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ontarioenergyboard.sharepoint.com/sites/CoSApplications/Shared Documents/Vulnerability Assessment and System Hardening/Final VASH Report/Final Published Files/"/>
    </mc:Choice>
  </mc:AlternateContent>
  <xr:revisionPtr revIDLastSave="10" documentId="13_ncr:1_{72A038AB-CA66-4B50-82DB-778D2C110CD2}" xr6:coauthVersionLast="47" xr6:coauthVersionMax="47" xr10:uidLastSave="{74FF3E60-4284-49C1-86F5-01ACA5356C70}"/>
  <bookViews>
    <workbookView xWindow="-108" yWindow="-108" windowWidth="23256" windowHeight="13896" tabRatio="555" xr2:uid="{229BEE57-01DA-489B-9959-15CEEB7136AD}"/>
    <workbookView xWindow="-108" yWindow="-108" windowWidth="23256" windowHeight="13896" firstSheet="10" activeTab="14" xr2:uid="{DD4BE4E3-4CF1-42B6-961E-CA7728F7299D}"/>
  </bookViews>
  <sheets>
    <sheet name="Cover" sheetId="42" r:id="rId1"/>
    <sheet name="Table of Contents" sheetId="35" r:id="rId2"/>
    <sheet name="VA Toolkit User Guide" sheetId="41" r:id="rId3"/>
    <sheet name="VA Definitions" sheetId="48" r:id="rId4"/>
    <sheet name="Model Logic Diagrams" sheetId="63" r:id="rId5"/>
    <sheet name="VA Toolkit →" sheetId="57" r:id="rId6"/>
    <sheet name="1. LDC Asset Summary" sheetId="39" r:id="rId7"/>
    <sheet name="2. Asset Class Failure Thresh" sheetId="37" r:id="rId8"/>
    <sheet name="3. Climate Severity Calculator" sheetId="43" r:id="rId9"/>
    <sheet name="4. Climate Peril Probability" sheetId="36" r:id="rId10"/>
    <sheet name="5. VA Heatmap" sheetId="38" r:id="rId11"/>
    <sheet name="BCA Toolkit →" sheetId="60" r:id="rId12"/>
    <sheet name="6. Generic BCA Inputs" sheetId="45" r:id="rId13"/>
    <sheet name="7. Project Characteristics" sheetId="47" r:id="rId14"/>
    <sheet name="8. Project BCA Results" sheetId="46" r:id="rId15"/>
    <sheet name="Intermediate Calculations →" sheetId="58" r:id="rId16"/>
    <sheet name="Calibration" sheetId="55" r:id="rId17"/>
    <sheet name="Climate Data" sheetId="44" r:id="rId18"/>
    <sheet name="Int VA Calcs" sheetId="40" r:id="rId19"/>
    <sheet name="Revenue Requirement Calculation" sheetId="62" r:id="rId20"/>
    <sheet name="Int BCA Costs" sheetId="56" r:id="rId21"/>
    <sheet name="Int BCA Ann Fail Prob" sheetId="50" r:id="rId22"/>
    <sheet name="Int BCA Ann Fail Costs" sheetId="51" r:id="rId23"/>
    <sheet name="Int BCA Ann PWFC" sheetId="52" r:id="rId24"/>
    <sheet name="Int BCA Ann PWVOLL" sheetId="53" r:id="rId25"/>
    <sheet name="Int BCA Ann CMI" sheetId="61" r:id="rId26"/>
  </sheets>
  <definedNames>
    <definedName name="_xlnm._FilterDatabase" localSheetId="6" hidden="1">'1. LDC Asset Summary'!$F$20:$J$20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2" i="62" l="1"/>
  <c r="S13" i="62"/>
  <c r="S14" i="62"/>
  <c r="S15" i="62"/>
  <c r="S16" i="62"/>
  <c r="S17" i="62"/>
  <c r="S18" i="62"/>
  <c r="S19" i="62"/>
  <c r="S20" i="62"/>
  <c r="S21" i="62"/>
  <c r="S22" i="62"/>
  <c r="S23" i="62"/>
  <c r="S24" i="62"/>
  <c r="S25" i="62"/>
  <c r="S26" i="62"/>
  <c r="S27" i="62"/>
  <c r="S28" i="62"/>
  <c r="S29" i="62"/>
  <c r="S30" i="62"/>
  <c r="S31" i="62"/>
  <c r="S32" i="62"/>
  <c r="S33" i="62"/>
  <c r="S34" i="62"/>
  <c r="S35" i="62"/>
  <c r="S36" i="62"/>
  <c r="S37" i="62"/>
  <c r="S38" i="62"/>
  <c r="S39" i="62"/>
  <c r="S40" i="62"/>
  <c r="S41" i="62"/>
  <c r="S42" i="62"/>
  <c r="S43" i="62"/>
  <c r="S44" i="62"/>
  <c r="S45" i="62"/>
  <c r="S46" i="62"/>
  <c r="S47" i="62"/>
  <c r="S48" i="62"/>
  <c r="S49" i="62"/>
  <c r="S50" i="62"/>
  <c r="S51" i="62"/>
  <c r="S52" i="62"/>
  <c r="S53" i="62"/>
  <c r="S54" i="62"/>
  <c r="S55" i="62"/>
  <c r="S56" i="62"/>
  <c r="S57" i="62"/>
  <c r="S58" i="62"/>
  <c r="S59" i="62"/>
  <c r="S60" i="62"/>
  <c r="S61" i="62"/>
  <c r="S62" i="62"/>
  <c r="S63" i="62"/>
  <c r="S64" i="62"/>
  <c r="S65" i="62"/>
  <c r="S66" i="62"/>
  <c r="S67" i="62"/>
  <c r="S68" i="62"/>
  <c r="S69" i="62"/>
  <c r="S70" i="62"/>
  <c r="S71" i="62"/>
  <c r="S72" i="62"/>
  <c r="S73" i="62"/>
  <c r="S74" i="62"/>
  <c r="S75" i="62"/>
  <c r="S76" i="62"/>
  <c r="S77" i="62"/>
  <c r="S78" i="62"/>
  <c r="S79" i="62"/>
  <c r="S80" i="62"/>
  <c r="S81" i="62"/>
  <c r="S82" i="62"/>
  <c r="S83" i="62"/>
  <c r="S84" i="62"/>
  <c r="S85" i="62"/>
  <c r="S86" i="62"/>
  <c r="S87" i="62"/>
  <c r="S88" i="62"/>
  <c r="S89" i="62"/>
  <c r="S90" i="62"/>
  <c r="S91" i="62"/>
  <c r="S92" i="62"/>
  <c r="S93" i="62"/>
  <c r="S94" i="62"/>
  <c r="S95" i="62"/>
  <c r="S96" i="62"/>
  <c r="S97" i="62"/>
  <c r="S98" i="62"/>
  <c r="S99" i="62"/>
  <c r="S100" i="62"/>
  <c r="S101" i="62"/>
  <c r="S102" i="62"/>
  <c r="S103" i="62"/>
  <c r="S104" i="62"/>
  <c r="S105" i="62"/>
  <c r="S106" i="62"/>
  <c r="S107" i="62"/>
  <c r="S108" i="62"/>
  <c r="S109" i="62"/>
  <c r="S110" i="62"/>
  <c r="S11" i="62"/>
  <c r="N12" i="62"/>
  <c r="N13" i="62"/>
  <c r="N14" i="62"/>
  <c r="N15" i="62"/>
  <c r="N16" i="62"/>
  <c r="N17" i="62"/>
  <c r="N18" i="62"/>
  <c r="N19" i="62"/>
  <c r="N20" i="62"/>
  <c r="N21" i="62"/>
  <c r="N22" i="62"/>
  <c r="N23" i="62"/>
  <c r="N24" i="62"/>
  <c r="N25" i="62"/>
  <c r="N26" i="62"/>
  <c r="N27" i="62"/>
  <c r="N28" i="62"/>
  <c r="N29" i="62"/>
  <c r="N30" i="62"/>
  <c r="N31" i="62"/>
  <c r="N32" i="62"/>
  <c r="N33" i="62"/>
  <c r="N34" i="62"/>
  <c r="N35" i="62"/>
  <c r="N36" i="62"/>
  <c r="N37" i="62"/>
  <c r="N38" i="62"/>
  <c r="N39" i="62"/>
  <c r="N40" i="62"/>
  <c r="N41" i="62"/>
  <c r="N42" i="62"/>
  <c r="N43" i="62"/>
  <c r="N44" i="62"/>
  <c r="N45" i="62"/>
  <c r="N46" i="62"/>
  <c r="N47" i="62"/>
  <c r="N48" i="62"/>
  <c r="N49" i="62"/>
  <c r="N50" i="62"/>
  <c r="N51" i="62"/>
  <c r="N52" i="62"/>
  <c r="N53" i="62"/>
  <c r="N54" i="62"/>
  <c r="N55" i="62"/>
  <c r="N56" i="62"/>
  <c r="N57" i="62"/>
  <c r="N58" i="62"/>
  <c r="N59" i="62"/>
  <c r="N60" i="62"/>
  <c r="N61" i="62"/>
  <c r="N62" i="62"/>
  <c r="N63" i="62"/>
  <c r="N64" i="62"/>
  <c r="N65" i="62"/>
  <c r="N66" i="62"/>
  <c r="N67" i="62"/>
  <c r="N68" i="62"/>
  <c r="N69" i="62"/>
  <c r="N70" i="62"/>
  <c r="N71" i="62"/>
  <c r="N72" i="62"/>
  <c r="N73" i="62"/>
  <c r="N74" i="62"/>
  <c r="N75" i="62"/>
  <c r="N76" i="62"/>
  <c r="N77" i="62"/>
  <c r="N78" i="62"/>
  <c r="N79" i="62"/>
  <c r="N80" i="62"/>
  <c r="N81" i="62"/>
  <c r="N82" i="62"/>
  <c r="N83" i="62"/>
  <c r="N84" i="62"/>
  <c r="N85" i="62"/>
  <c r="N86" i="62"/>
  <c r="N87" i="62"/>
  <c r="N88" i="62"/>
  <c r="N89" i="62"/>
  <c r="N90" i="62"/>
  <c r="N91" i="62"/>
  <c r="N92" i="62"/>
  <c r="N93" i="62"/>
  <c r="N94" i="62"/>
  <c r="N95" i="62"/>
  <c r="N96" i="62"/>
  <c r="N97" i="62"/>
  <c r="N98" i="62"/>
  <c r="N99" i="62"/>
  <c r="N100" i="62"/>
  <c r="N101" i="62"/>
  <c r="N102" i="62"/>
  <c r="N103" i="62"/>
  <c r="N104" i="62"/>
  <c r="N105" i="62"/>
  <c r="N106" i="62"/>
  <c r="N107" i="62"/>
  <c r="N108" i="62"/>
  <c r="N109" i="62"/>
  <c r="N110" i="62"/>
  <c r="N11" i="62"/>
  <c r="R12" i="62"/>
  <c r="R13" i="62"/>
  <c r="R14" i="62"/>
  <c r="R15" i="62"/>
  <c r="R16" i="62"/>
  <c r="R17" i="62"/>
  <c r="R18" i="62"/>
  <c r="R19" i="62"/>
  <c r="R20" i="62"/>
  <c r="R21" i="62"/>
  <c r="R22" i="62"/>
  <c r="R23" i="62"/>
  <c r="R24" i="62"/>
  <c r="R25" i="62"/>
  <c r="R26" i="62"/>
  <c r="R27" i="62"/>
  <c r="R28" i="62"/>
  <c r="R29" i="62"/>
  <c r="R30" i="62"/>
  <c r="R31" i="62"/>
  <c r="R32" i="62"/>
  <c r="R33" i="62"/>
  <c r="R34" i="62"/>
  <c r="R35" i="62"/>
  <c r="R36" i="62"/>
  <c r="R37" i="62"/>
  <c r="R38" i="62"/>
  <c r="R39" i="62"/>
  <c r="R40" i="62"/>
  <c r="R41" i="62"/>
  <c r="R42" i="62"/>
  <c r="R43" i="62"/>
  <c r="R44" i="62"/>
  <c r="R45" i="62"/>
  <c r="R46" i="62"/>
  <c r="R47" i="62"/>
  <c r="R48" i="62"/>
  <c r="R49" i="62"/>
  <c r="R50" i="62"/>
  <c r="R51" i="62"/>
  <c r="R52" i="62"/>
  <c r="R53" i="62"/>
  <c r="R54" i="62"/>
  <c r="R55" i="62"/>
  <c r="R56" i="62"/>
  <c r="R57" i="62"/>
  <c r="R58" i="62"/>
  <c r="R59" i="62"/>
  <c r="R60" i="62"/>
  <c r="R61" i="62"/>
  <c r="R62" i="62"/>
  <c r="R63" i="62"/>
  <c r="R64" i="62"/>
  <c r="R65" i="62"/>
  <c r="R66" i="62"/>
  <c r="R67" i="62"/>
  <c r="R68" i="62"/>
  <c r="R69" i="62"/>
  <c r="R70" i="62"/>
  <c r="R71" i="62"/>
  <c r="R72" i="62"/>
  <c r="R73" i="62"/>
  <c r="R74" i="62"/>
  <c r="R75" i="62"/>
  <c r="R76" i="62"/>
  <c r="R77" i="62"/>
  <c r="R78" i="62"/>
  <c r="R79" i="62"/>
  <c r="R80" i="62"/>
  <c r="R81" i="62"/>
  <c r="R82" i="62"/>
  <c r="R83" i="62"/>
  <c r="R84" i="62"/>
  <c r="R85" i="62"/>
  <c r="R86" i="62"/>
  <c r="R87" i="62"/>
  <c r="R88" i="62"/>
  <c r="R89" i="62"/>
  <c r="R90" i="62"/>
  <c r="R91" i="62"/>
  <c r="R92" i="62"/>
  <c r="R93" i="62"/>
  <c r="R94" i="62"/>
  <c r="R95" i="62"/>
  <c r="R96" i="62"/>
  <c r="R97" i="62"/>
  <c r="R98" i="62"/>
  <c r="R99" i="62"/>
  <c r="R100" i="62"/>
  <c r="R101" i="62"/>
  <c r="R102" i="62"/>
  <c r="R103" i="62"/>
  <c r="R104" i="62"/>
  <c r="R105" i="62"/>
  <c r="R106" i="62"/>
  <c r="R107" i="62"/>
  <c r="R108" i="62"/>
  <c r="R109" i="62"/>
  <c r="R110" i="62"/>
  <c r="R11" i="62"/>
  <c r="P48" i="47" l="1" a="1"/>
  <c r="P48" i="47" s="1"/>
  <c r="O48" i="47" a="1"/>
  <c r="O48" i="47" s="1"/>
  <c r="GX8" i="53" a="1"/>
  <c r="GX8" i="53" s="1"/>
  <c r="GY8" i="53" a="1"/>
  <c r="GY8" i="53" s="1"/>
  <c r="GZ8" i="53" a="1"/>
  <c r="GZ8" i="53" s="1"/>
  <c r="HA8" i="53" a="1"/>
  <c r="HA8" i="53" s="1"/>
  <c r="HB8" i="53" a="1"/>
  <c r="HB8" i="53" s="1"/>
  <c r="HC8" i="53" a="1"/>
  <c r="HC8" i="53" s="1"/>
  <c r="HD8" i="53" a="1"/>
  <c r="HD8" i="53" s="1"/>
  <c r="HE8" i="53" a="1"/>
  <c r="HE8" i="53" s="1"/>
  <c r="HF8" i="53" a="1"/>
  <c r="HF8" i="53" s="1"/>
  <c r="HG8" i="53" a="1"/>
  <c r="HG8" i="53" s="1"/>
  <c r="HH8" i="53" a="1"/>
  <c r="HH8" i="53" s="1"/>
  <c r="HI8" i="53" a="1"/>
  <c r="HI8" i="53" s="1"/>
  <c r="HJ8" i="53" a="1"/>
  <c r="HJ8" i="53" s="1"/>
  <c r="HK8" i="53" a="1"/>
  <c r="HK8" i="53" s="1"/>
  <c r="HL8" i="53" a="1"/>
  <c r="HL8" i="53" s="1"/>
  <c r="HM8" i="53" a="1"/>
  <c r="HM8" i="53" s="1"/>
  <c r="HN8" i="53" a="1"/>
  <c r="HN8" i="53" s="1"/>
  <c r="HO8" i="53" a="1"/>
  <c r="HO8" i="53" s="1"/>
  <c r="HP8" i="53" a="1"/>
  <c r="HP8" i="53" s="1"/>
  <c r="HQ8" i="53" a="1"/>
  <c r="HQ8" i="53" s="1"/>
  <c r="HR8" i="53" a="1"/>
  <c r="HR8" i="53" s="1"/>
  <c r="HS8" i="53" a="1"/>
  <c r="HS8" i="53" s="1"/>
  <c r="HT8" i="53" a="1"/>
  <c r="HT8" i="53" s="1"/>
  <c r="HU8" i="53" a="1"/>
  <c r="HU8" i="53" s="1"/>
  <c r="HV8" i="53" a="1"/>
  <c r="HV8" i="53" s="1"/>
  <c r="HW8" i="53" a="1"/>
  <c r="HW8" i="53" s="1"/>
  <c r="HX8" i="53" a="1"/>
  <c r="HX8" i="53" s="1"/>
  <c r="HY8" i="53" a="1"/>
  <c r="HY8" i="53" s="1"/>
  <c r="HZ8" i="53" a="1"/>
  <c r="HZ8" i="53" s="1"/>
  <c r="IA8" i="53" a="1"/>
  <c r="IA8" i="53" s="1"/>
  <c r="IB8" i="53" a="1"/>
  <c r="IB8" i="53" s="1"/>
  <c r="IC8" i="53" a="1"/>
  <c r="IC8" i="53" s="1"/>
  <c r="ID8" i="53" a="1"/>
  <c r="ID8" i="53" s="1"/>
  <c r="IE8" i="53" a="1"/>
  <c r="IE8" i="53" s="1"/>
  <c r="IF8" i="53" a="1"/>
  <c r="IF8" i="53" s="1"/>
  <c r="IG8" i="53" a="1"/>
  <c r="IG8" i="53" s="1"/>
  <c r="M12" i="62"/>
  <c r="M13" i="62"/>
  <c r="M14" i="62"/>
  <c r="M15" i="62"/>
  <c r="M16" i="62"/>
  <c r="M17" i="62"/>
  <c r="M18" i="62"/>
  <c r="M19" i="62"/>
  <c r="M20" i="62"/>
  <c r="M21" i="62"/>
  <c r="M22" i="62"/>
  <c r="M23" i="62"/>
  <c r="M24" i="62"/>
  <c r="M25" i="62"/>
  <c r="M26" i="62"/>
  <c r="M27" i="62"/>
  <c r="M28" i="62"/>
  <c r="M29" i="62"/>
  <c r="M30" i="62"/>
  <c r="M31" i="62"/>
  <c r="M32" i="62"/>
  <c r="M33" i="62"/>
  <c r="M34" i="62"/>
  <c r="M35" i="62"/>
  <c r="M36" i="62"/>
  <c r="M37" i="62"/>
  <c r="M38" i="62"/>
  <c r="M39" i="62"/>
  <c r="M40" i="62"/>
  <c r="M41" i="62"/>
  <c r="M42" i="62"/>
  <c r="M43" i="62"/>
  <c r="M44" i="62"/>
  <c r="M45" i="62"/>
  <c r="M46" i="62"/>
  <c r="M47" i="62"/>
  <c r="M48" i="62"/>
  <c r="M49" i="62"/>
  <c r="M50" i="62"/>
  <c r="M51" i="62"/>
  <c r="M52" i="62"/>
  <c r="M53" i="62"/>
  <c r="M54" i="62"/>
  <c r="M55" i="62"/>
  <c r="M56" i="62"/>
  <c r="M57" i="62"/>
  <c r="M58" i="62"/>
  <c r="M59" i="62"/>
  <c r="M60" i="62"/>
  <c r="M61" i="62"/>
  <c r="M62" i="62"/>
  <c r="M63" i="62"/>
  <c r="M64" i="62"/>
  <c r="M65" i="62"/>
  <c r="M66" i="62"/>
  <c r="M67" i="62"/>
  <c r="M68" i="62"/>
  <c r="M69" i="62"/>
  <c r="M70" i="62"/>
  <c r="M71" i="62"/>
  <c r="M72" i="62"/>
  <c r="M73" i="62"/>
  <c r="M74" i="62"/>
  <c r="M75" i="62"/>
  <c r="M76" i="62"/>
  <c r="M77" i="62"/>
  <c r="M78" i="62"/>
  <c r="M79" i="62"/>
  <c r="M80" i="62"/>
  <c r="M81" i="62"/>
  <c r="M82" i="62"/>
  <c r="M83" i="62"/>
  <c r="M84" i="62"/>
  <c r="M85" i="62"/>
  <c r="M86" i="62"/>
  <c r="M87" i="62"/>
  <c r="M88" i="62"/>
  <c r="M89" i="62"/>
  <c r="M90" i="62"/>
  <c r="M91" i="62"/>
  <c r="M92" i="62"/>
  <c r="M93" i="62"/>
  <c r="M94" i="62"/>
  <c r="M95" i="62"/>
  <c r="M96" i="62"/>
  <c r="M97" i="62"/>
  <c r="M98" i="62"/>
  <c r="M99" i="62"/>
  <c r="M100" i="62"/>
  <c r="M101" i="62"/>
  <c r="M102" i="62"/>
  <c r="M103" i="62"/>
  <c r="M104" i="62"/>
  <c r="M105" i="62"/>
  <c r="M106" i="62"/>
  <c r="M107" i="62"/>
  <c r="M108" i="62"/>
  <c r="M109" i="62"/>
  <c r="M110" i="62"/>
  <c r="M11" i="62"/>
  <c r="B23470" i="44"/>
  <c r="B23469" i="44"/>
  <c r="B23468" i="44"/>
  <c r="B23467" i="44"/>
  <c r="B23466" i="44"/>
  <c r="B23465" i="44"/>
  <c r="B23464" i="44"/>
  <c r="B23463" i="44"/>
  <c r="B23462" i="44"/>
  <c r="B23461" i="44"/>
  <c r="B23460" i="44"/>
  <c r="B23459" i="44"/>
  <c r="B23458" i="44"/>
  <c r="B23457" i="44"/>
  <c r="B23456" i="44"/>
  <c r="B23455" i="44"/>
  <c r="B23454" i="44"/>
  <c r="B23453" i="44"/>
  <c r="B23452" i="44"/>
  <c r="B23451" i="44"/>
  <c r="B23450" i="44"/>
  <c r="B23449" i="44"/>
  <c r="B23448" i="44"/>
  <c r="B23447" i="44"/>
  <c r="B23446" i="44"/>
  <c r="B23445" i="44"/>
  <c r="B23444" i="44"/>
  <c r="B23443" i="44"/>
  <c r="B23442" i="44"/>
  <c r="B23441" i="44"/>
  <c r="B23440" i="44"/>
  <c r="B23439" i="44"/>
  <c r="B23438" i="44"/>
  <c r="B23437" i="44"/>
  <c r="B23436" i="44"/>
  <c r="B23435" i="44"/>
  <c r="B23434" i="44"/>
  <c r="B23433" i="44"/>
  <c r="B23432" i="44"/>
  <c r="B23431" i="44"/>
  <c r="B23430" i="44"/>
  <c r="B23429" i="44"/>
  <c r="B23428" i="44"/>
  <c r="B23427" i="44"/>
  <c r="B23426" i="44"/>
  <c r="B23425" i="44"/>
  <c r="B23424" i="44"/>
  <c r="B23423" i="44"/>
  <c r="B23422" i="44"/>
  <c r="B23421" i="44"/>
  <c r="B23420" i="44"/>
  <c r="B23419" i="44"/>
  <c r="B23418" i="44"/>
  <c r="B23417" i="44"/>
  <c r="B23416" i="44"/>
  <c r="B23415" i="44"/>
  <c r="B23414" i="44"/>
  <c r="B23413" i="44"/>
  <c r="B23412" i="44"/>
  <c r="B23411" i="44"/>
  <c r="B23410" i="44"/>
  <c r="B23409" i="44"/>
  <c r="B23408" i="44"/>
  <c r="B23407" i="44"/>
  <c r="B23406" i="44"/>
  <c r="B23405" i="44"/>
  <c r="B23404" i="44"/>
  <c r="B23403" i="44"/>
  <c r="B23402" i="44"/>
  <c r="B23401" i="44"/>
  <c r="B23400" i="44"/>
  <c r="B23399" i="44"/>
  <c r="B23398" i="44"/>
  <c r="B23397" i="44"/>
  <c r="B23396" i="44"/>
  <c r="B23395" i="44"/>
  <c r="B23394" i="44"/>
  <c r="B23393" i="44"/>
  <c r="B23392" i="44"/>
  <c r="B23391" i="44"/>
  <c r="B23390" i="44"/>
  <c r="B23389" i="44"/>
  <c r="B23388" i="44"/>
  <c r="B23387" i="44"/>
  <c r="B23386" i="44"/>
  <c r="B23385" i="44"/>
  <c r="B23384" i="44"/>
  <c r="B23383" i="44"/>
  <c r="B23382" i="44"/>
  <c r="B23381" i="44"/>
  <c r="B23380" i="44"/>
  <c r="B23379" i="44"/>
  <c r="B23378" i="44"/>
  <c r="B23377" i="44"/>
  <c r="B23376" i="44"/>
  <c r="B23375" i="44"/>
  <c r="B23374" i="44"/>
  <c r="B23373" i="44"/>
  <c r="B23372" i="44"/>
  <c r="B23371" i="44"/>
  <c r="B23370" i="44"/>
  <c r="B23369" i="44"/>
  <c r="B23368" i="44"/>
  <c r="B23367" i="44"/>
  <c r="B23366" i="44"/>
  <c r="B23365" i="44"/>
  <c r="B23364" i="44"/>
  <c r="B23363" i="44"/>
  <c r="B23362" i="44"/>
  <c r="B23361" i="44"/>
  <c r="B23360" i="44"/>
  <c r="B23359" i="44"/>
  <c r="B23358" i="44"/>
  <c r="B23357" i="44"/>
  <c r="B23356" i="44"/>
  <c r="B23355" i="44"/>
  <c r="B23354" i="44"/>
  <c r="B23353" i="44"/>
  <c r="B23352" i="44"/>
  <c r="B23351" i="44"/>
  <c r="B23350" i="44"/>
  <c r="B23349" i="44"/>
  <c r="B23348" i="44"/>
  <c r="B23347" i="44"/>
  <c r="B23346" i="44"/>
  <c r="B23345" i="44"/>
  <c r="B23344" i="44"/>
  <c r="B23343" i="44"/>
  <c r="B23342" i="44"/>
  <c r="B23341" i="44"/>
  <c r="B23340" i="44"/>
  <c r="B23339" i="44"/>
  <c r="B23338" i="44"/>
  <c r="B23337" i="44"/>
  <c r="B23336" i="44"/>
  <c r="B23335" i="44"/>
  <c r="B23334" i="44"/>
  <c r="B23333" i="44"/>
  <c r="B23332" i="44"/>
  <c r="B23331" i="44"/>
  <c r="B23330" i="44"/>
  <c r="B23329" i="44"/>
  <c r="B23328" i="44"/>
  <c r="B23327" i="44"/>
  <c r="B23326" i="44"/>
  <c r="B23325" i="44"/>
  <c r="B23324" i="44"/>
  <c r="B23323" i="44"/>
  <c r="B23322" i="44"/>
  <c r="B23321" i="44"/>
  <c r="B23320" i="44"/>
  <c r="B23319" i="44"/>
  <c r="B23318" i="44"/>
  <c r="B23317" i="44"/>
  <c r="B23316" i="44"/>
  <c r="B23315" i="44"/>
  <c r="B23314" i="44"/>
  <c r="B23313" i="44"/>
  <c r="B23312" i="44"/>
  <c r="B23311" i="44"/>
  <c r="B23310" i="44"/>
  <c r="B23309" i="44"/>
  <c r="B23308" i="44"/>
  <c r="B23307" i="44"/>
  <c r="B23306" i="44"/>
  <c r="B23305" i="44"/>
  <c r="B23304" i="44"/>
  <c r="B23303" i="44"/>
  <c r="B23302" i="44"/>
  <c r="B23301" i="44"/>
  <c r="B23300" i="44"/>
  <c r="B23299" i="44"/>
  <c r="B23298" i="44"/>
  <c r="B23297" i="44"/>
  <c r="B23296" i="44"/>
  <c r="B23295" i="44"/>
  <c r="B23294" i="44"/>
  <c r="B23293" i="44"/>
  <c r="B23292" i="44"/>
  <c r="B23291" i="44"/>
  <c r="B23290" i="44"/>
  <c r="B23289" i="44"/>
  <c r="B23288" i="44"/>
  <c r="B23287" i="44"/>
  <c r="B23286" i="44"/>
  <c r="B23285" i="44"/>
  <c r="B23284" i="44"/>
  <c r="B23283" i="44"/>
  <c r="B23282" i="44"/>
  <c r="B23281" i="44"/>
  <c r="B23280" i="44"/>
  <c r="B23279" i="44"/>
  <c r="B23278" i="44"/>
  <c r="B23277" i="44"/>
  <c r="B23276" i="44"/>
  <c r="B23275" i="44"/>
  <c r="B23274" i="44"/>
  <c r="B23273" i="44"/>
  <c r="B23272" i="44"/>
  <c r="B23271" i="44"/>
  <c r="B23270" i="44"/>
  <c r="B23269" i="44"/>
  <c r="B23268" i="44"/>
  <c r="B23267" i="44"/>
  <c r="B23266" i="44"/>
  <c r="B23265" i="44"/>
  <c r="B23264" i="44"/>
  <c r="B23263" i="44"/>
  <c r="B23262" i="44"/>
  <c r="B23261" i="44"/>
  <c r="B23260" i="44"/>
  <c r="B23259" i="44"/>
  <c r="B23258" i="44"/>
  <c r="B23257" i="44"/>
  <c r="B23256" i="44"/>
  <c r="B23255" i="44"/>
  <c r="B23254" i="44"/>
  <c r="B23253" i="44"/>
  <c r="B23252" i="44"/>
  <c r="B23251" i="44"/>
  <c r="B23250" i="44"/>
  <c r="B23249" i="44"/>
  <c r="B23248" i="44"/>
  <c r="B23247" i="44"/>
  <c r="B23246" i="44"/>
  <c r="B23245" i="44"/>
  <c r="B23244" i="44"/>
  <c r="B23243" i="44"/>
  <c r="B23242" i="44"/>
  <c r="B23241" i="44"/>
  <c r="B23240" i="44"/>
  <c r="B23239" i="44"/>
  <c r="B23238" i="44"/>
  <c r="B23237" i="44"/>
  <c r="B23236" i="44"/>
  <c r="B23235" i="44"/>
  <c r="B23234" i="44"/>
  <c r="B23233" i="44"/>
  <c r="B23232" i="44"/>
  <c r="B23231" i="44"/>
  <c r="B23230" i="44"/>
  <c r="B23229" i="44"/>
  <c r="B23228" i="44"/>
  <c r="B23227" i="44"/>
  <c r="B23226" i="44"/>
  <c r="B23225" i="44"/>
  <c r="B23224" i="44"/>
  <c r="B23223" i="44"/>
  <c r="B23222" i="44"/>
  <c r="B23221" i="44"/>
  <c r="B23220" i="44"/>
  <c r="B23219" i="44"/>
  <c r="B23218" i="44"/>
  <c r="B23217" i="44"/>
  <c r="B23216" i="44"/>
  <c r="B23215" i="44"/>
  <c r="B23214" i="44"/>
  <c r="B23213" i="44"/>
  <c r="B23212" i="44"/>
  <c r="B23211" i="44"/>
  <c r="B23210" i="44"/>
  <c r="B23209" i="44"/>
  <c r="B23208" i="44"/>
  <c r="B23207" i="44"/>
  <c r="B23206" i="44"/>
  <c r="B23205" i="44"/>
  <c r="B23204" i="44"/>
  <c r="B23203" i="44"/>
  <c r="B23202" i="44"/>
  <c r="B23201" i="44"/>
  <c r="B23200" i="44"/>
  <c r="B23199" i="44"/>
  <c r="B23198" i="44"/>
  <c r="B23197" i="44"/>
  <c r="B23196" i="44"/>
  <c r="B23195" i="44"/>
  <c r="B23194" i="44"/>
  <c r="B23193" i="44"/>
  <c r="B23192" i="44"/>
  <c r="B23191" i="44"/>
  <c r="B23190" i="44"/>
  <c r="B23189" i="44"/>
  <c r="B23188" i="44"/>
  <c r="B23187" i="44"/>
  <c r="B23186" i="44"/>
  <c r="B23185" i="44"/>
  <c r="B23184" i="44"/>
  <c r="B23183" i="44"/>
  <c r="B23182" i="44"/>
  <c r="B23181" i="44"/>
  <c r="B23180" i="44"/>
  <c r="B23179" i="44"/>
  <c r="B23178" i="44"/>
  <c r="B23177" i="44"/>
  <c r="B23176" i="44"/>
  <c r="B23175" i="44"/>
  <c r="B23174" i="44"/>
  <c r="B23173" i="44"/>
  <c r="B23172" i="44"/>
  <c r="B23171" i="44"/>
  <c r="B23170" i="44"/>
  <c r="B23169" i="44"/>
  <c r="B23168" i="44"/>
  <c r="B23167" i="44"/>
  <c r="B23166" i="44"/>
  <c r="B23165" i="44"/>
  <c r="B23164" i="44"/>
  <c r="B23163" i="44"/>
  <c r="B23162" i="44"/>
  <c r="B23161" i="44"/>
  <c r="B23160" i="44"/>
  <c r="B23159" i="44"/>
  <c r="B23158" i="44"/>
  <c r="B23157" i="44"/>
  <c r="B23156" i="44"/>
  <c r="B23155" i="44"/>
  <c r="B23154" i="44"/>
  <c r="B23153" i="44"/>
  <c r="B23152" i="44"/>
  <c r="B23151" i="44"/>
  <c r="B23150" i="44"/>
  <c r="B23149" i="44"/>
  <c r="B23148" i="44"/>
  <c r="B23147" i="44"/>
  <c r="B23146" i="44"/>
  <c r="B23145" i="44"/>
  <c r="B23144" i="44"/>
  <c r="B23143" i="44"/>
  <c r="B23142" i="44"/>
  <c r="B23141" i="44"/>
  <c r="B23140" i="44"/>
  <c r="B23139" i="44"/>
  <c r="B23138" i="44"/>
  <c r="B23137" i="44"/>
  <c r="B23136" i="44"/>
  <c r="B23135" i="44"/>
  <c r="B23134" i="44"/>
  <c r="B23133" i="44"/>
  <c r="B23132" i="44"/>
  <c r="B23131" i="44"/>
  <c r="B23130" i="44"/>
  <c r="B23129" i="44"/>
  <c r="B23128" i="44"/>
  <c r="B23127" i="44"/>
  <c r="B23126" i="44"/>
  <c r="B23125" i="44"/>
  <c r="B23124" i="44"/>
  <c r="B23123" i="44"/>
  <c r="B23122" i="44"/>
  <c r="B23121" i="44"/>
  <c r="B23120" i="44"/>
  <c r="B23119" i="44"/>
  <c r="B23118" i="44"/>
  <c r="B23117" i="44"/>
  <c r="B23116" i="44"/>
  <c r="B23115" i="44"/>
  <c r="B23114" i="44"/>
  <c r="B23113" i="44"/>
  <c r="B23112" i="44"/>
  <c r="B23111" i="44"/>
  <c r="B23110" i="44"/>
  <c r="B23109" i="44"/>
  <c r="B23108" i="44"/>
  <c r="B23107" i="44"/>
  <c r="B23106" i="44"/>
  <c r="B23105" i="44"/>
  <c r="B23104" i="44"/>
  <c r="B23103" i="44"/>
  <c r="B23102" i="44"/>
  <c r="B23101" i="44"/>
  <c r="B23100" i="44"/>
  <c r="B23099" i="44"/>
  <c r="B23098" i="44"/>
  <c r="B23097" i="44"/>
  <c r="B23096" i="44"/>
  <c r="B23095" i="44"/>
  <c r="B23094" i="44"/>
  <c r="B23093" i="44"/>
  <c r="B23092" i="44"/>
  <c r="B23091" i="44"/>
  <c r="B23090" i="44"/>
  <c r="B23089" i="44"/>
  <c r="B23088" i="44"/>
  <c r="B23087" i="44"/>
  <c r="B23086" i="44"/>
  <c r="B23085" i="44"/>
  <c r="B23084" i="44"/>
  <c r="B23083" i="44"/>
  <c r="B23082" i="44"/>
  <c r="B23081" i="44"/>
  <c r="B23080" i="44"/>
  <c r="B23079" i="44"/>
  <c r="B23078" i="44"/>
  <c r="B23077" i="44"/>
  <c r="B23076" i="44"/>
  <c r="B23075" i="44"/>
  <c r="B23074" i="44"/>
  <c r="B23073" i="44"/>
  <c r="B23072" i="44"/>
  <c r="B23071" i="44"/>
  <c r="B23070" i="44"/>
  <c r="B23069" i="44"/>
  <c r="B23068" i="44"/>
  <c r="B23067" i="44"/>
  <c r="B23066" i="44"/>
  <c r="B23065" i="44"/>
  <c r="B23064" i="44"/>
  <c r="B23063" i="44"/>
  <c r="B23062" i="44"/>
  <c r="B23061" i="44"/>
  <c r="B23060" i="44"/>
  <c r="B23059" i="44"/>
  <c r="B23058" i="44"/>
  <c r="B23057" i="44"/>
  <c r="B23056" i="44"/>
  <c r="B23055" i="44"/>
  <c r="B23054" i="44"/>
  <c r="B23053" i="44"/>
  <c r="B23052" i="44"/>
  <c r="B23051" i="44"/>
  <c r="B23050" i="44"/>
  <c r="B23049" i="44"/>
  <c r="B23048" i="44"/>
  <c r="B23047" i="44"/>
  <c r="B23046" i="44"/>
  <c r="B23045" i="44"/>
  <c r="B23044" i="44"/>
  <c r="B23043" i="44"/>
  <c r="B23042" i="44"/>
  <c r="B23041" i="44"/>
  <c r="B23040" i="44"/>
  <c r="B23039" i="44"/>
  <c r="B23038" i="44"/>
  <c r="B23037" i="44"/>
  <c r="B23036" i="44"/>
  <c r="B23035" i="44"/>
  <c r="B23034" i="44"/>
  <c r="B23033" i="44"/>
  <c r="B23032" i="44"/>
  <c r="B23031" i="44"/>
  <c r="B23030" i="44"/>
  <c r="B23029" i="44"/>
  <c r="B23028" i="44"/>
  <c r="B23027" i="44"/>
  <c r="B23026" i="44"/>
  <c r="B23025" i="44"/>
  <c r="B23024" i="44"/>
  <c r="B23023" i="44"/>
  <c r="B23022" i="44"/>
  <c r="B23021" i="44"/>
  <c r="B23020" i="44"/>
  <c r="B23019" i="44"/>
  <c r="B23018" i="44"/>
  <c r="B23017" i="44"/>
  <c r="B23016" i="44"/>
  <c r="B23015" i="44"/>
  <c r="B23014" i="44"/>
  <c r="B23013" i="44"/>
  <c r="B23012" i="44"/>
  <c r="B23011" i="44"/>
  <c r="B23010" i="44"/>
  <c r="B23009" i="44"/>
  <c r="B23008" i="44"/>
  <c r="B23007" i="44"/>
  <c r="B23006" i="44"/>
  <c r="B23005" i="44"/>
  <c r="B23004" i="44"/>
  <c r="B23003" i="44"/>
  <c r="B23002" i="44"/>
  <c r="B23001" i="44"/>
  <c r="B23000" i="44"/>
  <c r="B22999" i="44"/>
  <c r="B22998" i="44"/>
  <c r="B22997" i="44"/>
  <c r="B22996" i="44"/>
  <c r="B22995" i="44"/>
  <c r="B22994" i="44"/>
  <c r="B22993" i="44"/>
  <c r="B22992" i="44"/>
  <c r="B22991" i="44"/>
  <c r="B22990" i="44"/>
  <c r="B22989" i="44"/>
  <c r="B22988" i="44"/>
  <c r="B22987" i="44"/>
  <c r="B22986" i="44"/>
  <c r="B22985" i="44"/>
  <c r="B22984" i="44"/>
  <c r="B22983" i="44"/>
  <c r="B22982" i="44"/>
  <c r="B22981" i="44"/>
  <c r="B22980" i="44"/>
  <c r="B22979" i="44"/>
  <c r="B22978" i="44"/>
  <c r="B22977" i="44"/>
  <c r="B22976" i="44"/>
  <c r="B22975" i="44"/>
  <c r="B22974" i="44"/>
  <c r="B22973" i="44"/>
  <c r="B22972" i="44"/>
  <c r="B22971" i="44"/>
  <c r="B22970" i="44"/>
  <c r="B22969" i="44"/>
  <c r="B22968" i="44"/>
  <c r="B22967" i="44"/>
  <c r="B22966" i="44"/>
  <c r="B22965" i="44"/>
  <c r="B22964" i="44"/>
  <c r="B22963" i="44"/>
  <c r="B22962" i="44"/>
  <c r="B22961" i="44"/>
  <c r="B22960" i="44"/>
  <c r="B22959" i="44"/>
  <c r="B22958" i="44"/>
  <c r="B22957" i="44"/>
  <c r="B22956" i="44"/>
  <c r="B22955" i="44"/>
  <c r="B22954" i="44"/>
  <c r="B22953" i="44"/>
  <c r="B22952" i="44"/>
  <c r="B22951" i="44"/>
  <c r="B22950" i="44"/>
  <c r="B22949" i="44"/>
  <c r="B22948" i="44"/>
  <c r="B22947" i="44"/>
  <c r="B22946" i="44"/>
  <c r="B22945" i="44"/>
  <c r="B22944" i="44"/>
  <c r="B22943" i="44"/>
  <c r="B22942" i="44"/>
  <c r="B22941" i="44"/>
  <c r="B22940" i="44"/>
  <c r="B22939" i="44"/>
  <c r="B22938" i="44"/>
  <c r="B22937" i="44"/>
  <c r="B22936" i="44"/>
  <c r="B22935" i="44"/>
  <c r="B22934" i="44"/>
  <c r="B22933" i="44"/>
  <c r="B22932" i="44"/>
  <c r="B22931" i="44"/>
  <c r="B22930" i="44"/>
  <c r="B22929" i="44"/>
  <c r="B22928" i="44"/>
  <c r="B22927" i="44"/>
  <c r="B22926" i="44"/>
  <c r="B22925" i="44"/>
  <c r="B22924" i="44"/>
  <c r="B22923" i="44"/>
  <c r="B22922" i="44"/>
  <c r="B22921" i="44"/>
  <c r="B22920" i="44"/>
  <c r="B22919" i="44"/>
  <c r="B22918" i="44"/>
  <c r="B22917" i="44"/>
  <c r="B22916" i="44"/>
  <c r="B22915" i="44"/>
  <c r="B22914" i="44"/>
  <c r="B22913" i="44"/>
  <c r="B22912" i="44"/>
  <c r="B22911" i="44"/>
  <c r="B22910" i="44"/>
  <c r="B22909" i="44"/>
  <c r="B22908" i="44"/>
  <c r="B22907" i="44"/>
  <c r="B22906" i="44"/>
  <c r="B22905" i="44"/>
  <c r="B22904" i="44"/>
  <c r="B22903" i="44"/>
  <c r="B22902" i="44"/>
  <c r="B22901" i="44"/>
  <c r="B22900" i="44"/>
  <c r="B22899" i="44"/>
  <c r="B22898" i="44"/>
  <c r="B22897" i="44"/>
  <c r="B22896" i="44"/>
  <c r="B22895" i="44"/>
  <c r="B22894" i="44"/>
  <c r="B22893" i="44"/>
  <c r="B22892" i="44"/>
  <c r="B22891" i="44"/>
  <c r="B22890" i="44"/>
  <c r="B22889" i="44"/>
  <c r="B22888" i="44"/>
  <c r="B22887" i="44"/>
  <c r="B22886" i="44"/>
  <c r="B22885" i="44"/>
  <c r="B22884" i="44"/>
  <c r="B22883" i="44"/>
  <c r="B22882" i="44"/>
  <c r="B22881" i="44"/>
  <c r="B22880" i="44"/>
  <c r="B22879" i="44"/>
  <c r="B22878" i="44"/>
  <c r="B22877" i="44"/>
  <c r="B22876" i="44"/>
  <c r="B22875" i="44"/>
  <c r="B22874" i="44"/>
  <c r="B22873" i="44"/>
  <c r="B22872" i="44"/>
  <c r="B22871" i="44"/>
  <c r="B22870" i="44"/>
  <c r="B22869" i="44"/>
  <c r="B22868" i="44"/>
  <c r="B22867" i="44"/>
  <c r="B22866" i="44"/>
  <c r="B22865" i="44"/>
  <c r="B22864" i="44"/>
  <c r="B22863" i="44"/>
  <c r="B22862" i="44"/>
  <c r="B22861" i="44"/>
  <c r="B22860" i="44"/>
  <c r="B22859" i="44"/>
  <c r="B22858" i="44"/>
  <c r="B22857" i="44"/>
  <c r="B22856" i="44"/>
  <c r="B22855" i="44"/>
  <c r="B22854" i="44"/>
  <c r="B22853" i="44"/>
  <c r="B22852" i="44"/>
  <c r="B22851" i="44"/>
  <c r="B22850" i="44"/>
  <c r="B22849" i="44"/>
  <c r="B22848" i="44"/>
  <c r="B22847" i="44"/>
  <c r="B22846" i="44"/>
  <c r="B22845" i="44"/>
  <c r="B22844" i="44"/>
  <c r="B22843" i="44"/>
  <c r="B22842" i="44"/>
  <c r="B22841" i="44"/>
  <c r="B22840" i="44"/>
  <c r="B22839" i="44"/>
  <c r="B22838" i="44"/>
  <c r="B22837" i="44"/>
  <c r="B22836" i="44"/>
  <c r="B22835" i="44"/>
  <c r="B22834" i="44"/>
  <c r="B22833" i="44"/>
  <c r="B22832" i="44"/>
  <c r="B22831" i="44"/>
  <c r="B22830" i="44"/>
  <c r="B22829" i="44"/>
  <c r="B22828" i="44"/>
  <c r="B22827" i="44"/>
  <c r="B22826" i="44"/>
  <c r="B22825" i="44"/>
  <c r="B22824" i="44"/>
  <c r="B22823" i="44"/>
  <c r="B22822" i="44"/>
  <c r="B22821" i="44"/>
  <c r="B22820" i="44"/>
  <c r="B22819" i="44"/>
  <c r="B22818" i="44"/>
  <c r="B22817" i="44"/>
  <c r="B22816" i="44"/>
  <c r="B22815" i="44"/>
  <c r="B22814" i="44"/>
  <c r="B22813" i="44"/>
  <c r="B22812" i="44"/>
  <c r="B22811" i="44"/>
  <c r="B22810" i="44"/>
  <c r="B22809" i="44"/>
  <c r="B22808" i="44"/>
  <c r="B22807" i="44"/>
  <c r="B22806" i="44"/>
  <c r="B22805" i="44"/>
  <c r="B22804" i="44"/>
  <c r="B22803" i="44"/>
  <c r="B22802" i="44"/>
  <c r="B22801" i="44"/>
  <c r="B22800" i="44"/>
  <c r="B22799" i="44"/>
  <c r="B22798" i="44"/>
  <c r="B22797" i="44"/>
  <c r="B22796" i="44"/>
  <c r="B22795" i="44"/>
  <c r="B22794" i="44"/>
  <c r="B22793" i="44"/>
  <c r="B22792" i="44"/>
  <c r="B22791" i="44"/>
  <c r="B22790" i="44"/>
  <c r="B22789" i="44"/>
  <c r="B22788" i="44"/>
  <c r="B22787" i="44"/>
  <c r="B22786" i="44"/>
  <c r="B22785" i="44"/>
  <c r="B22784" i="44"/>
  <c r="B22783" i="44"/>
  <c r="B22782" i="44"/>
  <c r="B22781" i="44"/>
  <c r="B22780" i="44"/>
  <c r="B22779" i="44"/>
  <c r="B22778" i="44"/>
  <c r="B22777" i="44"/>
  <c r="B22776" i="44"/>
  <c r="B22775" i="44"/>
  <c r="B22774" i="44"/>
  <c r="B22773" i="44"/>
  <c r="B22772" i="44"/>
  <c r="B22771" i="44"/>
  <c r="B22770" i="44"/>
  <c r="B22769" i="44"/>
  <c r="B22768" i="44"/>
  <c r="B22767" i="44"/>
  <c r="B22766" i="44"/>
  <c r="B22765" i="44"/>
  <c r="B22764" i="44"/>
  <c r="B22763" i="44"/>
  <c r="B22762" i="44"/>
  <c r="B22761" i="44"/>
  <c r="B22760" i="44"/>
  <c r="B22759" i="44"/>
  <c r="B22758" i="44"/>
  <c r="B22757" i="44"/>
  <c r="B22756" i="44"/>
  <c r="B22755" i="44"/>
  <c r="B22754" i="44"/>
  <c r="B22753" i="44"/>
  <c r="B22752" i="44"/>
  <c r="B22751" i="44"/>
  <c r="B22750" i="44"/>
  <c r="B22749" i="44"/>
  <c r="B22748" i="44"/>
  <c r="B22747" i="44"/>
  <c r="B22746" i="44"/>
  <c r="B22745" i="44"/>
  <c r="B22744" i="44"/>
  <c r="B22743" i="44"/>
  <c r="B22742" i="44"/>
  <c r="B22741" i="44"/>
  <c r="B22740" i="44"/>
  <c r="B22739" i="44"/>
  <c r="B22738" i="44"/>
  <c r="B22737" i="44"/>
  <c r="B22736" i="44"/>
  <c r="B22735" i="44"/>
  <c r="B22734" i="44"/>
  <c r="B22733" i="44"/>
  <c r="B22732" i="44"/>
  <c r="B22731" i="44"/>
  <c r="B22730" i="44"/>
  <c r="B22729" i="44"/>
  <c r="B22728" i="44"/>
  <c r="B22727" i="44"/>
  <c r="B22726" i="44"/>
  <c r="B22725" i="44"/>
  <c r="B22724" i="44"/>
  <c r="B22723" i="44"/>
  <c r="B22722" i="44"/>
  <c r="B22721" i="44"/>
  <c r="B22720" i="44"/>
  <c r="B22719" i="44"/>
  <c r="B22718" i="44"/>
  <c r="B22717" i="44"/>
  <c r="B22716" i="44"/>
  <c r="B22715" i="44"/>
  <c r="B22714" i="44"/>
  <c r="B22713" i="44"/>
  <c r="B22712" i="44"/>
  <c r="B22711" i="44"/>
  <c r="B22710" i="44"/>
  <c r="B22709" i="44"/>
  <c r="B22708" i="44"/>
  <c r="B22707" i="44"/>
  <c r="B22706" i="44"/>
  <c r="B22705" i="44"/>
  <c r="B22704" i="44"/>
  <c r="B22703" i="44"/>
  <c r="B22702" i="44"/>
  <c r="B22701" i="44"/>
  <c r="B22700" i="44"/>
  <c r="B22699" i="44"/>
  <c r="B22698" i="44"/>
  <c r="B22697" i="44"/>
  <c r="B22696" i="44"/>
  <c r="B22695" i="44"/>
  <c r="B22694" i="44"/>
  <c r="B22693" i="44"/>
  <c r="B22692" i="44"/>
  <c r="B22691" i="44"/>
  <c r="B22690" i="44"/>
  <c r="B22689" i="44"/>
  <c r="B22688" i="44"/>
  <c r="B22687" i="44"/>
  <c r="B22686" i="44"/>
  <c r="B22685" i="44"/>
  <c r="B22684" i="44"/>
  <c r="B22683" i="44"/>
  <c r="B22682" i="44"/>
  <c r="B22681" i="44"/>
  <c r="B22680" i="44"/>
  <c r="B22679" i="44"/>
  <c r="B22678" i="44"/>
  <c r="B22677" i="44"/>
  <c r="B22676" i="44"/>
  <c r="B22675" i="44"/>
  <c r="B22674" i="44"/>
  <c r="B22673" i="44"/>
  <c r="B22672" i="44"/>
  <c r="B22671" i="44"/>
  <c r="B22670" i="44"/>
  <c r="B22669" i="44"/>
  <c r="B22668" i="44"/>
  <c r="B22667" i="44"/>
  <c r="B22666" i="44"/>
  <c r="B22665" i="44"/>
  <c r="B22664" i="44"/>
  <c r="B22663" i="44"/>
  <c r="B22662" i="44"/>
  <c r="B22661" i="44"/>
  <c r="B22660" i="44"/>
  <c r="B22659" i="44"/>
  <c r="B22658" i="44"/>
  <c r="B22657" i="44"/>
  <c r="B22656" i="44"/>
  <c r="B22655" i="44"/>
  <c r="B22654" i="44"/>
  <c r="B22653" i="44"/>
  <c r="B22652" i="44"/>
  <c r="B22651" i="44"/>
  <c r="B22650" i="44"/>
  <c r="B22649" i="44"/>
  <c r="B22648" i="44"/>
  <c r="B22647" i="44"/>
  <c r="B22646" i="44"/>
  <c r="B22645" i="44"/>
  <c r="B22644" i="44"/>
  <c r="B22643" i="44"/>
  <c r="B22642" i="44"/>
  <c r="B22641" i="44"/>
  <c r="B22640" i="44"/>
  <c r="B22639" i="44"/>
  <c r="B22638" i="44"/>
  <c r="B22637" i="44"/>
  <c r="B22636" i="44"/>
  <c r="B22635" i="44"/>
  <c r="B22634" i="44"/>
  <c r="B22633" i="44"/>
  <c r="B22632" i="44"/>
  <c r="B22631" i="44"/>
  <c r="B22630" i="44"/>
  <c r="B22629" i="44"/>
  <c r="B22628" i="44"/>
  <c r="B22627" i="44"/>
  <c r="B22626" i="44"/>
  <c r="B22625" i="44"/>
  <c r="B22624" i="44"/>
  <c r="B22623" i="44"/>
  <c r="B22622" i="44"/>
  <c r="B22621" i="44"/>
  <c r="B22620" i="44"/>
  <c r="B22619" i="44"/>
  <c r="B22618" i="44"/>
  <c r="B22617" i="44"/>
  <c r="B22616" i="44"/>
  <c r="B22615" i="44"/>
  <c r="B22614" i="44"/>
  <c r="B22613" i="44"/>
  <c r="B22612" i="44"/>
  <c r="B22611" i="44"/>
  <c r="B22610" i="44"/>
  <c r="B22609" i="44"/>
  <c r="B22608" i="44"/>
  <c r="B22607" i="44"/>
  <c r="B22606" i="44"/>
  <c r="B22605" i="44"/>
  <c r="B22604" i="44"/>
  <c r="B22603" i="44"/>
  <c r="B22602" i="44"/>
  <c r="B22601" i="44"/>
  <c r="B22600" i="44"/>
  <c r="B22599" i="44"/>
  <c r="B22598" i="44"/>
  <c r="B22597" i="44"/>
  <c r="B22596" i="44"/>
  <c r="B22595" i="44"/>
  <c r="B22594" i="44"/>
  <c r="B22593" i="44"/>
  <c r="B22592" i="44"/>
  <c r="B22591" i="44"/>
  <c r="B22590" i="44"/>
  <c r="B22589" i="44"/>
  <c r="B22588" i="44"/>
  <c r="B22587" i="44"/>
  <c r="B22586" i="44"/>
  <c r="B22585" i="44"/>
  <c r="B22584" i="44"/>
  <c r="B22583" i="44"/>
  <c r="B22582" i="44"/>
  <c r="B22581" i="44"/>
  <c r="B22580" i="44"/>
  <c r="B22579" i="44"/>
  <c r="B22578" i="44"/>
  <c r="B22577" i="44"/>
  <c r="B22576" i="44"/>
  <c r="B22575" i="44"/>
  <c r="B22574" i="44"/>
  <c r="B22573" i="44"/>
  <c r="B22572" i="44"/>
  <c r="B22571" i="44"/>
  <c r="B22570" i="44"/>
  <c r="B22569" i="44"/>
  <c r="B22568" i="44"/>
  <c r="B22567" i="44"/>
  <c r="B22566" i="44"/>
  <c r="B22565" i="44"/>
  <c r="B22564" i="44"/>
  <c r="B22563" i="44"/>
  <c r="B22562" i="44"/>
  <c r="B22561" i="44"/>
  <c r="B22560" i="44"/>
  <c r="B22559" i="44"/>
  <c r="B22558" i="44"/>
  <c r="B22557" i="44"/>
  <c r="B22556" i="44"/>
  <c r="B22555" i="44"/>
  <c r="B22554" i="44"/>
  <c r="B22553" i="44"/>
  <c r="B22552" i="44"/>
  <c r="B22551" i="44"/>
  <c r="B22550" i="44"/>
  <c r="B22549" i="44"/>
  <c r="B22548" i="44"/>
  <c r="B22547" i="44"/>
  <c r="B22546" i="44"/>
  <c r="B22545" i="44"/>
  <c r="B22544" i="44"/>
  <c r="B22543" i="44"/>
  <c r="B22542" i="44"/>
  <c r="B22541" i="44"/>
  <c r="B22540" i="44"/>
  <c r="B22539" i="44"/>
  <c r="B22538" i="44"/>
  <c r="B22537" i="44"/>
  <c r="B22536" i="44"/>
  <c r="B22535" i="44"/>
  <c r="B22534" i="44"/>
  <c r="B22533" i="44"/>
  <c r="B22532" i="44"/>
  <c r="B22531" i="44"/>
  <c r="B22530" i="44"/>
  <c r="B22529" i="44"/>
  <c r="B22528" i="44"/>
  <c r="B22527" i="44"/>
  <c r="B22526" i="44"/>
  <c r="B22525" i="44"/>
  <c r="B22524" i="44"/>
  <c r="B22523" i="44"/>
  <c r="B22522" i="44"/>
  <c r="B22521" i="44"/>
  <c r="B22520" i="44"/>
  <c r="B22519" i="44"/>
  <c r="B22518" i="44"/>
  <c r="B22517" i="44"/>
  <c r="B22516" i="44"/>
  <c r="B22515" i="44"/>
  <c r="B22514" i="44"/>
  <c r="B22513" i="44"/>
  <c r="B22512" i="44"/>
  <c r="B22511" i="44"/>
  <c r="B22510" i="44"/>
  <c r="B22509" i="44"/>
  <c r="B22508" i="44"/>
  <c r="B22507" i="44"/>
  <c r="B22506" i="44"/>
  <c r="B22505" i="44"/>
  <c r="B22504" i="44"/>
  <c r="B22503" i="44"/>
  <c r="B22502" i="44"/>
  <c r="B22501" i="44"/>
  <c r="B22500" i="44"/>
  <c r="B22499" i="44"/>
  <c r="B22498" i="44"/>
  <c r="B22497" i="44"/>
  <c r="B22496" i="44"/>
  <c r="B22495" i="44"/>
  <c r="B22494" i="44"/>
  <c r="B22493" i="44"/>
  <c r="B22492" i="44"/>
  <c r="B22491" i="44"/>
  <c r="B22490" i="44"/>
  <c r="B22489" i="44"/>
  <c r="B22488" i="44"/>
  <c r="B22487" i="44"/>
  <c r="B22486" i="44"/>
  <c r="B22485" i="44"/>
  <c r="B22484" i="44"/>
  <c r="B22483" i="44"/>
  <c r="B22482" i="44"/>
  <c r="B22481" i="44"/>
  <c r="B22480" i="44"/>
  <c r="B22479" i="44"/>
  <c r="B22478" i="44"/>
  <c r="B22477" i="44"/>
  <c r="B22476" i="44"/>
  <c r="B22475" i="44"/>
  <c r="B22474" i="44"/>
  <c r="B22473" i="44"/>
  <c r="B22472" i="44"/>
  <c r="B22471" i="44"/>
  <c r="B22470" i="44"/>
  <c r="B22469" i="44"/>
  <c r="B22468" i="44"/>
  <c r="B22467" i="44"/>
  <c r="B22466" i="44"/>
  <c r="B22465" i="44"/>
  <c r="B22464" i="44"/>
  <c r="B22463" i="44"/>
  <c r="B22462" i="44"/>
  <c r="B22461" i="44"/>
  <c r="B22460" i="44"/>
  <c r="B22459" i="44"/>
  <c r="B22458" i="44"/>
  <c r="B22457" i="44"/>
  <c r="B22456" i="44"/>
  <c r="B22455" i="44"/>
  <c r="B22454" i="44"/>
  <c r="B22453" i="44"/>
  <c r="B22452" i="44"/>
  <c r="B22451" i="44"/>
  <c r="B22450" i="44"/>
  <c r="B22449" i="44"/>
  <c r="B22448" i="44"/>
  <c r="B22447" i="44"/>
  <c r="B22446" i="44"/>
  <c r="B22445" i="44"/>
  <c r="B22444" i="44"/>
  <c r="B22443" i="44"/>
  <c r="B22442" i="44"/>
  <c r="B22441" i="44"/>
  <c r="B22440" i="44"/>
  <c r="B22439" i="44"/>
  <c r="B22438" i="44"/>
  <c r="B22437" i="44"/>
  <c r="B22436" i="44"/>
  <c r="B22435" i="44"/>
  <c r="B22434" i="44"/>
  <c r="B22433" i="44"/>
  <c r="B22432" i="44"/>
  <c r="B22431" i="44"/>
  <c r="B22430" i="44"/>
  <c r="B22429" i="44"/>
  <c r="B22428" i="44"/>
  <c r="B22427" i="44"/>
  <c r="B22426" i="44"/>
  <c r="B22425" i="44"/>
  <c r="B22424" i="44"/>
  <c r="B22423" i="44"/>
  <c r="B22422" i="44"/>
  <c r="B22421" i="44"/>
  <c r="B22420" i="44"/>
  <c r="B22419" i="44"/>
  <c r="B22418" i="44"/>
  <c r="B22417" i="44"/>
  <c r="B22416" i="44"/>
  <c r="B22415" i="44"/>
  <c r="B22414" i="44"/>
  <c r="B22413" i="44"/>
  <c r="B22412" i="44"/>
  <c r="B22411" i="44"/>
  <c r="B22410" i="44"/>
  <c r="B22409" i="44"/>
  <c r="B22408" i="44"/>
  <c r="B22407" i="44"/>
  <c r="B22406" i="44"/>
  <c r="B22405" i="44"/>
  <c r="B22404" i="44"/>
  <c r="B22403" i="44"/>
  <c r="B22402" i="44"/>
  <c r="B22401" i="44"/>
  <c r="B22400" i="44"/>
  <c r="B22399" i="44"/>
  <c r="B22398" i="44"/>
  <c r="B22397" i="44"/>
  <c r="B22396" i="44"/>
  <c r="B22395" i="44"/>
  <c r="B22394" i="44"/>
  <c r="B22393" i="44"/>
  <c r="B22392" i="44"/>
  <c r="B22391" i="44"/>
  <c r="B22390" i="44"/>
  <c r="B22389" i="44"/>
  <c r="B22388" i="44"/>
  <c r="B22387" i="44"/>
  <c r="B22386" i="44"/>
  <c r="B22385" i="44"/>
  <c r="B22384" i="44"/>
  <c r="B22383" i="44"/>
  <c r="B22382" i="44"/>
  <c r="B22381" i="44"/>
  <c r="B22380" i="44"/>
  <c r="B22379" i="44"/>
  <c r="B22378" i="44"/>
  <c r="B22377" i="44"/>
  <c r="B22376" i="44"/>
  <c r="B22375" i="44"/>
  <c r="B22374" i="44"/>
  <c r="B22373" i="44"/>
  <c r="B22372" i="44"/>
  <c r="B22371" i="44"/>
  <c r="B22370" i="44"/>
  <c r="B22369" i="44"/>
  <c r="B22368" i="44"/>
  <c r="B22367" i="44"/>
  <c r="B22366" i="44"/>
  <c r="B22365" i="44"/>
  <c r="B22364" i="44"/>
  <c r="B22363" i="44"/>
  <c r="B22362" i="44"/>
  <c r="B22361" i="44"/>
  <c r="B22360" i="44"/>
  <c r="B22359" i="44"/>
  <c r="B22358" i="44"/>
  <c r="B22357" i="44"/>
  <c r="B22356" i="44"/>
  <c r="B22355" i="44"/>
  <c r="B22354" i="44"/>
  <c r="B22353" i="44"/>
  <c r="B22352" i="44"/>
  <c r="B22351" i="44"/>
  <c r="B22350" i="44"/>
  <c r="B22349" i="44"/>
  <c r="B22348" i="44"/>
  <c r="B22347" i="44"/>
  <c r="B22346" i="44"/>
  <c r="B22345" i="44"/>
  <c r="B22344" i="44"/>
  <c r="B22343" i="44"/>
  <c r="B22342" i="44"/>
  <c r="B22341" i="44"/>
  <c r="B22340" i="44"/>
  <c r="B22339" i="44"/>
  <c r="B22338" i="44"/>
  <c r="B22337" i="44"/>
  <c r="B22336" i="44"/>
  <c r="B22335" i="44"/>
  <c r="B22334" i="44"/>
  <c r="B22333" i="44"/>
  <c r="B22332" i="44"/>
  <c r="B22331" i="44"/>
  <c r="B22330" i="44"/>
  <c r="B22329" i="44"/>
  <c r="B22328" i="44"/>
  <c r="B22327" i="44"/>
  <c r="B22326" i="44"/>
  <c r="B22325" i="44"/>
  <c r="B22324" i="44"/>
  <c r="B22323" i="44"/>
  <c r="B22322" i="44"/>
  <c r="B22321" i="44"/>
  <c r="B22320" i="44"/>
  <c r="B22319" i="44"/>
  <c r="B22318" i="44"/>
  <c r="B22317" i="44"/>
  <c r="B22316" i="44"/>
  <c r="B22315" i="44"/>
  <c r="B22314" i="44"/>
  <c r="B22313" i="44"/>
  <c r="B22312" i="44"/>
  <c r="B22311" i="44"/>
  <c r="B22310" i="44"/>
  <c r="B22309" i="44"/>
  <c r="B22308" i="44"/>
  <c r="B22307" i="44"/>
  <c r="B22306" i="44"/>
  <c r="B22305" i="44"/>
  <c r="B22304" i="44"/>
  <c r="B22303" i="44"/>
  <c r="B22302" i="44"/>
  <c r="B22301" i="44"/>
  <c r="B22300" i="44"/>
  <c r="B22299" i="44"/>
  <c r="B22298" i="44"/>
  <c r="B22297" i="44"/>
  <c r="B22296" i="44"/>
  <c r="B22295" i="44"/>
  <c r="B22294" i="44"/>
  <c r="B22293" i="44"/>
  <c r="B22292" i="44"/>
  <c r="B22291" i="44"/>
  <c r="B22290" i="44"/>
  <c r="B22289" i="44"/>
  <c r="B22288" i="44"/>
  <c r="B22287" i="44"/>
  <c r="B22286" i="44"/>
  <c r="B22285" i="44"/>
  <c r="B22284" i="44"/>
  <c r="B22283" i="44"/>
  <c r="B22282" i="44"/>
  <c r="B22281" i="44"/>
  <c r="B22280" i="44"/>
  <c r="B22279" i="44"/>
  <c r="B22278" i="44"/>
  <c r="B22277" i="44"/>
  <c r="B22276" i="44"/>
  <c r="B22275" i="44"/>
  <c r="B22274" i="44"/>
  <c r="B22273" i="44"/>
  <c r="B22272" i="44"/>
  <c r="B22271" i="44"/>
  <c r="B22270" i="44"/>
  <c r="B22269" i="44"/>
  <c r="B22268" i="44"/>
  <c r="B22267" i="44"/>
  <c r="B22266" i="44"/>
  <c r="B22265" i="44"/>
  <c r="B22264" i="44"/>
  <c r="B22263" i="44"/>
  <c r="B22262" i="44"/>
  <c r="B22261" i="44"/>
  <c r="B22260" i="44"/>
  <c r="B22259" i="44"/>
  <c r="B22258" i="44"/>
  <c r="B22257" i="44"/>
  <c r="B22256" i="44"/>
  <c r="B22255" i="44"/>
  <c r="B22254" i="44"/>
  <c r="B22253" i="44"/>
  <c r="B22252" i="44"/>
  <c r="B22251" i="44"/>
  <c r="B22250" i="44"/>
  <c r="B22249" i="44"/>
  <c r="B22248" i="44"/>
  <c r="B22247" i="44"/>
  <c r="B22246" i="44"/>
  <c r="B22245" i="44"/>
  <c r="B22244" i="44"/>
  <c r="B22243" i="44"/>
  <c r="B22242" i="44"/>
  <c r="B22241" i="44"/>
  <c r="B22240" i="44"/>
  <c r="B22239" i="44"/>
  <c r="B22238" i="44"/>
  <c r="B22237" i="44"/>
  <c r="B22236" i="44"/>
  <c r="B22235" i="44"/>
  <c r="B22234" i="44"/>
  <c r="B22233" i="44"/>
  <c r="B22232" i="44"/>
  <c r="B22231" i="44"/>
  <c r="B22230" i="44"/>
  <c r="B22229" i="44"/>
  <c r="B22228" i="44"/>
  <c r="B22227" i="44"/>
  <c r="B22226" i="44"/>
  <c r="B22225" i="44"/>
  <c r="B22224" i="44"/>
  <c r="B22223" i="44"/>
  <c r="B22222" i="44"/>
  <c r="B22221" i="44"/>
  <c r="B22220" i="44"/>
  <c r="B22219" i="44"/>
  <c r="B22218" i="44"/>
  <c r="B22217" i="44"/>
  <c r="B22216" i="44"/>
  <c r="B22215" i="44"/>
  <c r="B22214" i="44"/>
  <c r="B22213" i="44"/>
  <c r="B22212" i="44"/>
  <c r="B22211" i="44"/>
  <c r="B22210" i="44"/>
  <c r="B22209" i="44"/>
  <c r="B22208" i="44"/>
  <c r="B22207" i="44"/>
  <c r="B22206" i="44"/>
  <c r="B22205" i="44"/>
  <c r="B22204" i="44"/>
  <c r="B22203" i="44"/>
  <c r="B22202" i="44"/>
  <c r="B22201" i="44"/>
  <c r="B22200" i="44"/>
  <c r="B22199" i="44"/>
  <c r="B22198" i="44"/>
  <c r="B22197" i="44"/>
  <c r="B22196" i="44"/>
  <c r="B22195" i="44"/>
  <c r="B22194" i="44"/>
  <c r="B22193" i="44"/>
  <c r="B22192" i="44"/>
  <c r="B22191" i="44"/>
  <c r="B22190" i="44"/>
  <c r="B22189" i="44"/>
  <c r="B22188" i="44"/>
  <c r="B22187" i="44"/>
  <c r="B22186" i="44"/>
  <c r="B22185" i="44"/>
  <c r="B22184" i="44"/>
  <c r="B22183" i="44"/>
  <c r="B22182" i="44"/>
  <c r="B22181" i="44"/>
  <c r="B22180" i="44"/>
  <c r="B22179" i="44"/>
  <c r="B22178" i="44"/>
  <c r="B22177" i="44"/>
  <c r="B22176" i="44"/>
  <c r="B22175" i="44"/>
  <c r="B22174" i="44"/>
  <c r="B22173" i="44"/>
  <c r="B22172" i="44"/>
  <c r="B22171" i="44"/>
  <c r="B22170" i="44"/>
  <c r="B22169" i="44"/>
  <c r="B22168" i="44"/>
  <c r="B22167" i="44"/>
  <c r="B22166" i="44"/>
  <c r="B22165" i="44"/>
  <c r="B22164" i="44"/>
  <c r="B22163" i="44"/>
  <c r="B22162" i="44"/>
  <c r="B22161" i="44"/>
  <c r="B22160" i="44"/>
  <c r="B22159" i="44"/>
  <c r="B22158" i="44"/>
  <c r="B22157" i="44"/>
  <c r="B22156" i="44"/>
  <c r="B22155" i="44"/>
  <c r="B22154" i="44"/>
  <c r="B22153" i="44"/>
  <c r="B22152" i="44"/>
  <c r="B22151" i="44"/>
  <c r="B22150" i="44"/>
  <c r="B22149" i="44"/>
  <c r="B22148" i="44"/>
  <c r="B22147" i="44"/>
  <c r="B22146" i="44"/>
  <c r="B22145" i="44"/>
  <c r="B22144" i="44"/>
  <c r="B22143" i="44"/>
  <c r="B22142" i="44"/>
  <c r="B22141" i="44"/>
  <c r="B22140" i="44"/>
  <c r="B22139" i="44"/>
  <c r="B22138" i="44"/>
  <c r="B22137" i="44"/>
  <c r="B22136" i="44"/>
  <c r="B22135" i="44"/>
  <c r="B22134" i="44"/>
  <c r="B22133" i="44"/>
  <c r="B22132" i="44"/>
  <c r="B22131" i="44"/>
  <c r="B22130" i="44"/>
  <c r="B22129" i="44"/>
  <c r="B22128" i="44"/>
  <c r="B22127" i="44"/>
  <c r="B22126" i="44"/>
  <c r="B22125" i="44"/>
  <c r="B22124" i="44"/>
  <c r="B22123" i="44"/>
  <c r="B22122" i="44"/>
  <c r="B22121" i="44"/>
  <c r="B22120" i="44"/>
  <c r="B22119" i="44"/>
  <c r="B22118" i="44"/>
  <c r="B22117" i="44"/>
  <c r="B22116" i="44"/>
  <c r="B22115" i="44"/>
  <c r="B22114" i="44"/>
  <c r="B22113" i="44"/>
  <c r="B22112" i="44"/>
  <c r="B22111" i="44"/>
  <c r="B22110" i="44"/>
  <c r="B22109" i="44"/>
  <c r="B22108" i="44"/>
  <c r="B22107" i="44"/>
  <c r="B22106" i="44"/>
  <c r="B22105" i="44"/>
  <c r="B22104" i="44"/>
  <c r="B22103" i="44"/>
  <c r="B22102" i="44"/>
  <c r="B22101" i="44"/>
  <c r="B22100" i="44"/>
  <c r="B22099" i="44"/>
  <c r="B22098" i="44"/>
  <c r="B22097" i="44"/>
  <c r="B22096" i="44"/>
  <c r="B22095" i="44"/>
  <c r="B22094" i="44"/>
  <c r="B22093" i="44"/>
  <c r="B22092" i="44"/>
  <c r="B22091" i="44"/>
  <c r="B22090" i="44"/>
  <c r="B22089" i="44"/>
  <c r="B22088" i="44"/>
  <c r="B22087" i="44"/>
  <c r="B22086" i="44"/>
  <c r="B22085" i="44"/>
  <c r="B22084" i="44"/>
  <c r="B22083" i="44"/>
  <c r="B22082" i="44"/>
  <c r="B22081" i="44"/>
  <c r="B22080" i="44"/>
  <c r="B22079" i="44"/>
  <c r="B22078" i="44"/>
  <c r="B22077" i="44"/>
  <c r="B22076" i="44"/>
  <c r="B22075" i="44"/>
  <c r="B22074" i="44"/>
  <c r="B22073" i="44"/>
  <c r="B22072" i="44"/>
  <c r="B22071" i="44"/>
  <c r="B22070" i="44"/>
  <c r="B22069" i="44"/>
  <c r="B22068" i="44"/>
  <c r="B22067" i="44"/>
  <c r="B22066" i="44"/>
  <c r="B22065" i="44"/>
  <c r="B22064" i="44"/>
  <c r="B22063" i="44"/>
  <c r="B22062" i="44"/>
  <c r="B22061" i="44"/>
  <c r="B22060" i="44"/>
  <c r="B22059" i="44"/>
  <c r="B22058" i="44"/>
  <c r="B22057" i="44"/>
  <c r="B22056" i="44"/>
  <c r="B22055" i="44"/>
  <c r="B22054" i="44"/>
  <c r="B22053" i="44"/>
  <c r="B22052" i="44"/>
  <c r="B22051" i="44"/>
  <c r="B22050" i="44"/>
  <c r="B22049" i="44"/>
  <c r="B22048" i="44"/>
  <c r="B22047" i="44"/>
  <c r="B22046" i="44"/>
  <c r="B22045" i="44"/>
  <c r="B22044" i="44"/>
  <c r="B22043" i="44"/>
  <c r="B22042" i="44"/>
  <c r="B22041" i="44"/>
  <c r="B22040" i="44"/>
  <c r="B22039" i="44"/>
  <c r="B22038" i="44"/>
  <c r="B22037" i="44"/>
  <c r="B22036" i="44"/>
  <c r="B22035" i="44"/>
  <c r="B22034" i="44"/>
  <c r="B22033" i="44"/>
  <c r="B22032" i="44"/>
  <c r="B22031" i="44"/>
  <c r="B22030" i="44"/>
  <c r="B22029" i="44"/>
  <c r="B22028" i="44"/>
  <c r="B22027" i="44"/>
  <c r="B22026" i="44"/>
  <c r="B22025" i="44"/>
  <c r="B22024" i="44"/>
  <c r="B22023" i="44"/>
  <c r="B22022" i="44"/>
  <c r="B22021" i="44"/>
  <c r="B22020" i="44"/>
  <c r="B22019" i="44"/>
  <c r="B22018" i="44"/>
  <c r="B22017" i="44"/>
  <c r="B22016" i="44"/>
  <c r="B22015" i="44"/>
  <c r="B22014" i="44"/>
  <c r="B22013" i="44"/>
  <c r="B22012" i="44"/>
  <c r="B22011" i="44"/>
  <c r="B22010" i="44"/>
  <c r="B22009" i="44"/>
  <c r="B22008" i="44"/>
  <c r="B22007" i="44"/>
  <c r="B22006" i="44"/>
  <c r="B22005" i="44"/>
  <c r="B22004" i="44"/>
  <c r="B22003" i="44"/>
  <c r="B22002" i="44"/>
  <c r="B22001" i="44"/>
  <c r="B22000" i="44"/>
  <c r="B21999" i="44"/>
  <c r="B21998" i="44"/>
  <c r="B21997" i="44"/>
  <c r="B21996" i="44"/>
  <c r="B21995" i="44"/>
  <c r="B21994" i="44"/>
  <c r="B21993" i="44"/>
  <c r="B21992" i="44"/>
  <c r="B21991" i="44"/>
  <c r="B21990" i="44"/>
  <c r="B21989" i="44"/>
  <c r="B21988" i="44"/>
  <c r="B21987" i="44"/>
  <c r="B21986" i="44"/>
  <c r="B21985" i="44"/>
  <c r="B21984" i="44"/>
  <c r="B21983" i="44"/>
  <c r="B21982" i="44"/>
  <c r="B21981" i="44"/>
  <c r="B21980" i="44"/>
  <c r="B21979" i="44"/>
  <c r="B21978" i="44"/>
  <c r="B21977" i="44"/>
  <c r="B21976" i="44"/>
  <c r="B21975" i="44"/>
  <c r="B21974" i="44"/>
  <c r="B21973" i="44"/>
  <c r="B21972" i="44"/>
  <c r="B21971" i="44"/>
  <c r="B21970" i="44"/>
  <c r="B21969" i="44"/>
  <c r="B21968" i="44"/>
  <c r="B21967" i="44"/>
  <c r="B21966" i="44"/>
  <c r="B21965" i="44"/>
  <c r="B21964" i="44"/>
  <c r="B21963" i="44"/>
  <c r="B21962" i="44"/>
  <c r="B21961" i="44"/>
  <c r="B21960" i="44"/>
  <c r="B21959" i="44"/>
  <c r="B21958" i="44"/>
  <c r="B21957" i="44"/>
  <c r="B21956" i="44"/>
  <c r="B21955" i="44"/>
  <c r="B21954" i="44"/>
  <c r="B21953" i="44"/>
  <c r="B21952" i="44"/>
  <c r="B21951" i="44"/>
  <c r="B21950" i="44"/>
  <c r="B21949" i="44"/>
  <c r="B21948" i="44"/>
  <c r="B21947" i="44"/>
  <c r="B21946" i="44"/>
  <c r="B21945" i="44"/>
  <c r="B21944" i="44"/>
  <c r="B21943" i="44"/>
  <c r="B21942" i="44"/>
  <c r="B21941" i="44"/>
  <c r="B21940" i="44"/>
  <c r="B21939" i="44"/>
  <c r="B21938" i="44"/>
  <c r="B21937" i="44"/>
  <c r="B21936" i="44"/>
  <c r="B21935" i="44"/>
  <c r="B21934" i="44"/>
  <c r="B21933" i="44"/>
  <c r="B21932" i="44"/>
  <c r="B21931" i="44"/>
  <c r="B21930" i="44"/>
  <c r="B21929" i="44"/>
  <c r="B21928" i="44"/>
  <c r="B21927" i="44"/>
  <c r="B21926" i="44"/>
  <c r="B21925" i="44"/>
  <c r="B21924" i="44"/>
  <c r="B21923" i="44"/>
  <c r="B21922" i="44"/>
  <c r="B21921" i="44"/>
  <c r="B21920" i="44"/>
  <c r="B21919" i="44"/>
  <c r="B21918" i="44"/>
  <c r="B21917" i="44"/>
  <c r="B21916" i="44"/>
  <c r="B21915" i="44"/>
  <c r="B21914" i="44"/>
  <c r="B21913" i="44"/>
  <c r="B21912" i="44"/>
  <c r="B21911" i="44"/>
  <c r="B21910" i="44"/>
  <c r="B21909" i="44"/>
  <c r="B21908" i="44"/>
  <c r="B21907" i="44"/>
  <c r="B21906" i="44"/>
  <c r="B21905" i="44"/>
  <c r="B21904" i="44"/>
  <c r="B21903" i="44"/>
  <c r="B21902" i="44"/>
  <c r="B21901" i="44"/>
  <c r="B21900" i="44"/>
  <c r="B21899" i="44"/>
  <c r="B21898" i="44"/>
  <c r="B21897" i="44"/>
  <c r="B21896" i="44"/>
  <c r="B21895" i="44"/>
  <c r="B21894" i="44"/>
  <c r="B21893" i="44"/>
  <c r="B21892" i="44"/>
  <c r="B21891" i="44"/>
  <c r="B21890" i="44"/>
  <c r="B21889" i="44"/>
  <c r="B21888" i="44"/>
  <c r="B21887" i="44"/>
  <c r="B21886" i="44"/>
  <c r="B21885" i="44"/>
  <c r="B21884" i="44"/>
  <c r="B21883" i="44"/>
  <c r="B21882" i="44"/>
  <c r="B21881" i="44"/>
  <c r="B21880" i="44"/>
  <c r="B21879" i="44"/>
  <c r="B21878" i="44"/>
  <c r="B21877" i="44"/>
  <c r="B21876" i="44"/>
  <c r="B21875" i="44"/>
  <c r="B21874" i="44"/>
  <c r="B21873" i="44"/>
  <c r="B21872" i="44"/>
  <c r="B21871" i="44"/>
  <c r="B21870" i="44"/>
  <c r="B21869" i="44"/>
  <c r="B21868" i="44"/>
  <c r="B21867" i="44"/>
  <c r="B21866" i="44"/>
  <c r="B21865" i="44"/>
  <c r="B21864" i="44"/>
  <c r="B21863" i="44"/>
  <c r="B21862" i="44"/>
  <c r="B21861" i="44"/>
  <c r="B21860" i="44"/>
  <c r="B21859" i="44"/>
  <c r="B21858" i="44"/>
  <c r="B21857" i="44"/>
  <c r="B21856" i="44"/>
  <c r="B21855" i="44"/>
  <c r="B21854" i="44"/>
  <c r="B21853" i="44"/>
  <c r="B21852" i="44"/>
  <c r="B21851" i="44"/>
  <c r="B21850" i="44"/>
  <c r="B21849" i="44"/>
  <c r="B21848" i="44"/>
  <c r="B21847" i="44"/>
  <c r="B21846" i="44"/>
  <c r="B21845" i="44"/>
  <c r="B21844" i="44"/>
  <c r="B21843" i="44"/>
  <c r="B21842" i="44"/>
  <c r="B21841" i="44"/>
  <c r="B21840" i="44"/>
  <c r="B21839" i="44"/>
  <c r="B21838" i="44"/>
  <c r="B21837" i="44"/>
  <c r="B21836" i="44"/>
  <c r="B21835" i="44"/>
  <c r="B21834" i="44"/>
  <c r="B21833" i="44"/>
  <c r="B21832" i="44"/>
  <c r="B21831" i="44"/>
  <c r="B21830" i="44"/>
  <c r="B21829" i="44"/>
  <c r="B21828" i="44"/>
  <c r="B21827" i="44"/>
  <c r="B21826" i="44"/>
  <c r="B21825" i="44"/>
  <c r="B21824" i="44"/>
  <c r="B21823" i="44"/>
  <c r="B21822" i="44"/>
  <c r="B21821" i="44"/>
  <c r="B21820" i="44"/>
  <c r="B21819" i="44"/>
  <c r="B21818" i="44"/>
  <c r="B21817" i="44"/>
  <c r="B21816" i="44"/>
  <c r="B21815" i="44"/>
  <c r="B21814" i="44"/>
  <c r="B21813" i="44"/>
  <c r="B21812" i="44"/>
  <c r="B21811" i="44"/>
  <c r="B21810" i="44"/>
  <c r="B21809" i="44"/>
  <c r="B21808" i="44"/>
  <c r="B21807" i="44"/>
  <c r="B21806" i="44"/>
  <c r="B21805" i="44"/>
  <c r="B21804" i="44"/>
  <c r="B21803" i="44"/>
  <c r="B21802" i="44"/>
  <c r="B21801" i="44"/>
  <c r="B21800" i="44"/>
  <c r="B21799" i="44"/>
  <c r="B21798" i="44"/>
  <c r="B21797" i="44"/>
  <c r="B21796" i="44"/>
  <c r="B21795" i="44"/>
  <c r="B21794" i="44"/>
  <c r="B21793" i="44"/>
  <c r="B21792" i="44"/>
  <c r="B21791" i="44"/>
  <c r="B21790" i="44"/>
  <c r="B21789" i="44"/>
  <c r="B21788" i="44"/>
  <c r="B21787" i="44"/>
  <c r="B21786" i="44"/>
  <c r="B21785" i="44"/>
  <c r="B21784" i="44"/>
  <c r="B21783" i="44"/>
  <c r="B21782" i="44"/>
  <c r="B21781" i="44"/>
  <c r="B21780" i="44"/>
  <c r="B21779" i="44"/>
  <c r="B21778" i="44"/>
  <c r="B21777" i="44"/>
  <c r="B21776" i="44"/>
  <c r="B21775" i="44"/>
  <c r="B21774" i="44"/>
  <c r="B21773" i="44"/>
  <c r="B21772" i="44"/>
  <c r="B21771" i="44"/>
  <c r="B21770" i="44"/>
  <c r="B21769" i="44"/>
  <c r="B21768" i="44"/>
  <c r="B21767" i="44"/>
  <c r="B21766" i="44"/>
  <c r="B21765" i="44"/>
  <c r="B21764" i="44"/>
  <c r="B21763" i="44"/>
  <c r="B21762" i="44"/>
  <c r="B21761" i="44"/>
  <c r="B21760" i="44"/>
  <c r="B21759" i="44"/>
  <c r="B21758" i="44"/>
  <c r="B21757" i="44"/>
  <c r="B21756" i="44"/>
  <c r="B21755" i="44"/>
  <c r="B21754" i="44"/>
  <c r="B21753" i="44"/>
  <c r="B21752" i="44"/>
  <c r="B21751" i="44"/>
  <c r="B21750" i="44"/>
  <c r="B21749" i="44"/>
  <c r="B21748" i="44"/>
  <c r="B21747" i="44"/>
  <c r="B21746" i="44"/>
  <c r="B21745" i="44"/>
  <c r="B21744" i="44"/>
  <c r="B21743" i="44"/>
  <c r="B21742" i="44"/>
  <c r="B21741" i="44"/>
  <c r="B21740" i="44"/>
  <c r="B21739" i="44"/>
  <c r="B21738" i="44"/>
  <c r="B21737" i="44"/>
  <c r="B21736" i="44"/>
  <c r="B21735" i="44"/>
  <c r="B21734" i="44"/>
  <c r="B21733" i="44"/>
  <c r="B21732" i="44"/>
  <c r="B21731" i="44"/>
  <c r="B21730" i="44"/>
  <c r="B21729" i="44"/>
  <c r="B21728" i="44"/>
  <c r="B21727" i="44"/>
  <c r="B21726" i="44"/>
  <c r="B21725" i="44"/>
  <c r="B21724" i="44"/>
  <c r="B21723" i="44"/>
  <c r="B21722" i="44"/>
  <c r="B21721" i="44"/>
  <c r="B21720" i="44"/>
  <c r="B21719" i="44"/>
  <c r="B21718" i="44"/>
  <c r="B21717" i="44"/>
  <c r="B21716" i="44"/>
  <c r="B21715" i="44"/>
  <c r="B21714" i="44"/>
  <c r="B21713" i="44"/>
  <c r="B21712" i="44"/>
  <c r="B21711" i="44"/>
  <c r="B21710" i="44"/>
  <c r="B21709" i="44"/>
  <c r="B21708" i="44"/>
  <c r="B21707" i="44"/>
  <c r="B21706" i="44"/>
  <c r="B21705" i="44"/>
  <c r="B21704" i="44"/>
  <c r="B21703" i="44"/>
  <c r="B21702" i="44"/>
  <c r="B21701" i="44"/>
  <c r="B21700" i="44"/>
  <c r="B21699" i="44"/>
  <c r="B21698" i="44"/>
  <c r="B21697" i="44"/>
  <c r="B21696" i="44"/>
  <c r="B21695" i="44"/>
  <c r="B21694" i="44"/>
  <c r="B21693" i="44"/>
  <c r="B21692" i="44"/>
  <c r="B21691" i="44"/>
  <c r="B21690" i="44"/>
  <c r="B21689" i="44"/>
  <c r="B21688" i="44"/>
  <c r="B21687" i="44"/>
  <c r="B21686" i="44"/>
  <c r="B21685" i="44"/>
  <c r="B21684" i="44"/>
  <c r="B21683" i="44"/>
  <c r="B21682" i="44"/>
  <c r="B21681" i="44"/>
  <c r="B21680" i="44"/>
  <c r="B21679" i="44"/>
  <c r="B21678" i="44"/>
  <c r="B21677" i="44"/>
  <c r="B21676" i="44"/>
  <c r="B21675" i="44"/>
  <c r="B21674" i="44"/>
  <c r="B21673" i="44"/>
  <c r="B21672" i="44"/>
  <c r="B21671" i="44"/>
  <c r="B21670" i="44"/>
  <c r="B21669" i="44"/>
  <c r="B21668" i="44"/>
  <c r="B21667" i="44"/>
  <c r="B21666" i="44"/>
  <c r="B21665" i="44"/>
  <c r="B21664" i="44"/>
  <c r="B21663" i="44"/>
  <c r="B21662" i="44"/>
  <c r="B21661" i="44"/>
  <c r="B21660" i="44"/>
  <c r="B21659" i="44"/>
  <c r="B21658" i="44"/>
  <c r="B21657" i="44"/>
  <c r="B21656" i="44"/>
  <c r="B21655" i="44"/>
  <c r="B21654" i="44"/>
  <c r="B21653" i="44"/>
  <c r="B21652" i="44"/>
  <c r="B21651" i="44"/>
  <c r="B21650" i="44"/>
  <c r="B21649" i="44"/>
  <c r="B21648" i="44"/>
  <c r="B21647" i="44"/>
  <c r="B21646" i="44"/>
  <c r="B21645" i="44"/>
  <c r="B21644" i="44"/>
  <c r="B21643" i="44"/>
  <c r="B21642" i="44"/>
  <c r="B21641" i="44"/>
  <c r="B21640" i="44"/>
  <c r="B21639" i="44"/>
  <c r="B21638" i="44"/>
  <c r="B21637" i="44"/>
  <c r="B21636" i="44"/>
  <c r="B21635" i="44"/>
  <c r="B21634" i="44"/>
  <c r="B21633" i="44"/>
  <c r="B21632" i="44"/>
  <c r="B21631" i="44"/>
  <c r="B21630" i="44"/>
  <c r="B21629" i="44"/>
  <c r="B21628" i="44"/>
  <c r="B21627" i="44"/>
  <c r="B21626" i="44"/>
  <c r="B21625" i="44"/>
  <c r="B21624" i="44"/>
  <c r="B21623" i="44"/>
  <c r="B21622" i="44"/>
  <c r="B21621" i="44"/>
  <c r="B21620" i="44"/>
  <c r="B21619" i="44"/>
  <c r="B21618" i="44"/>
  <c r="B21617" i="44"/>
  <c r="B21616" i="44"/>
  <c r="B21615" i="44"/>
  <c r="B21614" i="44"/>
  <c r="B21613" i="44"/>
  <c r="B21612" i="44"/>
  <c r="B21611" i="44"/>
  <c r="B21610" i="44"/>
  <c r="B21609" i="44"/>
  <c r="B21608" i="44"/>
  <c r="B21607" i="44"/>
  <c r="B21606" i="44"/>
  <c r="B21605" i="44"/>
  <c r="B21604" i="44"/>
  <c r="B21603" i="44"/>
  <c r="B21602" i="44"/>
  <c r="B21601" i="44"/>
  <c r="B21600" i="44"/>
  <c r="B21599" i="44"/>
  <c r="B21598" i="44"/>
  <c r="B21597" i="44"/>
  <c r="B21596" i="44"/>
  <c r="B21595" i="44"/>
  <c r="B21594" i="44"/>
  <c r="B21593" i="44"/>
  <c r="B21592" i="44"/>
  <c r="B21591" i="44"/>
  <c r="B21590" i="44"/>
  <c r="B21589" i="44"/>
  <c r="B21588" i="44"/>
  <c r="B21587" i="44"/>
  <c r="B21586" i="44"/>
  <c r="B21585" i="44"/>
  <c r="B21584" i="44"/>
  <c r="B21583" i="44"/>
  <c r="B21582" i="44"/>
  <c r="B21581" i="44"/>
  <c r="B21580" i="44"/>
  <c r="B21579" i="44"/>
  <c r="B21578" i="44"/>
  <c r="B21577" i="44"/>
  <c r="B21576" i="44"/>
  <c r="B21575" i="44"/>
  <c r="B21574" i="44"/>
  <c r="B21573" i="44"/>
  <c r="B21572" i="44"/>
  <c r="B21571" i="44"/>
  <c r="B21570" i="44"/>
  <c r="B21569" i="44"/>
  <c r="B21568" i="44"/>
  <c r="B21567" i="44"/>
  <c r="B21566" i="44"/>
  <c r="B21565" i="44"/>
  <c r="B21564" i="44"/>
  <c r="B21563" i="44"/>
  <c r="B21562" i="44"/>
  <c r="B21561" i="44"/>
  <c r="B21560" i="44"/>
  <c r="B21559" i="44"/>
  <c r="B21558" i="44"/>
  <c r="B21557" i="44"/>
  <c r="B21556" i="44"/>
  <c r="B21555" i="44"/>
  <c r="B21554" i="44"/>
  <c r="B21553" i="44"/>
  <c r="B21552" i="44"/>
  <c r="B21551" i="44"/>
  <c r="B21550" i="44"/>
  <c r="B21549" i="44"/>
  <c r="B21548" i="44"/>
  <c r="B21547" i="44"/>
  <c r="B21546" i="44"/>
  <c r="B21545" i="44"/>
  <c r="B21544" i="44"/>
  <c r="B21543" i="44"/>
  <c r="B21542" i="44"/>
  <c r="B21541" i="44"/>
  <c r="B21540" i="44"/>
  <c r="B21539" i="44"/>
  <c r="B21538" i="44"/>
  <c r="B21537" i="44"/>
  <c r="B21536" i="44"/>
  <c r="B21535" i="44"/>
  <c r="B21534" i="44"/>
  <c r="B21533" i="44"/>
  <c r="B21532" i="44"/>
  <c r="B21531" i="44"/>
  <c r="B21530" i="44"/>
  <c r="B21529" i="44"/>
  <c r="B21528" i="44"/>
  <c r="B21527" i="44"/>
  <c r="B21526" i="44"/>
  <c r="B21525" i="44"/>
  <c r="B21524" i="44"/>
  <c r="B21523" i="44"/>
  <c r="B21522" i="44"/>
  <c r="B21521" i="44"/>
  <c r="B21520" i="44"/>
  <c r="B21519" i="44"/>
  <c r="B21518" i="44"/>
  <c r="B21517" i="44"/>
  <c r="B21516" i="44"/>
  <c r="B21515" i="44"/>
  <c r="B21514" i="44"/>
  <c r="B21513" i="44"/>
  <c r="B21512" i="44"/>
  <c r="B21511" i="44"/>
  <c r="B21510" i="44"/>
  <c r="B21509" i="44"/>
  <c r="B21508" i="44"/>
  <c r="B21507" i="44"/>
  <c r="B21506" i="44"/>
  <c r="B21505" i="44"/>
  <c r="B21504" i="44"/>
  <c r="B21503" i="44"/>
  <c r="B21502" i="44"/>
  <c r="B21501" i="44"/>
  <c r="B21500" i="44"/>
  <c r="B21499" i="44"/>
  <c r="B21498" i="44"/>
  <c r="B21497" i="44"/>
  <c r="B21496" i="44"/>
  <c r="B21495" i="44"/>
  <c r="B21494" i="44"/>
  <c r="B21493" i="44"/>
  <c r="B21492" i="44"/>
  <c r="B21491" i="44"/>
  <c r="B21490" i="44"/>
  <c r="B21489" i="44"/>
  <c r="B21488" i="44"/>
  <c r="B21487" i="44"/>
  <c r="B21486" i="44"/>
  <c r="B21485" i="44"/>
  <c r="B21484" i="44"/>
  <c r="B21483" i="44"/>
  <c r="B21482" i="44"/>
  <c r="B21481" i="44"/>
  <c r="B21480" i="44"/>
  <c r="B21479" i="44"/>
  <c r="B21478" i="44"/>
  <c r="B21477" i="44"/>
  <c r="B21476" i="44"/>
  <c r="B21475" i="44"/>
  <c r="B21474" i="44"/>
  <c r="B21473" i="44"/>
  <c r="B21472" i="44"/>
  <c r="B21471" i="44"/>
  <c r="B21470" i="44"/>
  <c r="B21469" i="44"/>
  <c r="B21468" i="44"/>
  <c r="B21467" i="44"/>
  <c r="B21466" i="44"/>
  <c r="B21465" i="44"/>
  <c r="B21464" i="44"/>
  <c r="B21463" i="44"/>
  <c r="B21462" i="44"/>
  <c r="B21461" i="44"/>
  <c r="B21460" i="44"/>
  <c r="B21459" i="44"/>
  <c r="B21458" i="44"/>
  <c r="B21457" i="44"/>
  <c r="B21456" i="44"/>
  <c r="B21455" i="44"/>
  <c r="B21454" i="44"/>
  <c r="B21453" i="44"/>
  <c r="B21452" i="44"/>
  <c r="B21451" i="44"/>
  <c r="B21450" i="44"/>
  <c r="B21449" i="44"/>
  <c r="B21448" i="44"/>
  <c r="B21447" i="44"/>
  <c r="B21446" i="44"/>
  <c r="B21445" i="44"/>
  <c r="B21444" i="44"/>
  <c r="B21443" i="44"/>
  <c r="B21442" i="44"/>
  <c r="B21441" i="44"/>
  <c r="B21440" i="44"/>
  <c r="B21439" i="44"/>
  <c r="B21438" i="44"/>
  <c r="B21437" i="44"/>
  <c r="B21436" i="44"/>
  <c r="B21435" i="44"/>
  <c r="B21434" i="44"/>
  <c r="B21433" i="44"/>
  <c r="B21432" i="44"/>
  <c r="B21431" i="44"/>
  <c r="B21430" i="44"/>
  <c r="B21429" i="44"/>
  <c r="B21428" i="44"/>
  <c r="B21427" i="44"/>
  <c r="B21426" i="44"/>
  <c r="B21425" i="44"/>
  <c r="B21424" i="44"/>
  <c r="B21423" i="44"/>
  <c r="B21422" i="44"/>
  <c r="B21421" i="44"/>
  <c r="B21420" i="44"/>
  <c r="B21419" i="44"/>
  <c r="B21418" i="44"/>
  <c r="B21417" i="44"/>
  <c r="B21416" i="44"/>
  <c r="B21415" i="44"/>
  <c r="B21414" i="44"/>
  <c r="B21413" i="44"/>
  <c r="B21412" i="44"/>
  <c r="B21411" i="44"/>
  <c r="B21410" i="44"/>
  <c r="B21409" i="44"/>
  <c r="B21408" i="44"/>
  <c r="B21407" i="44"/>
  <c r="B21406" i="44"/>
  <c r="B21405" i="44"/>
  <c r="B21404" i="44"/>
  <c r="B21403" i="44"/>
  <c r="B21402" i="44"/>
  <c r="B21401" i="44"/>
  <c r="B21400" i="44"/>
  <c r="B21399" i="44"/>
  <c r="B21398" i="44"/>
  <c r="B21397" i="44"/>
  <c r="B21396" i="44"/>
  <c r="B21395" i="44"/>
  <c r="B21394" i="44"/>
  <c r="B21393" i="44"/>
  <c r="B21392" i="44"/>
  <c r="B21391" i="44"/>
  <c r="B21390" i="44"/>
  <c r="B21389" i="44"/>
  <c r="B21388" i="44"/>
  <c r="B21387" i="44"/>
  <c r="B21386" i="44"/>
  <c r="B21385" i="44"/>
  <c r="B21384" i="44"/>
  <c r="B21383" i="44"/>
  <c r="B21382" i="44"/>
  <c r="B21381" i="44"/>
  <c r="B21380" i="44"/>
  <c r="B21379" i="44"/>
  <c r="B21378" i="44"/>
  <c r="B21377" i="44"/>
  <c r="B21376" i="44"/>
  <c r="B21375" i="44"/>
  <c r="B21374" i="44"/>
  <c r="B21373" i="44"/>
  <c r="B21372" i="44"/>
  <c r="B21371" i="44"/>
  <c r="B21370" i="44"/>
  <c r="B21369" i="44"/>
  <c r="B21368" i="44"/>
  <c r="B21367" i="44"/>
  <c r="B21366" i="44"/>
  <c r="B21365" i="44"/>
  <c r="B21364" i="44"/>
  <c r="B21363" i="44"/>
  <c r="B21362" i="44"/>
  <c r="B21361" i="44"/>
  <c r="B21360" i="44"/>
  <c r="B21359" i="44"/>
  <c r="B21358" i="44"/>
  <c r="B21357" i="44"/>
  <c r="B21356" i="44"/>
  <c r="B21355" i="44"/>
  <c r="B21354" i="44"/>
  <c r="B21353" i="44"/>
  <c r="B21352" i="44"/>
  <c r="B21351" i="44"/>
  <c r="B21350" i="44"/>
  <c r="B21349" i="44"/>
  <c r="B21348" i="44"/>
  <c r="B21347" i="44"/>
  <c r="B21346" i="44"/>
  <c r="B21345" i="44"/>
  <c r="B21344" i="44"/>
  <c r="B21343" i="44"/>
  <c r="B21342" i="44"/>
  <c r="B21341" i="44"/>
  <c r="B21340" i="44"/>
  <c r="B21339" i="44"/>
  <c r="B21338" i="44"/>
  <c r="B21337" i="44"/>
  <c r="B21336" i="44"/>
  <c r="B21335" i="44"/>
  <c r="B21334" i="44"/>
  <c r="B21333" i="44"/>
  <c r="B21332" i="44"/>
  <c r="B21331" i="44"/>
  <c r="B21330" i="44"/>
  <c r="B21329" i="44"/>
  <c r="B21328" i="44"/>
  <c r="B21327" i="44"/>
  <c r="B21326" i="44"/>
  <c r="B21325" i="44"/>
  <c r="B21324" i="44"/>
  <c r="B21323" i="44"/>
  <c r="B21322" i="44"/>
  <c r="B21321" i="44"/>
  <c r="B21320" i="44"/>
  <c r="B21319" i="44"/>
  <c r="B21318" i="44"/>
  <c r="B21317" i="44"/>
  <c r="B21316" i="44"/>
  <c r="B21315" i="44"/>
  <c r="B21314" i="44"/>
  <c r="B21313" i="44"/>
  <c r="B21312" i="44"/>
  <c r="B21311" i="44"/>
  <c r="B21310" i="44"/>
  <c r="B21309" i="44"/>
  <c r="B21308" i="44"/>
  <c r="B21307" i="44"/>
  <c r="B21306" i="44"/>
  <c r="B21305" i="44"/>
  <c r="B21304" i="44"/>
  <c r="B21303" i="44"/>
  <c r="B21302" i="44"/>
  <c r="B21301" i="44"/>
  <c r="B21300" i="44"/>
  <c r="B21299" i="44"/>
  <c r="B21298" i="44"/>
  <c r="B21297" i="44"/>
  <c r="B21296" i="44"/>
  <c r="B21295" i="44"/>
  <c r="B21294" i="44"/>
  <c r="B21293" i="44"/>
  <c r="B21292" i="44"/>
  <c r="B21291" i="44"/>
  <c r="B21290" i="44"/>
  <c r="B21289" i="44"/>
  <c r="B21288" i="44"/>
  <c r="B21287" i="44"/>
  <c r="B21286" i="44"/>
  <c r="B21285" i="44"/>
  <c r="B21284" i="44"/>
  <c r="B21283" i="44"/>
  <c r="B21282" i="44"/>
  <c r="B21281" i="44"/>
  <c r="B21280" i="44"/>
  <c r="B21279" i="44"/>
  <c r="B21278" i="44"/>
  <c r="B21277" i="44"/>
  <c r="B21276" i="44"/>
  <c r="B21275" i="44"/>
  <c r="B21274" i="44"/>
  <c r="B21273" i="44"/>
  <c r="B21272" i="44"/>
  <c r="B21271" i="44"/>
  <c r="B21270" i="44"/>
  <c r="B21269" i="44"/>
  <c r="B21268" i="44"/>
  <c r="B21267" i="44"/>
  <c r="B21266" i="44"/>
  <c r="B21265" i="44"/>
  <c r="B21264" i="44"/>
  <c r="B21263" i="44"/>
  <c r="B21262" i="44"/>
  <c r="B21261" i="44"/>
  <c r="B21260" i="44"/>
  <c r="B21259" i="44"/>
  <c r="B21258" i="44"/>
  <c r="B21257" i="44"/>
  <c r="B21256" i="44"/>
  <c r="B21255" i="44"/>
  <c r="B21254" i="44"/>
  <c r="B21253" i="44"/>
  <c r="B21252" i="44"/>
  <c r="B21251" i="44"/>
  <c r="B21250" i="44"/>
  <c r="B21249" i="44"/>
  <c r="B21248" i="44"/>
  <c r="B21247" i="44"/>
  <c r="B21246" i="44"/>
  <c r="B21245" i="44"/>
  <c r="B21244" i="44"/>
  <c r="B21243" i="44"/>
  <c r="B21242" i="44"/>
  <c r="B21241" i="44"/>
  <c r="B21240" i="44"/>
  <c r="B21239" i="44"/>
  <c r="B21238" i="44"/>
  <c r="B21237" i="44"/>
  <c r="B21236" i="44"/>
  <c r="B21235" i="44"/>
  <c r="B21234" i="44"/>
  <c r="B21233" i="44"/>
  <c r="B21232" i="44"/>
  <c r="B21231" i="44"/>
  <c r="B21230" i="44"/>
  <c r="B21229" i="44"/>
  <c r="B21228" i="44"/>
  <c r="B21227" i="44"/>
  <c r="B21226" i="44"/>
  <c r="B21225" i="44"/>
  <c r="B21224" i="44"/>
  <c r="B21223" i="44"/>
  <c r="B21222" i="44"/>
  <c r="B21221" i="44"/>
  <c r="B21220" i="44"/>
  <c r="B21219" i="44"/>
  <c r="B21218" i="44"/>
  <c r="B21217" i="44"/>
  <c r="B21216" i="44"/>
  <c r="B21215" i="44"/>
  <c r="B21214" i="44"/>
  <c r="B21213" i="44"/>
  <c r="B21212" i="44"/>
  <c r="B21211" i="44"/>
  <c r="B21210" i="44"/>
  <c r="B21209" i="44"/>
  <c r="B21208" i="44"/>
  <c r="B21207" i="44"/>
  <c r="B21206" i="44"/>
  <c r="B21205" i="44"/>
  <c r="B21204" i="44"/>
  <c r="B21203" i="44"/>
  <c r="B21202" i="44"/>
  <c r="B21201" i="44"/>
  <c r="B21200" i="44"/>
  <c r="B21199" i="44"/>
  <c r="B21198" i="44"/>
  <c r="B21197" i="44"/>
  <c r="B21196" i="44"/>
  <c r="B21195" i="44"/>
  <c r="B21194" i="44"/>
  <c r="B21193" i="44"/>
  <c r="B21192" i="44"/>
  <c r="B21191" i="44"/>
  <c r="B21190" i="44"/>
  <c r="B21189" i="44"/>
  <c r="B21188" i="44"/>
  <c r="B21187" i="44"/>
  <c r="B21186" i="44"/>
  <c r="B21185" i="44"/>
  <c r="B21184" i="44"/>
  <c r="B21183" i="44"/>
  <c r="B21182" i="44"/>
  <c r="B21181" i="44"/>
  <c r="B21180" i="44"/>
  <c r="B21179" i="44"/>
  <c r="B21178" i="44"/>
  <c r="B21177" i="44"/>
  <c r="B21176" i="44"/>
  <c r="B21175" i="44"/>
  <c r="B21174" i="44"/>
  <c r="B21173" i="44"/>
  <c r="B21172" i="44"/>
  <c r="B21171" i="44"/>
  <c r="B21170" i="44"/>
  <c r="B21169" i="44"/>
  <c r="B21168" i="44"/>
  <c r="B21167" i="44"/>
  <c r="B21166" i="44"/>
  <c r="B21165" i="44"/>
  <c r="B21164" i="44"/>
  <c r="B21163" i="44"/>
  <c r="B21162" i="44"/>
  <c r="B21161" i="44"/>
  <c r="B21160" i="44"/>
  <c r="B21159" i="44"/>
  <c r="B21158" i="44"/>
  <c r="B21157" i="44"/>
  <c r="B21156" i="44"/>
  <c r="B21155" i="44"/>
  <c r="B21154" i="44"/>
  <c r="B21153" i="44"/>
  <c r="B21152" i="44"/>
  <c r="B21151" i="44"/>
  <c r="B21150" i="44"/>
  <c r="B21149" i="44"/>
  <c r="B21148" i="44"/>
  <c r="B21147" i="44"/>
  <c r="B21146" i="44"/>
  <c r="B21145" i="44"/>
  <c r="B21144" i="44"/>
  <c r="B21143" i="44"/>
  <c r="B21142" i="44"/>
  <c r="B21141" i="44"/>
  <c r="B21140" i="44"/>
  <c r="B21139" i="44"/>
  <c r="B21138" i="44"/>
  <c r="B21137" i="44"/>
  <c r="B21136" i="44"/>
  <c r="B21135" i="44"/>
  <c r="B21134" i="44"/>
  <c r="B21133" i="44"/>
  <c r="B21132" i="44"/>
  <c r="B21131" i="44"/>
  <c r="B21130" i="44"/>
  <c r="B21129" i="44"/>
  <c r="B21128" i="44"/>
  <c r="B21127" i="44"/>
  <c r="B21126" i="44"/>
  <c r="B21125" i="44"/>
  <c r="B21124" i="44"/>
  <c r="B21123" i="44"/>
  <c r="B21122" i="44"/>
  <c r="B21121" i="44"/>
  <c r="B21120" i="44"/>
  <c r="B21119" i="44"/>
  <c r="B21118" i="44"/>
  <c r="B21117" i="44"/>
  <c r="B21116" i="44"/>
  <c r="B21115" i="44"/>
  <c r="B21114" i="44"/>
  <c r="B21113" i="44"/>
  <c r="B21112" i="44"/>
  <c r="B21111" i="44"/>
  <c r="B21110" i="44"/>
  <c r="B21109" i="44"/>
  <c r="B21108" i="44"/>
  <c r="B21107" i="44"/>
  <c r="B21106" i="44"/>
  <c r="B21105" i="44"/>
  <c r="B21104" i="44"/>
  <c r="B21103" i="44"/>
  <c r="B21102" i="44"/>
  <c r="B21101" i="44"/>
  <c r="B21100" i="44"/>
  <c r="B21099" i="44"/>
  <c r="B21098" i="44"/>
  <c r="B21097" i="44"/>
  <c r="B21096" i="44"/>
  <c r="B21095" i="44"/>
  <c r="B21094" i="44"/>
  <c r="B21093" i="44"/>
  <c r="B21092" i="44"/>
  <c r="B21091" i="44"/>
  <c r="B21090" i="44"/>
  <c r="B21089" i="44"/>
  <c r="B21088" i="44"/>
  <c r="B21087" i="44"/>
  <c r="B21086" i="44"/>
  <c r="B21085" i="44"/>
  <c r="B21084" i="44"/>
  <c r="B21083" i="44"/>
  <c r="B21082" i="44"/>
  <c r="B21081" i="44"/>
  <c r="B21080" i="44"/>
  <c r="B21079" i="44"/>
  <c r="B21078" i="44"/>
  <c r="B21077" i="44"/>
  <c r="B21076" i="44"/>
  <c r="B21075" i="44"/>
  <c r="B21074" i="44"/>
  <c r="B21073" i="44"/>
  <c r="B21072" i="44"/>
  <c r="B21071" i="44"/>
  <c r="B21070" i="44"/>
  <c r="B21069" i="44"/>
  <c r="B21068" i="44"/>
  <c r="B21067" i="44"/>
  <c r="B21066" i="44"/>
  <c r="B21065" i="44"/>
  <c r="B21064" i="44"/>
  <c r="B21063" i="44"/>
  <c r="B21062" i="44"/>
  <c r="B21061" i="44"/>
  <c r="B21060" i="44"/>
  <c r="B21059" i="44"/>
  <c r="B21058" i="44"/>
  <c r="B21057" i="44"/>
  <c r="B21056" i="44"/>
  <c r="B21055" i="44"/>
  <c r="B21054" i="44"/>
  <c r="B21053" i="44"/>
  <c r="B21052" i="44"/>
  <c r="B21051" i="44"/>
  <c r="B21050" i="44"/>
  <c r="B21049" i="44"/>
  <c r="B21048" i="44"/>
  <c r="B21047" i="44"/>
  <c r="B21046" i="44"/>
  <c r="B21045" i="44"/>
  <c r="B21044" i="44"/>
  <c r="B21043" i="44"/>
  <c r="B21042" i="44"/>
  <c r="B21041" i="44"/>
  <c r="B21040" i="44"/>
  <c r="B21039" i="44"/>
  <c r="B21038" i="44"/>
  <c r="B21037" i="44"/>
  <c r="B21036" i="44"/>
  <c r="B21035" i="44"/>
  <c r="B21034" i="44"/>
  <c r="B21033" i="44"/>
  <c r="B21032" i="44"/>
  <c r="B21031" i="44"/>
  <c r="B21030" i="44"/>
  <c r="B21029" i="44"/>
  <c r="B21028" i="44"/>
  <c r="B21027" i="44"/>
  <c r="B21026" i="44"/>
  <c r="B21025" i="44"/>
  <c r="B21024" i="44"/>
  <c r="B21023" i="44"/>
  <c r="B21022" i="44"/>
  <c r="B21021" i="44"/>
  <c r="B21020" i="44"/>
  <c r="B21019" i="44"/>
  <c r="B21018" i="44"/>
  <c r="B21017" i="44"/>
  <c r="B21016" i="44"/>
  <c r="B21015" i="44"/>
  <c r="B21014" i="44"/>
  <c r="B21013" i="44"/>
  <c r="B21012" i="44"/>
  <c r="B21011" i="44"/>
  <c r="B21010" i="44"/>
  <c r="B21009" i="44"/>
  <c r="B21008" i="44"/>
  <c r="B21007" i="44"/>
  <c r="B21006" i="44"/>
  <c r="B21005" i="44"/>
  <c r="B21004" i="44"/>
  <c r="B21003" i="44"/>
  <c r="B21002" i="44"/>
  <c r="B21001" i="44"/>
  <c r="B21000" i="44"/>
  <c r="B20999" i="44"/>
  <c r="B20998" i="44"/>
  <c r="B20997" i="44"/>
  <c r="B20996" i="44"/>
  <c r="B20995" i="44"/>
  <c r="B20994" i="44"/>
  <c r="B20993" i="44"/>
  <c r="B20992" i="44"/>
  <c r="B20991" i="44"/>
  <c r="B20990" i="44"/>
  <c r="B20989" i="44"/>
  <c r="B20988" i="44"/>
  <c r="B20987" i="44"/>
  <c r="B20986" i="44"/>
  <c r="B20985" i="44"/>
  <c r="B20984" i="44"/>
  <c r="B20983" i="44"/>
  <c r="B20982" i="44"/>
  <c r="B20981" i="44"/>
  <c r="B20980" i="44"/>
  <c r="B20979" i="44"/>
  <c r="B20978" i="44"/>
  <c r="B20977" i="44"/>
  <c r="B20976" i="44"/>
  <c r="B20975" i="44"/>
  <c r="B20974" i="44"/>
  <c r="B20973" i="44"/>
  <c r="B20972" i="44"/>
  <c r="B20971" i="44"/>
  <c r="B20970" i="44"/>
  <c r="B20969" i="44"/>
  <c r="B20968" i="44"/>
  <c r="B20967" i="44"/>
  <c r="B20966" i="44"/>
  <c r="B20965" i="44"/>
  <c r="B20964" i="44"/>
  <c r="B20963" i="44"/>
  <c r="B20962" i="44"/>
  <c r="B20961" i="44"/>
  <c r="B20960" i="44"/>
  <c r="B20959" i="44"/>
  <c r="B20958" i="44"/>
  <c r="B20957" i="44"/>
  <c r="B20956" i="44"/>
  <c r="B20955" i="44"/>
  <c r="B20954" i="44"/>
  <c r="B20953" i="44"/>
  <c r="B20952" i="44"/>
  <c r="B20951" i="44"/>
  <c r="B20950" i="44"/>
  <c r="B20949" i="44"/>
  <c r="B20948" i="44"/>
  <c r="B20947" i="44"/>
  <c r="B20946" i="44"/>
  <c r="B20945" i="44"/>
  <c r="B20944" i="44"/>
  <c r="B20943" i="44"/>
  <c r="B20942" i="44"/>
  <c r="B20941" i="44"/>
  <c r="B20940" i="44"/>
  <c r="B20939" i="44"/>
  <c r="B20938" i="44"/>
  <c r="B20937" i="44"/>
  <c r="B20936" i="44"/>
  <c r="B20935" i="44"/>
  <c r="B20934" i="44"/>
  <c r="B20933" i="44"/>
  <c r="B20932" i="44"/>
  <c r="B20931" i="44"/>
  <c r="B20930" i="44"/>
  <c r="B20929" i="44"/>
  <c r="B20928" i="44"/>
  <c r="B20927" i="44"/>
  <c r="B20926" i="44"/>
  <c r="B20925" i="44"/>
  <c r="B20924" i="44"/>
  <c r="B20923" i="44"/>
  <c r="B20922" i="44"/>
  <c r="B20921" i="44"/>
  <c r="B20920" i="44"/>
  <c r="B20919" i="44"/>
  <c r="B20918" i="44"/>
  <c r="B20917" i="44"/>
  <c r="B20916" i="44"/>
  <c r="B20915" i="44"/>
  <c r="B20914" i="44"/>
  <c r="B20913" i="44"/>
  <c r="B20912" i="44"/>
  <c r="B20911" i="44"/>
  <c r="B20910" i="44"/>
  <c r="B20909" i="44"/>
  <c r="B20908" i="44"/>
  <c r="B20907" i="44"/>
  <c r="B20906" i="44"/>
  <c r="B20905" i="44"/>
  <c r="B20904" i="44"/>
  <c r="B20903" i="44"/>
  <c r="B20902" i="44"/>
  <c r="B20901" i="44"/>
  <c r="B20900" i="44"/>
  <c r="B20899" i="44"/>
  <c r="B20898" i="44"/>
  <c r="B20897" i="44"/>
  <c r="B20896" i="44"/>
  <c r="B20895" i="44"/>
  <c r="B20894" i="44"/>
  <c r="B20893" i="44"/>
  <c r="B20892" i="44"/>
  <c r="B20891" i="44"/>
  <c r="B20890" i="44"/>
  <c r="B20889" i="44"/>
  <c r="B20888" i="44"/>
  <c r="B20887" i="44"/>
  <c r="B20886" i="44"/>
  <c r="B20885" i="44"/>
  <c r="B20884" i="44"/>
  <c r="B20883" i="44"/>
  <c r="B20882" i="44"/>
  <c r="B20881" i="44"/>
  <c r="B20880" i="44"/>
  <c r="B20879" i="44"/>
  <c r="B20878" i="44"/>
  <c r="B20877" i="44"/>
  <c r="B20876" i="44"/>
  <c r="B20875" i="44"/>
  <c r="B20874" i="44"/>
  <c r="B20873" i="44"/>
  <c r="B20872" i="44"/>
  <c r="B20871" i="44"/>
  <c r="B20870" i="44"/>
  <c r="B20869" i="44"/>
  <c r="B20868" i="44"/>
  <c r="B20867" i="44"/>
  <c r="B20866" i="44"/>
  <c r="B20865" i="44"/>
  <c r="B20864" i="44"/>
  <c r="B20863" i="44"/>
  <c r="B20862" i="44"/>
  <c r="B20861" i="44"/>
  <c r="B20860" i="44"/>
  <c r="B20859" i="44"/>
  <c r="B20858" i="44"/>
  <c r="B20857" i="44"/>
  <c r="B20856" i="44"/>
  <c r="B20855" i="44"/>
  <c r="B20854" i="44"/>
  <c r="B20853" i="44"/>
  <c r="B20852" i="44"/>
  <c r="B20851" i="44"/>
  <c r="B20850" i="44"/>
  <c r="B20849" i="44"/>
  <c r="B20848" i="44"/>
  <c r="B20847" i="44"/>
  <c r="B20846" i="44"/>
  <c r="B20845" i="44"/>
  <c r="B20844" i="44"/>
  <c r="B20843" i="44"/>
  <c r="B20842" i="44"/>
  <c r="B20841" i="44"/>
  <c r="B20840" i="44"/>
  <c r="B20839" i="44"/>
  <c r="B20838" i="44"/>
  <c r="B20837" i="44"/>
  <c r="B20836" i="44"/>
  <c r="B20835" i="44"/>
  <c r="B20834" i="44"/>
  <c r="B20833" i="44"/>
  <c r="B20832" i="44"/>
  <c r="B20831" i="44"/>
  <c r="B20830" i="44"/>
  <c r="B20829" i="44"/>
  <c r="B20828" i="44"/>
  <c r="B20827" i="44"/>
  <c r="B20826" i="44"/>
  <c r="B20825" i="44"/>
  <c r="B20824" i="44"/>
  <c r="B20823" i="44"/>
  <c r="B20822" i="44"/>
  <c r="B20821" i="44"/>
  <c r="B20820" i="44"/>
  <c r="B20819" i="44"/>
  <c r="B20818" i="44"/>
  <c r="B20817" i="44"/>
  <c r="B20816" i="44"/>
  <c r="B20815" i="44"/>
  <c r="B20814" i="44"/>
  <c r="B20813" i="44"/>
  <c r="B20812" i="44"/>
  <c r="B20811" i="44"/>
  <c r="B20810" i="44"/>
  <c r="B20809" i="44"/>
  <c r="B20808" i="44"/>
  <c r="B20807" i="44"/>
  <c r="B20806" i="44"/>
  <c r="B20805" i="44"/>
  <c r="B20804" i="44"/>
  <c r="B20803" i="44"/>
  <c r="B20802" i="44"/>
  <c r="B20801" i="44"/>
  <c r="B20800" i="44"/>
  <c r="B20799" i="44"/>
  <c r="B20798" i="44"/>
  <c r="B20797" i="44"/>
  <c r="B20796" i="44"/>
  <c r="B20795" i="44"/>
  <c r="B20794" i="44"/>
  <c r="B20793" i="44"/>
  <c r="B20792" i="44"/>
  <c r="B20791" i="44"/>
  <c r="B20790" i="44"/>
  <c r="B20789" i="44"/>
  <c r="B20788" i="44"/>
  <c r="B20787" i="44"/>
  <c r="B20786" i="44"/>
  <c r="B20785" i="44"/>
  <c r="B20784" i="44"/>
  <c r="B20783" i="44"/>
  <c r="B20782" i="44"/>
  <c r="B20781" i="44"/>
  <c r="B20780" i="44"/>
  <c r="B20779" i="44"/>
  <c r="B20778" i="44"/>
  <c r="B20777" i="44"/>
  <c r="B20776" i="44"/>
  <c r="B20775" i="44"/>
  <c r="B20774" i="44"/>
  <c r="B20773" i="44"/>
  <c r="B20772" i="44"/>
  <c r="B20771" i="44"/>
  <c r="B20770" i="44"/>
  <c r="B20769" i="44"/>
  <c r="B20768" i="44"/>
  <c r="B20767" i="44"/>
  <c r="B20766" i="44"/>
  <c r="B20765" i="44"/>
  <c r="B20764" i="44"/>
  <c r="B20763" i="44"/>
  <c r="B20762" i="44"/>
  <c r="B20761" i="44"/>
  <c r="B20760" i="44"/>
  <c r="B20759" i="44"/>
  <c r="B20758" i="44"/>
  <c r="B20757" i="44"/>
  <c r="B20756" i="44"/>
  <c r="B20755" i="44"/>
  <c r="B20754" i="44"/>
  <c r="B20753" i="44"/>
  <c r="B20752" i="44"/>
  <c r="B20751" i="44"/>
  <c r="B20750" i="44"/>
  <c r="B20749" i="44"/>
  <c r="B20748" i="44"/>
  <c r="B20747" i="44"/>
  <c r="B20746" i="44"/>
  <c r="B20745" i="44"/>
  <c r="B20744" i="44"/>
  <c r="B20743" i="44"/>
  <c r="B20742" i="44"/>
  <c r="B20741" i="44"/>
  <c r="B20740" i="44"/>
  <c r="B20739" i="44"/>
  <c r="B20738" i="44"/>
  <c r="B20737" i="44"/>
  <c r="B20736" i="44"/>
  <c r="B20735" i="44"/>
  <c r="B20734" i="44"/>
  <c r="B20733" i="44"/>
  <c r="B20732" i="44"/>
  <c r="B20731" i="44"/>
  <c r="B20730" i="44"/>
  <c r="B20729" i="44"/>
  <c r="B20728" i="44"/>
  <c r="B20727" i="44"/>
  <c r="B20726" i="44"/>
  <c r="B20725" i="44"/>
  <c r="B20724" i="44"/>
  <c r="B20723" i="44"/>
  <c r="B20722" i="44"/>
  <c r="B20721" i="44"/>
  <c r="B20720" i="44"/>
  <c r="B20719" i="44"/>
  <c r="B20718" i="44"/>
  <c r="B20717" i="44"/>
  <c r="B20716" i="44"/>
  <c r="B20715" i="44"/>
  <c r="B20714" i="44"/>
  <c r="B20713" i="44"/>
  <c r="B20712" i="44"/>
  <c r="B20711" i="44"/>
  <c r="B20710" i="44"/>
  <c r="B20709" i="44"/>
  <c r="B20708" i="44"/>
  <c r="B20707" i="44"/>
  <c r="B20706" i="44"/>
  <c r="B20705" i="44"/>
  <c r="B20704" i="44"/>
  <c r="B20703" i="44"/>
  <c r="B20702" i="44"/>
  <c r="B20701" i="44"/>
  <c r="B20700" i="44"/>
  <c r="B20699" i="44"/>
  <c r="B20698" i="44"/>
  <c r="B20697" i="44"/>
  <c r="B20696" i="44"/>
  <c r="B20695" i="44"/>
  <c r="B20694" i="44"/>
  <c r="B20693" i="44"/>
  <c r="B20692" i="44"/>
  <c r="B20691" i="44"/>
  <c r="B20690" i="44"/>
  <c r="B20689" i="44"/>
  <c r="B20688" i="44"/>
  <c r="B20687" i="44"/>
  <c r="B20686" i="44"/>
  <c r="B20685" i="44"/>
  <c r="B20684" i="44"/>
  <c r="B20683" i="44"/>
  <c r="B20682" i="44"/>
  <c r="B20681" i="44"/>
  <c r="B20680" i="44"/>
  <c r="B20679" i="44"/>
  <c r="B20678" i="44"/>
  <c r="B20677" i="44"/>
  <c r="B20676" i="44"/>
  <c r="B20675" i="44"/>
  <c r="B20674" i="44"/>
  <c r="B20673" i="44"/>
  <c r="B20672" i="44"/>
  <c r="B20671" i="44"/>
  <c r="B20670" i="44"/>
  <c r="B20669" i="44"/>
  <c r="B20668" i="44"/>
  <c r="B20667" i="44"/>
  <c r="B20666" i="44"/>
  <c r="B20665" i="44"/>
  <c r="B20664" i="44"/>
  <c r="B20663" i="44"/>
  <c r="B20662" i="44"/>
  <c r="B20661" i="44"/>
  <c r="B20660" i="44"/>
  <c r="B20659" i="44"/>
  <c r="B20658" i="44"/>
  <c r="B20657" i="44"/>
  <c r="B20656" i="44"/>
  <c r="B20655" i="44"/>
  <c r="B20654" i="44"/>
  <c r="B20653" i="44"/>
  <c r="B20652" i="44"/>
  <c r="B20651" i="44"/>
  <c r="B20650" i="44"/>
  <c r="B20649" i="44"/>
  <c r="B20648" i="44"/>
  <c r="B20647" i="44"/>
  <c r="B20646" i="44"/>
  <c r="B20645" i="44"/>
  <c r="B20644" i="44"/>
  <c r="B20643" i="44"/>
  <c r="B20642" i="44"/>
  <c r="B20641" i="44"/>
  <c r="B20640" i="44"/>
  <c r="B20639" i="44"/>
  <c r="B20638" i="44"/>
  <c r="B20637" i="44"/>
  <c r="B20636" i="44"/>
  <c r="B20635" i="44"/>
  <c r="B20634" i="44"/>
  <c r="B20633" i="44"/>
  <c r="B20632" i="44"/>
  <c r="B20631" i="44"/>
  <c r="B20630" i="44"/>
  <c r="B20629" i="44"/>
  <c r="B20628" i="44"/>
  <c r="B20627" i="44"/>
  <c r="B20626" i="44"/>
  <c r="B20625" i="44"/>
  <c r="B20624" i="44"/>
  <c r="B20623" i="44"/>
  <c r="B20622" i="44"/>
  <c r="B20621" i="44"/>
  <c r="B20620" i="44"/>
  <c r="B20619" i="44"/>
  <c r="B20618" i="44"/>
  <c r="B20617" i="44"/>
  <c r="B20616" i="44"/>
  <c r="B20615" i="44"/>
  <c r="B20614" i="44"/>
  <c r="B20613" i="44"/>
  <c r="B20612" i="44"/>
  <c r="B20611" i="44"/>
  <c r="B20610" i="44"/>
  <c r="B20609" i="44"/>
  <c r="B20608" i="44"/>
  <c r="B20607" i="44"/>
  <c r="B20606" i="44"/>
  <c r="B20605" i="44"/>
  <c r="B20604" i="44"/>
  <c r="B20603" i="44"/>
  <c r="B20602" i="44"/>
  <c r="B20601" i="44"/>
  <c r="B20600" i="44"/>
  <c r="B20599" i="44"/>
  <c r="B20598" i="44"/>
  <c r="B20597" i="44"/>
  <c r="B20596" i="44"/>
  <c r="B20595" i="44"/>
  <c r="B20594" i="44"/>
  <c r="B20593" i="44"/>
  <c r="B20592" i="44"/>
  <c r="B20591" i="44"/>
  <c r="B20590" i="44"/>
  <c r="B20589" i="44"/>
  <c r="B20588" i="44"/>
  <c r="B20587" i="44"/>
  <c r="B20586" i="44"/>
  <c r="B20585" i="44"/>
  <c r="B20584" i="44"/>
  <c r="B20583" i="44"/>
  <c r="B20582" i="44"/>
  <c r="B20581" i="44"/>
  <c r="B20580" i="44"/>
  <c r="B20579" i="44"/>
  <c r="B20578" i="44"/>
  <c r="B20577" i="44"/>
  <c r="B20576" i="44"/>
  <c r="B20575" i="44"/>
  <c r="B20574" i="44"/>
  <c r="B20573" i="44"/>
  <c r="B20572" i="44"/>
  <c r="B20571" i="44"/>
  <c r="B20570" i="44"/>
  <c r="B20569" i="44"/>
  <c r="B20568" i="44"/>
  <c r="B20567" i="44"/>
  <c r="B20566" i="44"/>
  <c r="B20565" i="44"/>
  <c r="B20564" i="44"/>
  <c r="B20563" i="44"/>
  <c r="B20562" i="44"/>
  <c r="B20561" i="44"/>
  <c r="B20560" i="44"/>
  <c r="B20559" i="44"/>
  <c r="B20558" i="44"/>
  <c r="B20557" i="44"/>
  <c r="B20556" i="44"/>
  <c r="B20555" i="44"/>
  <c r="B20554" i="44"/>
  <c r="B20553" i="44"/>
  <c r="B20552" i="44"/>
  <c r="B20551" i="44"/>
  <c r="B20550" i="44"/>
  <c r="B20549" i="44"/>
  <c r="B20548" i="44"/>
  <c r="B20547" i="44"/>
  <c r="B20546" i="44"/>
  <c r="B20545" i="44"/>
  <c r="B20544" i="44"/>
  <c r="B20543" i="44"/>
  <c r="B20542" i="44"/>
  <c r="B20541" i="44"/>
  <c r="B20540" i="44"/>
  <c r="B20539" i="44"/>
  <c r="B20538" i="44"/>
  <c r="B20537" i="44"/>
  <c r="B20536" i="44"/>
  <c r="B20535" i="44"/>
  <c r="B20534" i="44"/>
  <c r="B20533" i="44"/>
  <c r="B20532" i="44"/>
  <c r="B20531" i="44"/>
  <c r="B20530" i="44"/>
  <c r="B20529" i="44"/>
  <c r="B20528" i="44"/>
  <c r="B20527" i="44"/>
  <c r="B20526" i="44"/>
  <c r="B20525" i="44"/>
  <c r="B20524" i="44"/>
  <c r="B20523" i="44"/>
  <c r="B20522" i="44"/>
  <c r="B20521" i="44"/>
  <c r="B20520" i="44"/>
  <c r="B20519" i="44"/>
  <c r="B20518" i="44"/>
  <c r="B20517" i="44"/>
  <c r="B20516" i="44"/>
  <c r="B20515" i="44"/>
  <c r="B20514" i="44"/>
  <c r="B20513" i="44"/>
  <c r="B20512" i="44"/>
  <c r="B20511" i="44"/>
  <c r="B20510" i="44"/>
  <c r="B20509" i="44"/>
  <c r="B20508" i="44"/>
  <c r="B20507" i="44"/>
  <c r="B20506" i="44"/>
  <c r="B20505" i="44"/>
  <c r="B20504" i="44"/>
  <c r="B20503" i="44"/>
  <c r="B20502" i="44"/>
  <c r="B20501" i="44"/>
  <c r="B20500" i="44"/>
  <c r="B20499" i="44"/>
  <c r="B20498" i="44"/>
  <c r="B20497" i="44"/>
  <c r="B20496" i="44"/>
  <c r="B20495" i="44"/>
  <c r="B20494" i="44"/>
  <c r="B20493" i="44"/>
  <c r="B20492" i="44"/>
  <c r="B20491" i="44"/>
  <c r="B20490" i="44"/>
  <c r="B20489" i="44"/>
  <c r="B20488" i="44"/>
  <c r="B20487" i="44"/>
  <c r="B20486" i="44"/>
  <c r="B20485" i="44"/>
  <c r="B20484" i="44"/>
  <c r="B20483" i="44"/>
  <c r="B20482" i="44"/>
  <c r="B20481" i="44"/>
  <c r="B20480" i="44"/>
  <c r="B20479" i="44"/>
  <c r="B20478" i="44"/>
  <c r="B20477" i="44"/>
  <c r="B20476" i="44"/>
  <c r="B20475" i="44"/>
  <c r="B20474" i="44"/>
  <c r="B20473" i="44"/>
  <c r="B20472" i="44"/>
  <c r="B20471" i="44"/>
  <c r="B20470" i="44"/>
  <c r="B20469" i="44"/>
  <c r="B20468" i="44"/>
  <c r="B20467" i="44"/>
  <c r="B20466" i="44"/>
  <c r="B20465" i="44"/>
  <c r="B20464" i="44"/>
  <c r="B20463" i="44"/>
  <c r="B20462" i="44"/>
  <c r="B20461" i="44"/>
  <c r="B20460" i="44"/>
  <c r="B20459" i="44"/>
  <c r="B20458" i="44"/>
  <c r="B20457" i="44"/>
  <c r="B20456" i="44"/>
  <c r="B20455" i="44"/>
  <c r="B20454" i="44"/>
  <c r="B20453" i="44"/>
  <c r="B20452" i="44"/>
  <c r="B20451" i="44"/>
  <c r="B20450" i="44"/>
  <c r="B20449" i="44"/>
  <c r="B20448" i="44"/>
  <c r="B20447" i="44"/>
  <c r="B20446" i="44"/>
  <c r="B20445" i="44"/>
  <c r="B20444" i="44"/>
  <c r="B20443" i="44"/>
  <c r="B20442" i="44"/>
  <c r="B20441" i="44"/>
  <c r="B20440" i="44"/>
  <c r="B20439" i="44"/>
  <c r="B20438" i="44"/>
  <c r="B20437" i="44"/>
  <c r="B20436" i="44"/>
  <c r="B20435" i="44"/>
  <c r="B20434" i="44"/>
  <c r="B20433" i="44"/>
  <c r="B20432" i="44"/>
  <c r="B20431" i="44"/>
  <c r="B20430" i="44"/>
  <c r="B20429" i="44"/>
  <c r="B20428" i="44"/>
  <c r="B20427" i="44"/>
  <c r="B20426" i="44"/>
  <c r="B20425" i="44"/>
  <c r="B20424" i="44"/>
  <c r="B20423" i="44"/>
  <c r="B20422" i="44"/>
  <c r="B20421" i="44"/>
  <c r="B20420" i="44"/>
  <c r="B20419" i="44"/>
  <c r="B20418" i="44"/>
  <c r="B20417" i="44"/>
  <c r="B20416" i="44"/>
  <c r="B20415" i="44"/>
  <c r="B20414" i="44"/>
  <c r="B20413" i="44"/>
  <c r="B20412" i="44"/>
  <c r="B20411" i="44"/>
  <c r="B20410" i="44"/>
  <c r="B20409" i="44"/>
  <c r="B20408" i="44"/>
  <c r="B20407" i="44"/>
  <c r="B20406" i="44"/>
  <c r="B20405" i="44"/>
  <c r="B20404" i="44"/>
  <c r="B20403" i="44"/>
  <c r="B20402" i="44"/>
  <c r="B20401" i="44"/>
  <c r="B20400" i="44"/>
  <c r="B20399" i="44"/>
  <c r="B20398" i="44"/>
  <c r="B20397" i="44"/>
  <c r="B20396" i="44"/>
  <c r="B20395" i="44"/>
  <c r="B20394" i="44"/>
  <c r="B20393" i="44"/>
  <c r="B20392" i="44"/>
  <c r="B20391" i="44"/>
  <c r="B20390" i="44"/>
  <c r="B20389" i="44"/>
  <c r="B20388" i="44"/>
  <c r="B20387" i="44"/>
  <c r="B20386" i="44"/>
  <c r="B20385" i="44"/>
  <c r="B20384" i="44"/>
  <c r="B20383" i="44"/>
  <c r="B20382" i="44"/>
  <c r="B20381" i="44"/>
  <c r="B20380" i="44"/>
  <c r="B20379" i="44"/>
  <c r="B20378" i="44"/>
  <c r="B20377" i="44"/>
  <c r="B20376" i="44"/>
  <c r="B20375" i="44"/>
  <c r="B20374" i="44"/>
  <c r="B20373" i="44"/>
  <c r="B20372" i="44"/>
  <c r="B20371" i="44"/>
  <c r="B20370" i="44"/>
  <c r="B20369" i="44"/>
  <c r="B20368" i="44"/>
  <c r="B20367" i="44"/>
  <c r="B20366" i="44"/>
  <c r="B20365" i="44"/>
  <c r="B20364" i="44"/>
  <c r="B20363" i="44"/>
  <c r="B20362" i="44"/>
  <c r="B20361" i="44"/>
  <c r="B20360" i="44"/>
  <c r="B20359" i="44"/>
  <c r="B20358" i="44"/>
  <c r="B20357" i="44"/>
  <c r="B20356" i="44"/>
  <c r="B20355" i="44"/>
  <c r="B20354" i="44"/>
  <c r="B20353" i="44"/>
  <c r="B20352" i="44"/>
  <c r="B20351" i="44"/>
  <c r="B20350" i="44"/>
  <c r="B20349" i="44"/>
  <c r="B20348" i="44"/>
  <c r="B20347" i="44"/>
  <c r="B20346" i="44"/>
  <c r="B20345" i="44"/>
  <c r="B20344" i="44"/>
  <c r="B20343" i="44"/>
  <c r="B20342" i="44"/>
  <c r="B20341" i="44"/>
  <c r="B20340" i="44"/>
  <c r="B20339" i="44"/>
  <c r="B20338" i="44"/>
  <c r="B20337" i="44"/>
  <c r="B20336" i="44"/>
  <c r="B20335" i="44"/>
  <c r="B20334" i="44"/>
  <c r="B20333" i="44"/>
  <c r="B20332" i="44"/>
  <c r="B20331" i="44"/>
  <c r="B20330" i="44"/>
  <c r="B20329" i="44"/>
  <c r="B20328" i="44"/>
  <c r="B20327" i="44"/>
  <c r="B20326" i="44"/>
  <c r="B20325" i="44"/>
  <c r="B20324" i="44"/>
  <c r="B20323" i="44"/>
  <c r="B20322" i="44"/>
  <c r="B20321" i="44"/>
  <c r="B20320" i="44"/>
  <c r="B20319" i="44"/>
  <c r="B20318" i="44"/>
  <c r="B20317" i="44"/>
  <c r="B20316" i="44"/>
  <c r="B20315" i="44"/>
  <c r="B20314" i="44"/>
  <c r="B20313" i="44"/>
  <c r="B20312" i="44"/>
  <c r="B20311" i="44"/>
  <c r="B20310" i="44"/>
  <c r="B20309" i="44"/>
  <c r="B20308" i="44"/>
  <c r="B20307" i="44"/>
  <c r="B20306" i="44"/>
  <c r="B20305" i="44"/>
  <c r="B20304" i="44"/>
  <c r="B20303" i="44"/>
  <c r="B20302" i="44"/>
  <c r="B20301" i="44"/>
  <c r="B20300" i="44"/>
  <c r="B20299" i="44"/>
  <c r="B20298" i="44"/>
  <c r="B20297" i="44"/>
  <c r="B20296" i="44"/>
  <c r="B20295" i="44"/>
  <c r="B20294" i="44"/>
  <c r="B20293" i="44"/>
  <c r="B20292" i="44"/>
  <c r="B20291" i="44"/>
  <c r="B20290" i="44"/>
  <c r="B20289" i="44"/>
  <c r="B20288" i="44"/>
  <c r="B20287" i="44"/>
  <c r="B20286" i="44"/>
  <c r="B20285" i="44"/>
  <c r="B20284" i="44"/>
  <c r="B20283" i="44"/>
  <c r="B20282" i="44"/>
  <c r="B20281" i="44"/>
  <c r="B20280" i="44"/>
  <c r="B20279" i="44"/>
  <c r="B20278" i="44"/>
  <c r="B20277" i="44"/>
  <c r="B20276" i="44"/>
  <c r="B20275" i="44"/>
  <c r="B20274" i="44"/>
  <c r="B20273" i="44"/>
  <c r="B20272" i="44"/>
  <c r="B20271" i="44"/>
  <c r="B20270" i="44"/>
  <c r="B20269" i="44"/>
  <c r="B20268" i="44"/>
  <c r="B20267" i="44"/>
  <c r="B20266" i="44"/>
  <c r="B20265" i="44"/>
  <c r="B20264" i="44"/>
  <c r="B20263" i="44"/>
  <c r="B20262" i="44"/>
  <c r="B20261" i="44"/>
  <c r="B20260" i="44"/>
  <c r="B20259" i="44"/>
  <c r="B20258" i="44"/>
  <c r="B20257" i="44"/>
  <c r="B20256" i="44"/>
  <c r="B20255" i="44"/>
  <c r="B20254" i="44"/>
  <c r="B20253" i="44"/>
  <c r="B20252" i="44"/>
  <c r="B20251" i="44"/>
  <c r="B20250" i="44"/>
  <c r="B20249" i="44"/>
  <c r="B20248" i="44"/>
  <c r="B20247" i="44"/>
  <c r="B20246" i="44"/>
  <c r="B20245" i="44"/>
  <c r="B20244" i="44"/>
  <c r="B20243" i="44"/>
  <c r="B20242" i="44"/>
  <c r="B20241" i="44"/>
  <c r="B20240" i="44"/>
  <c r="B20239" i="44"/>
  <c r="B20238" i="44"/>
  <c r="B20237" i="44"/>
  <c r="B20236" i="44"/>
  <c r="B20235" i="44"/>
  <c r="B20234" i="44"/>
  <c r="B20233" i="44"/>
  <c r="B20232" i="44"/>
  <c r="B20231" i="44"/>
  <c r="B20230" i="44"/>
  <c r="B20229" i="44"/>
  <c r="B20228" i="44"/>
  <c r="B20227" i="44"/>
  <c r="B20226" i="44"/>
  <c r="B20225" i="44"/>
  <c r="B20224" i="44"/>
  <c r="B20223" i="44"/>
  <c r="B20222" i="44"/>
  <c r="B20221" i="44"/>
  <c r="B20220" i="44"/>
  <c r="B20219" i="44"/>
  <c r="B20218" i="44"/>
  <c r="B20217" i="44"/>
  <c r="B20216" i="44"/>
  <c r="B20215" i="44"/>
  <c r="B20214" i="44"/>
  <c r="B20213" i="44"/>
  <c r="B20212" i="44"/>
  <c r="B20211" i="44"/>
  <c r="B20210" i="44"/>
  <c r="B20209" i="44"/>
  <c r="B20208" i="44"/>
  <c r="B20207" i="44"/>
  <c r="B20206" i="44"/>
  <c r="B20205" i="44"/>
  <c r="B20204" i="44"/>
  <c r="B20203" i="44"/>
  <c r="B20202" i="44"/>
  <c r="B20201" i="44"/>
  <c r="B20200" i="44"/>
  <c r="B20199" i="44"/>
  <c r="B20198" i="44"/>
  <c r="B20197" i="44"/>
  <c r="B20196" i="44"/>
  <c r="B20195" i="44"/>
  <c r="B20194" i="44"/>
  <c r="B20193" i="44"/>
  <c r="B20192" i="44"/>
  <c r="B20191" i="44"/>
  <c r="B20190" i="44"/>
  <c r="B20189" i="44"/>
  <c r="B20188" i="44"/>
  <c r="B20187" i="44"/>
  <c r="B20186" i="44"/>
  <c r="B20185" i="44"/>
  <c r="B20184" i="44"/>
  <c r="B20183" i="44"/>
  <c r="B20182" i="44"/>
  <c r="B20181" i="44"/>
  <c r="B20180" i="44"/>
  <c r="B20179" i="44"/>
  <c r="B20178" i="44"/>
  <c r="B20177" i="44"/>
  <c r="B20176" i="44"/>
  <c r="B20175" i="44"/>
  <c r="B20174" i="44"/>
  <c r="B20173" i="44"/>
  <c r="B20172" i="44"/>
  <c r="B20171" i="44"/>
  <c r="B20170" i="44"/>
  <c r="B20169" i="44"/>
  <c r="B20168" i="44"/>
  <c r="B20167" i="44"/>
  <c r="B20166" i="44"/>
  <c r="B20165" i="44"/>
  <c r="B20164" i="44"/>
  <c r="B20163" i="44"/>
  <c r="B20162" i="44"/>
  <c r="B20161" i="44"/>
  <c r="B20160" i="44"/>
  <c r="B20159" i="44"/>
  <c r="B20158" i="44"/>
  <c r="B20157" i="44"/>
  <c r="B20156" i="44"/>
  <c r="B20155" i="44"/>
  <c r="B20154" i="44"/>
  <c r="B20153" i="44"/>
  <c r="B20152" i="44"/>
  <c r="B20151" i="44"/>
  <c r="B20150" i="44"/>
  <c r="B20149" i="44"/>
  <c r="B20148" i="44"/>
  <c r="B20147" i="44"/>
  <c r="B20146" i="44"/>
  <c r="B20145" i="44"/>
  <c r="B20144" i="44"/>
  <c r="B20143" i="44"/>
  <c r="B20142" i="44"/>
  <c r="B20141" i="44"/>
  <c r="B20140" i="44"/>
  <c r="B20139" i="44"/>
  <c r="B20138" i="44"/>
  <c r="B20137" i="44"/>
  <c r="B20136" i="44"/>
  <c r="B20135" i="44"/>
  <c r="B20134" i="44"/>
  <c r="B20133" i="44"/>
  <c r="B20132" i="44"/>
  <c r="B20131" i="44"/>
  <c r="B20130" i="44"/>
  <c r="B20129" i="44"/>
  <c r="B20128" i="44"/>
  <c r="B20127" i="44"/>
  <c r="B20126" i="44"/>
  <c r="B20125" i="44"/>
  <c r="B20124" i="44"/>
  <c r="B20123" i="44"/>
  <c r="B20122" i="44"/>
  <c r="B20121" i="44"/>
  <c r="B20120" i="44"/>
  <c r="B20119" i="44"/>
  <c r="B20118" i="44"/>
  <c r="B20117" i="44"/>
  <c r="B20116" i="44"/>
  <c r="B20115" i="44"/>
  <c r="B20114" i="44"/>
  <c r="B20113" i="44"/>
  <c r="B20112" i="44"/>
  <c r="B20111" i="44"/>
  <c r="B20110" i="44"/>
  <c r="B20109" i="44"/>
  <c r="B20108" i="44"/>
  <c r="B20107" i="44"/>
  <c r="B20106" i="44"/>
  <c r="B20105" i="44"/>
  <c r="B20104" i="44"/>
  <c r="B20103" i="44"/>
  <c r="B20102" i="44"/>
  <c r="B20101" i="44"/>
  <c r="B20100" i="44"/>
  <c r="B20099" i="44"/>
  <c r="B20098" i="44"/>
  <c r="B20097" i="44"/>
  <c r="B20096" i="44"/>
  <c r="B20095" i="44"/>
  <c r="B20094" i="44"/>
  <c r="B20093" i="44"/>
  <c r="B20092" i="44"/>
  <c r="B20091" i="44"/>
  <c r="B20090" i="44"/>
  <c r="B20089" i="44"/>
  <c r="B20088" i="44"/>
  <c r="B20087" i="44"/>
  <c r="B20086" i="44"/>
  <c r="B20085" i="44"/>
  <c r="B20084" i="44"/>
  <c r="B20083" i="44"/>
  <c r="B20082" i="44"/>
  <c r="B20081" i="44"/>
  <c r="B20080" i="44"/>
  <c r="B20079" i="44"/>
  <c r="B20078" i="44"/>
  <c r="B20077" i="44"/>
  <c r="B20076" i="44"/>
  <c r="B20075" i="44"/>
  <c r="B20074" i="44"/>
  <c r="B20073" i="44"/>
  <c r="B20072" i="44"/>
  <c r="B20071" i="44"/>
  <c r="B20070" i="44"/>
  <c r="B20069" i="44"/>
  <c r="B20068" i="44"/>
  <c r="B20067" i="44"/>
  <c r="B20066" i="44"/>
  <c r="B20065" i="44"/>
  <c r="B20064" i="44"/>
  <c r="B20063" i="44"/>
  <c r="B20062" i="44"/>
  <c r="B20061" i="44"/>
  <c r="B20060" i="44"/>
  <c r="B20059" i="44"/>
  <c r="B20058" i="44"/>
  <c r="B20057" i="44"/>
  <c r="B20056" i="44"/>
  <c r="B20055" i="44"/>
  <c r="B20054" i="44"/>
  <c r="B20053" i="44"/>
  <c r="B20052" i="44"/>
  <c r="B20051" i="44"/>
  <c r="B20050" i="44"/>
  <c r="B20049" i="44"/>
  <c r="B20048" i="44"/>
  <c r="B20047" i="44"/>
  <c r="B20046" i="44"/>
  <c r="B20045" i="44"/>
  <c r="B20044" i="44"/>
  <c r="B20043" i="44"/>
  <c r="B20042" i="44"/>
  <c r="B20041" i="44"/>
  <c r="B20040" i="44"/>
  <c r="B20039" i="44"/>
  <c r="B20038" i="44"/>
  <c r="B20037" i="44"/>
  <c r="B20036" i="44"/>
  <c r="B20035" i="44"/>
  <c r="B20034" i="44"/>
  <c r="B20033" i="44"/>
  <c r="B20032" i="44"/>
  <c r="B20031" i="44"/>
  <c r="B20030" i="44"/>
  <c r="B20029" i="44"/>
  <c r="B20028" i="44"/>
  <c r="B20027" i="44"/>
  <c r="B20026" i="44"/>
  <c r="B20025" i="44"/>
  <c r="B20024" i="44"/>
  <c r="B20023" i="44"/>
  <c r="B20022" i="44"/>
  <c r="B20021" i="44"/>
  <c r="B20020" i="44"/>
  <c r="B20019" i="44"/>
  <c r="B20018" i="44"/>
  <c r="B20017" i="44"/>
  <c r="B20016" i="44"/>
  <c r="B20015" i="44"/>
  <c r="B20014" i="44"/>
  <c r="B20013" i="44"/>
  <c r="B20012" i="44"/>
  <c r="B20011" i="44"/>
  <c r="B20010" i="44"/>
  <c r="B20009" i="44"/>
  <c r="B20008" i="44"/>
  <c r="B20007" i="44"/>
  <c r="B20006" i="44"/>
  <c r="B20005" i="44"/>
  <c r="B20004" i="44"/>
  <c r="B20003" i="44"/>
  <c r="B20002" i="44"/>
  <c r="B20001" i="44"/>
  <c r="B20000" i="44"/>
  <c r="B19999" i="44"/>
  <c r="B19998" i="44"/>
  <c r="B19997" i="44"/>
  <c r="B19996" i="44"/>
  <c r="B19995" i="44"/>
  <c r="B19994" i="44"/>
  <c r="B19993" i="44"/>
  <c r="B19992" i="44"/>
  <c r="B19991" i="44"/>
  <c r="B19990" i="44"/>
  <c r="B19989" i="44"/>
  <c r="B19988" i="44"/>
  <c r="B19987" i="44"/>
  <c r="B19986" i="44"/>
  <c r="B19985" i="44"/>
  <c r="B19984" i="44"/>
  <c r="B19983" i="44"/>
  <c r="B19982" i="44"/>
  <c r="B19981" i="44"/>
  <c r="B19980" i="44"/>
  <c r="B19979" i="44"/>
  <c r="B19978" i="44"/>
  <c r="B19977" i="44"/>
  <c r="B19976" i="44"/>
  <c r="B19975" i="44"/>
  <c r="B19974" i="44"/>
  <c r="B19973" i="44"/>
  <c r="B19972" i="44"/>
  <c r="B19971" i="44"/>
  <c r="B19970" i="44"/>
  <c r="B19969" i="44"/>
  <c r="B19968" i="44"/>
  <c r="B19967" i="44"/>
  <c r="B19966" i="44"/>
  <c r="B19965" i="44"/>
  <c r="B19964" i="44"/>
  <c r="B19963" i="44"/>
  <c r="B19962" i="44"/>
  <c r="B19961" i="44"/>
  <c r="B19960" i="44"/>
  <c r="B19959" i="44"/>
  <c r="B19958" i="44"/>
  <c r="B19957" i="44"/>
  <c r="B19956" i="44"/>
  <c r="B19955" i="44"/>
  <c r="B19954" i="44"/>
  <c r="B19953" i="44"/>
  <c r="B19952" i="44"/>
  <c r="B19951" i="44"/>
  <c r="B19950" i="44"/>
  <c r="B19949" i="44"/>
  <c r="B19948" i="44"/>
  <c r="B19947" i="44"/>
  <c r="B19946" i="44"/>
  <c r="B19945" i="44"/>
  <c r="B19944" i="44"/>
  <c r="B19943" i="44"/>
  <c r="B19942" i="44"/>
  <c r="B19941" i="44"/>
  <c r="B19940" i="44"/>
  <c r="B19939" i="44"/>
  <c r="B19938" i="44"/>
  <c r="B19937" i="44"/>
  <c r="B19936" i="44"/>
  <c r="B19935" i="44"/>
  <c r="B19934" i="44"/>
  <c r="B19933" i="44"/>
  <c r="B19932" i="44"/>
  <c r="B19931" i="44"/>
  <c r="B19930" i="44"/>
  <c r="B19929" i="44"/>
  <c r="B19928" i="44"/>
  <c r="B19927" i="44"/>
  <c r="B19926" i="44"/>
  <c r="B19925" i="44"/>
  <c r="B19924" i="44"/>
  <c r="B19923" i="44"/>
  <c r="B19922" i="44"/>
  <c r="B19921" i="44"/>
  <c r="B19920" i="44"/>
  <c r="B19919" i="44"/>
  <c r="B19918" i="44"/>
  <c r="B19917" i="44"/>
  <c r="B19916" i="44"/>
  <c r="B19915" i="44"/>
  <c r="B19914" i="44"/>
  <c r="B19913" i="44"/>
  <c r="B19912" i="44"/>
  <c r="B19911" i="44"/>
  <c r="B19910" i="44"/>
  <c r="B19909" i="44"/>
  <c r="B19908" i="44"/>
  <c r="B19907" i="44"/>
  <c r="B19906" i="44"/>
  <c r="B19905" i="44"/>
  <c r="B19904" i="44"/>
  <c r="B19903" i="44"/>
  <c r="B19902" i="44"/>
  <c r="B19901" i="44"/>
  <c r="B19900" i="44"/>
  <c r="B19899" i="44"/>
  <c r="B19898" i="44"/>
  <c r="B19897" i="44"/>
  <c r="B19896" i="44"/>
  <c r="B19895" i="44"/>
  <c r="B19894" i="44"/>
  <c r="B19893" i="44"/>
  <c r="B19892" i="44"/>
  <c r="B19891" i="44"/>
  <c r="B19890" i="44"/>
  <c r="B19889" i="44"/>
  <c r="B19888" i="44"/>
  <c r="B19887" i="44"/>
  <c r="B19886" i="44"/>
  <c r="B19885" i="44"/>
  <c r="B19884" i="44"/>
  <c r="B19883" i="44"/>
  <c r="B19882" i="44"/>
  <c r="B19881" i="44"/>
  <c r="B19880" i="44"/>
  <c r="B19879" i="44"/>
  <c r="B19878" i="44"/>
  <c r="B19877" i="44"/>
  <c r="B19876" i="44"/>
  <c r="B19875" i="44"/>
  <c r="B19874" i="44"/>
  <c r="B19873" i="44"/>
  <c r="B19872" i="44"/>
  <c r="B19871" i="44"/>
  <c r="B19870" i="44"/>
  <c r="B19869" i="44"/>
  <c r="B19868" i="44"/>
  <c r="B19867" i="44"/>
  <c r="B19866" i="44"/>
  <c r="B19865" i="44"/>
  <c r="B19864" i="44"/>
  <c r="B19863" i="44"/>
  <c r="B19862" i="44"/>
  <c r="B19861" i="44"/>
  <c r="B19860" i="44"/>
  <c r="B19859" i="44"/>
  <c r="B19858" i="44"/>
  <c r="B19857" i="44"/>
  <c r="B19856" i="44"/>
  <c r="B19855" i="44"/>
  <c r="B19854" i="44"/>
  <c r="B19853" i="44"/>
  <c r="B19852" i="44"/>
  <c r="B19851" i="44"/>
  <c r="B19850" i="44"/>
  <c r="B19849" i="44"/>
  <c r="B19848" i="44"/>
  <c r="B19847" i="44"/>
  <c r="B19846" i="44"/>
  <c r="B19845" i="44"/>
  <c r="B19844" i="44"/>
  <c r="B19843" i="44"/>
  <c r="B19842" i="44"/>
  <c r="B19841" i="44"/>
  <c r="B19840" i="44"/>
  <c r="B19839" i="44"/>
  <c r="B19838" i="44"/>
  <c r="B19837" i="44"/>
  <c r="B19836" i="44"/>
  <c r="B19835" i="44"/>
  <c r="B19834" i="44"/>
  <c r="B19833" i="44"/>
  <c r="B19832" i="44"/>
  <c r="B19831" i="44"/>
  <c r="B19830" i="44"/>
  <c r="B19829" i="44"/>
  <c r="B19828" i="44"/>
  <c r="B19827" i="44"/>
  <c r="B19826" i="44"/>
  <c r="B19825" i="44"/>
  <c r="B19824" i="44"/>
  <c r="B19823" i="44"/>
  <c r="B19822" i="44"/>
  <c r="B19821" i="44"/>
  <c r="B19820" i="44"/>
  <c r="B19819" i="44"/>
  <c r="B19818" i="44"/>
  <c r="B19817" i="44"/>
  <c r="B19816" i="44"/>
  <c r="B19815" i="44"/>
  <c r="B19814" i="44"/>
  <c r="B19813" i="44"/>
  <c r="B19812" i="44"/>
  <c r="B19811" i="44"/>
  <c r="B19810" i="44"/>
  <c r="B19809" i="44"/>
  <c r="B19808" i="44"/>
  <c r="B19807" i="44"/>
  <c r="B19806" i="44"/>
  <c r="B19805" i="44"/>
  <c r="B19804" i="44"/>
  <c r="B19803" i="44"/>
  <c r="B19802" i="44"/>
  <c r="B19801" i="44"/>
  <c r="B19800" i="44"/>
  <c r="B19799" i="44"/>
  <c r="B19798" i="44"/>
  <c r="B19797" i="44"/>
  <c r="B19796" i="44"/>
  <c r="B19795" i="44"/>
  <c r="B19794" i="44"/>
  <c r="B19793" i="44"/>
  <c r="B19792" i="44"/>
  <c r="B19791" i="44"/>
  <c r="B19790" i="44"/>
  <c r="B19789" i="44"/>
  <c r="B19788" i="44"/>
  <c r="B19787" i="44"/>
  <c r="B19786" i="44"/>
  <c r="B19785" i="44"/>
  <c r="B19784" i="44"/>
  <c r="B19783" i="44"/>
  <c r="B19782" i="44"/>
  <c r="B19781" i="44"/>
  <c r="B19780" i="44"/>
  <c r="B19779" i="44"/>
  <c r="B19778" i="44"/>
  <c r="B19777" i="44"/>
  <c r="B19776" i="44"/>
  <c r="B19775" i="44"/>
  <c r="B19774" i="44"/>
  <c r="B19773" i="44"/>
  <c r="B19772" i="44"/>
  <c r="B19771" i="44"/>
  <c r="B19770" i="44"/>
  <c r="B19769" i="44"/>
  <c r="B19768" i="44"/>
  <c r="B19767" i="44"/>
  <c r="B19766" i="44"/>
  <c r="B19765" i="44"/>
  <c r="B19764" i="44"/>
  <c r="B19763" i="44"/>
  <c r="B19762" i="44"/>
  <c r="B19761" i="44"/>
  <c r="B19760" i="44"/>
  <c r="B19759" i="44"/>
  <c r="B19758" i="44"/>
  <c r="B19757" i="44"/>
  <c r="B19756" i="44"/>
  <c r="B19755" i="44"/>
  <c r="B19754" i="44"/>
  <c r="B19753" i="44"/>
  <c r="B19752" i="44"/>
  <c r="B19751" i="44"/>
  <c r="B19750" i="44"/>
  <c r="B19749" i="44"/>
  <c r="B19748" i="44"/>
  <c r="B19747" i="44"/>
  <c r="B19746" i="44"/>
  <c r="B19745" i="44"/>
  <c r="B19744" i="44"/>
  <c r="B19743" i="44"/>
  <c r="B19742" i="44"/>
  <c r="B19741" i="44"/>
  <c r="B19740" i="44"/>
  <c r="B19739" i="44"/>
  <c r="B19738" i="44"/>
  <c r="B19737" i="44"/>
  <c r="B19736" i="44"/>
  <c r="B19735" i="44"/>
  <c r="B19734" i="44"/>
  <c r="B19733" i="44"/>
  <c r="B19732" i="44"/>
  <c r="B19731" i="44"/>
  <c r="B19730" i="44"/>
  <c r="B19729" i="44"/>
  <c r="B19728" i="44"/>
  <c r="B19727" i="44"/>
  <c r="B19726" i="44"/>
  <c r="B19725" i="44"/>
  <c r="B19724" i="44"/>
  <c r="B19723" i="44"/>
  <c r="B19722" i="44"/>
  <c r="B19721" i="44"/>
  <c r="B19720" i="44"/>
  <c r="B19719" i="44"/>
  <c r="B19718" i="44"/>
  <c r="B19717" i="44"/>
  <c r="B19716" i="44"/>
  <c r="B19715" i="44"/>
  <c r="B19714" i="44"/>
  <c r="B19713" i="44"/>
  <c r="B19712" i="44"/>
  <c r="B19711" i="44"/>
  <c r="B19710" i="44"/>
  <c r="B19709" i="44"/>
  <c r="B19708" i="44"/>
  <c r="B19707" i="44"/>
  <c r="B19706" i="44"/>
  <c r="B19705" i="44"/>
  <c r="B19704" i="44"/>
  <c r="B19703" i="44"/>
  <c r="B19702" i="44"/>
  <c r="B19701" i="44"/>
  <c r="B19700" i="44"/>
  <c r="B19699" i="44"/>
  <c r="B19698" i="44"/>
  <c r="B19697" i="44"/>
  <c r="B19696" i="44"/>
  <c r="B19695" i="44"/>
  <c r="B19694" i="44"/>
  <c r="B19693" i="44"/>
  <c r="B19692" i="44"/>
  <c r="B19691" i="44"/>
  <c r="B19690" i="44"/>
  <c r="B19689" i="44"/>
  <c r="B19688" i="44"/>
  <c r="B19687" i="44"/>
  <c r="B19686" i="44"/>
  <c r="B19685" i="44"/>
  <c r="B19684" i="44"/>
  <c r="B19683" i="44"/>
  <c r="B19682" i="44"/>
  <c r="B19681" i="44"/>
  <c r="B19680" i="44"/>
  <c r="B19679" i="44"/>
  <c r="B19678" i="44"/>
  <c r="B19677" i="44"/>
  <c r="B19676" i="44"/>
  <c r="B19675" i="44"/>
  <c r="B19674" i="44"/>
  <c r="B19673" i="44"/>
  <c r="B19672" i="44"/>
  <c r="B19671" i="44"/>
  <c r="B19670" i="44"/>
  <c r="B19669" i="44"/>
  <c r="B19668" i="44"/>
  <c r="B19667" i="44"/>
  <c r="B19666" i="44"/>
  <c r="B19665" i="44"/>
  <c r="B19664" i="44"/>
  <c r="B19663" i="44"/>
  <c r="B19662" i="44"/>
  <c r="B19661" i="44"/>
  <c r="B19660" i="44"/>
  <c r="B19659" i="44"/>
  <c r="B19658" i="44"/>
  <c r="B19657" i="44"/>
  <c r="B19656" i="44"/>
  <c r="B19655" i="44"/>
  <c r="B19654" i="44"/>
  <c r="B19653" i="44"/>
  <c r="B19652" i="44"/>
  <c r="B19651" i="44"/>
  <c r="B19650" i="44"/>
  <c r="B19649" i="44"/>
  <c r="B19648" i="44"/>
  <c r="B19647" i="44"/>
  <c r="B19646" i="44"/>
  <c r="B19645" i="44"/>
  <c r="B19644" i="44"/>
  <c r="B19643" i="44"/>
  <c r="B19642" i="44"/>
  <c r="B19641" i="44"/>
  <c r="B19640" i="44"/>
  <c r="B19639" i="44"/>
  <c r="B19638" i="44"/>
  <c r="B19637" i="44"/>
  <c r="B19636" i="44"/>
  <c r="B19635" i="44"/>
  <c r="B19634" i="44"/>
  <c r="B19633" i="44"/>
  <c r="B19632" i="44"/>
  <c r="B19631" i="44"/>
  <c r="B19630" i="44"/>
  <c r="B19629" i="44"/>
  <c r="B19628" i="44"/>
  <c r="B19627" i="44"/>
  <c r="B19626" i="44"/>
  <c r="B19625" i="44"/>
  <c r="B19624" i="44"/>
  <c r="B19623" i="44"/>
  <c r="B19622" i="44"/>
  <c r="B19621" i="44"/>
  <c r="B19620" i="44"/>
  <c r="B19619" i="44"/>
  <c r="B19618" i="44"/>
  <c r="B19617" i="44"/>
  <c r="B19616" i="44"/>
  <c r="B19615" i="44"/>
  <c r="B19614" i="44"/>
  <c r="B19613" i="44"/>
  <c r="B19612" i="44"/>
  <c r="B19611" i="44"/>
  <c r="B19610" i="44"/>
  <c r="B19609" i="44"/>
  <c r="B19608" i="44"/>
  <c r="B19607" i="44"/>
  <c r="B19606" i="44"/>
  <c r="B19605" i="44"/>
  <c r="B19604" i="44"/>
  <c r="B19603" i="44"/>
  <c r="B19602" i="44"/>
  <c r="B19601" i="44"/>
  <c r="B19600" i="44"/>
  <c r="B19599" i="44"/>
  <c r="B19598" i="44"/>
  <c r="B19597" i="44"/>
  <c r="B19596" i="44"/>
  <c r="B19595" i="44"/>
  <c r="B19594" i="44"/>
  <c r="B19593" i="44"/>
  <c r="B19592" i="44"/>
  <c r="B19591" i="44"/>
  <c r="B19590" i="44"/>
  <c r="B19589" i="44"/>
  <c r="B19588" i="44"/>
  <c r="B19587" i="44"/>
  <c r="B19586" i="44"/>
  <c r="B19585" i="44"/>
  <c r="B19584" i="44"/>
  <c r="B19583" i="44"/>
  <c r="B19582" i="44"/>
  <c r="B19581" i="44"/>
  <c r="B19580" i="44"/>
  <c r="B19579" i="44"/>
  <c r="B19578" i="44"/>
  <c r="B19577" i="44"/>
  <c r="B19576" i="44"/>
  <c r="B19575" i="44"/>
  <c r="B19574" i="44"/>
  <c r="B19573" i="44"/>
  <c r="B19572" i="44"/>
  <c r="B19571" i="44"/>
  <c r="B19570" i="44"/>
  <c r="B19569" i="44"/>
  <c r="B19568" i="44"/>
  <c r="B19567" i="44"/>
  <c r="B19566" i="44"/>
  <c r="B19565" i="44"/>
  <c r="B19564" i="44"/>
  <c r="B19563" i="44"/>
  <c r="B19562" i="44"/>
  <c r="B19561" i="44"/>
  <c r="B19560" i="44"/>
  <c r="B19559" i="44"/>
  <c r="B19558" i="44"/>
  <c r="B19557" i="44"/>
  <c r="B19556" i="44"/>
  <c r="B19555" i="44"/>
  <c r="B19554" i="44"/>
  <c r="B19553" i="44"/>
  <c r="B19552" i="44"/>
  <c r="B19551" i="44"/>
  <c r="B19550" i="44"/>
  <c r="B19549" i="44"/>
  <c r="B19548" i="44"/>
  <c r="B19547" i="44"/>
  <c r="B19546" i="44"/>
  <c r="B19545" i="44"/>
  <c r="B19544" i="44"/>
  <c r="B19543" i="44"/>
  <c r="B19542" i="44"/>
  <c r="B19541" i="44"/>
  <c r="B19540" i="44"/>
  <c r="B19539" i="44"/>
  <c r="B19538" i="44"/>
  <c r="B19537" i="44"/>
  <c r="B19536" i="44"/>
  <c r="B19535" i="44"/>
  <c r="B19534" i="44"/>
  <c r="B19533" i="44"/>
  <c r="B19532" i="44"/>
  <c r="B19531" i="44"/>
  <c r="B19530" i="44"/>
  <c r="B19529" i="44"/>
  <c r="B19528" i="44"/>
  <c r="B19527" i="44"/>
  <c r="B19526" i="44"/>
  <c r="B19525" i="44"/>
  <c r="B19524" i="44"/>
  <c r="B19523" i="44"/>
  <c r="B19522" i="44"/>
  <c r="B19521" i="44"/>
  <c r="B19520" i="44"/>
  <c r="B19519" i="44"/>
  <c r="B19518" i="44"/>
  <c r="B19517" i="44"/>
  <c r="B19516" i="44"/>
  <c r="B19515" i="44"/>
  <c r="B19514" i="44"/>
  <c r="B19513" i="44"/>
  <c r="B19512" i="44"/>
  <c r="B19511" i="44"/>
  <c r="B19510" i="44"/>
  <c r="B19509" i="44"/>
  <c r="B19508" i="44"/>
  <c r="B19507" i="44"/>
  <c r="B19506" i="44"/>
  <c r="B19505" i="44"/>
  <c r="B19504" i="44"/>
  <c r="B19503" i="44"/>
  <c r="B19502" i="44"/>
  <c r="B19501" i="44"/>
  <c r="B19500" i="44"/>
  <c r="B19499" i="44"/>
  <c r="B19498" i="44"/>
  <c r="B19497" i="44"/>
  <c r="B19496" i="44"/>
  <c r="B19495" i="44"/>
  <c r="B19494" i="44"/>
  <c r="B19493" i="44"/>
  <c r="B19492" i="44"/>
  <c r="B19491" i="44"/>
  <c r="B19490" i="44"/>
  <c r="B19489" i="44"/>
  <c r="B19488" i="44"/>
  <c r="B19487" i="44"/>
  <c r="B19486" i="44"/>
  <c r="B19485" i="44"/>
  <c r="B19484" i="44"/>
  <c r="B19483" i="44"/>
  <c r="B19482" i="44"/>
  <c r="B19481" i="44"/>
  <c r="B19480" i="44"/>
  <c r="B19479" i="44"/>
  <c r="B19478" i="44"/>
  <c r="B19477" i="44"/>
  <c r="B19476" i="44"/>
  <c r="B19475" i="44"/>
  <c r="B19474" i="44"/>
  <c r="B19473" i="44"/>
  <c r="B19472" i="44"/>
  <c r="B19471" i="44"/>
  <c r="B19470" i="44"/>
  <c r="B19469" i="44"/>
  <c r="B19468" i="44"/>
  <c r="B19467" i="44"/>
  <c r="B19466" i="44"/>
  <c r="B19465" i="44"/>
  <c r="B19464" i="44"/>
  <c r="B19463" i="44"/>
  <c r="B19462" i="44"/>
  <c r="B19461" i="44"/>
  <c r="B19460" i="44"/>
  <c r="B19459" i="44"/>
  <c r="B19458" i="44"/>
  <c r="B19457" i="44"/>
  <c r="B19456" i="44"/>
  <c r="B19455" i="44"/>
  <c r="B19454" i="44"/>
  <c r="B19453" i="44"/>
  <c r="B19452" i="44"/>
  <c r="B19451" i="44"/>
  <c r="B19450" i="44"/>
  <c r="B19449" i="44"/>
  <c r="B19448" i="44"/>
  <c r="B19447" i="44"/>
  <c r="B19446" i="44"/>
  <c r="B19445" i="44"/>
  <c r="B19444" i="44"/>
  <c r="B19443" i="44"/>
  <c r="B19442" i="44"/>
  <c r="B19441" i="44"/>
  <c r="B19440" i="44"/>
  <c r="B19439" i="44"/>
  <c r="B19438" i="44"/>
  <c r="B19437" i="44"/>
  <c r="B19436" i="44"/>
  <c r="B19435" i="44"/>
  <c r="B19434" i="44"/>
  <c r="B19433" i="44"/>
  <c r="B19432" i="44"/>
  <c r="B19431" i="44"/>
  <c r="B19430" i="44"/>
  <c r="B19429" i="44"/>
  <c r="B19428" i="44"/>
  <c r="B19427" i="44"/>
  <c r="B19426" i="44"/>
  <c r="B19425" i="44"/>
  <c r="B19424" i="44"/>
  <c r="B19423" i="44"/>
  <c r="B19422" i="44"/>
  <c r="B19421" i="44"/>
  <c r="B19420" i="44"/>
  <c r="B19419" i="44"/>
  <c r="B19418" i="44"/>
  <c r="B19417" i="44"/>
  <c r="B19416" i="44"/>
  <c r="B19415" i="44"/>
  <c r="B19414" i="44"/>
  <c r="B19413" i="44"/>
  <c r="B19412" i="44"/>
  <c r="B19411" i="44"/>
  <c r="B19410" i="44"/>
  <c r="B19409" i="44"/>
  <c r="B19408" i="44"/>
  <c r="B19407" i="44"/>
  <c r="B19406" i="44"/>
  <c r="B19405" i="44"/>
  <c r="B19404" i="44"/>
  <c r="B19403" i="44"/>
  <c r="B19402" i="44"/>
  <c r="B19401" i="44"/>
  <c r="B19400" i="44"/>
  <c r="B19399" i="44"/>
  <c r="B19398" i="44"/>
  <c r="B19397" i="44"/>
  <c r="B19396" i="44"/>
  <c r="B19395" i="44"/>
  <c r="B19394" i="44"/>
  <c r="B19393" i="44"/>
  <c r="B19392" i="44"/>
  <c r="B19391" i="44"/>
  <c r="B19390" i="44"/>
  <c r="B19389" i="44"/>
  <c r="B19388" i="44"/>
  <c r="B19387" i="44"/>
  <c r="B19386" i="44"/>
  <c r="B19385" i="44"/>
  <c r="B19384" i="44"/>
  <c r="B19383" i="44"/>
  <c r="B19382" i="44"/>
  <c r="B19381" i="44"/>
  <c r="B19380" i="44"/>
  <c r="B19379" i="44"/>
  <c r="B19378" i="44"/>
  <c r="B19377" i="44"/>
  <c r="B19376" i="44"/>
  <c r="B19375" i="44"/>
  <c r="B19374" i="44"/>
  <c r="B19373" i="44"/>
  <c r="B19372" i="44"/>
  <c r="B19371" i="44"/>
  <c r="B19370" i="44"/>
  <c r="B19369" i="44"/>
  <c r="B19368" i="44"/>
  <c r="B19367" i="44"/>
  <c r="B19366" i="44"/>
  <c r="B19365" i="44"/>
  <c r="B19364" i="44"/>
  <c r="B19363" i="44"/>
  <c r="B19362" i="44"/>
  <c r="B19361" i="44"/>
  <c r="B19360" i="44"/>
  <c r="B19359" i="44"/>
  <c r="B19358" i="44"/>
  <c r="B19357" i="44"/>
  <c r="B19356" i="44"/>
  <c r="B19355" i="44"/>
  <c r="B19354" i="44"/>
  <c r="B19353" i="44"/>
  <c r="B19352" i="44"/>
  <c r="B19351" i="44"/>
  <c r="B19350" i="44"/>
  <c r="B19349" i="44"/>
  <c r="B19348" i="44"/>
  <c r="B19347" i="44"/>
  <c r="B19346" i="44"/>
  <c r="B19345" i="44"/>
  <c r="B19344" i="44"/>
  <c r="B19343" i="44"/>
  <c r="B19342" i="44"/>
  <c r="B19341" i="44"/>
  <c r="B19340" i="44"/>
  <c r="B19339" i="44"/>
  <c r="B19338" i="44"/>
  <c r="B19337" i="44"/>
  <c r="B19336" i="44"/>
  <c r="B19335" i="44"/>
  <c r="B19334" i="44"/>
  <c r="B19333" i="44"/>
  <c r="B19332" i="44"/>
  <c r="B19331" i="44"/>
  <c r="B19330" i="44"/>
  <c r="B19329" i="44"/>
  <c r="B19328" i="44"/>
  <c r="B19327" i="44"/>
  <c r="B19326" i="44"/>
  <c r="B19325" i="44"/>
  <c r="B19324" i="44"/>
  <c r="B19323" i="44"/>
  <c r="B19322" i="44"/>
  <c r="B19321" i="44"/>
  <c r="B19320" i="44"/>
  <c r="B19319" i="44"/>
  <c r="B19318" i="44"/>
  <c r="B19317" i="44"/>
  <c r="B19316" i="44"/>
  <c r="B19315" i="44"/>
  <c r="B19314" i="44"/>
  <c r="B19313" i="44"/>
  <c r="B19312" i="44"/>
  <c r="B19311" i="44"/>
  <c r="B19310" i="44"/>
  <c r="B19309" i="44"/>
  <c r="B19308" i="44"/>
  <c r="B19307" i="44"/>
  <c r="B19306" i="44"/>
  <c r="B19305" i="44"/>
  <c r="B19304" i="44"/>
  <c r="B19303" i="44"/>
  <c r="B19302" i="44"/>
  <c r="B19301" i="44"/>
  <c r="B19300" i="44"/>
  <c r="B19299" i="44"/>
  <c r="B19298" i="44"/>
  <c r="B19297" i="44"/>
  <c r="B19296" i="44"/>
  <c r="B19295" i="44"/>
  <c r="B19294" i="44"/>
  <c r="B19293" i="44"/>
  <c r="B19292" i="44"/>
  <c r="B19291" i="44"/>
  <c r="B19290" i="44"/>
  <c r="B19289" i="44"/>
  <c r="B19288" i="44"/>
  <c r="B19287" i="44"/>
  <c r="B19286" i="44"/>
  <c r="B19285" i="44"/>
  <c r="B19284" i="44"/>
  <c r="B19283" i="44"/>
  <c r="B19282" i="44"/>
  <c r="B19281" i="44"/>
  <c r="B19280" i="44"/>
  <c r="B19279" i="44"/>
  <c r="B19278" i="44"/>
  <c r="B19277" i="44"/>
  <c r="B19276" i="44"/>
  <c r="B19275" i="44"/>
  <c r="B19274" i="44"/>
  <c r="B19273" i="44"/>
  <c r="B19272" i="44"/>
  <c r="B19271" i="44"/>
  <c r="B19270" i="44"/>
  <c r="B19269" i="44"/>
  <c r="B19268" i="44"/>
  <c r="B19267" i="44"/>
  <c r="B19266" i="44"/>
  <c r="B19265" i="44"/>
  <c r="B19264" i="44"/>
  <c r="B19263" i="44"/>
  <c r="B19262" i="44"/>
  <c r="B19261" i="44"/>
  <c r="B19260" i="44"/>
  <c r="B19259" i="44"/>
  <c r="B19258" i="44"/>
  <c r="B19257" i="44"/>
  <c r="B19256" i="44"/>
  <c r="B19255" i="44"/>
  <c r="B19254" i="44"/>
  <c r="B19253" i="44"/>
  <c r="B19252" i="44"/>
  <c r="B19251" i="44"/>
  <c r="B19250" i="44"/>
  <c r="B19249" i="44"/>
  <c r="B19248" i="44"/>
  <c r="B19247" i="44"/>
  <c r="B19246" i="44"/>
  <c r="B19245" i="44"/>
  <c r="B19244" i="44"/>
  <c r="B19243" i="44"/>
  <c r="B19242" i="44"/>
  <c r="B19241" i="44"/>
  <c r="B19240" i="44"/>
  <c r="B19239" i="44"/>
  <c r="B19238" i="44"/>
  <c r="B19237" i="44"/>
  <c r="B19236" i="44"/>
  <c r="B19235" i="44"/>
  <c r="B19234" i="44"/>
  <c r="B19233" i="44"/>
  <c r="B19232" i="44"/>
  <c r="B19231" i="44"/>
  <c r="B19230" i="44"/>
  <c r="B19229" i="44"/>
  <c r="B19228" i="44"/>
  <c r="B19227" i="44"/>
  <c r="B19226" i="44"/>
  <c r="B19225" i="44"/>
  <c r="B19224" i="44"/>
  <c r="B19223" i="44"/>
  <c r="B19222" i="44"/>
  <c r="B19221" i="44"/>
  <c r="B19220" i="44"/>
  <c r="B19219" i="44"/>
  <c r="B19218" i="44"/>
  <c r="B19217" i="44"/>
  <c r="B19216" i="44"/>
  <c r="B19215" i="44"/>
  <c r="B19214" i="44"/>
  <c r="B19213" i="44"/>
  <c r="B19212" i="44"/>
  <c r="B19211" i="44"/>
  <c r="B19210" i="44"/>
  <c r="B19209" i="44"/>
  <c r="B19208" i="44"/>
  <c r="B19207" i="44"/>
  <c r="B19206" i="44"/>
  <c r="B19205" i="44"/>
  <c r="B19204" i="44"/>
  <c r="B19203" i="44"/>
  <c r="B19202" i="44"/>
  <c r="B19201" i="44"/>
  <c r="B19200" i="44"/>
  <c r="B19199" i="44"/>
  <c r="B19198" i="44"/>
  <c r="B19197" i="44"/>
  <c r="B19196" i="44"/>
  <c r="B19195" i="44"/>
  <c r="B19194" i="44"/>
  <c r="B19193" i="44"/>
  <c r="B19192" i="44"/>
  <c r="B19191" i="44"/>
  <c r="B19190" i="44"/>
  <c r="B19189" i="44"/>
  <c r="B19188" i="44"/>
  <c r="B19187" i="44"/>
  <c r="B19186" i="44"/>
  <c r="B19185" i="44"/>
  <c r="B19184" i="44"/>
  <c r="B19183" i="44"/>
  <c r="B19182" i="44"/>
  <c r="B19181" i="44"/>
  <c r="B19180" i="44"/>
  <c r="B19179" i="44"/>
  <c r="B19178" i="44"/>
  <c r="B19177" i="44"/>
  <c r="B19176" i="44"/>
  <c r="B19175" i="44"/>
  <c r="B19174" i="44"/>
  <c r="B19173" i="44"/>
  <c r="B19172" i="44"/>
  <c r="B19171" i="44"/>
  <c r="B19170" i="44"/>
  <c r="B19169" i="44"/>
  <c r="B19168" i="44"/>
  <c r="B19167" i="44"/>
  <c r="B19166" i="44"/>
  <c r="B19165" i="44"/>
  <c r="B19164" i="44"/>
  <c r="B19163" i="44"/>
  <c r="B19162" i="44"/>
  <c r="B19161" i="44"/>
  <c r="B19160" i="44"/>
  <c r="B19159" i="44"/>
  <c r="B19158" i="44"/>
  <c r="B19157" i="44"/>
  <c r="B19156" i="44"/>
  <c r="B19155" i="44"/>
  <c r="B19154" i="44"/>
  <c r="B19153" i="44"/>
  <c r="B19152" i="44"/>
  <c r="B19151" i="44"/>
  <c r="B19150" i="44"/>
  <c r="B19149" i="44"/>
  <c r="B19148" i="44"/>
  <c r="B19147" i="44"/>
  <c r="B19146" i="44"/>
  <c r="B19145" i="44"/>
  <c r="B19144" i="44"/>
  <c r="B19143" i="44"/>
  <c r="B19142" i="44"/>
  <c r="B19141" i="44"/>
  <c r="B19140" i="44"/>
  <c r="B19139" i="44"/>
  <c r="B19138" i="44"/>
  <c r="B19137" i="44"/>
  <c r="B19136" i="44"/>
  <c r="B19135" i="44"/>
  <c r="B19134" i="44"/>
  <c r="B19133" i="44"/>
  <c r="B19132" i="44"/>
  <c r="B19131" i="44"/>
  <c r="B19130" i="44"/>
  <c r="B19129" i="44"/>
  <c r="B19128" i="44"/>
  <c r="B19127" i="44"/>
  <c r="B19126" i="44"/>
  <c r="B19125" i="44"/>
  <c r="B19124" i="44"/>
  <c r="B19123" i="44"/>
  <c r="B19122" i="44"/>
  <c r="B19121" i="44"/>
  <c r="B19120" i="44"/>
  <c r="B19119" i="44"/>
  <c r="B19118" i="44"/>
  <c r="B19117" i="44"/>
  <c r="B19116" i="44"/>
  <c r="B19115" i="44"/>
  <c r="B19114" i="44"/>
  <c r="B19113" i="44"/>
  <c r="B19112" i="44"/>
  <c r="B19111" i="44"/>
  <c r="B19110" i="44"/>
  <c r="B19109" i="44"/>
  <c r="B19108" i="44"/>
  <c r="B19107" i="44"/>
  <c r="B19106" i="44"/>
  <c r="B19105" i="44"/>
  <c r="B19104" i="44"/>
  <c r="B19103" i="44"/>
  <c r="B19102" i="44"/>
  <c r="B19101" i="44"/>
  <c r="B19100" i="44"/>
  <c r="B19099" i="44"/>
  <c r="B19098" i="44"/>
  <c r="B19097" i="44"/>
  <c r="B19096" i="44"/>
  <c r="B19095" i="44"/>
  <c r="B19094" i="44"/>
  <c r="B19093" i="44"/>
  <c r="B19092" i="44"/>
  <c r="B19091" i="44"/>
  <c r="B19090" i="44"/>
  <c r="B19089" i="44"/>
  <c r="B19088" i="44"/>
  <c r="B19087" i="44"/>
  <c r="B19086" i="44"/>
  <c r="B19085" i="44"/>
  <c r="B19084" i="44"/>
  <c r="B19083" i="44"/>
  <c r="B19082" i="44"/>
  <c r="B19081" i="44"/>
  <c r="B19080" i="44"/>
  <c r="B19079" i="44"/>
  <c r="B19078" i="44"/>
  <c r="B19077" i="44"/>
  <c r="B19076" i="44"/>
  <c r="B19075" i="44"/>
  <c r="B19074" i="44"/>
  <c r="B19073" i="44"/>
  <c r="B19072" i="44"/>
  <c r="B19071" i="44"/>
  <c r="B19070" i="44"/>
  <c r="B19069" i="44"/>
  <c r="B19068" i="44"/>
  <c r="B19067" i="44"/>
  <c r="B19066" i="44"/>
  <c r="B19065" i="44"/>
  <c r="B19064" i="44"/>
  <c r="B19063" i="44"/>
  <c r="B19062" i="44"/>
  <c r="B19061" i="44"/>
  <c r="B19060" i="44"/>
  <c r="B19059" i="44"/>
  <c r="B19058" i="44"/>
  <c r="B19057" i="44"/>
  <c r="B19056" i="44"/>
  <c r="B19055" i="44"/>
  <c r="B19054" i="44"/>
  <c r="B19053" i="44"/>
  <c r="B19052" i="44"/>
  <c r="B19051" i="44"/>
  <c r="B19050" i="44"/>
  <c r="B19049" i="44"/>
  <c r="B19048" i="44"/>
  <c r="B19047" i="44"/>
  <c r="B19046" i="44"/>
  <c r="B19045" i="44"/>
  <c r="B19044" i="44"/>
  <c r="B19043" i="44"/>
  <c r="B19042" i="44"/>
  <c r="B19041" i="44"/>
  <c r="B19040" i="44"/>
  <c r="B19039" i="44"/>
  <c r="B19038" i="44"/>
  <c r="B19037" i="44"/>
  <c r="B19036" i="44"/>
  <c r="B19035" i="44"/>
  <c r="B19034" i="44"/>
  <c r="B19033" i="44"/>
  <c r="B19032" i="44"/>
  <c r="B19031" i="44"/>
  <c r="B19030" i="44"/>
  <c r="B19029" i="44"/>
  <c r="B19028" i="44"/>
  <c r="B19027" i="44"/>
  <c r="B19026" i="44"/>
  <c r="B19025" i="44"/>
  <c r="B19024" i="44"/>
  <c r="B19023" i="44"/>
  <c r="B19022" i="44"/>
  <c r="B19021" i="44"/>
  <c r="B19020" i="44"/>
  <c r="B19019" i="44"/>
  <c r="B19018" i="44"/>
  <c r="B19017" i="44"/>
  <c r="B19016" i="44"/>
  <c r="B19015" i="44"/>
  <c r="B19014" i="44"/>
  <c r="B19013" i="44"/>
  <c r="B19012" i="44"/>
  <c r="B19011" i="44"/>
  <c r="B19010" i="44"/>
  <c r="B19009" i="44"/>
  <c r="B19008" i="44"/>
  <c r="B19007" i="44"/>
  <c r="B19006" i="44"/>
  <c r="B19005" i="44"/>
  <c r="B19004" i="44"/>
  <c r="B19003" i="44"/>
  <c r="B19002" i="44"/>
  <c r="B19001" i="44"/>
  <c r="B19000" i="44"/>
  <c r="B18999" i="44"/>
  <c r="B18998" i="44"/>
  <c r="B18997" i="44"/>
  <c r="B18996" i="44"/>
  <c r="B18995" i="44"/>
  <c r="B18994" i="44"/>
  <c r="B18993" i="44"/>
  <c r="B18992" i="44"/>
  <c r="B18991" i="44"/>
  <c r="B18990" i="44"/>
  <c r="B18989" i="44"/>
  <c r="B18988" i="44"/>
  <c r="B18987" i="44"/>
  <c r="B18986" i="44"/>
  <c r="B18985" i="44"/>
  <c r="B18984" i="44"/>
  <c r="B18983" i="44"/>
  <c r="B18982" i="44"/>
  <c r="B18981" i="44"/>
  <c r="B18980" i="44"/>
  <c r="B18979" i="44"/>
  <c r="B18978" i="44"/>
  <c r="B18977" i="44"/>
  <c r="B18976" i="44"/>
  <c r="B18975" i="44"/>
  <c r="B18974" i="44"/>
  <c r="B18973" i="44"/>
  <c r="B18972" i="44"/>
  <c r="B18971" i="44"/>
  <c r="B18970" i="44"/>
  <c r="B18969" i="44"/>
  <c r="B18968" i="44"/>
  <c r="B18967" i="44"/>
  <c r="B18966" i="44"/>
  <c r="B18965" i="44"/>
  <c r="B18964" i="44"/>
  <c r="B18963" i="44"/>
  <c r="B18962" i="44"/>
  <c r="B18961" i="44"/>
  <c r="B18960" i="44"/>
  <c r="B18959" i="44"/>
  <c r="B18958" i="44"/>
  <c r="B18957" i="44"/>
  <c r="B18956" i="44"/>
  <c r="B18955" i="44"/>
  <c r="B18954" i="44"/>
  <c r="B18953" i="44"/>
  <c r="B18952" i="44"/>
  <c r="B18951" i="44"/>
  <c r="B18950" i="44"/>
  <c r="B18949" i="44"/>
  <c r="B18948" i="44"/>
  <c r="B18947" i="44"/>
  <c r="B18946" i="44"/>
  <c r="B18945" i="44"/>
  <c r="B18944" i="44"/>
  <c r="B18943" i="44"/>
  <c r="B18942" i="44"/>
  <c r="B18941" i="44"/>
  <c r="B18940" i="44"/>
  <c r="B18939" i="44"/>
  <c r="B18938" i="44"/>
  <c r="B18937" i="44"/>
  <c r="B18936" i="44"/>
  <c r="B18935" i="44"/>
  <c r="B18934" i="44"/>
  <c r="B18933" i="44"/>
  <c r="B18932" i="44"/>
  <c r="B18931" i="44"/>
  <c r="B18930" i="44"/>
  <c r="B18929" i="44"/>
  <c r="B18928" i="44"/>
  <c r="B18927" i="44"/>
  <c r="B18926" i="44"/>
  <c r="B18925" i="44"/>
  <c r="B18924" i="44"/>
  <c r="B18923" i="44"/>
  <c r="B18922" i="44"/>
  <c r="B18921" i="44"/>
  <c r="B18920" i="44"/>
  <c r="B18919" i="44"/>
  <c r="B18918" i="44"/>
  <c r="B18917" i="44"/>
  <c r="B18916" i="44"/>
  <c r="B18915" i="44"/>
  <c r="B18914" i="44"/>
  <c r="B18913" i="44"/>
  <c r="B18912" i="44"/>
  <c r="B18911" i="44"/>
  <c r="B18910" i="44"/>
  <c r="B18909" i="44"/>
  <c r="B18908" i="44"/>
  <c r="B18907" i="44"/>
  <c r="B18906" i="44"/>
  <c r="B18905" i="44"/>
  <c r="B18904" i="44"/>
  <c r="B18903" i="44"/>
  <c r="B18902" i="44"/>
  <c r="B18901" i="44"/>
  <c r="B18900" i="44"/>
  <c r="B18899" i="44"/>
  <c r="B18898" i="44"/>
  <c r="B18897" i="44"/>
  <c r="B18896" i="44"/>
  <c r="B18895" i="44"/>
  <c r="B18894" i="44"/>
  <c r="B18893" i="44"/>
  <c r="B18892" i="44"/>
  <c r="B18891" i="44"/>
  <c r="B18890" i="44"/>
  <c r="B18889" i="44"/>
  <c r="B18888" i="44"/>
  <c r="B18887" i="44"/>
  <c r="B18886" i="44"/>
  <c r="B18885" i="44"/>
  <c r="B18884" i="44"/>
  <c r="B18883" i="44"/>
  <c r="B18882" i="44"/>
  <c r="B18881" i="44"/>
  <c r="B18880" i="44"/>
  <c r="B18879" i="44"/>
  <c r="B18878" i="44"/>
  <c r="B18877" i="44"/>
  <c r="B18876" i="44"/>
  <c r="B18875" i="44"/>
  <c r="B18874" i="44"/>
  <c r="B18873" i="44"/>
  <c r="B18872" i="44"/>
  <c r="B18871" i="44"/>
  <c r="B18870" i="44"/>
  <c r="B18869" i="44"/>
  <c r="B18868" i="44"/>
  <c r="B18867" i="44"/>
  <c r="B18866" i="44"/>
  <c r="B18865" i="44"/>
  <c r="B18864" i="44"/>
  <c r="B18863" i="44"/>
  <c r="B18862" i="44"/>
  <c r="B18861" i="44"/>
  <c r="B18860" i="44"/>
  <c r="B18859" i="44"/>
  <c r="B18858" i="44"/>
  <c r="B18857" i="44"/>
  <c r="B18856" i="44"/>
  <c r="B18855" i="44"/>
  <c r="B18854" i="44"/>
  <c r="B18853" i="44"/>
  <c r="B18852" i="44"/>
  <c r="B18851" i="44"/>
  <c r="B18850" i="44"/>
  <c r="B18849" i="44"/>
  <c r="B18848" i="44"/>
  <c r="B18847" i="44"/>
  <c r="B18846" i="44"/>
  <c r="B18845" i="44"/>
  <c r="B18844" i="44"/>
  <c r="B18843" i="44"/>
  <c r="B18842" i="44"/>
  <c r="B18841" i="44"/>
  <c r="B18840" i="44"/>
  <c r="B18839" i="44"/>
  <c r="B18838" i="44"/>
  <c r="B18837" i="44"/>
  <c r="B18836" i="44"/>
  <c r="B18835" i="44"/>
  <c r="B18834" i="44"/>
  <c r="B18833" i="44"/>
  <c r="B18832" i="44"/>
  <c r="B18831" i="44"/>
  <c r="B18830" i="44"/>
  <c r="B18829" i="44"/>
  <c r="B18828" i="44"/>
  <c r="B18827" i="44"/>
  <c r="B18826" i="44"/>
  <c r="B18825" i="44"/>
  <c r="B18824" i="44"/>
  <c r="B18823" i="44"/>
  <c r="B18822" i="44"/>
  <c r="B18821" i="44"/>
  <c r="B18820" i="44"/>
  <c r="B18819" i="44"/>
  <c r="B18818" i="44"/>
  <c r="B18817" i="44"/>
  <c r="B18816" i="44"/>
  <c r="B18815" i="44"/>
  <c r="B18814" i="44"/>
  <c r="B18813" i="44"/>
  <c r="B18812" i="44"/>
  <c r="B18811" i="44"/>
  <c r="B18810" i="44"/>
  <c r="B18809" i="44"/>
  <c r="B18808" i="44"/>
  <c r="B18807" i="44"/>
  <c r="B18806" i="44"/>
  <c r="B18805" i="44"/>
  <c r="B18804" i="44"/>
  <c r="B18803" i="44"/>
  <c r="B18802" i="44"/>
  <c r="B18801" i="44"/>
  <c r="B18800" i="44"/>
  <c r="B18799" i="44"/>
  <c r="B18798" i="44"/>
  <c r="B18797" i="44"/>
  <c r="B18796" i="44"/>
  <c r="B18795" i="44"/>
  <c r="B18794" i="44"/>
  <c r="B18793" i="44"/>
  <c r="B18792" i="44"/>
  <c r="B18791" i="44"/>
  <c r="B18790" i="44"/>
  <c r="B18789" i="44"/>
  <c r="B18788" i="44"/>
  <c r="B18787" i="44"/>
  <c r="B18786" i="44"/>
  <c r="B18785" i="44"/>
  <c r="B18784" i="44"/>
  <c r="B18783" i="44"/>
  <c r="B18782" i="44"/>
  <c r="B18781" i="44"/>
  <c r="B18780" i="44"/>
  <c r="B18779" i="44"/>
  <c r="B18778" i="44"/>
  <c r="B18777" i="44"/>
  <c r="B18776" i="44"/>
  <c r="B18775" i="44"/>
  <c r="B18774" i="44"/>
  <c r="B18773" i="44"/>
  <c r="B18772" i="44"/>
  <c r="B18771" i="44"/>
  <c r="B18770" i="44"/>
  <c r="B18769" i="44"/>
  <c r="B18768" i="44"/>
  <c r="B18767" i="44"/>
  <c r="B18766" i="44"/>
  <c r="B18765" i="44"/>
  <c r="B18764" i="44"/>
  <c r="B18763" i="44"/>
  <c r="B18762" i="44"/>
  <c r="B18761" i="44"/>
  <c r="B18760" i="44"/>
  <c r="B18759" i="44"/>
  <c r="B18758" i="44"/>
  <c r="B18757" i="44"/>
  <c r="B18756" i="44"/>
  <c r="B18755" i="44"/>
  <c r="B18754" i="44"/>
  <c r="B18753" i="44"/>
  <c r="B18752" i="44"/>
  <c r="B18751" i="44"/>
  <c r="B18750" i="44"/>
  <c r="B18749" i="44"/>
  <c r="B18748" i="44"/>
  <c r="B18747" i="44"/>
  <c r="B18746" i="44"/>
  <c r="B18745" i="44"/>
  <c r="B18744" i="44"/>
  <c r="B18743" i="44"/>
  <c r="B18742" i="44"/>
  <c r="B18741" i="44"/>
  <c r="B18740" i="44"/>
  <c r="B18739" i="44"/>
  <c r="B18738" i="44"/>
  <c r="B18737" i="44"/>
  <c r="B18736" i="44"/>
  <c r="B18735" i="44"/>
  <c r="B18734" i="44"/>
  <c r="B18733" i="44"/>
  <c r="B18732" i="44"/>
  <c r="B18731" i="44"/>
  <c r="B18730" i="44"/>
  <c r="B18729" i="44"/>
  <c r="B18728" i="44"/>
  <c r="B18727" i="44"/>
  <c r="B18726" i="44"/>
  <c r="B18725" i="44"/>
  <c r="B18724" i="44"/>
  <c r="B18723" i="44"/>
  <c r="B18722" i="44"/>
  <c r="B18721" i="44"/>
  <c r="B18720" i="44"/>
  <c r="B18719" i="44"/>
  <c r="B18718" i="44"/>
  <c r="B18717" i="44"/>
  <c r="B18716" i="44"/>
  <c r="B18715" i="44"/>
  <c r="B18714" i="44"/>
  <c r="B18713" i="44"/>
  <c r="B18712" i="44"/>
  <c r="B18711" i="44"/>
  <c r="B18710" i="44"/>
  <c r="B18709" i="44"/>
  <c r="B18708" i="44"/>
  <c r="B18707" i="44"/>
  <c r="B18706" i="44"/>
  <c r="B18705" i="44"/>
  <c r="B18704" i="44"/>
  <c r="B18703" i="44"/>
  <c r="B18702" i="44"/>
  <c r="B18701" i="44"/>
  <c r="B18700" i="44"/>
  <c r="B18699" i="44"/>
  <c r="B18698" i="44"/>
  <c r="B18697" i="44"/>
  <c r="B18696" i="44"/>
  <c r="B18695" i="44"/>
  <c r="B18694" i="44"/>
  <c r="B18693" i="44"/>
  <c r="B18692" i="44"/>
  <c r="B18691" i="44"/>
  <c r="B18690" i="44"/>
  <c r="B18689" i="44"/>
  <c r="B18688" i="44"/>
  <c r="B18687" i="44"/>
  <c r="B18686" i="44"/>
  <c r="B18685" i="44"/>
  <c r="B18684" i="44"/>
  <c r="B18683" i="44"/>
  <c r="B18682" i="44"/>
  <c r="B18681" i="44"/>
  <c r="B18680" i="44"/>
  <c r="B18679" i="44"/>
  <c r="B18678" i="44"/>
  <c r="B18677" i="44"/>
  <c r="B18676" i="44"/>
  <c r="B18675" i="44"/>
  <c r="B18674" i="44"/>
  <c r="B18673" i="44"/>
  <c r="B18672" i="44"/>
  <c r="B18671" i="44"/>
  <c r="B18670" i="44"/>
  <c r="B18669" i="44"/>
  <c r="B18668" i="44"/>
  <c r="B18667" i="44"/>
  <c r="B18666" i="44"/>
  <c r="B18665" i="44"/>
  <c r="B18664" i="44"/>
  <c r="B18663" i="44"/>
  <c r="B18662" i="44"/>
  <c r="B18661" i="44"/>
  <c r="B18660" i="44"/>
  <c r="B18659" i="44"/>
  <c r="B18658" i="44"/>
  <c r="B18657" i="44"/>
  <c r="B18656" i="44"/>
  <c r="B18655" i="44"/>
  <c r="B18654" i="44"/>
  <c r="B18653" i="44"/>
  <c r="B18652" i="44"/>
  <c r="B18651" i="44"/>
  <c r="B18650" i="44"/>
  <c r="B18649" i="44"/>
  <c r="B18648" i="44"/>
  <c r="B18647" i="44"/>
  <c r="B18646" i="44"/>
  <c r="B18645" i="44"/>
  <c r="B18644" i="44"/>
  <c r="B18643" i="44"/>
  <c r="B18642" i="44"/>
  <c r="B18641" i="44"/>
  <c r="B18640" i="44"/>
  <c r="B18639" i="44"/>
  <c r="B18638" i="44"/>
  <c r="B18637" i="44"/>
  <c r="B18636" i="44"/>
  <c r="B18635" i="44"/>
  <c r="B18634" i="44"/>
  <c r="B18633" i="44"/>
  <c r="B18632" i="44"/>
  <c r="B18631" i="44"/>
  <c r="B18630" i="44"/>
  <c r="B18629" i="44"/>
  <c r="B18628" i="44"/>
  <c r="B18627" i="44"/>
  <c r="B18626" i="44"/>
  <c r="B18625" i="44"/>
  <c r="B18624" i="44"/>
  <c r="B18623" i="44"/>
  <c r="B18622" i="44"/>
  <c r="B18621" i="44"/>
  <c r="B18620" i="44"/>
  <c r="B18619" i="44"/>
  <c r="B18618" i="44"/>
  <c r="B18617" i="44"/>
  <c r="B18616" i="44"/>
  <c r="B18615" i="44"/>
  <c r="B18614" i="44"/>
  <c r="B18613" i="44"/>
  <c r="B18612" i="44"/>
  <c r="B18611" i="44"/>
  <c r="B18610" i="44"/>
  <c r="B18609" i="44"/>
  <c r="B18608" i="44"/>
  <c r="B18607" i="44"/>
  <c r="B18606" i="44"/>
  <c r="B18605" i="44"/>
  <c r="B18604" i="44"/>
  <c r="B18603" i="44"/>
  <c r="B18602" i="44"/>
  <c r="B18601" i="44"/>
  <c r="B18600" i="44"/>
  <c r="B18599" i="44"/>
  <c r="B18598" i="44"/>
  <c r="B18597" i="44"/>
  <c r="B18596" i="44"/>
  <c r="B18595" i="44"/>
  <c r="B18594" i="44"/>
  <c r="B18593" i="44"/>
  <c r="B18592" i="44"/>
  <c r="B18591" i="44"/>
  <c r="B18590" i="44"/>
  <c r="B18589" i="44"/>
  <c r="B18588" i="44"/>
  <c r="B18587" i="44"/>
  <c r="B18586" i="44"/>
  <c r="B18585" i="44"/>
  <c r="B18584" i="44"/>
  <c r="B18583" i="44"/>
  <c r="B18582" i="44"/>
  <c r="B18581" i="44"/>
  <c r="B18580" i="44"/>
  <c r="B18579" i="44"/>
  <c r="B18578" i="44"/>
  <c r="B18577" i="44"/>
  <c r="B18576" i="44"/>
  <c r="B18575" i="44"/>
  <c r="B18574" i="44"/>
  <c r="B18573" i="44"/>
  <c r="B18572" i="44"/>
  <c r="B18571" i="44"/>
  <c r="B18570" i="44"/>
  <c r="B18569" i="44"/>
  <c r="B18568" i="44"/>
  <c r="B18567" i="44"/>
  <c r="B18566" i="44"/>
  <c r="B18565" i="44"/>
  <c r="B18564" i="44"/>
  <c r="B18563" i="44"/>
  <c r="B18562" i="44"/>
  <c r="B18561" i="44"/>
  <c r="B18560" i="44"/>
  <c r="B18559" i="44"/>
  <c r="B18558" i="44"/>
  <c r="B18557" i="44"/>
  <c r="B18556" i="44"/>
  <c r="B18555" i="44"/>
  <c r="B18554" i="44"/>
  <c r="B18553" i="44"/>
  <c r="B18552" i="44"/>
  <c r="B18551" i="44"/>
  <c r="B18550" i="44"/>
  <c r="B18549" i="44"/>
  <c r="B18548" i="44"/>
  <c r="B18547" i="44"/>
  <c r="B18546" i="44"/>
  <c r="B18545" i="44"/>
  <c r="B18544" i="44"/>
  <c r="B18543" i="44"/>
  <c r="B18542" i="44"/>
  <c r="B18541" i="44"/>
  <c r="B18540" i="44"/>
  <c r="B18539" i="44"/>
  <c r="B18538" i="44"/>
  <c r="B18537" i="44"/>
  <c r="B18536" i="44"/>
  <c r="B18535" i="44"/>
  <c r="B18534" i="44"/>
  <c r="B18533" i="44"/>
  <c r="B18532" i="44"/>
  <c r="B18531" i="44"/>
  <c r="B18530" i="44"/>
  <c r="B18529" i="44"/>
  <c r="B18528" i="44"/>
  <c r="B18527" i="44"/>
  <c r="B18526" i="44"/>
  <c r="B18525" i="44"/>
  <c r="B18524" i="44"/>
  <c r="B18523" i="44"/>
  <c r="B18522" i="44"/>
  <c r="B18521" i="44"/>
  <c r="B18520" i="44"/>
  <c r="B18519" i="44"/>
  <c r="B18518" i="44"/>
  <c r="B18517" i="44"/>
  <c r="B18516" i="44"/>
  <c r="B18515" i="44"/>
  <c r="B18514" i="44"/>
  <c r="B18513" i="44"/>
  <c r="B18512" i="44"/>
  <c r="B18511" i="44"/>
  <c r="B18510" i="44"/>
  <c r="B18509" i="44"/>
  <c r="B18508" i="44"/>
  <c r="B18507" i="44"/>
  <c r="B18506" i="44"/>
  <c r="B18505" i="44"/>
  <c r="B18504" i="44"/>
  <c r="B18503" i="44"/>
  <c r="B18502" i="44"/>
  <c r="B18501" i="44"/>
  <c r="B18500" i="44"/>
  <c r="B18499" i="44"/>
  <c r="B18498" i="44"/>
  <c r="B18497" i="44"/>
  <c r="B18496" i="44"/>
  <c r="B18495" i="44"/>
  <c r="B18494" i="44"/>
  <c r="B18493" i="44"/>
  <c r="B18492" i="44"/>
  <c r="B18491" i="44"/>
  <c r="B18490" i="44"/>
  <c r="B18489" i="44"/>
  <c r="B18488" i="44"/>
  <c r="B18487" i="44"/>
  <c r="B18486" i="44"/>
  <c r="B18485" i="44"/>
  <c r="B18484" i="44"/>
  <c r="B18483" i="44"/>
  <c r="B18482" i="44"/>
  <c r="B18481" i="44"/>
  <c r="B18480" i="44"/>
  <c r="B18479" i="44"/>
  <c r="B18478" i="44"/>
  <c r="B18477" i="44"/>
  <c r="B18476" i="44"/>
  <c r="B18475" i="44"/>
  <c r="B18474" i="44"/>
  <c r="B18473" i="44"/>
  <c r="B18472" i="44"/>
  <c r="B18471" i="44"/>
  <c r="B18470" i="44"/>
  <c r="B18469" i="44"/>
  <c r="B18468" i="44"/>
  <c r="B18467" i="44"/>
  <c r="B18466" i="44"/>
  <c r="B18465" i="44"/>
  <c r="B18464" i="44"/>
  <c r="B18463" i="44"/>
  <c r="B18462" i="44"/>
  <c r="B18461" i="44"/>
  <c r="B18460" i="44"/>
  <c r="B18459" i="44"/>
  <c r="B18458" i="44"/>
  <c r="B18457" i="44"/>
  <c r="B18456" i="44"/>
  <c r="B18455" i="44"/>
  <c r="B18454" i="44"/>
  <c r="B18453" i="44"/>
  <c r="B18452" i="44"/>
  <c r="B18451" i="44"/>
  <c r="B18450" i="44"/>
  <c r="B18449" i="44"/>
  <c r="B18448" i="44"/>
  <c r="B18447" i="44"/>
  <c r="B18446" i="44"/>
  <c r="B18445" i="44"/>
  <c r="B18444" i="44"/>
  <c r="B18443" i="44"/>
  <c r="B18442" i="44"/>
  <c r="B18441" i="44"/>
  <c r="B18440" i="44"/>
  <c r="B18439" i="44"/>
  <c r="B18438" i="44"/>
  <c r="B18437" i="44"/>
  <c r="B18436" i="44"/>
  <c r="B18435" i="44"/>
  <c r="B18434" i="44"/>
  <c r="B18433" i="44"/>
  <c r="B18432" i="44"/>
  <c r="B18431" i="44"/>
  <c r="B18430" i="44"/>
  <c r="B18429" i="44"/>
  <c r="B18428" i="44"/>
  <c r="B18427" i="44"/>
  <c r="B18426" i="44"/>
  <c r="B18425" i="44"/>
  <c r="B18424" i="44"/>
  <c r="B18423" i="44"/>
  <c r="B18422" i="44"/>
  <c r="B18421" i="44"/>
  <c r="B18420" i="44"/>
  <c r="B18419" i="44"/>
  <c r="B18418" i="44"/>
  <c r="B18417" i="44"/>
  <c r="B18416" i="44"/>
  <c r="B18415" i="44"/>
  <c r="B18414" i="44"/>
  <c r="B18413" i="44"/>
  <c r="B18412" i="44"/>
  <c r="B18411" i="44"/>
  <c r="B18410" i="44"/>
  <c r="B18409" i="44"/>
  <c r="B18408" i="44"/>
  <c r="B18407" i="44"/>
  <c r="B18406" i="44"/>
  <c r="B18405" i="44"/>
  <c r="B18404" i="44"/>
  <c r="B18403" i="44"/>
  <c r="B18402" i="44"/>
  <c r="B18401" i="44"/>
  <c r="B18400" i="44"/>
  <c r="B18399" i="44"/>
  <c r="B18398" i="44"/>
  <c r="B18397" i="44"/>
  <c r="B18396" i="44"/>
  <c r="B18395" i="44"/>
  <c r="B18394" i="44"/>
  <c r="B18393" i="44"/>
  <c r="B18392" i="44"/>
  <c r="B18391" i="44"/>
  <c r="B18390" i="44"/>
  <c r="B18389" i="44"/>
  <c r="B18388" i="44"/>
  <c r="B18387" i="44"/>
  <c r="B18386" i="44"/>
  <c r="B18385" i="44"/>
  <c r="B18384" i="44"/>
  <c r="B18383" i="44"/>
  <c r="B18382" i="44"/>
  <c r="B18381" i="44"/>
  <c r="B18380" i="44"/>
  <c r="B18379" i="44"/>
  <c r="B18378" i="44"/>
  <c r="B18377" i="44"/>
  <c r="B18376" i="44"/>
  <c r="B18375" i="44"/>
  <c r="B18374" i="44"/>
  <c r="B18373" i="44"/>
  <c r="B18372" i="44"/>
  <c r="B18371" i="44"/>
  <c r="B18370" i="44"/>
  <c r="B18369" i="44"/>
  <c r="B18368" i="44"/>
  <c r="B18367" i="44"/>
  <c r="B18366" i="44"/>
  <c r="B18365" i="44"/>
  <c r="B18364" i="44"/>
  <c r="B18363" i="44"/>
  <c r="B18362" i="44"/>
  <c r="B18361" i="44"/>
  <c r="B18360" i="44"/>
  <c r="B18359" i="44"/>
  <c r="B18358" i="44"/>
  <c r="B18357" i="44"/>
  <c r="B18356" i="44"/>
  <c r="B18355" i="44"/>
  <c r="B18354" i="44"/>
  <c r="B18353" i="44"/>
  <c r="B18352" i="44"/>
  <c r="B18351" i="44"/>
  <c r="B18350" i="44"/>
  <c r="B18349" i="44"/>
  <c r="B18348" i="44"/>
  <c r="B18347" i="44"/>
  <c r="B18346" i="44"/>
  <c r="B18345" i="44"/>
  <c r="B18344" i="44"/>
  <c r="B18343" i="44"/>
  <c r="B18342" i="44"/>
  <c r="B18341" i="44"/>
  <c r="B18340" i="44"/>
  <c r="B18339" i="44"/>
  <c r="B18338" i="44"/>
  <c r="B18337" i="44"/>
  <c r="B18336" i="44"/>
  <c r="B18335" i="44"/>
  <c r="B18334" i="44"/>
  <c r="B18333" i="44"/>
  <c r="B18332" i="44"/>
  <c r="B18331" i="44"/>
  <c r="B18330" i="44"/>
  <c r="B18329" i="44"/>
  <c r="B18328" i="44"/>
  <c r="B18327" i="44"/>
  <c r="B18326" i="44"/>
  <c r="B18325" i="44"/>
  <c r="B18324" i="44"/>
  <c r="B18323" i="44"/>
  <c r="B18322" i="44"/>
  <c r="B18321" i="44"/>
  <c r="B18320" i="44"/>
  <c r="B18319" i="44"/>
  <c r="B18318" i="44"/>
  <c r="B18317" i="44"/>
  <c r="B18316" i="44"/>
  <c r="B18315" i="44"/>
  <c r="B18314" i="44"/>
  <c r="B18313" i="44"/>
  <c r="B18312" i="44"/>
  <c r="B18311" i="44"/>
  <c r="B18310" i="44"/>
  <c r="B18309" i="44"/>
  <c r="B18308" i="44"/>
  <c r="B18307" i="44"/>
  <c r="B18306" i="44"/>
  <c r="B18305" i="44"/>
  <c r="B18304" i="44"/>
  <c r="B18303" i="44"/>
  <c r="B18302" i="44"/>
  <c r="B18301" i="44"/>
  <c r="B18300" i="44"/>
  <c r="B18299" i="44"/>
  <c r="B18298" i="44"/>
  <c r="B18297" i="44"/>
  <c r="B18296" i="44"/>
  <c r="B18295" i="44"/>
  <c r="B18294" i="44"/>
  <c r="B18293" i="44"/>
  <c r="B18292" i="44"/>
  <c r="B18291" i="44"/>
  <c r="B18290" i="44"/>
  <c r="B18289" i="44"/>
  <c r="B18288" i="44"/>
  <c r="B18287" i="44"/>
  <c r="B18286" i="44"/>
  <c r="B18285" i="44"/>
  <c r="B18284" i="44"/>
  <c r="B18283" i="44"/>
  <c r="B18282" i="44"/>
  <c r="B18281" i="44"/>
  <c r="B18280" i="44"/>
  <c r="B18279" i="44"/>
  <c r="B18278" i="44"/>
  <c r="B18277" i="44"/>
  <c r="B18276" i="44"/>
  <c r="B18275" i="44"/>
  <c r="B18274" i="44"/>
  <c r="B18273" i="44"/>
  <c r="B18272" i="44"/>
  <c r="B18271" i="44"/>
  <c r="B18270" i="44"/>
  <c r="B18269" i="44"/>
  <c r="B18268" i="44"/>
  <c r="B18267" i="44"/>
  <c r="B18266" i="44"/>
  <c r="B18265" i="44"/>
  <c r="B18264" i="44"/>
  <c r="B18263" i="44"/>
  <c r="B18262" i="44"/>
  <c r="B18261" i="44"/>
  <c r="B18260" i="44"/>
  <c r="B18259" i="44"/>
  <c r="B18258" i="44"/>
  <c r="B18257" i="44"/>
  <c r="B18256" i="44"/>
  <c r="B18255" i="44"/>
  <c r="B18254" i="44"/>
  <c r="B18253" i="44"/>
  <c r="B18252" i="44"/>
  <c r="B18251" i="44"/>
  <c r="B18250" i="44"/>
  <c r="B18249" i="44"/>
  <c r="B18248" i="44"/>
  <c r="B18247" i="44"/>
  <c r="B18246" i="44"/>
  <c r="B18245" i="44"/>
  <c r="B18244" i="44"/>
  <c r="B18243" i="44"/>
  <c r="B18242" i="44"/>
  <c r="B18241" i="44"/>
  <c r="B18240" i="44"/>
  <c r="B18239" i="44"/>
  <c r="B18238" i="44"/>
  <c r="B18237" i="44"/>
  <c r="B18236" i="44"/>
  <c r="B18235" i="44"/>
  <c r="B18234" i="44"/>
  <c r="B18233" i="44"/>
  <c r="B18232" i="44"/>
  <c r="B18231" i="44"/>
  <c r="B18230" i="44"/>
  <c r="B18229" i="44"/>
  <c r="B18228" i="44"/>
  <c r="B18227" i="44"/>
  <c r="B18226" i="44"/>
  <c r="B18225" i="44"/>
  <c r="B18224" i="44"/>
  <c r="B18223" i="44"/>
  <c r="B18222" i="44"/>
  <c r="B18221" i="44"/>
  <c r="B18220" i="44"/>
  <c r="B18219" i="44"/>
  <c r="B18218" i="44"/>
  <c r="B18217" i="44"/>
  <c r="B18216" i="44"/>
  <c r="B18215" i="44"/>
  <c r="B18214" i="44"/>
  <c r="B18213" i="44"/>
  <c r="B18212" i="44"/>
  <c r="B18211" i="44"/>
  <c r="B18210" i="44"/>
  <c r="B18209" i="44"/>
  <c r="B18208" i="44"/>
  <c r="B18207" i="44"/>
  <c r="B18206" i="44"/>
  <c r="B18205" i="44"/>
  <c r="B18204" i="44"/>
  <c r="B18203" i="44"/>
  <c r="B18202" i="44"/>
  <c r="B18201" i="44"/>
  <c r="B18200" i="44"/>
  <c r="B18199" i="44"/>
  <c r="B18198" i="44"/>
  <c r="B18197" i="44"/>
  <c r="B18196" i="44"/>
  <c r="B18195" i="44"/>
  <c r="B18194" i="44"/>
  <c r="B18193" i="44"/>
  <c r="B18192" i="44"/>
  <c r="B18191" i="44"/>
  <c r="B18190" i="44"/>
  <c r="B18189" i="44"/>
  <c r="B18188" i="44"/>
  <c r="B18187" i="44"/>
  <c r="B18186" i="44"/>
  <c r="B18185" i="44"/>
  <c r="B18184" i="44"/>
  <c r="B18183" i="44"/>
  <c r="B18182" i="44"/>
  <c r="B18181" i="44"/>
  <c r="B18180" i="44"/>
  <c r="B18179" i="44"/>
  <c r="B18178" i="44"/>
  <c r="B18177" i="44"/>
  <c r="B18176" i="44"/>
  <c r="B18175" i="44"/>
  <c r="B18174" i="44"/>
  <c r="B18173" i="44"/>
  <c r="B18172" i="44"/>
  <c r="B18171" i="44"/>
  <c r="B18170" i="44"/>
  <c r="B18169" i="44"/>
  <c r="B18168" i="44"/>
  <c r="B18167" i="44"/>
  <c r="B18166" i="44"/>
  <c r="B18165" i="44"/>
  <c r="B18164" i="44"/>
  <c r="B18163" i="44"/>
  <c r="B18162" i="44"/>
  <c r="B18161" i="44"/>
  <c r="B18160" i="44"/>
  <c r="B18159" i="44"/>
  <c r="B18158" i="44"/>
  <c r="B18157" i="44"/>
  <c r="B18156" i="44"/>
  <c r="B18155" i="44"/>
  <c r="B18154" i="44"/>
  <c r="B18153" i="44"/>
  <c r="B18152" i="44"/>
  <c r="B18151" i="44"/>
  <c r="B18150" i="44"/>
  <c r="B18149" i="44"/>
  <c r="B18148" i="44"/>
  <c r="B18147" i="44"/>
  <c r="B18146" i="44"/>
  <c r="B18145" i="44"/>
  <c r="B18144" i="44"/>
  <c r="B18143" i="44"/>
  <c r="B18142" i="44"/>
  <c r="B18141" i="44"/>
  <c r="B18140" i="44"/>
  <c r="B18139" i="44"/>
  <c r="B18138" i="44"/>
  <c r="B18137" i="44"/>
  <c r="B18136" i="44"/>
  <c r="B18135" i="44"/>
  <c r="B18134" i="44"/>
  <c r="B18133" i="44"/>
  <c r="B18132" i="44"/>
  <c r="B18131" i="44"/>
  <c r="B18130" i="44"/>
  <c r="B18129" i="44"/>
  <c r="B18128" i="44"/>
  <c r="B18127" i="44"/>
  <c r="B18126" i="44"/>
  <c r="B18125" i="44"/>
  <c r="B18124" i="44"/>
  <c r="B18123" i="44"/>
  <c r="B18122" i="44"/>
  <c r="B18121" i="44"/>
  <c r="B18120" i="44"/>
  <c r="B18119" i="44"/>
  <c r="B18118" i="44"/>
  <c r="B18117" i="44"/>
  <c r="B18116" i="44"/>
  <c r="B18115" i="44"/>
  <c r="B18114" i="44"/>
  <c r="B18113" i="44"/>
  <c r="B18112" i="44"/>
  <c r="B18111" i="44"/>
  <c r="B18110" i="44"/>
  <c r="B18109" i="44"/>
  <c r="B18108" i="44"/>
  <c r="B18107" i="44"/>
  <c r="B18106" i="44"/>
  <c r="B18105" i="44"/>
  <c r="B18104" i="44"/>
  <c r="B18103" i="44"/>
  <c r="B18102" i="44"/>
  <c r="B18101" i="44"/>
  <c r="B18100" i="44"/>
  <c r="B18099" i="44"/>
  <c r="B18098" i="44"/>
  <c r="B18097" i="44"/>
  <c r="B18096" i="44"/>
  <c r="B18095" i="44"/>
  <c r="B18094" i="44"/>
  <c r="B18093" i="44"/>
  <c r="B18092" i="44"/>
  <c r="B18091" i="44"/>
  <c r="B18090" i="44"/>
  <c r="B18089" i="44"/>
  <c r="B18088" i="44"/>
  <c r="B18087" i="44"/>
  <c r="B18086" i="44"/>
  <c r="B18085" i="44"/>
  <c r="B18084" i="44"/>
  <c r="B18083" i="44"/>
  <c r="B18082" i="44"/>
  <c r="B18081" i="44"/>
  <c r="B18080" i="44"/>
  <c r="B18079" i="44"/>
  <c r="B18078" i="44"/>
  <c r="B18077" i="44"/>
  <c r="B18076" i="44"/>
  <c r="B18075" i="44"/>
  <c r="B18074" i="44"/>
  <c r="B18073" i="44"/>
  <c r="B18072" i="44"/>
  <c r="B18071" i="44"/>
  <c r="B18070" i="44"/>
  <c r="B18069" i="44"/>
  <c r="B18068" i="44"/>
  <c r="B18067" i="44"/>
  <c r="B18066" i="44"/>
  <c r="B18065" i="44"/>
  <c r="B18064" i="44"/>
  <c r="B18063" i="44"/>
  <c r="B18062" i="44"/>
  <c r="B18061" i="44"/>
  <c r="B18060" i="44"/>
  <c r="B18059" i="44"/>
  <c r="B18058" i="44"/>
  <c r="B18057" i="44"/>
  <c r="B18056" i="44"/>
  <c r="B18055" i="44"/>
  <c r="B18054" i="44"/>
  <c r="B18053" i="44"/>
  <c r="B18052" i="44"/>
  <c r="B18051" i="44"/>
  <c r="B18050" i="44"/>
  <c r="B18049" i="44"/>
  <c r="B18048" i="44"/>
  <c r="B18047" i="44"/>
  <c r="B18046" i="44"/>
  <c r="B18045" i="44"/>
  <c r="B18044" i="44"/>
  <c r="B18043" i="44"/>
  <c r="B18042" i="44"/>
  <c r="B18041" i="44"/>
  <c r="B18040" i="44"/>
  <c r="B18039" i="44"/>
  <c r="B18038" i="44"/>
  <c r="B18037" i="44"/>
  <c r="B18036" i="44"/>
  <c r="B18035" i="44"/>
  <c r="B18034" i="44"/>
  <c r="B18033" i="44"/>
  <c r="B18032" i="44"/>
  <c r="B18031" i="44"/>
  <c r="B18030" i="44"/>
  <c r="B18029" i="44"/>
  <c r="B18028" i="44"/>
  <c r="B18027" i="44"/>
  <c r="B18026" i="44"/>
  <c r="B18025" i="44"/>
  <c r="B18024" i="44"/>
  <c r="B18023" i="44"/>
  <c r="B18022" i="44"/>
  <c r="B18021" i="44"/>
  <c r="B18020" i="44"/>
  <c r="B18019" i="44"/>
  <c r="B18018" i="44"/>
  <c r="B18017" i="44"/>
  <c r="B18016" i="44"/>
  <c r="B18015" i="44"/>
  <c r="B18014" i="44"/>
  <c r="B18013" i="44"/>
  <c r="B18012" i="44"/>
  <c r="B18011" i="44"/>
  <c r="B18010" i="44"/>
  <c r="B18009" i="44"/>
  <c r="B18008" i="44"/>
  <c r="B18007" i="44"/>
  <c r="B18006" i="44"/>
  <c r="B18005" i="44"/>
  <c r="B18004" i="44"/>
  <c r="B18003" i="44"/>
  <c r="B18002" i="44"/>
  <c r="B18001" i="44"/>
  <c r="B18000" i="44"/>
  <c r="B17999" i="44"/>
  <c r="B17998" i="44"/>
  <c r="B17997" i="44"/>
  <c r="B17996" i="44"/>
  <c r="B17995" i="44"/>
  <c r="B17994" i="44"/>
  <c r="B17993" i="44"/>
  <c r="B17992" i="44"/>
  <c r="B17991" i="44"/>
  <c r="B17990" i="44"/>
  <c r="B17989" i="44"/>
  <c r="B17988" i="44"/>
  <c r="B17987" i="44"/>
  <c r="B17986" i="44"/>
  <c r="B17985" i="44"/>
  <c r="B17984" i="44"/>
  <c r="B17983" i="44"/>
  <c r="B17982" i="44"/>
  <c r="B17981" i="44"/>
  <c r="B17980" i="44"/>
  <c r="B17979" i="44"/>
  <c r="B17978" i="44"/>
  <c r="B17977" i="44"/>
  <c r="B17976" i="44"/>
  <c r="B17975" i="44"/>
  <c r="B17974" i="44"/>
  <c r="B17973" i="44"/>
  <c r="B17972" i="44"/>
  <c r="B17971" i="44"/>
  <c r="B17970" i="44"/>
  <c r="B17969" i="44"/>
  <c r="B17968" i="44"/>
  <c r="B17967" i="44"/>
  <c r="B17966" i="44"/>
  <c r="B17965" i="44"/>
  <c r="B17964" i="44"/>
  <c r="B17963" i="44"/>
  <c r="B17962" i="44"/>
  <c r="B17961" i="44"/>
  <c r="B17960" i="44"/>
  <c r="B17959" i="44"/>
  <c r="B17958" i="44"/>
  <c r="B17957" i="44"/>
  <c r="B17956" i="44"/>
  <c r="B17955" i="44"/>
  <c r="B17954" i="44"/>
  <c r="B17953" i="44"/>
  <c r="B17952" i="44"/>
  <c r="B17951" i="44"/>
  <c r="B17950" i="44"/>
  <c r="B17949" i="44"/>
  <c r="B17948" i="44"/>
  <c r="B17947" i="44"/>
  <c r="B17946" i="44"/>
  <c r="B17945" i="44"/>
  <c r="B17944" i="44"/>
  <c r="B17943" i="44"/>
  <c r="B17942" i="44"/>
  <c r="B17941" i="44"/>
  <c r="B17940" i="44"/>
  <c r="B17939" i="44"/>
  <c r="B17938" i="44"/>
  <c r="B17937" i="44"/>
  <c r="B17936" i="44"/>
  <c r="B17935" i="44"/>
  <c r="B17934" i="44"/>
  <c r="B17933" i="44"/>
  <c r="B17932" i="44"/>
  <c r="B17931" i="44"/>
  <c r="B17930" i="44"/>
  <c r="B17929" i="44"/>
  <c r="B17928" i="44"/>
  <c r="B17927" i="44"/>
  <c r="B17926" i="44"/>
  <c r="B17925" i="44"/>
  <c r="B17924" i="44"/>
  <c r="B17923" i="44"/>
  <c r="B17922" i="44"/>
  <c r="B17921" i="44"/>
  <c r="B17920" i="44"/>
  <c r="B17919" i="44"/>
  <c r="B17918" i="44"/>
  <c r="B17917" i="44"/>
  <c r="B17916" i="44"/>
  <c r="B17915" i="44"/>
  <c r="B17914" i="44"/>
  <c r="B17913" i="44"/>
  <c r="B17912" i="44"/>
  <c r="B17911" i="44"/>
  <c r="B17910" i="44"/>
  <c r="B17909" i="44"/>
  <c r="B17908" i="44"/>
  <c r="B17907" i="44"/>
  <c r="B17906" i="44"/>
  <c r="B17905" i="44"/>
  <c r="B17904" i="44"/>
  <c r="B17903" i="44"/>
  <c r="B17902" i="44"/>
  <c r="B17901" i="44"/>
  <c r="B17900" i="44"/>
  <c r="B17899" i="44"/>
  <c r="B17898" i="44"/>
  <c r="B17897" i="44"/>
  <c r="B17896" i="44"/>
  <c r="B17895" i="44"/>
  <c r="B17894" i="44"/>
  <c r="B17893" i="44"/>
  <c r="B17892" i="44"/>
  <c r="B17891" i="44"/>
  <c r="B17890" i="44"/>
  <c r="B17889" i="44"/>
  <c r="B17888" i="44"/>
  <c r="B17887" i="44"/>
  <c r="B17886" i="44"/>
  <c r="B17885" i="44"/>
  <c r="B17884" i="44"/>
  <c r="B17883" i="44"/>
  <c r="B17882" i="44"/>
  <c r="B17881" i="44"/>
  <c r="B17880" i="44"/>
  <c r="B17879" i="44"/>
  <c r="B17878" i="44"/>
  <c r="B17877" i="44"/>
  <c r="B17876" i="44"/>
  <c r="B17875" i="44"/>
  <c r="B17874" i="44"/>
  <c r="B17873" i="44"/>
  <c r="B17872" i="44"/>
  <c r="B17871" i="44"/>
  <c r="B17870" i="44"/>
  <c r="B17869" i="44"/>
  <c r="B17868" i="44"/>
  <c r="B17867" i="44"/>
  <c r="B17866" i="44"/>
  <c r="B17865" i="44"/>
  <c r="B17864" i="44"/>
  <c r="B17863" i="44"/>
  <c r="B17862" i="44"/>
  <c r="B17861" i="44"/>
  <c r="B17860" i="44"/>
  <c r="B17859" i="44"/>
  <c r="B17858" i="44"/>
  <c r="B17857" i="44"/>
  <c r="B17856" i="44"/>
  <c r="B17855" i="44"/>
  <c r="B17854" i="44"/>
  <c r="B17853" i="44"/>
  <c r="B17852" i="44"/>
  <c r="B17851" i="44"/>
  <c r="B17850" i="44"/>
  <c r="B17849" i="44"/>
  <c r="B17848" i="44"/>
  <c r="B17847" i="44"/>
  <c r="B17846" i="44"/>
  <c r="B17845" i="44"/>
  <c r="B17844" i="44"/>
  <c r="B17843" i="44"/>
  <c r="B17842" i="44"/>
  <c r="B17841" i="44"/>
  <c r="B17840" i="44"/>
  <c r="B17839" i="44"/>
  <c r="B17838" i="44"/>
  <c r="B17837" i="44"/>
  <c r="B17836" i="44"/>
  <c r="B17835" i="44"/>
  <c r="B17834" i="44"/>
  <c r="B17833" i="44"/>
  <c r="B17832" i="44"/>
  <c r="B17831" i="44"/>
  <c r="B17830" i="44"/>
  <c r="B17829" i="44"/>
  <c r="B17828" i="44"/>
  <c r="B17827" i="44"/>
  <c r="B17826" i="44"/>
  <c r="B17825" i="44"/>
  <c r="B17824" i="44"/>
  <c r="B17823" i="44"/>
  <c r="B17822" i="44"/>
  <c r="B17821" i="44"/>
  <c r="B17820" i="44"/>
  <c r="B17819" i="44"/>
  <c r="B17818" i="44"/>
  <c r="B17817" i="44"/>
  <c r="B17816" i="44"/>
  <c r="B17815" i="44"/>
  <c r="B17814" i="44"/>
  <c r="B17813" i="44"/>
  <c r="B17812" i="44"/>
  <c r="B17811" i="44"/>
  <c r="B17810" i="44"/>
  <c r="B17809" i="44"/>
  <c r="B17808" i="44"/>
  <c r="B17807" i="44"/>
  <c r="B17806" i="44"/>
  <c r="B17805" i="44"/>
  <c r="B17804" i="44"/>
  <c r="B17803" i="44"/>
  <c r="B17802" i="44"/>
  <c r="B17801" i="44"/>
  <c r="B17800" i="44"/>
  <c r="B17799" i="44"/>
  <c r="B17798" i="44"/>
  <c r="B17797" i="44"/>
  <c r="B17796" i="44"/>
  <c r="B17795" i="44"/>
  <c r="B17794" i="44"/>
  <c r="B17793" i="44"/>
  <c r="B17792" i="44"/>
  <c r="B17791" i="44"/>
  <c r="B17790" i="44"/>
  <c r="B17789" i="44"/>
  <c r="B17788" i="44"/>
  <c r="B17787" i="44"/>
  <c r="B17786" i="44"/>
  <c r="B17785" i="44"/>
  <c r="B17784" i="44"/>
  <c r="B17783" i="44"/>
  <c r="B17782" i="44"/>
  <c r="B17781" i="44"/>
  <c r="B17780" i="44"/>
  <c r="B17779" i="44"/>
  <c r="B17778" i="44"/>
  <c r="B17777" i="44"/>
  <c r="B17776" i="44"/>
  <c r="B17775" i="44"/>
  <c r="B17774" i="44"/>
  <c r="B17773" i="44"/>
  <c r="B17772" i="44"/>
  <c r="B17771" i="44"/>
  <c r="B17770" i="44"/>
  <c r="B17769" i="44"/>
  <c r="B17768" i="44"/>
  <c r="B17767" i="44"/>
  <c r="B17766" i="44"/>
  <c r="B17765" i="44"/>
  <c r="B17764" i="44"/>
  <c r="B17763" i="44"/>
  <c r="B17762" i="44"/>
  <c r="B17761" i="44"/>
  <c r="B17760" i="44"/>
  <c r="B17759" i="44"/>
  <c r="B17758" i="44"/>
  <c r="B17757" i="44"/>
  <c r="B17756" i="44"/>
  <c r="B17755" i="44"/>
  <c r="B17754" i="44"/>
  <c r="B17753" i="44"/>
  <c r="B17752" i="44"/>
  <c r="B17751" i="44"/>
  <c r="B17750" i="44"/>
  <c r="B17749" i="44"/>
  <c r="B17748" i="44"/>
  <c r="B17747" i="44"/>
  <c r="B17746" i="44"/>
  <c r="B17745" i="44"/>
  <c r="B17744" i="44"/>
  <c r="B17743" i="44"/>
  <c r="B17742" i="44"/>
  <c r="B17741" i="44"/>
  <c r="B17740" i="44"/>
  <c r="B17739" i="44"/>
  <c r="B17738" i="44"/>
  <c r="B17737" i="44"/>
  <c r="B17736" i="44"/>
  <c r="B17735" i="44"/>
  <c r="B17734" i="44"/>
  <c r="B17733" i="44"/>
  <c r="B17732" i="44"/>
  <c r="B17731" i="44"/>
  <c r="B17730" i="44"/>
  <c r="B17729" i="44"/>
  <c r="B17728" i="44"/>
  <c r="B17727" i="44"/>
  <c r="B17726" i="44"/>
  <c r="B17725" i="44"/>
  <c r="B17724" i="44"/>
  <c r="B17723" i="44"/>
  <c r="B17722" i="44"/>
  <c r="B17721" i="44"/>
  <c r="B17720" i="44"/>
  <c r="B17719" i="44"/>
  <c r="B17718" i="44"/>
  <c r="B17717" i="44"/>
  <c r="B17716" i="44"/>
  <c r="B17715" i="44"/>
  <c r="B17714" i="44"/>
  <c r="B17713" i="44"/>
  <c r="B17712" i="44"/>
  <c r="B17711" i="44"/>
  <c r="B17710" i="44"/>
  <c r="B17709" i="44"/>
  <c r="B17708" i="44"/>
  <c r="B17707" i="44"/>
  <c r="B17706" i="44"/>
  <c r="B17705" i="44"/>
  <c r="B17704" i="44"/>
  <c r="B17703" i="44"/>
  <c r="B17702" i="44"/>
  <c r="B17701" i="44"/>
  <c r="B17700" i="44"/>
  <c r="B17699" i="44"/>
  <c r="B17698" i="44"/>
  <c r="B17697" i="44"/>
  <c r="B17696" i="44"/>
  <c r="B17695" i="44"/>
  <c r="B17694" i="44"/>
  <c r="B17693" i="44"/>
  <c r="B17692" i="44"/>
  <c r="B17691" i="44"/>
  <c r="B17690" i="44"/>
  <c r="B17689" i="44"/>
  <c r="B17688" i="44"/>
  <c r="B17687" i="44"/>
  <c r="B17686" i="44"/>
  <c r="B17685" i="44"/>
  <c r="B17684" i="44"/>
  <c r="B17683" i="44"/>
  <c r="B17682" i="44"/>
  <c r="B17681" i="44"/>
  <c r="B17680" i="44"/>
  <c r="B17679" i="44"/>
  <c r="B17678" i="44"/>
  <c r="B17677" i="44"/>
  <c r="B17676" i="44"/>
  <c r="B17675" i="44"/>
  <c r="B17674" i="44"/>
  <c r="B17673" i="44"/>
  <c r="B17672" i="44"/>
  <c r="B17671" i="44"/>
  <c r="B17670" i="44"/>
  <c r="B17669" i="44"/>
  <c r="B17668" i="44"/>
  <c r="B17667" i="44"/>
  <c r="B17666" i="44"/>
  <c r="B17665" i="44"/>
  <c r="B17664" i="44"/>
  <c r="B17663" i="44"/>
  <c r="B17662" i="44"/>
  <c r="B17661" i="44"/>
  <c r="B17660" i="44"/>
  <c r="B17659" i="44"/>
  <c r="B17658" i="44"/>
  <c r="B17657" i="44"/>
  <c r="B17656" i="44"/>
  <c r="B17655" i="44"/>
  <c r="B17654" i="44"/>
  <c r="B17653" i="44"/>
  <c r="B17652" i="44"/>
  <c r="B17651" i="44"/>
  <c r="B17650" i="44"/>
  <c r="B17649" i="44"/>
  <c r="B17648" i="44"/>
  <c r="B17647" i="44"/>
  <c r="B17646" i="44"/>
  <c r="B17645" i="44"/>
  <c r="B17644" i="44"/>
  <c r="B17643" i="44"/>
  <c r="B17642" i="44"/>
  <c r="B17641" i="44"/>
  <c r="B17640" i="44"/>
  <c r="B17639" i="44"/>
  <c r="B17638" i="44"/>
  <c r="B17637" i="44"/>
  <c r="B17636" i="44"/>
  <c r="B17635" i="44"/>
  <c r="B17634" i="44"/>
  <c r="B17633" i="44"/>
  <c r="B17632" i="44"/>
  <c r="B17631" i="44"/>
  <c r="B17630" i="44"/>
  <c r="B17629" i="44"/>
  <c r="B17628" i="44"/>
  <c r="B17627" i="44"/>
  <c r="B17626" i="44"/>
  <c r="B17625" i="44"/>
  <c r="B17624" i="44"/>
  <c r="B17623" i="44"/>
  <c r="B17622" i="44"/>
  <c r="B17621" i="44"/>
  <c r="B17620" i="44"/>
  <c r="B17619" i="44"/>
  <c r="B17618" i="44"/>
  <c r="B17617" i="44"/>
  <c r="B17616" i="44"/>
  <c r="B17615" i="44"/>
  <c r="B17614" i="44"/>
  <c r="B17613" i="44"/>
  <c r="B17612" i="44"/>
  <c r="B17611" i="44"/>
  <c r="B17610" i="44"/>
  <c r="B17609" i="44"/>
  <c r="B17608" i="44"/>
  <c r="B17607" i="44"/>
  <c r="B17606" i="44"/>
  <c r="B17605" i="44"/>
  <c r="B17604" i="44"/>
  <c r="B17603" i="44"/>
  <c r="B17602" i="44"/>
  <c r="B17601" i="44"/>
  <c r="B17600" i="44"/>
  <c r="B17599" i="44"/>
  <c r="B17598" i="44"/>
  <c r="B17597" i="44"/>
  <c r="B17596" i="44"/>
  <c r="B17595" i="44"/>
  <c r="B17594" i="44"/>
  <c r="B17593" i="44"/>
  <c r="B17592" i="44"/>
  <c r="B17591" i="44"/>
  <c r="B17590" i="44"/>
  <c r="B17589" i="44"/>
  <c r="B17588" i="44"/>
  <c r="B17587" i="44"/>
  <c r="B17586" i="44"/>
  <c r="B17585" i="44"/>
  <c r="B17584" i="44"/>
  <c r="B17583" i="44"/>
  <c r="B17582" i="44"/>
  <c r="B17581" i="44"/>
  <c r="B17580" i="44"/>
  <c r="B17579" i="44"/>
  <c r="B17578" i="44"/>
  <c r="B17577" i="44"/>
  <c r="B17576" i="44"/>
  <c r="B17575" i="44"/>
  <c r="B17574" i="44"/>
  <c r="B17573" i="44"/>
  <c r="B17572" i="44"/>
  <c r="B17571" i="44"/>
  <c r="B17570" i="44"/>
  <c r="B17569" i="44"/>
  <c r="B17568" i="44"/>
  <c r="B17567" i="44"/>
  <c r="B17566" i="44"/>
  <c r="B17565" i="44"/>
  <c r="B17564" i="44"/>
  <c r="B17563" i="44"/>
  <c r="B17562" i="44"/>
  <c r="B17561" i="44"/>
  <c r="B17560" i="44"/>
  <c r="B17559" i="44"/>
  <c r="B17558" i="44"/>
  <c r="B17557" i="44"/>
  <c r="B17556" i="44"/>
  <c r="B17555" i="44"/>
  <c r="B17554" i="44"/>
  <c r="B17553" i="44"/>
  <c r="B17552" i="44"/>
  <c r="B17551" i="44"/>
  <c r="B17550" i="44"/>
  <c r="B17549" i="44"/>
  <c r="B17548" i="44"/>
  <c r="B17547" i="44"/>
  <c r="B17546" i="44"/>
  <c r="B17545" i="44"/>
  <c r="B17544" i="44"/>
  <c r="B17543" i="44"/>
  <c r="B17542" i="44"/>
  <c r="B17541" i="44"/>
  <c r="B17540" i="44"/>
  <c r="B17539" i="44"/>
  <c r="B17538" i="44"/>
  <c r="B17537" i="44"/>
  <c r="B17536" i="44"/>
  <c r="B17535" i="44"/>
  <c r="B17534" i="44"/>
  <c r="B17533" i="44"/>
  <c r="B17532" i="44"/>
  <c r="B17531" i="44"/>
  <c r="B17530" i="44"/>
  <c r="B17529" i="44"/>
  <c r="B17528" i="44"/>
  <c r="B17527" i="44"/>
  <c r="B17526" i="44"/>
  <c r="B17525" i="44"/>
  <c r="B17524" i="44"/>
  <c r="B17523" i="44"/>
  <c r="B17522" i="44"/>
  <c r="B17521" i="44"/>
  <c r="B17520" i="44"/>
  <c r="B17519" i="44"/>
  <c r="B17518" i="44"/>
  <c r="B17517" i="44"/>
  <c r="B17516" i="44"/>
  <c r="B17515" i="44"/>
  <c r="B17514" i="44"/>
  <c r="B17513" i="44"/>
  <c r="B17512" i="44"/>
  <c r="B17511" i="44"/>
  <c r="B17510" i="44"/>
  <c r="B17509" i="44"/>
  <c r="B17508" i="44"/>
  <c r="B17507" i="44"/>
  <c r="B17506" i="44"/>
  <c r="B17505" i="44"/>
  <c r="B17504" i="44"/>
  <c r="B17503" i="44"/>
  <c r="B17502" i="44"/>
  <c r="B17501" i="44"/>
  <c r="B17500" i="44"/>
  <c r="B17499" i="44"/>
  <c r="B17498" i="44"/>
  <c r="B17497" i="44"/>
  <c r="B17496" i="44"/>
  <c r="B17495" i="44"/>
  <c r="B17494" i="44"/>
  <c r="B17493" i="44"/>
  <c r="B17492" i="44"/>
  <c r="B17491" i="44"/>
  <c r="B17490" i="44"/>
  <c r="B17489" i="44"/>
  <c r="B17488" i="44"/>
  <c r="B17487" i="44"/>
  <c r="B17486" i="44"/>
  <c r="B17485" i="44"/>
  <c r="B17484" i="44"/>
  <c r="B17483" i="44"/>
  <c r="B17482" i="44"/>
  <c r="B17481" i="44"/>
  <c r="B17480" i="44"/>
  <c r="B17479" i="44"/>
  <c r="B17478" i="44"/>
  <c r="B17477" i="44"/>
  <c r="B17476" i="44"/>
  <c r="B17475" i="44"/>
  <c r="B17474" i="44"/>
  <c r="B17473" i="44"/>
  <c r="B17472" i="44"/>
  <c r="B17471" i="44"/>
  <c r="B17470" i="44"/>
  <c r="B17469" i="44"/>
  <c r="B17468" i="44"/>
  <c r="B17467" i="44"/>
  <c r="B17466" i="44"/>
  <c r="B17465" i="44"/>
  <c r="B17464" i="44"/>
  <c r="B17463" i="44"/>
  <c r="B17462" i="44"/>
  <c r="B17461" i="44"/>
  <c r="B17460" i="44"/>
  <c r="B17459" i="44"/>
  <c r="B17458" i="44"/>
  <c r="B17457" i="44"/>
  <c r="B17456" i="44"/>
  <c r="B17455" i="44"/>
  <c r="B17454" i="44"/>
  <c r="B17453" i="44"/>
  <c r="B17452" i="44"/>
  <c r="B17451" i="44"/>
  <c r="B17450" i="44"/>
  <c r="B17449" i="44"/>
  <c r="B17448" i="44"/>
  <c r="B17447" i="44"/>
  <c r="B17446" i="44"/>
  <c r="B17445" i="44"/>
  <c r="B17444" i="44"/>
  <c r="B17443" i="44"/>
  <c r="B17442" i="44"/>
  <c r="B17441" i="44"/>
  <c r="B17440" i="44"/>
  <c r="B17439" i="44"/>
  <c r="B17438" i="44"/>
  <c r="B17437" i="44"/>
  <c r="B17436" i="44"/>
  <c r="B17435" i="44"/>
  <c r="B17434" i="44"/>
  <c r="B17433" i="44"/>
  <c r="B17432" i="44"/>
  <c r="B17431" i="44"/>
  <c r="B17430" i="44"/>
  <c r="B17429" i="44"/>
  <c r="B17428" i="44"/>
  <c r="B17427" i="44"/>
  <c r="B17426" i="44"/>
  <c r="B17425" i="44"/>
  <c r="B17424" i="44"/>
  <c r="B17423" i="44"/>
  <c r="B17422" i="44"/>
  <c r="B17421" i="44"/>
  <c r="B17420" i="44"/>
  <c r="B17419" i="44"/>
  <c r="B17418" i="44"/>
  <c r="B17417" i="44"/>
  <c r="B17416" i="44"/>
  <c r="B17415" i="44"/>
  <c r="B17414" i="44"/>
  <c r="B17413" i="44"/>
  <c r="B17412" i="44"/>
  <c r="B17411" i="44"/>
  <c r="B17410" i="44"/>
  <c r="B17409" i="44"/>
  <c r="B17408" i="44"/>
  <c r="B17407" i="44"/>
  <c r="B17406" i="44"/>
  <c r="B17405" i="44"/>
  <c r="B17404" i="44"/>
  <c r="B17403" i="44"/>
  <c r="B17402" i="44"/>
  <c r="B17401" i="44"/>
  <c r="B17400" i="44"/>
  <c r="B17399" i="44"/>
  <c r="B17398" i="44"/>
  <c r="B17397" i="44"/>
  <c r="B17396" i="44"/>
  <c r="B17395" i="44"/>
  <c r="B17394" i="44"/>
  <c r="B17393" i="44"/>
  <c r="B17392" i="44"/>
  <c r="B17391" i="44"/>
  <c r="B17390" i="44"/>
  <c r="B17389" i="44"/>
  <c r="B17388" i="44"/>
  <c r="B17387" i="44"/>
  <c r="B17386" i="44"/>
  <c r="B17385" i="44"/>
  <c r="B17384" i="44"/>
  <c r="B17383" i="44"/>
  <c r="B17382" i="44"/>
  <c r="B17381" i="44"/>
  <c r="B17380" i="44"/>
  <c r="B17379" i="44"/>
  <c r="B17378" i="44"/>
  <c r="B17377" i="44"/>
  <c r="B17376" i="44"/>
  <c r="B17375" i="44"/>
  <c r="B17374" i="44"/>
  <c r="B17373" i="44"/>
  <c r="B17372" i="44"/>
  <c r="B17371" i="44"/>
  <c r="B17370" i="44"/>
  <c r="B17369" i="44"/>
  <c r="B17368" i="44"/>
  <c r="B17367" i="44"/>
  <c r="B17366" i="44"/>
  <c r="B17365" i="44"/>
  <c r="B17364" i="44"/>
  <c r="B17363" i="44"/>
  <c r="B17362" i="44"/>
  <c r="B17361" i="44"/>
  <c r="B17360" i="44"/>
  <c r="B17359" i="44"/>
  <c r="B17358" i="44"/>
  <c r="B17357" i="44"/>
  <c r="B17356" i="44"/>
  <c r="B17355" i="44"/>
  <c r="B17354" i="44"/>
  <c r="B17353" i="44"/>
  <c r="B17352" i="44"/>
  <c r="B17351" i="44"/>
  <c r="B17350" i="44"/>
  <c r="B17349" i="44"/>
  <c r="B17348" i="44"/>
  <c r="B17347" i="44"/>
  <c r="B17346" i="44"/>
  <c r="B17345" i="44"/>
  <c r="B17344" i="44"/>
  <c r="B17343" i="44"/>
  <c r="B17342" i="44"/>
  <c r="B17341" i="44"/>
  <c r="B17340" i="44"/>
  <c r="B17339" i="44"/>
  <c r="B17338" i="44"/>
  <c r="B17337" i="44"/>
  <c r="B17336" i="44"/>
  <c r="B17335" i="44"/>
  <c r="B17334" i="44"/>
  <c r="B17333" i="44"/>
  <c r="B17332" i="44"/>
  <c r="B17331" i="44"/>
  <c r="B17330" i="44"/>
  <c r="B17329" i="44"/>
  <c r="B17328" i="44"/>
  <c r="B17327" i="44"/>
  <c r="B17326" i="44"/>
  <c r="B17325" i="44"/>
  <c r="B17324" i="44"/>
  <c r="B17323" i="44"/>
  <c r="B17322" i="44"/>
  <c r="B17321" i="44"/>
  <c r="B17320" i="44"/>
  <c r="B17319" i="44"/>
  <c r="B17318" i="44"/>
  <c r="B17317" i="44"/>
  <c r="B17316" i="44"/>
  <c r="B17315" i="44"/>
  <c r="B17314" i="44"/>
  <c r="B17313" i="44"/>
  <c r="B17312" i="44"/>
  <c r="B17311" i="44"/>
  <c r="B17310" i="44"/>
  <c r="B17309" i="44"/>
  <c r="B17308" i="44"/>
  <c r="B17307" i="44"/>
  <c r="B17306" i="44"/>
  <c r="B17305" i="44"/>
  <c r="B17304" i="44"/>
  <c r="B17303" i="44"/>
  <c r="B17302" i="44"/>
  <c r="B17301" i="44"/>
  <c r="B17300" i="44"/>
  <c r="B17299" i="44"/>
  <c r="B17298" i="44"/>
  <c r="B17297" i="44"/>
  <c r="B17296" i="44"/>
  <c r="B17295" i="44"/>
  <c r="B17294" i="44"/>
  <c r="B17293" i="44"/>
  <c r="B17292" i="44"/>
  <c r="B17291" i="44"/>
  <c r="B17290" i="44"/>
  <c r="B17289" i="44"/>
  <c r="B17288" i="44"/>
  <c r="B17287" i="44"/>
  <c r="B17286" i="44"/>
  <c r="B17285" i="44"/>
  <c r="B17284" i="44"/>
  <c r="B17283" i="44"/>
  <c r="B17282" i="44"/>
  <c r="B17281" i="44"/>
  <c r="B17280" i="44"/>
  <c r="B17279" i="44"/>
  <c r="B17278" i="44"/>
  <c r="B17277" i="44"/>
  <c r="B17276" i="44"/>
  <c r="B17275" i="44"/>
  <c r="B17274" i="44"/>
  <c r="B17273" i="44"/>
  <c r="B17272" i="44"/>
  <c r="B17271" i="44"/>
  <c r="B17270" i="44"/>
  <c r="B17269" i="44"/>
  <c r="B17268" i="44"/>
  <c r="B17267" i="44"/>
  <c r="B17266" i="44"/>
  <c r="B17265" i="44"/>
  <c r="B17264" i="44"/>
  <c r="B17263" i="44"/>
  <c r="B17262" i="44"/>
  <c r="B17261" i="44"/>
  <c r="B17260" i="44"/>
  <c r="B17259" i="44"/>
  <c r="B17258" i="44"/>
  <c r="B17257" i="44"/>
  <c r="B17256" i="44"/>
  <c r="B17255" i="44"/>
  <c r="B17254" i="44"/>
  <c r="B17253" i="44"/>
  <c r="B17252" i="44"/>
  <c r="B17251" i="44"/>
  <c r="B17250" i="44"/>
  <c r="B17249" i="44"/>
  <c r="B17248" i="44"/>
  <c r="B17247" i="44"/>
  <c r="B17246" i="44"/>
  <c r="B17245" i="44"/>
  <c r="B17244" i="44"/>
  <c r="B17243" i="44"/>
  <c r="B17242" i="44"/>
  <c r="B17241" i="44"/>
  <c r="B17240" i="44"/>
  <c r="B17239" i="44"/>
  <c r="B17238" i="44"/>
  <c r="B17237" i="44"/>
  <c r="B17236" i="44"/>
  <c r="B17235" i="44"/>
  <c r="B17234" i="44"/>
  <c r="B17233" i="44"/>
  <c r="B17232" i="44"/>
  <c r="B17231" i="44"/>
  <c r="B17230" i="44"/>
  <c r="B17229" i="44"/>
  <c r="B17228" i="44"/>
  <c r="B17227" i="44"/>
  <c r="B17226" i="44"/>
  <c r="B17225" i="44"/>
  <c r="B17224" i="44"/>
  <c r="B17223" i="44"/>
  <c r="B17222" i="44"/>
  <c r="B17221" i="44"/>
  <c r="B17220" i="44"/>
  <c r="B17219" i="44"/>
  <c r="B17218" i="44"/>
  <c r="B17217" i="44"/>
  <c r="B17216" i="44"/>
  <c r="B17215" i="44"/>
  <c r="B17214" i="44"/>
  <c r="B17213" i="44"/>
  <c r="B17212" i="44"/>
  <c r="B17211" i="44"/>
  <c r="B17210" i="44"/>
  <c r="B17209" i="44"/>
  <c r="B17208" i="44"/>
  <c r="B17207" i="44"/>
  <c r="B17206" i="44"/>
  <c r="B17205" i="44"/>
  <c r="B17204" i="44"/>
  <c r="B17203" i="44"/>
  <c r="B17202" i="44"/>
  <c r="B17201" i="44"/>
  <c r="B17200" i="44"/>
  <c r="B17199" i="44"/>
  <c r="B17198" i="44"/>
  <c r="B17197" i="44"/>
  <c r="B17196" i="44"/>
  <c r="B17195" i="44"/>
  <c r="B17194" i="44"/>
  <c r="B17193" i="44"/>
  <c r="B17192" i="44"/>
  <c r="B17191" i="44"/>
  <c r="B17190" i="44"/>
  <c r="B17189" i="44"/>
  <c r="B17188" i="44"/>
  <c r="B17187" i="44"/>
  <c r="B17186" i="44"/>
  <c r="B17185" i="44"/>
  <c r="B17184" i="44"/>
  <c r="B17183" i="44"/>
  <c r="B17182" i="44"/>
  <c r="B17181" i="44"/>
  <c r="B17180" i="44"/>
  <c r="B17179" i="44"/>
  <c r="B17178" i="44"/>
  <c r="B17177" i="44"/>
  <c r="B17176" i="44"/>
  <c r="B17175" i="44"/>
  <c r="B17174" i="44"/>
  <c r="B17173" i="44"/>
  <c r="B17172" i="44"/>
  <c r="B17171" i="44"/>
  <c r="B17170" i="44"/>
  <c r="B17169" i="44"/>
  <c r="B17168" i="44"/>
  <c r="B17167" i="44"/>
  <c r="B17166" i="44"/>
  <c r="B17165" i="44"/>
  <c r="B17164" i="44"/>
  <c r="B17163" i="44"/>
  <c r="B17162" i="44"/>
  <c r="B17161" i="44"/>
  <c r="B17160" i="44"/>
  <c r="B17159" i="44"/>
  <c r="B17158" i="44"/>
  <c r="B17157" i="44"/>
  <c r="B17156" i="44"/>
  <c r="B17155" i="44"/>
  <c r="B17154" i="44"/>
  <c r="B17153" i="44"/>
  <c r="B17152" i="44"/>
  <c r="B17151" i="44"/>
  <c r="B17150" i="44"/>
  <c r="B17149" i="44"/>
  <c r="B17148" i="44"/>
  <c r="B17147" i="44"/>
  <c r="B17146" i="44"/>
  <c r="B17145" i="44"/>
  <c r="B17144" i="44"/>
  <c r="B17143" i="44"/>
  <c r="B17142" i="44"/>
  <c r="B17141" i="44"/>
  <c r="B17140" i="44"/>
  <c r="B17139" i="44"/>
  <c r="B17138" i="44"/>
  <c r="B17137" i="44"/>
  <c r="B17136" i="44"/>
  <c r="B17135" i="44"/>
  <c r="B17134" i="44"/>
  <c r="B17133" i="44"/>
  <c r="B17132" i="44"/>
  <c r="B17131" i="44"/>
  <c r="B17130" i="44"/>
  <c r="B17129" i="44"/>
  <c r="B17128" i="44"/>
  <c r="B17127" i="44"/>
  <c r="B17126" i="44"/>
  <c r="B17125" i="44"/>
  <c r="B17124" i="44"/>
  <c r="B17123" i="44"/>
  <c r="B17122" i="44"/>
  <c r="B17121" i="44"/>
  <c r="B17120" i="44"/>
  <c r="B17119" i="44"/>
  <c r="B17118" i="44"/>
  <c r="B17117" i="44"/>
  <c r="B17116" i="44"/>
  <c r="B17115" i="44"/>
  <c r="B17114" i="44"/>
  <c r="B17113" i="44"/>
  <c r="B17112" i="44"/>
  <c r="B17111" i="44"/>
  <c r="B17110" i="44"/>
  <c r="B17109" i="44"/>
  <c r="B17108" i="44"/>
  <c r="B17107" i="44"/>
  <c r="B17106" i="44"/>
  <c r="B17105" i="44"/>
  <c r="B17104" i="44"/>
  <c r="B17103" i="44"/>
  <c r="B17102" i="44"/>
  <c r="B17101" i="44"/>
  <c r="B17100" i="44"/>
  <c r="B17099" i="44"/>
  <c r="B17098" i="44"/>
  <c r="B17097" i="44"/>
  <c r="B17096" i="44"/>
  <c r="B17095" i="44"/>
  <c r="B17094" i="44"/>
  <c r="B17093" i="44"/>
  <c r="B17092" i="44"/>
  <c r="B17091" i="44"/>
  <c r="B17090" i="44"/>
  <c r="B17089" i="44"/>
  <c r="B17088" i="44"/>
  <c r="B17087" i="44"/>
  <c r="B17086" i="44"/>
  <c r="B17085" i="44"/>
  <c r="B17084" i="44"/>
  <c r="B17083" i="44"/>
  <c r="B17082" i="44"/>
  <c r="B17081" i="44"/>
  <c r="B17080" i="44"/>
  <c r="B17079" i="44"/>
  <c r="B17078" i="44"/>
  <c r="B17077" i="44"/>
  <c r="B17076" i="44"/>
  <c r="B17075" i="44"/>
  <c r="B17074" i="44"/>
  <c r="B17073" i="44"/>
  <c r="B17072" i="44"/>
  <c r="B17071" i="44"/>
  <c r="B17070" i="44"/>
  <c r="B17069" i="44"/>
  <c r="B17068" i="44"/>
  <c r="B17067" i="44"/>
  <c r="B17066" i="44"/>
  <c r="B17065" i="44"/>
  <c r="B17064" i="44"/>
  <c r="B17063" i="44"/>
  <c r="B17062" i="44"/>
  <c r="B17061" i="44"/>
  <c r="B17060" i="44"/>
  <c r="B17059" i="44"/>
  <c r="B17058" i="44"/>
  <c r="B17057" i="44"/>
  <c r="B17056" i="44"/>
  <c r="B17055" i="44"/>
  <c r="B17054" i="44"/>
  <c r="B17053" i="44"/>
  <c r="B17052" i="44"/>
  <c r="B17051" i="44"/>
  <c r="B17050" i="44"/>
  <c r="B17049" i="44"/>
  <c r="B17048" i="44"/>
  <c r="B17047" i="44"/>
  <c r="B17046" i="44"/>
  <c r="B17045" i="44"/>
  <c r="B17044" i="44"/>
  <c r="B17043" i="44"/>
  <c r="B17042" i="44"/>
  <c r="B17041" i="44"/>
  <c r="B17040" i="44"/>
  <c r="B17039" i="44"/>
  <c r="B17038" i="44"/>
  <c r="B17037" i="44"/>
  <c r="B17036" i="44"/>
  <c r="B17035" i="44"/>
  <c r="B17034" i="44"/>
  <c r="B17033" i="44"/>
  <c r="B17032" i="44"/>
  <c r="B17031" i="44"/>
  <c r="B17030" i="44"/>
  <c r="B17029" i="44"/>
  <c r="B17028" i="44"/>
  <c r="B17027" i="44"/>
  <c r="B17026" i="44"/>
  <c r="B17025" i="44"/>
  <c r="B17024" i="44"/>
  <c r="B17023" i="44"/>
  <c r="B17022" i="44"/>
  <c r="B17021" i="44"/>
  <c r="B17020" i="44"/>
  <c r="B17019" i="44"/>
  <c r="B17018" i="44"/>
  <c r="B17017" i="44"/>
  <c r="B17016" i="44"/>
  <c r="B17015" i="44"/>
  <c r="B17014" i="44"/>
  <c r="B17013" i="44"/>
  <c r="B17012" i="44"/>
  <c r="B17011" i="44"/>
  <c r="B17010" i="44"/>
  <c r="B17009" i="44"/>
  <c r="B17008" i="44"/>
  <c r="B17007" i="44"/>
  <c r="B17006" i="44"/>
  <c r="B17005" i="44"/>
  <c r="B17004" i="44"/>
  <c r="B17003" i="44"/>
  <c r="B17002" i="44"/>
  <c r="B17001" i="44"/>
  <c r="B17000" i="44"/>
  <c r="B16999" i="44"/>
  <c r="B16998" i="44"/>
  <c r="B16997" i="44"/>
  <c r="B16996" i="44"/>
  <c r="B16995" i="44"/>
  <c r="B16994" i="44"/>
  <c r="B16993" i="44"/>
  <c r="B16992" i="44"/>
  <c r="B16991" i="44"/>
  <c r="B16990" i="44"/>
  <c r="B16989" i="44"/>
  <c r="B16988" i="44"/>
  <c r="B16987" i="44"/>
  <c r="B16986" i="44"/>
  <c r="B16985" i="44"/>
  <c r="B16984" i="44"/>
  <c r="B16983" i="44"/>
  <c r="B16982" i="44"/>
  <c r="B16981" i="44"/>
  <c r="B16980" i="44"/>
  <c r="B16979" i="44"/>
  <c r="B16978" i="44"/>
  <c r="B16977" i="44"/>
  <c r="B16976" i="44"/>
  <c r="B16975" i="44"/>
  <c r="B16974" i="44"/>
  <c r="B16973" i="44"/>
  <c r="B16972" i="44"/>
  <c r="B16971" i="44"/>
  <c r="B16970" i="44"/>
  <c r="B16969" i="44"/>
  <c r="B16968" i="44"/>
  <c r="B16967" i="44"/>
  <c r="B16966" i="44"/>
  <c r="B16965" i="44"/>
  <c r="B16964" i="44"/>
  <c r="B16963" i="44"/>
  <c r="B16962" i="44"/>
  <c r="B16961" i="44"/>
  <c r="B16960" i="44"/>
  <c r="B16959" i="44"/>
  <c r="B16958" i="44"/>
  <c r="B16957" i="44"/>
  <c r="B16956" i="44"/>
  <c r="B16955" i="44"/>
  <c r="B16954" i="44"/>
  <c r="B16953" i="44"/>
  <c r="B16952" i="44"/>
  <c r="B16951" i="44"/>
  <c r="B16950" i="44"/>
  <c r="B16949" i="44"/>
  <c r="B16948" i="44"/>
  <c r="B16947" i="44"/>
  <c r="B16946" i="44"/>
  <c r="B16945" i="44"/>
  <c r="B16944" i="44"/>
  <c r="B16943" i="44"/>
  <c r="B16942" i="44"/>
  <c r="B16941" i="44"/>
  <c r="B16940" i="44"/>
  <c r="B16939" i="44"/>
  <c r="B16938" i="44"/>
  <c r="B16937" i="44"/>
  <c r="B16936" i="44"/>
  <c r="B16935" i="44"/>
  <c r="B16934" i="44"/>
  <c r="B16933" i="44"/>
  <c r="B16932" i="44"/>
  <c r="B16931" i="44"/>
  <c r="B16930" i="44"/>
  <c r="B16929" i="44"/>
  <c r="B16928" i="44"/>
  <c r="B16927" i="44"/>
  <c r="B16926" i="44"/>
  <c r="B16925" i="44"/>
  <c r="B16924" i="44"/>
  <c r="B16923" i="44"/>
  <c r="B16922" i="44"/>
  <c r="B16921" i="44"/>
  <c r="B16920" i="44"/>
  <c r="B16919" i="44"/>
  <c r="B16918" i="44"/>
  <c r="B16917" i="44"/>
  <c r="B16916" i="44"/>
  <c r="B16915" i="44"/>
  <c r="B16914" i="44"/>
  <c r="B16913" i="44"/>
  <c r="B16912" i="44"/>
  <c r="B16911" i="44"/>
  <c r="B16910" i="44"/>
  <c r="B16909" i="44"/>
  <c r="B16908" i="44"/>
  <c r="B16907" i="44"/>
  <c r="B16906" i="44"/>
  <c r="B16905" i="44"/>
  <c r="B16904" i="44"/>
  <c r="B16903" i="44"/>
  <c r="B16902" i="44"/>
  <c r="B16901" i="44"/>
  <c r="B16900" i="44"/>
  <c r="B16899" i="44"/>
  <c r="B16898" i="44"/>
  <c r="B16897" i="44"/>
  <c r="B16896" i="44"/>
  <c r="B16895" i="44"/>
  <c r="B16894" i="44"/>
  <c r="B16893" i="44"/>
  <c r="B16892" i="44"/>
  <c r="B16891" i="44"/>
  <c r="B16890" i="44"/>
  <c r="B16889" i="44"/>
  <c r="B16888" i="44"/>
  <c r="B16887" i="44"/>
  <c r="B16886" i="44"/>
  <c r="B16885" i="44"/>
  <c r="B16884" i="44"/>
  <c r="B16883" i="44"/>
  <c r="B16882" i="44"/>
  <c r="B16881" i="44"/>
  <c r="B16880" i="44"/>
  <c r="B16879" i="44"/>
  <c r="B16878" i="44"/>
  <c r="B16877" i="44"/>
  <c r="B16876" i="44"/>
  <c r="B16875" i="44"/>
  <c r="B16874" i="44"/>
  <c r="B16873" i="44"/>
  <c r="B16872" i="44"/>
  <c r="B16871" i="44"/>
  <c r="B16870" i="44"/>
  <c r="B16869" i="44"/>
  <c r="B16868" i="44"/>
  <c r="B16867" i="44"/>
  <c r="B16866" i="44"/>
  <c r="B16865" i="44"/>
  <c r="B16864" i="44"/>
  <c r="B16863" i="44"/>
  <c r="B16862" i="44"/>
  <c r="B16861" i="44"/>
  <c r="B16860" i="44"/>
  <c r="B16859" i="44"/>
  <c r="B16858" i="44"/>
  <c r="B16857" i="44"/>
  <c r="B16856" i="44"/>
  <c r="B16855" i="44"/>
  <c r="B16854" i="44"/>
  <c r="B16853" i="44"/>
  <c r="B16852" i="44"/>
  <c r="B16851" i="44"/>
  <c r="B16850" i="44"/>
  <c r="B16849" i="44"/>
  <c r="B16848" i="44"/>
  <c r="B16847" i="44"/>
  <c r="B16846" i="44"/>
  <c r="B16845" i="44"/>
  <c r="B16844" i="44"/>
  <c r="B16843" i="44"/>
  <c r="B16842" i="44"/>
  <c r="B16841" i="44"/>
  <c r="B16840" i="44"/>
  <c r="B16839" i="44"/>
  <c r="B16838" i="44"/>
  <c r="B16837" i="44"/>
  <c r="B16836" i="44"/>
  <c r="B16835" i="44"/>
  <c r="B16834" i="44"/>
  <c r="B16833" i="44"/>
  <c r="B16832" i="44"/>
  <c r="B16831" i="44"/>
  <c r="B16830" i="44"/>
  <c r="B16829" i="44"/>
  <c r="B16828" i="44"/>
  <c r="B16827" i="44"/>
  <c r="B16826" i="44"/>
  <c r="B16825" i="44"/>
  <c r="B16824" i="44"/>
  <c r="B16823" i="44"/>
  <c r="B16822" i="44"/>
  <c r="B16821" i="44"/>
  <c r="B16820" i="44"/>
  <c r="B16819" i="44"/>
  <c r="B16818" i="44"/>
  <c r="B16817" i="44"/>
  <c r="B16816" i="44"/>
  <c r="B16815" i="44"/>
  <c r="B16814" i="44"/>
  <c r="B16813" i="44"/>
  <c r="B16812" i="44"/>
  <c r="B16811" i="44"/>
  <c r="B16810" i="44"/>
  <c r="B16809" i="44"/>
  <c r="B16808" i="44"/>
  <c r="B16807" i="44"/>
  <c r="B16806" i="44"/>
  <c r="B16805" i="44"/>
  <c r="B16804" i="44"/>
  <c r="B16803" i="44"/>
  <c r="B16802" i="44"/>
  <c r="B16801" i="44"/>
  <c r="B16800" i="44"/>
  <c r="B16799" i="44"/>
  <c r="B16798" i="44"/>
  <c r="B16797" i="44"/>
  <c r="B16796" i="44"/>
  <c r="B16795" i="44"/>
  <c r="B16794" i="44"/>
  <c r="B16793" i="44"/>
  <c r="B16792" i="44"/>
  <c r="B16791" i="44"/>
  <c r="B16790" i="44"/>
  <c r="B16789" i="44"/>
  <c r="B16788" i="44"/>
  <c r="B16787" i="44"/>
  <c r="B16786" i="44"/>
  <c r="B16785" i="44"/>
  <c r="B16784" i="44"/>
  <c r="B16783" i="44"/>
  <c r="B16782" i="44"/>
  <c r="B16781" i="44"/>
  <c r="B16780" i="44"/>
  <c r="B16779" i="44"/>
  <c r="B16778" i="44"/>
  <c r="B16777" i="44"/>
  <c r="B16776" i="44"/>
  <c r="B16775" i="44"/>
  <c r="B16774" i="44"/>
  <c r="B16773" i="44"/>
  <c r="B16772" i="44"/>
  <c r="B16771" i="44"/>
  <c r="B16770" i="44"/>
  <c r="B16769" i="44"/>
  <c r="B16768" i="44"/>
  <c r="B16767" i="44"/>
  <c r="B16766" i="44"/>
  <c r="B16765" i="44"/>
  <c r="B16764" i="44"/>
  <c r="B16763" i="44"/>
  <c r="B16762" i="44"/>
  <c r="B16761" i="44"/>
  <c r="B16760" i="44"/>
  <c r="B16759" i="44"/>
  <c r="B16758" i="44"/>
  <c r="B16757" i="44"/>
  <c r="B16756" i="44"/>
  <c r="B16755" i="44"/>
  <c r="B16754" i="44"/>
  <c r="B16753" i="44"/>
  <c r="B16752" i="44"/>
  <c r="B16751" i="44"/>
  <c r="B16750" i="44"/>
  <c r="B16749" i="44"/>
  <c r="B16748" i="44"/>
  <c r="B16747" i="44"/>
  <c r="B16746" i="44"/>
  <c r="B16745" i="44"/>
  <c r="B16744" i="44"/>
  <c r="B16743" i="44"/>
  <c r="B16742" i="44"/>
  <c r="B16741" i="44"/>
  <c r="B16740" i="44"/>
  <c r="B16739" i="44"/>
  <c r="B16738" i="44"/>
  <c r="B16737" i="44"/>
  <c r="B16736" i="44"/>
  <c r="B16735" i="44"/>
  <c r="B16734" i="44"/>
  <c r="B16733" i="44"/>
  <c r="B16732" i="44"/>
  <c r="B16731" i="44"/>
  <c r="B16730" i="44"/>
  <c r="B16729" i="44"/>
  <c r="B16728" i="44"/>
  <c r="B16727" i="44"/>
  <c r="B16726" i="44"/>
  <c r="B16725" i="44"/>
  <c r="B16724" i="44"/>
  <c r="B16723" i="44"/>
  <c r="B16722" i="44"/>
  <c r="B16721" i="44"/>
  <c r="B16720" i="44"/>
  <c r="B16719" i="44"/>
  <c r="B16718" i="44"/>
  <c r="B16717" i="44"/>
  <c r="B16716" i="44"/>
  <c r="B16715" i="44"/>
  <c r="B16714" i="44"/>
  <c r="B16713" i="44"/>
  <c r="B16712" i="44"/>
  <c r="B16711" i="44"/>
  <c r="B16710" i="44"/>
  <c r="B16709" i="44"/>
  <c r="B16708" i="44"/>
  <c r="B16707" i="44"/>
  <c r="B16706" i="44"/>
  <c r="B16705" i="44"/>
  <c r="B16704" i="44"/>
  <c r="B16703" i="44"/>
  <c r="B16702" i="44"/>
  <c r="B16701" i="44"/>
  <c r="B16700" i="44"/>
  <c r="B16699" i="44"/>
  <c r="B16698" i="44"/>
  <c r="B16697" i="44"/>
  <c r="B16696" i="44"/>
  <c r="B16695" i="44"/>
  <c r="B16694" i="44"/>
  <c r="B16693" i="44"/>
  <c r="B16692" i="44"/>
  <c r="B16691" i="44"/>
  <c r="B16690" i="44"/>
  <c r="B16689" i="44"/>
  <c r="B16688" i="44"/>
  <c r="B16687" i="44"/>
  <c r="B16686" i="44"/>
  <c r="B16685" i="44"/>
  <c r="B16684" i="44"/>
  <c r="B16683" i="44"/>
  <c r="B16682" i="44"/>
  <c r="B16681" i="44"/>
  <c r="B16680" i="44"/>
  <c r="B16679" i="44"/>
  <c r="B16678" i="44"/>
  <c r="B16677" i="44"/>
  <c r="B16676" i="44"/>
  <c r="B16675" i="44"/>
  <c r="B16674" i="44"/>
  <c r="B16673" i="44"/>
  <c r="B16672" i="44"/>
  <c r="B16671" i="44"/>
  <c r="B16670" i="44"/>
  <c r="B16669" i="44"/>
  <c r="B16668" i="44"/>
  <c r="B16667" i="44"/>
  <c r="B16666" i="44"/>
  <c r="B16665" i="44"/>
  <c r="B16664" i="44"/>
  <c r="B16663" i="44"/>
  <c r="B16662" i="44"/>
  <c r="B16661" i="44"/>
  <c r="B16660" i="44"/>
  <c r="B16659" i="44"/>
  <c r="B16658" i="44"/>
  <c r="B16657" i="44"/>
  <c r="B16656" i="44"/>
  <c r="B16655" i="44"/>
  <c r="B16654" i="44"/>
  <c r="B16653" i="44"/>
  <c r="B16652" i="44"/>
  <c r="B16651" i="44"/>
  <c r="B16650" i="44"/>
  <c r="B16649" i="44"/>
  <c r="B16648" i="44"/>
  <c r="B16647" i="44"/>
  <c r="B16646" i="44"/>
  <c r="B16645" i="44"/>
  <c r="B16644" i="44"/>
  <c r="B16643" i="44"/>
  <c r="B16642" i="44"/>
  <c r="B16641" i="44"/>
  <c r="B16640" i="44"/>
  <c r="B16639" i="44"/>
  <c r="B16638" i="44"/>
  <c r="B16637" i="44"/>
  <c r="B16636" i="44"/>
  <c r="B16635" i="44"/>
  <c r="B16634" i="44"/>
  <c r="B16633" i="44"/>
  <c r="B16632" i="44"/>
  <c r="B16631" i="44"/>
  <c r="B16630" i="44"/>
  <c r="B16629" i="44"/>
  <c r="B16628" i="44"/>
  <c r="B16627" i="44"/>
  <c r="B16626" i="44"/>
  <c r="B16625" i="44"/>
  <c r="B16624" i="44"/>
  <c r="B16623" i="44"/>
  <c r="B16622" i="44"/>
  <c r="B16621" i="44"/>
  <c r="B16620" i="44"/>
  <c r="B16619" i="44"/>
  <c r="B16618" i="44"/>
  <c r="B16617" i="44"/>
  <c r="B16616" i="44"/>
  <c r="B16615" i="44"/>
  <c r="B16614" i="44"/>
  <c r="B16613" i="44"/>
  <c r="B16612" i="44"/>
  <c r="B16611" i="44"/>
  <c r="B16610" i="44"/>
  <c r="B16609" i="44"/>
  <c r="B16608" i="44"/>
  <c r="B16607" i="44"/>
  <c r="B16606" i="44"/>
  <c r="B16605" i="44"/>
  <c r="B16604" i="44"/>
  <c r="B16603" i="44"/>
  <c r="B16602" i="44"/>
  <c r="B16601" i="44"/>
  <c r="B16600" i="44"/>
  <c r="B16599" i="44"/>
  <c r="B16598" i="44"/>
  <c r="B16597" i="44"/>
  <c r="B16596" i="44"/>
  <c r="B16595" i="44"/>
  <c r="B16594" i="44"/>
  <c r="B16593" i="44"/>
  <c r="B16592" i="44"/>
  <c r="B16591" i="44"/>
  <c r="B16590" i="44"/>
  <c r="B16589" i="44"/>
  <c r="B16588" i="44"/>
  <c r="B16587" i="44"/>
  <c r="B16586" i="44"/>
  <c r="B16585" i="44"/>
  <c r="B16584" i="44"/>
  <c r="B16583" i="44"/>
  <c r="B16582" i="44"/>
  <c r="B16581" i="44"/>
  <c r="B16580" i="44"/>
  <c r="B16579" i="44"/>
  <c r="B16578" i="44"/>
  <c r="B16577" i="44"/>
  <c r="B16576" i="44"/>
  <c r="B16575" i="44"/>
  <c r="B16574" i="44"/>
  <c r="B16573" i="44"/>
  <c r="B16572" i="44"/>
  <c r="B16571" i="44"/>
  <c r="B16570" i="44"/>
  <c r="B16569" i="44"/>
  <c r="B16568" i="44"/>
  <c r="B16567" i="44"/>
  <c r="B16566" i="44"/>
  <c r="B16565" i="44"/>
  <c r="B16564" i="44"/>
  <c r="B16563" i="44"/>
  <c r="B16562" i="44"/>
  <c r="B16561" i="44"/>
  <c r="B16560" i="44"/>
  <c r="B16559" i="44"/>
  <c r="B16558" i="44"/>
  <c r="B16557" i="44"/>
  <c r="B16556" i="44"/>
  <c r="B16555" i="44"/>
  <c r="B16554" i="44"/>
  <c r="B16553" i="44"/>
  <c r="B16552" i="44"/>
  <c r="B16551" i="44"/>
  <c r="B16550" i="44"/>
  <c r="B16549" i="44"/>
  <c r="B16548" i="44"/>
  <c r="B16547" i="44"/>
  <c r="B16546" i="44"/>
  <c r="B16545" i="44"/>
  <c r="B16544" i="44"/>
  <c r="B16543" i="44"/>
  <c r="B16542" i="44"/>
  <c r="B16541" i="44"/>
  <c r="B16540" i="44"/>
  <c r="B16539" i="44"/>
  <c r="B16538" i="44"/>
  <c r="B16537" i="44"/>
  <c r="B16536" i="44"/>
  <c r="B16535" i="44"/>
  <c r="B16534" i="44"/>
  <c r="B16533" i="44"/>
  <c r="B16532" i="44"/>
  <c r="B16531" i="44"/>
  <c r="B16530" i="44"/>
  <c r="B16529" i="44"/>
  <c r="B16528" i="44"/>
  <c r="B16527" i="44"/>
  <c r="B16526" i="44"/>
  <c r="B16525" i="44"/>
  <c r="B16524" i="44"/>
  <c r="B16523" i="44"/>
  <c r="B16522" i="44"/>
  <c r="B16521" i="44"/>
  <c r="B16520" i="44"/>
  <c r="B16519" i="44"/>
  <c r="B16518" i="44"/>
  <c r="B16517" i="44"/>
  <c r="B16516" i="44"/>
  <c r="B16515" i="44"/>
  <c r="B16514" i="44"/>
  <c r="B16513" i="44"/>
  <c r="B16512" i="44"/>
  <c r="B16511" i="44"/>
  <c r="B16510" i="44"/>
  <c r="B16509" i="44"/>
  <c r="B16508" i="44"/>
  <c r="B16507" i="44"/>
  <c r="B16506" i="44"/>
  <c r="B16505" i="44"/>
  <c r="B16504" i="44"/>
  <c r="B16503" i="44"/>
  <c r="B16502" i="44"/>
  <c r="B16501" i="44"/>
  <c r="B16500" i="44"/>
  <c r="B16499" i="44"/>
  <c r="B16498" i="44"/>
  <c r="B16497" i="44"/>
  <c r="B16496" i="44"/>
  <c r="B16495" i="44"/>
  <c r="B16494" i="44"/>
  <c r="B16493" i="44"/>
  <c r="B16492" i="44"/>
  <c r="B16491" i="44"/>
  <c r="B16490" i="44"/>
  <c r="B16489" i="44"/>
  <c r="B16488" i="44"/>
  <c r="B16487" i="44"/>
  <c r="B16486" i="44"/>
  <c r="B16485" i="44"/>
  <c r="B16484" i="44"/>
  <c r="B16483" i="44"/>
  <c r="B16482" i="44"/>
  <c r="B16481" i="44"/>
  <c r="B16480" i="44"/>
  <c r="B16479" i="44"/>
  <c r="B16478" i="44"/>
  <c r="B16477" i="44"/>
  <c r="B16476" i="44"/>
  <c r="B16475" i="44"/>
  <c r="B16474" i="44"/>
  <c r="B16473" i="44"/>
  <c r="B16472" i="44"/>
  <c r="B16471" i="44"/>
  <c r="B16470" i="44"/>
  <c r="B16469" i="44"/>
  <c r="B16468" i="44"/>
  <c r="B16467" i="44"/>
  <c r="B16466" i="44"/>
  <c r="B16465" i="44"/>
  <c r="B16464" i="44"/>
  <c r="B16463" i="44"/>
  <c r="B16462" i="44"/>
  <c r="B16461" i="44"/>
  <c r="B16460" i="44"/>
  <c r="B16459" i="44"/>
  <c r="B16458" i="44"/>
  <c r="B16457" i="44"/>
  <c r="B16456" i="44"/>
  <c r="B16455" i="44"/>
  <c r="B16454" i="44"/>
  <c r="B16453" i="44"/>
  <c r="B16452" i="44"/>
  <c r="B16451" i="44"/>
  <c r="B16450" i="44"/>
  <c r="B16449" i="44"/>
  <c r="B16448" i="44"/>
  <c r="B16447" i="44"/>
  <c r="B16446" i="44"/>
  <c r="B16445" i="44"/>
  <c r="B16444" i="44"/>
  <c r="B16443" i="44"/>
  <c r="B16442" i="44"/>
  <c r="B16441" i="44"/>
  <c r="B16440" i="44"/>
  <c r="B16439" i="44"/>
  <c r="B16438" i="44"/>
  <c r="B16437" i="44"/>
  <c r="B16436" i="44"/>
  <c r="B16435" i="44"/>
  <c r="B16434" i="44"/>
  <c r="B16433" i="44"/>
  <c r="B16432" i="44"/>
  <c r="B16431" i="44"/>
  <c r="B16430" i="44"/>
  <c r="B16429" i="44"/>
  <c r="B16428" i="44"/>
  <c r="B16427" i="44"/>
  <c r="B16426" i="44"/>
  <c r="B16425" i="44"/>
  <c r="B16424" i="44"/>
  <c r="B16423" i="44"/>
  <c r="B16422" i="44"/>
  <c r="B16421" i="44"/>
  <c r="B16420" i="44"/>
  <c r="B16419" i="44"/>
  <c r="B16418" i="44"/>
  <c r="B16417" i="44"/>
  <c r="B16416" i="44"/>
  <c r="B16415" i="44"/>
  <c r="B16414" i="44"/>
  <c r="B16413" i="44"/>
  <c r="B16412" i="44"/>
  <c r="B16411" i="44"/>
  <c r="B16410" i="44"/>
  <c r="B16409" i="44"/>
  <c r="B16408" i="44"/>
  <c r="B16407" i="44"/>
  <c r="B16406" i="44"/>
  <c r="B16405" i="44"/>
  <c r="B16404" i="44"/>
  <c r="B16403" i="44"/>
  <c r="B16402" i="44"/>
  <c r="B16401" i="44"/>
  <c r="B16400" i="44"/>
  <c r="B16399" i="44"/>
  <c r="B16398" i="44"/>
  <c r="B16397" i="44"/>
  <c r="B16396" i="44"/>
  <c r="B16395" i="44"/>
  <c r="B16394" i="44"/>
  <c r="B16393" i="44"/>
  <c r="B16392" i="44"/>
  <c r="B16391" i="44"/>
  <c r="B16390" i="44"/>
  <c r="B16389" i="44"/>
  <c r="B16388" i="44"/>
  <c r="B16387" i="44"/>
  <c r="B16386" i="44"/>
  <c r="B16385" i="44"/>
  <c r="B16384" i="44"/>
  <c r="B16383" i="44"/>
  <c r="B16382" i="44"/>
  <c r="B16381" i="44"/>
  <c r="B16380" i="44"/>
  <c r="B16379" i="44"/>
  <c r="B16378" i="44"/>
  <c r="B16377" i="44"/>
  <c r="B16376" i="44"/>
  <c r="B16375" i="44"/>
  <c r="B16374" i="44"/>
  <c r="B16373" i="44"/>
  <c r="B16372" i="44"/>
  <c r="B16371" i="44"/>
  <c r="B16370" i="44"/>
  <c r="B16369" i="44"/>
  <c r="B16368" i="44"/>
  <c r="B16367" i="44"/>
  <c r="B16366" i="44"/>
  <c r="B16365" i="44"/>
  <c r="B16364" i="44"/>
  <c r="B16363" i="44"/>
  <c r="B16362" i="44"/>
  <c r="B16361" i="44"/>
  <c r="B16360" i="44"/>
  <c r="B16359" i="44"/>
  <c r="B16358" i="44"/>
  <c r="B16357" i="44"/>
  <c r="B16356" i="44"/>
  <c r="B16355" i="44"/>
  <c r="B16354" i="44"/>
  <c r="B16353" i="44"/>
  <c r="B16352" i="44"/>
  <c r="B16351" i="44"/>
  <c r="B16350" i="44"/>
  <c r="B16349" i="44"/>
  <c r="B16348" i="44"/>
  <c r="B16347" i="44"/>
  <c r="B16346" i="44"/>
  <c r="B16345" i="44"/>
  <c r="B16344" i="44"/>
  <c r="B16343" i="44"/>
  <c r="B16342" i="44"/>
  <c r="B16341" i="44"/>
  <c r="B16340" i="44"/>
  <c r="B16339" i="44"/>
  <c r="B16338" i="44"/>
  <c r="B16337" i="44"/>
  <c r="B16336" i="44"/>
  <c r="B16335" i="44"/>
  <c r="B16334" i="44"/>
  <c r="B16333" i="44"/>
  <c r="B16332" i="44"/>
  <c r="B16331" i="44"/>
  <c r="B16330" i="44"/>
  <c r="B16329" i="44"/>
  <c r="B16328" i="44"/>
  <c r="B16327" i="44"/>
  <c r="B16326" i="44"/>
  <c r="B16325" i="44"/>
  <c r="B16324" i="44"/>
  <c r="B16323" i="44"/>
  <c r="B16322" i="44"/>
  <c r="B16321" i="44"/>
  <c r="B16320" i="44"/>
  <c r="B16319" i="44"/>
  <c r="B16318" i="44"/>
  <c r="B16317" i="44"/>
  <c r="B16316" i="44"/>
  <c r="B16315" i="44"/>
  <c r="B16314" i="44"/>
  <c r="B16313" i="44"/>
  <c r="B16312" i="44"/>
  <c r="B16311" i="44"/>
  <c r="B16310" i="44"/>
  <c r="B16309" i="44"/>
  <c r="B16308" i="44"/>
  <c r="B16307" i="44"/>
  <c r="B16306" i="44"/>
  <c r="B16305" i="44"/>
  <c r="B16304" i="44"/>
  <c r="B16303" i="44"/>
  <c r="B16302" i="44"/>
  <c r="B16301" i="44"/>
  <c r="B16300" i="44"/>
  <c r="B16299" i="44"/>
  <c r="B16298" i="44"/>
  <c r="B16297" i="44"/>
  <c r="B16296" i="44"/>
  <c r="B16295" i="44"/>
  <c r="B16294" i="44"/>
  <c r="B16293" i="44"/>
  <c r="B16292" i="44"/>
  <c r="B16291" i="44"/>
  <c r="B16290" i="44"/>
  <c r="B16289" i="44"/>
  <c r="B16288" i="44"/>
  <c r="B16287" i="44"/>
  <c r="B16286" i="44"/>
  <c r="B16285" i="44"/>
  <c r="B16284" i="44"/>
  <c r="B16283" i="44"/>
  <c r="B16282" i="44"/>
  <c r="B16281" i="44"/>
  <c r="B16280" i="44"/>
  <c r="B16279" i="44"/>
  <c r="B16278" i="44"/>
  <c r="B16277" i="44"/>
  <c r="B16276" i="44"/>
  <c r="B16275" i="44"/>
  <c r="B16274" i="44"/>
  <c r="B16273" i="44"/>
  <c r="B16272" i="44"/>
  <c r="B16271" i="44"/>
  <c r="B16270" i="44"/>
  <c r="B16269" i="44"/>
  <c r="B16268" i="44"/>
  <c r="B16267" i="44"/>
  <c r="B16266" i="44"/>
  <c r="B16265" i="44"/>
  <c r="B16264" i="44"/>
  <c r="B16263" i="44"/>
  <c r="B16262" i="44"/>
  <c r="B16261" i="44"/>
  <c r="B16260" i="44"/>
  <c r="B16259" i="44"/>
  <c r="B16258" i="44"/>
  <c r="B16257" i="44"/>
  <c r="B16256" i="44"/>
  <c r="B16255" i="44"/>
  <c r="B16254" i="44"/>
  <c r="B16253" i="44"/>
  <c r="B16252" i="44"/>
  <c r="B16251" i="44"/>
  <c r="B16250" i="44"/>
  <c r="B16249" i="44"/>
  <c r="B16248" i="44"/>
  <c r="B16247" i="44"/>
  <c r="B16246" i="44"/>
  <c r="B16245" i="44"/>
  <c r="B16244" i="44"/>
  <c r="B16243" i="44"/>
  <c r="B16242" i="44"/>
  <c r="B16241" i="44"/>
  <c r="B16240" i="44"/>
  <c r="B16239" i="44"/>
  <c r="B16238" i="44"/>
  <c r="B16237" i="44"/>
  <c r="B16236" i="44"/>
  <c r="B16235" i="44"/>
  <c r="B16234" i="44"/>
  <c r="B16233" i="44"/>
  <c r="B16232" i="44"/>
  <c r="B16231" i="44"/>
  <c r="B16230" i="44"/>
  <c r="B16229" i="44"/>
  <c r="B16228" i="44"/>
  <c r="B16227" i="44"/>
  <c r="B16226" i="44"/>
  <c r="B16225" i="44"/>
  <c r="B16224" i="44"/>
  <c r="B16223" i="44"/>
  <c r="B16222" i="44"/>
  <c r="B16221" i="44"/>
  <c r="B16220" i="44"/>
  <c r="B16219" i="44"/>
  <c r="B16218" i="44"/>
  <c r="B16217" i="44"/>
  <c r="B16216" i="44"/>
  <c r="B16215" i="44"/>
  <c r="B16214" i="44"/>
  <c r="B16213" i="44"/>
  <c r="B16212" i="44"/>
  <c r="B16211" i="44"/>
  <c r="B16210" i="44"/>
  <c r="B16209" i="44"/>
  <c r="B16208" i="44"/>
  <c r="B16207" i="44"/>
  <c r="B16206" i="44"/>
  <c r="B16205" i="44"/>
  <c r="B16204" i="44"/>
  <c r="B16203" i="44"/>
  <c r="B16202" i="44"/>
  <c r="B16201" i="44"/>
  <c r="B16200" i="44"/>
  <c r="B16199" i="44"/>
  <c r="B16198" i="44"/>
  <c r="B16197" i="44"/>
  <c r="B16196" i="44"/>
  <c r="B16195" i="44"/>
  <c r="B16194" i="44"/>
  <c r="B16193" i="44"/>
  <c r="B16192" i="44"/>
  <c r="B16191" i="44"/>
  <c r="B16190" i="44"/>
  <c r="B16189" i="44"/>
  <c r="B16188" i="44"/>
  <c r="B16187" i="44"/>
  <c r="B16186" i="44"/>
  <c r="B16185" i="44"/>
  <c r="B16184" i="44"/>
  <c r="B16183" i="44"/>
  <c r="B16182" i="44"/>
  <c r="B16181" i="44"/>
  <c r="B16180" i="44"/>
  <c r="B16179" i="44"/>
  <c r="B16178" i="44"/>
  <c r="B16177" i="44"/>
  <c r="B16176" i="44"/>
  <c r="B16175" i="44"/>
  <c r="B16174" i="44"/>
  <c r="B16173" i="44"/>
  <c r="B16172" i="44"/>
  <c r="B16171" i="44"/>
  <c r="B16170" i="44"/>
  <c r="B16169" i="44"/>
  <c r="B16168" i="44"/>
  <c r="B16167" i="44"/>
  <c r="B16166" i="44"/>
  <c r="B16165" i="44"/>
  <c r="B16164" i="44"/>
  <c r="B16163" i="44"/>
  <c r="B16162" i="44"/>
  <c r="B16161" i="44"/>
  <c r="B16160" i="44"/>
  <c r="B16159" i="44"/>
  <c r="B16158" i="44"/>
  <c r="B16157" i="44"/>
  <c r="B16156" i="44"/>
  <c r="B16155" i="44"/>
  <c r="B16154" i="44"/>
  <c r="B16153" i="44"/>
  <c r="B16152" i="44"/>
  <c r="B16151" i="44"/>
  <c r="B16150" i="44"/>
  <c r="B16149" i="44"/>
  <c r="B16148" i="44"/>
  <c r="B16147" i="44"/>
  <c r="B16146" i="44"/>
  <c r="B16145" i="44"/>
  <c r="B16144" i="44"/>
  <c r="B16143" i="44"/>
  <c r="B16142" i="44"/>
  <c r="B16141" i="44"/>
  <c r="B16140" i="44"/>
  <c r="B16139" i="44"/>
  <c r="B16138" i="44"/>
  <c r="B16137" i="44"/>
  <c r="B16136" i="44"/>
  <c r="B16135" i="44"/>
  <c r="B16134" i="44"/>
  <c r="B16133" i="44"/>
  <c r="B16132" i="44"/>
  <c r="B16131" i="44"/>
  <c r="B16130" i="44"/>
  <c r="B16129" i="44"/>
  <c r="B16128" i="44"/>
  <c r="B16127" i="44"/>
  <c r="B16126" i="44"/>
  <c r="B16125" i="44"/>
  <c r="B16124" i="44"/>
  <c r="B16123" i="44"/>
  <c r="B16122" i="44"/>
  <c r="B16121" i="44"/>
  <c r="B16120" i="44"/>
  <c r="B16119" i="44"/>
  <c r="B16118" i="44"/>
  <c r="B16117" i="44"/>
  <c r="B16116" i="44"/>
  <c r="B16115" i="44"/>
  <c r="B16114" i="44"/>
  <c r="B16113" i="44"/>
  <c r="B16112" i="44"/>
  <c r="B16111" i="44"/>
  <c r="B16110" i="44"/>
  <c r="B16109" i="44"/>
  <c r="B16108" i="44"/>
  <c r="B16107" i="44"/>
  <c r="B16106" i="44"/>
  <c r="B16105" i="44"/>
  <c r="B16104" i="44"/>
  <c r="B16103" i="44"/>
  <c r="B16102" i="44"/>
  <c r="B16101" i="44"/>
  <c r="B16100" i="44"/>
  <c r="B16099" i="44"/>
  <c r="B16098" i="44"/>
  <c r="B16097" i="44"/>
  <c r="B16096" i="44"/>
  <c r="B16095" i="44"/>
  <c r="B16094" i="44"/>
  <c r="B16093" i="44"/>
  <c r="B16092" i="44"/>
  <c r="B16091" i="44"/>
  <c r="B16090" i="44"/>
  <c r="B16089" i="44"/>
  <c r="B16088" i="44"/>
  <c r="B16087" i="44"/>
  <c r="B16086" i="44"/>
  <c r="B16085" i="44"/>
  <c r="B16084" i="44"/>
  <c r="B16083" i="44"/>
  <c r="B16082" i="44"/>
  <c r="B16081" i="44"/>
  <c r="B16080" i="44"/>
  <c r="B16079" i="44"/>
  <c r="B16078" i="44"/>
  <c r="B16077" i="44"/>
  <c r="B16076" i="44"/>
  <c r="B16075" i="44"/>
  <c r="B16074" i="44"/>
  <c r="B16073" i="44"/>
  <c r="B16072" i="44"/>
  <c r="B16071" i="44"/>
  <c r="B16070" i="44"/>
  <c r="B16069" i="44"/>
  <c r="B16068" i="44"/>
  <c r="B16067" i="44"/>
  <c r="B16066" i="44"/>
  <c r="B16065" i="44"/>
  <c r="B16064" i="44"/>
  <c r="B16063" i="44"/>
  <c r="B16062" i="44"/>
  <c r="B16061" i="44"/>
  <c r="B16060" i="44"/>
  <c r="B16059" i="44"/>
  <c r="B16058" i="44"/>
  <c r="B16057" i="44"/>
  <c r="B16056" i="44"/>
  <c r="B16055" i="44"/>
  <c r="B16054" i="44"/>
  <c r="B16053" i="44"/>
  <c r="B16052" i="44"/>
  <c r="B16051" i="44"/>
  <c r="B16050" i="44"/>
  <c r="B16049" i="44"/>
  <c r="B16048" i="44"/>
  <c r="B16047" i="44"/>
  <c r="B16046" i="44"/>
  <c r="B16045" i="44"/>
  <c r="B16044" i="44"/>
  <c r="B16043" i="44"/>
  <c r="B16042" i="44"/>
  <c r="B16041" i="44"/>
  <c r="B16040" i="44"/>
  <c r="B16039" i="44"/>
  <c r="B16038" i="44"/>
  <c r="B16037" i="44"/>
  <c r="B16036" i="44"/>
  <c r="B16035" i="44"/>
  <c r="B16034" i="44"/>
  <c r="B16033" i="44"/>
  <c r="B16032" i="44"/>
  <c r="B16031" i="44"/>
  <c r="B16030" i="44"/>
  <c r="B16029" i="44"/>
  <c r="B16028" i="44"/>
  <c r="B16027" i="44"/>
  <c r="B16026" i="44"/>
  <c r="B16025" i="44"/>
  <c r="B16024" i="44"/>
  <c r="B16023" i="44"/>
  <c r="B16022" i="44"/>
  <c r="B16021" i="44"/>
  <c r="B16020" i="44"/>
  <c r="B16019" i="44"/>
  <c r="B16018" i="44"/>
  <c r="B16017" i="44"/>
  <c r="B16016" i="44"/>
  <c r="B16015" i="44"/>
  <c r="B16014" i="44"/>
  <c r="B16013" i="44"/>
  <c r="B16012" i="44"/>
  <c r="B16011" i="44"/>
  <c r="B16010" i="44"/>
  <c r="B16009" i="44"/>
  <c r="B16008" i="44"/>
  <c r="B16007" i="44"/>
  <c r="B16006" i="44"/>
  <c r="B16005" i="44"/>
  <c r="B16004" i="44"/>
  <c r="B16003" i="44"/>
  <c r="B16002" i="44"/>
  <c r="B16001" i="44"/>
  <c r="B16000" i="44"/>
  <c r="B15999" i="44"/>
  <c r="B15998" i="44"/>
  <c r="B15997" i="44"/>
  <c r="B15996" i="44"/>
  <c r="B15995" i="44"/>
  <c r="B15994" i="44"/>
  <c r="B15993" i="44"/>
  <c r="B15992" i="44"/>
  <c r="B15991" i="44"/>
  <c r="B15990" i="44"/>
  <c r="B15989" i="44"/>
  <c r="B15988" i="44"/>
  <c r="B15987" i="44"/>
  <c r="B15986" i="44"/>
  <c r="B15985" i="44"/>
  <c r="B15984" i="44"/>
  <c r="B15983" i="44"/>
  <c r="B15982" i="44"/>
  <c r="B15981" i="44"/>
  <c r="B15980" i="44"/>
  <c r="B15979" i="44"/>
  <c r="B15978" i="44"/>
  <c r="B15977" i="44"/>
  <c r="B15976" i="44"/>
  <c r="B15975" i="44"/>
  <c r="B15974" i="44"/>
  <c r="B15973" i="44"/>
  <c r="B15972" i="44"/>
  <c r="B15971" i="44"/>
  <c r="B15970" i="44"/>
  <c r="B15969" i="44"/>
  <c r="B15968" i="44"/>
  <c r="B15967" i="44"/>
  <c r="B15966" i="44"/>
  <c r="B15965" i="44"/>
  <c r="B15964" i="44"/>
  <c r="B15963" i="44"/>
  <c r="B15962" i="44"/>
  <c r="B15961" i="44"/>
  <c r="B15960" i="44"/>
  <c r="B15959" i="44"/>
  <c r="B15958" i="44"/>
  <c r="B15957" i="44"/>
  <c r="B15956" i="44"/>
  <c r="B15955" i="44"/>
  <c r="B15954" i="44"/>
  <c r="B15953" i="44"/>
  <c r="B15952" i="44"/>
  <c r="B15951" i="44"/>
  <c r="B15950" i="44"/>
  <c r="B15949" i="44"/>
  <c r="B15948" i="44"/>
  <c r="B15947" i="44"/>
  <c r="B15946" i="44"/>
  <c r="B15945" i="44"/>
  <c r="B15944" i="44"/>
  <c r="B15943" i="44"/>
  <c r="B15942" i="44"/>
  <c r="B15941" i="44"/>
  <c r="B15940" i="44"/>
  <c r="B15939" i="44"/>
  <c r="B15938" i="44"/>
  <c r="B15937" i="44"/>
  <c r="B15936" i="44"/>
  <c r="B15935" i="44"/>
  <c r="B15934" i="44"/>
  <c r="B15933" i="44"/>
  <c r="B15932" i="44"/>
  <c r="B15931" i="44"/>
  <c r="B15930" i="44"/>
  <c r="B15929" i="44"/>
  <c r="B15928" i="44"/>
  <c r="B15927" i="44"/>
  <c r="B15926" i="44"/>
  <c r="B15925" i="44"/>
  <c r="B15924" i="44"/>
  <c r="B15923" i="44"/>
  <c r="B15922" i="44"/>
  <c r="B15921" i="44"/>
  <c r="B15920" i="44"/>
  <c r="B15919" i="44"/>
  <c r="B15918" i="44"/>
  <c r="B15917" i="44"/>
  <c r="B15916" i="44"/>
  <c r="B15915" i="44"/>
  <c r="B15914" i="44"/>
  <c r="B15913" i="44"/>
  <c r="B15912" i="44"/>
  <c r="B15911" i="44"/>
  <c r="B15910" i="44"/>
  <c r="B15909" i="44"/>
  <c r="B15908" i="44"/>
  <c r="B15907" i="44"/>
  <c r="B15906" i="44"/>
  <c r="B15905" i="44"/>
  <c r="B15904" i="44"/>
  <c r="B15903" i="44"/>
  <c r="B15902" i="44"/>
  <c r="B15901" i="44"/>
  <c r="B15900" i="44"/>
  <c r="B15899" i="44"/>
  <c r="B15898" i="44"/>
  <c r="B15897" i="44"/>
  <c r="B15896" i="44"/>
  <c r="B15895" i="44"/>
  <c r="B15894" i="44"/>
  <c r="B15893" i="44"/>
  <c r="B15892" i="44"/>
  <c r="B15891" i="44"/>
  <c r="B15890" i="44"/>
  <c r="B15889" i="44"/>
  <c r="B15888" i="44"/>
  <c r="B15887" i="44"/>
  <c r="B15886" i="44"/>
  <c r="B15885" i="44"/>
  <c r="B15884" i="44"/>
  <c r="B15883" i="44"/>
  <c r="B15882" i="44"/>
  <c r="B15881" i="44"/>
  <c r="B15880" i="44"/>
  <c r="B15879" i="44"/>
  <c r="B15878" i="44"/>
  <c r="B15877" i="44"/>
  <c r="B15876" i="44"/>
  <c r="B15875" i="44"/>
  <c r="B15874" i="44"/>
  <c r="B15873" i="44"/>
  <c r="B15872" i="44"/>
  <c r="B15871" i="44"/>
  <c r="B15870" i="44"/>
  <c r="B15869" i="44"/>
  <c r="B15868" i="44"/>
  <c r="B15867" i="44"/>
  <c r="B15866" i="44"/>
  <c r="B15865" i="44"/>
  <c r="B15864" i="44"/>
  <c r="B15863" i="44"/>
  <c r="B15862" i="44"/>
  <c r="B15861" i="44"/>
  <c r="B15860" i="44"/>
  <c r="B15859" i="44"/>
  <c r="B15858" i="44"/>
  <c r="B15857" i="44"/>
  <c r="B15856" i="44"/>
  <c r="B15855" i="44"/>
  <c r="B15854" i="44"/>
  <c r="B15853" i="44"/>
  <c r="B15852" i="44"/>
  <c r="B15851" i="44"/>
  <c r="B15850" i="44"/>
  <c r="B15849" i="44"/>
  <c r="B15848" i="44"/>
  <c r="B15847" i="44"/>
  <c r="B15846" i="44"/>
  <c r="B15845" i="44"/>
  <c r="B15844" i="44"/>
  <c r="B15843" i="44"/>
  <c r="B15842" i="44"/>
  <c r="B15841" i="44"/>
  <c r="B15840" i="44"/>
  <c r="B15839" i="44"/>
  <c r="B15838" i="44"/>
  <c r="B15837" i="44"/>
  <c r="B15836" i="44"/>
  <c r="B15835" i="44"/>
  <c r="B15834" i="44"/>
  <c r="B15833" i="44"/>
  <c r="B15832" i="44"/>
  <c r="B15831" i="44"/>
  <c r="B15830" i="44"/>
  <c r="B15829" i="44"/>
  <c r="B15828" i="44"/>
  <c r="B15827" i="44"/>
  <c r="B15826" i="44"/>
  <c r="B15825" i="44"/>
  <c r="B15824" i="44"/>
  <c r="B15823" i="44"/>
  <c r="B15822" i="44"/>
  <c r="B15821" i="44"/>
  <c r="B15820" i="44"/>
  <c r="B15819" i="44"/>
  <c r="B15818" i="44"/>
  <c r="B15817" i="44"/>
  <c r="B15816" i="44"/>
  <c r="B15815" i="44"/>
  <c r="B15814" i="44"/>
  <c r="B15813" i="44"/>
  <c r="B15812" i="44"/>
  <c r="B15811" i="44"/>
  <c r="B15810" i="44"/>
  <c r="B15809" i="44"/>
  <c r="B15808" i="44"/>
  <c r="B15807" i="44"/>
  <c r="B15806" i="44"/>
  <c r="B15805" i="44"/>
  <c r="B15804" i="44"/>
  <c r="B15803" i="44"/>
  <c r="B15802" i="44"/>
  <c r="B15801" i="44"/>
  <c r="B15800" i="44"/>
  <c r="B15799" i="44"/>
  <c r="B15798" i="44"/>
  <c r="B15797" i="44"/>
  <c r="B15796" i="44"/>
  <c r="B15795" i="44"/>
  <c r="B15794" i="44"/>
  <c r="B15793" i="44"/>
  <c r="B15792" i="44"/>
  <c r="B15791" i="44"/>
  <c r="B15790" i="44"/>
  <c r="B15789" i="44"/>
  <c r="B15788" i="44"/>
  <c r="B15787" i="44"/>
  <c r="B15786" i="44"/>
  <c r="B15785" i="44"/>
  <c r="B15784" i="44"/>
  <c r="B15783" i="44"/>
  <c r="B15782" i="44"/>
  <c r="B15781" i="44"/>
  <c r="B15780" i="44"/>
  <c r="B15779" i="44"/>
  <c r="B15778" i="44"/>
  <c r="B15777" i="44"/>
  <c r="B15776" i="44"/>
  <c r="B15775" i="44"/>
  <c r="B15774" i="44"/>
  <c r="B15773" i="44"/>
  <c r="B15772" i="44"/>
  <c r="B15771" i="44"/>
  <c r="B15770" i="44"/>
  <c r="B15769" i="44"/>
  <c r="B15768" i="44"/>
  <c r="B15767" i="44"/>
  <c r="B15766" i="44"/>
  <c r="B15765" i="44"/>
  <c r="B15764" i="44"/>
  <c r="B15763" i="44"/>
  <c r="B15762" i="44"/>
  <c r="B15761" i="44"/>
  <c r="B15760" i="44"/>
  <c r="B15759" i="44"/>
  <c r="B15758" i="44"/>
  <c r="B15757" i="44"/>
  <c r="B15756" i="44"/>
  <c r="B15755" i="44"/>
  <c r="B15754" i="44"/>
  <c r="B15753" i="44"/>
  <c r="B15752" i="44"/>
  <c r="B15751" i="44"/>
  <c r="B15750" i="44"/>
  <c r="B15749" i="44"/>
  <c r="B15748" i="44"/>
  <c r="B15747" i="44"/>
  <c r="B15746" i="44"/>
  <c r="B15745" i="44"/>
  <c r="B15744" i="44"/>
  <c r="B15743" i="44"/>
  <c r="B15742" i="44"/>
  <c r="B15741" i="44"/>
  <c r="B15740" i="44"/>
  <c r="B15739" i="44"/>
  <c r="B15738" i="44"/>
  <c r="B15737" i="44"/>
  <c r="B15736" i="44"/>
  <c r="B15735" i="44"/>
  <c r="B15734" i="44"/>
  <c r="B15733" i="44"/>
  <c r="B15732" i="44"/>
  <c r="B15731" i="44"/>
  <c r="B15730" i="44"/>
  <c r="B15729" i="44"/>
  <c r="B15728" i="44"/>
  <c r="B15727" i="44"/>
  <c r="B15726" i="44"/>
  <c r="B15725" i="44"/>
  <c r="B15724" i="44"/>
  <c r="B15723" i="44"/>
  <c r="B15722" i="44"/>
  <c r="B15721" i="44"/>
  <c r="B15720" i="44"/>
  <c r="B15719" i="44"/>
  <c r="B15718" i="44"/>
  <c r="B15717" i="44"/>
  <c r="B15716" i="44"/>
  <c r="B15715" i="44"/>
  <c r="B15714" i="44"/>
  <c r="B15713" i="44"/>
  <c r="B15712" i="44"/>
  <c r="B15711" i="44"/>
  <c r="B15710" i="44"/>
  <c r="B15709" i="44"/>
  <c r="B15708" i="44"/>
  <c r="B15707" i="44"/>
  <c r="B15706" i="44"/>
  <c r="B15705" i="44"/>
  <c r="B15704" i="44"/>
  <c r="B15703" i="44"/>
  <c r="B15702" i="44"/>
  <c r="B15701" i="44"/>
  <c r="B15700" i="44"/>
  <c r="B15699" i="44"/>
  <c r="B15698" i="44"/>
  <c r="B15697" i="44"/>
  <c r="B15696" i="44"/>
  <c r="B15695" i="44"/>
  <c r="B15694" i="44"/>
  <c r="B15693" i="44"/>
  <c r="B15692" i="44"/>
  <c r="B15691" i="44"/>
  <c r="B15690" i="44"/>
  <c r="B15689" i="44"/>
  <c r="B15688" i="44"/>
  <c r="B15687" i="44"/>
  <c r="B15686" i="44"/>
  <c r="B15685" i="44"/>
  <c r="B15684" i="44"/>
  <c r="B15683" i="44"/>
  <c r="B15682" i="44"/>
  <c r="B15681" i="44"/>
  <c r="B15680" i="44"/>
  <c r="B15679" i="44"/>
  <c r="B15678" i="44"/>
  <c r="B15677" i="44"/>
  <c r="B15676" i="44"/>
  <c r="B15675" i="44"/>
  <c r="B15674" i="44"/>
  <c r="B15673" i="44"/>
  <c r="B15672" i="44"/>
  <c r="B15671" i="44"/>
  <c r="B15670" i="44"/>
  <c r="B15669" i="44"/>
  <c r="B15668" i="44"/>
  <c r="B15667" i="44"/>
  <c r="B15666" i="44"/>
  <c r="B15665" i="44"/>
  <c r="B15664" i="44"/>
  <c r="B15663" i="44"/>
  <c r="B15662" i="44"/>
  <c r="B15661" i="44"/>
  <c r="B15660" i="44"/>
  <c r="B15659" i="44"/>
  <c r="B15658" i="44"/>
  <c r="B15657" i="44"/>
  <c r="B15656" i="44"/>
  <c r="B15655" i="44"/>
  <c r="B15654" i="44"/>
  <c r="B15653" i="44"/>
  <c r="B15652" i="44"/>
  <c r="B15651" i="44"/>
  <c r="B15650" i="44"/>
  <c r="B15649" i="44"/>
  <c r="B15648" i="44"/>
  <c r="B15647" i="44"/>
  <c r="B15646" i="44"/>
  <c r="B15645" i="44"/>
  <c r="B15644" i="44"/>
  <c r="B15643" i="44"/>
  <c r="B15642" i="44"/>
  <c r="B15641" i="44"/>
  <c r="B15640" i="44"/>
  <c r="B15639" i="44"/>
  <c r="B15638" i="44"/>
  <c r="B15637" i="44"/>
  <c r="B15636" i="44"/>
  <c r="B15635" i="44"/>
  <c r="B15634" i="44"/>
  <c r="B15633" i="44"/>
  <c r="B15632" i="44"/>
  <c r="B15631" i="44"/>
  <c r="B15630" i="44"/>
  <c r="B15629" i="44"/>
  <c r="B15628" i="44"/>
  <c r="B15627" i="44"/>
  <c r="B15626" i="44"/>
  <c r="B15625" i="44"/>
  <c r="B15624" i="44"/>
  <c r="B15623" i="44"/>
  <c r="B15622" i="44"/>
  <c r="B15621" i="44"/>
  <c r="B15620" i="44"/>
  <c r="B15619" i="44"/>
  <c r="B15618" i="44"/>
  <c r="B15617" i="44"/>
  <c r="B15616" i="44"/>
  <c r="B15615" i="44"/>
  <c r="B15614" i="44"/>
  <c r="B15613" i="44"/>
  <c r="B15612" i="44"/>
  <c r="B15611" i="44"/>
  <c r="B15610" i="44"/>
  <c r="B15609" i="44"/>
  <c r="B15608" i="44"/>
  <c r="B15607" i="44"/>
  <c r="B15606" i="44"/>
  <c r="B15605" i="44"/>
  <c r="B15604" i="44"/>
  <c r="B15603" i="44"/>
  <c r="B15602" i="44"/>
  <c r="B15601" i="44"/>
  <c r="B15600" i="44"/>
  <c r="B15599" i="44"/>
  <c r="B15598" i="44"/>
  <c r="B15597" i="44"/>
  <c r="B15596" i="44"/>
  <c r="B15595" i="44"/>
  <c r="B15594" i="44"/>
  <c r="B15593" i="44"/>
  <c r="B15592" i="44"/>
  <c r="B15591" i="44"/>
  <c r="B15590" i="44"/>
  <c r="B15589" i="44"/>
  <c r="B15588" i="44"/>
  <c r="B15587" i="44"/>
  <c r="B15586" i="44"/>
  <c r="B15585" i="44"/>
  <c r="B15584" i="44"/>
  <c r="B15583" i="44"/>
  <c r="B15582" i="44"/>
  <c r="B15581" i="44"/>
  <c r="B15580" i="44"/>
  <c r="B15579" i="44"/>
  <c r="B15578" i="44"/>
  <c r="B15577" i="44"/>
  <c r="B15576" i="44"/>
  <c r="B15575" i="44"/>
  <c r="B15574" i="44"/>
  <c r="B15573" i="44"/>
  <c r="B15572" i="44"/>
  <c r="B15571" i="44"/>
  <c r="B15570" i="44"/>
  <c r="B15569" i="44"/>
  <c r="B15568" i="44"/>
  <c r="B15567" i="44"/>
  <c r="B15566" i="44"/>
  <c r="B15565" i="44"/>
  <c r="B15564" i="44"/>
  <c r="B15563" i="44"/>
  <c r="B15562" i="44"/>
  <c r="B15561" i="44"/>
  <c r="B15560" i="44"/>
  <c r="B15559" i="44"/>
  <c r="B15558" i="44"/>
  <c r="B15557" i="44"/>
  <c r="B15556" i="44"/>
  <c r="B15555" i="44"/>
  <c r="B15554" i="44"/>
  <c r="B15553" i="44"/>
  <c r="B15552" i="44"/>
  <c r="B15551" i="44"/>
  <c r="B15550" i="44"/>
  <c r="B15549" i="44"/>
  <c r="B15548" i="44"/>
  <c r="B15547" i="44"/>
  <c r="B15546" i="44"/>
  <c r="B15545" i="44"/>
  <c r="B15544" i="44"/>
  <c r="B15543" i="44"/>
  <c r="B15542" i="44"/>
  <c r="B15541" i="44"/>
  <c r="B15540" i="44"/>
  <c r="B15539" i="44"/>
  <c r="B15538" i="44"/>
  <c r="B15537" i="44"/>
  <c r="B15536" i="44"/>
  <c r="B15535" i="44"/>
  <c r="B15534" i="44"/>
  <c r="B15533" i="44"/>
  <c r="B15532" i="44"/>
  <c r="B15531" i="44"/>
  <c r="B15530" i="44"/>
  <c r="B15529" i="44"/>
  <c r="B15528" i="44"/>
  <c r="B15527" i="44"/>
  <c r="B15526" i="44"/>
  <c r="B15525" i="44"/>
  <c r="B15524" i="44"/>
  <c r="B15523" i="44"/>
  <c r="B15522" i="44"/>
  <c r="B15521" i="44"/>
  <c r="B15520" i="44"/>
  <c r="B15519" i="44"/>
  <c r="B15518" i="44"/>
  <c r="B15517" i="44"/>
  <c r="B15516" i="44"/>
  <c r="B15515" i="44"/>
  <c r="B15514" i="44"/>
  <c r="B15513" i="44"/>
  <c r="B15512" i="44"/>
  <c r="B15511" i="44"/>
  <c r="B15510" i="44"/>
  <c r="B15509" i="44"/>
  <c r="B15508" i="44"/>
  <c r="B15507" i="44"/>
  <c r="B15506" i="44"/>
  <c r="B15505" i="44"/>
  <c r="B15504" i="44"/>
  <c r="B15503" i="44"/>
  <c r="B15502" i="44"/>
  <c r="B15501" i="44"/>
  <c r="B15500" i="44"/>
  <c r="B15499" i="44"/>
  <c r="B15498" i="44"/>
  <c r="B15497" i="44"/>
  <c r="B15496" i="44"/>
  <c r="B15495" i="44"/>
  <c r="B15494" i="44"/>
  <c r="B15493" i="44"/>
  <c r="B15492" i="44"/>
  <c r="B15491" i="44"/>
  <c r="B15490" i="44"/>
  <c r="B15489" i="44"/>
  <c r="B15488" i="44"/>
  <c r="B15487" i="44"/>
  <c r="B15486" i="44"/>
  <c r="B15485" i="44"/>
  <c r="B15484" i="44"/>
  <c r="B15483" i="44"/>
  <c r="B15482" i="44"/>
  <c r="B15481" i="44"/>
  <c r="B15480" i="44"/>
  <c r="B15479" i="44"/>
  <c r="B15478" i="44"/>
  <c r="B15477" i="44"/>
  <c r="B15476" i="44"/>
  <c r="B15475" i="44"/>
  <c r="B15474" i="44"/>
  <c r="B15473" i="44"/>
  <c r="B15472" i="44"/>
  <c r="B15471" i="44"/>
  <c r="B15470" i="44"/>
  <c r="B15469" i="44"/>
  <c r="B15468" i="44"/>
  <c r="B15467" i="44"/>
  <c r="B15466" i="44"/>
  <c r="B15465" i="44"/>
  <c r="B15464" i="44"/>
  <c r="B15463" i="44"/>
  <c r="B15462" i="44"/>
  <c r="B15461" i="44"/>
  <c r="B15460" i="44"/>
  <c r="B15459" i="44"/>
  <c r="B15458" i="44"/>
  <c r="B15457" i="44"/>
  <c r="B15456" i="44"/>
  <c r="B15455" i="44"/>
  <c r="B15454" i="44"/>
  <c r="B15453" i="44"/>
  <c r="B15452" i="44"/>
  <c r="B15451" i="44"/>
  <c r="B15450" i="44"/>
  <c r="B15449" i="44"/>
  <c r="B15448" i="44"/>
  <c r="B15447" i="44"/>
  <c r="B15446" i="44"/>
  <c r="B15445" i="44"/>
  <c r="B15444" i="44"/>
  <c r="B15443" i="44"/>
  <c r="B15442" i="44"/>
  <c r="B15441" i="44"/>
  <c r="B15440" i="44"/>
  <c r="B15439" i="44"/>
  <c r="B15438" i="44"/>
  <c r="B15437" i="44"/>
  <c r="B15436" i="44"/>
  <c r="B15435" i="44"/>
  <c r="B15434" i="44"/>
  <c r="B15433" i="44"/>
  <c r="B15432" i="44"/>
  <c r="B15431" i="44"/>
  <c r="B15430" i="44"/>
  <c r="B15429" i="44"/>
  <c r="B15428" i="44"/>
  <c r="B15427" i="44"/>
  <c r="B15426" i="44"/>
  <c r="B15425" i="44"/>
  <c r="B15424" i="44"/>
  <c r="B15423" i="44"/>
  <c r="B15422" i="44"/>
  <c r="B15421" i="44"/>
  <c r="B15420" i="44"/>
  <c r="B15419" i="44"/>
  <c r="B15418" i="44"/>
  <c r="B15417" i="44"/>
  <c r="B15416" i="44"/>
  <c r="B15415" i="44"/>
  <c r="B15414" i="44"/>
  <c r="B15413" i="44"/>
  <c r="B15412" i="44"/>
  <c r="B15411" i="44"/>
  <c r="B15410" i="44"/>
  <c r="B15409" i="44"/>
  <c r="B15408" i="44"/>
  <c r="B15407" i="44"/>
  <c r="B15406" i="44"/>
  <c r="B15405" i="44"/>
  <c r="B15404" i="44"/>
  <c r="B15403" i="44"/>
  <c r="B15402" i="44"/>
  <c r="B15401" i="44"/>
  <c r="B15400" i="44"/>
  <c r="B15399" i="44"/>
  <c r="B15398" i="44"/>
  <c r="B15397" i="44"/>
  <c r="B15396" i="44"/>
  <c r="B15395" i="44"/>
  <c r="B15394" i="44"/>
  <c r="B15393" i="44"/>
  <c r="B15392" i="44"/>
  <c r="B15391" i="44"/>
  <c r="B15390" i="44"/>
  <c r="B15389" i="44"/>
  <c r="B15388" i="44"/>
  <c r="B15387" i="44"/>
  <c r="B15386" i="44"/>
  <c r="B15385" i="44"/>
  <c r="B15384" i="44"/>
  <c r="B15383" i="44"/>
  <c r="B15382" i="44"/>
  <c r="B15381" i="44"/>
  <c r="B15380" i="44"/>
  <c r="B15379" i="44"/>
  <c r="B15378" i="44"/>
  <c r="B15377" i="44"/>
  <c r="B15376" i="44"/>
  <c r="B15375" i="44"/>
  <c r="B15374" i="44"/>
  <c r="B15373" i="44"/>
  <c r="B15372" i="44"/>
  <c r="B15371" i="44"/>
  <c r="B15370" i="44"/>
  <c r="B15369" i="44"/>
  <c r="B15368" i="44"/>
  <c r="B15367" i="44"/>
  <c r="B15366" i="44"/>
  <c r="B15365" i="44"/>
  <c r="B15364" i="44"/>
  <c r="B15363" i="44"/>
  <c r="B15362" i="44"/>
  <c r="B15361" i="44"/>
  <c r="B15360" i="44"/>
  <c r="B15359" i="44"/>
  <c r="B15358" i="44"/>
  <c r="B15357" i="44"/>
  <c r="B15356" i="44"/>
  <c r="B15355" i="44"/>
  <c r="B15354" i="44"/>
  <c r="B15353" i="44"/>
  <c r="B15352" i="44"/>
  <c r="B15351" i="44"/>
  <c r="B15350" i="44"/>
  <c r="B15349" i="44"/>
  <c r="B15348" i="44"/>
  <c r="B15347" i="44"/>
  <c r="B15346" i="44"/>
  <c r="B15345" i="44"/>
  <c r="B15344" i="44"/>
  <c r="B15343" i="44"/>
  <c r="B15342" i="44"/>
  <c r="B15341" i="44"/>
  <c r="B15340" i="44"/>
  <c r="B15339" i="44"/>
  <c r="B15338" i="44"/>
  <c r="B15337" i="44"/>
  <c r="B15336" i="44"/>
  <c r="B15335" i="44"/>
  <c r="B15334" i="44"/>
  <c r="B15333" i="44"/>
  <c r="B15332" i="44"/>
  <c r="B15331" i="44"/>
  <c r="B15330" i="44"/>
  <c r="B15329" i="44"/>
  <c r="B15328" i="44"/>
  <c r="B15327" i="44"/>
  <c r="B15326" i="44"/>
  <c r="B15325" i="44"/>
  <c r="B15324" i="44"/>
  <c r="B15323" i="44"/>
  <c r="B15322" i="44"/>
  <c r="B15321" i="44"/>
  <c r="B15320" i="44"/>
  <c r="B15319" i="44"/>
  <c r="B15318" i="44"/>
  <c r="B15317" i="44"/>
  <c r="B15316" i="44"/>
  <c r="B15315" i="44"/>
  <c r="B15314" i="44"/>
  <c r="B15313" i="44"/>
  <c r="B15312" i="44"/>
  <c r="B15311" i="44"/>
  <c r="B15310" i="44"/>
  <c r="B15309" i="44"/>
  <c r="B15308" i="44"/>
  <c r="B15307" i="44"/>
  <c r="B15306" i="44"/>
  <c r="B15305" i="44"/>
  <c r="B15304" i="44"/>
  <c r="B15303" i="44"/>
  <c r="B15302" i="44"/>
  <c r="B15301" i="44"/>
  <c r="B15300" i="44"/>
  <c r="B15299" i="44"/>
  <c r="B15298" i="44"/>
  <c r="B15297" i="44"/>
  <c r="B15296" i="44"/>
  <c r="B15295" i="44"/>
  <c r="B15294" i="44"/>
  <c r="B15293" i="44"/>
  <c r="B15292" i="44"/>
  <c r="B15291" i="44"/>
  <c r="B15290" i="44"/>
  <c r="B15289" i="44"/>
  <c r="B15288" i="44"/>
  <c r="B15287" i="44"/>
  <c r="B15286" i="44"/>
  <c r="B15285" i="44"/>
  <c r="B15284" i="44"/>
  <c r="B15283" i="44"/>
  <c r="B15282" i="44"/>
  <c r="B15281" i="44"/>
  <c r="B15280" i="44"/>
  <c r="B15279" i="44"/>
  <c r="B15278" i="44"/>
  <c r="B15277" i="44"/>
  <c r="B15276" i="44"/>
  <c r="B15275" i="44"/>
  <c r="B15274" i="44"/>
  <c r="B15273" i="44"/>
  <c r="B15272" i="44"/>
  <c r="B15271" i="44"/>
  <c r="B15270" i="44"/>
  <c r="B15269" i="44"/>
  <c r="B15268" i="44"/>
  <c r="B15267" i="44"/>
  <c r="B15266" i="44"/>
  <c r="B15265" i="44"/>
  <c r="B15264" i="44"/>
  <c r="B15263" i="44"/>
  <c r="B15262" i="44"/>
  <c r="B15261" i="44"/>
  <c r="B15260" i="44"/>
  <c r="B15259" i="44"/>
  <c r="B15258" i="44"/>
  <c r="B15257" i="44"/>
  <c r="B15256" i="44"/>
  <c r="B15255" i="44"/>
  <c r="B15254" i="44"/>
  <c r="B15253" i="44"/>
  <c r="B15252" i="44"/>
  <c r="B15251" i="44"/>
  <c r="B15250" i="44"/>
  <c r="B15249" i="44"/>
  <c r="B15248" i="44"/>
  <c r="B15247" i="44"/>
  <c r="B15246" i="44"/>
  <c r="B15245" i="44"/>
  <c r="B15244" i="44"/>
  <c r="B15243" i="44"/>
  <c r="B15242" i="44"/>
  <c r="B15241" i="44"/>
  <c r="B15240" i="44"/>
  <c r="B15239" i="44"/>
  <c r="B15238" i="44"/>
  <c r="B15237" i="44"/>
  <c r="B15236" i="44"/>
  <c r="B15235" i="44"/>
  <c r="B15234" i="44"/>
  <c r="B15233" i="44"/>
  <c r="B15232" i="44"/>
  <c r="B15231" i="44"/>
  <c r="B15230" i="44"/>
  <c r="B15229" i="44"/>
  <c r="B15228" i="44"/>
  <c r="B15227" i="44"/>
  <c r="B15226" i="44"/>
  <c r="B15225" i="44"/>
  <c r="B15224" i="44"/>
  <c r="B15223" i="44"/>
  <c r="B15222" i="44"/>
  <c r="B15221" i="44"/>
  <c r="B15220" i="44"/>
  <c r="B15219" i="44"/>
  <c r="B15218" i="44"/>
  <c r="B15217" i="44"/>
  <c r="B15216" i="44"/>
  <c r="B15215" i="44"/>
  <c r="B15214" i="44"/>
  <c r="B15213" i="44"/>
  <c r="B15212" i="44"/>
  <c r="B15211" i="44"/>
  <c r="B15210" i="44"/>
  <c r="B15209" i="44"/>
  <c r="B15208" i="44"/>
  <c r="B15207" i="44"/>
  <c r="B15206" i="44"/>
  <c r="B15205" i="44"/>
  <c r="B15204" i="44"/>
  <c r="B15203" i="44"/>
  <c r="B15202" i="44"/>
  <c r="B15201" i="44"/>
  <c r="B15200" i="44"/>
  <c r="B15199" i="44"/>
  <c r="B15198" i="44"/>
  <c r="B15197" i="44"/>
  <c r="B15196" i="44"/>
  <c r="B15195" i="44"/>
  <c r="B15194" i="44"/>
  <c r="B15193" i="44"/>
  <c r="B15192" i="44"/>
  <c r="B15191" i="44"/>
  <c r="B15190" i="44"/>
  <c r="B15189" i="44"/>
  <c r="B15188" i="44"/>
  <c r="B15187" i="44"/>
  <c r="B15186" i="44"/>
  <c r="B15185" i="44"/>
  <c r="B15184" i="44"/>
  <c r="B15183" i="44"/>
  <c r="B15182" i="44"/>
  <c r="B15181" i="44"/>
  <c r="B15180" i="44"/>
  <c r="B15179" i="44"/>
  <c r="B15178" i="44"/>
  <c r="B15177" i="44"/>
  <c r="B15176" i="44"/>
  <c r="B15175" i="44"/>
  <c r="B15174" i="44"/>
  <c r="B15173" i="44"/>
  <c r="B15172" i="44"/>
  <c r="B15171" i="44"/>
  <c r="B15170" i="44"/>
  <c r="B15169" i="44"/>
  <c r="B15168" i="44"/>
  <c r="B15167" i="44"/>
  <c r="B15166" i="44"/>
  <c r="B15165" i="44"/>
  <c r="B15164" i="44"/>
  <c r="B15163" i="44"/>
  <c r="B15162" i="44"/>
  <c r="B15161" i="44"/>
  <c r="B15160" i="44"/>
  <c r="B15159" i="44"/>
  <c r="B15158" i="44"/>
  <c r="B15157" i="44"/>
  <c r="B15156" i="44"/>
  <c r="B15155" i="44"/>
  <c r="B15154" i="44"/>
  <c r="B15153" i="44"/>
  <c r="B15152" i="44"/>
  <c r="B15151" i="44"/>
  <c r="B15150" i="44"/>
  <c r="B15149" i="44"/>
  <c r="B15148" i="44"/>
  <c r="B15147" i="44"/>
  <c r="B15146" i="44"/>
  <c r="B15145" i="44"/>
  <c r="B15144" i="44"/>
  <c r="B15143" i="44"/>
  <c r="B15142" i="44"/>
  <c r="B15141" i="44"/>
  <c r="B15140" i="44"/>
  <c r="B15139" i="44"/>
  <c r="B15138" i="44"/>
  <c r="B15137" i="44"/>
  <c r="B15136" i="44"/>
  <c r="B15135" i="44"/>
  <c r="B15134" i="44"/>
  <c r="B15133" i="44"/>
  <c r="B15132" i="44"/>
  <c r="B15131" i="44"/>
  <c r="B15130" i="44"/>
  <c r="B15129" i="44"/>
  <c r="B15128" i="44"/>
  <c r="B15127" i="44"/>
  <c r="B15126" i="44"/>
  <c r="B15125" i="44"/>
  <c r="B15124" i="44"/>
  <c r="B15123" i="44"/>
  <c r="B15122" i="44"/>
  <c r="B15121" i="44"/>
  <c r="B15120" i="44"/>
  <c r="B15119" i="44"/>
  <c r="B15118" i="44"/>
  <c r="B15117" i="44"/>
  <c r="B15116" i="44"/>
  <c r="B15115" i="44"/>
  <c r="B15114" i="44"/>
  <c r="B15113" i="44"/>
  <c r="B15112" i="44"/>
  <c r="B15111" i="44"/>
  <c r="B15110" i="44"/>
  <c r="B15109" i="44"/>
  <c r="B15108" i="44"/>
  <c r="B15107" i="44"/>
  <c r="B15106" i="44"/>
  <c r="B15105" i="44"/>
  <c r="B15104" i="44"/>
  <c r="B15103" i="44"/>
  <c r="B15102" i="44"/>
  <c r="B15101" i="44"/>
  <c r="B15100" i="44"/>
  <c r="B15099" i="44"/>
  <c r="B15098" i="44"/>
  <c r="B15097" i="44"/>
  <c r="B15096" i="44"/>
  <c r="B15095" i="44"/>
  <c r="B15094" i="44"/>
  <c r="B15093" i="44"/>
  <c r="B15092" i="44"/>
  <c r="B15091" i="44"/>
  <c r="B15090" i="44"/>
  <c r="B15089" i="44"/>
  <c r="B15088" i="44"/>
  <c r="B15087" i="44"/>
  <c r="B15086" i="44"/>
  <c r="B15085" i="44"/>
  <c r="B15084" i="44"/>
  <c r="B15083" i="44"/>
  <c r="B15082" i="44"/>
  <c r="B15081" i="44"/>
  <c r="B15080" i="44"/>
  <c r="B15079" i="44"/>
  <c r="B15078" i="44"/>
  <c r="B15077" i="44"/>
  <c r="B15076" i="44"/>
  <c r="B15075" i="44"/>
  <c r="B15074" i="44"/>
  <c r="B15073" i="44"/>
  <c r="B15072" i="44"/>
  <c r="B15071" i="44"/>
  <c r="B15070" i="44"/>
  <c r="B15069" i="44"/>
  <c r="B15068" i="44"/>
  <c r="B15067" i="44"/>
  <c r="B15066" i="44"/>
  <c r="B15065" i="44"/>
  <c r="B15064" i="44"/>
  <c r="B15063" i="44"/>
  <c r="B15062" i="44"/>
  <c r="B15061" i="44"/>
  <c r="B15060" i="44"/>
  <c r="B15059" i="44"/>
  <c r="B15058" i="44"/>
  <c r="B15057" i="44"/>
  <c r="B15056" i="44"/>
  <c r="B15055" i="44"/>
  <c r="B15054" i="44"/>
  <c r="B15053" i="44"/>
  <c r="B15052" i="44"/>
  <c r="B15051" i="44"/>
  <c r="B15050" i="44"/>
  <c r="B15049" i="44"/>
  <c r="B15048" i="44"/>
  <c r="B15047" i="44"/>
  <c r="B15046" i="44"/>
  <c r="B15045" i="44"/>
  <c r="B15044" i="44"/>
  <c r="B15043" i="44"/>
  <c r="B15042" i="44"/>
  <c r="B15041" i="44"/>
  <c r="B15040" i="44"/>
  <c r="B15039" i="44"/>
  <c r="B15038" i="44"/>
  <c r="B15037" i="44"/>
  <c r="B15036" i="44"/>
  <c r="B15035" i="44"/>
  <c r="B15034" i="44"/>
  <c r="B15033" i="44"/>
  <c r="B15032" i="44"/>
  <c r="B15031" i="44"/>
  <c r="B15030" i="44"/>
  <c r="B15029" i="44"/>
  <c r="B15028" i="44"/>
  <c r="B15027" i="44"/>
  <c r="B15026" i="44"/>
  <c r="B15025" i="44"/>
  <c r="B15024" i="44"/>
  <c r="B15023" i="44"/>
  <c r="B15022" i="44"/>
  <c r="B15021" i="44"/>
  <c r="B15020" i="44"/>
  <c r="B15019" i="44"/>
  <c r="B15018" i="44"/>
  <c r="B15017" i="44"/>
  <c r="B15016" i="44"/>
  <c r="B15015" i="44"/>
  <c r="B15014" i="44"/>
  <c r="B15013" i="44"/>
  <c r="B15012" i="44"/>
  <c r="B15011" i="44"/>
  <c r="B15010" i="44"/>
  <c r="B15009" i="44"/>
  <c r="B15008" i="44"/>
  <c r="B15007" i="44"/>
  <c r="B15006" i="44"/>
  <c r="B15005" i="44"/>
  <c r="B15004" i="44"/>
  <c r="B15003" i="44"/>
  <c r="B15002" i="44"/>
  <c r="B15001" i="44"/>
  <c r="B15000" i="44"/>
  <c r="B14999" i="44"/>
  <c r="B14998" i="44"/>
  <c r="B14997" i="44"/>
  <c r="B14996" i="44"/>
  <c r="B14995" i="44"/>
  <c r="B14994" i="44"/>
  <c r="B14993" i="44"/>
  <c r="B14992" i="44"/>
  <c r="B14991" i="44"/>
  <c r="B14990" i="44"/>
  <c r="B14989" i="44"/>
  <c r="B14988" i="44"/>
  <c r="B14987" i="44"/>
  <c r="B14986" i="44"/>
  <c r="B14985" i="44"/>
  <c r="B14984" i="44"/>
  <c r="B14983" i="44"/>
  <c r="B14982" i="44"/>
  <c r="B14981" i="44"/>
  <c r="B14980" i="44"/>
  <c r="B14979" i="44"/>
  <c r="B14978" i="44"/>
  <c r="B14977" i="44"/>
  <c r="B14976" i="44"/>
  <c r="B14975" i="44"/>
  <c r="B14974" i="44"/>
  <c r="B14973" i="44"/>
  <c r="B14972" i="44"/>
  <c r="B14971" i="44"/>
  <c r="B14970" i="44"/>
  <c r="B14969" i="44"/>
  <c r="B14968" i="44"/>
  <c r="B14967" i="44"/>
  <c r="B14966" i="44"/>
  <c r="B14965" i="44"/>
  <c r="B14964" i="44"/>
  <c r="B14963" i="44"/>
  <c r="B14962" i="44"/>
  <c r="B14961" i="44"/>
  <c r="B14960" i="44"/>
  <c r="B14959" i="44"/>
  <c r="B14958" i="44"/>
  <c r="B14957" i="44"/>
  <c r="B14956" i="44"/>
  <c r="B14955" i="44"/>
  <c r="B14954" i="44"/>
  <c r="B14953" i="44"/>
  <c r="B14952" i="44"/>
  <c r="B14951" i="44"/>
  <c r="B14950" i="44"/>
  <c r="B14949" i="44"/>
  <c r="B14948" i="44"/>
  <c r="B14947" i="44"/>
  <c r="B14946" i="44"/>
  <c r="B14945" i="44"/>
  <c r="B14944" i="44"/>
  <c r="B14943" i="44"/>
  <c r="B14942" i="44"/>
  <c r="B14941" i="44"/>
  <c r="B14940" i="44"/>
  <c r="B14939" i="44"/>
  <c r="B14938" i="44"/>
  <c r="B14937" i="44"/>
  <c r="B14936" i="44"/>
  <c r="B14935" i="44"/>
  <c r="B14934" i="44"/>
  <c r="B14933" i="44"/>
  <c r="B14932" i="44"/>
  <c r="B14931" i="44"/>
  <c r="B14930" i="44"/>
  <c r="B14929" i="44"/>
  <c r="B14928" i="44"/>
  <c r="B14927" i="44"/>
  <c r="B14926" i="44"/>
  <c r="B14925" i="44"/>
  <c r="B14924" i="44"/>
  <c r="B14923" i="44"/>
  <c r="B14922" i="44"/>
  <c r="B14921" i="44"/>
  <c r="B14920" i="44"/>
  <c r="B14919" i="44"/>
  <c r="B14918" i="44"/>
  <c r="B14917" i="44"/>
  <c r="B14916" i="44"/>
  <c r="B14915" i="44"/>
  <c r="B14914" i="44"/>
  <c r="B14913" i="44"/>
  <c r="B14912" i="44"/>
  <c r="B14911" i="44"/>
  <c r="B14910" i="44"/>
  <c r="B14909" i="44"/>
  <c r="B14908" i="44"/>
  <c r="B14907" i="44"/>
  <c r="B14906" i="44"/>
  <c r="B14905" i="44"/>
  <c r="B14904" i="44"/>
  <c r="B14903" i="44"/>
  <c r="B14902" i="44"/>
  <c r="B14901" i="44"/>
  <c r="B14900" i="44"/>
  <c r="B14899" i="44"/>
  <c r="B14898" i="44"/>
  <c r="B14897" i="44"/>
  <c r="B14896" i="44"/>
  <c r="B14895" i="44"/>
  <c r="B14894" i="44"/>
  <c r="B14893" i="44"/>
  <c r="B14892" i="44"/>
  <c r="B14891" i="44"/>
  <c r="B14890" i="44"/>
  <c r="B14889" i="44"/>
  <c r="B14888" i="44"/>
  <c r="B14887" i="44"/>
  <c r="B14886" i="44"/>
  <c r="B14885" i="44"/>
  <c r="B14884" i="44"/>
  <c r="B14883" i="44"/>
  <c r="B14882" i="44"/>
  <c r="B14881" i="44"/>
  <c r="B14880" i="44"/>
  <c r="B14879" i="44"/>
  <c r="B14878" i="44"/>
  <c r="B14877" i="44"/>
  <c r="B14876" i="44"/>
  <c r="B14875" i="44"/>
  <c r="B14874" i="44"/>
  <c r="B14873" i="44"/>
  <c r="B14872" i="44"/>
  <c r="B14871" i="44"/>
  <c r="B14870" i="44"/>
  <c r="B14869" i="44"/>
  <c r="B14868" i="44"/>
  <c r="B14867" i="44"/>
  <c r="B14866" i="44"/>
  <c r="B14865" i="44"/>
  <c r="B14864" i="44"/>
  <c r="B14863" i="44"/>
  <c r="B14862" i="44"/>
  <c r="B14861" i="44"/>
  <c r="B14860" i="44"/>
  <c r="B14859" i="44"/>
  <c r="B14858" i="44"/>
  <c r="B14857" i="44"/>
  <c r="B14856" i="44"/>
  <c r="B14855" i="44"/>
  <c r="B14854" i="44"/>
  <c r="B14853" i="44"/>
  <c r="B14852" i="44"/>
  <c r="B14851" i="44"/>
  <c r="B14850" i="44"/>
  <c r="B14849" i="44"/>
  <c r="B14848" i="44"/>
  <c r="B14847" i="44"/>
  <c r="B14846" i="44"/>
  <c r="B14845" i="44"/>
  <c r="B14844" i="44"/>
  <c r="B14843" i="44"/>
  <c r="B14842" i="44"/>
  <c r="B14841" i="44"/>
  <c r="B14840" i="44"/>
  <c r="B14839" i="44"/>
  <c r="B14838" i="44"/>
  <c r="B14837" i="44"/>
  <c r="B14836" i="44"/>
  <c r="B14835" i="44"/>
  <c r="B14834" i="44"/>
  <c r="B14833" i="44"/>
  <c r="B14832" i="44"/>
  <c r="B14831" i="44"/>
  <c r="B14830" i="44"/>
  <c r="B14829" i="44"/>
  <c r="B14828" i="44"/>
  <c r="B14827" i="44"/>
  <c r="B14826" i="44"/>
  <c r="B14825" i="44"/>
  <c r="B14824" i="44"/>
  <c r="B14823" i="44"/>
  <c r="B14822" i="44"/>
  <c r="B14821" i="44"/>
  <c r="B14820" i="44"/>
  <c r="B14819" i="44"/>
  <c r="B14818" i="44"/>
  <c r="B14817" i="44"/>
  <c r="B14816" i="44"/>
  <c r="B14815" i="44"/>
  <c r="B14814" i="44"/>
  <c r="B14813" i="44"/>
  <c r="B14812" i="44"/>
  <c r="B14811" i="44"/>
  <c r="B14810" i="44"/>
  <c r="B14809" i="44"/>
  <c r="B14808" i="44"/>
  <c r="B14807" i="44"/>
  <c r="B14806" i="44"/>
  <c r="B14805" i="44"/>
  <c r="B14804" i="44"/>
  <c r="B14803" i="44"/>
  <c r="B14802" i="44"/>
  <c r="B14801" i="44"/>
  <c r="B14800" i="44"/>
  <c r="B14799" i="44"/>
  <c r="B14798" i="44"/>
  <c r="B14797" i="44"/>
  <c r="B14796" i="44"/>
  <c r="B14795" i="44"/>
  <c r="B14794" i="44"/>
  <c r="B14793" i="44"/>
  <c r="B14792" i="44"/>
  <c r="B14791" i="44"/>
  <c r="B14790" i="44"/>
  <c r="B14789" i="44"/>
  <c r="B14788" i="44"/>
  <c r="B14787" i="44"/>
  <c r="B14786" i="44"/>
  <c r="B14785" i="44"/>
  <c r="B14784" i="44"/>
  <c r="B14783" i="44"/>
  <c r="B14782" i="44"/>
  <c r="B14781" i="44"/>
  <c r="B14780" i="44"/>
  <c r="B14779" i="44"/>
  <c r="B14778" i="44"/>
  <c r="B14777" i="44"/>
  <c r="B14776" i="44"/>
  <c r="B14775" i="44"/>
  <c r="B14774" i="44"/>
  <c r="B14773" i="44"/>
  <c r="B14772" i="44"/>
  <c r="B14771" i="44"/>
  <c r="B14770" i="44"/>
  <c r="B14769" i="44"/>
  <c r="B14768" i="44"/>
  <c r="B14767" i="44"/>
  <c r="B14766" i="44"/>
  <c r="B14765" i="44"/>
  <c r="B14764" i="44"/>
  <c r="B14763" i="44"/>
  <c r="B14762" i="44"/>
  <c r="B14761" i="44"/>
  <c r="B14760" i="44"/>
  <c r="B14759" i="44"/>
  <c r="B14758" i="44"/>
  <c r="B14757" i="44"/>
  <c r="B14756" i="44"/>
  <c r="B14755" i="44"/>
  <c r="B14754" i="44"/>
  <c r="B14753" i="44"/>
  <c r="B14752" i="44"/>
  <c r="B14751" i="44"/>
  <c r="B14750" i="44"/>
  <c r="B14749" i="44"/>
  <c r="B14748" i="44"/>
  <c r="B14747" i="44"/>
  <c r="B14746" i="44"/>
  <c r="B14745" i="44"/>
  <c r="B14744" i="44"/>
  <c r="B14743" i="44"/>
  <c r="B14742" i="44"/>
  <c r="B14741" i="44"/>
  <c r="B14740" i="44"/>
  <c r="B14739" i="44"/>
  <c r="B14738" i="44"/>
  <c r="B14737" i="44"/>
  <c r="B14736" i="44"/>
  <c r="B14735" i="44"/>
  <c r="B14734" i="44"/>
  <c r="B14733" i="44"/>
  <c r="B14732" i="44"/>
  <c r="B14731" i="44"/>
  <c r="B14730" i="44"/>
  <c r="B14729" i="44"/>
  <c r="B14728" i="44"/>
  <c r="B14727" i="44"/>
  <c r="B14726" i="44"/>
  <c r="B14725" i="44"/>
  <c r="B14724" i="44"/>
  <c r="B14723" i="44"/>
  <c r="B14722" i="44"/>
  <c r="B14721" i="44"/>
  <c r="B14720" i="44"/>
  <c r="B14719" i="44"/>
  <c r="B14718" i="44"/>
  <c r="B14717" i="44"/>
  <c r="B14716" i="44"/>
  <c r="B14715" i="44"/>
  <c r="B14714" i="44"/>
  <c r="B14713" i="44"/>
  <c r="B14712" i="44"/>
  <c r="B14711" i="44"/>
  <c r="B14710" i="44"/>
  <c r="B14709" i="44"/>
  <c r="B14708" i="44"/>
  <c r="B14707" i="44"/>
  <c r="B14706" i="44"/>
  <c r="B14705" i="44"/>
  <c r="B14704" i="44"/>
  <c r="B14703" i="44"/>
  <c r="B14702" i="44"/>
  <c r="B14701" i="44"/>
  <c r="B14700" i="44"/>
  <c r="B14699" i="44"/>
  <c r="B14698" i="44"/>
  <c r="B14697" i="44"/>
  <c r="B14696" i="44"/>
  <c r="B14695" i="44"/>
  <c r="B14694" i="44"/>
  <c r="B14693" i="44"/>
  <c r="B14692" i="44"/>
  <c r="B14691" i="44"/>
  <c r="B14690" i="44"/>
  <c r="B14689" i="44"/>
  <c r="B14688" i="44"/>
  <c r="B14687" i="44"/>
  <c r="B14686" i="44"/>
  <c r="B14685" i="44"/>
  <c r="B14684" i="44"/>
  <c r="B14683" i="44"/>
  <c r="B14682" i="44"/>
  <c r="B14681" i="44"/>
  <c r="B14680" i="44"/>
  <c r="B14679" i="44"/>
  <c r="B14678" i="44"/>
  <c r="B14677" i="44"/>
  <c r="B14676" i="44"/>
  <c r="B14675" i="44"/>
  <c r="B14674" i="44"/>
  <c r="B14673" i="44"/>
  <c r="B14672" i="44"/>
  <c r="B14671" i="44"/>
  <c r="B14670" i="44"/>
  <c r="B14669" i="44"/>
  <c r="B14668" i="44"/>
  <c r="B14667" i="44"/>
  <c r="B14666" i="44"/>
  <c r="B14665" i="44"/>
  <c r="B14664" i="44"/>
  <c r="B14663" i="44"/>
  <c r="B14662" i="44"/>
  <c r="B14661" i="44"/>
  <c r="B14660" i="44"/>
  <c r="B14659" i="44"/>
  <c r="B14658" i="44"/>
  <c r="B14657" i="44"/>
  <c r="B14656" i="44"/>
  <c r="B14655" i="44"/>
  <c r="B14654" i="44"/>
  <c r="B14653" i="44"/>
  <c r="B14652" i="44"/>
  <c r="B14651" i="44"/>
  <c r="B14650" i="44"/>
  <c r="B14649" i="44"/>
  <c r="B14648" i="44"/>
  <c r="B14647" i="44"/>
  <c r="B14646" i="44"/>
  <c r="B14645" i="44"/>
  <c r="B14644" i="44"/>
  <c r="B14643" i="44"/>
  <c r="B14642" i="44"/>
  <c r="B14641" i="44"/>
  <c r="B14640" i="44"/>
  <c r="B14639" i="44"/>
  <c r="B14638" i="44"/>
  <c r="B14637" i="44"/>
  <c r="B14636" i="44"/>
  <c r="B14635" i="44"/>
  <c r="B14634" i="44"/>
  <c r="B14633" i="44"/>
  <c r="B14632" i="44"/>
  <c r="B14631" i="44"/>
  <c r="B14630" i="44"/>
  <c r="B14629" i="44"/>
  <c r="B14628" i="44"/>
  <c r="B14627" i="44"/>
  <c r="B14626" i="44"/>
  <c r="B14625" i="44"/>
  <c r="B14624" i="44"/>
  <c r="B14623" i="44"/>
  <c r="B14622" i="44"/>
  <c r="B14621" i="44"/>
  <c r="B14620" i="44"/>
  <c r="B14619" i="44"/>
  <c r="B14618" i="44"/>
  <c r="B14617" i="44"/>
  <c r="B14616" i="44"/>
  <c r="B14615" i="44"/>
  <c r="B14614" i="44"/>
  <c r="B14613" i="44"/>
  <c r="B14612" i="44"/>
  <c r="B14611" i="44"/>
  <c r="B14610" i="44"/>
  <c r="B14609" i="44"/>
  <c r="B14608" i="44"/>
  <c r="B14607" i="44"/>
  <c r="B14606" i="44"/>
  <c r="B14605" i="44"/>
  <c r="B14604" i="44"/>
  <c r="B14603" i="44"/>
  <c r="B14602" i="44"/>
  <c r="B14601" i="44"/>
  <c r="B14600" i="44"/>
  <c r="B14599" i="44"/>
  <c r="B14598" i="44"/>
  <c r="B14597" i="44"/>
  <c r="B14596" i="44"/>
  <c r="B14595" i="44"/>
  <c r="B14594" i="44"/>
  <c r="B14593" i="44"/>
  <c r="B14592" i="44"/>
  <c r="B14591" i="44"/>
  <c r="B14590" i="44"/>
  <c r="B14589" i="44"/>
  <c r="B14588" i="44"/>
  <c r="B14587" i="44"/>
  <c r="B14586" i="44"/>
  <c r="B14585" i="44"/>
  <c r="B14584" i="44"/>
  <c r="B14583" i="44"/>
  <c r="B14582" i="44"/>
  <c r="B14581" i="44"/>
  <c r="B14580" i="44"/>
  <c r="B14579" i="44"/>
  <c r="B14578" i="44"/>
  <c r="B14577" i="44"/>
  <c r="B14576" i="44"/>
  <c r="B14575" i="44"/>
  <c r="B14574" i="44"/>
  <c r="B14573" i="44"/>
  <c r="B14572" i="44"/>
  <c r="B14571" i="44"/>
  <c r="B14570" i="44"/>
  <c r="B14569" i="44"/>
  <c r="B14568" i="44"/>
  <c r="B14567" i="44"/>
  <c r="B14566" i="44"/>
  <c r="B14565" i="44"/>
  <c r="B14564" i="44"/>
  <c r="B14563" i="44"/>
  <c r="B14562" i="44"/>
  <c r="B14561" i="44"/>
  <c r="B14560" i="44"/>
  <c r="B14559" i="44"/>
  <c r="B14558" i="44"/>
  <c r="B14557" i="44"/>
  <c r="B14556" i="44"/>
  <c r="B14555" i="44"/>
  <c r="B14554" i="44"/>
  <c r="B14553" i="44"/>
  <c r="B14552" i="44"/>
  <c r="B14551" i="44"/>
  <c r="B14550" i="44"/>
  <c r="B14549" i="44"/>
  <c r="B14548" i="44"/>
  <c r="B14547" i="44"/>
  <c r="B14546" i="44"/>
  <c r="B14545" i="44"/>
  <c r="B14544" i="44"/>
  <c r="B14543" i="44"/>
  <c r="B14542" i="44"/>
  <c r="B14541" i="44"/>
  <c r="B14540" i="44"/>
  <c r="B14539" i="44"/>
  <c r="B14538" i="44"/>
  <c r="B14537" i="44"/>
  <c r="B14536" i="44"/>
  <c r="B14535" i="44"/>
  <c r="B14534" i="44"/>
  <c r="B14533" i="44"/>
  <c r="B14532" i="44"/>
  <c r="B14531" i="44"/>
  <c r="B14530" i="44"/>
  <c r="B14529" i="44"/>
  <c r="B14528" i="44"/>
  <c r="B14527" i="44"/>
  <c r="B14526" i="44"/>
  <c r="B14525" i="44"/>
  <c r="B14524" i="44"/>
  <c r="B14523" i="44"/>
  <c r="B14522" i="44"/>
  <c r="B14521" i="44"/>
  <c r="B14520" i="44"/>
  <c r="B14519" i="44"/>
  <c r="B14518" i="44"/>
  <c r="B14517" i="44"/>
  <c r="B14516" i="44"/>
  <c r="B14515" i="44"/>
  <c r="B14514" i="44"/>
  <c r="B14513" i="44"/>
  <c r="B14512" i="44"/>
  <c r="B14511" i="44"/>
  <c r="B14510" i="44"/>
  <c r="B14509" i="44"/>
  <c r="B14508" i="44"/>
  <c r="B14507" i="44"/>
  <c r="B14506" i="44"/>
  <c r="B14505" i="44"/>
  <c r="B14504" i="44"/>
  <c r="B14503" i="44"/>
  <c r="B14502" i="44"/>
  <c r="B14501" i="44"/>
  <c r="B14500" i="44"/>
  <c r="B14499" i="44"/>
  <c r="B14498" i="44"/>
  <c r="B14497" i="44"/>
  <c r="B14496" i="44"/>
  <c r="B14495" i="44"/>
  <c r="B14494" i="44"/>
  <c r="B14493" i="44"/>
  <c r="B14492" i="44"/>
  <c r="B14491" i="44"/>
  <c r="B14490" i="44"/>
  <c r="B14489" i="44"/>
  <c r="B14488" i="44"/>
  <c r="B14487" i="44"/>
  <c r="B14486" i="44"/>
  <c r="B14485" i="44"/>
  <c r="B14484" i="44"/>
  <c r="B14483" i="44"/>
  <c r="B14482" i="44"/>
  <c r="B14481" i="44"/>
  <c r="B14480" i="44"/>
  <c r="B14479" i="44"/>
  <c r="B14478" i="44"/>
  <c r="B14477" i="44"/>
  <c r="B14476" i="44"/>
  <c r="B14475" i="44"/>
  <c r="B14474" i="44"/>
  <c r="B14473" i="44"/>
  <c r="B14472" i="44"/>
  <c r="B14471" i="44"/>
  <c r="B14470" i="44"/>
  <c r="B14469" i="44"/>
  <c r="B14468" i="44"/>
  <c r="B14467" i="44"/>
  <c r="B14466" i="44"/>
  <c r="B14465" i="44"/>
  <c r="B14464" i="44"/>
  <c r="B14463" i="44"/>
  <c r="B14462" i="44"/>
  <c r="B14461" i="44"/>
  <c r="B14460" i="44"/>
  <c r="B14459" i="44"/>
  <c r="B14458" i="44"/>
  <c r="B14457" i="44"/>
  <c r="B14456" i="44"/>
  <c r="B14455" i="44"/>
  <c r="B14454" i="44"/>
  <c r="B14453" i="44"/>
  <c r="B14452" i="44"/>
  <c r="B14451" i="44"/>
  <c r="B14450" i="44"/>
  <c r="B14449" i="44"/>
  <c r="B14448" i="44"/>
  <c r="B14447" i="44"/>
  <c r="B14446" i="44"/>
  <c r="B14445" i="44"/>
  <c r="B14444" i="44"/>
  <c r="B14443" i="44"/>
  <c r="B14442" i="44"/>
  <c r="B14441" i="44"/>
  <c r="B14440" i="44"/>
  <c r="B14439" i="44"/>
  <c r="B14438" i="44"/>
  <c r="B14437" i="44"/>
  <c r="B14436" i="44"/>
  <c r="B14435" i="44"/>
  <c r="B14434" i="44"/>
  <c r="B14433" i="44"/>
  <c r="B14432" i="44"/>
  <c r="B14431" i="44"/>
  <c r="B14430" i="44"/>
  <c r="B14429" i="44"/>
  <c r="B14428" i="44"/>
  <c r="B14427" i="44"/>
  <c r="B14426" i="44"/>
  <c r="B14425" i="44"/>
  <c r="B14424" i="44"/>
  <c r="B14423" i="44"/>
  <c r="B14422" i="44"/>
  <c r="B14421" i="44"/>
  <c r="B14420" i="44"/>
  <c r="B14419" i="44"/>
  <c r="B14418" i="44"/>
  <c r="B14417" i="44"/>
  <c r="B14416" i="44"/>
  <c r="B14415" i="44"/>
  <c r="B14414" i="44"/>
  <c r="B14413" i="44"/>
  <c r="B14412" i="44"/>
  <c r="B14411" i="44"/>
  <c r="B14410" i="44"/>
  <c r="B14409" i="44"/>
  <c r="B14408" i="44"/>
  <c r="B14407" i="44"/>
  <c r="B14406" i="44"/>
  <c r="B14405" i="44"/>
  <c r="B14404" i="44"/>
  <c r="B14403" i="44"/>
  <c r="B14402" i="44"/>
  <c r="B14401" i="44"/>
  <c r="B14400" i="44"/>
  <c r="B14399" i="44"/>
  <c r="B14398" i="44"/>
  <c r="B14397" i="44"/>
  <c r="B14396" i="44"/>
  <c r="B14395" i="44"/>
  <c r="B14394" i="44"/>
  <c r="B14393" i="44"/>
  <c r="B14392" i="44"/>
  <c r="B14391" i="44"/>
  <c r="B14390" i="44"/>
  <c r="B14389" i="44"/>
  <c r="B14388" i="44"/>
  <c r="B14387" i="44"/>
  <c r="B14386" i="44"/>
  <c r="B14385" i="44"/>
  <c r="B14384" i="44"/>
  <c r="B14383" i="44"/>
  <c r="B14382" i="44"/>
  <c r="B14381" i="44"/>
  <c r="B14380" i="44"/>
  <c r="B14379" i="44"/>
  <c r="B14378" i="44"/>
  <c r="B14377" i="44"/>
  <c r="B14376" i="44"/>
  <c r="B14375" i="44"/>
  <c r="B14374" i="44"/>
  <c r="B14373" i="44"/>
  <c r="B14372" i="44"/>
  <c r="B14371" i="44"/>
  <c r="B14370" i="44"/>
  <c r="B14369" i="44"/>
  <c r="B14368" i="44"/>
  <c r="B14367" i="44"/>
  <c r="B14366" i="44"/>
  <c r="B14365" i="44"/>
  <c r="B14364" i="44"/>
  <c r="B14363" i="44"/>
  <c r="B14362" i="44"/>
  <c r="B14361" i="44"/>
  <c r="B14360" i="44"/>
  <c r="B14359" i="44"/>
  <c r="B14358" i="44"/>
  <c r="B14357" i="44"/>
  <c r="B14356" i="44"/>
  <c r="B14355" i="44"/>
  <c r="B14354" i="44"/>
  <c r="B14353" i="44"/>
  <c r="B14352" i="44"/>
  <c r="B14351" i="44"/>
  <c r="B14350" i="44"/>
  <c r="B14349" i="44"/>
  <c r="B14348" i="44"/>
  <c r="B14347" i="44"/>
  <c r="B14346" i="44"/>
  <c r="B14345" i="44"/>
  <c r="B14344" i="44"/>
  <c r="B14343" i="44"/>
  <c r="B14342" i="44"/>
  <c r="B14341" i="44"/>
  <c r="B14340" i="44"/>
  <c r="B14339" i="44"/>
  <c r="B14338" i="44"/>
  <c r="B14337" i="44"/>
  <c r="B14336" i="44"/>
  <c r="B14335" i="44"/>
  <c r="B14334" i="44"/>
  <c r="B14333" i="44"/>
  <c r="B14332" i="44"/>
  <c r="B14331" i="44"/>
  <c r="B14330" i="44"/>
  <c r="B14329" i="44"/>
  <c r="B14328" i="44"/>
  <c r="B14327" i="44"/>
  <c r="B14326" i="44"/>
  <c r="B14325" i="44"/>
  <c r="B14324" i="44"/>
  <c r="B14323" i="44"/>
  <c r="B14322" i="44"/>
  <c r="B14321" i="44"/>
  <c r="B14320" i="44"/>
  <c r="B14319" i="44"/>
  <c r="B14318" i="44"/>
  <c r="B14317" i="44"/>
  <c r="B14316" i="44"/>
  <c r="B14315" i="44"/>
  <c r="B14314" i="44"/>
  <c r="B14313" i="44"/>
  <c r="B14312" i="44"/>
  <c r="B14311" i="44"/>
  <c r="B14310" i="44"/>
  <c r="B14309" i="44"/>
  <c r="B14308" i="44"/>
  <c r="B14307" i="44"/>
  <c r="B14306" i="44"/>
  <c r="B14305" i="44"/>
  <c r="B14304" i="44"/>
  <c r="B14303" i="44"/>
  <c r="B14302" i="44"/>
  <c r="B14301" i="44"/>
  <c r="B14300" i="44"/>
  <c r="B14299" i="44"/>
  <c r="B14298" i="44"/>
  <c r="B14297" i="44"/>
  <c r="B14296" i="44"/>
  <c r="B14295" i="44"/>
  <c r="B14294" i="44"/>
  <c r="B14293" i="44"/>
  <c r="B14292" i="44"/>
  <c r="B14291" i="44"/>
  <c r="B14290" i="44"/>
  <c r="B14289" i="44"/>
  <c r="B14288" i="44"/>
  <c r="B14287" i="44"/>
  <c r="B14286" i="44"/>
  <c r="B14285" i="44"/>
  <c r="B14284" i="44"/>
  <c r="B14283" i="44"/>
  <c r="B14282" i="44"/>
  <c r="B14281" i="44"/>
  <c r="B14280" i="44"/>
  <c r="B14279" i="44"/>
  <c r="B14278" i="44"/>
  <c r="B14277" i="44"/>
  <c r="B14276" i="44"/>
  <c r="B14275" i="44"/>
  <c r="B14274" i="44"/>
  <c r="B14273" i="44"/>
  <c r="B14272" i="44"/>
  <c r="B14271" i="44"/>
  <c r="B14270" i="44"/>
  <c r="B14269" i="44"/>
  <c r="B14268" i="44"/>
  <c r="B14267" i="44"/>
  <c r="B14266" i="44"/>
  <c r="B14265" i="44"/>
  <c r="B14264" i="44"/>
  <c r="B14263" i="44"/>
  <c r="B14262" i="44"/>
  <c r="B14261" i="44"/>
  <c r="B14260" i="44"/>
  <c r="B14259" i="44"/>
  <c r="B14258" i="44"/>
  <c r="B14257" i="44"/>
  <c r="B14256" i="44"/>
  <c r="B14255" i="44"/>
  <c r="B14254" i="44"/>
  <c r="B14253" i="44"/>
  <c r="B14252" i="44"/>
  <c r="B14251" i="44"/>
  <c r="B14250" i="44"/>
  <c r="B14249" i="44"/>
  <c r="B14248" i="44"/>
  <c r="B14247" i="44"/>
  <c r="B14246" i="44"/>
  <c r="B14245" i="44"/>
  <c r="B14244" i="44"/>
  <c r="B14243" i="44"/>
  <c r="B14242" i="44"/>
  <c r="B14241" i="44"/>
  <c r="B14240" i="44"/>
  <c r="B14239" i="44"/>
  <c r="B14238" i="44"/>
  <c r="B14237" i="44"/>
  <c r="B14236" i="44"/>
  <c r="B14235" i="44"/>
  <c r="B14234" i="44"/>
  <c r="B14233" i="44"/>
  <c r="B14232" i="44"/>
  <c r="B14231" i="44"/>
  <c r="B14230" i="44"/>
  <c r="B14229" i="44"/>
  <c r="B14228" i="44"/>
  <c r="B14227" i="44"/>
  <c r="B14226" i="44"/>
  <c r="B14225" i="44"/>
  <c r="B14224" i="44"/>
  <c r="B14223" i="44"/>
  <c r="B14222" i="44"/>
  <c r="B14221" i="44"/>
  <c r="B14220" i="44"/>
  <c r="B14219" i="44"/>
  <c r="B14218" i="44"/>
  <c r="B14217" i="44"/>
  <c r="B14216" i="44"/>
  <c r="B14215" i="44"/>
  <c r="B14214" i="44"/>
  <c r="B14213" i="44"/>
  <c r="B14212" i="44"/>
  <c r="B14211" i="44"/>
  <c r="B14210" i="44"/>
  <c r="B14209" i="44"/>
  <c r="B14208" i="44"/>
  <c r="B14207" i="44"/>
  <c r="B14206" i="44"/>
  <c r="B14205" i="44"/>
  <c r="B14204" i="44"/>
  <c r="B14203" i="44"/>
  <c r="B14202" i="44"/>
  <c r="B14201" i="44"/>
  <c r="B14200" i="44"/>
  <c r="B14199" i="44"/>
  <c r="B14198" i="44"/>
  <c r="B14197" i="44"/>
  <c r="B14196" i="44"/>
  <c r="B14195" i="44"/>
  <c r="B14194" i="44"/>
  <c r="B14193" i="44"/>
  <c r="B14192" i="44"/>
  <c r="B14191" i="44"/>
  <c r="B14190" i="44"/>
  <c r="B14189" i="44"/>
  <c r="B14188" i="44"/>
  <c r="B14187" i="44"/>
  <c r="B14186" i="44"/>
  <c r="B14185" i="44"/>
  <c r="B14184" i="44"/>
  <c r="B14183" i="44"/>
  <c r="B14182" i="44"/>
  <c r="B14181" i="44"/>
  <c r="B14180" i="44"/>
  <c r="B14179" i="44"/>
  <c r="B14178" i="44"/>
  <c r="B14177" i="44"/>
  <c r="B14176" i="44"/>
  <c r="B14175" i="44"/>
  <c r="B14174" i="44"/>
  <c r="B14173" i="44"/>
  <c r="B14172" i="44"/>
  <c r="B14171" i="44"/>
  <c r="B14170" i="44"/>
  <c r="B14169" i="44"/>
  <c r="B14168" i="44"/>
  <c r="B14167" i="44"/>
  <c r="B14166" i="44"/>
  <c r="B14165" i="44"/>
  <c r="B14164" i="44"/>
  <c r="B14163" i="44"/>
  <c r="B14162" i="44"/>
  <c r="B14161" i="44"/>
  <c r="B14160" i="44"/>
  <c r="B14159" i="44"/>
  <c r="B14158" i="44"/>
  <c r="B14157" i="44"/>
  <c r="B14156" i="44"/>
  <c r="B14155" i="44"/>
  <c r="B14154" i="44"/>
  <c r="B14153" i="44"/>
  <c r="B14152" i="44"/>
  <c r="B14151" i="44"/>
  <c r="B14150" i="44"/>
  <c r="B14149" i="44"/>
  <c r="B14148" i="44"/>
  <c r="B14147" i="44"/>
  <c r="B14146" i="44"/>
  <c r="B14145" i="44"/>
  <c r="B14144" i="44"/>
  <c r="B14143" i="44"/>
  <c r="B14142" i="44"/>
  <c r="B14141" i="44"/>
  <c r="B14140" i="44"/>
  <c r="B14139" i="44"/>
  <c r="B14138" i="44"/>
  <c r="B14137" i="44"/>
  <c r="B14136" i="44"/>
  <c r="B14135" i="44"/>
  <c r="B14134" i="44"/>
  <c r="B14133" i="44"/>
  <c r="B14132" i="44"/>
  <c r="B14131" i="44"/>
  <c r="B14130" i="44"/>
  <c r="B14129" i="44"/>
  <c r="B14128" i="44"/>
  <c r="B14127" i="44"/>
  <c r="B14126" i="44"/>
  <c r="B14125" i="44"/>
  <c r="B14124" i="44"/>
  <c r="B14123" i="44"/>
  <c r="B14122" i="44"/>
  <c r="B14121" i="44"/>
  <c r="B14120" i="44"/>
  <c r="B14119" i="44"/>
  <c r="B14118" i="44"/>
  <c r="B14117" i="44"/>
  <c r="B14116" i="44"/>
  <c r="B14115" i="44"/>
  <c r="B14114" i="44"/>
  <c r="B14113" i="44"/>
  <c r="B14112" i="44"/>
  <c r="B14111" i="44"/>
  <c r="B14110" i="44"/>
  <c r="B14109" i="44"/>
  <c r="B14108" i="44"/>
  <c r="B14107" i="44"/>
  <c r="B14106" i="44"/>
  <c r="B14105" i="44"/>
  <c r="B14104" i="44"/>
  <c r="B14103" i="44"/>
  <c r="B14102" i="44"/>
  <c r="B14101" i="44"/>
  <c r="B14100" i="44"/>
  <c r="B14099" i="44"/>
  <c r="B14098" i="44"/>
  <c r="B14097" i="44"/>
  <c r="B14096" i="44"/>
  <c r="B14095" i="44"/>
  <c r="B14094" i="44"/>
  <c r="B14093" i="44"/>
  <c r="B14092" i="44"/>
  <c r="B14091" i="44"/>
  <c r="B14090" i="44"/>
  <c r="B14089" i="44"/>
  <c r="B14088" i="44"/>
  <c r="B14087" i="44"/>
  <c r="B14086" i="44"/>
  <c r="B14085" i="44"/>
  <c r="B14084" i="44"/>
  <c r="B14083" i="44"/>
  <c r="B14082" i="44"/>
  <c r="B14081" i="44"/>
  <c r="B14080" i="44"/>
  <c r="B14079" i="44"/>
  <c r="B14078" i="44"/>
  <c r="B14077" i="44"/>
  <c r="B14076" i="44"/>
  <c r="B14075" i="44"/>
  <c r="B14074" i="44"/>
  <c r="B14073" i="44"/>
  <c r="B14072" i="44"/>
  <c r="B14071" i="44"/>
  <c r="B14070" i="44"/>
  <c r="B14069" i="44"/>
  <c r="B14068" i="44"/>
  <c r="B14067" i="44"/>
  <c r="B14066" i="44"/>
  <c r="B14065" i="44"/>
  <c r="B14064" i="44"/>
  <c r="B14063" i="44"/>
  <c r="B14062" i="44"/>
  <c r="B14061" i="44"/>
  <c r="B14060" i="44"/>
  <c r="B14059" i="44"/>
  <c r="B14058" i="44"/>
  <c r="B14057" i="44"/>
  <c r="B14056" i="44"/>
  <c r="B14055" i="44"/>
  <c r="B14054" i="44"/>
  <c r="B14053" i="44"/>
  <c r="B14052" i="44"/>
  <c r="B14051" i="44"/>
  <c r="B14050" i="44"/>
  <c r="B14049" i="44"/>
  <c r="B14048" i="44"/>
  <c r="B14047" i="44"/>
  <c r="B14046" i="44"/>
  <c r="B14045" i="44"/>
  <c r="B14044" i="44"/>
  <c r="B14043" i="44"/>
  <c r="B14042" i="44"/>
  <c r="B14041" i="44"/>
  <c r="B14040" i="44"/>
  <c r="B14039" i="44"/>
  <c r="B14038" i="44"/>
  <c r="B14037" i="44"/>
  <c r="B14036" i="44"/>
  <c r="B14035" i="44"/>
  <c r="B14034" i="44"/>
  <c r="B14033" i="44"/>
  <c r="B14032" i="44"/>
  <c r="B14031" i="44"/>
  <c r="B14030" i="44"/>
  <c r="B14029" i="44"/>
  <c r="B14028" i="44"/>
  <c r="B14027" i="44"/>
  <c r="B14026" i="44"/>
  <c r="B14025" i="44"/>
  <c r="B14024" i="44"/>
  <c r="B14023" i="44"/>
  <c r="B14022" i="44"/>
  <c r="B14021" i="44"/>
  <c r="B14020" i="44"/>
  <c r="B14019" i="44"/>
  <c r="B14018" i="44"/>
  <c r="B14017" i="44"/>
  <c r="B14016" i="44"/>
  <c r="B14015" i="44"/>
  <c r="B14014" i="44"/>
  <c r="B14013" i="44"/>
  <c r="B14012" i="44"/>
  <c r="B14011" i="44"/>
  <c r="B14010" i="44"/>
  <c r="B14009" i="44"/>
  <c r="B14008" i="44"/>
  <c r="B14007" i="44"/>
  <c r="B14006" i="44"/>
  <c r="B14005" i="44"/>
  <c r="B14004" i="44"/>
  <c r="B14003" i="44"/>
  <c r="B14002" i="44"/>
  <c r="B14001" i="44"/>
  <c r="B14000" i="44"/>
  <c r="B13999" i="44"/>
  <c r="B13998" i="44"/>
  <c r="B13997" i="44"/>
  <c r="B13996" i="44"/>
  <c r="B13995" i="44"/>
  <c r="B13994" i="44"/>
  <c r="B13993" i="44"/>
  <c r="B13992" i="44"/>
  <c r="B13991" i="44"/>
  <c r="B13990" i="44"/>
  <c r="B13989" i="44"/>
  <c r="B13988" i="44"/>
  <c r="B13987" i="44"/>
  <c r="B13986" i="44"/>
  <c r="B13985" i="44"/>
  <c r="B13984" i="44"/>
  <c r="B13983" i="44"/>
  <c r="B13982" i="44"/>
  <c r="B13981" i="44"/>
  <c r="B13980" i="44"/>
  <c r="B13979" i="44"/>
  <c r="B13978" i="44"/>
  <c r="B13977" i="44"/>
  <c r="B13976" i="44"/>
  <c r="B13975" i="44"/>
  <c r="B13974" i="44"/>
  <c r="B13973" i="44"/>
  <c r="B13972" i="44"/>
  <c r="B13971" i="44"/>
  <c r="B13970" i="44"/>
  <c r="B13969" i="44"/>
  <c r="B13968" i="44"/>
  <c r="B13967" i="44"/>
  <c r="B13966" i="44"/>
  <c r="B13965" i="44"/>
  <c r="B13964" i="44"/>
  <c r="B13963" i="44"/>
  <c r="B13962" i="44"/>
  <c r="B13961" i="44"/>
  <c r="B13960" i="44"/>
  <c r="B13959" i="44"/>
  <c r="B13958" i="44"/>
  <c r="B13957" i="44"/>
  <c r="B13956" i="44"/>
  <c r="B13955" i="44"/>
  <c r="B13954" i="44"/>
  <c r="B13953" i="44"/>
  <c r="B13952" i="44"/>
  <c r="B13951" i="44"/>
  <c r="B13950" i="44"/>
  <c r="B13949" i="44"/>
  <c r="B13948" i="44"/>
  <c r="B13947" i="44"/>
  <c r="B13946" i="44"/>
  <c r="B13945" i="44"/>
  <c r="B13944" i="44"/>
  <c r="B13943" i="44"/>
  <c r="B13942" i="44"/>
  <c r="B13941" i="44"/>
  <c r="B13940" i="44"/>
  <c r="B13939" i="44"/>
  <c r="B13938" i="44"/>
  <c r="B13937" i="44"/>
  <c r="B13936" i="44"/>
  <c r="B13935" i="44"/>
  <c r="B13934" i="44"/>
  <c r="B13933" i="44"/>
  <c r="B13932" i="44"/>
  <c r="B13931" i="44"/>
  <c r="B13930" i="44"/>
  <c r="B13929" i="44"/>
  <c r="B13928" i="44"/>
  <c r="B13927" i="44"/>
  <c r="B13926" i="44"/>
  <c r="B13925" i="44"/>
  <c r="B13924" i="44"/>
  <c r="B13923" i="44"/>
  <c r="B13922" i="44"/>
  <c r="B13921" i="44"/>
  <c r="B13920" i="44"/>
  <c r="B13919" i="44"/>
  <c r="B13918" i="44"/>
  <c r="B13917" i="44"/>
  <c r="B13916" i="44"/>
  <c r="B13915" i="44"/>
  <c r="B13914" i="44"/>
  <c r="B13913" i="44"/>
  <c r="B13912" i="44"/>
  <c r="B13911" i="44"/>
  <c r="B13910" i="44"/>
  <c r="B13909" i="44"/>
  <c r="B13908" i="44"/>
  <c r="B13907" i="44"/>
  <c r="B13906" i="44"/>
  <c r="B13905" i="44"/>
  <c r="B13904" i="44"/>
  <c r="B13903" i="44"/>
  <c r="B13902" i="44"/>
  <c r="B13901" i="44"/>
  <c r="B13900" i="44"/>
  <c r="B13899" i="44"/>
  <c r="B13898" i="44"/>
  <c r="B13897" i="44"/>
  <c r="B13896" i="44"/>
  <c r="B13895" i="44"/>
  <c r="B13894" i="44"/>
  <c r="B13893" i="44"/>
  <c r="B13892" i="44"/>
  <c r="B13891" i="44"/>
  <c r="B13890" i="44"/>
  <c r="B13889" i="44"/>
  <c r="B13888" i="44"/>
  <c r="B13887" i="44"/>
  <c r="B13886" i="44"/>
  <c r="B13885" i="44"/>
  <c r="B13884" i="44"/>
  <c r="B13883" i="44"/>
  <c r="B13882" i="44"/>
  <c r="B13881" i="44"/>
  <c r="B13880" i="44"/>
  <c r="B13879" i="44"/>
  <c r="B13878" i="44"/>
  <c r="B13877" i="44"/>
  <c r="B13876" i="44"/>
  <c r="B13875" i="44"/>
  <c r="B13874" i="44"/>
  <c r="B13873" i="44"/>
  <c r="B13872" i="44"/>
  <c r="B13871" i="44"/>
  <c r="B13870" i="44"/>
  <c r="B13869" i="44"/>
  <c r="B13868" i="44"/>
  <c r="B13867" i="44"/>
  <c r="B13866" i="44"/>
  <c r="B13865" i="44"/>
  <c r="B13864" i="44"/>
  <c r="B13863" i="44"/>
  <c r="B13862" i="44"/>
  <c r="B13861" i="44"/>
  <c r="B13860" i="44"/>
  <c r="B13859" i="44"/>
  <c r="B13858" i="44"/>
  <c r="B13857" i="44"/>
  <c r="B13856" i="44"/>
  <c r="B13855" i="44"/>
  <c r="B13854" i="44"/>
  <c r="B13853" i="44"/>
  <c r="B13852" i="44"/>
  <c r="B13851" i="44"/>
  <c r="B13850" i="44"/>
  <c r="B13849" i="44"/>
  <c r="B13848" i="44"/>
  <c r="B13847" i="44"/>
  <c r="B13846" i="44"/>
  <c r="B13845" i="44"/>
  <c r="B13844" i="44"/>
  <c r="B13843" i="44"/>
  <c r="B13842" i="44"/>
  <c r="B13841" i="44"/>
  <c r="B13840" i="44"/>
  <c r="B13839" i="44"/>
  <c r="B13838" i="44"/>
  <c r="B13837" i="44"/>
  <c r="B13836" i="44"/>
  <c r="B13835" i="44"/>
  <c r="B13834" i="44"/>
  <c r="B13833" i="44"/>
  <c r="B13832" i="44"/>
  <c r="B13831" i="44"/>
  <c r="B13830" i="44"/>
  <c r="B13829" i="44"/>
  <c r="B13828" i="44"/>
  <c r="B13827" i="44"/>
  <c r="B13826" i="44"/>
  <c r="B13825" i="44"/>
  <c r="B13824" i="44"/>
  <c r="B13823" i="44"/>
  <c r="B13822" i="44"/>
  <c r="B13821" i="44"/>
  <c r="B13820" i="44"/>
  <c r="B13819" i="44"/>
  <c r="B13818" i="44"/>
  <c r="B13817" i="44"/>
  <c r="B13816" i="44"/>
  <c r="B13815" i="44"/>
  <c r="B13814" i="44"/>
  <c r="B13813" i="44"/>
  <c r="B13812" i="44"/>
  <c r="B13811" i="44"/>
  <c r="B13810" i="44"/>
  <c r="B13809" i="44"/>
  <c r="B13808" i="44"/>
  <c r="B13807" i="44"/>
  <c r="B13806" i="44"/>
  <c r="B13805" i="44"/>
  <c r="B13804" i="44"/>
  <c r="B13803" i="44"/>
  <c r="B13802" i="44"/>
  <c r="B13801" i="44"/>
  <c r="B13800" i="44"/>
  <c r="B13799" i="44"/>
  <c r="B13798" i="44"/>
  <c r="B13797" i="44"/>
  <c r="B13796" i="44"/>
  <c r="B13795" i="44"/>
  <c r="B13794" i="44"/>
  <c r="B13793" i="44"/>
  <c r="B13792" i="44"/>
  <c r="B13791" i="44"/>
  <c r="B13790" i="44"/>
  <c r="B13789" i="44"/>
  <c r="B13788" i="44"/>
  <c r="B13787" i="44"/>
  <c r="B13786" i="44"/>
  <c r="B13785" i="44"/>
  <c r="B13784" i="44"/>
  <c r="B13783" i="44"/>
  <c r="B13782" i="44"/>
  <c r="B13781" i="44"/>
  <c r="B13780" i="44"/>
  <c r="B13779" i="44"/>
  <c r="B13778" i="44"/>
  <c r="B13777" i="44"/>
  <c r="B13776" i="44"/>
  <c r="B13775" i="44"/>
  <c r="B13774" i="44"/>
  <c r="B13773" i="44"/>
  <c r="B13772" i="44"/>
  <c r="B13771" i="44"/>
  <c r="B13770" i="44"/>
  <c r="B13769" i="44"/>
  <c r="B13768" i="44"/>
  <c r="B13767" i="44"/>
  <c r="B13766" i="44"/>
  <c r="B13765" i="44"/>
  <c r="B13764" i="44"/>
  <c r="B13763" i="44"/>
  <c r="B13762" i="44"/>
  <c r="B13761" i="44"/>
  <c r="B13760" i="44"/>
  <c r="B13759" i="44"/>
  <c r="B13758" i="44"/>
  <c r="B13757" i="44"/>
  <c r="B13756" i="44"/>
  <c r="B13755" i="44"/>
  <c r="B13754" i="44"/>
  <c r="B13753" i="44"/>
  <c r="B13752" i="44"/>
  <c r="B13751" i="44"/>
  <c r="B13750" i="44"/>
  <c r="B13749" i="44"/>
  <c r="B13748" i="44"/>
  <c r="B13747" i="44"/>
  <c r="B13746" i="44"/>
  <c r="B13745" i="44"/>
  <c r="B13744" i="44"/>
  <c r="B13743" i="44"/>
  <c r="B13742" i="44"/>
  <c r="B13741" i="44"/>
  <c r="B13740" i="44"/>
  <c r="B13739" i="44"/>
  <c r="B13738" i="44"/>
  <c r="B13737" i="44"/>
  <c r="B13736" i="44"/>
  <c r="B13735" i="44"/>
  <c r="B13734" i="44"/>
  <c r="B13733" i="44"/>
  <c r="B13732" i="44"/>
  <c r="B13731" i="44"/>
  <c r="B13730" i="44"/>
  <c r="B13729" i="44"/>
  <c r="B13728" i="44"/>
  <c r="B13727" i="44"/>
  <c r="B13726" i="44"/>
  <c r="B13725" i="44"/>
  <c r="B13724" i="44"/>
  <c r="B13723" i="44"/>
  <c r="B13722" i="44"/>
  <c r="B13721" i="44"/>
  <c r="B13720" i="44"/>
  <c r="B13719" i="44"/>
  <c r="B13718" i="44"/>
  <c r="B13717" i="44"/>
  <c r="B13716" i="44"/>
  <c r="B13715" i="44"/>
  <c r="B13714" i="44"/>
  <c r="B13713" i="44"/>
  <c r="B13712" i="44"/>
  <c r="B13711" i="44"/>
  <c r="B13710" i="44"/>
  <c r="B13709" i="44"/>
  <c r="B13708" i="44"/>
  <c r="B13707" i="44"/>
  <c r="B13706" i="44"/>
  <c r="B13705" i="44"/>
  <c r="B13704" i="44"/>
  <c r="B13703" i="44"/>
  <c r="B13702" i="44"/>
  <c r="B13701" i="44"/>
  <c r="B13700" i="44"/>
  <c r="B13699" i="44"/>
  <c r="B13698" i="44"/>
  <c r="B13697" i="44"/>
  <c r="B13696" i="44"/>
  <c r="B13695" i="44"/>
  <c r="B13694" i="44"/>
  <c r="B13693" i="44"/>
  <c r="B13692" i="44"/>
  <c r="B13691" i="44"/>
  <c r="B13690" i="44"/>
  <c r="B13689" i="44"/>
  <c r="B13688" i="44"/>
  <c r="B13687" i="44"/>
  <c r="B13686" i="44"/>
  <c r="B13685" i="44"/>
  <c r="B13684" i="44"/>
  <c r="B13683" i="44"/>
  <c r="B13682" i="44"/>
  <c r="B13681" i="44"/>
  <c r="B13680" i="44"/>
  <c r="B13679" i="44"/>
  <c r="B13678" i="44"/>
  <c r="B13677" i="44"/>
  <c r="B13676" i="44"/>
  <c r="B13675" i="44"/>
  <c r="B13674" i="44"/>
  <c r="B13673" i="44"/>
  <c r="B13672" i="44"/>
  <c r="B13671" i="44"/>
  <c r="B13670" i="44"/>
  <c r="B13669" i="44"/>
  <c r="B13668" i="44"/>
  <c r="B13667" i="44"/>
  <c r="B13666" i="44"/>
  <c r="B13665" i="44"/>
  <c r="B13664" i="44"/>
  <c r="B13663" i="44"/>
  <c r="B13662" i="44"/>
  <c r="B13661" i="44"/>
  <c r="B13660" i="44"/>
  <c r="B13659" i="44"/>
  <c r="B13658" i="44"/>
  <c r="B13657" i="44"/>
  <c r="B13656" i="44"/>
  <c r="B13655" i="44"/>
  <c r="B13654" i="44"/>
  <c r="B13653" i="44"/>
  <c r="B13652" i="44"/>
  <c r="B13651" i="44"/>
  <c r="B13650" i="44"/>
  <c r="B13649" i="44"/>
  <c r="B13648" i="44"/>
  <c r="B13647" i="44"/>
  <c r="B13646" i="44"/>
  <c r="B13645" i="44"/>
  <c r="B13644" i="44"/>
  <c r="B13643" i="44"/>
  <c r="B13642" i="44"/>
  <c r="B13641" i="44"/>
  <c r="B13640" i="44"/>
  <c r="B13639" i="44"/>
  <c r="B13638" i="44"/>
  <c r="B13637" i="44"/>
  <c r="B13636" i="44"/>
  <c r="B13635" i="44"/>
  <c r="B13634" i="44"/>
  <c r="B13633" i="44"/>
  <c r="B13632" i="44"/>
  <c r="B13631" i="44"/>
  <c r="B13630" i="44"/>
  <c r="B13629" i="44"/>
  <c r="B13628" i="44"/>
  <c r="B13627" i="44"/>
  <c r="B13626" i="44"/>
  <c r="B13625" i="44"/>
  <c r="B13624" i="44"/>
  <c r="B13623" i="44"/>
  <c r="B13622" i="44"/>
  <c r="B13621" i="44"/>
  <c r="B13620" i="44"/>
  <c r="B13619" i="44"/>
  <c r="B13618" i="44"/>
  <c r="B13617" i="44"/>
  <c r="B13616" i="44"/>
  <c r="B13615" i="44"/>
  <c r="B13614" i="44"/>
  <c r="B13613" i="44"/>
  <c r="B13612" i="44"/>
  <c r="B13611" i="44"/>
  <c r="B13610" i="44"/>
  <c r="B13609" i="44"/>
  <c r="B13608" i="44"/>
  <c r="B13607" i="44"/>
  <c r="B13606" i="44"/>
  <c r="B13605" i="44"/>
  <c r="B13604" i="44"/>
  <c r="B13603" i="44"/>
  <c r="B13602" i="44"/>
  <c r="B13601" i="44"/>
  <c r="B13600" i="44"/>
  <c r="B13599" i="44"/>
  <c r="B13598" i="44"/>
  <c r="B13597" i="44"/>
  <c r="B13596" i="44"/>
  <c r="B13595" i="44"/>
  <c r="B13594" i="44"/>
  <c r="B13593" i="44"/>
  <c r="B13592" i="44"/>
  <c r="B13591" i="44"/>
  <c r="B13590" i="44"/>
  <c r="B13589" i="44"/>
  <c r="B13588" i="44"/>
  <c r="B13587" i="44"/>
  <c r="B13586" i="44"/>
  <c r="B13585" i="44"/>
  <c r="B13584" i="44"/>
  <c r="B13583" i="44"/>
  <c r="B13582" i="44"/>
  <c r="B13581" i="44"/>
  <c r="B13580" i="44"/>
  <c r="B13579" i="44"/>
  <c r="B13578" i="44"/>
  <c r="B13577" i="44"/>
  <c r="B13576" i="44"/>
  <c r="B13575" i="44"/>
  <c r="B13574" i="44"/>
  <c r="B13573" i="44"/>
  <c r="B13572" i="44"/>
  <c r="B13571" i="44"/>
  <c r="B13570" i="44"/>
  <c r="B13569" i="44"/>
  <c r="B13568" i="44"/>
  <c r="B13567" i="44"/>
  <c r="B13566" i="44"/>
  <c r="B13565" i="44"/>
  <c r="B13564" i="44"/>
  <c r="B13563" i="44"/>
  <c r="B13562" i="44"/>
  <c r="B13561" i="44"/>
  <c r="B13560" i="44"/>
  <c r="B13559" i="44"/>
  <c r="B13558" i="44"/>
  <c r="B13557" i="44"/>
  <c r="B13556" i="44"/>
  <c r="B13555" i="44"/>
  <c r="B13554" i="44"/>
  <c r="B13553" i="44"/>
  <c r="B13552" i="44"/>
  <c r="B13551" i="44"/>
  <c r="B13550" i="44"/>
  <c r="B13549" i="44"/>
  <c r="B13548" i="44"/>
  <c r="B13547" i="44"/>
  <c r="B13546" i="44"/>
  <c r="B13545" i="44"/>
  <c r="B13544" i="44"/>
  <c r="B13543" i="44"/>
  <c r="B13542" i="44"/>
  <c r="B13541" i="44"/>
  <c r="B13540" i="44"/>
  <c r="B13539" i="44"/>
  <c r="B13538" i="44"/>
  <c r="B13537" i="44"/>
  <c r="B13536" i="44"/>
  <c r="B13535" i="44"/>
  <c r="B13534" i="44"/>
  <c r="B13533" i="44"/>
  <c r="B13532" i="44"/>
  <c r="B13531" i="44"/>
  <c r="B13530" i="44"/>
  <c r="B13529" i="44"/>
  <c r="B13528" i="44"/>
  <c r="B13527" i="44"/>
  <c r="B13526" i="44"/>
  <c r="B13525" i="44"/>
  <c r="B13524" i="44"/>
  <c r="B13523" i="44"/>
  <c r="B13522" i="44"/>
  <c r="B13521" i="44"/>
  <c r="B13520" i="44"/>
  <c r="B13519" i="44"/>
  <c r="B13518" i="44"/>
  <c r="B13517" i="44"/>
  <c r="B13516" i="44"/>
  <c r="B13515" i="44"/>
  <c r="B13514" i="44"/>
  <c r="B13513" i="44"/>
  <c r="B13512" i="44"/>
  <c r="B13511" i="44"/>
  <c r="B13510" i="44"/>
  <c r="B13509" i="44"/>
  <c r="B13508" i="44"/>
  <c r="B13507" i="44"/>
  <c r="B13506" i="44"/>
  <c r="B13505" i="44"/>
  <c r="B13504" i="44"/>
  <c r="B13503" i="44"/>
  <c r="B13502" i="44"/>
  <c r="B13501" i="44"/>
  <c r="B13500" i="44"/>
  <c r="B13499" i="44"/>
  <c r="B13498" i="44"/>
  <c r="B13497" i="44"/>
  <c r="B13496" i="44"/>
  <c r="B13495" i="44"/>
  <c r="B13494" i="44"/>
  <c r="B13493" i="44"/>
  <c r="B13492" i="44"/>
  <c r="B13491" i="44"/>
  <c r="B13490" i="44"/>
  <c r="B13489" i="44"/>
  <c r="B13488" i="44"/>
  <c r="B13487" i="44"/>
  <c r="B13486" i="44"/>
  <c r="B13485" i="44"/>
  <c r="B13484" i="44"/>
  <c r="B13483" i="44"/>
  <c r="B13482" i="44"/>
  <c r="B13481" i="44"/>
  <c r="B13480" i="44"/>
  <c r="B13479" i="44"/>
  <c r="B13478" i="44"/>
  <c r="B13477" i="44"/>
  <c r="B13476" i="44"/>
  <c r="B13475" i="44"/>
  <c r="B13474" i="44"/>
  <c r="B13473" i="44"/>
  <c r="B13472" i="44"/>
  <c r="B13471" i="44"/>
  <c r="B13470" i="44"/>
  <c r="B13469" i="44"/>
  <c r="B13468" i="44"/>
  <c r="B13467" i="44"/>
  <c r="B13466" i="44"/>
  <c r="B13465" i="44"/>
  <c r="B13464" i="44"/>
  <c r="B13463" i="44"/>
  <c r="B13462" i="44"/>
  <c r="B13461" i="44"/>
  <c r="B13460" i="44"/>
  <c r="B13459" i="44"/>
  <c r="B13458" i="44"/>
  <c r="B13457" i="44"/>
  <c r="B13456" i="44"/>
  <c r="B13455" i="44"/>
  <c r="B13454" i="44"/>
  <c r="B13453" i="44"/>
  <c r="B13452" i="44"/>
  <c r="B13451" i="44"/>
  <c r="B13450" i="44"/>
  <c r="B13449" i="44"/>
  <c r="B13448" i="44"/>
  <c r="B13447" i="44"/>
  <c r="B13446" i="44"/>
  <c r="B13445" i="44"/>
  <c r="B13444" i="44"/>
  <c r="B13443" i="44"/>
  <c r="B13442" i="44"/>
  <c r="B13441" i="44"/>
  <c r="B13440" i="44"/>
  <c r="B13439" i="44"/>
  <c r="B13438" i="44"/>
  <c r="B13437" i="44"/>
  <c r="B13436" i="44"/>
  <c r="B13435" i="44"/>
  <c r="B13434" i="44"/>
  <c r="B13433" i="44"/>
  <c r="B13432" i="44"/>
  <c r="B13431" i="44"/>
  <c r="B13430" i="44"/>
  <c r="B13429" i="44"/>
  <c r="B13428" i="44"/>
  <c r="B13427" i="44"/>
  <c r="B13426" i="44"/>
  <c r="B13425" i="44"/>
  <c r="B13424" i="44"/>
  <c r="B13423" i="44"/>
  <c r="B13422" i="44"/>
  <c r="B13421" i="44"/>
  <c r="B13420" i="44"/>
  <c r="B13419" i="44"/>
  <c r="B13418" i="44"/>
  <c r="B13417" i="44"/>
  <c r="B13416" i="44"/>
  <c r="B13415" i="44"/>
  <c r="B13414" i="44"/>
  <c r="B13413" i="44"/>
  <c r="B13412" i="44"/>
  <c r="B13411" i="44"/>
  <c r="B13410" i="44"/>
  <c r="B13409" i="44"/>
  <c r="B13408" i="44"/>
  <c r="B13407" i="44"/>
  <c r="B13406" i="44"/>
  <c r="B13405" i="44"/>
  <c r="B13404" i="44"/>
  <c r="B13403" i="44"/>
  <c r="B13402" i="44"/>
  <c r="B13401" i="44"/>
  <c r="B13400" i="44"/>
  <c r="B13399" i="44"/>
  <c r="B13398" i="44"/>
  <c r="B13397" i="44"/>
  <c r="B13396" i="44"/>
  <c r="B13395" i="44"/>
  <c r="B13394" i="44"/>
  <c r="B13393" i="44"/>
  <c r="B13392" i="44"/>
  <c r="B13391" i="44"/>
  <c r="B13390" i="44"/>
  <c r="B13389" i="44"/>
  <c r="B13388" i="44"/>
  <c r="B13387" i="44"/>
  <c r="B13386" i="44"/>
  <c r="B13385" i="44"/>
  <c r="B13384" i="44"/>
  <c r="B13383" i="44"/>
  <c r="B13382" i="44"/>
  <c r="B13381" i="44"/>
  <c r="B13380" i="44"/>
  <c r="B13379" i="44"/>
  <c r="B13378" i="44"/>
  <c r="B13377" i="44"/>
  <c r="B13376" i="44"/>
  <c r="B13375" i="44"/>
  <c r="B13374" i="44"/>
  <c r="B13373" i="44"/>
  <c r="B13372" i="44"/>
  <c r="B13371" i="44"/>
  <c r="B13370" i="44"/>
  <c r="B13369" i="44"/>
  <c r="B13368" i="44"/>
  <c r="B13367" i="44"/>
  <c r="B13366" i="44"/>
  <c r="B13365" i="44"/>
  <c r="B13364" i="44"/>
  <c r="B13363" i="44"/>
  <c r="B13362" i="44"/>
  <c r="B13361" i="44"/>
  <c r="B13360" i="44"/>
  <c r="B13359" i="44"/>
  <c r="B13358" i="44"/>
  <c r="B13357" i="44"/>
  <c r="B13356" i="44"/>
  <c r="B13355" i="44"/>
  <c r="B13354" i="44"/>
  <c r="B13353" i="44"/>
  <c r="B13352" i="44"/>
  <c r="B13351" i="44"/>
  <c r="B13350" i="44"/>
  <c r="B13349" i="44"/>
  <c r="B13348" i="44"/>
  <c r="B13347" i="44"/>
  <c r="B13346" i="44"/>
  <c r="B13345" i="44"/>
  <c r="B13344" i="44"/>
  <c r="B13343" i="44"/>
  <c r="B13342" i="44"/>
  <c r="B13341" i="44"/>
  <c r="B13340" i="44"/>
  <c r="B13339" i="44"/>
  <c r="B13338" i="44"/>
  <c r="B13337" i="44"/>
  <c r="B13336" i="44"/>
  <c r="B13335" i="44"/>
  <c r="B13334" i="44"/>
  <c r="B13333" i="44"/>
  <c r="B13332" i="44"/>
  <c r="B13331" i="44"/>
  <c r="B13330" i="44"/>
  <c r="B13329" i="44"/>
  <c r="B13328" i="44"/>
  <c r="B13327" i="44"/>
  <c r="B13326" i="44"/>
  <c r="B13325" i="44"/>
  <c r="B13324" i="44"/>
  <c r="B13323" i="44"/>
  <c r="B13322" i="44"/>
  <c r="B13321" i="44"/>
  <c r="B13320" i="44"/>
  <c r="B13319" i="44"/>
  <c r="B13318" i="44"/>
  <c r="B13317" i="44"/>
  <c r="B13316" i="44"/>
  <c r="B13315" i="44"/>
  <c r="B13314" i="44"/>
  <c r="B13313" i="44"/>
  <c r="B13312" i="44"/>
  <c r="B13311" i="44"/>
  <c r="B13310" i="44"/>
  <c r="B13309" i="44"/>
  <c r="B13308" i="44"/>
  <c r="B13307" i="44"/>
  <c r="B13306" i="44"/>
  <c r="B13305" i="44"/>
  <c r="B13304" i="44"/>
  <c r="B13303" i="44"/>
  <c r="B13302" i="44"/>
  <c r="B13301" i="44"/>
  <c r="B13300" i="44"/>
  <c r="B13299" i="44"/>
  <c r="B13298" i="44"/>
  <c r="B13297" i="44"/>
  <c r="B13296" i="44"/>
  <c r="B13295" i="44"/>
  <c r="B13294" i="44"/>
  <c r="B13293" i="44"/>
  <c r="B13292" i="44"/>
  <c r="B13291" i="44"/>
  <c r="B13290" i="44"/>
  <c r="B13289" i="44"/>
  <c r="B13288" i="44"/>
  <c r="B13287" i="44"/>
  <c r="B13286" i="44"/>
  <c r="B13285" i="44"/>
  <c r="B13284" i="44"/>
  <c r="B13283" i="44"/>
  <c r="B13282" i="44"/>
  <c r="B13281" i="44"/>
  <c r="B13280" i="44"/>
  <c r="B13279" i="44"/>
  <c r="B13278" i="44"/>
  <c r="B13277" i="44"/>
  <c r="B13276" i="44"/>
  <c r="B13275" i="44"/>
  <c r="B13274" i="44"/>
  <c r="B13273" i="44"/>
  <c r="B13272" i="44"/>
  <c r="B13271" i="44"/>
  <c r="B13270" i="44"/>
  <c r="B13269" i="44"/>
  <c r="B13268" i="44"/>
  <c r="B13267" i="44"/>
  <c r="B13266" i="44"/>
  <c r="B13265" i="44"/>
  <c r="B13264" i="44"/>
  <c r="B13263" i="44"/>
  <c r="B13262" i="44"/>
  <c r="B13261" i="44"/>
  <c r="B13260" i="44"/>
  <c r="B13259" i="44"/>
  <c r="B13258" i="44"/>
  <c r="B13257" i="44"/>
  <c r="B13256" i="44"/>
  <c r="B13255" i="44"/>
  <c r="B13254" i="44"/>
  <c r="B13253" i="44"/>
  <c r="B13252" i="44"/>
  <c r="B13251" i="44"/>
  <c r="B13250" i="44"/>
  <c r="B13249" i="44"/>
  <c r="B13248" i="44"/>
  <c r="B13247" i="44"/>
  <c r="B13246" i="44"/>
  <c r="B13245" i="44"/>
  <c r="B13244" i="44"/>
  <c r="B13243" i="44"/>
  <c r="B13242" i="44"/>
  <c r="B13241" i="44"/>
  <c r="B13240" i="44"/>
  <c r="B13239" i="44"/>
  <c r="B13238" i="44"/>
  <c r="B13237" i="44"/>
  <c r="B13236" i="44"/>
  <c r="B13235" i="44"/>
  <c r="B13234" i="44"/>
  <c r="B13233" i="44"/>
  <c r="B13232" i="44"/>
  <c r="B13231" i="44"/>
  <c r="B13230" i="44"/>
  <c r="B13229" i="44"/>
  <c r="B13228" i="44"/>
  <c r="B13227" i="44"/>
  <c r="B13226" i="44"/>
  <c r="B13225" i="44"/>
  <c r="B13224" i="44"/>
  <c r="B13223" i="44"/>
  <c r="B13222" i="44"/>
  <c r="B13221" i="44"/>
  <c r="B13220" i="44"/>
  <c r="B13219" i="44"/>
  <c r="B13218" i="44"/>
  <c r="B13217" i="44"/>
  <c r="B13216" i="44"/>
  <c r="B13215" i="44"/>
  <c r="B13214" i="44"/>
  <c r="B13213" i="44"/>
  <c r="B13212" i="44"/>
  <c r="B13211" i="44"/>
  <c r="B13210" i="44"/>
  <c r="B13209" i="44"/>
  <c r="B13208" i="44"/>
  <c r="B13207" i="44"/>
  <c r="B13206" i="44"/>
  <c r="B13205" i="44"/>
  <c r="B13204" i="44"/>
  <c r="B13203" i="44"/>
  <c r="B13202" i="44"/>
  <c r="B13201" i="44"/>
  <c r="B13200" i="44"/>
  <c r="B13199" i="44"/>
  <c r="B13198" i="44"/>
  <c r="B13197" i="44"/>
  <c r="B13196" i="44"/>
  <c r="B13195" i="44"/>
  <c r="B13194" i="44"/>
  <c r="B13193" i="44"/>
  <c r="B13192" i="44"/>
  <c r="B13191" i="44"/>
  <c r="B13190" i="44"/>
  <c r="B13189" i="44"/>
  <c r="B13188" i="44"/>
  <c r="B13187" i="44"/>
  <c r="B13186" i="44"/>
  <c r="B13185" i="44"/>
  <c r="B13184" i="44"/>
  <c r="B13183" i="44"/>
  <c r="B13182" i="44"/>
  <c r="B13181" i="44"/>
  <c r="B13180" i="44"/>
  <c r="B13179" i="44"/>
  <c r="B13178" i="44"/>
  <c r="B13177" i="44"/>
  <c r="B13176" i="44"/>
  <c r="B13175" i="44"/>
  <c r="B13174" i="44"/>
  <c r="B13173" i="44"/>
  <c r="B13172" i="44"/>
  <c r="B13171" i="44"/>
  <c r="B13170" i="44"/>
  <c r="B13169" i="44"/>
  <c r="B13168" i="44"/>
  <c r="B13167" i="44"/>
  <c r="B13166" i="44"/>
  <c r="B13165" i="44"/>
  <c r="B13164" i="44"/>
  <c r="B13163" i="44"/>
  <c r="B13162" i="44"/>
  <c r="B13161" i="44"/>
  <c r="B13160" i="44"/>
  <c r="B13159" i="44"/>
  <c r="B13158" i="44"/>
  <c r="B13157" i="44"/>
  <c r="B13156" i="44"/>
  <c r="B13155" i="44"/>
  <c r="B13154" i="44"/>
  <c r="B13153" i="44"/>
  <c r="B13152" i="44"/>
  <c r="B13151" i="44"/>
  <c r="B13150" i="44"/>
  <c r="B13149" i="44"/>
  <c r="B13148" i="44"/>
  <c r="B13147" i="44"/>
  <c r="B13146" i="44"/>
  <c r="B13145" i="44"/>
  <c r="B13144" i="44"/>
  <c r="B13143" i="44"/>
  <c r="B13142" i="44"/>
  <c r="B13141" i="44"/>
  <c r="B13140" i="44"/>
  <c r="B13139" i="44"/>
  <c r="B13138" i="44"/>
  <c r="B13137" i="44"/>
  <c r="B13136" i="44"/>
  <c r="B13135" i="44"/>
  <c r="B13134" i="44"/>
  <c r="B13133" i="44"/>
  <c r="B13132" i="44"/>
  <c r="B13131" i="44"/>
  <c r="B13130" i="44"/>
  <c r="B13129" i="44"/>
  <c r="B13128" i="44"/>
  <c r="B13127" i="44"/>
  <c r="B13126" i="44"/>
  <c r="B13125" i="44"/>
  <c r="B13124" i="44"/>
  <c r="B13123" i="44"/>
  <c r="B13122" i="44"/>
  <c r="B13121" i="44"/>
  <c r="B13120" i="44"/>
  <c r="B13119" i="44"/>
  <c r="B13118" i="44"/>
  <c r="B13117" i="44"/>
  <c r="B13116" i="44"/>
  <c r="B13115" i="44"/>
  <c r="B13114" i="44"/>
  <c r="B13113" i="44"/>
  <c r="B13112" i="44"/>
  <c r="B13111" i="44"/>
  <c r="B13110" i="44"/>
  <c r="B13109" i="44"/>
  <c r="B13108" i="44"/>
  <c r="B13107" i="44"/>
  <c r="B13106" i="44"/>
  <c r="B13105" i="44"/>
  <c r="B13104" i="44"/>
  <c r="B13103" i="44"/>
  <c r="B13102" i="44"/>
  <c r="B13101" i="44"/>
  <c r="B13100" i="44"/>
  <c r="B13099" i="44"/>
  <c r="B13098" i="44"/>
  <c r="B13097" i="44"/>
  <c r="B13096" i="44"/>
  <c r="B13095" i="44"/>
  <c r="B13094" i="44"/>
  <c r="B13093" i="44"/>
  <c r="B13092" i="44"/>
  <c r="B13091" i="44"/>
  <c r="B13090" i="44"/>
  <c r="B13089" i="44"/>
  <c r="B13088" i="44"/>
  <c r="B13087" i="44"/>
  <c r="B13086" i="44"/>
  <c r="B13085" i="44"/>
  <c r="B13084" i="44"/>
  <c r="B13083" i="44"/>
  <c r="B13082" i="44"/>
  <c r="B13081" i="44"/>
  <c r="B13080" i="44"/>
  <c r="B13079" i="44"/>
  <c r="B13078" i="44"/>
  <c r="B13077" i="44"/>
  <c r="B13076" i="44"/>
  <c r="B13075" i="44"/>
  <c r="B13074" i="44"/>
  <c r="B13073" i="44"/>
  <c r="B13072" i="44"/>
  <c r="B13071" i="44"/>
  <c r="B13070" i="44"/>
  <c r="B13069" i="44"/>
  <c r="B13068" i="44"/>
  <c r="B13067" i="44"/>
  <c r="B13066" i="44"/>
  <c r="B13065" i="44"/>
  <c r="B13064" i="44"/>
  <c r="B13063" i="44"/>
  <c r="B13062" i="44"/>
  <c r="B13061" i="44"/>
  <c r="B13060" i="44"/>
  <c r="B13059" i="44"/>
  <c r="B13058" i="44"/>
  <c r="B13057" i="44"/>
  <c r="B13056" i="44"/>
  <c r="B13055" i="44"/>
  <c r="B13054" i="44"/>
  <c r="B13053" i="44"/>
  <c r="B13052" i="44"/>
  <c r="B13051" i="44"/>
  <c r="B13050" i="44"/>
  <c r="B13049" i="44"/>
  <c r="B13048" i="44"/>
  <c r="B13047" i="44"/>
  <c r="B13046" i="44"/>
  <c r="B13045" i="44"/>
  <c r="B13044" i="44"/>
  <c r="B13043" i="44"/>
  <c r="B13042" i="44"/>
  <c r="B13041" i="44"/>
  <c r="B13040" i="44"/>
  <c r="B13039" i="44"/>
  <c r="B13038" i="44"/>
  <c r="B13037" i="44"/>
  <c r="B13036" i="44"/>
  <c r="B13035" i="44"/>
  <c r="B13034" i="44"/>
  <c r="B13033" i="44"/>
  <c r="B13032" i="44"/>
  <c r="B13031" i="44"/>
  <c r="B13030" i="44"/>
  <c r="B13029" i="44"/>
  <c r="B13028" i="44"/>
  <c r="B13027" i="44"/>
  <c r="B13026" i="44"/>
  <c r="B13025" i="44"/>
  <c r="B13024" i="44"/>
  <c r="B13023" i="44"/>
  <c r="B13022" i="44"/>
  <c r="B13021" i="44"/>
  <c r="B13020" i="44"/>
  <c r="B13019" i="44"/>
  <c r="B13018" i="44"/>
  <c r="B13017" i="44"/>
  <c r="B13016" i="44"/>
  <c r="B13015" i="44"/>
  <c r="B13014" i="44"/>
  <c r="B13013" i="44"/>
  <c r="B13012" i="44"/>
  <c r="B13011" i="44"/>
  <c r="B13010" i="44"/>
  <c r="B13009" i="44"/>
  <c r="B13008" i="44"/>
  <c r="B13007" i="44"/>
  <c r="B13006" i="44"/>
  <c r="B13005" i="44"/>
  <c r="B13004" i="44"/>
  <c r="B13003" i="44"/>
  <c r="B13002" i="44"/>
  <c r="B13001" i="44"/>
  <c r="B13000" i="44"/>
  <c r="B12999" i="44"/>
  <c r="B12998" i="44"/>
  <c r="B12997" i="44"/>
  <c r="B12996" i="44"/>
  <c r="B12995" i="44"/>
  <c r="B12994" i="44"/>
  <c r="B12993" i="44"/>
  <c r="B12992" i="44"/>
  <c r="B12991" i="44"/>
  <c r="B12990" i="44"/>
  <c r="B12989" i="44"/>
  <c r="B12988" i="44"/>
  <c r="B12987" i="44"/>
  <c r="B12986" i="44"/>
  <c r="B12985" i="44"/>
  <c r="B12984" i="44"/>
  <c r="B12983" i="44"/>
  <c r="B12982" i="44"/>
  <c r="B12981" i="44"/>
  <c r="B12980" i="44"/>
  <c r="B12979" i="44"/>
  <c r="B12978" i="44"/>
  <c r="B12977" i="44"/>
  <c r="B12976" i="44"/>
  <c r="B12975" i="44"/>
  <c r="B12974" i="44"/>
  <c r="B12973" i="44"/>
  <c r="B12972" i="44"/>
  <c r="B12971" i="44"/>
  <c r="B12970" i="44"/>
  <c r="B12969" i="44"/>
  <c r="B12968" i="44"/>
  <c r="B12967" i="44"/>
  <c r="B12966" i="44"/>
  <c r="B12965" i="44"/>
  <c r="B12964" i="44"/>
  <c r="B12963" i="44"/>
  <c r="B12962" i="44"/>
  <c r="B12961" i="44"/>
  <c r="B12960" i="44"/>
  <c r="B12959" i="44"/>
  <c r="B12958" i="44"/>
  <c r="B12957" i="44"/>
  <c r="B12956" i="44"/>
  <c r="B12955" i="44"/>
  <c r="B12954" i="44"/>
  <c r="B12953" i="44"/>
  <c r="B12952" i="44"/>
  <c r="B12951" i="44"/>
  <c r="B12950" i="44"/>
  <c r="B12949" i="44"/>
  <c r="B12948" i="44"/>
  <c r="B12947" i="44"/>
  <c r="B12946" i="44"/>
  <c r="B12945" i="44"/>
  <c r="B12944" i="44"/>
  <c r="B12943" i="44"/>
  <c r="B12942" i="44"/>
  <c r="B12941" i="44"/>
  <c r="B12940" i="44"/>
  <c r="B12939" i="44"/>
  <c r="B12938" i="44"/>
  <c r="B12937" i="44"/>
  <c r="B12936" i="44"/>
  <c r="B12935" i="44"/>
  <c r="B12934" i="44"/>
  <c r="B12933" i="44"/>
  <c r="B12932" i="44"/>
  <c r="B12931" i="44"/>
  <c r="B12930" i="44"/>
  <c r="B12929" i="44"/>
  <c r="B12928" i="44"/>
  <c r="B12927" i="44"/>
  <c r="B12926" i="44"/>
  <c r="B12925" i="44"/>
  <c r="B12924" i="44"/>
  <c r="B12923" i="44"/>
  <c r="B12922" i="44"/>
  <c r="B12921" i="44"/>
  <c r="B12920" i="44"/>
  <c r="B12919" i="44"/>
  <c r="B12918" i="44"/>
  <c r="B12917" i="44"/>
  <c r="B12916" i="44"/>
  <c r="B12915" i="44"/>
  <c r="B12914" i="44"/>
  <c r="B12913" i="44"/>
  <c r="B12912" i="44"/>
  <c r="B12911" i="44"/>
  <c r="B12910" i="44"/>
  <c r="B12909" i="44"/>
  <c r="B12908" i="44"/>
  <c r="B12907" i="44"/>
  <c r="B12906" i="44"/>
  <c r="B12905" i="44"/>
  <c r="B12904" i="44"/>
  <c r="B12903" i="44"/>
  <c r="B12902" i="44"/>
  <c r="B12901" i="44"/>
  <c r="B12900" i="44"/>
  <c r="B12899" i="44"/>
  <c r="B12898" i="44"/>
  <c r="B12897" i="44"/>
  <c r="B12896" i="44"/>
  <c r="B12895" i="44"/>
  <c r="B12894" i="44"/>
  <c r="B12893" i="44"/>
  <c r="B12892" i="44"/>
  <c r="B12891" i="44"/>
  <c r="B12890" i="44"/>
  <c r="B12889" i="44"/>
  <c r="B12888" i="44"/>
  <c r="B12887" i="44"/>
  <c r="B12886" i="44"/>
  <c r="B12885" i="44"/>
  <c r="B12884" i="44"/>
  <c r="B12883" i="44"/>
  <c r="B12882" i="44"/>
  <c r="B12881" i="44"/>
  <c r="B12880" i="44"/>
  <c r="B12879" i="44"/>
  <c r="B12878" i="44"/>
  <c r="B12877" i="44"/>
  <c r="B12876" i="44"/>
  <c r="B12875" i="44"/>
  <c r="B12874" i="44"/>
  <c r="B12873" i="44"/>
  <c r="B12872" i="44"/>
  <c r="B12871" i="44"/>
  <c r="B12870" i="44"/>
  <c r="B12869" i="44"/>
  <c r="B12868" i="44"/>
  <c r="B12867" i="44"/>
  <c r="B12866" i="44"/>
  <c r="B12865" i="44"/>
  <c r="B12864" i="44"/>
  <c r="B12863" i="44"/>
  <c r="B12862" i="44"/>
  <c r="B12861" i="44"/>
  <c r="B12860" i="44"/>
  <c r="B12859" i="44"/>
  <c r="B12858" i="44"/>
  <c r="B12857" i="44"/>
  <c r="B12856" i="44"/>
  <c r="B12855" i="44"/>
  <c r="B12854" i="44"/>
  <c r="B12853" i="44"/>
  <c r="B12852" i="44"/>
  <c r="B12851" i="44"/>
  <c r="B12850" i="44"/>
  <c r="B12849" i="44"/>
  <c r="B12848" i="44"/>
  <c r="B12847" i="44"/>
  <c r="B12846" i="44"/>
  <c r="B12845" i="44"/>
  <c r="B12844" i="44"/>
  <c r="B12843" i="44"/>
  <c r="B12842" i="44"/>
  <c r="B12841" i="44"/>
  <c r="B12840" i="44"/>
  <c r="B12839" i="44"/>
  <c r="B12838" i="44"/>
  <c r="B12837" i="44"/>
  <c r="B12836" i="44"/>
  <c r="B12835" i="44"/>
  <c r="B12834" i="44"/>
  <c r="B12833" i="44"/>
  <c r="B12832" i="44"/>
  <c r="B12831" i="44"/>
  <c r="B12830" i="44"/>
  <c r="B12829" i="44"/>
  <c r="B12828" i="44"/>
  <c r="B12827" i="44"/>
  <c r="B12826" i="44"/>
  <c r="B12825" i="44"/>
  <c r="B12824" i="44"/>
  <c r="B12823" i="44"/>
  <c r="B12822" i="44"/>
  <c r="B12821" i="44"/>
  <c r="B12820" i="44"/>
  <c r="B12819" i="44"/>
  <c r="B12818" i="44"/>
  <c r="B12817" i="44"/>
  <c r="B12816" i="44"/>
  <c r="B12815" i="44"/>
  <c r="B12814" i="44"/>
  <c r="B12813" i="44"/>
  <c r="B12812" i="44"/>
  <c r="B12811" i="44"/>
  <c r="B12810" i="44"/>
  <c r="B12809" i="44"/>
  <c r="B12808" i="44"/>
  <c r="B12807" i="44"/>
  <c r="B12806" i="44"/>
  <c r="B12805" i="44"/>
  <c r="B12804" i="44"/>
  <c r="B12803" i="44"/>
  <c r="B12802" i="44"/>
  <c r="B12801" i="44"/>
  <c r="B12800" i="44"/>
  <c r="B12799" i="44"/>
  <c r="B12798" i="44"/>
  <c r="B12797" i="44"/>
  <c r="B12796" i="44"/>
  <c r="B12795" i="44"/>
  <c r="B12794" i="44"/>
  <c r="B12793" i="44"/>
  <c r="B12792" i="44"/>
  <c r="B12791" i="44"/>
  <c r="B12790" i="44"/>
  <c r="B12789" i="44"/>
  <c r="B12788" i="44"/>
  <c r="B12787" i="44"/>
  <c r="B12786" i="44"/>
  <c r="B12785" i="44"/>
  <c r="B12784" i="44"/>
  <c r="B12783" i="44"/>
  <c r="B12782" i="44"/>
  <c r="B12781" i="44"/>
  <c r="B12780" i="44"/>
  <c r="B12779" i="44"/>
  <c r="B12778" i="44"/>
  <c r="B12777" i="44"/>
  <c r="B12776" i="44"/>
  <c r="B12775" i="44"/>
  <c r="B12774" i="44"/>
  <c r="B12773" i="44"/>
  <c r="B12772" i="44"/>
  <c r="B12771" i="44"/>
  <c r="B12770" i="44"/>
  <c r="B12769" i="44"/>
  <c r="B12768" i="44"/>
  <c r="B12767" i="44"/>
  <c r="B12766" i="44"/>
  <c r="B12765" i="44"/>
  <c r="B12764" i="44"/>
  <c r="B12763" i="44"/>
  <c r="B12762" i="44"/>
  <c r="B12761" i="44"/>
  <c r="B12760" i="44"/>
  <c r="B12759" i="44"/>
  <c r="B12758" i="44"/>
  <c r="B12757" i="44"/>
  <c r="B12756" i="44"/>
  <c r="B12755" i="44"/>
  <c r="B12754" i="44"/>
  <c r="B12753" i="44"/>
  <c r="B12752" i="44"/>
  <c r="B12751" i="44"/>
  <c r="B12750" i="44"/>
  <c r="B12749" i="44"/>
  <c r="B12748" i="44"/>
  <c r="B12747" i="44"/>
  <c r="B12746" i="44"/>
  <c r="B12745" i="44"/>
  <c r="B12744" i="44"/>
  <c r="B12743" i="44"/>
  <c r="B12742" i="44"/>
  <c r="B12741" i="44"/>
  <c r="B12740" i="44"/>
  <c r="B12739" i="44"/>
  <c r="B12738" i="44"/>
  <c r="B12737" i="44"/>
  <c r="B12736" i="44"/>
  <c r="B12735" i="44"/>
  <c r="B12734" i="44"/>
  <c r="B12733" i="44"/>
  <c r="B12732" i="44"/>
  <c r="B12731" i="44"/>
  <c r="B12730" i="44"/>
  <c r="B12729" i="44"/>
  <c r="B12728" i="44"/>
  <c r="B12727" i="44"/>
  <c r="B12726" i="44"/>
  <c r="B12725" i="44"/>
  <c r="B12724" i="44"/>
  <c r="B12723" i="44"/>
  <c r="B12722" i="44"/>
  <c r="B12721" i="44"/>
  <c r="B12720" i="44"/>
  <c r="B12719" i="44"/>
  <c r="B12718" i="44"/>
  <c r="B12717" i="44"/>
  <c r="B12716" i="44"/>
  <c r="B12715" i="44"/>
  <c r="B12714" i="44"/>
  <c r="B12713" i="44"/>
  <c r="B12712" i="44"/>
  <c r="B12711" i="44"/>
  <c r="B12710" i="44"/>
  <c r="B12709" i="44"/>
  <c r="B12708" i="44"/>
  <c r="B12707" i="44"/>
  <c r="B12706" i="44"/>
  <c r="B12705" i="44"/>
  <c r="B12704" i="44"/>
  <c r="B12703" i="44"/>
  <c r="B12702" i="44"/>
  <c r="B12701" i="44"/>
  <c r="B12700" i="44"/>
  <c r="B12699" i="44"/>
  <c r="B12698" i="44"/>
  <c r="B12697" i="44"/>
  <c r="B12696" i="44"/>
  <c r="B12695" i="44"/>
  <c r="B12694" i="44"/>
  <c r="B12693" i="44"/>
  <c r="B12692" i="44"/>
  <c r="B12691" i="44"/>
  <c r="B12690" i="44"/>
  <c r="B12689" i="44"/>
  <c r="B12688" i="44"/>
  <c r="B12687" i="44"/>
  <c r="B12686" i="44"/>
  <c r="B12685" i="44"/>
  <c r="B12684" i="44"/>
  <c r="B12683" i="44"/>
  <c r="B12682" i="44"/>
  <c r="B12681" i="44"/>
  <c r="B12680" i="44"/>
  <c r="B12679" i="44"/>
  <c r="B12678" i="44"/>
  <c r="B12677" i="44"/>
  <c r="B12676" i="44"/>
  <c r="B12675" i="44"/>
  <c r="B12674" i="44"/>
  <c r="B12673" i="44"/>
  <c r="B12672" i="44"/>
  <c r="B12671" i="44"/>
  <c r="B12670" i="44"/>
  <c r="B12669" i="44"/>
  <c r="B12668" i="44"/>
  <c r="B12667" i="44"/>
  <c r="B12666" i="44"/>
  <c r="B12665" i="44"/>
  <c r="B12664" i="44"/>
  <c r="B12663" i="44"/>
  <c r="B12662" i="44"/>
  <c r="B12661" i="44"/>
  <c r="B12660" i="44"/>
  <c r="B12659" i="44"/>
  <c r="B12658" i="44"/>
  <c r="B12657" i="44"/>
  <c r="B12656" i="44"/>
  <c r="B12655" i="44"/>
  <c r="B12654" i="44"/>
  <c r="B12653" i="44"/>
  <c r="B12652" i="44"/>
  <c r="B12651" i="44"/>
  <c r="B12650" i="44"/>
  <c r="B12649" i="44"/>
  <c r="B12648" i="44"/>
  <c r="B12647" i="44"/>
  <c r="B12646" i="44"/>
  <c r="B12645" i="44"/>
  <c r="B12644" i="44"/>
  <c r="B12643" i="44"/>
  <c r="B12642" i="44"/>
  <c r="B12641" i="44"/>
  <c r="B12640" i="44"/>
  <c r="B12639" i="44"/>
  <c r="B12638" i="44"/>
  <c r="B12637" i="44"/>
  <c r="B12636" i="44"/>
  <c r="B12635" i="44"/>
  <c r="B12634" i="44"/>
  <c r="B12633" i="44"/>
  <c r="B12632" i="44"/>
  <c r="B12631" i="44"/>
  <c r="B12630" i="44"/>
  <c r="B12629" i="44"/>
  <c r="B12628" i="44"/>
  <c r="B12627" i="44"/>
  <c r="B12626" i="44"/>
  <c r="B12625" i="44"/>
  <c r="B12624" i="44"/>
  <c r="B12623" i="44"/>
  <c r="B12622" i="44"/>
  <c r="B12621" i="44"/>
  <c r="B12620" i="44"/>
  <c r="B12619" i="44"/>
  <c r="B12618" i="44"/>
  <c r="B12617" i="44"/>
  <c r="B12616" i="44"/>
  <c r="B12615" i="44"/>
  <c r="B12614" i="44"/>
  <c r="B12613" i="44"/>
  <c r="B12612" i="44"/>
  <c r="B12611" i="44"/>
  <c r="B12610" i="44"/>
  <c r="B12609" i="44"/>
  <c r="B12608" i="44"/>
  <c r="B12607" i="44"/>
  <c r="B12606" i="44"/>
  <c r="B12605" i="44"/>
  <c r="B12604" i="44"/>
  <c r="B12603" i="44"/>
  <c r="B12602" i="44"/>
  <c r="B12601" i="44"/>
  <c r="B12600" i="44"/>
  <c r="B12599" i="44"/>
  <c r="B12598" i="44"/>
  <c r="B12597" i="44"/>
  <c r="B12596" i="44"/>
  <c r="B12595" i="44"/>
  <c r="B12594" i="44"/>
  <c r="B12593" i="44"/>
  <c r="B12592" i="44"/>
  <c r="B12591" i="44"/>
  <c r="B12590" i="44"/>
  <c r="B12589" i="44"/>
  <c r="B12588" i="44"/>
  <c r="B12587" i="44"/>
  <c r="B12586" i="44"/>
  <c r="B12585" i="44"/>
  <c r="B12584" i="44"/>
  <c r="B12583" i="44"/>
  <c r="B12582" i="44"/>
  <c r="B12581" i="44"/>
  <c r="B12580" i="44"/>
  <c r="B12579" i="44"/>
  <c r="B12578" i="44"/>
  <c r="B12577" i="44"/>
  <c r="B12576" i="44"/>
  <c r="B12575" i="44"/>
  <c r="B12574" i="44"/>
  <c r="B12573" i="44"/>
  <c r="B12572" i="44"/>
  <c r="B12571" i="44"/>
  <c r="B12570" i="44"/>
  <c r="B12569" i="44"/>
  <c r="B12568" i="44"/>
  <c r="B12567" i="44"/>
  <c r="B12566" i="44"/>
  <c r="B12565" i="44"/>
  <c r="B12564" i="44"/>
  <c r="B12563" i="44"/>
  <c r="B12562" i="44"/>
  <c r="B12561" i="44"/>
  <c r="B12560" i="44"/>
  <c r="B12559" i="44"/>
  <c r="B12558" i="44"/>
  <c r="B12557" i="44"/>
  <c r="B12556" i="44"/>
  <c r="B12555" i="44"/>
  <c r="B12554" i="44"/>
  <c r="B12553" i="44"/>
  <c r="B12552" i="44"/>
  <c r="B12551" i="44"/>
  <c r="B12550" i="44"/>
  <c r="B12549" i="44"/>
  <c r="B12548" i="44"/>
  <c r="B12547" i="44"/>
  <c r="B12546" i="44"/>
  <c r="B12545" i="44"/>
  <c r="B12544" i="44"/>
  <c r="B12543" i="44"/>
  <c r="B12542" i="44"/>
  <c r="B12541" i="44"/>
  <c r="B12540" i="44"/>
  <c r="B12539" i="44"/>
  <c r="B12538" i="44"/>
  <c r="B12537" i="44"/>
  <c r="B12536" i="44"/>
  <c r="B12535" i="44"/>
  <c r="B12534" i="44"/>
  <c r="B12533" i="44"/>
  <c r="B12532" i="44"/>
  <c r="B12531" i="44"/>
  <c r="B12530" i="44"/>
  <c r="B12529" i="44"/>
  <c r="B12528" i="44"/>
  <c r="B12527" i="44"/>
  <c r="B12526" i="44"/>
  <c r="B12525" i="44"/>
  <c r="B12524" i="44"/>
  <c r="B12523" i="44"/>
  <c r="B12522" i="44"/>
  <c r="B12521" i="44"/>
  <c r="B12520" i="44"/>
  <c r="B12519" i="44"/>
  <c r="B12518" i="44"/>
  <c r="B12517" i="44"/>
  <c r="B12516" i="44"/>
  <c r="B12515" i="44"/>
  <c r="B12514" i="44"/>
  <c r="B12513" i="44"/>
  <c r="B12512" i="44"/>
  <c r="B12511" i="44"/>
  <c r="B12510" i="44"/>
  <c r="B12509" i="44"/>
  <c r="B12508" i="44"/>
  <c r="B12507" i="44"/>
  <c r="B12506" i="44"/>
  <c r="B12505" i="44"/>
  <c r="B12504" i="44"/>
  <c r="B12503" i="44"/>
  <c r="B12502" i="44"/>
  <c r="B12501" i="44"/>
  <c r="B12500" i="44"/>
  <c r="B12499" i="44"/>
  <c r="B12498" i="44"/>
  <c r="B12497" i="44"/>
  <c r="B12496" i="44"/>
  <c r="B12495" i="44"/>
  <c r="B12494" i="44"/>
  <c r="B12493" i="44"/>
  <c r="B12492" i="44"/>
  <c r="B12491" i="44"/>
  <c r="B12490" i="44"/>
  <c r="B12489" i="44"/>
  <c r="B12488" i="44"/>
  <c r="B12487" i="44"/>
  <c r="B12486" i="44"/>
  <c r="B12485" i="44"/>
  <c r="B12484" i="44"/>
  <c r="B12483" i="44"/>
  <c r="B12482" i="44"/>
  <c r="B12481" i="44"/>
  <c r="B12480" i="44"/>
  <c r="B12479" i="44"/>
  <c r="B12478" i="44"/>
  <c r="B12477" i="44"/>
  <c r="B12476" i="44"/>
  <c r="B12475" i="44"/>
  <c r="B12474" i="44"/>
  <c r="B12473" i="44"/>
  <c r="B12472" i="44"/>
  <c r="B12471" i="44"/>
  <c r="B12470" i="44"/>
  <c r="B12469" i="44"/>
  <c r="B12468" i="44"/>
  <c r="B12467" i="44"/>
  <c r="B12466" i="44"/>
  <c r="B12465" i="44"/>
  <c r="B12464" i="44"/>
  <c r="B12463" i="44"/>
  <c r="B12462" i="44"/>
  <c r="B12461" i="44"/>
  <c r="B12460" i="44"/>
  <c r="B12459" i="44"/>
  <c r="B12458" i="44"/>
  <c r="B12457" i="44"/>
  <c r="B12456" i="44"/>
  <c r="B12455" i="44"/>
  <c r="B12454" i="44"/>
  <c r="B12453" i="44"/>
  <c r="B12452" i="44"/>
  <c r="B12451" i="44"/>
  <c r="B12450" i="44"/>
  <c r="B12449" i="44"/>
  <c r="B12448" i="44"/>
  <c r="B12447" i="44"/>
  <c r="B12446" i="44"/>
  <c r="B12445" i="44"/>
  <c r="B12444" i="44"/>
  <c r="B12443" i="44"/>
  <c r="B12442" i="44"/>
  <c r="B12441" i="44"/>
  <c r="B12440" i="44"/>
  <c r="B12439" i="44"/>
  <c r="B12438" i="44"/>
  <c r="B12437" i="44"/>
  <c r="B12436" i="44"/>
  <c r="B12435" i="44"/>
  <c r="B12434" i="44"/>
  <c r="B12433" i="44"/>
  <c r="B12432" i="44"/>
  <c r="B12431" i="44"/>
  <c r="B12430" i="44"/>
  <c r="B12429" i="44"/>
  <c r="B12428" i="44"/>
  <c r="B12427" i="44"/>
  <c r="B12426" i="44"/>
  <c r="B12425" i="44"/>
  <c r="B12424" i="44"/>
  <c r="B12423" i="44"/>
  <c r="B12422" i="44"/>
  <c r="B12421" i="44"/>
  <c r="B12420" i="44"/>
  <c r="B12419" i="44"/>
  <c r="B12418" i="44"/>
  <c r="B12417" i="44"/>
  <c r="B12416" i="44"/>
  <c r="B12415" i="44"/>
  <c r="B12414" i="44"/>
  <c r="B12413" i="44"/>
  <c r="B12412" i="44"/>
  <c r="B12411" i="44"/>
  <c r="B12410" i="44"/>
  <c r="B12409" i="44"/>
  <c r="B12408" i="44"/>
  <c r="B12407" i="44"/>
  <c r="B12406" i="44"/>
  <c r="B12405" i="44"/>
  <c r="B12404" i="44"/>
  <c r="B12403" i="44"/>
  <c r="B12402" i="44"/>
  <c r="B12401" i="44"/>
  <c r="B12400" i="44"/>
  <c r="B12399" i="44"/>
  <c r="B12398" i="44"/>
  <c r="B12397" i="44"/>
  <c r="B12396" i="44"/>
  <c r="B12395" i="44"/>
  <c r="B12394" i="44"/>
  <c r="B12393" i="44"/>
  <c r="B12392" i="44"/>
  <c r="B12391" i="44"/>
  <c r="B12390" i="44"/>
  <c r="B12389" i="44"/>
  <c r="B12388" i="44"/>
  <c r="B12387" i="44"/>
  <c r="B12386" i="44"/>
  <c r="B12385" i="44"/>
  <c r="B12384" i="44"/>
  <c r="B12383" i="44"/>
  <c r="B12382" i="44"/>
  <c r="B12381" i="44"/>
  <c r="B12380" i="44"/>
  <c r="B12379" i="44"/>
  <c r="B12378" i="44"/>
  <c r="B12377" i="44"/>
  <c r="B12376" i="44"/>
  <c r="B12375" i="44"/>
  <c r="B12374" i="44"/>
  <c r="B12373" i="44"/>
  <c r="B12372" i="44"/>
  <c r="B12371" i="44"/>
  <c r="B12370" i="44"/>
  <c r="B12369" i="44"/>
  <c r="B12368" i="44"/>
  <c r="B12367" i="44"/>
  <c r="B12366" i="44"/>
  <c r="B12365" i="44"/>
  <c r="B12364" i="44"/>
  <c r="B12363" i="44"/>
  <c r="B12362" i="44"/>
  <c r="B12361" i="44"/>
  <c r="B12360" i="44"/>
  <c r="B12359" i="44"/>
  <c r="B12358" i="44"/>
  <c r="B12357" i="44"/>
  <c r="B12356" i="44"/>
  <c r="B12355" i="44"/>
  <c r="B12354" i="44"/>
  <c r="B12353" i="44"/>
  <c r="B12352" i="44"/>
  <c r="B12351" i="44"/>
  <c r="B12350" i="44"/>
  <c r="B12349" i="44"/>
  <c r="B12348" i="44"/>
  <c r="B12347" i="44"/>
  <c r="B12346" i="44"/>
  <c r="B12345" i="44"/>
  <c r="B12344" i="44"/>
  <c r="B12343" i="44"/>
  <c r="B12342" i="44"/>
  <c r="B12341" i="44"/>
  <c r="B12340" i="44"/>
  <c r="B12339" i="44"/>
  <c r="B12338" i="44"/>
  <c r="B12337" i="44"/>
  <c r="B12336" i="44"/>
  <c r="B12335" i="44"/>
  <c r="B12334" i="44"/>
  <c r="B12333" i="44"/>
  <c r="B12332" i="44"/>
  <c r="B12331" i="44"/>
  <c r="B12330" i="44"/>
  <c r="B12329" i="44"/>
  <c r="B12328" i="44"/>
  <c r="B12327" i="44"/>
  <c r="B12326" i="44"/>
  <c r="B12325" i="44"/>
  <c r="B12324" i="44"/>
  <c r="B12323" i="44"/>
  <c r="B12322" i="44"/>
  <c r="B12321" i="44"/>
  <c r="B12320" i="44"/>
  <c r="B12319" i="44"/>
  <c r="B12318" i="44"/>
  <c r="B12317" i="44"/>
  <c r="B12316" i="44"/>
  <c r="B12315" i="44"/>
  <c r="B12314" i="44"/>
  <c r="B12313" i="44"/>
  <c r="B12312" i="44"/>
  <c r="B12311" i="44"/>
  <c r="B12310" i="44"/>
  <c r="B12309" i="44"/>
  <c r="B12308" i="44"/>
  <c r="B12307" i="44"/>
  <c r="B12306" i="44"/>
  <c r="B12305" i="44"/>
  <c r="B12304" i="44"/>
  <c r="B12303" i="44"/>
  <c r="B12302" i="44"/>
  <c r="B12301" i="44"/>
  <c r="B12300" i="44"/>
  <c r="B12299" i="44"/>
  <c r="B12298" i="44"/>
  <c r="B12297" i="44"/>
  <c r="B12296" i="44"/>
  <c r="B12295" i="44"/>
  <c r="B12294" i="44"/>
  <c r="B12293" i="44"/>
  <c r="B12292" i="44"/>
  <c r="B12291" i="44"/>
  <c r="B12290" i="44"/>
  <c r="B12289" i="44"/>
  <c r="B12288" i="44"/>
  <c r="B12287" i="44"/>
  <c r="B12286" i="44"/>
  <c r="B12285" i="44"/>
  <c r="B12284" i="44"/>
  <c r="B12283" i="44"/>
  <c r="B12282" i="44"/>
  <c r="B12281" i="44"/>
  <c r="B12280" i="44"/>
  <c r="B12279" i="44"/>
  <c r="B12278" i="44"/>
  <c r="B12277" i="44"/>
  <c r="B12276" i="44"/>
  <c r="B12275" i="44"/>
  <c r="B12274" i="44"/>
  <c r="B12273" i="44"/>
  <c r="B12272" i="44"/>
  <c r="B12271" i="44"/>
  <c r="B12270" i="44"/>
  <c r="B12269" i="44"/>
  <c r="B12268" i="44"/>
  <c r="B12267" i="44"/>
  <c r="B12266" i="44"/>
  <c r="B12265" i="44"/>
  <c r="B12264" i="44"/>
  <c r="B12263" i="44"/>
  <c r="B12262" i="44"/>
  <c r="B12261" i="44"/>
  <c r="B12260" i="44"/>
  <c r="B12259" i="44"/>
  <c r="B12258" i="44"/>
  <c r="B12257" i="44"/>
  <c r="B12256" i="44"/>
  <c r="B12255" i="44"/>
  <c r="B12254" i="44"/>
  <c r="B12253" i="44"/>
  <c r="B12252" i="44"/>
  <c r="B12251" i="44"/>
  <c r="B12250" i="44"/>
  <c r="B12249" i="44"/>
  <c r="B12248" i="44"/>
  <c r="B12247" i="44"/>
  <c r="B12246" i="44"/>
  <c r="B12245" i="44"/>
  <c r="B12244" i="44"/>
  <c r="B12243" i="44"/>
  <c r="B12242" i="44"/>
  <c r="B12241" i="44"/>
  <c r="B12240" i="44"/>
  <c r="B12239" i="44"/>
  <c r="B12238" i="44"/>
  <c r="B12237" i="44"/>
  <c r="B12236" i="44"/>
  <c r="B12235" i="44"/>
  <c r="B12234" i="44"/>
  <c r="B12233" i="44"/>
  <c r="B12232" i="44"/>
  <c r="B12231" i="44"/>
  <c r="B12230" i="44"/>
  <c r="B12229" i="44"/>
  <c r="B12228" i="44"/>
  <c r="B12227" i="44"/>
  <c r="B12226" i="44"/>
  <c r="B12225" i="44"/>
  <c r="B12224" i="44"/>
  <c r="B12223" i="44"/>
  <c r="B12222" i="44"/>
  <c r="B12221" i="44"/>
  <c r="B12220" i="44"/>
  <c r="B12219" i="44"/>
  <c r="B12218" i="44"/>
  <c r="B12217" i="44"/>
  <c r="B12216" i="44"/>
  <c r="B12215" i="44"/>
  <c r="B12214" i="44"/>
  <c r="B12213" i="44"/>
  <c r="B12212" i="44"/>
  <c r="B12211" i="44"/>
  <c r="B12210" i="44"/>
  <c r="B12209" i="44"/>
  <c r="B12208" i="44"/>
  <c r="B12207" i="44"/>
  <c r="B12206" i="44"/>
  <c r="B12205" i="44"/>
  <c r="B12204" i="44"/>
  <c r="B12203" i="44"/>
  <c r="B12202" i="44"/>
  <c r="B12201" i="44"/>
  <c r="B12200" i="44"/>
  <c r="B12199" i="44"/>
  <c r="B12198" i="44"/>
  <c r="B12197" i="44"/>
  <c r="B12196" i="44"/>
  <c r="B12195" i="44"/>
  <c r="B12194" i="44"/>
  <c r="B12193" i="44"/>
  <c r="B12192" i="44"/>
  <c r="B12191" i="44"/>
  <c r="B12190" i="44"/>
  <c r="B12189" i="44"/>
  <c r="B12188" i="44"/>
  <c r="B12187" i="44"/>
  <c r="B12186" i="44"/>
  <c r="B12185" i="44"/>
  <c r="B12184" i="44"/>
  <c r="B12183" i="44"/>
  <c r="B12182" i="44"/>
  <c r="B12181" i="44"/>
  <c r="B12180" i="44"/>
  <c r="B12179" i="44"/>
  <c r="B12178" i="44"/>
  <c r="B12177" i="44"/>
  <c r="B12176" i="44"/>
  <c r="B12175" i="44"/>
  <c r="B12174" i="44"/>
  <c r="B12173" i="44"/>
  <c r="B12172" i="44"/>
  <c r="B12171" i="44"/>
  <c r="B12170" i="44"/>
  <c r="B12169" i="44"/>
  <c r="B12168" i="44"/>
  <c r="B12167" i="44"/>
  <c r="B12166" i="44"/>
  <c r="B12165" i="44"/>
  <c r="B12164" i="44"/>
  <c r="B12163" i="44"/>
  <c r="B12162" i="44"/>
  <c r="B12161" i="44"/>
  <c r="B12160" i="44"/>
  <c r="B12159" i="44"/>
  <c r="B12158" i="44"/>
  <c r="B12157" i="44"/>
  <c r="B12156" i="44"/>
  <c r="B12155" i="44"/>
  <c r="B12154" i="44"/>
  <c r="B12153" i="44"/>
  <c r="B12152" i="44"/>
  <c r="B12151" i="44"/>
  <c r="B12150" i="44"/>
  <c r="B12149" i="44"/>
  <c r="B12148" i="44"/>
  <c r="B12147" i="44"/>
  <c r="B12146" i="44"/>
  <c r="B12145" i="44"/>
  <c r="B12144" i="44"/>
  <c r="B12143" i="44"/>
  <c r="B12142" i="44"/>
  <c r="B12141" i="44"/>
  <c r="B12140" i="44"/>
  <c r="B12139" i="44"/>
  <c r="B12138" i="44"/>
  <c r="B12137" i="44"/>
  <c r="B12136" i="44"/>
  <c r="B12135" i="44"/>
  <c r="B12134" i="44"/>
  <c r="B12133" i="44"/>
  <c r="B12132" i="44"/>
  <c r="B12131" i="44"/>
  <c r="B12130" i="44"/>
  <c r="B12129" i="44"/>
  <c r="B12128" i="44"/>
  <c r="B12127" i="44"/>
  <c r="B12126" i="44"/>
  <c r="B12125" i="44"/>
  <c r="B12124" i="44"/>
  <c r="B12123" i="44"/>
  <c r="B12122" i="44"/>
  <c r="B12121" i="44"/>
  <c r="B12120" i="44"/>
  <c r="B12119" i="44"/>
  <c r="B12118" i="44"/>
  <c r="B12117" i="44"/>
  <c r="B12116" i="44"/>
  <c r="B12115" i="44"/>
  <c r="B12114" i="44"/>
  <c r="B12113" i="44"/>
  <c r="B12112" i="44"/>
  <c r="B12111" i="44"/>
  <c r="B12110" i="44"/>
  <c r="B12109" i="44"/>
  <c r="B12108" i="44"/>
  <c r="B12107" i="44"/>
  <c r="B12106" i="44"/>
  <c r="B12105" i="44"/>
  <c r="B12104" i="44"/>
  <c r="B12103" i="44"/>
  <c r="B12102" i="44"/>
  <c r="B12101" i="44"/>
  <c r="B12100" i="44"/>
  <c r="B12099" i="44"/>
  <c r="B12098" i="44"/>
  <c r="B12097" i="44"/>
  <c r="B12096" i="44"/>
  <c r="B12095" i="44"/>
  <c r="B12094" i="44"/>
  <c r="B12093" i="44"/>
  <c r="B12092" i="44"/>
  <c r="B12091" i="44"/>
  <c r="B12090" i="44"/>
  <c r="B12089" i="44"/>
  <c r="B12088" i="44"/>
  <c r="B12087" i="44"/>
  <c r="B12086" i="44"/>
  <c r="B12085" i="44"/>
  <c r="B12084" i="44"/>
  <c r="B12083" i="44"/>
  <c r="B12082" i="44"/>
  <c r="B12081" i="44"/>
  <c r="B12080" i="44"/>
  <c r="B12079" i="44"/>
  <c r="B12078" i="44"/>
  <c r="B12077" i="44"/>
  <c r="B12076" i="44"/>
  <c r="B12075" i="44"/>
  <c r="B12074" i="44"/>
  <c r="B12073" i="44"/>
  <c r="B12072" i="44"/>
  <c r="B12071" i="44"/>
  <c r="B12070" i="44"/>
  <c r="B12069" i="44"/>
  <c r="B12068" i="44"/>
  <c r="B12067" i="44"/>
  <c r="B12066" i="44"/>
  <c r="B12065" i="44"/>
  <c r="B12064" i="44"/>
  <c r="B12063" i="44"/>
  <c r="B12062" i="44"/>
  <c r="B12061" i="44"/>
  <c r="B12060" i="44"/>
  <c r="B12059" i="44"/>
  <c r="B12058" i="44"/>
  <c r="B12057" i="44"/>
  <c r="B12056" i="44"/>
  <c r="B12055" i="44"/>
  <c r="B12054" i="44"/>
  <c r="B12053" i="44"/>
  <c r="B12052" i="44"/>
  <c r="B12051" i="44"/>
  <c r="B12050" i="44"/>
  <c r="B12049" i="44"/>
  <c r="B12048" i="44"/>
  <c r="B12047" i="44"/>
  <c r="B12046" i="44"/>
  <c r="B12045" i="44"/>
  <c r="B12044" i="44"/>
  <c r="B12043" i="44"/>
  <c r="B12042" i="44"/>
  <c r="B12041" i="44"/>
  <c r="B12040" i="44"/>
  <c r="B12039" i="44"/>
  <c r="B12038" i="44"/>
  <c r="B12037" i="44"/>
  <c r="B12036" i="44"/>
  <c r="B12035" i="44"/>
  <c r="B12034" i="44"/>
  <c r="B12033" i="44"/>
  <c r="B12032" i="44"/>
  <c r="B12031" i="44"/>
  <c r="B12030" i="44"/>
  <c r="B12029" i="44"/>
  <c r="B12028" i="44"/>
  <c r="B12027" i="44"/>
  <c r="B12026" i="44"/>
  <c r="B12025" i="44"/>
  <c r="B12024" i="44"/>
  <c r="B12023" i="44"/>
  <c r="B12022" i="44"/>
  <c r="B12021" i="44"/>
  <c r="B12020" i="44"/>
  <c r="B12019" i="44"/>
  <c r="B12018" i="44"/>
  <c r="B12017" i="44"/>
  <c r="B12016" i="44"/>
  <c r="B12015" i="44"/>
  <c r="B12014" i="44"/>
  <c r="B12013" i="44"/>
  <c r="B12012" i="44"/>
  <c r="B12011" i="44"/>
  <c r="B12010" i="44"/>
  <c r="B12009" i="44"/>
  <c r="B12008" i="44"/>
  <c r="B12007" i="44"/>
  <c r="B12006" i="44"/>
  <c r="B12005" i="44"/>
  <c r="B12004" i="44"/>
  <c r="B12003" i="44"/>
  <c r="B12002" i="44"/>
  <c r="B12001" i="44"/>
  <c r="B12000" i="44"/>
  <c r="B11999" i="44"/>
  <c r="B11998" i="44"/>
  <c r="B11997" i="44"/>
  <c r="B11996" i="44"/>
  <c r="B11995" i="44"/>
  <c r="B11994" i="44"/>
  <c r="B11993" i="44"/>
  <c r="B11992" i="44"/>
  <c r="B11991" i="44"/>
  <c r="B11990" i="44"/>
  <c r="B11989" i="44"/>
  <c r="B11988" i="44"/>
  <c r="B11987" i="44"/>
  <c r="B11986" i="44"/>
  <c r="B11985" i="44"/>
  <c r="B11984" i="44"/>
  <c r="B11983" i="44"/>
  <c r="B11982" i="44"/>
  <c r="B11981" i="44"/>
  <c r="B11980" i="44"/>
  <c r="B11979" i="44"/>
  <c r="B11978" i="44"/>
  <c r="B11977" i="44"/>
  <c r="B11976" i="44"/>
  <c r="B11975" i="44"/>
  <c r="B11974" i="44"/>
  <c r="B11973" i="44"/>
  <c r="B11972" i="44"/>
  <c r="B11971" i="44"/>
  <c r="B11970" i="44"/>
  <c r="B11969" i="44"/>
  <c r="B11968" i="44"/>
  <c r="B11967" i="44"/>
  <c r="B11966" i="44"/>
  <c r="B11965" i="44"/>
  <c r="B11964" i="44"/>
  <c r="B11963" i="44"/>
  <c r="B11962" i="44"/>
  <c r="B11961" i="44"/>
  <c r="B11960" i="44"/>
  <c r="B11959" i="44"/>
  <c r="B11958" i="44"/>
  <c r="B11957" i="44"/>
  <c r="B11956" i="44"/>
  <c r="B11955" i="44"/>
  <c r="B11954" i="44"/>
  <c r="B11953" i="44"/>
  <c r="B11952" i="44"/>
  <c r="B11951" i="44"/>
  <c r="B11950" i="44"/>
  <c r="B11949" i="44"/>
  <c r="B11948" i="44"/>
  <c r="B11947" i="44"/>
  <c r="B11946" i="44"/>
  <c r="B11945" i="44"/>
  <c r="B11944" i="44"/>
  <c r="B11943" i="44"/>
  <c r="B11942" i="44"/>
  <c r="B11941" i="44"/>
  <c r="B11940" i="44"/>
  <c r="B11939" i="44"/>
  <c r="B11938" i="44"/>
  <c r="B11937" i="44"/>
  <c r="B11936" i="44"/>
  <c r="B11935" i="44"/>
  <c r="B11934" i="44"/>
  <c r="B11933" i="44"/>
  <c r="B11932" i="44"/>
  <c r="B11931" i="44"/>
  <c r="B11930" i="44"/>
  <c r="B11929" i="44"/>
  <c r="B11928" i="44"/>
  <c r="B11927" i="44"/>
  <c r="B11926" i="44"/>
  <c r="B11925" i="44"/>
  <c r="B11924" i="44"/>
  <c r="B11923" i="44"/>
  <c r="B11922" i="44"/>
  <c r="B11921" i="44"/>
  <c r="B11920" i="44"/>
  <c r="B11919" i="44"/>
  <c r="B11918" i="44"/>
  <c r="B11917" i="44"/>
  <c r="B11916" i="44"/>
  <c r="B11915" i="44"/>
  <c r="B11914" i="44"/>
  <c r="B11913" i="44"/>
  <c r="B11912" i="44"/>
  <c r="B11911" i="44"/>
  <c r="B11910" i="44"/>
  <c r="B11909" i="44"/>
  <c r="B11908" i="44"/>
  <c r="B11907" i="44"/>
  <c r="B11906" i="44"/>
  <c r="B11905" i="44"/>
  <c r="B11904" i="44"/>
  <c r="B11903" i="44"/>
  <c r="B11902" i="44"/>
  <c r="B11901" i="44"/>
  <c r="B11900" i="44"/>
  <c r="B11899" i="44"/>
  <c r="B11898" i="44"/>
  <c r="B11897" i="44"/>
  <c r="B11896" i="44"/>
  <c r="B11895" i="44"/>
  <c r="B11894" i="44"/>
  <c r="B11893" i="44"/>
  <c r="B11892" i="44"/>
  <c r="B11891" i="44"/>
  <c r="B11890" i="44"/>
  <c r="B11889" i="44"/>
  <c r="B11888" i="44"/>
  <c r="B11887" i="44"/>
  <c r="B11886" i="44"/>
  <c r="B11885" i="44"/>
  <c r="B11884" i="44"/>
  <c r="B11883" i="44"/>
  <c r="B11882" i="44"/>
  <c r="B11881" i="44"/>
  <c r="B11880" i="44"/>
  <c r="B11879" i="44"/>
  <c r="B11878" i="44"/>
  <c r="B11877" i="44"/>
  <c r="B11876" i="44"/>
  <c r="B11875" i="44"/>
  <c r="B11874" i="44"/>
  <c r="B11873" i="44"/>
  <c r="B11872" i="44"/>
  <c r="B11871" i="44"/>
  <c r="B11870" i="44"/>
  <c r="B11869" i="44"/>
  <c r="B11868" i="44"/>
  <c r="B11867" i="44"/>
  <c r="B11866" i="44"/>
  <c r="B11865" i="44"/>
  <c r="B11864" i="44"/>
  <c r="B11863" i="44"/>
  <c r="B11862" i="44"/>
  <c r="B11861" i="44"/>
  <c r="B11860" i="44"/>
  <c r="B11859" i="44"/>
  <c r="B11858" i="44"/>
  <c r="B11857" i="44"/>
  <c r="B11856" i="44"/>
  <c r="B11855" i="44"/>
  <c r="B11854" i="44"/>
  <c r="B11853" i="44"/>
  <c r="B11852" i="44"/>
  <c r="B11851" i="44"/>
  <c r="B11850" i="44"/>
  <c r="B11849" i="44"/>
  <c r="B11848" i="44"/>
  <c r="B11847" i="44"/>
  <c r="B11846" i="44"/>
  <c r="B11845" i="44"/>
  <c r="B11844" i="44"/>
  <c r="B11843" i="44"/>
  <c r="B11842" i="44"/>
  <c r="B11841" i="44"/>
  <c r="B11840" i="44"/>
  <c r="B11839" i="44"/>
  <c r="B11838" i="44"/>
  <c r="B11837" i="44"/>
  <c r="B11836" i="44"/>
  <c r="B11835" i="44"/>
  <c r="B11834" i="44"/>
  <c r="B11833" i="44"/>
  <c r="B11832" i="44"/>
  <c r="B11831" i="44"/>
  <c r="B11830" i="44"/>
  <c r="B11829" i="44"/>
  <c r="B11828" i="44"/>
  <c r="B11827" i="44"/>
  <c r="B11826" i="44"/>
  <c r="B11825" i="44"/>
  <c r="B11824" i="44"/>
  <c r="B11823" i="44"/>
  <c r="B11822" i="44"/>
  <c r="B11821" i="44"/>
  <c r="B11820" i="44"/>
  <c r="B11819" i="44"/>
  <c r="B11818" i="44"/>
  <c r="B11817" i="44"/>
  <c r="B11816" i="44"/>
  <c r="B11815" i="44"/>
  <c r="B11814" i="44"/>
  <c r="B11813" i="44"/>
  <c r="B11812" i="44"/>
  <c r="B11811" i="44"/>
  <c r="B11810" i="44"/>
  <c r="B11809" i="44"/>
  <c r="B11808" i="44"/>
  <c r="B11807" i="44"/>
  <c r="B11806" i="44"/>
  <c r="B11805" i="44"/>
  <c r="B11804" i="44"/>
  <c r="B11803" i="44"/>
  <c r="B11802" i="44"/>
  <c r="B11801" i="44"/>
  <c r="B11800" i="44"/>
  <c r="B11799" i="44"/>
  <c r="B11798" i="44"/>
  <c r="B11797" i="44"/>
  <c r="B11796" i="44"/>
  <c r="B11795" i="44"/>
  <c r="B11794" i="44"/>
  <c r="B11793" i="44"/>
  <c r="B11792" i="44"/>
  <c r="B11791" i="44"/>
  <c r="B11790" i="44"/>
  <c r="B11789" i="44"/>
  <c r="B11788" i="44"/>
  <c r="B11787" i="44"/>
  <c r="B11786" i="44"/>
  <c r="B11785" i="44"/>
  <c r="B11784" i="44"/>
  <c r="B11783" i="44"/>
  <c r="B11782" i="44"/>
  <c r="B11781" i="44"/>
  <c r="B11780" i="44"/>
  <c r="B11779" i="44"/>
  <c r="B11778" i="44"/>
  <c r="B11777" i="44"/>
  <c r="B11776" i="44"/>
  <c r="B11775" i="44"/>
  <c r="B11774" i="44"/>
  <c r="B11773" i="44"/>
  <c r="B11772" i="44"/>
  <c r="B11771" i="44"/>
  <c r="B11770" i="44"/>
  <c r="B11769" i="44"/>
  <c r="B11768" i="44"/>
  <c r="B11767" i="44"/>
  <c r="B11766" i="44"/>
  <c r="B11765" i="44"/>
  <c r="B11764" i="44"/>
  <c r="B11763" i="44"/>
  <c r="B11762" i="44"/>
  <c r="B11761" i="44"/>
  <c r="B11760" i="44"/>
  <c r="B11759" i="44"/>
  <c r="B11758" i="44"/>
  <c r="B11757" i="44"/>
  <c r="B11756" i="44"/>
  <c r="B11755" i="44"/>
  <c r="B11754" i="44"/>
  <c r="B11753" i="44"/>
  <c r="B11752" i="44"/>
  <c r="B11751" i="44"/>
  <c r="B11750" i="44"/>
  <c r="B11749" i="44"/>
  <c r="B11748" i="44"/>
  <c r="B11747" i="44"/>
  <c r="B11746" i="44"/>
  <c r="B11745" i="44"/>
  <c r="B11744" i="44"/>
  <c r="B11743" i="44"/>
  <c r="B11742" i="44"/>
  <c r="B11741" i="44"/>
  <c r="B11740" i="44"/>
  <c r="B11739" i="44"/>
  <c r="B11738" i="44"/>
  <c r="B11737" i="44"/>
  <c r="B11736" i="44"/>
  <c r="B11735" i="44"/>
  <c r="B11734" i="44"/>
  <c r="B11733" i="44"/>
  <c r="B11732" i="44"/>
  <c r="B11731" i="44"/>
  <c r="B11730" i="44"/>
  <c r="B11729" i="44"/>
  <c r="B11728" i="44"/>
  <c r="B11727" i="44"/>
  <c r="B11726" i="44"/>
  <c r="B11725" i="44"/>
  <c r="B11724" i="44"/>
  <c r="B11723" i="44"/>
  <c r="B11722" i="44"/>
  <c r="B11721" i="44"/>
  <c r="B11720" i="44"/>
  <c r="B11719" i="44"/>
  <c r="B11718" i="44"/>
  <c r="B11717" i="44"/>
  <c r="B11716" i="44"/>
  <c r="B11715" i="44"/>
  <c r="B11714" i="44"/>
  <c r="B11713" i="44"/>
  <c r="B11712" i="44"/>
  <c r="B11711" i="44"/>
  <c r="B11710" i="44"/>
  <c r="B11709" i="44"/>
  <c r="B11708" i="44"/>
  <c r="B11707" i="44"/>
  <c r="B11706" i="44"/>
  <c r="B11705" i="44"/>
  <c r="B11704" i="44"/>
  <c r="B11703" i="44"/>
  <c r="B11702" i="44"/>
  <c r="B11701" i="44"/>
  <c r="B11700" i="44"/>
  <c r="B11699" i="44"/>
  <c r="B11698" i="44"/>
  <c r="B11697" i="44"/>
  <c r="B11696" i="44"/>
  <c r="B11695" i="44"/>
  <c r="B11694" i="44"/>
  <c r="B11693" i="44"/>
  <c r="B11692" i="44"/>
  <c r="B11691" i="44"/>
  <c r="B11690" i="44"/>
  <c r="B11689" i="44"/>
  <c r="B11688" i="44"/>
  <c r="B11687" i="44"/>
  <c r="B11686" i="44"/>
  <c r="B11685" i="44"/>
  <c r="B11684" i="44"/>
  <c r="B11683" i="44"/>
  <c r="B11682" i="44"/>
  <c r="B11681" i="44"/>
  <c r="B11680" i="44"/>
  <c r="B11679" i="44"/>
  <c r="B11678" i="44"/>
  <c r="B11677" i="44"/>
  <c r="B11676" i="44"/>
  <c r="B11675" i="44"/>
  <c r="B11674" i="44"/>
  <c r="B11673" i="44"/>
  <c r="B11672" i="44"/>
  <c r="B11671" i="44"/>
  <c r="B11670" i="44"/>
  <c r="B11669" i="44"/>
  <c r="B11668" i="44"/>
  <c r="B11667" i="44"/>
  <c r="B11666" i="44"/>
  <c r="B11665" i="44"/>
  <c r="B11664" i="44"/>
  <c r="B11663" i="44"/>
  <c r="B11662" i="44"/>
  <c r="B11661" i="44"/>
  <c r="B11660" i="44"/>
  <c r="B11659" i="44"/>
  <c r="B11658" i="44"/>
  <c r="B11657" i="44"/>
  <c r="B11656" i="44"/>
  <c r="B11655" i="44"/>
  <c r="B11654" i="44"/>
  <c r="B11653" i="44"/>
  <c r="B11652" i="44"/>
  <c r="B11651" i="44"/>
  <c r="B11650" i="44"/>
  <c r="B11649" i="44"/>
  <c r="B11648" i="44"/>
  <c r="B11647" i="44"/>
  <c r="B11646" i="44"/>
  <c r="B11645" i="44"/>
  <c r="B11644" i="44"/>
  <c r="B11643" i="44"/>
  <c r="B11642" i="44"/>
  <c r="B11641" i="44"/>
  <c r="B11640" i="44"/>
  <c r="B11639" i="44"/>
  <c r="B11638" i="44"/>
  <c r="B11637" i="44"/>
  <c r="B11636" i="44"/>
  <c r="B11635" i="44"/>
  <c r="B11634" i="44"/>
  <c r="B11633" i="44"/>
  <c r="B11632" i="44"/>
  <c r="B11631" i="44"/>
  <c r="B11630" i="44"/>
  <c r="B11629" i="44"/>
  <c r="B11628" i="44"/>
  <c r="B11627" i="44"/>
  <c r="B11626" i="44"/>
  <c r="B11625" i="44"/>
  <c r="B11624" i="44"/>
  <c r="B11623" i="44"/>
  <c r="B11622" i="44"/>
  <c r="B11621" i="44"/>
  <c r="B11620" i="44"/>
  <c r="B11619" i="44"/>
  <c r="B11618" i="44"/>
  <c r="B11617" i="44"/>
  <c r="B11616" i="44"/>
  <c r="B11615" i="44"/>
  <c r="B11614" i="44"/>
  <c r="B11613" i="44"/>
  <c r="B11612" i="44"/>
  <c r="B11611" i="44"/>
  <c r="B11610" i="44"/>
  <c r="B11609" i="44"/>
  <c r="B11608" i="44"/>
  <c r="B11607" i="44"/>
  <c r="B11606" i="44"/>
  <c r="B11605" i="44"/>
  <c r="B11604" i="44"/>
  <c r="B11603" i="44"/>
  <c r="B11602" i="44"/>
  <c r="B11601" i="44"/>
  <c r="B11600" i="44"/>
  <c r="B11599" i="44"/>
  <c r="B11598" i="44"/>
  <c r="B11597" i="44"/>
  <c r="B11596" i="44"/>
  <c r="B11595" i="44"/>
  <c r="B11594" i="44"/>
  <c r="B11593" i="44"/>
  <c r="B11592" i="44"/>
  <c r="B11591" i="44"/>
  <c r="B11590" i="44"/>
  <c r="B11589" i="44"/>
  <c r="B11588" i="44"/>
  <c r="B11587" i="44"/>
  <c r="B11586" i="44"/>
  <c r="B11585" i="44"/>
  <c r="B11584" i="44"/>
  <c r="B11583" i="44"/>
  <c r="B11582" i="44"/>
  <c r="B11581" i="44"/>
  <c r="B11580" i="44"/>
  <c r="B11579" i="44"/>
  <c r="B11578" i="44"/>
  <c r="B11577" i="44"/>
  <c r="B11576" i="44"/>
  <c r="B11575" i="44"/>
  <c r="B11574" i="44"/>
  <c r="B11573" i="44"/>
  <c r="B11572" i="44"/>
  <c r="B11571" i="44"/>
  <c r="B11570" i="44"/>
  <c r="B11569" i="44"/>
  <c r="B11568" i="44"/>
  <c r="B11567" i="44"/>
  <c r="B11566" i="44"/>
  <c r="B11565" i="44"/>
  <c r="B11564" i="44"/>
  <c r="B11563" i="44"/>
  <c r="B11562" i="44"/>
  <c r="B11561" i="44"/>
  <c r="B11560" i="44"/>
  <c r="B11559" i="44"/>
  <c r="B11558" i="44"/>
  <c r="B11557" i="44"/>
  <c r="B11556" i="44"/>
  <c r="B11555" i="44"/>
  <c r="B11554" i="44"/>
  <c r="B11553" i="44"/>
  <c r="B11552" i="44"/>
  <c r="B11551" i="44"/>
  <c r="B11550" i="44"/>
  <c r="B11549" i="44"/>
  <c r="B11548" i="44"/>
  <c r="B11547" i="44"/>
  <c r="B11546" i="44"/>
  <c r="B11545" i="44"/>
  <c r="B11544" i="44"/>
  <c r="B11543" i="44"/>
  <c r="B11542" i="44"/>
  <c r="B11541" i="44"/>
  <c r="B11540" i="44"/>
  <c r="B11539" i="44"/>
  <c r="B11538" i="44"/>
  <c r="B11537" i="44"/>
  <c r="B11536" i="44"/>
  <c r="B11535" i="44"/>
  <c r="B11534" i="44"/>
  <c r="B11533" i="44"/>
  <c r="B11532" i="44"/>
  <c r="B11531" i="44"/>
  <c r="B11530" i="44"/>
  <c r="B11529" i="44"/>
  <c r="B11528" i="44"/>
  <c r="B11527" i="44"/>
  <c r="B11526" i="44"/>
  <c r="B11525" i="44"/>
  <c r="B11524" i="44"/>
  <c r="B11523" i="44"/>
  <c r="B11522" i="44"/>
  <c r="B11521" i="44"/>
  <c r="B11520" i="44"/>
  <c r="B11519" i="44"/>
  <c r="B11518" i="44"/>
  <c r="B11517" i="44"/>
  <c r="B11516" i="44"/>
  <c r="B11515" i="44"/>
  <c r="B11514" i="44"/>
  <c r="B11513" i="44"/>
  <c r="B11512" i="44"/>
  <c r="B11511" i="44"/>
  <c r="B11510" i="44"/>
  <c r="B11509" i="44"/>
  <c r="B11508" i="44"/>
  <c r="B11507" i="44"/>
  <c r="B11506" i="44"/>
  <c r="B11505" i="44"/>
  <c r="B11504" i="44"/>
  <c r="B11503" i="44"/>
  <c r="B11502" i="44"/>
  <c r="B11501" i="44"/>
  <c r="B11500" i="44"/>
  <c r="B11499" i="44"/>
  <c r="B11498" i="44"/>
  <c r="B11497" i="44"/>
  <c r="B11496" i="44"/>
  <c r="B11495" i="44"/>
  <c r="B11494" i="44"/>
  <c r="B11493" i="44"/>
  <c r="B11492" i="44"/>
  <c r="B11491" i="44"/>
  <c r="B11490" i="44"/>
  <c r="B11489" i="44"/>
  <c r="B11488" i="44"/>
  <c r="B11487" i="44"/>
  <c r="B11486" i="44"/>
  <c r="B11485" i="44"/>
  <c r="B11484" i="44"/>
  <c r="B11483" i="44"/>
  <c r="B11482" i="44"/>
  <c r="B11481" i="44"/>
  <c r="B11480" i="44"/>
  <c r="B11479" i="44"/>
  <c r="B11478" i="44"/>
  <c r="B11477" i="44"/>
  <c r="B11476" i="44"/>
  <c r="B11475" i="44"/>
  <c r="B11474" i="44"/>
  <c r="B11473" i="44"/>
  <c r="B11472" i="44"/>
  <c r="B11471" i="44"/>
  <c r="B11470" i="44"/>
  <c r="B11469" i="44"/>
  <c r="B11468" i="44"/>
  <c r="B11467" i="44"/>
  <c r="B11466" i="44"/>
  <c r="B11465" i="44"/>
  <c r="B11464" i="44"/>
  <c r="B11463" i="44"/>
  <c r="B11462" i="44"/>
  <c r="B11461" i="44"/>
  <c r="B11460" i="44"/>
  <c r="B11459" i="44"/>
  <c r="B11458" i="44"/>
  <c r="B11457" i="44"/>
  <c r="B11456" i="44"/>
  <c r="B11455" i="44"/>
  <c r="B11454" i="44"/>
  <c r="B11453" i="44"/>
  <c r="B11452" i="44"/>
  <c r="B11451" i="44"/>
  <c r="B11450" i="44"/>
  <c r="B11449" i="44"/>
  <c r="B11448" i="44"/>
  <c r="B11447" i="44"/>
  <c r="B11446" i="44"/>
  <c r="B11445" i="44"/>
  <c r="B11444" i="44"/>
  <c r="B11443" i="44"/>
  <c r="B11442" i="44"/>
  <c r="B11441" i="44"/>
  <c r="B11440" i="44"/>
  <c r="B11439" i="44"/>
  <c r="B11438" i="44"/>
  <c r="B11437" i="44"/>
  <c r="B11436" i="44"/>
  <c r="B11435" i="44"/>
  <c r="B11434" i="44"/>
  <c r="B11433" i="44"/>
  <c r="B11432" i="44"/>
  <c r="B11431" i="44"/>
  <c r="B11430" i="44"/>
  <c r="B11429" i="44"/>
  <c r="B11428" i="44"/>
  <c r="B11427" i="44"/>
  <c r="B11426" i="44"/>
  <c r="B11425" i="44"/>
  <c r="B11424" i="44"/>
  <c r="B11423" i="44"/>
  <c r="B11422" i="44"/>
  <c r="B11421" i="44"/>
  <c r="B11420" i="44"/>
  <c r="B11419" i="44"/>
  <c r="B11418" i="44"/>
  <c r="B11417" i="44"/>
  <c r="B11416" i="44"/>
  <c r="B11415" i="44"/>
  <c r="B11414" i="44"/>
  <c r="B11413" i="44"/>
  <c r="B11412" i="44"/>
  <c r="B11411" i="44"/>
  <c r="B11410" i="44"/>
  <c r="B11409" i="44"/>
  <c r="B11408" i="44"/>
  <c r="B11407" i="44"/>
  <c r="B11406" i="44"/>
  <c r="B11405" i="44"/>
  <c r="B11404" i="44"/>
  <c r="B11403" i="44"/>
  <c r="B11402" i="44"/>
  <c r="B11401" i="44"/>
  <c r="B11400" i="44"/>
  <c r="B11399" i="44"/>
  <c r="B11398" i="44"/>
  <c r="B11397" i="44"/>
  <c r="B11396" i="44"/>
  <c r="B11395" i="44"/>
  <c r="B11394" i="44"/>
  <c r="B11393" i="44"/>
  <c r="B11392" i="44"/>
  <c r="B11391" i="44"/>
  <c r="B11390" i="44"/>
  <c r="B11389" i="44"/>
  <c r="B11388" i="44"/>
  <c r="B11387" i="44"/>
  <c r="B11386" i="44"/>
  <c r="B11385" i="44"/>
  <c r="B11384" i="44"/>
  <c r="B11383" i="44"/>
  <c r="B11382" i="44"/>
  <c r="B11381" i="44"/>
  <c r="B11380" i="44"/>
  <c r="B11379" i="44"/>
  <c r="B11378" i="44"/>
  <c r="B11377" i="44"/>
  <c r="B11376" i="44"/>
  <c r="B11375" i="44"/>
  <c r="B11374" i="44"/>
  <c r="B11373" i="44"/>
  <c r="B11372" i="44"/>
  <c r="B11371" i="44"/>
  <c r="B11370" i="44"/>
  <c r="B11369" i="44"/>
  <c r="B11368" i="44"/>
  <c r="B11367" i="44"/>
  <c r="B11366" i="44"/>
  <c r="B11365" i="44"/>
  <c r="B11364" i="44"/>
  <c r="B11363" i="44"/>
  <c r="B11362" i="44"/>
  <c r="B11361" i="44"/>
  <c r="B11360" i="44"/>
  <c r="B11359" i="44"/>
  <c r="B11358" i="44"/>
  <c r="B11357" i="44"/>
  <c r="B11356" i="44"/>
  <c r="B11355" i="44"/>
  <c r="B11354" i="44"/>
  <c r="B11353" i="44"/>
  <c r="B11352" i="44"/>
  <c r="B11351" i="44"/>
  <c r="B11350" i="44"/>
  <c r="B11349" i="44"/>
  <c r="B11348" i="44"/>
  <c r="B11347" i="44"/>
  <c r="B11346" i="44"/>
  <c r="B11345" i="44"/>
  <c r="B11344" i="44"/>
  <c r="B11343" i="44"/>
  <c r="B11342" i="44"/>
  <c r="B11341" i="44"/>
  <c r="B11340" i="44"/>
  <c r="B11339" i="44"/>
  <c r="B11338" i="44"/>
  <c r="B11337" i="44"/>
  <c r="B11336" i="44"/>
  <c r="B11335" i="44"/>
  <c r="B11334" i="44"/>
  <c r="B11333" i="44"/>
  <c r="B11332" i="44"/>
  <c r="B11331" i="44"/>
  <c r="B11330" i="44"/>
  <c r="B11329" i="44"/>
  <c r="B11328" i="44"/>
  <c r="B11327" i="44"/>
  <c r="B11326" i="44"/>
  <c r="B11325" i="44"/>
  <c r="B11324" i="44"/>
  <c r="B11323" i="44"/>
  <c r="B11322" i="44"/>
  <c r="B11321" i="44"/>
  <c r="B11320" i="44"/>
  <c r="B11319" i="44"/>
  <c r="B11318" i="44"/>
  <c r="B11317" i="44"/>
  <c r="B11316" i="44"/>
  <c r="B11315" i="44"/>
  <c r="B11314" i="44"/>
  <c r="B11313" i="44"/>
  <c r="B11312" i="44"/>
  <c r="B11311" i="44"/>
  <c r="B11310" i="44"/>
  <c r="B11309" i="44"/>
  <c r="B11308" i="44"/>
  <c r="B11307" i="44"/>
  <c r="B11306" i="44"/>
  <c r="B11305" i="44"/>
  <c r="B11304" i="44"/>
  <c r="B11303" i="44"/>
  <c r="B11302" i="44"/>
  <c r="B11301" i="44"/>
  <c r="B11300" i="44"/>
  <c r="B11299" i="44"/>
  <c r="B11298" i="44"/>
  <c r="B11297" i="44"/>
  <c r="B11296" i="44"/>
  <c r="B11295" i="44"/>
  <c r="B11294" i="44"/>
  <c r="B11293" i="44"/>
  <c r="B11292" i="44"/>
  <c r="B11291" i="44"/>
  <c r="B11290" i="44"/>
  <c r="B11289" i="44"/>
  <c r="B11288" i="44"/>
  <c r="B11287" i="44"/>
  <c r="B11286" i="44"/>
  <c r="B11285" i="44"/>
  <c r="B11284" i="44"/>
  <c r="B11283" i="44"/>
  <c r="B11282" i="44"/>
  <c r="B11281" i="44"/>
  <c r="B11280" i="44"/>
  <c r="B11279" i="44"/>
  <c r="B11278" i="44"/>
  <c r="B11277" i="44"/>
  <c r="B11276" i="44"/>
  <c r="B11275" i="44"/>
  <c r="B11274" i="44"/>
  <c r="B11273" i="44"/>
  <c r="B11272" i="44"/>
  <c r="B11271" i="44"/>
  <c r="B11270" i="44"/>
  <c r="B11269" i="44"/>
  <c r="B11268" i="44"/>
  <c r="B11267" i="44"/>
  <c r="B11266" i="44"/>
  <c r="B11265" i="44"/>
  <c r="B11264" i="44"/>
  <c r="B11263" i="44"/>
  <c r="B11262" i="44"/>
  <c r="B11261" i="44"/>
  <c r="B11260" i="44"/>
  <c r="B11259" i="44"/>
  <c r="B11258" i="44"/>
  <c r="B11257" i="44"/>
  <c r="B11256" i="44"/>
  <c r="B11255" i="44"/>
  <c r="B11254" i="44"/>
  <c r="B11253" i="44"/>
  <c r="B11252" i="44"/>
  <c r="B11251" i="44"/>
  <c r="B11250" i="44"/>
  <c r="B11249" i="44"/>
  <c r="B11248" i="44"/>
  <c r="B11247" i="44"/>
  <c r="B11246" i="44"/>
  <c r="B11245" i="44"/>
  <c r="B11244" i="44"/>
  <c r="B11243" i="44"/>
  <c r="B11242" i="44"/>
  <c r="B11241" i="44"/>
  <c r="B11240" i="44"/>
  <c r="B11239" i="44"/>
  <c r="B11238" i="44"/>
  <c r="B11237" i="44"/>
  <c r="B11236" i="44"/>
  <c r="B11235" i="44"/>
  <c r="B11234" i="44"/>
  <c r="B11233" i="44"/>
  <c r="B11232" i="44"/>
  <c r="B11231" i="44"/>
  <c r="B11230" i="44"/>
  <c r="B11229" i="44"/>
  <c r="B11228" i="44"/>
  <c r="B11227" i="44"/>
  <c r="B11226" i="44"/>
  <c r="B11225" i="44"/>
  <c r="B11224" i="44"/>
  <c r="B11223" i="44"/>
  <c r="B11222" i="44"/>
  <c r="B11221" i="44"/>
  <c r="B11220" i="44"/>
  <c r="B11219" i="44"/>
  <c r="B11218" i="44"/>
  <c r="B11217" i="44"/>
  <c r="B11216" i="44"/>
  <c r="B11215" i="44"/>
  <c r="B11214" i="44"/>
  <c r="B11213" i="44"/>
  <c r="B11212" i="44"/>
  <c r="B11211" i="44"/>
  <c r="B11210" i="44"/>
  <c r="B11209" i="44"/>
  <c r="B11208" i="44"/>
  <c r="B11207" i="44"/>
  <c r="B11206" i="44"/>
  <c r="B11205" i="44"/>
  <c r="B11204" i="44"/>
  <c r="B11203" i="44"/>
  <c r="B11202" i="44"/>
  <c r="B11201" i="44"/>
  <c r="B11200" i="44"/>
  <c r="B11199" i="44"/>
  <c r="B11198" i="44"/>
  <c r="B11197" i="44"/>
  <c r="B11196" i="44"/>
  <c r="B11195" i="44"/>
  <c r="B11194" i="44"/>
  <c r="B11193" i="44"/>
  <c r="B11192" i="44"/>
  <c r="B11191" i="44"/>
  <c r="B11190" i="44"/>
  <c r="B11189" i="44"/>
  <c r="B11188" i="44"/>
  <c r="B11187" i="44"/>
  <c r="B11186" i="44"/>
  <c r="B11185" i="44"/>
  <c r="B11184" i="44"/>
  <c r="B11183" i="44"/>
  <c r="B11182" i="44"/>
  <c r="B11181" i="44"/>
  <c r="B11180" i="44"/>
  <c r="B11179" i="44"/>
  <c r="B11178" i="44"/>
  <c r="B11177" i="44"/>
  <c r="B11176" i="44"/>
  <c r="B11175" i="44"/>
  <c r="B11174" i="44"/>
  <c r="B11173" i="44"/>
  <c r="B11172" i="44"/>
  <c r="B11171" i="44"/>
  <c r="B11170" i="44"/>
  <c r="B11169" i="44"/>
  <c r="B11168" i="44"/>
  <c r="B11167" i="44"/>
  <c r="B11166" i="44"/>
  <c r="B11165" i="44"/>
  <c r="B11164" i="44"/>
  <c r="B11163" i="44"/>
  <c r="B11162" i="44"/>
  <c r="B11161" i="44"/>
  <c r="B11160" i="44"/>
  <c r="B11159" i="44"/>
  <c r="B11158" i="44"/>
  <c r="B11157" i="44"/>
  <c r="B11156" i="44"/>
  <c r="B11155" i="44"/>
  <c r="B11154" i="44"/>
  <c r="B11153" i="44"/>
  <c r="B11152" i="44"/>
  <c r="B11151" i="44"/>
  <c r="B11150" i="44"/>
  <c r="B11149" i="44"/>
  <c r="B11148" i="44"/>
  <c r="B11147" i="44"/>
  <c r="B11146" i="44"/>
  <c r="B11145" i="44"/>
  <c r="B11144" i="44"/>
  <c r="B11143" i="44"/>
  <c r="B11142" i="44"/>
  <c r="B11141" i="44"/>
  <c r="B11140" i="44"/>
  <c r="B11139" i="44"/>
  <c r="B11138" i="44"/>
  <c r="B11137" i="44"/>
  <c r="B11136" i="44"/>
  <c r="B11135" i="44"/>
  <c r="B11134" i="44"/>
  <c r="B11133" i="44"/>
  <c r="B11132" i="44"/>
  <c r="B11131" i="44"/>
  <c r="B11130" i="44"/>
  <c r="B11129" i="44"/>
  <c r="B11128" i="44"/>
  <c r="B11127" i="44"/>
  <c r="B11126" i="44"/>
  <c r="B11125" i="44"/>
  <c r="B11124" i="44"/>
  <c r="B11123" i="44"/>
  <c r="B11122" i="44"/>
  <c r="B11121" i="44"/>
  <c r="B11120" i="44"/>
  <c r="B11119" i="44"/>
  <c r="B11118" i="44"/>
  <c r="B11117" i="44"/>
  <c r="B11116" i="44"/>
  <c r="B11115" i="44"/>
  <c r="B11114" i="44"/>
  <c r="B11113" i="44"/>
  <c r="B11112" i="44"/>
  <c r="B11111" i="44"/>
  <c r="B11110" i="44"/>
  <c r="B11109" i="44"/>
  <c r="B11108" i="44"/>
  <c r="B11107" i="44"/>
  <c r="B11106" i="44"/>
  <c r="B11105" i="44"/>
  <c r="B11104" i="44"/>
  <c r="B11103" i="44"/>
  <c r="B11102" i="44"/>
  <c r="B11101" i="44"/>
  <c r="B11100" i="44"/>
  <c r="B11099" i="44"/>
  <c r="B11098" i="44"/>
  <c r="B11097" i="44"/>
  <c r="B11096" i="44"/>
  <c r="B11095" i="44"/>
  <c r="B11094" i="44"/>
  <c r="B11093" i="44"/>
  <c r="B11092" i="44"/>
  <c r="B11091" i="44"/>
  <c r="B11090" i="44"/>
  <c r="B11089" i="44"/>
  <c r="B11088" i="44"/>
  <c r="B11087" i="44"/>
  <c r="B11086" i="44"/>
  <c r="B11085" i="44"/>
  <c r="B11084" i="44"/>
  <c r="B11083" i="44"/>
  <c r="B11082" i="44"/>
  <c r="B11081" i="44"/>
  <c r="B11080" i="44"/>
  <c r="B11079" i="44"/>
  <c r="B11078" i="44"/>
  <c r="B11077" i="44"/>
  <c r="B11076" i="44"/>
  <c r="B11075" i="44"/>
  <c r="B11074" i="44"/>
  <c r="B11073" i="44"/>
  <c r="B11072" i="44"/>
  <c r="B11071" i="44"/>
  <c r="B11070" i="44"/>
  <c r="B11069" i="44"/>
  <c r="B11068" i="44"/>
  <c r="B11067" i="44"/>
  <c r="B11066" i="44"/>
  <c r="B11065" i="44"/>
  <c r="B11064" i="44"/>
  <c r="B11063" i="44"/>
  <c r="B11062" i="44"/>
  <c r="B11061" i="44"/>
  <c r="B11060" i="44"/>
  <c r="B11059" i="44"/>
  <c r="B11058" i="44"/>
  <c r="B11057" i="44"/>
  <c r="B11056" i="44"/>
  <c r="B11055" i="44"/>
  <c r="B11054" i="44"/>
  <c r="B11053" i="44"/>
  <c r="B11052" i="44"/>
  <c r="B11051" i="44"/>
  <c r="B11050" i="44"/>
  <c r="B11049" i="44"/>
  <c r="B11048" i="44"/>
  <c r="B11047" i="44"/>
  <c r="B11046" i="44"/>
  <c r="B11045" i="44"/>
  <c r="B11044" i="44"/>
  <c r="B11043" i="44"/>
  <c r="B11042" i="44"/>
  <c r="B11041" i="44"/>
  <c r="B11040" i="44"/>
  <c r="B11039" i="44"/>
  <c r="B11038" i="44"/>
  <c r="B11037" i="44"/>
  <c r="B11036" i="44"/>
  <c r="B11035" i="44"/>
  <c r="B11034" i="44"/>
  <c r="B11033" i="44"/>
  <c r="B11032" i="44"/>
  <c r="B11031" i="44"/>
  <c r="B11030" i="44"/>
  <c r="B11029" i="44"/>
  <c r="B11028" i="44"/>
  <c r="B11027" i="44"/>
  <c r="B11026" i="44"/>
  <c r="B11025" i="44"/>
  <c r="B11024" i="44"/>
  <c r="B11023" i="44"/>
  <c r="B11022" i="44"/>
  <c r="B11021" i="44"/>
  <c r="B11020" i="44"/>
  <c r="B11019" i="44"/>
  <c r="B11018" i="44"/>
  <c r="B11017" i="44"/>
  <c r="B11016" i="44"/>
  <c r="B11015" i="44"/>
  <c r="B11014" i="44"/>
  <c r="B11013" i="44"/>
  <c r="B11012" i="44"/>
  <c r="B11011" i="44"/>
  <c r="B11010" i="44"/>
  <c r="B11009" i="44"/>
  <c r="B11008" i="44"/>
  <c r="B11007" i="44"/>
  <c r="B11006" i="44"/>
  <c r="B11005" i="44"/>
  <c r="B11004" i="44"/>
  <c r="B11003" i="44"/>
  <c r="B11002" i="44"/>
  <c r="B11001" i="44"/>
  <c r="B11000" i="44"/>
  <c r="B10999" i="44"/>
  <c r="B10998" i="44"/>
  <c r="B10997" i="44"/>
  <c r="B10996" i="44"/>
  <c r="B10995" i="44"/>
  <c r="B10994" i="44"/>
  <c r="B10993" i="44"/>
  <c r="B10992" i="44"/>
  <c r="B10991" i="44"/>
  <c r="B10990" i="44"/>
  <c r="B10989" i="44"/>
  <c r="B10988" i="44"/>
  <c r="B10987" i="44"/>
  <c r="B10986" i="44"/>
  <c r="B10985" i="44"/>
  <c r="B10984" i="44"/>
  <c r="B10983" i="44"/>
  <c r="B10982" i="44"/>
  <c r="B10981" i="44"/>
  <c r="B10980" i="44"/>
  <c r="B10979" i="44"/>
  <c r="B10978" i="44"/>
  <c r="B10977" i="44"/>
  <c r="B10976" i="44"/>
  <c r="B10975" i="44"/>
  <c r="B10974" i="44"/>
  <c r="B10973" i="44"/>
  <c r="B10972" i="44"/>
  <c r="B10971" i="44"/>
  <c r="B10970" i="44"/>
  <c r="B10969" i="44"/>
  <c r="B10968" i="44"/>
  <c r="B10967" i="44"/>
  <c r="B10966" i="44"/>
  <c r="B10965" i="44"/>
  <c r="B10964" i="44"/>
  <c r="B10963" i="44"/>
  <c r="B10962" i="44"/>
  <c r="B10961" i="44"/>
  <c r="B10960" i="44"/>
  <c r="B10959" i="44"/>
  <c r="B10958" i="44"/>
  <c r="B10957" i="44"/>
  <c r="B10956" i="44"/>
  <c r="B10955" i="44"/>
  <c r="B10954" i="44"/>
  <c r="B10953" i="44"/>
  <c r="B10952" i="44"/>
  <c r="B10951" i="44"/>
  <c r="B10950" i="44"/>
  <c r="B10949" i="44"/>
  <c r="B10948" i="44"/>
  <c r="B10947" i="44"/>
  <c r="B10946" i="44"/>
  <c r="B10945" i="44"/>
  <c r="B10944" i="44"/>
  <c r="B10943" i="44"/>
  <c r="B10942" i="44"/>
  <c r="B10941" i="44"/>
  <c r="B10940" i="44"/>
  <c r="B10939" i="44"/>
  <c r="B10938" i="44"/>
  <c r="B10937" i="44"/>
  <c r="B10936" i="44"/>
  <c r="B10935" i="44"/>
  <c r="B10934" i="44"/>
  <c r="B10933" i="44"/>
  <c r="B10932" i="44"/>
  <c r="B10931" i="44"/>
  <c r="B10930" i="44"/>
  <c r="B10929" i="44"/>
  <c r="B10928" i="44"/>
  <c r="B10927" i="44"/>
  <c r="B10926" i="44"/>
  <c r="B10925" i="44"/>
  <c r="B10924" i="44"/>
  <c r="B10923" i="44"/>
  <c r="B10922" i="44"/>
  <c r="B10921" i="44"/>
  <c r="B10920" i="44"/>
  <c r="B10919" i="44"/>
  <c r="B10918" i="44"/>
  <c r="B10917" i="44"/>
  <c r="B10916" i="44"/>
  <c r="B10915" i="44"/>
  <c r="B10914" i="44"/>
  <c r="B10913" i="44"/>
  <c r="B10912" i="44"/>
  <c r="B10911" i="44"/>
  <c r="B10910" i="44"/>
  <c r="B10909" i="44"/>
  <c r="B10908" i="44"/>
  <c r="B10907" i="44"/>
  <c r="B10906" i="44"/>
  <c r="B10905" i="44"/>
  <c r="B10904" i="44"/>
  <c r="B10903" i="44"/>
  <c r="B10902" i="44"/>
  <c r="B10901" i="44"/>
  <c r="B10900" i="44"/>
  <c r="B10899" i="44"/>
  <c r="B10898" i="44"/>
  <c r="B10897" i="44"/>
  <c r="B10896" i="44"/>
  <c r="B10895" i="44"/>
  <c r="B10894" i="44"/>
  <c r="B10893" i="44"/>
  <c r="B10892" i="44"/>
  <c r="B10891" i="44"/>
  <c r="B10890" i="44"/>
  <c r="B10889" i="44"/>
  <c r="B10888" i="44"/>
  <c r="B10887" i="44"/>
  <c r="B10886" i="44"/>
  <c r="B10885" i="44"/>
  <c r="B10884" i="44"/>
  <c r="B10883" i="44"/>
  <c r="B10882" i="44"/>
  <c r="B10881" i="44"/>
  <c r="B10880" i="44"/>
  <c r="B10879" i="44"/>
  <c r="B10878" i="44"/>
  <c r="B10877" i="44"/>
  <c r="B10876" i="44"/>
  <c r="B10875" i="44"/>
  <c r="B10874" i="44"/>
  <c r="B10873" i="44"/>
  <c r="B10872" i="44"/>
  <c r="B10871" i="44"/>
  <c r="B10870" i="44"/>
  <c r="B10869" i="44"/>
  <c r="B10868" i="44"/>
  <c r="B10867" i="44"/>
  <c r="B10866" i="44"/>
  <c r="B10865" i="44"/>
  <c r="B10864" i="44"/>
  <c r="B10863" i="44"/>
  <c r="B10862" i="44"/>
  <c r="B10861" i="44"/>
  <c r="B10860" i="44"/>
  <c r="B10859" i="44"/>
  <c r="B10858" i="44"/>
  <c r="B10857" i="44"/>
  <c r="B10856" i="44"/>
  <c r="B10855" i="44"/>
  <c r="B10854" i="44"/>
  <c r="B10853" i="44"/>
  <c r="B10852" i="44"/>
  <c r="B10851" i="44"/>
  <c r="B10850" i="44"/>
  <c r="B10849" i="44"/>
  <c r="B10848" i="44"/>
  <c r="B10847" i="44"/>
  <c r="B10846" i="44"/>
  <c r="B10845" i="44"/>
  <c r="B10844" i="44"/>
  <c r="B10843" i="44"/>
  <c r="B10842" i="44"/>
  <c r="B10841" i="44"/>
  <c r="B10840" i="44"/>
  <c r="B10839" i="44"/>
  <c r="B10838" i="44"/>
  <c r="B10837" i="44"/>
  <c r="B10836" i="44"/>
  <c r="B10835" i="44"/>
  <c r="B10834" i="44"/>
  <c r="B10833" i="44"/>
  <c r="B10832" i="44"/>
  <c r="B10831" i="44"/>
  <c r="B10830" i="44"/>
  <c r="B10829" i="44"/>
  <c r="B10828" i="44"/>
  <c r="B10827" i="44"/>
  <c r="B10826" i="44"/>
  <c r="B10825" i="44"/>
  <c r="B10824" i="44"/>
  <c r="B10823" i="44"/>
  <c r="B10822" i="44"/>
  <c r="B10821" i="44"/>
  <c r="B10820" i="44"/>
  <c r="B10819" i="44"/>
  <c r="B10818" i="44"/>
  <c r="B10817" i="44"/>
  <c r="B10816" i="44"/>
  <c r="B10815" i="44"/>
  <c r="B10814" i="44"/>
  <c r="B10813" i="44"/>
  <c r="B10812" i="44"/>
  <c r="B10811" i="44"/>
  <c r="B10810" i="44"/>
  <c r="B10809" i="44"/>
  <c r="B10808" i="44"/>
  <c r="B10807" i="44"/>
  <c r="B10806" i="44"/>
  <c r="B10805" i="44"/>
  <c r="B10804" i="44"/>
  <c r="B10803" i="44"/>
  <c r="B10802" i="44"/>
  <c r="B10801" i="44"/>
  <c r="B10800" i="44"/>
  <c r="B10799" i="44"/>
  <c r="B10798" i="44"/>
  <c r="B10797" i="44"/>
  <c r="B10796" i="44"/>
  <c r="B10795" i="44"/>
  <c r="B10794" i="44"/>
  <c r="B10793" i="44"/>
  <c r="B10792" i="44"/>
  <c r="B10791" i="44"/>
  <c r="B10790" i="44"/>
  <c r="B10789" i="44"/>
  <c r="B10788" i="44"/>
  <c r="B10787" i="44"/>
  <c r="B10786" i="44"/>
  <c r="B10785" i="44"/>
  <c r="B10784" i="44"/>
  <c r="B10783" i="44"/>
  <c r="B10782" i="44"/>
  <c r="B10781" i="44"/>
  <c r="B10780" i="44"/>
  <c r="B10779" i="44"/>
  <c r="B10778" i="44"/>
  <c r="B10777" i="44"/>
  <c r="B10776" i="44"/>
  <c r="B10775" i="44"/>
  <c r="B10774" i="44"/>
  <c r="B10773" i="44"/>
  <c r="B10772" i="44"/>
  <c r="B10771" i="44"/>
  <c r="B10770" i="44"/>
  <c r="B10769" i="44"/>
  <c r="B10768" i="44"/>
  <c r="B10767" i="44"/>
  <c r="B10766" i="44"/>
  <c r="B10765" i="44"/>
  <c r="B10764" i="44"/>
  <c r="B10763" i="44"/>
  <c r="B10762" i="44"/>
  <c r="B10761" i="44"/>
  <c r="B10760" i="44"/>
  <c r="B10759" i="44"/>
  <c r="B10758" i="44"/>
  <c r="B10757" i="44"/>
  <c r="B10756" i="44"/>
  <c r="B10755" i="44"/>
  <c r="B10754" i="44"/>
  <c r="B10753" i="44"/>
  <c r="B10752" i="44"/>
  <c r="B10751" i="44"/>
  <c r="B10750" i="44"/>
  <c r="B10749" i="44"/>
  <c r="B10748" i="44"/>
  <c r="B10747" i="44"/>
  <c r="B10746" i="44"/>
  <c r="B10745" i="44"/>
  <c r="B10744" i="44"/>
  <c r="B10743" i="44"/>
  <c r="B10742" i="44"/>
  <c r="B10741" i="44"/>
  <c r="B10740" i="44"/>
  <c r="B10739" i="44"/>
  <c r="B10738" i="44"/>
  <c r="B10737" i="44"/>
  <c r="B10736" i="44"/>
  <c r="B10735" i="44"/>
  <c r="B10734" i="44"/>
  <c r="B10733" i="44"/>
  <c r="B10732" i="44"/>
  <c r="B10731" i="44"/>
  <c r="B10730" i="44"/>
  <c r="B10729" i="44"/>
  <c r="B10728" i="44"/>
  <c r="B10727" i="44"/>
  <c r="B10726" i="44"/>
  <c r="B10725" i="44"/>
  <c r="B10724" i="44"/>
  <c r="B10723" i="44"/>
  <c r="B10722" i="44"/>
  <c r="B10721" i="44"/>
  <c r="B10720" i="44"/>
  <c r="B10719" i="44"/>
  <c r="B10718" i="44"/>
  <c r="B10717" i="44"/>
  <c r="B10716" i="44"/>
  <c r="B10715" i="44"/>
  <c r="B10714" i="44"/>
  <c r="B10713" i="44"/>
  <c r="B10712" i="44"/>
  <c r="B10711" i="44"/>
  <c r="B10710" i="44"/>
  <c r="B10709" i="44"/>
  <c r="B10708" i="44"/>
  <c r="B10707" i="44"/>
  <c r="B10706" i="44"/>
  <c r="B10705" i="44"/>
  <c r="B10704" i="44"/>
  <c r="B10703" i="44"/>
  <c r="B10702" i="44"/>
  <c r="B10701" i="44"/>
  <c r="B10700" i="44"/>
  <c r="B10699" i="44"/>
  <c r="B10698" i="44"/>
  <c r="B10697" i="44"/>
  <c r="B10696" i="44"/>
  <c r="B10695" i="44"/>
  <c r="B10694" i="44"/>
  <c r="B10693" i="44"/>
  <c r="B10692" i="44"/>
  <c r="B10691" i="44"/>
  <c r="B10690" i="44"/>
  <c r="B10689" i="44"/>
  <c r="B10688" i="44"/>
  <c r="B10687" i="44"/>
  <c r="B10686" i="44"/>
  <c r="B10685" i="44"/>
  <c r="B10684" i="44"/>
  <c r="B10683" i="44"/>
  <c r="B10682" i="44"/>
  <c r="B10681" i="44"/>
  <c r="B10680" i="44"/>
  <c r="B10679" i="44"/>
  <c r="B10678" i="44"/>
  <c r="B10677" i="44"/>
  <c r="B10676" i="44"/>
  <c r="B10675" i="44"/>
  <c r="B10674" i="44"/>
  <c r="B10673" i="44"/>
  <c r="B10672" i="44"/>
  <c r="B10671" i="44"/>
  <c r="B10670" i="44"/>
  <c r="B10669" i="44"/>
  <c r="B10668" i="44"/>
  <c r="B10667" i="44"/>
  <c r="B10666" i="44"/>
  <c r="B10665" i="44"/>
  <c r="B10664" i="44"/>
  <c r="B10663" i="44"/>
  <c r="B10662" i="44"/>
  <c r="B10661" i="44"/>
  <c r="B10660" i="44"/>
  <c r="B10659" i="44"/>
  <c r="B10658" i="44"/>
  <c r="B10657" i="44"/>
  <c r="B10656" i="44"/>
  <c r="B10655" i="44"/>
  <c r="B10654" i="44"/>
  <c r="B10653" i="44"/>
  <c r="B10652" i="44"/>
  <c r="B10651" i="44"/>
  <c r="B10650" i="44"/>
  <c r="B10649" i="44"/>
  <c r="B10648" i="44"/>
  <c r="B10647" i="44"/>
  <c r="B10646" i="44"/>
  <c r="B10645" i="44"/>
  <c r="B10644" i="44"/>
  <c r="B10643" i="44"/>
  <c r="B10642" i="44"/>
  <c r="B10641" i="44"/>
  <c r="B10640" i="44"/>
  <c r="B10639" i="44"/>
  <c r="B10638" i="44"/>
  <c r="B10637" i="44"/>
  <c r="B10636" i="44"/>
  <c r="B10635" i="44"/>
  <c r="B10634" i="44"/>
  <c r="B10633" i="44"/>
  <c r="B10632" i="44"/>
  <c r="B10631" i="44"/>
  <c r="B10630" i="44"/>
  <c r="B10629" i="44"/>
  <c r="B10628" i="44"/>
  <c r="B10627" i="44"/>
  <c r="B10626" i="44"/>
  <c r="B10625" i="44"/>
  <c r="B10624" i="44"/>
  <c r="B10623" i="44"/>
  <c r="B10622" i="44"/>
  <c r="B10621" i="44"/>
  <c r="B10620" i="44"/>
  <c r="B10619" i="44"/>
  <c r="B10618" i="44"/>
  <c r="B10617" i="44"/>
  <c r="B10616" i="44"/>
  <c r="B10615" i="44"/>
  <c r="B10614" i="44"/>
  <c r="B10613" i="44"/>
  <c r="B10612" i="44"/>
  <c r="B10611" i="44"/>
  <c r="B10610" i="44"/>
  <c r="B10609" i="44"/>
  <c r="B10608" i="44"/>
  <c r="B10607" i="44"/>
  <c r="B10606" i="44"/>
  <c r="B10605" i="44"/>
  <c r="B10604" i="44"/>
  <c r="B10603" i="44"/>
  <c r="B10602" i="44"/>
  <c r="B10601" i="44"/>
  <c r="B10600" i="44"/>
  <c r="B10599" i="44"/>
  <c r="B10598" i="44"/>
  <c r="B10597" i="44"/>
  <c r="B10596" i="44"/>
  <c r="B10595" i="44"/>
  <c r="B10594" i="44"/>
  <c r="B10593" i="44"/>
  <c r="B10592" i="44"/>
  <c r="B10591" i="44"/>
  <c r="B10590" i="44"/>
  <c r="B10589" i="44"/>
  <c r="B10588" i="44"/>
  <c r="B10587" i="44"/>
  <c r="B10586" i="44"/>
  <c r="B10585" i="44"/>
  <c r="B10584" i="44"/>
  <c r="B10583" i="44"/>
  <c r="B10582" i="44"/>
  <c r="B10581" i="44"/>
  <c r="B10580" i="44"/>
  <c r="B10579" i="44"/>
  <c r="B10578" i="44"/>
  <c r="B10577" i="44"/>
  <c r="B10576" i="44"/>
  <c r="B10575" i="44"/>
  <c r="B10574" i="44"/>
  <c r="B10573" i="44"/>
  <c r="B10572" i="44"/>
  <c r="B10571" i="44"/>
  <c r="B10570" i="44"/>
  <c r="B10569" i="44"/>
  <c r="B10568" i="44"/>
  <c r="B10567" i="44"/>
  <c r="B10566" i="44"/>
  <c r="B10565" i="44"/>
  <c r="B10564" i="44"/>
  <c r="B10563" i="44"/>
  <c r="B10562" i="44"/>
  <c r="B10561" i="44"/>
  <c r="B10560" i="44"/>
  <c r="B10559" i="44"/>
  <c r="B10558" i="44"/>
  <c r="B10557" i="44"/>
  <c r="B10556" i="44"/>
  <c r="B10555" i="44"/>
  <c r="B10554" i="44"/>
  <c r="B10553" i="44"/>
  <c r="B10552" i="44"/>
  <c r="B10551" i="44"/>
  <c r="B10550" i="44"/>
  <c r="B10549" i="44"/>
  <c r="B10548" i="44"/>
  <c r="B10547" i="44"/>
  <c r="B10546" i="44"/>
  <c r="B10545" i="44"/>
  <c r="B10544" i="44"/>
  <c r="B10543" i="44"/>
  <c r="B10542" i="44"/>
  <c r="B10541" i="44"/>
  <c r="B10540" i="44"/>
  <c r="B10539" i="44"/>
  <c r="B10538" i="44"/>
  <c r="B10537" i="44"/>
  <c r="B10536" i="44"/>
  <c r="B10535" i="44"/>
  <c r="B10534" i="44"/>
  <c r="B10533" i="44"/>
  <c r="B10532" i="44"/>
  <c r="B10531" i="44"/>
  <c r="B10530" i="44"/>
  <c r="B10529" i="44"/>
  <c r="B10528" i="44"/>
  <c r="B10527" i="44"/>
  <c r="B10526" i="44"/>
  <c r="B10525" i="44"/>
  <c r="B10524" i="44"/>
  <c r="B10523" i="44"/>
  <c r="B10522" i="44"/>
  <c r="B10521" i="44"/>
  <c r="B10520" i="44"/>
  <c r="B10519" i="44"/>
  <c r="B10518" i="44"/>
  <c r="B10517" i="44"/>
  <c r="B10516" i="44"/>
  <c r="B10515" i="44"/>
  <c r="B10514" i="44"/>
  <c r="B10513" i="44"/>
  <c r="B10512" i="44"/>
  <c r="B10511" i="44"/>
  <c r="B10510" i="44"/>
  <c r="B10509" i="44"/>
  <c r="B10508" i="44"/>
  <c r="B10507" i="44"/>
  <c r="B10506" i="44"/>
  <c r="B10505" i="44"/>
  <c r="B10504" i="44"/>
  <c r="B10503" i="44"/>
  <c r="B10502" i="44"/>
  <c r="B10501" i="44"/>
  <c r="B10500" i="44"/>
  <c r="B10499" i="44"/>
  <c r="B10498" i="44"/>
  <c r="B10497" i="44"/>
  <c r="B10496" i="44"/>
  <c r="B10495" i="44"/>
  <c r="B10494" i="44"/>
  <c r="B10493" i="44"/>
  <c r="B10492" i="44"/>
  <c r="B10491" i="44"/>
  <c r="B10490" i="44"/>
  <c r="B10489" i="44"/>
  <c r="B10488" i="44"/>
  <c r="B10487" i="44"/>
  <c r="B10486" i="44"/>
  <c r="B10485" i="44"/>
  <c r="B10484" i="44"/>
  <c r="B10483" i="44"/>
  <c r="B10482" i="44"/>
  <c r="B10481" i="44"/>
  <c r="B10480" i="44"/>
  <c r="B10479" i="44"/>
  <c r="B10478" i="44"/>
  <c r="B10477" i="44"/>
  <c r="B10476" i="44"/>
  <c r="B10475" i="44"/>
  <c r="B10474" i="44"/>
  <c r="B10473" i="44"/>
  <c r="B10472" i="44"/>
  <c r="B10471" i="44"/>
  <c r="B10470" i="44"/>
  <c r="B10469" i="44"/>
  <c r="B10468" i="44"/>
  <c r="B10467" i="44"/>
  <c r="B10466" i="44"/>
  <c r="B10465" i="44"/>
  <c r="B10464" i="44"/>
  <c r="B10463" i="44"/>
  <c r="B10462" i="44"/>
  <c r="B10461" i="44"/>
  <c r="B10460" i="44"/>
  <c r="B10459" i="44"/>
  <c r="B10458" i="44"/>
  <c r="B10457" i="44"/>
  <c r="B10456" i="44"/>
  <c r="B10455" i="44"/>
  <c r="B10454" i="44"/>
  <c r="B10453" i="44"/>
  <c r="B10452" i="44"/>
  <c r="B10451" i="44"/>
  <c r="B10450" i="44"/>
  <c r="B10449" i="44"/>
  <c r="B10448" i="44"/>
  <c r="B10447" i="44"/>
  <c r="B10446" i="44"/>
  <c r="B10445" i="44"/>
  <c r="B10444" i="44"/>
  <c r="B10443" i="44"/>
  <c r="B10442" i="44"/>
  <c r="B10441" i="44"/>
  <c r="B10440" i="44"/>
  <c r="B10439" i="44"/>
  <c r="B10438" i="44"/>
  <c r="B10437" i="44"/>
  <c r="B10436" i="44"/>
  <c r="B10435" i="44"/>
  <c r="B10434" i="44"/>
  <c r="B10433" i="44"/>
  <c r="B10432" i="44"/>
  <c r="B10431" i="44"/>
  <c r="B10430" i="44"/>
  <c r="B10429" i="44"/>
  <c r="B10428" i="44"/>
  <c r="B10427" i="44"/>
  <c r="B10426" i="44"/>
  <c r="B10425" i="44"/>
  <c r="B10424" i="44"/>
  <c r="B10423" i="44"/>
  <c r="B10422" i="44"/>
  <c r="B10421" i="44"/>
  <c r="B10420" i="44"/>
  <c r="B10419" i="44"/>
  <c r="B10418" i="44"/>
  <c r="B10417" i="44"/>
  <c r="B10416" i="44"/>
  <c r="B10415" i="44"/>
  <c r="B10414" i="44"/>
  <c r="B10413" i="44"/>
  <c r="B10412" i="44"/>
  <c r="B10411" i="44"/>
  <c r="B10410" i="44"/>
  <c r="B10409" i="44"/>
  <c r="B10408" i="44"/>
  <c r="B10407" i="44"/>
  <c r="B10406" i="44"/>
  <c r="B10405" i="44"/>
  <c r="B10404" i="44"/>
  <c r="B10403" i="44"/>
  <c r="B10402" i="44"/>
  <c r="B10401" i="44"/>
  <c r="B10400" i="44"/>
  <c r="B10399" i="44"/>
  <c r="B10398" i="44"/>
  <c r="B10397" i="44"/>
  <c r="B10396" i="44"/>
  <c r="B10395" i="44"/>
  <c r="B10394" i="44"/>
  <c r="B10393" i="44"/>
  <c r="B10392" i="44"/>
  <c r="B10391" i="44"/>
  <c r="B10390" i="44"/>
  <c r="B10389" i="44"/>
  <c r="B10388" i="44"/>
  <c r="B10387" i="44"/>
  <c r="B10386" i="44"/>
  <c r="B10385" i="44"/>
  <c r="B10384" i="44"/>
  <c r="B10383" i="44"/>
  <c r="B10382" i="44"/>
  <c r="B10381" i="44"/>
  <c r="B10380" i="44"/>
  <c r="B10379" i="44"/>
  <c r="B10378" i="44"/>
  <c r="B10377" i="44"/>
  <c r="B10376" i="44"/>
  <c r="B10375" i="44"/>
  <c r="B10374" i="44"/>
  <c r="B10373" i="44"/>
  <c r="B10372" i="44"/>
  <c r="B10371" i="44"/>
  <c r="B10370" i="44"/>
  <c r="B10369" i="44"/>
  <c r="B10368" i="44"/>
  <c r="B10367" i="44"/>
  <c r="B10366" i="44"/>
  <c r="B10365" i="44"/>
  <c r="B10364" i="44"/>
  <c r="B10363" i="44"/>
  <c r="B10362" i="44"/>
  <c r="B10361" i="44"/>
  <c r="B10360" i="44"/>
  <c r="B10359" i="44"/>
  <c r="B10358" i="44"/>
  <c r="B10357" i="44"/>
  <c r="B10356" i="44"/>
  <c r="B10355" i="44"/>
  <c r="B10354" i="44"/>
  <c r="B10353" i="44"/>
  <c r="B10352" i="44"/>
  <c r="B10351" i="44"/>
  <c r="B10350" i="44"/>
  <c r="B10349" i="44"/>
  <c r="B10348" i="44"/>
  <c r="B10347" i="44"/>
  <c r="B10346" i="44"/>
  <c r="B10345" i="44"/>
  <c r="B10344" i="44"/>
  <c r="B10343" i="44"/>
  <c r="B10342" i="44"/>
  <c r="B10341" i="44"/>
  <c r="B10340" i="44"/>
  <c r="B10339" i="44"/>
  <c r="B10338" i="44"/>
  <c r="B10337" i="44"/>
  <c r="B10336" i="44"/>
  <c r="B10335" i="44"/>
  <c r="B10334" i="44"/>
  <c r="B10333" i="44"/>
  <c r="B10332" i="44"/>
  <c r="B10331" i="44"/>
  <c r="B10330" i="44"/>
  <c r="B10329" i="44"/>
  <c r="B10328" i="44"/>
  <c r="B10327" i="44"/>
  <c r="B10326" i="44"/>
  <c r="B10325" i="44"/>
  <c r="B10324" i="44"/>
  <c r="B10323" i="44"/>
  <c r="B10322" i="44"/>
  <c r="B10321" i="44"/>
  <c r="B10320" i="44"/>
  <c r="B10319" i="44"/>
  <c r="B10318" i="44"/>
  <c r="B10317" i="44"/>
  <c r="B10316" i="44"/>
  <c r="B10315" i="44"/>
  <c r="B10314" i="44"/>
  <c r="B10313" i="44"/>
  <c r="B10312" i="44"/>
  <c r="B10311" i="44"/>
  <c r="B10310" i="44"/>
  <c r="B10309" i="44"/>
  <c r="B10308" i="44"/>
  <c r="B10307" i="44"/>
  <c r="B10306" i="44"/>
  <c r="B10305" i="44"/>
  <c r="B10304" i="44"/>
  <c r="B10303" i="44"/>
  <c r="B10302" i="44"/>
  <c r="B10301" i="44"/>
  <c r="B10300" i="44"/>
  <c r="B10299" i="44"/>
  <c r="B10298" i="44"/>
  <c r="B10297" i="44"/>
  <c r="B10296" i="44"/>
  <c r="B10295" i="44"/>
  <c r="B10294" i="44"/>
  <c r="B10293" i="44"/>
  <c r="B10292" i="44"/>
  <c r="B10291" i="44"/>
  <c r="B10290" i="44"/>
  <c r="B10289" i="44"/>
  <c r="B10288" i="44"/>
  <c r="B10287" i="44"/>
  <c r="B10286" i="44"/>
  <c r="B10285" i="44"/>
  <c r="B10284" i="44"/>
  <c r="B10283" i="44"/>
  <c r="B10282" i="44"/>
  <c r="B10281" i="44"/>
  <c r="B10280" i="44"/>
  <c r="B10279" i="44"/>
  <c r="B10278" i="44"/>
  <c r="B10277" i="44"/>
  <c r="B10276" i="44"/>
  <c r="B10275" i="44"/>
  <c r="B10274" i="44"/>
  <c r="B10273" i="44"/>
  <c r="B10272" i="44"/>
  <c r="B10271" i="44"/>
  <c r="B10270" i="44"/>
  <c r="B10269" i="44"/>
  <c r="B10268" i="44"/>
  <c r="B10267" i="44"/>
  <c r="B10266" i="44"/>
  <c r="B10265" i="44"/>
  <c r="B10264" i="44"/>
  <c r="B10263" i="44"/>
  <c r="B10262" i="44"/>
  <c r="B10261" i="44"/>
  <c r="B10260" i="44"/>
  <c r="B10259" i="44"/>
  <c r="B10258" i="44"/>
  <c r="B10257" i="44"/>
  <c r="B10256" i="44"/>
  <c r="B10255" i="44"/>
  <c r="B10254" i="44"/>
  <c r="B10253" i="44"/>
  <c r="B10252" i="44"/>
  <c r="B10251" i="44"/>
  <c r="B10250" i="44"/>
  <c r="B10249" i="44"/>
  <c r="B10248" i="44"/>
  <c r="B10247" i="44"/>
  <c r="B10246" i="44"/>
  <c r="B10245" i="44"/>
  <c r="B10244" i="44"/>
  <c r="B10243" i="44"/>
  <c r="B10242" i="44"/>
  <c r="B10241" i="44"/>
  <c r="B10240" i="44"/>
  <c r="B10239" i="44"/>
  <c r="B10238" i="44"/>
  <c r="B10237" i="44"/>
  <c r="B10236" i="44"/>
  <c r="B10235" i="44"/>
  <c r="B10234" i="44"/>
  <c r="B10233" i="44"/>
  <c r="B10232" i="44"/>
  <c r="B10231" i="44"/>
  <c r="B10230" i="44"/>
  <c r="B10229" i="44"/>
  <c r="B10228" i="44"/>
  <c r="B10227" i="44"/>
  <c r="B10226" i="44"/>
  <c r="B10225" i="44"/>
  <c r="B10224" i="44"/>
  <c r="B10223" i="44"/>
  <c r="B10222" i="44"/>
  <c r="B10221" i="44"/>
  <c r="B10220" i="44"/>
  <c r="B10219" i="44"/>
  <c r="B10218" i="44"/>
  <c r="B10217" i="44"/>
  <c r="B10216" i="44"/>
  <c r="B10215" i="44"/>
  <c r="B10214" i="44"/>
  <c r="B10213" i="44"/>
  <c r="B10212" i="44"/>
  <c r="B10211" i="44"/>
  <c r="B10210" i="44"/>
  <c r="B10209" i="44"/>
  <c r="B10208" i="44"/>
  <c r="B10207" i="44"/>
  <c r="B10206" i="44"/>
  <c r="B10205" i="44"/>
  <c r="B10204" i="44"/>
  <c r="B10203" i="44"/>
  <c r="B10202" i="44"/>
  <c r="B10201" i="44"/>
  <c r="B10200" i="44"/>
  <c r="B10199" i="44"/>
  <c r="B10198" i="44"/>
  <c r="B10197" i="44"/>
  <c r="B10196" i="44"/>
  <c r="B10195" i="44"/>
  <c r="B10194" i="44"/>
  <c r="B10193" i="44"/>
  <c r="B10192" i="44"/>
  <c r="B10191" i="44"/>
  <c r="B10190" i="44"/>
  <c r="B10189" i="44"/>
  <c r="B10188" i="44"/>
  <c r="B10187" i="44"/>
  <c r="B10186" i="44"/>
  <c r="B10185" i="44"/>
  <c r="B10184" i="44"/>
  <c r="B10183" i="44"/>
  <c r="B10182" i="44"/>
  <c r="B10181" i="44"/>
  <c r="B10180" i="44"/>
  <c r="B10179" i="44"/>
  <c r="B10178" i="44"/>
  <c r="B10177" i="44"/>
  <c r="B10176" i="44"/>
  <c r="B10175" i="44"/>
  <c r="B10174" i="44"/>
  <c r="B10173" i="44"/>
  <c r="B10172" i="44"/>
  <c r="B10171" i="44"/>
  <c r="B10170" i="44"/>
  <c r="B10169" i="44"/>
  <c r="B10168" i="44"/>
  <c r="B10167" i="44"/>
  <c r="B10166" i="44"/>
  <c r="B10165" i="44"/>
  <c r="B10164" i="44"/>
  <c r="B10163" i="44"/>
  <c r="B10162" i="44"/>
  <c r="B10161" i="44"/>
  <c r="B10160" i="44"/>
  <c r="B10159" i="44"/>
  <c r="B10158" i="44"/>
  <c r="B10157" i="44"/>
  <c r="B10156" i="44"/>
  <c r="B10155" i="44"/>
  <c r="B10154" i="44"/>
  <c r="B10153" i="44"/>
  <c r="B10152" i="44"/>
  <c r="B10151" i="44"/>
  <c r="B10150" i="44"/>
  <c r="B10149" i="44"/>
  <c r="B10148" i="44"/>
  <c r="B10147" i="44"/>
  <c r="B10146" i="44"/>
  <c r="B10145" i="44"/>
  <c r="B10144" i="44"/>
  <c r="B10143" i="44"/>
  <c r="B10142" i="44"/>
  <c r="B10141" i="44"/>
  <c r="B10140" i="44"/>
  <c r="B10139" i="44"/>
  <c r="B10138" i="44"/>
  <c r="B10137" i="44"/>
  <c r="B10136" i="44"/>
  <c r="B10135" i="44"/>
  <c r="B10134" i="44"/>
  <c r="B10133" i="44"/>
  <c r="B10132" i="44"/>
  <c r="B10131" i="44"/>
  <c r="B10130" i="44"/>
  <c r="B10129" i="44"/>
  <c r="B10128" i="44"/>
  <c r="B10127" i="44"/>
  <c r="B10126" i="44"/>
  <c r="B10125" i="44"/>
  <c r="B10124" i="44"/>
  <c r="B10123" i="44"/>
  <c r="B10122" i="44"/>
  <c r="B10121" i="44"/>
  <c r="B10120" i="44"/>
  <c r="B10119" i="44"/>
  <c r="B10118" i="44"/>
  <c r="B10117" i="44"/>
  <c r="B10116" i="44"/>
  <c r="B10115" i="44"/>
  <c r="B10114" i="44"/>
  <c r="B10113" i="44"/>
  <c r="B10112" i="44"/>
  <c r="B10111" i="44"/>
  <c r="B10110" i="44"/>
  <c r="B10109" i="44"/>
  <c r="B10108" i="44"/>
  <c r="B10107" i="44"/>
  <c r="B10106" i="44"/>
  <c r="B10105" i="44"/>
  <c r="B10104" i="44"/>
  <c r="B10103" i="44"/>
  <c r="B10102" i="44"/>
  <c r="B10101" i="44"/>
  <c r="B10100" i="44"/>
  <c r="B10099" i="44"/>
  <c r="B10098" i="44"/>
  <c r="B10097" i="44"/>
  <c r="B10096" i="44"/>
  <c r="B10095" i="44"/>
  <c r="B10094" i="44"/>
  <c r="B10093" i="44"/>
  <c r="B10092" i="44"/>
  <c r="B10091" i="44"/>
  <c r="B10090" i="44"/>
  <c r="B10089" i="44"/>
  <c r="B10088" i="44"/>
  <c r="B10087" i="44"/>
  <c r="B10086" i="44"/>
  <c r="B10085" i="44"/>
  <c r="B10084" i="44"/>
  <c r="B10083" i="44"/>
  <c r="B10082" i="44"/>
  <c r="B10081" i="44"/>
  <c r="B10080" i="44"/>
  <c r="B10079" i="44"/>
  <c r="B10078" i="44"/>
  <c r="B10077" i="44"/>
  <c r="B10076" i="44"/>
  <c r="B10075" i="44"/>
  <c r="B10074" i="44"/>
  <c r="B10073" i="44"/>
  <c r="B10072" i="44"/>
  <c r="B10071" i="44"/>
  <c r="B10070" i="44"/>
  <c r="B10069" i="44"/>
  <c r="B10068" i="44"/>
  <c r="B10067" i="44"/>
  <c r="B10066" i="44"/>
  <c r="B10065" i="44"/>
  <c r="B10064" i="44"/>
  <c r="B10063" i="44"/>
  <c r="B10062" i="44"/>
  <c r="B10061" i="44"/>
  <c r="B10060" i="44"/>
  <c r="B10059" i="44"/>
  <c r="B10058" i="44"/>
  <c r="B10057" i="44"/>
  <c r="B10056" i="44"/>
  <c r="B10055" i="44"/>
  <c r="B10054" i="44"/>
  <c r="B10053" i="44"/>
  <c r="B10052" i="44"/>
  <c r="B10051" i="44"/>
  <c r="B10050" i="44"/>
  <c r="B10049" i="44"/>
  <c r="B10048" i="44"/>
  <c r="B10047" i="44"/>
  <c r="B10046" i="44"/>
  <c r="B10045" i="44"/>
  <c r="B10044" i="44"/>
  <c r="B10043" i="44"/>
  <c r="B10042" i="44"/>
  <c r="B10041" i="44"/>
  <c r="B10040" i="44"/>
  <c r="B10039" i="44"/>
  <c r="B10038" i="44"/>
  <c r="B10037" i="44"/>
  <c r="B10036" i="44"/>
  <c r="B10035" i="44"/>
  <c r="B10034" i="44"/>
  <c r="B10033" i="44"/>
  <c r="B10032" i="44"/>
  <c r="B10031" i="44"/>
  <c r="B10030" i="44"/>
  <c r="B10029" i="44"/>
  <c r="B10028" i="44"/>
  <c r="B10027" i="44"/>
  <c r="B10026" i="44"/>
  <c r="B10025" i="44"/>
  <c r="B10024" i="44"/>
  <c r="B10023" i="44"/>
  <c r="B10022" i="44"/>
  <c r="B10021" i="44"/>
  <c r="B10020" i="44"/>
  <c r="B10019" i="44"/>
  <c r="B10018" i="44"/>
  <c r="B10017" i="44"/>
  <c r="B10016" i="44"/>
  <c r="B10015" i="44"/>
  <c r="B10014" i="44"/>
  <c r="B10013" i="44"/>
  <c r="B10012" i="44"/>
  <c r="B10011" i="44"/>
  <c r="B10010" i="44"/>
  <c r="B10009" i="44"/>
  <c r="B10008" i="44"/>
  <c r="B10007" i="44"/>
  <c r="B10006" i="44"/>
  <c r="B10005" i="44"/>
  <c r="B10004" i="44"/>
  <c r="B10003" i="44"/>
  <c r="B10002" i="44"/>
  <c r="B10001" i="44"/>
  <c r="B10000" i="44"/>
  <c r="B9999" i="44"/>
  <c r="B9998" i="44"/>
  <c r="B9997" i="44"/>
  <c r="B9996" i="44"/>
  <c r="B9995" i="44"/>
  <c r="B9994" i="44"/>
  <c r="B9993" i="44"/>
  <c r="B9992" i="44"/>
  <c r="B9991" i="44"/>
  <c r="B9990" i="44"/>
  <c r="B9989" i="44"/>
  <c r="B9988" i="44"/>
  <c r="B9987" i="44"/>
  <c r="B9986" i="44"/>
  <c r="B9985" i="44"/>
  <c r="B9984" i="44"/>
  <c r="B9983" i="44"/>
  <c r="B9982" i="44"/>
  <c r="B9981" i="44"/>
  <c r="B9980" i="44"/>
  <c r="B9979" i="44"/>
  <c r="B9978" i="44"/>
  <c r="B9977" i="44"/>
  <c r="B9976" i="44"/>
  <c r="B9975" i="44"/>
  <c r="B9974" i="44"/>
  <c r="B9973" i="44"/>
  <c r="B9972" i="44"/>
  <c r="B9971" i="44"/>
  <c r="B9970" i="44"/>
  <c r="B9969" i="44"/>
  <c r="B9968" i="44"/>
  <c r="B9967" i="44"/>
  <c r="B9966" i="44"/>
  <c r="B9965" i="44"/>
  <c r="B9964" i="44"/>
  <c r="B9963" i="44"/>
  <c r="B9962" i="44"/>
  <c r="B9961" i="44"/>
  <c r="B9960" i="44"/>
  <c r="B9959" i="44"/>
  <c r="B9958" i="44"/>
  <c r="B9957" i="44"/>
  <c r="B9956" i="44"/>
  <c r="B9955" i="44"/>
  <c r="B9954" i="44"/>
  <c r="B9953" i="44"/>
  <c r="B9952" i="44"/>
  <c r="B9951" i="44"/>
  <c r="B9950" i="44"/>
  <c r="B9949" i="44"/>
  <c r="B9948" i="44"/>
  <c r="B9947" i="44"/>
  <c r="B9946" i="44"/>
  <c r="B9945" i="44"/>
  <c r="B9944" i="44"/>
  <c r="B9943" i="44"/>
  <c r="B9942" i="44"/>
  <c r="B9941" i="44"/>
  <c r="B9940" i="44"/>
  <c r="B9939" i="44"/>
  <c r="B9938" i="44"/>
  <c r="B9937" i="44"/>
  <c r="B9936" i="44"/>
  <c r="B9935" i="44"/>
  <c r="B9934" i="44"/>
  <c r="B9933" i="44"/>
  <c r="B9932" i="44"/>
  <c r="B9931" i="44"/>
  <c r="B9930" i="44"/>
  <c r="B9929" i="44"/>
  <c r="B9928" i="44"/>
  <c r="B9927" i="44"/>
  <c r="B9926" i="44"/>
  <c r="B9925" i="44"/>
  <c r="B9924" i="44"/>
  <c r="B9923" i="44"/>
  <c r="B9922" i="44"/>
  <c r="B9921" i="44"/>
  <c r="B9920" i="44"/>
  <c r="B9919" i="44"/>
  <c r="B9918" i="44"/>
  <c r="B9917" i="44"/>
  <c r="B9916" i="44"/>
  <c r="B9915" i="44"/>
  <c r="B9914" i="44"/>
  <c r="B9913" i="44"/>
  <c r="B9912" i="44"/>
  <c r="B9911" i="44"/>
  <c r="B9910" i="44"/>
  <c r="B9909" i="44"/>
  <c r="B9908" i="44"/>
  <c r="B9907" i="44"/>
  <c r="B9906" i="44"/>
  <c r="B9905" i="44"/>
  <c r="B9904" i="44"/>
  <c r="B9903" i="44"/>
  <c r="B9902" i="44"/>
  <c r="B9901" i="44"/>
  <c r="B9900" i="44"/>
  <c r="B9899" i="44"/>
  <c r="B9898" i="44"/>
  <c r="B9897" i="44"/>
  <c r="B9896" i="44"/>
  <c r="B9895" i="44"/>
  <c r="B9894" i="44"/>
  <c r="B9893" i="44"/>
  <c r="B9892" i="44"/>
  <c r="B9891" i="44"/>
  <c r="B9890" i="44"/>
  <c r="B9889" i="44"/>
  <c r="B9888" i="44"/>
  <c r="B9887" i="44"/>
  <c r="B9886" i="44"/>
  <c r="B9885" i="44"/>
  <c r="B9884" i="44"/>
  <c r="B9883" i="44"/>
  <c r="B9882" i="44"/>
  <c r="B9881" i="44"/>
  <c r="B9880" i="44"/>
  <c r="B9879" i="44"/>
  <c r="B9878" i="44"/>
  <c r="B9877" i="44"/>
  <c r="B9876" i="44"/>
  <c r="B9875" i="44"/>
  <c r="B9874" i="44"/>
  <c r="B9873" i="44"/>
  <c r="B9872" i="44"/>
  <c r="B9871" i="44"/>
  <c r="B9870" i="44"/>
  <c r="B9869" i="44"/>
  <c r="B9868" i="44"/>
  <c r="B9867" i="44"/>
  <c r="B9866" i="44"/>
  <c r="B9865" i="44"/>
  <c r="B9864" i="44"/>
  <c r="B9863" i="44"/>
  <c r="B9862" i="44"/>
  <c r="B9861" i="44"/>
  <c r="B9860" i="44"/>
  <c r="B9859" i="44"/>
  <c r="B9858" i="44"/>
  <c r="B9857" i="44"/>
  <c r="B9856" i="44"/>
  <c r="B9855" i="44"/>
  <c r="B9854" i="44"/>
  <c r="B9853" i="44"/>
  <c r="B9852" i="44"/>
  <c r="B9851" i="44"/>
  <c r="B9850" i="44"/>
  <c r="B9849" i="44"/>
  <c r="B9848" i="44"/>
  <c r="B9847" i="44"/>
  <c r="B9846" i="44"/>
  <c r="B9845" i="44"/>
  <c r="B9844" i="44"/>
  <c r="B9843" i="44"/>
  <c r="B9842" i="44"/>
  <c r="B9841" i="44"/>
  <c r="B9840" i="44"/>
  <c r="B9839" i="44"/>
  <c r="B9838" i="44"/>
  <c r="B9837" i="44"/>
  <c r="B9836" i="44"/>
  <c r="B9835" i="44"/>
  <c r="B9834" i="44"/>
  <c r="B9833" i="44"/>
  <c r="B9832" i="44"/>
  <c r="B9831" i="44"/>
  <c r="B9830" i="44"/>
  <c r="B9829" i="44"/>
  <c r="B9828" i="44"/>
  <c r="B9827" i="44"/>
  <c r="B9826" i="44"/>
  <c r="B9825" i="44"/>
  <c r="B9824" i="44"/>
  <c r="B9823" i="44"/>
  <c r="B9822" i="44"/>
  <c r="B9821" i="44"/>
  <c r="B9820" i="44"/>
  <c r="B9819" i="44"/>
  <c r="B9818" i="44"/>
  <c r="B9817" i="44"/>
  <c r="B9816" i="44"/>
  <c r="B9815" i="44"/>
  <c r="B9814" i="44"/>
  <c r="B9813" i="44"/>
  <c r="B9812" i="44"/>
  <c r="B9811" i="44"/>
  <c r="B9810" i="44"/>
  <c r="B9809" i="44"/>
  <c r="B9808" i="44"/>
  <c r="B9807" i="44"/>
  <c r="B9806" i="44"/>
  <c r="B9805" i="44"/>
  <c r="B9804" i="44"/>
  <c r="B9803" i="44"/>
  <c r="B9802" i="44"/>
  <c r="B9801" i="44"/>
  <c r="B9800" i="44"/>
  <c r="B9799" i="44"/>
  <c r="B9798" i="44"/>
  <c r="B9797" i="44"/>
  <c r="B9796" i="44"/>
  <c r="B9795" i="44"/>
  <c r="B9794" i="44"/>
  <c r="B9793" i="44"/>
  <c r="B9792" i="44"/>
  <c r="B9791" i="44"/>
  <c r="B9790" i="44"/>
  <c r="B9789" i="44"/>
  <c r="B9788" i="44"/>
  <c r="B9787" i="44"/>
  <c r="B9786" i="44"/>
  <c r="B9785" i="44"/>
  <c r="B9784" i="44"/>
  <c r="B9783" i="44"/>
  <c r="B9782" i="44"/>
  <c r="B9781" i="44"/>
  <c r="B9780" i="44"/>
  <c r="B9779" i="44"/>
  <c r="B9778" i="44"/>
  <c r="B9777" i="44"/>
  <c r="B9776" i="44"/>
  <c r="B9775" i="44"/>
  <c r="B9774" i="44"/>
  <c r="B9773" i="44"/>
  <c r="B9772" i="44"/>
  <c r="B9771" i="44"/>
  <c r="B9770" i="44"/>
  <c r="B9769" i="44"/>
  <c r="B9768" i="44"/>
  <c r="B9767" i="44"/>
  <c r="B9766" i="44"/>
  <c r="B9765" i="44"/>
  <c r="B9764" i="44"/>
  <c r="B9763" i="44"/>
  <c r="B9762" i="44"/>
  <c r="B9761" i="44"/>
  <c r="B9760" i="44"/>
  <c r="B9759" i="44"/>
  <c r="B9758" i="44"/>
  <c r="B9757" i="44"/>
  <c r="B9756" i="44"/>
  <c r="B9755" i="44"/>
  <c r="B9754" i="44"/>
  <c r="B9753" i="44"/>
  <c r="B9752" i="44"/>
  <c r="B9751" i="44"/>
  <c r="B9750" i="44"/>
  <c r="B9749" i="44"/>
  <c r="B9748" i="44"/>
  <c r="B9747" i="44"/>
  <c r="B9746" i="44"/>
  <c r="B9745" i="44"/>
  <c r="B9744" i="44"/>
  <c r="B9743" i="44"/>
  <c r="B9742" i="44"/>
  <c r="B9741" i="44"/>
  <c r="B9740" i="44"/>
  <c r="B9739" i="44"/>
  <c r="B9738" i="44"/>
  <c r="B9737" i="44"/>
  <c r="B9736" i="44"/>
  <c r="B9735" i="44"/>
  <c r="B9734" i="44"/>
  <c r="B9733" i="44"/>
  <c r="B9732" i="44"/>
  <c r="B9731" i="44"/>
  <c r="B9730" i="44"/>
  <c r="B9729" i="44"/>
  <c r="B9728" i="44"/>
  <c r="B9727" i="44"/>
  <c r="B9726" i="44"/>
  <c r="B9725" i="44"/>
  <c r="B9724" i="44"/>
  <c r="B9723" i="44"/>
  <c r="B9722" i="44"/>
  <c r="B9721" i="44"/>
  <c r="B9720" i="44"/>
  <c r="B9719" i="44"/>
  <c r="B9718" i="44"/>
  <c r="B9717" i="44"/>
  <c r="B9716" i="44"/>
  <c r="B9715" i="44"/>
  <c r="B9714" i="44"/>
  <c r="B9713" i="44"/>
  <c r="B9712" i="44"/>
  <c r="B9711" i="44"/>
  <c r="B9710" i="44"/>
  <c r="B9709" i="44"/>
  <c r="B9708" i="44"/>
  <c r="B9707" i="44"/>
  <c r="B9706" i="44"/>
  <c r="B9705" i="44"/>
  <c r="B9704" i="44"/>
  <c r="B9703" i="44"/>
  <c r="B9702" i="44"/>
  <c r="B9701" i="44"/>
  <c r="B9700" i="44"/>
  <c r="B9699" i="44"/>
  <c r="B9698" i="44"/>
  <c r="B9697" i="44"/>
  <c r="B9696" i="44"/>
  <c r="B9695" i="44"/>
  <c r="B9694" i="44"/>
  <c r="B9693" i="44"/>
  <c r="B9692" i="44"/>
  <c r="B9691" i="44"/>
  <c r="B9690" i="44"/>
  <c r="B9689" i="44"/>
  <c r="B9688" i="44"/>
  <c r="B9687" i="44"/>
  <c r="B9686" i="44"/>
  <c r="B9685" i="44"/>
  <c r="B9684" i="44"/>
  <c r="B9683" i="44"/>
  <c r="B9682" i="44"/>
  <c r="B9681" i="44"/>
  <c r="B9680" i="44"/>
  <c r="B9679" i="44"/>
  <c r="B9678" i="44"/>
  <c r="B9677" i="44"/>
  <c r="B9676" i="44"/>
  <c r="B9675" i="44"/>
  <c r="B9674" i="44"/>
  <c r="B9673" i="44"/>
  <c r="B9672" i="44"/>
  <c r="B9671" i="44"/>
  <c r="B9670" i="44"/>
  <c r="B9669" i="44"/>
  <c r="B9668" i="44"/>
  <c r="B9667" i="44"/>
  <c r="B9666" i="44"/>
  <c r="B9665" i="44"/>
  <c r="B9664" i="44"/>
  <c r="B9663" i="44"/>
  <c r="B9662" i="44"/>
  <c r="B9661" i="44"/>
  <c r="B9660" i="44"/>
  <c r="B9659" i="44"/>
  <c r="B9658" i="44"/>
  <c r="B9657" i="44"/>
  <c r="B9656" i="44"/>
  <c r="B9655" i="44"/>
  <c r="B9654" i="44"/>
  <c r="B9653" i="44"/>
  <c r="B9652" i="44"/>
  <c r="B9651" i="44"/>
  <c r="B9650" i="44"/>
  <c r="B9649" i="44"/>
  <c r="B9648" i="44"/>
  <c r="B9647" i="44"/>
  <c r="B9646" i="44"/>
  <c r="B9645" i="44"/>
  <c r="B9644" i="44"/>
  <c r="B9643" i="44"/>
  <c r="B9642" i="44"/>
  <c r="B9641" i="44"/>
  <c r="B9640" i="44"/>
  <c r="B9639" i="44"/>
  <c r="B9638" i="44"/>
  <c r="B9637" i="44"/>
  <c r="B9636" i="44"/>
  <c r="B9635" i="44"/>
  <c r="B9634" i="44"/>
  <c r="B9633" i="44"/>
  <c r="B9632" i="44"/>
  <c r="B9631" i="44"/>
  <c r="B9630" i="44"/>
  <c r="B9629" i="44"/>
  <c r="B9628" i="44"/>
  <c r="B9627" i="44"/>
  <c r="B9626" i="44"/>
  <c r="B9625" i="44"/>
  <c r="B9624" i="44"/>
  <c r="B9623" i="44"/>
  <c r="B9622" i="44"/>
  <c r="B9621" i="44"/>
  <c r="B9620" i="44"/>
  <c r="B9619" i="44"/>
  <c r="B9618" i="44"/>
  <c r="B9617" i="44"/>
  <c r="B9616" i="44"/>
  <c r="B9615" i="44"/>
  <c r="B9614" i="44"/>
  <c r="B9613" i="44"/>
  <c r="B9612" i="44"/>
  <c r="B9611" i="44"/>
  <c r="B9610" i="44"/>
  <c r="B9609" i="44"/>
  <c r="B9608" i="44"/>
  <c r="B9607" i="44"/>
  <c r="B9606" i="44"/>
  <c r="B9605" i="44"/>
  <c r="B9604" i="44"/>
  <c r="B9603" i="44"/>
  <c r="B9602" i="44"/>
  <c r="B9601" i="44"/>
  <c r="B9600" i="44"/>
  <c r="B9599" i="44"/>
  <c r="B9598" i="44"/>
  <c r="B9597" i="44"/>
  <c r="B9596" i="44"/>
  <c r="B9595" i="44"/>
  <c r="B9594" i="44"/>
  <c r="B9593" i="44"/>
  <c r="B9592" i="44"/>
  <c r="B9591" i="44"/>
  <c r="B9590" i="44"/>
  <c r="B9589" i="44"/>
  <c r="B9588" i="44"/>
  <c r="B9587" i="44"/>
  <c r="B9586" i="44"/>
  <c r="B9585" i="44"/>
  <c r="B9584" i="44"/>
  <c r="B9583" i="44"/>
  <c r="B9582" i="44"/>
  <c r="B9581" i="44"/>
  <c r="B9580" i="44"/>
  <c r="B9579" i="44"/>
  <c r="B9578" i="44"/>
  <c r="B9577" i="44"/>
  <c r="B9576" i="44"/>
  <c r="B9575" i="44"/>
  <c r="B9574" i="44"/>
  <c r="B9573" i="44"/>
  <c r="B9572" i="44"/>
  <c r="B9571" i="44"/>
  <c r="B9570" i="44"/>
  <c r="B9569" i="44"/>
  <c r="B9568" i="44"/>
  <c r="B9567" i="44"/>
  <c r="B9566" i="44"/>
  <c r="B9565" i="44"/>
  <c r="B9564" i="44"/>
  <c r="B9563" i="44"/>
  <c r="B9562" i="44"/>
  <c r="B9561" i="44"/>
  <c r="B9560" i="44"/>
  <c r="B9559" i="44"/>
  <c r="B9558" i="44"/>
  <c r="B9557" i="44"/>
  <c r="B9556" i="44"/>
  <c r="B9555" i="44"/>
  <c r="B9554" i="44"/>
  <c r="B9553" i="44"/>
  <c r="B9552" i="44"/>
  <c r="B9551" i="44"/>
  <c r="B9550" i="44"/>
  <c r="B9549" i="44"/>
  <c r="B9548" i="44"/>
  <c r="B9547" i="44"/>
  <c r="B9546" i="44"/>
  <c r="B9545" i="44"/>
  <c r="B9544" i="44"/>
  <c r="B9543" i="44"/>
  <c r="B9542" i="44"/>
  <c r="B9541" i="44"/>
  <c r="B9540" i="44"/>
  <c r="B9539" i="44"/>
  <c r="B9538" i="44"/>
  <c r="B9537" i="44"/>
  <c r="B9536" i="44"/>
  <c r="B9535" i="44"/>
  <c r="B9534" i="44"/>
  <c r="B9533" i="44"/>
  <c r="B9532" i="44"/>
  <c r="B9531" i="44"/>
  <c r="B9530" i="44"/>
  <c r="B9529" i="44"/>
  <c r="B9528" i="44"/>
  <c r="B9527" i="44"/>
  <c r="B9526" i="44"/>
  <c r="B9525" i="44"/>
  <c r="B9524" i="44"/>
  <c r="B9523" i="44"/>
  <c r="B9522" i="44"/>
  <c r="B9521" i="44"/>
  <c r="B9520" i="44"/>
  <c r="B9519" i="44"/>
  <c r="B9518" i="44"/>
  <c r="B9517" i="44"/>
  <c r="B9516" i="44"/>
  <c r="B9515" i="44"/>
  <c r="B9514" i="44"/>
  <c r="B9513" i="44"/>
  <c r="B9512" i="44"/>
  <c r="B9511" i="44"/>
  <c r="B9510" i="44"/>
  <c r="B9509" i="44"/>
  <c r="B9508" i="44"/>
  <c r="B9507" i="44"/>
  <c r="B9506" i="44"/>
  <c r="B9505" i="44"/>
  <c r="B9504" i="44"/>
  <c r="B9503" i="44"/>
  <c r="B9502" i="44"/>
  <c r="B9501" i="44"/>
  <c r="B9500" i="44"/>
  <c r="B9499" i="44"/>
  <c r="B9498" i="44"/>
  <c r="B9497" i="44"/>
  <c r="B9496" i="44"/>
  <c r="B9495" i="44"/>
  <c r="B9494" i="44"/>
  <c r="B9493" i="44"/>
  <c r="B9492" i="44"/>
  <c r="B9491" i="44"/>
  <c r="B9490" i="44"/>
  <c r="B9489" i="44"/>
  <c r="B9488" i="44"/>
  <c r="B9487" i="44"/>
  <c r="B9486" i="44"/>
  <c r="B9485" i="44"/>
  <c r="B9484" i="44"/>
  <c r="B9483" i="44"/>
  <c r="B9482" i="44"/>
  <c r="B9481" i="44"/>
  <c r="B9480" i="44"/>
  <c r="B9479" i="44"/>
  <c r="B9478" i="44"/>
  <c r="B9477" i="44"/>
  <c r="B9476" i="44"/>
  <c r="B9475" i="44"/>
  <c r="B9474" i="44"/>
  <c r="B9473" i="44"/>
  <c r="B9472" i="44"/>
  <c r="B9471" i="44"/>
  <c r="B9470" i="44"/>
  <c r="B9469" i="44"/>
  <c r="B9468" i="44"/>
  <c r="B9467" i="44"/>
  <c r="B9466" i="44"/>
  <c r="B9465" i="44"/>
  <c r="B9464" i="44"/>
  <c r="B9463" i="44"/>
  <c r="B9462" i="44"/>
  <c r="B9461" i="44"/>
  <c r="B9460" i="44"/>
  <c r="B9459" i="44"/>
  <c r="B9458" i="44"/>
  <c r="B9457" i="44"/>
  <c r="B9456" i="44"/>
  <c r="B9455" i="44"/>
  <c r="B9454" i="44"/>
  <c r="B9453" i="44"/>
  <c r="B9452" i="44"/>
  <c r="B9451" i="44"/>
  <c r="B9450" i="44"/>
  <c r="B9449" i="44"/>
  <c r="B9448" i="44"/>
  <c r="B9447" i="44"/>
  <c r="B9446" i="44"/>
  <c r="B9445" i="44"/>
  <c r="B9444" i="44"/>
  <c r="B9443" i="44"/>
  <c r="B9442" i="44"/>
  <c r="B9441" i="44"/>
  <c r="B9440" i="44"/>
  <c r="B9439" i="44"/>
  <c r="B9438" i="44"/>
  <c r="B9437" i="44"/>
  <c r="B9436" i="44"/>
  <c r="B9435" i="44"/>
  <c r="B9434" i="44"/>
  <c r="B9433" i="44"/>
  <c r="B9432" i="44"/>
  <c r="B9431" i="44"/>
  <c r="B9430" i="44"/>
  <c r="B9429" i="44"/>
  <c r="B9428" i="44"/>
  <c r="B9427" i="44"/>
  <c r="B9426" i="44"/>
  <c r="B9425" i="44"/>
  <c r="B9424" i="44"/>
  <c r="B9423" i="44"/>
  <c r="B9422" i="44"/>
  <c r="B9421" i="44"/>
  <c r="B9420" i="44"/>
  <c r="B9419" i="44"/>
  <c r="B9418" i="44"/>
  <c r="B9417" i="44"/>
  <c r="B9416" i="44"/>
  <c r="B9415" i="44"/>
  <c r="B9414" i="44"/>
  <c r="B9413" i="44"/>
  <c r="B9412" i="44"/>
  <c r="B9411" i="44"/>
  <c r="B9410" i="44"/>
  <c r="B9409" i="44"/>
  <c r="B9408" i="44"/>
  <c r="B9407" i="44"/>
  <c r="B9406" i="44"/>
  <c r="B9405" i="44"/>
  <c r="B9404" i="44"/>
  <c r="B9403" i="44"/>
  <c r="B9402" i="44"/>
  <c r="B9401" i="44"/>
  <c r="B9400" i="44"/>
  <c r="B9399" i="44"/>
  <c r="B9398" i="44"/>
  <c r="B9397" i="44"/>
  <c r="B9396" i="44"/>
  <c r="B9395" i="44"/>
  <c r="B9394" i="44"/>
  <c r="B9393" i="44"/>
  <c r="B9392" i="44"/>
  <c r="B9391" i="44"/>
  <c r="B9390" i="44"/>
  <c r="B9389" i="44"/>
  <c r="B9388" i="44"/>
  <c r="B9387" i="44"/>
  <c r="B9386" i="44"/>
  <c r="B9385" i="44"/>
  <c r="B9384" i="44"/>
  <c r="B9383" i="44"/>
  <c r="B9382" i="44"/>
  <c r="B9381" i="44"/>
  <c r="B9380" i="44"/>
  <c r="B9379" i="44"/>
  <c r="B9378" i="44"/>
  <c r="B9377" i="44"/>
  <c r="B9376" i="44"/>
  <c r="B9375" i="44"/>
  <c r="B9374" i="44"/>
  <c r="B9373" i="44"/>
  <c r="B9372" i="44"/>
  <c r="B9371" i="44"/>
  <c r="B9370" i="44"/>
  <c r="B9369" i="44"/>
  <c r="B9368" i="44"/>
  <c r="B9367" i="44"/>
  <c r="B9366" i="44"/>
  <c r="B9365" i="44"/>
  <c r="B9364" i="44"/>
  <c r="B9363" i="44"/>
  <c r="B9362" i="44"/>
  <c r="B9361" i="44"/>
  <c r="B9360" i="44"/>
  <c r="B9359" i="44"/>
  <c r="B9358" i="44"/>
  <c r="B9357" i="44"/>
  <c r="B9356" i="44"/>
  <c r="B9355" i="44"/>
  <c r="B9354" i="44"/>
  <c r="B9353" i="44"/>
  <c r="B9352" i="44"/>
  <c r="B9351" i="44"/>
  <c r="B9350" i="44"/>
  <c r="B9349" i="44"/>
  <c r="B9348" i="44"/>
  <c r="B9347" i="44"/>
  <c r="B9346" i="44"/>
  <c r="B9345" i="44"/>
  <c r="B9344" i="44"/>
  <c r="B9343" i="44"/>
  <c r="B9342" i="44"/>
  <c r="B9341" i="44"/>
  <c r="B9340" i="44"/>
  <c r="B9339" i="44"/>
  <c r="B9338" i="44"/>
  <c r="B9337" i="44"/>
  <c r="B9336" i="44"/>
  <c r="B9335" i="44"/>
  <c r="B9334" i="44"/>
  <c r="B9333" i="44"/>
  <c r="B9332" i="44"/>
  <c r="B9331" i="44"/>
  <c r="B9330" i="44"/>
  <c r="B9329" i="44"/>
  <c r="B9328" i="44"/>
  <c r="B9327" i="44"/>
  <c r="B9326" i="44"/>
  <c r="B9325" i="44"/>
  <c r="B9324" i="44"/>
  <c r="B9323" i="44"/>
  <c r="B9322" i="44"/>
  <c r="B9321" i="44"/>
  <c r="B9320" i="44"/>
  <c r="B9319" i="44"/>
  <c r="B9318" i="44"/>
  <c r="B9317" i="44"/>
  <c r="B9316" i="44"/>
  <c r="B9315" i="44"/>
  <c r="B9314" i="44"/>
  <c r="B9313" i="44"/>
  <c r="B9312" i="44"/>
  <c r="B9311" i="44"/>
  <c r="B9310" i="44"/>
  <c r="B9309" i="44"/>
  <c r="B9308" i="44"/>
  <c r="B9307" i="44"/>
  <c r="B9306" i="44"/>
  <c r="B9305" i="44"/>
  <c r="B9304" i="44"/>
  <c r="B9303" i="44"/>
  <c r="B9302" i="44"/>
  <c r="B9301" i="44"/>
  <c r="B9300" i="44"/>
  <c r="B9299" i="44"/>
  <c r="B9298" i="44"/>
  <c r="B9297" i="44"/>
  <c r="B9296" i="44"/>
  <c r="B9295" i="44"/>
  <c r="B9294" i="44"/>
  <c r="B9293" i="44"/>
  <c r="B9292" i="44"/>
  <c r="B9291" i="44"/>
  <c r="B9290" i="44"/>
  <c r="B9289" i="44"/>
  <c r="B9288" i="44"/>
  <c r="B9287" i="44"/>
  <c r="B9286" i="44"/>
  <c r="B9285" i="44"/>
  <c r="B9284" i="44"/>
  <c r="B9283" i="44"/>
  <c r="B9282" i="44"/>
  <c r="B9281" i="44"/>
  <c r="B9280" i="44"/>
  <c r="B9279" i="44"/>
  <c r="B9278" i="44"/>
  <c r="B9277" i="44"/>
  <c r="B9276" i="44"/>
  <c r="B9275" i="44"/>
  <c r="B9274" i="44"/>
  <c r="B9273" i="44"/>
  <c r="B9272" i="44"/>
  <c r="B9271" i="44"/>
  <c r="B9270" i="44"/>
  <c r="B9269" i="44"/>
  <c r="B9268" i="44"/>
  <c r="B9267" i="44"/>
  <c r="B9266" i="44"/>
  <c r="B9265" i="44"/>
  <c r="B9264" i="44"/>
  <c r="B9263" i="44"/>
  <c r="B9262" i="44"/>
  <c r="B9261" i="44"/>
  <c r="B9260" i="44"/>
  <c r="B9259" i="44"/>
  <c r="B9258" i="44"/>
  <c r="B9257" i="44"/>
  <c r="B9256" i="44"/>
  <c r="B9255" i="44"/>
  <c r="B9254" i="44"/>
  <c r="B9253" i="44"/>
  <c r="B9252" i="44"/>
  <c r="B9251" i="44"/>
  <c r="B9250" i="44"/>
  <c r="B9249" i="44"/>
  <c r="B9248" i="44"/>
  <c r="B9247" i="44"/>
  <c r="B9246" i="44"/>
  <c r="B9245" i="44"/>
  <c r="B9244" i="44"/>
  <c r="B9243" i="44"/>
  <c r="B9242" i="44"/>
  <c r="B9241" i="44"/>
  <c r="B9240" i="44"/>
  <c r="B9239" i="44"/>
  <c r="B9238" i="44"/>
  <c r="B9237" i="44"/>
  <c r="B9236" i="44"/>
  <c r="B9235" i="44"/>
  <c r="B9234" i="44"/>
  <c r="B9233" i="44"/>
  <c r="B9232" i="44"/>
  <c r="B9231" i="44"/>
  <c r="B9230" i="44"/>
  <c r="B9229" i="44"/>
  <c r="B9228" i="44"/>
  <c r="B9227" i="44"/>
  <c r="B9226" i="44"/>
  <c r="B9225" i="44"/>
  <c r="B9224" i="44"/>
  <c r="B9223" i="44"/>
  <c r="B9222" i="44"/>
  <c r="B9221" i="44"/>
  <c r="B9220" i="44"/>
  <c r="B9219" i="44"/>
  <c r="B9218" i="44"/>
  <c r="B9217" i="44"/>
  <c r="B9216" i="44"/>
  <c r="B9215" i="44"/>
  <c r="B9214" i="44"/>
  <c r="B9213" i="44"/>
  <c r="B9212" i="44"/>
  <c r="B9211" i="44"/>
  <c r="B9210" i="44"/>
  <c r="B9209" i="44"/>
  <c r="B9208" i="44"/>
  <c r="B9207" i="44"/>
  <c r="B9206" i="44"/>
  <c r="B9205" i="44"/>
  <c r="B9204" i="44"/>
  <c r="B9203" i="44"/>
  <c r="B9202" i="44"/>
  <c r="B9201" i="44"/>
  <c r="B9200" i="44"/>
  <c r="B9199" i="44"/>
  <c r="B9198" i="44"/>
  <c r="B9197" i="44"/>
  <c r="B9196" i="44"/>
  <c r="B9195" i="44"/>
  <c r="B9194" i="44"/>
  <c r="B9193" i="44"/>
  <c r="B9192" i="44"/>
  <c r="B9191" i="44"/>
  <c r="B9190" i="44"/>
  <c r="B9189" i="44"/>
  <c r="B9188" i="44"/>
  <c r="B9187" i="44"/>
  <c r="B9186" i="44"/>
  <c r="B9185" i="44"/>
  <c r="B9184" i="44"/>
  <c r="B9183" i="44"/>
  <c r="B9182" i="44"/>
  <c r="B9181" i="44"/>
  <c r="B9180" i="44"/>
  <c r="B9179" i="44"/>
  <c r="B9178" i="44"/>
  <c r="B9177" i="44"/>
  <c r="B9176" i="44"/>
  <c r="B9175" i="44"/>
  <c r="B9174" i="44"/>
  <c r="B9173" i="44"/>
  <c r="B9172" i="44"/>
  <c r="B9171" i="44"/>
  <c r="B9170" i="44"/>
  <c r="B9169" i="44"/>
  <c r="B9168" i="44"/>
  <c r="B9167" i="44"/>
  <c r="B9166" i="44"/>
  <c r="B9165" i="44"/>
  <c r="B9164" i="44"/>
  <c r="B9163" i="44"/>
  <c r="B9162" i="44"/>
  <c r="B9161" i="44"/>
  <c r="B9160" i="44"/>
  <c r="B9159" i="44"/>
  <c r="B9158" i="44"/>
  <c r="B9157" i="44"/>
  <c r="B9156" i="44"/>
  <c r="B9155" i="44"/>
  <c r="B9154" i="44"/>
  <c r="B9153" i="44"/>
  <c r="B9152" i="44"/>
  <c r="B9151" i="44"/>
  <c r="B9150" i="44"/>
  <c r="B9149" i="44"/>
  <c r="B9148" i="44"/>
  <c r="B9147" i="44"/>
  <c r="B9146" i="44"/>
  <c r="B9145" i="44"/>
  <c r="B9144" i="44"/>
  <c r="B9143" i="44"/>
  <c r="B9142" i="44"/>
  <c r="B9141" i="44"/>
  <c r="B9140" i="44"/>
  <c r="B9139" i="44"/>
  <c r="B9138" i="44"/>
  <c r="B9137" i="44"/>
  <c r="B9136" i="44"/>
  <c r="B9135" i="44"/>
  <c r="B9134" i="44"/>
  <c r="B9133" i="44"/>
  <c r="B9132" i="44"/>
  <c r="B9131" i="44"/>
  <c r="B9130" i="44"/>
  <c r="B9129" i="44"/>
  <c r="B9128" i="44"/>
  <c r="B9127" i="44"/>
  <c r="B9126" i="44"/>
  <c r="B9125" i="44"/>
  <c r="B9124" i="44"/>
  <c r="B9123" i="44"/>
  <c r="B9122" i="44"/>
  <c r="B9121" i="44"/>
  <c r="B9120" i="44"/>
  <c r="B9119" i="44"/>
  <c r="B9118" i="44"/>
  <c r="B9117" i="44"/>
  <c r="B9116" i="44"/>
  <c r="B9115" i="44"/>
  <c r="B9114" i="44"/>
  <c r="B9113" i="44"/>
  <c r="B9112" i="44"/>
  <c r="B9111" i="44"/>
  <c r="B9110" i="44"/>
  <c r="B9109" i="44"/>
  <c r="B9108" i="44"/>
  <c r="B9107" i="44"/>
  <c r="B9106" i="44"/>
  <c r="B9105" i="44"/>
  <c r="B9104" i="44"/>
  <c r="B9103" i="44"/>
  <c r="B9102" i="44"/>
  <c r="B9101" i="44"/>
  <c r="B9100" i="44"/>
  <c r="B9099" i="44"/>
  <c r="B9098" i="44"/>
  <c r="B9097" i="44"/>
  <c r="B9096" i="44"/>
  <c r="B9095" i="44"/>
  <c r="B9094" i="44"/>
  <c r="B9093" i="44"/>
  <c r="B9092" i="44"/>
  <c r="B9091" i="44"/>
  <c r="B9090" i="44"/>
  <c r="B9089" i="44"/>
  <c r="B9088" i="44"/>
  <c r="B9087" i="44"/>
  <c r="B9086" i="44"/>
  <c r="B9085" i="44"/>
  <c r="B9084" i="44"/>
  <c r="B9083" i="44"/>
  <c r="B9082" i="44"/>
  <c r="B9081" i="44"/>
  <c r="B9080" i="44"/>
  <c r="B9079" i="44"/>
  <c r="B9078" i="44"/>
  <c r="B9077" i="44"/>
  <c r="B9076" i="44"/>
  <c r="B9075" i="44"/>
  <c r="B9074" i="44"/>
  <c r="B9073" i="44"/>
  <c r="B9072" i="44"/>
  <c r="B9071" i="44"/>
  <c r="B9070" i="44"/>
  <c r="B9069" i="44"/>
  <c r="B9068" i="44"/>
  <c r="B9067" i="44"/>
  <c r="B9066" i="44"/>
  <c r="B9065" i="44"/>
  <c r="B9064" i="44"/>
  <c r="B9063" i="44"/>
  <c r="B9062" i="44"/>
  <c r="B9061" i="44"/>
  <c r="B9060" i="44"/>
  <c r="B9059" i="44"/>
  <c r="B9058" i="44"/>
  <c r="B9057" i="44"/>
  <c r="B9056" i="44"/>
  <c r="B9055" i="44"/>
  <c r="B9054" i="44"/>
  <c r="B9053" i="44"/>
  <c r="B9052" i="44"/>
  <c r="B9051" i="44"/>
  <c r="B9050" i="44"/>
  <c r="B9049" i="44"/>
  <c r="B9048" i="44"/>
  <c r="B9047" i="44"/>
  <c r="B9046" i="44"/>
  <c r="B9045" i="44"/>
  <c r="B9044" i="44"/>
  <c r="B9043" i="44"/>
  <c r="B9042" i="44"/>
  <c r="B9041" i="44"/>
  <c r="B9040" i="44"/>
  <c r="B9039" i="44"/>
  <c r="B9038" i="44"/>
  <c r="B9037" i="44"/>
  <c r="B9036" i="44"/>
  <c r="B9035" i="44"/>
  <c r="B9034" i="44"/>
  <c r="B9033" i="44"/>
  <c r="B9032" i="44"/>
  <c r="B9031" i="44"/>
  <c r="B9030" i="44"/>
  <c r="B9029" i="44"/>
  <c r="B9028" i="44"/>
  <c r="B9027" i="44"/>
  <c r="B9026" i="44"/>
  <c r="B9025" i="44"/>
  <c r="B9024" i="44"/>
  <c r="B9023" i="44"/>
  <c r="B9022" i="44"/>
  <c r="B9021" i="44"/>
  <c r="B9020" i="44"/>
  <c r="B9019" i="44"/>
  <c r="B9018" i="44"/>
  <c r="B9017" i="44"/>
  <c r="B9016" i="44"/>
  <c r="B9015" i="44"/>
  <c r="B9014" i="44"/>
  <c r="B9013" i="44"/>
  <c r="B9012" i="44"/>
  <c r="B9011" i="44"/>
  <c r="B9010" i="44"/>
  <c r="B9009" i="44"/>
  <c r="B9008" i="44"/>
  <c r="B9007" i="44"/>
  <c r="B9006" i="44"/>
  <c r="B9005" i="44"/>
  <c r="B9004" i="44"/>
  <c r="B9003" i="44"/>
  <c r="B9002" i="44"/>
  <c r="B9001" i="44"/>
  <c r="B9000" i="44"/>
  <c r="B8999" i="44"/>
  <c r="B8998" i="44"/>
  <c r="B8997" i="44"/>
  <c r="B8996" i="44"/>
  <c r="B8995" i="44"/>
  <c r="B8994" i="44"/>
  <c r="B8993" i="44"/>
  <c r="B8992" i="44"/>
  <c r="B8991" i="44"/>
  <c r="B8990" i="44"/>
  <c r="B8989" i="44"/>
  <c r="B8988" i="44"/>
  <c r="B8987" i="44"/>
  <c r="B8986" i="44"/>
  <c r="B8985" i="44"/>
  <c r="B8984" i="44"/>
  <c r="B8983" i="44"/>
  <c r="B8982" i="44"/>
  <c r="B8981" i="44"/>
  <c r="B8980" i="44"/>
  <c r="B8979" i="44"/>
  <c r="B8978" i="44"/>
  <c r="B8977" i="44"/>
  <c r="B8976" i="44"/>
  <c r="B8975" i="44"/>
  <c r="B8974" i="44"/>
  <c r="B8973" i="44"/>
  <c r="B8972" i="44"/>
  <c r="B8971" i="44"/>
  <c r="B8970" i="44"/>
  <c r="B8969" i="44"/>
  <c r="B8968" i="44"/>
  <c r="B8967" i="44"/>
  <c r="B8966" i="44"/>
  <c r="B8965" i="44"/>
  <c r="B8964" i="44"/>
  <c r="B8963" i="44"/>
  <c r="B8962" i="44"/>
  <c r="B8961" i="44"/>
  <c r="B8960" i="44"/>
  <c r="B8959" i="44"/>
  <c r="B8958" i="44"/>
  <c r="B8957" i="44"/>
  <c r="B8956" i="44"/>
  <c r="B8955" i="44"/>
  <c r="B8954" i="44"/>
  <c r="B8953" i="44"/>
  <c r="B8952" i="44"/>
  <c r="B8951" i="44"/>
  <c r="B8950" i="44"/>
  <c r="B8949" i="44"/>
  <c r="B8948" i="44"/>
  <c r="B8947" i="44"/>
  <c r="B8946" i="44"/>
  <c r="B8945" i="44"/>
  <c r="B8944" i="44"/>
  <c r="B8943" i="44"/>
  <c r="B8942" i="44"/>
  <c r="B8941" i="44"/>
  <c r="B8940" i="44"/>
  <c r="B8939" i="44"/>
  <c r="B8938" i="44"/>
  <c r="B8937" i="44"/>
  <c r="B8936" i="44"/>
  <c r="B8935" i="44"/>
  <c r="B8934" i="44"/>
  <c r="B8933" i="44"/>
  <c r="B8932" i="44"/>
  <c r="B8931" i="44"/>
  <c r="B8930" i="44"/>
  <c r="B8929" i="44"/>
  <c r="B8928" i="44"/>
  <c r="B8927" i="44"/>
  <c r="B8926" i="44"/>
  <c r="B8925" i="44"/>
  <c r="B8924" i="44"/>
  <c r="B8923" i="44"/>
  <c r="B8922" i="44"/>
  <c r="B8921" i="44"/>
  <c r="B8920" i="44"/>
  <c r="B8919" i="44"/>
  <c r="B8918" i="44"/>
  <c r="B8917" i="44"/>
  <c r="B8916" i="44"/>
  <c r="B8915" i="44"/>
  <c r="B8914" i="44"/>
  <c r="B8913" i="44"/>
  <c r="B8912" i="44"/>
  <c r="B8911" i="44"/>
  <c r="B8910" i="44"/>
  <c r="B8909" i="44"/>
  <c r="B8908" i="44"/>
  <c r="B8907" i="44"/>
  <c r="B8906" i="44"/>
  <c r="B8905" i="44"/>
  <c r="B8904" i="44"/>
  <c r="B8903" i="44"/>
  <c r="B8902" i="44"/>
  <c r="B8901" i="44"/>
  <c r="B8900" i="44"/>
  <c r="B8899" i="44"/>
  <c r="B8898" i="44"/>
  <c r="B8897" i="44"/>
  <c r="B8896" i="44"/>
  <c r="B8895" i="44"/>
  <c r="B8894" i="44"/>
  <c r="B8893" i="44"/>
  <c r="B8892" i="44"/>
  <c r="B8891" i="44"/>
  <c r="B8890" i="44"/>
  <c r="B8889" i="44"/>
  <c r="B8888" i="44"/>
  <c r="B8887" i="44"/>
  <c r="B8886" i="44"/>
  <c r="B8885" i="44"/>
  <c r="B8884" i="44"/>
  <c r="B8883" i="44"/>
  <c r="B8882" i="44"/>
  <c r="B8881" i="44"/>
  <c r="B8880" i="44"/>
  <c r="B8879" i="44"/>
  <c r="B8878" i="44"/>
  <c r="B8877" i="44"/>
  <c r="B8876" i="44"/>
  <c r="B8875" i="44"/>
  <c r="B8874" i="44"/>
  <c r="B8873" i="44"/>
  <c r="B8872" i="44"/>
  <c r="B8871" i="44"/>
  <c r="B8870" i="44"/>
  <c r="B8869" i="44"/>
  <c r="B8868" i="44"/>
  <c r="B8867" i="44"/>
  <c r="B8866" i="44"/>
  <c r="B8865" i="44"/>
  <c r="B8864" i="44"/>
  <c r="B8863" i="44"/>
  <c r="B8862" i="44"/>
  <c r="B8861" i="44"/>
  <c r="B8860" i="44"/>
  <c r="B8859" i="44"/>
  <c r="B8858" i="44"/>
  <c r="B8857" i="44"/>
  <c r="B8856" i="44"/>
  <c r="B8855" i="44"/>
  <c r="B8854" i="44"/>
  <c r="B8853" i="44"/>
  <c r="B8852" i="44"/>
  <c r="B8851" i="44"/>
  <c r="B8850" i="44"/>
  <c r="B8849" i="44"/>
  <c r="B8848" i="44"/>
  <c r="B8847" i="44"/>
  <c r="B8846" i="44"/>
  <c r="B8845" i="44"/>
  <c r="B8844" i="44"/>
  <c r="B8843" i="44"/>
  <c r="B8842" i="44"/>
  <c r="B8841" i="44"/>
  <c r="B8840" i="44"/>
  <c r="B8839" i="44"/>
  <c r="B8838" i="44"/>
  <c r="B8837" i="44"/>
  <c r="B8836" i="44"/>
  <c r="B8835" i="44"/>
  <c r="B8834" i="44"/>
  <c r="B8833" i="44"/>
  <c r="B8832" i="44"/>
  <c r="B8831" i="44"/>
  <c r="B8830" i="44"/>
  <c r="B8829" i="44"/>
  <c r="B8828" i="44"/>
  <c r="B8827" i="44"/>
  <c r="B8826" i="44"/>
  <c r="B8825" i="44"/>
  <c r="B8824" i="44"/>
  <c r="B8823" i="44"/>
  <c r="B8822" i="44"/>
  <c r="B8821" i="44"/>
  <c r="B8820" i="44"/>
  <c r="B8819" i="44"/>
  <c r="B8818" i="44"/>
  <c r="B8817" i="44"/>
  <c r="B8816" i="44"/>
  <c r="B8815" i="44"/>
  <c r="B8814" i="44"/>
  <c r="B8813" i="44"/>
  <c r="B8812" i="44"/>
  <c r="B8811" i="44"/>
  <c r="B8810" i="44"/>
  <c r="B8809" i="44"/>
  <c r="B8808" i="44"/>
  <c r="B8807" i="44"/>
  <c r="B8806" i="44"/>
  <c r="B8805" i="44"/>
  <c r="B8804" i="44"/>
  <c r="B8803" i="44"/>
  <c r="B8802" i="44"/>
  <c r="B8801" i="44"/>
  <c r="B8800" i="44"/>
  <c r="B8799" i="44"/>
  <c r="B8798" i="44"/>
  <c r="B8797" i="44"/>
  <c r="B8796" i="44"/>
  <c r="B8795" i="44"/>
  <c r="B8794" i="44"/>
  <c r="B8793" i="44"/>
  <c r="B8792" i="44"/>
  <c r="B8791" i="44"/>
  <c r="B8790" i="44"/>
  <c r="B8789" i="44"/>
  <c r="B8788" i="44"/>
  <c r="B8787" i="44"/>
  <c r="B8786" i="44"/>
  <c r="B8785" i="44"/>
  <c r="B8784" i="44"/>
  <c r="B8783" i="44"/>
  <c r="B8782" i="44"/>
  <c r="B8781" i="44"/>
  <c r="B8780" i="44"/>
  <c r="B8779" i="44"/>
  <c r="B8778" i="44"/>
  <c r="B8777" i="44"/>
  <c r="B8776" i="44"/>
  <c r="B8775" i="44"/>
  <c r="B8774" i="44"/>
  <c r="B8773" i="44"/>
  <c r="B8772" i="44"/>
  <c r="B8771" i="44"/>
  <c r="B8770" i="44"/>
  <c r="B8769" i="44"/>
  <c r="B8768" i="44"/>
  <c r="B8767" i="44"/>
  <c r="B8766" i="44"/>
  <c r="B8765" i="44"/>
  <c r="B8764" i="44"/>
  <c r="B8763" i="44"/>
  <c r="B8762" i="44"/>
  <c r="B8761" i="44"/>
  <c r="B8760" i="44"/>
  <c r="B8759" i="44"/>
  <c r="B8758" i="44"/>
  <c r="B8757" i="44"/>
  <c r="B8756" i="44"/>
  <c r="B8755" i="44"/>
  <c r="B8754" i="44"/>
  <c r="B8753" i="44"/>
  <c r="B8752" i="44"/>
  <c r="B8751" i="44"/>
  <c r="B8750" i="44"/>
  <c r="B8749" i="44"/>
  <c r="B8748" i="44"/>
  <c r="B8747" i="44"/>
  <c r="B8746" i="44"/>
  <c r="B8745" i="44"/>
  <c r="B8744" i="44"/>
  <c r="B8743" i="44"/>
  <c r="B8742" i="44"/>
  <c r="B8741" i="44"/>
  <c r="B8740" i="44"/>
  <c r="B8739" i="44"/>
  <c r="B8738" i="44"/>
  <c r="B8737" i="44"/>
  <c r="B8736" i="44"/>
  <c r="B8735" i="44"/>
  <c r="B8734" i="44"/>
  <c r="B8733" i="44"/>
  <c r="B8732" i="44"/>
  <c r="B8731" i="44"/>
  <c r="B8730" i="44"/>
  <c r="B8729" i="44"/>
  <c r="B8728" i="44"/>
  <c r="B8727" i="44"/>
  <c r="B8726" i="44"/>
  <c r="B8725" i="44"/>
  <c r="B8724" i="44"/>
  <c r="B8723" i="44"/>
  <c r="B8722" i="44"/>
  <c r="B8721" i="44"/>
  <c r="B8720" i="44"/>
  <c r="B8719" i="44"/>
  <c r="B8718" i="44"/>
  <c r="B8717" i="44"/>
  <c r="B8716" i="44"/>
  <c r="B8715" i="44"/>
  <c r="B8714" i="44"/>
  <c r="B8713" i="44"/>
  <c r="B8712" i="44"/>
  <c r="B8711" i="44"/>
  <c r="B8710" i="44"/>
  <c r="B8709" i="44"/>
  <c r="B8708" i="44"/>
  <c r="B8707" i="44"/>
  <c r="B8706" i="44"/>
  <c r="B8705" i="44"/>
  <c r="B8704" i="44"/>
  <c r="B8703" i="44"/>
  <c r="B8702" i="44"/>
  <c r="B8701" i="44"/>
  <c r="B8700" i="44"/>
  <c r="B8699" i="44"/>
  <c r="B8698" i="44"/>
  <c r="B8697" i="44"/>
  <c r="B8696" i="44"/>
  <c r="B8695" i="44"/>
  <c r="B8694" i="44"/>
  <c r="B8693" i="44"/>
  <c r="B8692" i="44"/>
  <c r="B8691" i="44"/>
  <c r="B8690" i="44"/>
  <c r="B8689" i="44"/>
  <c r="B8688" i="44"/>
  <c r="B8687" i="44"/>
  <c r="B8686" i="44"/>
  <c r="B8685" i="44"/>
  <c r="B8684" i="44"/>
  <c r="B8683" i="44"/>
  <c r="B8682" i="44"/>
  <c r="B8681" i="44"/>
  <c r="B8680" i="44"/>
  <c r="B8679" i="44"/>
  <c r="B8678" i="44"/>
  <c r="B8677" i="44"/>
  <c r="B8676" i="44"/>
  <c r="B8675" i="44"/>
  <c r="B8674" i="44"/>
  <c r="B8673" i="44"/>
  <c r="B8672" i="44"/>
  <c r="B8671" i="44"/>
  <c r="B8670" i="44"/>
  <c r="B8669" i="44"/>
  <c r="B8668" i="44"/>
  <c r="B8667" i="44"/>
  <c r="B8666" i="44"/>
  <c r="B8665" i="44"/>
  <c r="B8664" i="44"/>
  <c r="B8663" i="44"/>
  <c r="B8662" i="44"/>
  <c r="B8661" i="44"/>
  <c r="B8660" i="44"/>
  <c r="B8659" i="44"/>
  <c r="B8658" i="44"/>
  <c r="B8657" i="44"/>
  <c r="B8656" i="44"/>
  <c r="B8655" i="44"/>
  <c r="B8654" i="44"/>
  <c r="B8653" i="44"/>
  <c r="B8652" i="44"/>
  <c r="B8651" i="44"/>
  <c r="B8650" i="44"/>
  <c r="B8649" i="44"/>
  <c r="B8648" i="44"/>
  <c r="B8647" i="44"/>
  <c r="B8646" i="44"/>
  <c r="B8645" i="44"/>
  <c r="B8644" i="44"/>
  <c r="B8643" i="44"/>
  <c r="B8642" i="44"/>
  <c r="B8641" i="44"/>
  <c r="B8640" i="44"/>
  <c r="B8639" i="44"/>
  <c r="B8638" i="44"/>
  <c r="B8637" i="44"/>
  <c r="B8636" i="44"/>
  <c r="B8635" i="44"/>
  <c r="B8634" i="44"/>
  <c r="B8633" i="44"/>
  <c r="B8632" i="44"/>
  <c r="B8631" i="44"/>
  <c r="B8630" i="44"/>
  <c r="B8629" i="44"/>
  <c r="B8628" i="44"/>
  <c r="B8627" i="44"/>
  <c r="B8626" i="44"/>
  <c r="B8625" i="44"/>
  <c r="B8624" i="44"/>
  <c r="B8623" i="44"/>
  <c r="B8622" i="44"/>
  <c r="B8621" i="44"/>
  <c r="B8620" i="44"/>
  <c r="B8619" i="44"/>
  <c r="B8618" i="44"/>
  <c r="B8617" i="44"/>
  <c r="B8616" i="44"/>
  <c r="B8615" i="44"/>
  <c r="B8614" i="44"/>
  <c r="B8613" i="44"/>
  <c r="B8612" i="44"/>
  <c r="B8611" i="44"/>
  <c r="B8610" i="44"/>
  <c r="B8609" i="44"/>
  <c r="B8608" i="44"/>
  <c r="B8607" i="44"/>
  <c r="B8606" i="44"/>
  <c r="B8605" i="44"/>
  <c r="B8604" i="44"/>
  <c r="B8603" i="44"/>
  <c r="B8602" i="44"/>
  <c r="B8601" i="44"/>
  <c r="B8600" i="44"/>
  <c r="B8599" i="44"/>
  <c r="B8598" i="44"/>
  <c r="B8597" i="44"/>
  <c r="B8596" i="44"/>
  <c r="B8595" i="44"/>
  <c r="B8594" i="44"/>
  <c r="B8593" i="44"/>
  <c r="B8592" i="44"/>
  <c r="B8591" i="44"/>
  <c r="B8590" i="44"/>
  <c r="B8589" i="44"/>
  <c r="B8588" i="44"/>
  <c r="B8587" i="44"/>
  <c r="B8586" i="44"/>
  <c r="B8585" i="44"/>
  <c r="B8584" i="44"/>
  <c r="B8583" i="44"/>
  <c r="B8582" i="44"/>
  <c r="B8581" i="44"/>
  <c r="B8580" i="44"/>
  <c r="B8579" i="44"/>
  <c r="B8578" i="44"/>
  <c r="B8577" i="44"/>
  <c r="B8576" i="44"/>
  <c r="B8575" i="44"/>
  <c r="B8574" i="44"/>
  <c r="B8573" i="44"/>
  <c r="B8572" i="44"/>
  <c r="B8571" i="44"/>
  <c r="B8570" i="44"/>
  <c r="B8569" i="44"/>
  <c r="B8568" i="44"/>
  <c r="B8567" i="44"/>
  <c r="B8566" i="44"/>
  <c r="B8565" i="44"/>
  <c r="B8564" i="44"/>
  <c r="B8563" i="44"/>
  <c r="B8562" i="44"/>
  <c r="B8561" i="44"/>
  <c r="B8560" i="44"/>
  <c r="B8559" i="44"/>
  <c r="B8558" i="44"/>
  <c r="B8557" i="44"/>
  <c r="B8556" i="44"/>
  <c r="B8555" i="44"/>
  <c r="B8554" i="44"/>
  <c r="B8553" i="44"/>
  <c r="B8552" i="44"/>
  <c r="B8551" i="44"/>
  <c r="B8550" i="44"/>
  <c r="B8549" i="44"/>
  <c r="B8548" i="44"/>
  <c r="B8547" i="44"/>
  <c r="B8546" i="44"/>
  <c r="B8545" i="44"/>
  <c r="B8544" i="44"/>
  <c r="B8543" i="44"/>
  <c r="B8542" i="44"/>
  <c r="B8541" i="44"/>
  <c r="B8540" i="44"/>
  <c r="B8539" i="44"/>
  <c r="B8538" i="44"/>
  <c r="B8537" i="44"/>
  <c r="B8536" i="44"/>
  <c r="B8535" i="44"/>
  <c r="B8534" i="44"/>
  <c r="B8533" i="44"/>
  <c r="B8532" i="44"/>
  <c r="B8531" i="44"/>
  <c r="B8530" i="44"/>
  <c r="B8529" i="44"/>
  <c r="B8528" i="44"/>
  <c r="B8527" i="44"/>
  <c r="B8526" i="44"/>
  <c r="B8525" i="44"/>
  <c r="B8524" i="44"/>
  <c r="B8523" i="44"/>
  <c r="B8522" i="44"/>
  <c r="B8521" i="44"/>
  <c r="B8520" i="44"/>
  <c r="B8519" i="44"/>
  <c r="B8518" i="44"/>
  <c r="B8517" i="44"/>
  <c r="B8516" i="44"/>
  <c r="B8515" i="44"/>
  <c r="B8514" i="44"/>
  <c r="B8513" i="44"/>
  <c r="B8512" i="44"/>
  <c r="B8511" i="44"/>
  <c r="B8510" i="44"/>
  <c r="B8509" i="44"/>
  <c r="B8508" i="44"/>
  <c r="B8507" i="44"/>
  <c r="B8506" i="44"/>
  <c r="B8505" i="44"/>
  <c r="B8504" i="44"/>
  <c r="B8503" i="44"/>
  <c r="B8502" i="44"/>
  <c r="B8501" i="44"/>
  <c r="B8500" i="44"/>
  <c r="B8499" i="44"/>
  <c r="B8498" i="44"/>
  <c r="B8497" i="44"/>
  <c r="B8496" i="44"/>
  <c r="B8495" i="44"/>
  <c r="B8494" i="44"/>
  <c r="B8493" i="44"/>
  <c r="B8492" i="44"/>
  <c r="B8491" i="44"/>
  <c r="B8490" i="44"/>
  <c r="B8489" i="44"/>
  <c r="B8488" i="44"/>
  <c r="B8487" i="44"/>
  <c r="B8486" i="44"/>
  <c r="B8485" i="44"/>
  <c r="B8484" i="44"/>
  <c r="B8483" i="44"/>
  <c r="B8482" i="44"/>
  <c r="B8481" i="44"/>
  <c r="B8480" i="44"/>
  <c r="B8479" i="44"/>
  <c r="B8478" i="44"/>
  <c r="B8477" i="44"/>
  <c r="B8476" i="44"/>
  <c r="B8475" i="44"/>
  <c r="B8474" i="44"/>
  <c r="B8473" i="44"/>
  <c r="B8472" i="44"/>
  <c r="B8471" i="44"/>
  <c r="B8470" i="44"/>
  <c r="B8469" i="44"/>
  <c r="B8468" i="44"/>
  <c r="B8467" i="44"/>
  <c r="B8466" i="44"/>
  <c r="B8465" i="44"/>
  <c r="B8464" i="44"/>
  <c r="B8463" i="44"/>
  <c r="B8462" i="44"/>
  <c r="B8461" i="44"/>
  <c r="B8460" i="44"/>
  <c r="B8459" i="44"/>
  <c r="B8458" i="44"/>
  <c r="B8457" i="44"/>
  <c r="B8456" i="44"/>
  <c r="B8455" i="44"/>
  <c r="B8454" i="44"/>
  <c r="B8453" i="44"/>
  <c r="B8452" i="44"/>
  <c r="B8451" i="44"/>
  <c r="B8450" i="44"/>
  <c r="B8449" i="44"/>
  <c r="B8448" i="44"/>
  <c r="B8447" i="44"/>
  <c r="B8446" i="44"/>
  <c r="B8445" i="44"/>
  <c r="B8444" i="44"/>
  <c r="B8443" i="44"/>
  <c r="B8442" i="44"/>
  <c r="B8441" i="44"/>
  <c r="B8440" i="44"/>
  <c r="B8439" i="44"/>
  <c r="B8438" i="44"/>
  <c r="B8437" i="44"/>
  <c r="B8436" i="44"/>
  <c r="B8435" i="44"/>
  <c r="B8434" i="44"/>
  <c r="B8433" i="44"/>
  <c r="B8432" i="44"/>
  <c r="B8431" i="44"/>
  <c r="B8430" i="44"/>
  <c r="B8429" i="44"/>
  <c r="B8428" i="44"/>
  <c r="B8427" i="44"/>
  <c r="B8426" i="44"/>
  <c r="B8425" i="44"/>
  <c r="B8424" i="44"/>
  <c r="B8423" i="44"/>
  <c r="B8422" i="44"/>
  <c r="B8421" i="44"/>
  <c r="B8420" i="44"/>
  <c r="B8419" i="44"/>
  <c r="B8418" i="44"/>
  <c r="B8417" i="44"/>
  <c r="B8416" i="44"/>
  <c r="B8415" i="44"/>
  <c r="B8414" i="44"/>
  <c r="B8413" i="44"/>
  <c r="B8412" i="44"/>
  <c r="B8411" i="44"/>
  <c r="B8410" i="44"/>
  <c r="B8409" i="44"/>
  <c r="B8408" i="44"/>
  <c r="B8407" i="44"/>
  <c r="B8406" i="44"/>
  <c r="B8405" i="44"/>
  <c r="B8404" i="44"/>
  <c r="B8403" i="44"/>
  <c r="B8402" i="44"/>
  <c r="B8401" i="44"/>
  <c r="B8400" i="44"/>
  <c r="B8399" i="44"/>
  <c r="B8398" i="44"/>
  <c r="B8397" i="44"/>
  <c r="B8396" i="44"/>
  <c r="B8395" i="44"/>
  <c r="B8394" i="44"/>
  <c r="B8393" i="44"/>
  <c r="B8392" i="44"/>
  <c r="B8391" i="44"/>
  <c r="B8390" i="44"/>
  <c r="B8389" i="44"/>
  <c r="B8388" i="44"/>
  <c r="B8387" i="44"/>
  <c r="B8386" i="44"/>
  <c r="B8385" i="44"/>
  <c r="B8384" i="44"/>
  <c r="B8383" i="44"/>
  <c r="B8382" i="44"/>
  <c r="B8381" i="44"/>
  <c r="B8380" i="44"/>
  <c r="B8379" i="44"/>
  <c r="B8378" i="44"/>
  <c r="B8377" i="44"/>
  <c r="B8376" i="44"/>
  <c r="B8375" i="44"/>
  <c r="B8374" i="44"/>
  <c r="B8373" i="44"/>
  <c r="B8372" i="44"/>
  <c r="B8371" i="44"/>
  <c r="B8370" i="44"/>
  <c r="B8369" i="44"/>
  <c r="B8368" i="44"/>
  <c r="B8367" i="44"/>
  <c r="B8366" i="44"/>
  <c r="B8365" i="44"/>
  <c r="B8364" i="44"/>
  <c r="B8363" i="44"/>
  <c r="B8362" i="44"/>
  <c r="B8361" i="44"/>
  <c r="B8360" i="44"/>
  <c r="B8359" i="44"/>
  <c r="B8358" i="44"/>
  <c r="B8357" i="44"/>
  <c r="B8356" i="44"/>
  <c r="B8355" i="44"/>
  <c r="B8354" i="44"/>
  <c r="B8353" i="44"/>
  <c r="B8352" i="44"/>
  <c r="B8351" i="44"/>
  <c r="B8350" i="44"/>
  <c r="B8349" i="44"/>
  <c r="B8348" i="44"/>
  <c r="B8347" i="44"/>
  <c r="B8346" i="44"/>
  <c r="B8345" i="44"/>
  <c r="B8344" i="44"/>
  <c r="B8343" i="44"/>
  <c r="B8342" i="44"/>
  <c r="B8341" i="44"/>
  <c r="B8340" i="44"/>
  <c r="B8339" i="44"/>
  <c r="B8338" i="44"/>
  <c r="B8337" i="44"/>
  <c r="B8336" i="44"/>
  <c r="B8335" i="44"/>
  <c r="B8334" i="44"/>
  <c r="B8333" i="44"/>
  <c r="B8332" i="44"/>
  <c r="B8331" i="44"/>
  <c r="B8330" i="44"/>
  <c r="B8329" i="44"/>
  <c r="B8328" i="44"/>
  <c r="B8327" i="44"/>
  <c r="B8326" i="44"/>
  <c r="B8325" i="44"/>
  <c r="B8324" i="44"/>
  <c r="B8323" i="44"/>
  <c r="B8322" i="44"/>
  <c r="B8321" i="44"/>
  <c r="B8320" i="44"/>
  <c r="B8319" i="44"/>
  <c r="B8318" i="44"/>
  <c r="B8317" i="44"/>
  <c r="B8316" i="44"/>
  <c r="B8315" i="44"/>
  <c r="B8314" i="44"/>
  <c r="B8313" i="44"/>
  <c r="B8312" i="44"/>
  <c r="B8311" i="44"/>
  <c r="B8310" i="44"/>
  <c r="B8309" i="44"/>
  <c r="B8308" i="44"/>
  <c r="B8307" i="44"/>
  <c r="B8306" i="44"/>
  <c r="B8305" i="44"/>
  <c r="B8304" i="44"/>
  <c r="B8303" i="44"/>
  <c r="B8302" i="44"/>
  <c r="B8301" i="44"/>
  <c r="B8300" i="44"/>
  <c r="B8299" i="44"/>
  <c r="B8298" i="44"/>
  <c r="B8297" i="44"/>
  <c r="B8296" i="44"/>
  <c r="B8295" i="44"/>
  <c r="B8294" i="44"/>
  <c r="B8293" i="44"/>
  <c r="B8292" i="44"/>
  <c r="B8291" i="44"/>
  <c r="B8290" i="44"/>
  <c r="B8289" i="44"/>
  <c r="B8288" i="44"/>
  <c r="B8287" i="44"/>
  <c r="B8286" i="44"/>
  <c r="B8285" i="44"/>
  <c r="B8284" i="44"/>
  <c r="B8283" i="44"/>
  <c r="B8282" i="44"/>
  <c r="B8281" i="44"/>
  <c r="B8280" i="44"/>
  <c r="B8279" i="44"/>
  <c r="B8278" i="44"/>
  <c r="B8277" i="44"/>
  <c r="B8276" i="44"/>
  <c r="B8275" i="44"/>
  <c r="B8274" i="44"/>
  <c r="B8273" i="44"/>
  <c r="B8272" i="44"/>
  <c r="B8271" i="44"/>
  <c r="B8270" i="44"/>
  <c r="B8269" i="44"/>
  <c r="B8268" i="44"/>
  <c r="B8267" i="44"/>
  <c r="B8266" i="44"/>
  <c r="B8265" i="44"/>
  <c r="B8264" i="44"/>
  <c r="B8263" i="44"/>
  <c r="B8262" i="44"/>
  <c r="B8261" i="44"/>
  <c r="B8260" i="44"/>
  <c r="B8259" i="44"/>
  <c r="B8258" i="44"/>
  <c r="B8257" i="44"/>
  <c r="B8256" i="44"/>
  <c r="B8255" i="44"/>
  <c r="B8254" i="44"/>
  <c r="B8253" i="44"/>
  <c r="B8252" i="44"/>
  <c r="B8251" i="44"/>
  <c r="B8250" i="44"/>
  <c r="B8249" i="44"/>
  <c r="B8248" i="44"/>
  <c r="B8247" i="44"/>
  <c r="B8246" i="44"/>
  <c r="B8245" i="44"/>
  <c r="B8244" i="44"/>
  <c r="B8243" i="44"/>
  <c r="B8242" i="44"/>
  <c r="B8241" i="44"/>
  <c r="B8240" i="44"/>
  <c r="B8239" i="44"/>
  <c r="B8238" i="44"/>
  <c r="B8237" i="44"/>
  <c r="B8236" i="44"/>
  <c r="B8235" i="44"/>
  <c r="B8234" i="44"/>
  <c r="B8233" i="44"/>
  <c r="B8232" i="44"/>
  <c r="B8231" i="44"/>
  <c r="B8230" i="44"/>
  <c r="B8229" i="44"/>
  <c r="B8228" i="44"/>
  <c r="B8227" i="44"/>
  <c r="B8226" i="44"/>
  <c r="B8225" i="44"/>
  <c r="B8224" i="44"/>
  <c r="B8223" i="44"/>
  <c r="B8222" i="44"/>
  <c r="B8221" i="44"/>
  <c r="B8220" i="44"/>
  <c r="B8219" i="44"/>
  <c r="B8218" i="44"/>
  <c r="B8217" i="44"/>
  <c r="B8216" i="44"/>
  <c r="B8215" i="44"/>
  <c r="B8214" i="44"/>
  <c r="B8213" i="44"/>
  <c r="B8212" i="44"/>
  <c r="B8211" i="44"/>
  <c r="B8210" i="44"/>
  <c r="B8209" i="44"/>
  <c r="B8208" i="44"/>
  <c r="B8207" i="44"/>
  <c r="B8206" i="44"/>
  <c r="B8205" i="44"/>
  <c r="B8204" i="44"/>
  <c r="B8203" i="44"/>
  <c r="B8202" i="44"/>
  <c r="B8201" i="44"/>
  <c r="B8200" i="44"/>
  <c r="B8199" i="44"/>
  <c r="B8198" i="44"/>
  <c r="B8197" i="44"/>
  <c r="B8196" i="44"/>
  <c r="B8195" i="44"/>
  <c r="B8194" i="44"/>
  <c r="B8193" i="44"/>
  <c r="B8192" i="44"/>
  <c r="B8191" i="44"/>
  <c r="B8190" i="44"/>
  <c r="B8189" i="44"/>
  <c r="B8188" i="44"/>
  <c r="B8187" i="44"/>
  <c r="B8186" i="44"/>
  <c r="B8185" i="44"/>
  <c r="B8184" i="44"/>
  <c r="B8183" i="44"/>
  <c r="B8182" i="44"/>
  <c r="B8181" i="44"/>
  <c r="B8180" i="44"/>
  <c r="B8179" i="44"/>
  <c r="B8178" i="44"/>
  <c r="B8177" i="44"/>
  <c r="B8176" i="44"/>
  <c r="B8175" i="44"/>
  <c r="B8174" i="44"/>
  <c r="B8173" i="44"/>
  <c r="B8172" i="44"/>
  <c r="B8171" i="44"/>
  <c r="B8170" i="44"/>
  <c r="B8169" i="44"/>
  <c r="B8168" i="44"/>
  <c r="B8167" i="44"/>
  <c r="B8166" i="44"/>
  <c r="B8165" i="44"/>
  <c r="B8164" i="44"/>
  <c r="B8163" i="44"/>
  <c r="B8162" i="44"/>
  <c r="B8161" i="44"/>
  <c r="B8160" i="44"/>
  <c r="B8159" i="44"/>
  <c r="B8158" i="44"/>
  <c r="B8157" i="44"/>
  <c r="B8156" i="44"/>
  <c r="B8155" i="44"/>
  <c r="B8154" i="44"/>
  <c r="B8153" i="44"/>
  <c r="B8152" i="44"/>
  <c r="B8151" i="44"/>
  <c r="B8150" i="44"/>
  <c r="B8149" i="44"/>
  <c r="B8148" i="44"/>
  <c r="B8147" i="44"/>
  <c r="B8146" i="44"/>
  <c r="B8145" i="44"/>
  <c r="B8144" i="44"/>
  <c r="B8143" i="44"/>
  <c r="B8142" i="44"/>
  <c r="B8141" i="44"/>
  <c r="B8140" i="44"/>
  <c r="B8139" i="44"/>
  <c r="B8138" i="44"/>
  <c r="B8137" i="44"/>
  <c r="B8136" i="44"/>
  <c r="B8135" i="44"/>
  <c r="B8134" i="44"/>
  <c r="B8133" i="44"/>
  <c r="B8132" i="44"/>
  <c r="B8131" i="44"/>
  <c r="B8130" i="44"/>
  <c r="B8129" i="44"/>
  <c r="B8128" i="44"/>
  <c r="B8127" i="44"/>
  <c r="B8126" i="44"/>
  <c r="B8125" i="44"/>
  <c r="B8124" i="44"/>
  <c r="B8123" i="44"/>
  <c r="B8122" i="44"/>
  <c r="B8121" i="44"/>
  <c r="B8120" i="44"/>
  <c r="B8119" i="44"/>
  <c r="B8118" i="44"/>
  <c r="B8117" i="44"/>
  <c r="B8116" i="44"/>
  <c r="B8115" i="44"/>
  <c r="B8114" i="44"/>
  <c r="B8113" i="44"/>
  <c r="B8112" i="44"/>
  <c r="B8111" i="44"/>
  <c r="B8110" i="44"/>
  <c r="B8109" i="44"/>
  <c r="B8108" i="44"/>
  <c r="B8107" i="44"/>
  <c r="B8106" i="44"/>
  <c r="B8105" i="44"/>
  <c r="B8104" i="44"/>
  <c r="B8103" i="44"/>
  <c r="B8102" i="44"/>
  <c r="B8101" i="44"/>
  <c r="B8100" i="44"/>
  <c r="B8099" i="44"/>
  <c r="B8098" i="44"/>
  <c r="B8097" i="44"/>
  <c r="B8096" i="44"/>
  <c r="B8095" i="44"/>
  <c r="B8094" i="44"/>
  <c r="B8093" i="44"/>
  <c r="B8092" i="44"/>
  <c r="B8091" i="44"/>
  <c r="B8090" i="44"/>
  <c r="B8089" i="44"/>
  <c r="B8088" i="44"/>
  <c r="B8087" i="44"/>
  <c r="B8086" i="44"/>
  <c r="B8085" i="44"/>
  <c r="B8084" i="44"/>
  <c r="B8083" i="44"/>
  <c r="B8082" i="44"/>
  <c r="B8081" i="44"/>
  <c r="B8080" i="44"/>
  <c r="B8079" i="44"/>
  <c r="B8078" i="44"/>
  <c r="B8077" i="44"/>
  <c r="B8076" i="44"/>
  <c r="B8075" i="44"/>
  <c r="B8074" i="44"/>
  <c r="B8073" i="44"/>
  <c r="B8072" i="44"/>
  <c r="B8071" i="44"/>
  <c r="B8070" i="44"/>
  <c r="B8069" i="44"/>
  <c r="B8068" i="44"/>
  <c r="B8067" i="44"/>
  <c r="B8066" i="44"/>
  <c r="B8065" i="44"/>
  <c r="B8064" i="44"/>
  <c r="B8063" i="44"/>
  <c r="B8062" i="44"/>
  <c r="B8061" i="44"/>
  <c r="B8060" i="44"/>
  <c r="B8059" i="44"/>
  <c r="B8058" i="44"/>
  <c r="B8057" i="44"/>
  <c r="B8056" i="44"/>
  <c r="B8055" i="44"/>
  <c r="B8054" i="44"/>
  <c r="B8053" i="44"/>
  <c r="B8052" i="44"/>
  <c r="B8051" i="44"/>
  <c r="B8050" i="44"/>
  <c r="B8049" i="44"/>
  <c r="B8048" i="44"/>
  <c r="B8047" i="44"/>
  <c r="B8046" i="44"/>
  <c r="B8045" i="44"/>
  <c r="B8044" i="44"/>
  <c r="B8043" i="44"/>
  <c r="B8042" i="44"/>
  <c r="B8041" i="44"/>
  <c r="B8040" i="44"/>
  <c r="B8039" i="44"/>
  <c r="B8038" i="44"/>
  <c r="B8037" i="44"/>
  <c r="B8036" i="44"/>
  <c r="B8035" i="44"/>
  <c r="B8034" i="44"/>
  <c r="B8033" i="44"/>
  <c r="B8032" i="44"/>
  <c r="B8031" i="44"/>
  <c r="B8030" i="44"/>
  <c r="B8029" i="44"/>
  <c r="B8028" i="44"/>
  <c r="B8027" i="44"/>
  <c r="B8026" i="44"/>
  <c r="B8025" i="44"/>
  <c r="B8024" i="44"/>
  <c r="B8023" i="44"/>
  <c r="B8022" i="44"/>
  <c r="B8021" i="44"/>
  <c r="B8020" i="44"/>
  <c r="B8019" i="44"/>
  <c r="B8018" i="44"/>
  <c r="B8017" i="44"/>
  <c r="B8016" i="44"/>
  <c r="B8015" i="44"/>
  <c r="B8014" i="44"/>
  <c r="B8013" i="44"/>
  <c r="B8012" i="44"/>
  <c r="B8011" i="44"/>
  <c r="B8010" i="44"/>
  <c r="B8009" i="44"/>
  <c r="B8008" i="44"/>
  <c r="B8007" i="44"/>
  <c r="B8006" i="44"/>
  <c r="B8005" i="44"/>
  <c r="B8004" i="44"/>
  <c r="B8003" i="44"/>
  <c r="B8002" i="44"/>
  <c r="B8001" i="44"/>
  <c r="B8000" i="44"/>
  <c r="B7999" i="44"/>
  <c r="B7998" i="44"/>
  <c r="B7997" i="44"/>
  <c r="B7996" i="44"/>
  <c r="B7995" i="44"/>
  <c r="B7994" i="44"/>
  <c r="B7993" i="44"/>
  <c r="B7992" i="44"/>
  <c r="B7991" i="44"/>
  <c r="B7990" i="44"/>
  <c r="B7989" i="44"/>
  <c r="B7988" i="44"/>
  <c r="B7987" i="44"/>
  <c r="B7986" i="44"/>
  <c r="B7985" i="44"/>
  <c r="B7984" i="44"/>
  <c r="B7983" i="44"/>
  <c r="B7982" i="44"/>
  <c r="B7981" i="44"/>
  <c r="B7980" i="44"/>
  <c r="B7979" i="44"/>
  <c r="B7978" i="44"/>
  <c r="B7977" i="44"/>
  <c r="B7976" i="44"/>
  <c r="B7975" i="44"/>
  <c r="B7974" i="44"/>
  <c r="B7973" i="44"/>
  <c r="B7972" i="44"/>
  <c r="B7971" i="44"/>
  <c r="B7970" i="44"/>
  <c r="B7969" i="44"/>
  <c r="B7968" i="44"/>
  <c r="B7967" i="44"/>
  <c r="B7966" i="44"/>
  <c r="B7965" i="44"/>
  <c r="B7964" i="44"/>
  <c r="B7963" i="44"/>
  <c r="B7962" i="44"/>
  <c r="B7961" i="44"/>
  <c r="B7960" i="44"/>
  <c r="B7959" i="44"/>
  <c r="B7958" i="44"/>
  <c r="B7957" i="44"/>
  <c r="B7956" i="44"/>
  <c r="B7955" i="44"/>
  <c r="B7954" i="44"/>
  <c r="B7953" i="44"/>
  <c r="B7952" i="44"/>
  <c r="B7951" i="44"/>
  <c r="B7950" i="44"/>
  <c r="B7949" i="44"/>
  <c r="B7948" i="44"/>
  <c r="B7947" i="44"/>
  <c r="B7946" i="44"/>
  <c r="B7945" i="44"/>
  <c r="B7944" i="44"/>
  <c r="B7943" i="44"/>
  <c r="B7942" i="44"/>
  <c r="B7941" i="44"/>
  <c r="B7940" i="44"/>
  <c r="B7939" i="44"/>
  <c r="B7938" i="44"/>
  <c r="B7937" i="44"/>
  <c r="B7936" i="44"/>
  <c r="B7935" i="44"/>
  <c r="B7934" i="44"/>
  <c r="B7933" i="44"/>
  <c r="B7932" i="44"/>
  <c r="B7931" i="44"/>
  <c r="B7930" i="44"/>
  <c r="B7929" i="44"/>
  <c r="B7928" i="44"/>
  <c r="B7927" i="44"/>
  <c r="B7926" i="44"/>
  <c r="B7925" i="44"/>
  <c r="B7924" i="44"/>
  <c r="B7923" i="44"/>
  <c r="B7922" i="44"/>
  <c r="B7921" i="44"/>
  <c r="B7920" i="44"/>
  <c r="B7919" i="44"/>
  <c r="B7918" i="44"/>
  <c r="B7917" i="44"/>
  <c r="B7916" i="44"/>
  <c r="B7915" i="44"/>
  <c r="B7914" i="44"/>
  <c r="B7913" i="44"/>
  <c r="B7912" i="44"/>
  <c r="B7911" i="44"/>
  <c r="B7910" i="44"/>
  <c r="B7909" i="44"/>
  <c r="B7908" i="44"/>
  <c r="B7907" i="44"/>
  <c r="B7906" i="44"/>
  <c r="B7905" i="44"/>
  <c r="B7904" i="44"/>
  <c r="B7903" i="44"/>
  <c r="B7902" i="44"/>
  <c r="B7901" i="44"/>
  <c r="B7900" i="44"/>
  <c r="B7899" i="44"/>
  <c r="B7898" i="44"/>
  <c r="B7897" i="44"/>
  <c r="B7896" i="44"/>
  <c r="B7895" i="44"/>
  <c r="B7894" i="44"/>
  <c r="B7893" i="44"/>
  <c r="B7892" i="44"/>
  <c r="B7891" i="44"/>
  <c r="B7890" i="44"/>
  <c r="B7889" i="44"/>
  <c r="B7888" i="44"/>
  <c r="B7887" i="44"/>
  <c r="B7886" i="44"/>
  <c r="B7885" i="44"/>
  <c r="B7884" i="44"/>
  <c r="B7883" i="44"/>
  <c r="B7882" i="44"/>
  <c r="B7881" i="44"/>
  <c r="B7880" i="44"/>
  <c r="B7879" i="44"/>
  <c r="B7878" i="44"/>
  <c r="B7877" i="44"/>
  <c r="B7876" i="44"/>
  <c r="B7875" i="44"/>
  <c r="B7874" i="44"/>
  <c r="B7873" i="44"/>
  <c r="B7872" i="44"/>
  <c r="B7871" i="44"/>
  <c r="B7870" i="44"/>
  <c r="B7869" i="44"/>
  <c r="B7868" i="44"/>
  <c r="B7867" i="44"/>
  <c r="B7866" i="44"/>
  <c r="B7865" i="44"/>
  <c r="B7864" i="44"/>
  <c r="B7863" i="44"/>
  <c r="B7862" i="44"/>
  <c r="B7861" i="44"/>
  <c r="B7860" i="44"/>
  <c r="B7859" i="44"/>
  <c r="B7858" i="44"/>
  <c r="B7857" i="44"/>
  <c r="B7856" i="44"/>
  <c r="B7855" i="44"/>
  <c r="B7854" i="44"/>
  <c r="B7853" i="44"/>
  <c r="B7852" i="44"/>
  <c r="B7851" i="44"/>
  <c r="B7850" i="44"/>
  <c r="B7849" i="44"/>
  <c r="B7848" i="44"/>
  <c r="B7847" i="44"/>
  <c r="B7846" i="44"/>
  <c r="B7845" i="44"/>
  <c r="B7844" i="44"/>
  <c r="B7843" i="44"/>
  <c r="B7842" i="44"/>
  <c r="B7841" i="44"/>
  <c r="B7840" i="44"/>
  <c r="B7839" i="44"/>
  <c r="B7838" i="44"/>
  <c r="B7837" i="44"/>
  <c r="B7836" i="44"/>
  <c r="B7835" i="44"/>
  <c r="B7834" i="44"/>
  <c r="B7833" i="44"/>
  <c r="B7832" i="44"/>
  <c r="B7831" i="44"/>
  <c r="B7830" i="44"/>
  <c r="B7829" i="44"/>
  <c r="B7828" i="44"/>
  <c r="B7827" i="44"/>
  <c r="B7826" i="44"/>
  <c r="B7825" i="44"/>
  <c r="B7824" i="44"/>
  <c r="B7823" i="44"/>
  <c r="B7822" i="44"/>
  <c r="B7821" i="44"/>
  <c r="B7820" i="44"/>
  <c r="B7819" i="44"/>
  <c r="B7818" i="44"/>
  <c r="B7817" i="44"/>
  <c r="B7816" i="44"/>
  <c r="B7815" i="44"/>
  <c r="B7814" i="44"/>
  <c r="B7813" i="44"/>
  <c r="B7812" i="44"/>
  <c r="B7811" i="44"/>
  <c r="B7810" i="44"/>
  <c r="B7809" i="44"/>
  <c r="B7808" i="44"/>
  <c r="B7807" i="44"/>
  <c r="B7806" i="44"/>
  <c r="B7805" i="44"/>
  <c r="B7804" i="44"/>
  <c r="B7803" i="44"/>
  <c r="B7802" i="44"/>
  <c r="B7801" i="44"/>
  <c r="B7800" i="44"/>
  <c r="B7799" i="44"/>
  <c r="B7798" i="44"/>
  <c r="B7797" i="44"/>
  <c r="B7796" i="44"/>
  <c r="B7795" i="44"/>
  <c r="B7794" i="44"/>
  <c r="B7793" i="44"/>
  <c r="B7792" i="44"/>
  <c r="B7791" i="44"/>
  <c r="B7790" i="44"/>
  <c r="B7789" i="44"/>
  <c r="B7788" i="44"/>
  <c r="B7787" i="44"/>
  <c r="B7786" i="44"/>
  <c r="B7785" i="44"/>
  <c r="B7784" i="44"/>
  <c r="B7783" i="44"/>
  <c r="B7782" i="44"/>
  <c r="B7781" i="44"/>
  <c r="B7780" i="44"/>
  <c r="B7779" i="44"/>
  <c r="B7778" i="44"/>
  <c r="B7777" i="44"/>
  <c r="B7776" i="44"/>
  <c r="B7775" i="44"/>
  <c r="B7774" i="44"/>
  <c r="B7773" i="44"/>
  <c r="B7772" i="44"/>
  <c r="B7771" i="44"/>
  <c r="B7770" i="44"/>
  <c r="B7769" i="44"/>
  <c r="B7768" i="44"/>
  <c r="B7767" i="44"/>
  <c r="B7766" i="44"/>
  <c r="B7765" i="44"/>
  <c r="B7764" i="44"/>
  <c r="B7763" i="44"/>
  <c r="B7762" i="44"/>
  <c r="B7761" i="44"/>
  <c r="B7760" i="44"/>
  <c r="B7759" i="44"/>
  <c r="B7758" i="44"/>
  <c r="B7757" i="44"/>
  <c r="B7756" i="44"/>
  <c r="B7755" i="44"/>
  <c r="B7754" i="44"/>
  <c r="B7753" i="44"/>
  <c r="B7752" i="44"/>
  <c r="B7751" i="44"/>
  <c r="B7750" i="44"/>
  <c r="B7749" i="44"/>
  <c r="B7748" i="44"/>
  <c r="B7747" i="44"/>
  <c r="B7746" i="44"/>
  <c r="B7745" i="44"/>
  <c r="B7744" i="44"/>
  <c r="B7743" i="44"/>
  <c r="B7742" i="44"/>
  <c r="B7741" i="44"/>
  <c r="B7740" i="44"/>
  <c r="B7739" i="44"/>
  <c r="B7738" i="44"/>
  <c r="B7737" i="44"/>
  <c r="B7736" i="44"/>
  <c r="B7735" i="44"/>
  <c r="B7734" i="44"/>
  <c r="B7733" i="44"/>
  <c r="B7732" i="44"/>
  <c r="B7731" i="44"/>
  <c r="B7730" i="44"/>
  <c r="B7729" i="44"/>
  <c r="B7728" i="44"/>
  <c r="B7727" i="44"/>
  <c r="B7726" i="44"/>
  <c r="B7725" i="44"/>
  <c r="B7724" i="44"/>
  <c r="B7723" i="44"/>
  <c r="B7722" i="44"/>
  <c r="B7721" i="44"/>
  <c r="B7720" i="44"/>
  <c r="B7719" i="44"/>
  <c r="B7718" i="44"/>
  <c r="B7717" i="44"/>
  <c r="B7716" i="44"/>
  <c r="B7715" i="44"/>
  <c r="B7714" i="44"/>
  <c r="B7713" i="44"/>
  <c r="B7712" i="44"/>
  <c r="B7711" i="44"/>
  <c r="B7710" i="44"/>
  <c r="B7709" i="44"/>
  <c r="B7708" i="44"/>
  <c r="B7707" i="44"/>
  <c r="B7706" i="44"/>
  <c r="B7705" i="44"/>
  <c r="B7704" i="44"/>
  <c r="B7703" i="44"/>
  <c r="B7702" i="44"/>
  <c r="B7701" i="44"/>
  <c r="B7700" i="44"/>
  <c r="B7699" i="44"/>
  <c r="B7698" i="44"/>
  <c r="B7697" i="44"/>
  <c r="B7696" i="44"/>
  <c r="B7695" i="44"/>
  <c r="B7694" i="44"/>
  <c r="B7693" i="44"/>
  <c r="B7692" i="44"/>
  <c r="B7691" i="44"/>
  <c r="B7690" i="44"/>
  <c r="B7689" i="44"/>
  <c r="B7688" i="44"/>
  <c r="B7687" i="44"/>
  <c r="B7686" i="44"/>
  <c r="B7685" i="44"/>
  <c r="B7684" i="44"/>
  <c r="B7683" i="44"/>
  <c r="B7682" i="44"/>
  <c r="B7681" i="44"/>
  <c r="B7680" i="44"/>
  <c r="B7679" i="44"/>
  <c r="B7678" i="44"/>
  <c r="B7677" i="44"/>
  <c r="B7676" i="44"/>
  <c r="B7675" i="44"/>
  <c r="B7674" i="44"/>
  <c r="B7673" i="44"/>
  <c r="B7672" i="44"/>
  <c r="B7671" i="44"/>
  <c r="B7670" i="44"/>
  <c r="B7669" i="44"/>
  <c r="B7668" i="44"/>
  <c r="B7667" i="44"/>
  <c r="B7666" i="44"/>
  <c r="B7665" i="44"/>
  <c r="B7664" i="44"/>
  <c r="B7663" i="44"/>
  <c r="B7662" i="44"/>
  <c r="B7661" i="44"/>
  <c r="B7660" i="44"/>
  <c r="B7659" i="44"/>
  <c r="B7658" i="44"/>
  <c r="B7657" i="44"/>
  <c r="B7656" i="44"/>
  <c r="B7655" i="44"/>
  <c r="B7654" i="44"/>
  <c r="B7653" i="44"/>
  <c r="B7652" i="44"/>
  <c r="B7651" i="44"/>
  <c r="B7650" i="44"/>
  <c r="B7649" i="44"/>
  <c r="B7648" i="44"/>
  <c r="B7647" i="44"/>
  <c r="B7646" i="44"/>
  <c r="B7645" i="44"/>
  <c r="B7644" i="44"/>
  <c r="B7643" i="44"/>
  <c r="B7642" i="44"/>
  <c r="B7641" i="44"/>
  <c r="B7640" i="44"/>
  <c r="B7639" i="44"/>
  <c r="B7638" i="44"/>
  <c r="B7637" i="44"/>
  <c r="B7636" i="44"/>
  <c r="B7635" i="44"/>
  <c r="B7634" i="44"/>
  <c r="B7633" i="44"/>
  <c r="B7632" i="44"/>
  <c r="B7631" i="44"/>
  <c r="B7630" i="44"/>
  <c r="B7629" i="44"/>
  <c r="B7628" i="44"/>
  <c r="B7627" i="44"/>
  <c r="B7626" i="44"/>
  <c r="B7625" i="44"/>
  <c r="B7624" i="44"/>
  <c r="B7623" i="44"/>
  <c r="B7622" i="44"/>
  <c r="B7621" i="44"/>
  <c r="B7620" i="44"/>
  <c r="B7619" i="44"/>
  <c r="B7618" i="44"/>
  <c r="B7617" i="44"/>
  <c r="B7616" i="44"/>
  <c r="B7615" i="44"/>
  <c r="B7614" i="44"/>
  <c r="B7613" i="44"/>
  <c r="B7612" i="44"/>
  <c r="B7611" i="44"/>
  <c r="B7610" i="44"/>
  <c r="B7609" i="44"/>
  <c r="B7608" i="44"/>
  <c r="B7607" i="44"/>
  <c r="B7606" i="44"/>
  <c r="B7605" i="44"/>
  <c r="B7604" i="44"/>
  <c r="B7603" i="44"/>
  <c r="B7602" i="44"/>
  <c r="B7601" i="44"/>
  <c r="B7600" i="44"/>
  <c r="B7599" i="44"/>
  <c r="B7598" i="44"/>
  <c r="B7597" i="44"/>
  <c r="B7596" i="44"/>
  <c r="B7595" i="44"/>
  <c r="B7594" i="44"/>
  <c r="B7593" i="44"/>
  <c r="B7592" i="44"/>
  <c r="B7591" i="44"/>
  <c r="B7590" i="44"/>
  <c r="B7589" i="44"/>
  <c r="B7588" i="44"/>
  <c r="B7587" i="44"/>
  <c r="B7586" i="44"/>
  <c r="B7585" i="44"/>
  <c r="B7584" i="44"/>
  <c r="B7583" i="44"/>
  <c r="B7582" i="44"/>
  <c r="B7581" i="44"/>
  <c r="B7580" i="44"/>
  <c r="B7579" i="44"/>
  <c r="B7578" i="44"/>
  <c r="B7577" i="44"/>
  <c r="B7576" i="44"/>
  <c r="B7575" i="44"/>
  <c r="B7574" i="44"/>
  <c r="B7573" i="44"/>
  <c r="B7572" i="44"/>
  <c r="B7571" i="44"/>
  <c r="B7570" i="44"/>
  <c r="B7569" i="44"/>
  <c r="B7568" i="44"/>
  <c r="B7567" i="44"/>
  <c r="B7566" i="44"/>
  <c r="B7565" i="44"/>
  <c r="B7564" i="44"/>
  <c r="B7563" i="44"/>
  <c r="B7562" i="44"/>
  <c r="B7561" i="44"/>
  <c r="B7560" i="44"/>
  <c r="B7559" i="44"/>
  <c r="B7558" i="44"/>
  <c r="B7557" i="44"/>
  <c r="B7556" i="44"/>
  <c r="B7555" i="44"/>
  <c r="B7554" i="44"/>
  <c r="B7553" i="44"/>
  <c r="B7552" i="44"/>
  <c r="B7551" i="44"/>
  <c r="B7550" i="44"/>
  <c r="B7549" i="44"/>
  <c r="B7548" i="44"/>
  <c r="B7547" i="44"/>
  <c r="B7546" i="44"/>
  <c r="B7545" i="44"/>
  <c r="B7544" i="44"/>
  <c r="B7543" i="44"/>
  <c r="B7542" i="44"/>
  <c r="B7541" i="44"/>
  <c r="B7540" i="44"/>
  <c r="B7539" i="44"/>
  <c r="B7538" i="44"/>
  <c r="B7537" i="44"/>
  <c r="B7536" i="44"/>
  <c r="B7535" i="44"/>
  <c r="B7534" i="44"/>
  <c r="B7533" i="44"/>
  <c r="B7532" i="44"/>
  <c r="B7531" i="44"/>
  <c r="B7530" i="44"/>
  <c r="B7529" i="44"/>
  <c r="B7528" i="44"/>
  <c r="B7527" i="44"/>
  <c r="B7526" i="44"/>
  <c r="B7525" i="44"/>
  <c r="B7524" i="44"/>
  <c r="B7523" i="44"/>
  <c r="B7522" i="44"/>
  <c r="B7521" i="44"/>
  <c r="B7520" i="44"/>
  <c r="B7519" i="44"/>
  <c r="B7518" i="44"/>
  <c r="B7517" i="44"/>
  <c r="B7516" i="44"/>
  <c r="B7515" i="44"/>
  <c r="B7514" i="44"/>
  <c r="B7513" i="44"/>
  <c r="B7512" i="44"/>
  <c r="B7511" i="44"/>
  <c r="B7510" i="44"/>
  <c r="B7509" i="44"/>
  <c r="B7508" i="44"/>
  <c r="B7507" i="44"/>
  <c r="B7506" i="44"/>
  <c r="B7505" i="44"/>
  <c r="B7504" i="44"/>
  <c r="B7503" i="44"/>
  <c r="B7502" i="44"/>
  <c r="B7501" i="44"/>
  <c r="B7500" i="44"/>
  <c r="B7499" i="44"/>
  <c r="B7498" i="44"/>
  <c r="B7497" i="44"/>
  <c r="B7496" i="44"/>
  <c r="B7495" i="44"/>
  <c r="B7494" i="44"/>
  <c r="B7493" i="44"/>
  <c r="B7492" i="44"/>
  <c r="B7491" i="44"/>
  <c r="B7490" i="44"/>
  <c r="B7489" i="44"/>
  <c r="B7488" i="44"/>
  <c r="B7487" i="44"/>
  <c r="B7486" i="44"/>
  <c r="B7485" i="44"/>
  <c r="B7484" i="44"/>
  <c r="B7483" i="44"/>
  <c r="B7482" i="44"/>
  <c r="B7481" i="44"/>
  <c r="B7480" i="44"/>
  <c r="B7479" i="44"/>
  <c r="B7478" i="44"/>
  <c r="B7477" i="44"/>
  <c r="B7476" i="44"/>
  <c r="B7475" i="44"/>
  <c r="B7474" i="44"/>
  <c r="B7473" i="44"/>
  <c r="B7472" i="44"/>
  <c r="B7471" i="44"/>
  <c r="B7470" i="44"/>
  <c r="B7469" i="44"/>
  <c r="B7468" i="44"/>
  <c r="B7467" i="44"/>
  <c r="B7466" i="44"/>
  <c r="B7465" i="44"/>
  <c r="B7464" i="44"/>
  <c r="B7463" i="44"/>
  <c r="B7462" i="44"/>
  <c r="B7461" i="44"/>
  <c r="B7460" i="44"/>
  <c r="B7459" i="44"/>
  <c r="B7458" i="44"/>
  <c r="B7457" i="44"/>
  <c r="B7456" i="44"/>
  <c r="B7455" i="44"/>
  <c r="B7454" i="44"/>
  <c r="B7453" i="44"/>
  <c r="B7452" i="44"/>
  <c r="B7451" i="44"/>
  <c r="B7450" i="44"/>
  <c r="B7449" i="44"/>
  <c r="B7448" i="44"/>
  <c r="B7447" i="44"/>
  <c r="B7446" i="44"/>
  <c r="B7445" i="44"/>
  <c r="B7444" i="44"/>
  <c r="B7443" i="44"/>
  <c r="B7442" i="44"/>
  <c r="B7441" i="44"/>
  <c r="B7440" i="44"/>
  <c r="B7439" i="44"/>
  <c r="B7438" i="44"/>
  <c r="B7437" i="44"/>
  <c r="B7436" i="44"/>
  <c r="B7435" i="44"/>
  <c r="B7434" i="44"/>
  <c r="B7433" i="44"/>
  <c r="B7432" i="44"/>
  <c r="B7431" i="44"/>
  <c r="B7430" i="44"/>
  <c r="B7429" i="44"/>
  <c r="B7428" i="44"/>
  <c r="B7427" i="44"/>
  <c r="B7426" i="44"/>
  <c r="B7425" i="44"/>
  <c r="B7424" i="44"/>
  <c r="B7423" i="44"/>
  <c r="B7422" i="44"/>
  <c r="B7421" i="44"/>
  <c r="B7420" i="44"/>
  <c r="B7419" i="44"/>
  <c r="B7418" i="44"/>
  <c r="B7417" i="44"/>
  <c r="B7416" i="44"/>
  <c r="B7415" i="44"/>
  <c r="B7414" i="44"/>
  <c r="B7413" i="44"/>
  <c r="B7412" i="44"/>
  <c r="B7411" i="44"/>
  <c r="B7410" i="44"/>
  <c r="B7409" i="44"/>
  <c r="B7408" i="44"/>
  <c r="B7407" i="44"/>
  <c r="B7406" i="44"/>
  <c r="B7405" i="44"/>
  <c r="B7404" i="44"/>
  <c r="B7403" i="44"/>
  <c r="B7402" i="44"/>
  <c r="B7401" i="44"/>
  <c r="B7400" i="44"/>
  <c r="B7399" i="44"/>
  <c r="B7398" i="44"/>
  <c r="B7397" i="44"/>
  <c r="B7396" i="44"/>
  <c r="B7395" i="44"/>
  <c r="B7394" i="44"/>
  <c r="B7393" i="44"/>
  <c r="B7392" i="44"/>
  <c r="B7391" i="44"/>
  <c r="B7390" i="44"/>
  <c r="B7389" i="44"/>
  <c r="B7388" i="44"/>
  <c r="B7387" i="44"/>
  <c r="B7386" i="44"/>
  <c r="B7385" i="44"/>
  <c r="B7384" i="44"/>
  <c r="B7383" i="44"/>
  <c r="B7382" i="44"/>
  <c r="B7381" i="44"/>
  <c r="B7380" i="44"/>
  <c r="B7379" i="44"/>
  <c r="B7378" i="44"/>
  <c r="B7377" i="44"/>
  <c r="B7376" i="44"/>
  <c r="B7375" i="44"/>
  <c r="B7374" i="44"/>
  <c r="B7373" i="44"/>
  <c r="B7372" i="44"/>
  <c r="B7371" i="44"/>
  <c r="B7370" i="44"/>
  <c r="B7369" i="44"/>
  <c r="B7368" i="44"/>
  <c r="B7367" i="44"/>
  <c r="B7366" i="44"/>
  <c r="B7365" i="44"/>
  <c r="B7364" i="44"/>
  <c r="B7363" i="44"/>
  <c r="B7362" i="44"/>
  <c r="B7361" i="44"/>
  <c r="B7360" i="44"/>
  <c r="B7359" i="44"/>
  <c r="B7358" i="44"/>
  <c r="B7357" i="44"/>
  <c r="B7356" i="44"/>
  <c r="B7355" i="44"/>
  <c r="B7354" i="44"/>
  <c r="B7353" i="44"/>
  <c r="B7352" i="44"/>
  <c r="B7351" i="44"/>
  <c r="B7350" i="44"/>
  <c r="B7349" i="44"/>
  <c r="B7348" i="44"/>
  <c r="B7347" i="44"/>
  <c r="B7346" i="44"/>
  <c r="B7345" i="44"/>
  <c r="B7344" i="44"/>
  <c r="B7343" i="44"/>
  <c r="B7342" i="44"/>
  <c r="B7341" i="44"/>
  <c r="B7340" i="44"/>
  <c r="B7339" i="44"/>
  <c r="B7338" i="44"/>
  <c r="B7337" i="44"/>
  <c r="B7336" i="44"/>
  <c r="B7335" i="44"/>
  <c r="B7334" i="44"/>
  <c r="B7333" i="44"/>
  <c r="B7332" i="44"/>
  <c r="B7331" i="44"/>
  <c r="B7330" i="44"/>
  <c r="B7329" i="44"/>
  <c r="B7328" i="44"/>
  <c r="B7327" i="44"/>
  <c r="B7326" i="44"/>
  <c r="B7325" i="44"/>
  <c r="B7324" i="44"/>
  <c r="B7323" i="44"/>
  <c r="B7322" i="44"/>
  <c r="B7321" i="44"/>
  <c r="B7320" i="44"/>
  <c r="B7319" i="44"/>
  <c r="B7318" i="44"/>
  <c r="B7317" i="44"/>
  <c r="B7316" i="44"/>
  <c r="B7315" i="44"/>
  <c r="B7314" i="44"/>
  <c r="B7313" i="44"/>
  <c r="B7312" i="44"/>
  <c r="B7311" i="44"/>
  <c r="B7310" i="44"/>
  <c r="B7309" i="44"/>
  <c r="B7308" i="44"/>
  <c r="B7307" i="44"/>
  <c r="B7306" i="44"/>
  <c r="B7305" i="44"/>
  <c r="B7304" i="44"/>
  <c r="B7303" i="44"/>
  <c r="B7302" i="44"/>
  <c r="B7301" i="44"/>
  <c r="B7300" i="44"/>
  <c r="B7299" i="44"/>
  <c r="B7298" i="44"/>
  <c r="B7297" i="44"/>
  <c r="B7296" i="44"/>
  <c r="B7295" i="44"/>
  <c r="B7294" i="44"/>
  <c r="B7293" i="44"/>
  <c r="B7292" i="44"/>
  <c r="B7291" i="44"/>
  <c r="B7290" i="44"/>
  <c r="B7289" i="44"/>
  <c r="B7288" i="44"/>
  <c r="B7287" i="44"/>
  <c r="B7286" i="44"/>
  <c r="B7285" i="44"/>
  <c r="B7284" i="44"/>
  <c r="B7283" i="44"/>
  <c r="B7282" i="44"/>
  <c r="B7281" i="44"/>
  <c r="B7280" i="44"/>
  <c r="B7279" i="44"/>
  <c r="B7278" i="44"/>
  <c r="B7277" i="44"/>
  <c r="B7276" i="44"/>
  <c r="B7275" i="44"/>
  <c r="B7274" i="44"/>
  <c r="B7273" i="44"/>
  <c r="B7272" i="44"/>
  <c r="B7271" i="44"/>
  <c r="B7270" i="44"/>
  <c r="B7269" i="44"/>
  <c r="B7268" i="44"/>
  <c r="B7267" i="44"/>
  <c r="B7266" i="44"/>
  <c r="B7265" i="44"/>
  <c r="B7264" i="44"/>
  <c r="B7263" i="44"/>
  <c r="B7262" i="44"/>
  <c r="B7261" i="44"/>
  <c r="B7260" i="44"/>
  <c r="B7259" i="44"/>
  <c r="B7258" i="44"/>
  <c r="B7257" i="44"/>
  <c r="B7256" i="44"/>
  <c r="B7255" i="44"/>
  <c r="B7254" i="44"/>
  <c r="B7253" i="44"/>
  <c r="B7252" i="44"/>
  <c r="B7251" i="44"/>
  <c r="B7250" i="44"/>
  <c r="B7249" i="44"/>
  <c r="B7248" i="44"/>
  <c r="B7247" i="44"/>
  <c r="B7246" i="44"/>
  <c r="B7245" i="44"/>
  <c r="B7244" i="44"/>
  <c r="B7243" i="44"/>
  <c r="B7242" i="44"/>
  <c r="B7241" i="44"/>
  <c r="B7240" i="44"/>
  <c r="B7239" i="44"/>
  <c r="B7238" i="44"/>
  <c r="B7237" i="44"/>
  <c r="B7236" i="44"/>
  <c r="B7235" i="44"/>
  <c r="B7234" i="44"/>
  <c r="B7233" i="44"/>
  <c r="B7232" i="44"/>
  <c r="B7231" i="44"/>
  <c r="B7230" i="44"/>
  <c r="B7229" i="44"/>
  <c r="B7228" i="44"/>
  <c r="B7227" i="44"/>
  <c r="B7226" i="44"/>
  <c r="B7225" i="44"/>
  <c r="B7224" i="44"/>
  <c r="B7223" i="44"/>
  <c r="B7222" i="44"/>
  <c r="B7221" i="44"/>
  <c r="B7220" i="44"/>
  <c r="B7219" i="44"/>
  <c r="B7218" i="44"/>
  <c r="B7217" i="44"/>
  <c r="B7216" i="44"/>
  <c r="B7215" i="44"/>
  <c r="B7214" i="44"/>
  <c r="B7213" i="44"/>
  <c r="B7212" i="44"/>
  <c r="B7211" i="44"/>
  <c r="B7210" i="44"/>
  <c r="B7209" i="44"/>
  <c r="B7208" i="44"/>
  <c r="B7207" i="44"/>
  <c r="B7206" i="44"/>
  <c r="B7205" i="44"/>
  <c r="B7204" i="44"/>
  <c r="B7203" i="44"/>
  <c r="B7202" i="44"/>
  <c r="B7201" i="44"/>
  <c r="B7200" i="44"/>
  <c r="B7199" i="44"/>
  <c r="B7198" i="44"/>
  <c r="B7197" i="44"/>
  <c r="B7196" i="44"/>
  <c r="B7195" i="44"/>
  <c r="B7194" i="44"/>
  <c r="B7193" i="44"/>
  <c r="B7192" i="44"/>
  <c r="B7191" i="44"/>
  <c r="B7190" i="44"/>
  <c r="B7189" i="44"/>
  <c r="B7188" i="44"/>
  <c r="B7187" i="44"/>
  <c r="B7186" i="44"/>
  <c r="B7185" i="44"/>
  <c r="B7184" i="44"/>
  <c r="B7183" i="44"/>
  <c r="B7182" i="44"/>
  <c r="B7181" i="44"/>
  <c r="B7180" i="44"/>
  <c r="B7179" i="44"/>
  <c r="B7178" i="44"/>
  <c r="B7177" i="44"/>
  <c r="B7176" i="44"/>
  <c r="B7175" i="44"/>
  <c r="B7174" i="44"/>
  <c r="B7173" i="44"/>
  <c r="B7172" i="44"/>
  <c r="B7171" i="44"/>
  <c r="B7170" i="44"/>
  <c r="B7169" i="44"/>
  <c r="B7168" i="44"/>
  <c r="B7167" i="44"/>
  <c r="B7166" i="44"/>
  <c r="B7165" i="44"/>
  <c r="B7164" i="44"/>
  <c r="B7163" i="44"/>
  <c r="B7162" i="44"/>
  <c r="B7161" i="44"/>
  <c r="B7160" i="44"/>
  <c r="B7159" i="44"/>
  <c r="B7158" i="44"/>
  <c r="B7157" i="44"/>
  <c r="B7156" i="44"/>
  <c r="B7155" i="44"/>
  <c r="B7154" i="44"/>
  <c r="B7153" i="44"/>
  <c r="B7152" i="44"/>
  <c r="B7151" i="44"/>
  <c r="B7150" i="44"/>
  <c r="B7149" i="44"/>
  <c r="B7148" i="44"/>
  <c r="B7147" i="44"/>
  <c r="B7146" i="44"/>
  <c r="B7145" i="44"/>
  <c r="B7144" i="44"/>
  <c r="B7143" i="44"/>
  <c r="B7142" i="44"/>
  <c r="B7141" i="44"/>
  <c r="B7140" i="44"/>
  <c r="B7139" i="44"/>
  <c r="B7138" i="44"/>
  <c r="B7137" i="44"/>
  <c r="B7136" i="44"/>
  <c r="B7135" i="44"/>
  <c r="B7134" i="44"/>
  <c r="B7133" i="44"/>
  <c r="B7132" i="44"/>
  <c r="B7131" i="44"/>
  <c r="B7130" i="44"/>
  <c r="B7129" i="44"/>
  <c r="B7128" i="44"/>
  <c r="B7127" i="44"/>
  <c r="B7126" i="44"/>
  <c r="B7125" i="44"/>
  <c r="B7124" i="44"/>
  <c r="B7123" i="44"/>
  <c r="B7122" i="44"/>
  <c r="B7121" i="44"/>
  <c r="B7120" i="44"/>
  <c r="B7119" i="44"/>
  <c r="B7118" i="44"/>
  <c r="B7117" i="44"/>
  <c r="B7116" i="44"/>
  <c r="B7115" i="44"/>
  <c r="B7114" i="44"/>
  <c r="B7113" i="44"/>
  <c r="B7112" i="44"/>
  <c r="B7111" i="44"/>
  <c r="B7110" i="44"/>
  <c r="B7109" i="44"/>
  <c r="B7108" i="44"/>
  <c r="B7107" i="44"/>
  <c r="B7106" i="44"/>
  <c r="B7105" i="44"/>
  <c r="B7104" i="44"/>
  <c r="B7103" i="44"/>
  <c r="B7102" i="44"/>
  <c r="B7101" i="44"/>
  <c r="B7100" i="44"/>
  <c r="B7099" i="44"/>
  <c r="B7098" i="44"/>
  <c r="B7097" i="44"/>
  <c r="B7096" i="44"/>
  <c r="B7095" i="44"/>
  <c r="B7094" i="44"/>
  <c r="B7093" i="44"/>
  <c r="B7092" i="44"/>
  <c r="B7091" i="44"/>
  <c r="B7090" i="44"/>
  <c r="B7089" i="44"/>
  <c r="B7088" i="44"/>
  <c r="B7087" i="44"/>
  <c r="B7086" i="44"/>
  <c r="B7085" i="44"/>
  <c r="B7084" i="44"/>
  <c r="B7083" i="44"/>
  <c r="B7082" i="44"/>
  <c r="B7081" i="44"/>
  <c r="B7080" i="44"/>
  <c r="B7079" i="44"/>
  <c r="B7078" i="44"/>
  <c r="B7077" i="44"/>
  <c r="B7076" i="44"/>
  <c r="B7075" i="44"/>
  <c r="B7074" i="44"/>
  <c r="B7073" i="44"/>
  <c r="B7072" i="44"/>
  <c r="B7071" i="44"/>
  <c r="B7070" i="44"/>
  <c r="B7069" i="44"/>
  <c r="B7068" i="44"/>
  <c r="B7067" i="44"/>
  <c r="B7066" i="44"/>
  <c r="B7065" i="44"/>
  <c r="B7064" i="44"/>
  <c r="B7063" i="44"/>
  <c r="B7062" i="44"/>
  <c r="B7061" i="44"/>
  <c r="B7060" i="44"/>
  <c r="B7059" i="44"/>
  <c r="B7058" i="44"/>
  <c r="B7057" i="44"/>
  <c r="B7056" i="44"/>
  <c r="B7055" i="44"/>
  <c r="B7054" i="44"/>
  <c r="B7053" i="44"/>
  <c r="B7052" i="44"/>
  <c r="B7051" i="44"/>
  <c r="B7050" i="44"/>
  <c r="B7049" i="44"/>
  <c r="B7048" i="44"/>
  <c r="B7047" i="44"/>
  <c r="B7046" i="44"/>
  <c r="B7045" i="44"/>
  <c r="B7044" i="44"/>
  <c r="B7043" i="44"/>
  <c r="B7042" i="44"/>
  <c r="B7041" i="44"/>
  <c r="B7040" i="44"/>
  <c r="B7039" i="44"/>
  <c r="B7038" i="44"/>
  <c r="B7037" i="44"/>
  <c r="B7036" i="44"/>
  <c r="B7035" i="44"/>
  <c r="B7034" i="44"/>
  <c r="B7033" i="44"/>
  <c r="B7032" i="44"/>
  <c r="B7031" i="44"/>
  <c r="B7030" i="44"/>
  <c r="B7029" i="44"/>
  <c r="B7028" i="44"/>
  <c r="B7027" i="44"/>
  <c r="B7026" i="44"/>
  <c r="B7025" i="44"/>
  <c r="B7024" i="44"/>
  <c r="B7023" i="44"/>
  <c r="B7022" i="44"/>
  <c r="B7021" i="44"/>
  <c r="B7020" i="44"/>
  <c r="B7019" i="44"/>
  <c r="B7018" i="44"/>
  <c r="B7017" i="44"/>
  <c r="B7016" i="44"/>
  <c r="B7015" i="44"/>
  <c r="B7014" i="44"/>
  <c r="B7013" i="44"/>
  <c r="B7012" i="44"/>
  <c r="B7011" i="44"/>
  <c r="B7010" i="44"/>
  <c r="B7009" i="44"/>
  <c r="B7008" i="44"/>
  <c r="B7007" i="44"/>
  <c r="B7006" i="44"/>
  <c r="B7005" i="44"/>
  <c r="B7004" i="44"/>
  <c r="B7003" i="44"/>
  <c r="B7002" i="44"/>
  <c r="B7001" i="44"/>
  <c r="B7000" i="44"/>
  <c r="B6999" i="44"/>
  <c r="B6998" i="44"/>
  <c r="B6997" i="44"/>
  <c r="B6996" i="44"/>
  <c r="B6995" i="44"/>
  <c r="B6994" i="44"/>
  <c r="B6993" i="44"/>
  <c r="B6992" i="44"/>
  <c r="B6991" i="44"/>
  <c r="B6990" i="44"/>
  <c r="B6989" i="44"/>
  <c r="B6988" i="44"/>
  <c r="B6987" i="44"/>
  <c r="B6986" i="44"/>
  <c r="B6985" i="44"/>
  <c r="B6984" i="44"/>
  <c r="B6983" i="44"/>
  <c r="B6982" i="44"/>
  <c r="B6981" i="44"/>
  <c r="B6980" i="44"/>
  <c r="B6979" i="44"/>
  <c r="B6978" i="44"/>
  <c r="B6977" i="44"/>
  <c r="B6976" i="44"/>
  <c r="B6975" i="44"/>
  <c r="B6974" i="44"/>
  <c r="B6973" i="44"/>
  <c r="B6972" i="44"/>
  <c r="B6971" i="44"/>
  <c r="B6970" i="44"/>
  <c r="B6969" i="44"/>
  <c r="B6968" i="44"/>
  <c r="B6967" i="44"/>
  <c r="B6966" i="44"/>
  <c r="B6965" i="44"/>
  <c r="B6964" i="44"/>
  <c r="B6963" i="44"/>
  <c r="B6962" i="44"/>
  <c r="B6961" i="44"/>
  <c r="B6960" i="44"/>
  <c r="B6959" i="44"/>
  <c r="B6958" i="44"/>
  <c r="B6957" i="44"/>
  <c r="B6956" i="44"/>
  <c r="B6955" i="44"/>
  <c r="B6954" i="44"/>
  <c r="B6953" i="44"/>
  <c r="B6952" i="44"/>
  <c r="B6951" i="44"/>
  <c r="B6950" i="44"/>
  <c r="B6949" i="44"/>
  <c r="B6948" i="44"/>
  <c r="B6947" i="44"/>
  <c r="B6946" i="44"/>
  <c r="B6945" i="44"/>
  <c r="B6944" i="44"/>
  <c r="B6943" i="44"/>
  <c r="B6942" i="44"/>
  <c r="B6941" i="44"/>
  <c r="B6940" i="44"/>
  <c r="B6939" i="44"/>
  <c r="B6938" i="44"/>
  <c r="B6937" i="44"/>
  <c r="B6936" i="44"/>
  <c r="B6935" i="44"/>
  <c r="B6934" i="44"/>
  <c r="B6933" i="44"/>
  <c r="B6932" i="44"/>
  <c r="B6931" i="44"/>
  <c r="B6930" i="44"/>
  <c r="B6929" i="44"/>
  <c r="B6928" i="44"/>
  <c r="B6927" i="44"/>
  <c r="B6926" i="44"/>
  <c r="B6925" i="44"/>
  <c r="B6924" i="44"/>
  <c r="B6923" i="44"/>
  <c r="B6922" i="44"/>
  <c r="B6921" i="44"/>
  <c r="B6920" i="44"/>
  <c r="B6919" i="44"/>
  <c r="B6918" i="44"/>
  <c r="B6917" i="44"/>
  <c r="B6916" i="44"/>
  <c r="B6915" i="44"/>
  <c r="B6914" i="44"/>
  <c r="B6913" i="44"/>
  <c r="B6912" i="44"/>
  <c r="B6911" i="44"/>
  <c r="B6910" i="44"/>
  <c r="B6909" i="44"/>
  <c r="B6908" i="44"/>
  <c r="B6907" i="44"/>
  <c r="B6906" i="44"/>
  <c r="B6905" i="44"/>
  <c r="B6904" i="44"/>
  <c r="B6903" i="44"/>
  <c r="B6902" i="44"/>
  <c r="B6901" i="44"/>
  <c r="B6900" i="44"/>
  <c r="B6899" i="44"/>
  <c r="B6898" i="44"/>
  <c r="B6897" i="44"/>
  <c r="B6896" i="44"/>
  <c r="B6895" i="44"/>
  <c r="B6894" i="44"/>
  <c r="B6893" i="44"/>
  <c r="B6892" i="44"/>
  <c r="B6891" i="44"/>
  <c r="B6890" i="44"/>
  <c r="B6889" i="44"/>
  <c r="B6888" i="44"/>
  <c r="B6887" i="44"/>
  <c r="B6886" i="44"/>
  <c r="B6885" i="44"/>
  <c r="B6884" i="44"/>
  <c r="B6883" i="44"/>
  <c r="B6882" i="44"/>
  <c r="B6881" i="44"/>
  <c r="B6880" i="44"/>
  <c r="B6879" i="44"/>
  <c r="B6878" i="44"/>
  <c r="B6877" i="44"/>
  <c r="B6876" i="44"/>
  <c r="B6875" i="44"/>
  <c r="B6874" i="44"/>
  <c r="B6873" i="44"/>
  <c r="B6872" i="44"/>
  <c r="B6871" i="44"/>
  <c r="B6870" i="44"/>
  <c r="B6869" i="44"/>
  <c r="B6868" i="44"/>
  <c r="B6867" i="44"/>
  <c r="B6866" i="44"/>
  <c r="B6865" i="44"/>
  <c r="B6864" i="44"/>
  <c r="B6863" i="44"/>
  <c r="B6862" i="44"/>
  <c r="B6861" i="44"/>
  <c r="B6860" i="44"/>
  <c r="B6859" i="44"/>
  <c r="B6858" i="44"/>
  <c r="B6857" i="44"/>
  <c r="B6856" i="44"/>
  <c r="B6855" i="44"/>
  <c r="B6854" i="44"/>
  <c r="B6853" i="44"/>
  <c r="B6852" i="44"/>
  <c r="B6851" i="44"/>
  <c r="B6850" i="44"/>
  <c r="B6849" i="44"/>
  <c r="B6848" i="44"/>
  <c r="B6847" i="44"/>
  <c r="B6846" i="44"/>
  <c r="B6845" i="44"/>
  <c r="B6844" i="44"/>
  <c r="B6843" i="44"/>
  <c r="B6842" i="44"/>
  <c r="B6841" i="44"/>
  <c r="B6840" i="44"/>
  <c r="B6839" i="44"/>
  <c r="B6838" i="44"/>
  <c r="B6837" i="44"/>
  <c r="B6836" i="44"/>
  <c r="B6835" i="44"/>
  <c r="B6834" i="44"/>
  <c r="B6833" i="44"/>
  <c r="B6832" i="44"/>
  <c r="B6831" i="44"/>
  <c r="B6830" i="44"/>
  <c r="B6829" i="44"/>
  <c r="B6828" i="44"/>
  <c r="B6827" i="44"/>
  <c r="B6826" i="44"/>
  <c r="B6825" i="44"/>
  <c r="B6824" i="44"/>
  <c r="B6823" i="44"/>
  <c r="B6822" i="44"/>
  <c r="B6821" i="44"/>
  <c r="B6820" i="44"/>
  <c r="B6819" i="44"/>
  <c r="B6818" i="44"/>
  <c r="B6817" i="44"/>
  <c r="B6816" i="44"/>
  <c r="B6815" i="44"/>
  <c r="B6814" i="44"/>
  <c r="B6813" i="44"/>
  <c r="B6812" i="44"/>
  <c r="B6811" i="44"/>
  <c r="B6810" i="44"/>
  <c r="B6809" i="44"/>
  <c r="B6808" i="44"/>
  <c r="B6807" i="44"/>
  <c r="B6806" i="44"/>
  <c r="B6805" i="44"/>
  <c r="B6804" i="44"/>
  <c r="B6803" i="44"/>
  <c r="B6802" i="44"/>
  <c r="B6801" i="44"/>
  <c r="B6800" i="44"/>
  <c r="B6799" i="44"/>
  <c r="B6798" i="44"/>
  <c r="B6797" i="44"/>
  <c r="B6796" i="44"/>
  <c r="B6795" i="44"/>
  <c r="B6794" i="44"/>
  <c r="B6793" i="44"/>
  <c r="B6792" i="44"/>
  <c r="B6791" i="44"/>
  <c r="B6790" i="44"/>
  <c r="B6789" i="44"/>
  <c r="B6788" i="44"/>
  <c r="B6787" i="44"/>
  <c r="B6786" i="44"/>
  <c r="B6785" i="44"/>
  <c r="B6784" i="44"/>
  <c r="B6783" i="44"/>
  <c r="B6782" i="44"/>
  <c r="B6781" i="44"/>
  <c r="B6780" i="44"/>
  <c r="B6779" i="44"/>
  <c r="B6778" i="44"/>
  <c r="B6777" i="44"/>
  <c r="B6776" i="44"/>
  <c r="B6775" i="44"/>
  <c r="B6774" i="44"/>
  <c r="B6773" i="44"/>
  <c r="B6772" i="44"/>
  <c r="B6771" i="44"/>
  <c r="B6770" i="44"/>
  <c r="B6769" i="44"/>
  <c r="B6768" i="44"/>
  <c r="B6767" i="44"/>
  <c r="B6766" i="44"/>
  <c r="B6765" i="44"/>
  <c r="B6764" i="44"/>
  <c r="B6763" i="44"/>
  <c r="B6762" i="44"/>
  <c r="B6761" i="44"/>
  <c r="B6760" i="44"/>
  <c r="B6759" i="44"/>
  <c r="B6758" i="44"/>
  <c r="B6757" i="44"/>
  <c r="B6756" i="44"/>
  <c r="B6755" i="44"/>
  <c r="B6754" i="44"/>
  <c r="B6753" i="44"/>
  <c r="B6752" i="44"/>
  <c r="B6751" i="44"/>
  <c r="B6750" i="44"/>
  <c r="B6749" i="44"/>
  <c r="B6748" i="44"/>
  <c r="B6747" i="44"/>
  <c r="B6746" i="44"/>
  <c r="B6745" i="44"/>
  <c r="B6744" i="44"/>
  <c r="B6743" i="44"/>
  <c r="B6742" i="44"/>
  <c r="B6741" i="44"/>
  <c r="B6740" i="44"/>
  <c r="B6739" i="44"/>
  <c r="B6738" i="44"/>
  <c r="B6737" i="44"/>
  <c r="B6736" i="44"/>
  <c r="B6735" i="44"/>
  <c r="B6734" i="44"/>
  <c r="B6733" i="44"/>
  <c r="B6732" i="44"/>
  <c r="B6731" i="44"/>
  <c r="B6730" i="44"/>
  <c r="B6729" i="44"/>
  <c r="B6728" i="44"/>
  <c r="B6727" i="44"/>
  <c r="B6726" i="44"/>
  <c r="B6725" i="44"/>
  <c r="B6724" i="44"/>
  <c r="B6723" i="44"/>
  <c r="B6722" i="44"/>
  <c r="B6721" i="44"/>
  <c r="B6720" i="44"/>
  <c r="B6719" i="44"/>
  <c r="B6718" i="44"/>
  <c r="B6717" i="44"/>
  <c r="B6716" i="44"/>
  <c r="B6715" i="44"/>
  <c r="B6714" i="44"/>
  <c r="B6713" i="44"/>
  <c r="B6712" i="44"/>
  <c r="B6711" i="44"/>
  <c r="B6710" i="44"/>
  <c r="B6709" i="44"/>
  <c r="B6708" i="44"/>
  <c r="B6707" i="44"/>
  <c r="B6706" i="44"/>
  <c r="B6705" i="44"/>
  <c r="B6704" i="44"/>
  <c r="B6703" i="44"/>
  <c r="B6702" i="44"/>
  <c r="B6701" i="44"/>
  <c r="B6700" i="44"/>
  <c r="B6699" i="44"/>
  <c r="B6698" i="44"/>
  <c r="B6697" i="44"/>
  <c r="B6696" i="44"/>
  <c r="B6695" i="44"/>
  <c r="B6694" i="44"/>
  <c r="B6693" i="44"/>
  <c r="B6692" i="44"/>
  <c r="B6691" i="44"/>
  <c r="B6690" i="44"/>
  <c r="B6689" i="44"/>
  <c r="B6688" i="44"/>
  <c r="B6687" i="44"/>
  <c r="B6686" i="44"/>
  <c r="B6685" i="44"/>
  <c r="B6684" i="44"/>
  <c r="B6683" i="44"/>
  <c r="B6682" i="44"/>
  <c r="B6681" i="44"/>
  <c r="B6680" i="44"/>
  <c r="B6679" i="44"/>
  <c r="B6678" i="44"/>
  <c r="B6677" i="44"/>
  <c r="B6676" i="44"/>
  <c r="B6675" i="44"/>
  <c r="B6674" i="44"/>
  <c r="B6673" i="44"/>
  <c r="B6672" i="44"/>
  <c r="B6671" i="44"/>
  <c r="B6670" i="44"/>
  <c r="B6669" i="44"/>
  <c r="B6668" i="44"/>
  <c r="B6667" i="44"/>
  <c r="B6666" i="44"/>
  <c r="B6665" i="44"/>
  <c r="B6664" i="44"/>
  <c r="B6663" i="44"/>
  <c r="B6662" i="44"/>
  <c r="B6661" i="44"/>
  <c r="B6660" i="44"/>
  <c r="B6659" i="44"/>
  <c r="B6658" i="44"/>
  <c r="B6657" i="44"/>
  <c r="B6656" i="44"/>
  <c r="B6655" i="44"/>
  <c r="B6654" i="44"/>
  <c r="B6653" i="44"/>
  <c r="B6652" i="44"/>
  <c r="B6651" i="44"/>
  <c r="B6650" i="44"/>
  <c r="B6649" i="44"/>
  <c r="B6648" i="44"/>
  <c r="B6647" i="44"/>
  <c r="B6646" i="44"/>
  <c r="B6645" i="44"/>
  <c r="B6644" i="44"/>
  <c r="B6643" i="44"/>
  <c r="B6642" i="44"/>
  <c r="B6641" i="44"/>
  <c r="B6640" i="44"/>
  <c r="B6639" i="44"/>
  <c r="B6638" i="44"/>
  <c r="B6637" i="44"/>
  <c r="B6636" i="44"/>
  <c r="B6635" i="44"/>
  <c r="B6634" i="44"/>
  <c r="B6633" i="44"/>
  <c r="B6632" i="44"/>
  <c r="B6631" i="44"/>
  <c r="B6630" i="44"/>
  <c r="B6629" i="44"/>
  <c r="B6628" i="44"/>
  <c r="B6627" i="44"/>
  <c r="B6626" i="44"/>
  <c r="B6625" i="44"/>
  <c r="B6624" i="44"/>
  <c r="B6623" i="44"/>
  <c r="B6622" i="44"/>
  <c r="B6621" i="44"/>
  <c r="B6620" i="44"/>
  <c r="B6619" i="44"/>
  <c r="B6618" i="44"/>
  <c r="B6617" i="44"/>
  <c r="B6616" i="44"/>
  <c r="B6615" i="44"/>
  <c r="B6614" i="44"/>
  <c r="B6613" i="44"/>
  <c r="B6612" i="44"/>
  <c r="B6611" i="44"/>
  <c r="B6610" i="44"/>
  <c r="B6609" i="44"/>
  <c r="B6608" i="44"/>
  <c r="B6607" i="44"/>
  <c r="B6606" i="44"/>
  <c r="B6605" i="44"/>
  <c r="B6604" i="44"/>
  <c r="B6603" i="44"/>
  <c r="B6602" i="44"/>
  <c r="B6601" i="44"/>
  <c r="B6600" i="44"/>
  <c r="B6599" i="44"/>
  <c r="B6598" i="44"/>
  <c r="B6597" i="44"/>
  <c r="B6596" i="44"/>
  <c r="B6595" i="44"/>
  <c r="B6594" i="44"/>
  <c r="B6593" i="44"/>
  <c r="B6592" i="44"/>
  <c r="B6591" i="44"/>
  <c r="B6590" i="44"/>
  <c r="B6589" i="44"/>
  <c r="B6588" i="44"/>
  <c r="B6587" i="44"/>
  <c r="B6586" i="44"/>
  <c r="B6585" i="44"/>
  <c r="B6584" i="44"/>
  <c r="B6583" i="44"/>
  <c r="B6582" i="44"/>
  <c r="B6581" i="44"/>
  <c r="B6580" i="44"/>
  <c r="B6579" i="44"/>
  <c r="B6578" i="44"/>
  <c r="B6577" i="44"/>
  <c r="B6576" i="44"/>
  <c r="B6575" i="44"/>
  <c r="B6574" i="44"/>
  <c r="B6573" i="44"/>
  <c r="B6572" i="44"/>
  <c r="B6571" i="44"/>
  <c r="B6570" i="44"/>
  <c r="B6569" i="44"/>
  <c r="B6568" i="44"/>
  <c r="B6567" i="44"/>
  <c r="B6566" i="44"/>
  <c r="B6565" i="44"/>
  <c r="B6564" i="44"/>
  <c r="B6563" i="44"/>
  <c r="B6562" i="44"/>
  <c r="B6561" i="44"/>
  <c r="B6560" i="44"/>
  <c r="B6559" i="44"/>
  <c r="B6558" i="44"/>
  <c r="B6557" i="44"/>
  <c r="B6556" i="44"/>
  <c r="B6555" i="44"/>
  <c r="B6554" i="44"/>
  <c r="B6553" i="44"/>
  <c r="B6552" i="44"/>
  <c r="B6551" i="44"/>
  <c r="B6550" i="44"/>
  <c r="B6549" i="44"/>
  <c r="B6548" i="44"/>
  <c r="B6547" i="44"/>
  <c r="B6546" i="44"/>
  <c r="B6545" i="44"/>
  <c r="B6544" i="44"/>
  <c r="B6543" i="44"/>
  <c r="B6542" i="44"/>
  <c r="B6541" i="44"/>
  <c r="B6540" i="44"/>
  <c r="B6539" i="44"/>
  <c r="B6538" i="44"/>
  <c r="B6537" i="44"/>
  <c r="B6536" i="44"/>
  <c r="B6535" i="44"/>
  <c r="B6534" i="44"/>
  <c r="B6533" i="44"/>
  <c r="B6532" i="44"/>
  <c r="B6531" i="44"/>
  <c r="B6530" i="44"/>
  <c r="B6529" i="44"/>
  <c r="B6528" i="44"/>
  <c r="B6527" i="44"/>
  <c r="B6526" i="44"/>
  <c r="B6525" i="44"/>
  <c r="B6524" i="44"/>
  <c r="B6523" i="44"/>
  <c r="B6522" i="44"/>
  <c r="B6521" i="44"/>
  <c r="B6520" i="44"/>
  <c r="B6519" i="44"/>
  <c r="B6518" i="44"/>
  <c r="B6517" i="44"/>
  <c r="B6516" i="44"/>
  <c r="B6515" i="44"/>
  <c r="B6514" i="44"/>
  <c r="B6513" i="44"/>
  <c r="B6512" i="44"/>
  <c r="B6511" i="44"/>
  <c r="B6510" i="44"/>
  <c r="B6509" i="44"/>
  <c r="B6508" i="44"/>
  <c r="B6507" i="44"/>
  <c r="B6506" i="44"/>
  <c r="B6505" i="44"/>
  <c r="B6504" i="44"/>
  <c r="B6503" i="44"/>
  <c r="B6502" i="44"/>
  <c r="B6501" i="44"/>
  <c r="B6500" i="44"/>
  <c r="B6499" i="44"/>
  <c r="B6498" i="44"/>
  <c r="B6497" i="44"/>
  <c r="B6496" i="44"/>
  <c r="B6495" i="44"/>
  <c r="B6494" i="44"/>
  <c r="B6493" i="44"/>
  <c r="B6492" i="44"/>
  <c r="B6491" i="44"/>
  <c r="B6490" i="44"/>
  <c r="B6489" i="44"/>
  <c r="B6488" i="44"/>
  <c r="B6487" i="44"/>
  <c r="B6486" i="44"/>
  <c r="B6485" i="44"/>
  <c r="B6484" i="44"/>
  <c r="B6483" i="44"/>
  <c r="B6482" i="44"/>
  <c r="B6481" i="44"/>
  <c r="B6480" i="44"/>
  <c r="B6479" i="44"/>
  <c r="B6478" i="44"/>
  <c r="B6477" i="44"/>
  <c r="B6476" i="44"/>
  <c r="B6475" i="44"/>
  <c r="B6474" i="44"/>
  <c r="B6473" i="44"/>
  <c r="B6472" i="44"/>
  <c r="B6471" i="44"/>
  <c r="B6470" i="44"/>
  <c r="B6469" i="44"/>
  <c r="B6468" i="44"/>
  <c r="B6467" i="44"/>
  <c r="B6466" i="44"/>
  <c r="B6465" i="44"/>
  <c r="B6464" i="44"/>
  <c r="B6463" i="44"/>
  <c r="B6462" i="44"/>
  <c r="B6461" i="44"/>
  <c r="B6460" i="44"/>
  <c r="B6459" i="44"/>
  <c r="B6458" i="44"/>
  <c r="B6457" i="44"/>
  <c r="B6456" i="44"/>
  <c r="B6455" i="44"/>
  <c r="B6454" i="44"/>
  <c r="B6453" i="44"/>
  <c r="B6452" i="44"/>
  <c r="B6451" i="44"/>
  <c r="B6450" i="44"/>
  <c r="B6449" i="44"/>
  <c r="B6448" i="44"/>
  <c r="B6447" i="44"/>
  <c r="B6446" i="44"/>
  <c r="B6445" i="44"/>
  <c r="B6444" i="44"/>
  <c r="B6443" i="44"/>
  <c r="B6442" i="44"/>
  <c r="B6441" i="44"/>
  <c r="B6440" i="44"/>
  <c r="B6439" i="44"/>
  <c r="B6438" i="44"/>
  <c r="B6437" i="44"/>
  <c r="B6436" i="44"/>
  <c r="B6435" i="44"/>
  <c r="B6434" i="44"/>
  <c r="B6433" i="44"/>
  <c r="B6432" i="44"/>
  <c r="B6431" i="44"/>
  <c r="B6430" i="44"/>
  <c r="B6429" i="44"/>
  <c r="B6428" i="44"/>
  <c r="B6427" i="44"/>
  <c r="B6426" i="44"/>
  <c r="B6425" i="44"/>
  <c r="B6424" i="44"/>
  <c r="B6423" i="44"/>
  <c r="B6422" i="44"/>
  <c r="B6421" i="44"/>
  <c r="B6420" i="44"/>
  <c r="B6419" i="44"/>
  <c r="B6418" i="44"/>
  <c r="B6417" i="44"/>
  <c r="B6416" i="44"/>
  <c r="B6415" i="44"/>
  <c r="B6414" i="44"/>
  <c r="B6413" i="44"/>
  <c r="B6412" i="44"/>
  <c r="B6411" i="44"/>
  <c r="B6410" i="44"/>
  <c r="B6409" i="44"/>
  <c r="B6408" i="44"/>
  <c r="B6407" i="44"/>
  <c r="B6406" i="44"/>
  <c r="B6405" i="44"/>
  <c r="B6404" i="44"/>
  <c r="B6403" i="44"/>
  <c r="B6402" i="44"/>
  <c r="B6401" i="44"/>
  <c r="B6400" i="44"/>
  <c r="B6399" i="44"/>
  <c r="B6398" i="44"/>
  <c r="B6397" i="44"/>
  <c r="B6396" i="44"/>
  <c r="B6395" i="44"/>
  <c r="B6394" i="44"/>
  <c r="B6393" i="44"/>
  <c r="B6392" i="44"/>
  <c r="B6391" i="44"/>
  <c r="B6390" i="44"/>
  <c r="B6389" i="44"/>
  <c r="B6388" i="44"/>
  <c r="B6387" i="44"/>
  <c r="B6386" i="44"/>
  <c r="B6385" i="44"/>
  <c r="B6384" i="44"/>
  <c r="B6383" i="44"/>
  <c r="B6382" i="44"/>
  <c r="B6381" i="44"/>
  <c r="B6380" i="44"/>
  <c r="B6379" i="44"/>
  <c r="B6378" i="44"/>
  <c r="B6377" i="44"/>
  <c r="B6376" i="44"/>
  <c r="B6375" i="44"/>
  <c r="B6374" i="44"/>
  <c r="B6373" i="44"/>
  <c r="B6372" i="44"/>
  <c r="B6371" i="44"/>
  <c r="B6370" i="44"/>
  <c r="B6369" i="44"/>
  <c r="B6368" i="44"/>
  <c r="B6367" i="44"/>
  <c r="B6366" i="44"/>
  <c r="B6365" i="44"/>
  <c r="B6364" i="44"/>
  <c r="B6363" i="44"/>
  <c r="B6362" i="44"/>
  <c r="B6361" i="44"/>
  <c r="B6360" i="44"/>
  <c r="B6359" i="44"/>
  <c r="B6358" i="44"/>
  <c r="B6357" i="44"/>
  <c r="B6356" i="44"/>
  <c r="B6355" i="44"/>
  <c r="B6354" i="44"/>
  <c r="B6353" i="44"/>
  <c r="B6352" i="44"/>
  <c r="B6351" i="44"/>
  <c r="B6350" i="44"/>
  <c r="B6349" i="44"/>
  <c r="B6348" i="44"/>
  <c r="B6347" i="44"/>
  <c r="B6346" i="44"/>
  <c r="B6345" i="44"/>
  <c r="B6344" i="44"/>
  <c r="B6343" i="44"/>
  <c r="B6342" i="44"/>
  <c r="B6341" i="44"/>
  <c r="B6340" i="44"/>
  <c r="B6339" i="44"/>
  <c r="B6338" i="44"/>
  <c r="B6337" i="44"/>
  <c r="B6336" i="44"/>
  <c r="B6335" i="44"/>
  <c r="B6334" i="44"/>
  <c r="B6333" i="44"/>
  <c r="B6332" i="44"/>
  <c r="B6331" i="44"/>
  <c r="B6330" i="44"/>
  <c r="B6329" i="44"/>
  <c r="B6328" i="44"/>
  <c r="B6327" i="44"/>
  <c r="B6326" i="44"/>
  <c r="B6325" i="44"/>
  <c r="B6324" i="44"/>
  <c r="B6323" i="44"/>
  <c r="B6322" i="44"/>
  <c r="B6321" i="44"/>
  <c r="B6320" i="44"/>
  <c r="B6319" i="44"/>
  <c r="B6318" i="44"/>
  <c r="B6317" i="44"/>
  <c r="B6316" i="44"/>
  <c r="B6315" i="44"/>
  <c r="B6314" i="44"/>
  <c r="B6313" i="44"/>
  <c r="B6312" i="44"/>
  <c r="B6311" i="44"/>
  <c r="B6310" i="44"/>
  <c r="B6309" i="44"/>
  <c r="B6308" i="44"/>
  <c r="B6307" i="44"/>
  <c r="B6306" i="44"/>
  <c r="B6305" i="44"/>
  <c r="B6304" i="44"/>
  <c r="B6303" i="44"/>
  <c r="B6302" i="44"/>
  <c r="B6301" i="44"/>
  <c r="B6300" i="44"/>
  <c r="B6299" i="44"/>
  <c r="B6298" i="44"/>
  <c r="B6297" i="44"/>
  <c r="B6296" i="44"/>
  <c r="B6295" i="44"/>
  <c r="B6294" i="44"/>
  <c r="B6293" i="44"/>
  <c r="B6292" i="44"/>
  <c r="B6291" i="44"/>
  <c r="B6290" i="44"/>
  <c r="B6289" i="44"/>
  <c r="B6288" i="44"/>
  <c r="B6287" i="44"/>
  <c r="B6286" i="44"/>
  <c r="B6285" i="44"/>
  <c r="B6284" i="44"/>
  <c r="B6283" i="44"/>
  <c r="B6282" i="44"/>
  <c r="B6281" i="44"/>
  <c r="B6280" i="44"/>
  <c r="B6279" i="44"/>
  <c r="B6278" i="44"/>
  <c r="B6277" i="44"/>
  <c r="B6276" i="44"/>
  <c r="B6275" i="44"/>
  <c r="B6274" i="44"/>
  <c r="B6273" i="44"/>
  <c r="B6272" i="44"/>
  <c r="B6271" i="44"/>
  <c r="B6270" i="44"/>
  <c r="B6269" i="44"/>
  <c r="B6268" i="44"/>
  <c r="B6267" i="44"/>
  <c r="B6266" i="44"/>
  <c r="B6265" i="44"/>
  <c r="B6264" i="44"/>
  <c r="B6263" i="44"/>
  <c r="B6262" i="44"/>
  <c r="B6261" i="44"/>
  <c r="B6260" i="44"/>
  <c r="B6259" i="44"/>
  <c r="B6258" i="44"/>
  <c r="B6257" i="44"/>
  <c r="B6256" i="44"/>
  <c r="B6255" i="44"/>
  <c r="B6254" i="44"/>
  <c r="B6253" i="44"/>
  <c r="B6252" i="44"/>
  <c r="B6251" i="44"/>
  <c r="B6250" i="44"/>
  <c r="B6249" i="44"/>
  <c r="B6248" i="44"/>
  <c r="B6247" i="44"/>
  <c r="B6246" i="44"/>
  <c r="B6245" i="44"/>
  <c r="B6244" i="44"/>
  <c r="B6243" i="44"/>
  <c r="B6242" i="44"/>
  <c r="B6241" i="44"/>
  <c r="B6240" i="44"/>
  <c r="B6239" i="44"/>
  <c r="B6238" i="44"/>
  <c r="B6237" i="44"/>
  <c r="B6236" i="44"/>
  <c r="B6235" i="44"/>
  <c r="B6234" i="44"/>
  <c r="B6233" i="44"/>
  <c r="B6232" i="44"/>
  <c r="B6231" i="44"/>
  <c r="B6230" i="44"/>
  <c r="B6229" i="44"/>
  <c r="B6228" i="44"/>
  <c r="B6227" i="44"/>
  <c r="B6226" i="44"/>
  <c r="B6225" i="44"/>
  <c r="B6224" i="44"/>
  <c r="B6223" i="44"/>
  <c r="B6222" i="44"/>
  <c r="B6221" i="44"/>
  <c r="B6220" i="44"/>
  <c r="B6219" i="44"/>
  <c r="B6218" i="44"/>
  <c r="B6217" i="44"/>
  <c r="B6216" i="44"/>
  <c r="B6215" i="44"/>
  <c r="B6214" i="44"/>
  <c r="B6213" i="44"/>
  <c r="B6212" i="44"/>
  <c r="B6211" i="44"/>
  <c r="B6210" i="44"/>
  <c r="B6209" i="44"/>
  <c r="B6208" i="44"/>
  <c r="B6207" i="44"/>
  <c r="B6206" i="44"/>
  <c r="B6205" i="44"/>
  <c r="B6204" i="44"/>
  <c r="B6203" i="44"/>
  <c r="B6202" i="44"/>
  <c r="B6201" i="44"/>
  <c r="B6200" i="44"/>
  <c r="B6199" i="44"/>
  <c r="B6198" i="44"/>
  <c r="B6197" i="44"/>
  <c r="B6196" i="44"/>
  <c r="B6195" i="44"/>
  <c r="B6194" i="44"/>
  <c r="B6193" i="44"/>
  <c r="B6192" i="44"/>
  <c r="B6191" i="44"/>
  <c r="B6190" i="44"/>
  <c r="B6189" i="44"/>
  <c r="B6188" i="44"/>
  <c r="B6187" i="44"/>
  <c r="B6186" i="44"/>
  <c r="B6185" i="44"/>
  <c r="B6184" i="44"/>
  <c r="B6183" i="44"/>
  <c r="B6182" i="44"/>
  <c r="B6181" i="44"/>
  <c r="B6180" i="44"/>
  <c r="B6179" i="44"/>
  <c r="B6178" i="44"/>
  <c r="B6177" i="44"/>
  <c r="B6176" i="44"/>
  <c r="B6175" i="44"/>
  <c r="B6174" i="44"/>
  <c r="B6173" i="44"/>
  <c r="B6172" i="44"/>
  <c r="B6171" i="44"/>
  <c r="B6170" i="44"/>
  <c r="B6169" i="44"/>
  <c r="B6168" i="44"/>
  <c r="B6167" i="44"/>
  <c r="B6166" i="44"/>
  <c r="B6165" i="44"/>
  <c r="B6164" i="44"/>
  <c r="B6163" i="44"/>
  <c r="B6162" i="44"/>
  <c r="B6161" i="44"/>
  <c r="B6160" i="44"/>
  <c r="B6159" i="44"/>
  <c r="B6158" i="44"/>
  <c r="B6157" i="44"/>
  <c r="B6156" i="44"/>
  <c r="B6155" i="44"/>
  <c r="B6154" i="44"/>
  <c r="B6153" i="44"/>
  <c r="B6152" i="44"/>
  <c r="B6151" i="44"/>
  <c r="B6150" i="44"/>
  <c r="B6149" i="44"/>
  <c r="B6148" i="44"/>
  <c r="B6147" i="44"/>
  <c r="B6146" i="44"/>
  <c r="B6145" i="44"/>
  <c r="B6144" i="44"/>
  <c r="B6143" i="44"/>
  <c r="B6142" i="44"/>
  <c r="B6141" i="44"/>
  <c r="B6140" i="44"/>
  <c r="B6139" i="44"/>
  <c r="B6138" i="44"/>
  <c r="B6137" i="44"/>
  <c r="B6136" i="44"/>
  <c r="B6135" i="44"/>
  <c r="B6134" i="44"/>
  <c r="B6133" i="44"/>
  <c r="B6132" i="44"/>
  <c r="B6131" i="44"/>
  <c r="B6130" i="44"/>
  <c r="B6129" i="44"/>
  <c r="B6128" i="44"/>
  <c r="B6127" i="44"/>
  <c r="B6126" i="44"/>
  <c r="B6125" i="44"/>
  <c r="B6124" i="44"/>
  <c r="B6123" i="44"/>
  <c r="B6122" i="44"/>
  <c r="B6121" i="44"/>
  <c r="B6120" i="44"/>
  <c r="B6119" i="44"/>
  <c r="B6118" i="44"/>
  <c r="B6117" i="44"/>
  <c r="B6116" i="44"/>
  <c r="B6115" i="44"/>
  <c r="B6114" i="44"/>
  <c r="B6113" i="44"/>
  <c r="B6112" i="44"/>
  <c r="B6111" i="44"/>
  <c r="B6110" i="44"/>
  <c r="B6109" i="44"/>
  <c r="B6108" i="44"/>
  <c r="B6107" i="44"/>
  <c r="B6106" i="44"/>
  <c r="B6105" i="44"/>
  <c r="B6104" i="44"/>
  <c r="B6103" i="44"/>
  <c r="B6102" i="44"/>
  <c r="B6101" i="44"/>
  <c r="B6100" i="44"/>
  <c r="B6099" i="44"/>
  <c r="B6098" i="44"/>
  <c r="B6097" i="44"/>
  <c r="B6096" i="44"/>
  <c r="B6095" i="44"/>
  <c r="B6094" i="44"/>
  <c r="B6093" i="44"/>
  <c r="B6092" i="44"/>
  <c r="B6091" i="44"/>
  <c r="B6090" i="44"/>
  <c r="B6089" i="44"/>
  <c r="B6088" i="44"/>
  <c r="B6087" i="44"/>
  <c r="B6086" i="44"/>
  <c r="B6085" i="44"/>
  <c r="B6084" i="44"/>
  <c r="B6083" i="44"/>
  <c r="B6082" i="44"/>
  <c r="B6081" i="44"/>
  <c r="B6080" i="44"/>
  <c r="B6079" i="44"/>
  <c r="B6078" i="44"/>
  <c r="B6077" i="44"/>
  <c r="B6076" i="44"/>
  <c r="B6075" i="44"/>
  <c r="B6074" i="44"/>
  <c r="B6073" i="44"/>
  <c r="B6072" i="44"/>
  <c r="B6071" i="44"/>
  <c r="B6070" i="44"/>
  <c r="B6069" i="44"/>
  <c r="B6068" i="44"/>
  <c r="B6067" i="44"/>
  <c r="B6066" i="44"/>
  <c r="B6065" i="44"/>
  <c r="B6064" i="44"/>
  <c r="B6063" i="44"/>
  <c r="B6062" i="44"/>
  <c r="B6061" i="44"/>
  <c r="B6060" i="44"/>
  <c r="B6059" i="44"/>
  <c r="B6058" i="44"/>
  <c r="B6057" i="44"/>
  <c r="B6056" i="44"/>
  <c r="B6055" i="44"/>
  <c r="B6054" i="44"/>
  <c r="B6053" i="44"/>
  <c r="B6052" i="44"/>
  <c r="B6051" i="44"/>
  <c r="B6050" i="44"/>
  <c r="B6049" i="44"/>
  <c r="B6048" i="44"/>
  <c r="B6047" i="44"/>
  <c r="B6046" i="44"/>
  <c r="B6045" i="44"/>
  <c r="B6044" i="44"/>
  <c r="B6043" i="44"/>
  <c r="B6042" i="44"/>
  <c r="B6041" i="44"/>
  <c r="B6040" i="44"/>
  <c r="B6039" i="44"/>
  <c r="B6038" i="44"/>
  <c r="B6037" i="44"/>
  <c r="B6036" i="44"/>
  <c r="B6035" i="44"/>
  <c r="B6034" i="44"/>
  <c r="B6033" i="44"/>
  <c r="B6032" i="44"/>
  <c r="B6031" i="44"/>
  <c r="B6030" i="44"/>
  <c r="B6029" i="44"/>
  <c r="B6028" i="44"/>
  <c r="B6027" i="44"/>
  <c r="B6026" i="44"/>
  <c r="B6025" i="44"/>
  <c r="B6024" i="44"/>
  <c r="B6023" i="44"/>
  <c r="B6022" i="44"/>
  <c r="B6021" i="44"/>
  <c r="B6020" i="44"/>
  <c r="B6019" i="44"/>
  <c r="B6018" i="44"/>
  <c r="B6017" i="44"/>
  <c r="B6016" i="44"/>
  <c r="B6015" i="44"/>
  <c r="B6014" i="44"/>
  <c r="B6013" i="44"/>
  <c r="B6012" i="44"/>
  <c r="B6011" i="44"/>
  <c r="B6010" i="44"/>
  <c r="B6009" i="44"/>
  <c r="B6008" i="44"/>
  <c r="B6007" i="44"/>
  <c r="B6006" i="44"/>
  <c r="B6005" i="44"/>
  <c r="B6004" i="44"/>
  <c r="B6003" i="44"/>
  <c r="B6002" i="44"/>
  <c r="B6001" i="44"/>
  <c r="B6000" i="44"/>
  <c r="B5999" i="44"/>
  <c r="B5998" i="44"/>
  <c r="B5997" i="44"/>
  <c r="B5996" i="44"/>
  <c r="B5995" i="44"/>
  <c r="B5994" i="44"/>
  <c r="B5993" i="44"/>
  <c r="B5992" i="44"/>
  <c r="B5991" i="44"/>
  <c r="B5990" i="44"/>
  <c r="B5989" i="44"/>
  <c r="B5988" i="44"/>
  <c r="B5987" i="44"/>
  <c r="B5986" i="44"/>
  <c r="B5985" i="44"/>
  <c r="B5984" i="44"/>
  <c r="B5983" i="44"/>
  <c r="B5982" i="44"/>
  <c r="B5981" i="44"/>
  <c r="B5980" i="44"/>
  <c r="B5979" i="44"/>
  <c r="B5978" i="44"/>
  <c r="B5977" i="44"/>
  <c r="B5976" i="44"/>
  <c r="B5975" i="44"/>
  <c r="B5974" i="44"/>
  <c r="B5973" i="44"/>
  <c r="B5972" i="44"/>
  <c r="B5971" i="44"/>
  <c r="B5970" i="44"/>
  <c r="B5969" i="44"/>
  <c r="B5968" i="44"/>
  <c r="B5967" i="44"/>
  <c r="B5966" i="44"/>
  <c r="B5965" i="44"/>
  <c r="B5964" i="44"/>
  <c r="B5963" i="44"/>
  <c r="B5962" i="44"/>
  <c r="B5961" i="44"/>
  <c r="B5960" i="44"/>
  <c r="B5959" i="44"/>
  <c r="B5958" i="44"/>
  <c r="B5957" i="44"/>
  <c r="B5956" i="44"/>
  <c r="B5955" i="44"/>
  <c r="B5954" i="44"/>
  <c r="B5953" i="44"/>
  <c r="B5952" i="44"/>
  <c r="B5951" i="44"/>
  <c r="B5950" i="44"/>
  <c r="B5949" i="44"/>
  <c r="B5948" i="44"/>
  <c r="B5947" i="44"/>
  <c r="B5946" i="44"/>
  <c r="B5945" i="44"/>
  <c r="B5944" i="44"/>
  <c r="B5943" i="44"/>
  <c r="B5942" i="44"/>
  <c r="B5941" i="44"/>
  <c r="B5940" i="44"/>
  <c r="B5939" i="44"/>
  <c r="B5938" i="44"/>
  <c r="B5937" i="44"/>
  <c r="B5936" i="44"/>
  <c r="B5935" i="44"/>
  <c r="B5934" i="44"/>
  <c r="B5933" i="44"/>
  <c r="B5932" i="44"/>
  <c r="B5931" i="44"/>
  <c r="B5930" i="44"/>
  <c r="B5929" i="44"/>
  <c r="B5928" i="44"/>
  <c r="B5927" i="44"/>
  <c r="B5926" i="44"/>
  <c r="B5925" i="44"/>
  <c r="B5924" i="44"/>
  <c r="B5923" i="44"/>
  <c r="B5922" i="44"/>
  <c r="B5921" i="44"/>
  <c r="B5920" i="44"/>
  <c r="B5919" i="44"/>
  <c r="B5918" i="44"/>
  <c r="B5917" i="44"/>
  <c r="B5916" i="44"/>
  <c r="B5915" i="44"/>
  <c r="B5914" i="44"/>
  <c r="B5913" i="44"/>
  <c r="B5912" i="44"/>
  <c r="B5911" i="44"/>
  <c r="B5910" i="44"/>
  <c r="B5909" i="44"/>
  <c r="B5908" i="44"/>
  <c r="B5907" i="44"/>
  <c r="B5906" i="44"/>
  <c r="B5905" i="44"/>
  <c r="B5904" i="44"/>
  <c r="B5903" i="44"/>
  <c r="B5902" i="44"/>
  <c r="B5901" i="44"/>
  <c r="B5900" i="44"/>
  <c r="B5899" i="44"/>
  <c r="B5898" i="44"/>
  <c r="B5897" i="44"/>
  <c r="B5896" i="44"/>
  <c r="B5895" i="44"/>
  <c r="B5894" i="44"/>
  <c r="B5893" i="44"/>
  <c r="B5892" i="44"/>
  <c r="B5891" i="44"/>
  <c r="B5890" i="44"/>
  <c r="B5889" i="44"/>
  <c r="B5888" i="44"/>
  <c r="B5887" i="44"/>
  <c r="B5886" i="44"/>
  <c r="B5885" i="44"/>
  <c r="B5884" i="44"/>
  <c r="B5883" i="44"/>
  <c r="B5882" i="44"/>
  <c r="B5881" i="44"/>
  <c r="B5880" i="44"/>
  <c r="B5879" i="44"/>
  <c r="B5878" i="44"/>
  <c r="B5877" i="44"/>
  <c r="B5876" i="44"/>
  <c r="B5875" i="44"/>
  <c r="B5874" i="44"/>
  <c r="B5873" i="44"/>
  <c r="B5872" i="44"/>
  <c r="B5871" i="44"/>
  <c r="B5870" i="44"/>
  <c r="B5869" i="44"/>
  <c r="B5868" i="44"/>
  <c r="B5867" i="44"/>
  <c r="B5866" i="44"/>
  <c r="B5865" i="44"/>
  <c r="B5864" i="44"/>
  <c r="B5863" i="44"/>
  <c r="B5862" i="44"/>
  <c r="B5861" i="44"/>
  <c r="B5860" i="44"/>
  <c r="B5859" i="44"/>
  <c r="B5858" i="44"/>
  <c r="B5857" i="44"/>
  <c r="B5856" i="44"/>
  <c r="B5855" i="44"/>
  <c r="B5854" i="44"/>
  <c r="B5853" i="44"/>
  <c r="B5852" i="44"/>
  <c r="B5851" i="44"/>
  <c r="B5850" i="44"/>
  <c r="B5849" i="44"/>
  <c r="B5848" i="44"/>
  <c r="B5847" i="44"/>
  <c r="B5846" i="44"/>
  <c r="B5845" i="44"/>
  <c r="B5844" i="44"/>
  <c r="B5843" i="44"/>
  <c r="B5842" i="44"/>
  <c r="B5841" i="44"/>
  <c r="B5840" i="44"/>
  <c r="B5839" i="44"/>
  <c r="B5838" i="44"/>
  <c r="B5837" i="44"/>
  <c r="B5836" i="44"/>
  <c r="B5835" i="44"/>
  <c r="B5834" i="44"/>
  <c r="B5833" i="44"/>
  <c r="B5832" i="44"/>
  <c r="B5831" i="44"/>
  <c r="B5830" i="44"/>
  <c r="B5829" i="44"/>
  <c r="B5828" i="44"/>
  <c r="B5827" i="44"/>
  <c r="B5826" i="44"/>
  <c r="B5825" i="44"/>
  <c r="B5824" i="44"/>
  <c r="B5823" i="44"/>
  <c r="B5822" i="44"/>
  <c r="B5821" i="44"/>
  <c r="B5820" i="44"/>
  <c r="B5819" i="44"/>
  <c r="B5818" i="44"/>
  <c r="B5817" i="44"/>
  <c r="B5816" i="44"/>
  <c r="B5815" i="44"/>
  <c r="B5814" i="44"/>
  <c r="B5813" i="44"/>
  <c r="B5812" i="44"/>
  <c r="B5811" i="44"/>
  <c r="B5810" i="44"/>
  <c r="B5809" i="44"/>
  <c r="B5808" i="44"/>
  <c r="B5807" i="44"/>
  <c r="B5806" i="44"/>
  <c r="B5805" i="44"/>
  <c r="B5804" i="44"/>
  <c r="B5803" i="44"/>
  <c r="B5802" i="44"/>
  <c r="B5801" i="44"/>
  <c r="B5800" i="44"/>
  <c r="B5799" i="44"/>
  <c r="B5798" i="44"/>
  <c r="B5797" i="44"/>
  <c r="B5796" i="44"/>
  <c r="B5795" i="44"/>
  <c r="B5794" i="44"/>
  <c r="B5793" i="44"/>
  <c r="B5792" i="44"/>
  <c r="B5791" i="44"/>
  <c r="B5790" i="44"/>
  <c r="B5789" i="44"/>
  <c r="B5788" i="44"/>
  <c r="B5787" i="44"/>
  <c r="B5786" i="44"/>
  <c r="B5785" i="44"/>
  <c r="B5784" i="44"/>
  <c r="B5783" i="44"/>
  <c r="B5782" i="44"/>
  <c r="B5781" i="44"/>
  <c r="B5780" i="44"/>
  <c r="B5779" i="44"/>
  <c r="B5778" i="44"/>
  <c r="B5777" i="44"/>
  <c r="B5776" i="44"/>
  <c r="B5775" i="44"/>
  <c r="B5774" i="44"/>
  <c r="B5773" i="44"/>
  <c r="B5772" i="44"/>
  <c r="B5771" i="44"/>
  <c r="B5770" i="44"/>
  <c r="B5769" i="44"/>
  <c r="B5768" i="44"/>
  <c r="B5767" i="44"/>
  <c r="B5766" i="44"/>
  <c r="B5765" i="44"/>
  <c r="B5764" i="44"/>
  <c r="B5763" i="44"/>
  <c r="B5762" i="44"/>
  <c r="B5761" i="44"/>
  <c r="B5760" i="44"/>
  <c r="B5759" i="44"/>
  <c r="B5758" i="44"/>
  <c r="B5757" i="44"/>
  <c r="B5756" i="44"/>
  <c r="B5755" i="44"/>
  <c r="B5754" i="44"/>
  <c r="B5753" i="44"/>
  <c r="B5752" i="44"/>
  <c r="B5751" i="44"/>
  <c r="B5750" i="44"/>
  <c r="B5749" i="44"/>
  <c r="B5748" i="44"/>
  <c r="B5747" i="44"/>
  <c r="B5746" i="44"/>
  <c r="B5745" i="44"/>
  <c r="B5744" i="44"/>
  <c r="B5743" i="44"/>
  <c r="B5742" i="44"/>
  <c r="B5741" i="44"/>
  <c r="B5740" i="44"/>
  <c r="B5739" i="44"/>
  <c r="B5738" i="44"/>
  <c r="B5737" i="44"/>
  <c r="B5736" i="44"/>
  <c r="B5735" i="44"/>
  <c r="B5734" i="44"/>
  <c r="B5733" i="44"/>
  <c r="B5732" i="44"/>
  <c r="B5731" i="44"/>
  <c r="B5730" i="44"/>
  <c r="B5729" i="44"/>
  <c r="B5728" i="44"/>
  <c r="B5727" i="44"/>
  <c r="B5726" i="44"/>
  <c r="B5725" i="44"/>
  <c r="B5724" i="44"/>
  <c r="B5723" i="44"/>
  <c r="B5722" i="44"/>
  <c r="B5721" i="44"/>
  <c r="B5720" i="44"/>
  <c r="B5719" i="44"/>
  <c r="B5718" i="44"/>
  <c r="B5717" i="44"/>
  <c r="B5716" i="44"/>
  <c r="B5715" i="44"/>
  <c r="B5714" i="44"/>
  <c r="B5713" i="44"/>
  <c r="B5712" i="44"/>
  <c r="B5711" i="44"/>
  <c r="B5710" i="44"/>
  <c r="B5709" i="44"/>
  <c r="B5708" i="44"/>
  <c r="B5707" i="44"/>
  <c r="B5706" i="44"/>
  <c r="B5705" i="44"/>
  <c r="B5704" i="44"/>
  <c r="B5703" i="44"/>
  <c r="B5702" i="44"/>
  <c r="B5701" i="44"/>
  <c r="B5700" i="44"/>
  <c r="B5699" i="44"/>
  <c r="B5698" i="44"/>
  <c r="B5697" i="44"/>
  <c r="B5696" i="44"/>
  <c r="B5695" i="44"/>
  <c r="B5694" i="44"/>
  <c r="B5693" i="44"/>
  <c r="B5692" i="44"/>
  <c r="B5691" i="44"/>
  <c r="B5690" i="44"/>
  <c r="B5689" i="44"/>
  <c r="B5688" i="44"/>
  <c r="B5687" i="44"/>
  <c r="B5686" i="44"/>
  <c r="B5685" i="44"/>
  <c r="B5684" i="44"/>
  <c r="B5683" i="44"/>
  <c r="B5682" i="44"/>
  <c r="B5681" i="44"/>
  <c r="B5680" i="44"/>
  <c r="B5679" i="44"/>
  <c r="B5678" i="44"/>
  <c r="B5677" i="44"/>
  <c r="B5676" i="44"/>
  <c r="B5675" i="44"/>
  <c r="B5674" i="44"/>
  <c r="B5673" i="44"/>
  <c r="B5672" i="44"/>
  <c r="B5671" i="44"/>
  <c r="B5670" i="44"/>
  <c r="B5669" i="44"/>
  <c r="B5668" i="44"/>
  <c r="B5667" i="44"/>
  <c r="B5666" i="44"/>
  <c r="B5665" i="44"/>
  <c r="B5664" i="44"/>
  <c r="B5663" i="44"/>
  <c r="B5662" i="44"/>
  <c r="B5661" i="44"/>
  <c r="B5660" i="44"/>
  <c r="B5659" i="44"/>
  <c r="B5658" i="44"/>
  <c r="B5657" i="44"/>
  <c r="B5656" i="44"/>
  <c r="B5655" i="44"/>
  <c r="B5654" i="44"/>
  <c r="B5653" i="44"/>
  <c r="B5652" i="44"/>
  <c r="B5651" i="44"/>
  <c r="B5650" i="44"/>
  <c r="B5649" i="44"/>
  <c r="B5648" i="44"/>
  <c r="B5647" i="44"/>
  <c r="B5646" i="44"/>
  <c r="B5645" i="44"/>
  <c r="B5644" i="44"/>
  <c r="B5643" i="44"/>
  <c r="B5642" i="44"/>
  <c r="B5641" i="44"/>
  <c r="B5640" i="44"/>
  <c r="B5639" i="44"/>
  <c r="B5638" i="44"/>
  <c r="B5637" i="44"/>
  <c r="B5636" i="44"/>
  <c r="B5635" i="44"/>
  <c r="B5634" i="44"/>
  <c r="B5633" i="44"/>
  <c r="B5632" i="44"/>
  <c r="B5631" i="44"/>
  <c r="B5630" i="44"/>
  <c r="B5629" i="44"/>
  <c r="B5628" i="44"/>
  <c r="B5627" i="44"/>
  <c r="B5626" i="44"/>
  <c r="B5625" i="44"/>
  <c r="B5624" i="44"/>
  <c r="B5623" i="44"/>
  <c r="B5622" i="44"/>
  <c r="B5621" i="44"/>
  <c r="B5620" i="44"/>
  <c r="B5619" i="44"/>
  <c r="B5618" i="44"/>
  <c r="B5617" i="44"/>
  <c r="B5616" i="44"/>
  <c r="B5615" i="44"/>
  <c r="B5614" i="44"/>
  <c r="B5613" i="44"/>
  <c r="B5612" i="44"/>
  <c r="B5611" i="44"/>
  <c r="B5610" i="44"/>
  <c r="B5609" i="44"/>
  <c r="B5608" i="44"/>
  <c r="B5607" i="44"/>
  <c r="B5606" i="44"/>
  <c r="B5605" i="44"/>
  <c r="B5604" i="44"/>
  <c r="B5603" i="44"/>
  <c r="B5602" i="44"/>
  <c r="B5601" i="44"/>
  <c r="B5600" i="44"/>
  <c r="B5599" i="44"/>
  <c r="B5598" i="44"/>
  <c r="B5597" i="44"/>
  <c r="B5596" i="44"/>
  <c r="B5595" i="44"/>
  <c r="B5594" i="44"/>
  <c r="B5593" i="44"/>
  <c r="B5592" i="44"/>
  <c r="B5591" i="44"/>
  <c r="B5590" i="44"/>
  <c r="B5589" i="44"/>
  <c r="B5588" i="44"/>
  <c r="B5587" i="44"/>
  <c r="B5586" i="44"/>
  <c r="B5585" i="44"/>
  <c r="B5584" i="44"/>
  <c r="B5583" i="44"/>
  <c r="B5582" i="44"/>
  <c r="B5581" i="44"/>
  <c r="B5580" i="44"/>
  <c r="B5579" i="44"/>
  <c r="B5578" i="44"/>
  <c r="B5577" i="44"/>
  <c r="B5576" i="44"/>
  <c r="B5575" i="44"/>
  <c r="B5574" i="44"/>
  <c r="B5573" i="44"/>
  <c r="B5572" i="44"/>
  <c r="B5571" i="44"/>
  <c r="B5570" i="44"/>
  <c r="B5569" i="44"/>
  <c r="B5568" i="44"/>
  <c r="B5567" i="44"/>
  <c r="B5566" i="44"/>
  <c r="B5565" i="44"/>
  <c r="B5564" i="44"/>
  <c r="B5563" i="44"/>
  <c r="B5562" i="44"/>
  <c r="B5561" i="44"/>
  <c r="B5560" i="44"/>
  <c r="B5559" i="44"/>
  <c r="B5558" i="44"/>
  <c r="B5557" i="44"/>
  <c r="B5556" i="44"/>
  <c r="B5555" i="44"/>
  <c r="B5554" i="44"/>
  <c r="B5553" i="44"/>
  <c r="B5552" i="44"/>
  <c r="B5551" i="44"/>
  <c r="B5550" i="44"/>
  <c r="B5549" i="44"/>
  <c r="B5548" i="44"/>
  <c r="B5547" i="44"/>
  <c r="B5546" i="44"/>
  <c r="B5545" i="44"/>
  <c r="B5544" i="44"/>
  <c r="B5543" i="44"/>
  <c r="B5542" i="44"/>
  <c r="B5541" i="44"/>
  <c r="B5540" i="44"/>
  <c r="B5539" i="44"/>
  <c r="B5538" i="44"/>
  <c r="B5537" i="44"/>
  <c r="B5536" i="44"/>
  <c r="B5535" i="44"/>
  <c r="B5534" i="44"/>
  <c r="B5533" i="44"/>
  <c r="B5532" i="44"/>
  <c r="B5531" i="44"/>
  <c r="B5530" i="44"/>
  <c r="B5529" i="44"/>
  <c r="B5528" i="44"/>
  <c r="B5527" i="44"/>
  <c r="B5526" i="44"/>
  <c r="B5525" i="44"/>
  <c r="B5524" i="44"/>
  <c r="B5523" i="44"/>
  <c r="B5522" i="44"/>
  <c r="B5521" i="44"/>
  <c r="B5520" i="44"/>
  <c r="B5519" i="44"/>
  <c r="B5518" i="44"/>
  <c r="B5517" i="44"/>
  <c r="B5516" i="44"/>
  <c r="B5515" i="44"/>
  <c r="B5514" i="44"/>
  <c r="B5513" i="44"/>
  <c r="B5512" i="44"/>
  <c r="B5511" i="44"/>
  <c r="B5510" i="44"/>
  <c r="B5509" i="44"/>
  <c r="B5508" i="44"/>
  <c r="B5507" i="44"/>
  <c r="B5506" i="44"/>
  <c r="B5505" i="44"/>
  <c r="B5504" i="44"/>
  <c r="B5503" i="44"/>
  <c r="B5502" i="44"/>
  <c r="B5501" i="44"/>
  <c r="B5500" i="44"/>
  <c r="B5499" i="44"/>
  <c r="B5498" i="44"/>
  <c r="B5497" i="44"/>
  <c r="B5496" i="44"/>
  <c r="B5495" i="44"/>
  <c r="B5494" i="44"/>
  <c r="B5493" i="44"/>
  <c r="B5492" i="44"/>
  <c r="B5491" i="44"/>
  <c r="B5490" i="44"/>
  <c r="B5489" i="44"/>
  <c r="B5488" i="44"/>
  <c r="B5487" i="44"/>
  <c r="B5486" i="44"/>
  <c r="B5485" i="44"/>
  <c r="B5484" i="44"/>
  <c r="B5483" i="44"/>
  <c r="B5482" i="44"/>
  <c r="B5481" i="44"/>
  <c r="B5480" i="44"/>
  <c r="B5479" i="44"/>
  <c r="B5478" i="44"/>
  <c r="B5477" i="44"/>
  <c r="B5476" i="44"/>
  <c r="B5475" i="44"/>
  <c r="B5474" i="44"/>
  <c r="B5473" i="44"/>
  <c r="B5472" i="44"/>
  <c r="B5471" i="44"/>
  <c r="B5470" i="44"/>
  <c r="B5469" i="44"/>
  <c r="B5468" i="44"/>
  <c r="B5467" i="44"/>
  <c r="B5466" i="44"/>
  <c r="B5465" i="44"/>
  <c r="B5464" i="44"/>
  <c r="B5463" i="44"/>
  <c r="B5462" i="44"/>
  <c r="B5461" i="44"/>
  <c r="B5460" i="44"/>
  <c r="B5459" i="44"/>
  <c r="B5458" i="44"/>
  <c r="B5457" i="44"/>
  <c r="B5456" i="44"/>
  <c r="B5455" i="44"/>
  <c r="B5454" i="44"/>
  <c r="B5453" i="44"/>
  <c r="B5452" i="44"/>
  <c r="B5451" i="44"/>
  <c r="B5450" i="44"/>
  <c r="B5449" i="44"/>
  <c r="B5448" i="44"/>
  <c r="B5447" i="44"/>
  <c r="B5446" i="44"/>
  <c r="B5445" i="44"/>
  <c r="B5444" i="44"/>
  <c r="B5443" i="44"/>
  <c r="B5442" i="44"/>
  <c r="B5441" i="44"/>
  <c r="B5440" i="44"/>
  <c r="B5439" i="44"/>
  <c r="B5438" i="44"/>
  <c r="B5437" i="44"/>
  <c r="B5436" i="44"/>
  <c r="B5435" i="44"/>
  <c r="B5434" i="44"/>
  <c r="B5433" i="44"/>
  <c r="B5432" i="44"/>
  <c r="B5431" i="44"/>
  <c r="B5430" i="44"/>
  <c r="B5429" i="44"/>
  <c r="B5428" i="44"/>
  <c r="B5427" i="44"/>
  <c r="B5426" i="44"/>
  <c r="B5425" i="44"/>
  <c r="B5424" i="44"/>
  <c r="B5423" i="44"/>
  <c r="B5422" i="44"/>
  <c r="B5421" i="44"/>
  <c r="B5420" i="44"/>
  <c r="B5419" i="44"/>
  <c r="B5418" i="44"/>
  <c r="B5417" i="44"/>
  <c r="B5416" i="44"/>
  <c r="B5415" i="44"/>
  <c r="B5414" i="44"/>
  <c r="B5413" i="44"/>
  <c r="B5412" i="44"/>
  <c r="B5411" i="44"/>
  <c r="B5410" i="44"/>
  <c r="B5409" i="44"/>
  <c r="B5408" i="44"/>
  <c r="B5407" i="44"/>
  <c r="B5406" i="44"/>
  <c r="B5405" i="44"/>
  <c r="B5404" i="44"/>
  <c r="B5403" i="44"/>
  <c r="B5402" i="44"/>
  <c r="B5401" i="44"/>
  <c r="B5400" i="44"/>
  <c r="B5399" i="44"/>
  <c r="B5398" i="44"/>
  <c r="B5397" i="44"/>
  <c r="B5396" i="44"/>
  <c r="B5395" i="44"/>
  <c r="B5394" i="44"/>
  <c r="B5393" i="44"/>
  <c r="B5392" i="44"/>
  <c r="B5391" i="44"/>
  <c r="B5390" i="44"/>
  <c r="B5389" i="44"/>
  <c r="B5388" i="44"/>
  <c r="B5387" i="44"/>
  <c r="B5386" i="44"/>
  <c r="B5385" i="44"/>
  <c r="B5384" i="44"/>
  <c r="B5383" i="44"/>
  <c r="B5382" i="44"/>
  <c r="B5381" i="44"/>
  <c r="B5380" i="44"/>
  <c r="B5379" i="44"/>
  <c r="B5378" i="44"/>
  <c r="B5377" i="44"/>
  <c r="B5376" i="44"/>
  <c r="B5375" i="44"/>
  <c r="B5374" i="44"/>
  <c r="B5373" i="44"/>
  <c r="B5372" i="44"/>
  <c r="B5371" i="44"/>
  <c r="B5370" i="44"/>
  <c r="B5369" i="44"/>
  <c r="B5368" i="44"/>
  <c r="B5367" i="44"/>
  <c r="B5366" i="44"/>
  <c r="B5365" i="44"/>
  <c r="B5364" i="44"/>
  <c r="B5363" i="44"/>
  <c r="B5362" i="44"/>
  <c r="B5361" i="44"/>
  <c r="B5360" i="44"/>
  <c r="B5359" i="44"/>
  <c r="B5358" i="44"/>
  <c r="B5357" i="44"/>
  <c r="B5356" i="44"/>
  <c r="B5355" i="44"/>
  <c r="B5354" i="44"/>
  <c r="B5353" i="44"/>
  <c r="B5352" i="44"/>
  <c r="B5351" i="44"/>
  <c r="B5350" i="44"/>
  <c r="B5349" i="44"/>
  <c r="B5348" i="44"/>
  <c r="B5347" i="44"/>
  <c r="B5346" i="44"/>
  <c r="B5345" i="44"/>
  <c r="B5344" i="44"/>
  <c r="B5343" i="44"/>
  <c r="B5342" i="44"/>
  <c r="B5341" i="44"/>
  <c r="B5340" i="44"/>
  <c r="B5339" i="44"/>
  <c r="B5338" i="44"/>
  <c r="B5337" i="44"/>
  <c r="B5336" i="44"/>
  <c r="B5335" i="44"/>
  <c r="B5334" i="44"/>
  <c r="B5333" i="44"/>
  <c r="B5332" i="44"/>
  <c r="B5331" i="44"/>
  <c r="B5330" i="44"/>
  <c r="B5329" i="44"/>
  <c r="B5328" i="44"/>
  <c r="B5327" i="44"/>
  <c r="B5326" i="44"/>
  <c r="B5325" i="44"/>
  <c r="B5324" i="44"/>
  <c r="B5323" i="44"/>
  <c r="B5322" i="44"/>
  <c r="B5321" i="44"/>
  <c r="B5320" i="44"/>
  <c r="B5319" i="44"/>
  <c r="B5318" i="44"/>
  <c r="B5317" i="44"/>
  <c r="B5316" i="44"/>
  <c r="B5315" i="44"/>
  <c r="B5314" i="44"/>
  <c r="B5313" i="44"/>
  <c r="B5312" i="44"/>
  <c r="B5311" i="44"/>
  <c r="B5310" i="44"/>
  <c r="B5309" i="44"/>
  <c r="B5308" i="44"/>
  <c r="B5307" i="44"/>
  <c r="B5306" i="44"/>
  <c r="B5305" i="44"/>
  <c r="B5304" i="44"/>
  <c r="B5303" i="44"/>
  <c r="B5302" i="44"/>
  <c r="B5301" i="44"/>
  <c r="B5300" i="44"/>
  <c r="B5299" i="44"/>
  <c r="B5298" i="44"/>
  <c r="B5297" i="44"/>
  <c r="B5296" i="44"/>
  <c r="B5295" i="44"/>
  <c r="B5294" i="44"/>
  <c r="B5293" i="44"/>
  <c r="B5292" i="44"/>
  <c r="B5291" i="44"/>
  <c r="B5290" i="44"/>
  <c r="B5289" i="44"/>
  <c r="B5288" i="44"/>
  <c r="B5287" i="44"/>
  <c r="B5286" i="44"/>
  <c r="B5285" i="44"/>
  <c r="B5284" i="44"/>
  <c r="B5283" i="44"/>
  <c r="B5282" i="44"/>
  <c r="B5281" i="44"/>
  <c r="B5280" i="44"/>
  <c r="B5279" i="44"/>
  <c r="B5278" i="44"/>
  <c r="B5277" i="44"/>
  <c r="B5276" i="44"/>
  <c r="B5275" i="44"/>
  <c r="B5274" i="44"/>
  <c r="B5273" i="44"/>
  <c r="B5272" i="44"/>
  <c r="B5271" i="44"/>
  <c r="B5270" i="44"/>
  <c r="B5269" i="44"/>
  <c r="B5268" i="44"/>
  <c r="B5267" i="44"/>
  <c r="B5266" i="44"/>
  <c r="B5265" i="44"/>
  <c r="B5264" i="44"/>
  <c r="B5263" i="44"/>
  <c r="B5262" i="44"/>
  <c r="B5261" i="44"/>
  <c r="B5260" i="44"/>
  <c r="B5259" i="44"/>
  <c r="B5258" i="44"/>
  <c r="B5257" i="44"/>
  <c r="B5256" i="44"/>
  <c r="B5255" i="44"/>
  <c r="B5254" i="44"/>
  <c r="B5253" i="44"/>
  <c r="B5252" i="44"/>
  <c r="B5251" i="44"/>
  <c r="B5250" i="44"/>
  <c r="B5249" i="44"/>
  <c r="B5248" i="44"/>
  <c r="B5247" i="44"/>
  <c r="B5246" i="44"/>
  <c r="B5245" i="44"/>
  <c r="B5244" i="44"/>
  <c r="B5243" i="44"/>
  <c r="B5242" i="44"/>
  <c r="B5241" i="44"/>
  <c r="B5240" i="44"/>
  <c r="B5239" i="44"/>
  <c r="B5238" i="44"/>
  <c r="B5237" i="44"/>
  <c r="B5236" i="44"/>
  <c r="B5235" i="44"/>
  <c r="B5234" i="44"/>
  <c r="B5233" i="44"/>
  <c r="B5232" i="44"/>
  <c r="B5231" i="44"/>
  <c r="B5230" i="44"/>
  <c r="B5229" i="44"/>
  <c r="B5228" i="44"/>
  <c r="B5227" i="44"/>
  <c r="B5226" i="44"/>
  <c r="B5225" i="44"/>
  <c r="B5224" i="44"/>
  <c r="B5223" i="44"/>
  <c r="B5222" i="44"/>
  <c r="B5221" i="44"/>
  <c r="B5220" i="44"/>
  <c r="B5219" i="44"/>
  <c r="B5218" i="44"/>
  <c r="B5217" i="44"/>
  <c r="B5216" i="44"/>
  <c r="B5215" i="44"/>
  <c r="B5214" i="44"/>
  <c r="B5213" i="44"/>
  <c r="B5212" i="44"/>
  <c r="B5211" i="44"/>
  <c r="B5210" i="44"/>
  <c r="B5209" i="44"/>
  <c r="B5208" i="44"/>
  <c r="B5207" i="44"/>
  <c r="B5206" i="44"/>
  <c r="B5205" i="44"/>
  <c r="B5204" i="44"/>
  <c r="B5203" i="44"/>
  <c r="B5202" i="44"/>
  <c r="B5201" i="44"/>
  <c r="B5200" i="44"/>
  <c r="B5199" i="44"/>
  <c r="B5198" i="44"/>
  <c r="B5197" i="44"/>
  <c r="B5196" i="44"/>
  <c r="B5195" i="44"/>
  <c r="B5194" i="44"/>
  <c r="B5193" i="44"/>
  <c r="B5192" i="44"/>
  <c r="B5191" i="44"/>
  <c r="B5190" i="44"/>
  <c r="B5189" i="44"/>
  <c r="B5188" i="44"/>
  <c r="B5187" i="44"/>
  <c r="B5186" i="44"/>
  <c r="B5185" i="44"/>
  <c r="B5184" i="44"/>
  <c r="B5183" i="44"/>
  <c r="B5182" i="44"/>
  <c r="B5181" i="44"/>
  <c r="B5180" i="44"/>
  <c r="B5179" i="44"/>
  <c r="B5178" i="44"/>
  <c r="B5177" i="44"/>
  <c r="B5176" i="44"/>
  <c r="B5175" i="44"/>
  <c r="B5174" i="44"/>
  <c r="B5173" i="44"/>
  <c r="B5172" i="44"/>
  <c r="B5171" i="44"/>
  <c r="B5170" i="44"/>
  <c r="B5169" i="44"/>
  <c r="B5168" i="44"/>
  <c r="B5167" i="44"/>
  <c r="B5166" i="44"/>
  <c r="B5165" i="44"/>
  <c r="B5164" i="44"/>
  <c r="B5163" i="44"/>
  <c r="B5162" i="44"/>
  <c r="B5161" i="44"/>
  <c r="B5160" i="44"/>
  <c r="B5159" i="44"/>
  <c r="B5158" i="44"/>
  <c r="B5157" i="44"/>
  <c r="B5156" i="44"/>
  <c r="B5155" i="44"/>
  <c r="B5154" i="44"/>
  <c r="B5153" i="44"/>
  <c r="B5152" i="44"/>
  <c r="B5151" i="44"/>
  <c r="B5150" i="44"/>
  <c r="B5149" i="44"/>
  <c r="B5148" i="44"/>
  <c r="B5147" i="44"/>
  <c r="B5146" i="44"/>
  <c r="B5145" i="44"/>
  <c r="B5144" i="44"/>
  <c r="B5143" i="44"/>
  <c r="B5142" i="44"/>
  <c r="B5141" i="44"/>
  <c r="B5140" i="44"/>
  <c r="B5139" i="44"/>
  <c r="B5138" i="44"/>
  <c r="B5137" i="44"/>
  <c r="B5136" i="44"/>
  <c r="B5135" i="44"/>
  <c r="B5134" i="44"/>
  <c r="B5133" i="44"/>
  <c r="B5132" i="44"/>
  <c r="B5131" i="44"/>
  <c r="B5130" i="44"/>
  <c r="B5129" i="44"/>
  <c r="B5128" i="44"/>
  <c r="B5127" i="44"/>
  <c r="B5126" i="44"/>
  <c r="B5125" i="44"/>
  <c r="B5124" i="44"/>
  <c r="B5123" i="44"/>
  <c r="B5122" i="44"/>
  <c r="B5121" i="44"/>
  <c r="B5120" i="44"/>
  <c r="B5119" i="44"/>
  <c r="B5118" i="44"/>
  <c r="B5117" i="44"/>
  <c r="B5116" i="44"/>
  <c r="B5115" i="44"/>
  <c r="B5114" i="44"/>
  <c r="B5113" i="44"/>
  <c r="B5112" i="44"/>
  <c r="B5111" i="44"/>
  <c r="B5110" i="44"/>
  <c r="B5109" i="44"/>
  <c r="B5108" i="44"/>
  <c r="B5107" i="44"/>
  <c r="B5106" i="44"/>
  <c r="B5105" i="44"/>
  <c r="B5104" i="44"/>
  <c r="B5103" i="44"/>
  <c r="B5102" i="44"/>
  <c r="B5101" i="44"/>
  <c r="B5100" i="44"/>
  <c r="B5099" i="44"/>
  <c r="B5098" i="44"/>
  <c r="B5097" i="44"/>
  <c r="B5096" i="44"/>
  <c r="B5095" i="44"/>
  <c r="B5094" i="44"/>
  <c r="B5093" i="44"/>
  <c r="B5092" i="44"/>
  <c r="B5091" i="44"/>
  <c r="B5090" i="44"/>
  <c r="B5089" i="44"/>
  <c r="B5088" i="44"/>
  <c r="B5087" i="44"/>
  <c r="B5086" i="44"/>
  <c r="B5085" i="44"/>
  <c r="B5084" i="44"/>
  <c r="B5083" i="44"/>
  <c r="B5082" i="44"/>
  <c r="B5081" i="44"/>
  <c r="B5080" i="44"/>
  <c r="B5079" i="44"/>
  <c r="B5078" i="44"/>
  <c r="B5077" i="44"/>
  <c r="B5076" i="44"/>
  <c r="B5075" i="44"/>
  <c r="B5074" i="44"/>
  <c r="B5073" i="44"/>
  <c r="B5072" i="44"/>
  <c r="B5071" i="44"/>
  <c r="B5070" i="44"/>
  <c r="B5069" i="44"/>
  <c r="B5068" i="44"/>
  <c r="B5067" i="44"/>
  <c r="B5066" i="44"/>
  <c r="B5065" i="44"/>
  <c r="B5064" i="44"/>
  <c r="B5063" i="44"/>
  <c r="B5062" i="44"/>
  <c r="B5061" i="44"/>
  <c r="B5060" i="44"/>
  <c r="B5059" i="44"/>
  <c r="B5058" i="44"/>
  <c r="B5057" i="44"/>
  <c r="B5056" i="44"/>
  <c r="B5055" i="44"/>
  <c r="B5054" i="44"/>
  <c r="B5053" i="44"/>
  <c r="B5052" i="44"/>
  <c r="B5051" i="44"/>
  <c r="B5050" i="44"/>
  <c r="B5049" i="44"/>
  <c r="B5048" i="44"/>
  <c r="B5047" i="44"/>
  <c r="B5046" i="44"/>
  <c r="B5045" i="44"/>
  <c r="B5044" i="44"/>
  <c r="B5043" i="44"/>
  <c r="B5042" i="44"/>
  <c r="B5041" i="44"/>
  <c r="B5040" i="44"/>
  <c r="B5039" i="44"/>
  <c r="B5038" i="44"/>
  <c r="B5037" i="44"/>
  <c r="B5036" i="44"/>
  <c r="B5035" i="44"/>
  <c r="B5034" i="44"/>
  <c r="B5033" i="44"/>
  <c r="B5032" i="44"/>
  <c r="B5031" i="44"/>
  <c r="B5030" i="44"/>
  <c r="B5029" i="44"/>
  <c r="B5028" i="44"/>
  <c r="B5027" i="44"/>
  <c r="B5026" i="44"/>
  <c r="B5025" i="44"/>
  <c r="B5024" i="44"/>
  <c r="B5023" i="44"/>
  <c r="B5022" i="44"/>
  <c r="B5021" i="44"/>
  <c r="B5020" i="44"/>
  <c r="B5019" i="44"/>
  <c r="B5018" i="44"/>
  <c r="B5017" i="44"/>
  <c r="B5016" i="44"/>
  <c r="B5015" i="44"/>
  <c r="B5014" i="44"/>
  <c r="B5013" i="44"/>
  <c r="B5012" i="44"/>
  <c r="B5011" i="44"/>
  <c r="B5010" i="44"/>
  <c r="B5009" i="44"/>
  <c r="B5008" i="44"/>
  <c r="B5007" i="44"/>
  <c r="B5006" i="44"/>
  <c r="B5005" i="44"/>
  <c r="B5004" i="44"/>
  <c r="B5003" i="44"/>
  <c r="B5002" i="44"/>
  <c r="B5001" i="44"/>
  <c r="B5000" i="44"/>
  <c r="B4999" i="44"/>
  <c r="B4998" i="44"/>
  <c r="B4997" i="44"/>
  <c r="B4996" i="44"/>
  <c r="B4995" i="44"/>
  <c r="B4994" i="44"/>
  <c r="B4993" i="44"/>
  <c r="B4992" i="44"/>
  <c r="B4991" i="44"/>
  <c r="B4990" i="44"/>
  <c r="B4989" i="44"/>
  <c r="B4988" i="44"/>
  <c r="B4987" i="44"/>
  <c r="B4986" i="44"/>
  <c r="B4985" i="44"/>
  <c r="B4984" i="44"/>
  <c r="B4983" i="44"/>
  <c r="B4982" i="44"/>
  <c r="B4981" i="44"/>
  <c r="B4980" i="44"/>
  <c r="B4979" i="44"/>
  <c r="B4978" i="44"/>
  <c r="B4977" i="44"/>
  <c r="B4976" i="44"/>
  <c r="B4975" i="44"/>
  <c r="B4974" i="44"/>
  <c r="B4973" i="44"/>
  <c r="B4972" i="44"/>
  <c r="B4971" i="44"/>
  <c r="B4970" i="44"/>
  <c r="B4969" i="44"/>
  <c r="B4968" i="44"/>
  <c r="B4967" i="44"/>
  <c r="B4966" i="44"/>
  <c r="B4965" i="44"/>
  <c r="B4964" i="44"/>
  <c r="B4963" i="44"/>
  <c r="B4962" i="44"/>
  <c r="B4961" i="44"/>
  <c r="B4960" i="44"/>
  <c r="B4959" i="44"/>
  <c r="B4958" i="44"/>
  <c r="B4957" i="44"/>
  <c r="B4956" i="44"/>
  <c r="B4955" i="44"/>
  <c r="B4954" i="44"/>
  <c r="B4953" i="44"/>
  <c r="B4952" i="44"/>
  <c r="B4951" i="44"/>
  <c r="B4950" i="44"/>
  <c r="B4949" i="44"/>
  <c r="B4948" i="44"/>
  <c r="B4947" i="44"/>
  <c r="B4946" i="44"/>
  <c r="B4945" i="44"/>
  <c r="B4944" i="44"/>
  <c r="B4943" i="44"/>
  <c r="B4942" i="44"/>
  <c r="B4941" i="44"/>
  <c r="B4940" i="44"/>
  <c r="B4939" i="44"/>
  <c r="B4938" i="44"/>
  <c r="B4937" i="44"/>
  <c r="B4936" i="44"/>
  <c r="B4935" i="44"/>
  <c r="B4934" i="44"/>
  <c r="B4933" i="44"/>
  <c r="B4932" i="44"/>
  <c r="B4931" i="44"/>
  <c r="B4930" i="44"/>
  <c r="B4929" i="44"/>
  <c r="B4928" i="44"/>
  <c r="B4927" i="44"/>
  <c r="B4926" i="44"/>
  <c r="B4925" i="44"/>
  <c r="B4924" i="44"/>
  <c r="B4923" i="44"/>
  <c r="B4922" i="44"/>
  <c r="B4921" i="44"/>
  <c r="B4920" i="44"/>
  <c r="B4919" i="44"/>
  <c r="B4918" i="44"/>
  <c r="B4917" i="44"/>
  <c r="B4916" i="44"/>
  <c r="B4915" i="44"/>
  <c r="B4914" i="44"/>
  <c r="B4913" i="44"/>
  <c r="B4912" i="44"/>
  <c r="B4911" i="44"/>
  <c r="B4910" i="44"/>
  <c r="B4909" i="44"/>
  <c r="B4908" i="44"/>
  <c r="B4907" i="44"/>
  <c r="B4906" i="44"/>
  <c r="B4905" i="44"/>
  <c r="B4904" i="44"/>
  <c r="B4903" i="44"/>
  <c r="B4902" i="44"/>
  <c r="B4901" i="44"/>
  <c r="B4900" i="44"/>
  <c r="B4899" i="44"/>
  <c r="B4898" i="44"/>
  <c r="B4897" i="44"/>
  <c r="B4896" i="44"/>
  <c r="B4895" i="44"/>
  <c r="B4894" i="44"/>
  <c r="B4893" i="44"/>
  <c r="B4892" i="44"/>
  <c r="B4891" i="44"/>
  <c r="B4890" i="44"/>
  <c r="B4889" i="44"/>
  <c r="B4888" i="44"/>
  <c r="B4887" i="44"/>
  <c r="B4886" i="44"/>
  <c r="B4885" i="44"/>
  <c r="B4884" i="44"/>
  <c r="B4883" i="44"/>
  <c r="B4882" i="44"/>
  <c r="B4881" i="44"/>
  <c r="B4880" i="44"/>
  <c r="B4879" i="44"/>
  <c r="B4878" i="44"/>
  <c r="B4877" i="44"/>
  <c r="B4876" i="44"/>
  <c r="B4875" i="44"/>
  <c r="B4874" i="44"/>
  <c r="B4873" i="44"/>
  <c r="B4872" i="44"/>
  <c r="B4871" i="44"/>
  <c r="B4870" i="44"/>
  <c r="B4869" i="44"/>
  <c r="B4868" i="44"/>
  <c r="B4867" i="44"/>
  <c r="B4866" i="44"/>
  <c r="B4865" i="44"/>
  <c r="B4864" i="44"/>
  <c r="B4863" i="44"/>
  <c r="B4862" i="44"/>
  <c r="B4861" i="44"/>
  <c r="B4860" i="44"/>
  <c r="B4859" i="44"/>
  <c r="B4858" i="44"/>
  <c r="B4857" i="44"/>
  <c r="B4856" i="44"/>
  <c r="B4855" i="44"/>
  <c r="B4854" i="44"/>
  <c r="B4853" i="44"/>
  <c r="B4852" i="44"/>
  <c r="B4851" i="44"/>
  <c r="B4850" i="44"/>
  <c r="B4849" i="44"/>
  <c r="B4848" i="44"/>
  <c r="B4847" i="44"/>
  <c r="B4846" i="44"/>
  <c r="B4845" i="44"/>
  <c r="B4844" i="44"/>
  <c r="B4843" i="44"/>
  <c r="B4842" i="44"/>
  <c r="B4841" i="44"/>
  <c r="B4840" i="44"/>
  <c r="B4839" i="44"/>
  <c r="B4838" i="44"/>
  <c r="B4837" i="44"/>
  <c r="B4836" i="44"/>
  <c r="B4835" i="44"/>
  <c r="B4834" i="44"/>
  <c r="B4833" i="44"/>
  <c r="B4832" i="44"/>
  <c r="B4831" i="44"/>
  <c r="B4830" i="44"/>
  <c r="B4829" i="44"/>
  <c r="B4828" i="44"/>
  <c r="B4827" i="44"/>
  <c r="B4826" i="44"/>
  <c r="B4825" i="44"/>
  <c r="B4824" i="44"/>
  <c r="B4823" i="44"/>
  <c r="B4822" i="44"/>
  <c r="B4821" i="44"/>
  <c r="B4820" i="44"/>
  <c r="B4819" i="44"/>
  <c r="B4818" i="44"/>
  <c r="B4817" i="44"/>
  <c r="B4816" i="44"/>
  <c r="B4815" i="44"/>
  <c r="B4814" i="44"/>
  <c r="B4813" i="44"/>
  <c r="B4812" i="44"/>
  <c r="B4811" i="44"/>
  <c r="B4810" i="44"/>
  <c r="B4809" i="44"/>
  <c r="B4808" i="44"/>
  <c r="B4807" i="44"/>
  <c r="B4806" i="44"/>
  <c r="B4805" i="44"/>
  <c r="B4804" i="44"/>
  <c r="B4803" i="44"/>
  <c r="B4802" i="44"/>
  <c r="B4801" i="44"/>
  <c r="B4800" i="44"/>
  <c r="B4799" i="44"/>
  <c r="B4798" i="44"/>
  <c r="B4797" i="44"/>
  <c r="B4796" i="44"/>
  <c r="B4795" i="44"/>
  <c r="B4794" i="44"/>
  <c r="B4793" i="44"/>
  <c r="B4792" i="44"/>
  <c r="B4791" i="44"/>
  <c r="B4790" i="44"/>
  <c r="B4789" i="44"/>
  <c r="B4788" i="44"/>
  <c r="B4787" i="44"/>
  <c r="B4786" i="44"/>
  <c r="B4785" i="44"/>
  <c r="B4784" i="44"/>
  <c r="B4783" i="44"/>
  <c r="B4782" i="44"/>
  <c r="B4781" i="44"/>
  <c r="B4780" i="44"/>
  <c r="B4779" i="44"/>
  <c r="B4778" i="44"/>
  <c r="B4777" i="44"/>
  <c r="B4776" i="44"/>
  <c r="B4775" i="44"/>
  <c r="B4774" i="44"/>
  <c r="B4773" i="44"/>
  <c r="B4772" i="44"/>
  <c r="B4771" i="44"/>
  <c r="B4770" i="44"/>
  <c r="B4769" i="44"/>
  <c r="B4768" i="44"/>
  <c r="B4767" i="44"/>
  <c r="B4766" i="44"/>
  <c r="B4765" i="44"/>
  <c r="B4764" i="44"/>
  <c r="B4763" i="44"/>
  <c r="B4762" i="44"/>
  <c r="B4761" i="44"/>
  <c r="B4760" i="44"/>
  <c r="B4759" i="44"/>
  <c r="B4758" i="44"/>
  <c r="B4757" i="44"/>
  <c r="B4756" i="44"/>
  <c r="B4755" i="44"/>
  <c r="B4754" i="44"/>
  <c r="B4753" i="44"/>
  <c r="B4752" i="44"/>
  <c r="B4751" i="44"/>
  <c r="B4750" i="44"/>
  <c r="B4749" i="44"/>
  <c r="B4748" i="44"/>
  <c r="B4747" i="44"/>
  <c r="B4746" i="44"/>
  <c r="B4745" i="44"/>
  <c r="B4744" i="44"/>
  <c r="B4743" i="44"/>
  <c r="B4742" i="44"/>
  <c r="B4741" i="44"/>
  <c r="B4740" i="44"/>
  <c r="B4739" i="44"/>
  <c r="B4738" i="44"/>
  <c r="B4737" i="44"/>
  <c r="B4736" i="44"/>
  <c r="B4735" i="44"/>
  <c r="B4734" i="44"/>
  <c r="B4733" i="44"/>
  <c r="B4732" i="44"/>
  <c r="B4731" i="44"/>
  <c r="B4730" i="44"/>
  <c r="B4729" i="44"/>
  <c r="B4728" i="44"/>
  <c r="B4727" i="44"/>
  <c r="B4726" i="44"/>
  <c r="B4725" i="44"/>
  <c r="B4724" i="44"/>
  <c r="B4723" i="44"/>
  <c r="B4722" i="44"/>
  <c r="B4721" i="44"/>
  <c r="B4720" i="44"/>
  <c r="B4719" i="44"/>
  <c r="B4718" i="44"/>
  <c r="B4717" i="44"/>
  <c r="B4716" i="44"/>
  <c r="B4715" i="44"/>
  <c r="B4714" i="44"/>
  <c r="B4713" i="44"/>
  <c r="B4712" i="44"/>
  <c r="B4711" i="44"/>
  <c r="B4710" i="44"/>
  <c r="B4709" i="44"/>
  <c r="B4708" i="44"/>
  <c r="B4707" i="44"/>
  <c r="B4706" i="44"/>
  <c r="B4705" i="44"/>
  <c r="B4704" i="44"/>
  <c r="B4703" i="44"/>
  <c r="B4702" i="44"/>
  <c r="B4701" i="44"/>
  <c r="B4700" i="44"/>
  <c r="B4699" i="44"/>
  <c r="B4698" i="44"/>
  <c r="B4697" i="44"/>
  <c r="B4696" i="44"/>
  <c r="B4695" i="44"/>
  <c r="B4694" i="44"/>
  <c r="B4693" i="44"/>
  <c r="B4692" i="44"/>
  <c r="B4691" i="44"/>
  <c r="B4690" i="44"/>
  <c r="B4689" i="44"/>
  <c r="B4688" i="44"/>
  <c r="B4687" i="44"/>
  <c r="B4686" i="44"/>
  <c r="B4685" i="44"/>
  <c r="B4684" i="44"/>
  <c r="B4683" i="44"/>
  <c r="B4682" i="44"/>
  <c r="B4681" i="44"/>
  <c r="B4680" i="44"/>
  <c r="B4679" i="44"/>
  <c r="B4678" i="44"/>
  <c r="B4677" i="44"/>
  <c r="B4676" i="44"/>
  <c r="B4675" i="44"/>
  <c r="B4674" i="44"/>
  <c r="B4673" i="44"/>
  <c r="B4672" i="44"/>
  <c r="B4671" i="44"/>
  <c r="B4670" i="44"/>
  <c r="B4669" i="44"/>
  <c r="B4668" i="44"/>
  <c r="B4667" i="44"/>
  <c r="B4666" i="44"/>
  <c r="B4665" i="44"/>
  <c r="B4664" i="44"/>
  <c r="B4663" i="44"/>
  <c r="B4662" i="44"/>
  <c r="B4661" i="44"/>
  <c r="B4660" i="44"/>
  <c r="B4659" i="44"/>
  <c r="B4658" i="44"/>
  <c r="B4657" i="44"/>
  <c r="B4656" i="44"/>
  <c r="B4655" i="44"/>
  <c r="B4654" i="44"/>
  <c r="B4653" i="44"/>
  <c r="B4652" i="44"/>
  <c r="B4651" i="44"/>
  <c r="B4650" i="44"/>
  <c r="B4649" i="44"/>
  <c r="B4648" i="44"/>
  <c r="B4647" i="44"/>
  <c r="B4646" i="44"/>
  <c r="B4645" i="44"/>
  <c r="B4644" i="44"/>
  <c r="B4643" i="44"/>
  <c r="B4642" i="44"/>
  <c r="B4641" i="44"/>
  <c r="B4640" i="44"/>
  <c r="B4639" i="44"/>
  <c r="B4638" i="44"/>
  <c r="B4637" i="44"/>
  <c r="B4636" i="44"/>
  <c r="B4635" i="44"/>
  <c r="B4634" i="44"/>
  <c r="B4633" i="44"/>
  <c r="B4632" i="44"/>
  <c r="B4631" i="44"/>
  <c r="B4630" i="44"/>
  <c r="B4629" i="44"/>
  <c r="B4628" i="44"/>
  <c r="B4627" i="44"/>
  <c r="B4626" i="44"/>
  <c r="B4625" i="44"/>
  <c r="B4624" i="44"/>
  <c r="B4623" i="44"/>
  <c r="B4622" i="44"/>
  <c r="B4621" i="44"/>
  <c r="B4620" i="44"/>
  <c r="B4619" i="44"/>
  <c r="B4618" i="44"/>
  <c r="B4617" i="44"/>
  <c r="B4616" i="44"/>
  <c r="B4615" i="44"/>
  <c r="B4614" i="44"/>
  <c r="B4613" i="44"/>
  <c r="B4612" i="44"/>
  <c r="B4611" i="44"/>
  <c r="B4610" i="44"/>
  <c r="B4609" i="44"/>
  <c r="B4608" i="44"/>
  <c r="B4607" i="44"/>
  <c r="B4606" i="44"/>
  <c r="B4605" i="44"/>
  <c r="B4604" i="44"/>
  <c r="B4603" i="44"/>
  <c r="B4602" i="44"/>
  <c r="B4601" i="44"/>
  <c r="B4600" i="44"/>
  <c r="B4599" i="44"/>
  <c r="B4598" i="44"/>
  <c r="B4597" i="44"/>
  <c r="B4596" i="44"/>
  <c r="B4595" i="44"/>
  <c r="B4594" i="44"/>
  <c r="B4593" i="44"/>
  <c r="B4592" i="44"/>
  <c r="B4591" i="44"/>
  <c r="B4590" i="44"/>
  <c r="B4589" i="44"/>
  <c r="B4588" i="44"/>
  <c r="B4587" i="44"/>
  <c r="B4586" i="44"/>
  <c r="B4585" i="44"/>
  <c r="B4584" i="44"/>
  <c r="B4583" i="44"/>
  <c r="B4582" i="44"/>
  <c r="B4581" i="44"/>
  <c r="B4580" i="44"/>
  <c r="B4579" i="44"/>
  <c r="B4578" i="44"/>
  <c r="B4577" i="44"/>
  <c r="B4576" i="44"/>
  <c r="B4575" i="44"/>
  <c r="B4574" i="44"/>
  <c r="B4573" i="44"/>
  <c r="B4572" i="44"/>
  <c r="B4571" i="44"/>
  <c r="B4570" i="44"/>
  <c r="B4569" i="44"/>
  <c r="B4568" i="44"/>
  <c r="B4567" i="44"/>
  <c r="B4566" i="44"/>
  <c r="B4565" i="44"/>
  <c r="B4564" i="44"/>
  <c r="B4563" i="44"/>
  <c r="B4562" i="44"/>
  <c r="B4561" i="44"/>
  <c r="B4560" i="44"/>
  <c r="B4559" i="44"/>
  <c r="B4558" i="44"/>
  <c r="B4557" i="44"/>
  <c r="B4556" i="44"/>
  <c r="B4555" i="44"/>
  <c r="B4554" i="44"/>
  <c r="B4553" i="44"/>
  <c r="B4552" i="44"/>
  <c r="B4551" i="44"/>
  <c r="B4550" i="44"/>
  <c r="B4549" i="44"/>
  <c r="B4548" i="44"/>
  <c r="B4547" i="44"/>
  <c r="B4546" i="44"/>
  <c r="B4545" i="44"/>
  <c r="B4544" i="44"/>
  <c r="B4543" i="44"/>
  <c r="B4542" i="44"/>
  <c r="B4541" i="44"/>
  <c r="B4540" i="44"/>
  <c r="B4539" i="44"/>
  <c r="B4538" i="44"/>
  <c r="B4537" i="44"/>
  <c r="B4536" i="44"/>
  <c r="B4535" i="44"/>
  <c r="B4534" i="44"/>
  <c r="B4533" i="44"/>
  <c r="B4532" i="44"/>
  <c r="B4531" i="44"/>
  <c r="B4530" i="44"/>
  <c r="B4529" i="44"/>
  <c r="B4528" i="44"/>
  <c r="B4527" i="44"/>
  <c r="B4526" i="44"/>
  <c r="B4525" i="44"/>
  <c r="B4524" i="44"/>
  <c r="B4523" i="44"/>
  <c r="B4522" i="44"/>
  <c r="B4521" i="44"/>
  <c r="B4520" i="44"/>
  <c r="B4519" i="44"/>
  <c r="B4518" i="44"/>
  <c r="B4517" i="44"/>
  <c r="B4516" i="44"/>
  <c r="B4515" i="44"/>
  <c r="B4514" i="44"/>
  <c r="B4513" i="44"/>
  <c r="B4512" i="44"/>
  <c r="B4511" i="44"/>
  <c r="B4510" i="44"/>
  <c r="B4509" i="44"/>
  <c r="B4508" i="44"/>
  <c r="B4507" i="44"/>
  <c r="B4506" i="44"/>
  <c r="B4505" i="44"/>
  <c r="B4504" i="44"/>
  <c r="B4503" i="44"/>
  <c r="B4502" i="44"/>
  <c r="B4501" i="44"/>
  <c r="B4500" i="44"/>
  <c r="B4499" i="44"/>
  <c r="B4498" i="44"/>
  <c r="B4497" i="44"/>
  <c r="B4496" i="44"/>
  <c r="B4495" i="44"/>
  <c r="B4494" i="44"/>
  <c r="B4493" i="44"/>
  <c r="B4492" i="44"/>
  <c r="B4491" i="44"/>
  <c r="B4490" i="44"/>
  <c r="B4489" i="44"/>
  <c r="B4488" i="44"/>
  <c r="B4487" i="44"/>
  <c r="B4486" i="44"/>
  <c r="B4485" i="44"/>
  <c r="B4484" i="44"/>
  <c r="B4483" i="44"/>
  <c r="B4482" i="44"/>
  <c r="B4481" i="44"/>
  <c r="B4480" i="44"/>
  <c r="B4479" i="44"/>
  <c r="B4478" i="44"/>
  <c r="B4477" i="44"/>
  <c r="B4476" i="44"/>
  <c r="B4475" i="44"/>
  <c r="B4474" i="44"/>
  <c r="B4473" i="44"/>
  <c r="B4472" i="44"/>
  <c r="B4471" i="44"/>
  <c r="B4470" i="44"/>
  <c r="B4469" i="44"/>
  <c r="B4468" i="44"/>
  <c r="B4467" i="44"/>
  <c r="B4466" i="44"/>
  <c r="B4465" i="44"/>
  <c r="B4464" i="44"/>
  <c r="B4463" i="44"/>
  <c r="B4462" i="44"/>
  <c r="B4461" i="44"/>
  <c r="B4460" i="44"/>
  <c r="B4459" i="44"/>
  <c r="B4458" i="44"/>
  <c r="B4457" i="44"/>
  <c r="B4456" i="44"/>
  <c r="B4455" i="44"/>
  <c r="B4454" i="44"/>
  <c r="B4453" i="44"/>
  <c r="B4452" i="44"/>
  <c r="B4451" i="44"/>
  <c r="B4450" i="44"/>
  <c r="B4449" i="44"/>
  <c r="B4448" i="44"/>
  <c r="B4447" i="44"/>
  <c r="B4446" i="44"/>
  <c r="B4445" i="44"/>
  <c r="B4444" i="44"/>
  <c r="B4443" i="44"/>
  <c r="B4442" i="44"/>
  <c r="B4441" i="44"/>
  <c r="B4440" i="44"/>
  <c r="B4439" i="44"/>
  <c r="B4438" i="44"/>
  <c r="B4437" i="44"/>
  <c r="B4436" i="44"/>
  <c r="B4435" i="44"/>
  <c r="B4434" i="44"/>
  <c r="B4433" i="44"/>
  <c r="B4432" i="44"/>
  <c r="B4431" i="44"/>
  <c r="B4430" i="44"/>
  <c r="B4429" i="44"/>
  <c r="B4428" i="44"/>
  <c r="B4427" i="44"/>
  <c r="B4426" i="44"/>
  <c r="B4425" i="44"/>
  <c r="B4424" i="44"/>
  <c r="B4423" i="44"/>
  <c r="B4422" i="44"/>
  <c r="B4421" i="44"/>
  <c r="B4420" i="44"/>
  <c r="B4419" i="44"/>
  <c r="B4418" i="44"/>
  <c r="B4417" i="44"/>
  <c r="B4416" i="44"/>
  <c r="B4415" i="44"/>
  <c r="B4414" i="44"/>
  <c r="B4413" i="44"/>
  <c r="B4412" i="44"/>
  <c r="B4411" i="44"/>
  <c r="B4410" i="44"/>
  <c r="B4409" i="44"/>
  <c r="B4408" i="44"/>
  <c r="B4407" i="44"/>
  <c r="B4406" i="44"/>
  <c r="B4405" i="44"/>
  <c r="B4404" i="44"/>
  <c r="B4403" i="44"/>
  <c r="B4402" i="44"/>
  <c r="B4401" i="44"/>
  <c r="B4400" i="44"/>
  <c r="B4399" i="44"/>
  <c r="B4398" i="44"/>
  <c r="B4397" i="44"/>
  <c r="B4396" i="44"/>
  <c r="B4395" i="44"/>
  <c r="B4394" i="44"/>
  <c r="B4393" i="44"/>
  <c r="B4392" i="44"/>
  <c r="B4391" i="44"/>
  <c r="B4390" i="44"/>
  <c r="B4389" i="44"/>
  <c r="B4388" i="44"/>
  <c r="B4387" i="44"/>
  <c r="B4386" i="44"/>
  <c r="B4385" i="44"/>
  <c r="B4384" i="44"/>
  <c r="B4383" i="44"/>
  <c r="B4382" i="44"/>
  <c r="B4381" i="44"/>
  <c r="B4380" i="44"/>
  <c r="B4379" i="44"/>
  <c r="B4378" i="44"/>
  <c r="B4377" i="44"/>
  <c r="B4376" i="44"/>
  <c r="B4375" i="44"/>
  <c r="B4374" i="44"/>
  <c r="B4373" i="44"/>
  <c r="B4372" i="44"/>
  <c r="B4371" i="44"/>
  <c r="B4370" i="44"/>
  <c r="B4369" i="44"/>
  <c r="B4368" i="44"/>
  <c r="B4367" i="44"/>
  <c r="B4366" i="44"/>
  <c r="B4365" i="44"/>
  <c r="B4364" i="44"/>
  <c r="B4363" i="44"/>
  <c r="B4362" i="44"/>
  <c r="B4361" i="44"/>
  <c r="B4360" i="44"/>
  <c r="B4359" i="44"/>
  <c r="B4358" i="44"/>
  <c r="B4357" i="44"/>
  <c r="B4356" i="44"/>
  <c r="B4355" i="44"/>
  <c r="B4354" i="44"/>
  <c r="B4353" i="44"/>
  <c r="B4352" i="44"/>
  <c r="B4351" i="44"/>
  <c r="B4350" i="44"/>
  <c r="B4349" i="44"/>
  <c r="B4348" i="44"/>
  <c r="B4347" i="44"/>
  <c r="B4346" i="44"/>
  <c r="B4345" i="44"/>
  <c r="B4344" i="44"/>
  <c r="B4343" i="44"/>
  <c r="B4342" i="44"/>
  <c r="B4341" i="44"/>
  <c r="B4340" i="44"/>
  <c r="B4339" i="44"/>
  <c r="B4338" i="44"/>
  <c r="B4337" i="44"/>
  <c r="B4336" i="44"/>
  <c r="B4335" i="44"/>
  <c r="B4334" i="44"/>
  <c r="B4333" i="44"/>
  <c r="B4332" i="44"/>
  <c r="B4331" i="44"/>
  <c r="B4330" i="44"/>
  <c r="B4329" i="44"/>
  <c r="B4328" i="44"/>
  <c r="B4327" i="44"/>
  <c r="B4326" i="44"/>
  <c r="B4325" i="44"/>
  <c r="B4324" i="44"/>
  <c r="B4323" i="44"/>
  <c r="B4322" i="44"/>
  <c r="B4321" i="44"/>
  <c r="B4320" i="44"/>
  <c r="B4319" i="44"/>
  <c r="B4318" i="44"/>
  <c r="B4317" i="44"/>
  <c r="B4316" i="44"/>
  <c r="B4315" i="44"/>
  <c r="B4314" i="44"/>
  <c r="B4313" i="44"/>
  <c r="B4312" i="44"/>
  <c r="B4311" i="44"/>
  <c r="B4310" i="44"/>
  <c r="B4309" i="44"/>
  <c r="B4308" i="44"/>
  <c r="B4307" i="44"/>
  <c r="B4306" i="44"/>
  <c r="B4305" i="44"/>
  <c r="B4304" i="44"/>
  <c r="B4303" i="44"/>
  <c r="B4302" i="44"/>
  <c r="B4301" i="44"/>
  <c r="B4300" i="44"/>
  <c r="B4299" i="44"/>
  <c r="B4298" i="44"/>
  <c r="B4297" i="44"/>
  <c r="B4296" i="44"/>
  <c r="B4295" i="44"/>
  <c r="B4294" i="44"/>
  <c r="B4293" i="44"/>
  <c r="B4292" i="44"/>
  <c r="B4291" i="44"/>
  <c r="B4290" i="44"/>
  <c r="B4289" i="44"/>
  <c r="B4288" i="44"/>
  <c r="B4287" i="44"/>
  <c r="B4286" i="44"/>
  <c r="B4285" i="44"/>
  <c r="B4284" i="44"/>
  <c r="B4283" i="44"/>
  <c r="B4282" i="44"/>
  <c r="B4281" i="44"/>
  <c r="B4280" i="44"/>
  <c r="B4279" i="44"/>
  <c r="B4278" i="44"/>
  <c r="B4277" i="44"/>
  <c r="B4276" i="44"/>
  <c r="B4275" i="44"/>
  <c r="B4274" i="44"/>
  <c r="B4273" i="44"/>
  <c r="B4272" i="44"/>
  <c r="B4271" i="44"/>
  <c r="B4270" i="44"/>
  <c r="B4269" i="44"/>
  <c r="B4268" i="44"/>
  <c r="B4267" i="44"/>
  <c r="B4266" i="44"/>
  <c r="B4265" i="44"/>
  <c r="B4264" i="44"/>
  <c r="B4263" i="44"/>
  <c r="B4262" i="44"/>
  <c r="B4261" i="44"/>
  <c r="B4260" i="44"/>
  <c r="B4259" i="44"/>
  <c r="B4258" i="44"/>
  <c r="B4257" i="44"/>
  <c r="B4256" i="44"/>
  <c r="B4255" i="44"/>
  <c r="B4254" i="44"/>
  <c r="B4253" i="44"/>
  <c r="B4252" i="44"/>
  <c r="B4251" i="44"/>
  <c r="B4250" i="44"/>
  <c r="B4249" i="44"/>
  <c r="B4248" i="44"/>
  <c r="B4247" i="44"/>
  <c r="B4246" i="44"/>
  <c r="B4245" i="44"/>
  <c r="B4244" i="44"/>
  <c r="B4243" i="44"/>
  <c r="B4242" i="44"/>
  <c r="B4241" i="44"/>
  <c r="B4240" i="44"/>
  <c r="B4239" i="44"/>
  <c r="B4238" i="44"/>
  <c r="B4237" i="44"/>
  <c r="B4236" i="44"/>
  <c r="B4235" i="44"/>
  <c r="B4234" i="44"/>
  <c r="B4233" i="44"/>
  <c r="B4232" i="44"/>
  <c r="B4231" i="44"/>
  <c r="B4230" i="44"/>
  <c r="B4229" i="44"/>
  <c r="B4228" i="44"/>
  <c r="B4227" i="44"/>
  <c r="B4226" i="44"/>
  <c r="B4225" i="44"/>
  <c r="B4224" i="44"/>
  <c r="B4223" i="44"/>
  <c r="B4222" i="44"/>
  <c r="B4221" i="44"/>
  <c r="B4220" i="44"/>
  <c r="B4219" i="44"/>
  <c r="B4218" i="44"/>
  <c r="B4217" i="44"/>
  <c r="B4216" i="44"/>
  <c r="B4215" i="44"/>
  <c r="B4214" i="44"/>
  <c r="B4213" i="44"/>
  <c r="B4212" i="44"/>
  <c r="B4211" i="44"/>
  <c r="B4210" i="44"/>
  <c r="B4209" i="44"/>
  <c r="B4208" i="44"/>
  <c r="B4207" i="44"/>
  <c r="B4206" i="44"/>
  <c r="B4205" i="44"/>
  <c r="B4204" i="44"/>
  <c r="B4203" i="44"/>
  <c r="B4202" i="44"/>
  <c r="B4201" i="44"/>
  <c r="B4200" i="44"/>
  <c r="B4199" i="44"/>
  <c r="B4198" i="44"/>
  <c r="B4197" i="44"/>
  <c r="B4196" i="44"/>
  <c r="B4195" i="44"/>
  <c r="B4194" i="44"/>
  <c r="B4193" i="44"/>
  <c r="B4192" i="44"/>
  <c r="B4191" i="44"/>
  <c r="B4190" i="44"/>
  <c r="B4189" i="44"/>
  <c r="B4188" i="44"/>
  <c r="B4187" i="44"/>
  <c r="B4186" i="44"/>
  <c r="B4185" i="44"/>
  <c r="B4184" i="44"/>
  <c r="B4183" i="44"/>
  <c r="B4182" i="44"/>
  <c r="B4181" i="44"/>
  <c r="B4180" i="44"/>
  <c r="B4179" i="44"/>
  <c r="B4178" i="44"/>
  <c r="B4177" i="44"/>
  <c r="B4176" i="44"/>
  <c r="B4175" i="44"/>
  <c r="B4174" i="44"/>
  <c r="B4173" i="44"/>
  <c r="B4172" i="44"/>
  <c r="B4171" i="44"/>
  <c r="B4170" i="44"/>
  <c r="B4169" i="44"/>
  <c r="B4168" i="44"/>
  <c r="B4167" i="44"/>
  <c r="B4166" i="44"/>
  <c r="B4165" i="44"/>
  <c r="B4164" i="44"/>
  <c r="B4163" i="44"/>
  <c r="B4162" i="44"/>
  <c r="B4161" i="44"/>
  <c r="B4160" i="44"/>
  <c r="B4159" i="44"/>
  <c r="B4158" i="44"/>
  <c r="B4157" i="44"/>
  <c r="B4156" i="44"/>
  <c r="B4155" i="44"/>
  <c r="B4154" i="44"/>
  <c r="B4153" i="44"/>
  <c r="B4152" i="44"/>
  <c r="B4151" i="44"/>
  <c r="B4150" i="44"/>
  <c r="B4149" i="44"/>
  <c r="B4148" i="44"/>
  <c r="B4147" i="44"/>
  <c r="B4146" i="44"/>
  <c r="B4145" i="44"/>
  <c r="B4144" i="44"/>
  <c r="B4143" i="44"/>
  <c r="B4142" i="44"/>
  <c r="B4141" i="44"/>
  <c r="B4140" i="44"/>
  <c r="B4139" i="44"/>
  <c r="B4138" i="44"/>
  <c r="B4137" i="44"/>
  <c r="B4136" i="44"/>
  <c r="B4135" i="44"/>
  <c r="B4134" i="44"/>
  <c r="B4133" i="44"/>
  <c r="B4132" i="44"/>
  <c r="B4131" i="44"/>
  <c r="B4130" i="44"/>
  <c r="B4129" i="44"/>
  <c r="B4128" i="44"/>
  <c r="B4127" i="44"/>
  <c r="B4126" i="44"/>
  <c r="B4125" i="44"/>
  <c r="B4124" i="44"/>
  <c r="B4123" i="44"/>
  <c r="B4122" i="44"/>
  <c r="B4121" i="44"/>
  <c r="B4120" i="44"/>
  <c r="B4119" i="44"/>
  <c r="B4118" i="44"/>
  <c r="B4117" i="44"/>
  <c r="B4116" i="44"/>
  <c r="B4115" i="44"/>
  <c r="B4114" i="44"/>
  <c r="B4113" i="44"/>
  <c r="B4112" i="44"/>
  <c r="B4111" i="44"/>
  <c r="B4110" i="44"/>
  <c r="B4109" i="44"/>
  <c r="B4108" i="44"/>
  <c r="B4107" i="44"/>
  <c r="B4106" i="44"/>
  <c r="B4105" i="44"/>
  <c r="B4104" i="44"/>
  <c r="B4103" i="44"/>
  <c r="B4102" i="44"/>
  <c r="B4101" i="44"/>
  <c r="B4100" i="44"/>
  <c r="B4099" i="44"/>
  <c r="B4098" i="44"/>
  <c r="B4097" i="44"/>
  <c r="B4096" i="44"/>
  <c r="B4095" i="44"/>
  <c r="B4094" i="44"/>
  <c r="B4093" i="44"/>
  <c r="B4092" i="44"/>
  <c r="B4091" i="44"/>
  <c r="B4090" i="44"/>
  <c r="B4089" i="44"/>
  <c r="B4088" i="44"/>
  <c r="B4087" i="44"/>
  <c r="B4086" i="44"/>
  <c r="B4085" i="44"/>
  <c r="B4084" i="44"/>
  <c r="B4083" i="44"/>
  <c r="B4082" i="44"/>
  <c r="B4081" i="44"/>
  <c r="B4080" i="44"/>
  <c r="B4079" i="44"/>
  <c r="B4078" i="44"/>
  <c r="B4077" i="44"/>
  <c r="B4076" i="44"/>
  <c r="B4075" i="44"/>
  <c r="B4074" i="44"/>
  <c r="B4073" i="44"/>
  <c r="B4072" i="44"/>
  <c r="B4071" i="44"/>
  <c r="B4070" i="44"/>
  <c r="B4069" i="44"/>
  <c r="B4068" i="44"/>
  <c r="B4067" i="44"/>
  <c r="B4066" i="44"/>
  <c r="B4065" i="44"/>
  <c r="B4064" i="44"/>
  <c r="B4063" i="44"/>
  <c r="B4062" i="44"/>
  <c r="B4061" i="44"/>
  <c r="B4060" i="44"/>
  <c r="B4059" i="44"/>
  <c r="B4058" i="44"/>
  <c r="B4057" i="44"/>
  <c r="B4056" i="44"/>
  <c r="B4055" i="44"/>
  <c r="B4054" i="44"/>
  <c r="B4053" i="44"/>
  <c r="B4052" i="44"/>
  <c r="B4051" i="44"/>
  <c r="B4050" i="44"/>
  <c r="B4049" i="44"/>
  <c r="B4048" i="44"/>
  <c r="B4047" i="44"/>
  <c r="B4046" i="44"/>
  <c r="B4045" i="44"/>
  <c r="B4044" i="44"/>
  <c r="B4043" i="44"/>
  <c r="B4042" i="44"/>
  <c r="B4041" i="44"/>
  <c r="B4040" i="44"/>
  <c r="B4039" i="44"/>
  <c r="B4038" i="44"/>
  <c r="B4037" i="44"/>
  <c r="B4036" i="44"/>
  <c r="B4035" i="44"/>
  <c r="B4034" i="44"/>
  <c r="B4033" i="44"/>
  <c r="B4032" i="44"/>
  <c r="B4031" i="44"/>
  <c r="B4030" i="44"/>
  <c r="B4029" i="44"/>
  <c r="B4028" i="44"/>
  <c r="B4027" i="44"/>
  <c r="B4026" i="44"/>
  <c r="B4025" i="44"/>
  <c r="B4024" i="44"/>
  <c r="B4023" i="44"/>
  <c r="B4022" i="44"/>
  <c r="B4021" i="44"/>
  <c r="B4020" i="44"/>
  <c r="B4019" i="44"/>
  <c r="B4018" i="44"/>
  <c r="B4017" i="44"/>
  <c r="B4016" i="44"/>
  <c r="B4015" i="44"/>
  <c r="B4014" i="44"/>
  <c r="B4013" i="44"/>
  <c r="B4012" i="44"/>
  <c r="B4011" i="44"/>
  <c r="B4010" i="44"/>
  <c r="B4009" i="44"/>
  <c r="B4008" i="44"/>
  <c r="B4007" i="44"/>
  <c r="B4006" i="44"/>
  <c r="B4005" i="44"/>
  <c r="B4004" i="44"/>
  <c r="B4003" i="44"/>
  <c r="B4002" i="44"/>
  <c r="B4001" i="44"/>
  <c r="B4000" i="44"/>
  <c r="B3999" i="44"/>
  <c r="B3998" i="44"/>
  <c r="B3997" i="44"/>
  <c r="B3996" i="44"/>
  <c r="B3995" i="44"/>
  <c r="B3994" i="44"/>
  <c r="B3993" i="44"/>
  <c r="B3992" i="44"/>
  <c r="B3991" i="44"/>
  <c r="B3990" i="44"/>
  <c r="B3989" i="44"/>
  <c r="B3988" i="44"/>
  <c r="B3987" i="44"/>
  <c r="B3986" i="44"/>
  <c r="B3985" i="44"/>
  <c r="B3984" i="44"/>
  <c r="B3983" i="44"/>
  <c r="B3982" i="44"/>
  <c r="B3981" i="44"/>
  <c r="B3980" i="44"/>
  <c r="B3979" i="44"/>
  <c r="B3978" i="44"/>
  <c r="B3977" i="44"/>
  <c r="B3976" i="44"/>
  <c r="B3975" i="44"/>
  <c r="B3974" i="44"/>
  <c r="B3973" i="44"/>
  <c r="B3972" i="44"/>
  <c r="B3971" i="44"/>
  <c r="B3970" i="44"/>
  <c r="B3969" i="44"/>
  <c r="B3968" i="44"/>
  <c r="B3967" i="44"/>
  <c r="B3966" i="44"/>
  <c r="B3965" i="44"/>
  <c r="B3964" i="44"/>
  <c r="B3963" i="44"/>
  <c r="B3962" i="44"/>
  <c r="B3961" i="44"/>
  <c r="B3960" i="44"/>
  <c r="B3959" i="44"/>
  <c r="B3958" i="44"/>
  <c r="B3957" i="44"/>
  <c r="B3956" i="44"/>
  <c r="B3955" i="44"/>
  <c r="B3954" i="44"/>
  <c r="B3953" i="44"/>
  <c r="B3952" i="44"/>
  <c r="B3951" i="44"/>
  <c r="B3950" i="44"/>
  <c r="B3949" i="44"/>
  <c r="B3948" i="44"/>
  <c r="B3947" i="44"/>
  <c r="B3946" i="44"/>
  <c r="B3945" i="44"/>
  <c r="B3944" i="44"/>
  <c r="B3943" i="44"/>
  <c r="B3942" i="44"/>
  <c r="B3941" i="44"/>
  <c r="B3940" i="44"/>
  <c r="B3939" i="44"/>
  <c r="B3938" i="44"/>
  <c r="B3937" i="44"/>
  <c r="B3936" i="44"/>
  <c r="B3935" i="44"/>
  <c r="B3934" i="44"/>
  <c r="B3933" i="44"/>
  <c r="B3932" i="44"/>
  <c r="B3931" i="44"/>
  <c r="B3930" i="44"/>
  <c r="B3929" i="44"/>
  <c r="B3928" i="44"/>
  <c r="B3927" i="44"/>
  <c r="B3926" i="44"/>
  <c r="B3925" i="44"/>
  <c r="B3924" i="44"/>
  <c r="B3923" i="44"/>
  <c r="B3922" i="44"/>
  <c r="B3921" i="44"/>
  <c r="B3920" i="44"/>
  <c r="B3919" i="44"/>
  <c r="B3918" i="44"/>
  <c r="B3917" i="44"/>
  <c r="B3916" i="44"/>
  <c r="B3915" i="44"/>
  <c r="B3914" i="44"/>
  <c r="B3913" i="44"/>
  <c r="B3912" i="44"/>
  <c r="B3911" i="44"/>
  <c r="B3910" i="44"/>
  <c r="B3909" i="44"/>
  <c r="B3908" i="44"/>
  <c r="B3907" i="44"/>
  <c r="B3906" i="44"/>
  <c r="B3905" i="44"/>
  <c r="B3904" i="44"/>
  <c r="B3903" i="44"/>
  <c r="B3902" i="44"/>
  <c r="B3901" i="44"/>
  <c r="B3900" i="44"/>
  <c r="B3899" i="44"/>
  <c r="B3898" i="44"/>
  <c r="B3897" i="44"/>
  <c r="B3896" i="44"/>
  <c r="B3895" i="44"/>
  <c r="B3894" i="44"/>
  <c r="B3893" i="44"/>
  <c r="B3892" i="44"/>
  <c r="B3891" i="44"/>
  <c r="B3890" i="44"/>
  <c r="B3889" i="44"/>
  <c r="B3888" i="44"/>
  <c r="B3887" i="44"/>
  <c r="B3886" i="44"/>
  <c r="B3885" i="44"/>
  <c r="B3884" i="44"/>
  <c r="B3883" i="44"/>
  <c r="B3882" i="44"/>
  <c r="B3881" i="44"/>
  <c r="B3880" i="44"/>
  <c r="B3879" i="44"/>
  <c r="B3878" i="44"/>
  <c r="B3877" i="44"/>
  <c r="B3876" i="44"/>
  <c r="B3875" i="44"/>
  <c r="B3874" i="44"/>
  <c r="B3873" i="44"/>
  <c r="B3872" i="44"/>
  <c r="B3871" i="44"/>
  <c r="B3870" i="44"/>
  <c r="B3869" i="44"/>
  <c r="B3868" i="44"/>
  <c r="B3867" i="44"/>
  <c r="B3866" i="44"/>
  <c r="B3865" i="44"/>
  <c r="B3864" i="44"/>
  <c r="B3863" i="44"/>
  <c r="B3862" i="44"/>
  <c r="B3861" i="44"/>
  <c r="B3860" i="44"/>
  <c r="B3859" i="44"/>
  <c r="B3858" i="44"/>
  <c r="B3857" i="44"/>
  <c r="B3856" i="44"/>
  <c r="B3855" i="44"/>
  <c r="B3854" i="44"/>
  <c r="B3853" i="44"/>
  <c r="B3852" i="44"/>
  <c r="B3851" i="44"/>
  <c r="B3850" i="44"/>
  <c r="B3849" i="44"/>
  <c r="B3848" i="44"/>
  <c r="B3847" i="44"/>
  <c r="B3846" i="44"/>
  <c r="B3845" i="44"/>
  <c r="B3844" i="44"/>
  <c r="B3843" i="44"/>
  <c r="B3842" i="44"/>
  <c r="B3841" i="44"/>
  <c r="B3840" i="44"/>
  <c r="B3839" i="44"/>
  <c r="B3838" i="44"/>
  <c r="B3837" i="44"/>
  <c r="B3836" i="44"/>
  <c r="B3835" i="44"/>
  <c r="B3834" i="44"/>
  <c r="B3833" i="44"/>
  <c r="B3832" i="44"/>
  <c r="B3831" i="44"/>
  <c r="B3830" i="44"/>
  <c r="B3829" i="44"/>
  <c r="B3828" i="44"/>
  <c r="B3827" i="44"/>
  <c r="B3826" i="44"/>
  <c r="B3825" i="44"/>
  <c r="B3824" i="44"/>
  <c r="B3823" i="44"/>
  <c r="B3822" i="44"/>
  <c r="B3821" i="44"/>
  <c r="B3820" i="44"/>
  <c r="B3819" i="44"/>
  <c r="B3818" i="44"/>
  <c r="B3817" i="44"/>
  <c r="B3816" i="44"/>
  <c r="B3815" i="44"/>
  <c r="B3814" i="44"/>
  <c r="B3813" i="44"/>
  <c r="B3812" i="44"/>
  <c r="B3811" i="44"/>
  <c r="B3810" i="44"/>
  <c r="B3809" i="44"/>
  <c r="B3808" i="44"/>
  <c r="B3807" i="44"/>
  <c r="B3806" i="44"/>
  <c r="B3805" i="44"/>
  <c r="B3804" i="44"/>
  <c r="B3803" i="44"/>
  <c r="B3802" i="44"/>
  <c r="B3801" i="44"/>
  <c r="B3800" i="44"/>
  <c r="B3799" i="44"/>
  <c r="B3798" i="44"/>
  <c r="B3797" i="44"/>
  <c r="B3796" i="44"/>
  <c r="B3795" i="44"/>
  <c r="B3794" i="44"/>
  <c r="B3793" i="44"/>
  <c r="B3792" i="44"/>
  <c r="B3791" i="44"/>
  <c r="B3790" i="44"/>
  <c r="B3789" i="44"/>
  <c r="B3788" i="44"/>
  <c r="B3787" i="44"/>
  <c r="B3786" i="44"/>
  <c r="B3785" i="44"/>
  <c r="B3784" i="44"/>
  <c r="B3783" i="44"/>
  <c r="B3782" i="44"/>
  <c r="B3781" i="44"/>
  <c r="B3780" i="44"/>
  <c r="B3779" i="44"/>
  <c r="B3778" i="44"/>
  <c r="B3777" i="44"/>
  <c r="B3776" i="44"/>
  <c r="B3775" i="44"/>
  <c r="B3774" i="44"/>
  <c r="B3773" i="44"/>
  <c r="B3772" i="44"/>
  <c r="B3771" i="44"/>
  <c r="B3770" i="44"/>
  <c r="B3769" i="44"/>
  <c r="B3768" i="44"/>
  <c r="B3767" i="44"/>
  <c r="B3766" i="44"/>
  <c r="B3765" i="44"/>
  <c r="B3764" i="44"/>
  <c r="B3763" i="44"/>
  <c r="B3762" i="44"/>
  <c r="B3761" i="44"/>
  <c r="B3760" i="44"/>
  <c r="B3759" i="44"/>
  <c r="B3758" i="44"/>
  <c r="B3757" i="44"/>
  <c r="B3756" i="44"/>
  <c r="B3755" i="44"/>
  <c r="B3754" i="44"/>
  <c r="B3753" i="44"/>
  <c r="B3752" i="44"/>
  <c r="B3751" i="44"/>
  <c r="B3750" i="44"/>
  <c r="B3749" i="44"/>
  <c r="B3748" i="44"/>
  <c r="B3747" i="44"/>
  <c r="B3746" i="44"/>
  <c r="B3745" i="44"/>
  <c r="B3744" i="44"/>
  <c r="B3743" i="44"/>
  <c r="B3742" i="44"/>
  <c r="B3741" i="44"/>
  <c r="B3740" i="44"/>
  <c r="B3739" i="44"/>
  <c r="B3738" i="44"/>
  <c r="B3737" i="44"/>
  <c r="B3736" i="44"/>
  <c r="B3735" i="44"/>
  <c r="B3734" i="44"/>
  <c r="B3733" i="44"/>
  <c r="B3732" i="44"/>
  <c r="B3731" i="44"/>
  <c r="B3730" i="44"/>
  <c r="B3729" i="44"/>
  <c r="B3728" i="44"/>
  <c r="B3727" i="44"/>
  <c r="B3726" i="44"/>
  <c r="B3725" i="44"/>
  <c r="B3724" i="44"/>
  <c r="B3723" i="44"/>
  <c r="B3722" i="44"/>
  <c r="B3721" i="44"/>
  <c r="B3720" i="44"/>
  <c r="B3719" i="44"/>
  <c r="B3718" i="44"/>
  <c r="B3717" i="44"/>
  <c r="B3716" i="44"/>
  <c r="B3715" i="44"/>
  <c r="B3714" i="44"/>
  <c r="B3713" i="44"/>
  <c r="B3712" i="44"/>
  <c r="B3711" i="44"/>
  <c r="B3710" i="44"/>
  <c r="B3709" i="44"/>
  <c r="B3708" i="44"/>
  <c r="B3707" i="44"/>
  <c r="B3706" i="44"/>
  <c r="B3705" i="44"/>
  <c r="B3704" i="44"/>
  <c r="B3703" i="44"/>
  <c r="B3702" i="44"/>
  <c r="B3701" i="44"/>
  <c r="B3700" i="44"/>
  <c r="B3699" i="44"/>
  <c r="B3698" i="44"/>
  <c r="B3697" i="44"/>
  <c r="B3696" i="44"/>
  <c r="B3695" i="44"/>
  <c r="B3694" i="44"/>
  <c r="B3693" i="44"/>
  <c r="B3692" i="44"/>
  <c r="B3691" i="44"/>
  <c r="B3690" i="44"/>
  <c r="B3689" i="44"/>
  <c r="B3688" i="44"/>
  <c r="B3687" i="44"/>
  <c r="B3686" i="44"/>
  <c r="B3685" i="44"/>
  <c r="B3684" i="44"/>
  <c r="B3683" i="44"/>
  <c r="B3682" i="44"/>
  <c r="B3681" i="44"/>
  <c r="B3680" i="44"/>
  <c r="B3679" i="44"/>
  <c r="B3678" i="44"/>
  <c r="B3677" i="44"/>
  <c r="B3676" i="44"/>
  <c r="B3675" i="44"/>
  <c r="B3674" i="44"/>
  <c r="B3673" i="44"/>
  <c r="B3672" i="44"/>
  <c r="B3671" i="44"/>
  <c r="B3670" i="44"/>
  <c r="B3669" i="44"/>
  <c r="B3668" i="44"/>
  <c r="B3667" i="44"/>
  <c r="B3666" i="44"/>
  <c r="B3665" i="44"/>
  <c r="B3664" i="44"/>
  <c r="B3663" i="44"/>
  <c r="B3662" i="44"/>
  <c r="B3661" i="44"/>
  <c r="B3660" i="44"/>
  <c r="B3659" i="44"/>
  <c r="B3658" i="44"/>
  <c r="B3657" i="44"/>
  <c r="B3656" i="44"/>
  <c r="B3655" i="44"/>
  <c r="B3654" i="44"/>
  <c r="B3653" i="44"/>
  <c r="B3652" i="44"/>
  <c r="B3651" i="44"/>
  <c r="B3650" i="44"/>
  <c r="B3649" i="44"/>
  <c r="B3648" i="44"/>
  <c r="B3647" i="44"/>
  <c r="B3646" i="44"/>
  <c r="B3645" i="44"/>
  <c r="B3644" i="44"/>
  <c r="B3643" i="44"/>
  <c r="B3642" i="44"/>
  <c r="B3641" i="44"/>
  <c r="B3640" i="44"/>
  <c r="B3639" i="44"/>
  <c r="B3638" i="44"/>
  <c r="B3637" i="44"/>
  <c r="B3636" i="44"/>
  <c r="B3635" i="44"/>
  <c r="B3634" i="44"/>
  <c r="B3633" i="44"/>
  <c r="B3632" i="44"/>
  <c r="B3631" i="44"/>
  <c r="B3630" i="44"/>
  <c r="B3629" i="44"/>
  <c r="B3628" i="44"/>
  <c r="B3627" i="44"/>
  <c r="B3626" i="44"/>
  <c r="B3625" i="44"/>
  <c r="B3624" i="44"/>
  <c r="B3623" i="44"/>
  <c r="B3622" i="44"/>
  <c r="B3621" i="44"/>
  <c r="B3620" i="44"/>
  <c r="B3619" i="44"/>
  <c r="B3618" i="44"/>
  <c r="B3617" i="44"/>
  <c r="B3616" i="44"/>
  <c r="B3615" i="44"/>
  <c r="B3614" i="44"/>
  <c r="B3613" i="44"/>
  <c r="B3612" i="44"/>
  <c r="B3611" i="44"/>
  <c r="B3610" i="44"/>
  <c r="B3609" i="44"/>
  <c r="B3608" i="44"/>
  <c r="B3607" i="44"/>
  <c r="B3606" i="44"/>
  <c r="B3605" i="44"/>
  <c r="B3604" i="44"/>
  <c r="B3603" i="44"/>
  <c r="B3602" i="44"/>
  <c r="B3601" i="44"/>
  <c r="B3600" i="44"/>
  <c r="B3599" i="44"/>
  <c r="B3598" i="44"/>
  <c r="B3597" i="44"/>
  <c r="B3596" i="44"/>
  <c r="B3595" i="44"/>
  <c r="B3594" i="44"/>
  <c r="B3593" i="44"/>
  <c r="B3592" i="44"/>
  <c r="B3591" i="44"/>
  <c r="B3590" i="44"/>
  <c r="B3589" i="44"/>
  <c r="B3588" i="44"/>
  <c r="B3587" i="44"/>
  <c r="B3586" i="44"/>
  <c r="B3585" i="44"/>
  <c r="B3584" i="44"/>
  <c r="B3583" i="44"/>
  <c r="B3582" i="44"/>
  <c r="B3581" i="44"/>
  <c r="B3580" i="44"/>
  <c r="B3579" i="44"/>
  <c r="B3578" i="44"/>
  <c r="B3577" i="44"/>
  <c r="B3576" i="44"/>
  <c r="B3575" i="44"/>
  <c r="B3574" i="44"/>
  <c r="B3573" i="44"/>
  <c r="B3572" i="44"/>
  <c r="B3571" i="44"/>
  <c r="B3570" i="44"/>
  <c r="B3569" i="44"/>
  <c r="B3568" i="44"/>
  <c r="B3567" i="44"/>
  <c r="B3566" i="44"/>
  <c r="B3565" i="44"/>
  <c r="B3564" i="44"/>
  <c r="B3563" i="44"/>
  <c r="B3562" i="44"/>
  <c r="B3561" i="44"/>
  <c r="B3560" i="44"/>
  <c r="B3559" i="44"/>
  <c r="B3558" i="44"/>
  <c r="B3557" i="44"/>
  <c r="B3556" i="44"/>
  <c r="B3555" i="44"/>
  <c r="B3554" i="44"/>
  <c r="B3553" i="44"/>
  <c r="B3552" i="44"/>
  <c r="B3551" i="44"/>
  <c r="B3550" i="44"/>
  <c r="B3549" i="44"/>
  <c r="B3548" i="44"/>
  <c r="B3547" i="44"/>
  <c r="B3546" i="44"/>
  <c r="B3545" i="44"/>
  <c r="B3544" i="44"/>
  <c r="B3543" i="44"/>
  <c r="B3542" i="44"/>
  <c r="B3541" i="44"/>
  <c r="B3540" i="44"/>
  <c r="B3539" i="44"/>
  <c r="B3538" i="44"/>
  <c r="B3537" i="44"/>
  <c r="B3536" i="44"/>
  <c r="B3535" i="44"/>
  <c r="B3534" i="44"/>
  <c r="B3533" i="44"/>
  <c r="B3532" i="44"/>
  <c r="B3531" i="44"/>
  <c r="B3530" i="44"/>
  <c r="B3529" i="44"/>
  <c r="B3528" i="44"/>
  <c r="B3527" i="44"/>
  <c r="B3526" i="44"/>
  <c r="B3525" i="44"/>
  <c r="B3524" i="44"/>
  <c r="B3523" i="44"/>
  <c r="B3522" i="44"/>
  <c r="B3521" i="44"/>
  <c r="B3520" i="44"/>
  <c r="B3519" i="44"/>
  <c r="B3518" i="44"/>
  <c r="B3517" i="44"/>
  <c r="B3516" i="44"/>
  <c r="B3515" i="44"/>
  <c r="B3514" i="44"/>
  <c r="B3513" i="44"/>
  <c r="B3512" i="44"/>
  <c r="B3511" i="44"/>
  <c r="B3510" i="44"/>
  <c r="B3509" i="44"/>
  <c r="B3508" i="44"/>
  <c r="B3507" i="44"/>
  <c r="B3506" i="44"/>
  <c r="B3505" i="44"/>
  <c r="B3504" i="44"/>
  <c r="B3503" i="44"/>
  <c r="B3502" i="44"/>
  <c r="B3501" i="44"/>
  <c r="B3500" i="44"/>
  <c r="B3499" i="44"/>
  <c r="B3498" i="44"/>
  <c r="B3497" i="44"/>
  <c r="B3496" i="44"/>
  <c r="B3495" i="44"/>
  <c r="B3494" i="44"/>
  <c r="B3493" i="44"/>
  <c r="B3492" i="44"/>
  <c r="B3491" i="44"/>
  <c r="B3490" i="44"/>
  <c r="B3489" i="44"/>
  <c r="B3488" i="44"/>
  <c r="B3487" i="44"/>
  <c r="B3486" i="44"/>
  <c r="B3485" i="44"/>
  <c r="B3484" i="44"/>
  <c r="B3483" i="44"/>
  <c r="B3482" i="44"/>
  <c r="B3481" i="44"/>
  <c r="B3480" i="44"/>
  <c r="B3479" i="44"/>
  <c r="B3478" i="44"/>
  <c r="B3477" i="44"/>
  <c r="B3476" i="44"/>
  <c r="B3475" i="44"/>
  <c r="B3474" i="44"/>
  <c r="B3473" i="44"/>
  <c r="B3472" i="44"/>
  <c r="B3471" i="44"/>
  <c r="B3470" i="44"/>
  <c r="B3469" i="44"/>
  <c r="B3468" i="44"/>
  <c r="B3467" i="44"/>
  <c r="B3466" i="44"/>
  <c r="B3465" i="44"/>
  <c r="B3464" i="44"/>
  <c r="B3463" i="44"/>
  <c r="B3462" i="44"/>
  <c r="B3461" i="44"/>
  <c r="B3460" i="44"/>
  <c r="B3459" i="44"/>
  <c r="B3458" i="44"/>
  <c r="B3457" i="44"/>
  <c r="B3456" i="44"/>
  <c r="B3455" i="44"/>
  <c r="B3454" i="44"/>
  <c r="B3453" i="44"/>
  <c r="B3452" i="44"/>
  <c r="B3451" i="44"/>
  <c r="B3450" i="44"/>
  <c r="B3449" i="44"/>
  <c r="B3448" i="44"/>
  <c r="B3447" i="44"/>
  <c r="B3446" i="44"/>
  <c r="B3445" i="44"/>
  <c r="B3444" i="44"/>
  <c r="B3443" i="44"/>
  <c r="B3442" i="44"/>
  <c r="B3441" i="44"/>
  <c r="B3440" i="44"/>
  <c r="B3439" i="44"/>
  <c r="B3438" i="44"/>
  <c r="B3437" i="44"/>
  <c r="B3436" i="44"/>
  <c r="B3435" i="44"/>
  <c r="B3434" i="44"/>
  <c r="B3433" i="44"/>
  <c r="B3432" i="44"/>
  <c r="B3431" i="44"/>
  <c r="B3430" i="44"/>
  <c r="B3429" i="44"/>
  <c r="B3428" i="44"/>
  <c r="B3427" i="44"/>
  <c r="B3426" i="44"/>
  <c r="B3425" i="44"/>
  <c r="B3424" i="44"/>
  <c r="B3423" i="44"/>
  <c r="B3422" i="44"/>
  <c r="B3421" i="44"/>
  <c r="B3420" i="44"/>
  <c r="B3419" i="44"/>
  <c r="B3418" i="44"/>
  <c r="B3417" i="44"/>
  <c r="B3416" i="44"/>
  <c r="B3415" i="44"/>
  <c r="B3414" i="44"/>
  <c r="B3413" i="44"/>
  <c r="B3412" i="44"/>
  <c r="B3411" i="44"/>
  <c r="B3410" i="44"/>
  <c r="B3409" i="44"/>
  <c r="B3408" i="44"/>
  <c r="B3407" i="44"/>
  <c r="B3406" i="44"/>
  <c r="B3405" i="44"/>
  <c r="B3404" i="44"/>
  <c r="B3403" i="44"/>
  <c r="B3402" i="44"/>
  <c r="B3401" i="44"/>
  <c r="B3400" i="44"/>
  <c r="B3399" i="44"/>
  <c r="B3398" i="44"/>
  <c r="B3397" i="44"/>
  <c r="B3396" i="44"/>
  <c r="B3395" i="44"/>
  <c r="B3394" i="44"/>
  <c r="B3393" i="44"/>
  <c r="B3392" i="44"/>
  <c r="B3391" i="44"/>
  <c r="B3390" i="44"/>
  <c r="B3389" i="44"/>
  <c r="B3388" i="44"/>
  <c r="B3387" i="44"/>
  <c r="B3386" i="44"/>
  <c r="B3385" i="44"/>
  <c r="B3384" i="44"/>
  <c r="B3383" i="44"/>
  <c r="B3382" i="44"/>
  <c r="B3381" i="44"/>
  <c r="B3380" i="44"/>
  <c r="B3379" i="44"/>
  <c r="B3378" i="44"/>
  <c r="B3377" i="44"/>
  <c r="B3376" i="44"/>
  <c r="B3375" i="44"/>
  <c r="B3374" i="44"/>
  <c r="B3373" i="44"/>
  <c r="B3372" i="44"/>
  <c r="B3371" i="44"/>
  <c r="B3370" i="44"/>
  <c r="B3369" i="44"/>
  <c r="B3368" i="44"/>
  <c r="B3367" i="44"/>
  <c r="B3366" i="44"/>
  <c r="B3365" i="44"/>
  <c r="B3364" i="44"/>
  <c r="B3363" i="44"/>
  <c r="B3362" i="44"/>
  <c r="B3361" i="44"/>
  <c r="B3360" i="44"/>
  <c r="B3359" i="44"/>
  <c r="B3358" i="44"/>
  <c r="B3357" i="44"/>
  <c r="B3356" i="44"/>
  <c r="B3355" i="44"/>
  <c r="B3354" i="44"/>
  <c r="B3353" i="44"/>
  <c r="B3352" i="44"/>
  <c r="B3351" i="44"/>
  <c r="B3350" i="44"/>
  <c r="B3349" i="44"/>
  <c r="B3348" i="44"/>
  <c r="B3347" i="44"/>
  <c r="B3346" i="44"/>
  <c r="B3345" i="44"/>
  <c r="B3344" i="44"/>
  <c r="B3343" i="44"/>
  <c r="B3342" i="44"/>
  <c r="B3341" i="44"/>
  <c r="B3340" i="44"/>
  <c r="B3339" i="44"/>
  <c r="B3338" i="44"/>
  <c r="B3337" i="44"/>
  <c r="B3336" i="44"/>
  <c r="B3335" i="44"/>
  <c r="B3334" i="44"/>
  <c r="B3333" i="44"/>
  <c r="B3332" i="44"/>
  <c r="B3331" i="44"/>
  <c r="B3330" i="44"/>
  <c r="B3329" i="44"/>
  <c r="B3328" i="44"/>
  <c r="B3327" i="44"/>
  <c r="B3326" i="44"/>
  <c r="B3325" i="44"/>
  <c r="B3324" i="44"/>
  <c r="B3323" i="44"/>
  <c r="B3322" i="44"/>
  <c r="B3321" i="44"/>
  <c r="B3320" i="44"/>
  <c r="B3319" i="44"/>
  <c r="B3318" i="44"/>
  <c r="B3317" i="44"/>
  <c r="B3316" i="44"/>
  <c r="B3315" i="44"/>
  <c r="B3314" i="44"/>
  <c r="B3313" i="44"/>
  <c r="B3312" i="44"/>
  <c r="B3311" i="44"/>
  <c r="B3310" i="44"/>
  <c r="B3309" i="44"/>
  <c r="B3308" i="44"/>
  <c r="B3307" i="44"/>
  <c r="B3306" i="44"/>
  <c r="B3305" i="44"/>
  <c r="B3304" i="44"/>
  <c r="B3303" i="44"/>
  <c r="B3302" i="44"/>
  <c r="B3301" i="44"/>
  <c r="B3300" i="44"/>
  <c r="B3299" i="44"/>
  <c r="B3298" i="44"/>
  <c r="B3297" i="44"/>
  <c r="B3296" i="44"/>
  <c r="B3295" i="44"/>
  <c r="B3294" i="44"/>
  <c r="B3293" i="44"/>
  <c r="B3292" i="44"/>
  <c r="B3291" i="44"/>
  <c r="B3290" i="44"/>
  <c r="B3289" i="44"/>
  <c r="B3288" i="44"/>
  <c r="B3287" i="44"/>
  <c r="B3286" i="44"/>
  <c r="B3285" i="44"/>
  <c r="B3284" i="44"/>
  <c r="B3283" i="44"/>
  <c r="B3282" i="44"/>
  <c r="B3281" i="44"/>
  <c r="B3280" i="44"/>
  <c r="B3279" i="44"/>
  <c r="B3278" i="44"/>
  <c r="B3277" i="44"/>
  <c r="B3276" i="44"/>
  <c r="B3275" i="44"/>
  <c r="B3274" i="44"/>
  <c r="B3273" i="44"/>
  <c r="B3272" i="44"/>
  <c r="B3271" i="44"/>
  <c r="B3270" i="44"/>
  <c r="B3269" i="44"/>
  <c r="B3268" i="44"/>
  <c r="B3267" i="44"/>
  <c r="B3266" i="44"/>
  <c r="B3265" i="44"/>
  <c r="B3264" i="44"/>
  <c r="B3263" i="44"/>
  <c r="B3262" i="44"/>
  <c r="B3261" i="44"/>
  <c r="B3260" i="44"/>
  <c r="B3259" i="44"/>
  <c r="B3258" i="44"/>
  <c r="B3257" i="44"/>
  <c r="B3256" i="44"/>
  <c r="B3255" i="44"/>
  <c r="B3254" i="44"/>
  <c r="B3253" i="44"/>
  <c r="B3252" i="44"/>
  <c r="B3251" i="44"/>
  <c r="B3250" i="44"/>
  <c r="B3249" i="44"/>
  <c r="B3248" i="44"/>
  <c r="B3247" i="44"/>
  <c r="B3246" i="44"/>
  <c r="B3245" i="44"/>
  <c r="B3244" i="44"/>
  <c r="B3243" i="44"/>
  <c r="B3242" i="44"/>
  <c r="B3241" i="44"/>
  <c r="B3240" i="44"/>
  <c r="B3239" i="44"/>
  <c r="B3238" i="44"/>
  <c r="B3237" i="44"/>
  <c r="B3236" i="44"/>
  <c r="B3235" i="44"/>
  <c r="B3234" i="44"/>
  <c r="B3233" i="44"/>
  <c r="B3232" i="44"/>
  <c r="B3231" i="44"/>
  <c r="B3230" i="44"/>
  <c r="B3229" i="44"/>
  <c r="B3228" i="44"/>
  <c r="B3227" i="44"/>
  <c r="B3226" i="44"/>
  <c r="B3225" i="44"/>
  <c r="B3224" i="44"/>
  <c r="B3223" i="44"/>
  <c r="B3222" i="44"/>
  <c r="B3221" i="44"/>
  <c r="B3220" i="44"/>
  <c r="B3219" i="44"/>
  <c r="B3218" i="44"/>
  <c r="B3217" i="44"/>
  <c r="B3216" i="44"/>
  <c r="B3215" i="44"/>
  <c r="B3214" i="44"/>
  <c r="B3213" i="44"/>
  <c r="B3212" i="44"/>
  <c r="B3211" i="44"/>
  <c r="B3210" i="44"/>
  <c r="B3209" i="44"/>
  <c r="B3208" i="44"/>
  <c r="B3207" i="44"/>
  <c r="B3206" i="44"/>
  <c r="B3205" i="44"/>
  <c r="B3204" i="44"/>
  <c r="B3203" i="44"/>
  <c r="B3202" i="44"/>
  <c r="B3201" i="44"/>
  <c r="B3200" i="44"/>
  <c r="B3199" i="44"/>
  <c r="B3198" i="44"/>
  <c r="B3197" i="44"/>
  <c r="B3196" i="44"/>
  <c r="B3195" i="44"/>
  <c r="B3194" i="44"/>
  <c r="B3193" i="44"/>
  <c r="B3192" i="44"/>
  <c r="B3191" i="44"/>
  <c r="B3190" i="44"/>
  <c r="B3189" i="44"/>
  <c r="B3188" i="44"/>
  <c r="B3187" i="44"/>
  <c r="B3186" i="44"/>
  <c r="B3185" i="44"/>
  <c r="B3184" i="44"/>
  <c r="B3183" i="44"/>
  <c r="B3182" i="44"/>
  <c r="B3181" i="44"/>
  <c r="B3180" i="44"/>
  <c r="B3179" i="44"/>
  <c r="B3178" i="44"/>
  <c r="B3177" i="44"/>
  <c r="B3176" i="44"/>
  <c r="B3175" i="44"/>
  <c r="B3174" i="44"/>
  <c r="B3173" i="44"/>
  <c r="B3172" i="44"/>
  <c r="B3171" i="44"/>
  <c r="B3170" i="44"/>
  <c r="B3169" i="44"/>
  <c r="B3168" i="44"/>
  <c r="B3167" i="44"/>
  <c r="B3166" i="44"/>
  <c r="B3165" i="44"/>
  <c r="B3164" i="44"/>
  <c r="B3163" i="44"/>
  <c r="B3162" i="44"/>
  <c r="B3161" i="44"/>
  <c r="B3160" i="44"/>
  <c r="B3159" i="44"/>
  <c r="B3158" i="44"/>
  <c r="B3157" i="44"/>
  <c r="B3156" i="44"/>
  <c r="B3155" i="44"/>
  <c r="B3154" i="44"/>
  <c r="B3153" i="44"/>
  <c r="B3152" i="44"/>
  <c r="B3151" i="44"/>
  <c r="B3150" i="44"/>
  <c r="B3149" i="44"/>
  <c r="B3148" i="44"/>
  <c r="B3147" i="44"/>
  <c r="B3146" i="44"/>
  <c r="B3145" i="44"/>
  <c r="B3144" i="44"/>
  <c r="B3143" i="44"/>
  <c r="B3142" i="44"/>
  <c r="B3141" i="44"/>
  <c r="B3140" i="44"/>
  <c r="B3139" i="44"/>
  <c r="B3138" i="44"/>
  <c r="B3137" i="44"/>
  <c r="B3136" i="44"/>
  <c r="B3135" i="44"/>
  <c r="B3134" i="44"/>
  <c r="B3133" i="44"/>
  <c r="B3132" i="44"/>
  <c r="B3131" i="44"/>
  <c r="B3130" i="44"/>
  <c r="B3129" i="44"/>
  <c r="B3128" i="44"/>
  <c r="B3127" i="44"/>
  <c r="B3126" i="44"/>
  <c r="B3125" i="44"/>
  <c r="B3124" i="44"/>
  <c r="B3123" i="44"/>
  <c r="B3122" i="44"/>
  <c r="B3121" i="44"/>
  <c r="B3120" i="44"/>
  <c r="B3119" i="44"/>
  <c r="B3118" i="44"/>
  <c r="B3117" i="44"/>
  <c r="B3116" i="44"/>
  <c r="B3115" i="44"/>
  <c r="B3114" i="44"/>
  <c r="B3113" i="44"/>
  <c r="B3112" i="44"/>
  <c r="B3111" i="44"/>
  <c r="B3110" i="44"/>
  <c r="B3109" i="44"/>
  <c r="B3108" i="44"/>
  <c r="B3107" i="44"/>
  <c r="B3106" i="44"/>
  <c r="B3105" i="44"/>
  <c r="B3104" i="44"/>
  <c r="B3103" i="44"/>
  <c r="B3102" i="44"/>
  <c r="B3101" i="44"/>
  <c r="B3100" i="44"/>
  <c r="B3099" i="44"/>
  <c r="B3098" i="44"/>
  <c r="B3097" i="44"/>
  <c r="B3096" i="44"/>
  <c r="B3095" i="44"/>
  <c r="B3094" i="44"/>
  <c r="B3093" i="44"/>
  <c r="B3092" i="44"/>
  <c r="B3091" i="44"/>
  <c r="B3090" i="44"/>
  <c r="B3089" i="44"/>
  <c r="B3088" i="44"/>
  <c r="B3087" i="44"/>
  <c r="B3086" i="44"/>
  <c r="B3085" i="44"/>
  <c r="B3084" i="44"/>
  <c r="B3083" i="44"/>
  <c r="B3082" i="44"/>
  <c r="B3081" i="44"/>
  <c r="B3080" i="44"/>
  <c r="B3079" i="44"/>
  <c r="B3078" i="44"/>
  <c r="B3077" i="44"/>
  <c r="B3076" i="44"/>
  <c r="B3075" i="44"/>
  <c r="B3074" i="44"/>
  <c r="B3073" i="44"/>
  <c r="B3072" i="44"/>
  <c r="B3071" i="44"/>
  <c r="B3070" i="44"/>
  <c r="B3069" i="44"/>
  <c r="B3068" i="44"/>
  <c r="B3067" i="44"/>
  <c r="B3066" i="44"/>
  <c r="B3065" i="44"/>
  <c r="B3064" i="44"/>
  <c r="B3063" i="44"/>
  <c r="B3062" i="44"/>
  <c r="B3061" i="44"/>
  <c r="B3060" i="44"/>
  <c r="B3059" i="44"/>
  <c r="B3058" i="44"/>
  <c r="B3057" i="44"/>
  <c r="B3056" i="44"/>
  <c r="B3055" i="44"/>
  <c r="B3054" i="44"/>
  <c r="B3053" i="44"/>
  <c r="B3052" i="44"/>
  <c r="B3051" i="44"/>
  <c r="B3050" i="44"/>
  <c r="B3049" i="44"/>
  <c r="B3048" i="44"/>
  <c r="B3047" i="44"/>
  <c r="B3046" i="44"/>
  <c r="B3045" i="44"/>
  <c r="B3044" i="44"/>
  <c r="B3043" i="44"/>
  <c r="B3042" i="44"/>
  <c r="B3041" i="44"/>
  <c r="B3040" i="44"/>
  <c r="B3039" i="44"/>
  <c r="B3038" i="44"/>
  <c r="B3037" i="44"/>
  <c r="B3036" i="44"/>
  <c r="B3035" i="44"/>
  <c r="B3034" i="44"/>
  <c r="B3033" i="44"/>
  <c r="B3032" i="44"/>
  <c r="B3031" i="44"/>
  <c r="B3030" i="44"/>
  <c r="B3029" i="44"/>
  <c r="B3028" i="44"/>
  <c r="B3027" i="44"/>
  <c r="B3026" i="44"/>
  <c r="B3025" i="44"/>
  <c r="B3024" i="44"/>
  <c r="B3023" i="44"/>
  <c r="B3022" i="44"/>
  <c r="B3021" i="44"/>
  <c r="B3020" i="44"/>
  <c r="B3019" i="44"/>
  <c r="B3018" i="44"/>
  <c r="B3017" i="44"/>
  <c r="B3016" i="44"/>
  <c r="B3015" i="44"/>
  <c r="B3014" i="44"/>
  <c r="B3013" i="44"/>
  <c r="B3012" i="44"/>
  <c r="B3011" i="44"/>
  <c r="B3010" i="44"/>
  <c r="B3009" i="44"/>
  <c r="B3008" i="44"/>
  <c r="B3007" i="44"/>
  <c r="B3006" i="44"/>
  <c r="B3005" i="44"/>
  <c r="B3004" i="44"/>
  <c r="B3003" i="44"/>
  <c r="B3002" i="44"/>
  <c r="B3001" i="44"/>
  <c r="B3000" i="44"/>
  <c r="B2999" i="44"/>
  <c r="B2998" i="44"/>
  <c r="B2997" i="44"/>
  <c r="B2996" i="44"/>
  <c r="B2995" i="44"/>
  <c r="B2994" i="44"/>
  <c r="B2993" i="44"/>
  <c r="B2992" i="44"/>
  <c r="B2991" i="44"/>
  <c r="B2990" i="44"/>
  <c r="B2989" i="44"/>
  <c r="B2988" i="44"/>
  <c r="B2987" i="44"/>
  <c r="B2986" i="44"/>
  <c r="B2985" i="44"/>
  <c r="B2984" i="44"/>
  <c r="B2983" i="44"/>
  <c r="B2982" i="44"/>
  <c r="B2981" i="44"/>
  <c r="B2980" i="44"/>
  <c r="B2979" i="44"/>
  <c r="B2978" i="44"/>
  <c r="B2977" i="44"/>
  <c r="B2976" i="44"/>
  <c r="B2975" i="44"/>
  <c r="B2974" i="44"/>
  <c r="B2973" i="44"/>
  <c r="B2972" i="44"/>
  <c r="B2971" i="44"/>
  <c r="B2970" i="44"/>
  <c r="B2969" i="44"/>
  <c r="B2968" i="44"/>
  <c r="B2967" i="44"/>
  <c r="B2966" i="44"/>
  <c r="B2965" i="44"/>
  <c r="B2964" i="44"/>
  <c r="B2963" i="44"/>
  <c r="B2962" i="44"/>
  <c r="B2961" i="44"/>
  <c r="B2960" i="44"/>
  <c r="B2959" i="44"/>
  <c r="B2958" i="44"/>
  <c r="B2957" i="44"/>
  <c r="B2956" i="44"/>
  <c r="B2955" i="44"/>
  <c r="B2954" i="44"/>
  <c r="B2953" i="44"/>
  <c r="B2952" i="44"/>
  <c r="B2951" i="44"/>
  <c r="B2950" i="44"/>
  <c r="B2949" i="44"/>
  <c r="B2948" i="44"/>
  <c r="B2947" i="44"/>
  <c r="B2946" i="44"/>
  <c r="B2945" i="44"/>
  <c r="B2944" i="44"/>
  <c r="B2943" i="44"/>
  <c r="B2942" i="44"/>
  <c r="B2941" i="44"/>
  <c r="B2940" i="44"/>
  <c r="B2939" i="44"/>
  <c r="B2938" i="44"/>
  <c r="B2937" i="44"/>
  <c r="B2936" i="44"/>
  <c r="B2935" i="44"/>
  <c r="B2934" i="44"/>
  <c r="B2933" i="44"/>
  <c r="B2932" i="44"/>
  <c r="B2931" i="44"/>
  <c r="B2930" i="44"/>
  <c r="B2929" i="44"/>
  <c r="B2928" i="44"/>
  <c r="B2927" i="44"/>
  <c r="B2926" i="44"/>
  <c r="B2925" i="44"/>
  <c r="B2924" i="44"/>
  <c r="B2923" i="44"/>
  <c r="B2922" i="44"/>
  <c r="B2921" i="44"/>
  <c r="B2920" i="44"/>
  <c r="B2919" i="44"/>
  <c r="B2918" i="44"/>
  <c r="B2917" i="44"/>
  <c r="B2916" i="44"/>
  <c r="B2915" i="44"/>
  <c r="B2914" i="44"/>
  <c r="B2913" i="44"/>
  <c r="B2912" i="44"/>
  <c r="B2911" i="44"/>
  <c r="B2910" i="44"/>
  <c r="B2909" i="44"/>
  <c r="B2908" i="44"/>
  <c r="B2907" i="44"/>
  <c r="B2906" i="44"/>
  <c r="B2905" i="44"/>
  <c r="B2904" i="44"/>
  <c r="B2903" i="44"/>
  <c r="B2902" i="44"/>
  <c r="B2901" i="44"/>
  <c r="B2900" i="44"/>
  <c r="B2899" i="44"/>
  <c r="B2898" i="44"/>
  <c r="B2897" i="44"/>
  <c r="B2896" i="44"/>
  <c r="B2895" i="44"/>
  <c r="B2894" i="44"/>
  <c r="B2893" i="44"/>
  <c r="B2892" i="44"/>
  <c r="B2891" i="44"/>
  <c r="B2890" i="44"/>
  <c r="B2889" i="44"/>
  <c r="B2888" i="44"/>
  <c r="B2887" i="44"/>
  <c r="B2886" i="44"/>
  <c r="B2885" i="44"/>
  <c r="B2884" i="44"/>
  <c r="B2883" i="44"/>
  <c r="B2882" i="44"/>
  <c r="B2881" i="44"/>
  <c r="B2880" i="44"/>
  <c r="B2879" i="44"/>
  <c r="B2878" i="44"/>
  <c r="B2877" i="44"/>
  <c r="B2876" i="44"/>
  <c r="B2875" i="44"/>
  <c r="B2874" i="44"/>
  <c r="B2873" i="44"/>
  <c r="B2872" i="44"/>
  <c r="B2871" i="44"/>
  <c r="B2870" i="44"/>
  <c r="B2869" i="44"/>
  <c r="B2868" i="44"/>
  <c r="B2867" i="44"/>
  <c r="B2866" i="44"/>
  <c r="B2865" i="44"/>
  <c r="B2864" i="44"/>
  <c r="B2863" i="44"/>
  <c r="B2862" i="44"/>
  <c r="B2861" i="44"/>
  <c r="B2860" i="44"/>
  <c r="B2859" i="44"/>
  <c r="B2858" i="44"/>
  <c r="B2857" i="44"/>
  <c r="B2856" i="44"/>
  <c r="B2855" i="44"/>
  <c r="B2854" i="44"/>
  <c r="B2853" i="44"/>
  <c r="B2852" i="44"/>
  <c r="B2851" i="44"/>
  <c r="B2850" i="44"/>
  <c r="B2849" i="44"/>
  <c r="B2848" i="44"/>
  <c r="B2847" i="44"/>
  <c r="B2846" i="44"/>
  <c r="B2845" i="44"/>
  <c r="B2844" i="44"/>
  <c r="B2843" i="44"/>
  <c r="B2842" i="44"/>
  <c r="B2841" i="44"/>
  <c r="B2840" i="44"/>
  <c r="B2839" i="44"/>
  <c r="B2838" i="44"/>
  <c r="B2837" i="44"/>
  <c r="B2836" i="44"/>
  <c r="B2835" i="44"/>
  <c r="B2834" i="44"/>
  <c r="B2833" i="44"/>
  <c r="B2832" i="44"/>
  <c r="B2831" i="44"/>
  <c r="B2830" i="44"/>
  <c r="B2829" i="44"/>
  <c r="B2828" i="44"/>
  <c r="B2827" i="44"/>
  <c r="B2826" i="44"/>
  <c r="B2825" i="44"/>
  <c r="B2824" i="44"/>
  <c r="B2823" i="44"/>
  <c r="B2822" i="44"/>
  <c r="B2821" i="44"/>
  <c r="B2820" i="44"/>
  <c r="B2819" i="44"/>
  <c r="B2818" i="44"/>
  <c r="B2817" i="44"/>
  <c r="B2816" i="44"/>
  <c r="B2815" i="44"/>
  <c r="B2814" i="44"/>
  <c r="B2813" i="44"/>
  <c r="B2812" i="44"/>
  <c r="B2811" i="44"/>
  <c r="B2810" i="44"/>
  <c r="B2809" i="44"/>
  <c r="B2808" i="44"/>
  <c r="B2807" i="44"/>
  <c r="B2806" i="44"/>
  <c r="B2805" i="44"/>
  <c r="B2804" i="44"/>
  <c r="B2803" i="44"/>
  <c r="B2802" i="44"/>
  <c r="B2801" i="44"/>
  <c r="B2800" i="44"/>
  <c r="B2799" i="44"/>
  <c r="B2798" i="44"/>
  <c r="B2797" i="44"/>
  <c r="B2796" i="44"/>
  <c r="B2795" i="44"/>
  <c r="B2794" i="44"/>
  <c r="B2793" i="44"/>
  <c r="B2792" i="44"/>
  <c r="B2791" i="44"/>
  <c r="B2790" i="44"/>
  <c r="B2789" i="44"/>
  <c r="B2788" i="44"/>
  <c r="B2787" i="44"/>
  <c r="B2786" i="44"/>
  <c r="B2785" i="44"/>
  <c r="B2784" i="44"/>
  <c r="B2783" i="44"/>
  <c r="B2782" i="44"/>
  <c r="B2781" i="44"/>
  <c r="B2780" i="44"/>
  <c r="B2779" i="44"/>
  <c r="B2778" i="44"/>
  <c r="B2777" i="44"/>
  <c r="B2776" i="44"/>
  <c r="B2775" i="44"/>
  <c r="B2774" i="44"/>
  <c r="B2773" i="44"/>
  <c r="B2772" i="44"/>
  <c r="B2771" i="44"/>
  <c r="B2770" i="44"/>
  <c r="B2769" i="44"/>
  <c r="B2768" i="44"/>
  <c r="B2767" i="44"/>
  <c r="B2766" i="44"/>
  <c r="B2765" i="44"/>
  <c r="B2764" i="44"/>
  <c r="B2763" i="44"/>
  <c r="B2762" i="44"/>
  <c r="B2761" i="44"/>
  <c r="B2760" i="44"/>
  <c r="B2759" i="44"/>
  <c r="B2758" i="44"/>
  <c r="B2757" i="44"/>
  <c r="B2756" i="44"/>
  <c r="B2755" i="44"/>
  <c r="B2754" i="44"/>
  <c r="B2753" i="44"/>
  <c r="B2752" i="44"/>
  <c r="B2751" i="44"/>
  <c r="B2750" i="44"/>
  <c r="B2749" i="44"/>
  <c r="B2748" i="44"/>
  <c r="B2747" i="44"/>
  <c r="B2746" i="44"/>
  <c r="B2745" i="44"/>
  <c r="B2744" i="44"/>
  <c r="B2743" i="44"/>
  <c r="B2742" i="44"/>
  <c r="B2741" i="44"/>
  <c r="B2740" i="44"/>
  <c r="B2739" i="44"/>
  <c r="B2738" i="44"/>
  <c r="B2737" i="44"/>
  <c r="B2736" i="44"/>
  <c r="B2735" i="44"/>
  <c r="B2734" i="44"/>
  <c r="B2733" i="44"/>
  <c r="B2732" i="44"/>
  <c r="B2731" i="44"/>
  <c r="B2730" i="44"/>
  <c r="B2729" i="44"/>
  <c r="B2728" i="44"/>
  <c r="B2727" i="44"/>
  <c r="B2726" i="44"/>
  <c r="B2725" i="44"/>
  <c r="B2724" i="44"/>
  <c r="B2723" i="44"/>
  <c r="B2722" i="44"/>
  <c r="B2721" i="44"/>
  <c r="B2720" i="44"/>
  <c r="B2719" i="44"/>
  <c r="B2718" i="44"/>
  <c r="B2717" i="44"/>
  <c r="B2716" i="44"/>
  <c r="B2715" i="44"/>
  <c r="B2714" i="44"/>
  <c r="B2713" i="44"/>
  <c r="B2712" i="44"/>
  <c r="B2711" i="44"/>
  <c r="B2710" i="44"/>
  <c r="B2709" i="44"/>
  <c r="B2708" i="44"/>
  <c r="B2707" i="44"/>
  <c r="B2706" i="44"/>
  <c r="B2705" i="44"/>
  <c r="B2704" i="44"/>
  <c r="B2703" i="44"/>
  <c r="B2702" i="44"/>
  <c r="B2701" i="44"/>
  <c r="B2700" i="44"/>
  <c r="B2699" i="44"/>
  <c r="B2698" i="44"/>
  <c r="B2697" i="44"/>
  <c r="B2696" i="44"/>
  <c r="B2695" i="44"/>
  <c r="B2694" i="44"/>
  <c r="B2693" i="44"/>
  <c r="B2692" i="44"/>
  <c r="B2691" i="44"/>
  <c r="B2690" i="44"/>
  <c r="B2689" i="44"/>
  <c r="B2688" i="44"/>
  <c r="B2687" i="44"/>
  <c r="B2686" i="44"/>
  <c r="B2685" i="44"/>
  <c r="B2684" i="44"/>
  <c r="B2683" i="44"/>
  <c r="B2682" i="44"/>
  <c r="B2681" i="44"/>
  <c r="B2680" i="44"/>
  <c r="B2679" i="44"/>
  <c r="B2678" i="44"/>
  <c r="B2677" i="44"/>
  <c r="B2676" i="44"/>
  <c r="B2675" i="44"/>
  <c r="B2674" i="44"/>
  <c r="B2673" i="44"/>
  <c r="B2672" i="44"/>
  <c r="B2671" i="44"/>
  <c r="B2670" i="44"/>
  <c r="B2669" i="44"/>
  <c r="B2668" i="44"/>
  <c r="B2667" i="44"/>
  <c r="B2666" i="44"/>
  <c r="B2665" i="44"/>
  <c r="B2664" i="44"/>
  <c r="B2663" i="44"/>
  <c r="B2662" i="44"/>
  <c r="B2661" i="44"/>
  <c r="B2660" i="44"/>
  <c r="B2659" i="44"/>
  <c r="B2658" i="44"/>
  <c r="B2657" i="44"/>
  <c r="B2656" i="44"/>
  <c r="B2655" i="44"/>
  <c r="B2654" i="44"/>
  <c r="B2653" i="44"/>
  <c r="B2652" i="44"/>
  <c r="B2651" i="44"/>
  <c r="B2650" i="44"/>
  <c r="B2649" i="44"/>
  <c r="B2648" i="44"/>
  <c r="B2647" i="44"/>
  <c r="B2646" i="44"/>
  <c r="B2645" i="44"/>
  <c r="B2644" i="44"/>
  <c r="B2643" i="44"/>
  <c r="B2642" i="44"/>
  <c r="B2641" i="44"/>
  <c r="B2640" i="44"/>
  <c r="B2639" i="44"/>
  <c r="B2638" i="44"/>
  <c r="B2637" i="44"/>
  <c r="B2636" i="44"/>
  <c r="B2635" i="44"/>
  <c r="B2634" i="44"/>
  <c r="B2633" i="44"/>
  <c r="B2632" i="44"/>
  <c r="B2631" i="44"/>
  <c r="B2630" i="44"/>
  <c r="B2629" i="44"/>
  <c r="B2628" i="44"/>
  <c r="B2627" i="44"/>
  <c r="B2626" i="44"/>
  <c r="B2625" i="44"/>
  <c r="B2624" i="44"/>
  <c r="B2623" i="44"/>
  <c r="B2622" i="44"/>
  <c r="B2621" i="44"/>
  <c r="B2620" i="44"/>
  <c r="B2619" i="44"/>
  <c r="B2618" i="44"/>
  <c r="B2617" i="44"/>
  <c r="B2616" i="44"/>
  <c r="B2615" i="44"/>
  <c r="B2614" i="44"/>
  <c r="B2613" i="44"/>
  <c r="B2612" i="44"/>
  <c r="B2611" i="44"/>
  <c r="B2610" i="44"/>
  <c r="B2609" i="44"/>
  <c r="B2608" i="44"/>
  <c r="B2607" i="44"/>
  <c r="B2606" i="44"/>
  <c r="B2605" i="44"/>
  <c r="B2604" i="44"/>
  <c r="B2603" i="44"/>
  <c r="B2602" i="44"/>
  <c r="B2601" i="44"/>
  <c r="B2600" i="44"/>
  <c r="B2599" i="44"/>
  <c r="B2598" i="44"/>
  <c r="B2597" i="44"/>
  <c r="B2596" i="44"/>
  <c r="B2595" i="44"/>
  <c r="B2594" i="44"/>
  <c r="B2593" i="44"/>
  <c r="B2592" i="44"/>
  <c r="B2591" i="44"/>
  <c r="B2590" i="44"/>
  <c r="B2589" i="44"/>
  <c r="B2588" i="44"/>
  <c r="B2587" i="44"/>
  <c r="B2586" i="44"/>
  <c r="B2585" i="44"/>
  <c r="B2584" i="44"/>
  <c r="B2583" i="44"/>
  <c r="B2582" i="44"/>
  <c r="B2581" i="44"/>
  <c r="B2580" i="44"/>
  <c r="B2579" i="44"/>
  <c r="B2578" i="44"/>
  <c r="B2577" i="44"/>
  <c r="B2576" i="44"/>
  <c r="B2575" i="44"/>
  <c r="B2574" i="44"/>
  <c r="B2573" i="44"/>
  <c r="B2572" i="44"/>
  <c r="B2571" i="44"/>
  <c r="B2570" i="44"/>
  <c r="B2569" i="44"/>
  <c r="B2568" i="44"/>
  <c r="B2567" i="44"/>
  <c r="B2566" i="44"/>
  <c r="B2565" i="44"/>
  <c r="B2564" i="44"/>
  <c r="B2563" i="44"/>
  <c r="B2562" i="44"/>
  <c r="B2561" i="44"/>
  <c r="B2560" i="44"/>
  <c r="B2559" i="44"/>
  <c r="B2558" i="44"/>
  <c r="B2557" i="44"/>
  <c r="B2556" i="44"/>
  <c r="B2555" i="44"/>
  <c r="B2554" i="44"/>
  <c r="B2553" i="44"/>
  <c r="B2552" i="44"/>
  <c r="B2551" i="44"/>
  <c r="B2550" i="44"/>
  <c r="B2549" i="44"/>
  <c r="B2548" i="44"/>
  <c r="B2547" i="44"/>
  <c r="B2546" i="44"/>
  <c r="B2545" i="44"/>
  <c r="B2544" i="44"/>
  <c r="B2543" i="44"/>
  <c r="B2542" i="44"/>
  <c r="B2541" i="44"/>
  <c r="B2540" i="44"/>
  <c r="B2539" i="44"/>
  <c r="B2538" i="44"/>
  <c r="B2537" i="44"/>
  <c r="B2536" i="44"/>
  <c r="B2535" i="44"/>
  <c r="B2534" i="44"/>
  <c r="B2533" i="44"/>
  <c r="B2532" i="44"/>
  <c r="B2531" i="44"/>
  <c r="B2530" i="44"/>
  <c r="B2529" i="44"/>
  <c r="B2528" i="44"/>
  <c r="B2527" i="44"/>
  <c r="B2526" i="44"/>
  <c r="B2525" i="44"/>
  <c r="B2524" i="44"/>
  <c r="B2523" i="44"/>
  <c r="B2522" i="44"/>
  <c r="B2521" i="44"/>
  <c r="B2520" i="44"/>
  <c r="B2519" i="44"/>
  <c r="B2518" i="44"/>
  <c r="B2517" i="44"/>
  <c r="B2516" i="44"/>
  <c r="B2515" i="44"/>
  <c r="B2514" i="44"/>
  <c r="B2513" i="44"/>
  <c r="B2512" i="44"/>
  <c r="B2511" i="44"/>
  <c r="B2510" i="44"/>
  <c r="B2509" i="44"/>
  <c r="B2508" i="44"/>
  <c r="B2507" i="44"/>
  <c r="B2506" i="44"/>
  <c r="B2505" i="44"/>
  <c r="B2504" i="44"/>
  <c r="B2503" i="44"/>
  <c r="B2502" i="44"/>
  <c r="B2501" i="44"/>
  <c r="B2500" i="44"/>
  <c r="B2499" i="44"/>
  <c r="B2498" i="44"/>
  <c r="B2497" i="44"/>
  <c r="B2496" i="44"/>
  <c r="B2495" i="44"/>
  <c r="B2494" i="44"/>
  <c r="B2493" i="44"/>
  <c r="B2492" i="44"/>
  <c r="B2491" i="44"/>
  <c r="B2490" i="44"/>
  <c r="B2489" i="44"/>
  <c r="B2488" i="44"/>
  <c r="B2487" i="44"/>
  <c r="B2486" i="44"/>
  <c r="B2485" i="44"/>
  <c r="B2484" i="44"/>
  <c r="B2483" i="44"/>
  <c r="B2482" i="44"/>
  <c r="B2481" i="44"/>
  <c r="B2480" i="44"/>
  <c r="B2479" i="44"/>
  <c r="B2478" i="44"/>
  <c r="B2477" i="44"/>
  <c r="B2476" i="44"/>
  <c r="B2475" i="44"/>
  <c r="B2474" i="44"/>
  <c r="B2473" i="44"/>
  <c r="B2472" i="44"/>
  <c r="B2471" i="44"/>
  <c r="B2470" i="44"/>
  <c r="B2469" i="44"/>
  <c r="B2468" i="44"/>
  <c r="B2467" i="44"/>
  <c r="B2466" i="44"/>
  <c r="B2465" i="44"/>
  <c r="B2464" i="44"/>
  <c r="B2463" i="44"/>
  <c r="B2462" i="44"/>
  <c r="B2461" i="44"/>
  <c r="B2460" i="44"/>
  <c r="B2459" i="44"/>
  <c r="B2458" i="44"/>
  <c r="B2457" i="44"/>
  <c r="B2456" i="44"/>
  <c r="B2455" i="44"/>
  <c r="B2454" i="44"/>
  <c r="B2453" i="44"/>
  <c r="B2452" i="44"/>
  <c r="B2451" i="44"/>
  <c r="B2450" i="44"/>
  <c r="B2449" i="44"/>
  <c r="B2448" i="44"/>
  <c r="B2447" i="44"/>
  <c r="B2446" i="44"/>
  <c r="B2445" i="44"/>
  <c r="B2444" i="44"/>
  <c r="B2443" i="44"/>
  <c r="B2442" i="44"/>
  <c r="B2441" i="44"/>
  <c r="B2440" i="44"/>
  <c r="B2439" i="44"/>
  <c r="B2438" i="44"/>
  <c r="B2437" i="44"/>
  <c r="B2436" i="44"/>
  <c r="B2435" i="44"/>
  <c r="B2434" i="44"/>
  <c r="B2433" i="44"/>
  <c r="B2432" i="44"/>
  <c r="B2431" i="44"/>
  <c r="B2430" i="44"/>
  <c r="B2429" i="44"/>
  <c r="B2428" i="44"/>
  <c r="B2427" i="44"/>
  <c r="B2426" i="44"/>
  <c r="B2425" i="44"/>
  <c r="B2424" i="44"/>
  <c r="B2423" i="44"/>
  <c r="B2422" i="44"/>
  <c r="B2421" i="44"/>
  <c r="B2420" i="44"/>
  <c r="B2419" i="44"/>
  <c r="B2418" i="44"/>
  <c r="B2417" i="44"/>
  <c r="B2416" i="44"/>
  <c r="B2415" i="44"/>
  <c r="B2414" i="44"/>
  <c r="B2413" i="44"/>
  <c r="B2412" i="44"/>
  <c r="B2411" i="44"/>
  <c r="B2410" i="44"/>
  <c r="B2409" i="44"/>
  <c r="B2408" i="44"/>
  <c r="B2407" i="44"/>
  <c r="B2406" i="44"/>
  <c r="B2405" i="44"/>
  <c r="B2404" i="44"/>
  <c r="B2403" i="44"/>
  <c r="B2402" i="44"/>
  <c r="B2401" i="44"/>
  <c r="B2400" i="44"/>
  <c r="B2399" i="44"/>
  <c r="B2398" i="44"/>
  <c r="B2397" i="44"/>
  <c r="B2396" i="44"/>
  <c r="B2395" i="44"/>
  <c r="B2394" i="44"/>
  <c r="B2393" i="44"/>
  <c r="B2392" i="44"/>
  <c r="B2391" i="44"/>
  <c r="B2390" i="44"/>
  <c r="B2389" i="44"/>
  <c r="B2388" i="44"/>
  <c r="B2387" i="44"/>
  <c r="B2386" i="44"/>
  <c r="B2385" i="44"/>
  <c r="B2384" i="44"/>
  <c r="B2383" i="44"/>
  <c r="B2382" i="44"/>
  <c r="B2381" i="44"/>
  <c r="B2380" i="44"/>
  <c r="B2379" i="44"/>
  <c r="B2378" i="44"/>
  <c r="B2377" i="44"/>
  <c r="B2376" i="44"/>
  <c r="B2375" i="44"/>
  <c r="B2374" i="44"/>
  <c r="B2373" i="44"/>
  <c r="B2372" i="44"/>
  <c r="B2371" i="44"/>
  <c r="B2370" i="44"/>
  <c r="B2369" i="44"/>
  <c r="B2368" i="44"/>
  <c r="B2367" i="44"/>
  <c r="B2366" i="44"/>
  <c r="B2365" i="44"/>
  <c r="B2364" i="44"/>
  <c r="B2363" i="44"/>
  <c r="B2362" i="44"/>
  <c r="B2361" i="44"/>
  <c r="B2360" i="44"/>
  <c r="B2359" i="44"/>
  <c r="B2358" i="44"/>
  <c r="B2357" i="44"/>
  <c r="B2356" i="44"/>
  <c r="B2355" i="44"/>
  <c r="B2354" i="44"/>
  <c r="B2353" i="44"/>
  <c r="B2352" i="44"/>
  <c r="B2351" i="44"/>
  <c r="B2350" i="44"/>
  <c r="B2349" i="44"/>
  <c r="B2348" i="44"/>
  <c r="B2347" i="44"/>
  <c r="B2346" i="44"/>
  <c r="B2345" i="44"/>
  <c r="B2344" i="44"/>
  <c r="B2343" i="44"/>
  <c r="B2342" i="44"/>
  <c r="B2341" i="44"/>
  <c r="B2340" i="44"/>
  <c r="B2339" i="44"/>
  <c r="B2338" i="44"/>
  <c r="B2337" i="44"/>
  <c r="B2336" i="44"/>
  <c r="B2335" i="44"/>
  <c r="B2334" i="44"/>
  <c r="B2333" i="44"/>
  <c r="B2332" i="44"/>
  <c r="B2331" i="44"/>
  <c r="B2330" i="44"/>
  <c r="B2329" i="44"/>
  <c r="B2328" i="44"/>
  <c r="B2327" i="44"/>
  <c r="B2326" i="44"/>
  <c r="B2325" i="44"/>
  <c r="B2324" i="44"/>
  <c r="B2323" i="44"/>
  <c r="B2322" i="44"/>
  <c r="B2321" i="44"/>
  <c r="B2320" i="44"/>
  <c r="B2319" i="44"/>
  <c r="B2318" i="44"/>
  <c r="B2317" i="44"/>
  <c r="B2316" i="44"/>
  <c r="B2315" i="44"/>
  <c r="B2314" i="44"/>
  <c r="B2313" i="44"/>
  <c r="B2312" i="44"/>
  <c r="B2311" i="44"/>
  <c r="B2310" i="44"/>
  <c r="B2309" i="44"/>
  <c r="B2308" i="44"/>
  <c r="B2307" i="44"/>
  <c r="B2306" i="44"/>
  <c r="B2305" i="44"/>
  <c r="B2304" i="44"/>
  <c r="B2303" i="44"/>
  <c r="B2302" i="44"/>
  <c r="B2301" i="44"/>
  <c r="B2300" i="44"/>
  <c r="B2299" i="44"/>
  <c r="B2298" i="44"/>
  <c r="B2297" i="44"/>
  <c r="B2296" i="44"/>
  <c r="B2295" i="44"/>
  <c r="B2294" i="44"/>
  <c r="B2293" i="44"/>
  <c r="B2292" i="44"/>
  <c r="B2291" i="44"/>
  <c r="B2290" i="44"/>
  <c r="B2289" i="44"/>
  <c r="B2288" i="44"/>
  <c r="B2287" i="44"/>
  <c r="B2286" i="44"/>
  <c r="B2285" i="44"/>
  <c r="B2284" i="44"/>
  <c r="B2283" i="44"/>
  <c r="B2282" i="44"/>
  <c r="B2281" i="44"/>
  <c r="B2280" i="44"/>
  <c r="B2279" i="44"/>
  <c r="B2278" i="44"/>
  <c r="B2277" i="44"/>
  <c r="B2276" i="44"/>
  <c r="B2275" i="44"/>
  <c r="B2274" i="44"/>
  <c r="B2273" i="44"/>
  <c r="B2272" i="44"/>
  <c r="B2271" i="44"/>
  <c r="B2270" i="44"/>
  <c r="B2269" i="44"/>
  <c r="B2268" i="44"/>
  <c r="B2267" i="44"/>
  <c r="B2266" i="44"/>
  <c r="B2265" i="44"/>
  <c r="B2264" i="44"/>
  <c r="B2263" i="44"/>
  <c r="B2262" i="44"/>
  <c r="B2261" i="44"/>
  <c r="B2260" i="44"/>
  <c r="B2259" i="44"/>
  <c r="B2258" i="44"/>
  <c r="B2257" i="44"/>
  <c r="B2256" i="44"/>
  <c r="B2255" i="44"/>
  <c r="B2254" i="44"/>
  <c r="B2253" i="44"/>
  <c r="B2252" i="44"/>
  <c r="B2251" i="44"/>
  <c r="B2250" i="44"/>
  <c r="B2249" i="44"/>
  <c r="B2248" i="44"/>
  <c r="B2247" i="44"/>
  <c r="B2246" i="44"/>
  <c r="B2245" i="44"/>
  <c r="B2244" i="44"/>
  <c r="B2243" i="44"/>
  <c r="B2242" i="44"/>
  <c r="B2241" i="44"/>
  <c r="B2240" i="44"/>
  <c r="B2239" i="44"/>
  <c r="B2238" i="44"/>
  <c r="B2237" i="44"/>
  <c r="B2236" i="44"/>
  <c r="B2235" i="44"/>
  <c r="B2234" i="44"/>
  <c r="B2233" i="44"/>
  <c r="B2232" i="44"/>
  <c r="B2231" i="44"/>
  <c r="B2230" i="44"/>
  <c r="B2229" i="44"/>
  <c r="B2228" i="44"/>
  <c r="B2227" i="44"/>
  <c r="B2226" i="44"/>
  <c r="B2225" i="44"/>
  <c r="B2224" i="44"/>
  <c r="B2223" i="44"/>
  <c r="B2222" i="44"/>
  <c r="B2221" i="44"/>
  <c r="B2220" i="44"/>
  <c r="B2219" i="44"/>
  <c r="B2218" i="44"/>
  <c r="B2217" i="44"/>
  <c r="B2216" i="44"/>
  <c r="B2215" i="44"/>
  <c r="B2214" i="44"/>
  <c r="B2213" i="44"/>
  <c r="B2212" i="44"/>
  <c r="B2211" i="44"/>
  <c r="B2210" i="44"/>
  <c r="B2209" i="44"/>
  <c r="B2208" i="44"/>
  <c r="B2207" i="44"/>
  <c r="B2206" i="44"/>
  <c r="B2205" i="44"/>
  <c r="B2204" i="44"/>
  <c r="B2203" i="44"/>
  <c r="B2202" i="44"/>
  <c r="B2201" i="44"/>
  <c r="B2200" i="44"/>
  <c r="B2199" i="44"/>
  <c r="B2198" i="44"/>
  <c r="B2197" i="44"/>
  <c r="B2196" i="44"/>
  <c r="B2195" i="44"/>
  <c r="B2194" i="44"/>
  <c r="B2193" i="44"/>
  <c r="B2192" i="44"/>
  <c r="B2191" i="44"/>
  <c r="B2190" i="44"/>
  <c r="B2189" i="44"/>
  <c r="B2188" i="44"/>
  <c r="B2187" i="44"/>
  <c r="B2186" i="44"/>
  <c r="B2185" i="44"/>
  <c r="B2184" i="44"/>
  <c r="B2183" i="44"/>
  <c r="B2182" i="44"/>
  <c r="B2181" i="44"/>
  <c r="B2180" i="44"/>
  <c r="B2179" i="44"/>
  <c r="B2178" i="44"/>
  <c r="B2177" i="44"/>
  <c r="B2176" i="44"/>
  <c r="B2175" i="44"/>
  <c r="B2174" i="44"/>
  <c r="B2173" i="44"/>
  <c r="B2172" i="44"/>
  <c r="B2171" i="44"/>
  <c r="B2170" i="44"/>
  <c r="B2169" i="44"/>
  <c r="B2168" i="44"/>
  <c r="B2167" i="44"/>
  <c r="B2166" i="44"/>
  <c r="B2165" i="44"/>
  <c r="B2164" i="44"/>
  <c r="B2163" i="44"/>
  <c r="B2162" i="44"/>
  <c r="B2161" i="44"/>
  <c r="B2160" i="44"/>
  <c r="B2159" i="44"/>
  <c r="B2158" i="44"/>
  <c r="B2157" i="44"/>
  <c r="B2156" i="44"/>
  <c r="B2155" i="44"/>
  <c r="B2154" i="44"/>
  <c r="B2153" i="44"/>
  <c r="B2152" i="44"/>
  <c r="B2151" i="44"/>
  <c r="B2150" i="44"/>
  <c r="B2149" i="44"/>
  <c r="B2148" i="44"/>
  <c r="B2147" i="44"/>
  <c r="B2146" i="44"/>
  <c r="B2145" i="44"/>
  <c r="B2144" i="44"/>
  <c r="B2143" i="44"/>
  <c r="B2142" i="44"/>
  <c r="B2141" i="44"/>
  <c r="B2140" i="44"/>
  <c r="B2139" i="44"/>
  <c r="B2138" i="44"/>
  <c r="B2137" i="44"/>
  <c r="B2136" i="44"/>
  <c r="B2135" i="44"/>
  <c r="B2134" i="44"/>
  <c r="B2133" i="44"/>
  <c r="B2132" i="44"/>
  <c r="B2131" i="44"/>
  <c r="B2130" i="44"/>
  <c r="B2129" i="44"/>
  <c r="B2128" i="44"/>
  <c r="B2127" i="44"/>
  <c r="B2126" i="44"/>
  <c r="B2125" i="44"/>
  <c r="B2124" i="44"/>
  <c r="B2123" i="44"/>
  <c r="B2122" i="44"/>
  <c r="B2121" i="44"/>
  <c r="B2120" i="44"/>
  <c r="B2119" i="44"/>
  <c r="B2118" i="44"/>
  <c r="B2117" i="44"/>
  <c r="B2116" i="44"/>
  <c r="B2115" i="44"/>
  <c r="B2114" i="44"/>
  <c r="B2113" i="44"/>
  <c r="B2112" i="44"/>
  <c r="B2111" i="44"/>
  <c r="B2110" i="44"/>
  <c r="B2109" i="44"/>
  <c r="B2108" i="44"/>
  <c r="B2107" i="44"/>
  <c r="B2106" i="44"/>
  <c r="B2105" i="44"/>
  <c r="B2104" i="44"/>
  <c r="B2103" i="44"/>
  <c r="B2102" i="44"/>
  <c r="B2101" i="44"/>
  <c r="B2100" i="44"/>
  <c r="B2099" i="44"/>
  <c r="B2098" i="44"/>
  <c r="B2097" i="44"/>
  <c r="B2096" i="44"/>
  <c r="B2095" i="44"/>
  <c r="B2094" i="44"/>
  <c r="B2093" i="44"/>
  <c r="B2092" i="44"/>
  <c r="B2091" i="44"/>
  <c r="B2090" i="44"/>
  <c r="B2089" i="44"/>
  <c r="B2088" i="44"/>
  <c r="B2087" i="44"/>
  <c r="B2086" i="44"/>
  <c r="B2085" i="44"/>
  <c r="B2084" i="44"/>
  <c r="B2083" i="44"/>
  <c r="B2082" i="44"/>
  <c r="B2081" i="44"/>
  <c r="B2080" i="44"/>
  <c r="B2079" i="44"/>
  <c r="B2078" i="44"/>
  <c r="B2077" i="44"/>
  <c r="B2076" i="44"/>
  <c r="B2075" i="44"/>
  <c r="B2074" i="44"/>
  <c r="B2073" i="44"/>
  <c r="B2072" i="44"/>
  <c r="B2071" i="44"/>
  <c r="B2070" i="44"/>
  <c r="B2069" i="44"/>
  <c r="B2068" i="44"/>
  <c r="B2067" i="44"/>
  <c r="B2066" i="44"/>
  <c r="B2065" i="44"/>
  <c r="B2064" i="44"/>
  <c r="B2063" i="44"/>
  <c r="B2062" i="44"/>
  <c r="B2061" i="44"/>
  <c r="B2060" i="44"/>
  <c r="B2059" i="44"/>
  <c r="B2058" i="44"/>
  <c r="B2057" i="44"/>
  <c r="B2056" i="44"/>
  <c r="B2055" i="44"/>
  <c r="B2054" i="44"/>
  <c r="B2053" i="44"/>
  <c r="B2052" i="44"/>
  <c r="B2051" i="44"/>
  <c r="B2050" i="44"/>
  <c r="B2049" i="44"/>
  <c r="B2048" i="44"/>
  <c r="B2047" i="44"/>
  <c r="B2046" i="44"/>
  <c r="B2045" i="44"/>
  <c r="B2044" i="44"/>
  <c r="B2043" i="44"/>
  <c r="B2042" i="44"/>
  <c r="B2041" i="44"/>
  <c r="B2040" i="44"/>
  <c r="B2039" i="44"/>
  <c r="B2038" i="44"/>
  <c r="B2037" i="44"/>
  <c r="B2036" i="44"/>
  <c r="B2035" i="44"/>
  <c r="B2034" i="44"/>
  <c r="B2033" i="44"/>
  <c r="B2032" i="44"/>
  <c r="B2031" i="44"/>
  <c r="B2030" i="44"/>
  <c r="B2029" i="44"/>
  <c r="B2028" i="44"/>
  <c r="B2027" i="44"/>
  <c r="B2026" i="44"/>
  <c r="B2025" i="44"/>
  <c r="B2024" i="44"/>
  <c r="B2023" i="44"/>
  <c r="B2022" i="44"/>
  <c r="B2021" i="44"/>
  <c r="B2020" i="44"/>
  <c r="B2019" i="44"/>
  <c r="B2018" i="44"/>
  <c r="B2017" i="44"/>
  <c r="B2016" i="44"/>
  <c r="B2015" i="44"/>
  <c r="B2014" i="44"/>
  <c r="B2013" i="44"/>
  <c r="B2012" i="44"/>
  <c r="B2011" i="44"/>
  <c r="B2010" i="44"/>
  <c r="B2009" i="44"/>
  <c r="B2008" i="44"/>
  <c r="B2007" i="44"/>
  <c r="B2006" i="44"/>
  <c r="B2005" i="44"/>
  <c r="B2004" i="44"/>
  <c r="B2003" i="44"/>
  <c r="B2002" i="44"/>
  <c r="B2001" i="44"/>
  <c r="B2000" i="44"/>
  <c r="B1999" i="44"/>
  <c r="B1998" i="44"/>
  <c r="B1997" i="44"/>
  <c r="B1996" i="44"/>
  <c r="B1995" i="44"/>
  <c r="B1994" i="44"/>
  <c r="B1993" i="44"/>
  <c r="B1992" i="44"/>
  <c r="B1991" i="44"/>
  <c r="B1990" i="44"/>
  <c r="B1989" i="44"/>
  <c r="B1988" i="44"/>
  <c r="B1987" i="44"/>
  <c r="B1986" i="44"/>
  <c r="B1985" i="44"/>
  <c r="B1984" i="44"/>
  <c r="B1983" i="44"/>
  <c r="B1982" i="44"/>
  <c r="B1981" i="44"/>
  <c r="B1980" i="44"/>
  <c r="B1979" i="44"/>
  <c r="B1978" i="44"/>
  <c r="B1977" i="44"/>
  <c r="B1976" i="44"/>
  <c r="B1975" i="44"/>
  <c r="B1974" i="44"/>
  <c r="B1973" i="44"/>
  <c r="B1972" i="44"/>
  <c r="B1971" i="44"/>
  <c r="B1970" i="44"/>
  <c r="B1969" i="44"/>
  <c r="B1968" i="44"/>
  <c r="B1967" i="44"/>
  <c r="B1966" i="44"/>
  <c r="B1965" i="44"/>
  <c r="B1964" i="44"/>
  <c r="B1963" i="44"/>
  <c r="B1962" i="44"/>
  <c r="B1961" i="44"/>
  <c r="B1960" i="44"/>
  <c r="B1959" i="44"/>
  <c r="B1958" i="44"/>
  <c r="B1957" i="44"/>
  <c r="B1956" i="44"/>
  <c r="B1955" i="44"/>
  <c r="B1954" i="44"/>
  <c r="B1953" i="44"/>
  <c r="B1952" i="44"/>
  <c r="B1951" i="44"/>
  <c r="B1950" i="44"/>
  <c r="B1949" i="44"/>
  <c r="B1948" i="44"/>
  <c r="B1947" i="44"/>
  <c r="B1946" i="44"/>
  <c r="B1945" i="44"/>
  <c r="B1944" i="44"/>
  <c r="B1943" i="44"/>
  <c r="B1942" i="44"/>
  <c r="B1941" i="44"/>
  <c r="B1940" i="44"/>
  <c r="B1939" i="44"/>
  <c r="B1938" i="44"/>
  <c r="B1937" i="44"/>
  <c r="B1936" i="44"/>
  <c r="B1935" i="44"/>
  <c r="B1934" i="44"/>
  <c r="B1933" i="44"/>
  <c r="B1932" i="44"/>
  <c r="B1931" i="44"/>
  <c r="B1930" i="44"/>
  <c r="B1929" i="44"/>
  <c r="B1928" i="44"/>
  <c r="B1927" i="44"/>
  <c r="B1926" i="44"/>
  <c r="B1925" i="44"/>
  <c r="B1924" i="44"/>
  <c r="B1923" i="44"/>
  <c r="B1922" i="44"/>
  <c r="B1921" i="44"/>
  <c r="B1920" i="44"/>
  <c r="B1919" i="44"/>
  <c r="B1918" i="44"/>
  <c r="B1917" i="44"/>
  <c r="B1916" i="44"/>
  <c r="B1915" i="44"/>
  <c r="B1914" i="44"/>
  <c r="B1913" i="44"/>
  <c r="B1912" i="44"/>
  <c r="B1911" i="44"/>
  <c r="B1910" i="44"/>
  <c r="B1909" i="44"/>
  <c r="B1908" i="44"/>
  <c r="B1907" i="44"/>
  <c r="B1906" i="44"/>
  <c r="B1905" i="44"/>
  <c r="B1904" i="44"/>
  <c r="B1903" i="44"/>
  <c r="B1902" i="44"/>
  <c r="B1901" i="44"/>
  <c r="B1900" i="44"/>
  <c r="B1899" i="44"/>
  <c r="B1898" i="44"/>
  <c r="B1897" i="44"/>
  <c r="B1896" i="44"/>
  <c r="B1895" i="44"/>
  <c r="B1894" i="44"/>
  <c r="B1893" i="44"/>
  <c r="B1892" i="44"/>
  <c r="B1891" i="44"/>
  <c r="B1890" i="44"/>
  <c r="B1889" i="44"/>
  <c r="B1888" i="44"/>
  <c r="B1887" i="44"/>
  <c r="B1886" i="44"/>
  <c r="B1885" i="44"/>
  <c r="B1884" i="44"/>
  <c r="B1883" i="44"/>
  <c r="B1882" i="44"/>
  <c r="B1881" i="44"/>
  <c r="B1880" i="44"/>
  <c r="B1879" i="44"/>
  <c r="B1878" i="44"/>
  <c r="B1877" i="44"/>
  <c r="B1876" i="44"/>
  <c r="B1875" i="44"/>
  <c r="B1874" i="44"/>
  <c r="B1873" i="44"/>
  <c r="B1872" i="44"/>
  <c r="B1871" i="44"/>
  <c r="B1870" i="44"/>
  <c r="B1869" i="44"/>
  <c r="B1868" i="44"/>
  <c r="B1867" i="44"/>
  <c r="B1866" i="44"/>
  <c r="B1865" i="44"/>
  <c r="B1864" i="44"/>
  <c r="B1863" i="44"/>
  <c r="B1862" i="44"/>
  <c r="B1861" i="44"/>
  <c r="B1860" i="44"/>
  <c r="B1859" i="44"/>
  <c r="B1858" i="44"/>
  <c r="B1857" i="44"/>
  <c r="B1856" i="44"/>
  <c r="B1855" i="44"/>
  <c r="B1854" i="44"/>
  <c r="B1853" i="44"/>
  <c r="B1852" i="44"/>
  <c r="B1851" i="44"/>
  <c r="B1850" i="44"/>
  <c r="B1849" i="44"/>
  <c r="B1848" i="44"/>
  <c r="B1847" i="44"/>
  <c r="B1846" i="44"/>
  <c r="B1845" i="44"/>
  <c r="B1844" i="44"/>
  <c r="B1843" i="44"/>
  <c r="B1842" i="44"/>
  <c r="B1841" i="44"/>
  <c r="B1840" i="44"/>
  <c r="B1839" i="44"/>
  <c r="B1838" i="44"/>
  <c r="B1837" i="44"/>
  <c r="B1836" i="44"/>
  <c r="B1835" i="44"/>
  <c r="B1834" i="44"/>
  <c r="B1833" i="44"/>
  <c r="B1832" i="44"/>
  <c r="B1831" i="44"/>
  <c r="B1830" i="44"/>
  <c r="B1829" i="44"/>
  <c r="B1828" i="44"/>
  <c r="B1827" i="44"/>
  <c r="B1826" i="44"/>
  <c r="B1825" i="44"/>
  <c r="B1824" i="44"/>
  <c r="B1823" i="44"/>
  <c r="B1822" i="44"/>
  <c r="B1821" i="44"/>
  <c r="B1820" i="44"/>
  <c r="B1819" i="44"/>
  <c r="B1818" i="44"/>
  <c r="B1817" i="44"/>
  <c r="B1816" i="44"/>
  <c r="B1815" i="44"/>
  <c r="B1814" i="44"/>
  <c r="B1813" i="44"/>
  <c r="B1812" i="44"/>
  <c r="B1811" i="44"/>
  <c r="B1810" i="44"/>
  <c r="B1809" i="44"/>
  <c r="B1808" i="44"/>
  <c r="B1807" i="44"/>
  <c r="B1806" i="44"/>
  <c r="B1805" i="44"/>
  <c r="B1804" i="44"/>
  <c r="B1803" i="44"/>
  <c r="B1802" i="44"/>
  <c r="B1801" i="44"/>
  <c r="B1800" i="44"/>
  <c r="B1799" i="44"/>
  <c r="B1798" i="44"/>
  <c r="B1797" i="44"/>
  <c r="B1796" i="44"/>
  <c r="B1795" i="44"/>
  <c r="B1794" i="44"/>
  <c r="B1793" i="44"/>
  <c r="B1792" i="44"/>
  <c r="B1791" i="44"/>
  <c r="B1790" i="44"/>
  <c r="B1789" i="44"/>
  <c r="B1788" i="44"/>
  <c r="B1787" i="44"/>
  <c r="B1786" i="44"/>
  <c r="B1785" i="44"/>
  <c r="B1784" i="44"/>
  <c r="B1783" i="44"/>
  <c r="B1782" i="44"/>
  <c r="B1781" i="44"/>
  <c r="B1780" i="44"/>
  <c r="B1779" i="44"/>
  <c r="B1778" i="44"/>
  <c r="B1777" i="44"/>
  <c r="B1776" i="44"/>
  <c r="B1775" i="44"/>
  <c r="B1774" i="44"/>
  <c r="B1773" i="44"/>
  <c r="B1772" i="44"/>
  <c r="B1771" i="44"/>
  <c r="B1770" i="44"/>
  <c r="B1769" i="44"/>
  <c r="B1768" i="44"/>
  <c r="B1767" i="44"/>
  <c r="B1766" i="44"/>
  <c r="B1765" i="44"/>
  <c r="B1764" i="44"/>
  <c r="B1763" i="44"/>
  <c r="B1762" i="44"/>
  <c r="B1761" i="44"/>
  <c r="B1760" i="44"/>
  <c r="B1759" i="44"/>
  <c r="B1758" i="44"/>
  <c r="B1757" i="44"/>
  <c r="B1756" i="44"/>
  <c r="B1755" i="44"/>
  <c r="B1754" i="44"/>
  <c r="B1753" i="44"/>
  <c r="B1752" i="44"/>
  <c r="B1751" i="44"/>
  <c r="B1750" i="44"/>
  <c r="B1749" i="44"/>
  <c r="B1748" i="44"/>
  <c r="B1747" i="44"/>
  <c r="B1746" i="44"/>
  <c r="B1745" i="44"/>
  <c r="B1744" i="44"/>
  <c r="B1743" i="44"/>
  <c r="B1742" i="44"/>
  <c r="B1741" i="44"/>
  <c r="B1740" i="44"/>
  <c r="B1739" i="44"/>
  <c r="B1738" i="44"/>
  <c r="B1737" i="44"/>
  <c r="B1736" i="44"/>
  <c r="B1735" i="44"/>
  <c r="B1734" i="44"/>
  <c r="B1733" i="44"/>
  <c r="B1732" i="44"/>
  <c r="B1731" i="44"/>
  <c r="B1730" i="44"/>
  <c r="B1729" i="44"/>
  <c r="B1728" i="44"/>
  <c r="B1727" i="44"/>
  <c r="B1726" i="44"/>
  <c r="B1725" i="44"/>
  <c r="B1724" i="44"/>
  <c r="B1723" i="44"/>
  <c r="B1722" i="44"/>
  <c r="B1721" i="44"/>
  <c r="B1720" i="44"/>
  <c r="B1719" i="44"/>
  <c r="B1718" i="44"/>
  <c r="B1717" i="44"/>
  <c r="B1716" i="44"/>
  <c r="B1715" i="44"/>
  <c r="B1714" i="44"/>
  <c r="B1713" i="44"/>
  <c r="B1712" i="44"/>
  <c r="B1711" i="44"/>
  <c r="B1710" i="44"/>
  <c r="B1709" i="44"/>
  <c r="B1708" i="44"/>
  <c r="B1707" i="44"/>
  <c r="B1706" i="44"/>
  <c r="B1705" i="44"/>
  <c r="B1704" i="44"/>
  <c r="B1703" i="44"/>
  <c r="B1702" i="44"/>
  <c r="B1701" i="44"/>
  <c r="B1700" i="44"/>
  <c r="B1699" i="44"/>
  <c r="B1698" i="44"/>
  <c r="B1697" i="44"/>
  <c r="B1696" i="44"/>
  <c r="B1695" i="44"/>
  <c r="B1694" i="44"/>
  <c r="B1693" i="44"/>
  <c r="B1692" i="44"/>
  <c r="B1691" i="44"/>
  <c r="B1690" i="44"/>
  <c r="B1689" i="44"/>
  <c r="B1688" i="44"/>
  <c r="B1687" i="44"/>
  <c r="B1686" i="44"/>
  <c r="B1685" i="44"/>
  <c r="B1684" i="44"/>
  <c r="B1683" i="44"/>
  <c r="B1682" i="44"/>
  <c r="B1681" i="44"/>
  <c r="B1680" i="44"/>
  <c r="B1679" i="44"/>
  <c r="B1678" i="44"/>
  <c r="B1677" i="44"/>
  <c r="B1676" i="44"/>
  <c r="B1675" i="44"/>
  <c r="B1674" i="44"/>
  <c r="B1673" i="44"/>
  <c r="B1672" i="44"/>
  <c r="B1671" i="44"/>
  <c r="B1670" i="44"/>
  <c r="B1669" i="44"/>
  <c r="B1668" i="44"/>
  <c r="B1667" i="44"/>
  <c r="B1666" i="44"/>
  <c r="B1665" i="44"/>
  <c r="B1664" i="44"/>
  <c r="B1663" i="44"/>
  <c r="B1662" i="44"/>
  <c r="B1661" i="44"/>
  <c r="B1660" i="44"/>
  <c r="B1659" i="44"/>
  <c r="B1658" i="44"/>
  <c r="B1657" i="44"/>
  <c r="B1656" i="44"/>
  <c r="B1655" i="44"/>
  <c r="B1654" i="44"/>
  <c r="B1653" i="44"/>
  <c r="B1652" i="44"/>
  <c r="B1651" i="44"/>
  <c r="B1650" i="44"/>
  <c r="B1649" i="44"/>
  <c r="B1648" i="44"/>
  <c r="B1647" i="44"/>
  <c r="B1646" i="44"/>
  <c r="B1645" i="44"/>
  <c r="B1644" i="44"/>
  <c r="B1643" i="44"/>
  <c r="B1642" i="44"/>
  <c r="B1641" i="44"/>
  <c r="B1640" i="44"/>
  <c r="B1639" i="44"/>
  <c r="B1638" i="44"/>
  <c r="B1637" i="44"/>
  <c r="B1636" i="44"/>
  <c r="B1635" i="44"/>
  <c r="B1634" i="44"/>
  <c r="B1633" i="44"/>
  <c r="B1632" i="44"/>
  <c r="B1631" i="44"/>
  <c r="B1630" i="44"/>
  <c r="B1629" i="44"/>
  <c r="B1628" i="44"/>
  <c r="B1627" i="44"/>
  <c r="B1626" i="44"/>
  <c r="B1625" i="44"/>
  <c r="B1624" i="44"/>
  <c r="B1623" i="44"/>
  <c r="B1622" i="44"/>
  <c r="B1621" i="44"/>
  <c r="B1620" i="44"/>
  <c r="B1619" i="44"/>
  <c r="B1618" i="44"/>
  <c r="B1617" i="44"/>
  <c r="B1616" i="44"/>
  <c r="B1615" i="44"/>
  <c r="B1614" i="44"/>
  <c r="B1613" i="44"/>
  <c r="B1612" i="44"/>
  <c r="B1611" i="44"/>
  <c r="B1610" i="44"/>
  <c r="B1609" i="44"/>
  <c r="B1608" i="44"/>
  <c r="B1607" i="44"/>
  <c r="B1606" i="44"/>
  <c r="B1605" i="44"/>
  <c r="B1604" i="44"/>
  <c r="B1603" i="44"/>
  <c r="B1602" i="44"/>
  <c r="B1601" i="44"/>
  <c r="B1600" i="44"/>
  <c r="B1599" i="44"/>
  <c r="B1598" i="44"/>
  <c r="B1597" i="44"/>
  <c r="B1596" i="44"/>
  <c r="B1595" i="44"/>
  <c r="B1594" i="44"/>
  <c r="B1593" i="44"/>
  <c r="B1592" i="44"/>
  <c r="B1591" i="44"/>
  <c r="B1590" i="44"/>
  <c r="B1589" i="44"/>
  <c r="B1588" i="44"/>
  <c r="B1587" i="44"/>
  <c r="B1586" i="44"/>
  <c r="B1585" i="44"/>
  <c r="B1584" i="44"/>
  <c r="B1583" i="44"/>
  <c r="B1582" i="44"/>
  <c r="B1581" i="44"/>
  <c r="B1580" i="44"/>
  <c r="B1579" i="44"/>
  <c r="B1578" i="44"/>
  <c r="B1577" i="44"/>
  <c r="B1576" i="44"/>
  <c r="B1575" i="44"/>
  <c r="B1574" i="44"/>
  <c r="B1573" i="44"/>
  <c r="B1572" i="44"/>
  <c r="B1571" i="44"/>
  <c r="B1570" i="44"/>
  <c r="B1569" i="44"/>
  <c r="B1568" i="44"/>
  <c r="B1567" i="44"/>
  <c r="B1566" i="44"/>
  <c r="B1565" i="44"/>
  <c r="B1564" i="44"/>
  <c r="B1563" i="44"/>
  <c r="B1562" i="44"/>
  <c r="B1561" i="44"/>
  <c r="B1560" i="44"/>
  <c r="B1559" i="44"/>
  <c r="B1558" i="44"/>
  <c r="B1557" i="44"/>
  <c r="B1556" i="44"/>
  <c r="B1555" i="44"/>
  <c r="B1554" i="44"/>
  <c r="B1553" i="44"/>
  <c r="B1552" i="44"/>
  <c r="B1551" i="44"/>
  <c r="B1550" i="44"/>
  <c r="B1549" i="44"/>
  <c r="B1548" i="44"/>
  <c r="B1547" i="44"/>
  <c r="B1546" i="44"/>
  <c r="B1545" i="44"/>
  <c r="B1544" i="44"/>
  <c r="B1543" i="44"/>
  <c r="B1542" i="44"/>
  <c r="B1541" i="44"/>
  <c r="B1540" i="44"/>
  <c r="B1539" i="44"/>
  <c r="B1538" i="44"/>
  <c r="B1537" i="44"/>
  <c r="B1536" i="44"/>
  <c r="B1535" i="44"/>
  <c r="B1534" i="44"/>
  <c r="B1533" i="44"/>
  <c r="B1532" i="44"/>
  <c r="B1531" i="44"/>
  <c r="B1530" i="44"/>
  <c r="B1529" i="44"/>
  <c r="B1528" i="44"/>
  <c r="B1527" i="44"/>
  <c r="B1526" i="44"/>
  <c r="B1525" i="44"/>
  <c r="B1524" i="44"/>
  <c r="B1523" i="44"/>
  <c r="B1522" i="44"/>
  <c r="B1521" i="44"/>
  <c r="B1520" i="44"/>
  <c r="B1519" i="44"/>
  <c r="B1518" i="44"/>
  <c r="B1517" i="44"/>
  <c r="B1516" i="44"/>
  <c r="B1515" i="44"/>
  <c r="B1514" i="44"/>
  <c r="B1513" i="44"/>
  <c r="B1512" i="44"/>
  <c r="B1511" i="44"/>
  <c r="B1510" i="44"/>
  <c r="B1509" i="44"/>
  <c r="B1508" i="44"/>
  <c r="B1507" i="44"/>
  <c r="B1506" i="44"/>
  <c r="B1505" i="44"/>
  <c r="B1504" i="44"/>
  <c r="B1503" i="44"/>
  <c r="B1502" i="44"/>
  <c r="B1501" i="44"/>
  <c r="B1500" i="44"/>
  <c r="B1499" i="44"/>
  <c r="B1498" i="44"/>
  <c r="B1497" i="44"/>
  <c r="B1496" i="44"/>
  <c r="B1495" i="44"/>
  <c r="B1494" i="44"/>
  <c r="B1493" i="44"/>
  <c r="B1492" i="44"/>
  <c r="B1491" i="44"/>
  <c r="B1490" i="44"/>
  <c r="B1489" i="44"/>
  <c r="B1488" i="44"/>
  <c r="B1487" i="44"/>
  <c r="B1486" i="44"/>
  <c r="B1485" i="44"/>
  <c r="B1484" i="44"/>
  <c r="B1483" i="44"/>
  <c r="B1482" i="44"/>
  <c r="B1481" i="44"/>
  <c r="B1480" i="44"/>
  <c r="B1479" i="44"/>
  <c r="B1478" i="44"/>
  <c r="B1477" i="44"/>
  <c r="B1476" i="44"/>
  <c r="B1475" i="44"/>
  <c r="B1474" i="44"/>
  <c r="B1473" i="44"/>
  <c r="B1472" i="44"/>
  <c r="B1471" i="44"/>
  <c r="B1470" i="44"/>
  <c r="B1469" i="44"/>
  <c r="B1468" i="44"/>
  <c r="B1467" i="44"/>
  <c r="B1466" i="44"/>
  <c r="B1465" i="44"/>
  <c r="B1464" i="44"/>
  <c r="B1463" i="44"/>
  <c r="B1462" i="44"/>
  <c r="B1461" i="44"/>
  <c r="B1460" i="44"/>
  <c r="B1459" i="44"/>
  <c r="B1458" i="44"/>
  <c r="B1457" i="44"/>
  <c r="B1456" i="44"/>
  <c r="B1455" i="44"/>
  <c r="B1454" i="44"/>
  <c r="B1453" i="44"/>
  <c r="B1452" i="44"/>
  <c r="B1451" i="44"/>
  <c r="B1450" i="44"/>
  <c r="B1449" i="44"/>
  <c r="B1448" i="44"/>
  <c r="B1447" i="44"/>
  <c r="B1446" i="44"/>
  <c r="B1445" i="44"/>
  <c r="B1444" i="44"/>
  <c r="B1443" i="44"/>
  <c r="B1442" i="44"/>
  <c r="B1441" i="44"/>
  <c r="B1440" i="44"/>
  <c r="B1439" i="44"/>
  <c r="B1438" i="44"/>
  <c r="B1437" i="44"/>
  <c r="B1436" i="44"/>
  <c r="B1435" i="44"/>
  <c r="B1434" i="44"/>
  <c r="B1433" i="44"/>
  <c r="B1432" i="44"/>
  <c r="B1431" i="44"/>
  <c r="B1430" i="44"/>
  <c r="B1429" i="44"/>
  <c r="B1428" i="44"/>
  <c r="B1427" i="44"/>
  <c r="B1426" i="44"/>
  <c r="B1425" i="44"/>
  <c r="B1424" i="44"/>
  <c r="B1423" i="44"/>
  <c r="B1422" i="44"/>
  <c r="B1421" i="44"/>
  <c r="B1420" i="44"/>
  <c r="B1419" i="44"/>
  <c r="B1418" i="44"/>
  <c r="B1417" i="44"/>
  <c r="B1416" i="44"/>
  <c r="B1415" i="44"/>
  <c r="B1414" i="44"/>
  <c r="B1413" i="44"/>
  <c r="B1412" i="44"/>
  <c r="B1411" i="44"/>
  <c r="B1410" i="44"/>
  <c r="B1409" i="44"/>
  <c r="B1408" i="44"/>
  <c r="B1407" i="44"/>
  <c r="B1406" i="44"/>
  <c r="B1405" i="44"/>
  <c r="B1404" i="44"/>
  <c r="B1403" i="44"/>
  <c r="B1402" i="44"/>
  <c r="B1401" i="44"/>
  <c r="B1400" i="44"/>
  <c r="B1399" i="44"/>
  <c r="B1398" i="44"/>
  <c r="B1397" i="44"/>
  <c r="B1396" i="44"/>
  <c r="B1395" i="44"/>
  <c r="B1394" i="44"/>
  <c r="B1393" i="44"/>
  <c r="B1392" i="44"/>
  <c r="B1391" i="44"/>
  <c r="B1390" i="44"/>
  <c r="B1389" i="44"/>
  <c r="B1388" i="44"/>
  <c r="B1387" i="44"/>
  <c r="B1386" i="44"/>
  <c r="B1385" i="44"/>
  <c r="B1384" i="44"/>
  <c r="B1383" i="44"/>
  <c r="B1382" i="44"/>
  <c r="B1381" i="44"/>
  <c r="B1380" i="44"/>
  <c r="B1379" i="44"/>
  <c r="B1378" i="44"/>
  <c r="B1377" i="44"/>
  <c r="B1376" i="44"/>
  <c r="B1375" i="44"/>
  <c r="B1374" i="44"/>
  <c r="B1373" i="44"/>
  <c r="B1372" i="44"/>
  <c r="B1371" i="44"/>
  <c r="B1370" i="44"/>
  <c r="B1369" i="44"/>
  <c r="B1368" i="44"/>
  <c r="B1367" i="44"/>
  <c r="B1366" i="44"/>
  <c r="B1365" i="44"/>
  <c r="B1364" i="44"/>
  <c r="B1363" i="44"/>
  <c r="B1362" i="44"/>
  <c r="B1361" i="44"/>
  <c r="B1360" i="44"/>
  <c r="B1359" i="44"/>
  <c r="B1358" i="44"/>
  <c r="B1357" i="44"/>
  <c r="B1356" i="44"/>
  <c r="B1355" i="44"/>
  <c r="B1354" i="44"/>
  <c r="B1353" i="44"/>
  <c r="B1352" i="44"/>
  <c r="B1351" i="44"/>
  <c r="B1350" i="44"/>
  <c r="B1349" i="44"/>
  <c r="B1348" i="44"/>
  <c r="B1347" i="44"/>
  <c r="B1346" i="44"/>
  <c r="B1345" i="44"/>
  <c r="B1344" i="44"/>
  <c r="B1343" i="44"/>
  <c r="B1342" i="44"/>
  <c r="B1341" i="44"/>
  <c r="B1340" i="44"/>
  <c r="B1339" i="44"/>
  <c r="B1338" i="44"/>
  <c r="B1337" i="44"/>
  <c r="B1336" i="44"/>
  <c r="B1335" i="44"/>
  <c r="B1334" i="44"/>
  <c r="B1333" i="44"/>
  <c r="B1332" i="44"/>
  <c r="B1331" i="44"/>
  <c r="B1330" i="44"/>
  <c r="B1329" i="44"/>
  <c r="B1328" i="44"/>
  <c r="B1327" i="44"/>
  <c r="B1326" i="44"/>
  <c r="B1325" i="44"/>
  <c r="B1324" i="44"/>
  <c r="B1323" i="44"/>
  <c r="B1322" i="44"/>
  <c r="B1321" i="44"/>
  <c r="B1320" i="44"/>
  <c r="B1319" i="44"/>
  <c r="B1318" i="44"/>
  <c r="B1317" i="44"/>
  <c r="B1316" i="44"/>
  <c r="B1315" i="44"/>
  <c r="B1314" i="44"/>
  <c r="B1313" i="44"/>
  <c r="B1312" i="44"/>
  <c r="B1311" i="44"/>
  <c r="B1310" i="44"/>
  <c r="B1309" i="44"/>
  <c r="B1308" i="44"/>
  <c r="B1307" i="44"/>
  <c r="B1306" i="44"/>
  <c r="B1305" i="44"/>
  <c r="B1304" i="44"/>
  <c r="B1303" i="44"/>
  <c r="B1302" i="44"/>
  <c r="B1301" i="44"/>
  <c r="B1300" i="44"/>
  <c r="B1299" i="44"/>
  <c r="B1298" i="44"/>
  <c r="B1297" i="44"/>
  <c r="B1296" i="44"/>
  <c r="B1295" i="44"/>
  <c r="B1294" i="44"/>
  <c r="B1293" i="44"/>
  <c r="B1292" i="44"/>
  <c r="B1291" i="44"/>
  <c r="B1290" i="44"/>
  <c r="B1289" i="44"/>
  <c r="B1288" i="44"/>
  <c r="B1287" i="44"/>
  <c r="B1286" i="44"/>
  <c r="B1285" i="44"/>
  <c r="B1284" i="44"/>
  <c r="B1283" i="44"/>
  <c r="B1282" i="44"/>
  <c r="B1281" i="44"/>
  <c r="B1280" i="44"/>
  <c r="B1279" i="44"/>
  <c r="B1278" i="44"/>
  <c r="B1277" i="44"/>
  <c r="B1276" i="44"/>
  <c r="B1275" i="44"/>
  <c r="B1274" i="44"/>
  <c r="B1273" i="44"/>
  <c r="B1272" i="44"/>
  <c r="B1271" i="44"/>
  <c r="B1270" i="44"/>
  <c r="B1269" i="44"/>
  <c r="B1268" i="44"/>
  <c r="B1267" i="44"/>
  <c r="B1266" i="44"/>
  <c r="B1265" i="44"/>
  <c r="B1264" i="44"/>
  <c r="B1263" i="44"/>
  <c r="B1262" i="44"/>
  <c r="B1261" i="44"/>
  <c r="B1260" i="44"/>
  <c r="B1259" i="44"/>
  <c r="B1258" i="44"/>
  <c r="B1257" i="44"/>
  <c r="B1256" i="44"/>
  <c r="B1255" i="44"/>
  <c r="B1254" i="44"/>
  <c r="B1253" i="44"/>
  <c r="B1252" i="44"/>
  <c r="B1251" i="44"/>
  <c r="B1250" i="44"/>
  <c r="B1249" i="44"/>
  <c r="B1248" i="44"/>
  <c r="B1247" i="44"/>
  <c r="B1246" i="44"/>
  <c r="B1245" i="44"/>
  <c r="B1244" i="44"/>
  <c r="B1243" i="44"/>
  <c r="B1242" i="44"/>
  <c r="B1241" i="44"/>
  <c r="B1240" i="44"/>
  <c r="B1239" i="44"/>
  <c r="B1238" i="44"/>
  <c r="B1237" i="44"/>
  <c r="B1236" i="44"/>
  <c r="B1235" i="44"/>
  <c r="B1234" i="44"/>
  <c r="B1233" i="44"/>
  <c r="B1232" i="44"/>
  <c r="B1231" i="44"/>
  <c r="B1230" i="44"/>
  <c r="B1229" i="44"/>
  <c r="B1228" i="44"/>
  <c r="B1227" i="44"/>
  <c r="B1226" i="44"/>
  <c r="B1225" i="44"/>
  <c r="B1224" i="44"/>
  <c r="B1223" i="44"/>
  <c r="B1222" i="44"/>
  <c r="B1221" i="44"/>
  <c r="B1220" i="44"/>
  <c r="B1219" i="44"/>
  <c r="B1218" i="44"/>
  <c r="B1217" i="44"/>
  <c r="B1216" i="44"/>
  <c r="B1215" i="44"/>
  <c r="B1214" i="44"/>
  <c r="B1213" i="44"/>
  <c r="B1212" i="44"/>
  <c r="B1211" i="44"/>
  <c r="B1210" i="44"/>
  <c r="B1209" i="44"/>
  <c r="B1208" i="44"/>
  <c r="B1207" i="44"/>
  <c r="B1206" i="44"/>
  <c r="B1205" i="44"/>
  <c r="B1204" i="44"/>
  <c r="B1203" i="44"/>
  <c r="B1202" i="44"/>
  <c r="B1201" i="44"/>
  <c r="B1200" i="44"/>
  <c r="B1199" i="44"/>
  <c r="B1198" i="44"/>
  <c r="B1197" i="44"/>
  <c r="B1196" i="44"/>
  <c r="B1195" i="44"/>
  <c r="B1194" i="44"/>
  <c r="B1193" i="44"/>
  <c r="B1192" i="44"/>
  <c r="B1191" i="44"/>
  <c r="B1190" i="44"/>
  <c r="B1189" i="44"/>
  <c r="B1188" i="44"/>
  <c r="B1187" i="44"/>
  <c r="B1186" i="44"/>
  <c r="B1185" i="44"/>
  <c r="B1184" i="44"/>
  <c r="B1183" i="44"/>
  <c r="B1182" i="44"/>
  <c r="B1181" i="44"/>
  <c r="B1180" i="44"/>
  <c r="B1179" i="44"/>
  <c r="B1178" i="44"/>
  <c r="B1177" i="44"/>
  <c r="B1176" i="44"/>
  <c r="B1175" i="44"/>
  <c r="B1174" i="44"/>
  <c r="B1173" i="44"/>
  <c r="B1172" i="44"/>
  <c r="B1171" i="44"/>
  <c r="B1170" i="44"/>
  <c r="B1169" i="44"/>
  <c r="B1168" i="44"/>
  <c r="B1167" i="44"/>
  <c r="B1166" i="44"/>
  <c r="B1165" i="44"/>
  <c r="B1164" i="44"/>
  <c r="B1163" i="44"/>
  <c r="B1162" i="44"/>
  <c r="B1161" i="44"/>
  <c r="B1160" i="44"/>
  <c r="B1159" i="44"/>
  <c r="B1158" i="44"/>
  <c r="B1157" i="44"/>
  <c r="B1156" i="44"/>
  <c r="B1155" i="44"/>
  <c r="B1154" i="44"/>
  <c r="B1153" i="44"/>
  <c r="B1152" i="44"/>
  <c r="B1151" i="44"/>
  <c r="B1150" i="44"/>
  <c r="B1149" i="44"/>
  <c r="B1148" i="44"/>
  <c r="B1147" i="44"/>
  <c r="B1146" i="44"/>
  <c r="B1145" i="44"/>
  <c r="B1144" i="44"/>
  <c r="B1143" i="44"/>
  <c r="B1142" i="44"/>
  <c r="B1141" i="44"/>
  <c r="B1140" i="44"/>
  <c r="B1139" i="44"/>
  <c r="B1138" i="44"/>
  <c r="B1137" i="44"/>
  <c r="B1136" i="44"/>
  <c r="B1135" i="44"/>
  <c r="B1134" i="44"/>
  <c r="B1133" i="44"/>
  <c r="B1132" i="44"/>
  <c r="B1131" i="44"/>
  <c r="B1130" i="44"/>
  <c r="B1129" i="44"/>
  <c r="B1128" i="44"/>
  <c r="B1127" i="44"/>
  <c r="B1126" i="44"/>
  <c r="B1125" i="44"/>
  <c r="B1124" i="44"/>
  <c r="B1123" i="44"/>
  <c r="B1122" i="44"/>
  <c r="B1121" i="44"/>
  <c r="B1120" i="44"/>
  <c r="B1119" i="44"/>
  <c r="B1118" i="44"/>
  <c r="B1117" i="44"/>
  <c r="B1116" i="44"/>
  <c r="B1115" i="44"/>
  <c r="B1114" i="44"/>
  <c r="B1113" i="44"/>
  <c r="B1112" i="44"/>
  <c r="B1111" i="44"/>
  <c r="B1110" i="44"/>
  <c r="B1109" i="44"/>
  <c r="B1108" i="44"/>
  <c r="B1107" i="44"/>
  <c r="B1106" i="44"/>
  <c r="B1105" i="44"/>
  <c r="B1104" i="44"/>
  <c r="B1103" i="44"/>
  <c r="B1102" i="44"/>
  <c r="B1101" i="44"/>
  <c r="B1100" i="44"/>
  <c r="B1099" i="44"/>
  <c r="B1098" i="44"/>
  <c r="B1097" i="44"/>
  <c r="B1096" i="44"/>
  <c r="B1095" i="44"/>
  <c r="B1094" i="44"/>
  <c r="B1093" i="44"/>
  <c r="B1092" i="44"/>
  <c r="B1091" i="44"/>
  <c r="B1090" i="44"/>
  <c r="B1089" i="44"/>
  <c r="B1088" i="44"/>
  <c r="B1087" i="44"/>
  <c r="B1086" i="44"/>
  <c r="B1085" i="44"/>
  <c r="B1084" i="44"/>
  <c r="B1083" i="44"/>
  <c r="B1082" i="44"/>
  <c r="B1081" i="44"/>
  <c r="B1080" i="44"/>
  <c r="B1079" i="44"/>
  <c r="B1078" i="44"/>
  <c r="B1077" i="44"/>
  <c r="B1076" i="44"/>
  <c r="B1075" i="44"/>
  <c r="B1074" i="44"/>
  <c r="B1073" i="44"/>
  <c r="B1072" i="44"/>
  <c r="B1071" i="44"/>
  <c r="B1070" i="44"/>
  <c r="B1069" i="44"/>
  <c r="B1068" i="44"/>
  <c r="B1067" i="44"/>
  <c r="B1066" i="44"/>
  <c r="B1065" i="44"/>
  <c r="B1064" i="44"/>
  <c r="B1063" i="44"/>
  <c r="B1062" i="44"/>
  <c r="B1061" i="44"/>
  <c r="B1060" i="44"/>
  <c r="B1059" i="44"/>
  <c r="B1058" i="44"/>
  <c r="B1057" i="44"/>
  <c r="B1056" i="44"/>
  <c r="B1055" i="44"/>
  <c r="B1054" i="44"/>
  <c r="B1053" i="44"/>
  <c r="B1052" i="44"/>
  <c r="B1051" i="44"/>
  <c r="B1050" i="44"/>
  <c r="B1049" i="44"/>
  <c r="B1048" i="44"/>
  <c r="B1047" i="44"/>
  <c r="B1046" i="44"/>
  <c r="B1045" i="44"/>
  <c r="B1044" i="44"/>
  <c r="B1043" i="44"/>
  <c r="B1042" i="44"/>
  <c r="B1041" i="44"/>
  <c r="B1040" i="44"/>
  <c r="B1039" i="44"/>
  <c r="B1038" i="44"/>
  <c r="B1037" i="44"/>
  <c r="B1036" i="44"/>
  <c r="B1035" i="44"/>
  <c r="B1034" i="44"/>
  <c r="B1033" i="44"/>
  <c r="B1032" i="44"/>
  <c r="B1031" i="44"/>
  <c r="B1030" i="44"/>
  <c r="B1029" i="44"/>
  <c r="B1028" i="44"/>
  <c r="B1027" i="44"/>
  <c r="B1026" i="44"/>
  <c r="B1025" i="44"/>
  <c r="B1024" i="44"/>
  <c r="B1023" i="44"/>
  <c r="B1022" i="44"/>
  <c r="B1021" i="44"/>
  <c r="B1020" i="44"/>
  <c r="B1019" i="44"/>
  <c r="B1018" i="44"/>
  <c r="B1017" i="44"/>
  <c r="B1016" i="44"/>
  <c r="B1015" i="44"/>
  <c r="B1014" i="44"/>
  <c r="B1013" i="44"/>
  <c r="B1012" i="44"/>
  <c r="B1011" i="44"/>
  <c r="B1010" i="44"/>
  <c r="B1009" i="44"/>
  <c r="B1008" i="44"/>
  <c r="B1007" i="44"/>
  <c r="B1006" i="44"/>
  <c r="B1005" i="44"/>
  <c r="B1004" i="44"/>
  <c r="B1003" i="44"/>
  <c r="B1002" i="44"/>
  <c r="B1001" i="44"/>
  <c r="B1000" i="44"/>
  <c r="B999" i="44"/>
  <c r="B998" i="44"/>
  <c r="B997" i="44"/>
  <c r="B996" i="44"/>
  <c r="B995" i="44"/>
  <c r="B994" i="44"/>
  <c r="B993" i="44"/>
  <c r="B992" i="44"/>
  <c r="B991" i="44"/>
  <c r="B990" i="44"/>
  <c r="B989" i="44"/>
  <c r="B988" i="44"/>
  <c r="B987" i="44"/>
  <c r="B986" i="44"/>
  <c r="B985" i="44"/>
  <c r="B984" i="44"/>
  <c r="B983" i="44"/>
  <c r="B982" i="44"/>
  <c r="B981" i="44"/>
  <c r="B980" i="44"/>
  <c r="B979" i="44"/>
  <c r="B978" i="44"/>
  <c r="B977" i="44"/>
  <c r="B976" i="44"/>
  <c r="B975" i="44"/>
  <c r="B974" i="44"/>
  <c r="B973" i="44"/>
  <c r="B972" i="44"/>
  <c r="B971" i="44"/>
  <c r="B970" i="44"/>
  <c r="B969" i="44"/>
  <c r="B968" i="44"/>
  <c r="B967" i="44"/>
  <c r="B966" i="44"/>
  <c r="B965" i="44"/>
  <c r="B964" i="44"/>
  <c r="B963" i="44"/>
  <c r="B962" i="44"/>
  <c r="B961" i="44"/>
  <c r="B960" i="44"/>
  <c r="B959" i="44"/>
  <c r="B958" i="44"/>
  <c r="B957" i="44"/>
  <c r="B956" i="44"/>
  <c r="B955" i="44"/>
  <c r="B954" i="44"/>
  <c r="B953" i="44"/>
  <c r="B952" i="44"/>
  <c r="B951" i="44"/>
  <c r="B950" i="44"/>
  <c r="B949" i="44"/>
  <c r="B948" i="44"/>
  <c r="B947" i="44"/>
  <c r="B946" i="44"/>
  <c r="B945" i="44"/>
  <c r="B944" i="44"/>
  <c r="B943" i="44"/>
  <c r="B942" i="44"/>
  <c r="B941" i="44"/>
  <c r="B940" i="44"/>
  <c r="B939" i="44"/>
  <c r="B938" i="44"/>
  <c r="B937" i="44"/>
  <c r="B936" i="44"/>
  <c r="B935" i="44"/>
  <c r="B934" i="44"/>
  <c r="B933" i="44"/>
  <c r="B932" i="44"/>
  <c r="B931" i="44"/>
  <c r="B930" i="44"/>
  <c r="B929" i="44"/>
  <c r="B928" i="44"/>
  <c r="B927" i="44"/>
  <c r="B926" i="44"/>
  <c r="B925" i="44"/>
  <c r="B924" i="44"/>
  <c r="B923" i="44"/>
  <c r="B922" i="44"/>
  <c r="B921" i="44"/>
  <c r="B920" i="44"/>
  <c r="B919" i="44"/>
  <c r="B918" i="44"/>
  <c r="B917" i="44"/>
  <c r="B916" i="44"/>
  <c r="B915" i="44"/>
  <c r="B914" i="44"/>
  <c r="B913" i="44"/>
  <c r="B912" i="44"/>
  <c r="B911" i="44"/>
  <c r="B910" i="44"/>
  <c r="B909" i="44"/>
  <c r="B908" i="44"/>
  <c r="B907" i="44"/>
  <c r="B906" i="44"/>
  <c r="B905" i="44"/>
  <c r="B904" i="44"/>
  <c r="B903" i="44"/>
  <c r="B902" i="44"/>
  <c r="B901" i="44"/>
  <c r="B900" i="44"/>
  <c r="B899" i="44"/>
  <c r="B898" i="44"/>
  <c r="B897" i="44"/>
  <c r="B896" i="44"/>
  <c r="B895" i="44"/>
  <c r="B894" i="44"/>
  <c r="B893" i="44"/>
  <c r="B892" i="44"/>
  <c r="B891" i="44"/>
  <c r="B890" i="44"/>
  <c r="B889" i="44"/>
  <c r="B888" i="44"/>
  <c r="B887" i="44"/>
  <c r="B886" i="44"/>
  <c r="B885" i="44"/>
  <c r="B884" i="44"/>
  <c r="B883" i="44"/>
  <c r="B882" i="44"/>
  <c r="B881" i="44"/>
  <c r="B880" i="44"/>
  <c r="B879" i="44"/>
  <c r="B878" i="44"/>
  <c r="B877" i="44"/>
  <c r="B876" i="44"/>
  <c r="B875" i="44"/>
  <c r="B874" i="44"/>
  <c r="B873" i="44"/>
  <c r="B872" i="44"/>
  <c r="B871" i="44"/>
  <c r="B870" i="44"/>
  <c r="B869" i="44"/>
  <c r="B868" i="44"/>
  <c r="B867" i="44"/>
  <c r="B866" i="44"/>
  <c r="B865" i="44"/>
  <c r="B864" i="44"/>
  <c r="B863" i="44"/>
  <c r="B862" i="44"/>
  <c r="B861" i="44"/>
  <c r="B860" i="44"/>
  <c r="B859" i="44"/>
  <c r="B858" i="44"/>
  <c r="B857" i="44"/>
  <c r="B856" i="44"/>
  <c r="B855" i="44"/>
  <c r="B854" i="44"/>
  <c r="B853" i="44"/>
  <c r="B852" i="44"/>
  <c r="B851" i="44"/>
  <c r="B850" i="44"/>
  <c r="B849" i="44"/>
  <c r="B848" i="44"/>
  <c r="B847" i="44"/>
  <c r="B846" i="44"/>
  <c r="B845" i="44"/>
  <c r="B844" i="44"/>
  <c r="B843" i="44"/>
  <c r="B842" i="44"/>
  <c r="B841" i="44"/>
  <c r="B840" i="44"/>
  <c r="B839" i="44"/>
  <c r="B838" i="44"/>
  <c r="B837" i="44"/>
  <c r="B836" i="44"/>
  <c r="B835" i="44"/>
  <c r="B834" i="44"/>
  <c r="B833" i="44"/>
  <c r="B832" i="44"/>
  <c r="B831" i="44"/>
  <c r="B830" i="44"/>
  <c r="B829" i="44"/>
  <c r="B828" i="44"/>
  <c r="B827" i="44"/>
  <c r="B826" i="44"/>
  <c r="B825" i="44"/>
  <c r="B824" i="44"/>
  <c r="B823" i="44"/>
  <c r="B822" i="44"/>
  <c r="B821" i="44"/>
  <c r="B820" i="44"/>
  <c r="B819" i="44"/>
  <c r="B818" i="44"/>
  <c r="B817" i="44"/>
  <c r="B816" i="44"/>
  <c r="B815" i="44"/>
  <c r="B814" i="44"/>
  <c r="B813" i="44"/>
  <c r="B812" i="44"/>
  <c r="B811" i="44"/>
  <c r="B810" i="44"/>
  <c r="B809" i="44"/>
  <c r="B808" i="44"/>
  <c r="B807" i="44"/>
  <c r="B806" i="44"/>
  <c r="B805" i="44"/>
  <c r="B804" i="44"/>
  <c r="B803" i="44"/>
  <c r="B802" i="44"/>
  <c r="B801" i="44"/>
  <c r="B800" i="44"/>
  <c r="B799" i="44"/>
  <c r="B798" i="44"/>
  <c r="B797" i="44"/>
  <c r="B796" i="44"/>
  <c r="B795" i="44"/>
  <c r="B794" i="44"/>
  <c r="B793" i="44"/>
  <c r="B792" i="44"/>
  <c r="B791" i="44"/>
  <c r="B790" i="44"/>
  <c r="B789" i="44"/>
  <c r="B788" i="44"/>
  <c r="B787" i="44"/>
  <c r="B786" i="44"/>
  <c r="B785" i="44"/>
  <c r="B784" i="44"/>
  <c r="B783" i="44"/>
  <c r="B782" i="44"/>
  <c r="B781" i="44"/>
  <c r="B780" i="44"/>
  <c r="B779" i="44"/>
  <c r="B778" i="44"/>
  <c r="B777" i="44"/>
  <c r="B776" i="44"/>
  <c r="B775" i="44"/>
  <c r="B774" i="44"/>
  <c r="B773" i="44"/>
  <c r="B772" i="44"/>
  <c r="B771" i="44"/>
  <c r="B770" i="44"/>
  <c r="B769" i="44"/>
  <c r="B768" i="44"/>
  <c r="B767" i="44"/>
  <c r="B766" i="44"/>
  <c r="B765" i="44"/>
  <c r="B764" i="44"/>
  <c r="B763" i="44"/>
  <c r="B762" i="44"/>
  <c r="B761" i="44"/>
  <c r="B760" i="44"/>
  <c r="B759" i="44"/>
  <c r="B758" i="44"/>
  <c r="B757" i="44"/>
  <c r="B756" i="44"/>
  <c r="B755" i="44"/>
  <c r="B754" i="44"/>
  <c r="B753" i="44"/>
  <c r="B752" i="44"/>
  <c r="B751" i="44"/>
  <c r="B750" i="44"/>
  <c r="B749" i="44"/>
  <c r="B748" i="44"/>
  <c r="B747" i="44"/>
  <c r="B746" i="44"/>
  <c r="B745" i="44"/>
  <c r="B744" i="44"/>
  <c r="B743" i="44"/>
  <c r="B742" i="44"/>
  <c r="B741" i="44"/>
  <c r="B740" i="44"/>
  <c r="B739" i="44"/>
  <c r="B738" i="44"/>
  <c r="B737" i="44"/>
  <c r="B736" i="44"/>
  <c r="B735" i="44"/>
  <c r="B734" i="44"/>
  <c r="B733" i="44"/>
  <c r="B732" i="44"/>
  <c r="B731" i="44"/>
  <c r="B730" i="44"/>
  <c r="B729" i="44"/>
  <c r="B728" i="44"/>
  <c r="B727" i="44"/>
  <c r="B726" i="44"/>
  <c r="B725" i="44"/>
  <c r="B724" i="44"/>
  <c r="B723" i="44"/>
  <c r="B722" i="44"/>
  <c r="B721" i="44"/>
  <c r="B720" i="44"/>
  <c r="B719" i="44"/>
  <c r="B718" i="44"/>
  <c r="B717" i="44"/>
  <c r="B716" i="44"/>
  <c r="B715" i="44"/>
  <c r="B714" i="44"/>
  <c r="B713" i="44"/>
  <c r="B712" i="44"/>
  <c r="B711" i="44"/>
  <c r="B710" i="44"/>
  <c r="B709" i="44"/>
  <c r="B708" i="44"/>
  <c r="B707" i="44"/>
  <c r="B706" i="44"/>
  <c r="B705" i="44"/>
  <c r="B704" i="44"/>
  <c r="B703" i="44"/>
  <c r="B702" i="44"/>
  <c r="B701" i="44"/>
  <c r="B700" i="44"/>
  <c r="B699" i="44"/>
  <c r="B698" i="44"/>
  <c r="B697" i="44"/>
  <c r="B696" i="44"/>
  <c r="B695" i="44"/>
  <c r="B694" i="44"/>
  <c r="B693" i="44"/>
  <c r="B692" i="44"/>
  <c r="B691" i="44"/>
  <c r="B690" i="44"/>
  <c r="B689" i="44"/>
  <c r="B688" i="44"/>
  <c r="B687" i="44"/>
  <c r="B686" i="44"/>
  <c r="B685" i="44"/>
  <c r="B684" i="44"/>
  <c r="B683" i="44"/>
  <c r="B682" i="44"/>
  <c r="B681" i="44"/>
  <c r="B680" i="44"/>
  <c r="B679" i="44"/>
  <c r="B678" i="44"/>
  <c r="B677" i="44"/>
  <c r="B676" i="44"/>
  <c r="B675" i="44"/>
  <c r="B674" i="44"/>
  <c r="B673" i="44"/>
  <c r="B672" i="44"/>
  <c r="B671" i="44"/>
  <c r="B670" i="44"/>
  <c r="B669" i="44"/>
  <c r="B668" i="44"/>
  <c r="B667" i="44"/>
  <c r="B666" i="44"/>
  <c r="B665" i="44"/>
  <c r="B664" i="44"/>
  <c r="B663" i="44"/>
  <c r="B662" i="44"/>
  <c r="B661" i="44"/>
  <c r="B660" i="44"/>
  <c r="B659" i="44"/>
  <c r="B658" i="44"/>
  <c r="B657" i="44"/>
  <c r="B656" i="44"/>
  <c r="B655" i="44"/>
  <c r="B654" i="44"/>
  <c r="B653" i="44"/>
  <c r="B652" i="44"/>
  <c r="B651" i="44"/>
  <c r="B650" i="44"/>
  <c r="B649" i="44"/>
  <c r="B648" i="44"/>
  <c r="B647" i="44"/>
  <c r="B646" i="44"/>
  <c r="B645" i="44"/>
  <c r="B644" i="44"/>
  <c r="B643" i="44"/>
  <c r="B642" i="44"/>
  <c r="B641" i="44"/>
  <c r="B640" i="44"/>
  <c r="B639" i="44"/>
  <c r="B638" i="44"/>
  <c r="B637" i="44"/>
  <c r="B636" i="44"/>
  <c r="B635" i="44"/>
  <c r="B634" i="44"/>
  <c r="B633" i="44"/>
  <c r="B632" i="44"/>
  <c r="B631" i="44"/>
  <c r="B630" i="44"/>
  <c r="B629" i="44"/>
  <c r="B628" i="44"/>
  <c r="B627" i="44"/>
  <c r="B626" i="44"/>
  <c r="B625" i="44"/>
  <c r="B624" i="44"/>
  <c r="B623" i="44"/>
  <c r="B622" i="44"/>
  <c r="B621" i="44"/>
  <c r="B620" i="44"/>
  <c r="B619" i="44"/>
  <c r="B618" i="44"/>
  <c r="B617" i="44"/>
  <c r="B616" i="44"/>
  <c r="B615" i="44"/>
  <c r="B614" i="44"/>
  <c r="B613" i="44"/>
  <c r="B612" i="44"/>
  <c r="B611" i="44"/>
  <c r="B610" i="44"/>
  <c r="B609" i="44"/>
  <c r="B608" i="44"/>
  <c r="B607" i="44"/>
  <c r="B606" i="44"/>
  <c r="B605" i="44"/>
  <c r="B604" i="44"/>
  <c r="B603" i="44"/>
  <c r="B602" i="44"/>
  <c r="B601" i="44"/>
  <c r="B600" i="44"/>
  <c r="B599" i="44"/>
  <c r="B598" i="44"/>
  <c r="B597" i="44"/>
  <c r="B596" i="44"/>
  <c r="B595" i="44"/>
  <c r="B594" i="44"/>
  <c r="B593" i="44"/>
  <c r="B592" i="44"/>
  <c r="B591" i="44"/>
  <c r="B590" i="44"/>
  <c r="B589" i="44"/>
  <c r="B588" i="44"/>
  <c r="B587" i="44"/>
  <c r="B586" i="44"/>
  <c r="B585" i="44"/>
  <c r="B584" i="44"/>
  <c r="B583" i="44"/>
  <c r="B582" i="44"/>
  <c r="B581" i="44"/>
  <c r="B580" i="44"/>
  <c r="B579" i="44"/>
  <c r="B578" i="44"/>
  <c r="B577" i="44"/>
  <c r="B576" i="44"/>
  <c r="B575" i="44"/>
  <c r="B574" i="44"/>
  <c r="B573" i="44"/>
  <c r="B572" i="44"/>
  <c r="B571" i="44"/>
  <c r="B570" i="44"/>
  <c r="B569" i="44"/>
  <c r="B568" i="44"/>
  <c r="B567" i="44"/>
  <c r="B566" i="44"/>
  <c r="B565" i="44"/>
  <c r="B564" i="44"/>
  <c r="B563" i="44"/>
  <c r="B562" i="44"/>
  <c r="B561" i="44"/>
  <c r="B560" i="44"/>
  <c r="B559" i="44"/>
  <c r="B558" i="44"/>
  <c r="B557" i="44"/>
  <c r="B556" i="44"/>
  <c r="B555" i="44"/>
  <c r="B554" i="44"/>
  <c r="B553" i="44"/>
  <c r="B552" i="44"/>
  <c r="B551" i="44"/>
  <c r="B550" i="44"/>
  <c r="B549" i="44"/>
  <c r="B548" i="44"/>
  <c r="B547" i="44"/>
  <c r="B546" i="44"/>
  <c r="B545" i="44"/>
  <c r="B544" i="44"/>
  <c r="B543" i="44"/>
  <c r="B542" i="44"/>
  <c r="B541" i="44"/>
  <c r="B540" i="44"/>
  <c r="B539" i="44"/>
  <c r="B538" i="44"/>
  <c r="B537" i="44"/>
  <c r="B536" i="44"/>
  <c r="B535" i="44"/>
  <c r="B534" i="44"/>
  <c r="B533" i="44"/>
  <c r="B532" i="44"/>
  <c r="B531" i="44"/>
  <c r="B530" i="44"/>
  <c r="B529" i="44"/>
  <c r="B528" i="44"/>
  <c r="B527" i="44"/>
  <c r="B526" i="44"/>
  <c r="B525" i="44"/>
  <c r="B524" i="44"/>
  <c r="B523" i="44"/>
  <c r="B522" i="44"/>
  <c r="B521" i="44"/>
  <c r="B520" i="44"/>
  <c r="B519" i="44"/>
  <c r="B518" i="44"/>
  <c r="B517" i="44"/>
  <c r="B516" i="44"/>
  <c r="B515" i="44"/>
  <c r="B514" i="44"/>
  <c r="B513" i="44"/>
  <c r="B512" i="44"/>
  <c r="B511" i="44"/>
  <c r="B510" i="44"/>
  <c r="B509" i="44"/>
  <c r="B508" i="44"/>
  <c r="B507" i="44"/>
  <c r="B506" i="44"/>
  <c r="B505" i="44"/>
  <c r="B504" i="44"/>
  <c r="B503" i="44"/>
  <c r="B502" i="44"/>
  <c r="B501" i="44"/>
  <c r="B500" i="44"/>
  <c r="B499" i="44"/>
  <c r="B498" i="44"/>
  <c r="B497" i="44"/>
  <c r="B496" i="44"/>
  <c r="B495" i="44"/>
  <c r="B494" i="44"/>
  <c r="B493" i="44"/>
  <c r="B492" i="44"/>
  <c r="B491" i="44"/>
  <c r="B490" i="44"/>
  <c r="B489" i="44"/>
  <c r="B488" i="44"/>
  <c r="B487" i="44"/>
  <c r="B486" i="44"/>
  <c r="B485" i="44"/>
  <c r="B484" i="44"/>
  <c r="B483" i="44"/>
  <c r="B482" i="44"/>
  <c r="B481" i="44"/>
  <c r="B480" i="44"/>
  <c r="B479" i="44"/>
  <c r="B478" i="44"/>
  <c r="B477" i="44"/>
  <c r="B476" i="44"/>
  <c r="B475" i="44"/>
  <c r="B474" i="44"/>
  <c r="B473" i="44"/>
  <c r="B472" i="44"/>
  <c r="B471" i="44"/>
  <c r="B470" i="44"/>
  <c r="B469" i="44"/>
  <c r="B468" i="44"/>
  <c r="B467" i="44"/>
  <c r="B466" i="44"/>
  <c r="B465" i="44"/>
  <c r="B464" i="44"/>
  <c r="B463" i="44"/>
  <c r="B462" i="44"/>
  <c r="B461" i="44"/>
  <c r="B460" i="44"/>
  <c r="B459" i="44"/>
  <c r="B458" i="44"/>
  <c r="B457" i="44"/>
  <c r="B456" i="44"/>
  <c r="B455" i="44"/>
  <c r="B454" i="44"/>
  <c r="B453" i="44"/>
  <c r="B452" i="44"/>
  <c r="B451" i="44"/>
  <c r="B450" i="44"/>
  <c r="B449" i="44"/>
  <c r="B448" i="44"/>
  <c r="B447" i="44"/>
  <c r="B446" i="44"/>
  <c r="B445" i="44"/>
  <c r="B444" i="44"/>
  <c r="B443" i="44"/>
  <c r="B442" i="44"/>
  <c r="B441" i="44"/>
  <c r="B440" i="44"/>
  <c r="B439" i="44"/>
  <c r="B438" i="44"/>
  <c r="B437" i="44"/>
  <c r="B436" i="44"/>
  <c r="B435" i="44"/>
  <c r="B434" i="44"/>
  <c r="B433" i="44"/>
  <c r="B432" i="44"/>
  <c r="B431" i="44"/>
  <c r="B430" i="44"/>
  <c r="B429" i="44"/>
  <c r="B428" i="44"/>
  <c r="B427" i="44"/>
  <c r="B426" i="44"/>
  <c r="B425" i="44"/>
  <c r="B424" i="44"/>
  <c r="B423" i="44"/>
  <c r="B422" i="44"/>
  <c r="B421" i="44"/>
  <c r="B420" i="44"/>
  <c r="B419" i="44"/>
  <c r="B418" i="44"/>
  <c r="B417" i="44"/>
  <c r="B416" i="44"/>
  <c r="B415" i="44"/>
  <c r="B414" i="44"/>
  <c r="B413" i="44"/>
  <c r="B412" i="44"/>
  <c r="B411" i="44"/>
  <c r="B410" i="44"/>
  <c r="B409" i="44"/>
  <c r="B408" i="44"/>
  <c r="B407" i="44"/>
  <c r="B406" i="44"/>
  <c r="B405" i="44"/>
  <c r="B404" i="44"/>
  <c r="B403" i="44"/>
  <c r="B402" i="44"/>
  <c r="B401" i="44"/>
  <c r="B400" i="44"/>
  <c r="B399" i="44"/>
  <c r="B398" i="44"/>
  <c r="B397" i="44"/>
  <c r="B396" i="44"/>
  <c r="B395" i="44"/>
  <c r="B394" i="44"/>
  <c r="B393" i="44"/>
  <c r="B392" i="44"/>
  <c r="B391" i="44"/>
  <c r="B390" i="44"/>
  <c r="B389" i="44"/>
  <c r="B388" i="44"/>
  <c r="B387" i="44"/>
  <c r="B386" i="44"/>
  <c r="B385" i="44"/>
  <c r="B384" i="44"/>
  <c r="B383" i="44"/>
  <c r="B382" i="44"/>
  <c r="B381" i="44"/>
  <c r="B380" i="44"/>
  <c r="B379" i="44"/>
  <c r="B378" i="44"/>
  <c r="B377" i="44"/>
  <c r="B376" i="44"/>
  <c r="B375" i="44"/>
  <c r="B374" i="44"/>
  <c r="B373" i="44"/>
  <c r="B372" i="44"/>
  <c r="B371" i="44"/>
  <c r="B370" i="44"/>
  <c r="B369" i="44"/>
  <c r="B368" i="44"/>
  <c r="B367" i="44"/>
  <c r="B366" i="44"/>
  <c r="B365" i="44"/>
  <c r="B364" i="44"/>
  <c r="B363" i="44"/>
  <c r="B362" i="44"/>
  <c r="B361" i="44"/>
  <c r="B360" i="44"/>
  <c r="B359" i="44"/>
  <c r="B358" i="44"/>
  <c r="B357" i="44"/>
  <c r="B356" i="44"/>
  <c r="B355" i="44"/>
  <c r="B354" i="44"/>
  <c r="B353" i="44"/>
  <c r="B352" i="44"/>
  <c r="B351" i="44"/>
  <c r="B350" i="44"/>
  <c r="B349" i="44"/>
  <c r="B348" i="44"/>
  <c r="B347" i="44"/>
  <c r="B346" i="44"/>
  <c r="B345" i="44"/>
  <c r="B344" i="44"/>
  <c r="B343" i="44"/>
  <c r="B342" i="44"/>
  <c r="B341" i="44"/>
  <c r="B340" i="44"/>
  <c r="B339" i="44"/>
  <c r="B338" i="44"/>
  <c r="B337" i="44"/>
  <c r="B336" i="44"/>
  <c r="B335" i="44"/>
  <c r="B334" i="44"/>
  <c r="B333" i="44"/>
  <c r="B332" i="44"/>
  <c r="B331" i="44"/>
  <c r="B330" i="44"/>
  <c r="B329" i="44"/>
  <c r="B328" i="44"/>
  <c r="B327" i="44"/>
  <c r="B326" i="44"/>
  <c r="B325" i="44"/>
  <c r="B324" i="44"/>
  <c r="B323" i="44"/>
  <c r="B322" i="44"/>
  <c r="B321" i="44"/>
  <c r="B320" i="44"/>
  <c r="B319" i="44"/>
  <c r="B318" i="44"/>
  <c r="B317" i="44"/>
  <c r="B316" i="44"/>
  <c r="B315" i="44"/>
  <c r="B314" i="44"/>
  <c r="B313" i="44"/>
  <c r="B312" i="44"/>
  <c r="B311" i="44"/>
  <c r="B310" i="44"/>
  <c r="B309" i="44"/>
  <c r="B308" i="44"/>
  <c r="B307" i="44"/>
  <c r="B306" i="44"/>
  <c r="B305" i="44"/>
  <c r="B304" i="44"/>
  <c r="B303" i="44"/>
  <c r="B302" i="44"/>
  <c r="B301" i="44"/>
  <c r="B300" i="44"/>
  <c r="B299" i="44"/>
  <c r="B298" i="44"/>
  <c r="B297" i="44"/>
  <c r="B296" i="44"/>
  <c r="B295" i="44"/>
  <c r="B294" i="44"/>
  <c r="B293" i="44"/>
  <c r="B292" i="44"/>
  <c r="B291" i="44"/>
  <c r="B290" i="44"/>
  <c r="B289" i="44"/>
  <c r="B288" i="44"/>
  <c r="B287" i="44"/>
  <c r="B286" i="44"/>
  <c r="B285" i="44"/>
  <c r="B284" i="44"/>
  <c r="B283" i="44"/>
  <c r="B282" i="44"/>
  <c r="B281" i="44"/>
  <c r="B280" i="44"/>
  <c r="B279" i="44"/>
  <c r="B278" i="44"/>
  <c r="B277" i="44"/>
  <c r="B276" i="44"/>
  <c r="B275" i="44"/>
  <c r="B274" i="44"/>
  <c r="B273" i="44"/>
  <c r="B272" i="44"/>
  <c r="B271" i="44"/>
  <c r="B270" i="44"/>
  <c r="B269" i="44"/>
  <c r="B268" i="44"/>
  <c r="B267" i="44"/>
  <c r="B266" i="44"/>
  <c r="B265" i="44"/>
  <c r="B264" i="44"/>
  <c r="B263" i="44"/>
  <c r="B262" i="44"/>
  <c r="B261" i="44"/>
  <c r="B260" i="44"/>
  <c r="B259" i="44"/>
  <c r="B258" i="44"/>
  <c r="B257" i="44"/>
  <c r="B256" i="44"/>
  <c r="B255" i="44"/>
  <c r="B254" i="44"/>
  <c r="B253" i="44"/>
  <c r="B252" i="44"/>
  <c r="B251" i="44"/>
  <c r="B250" i="44"/>
  <c r="B249" i="44"/>
  <c r="B248" i="44"/>
  <c r="B247" i="44"/>
  <c r="B246" i="44"/>
  <c r="B245" i="44"/>
  <c r="B244" i="44"/>
  <c r="B243" i="44"/>
  <c r="B242" i="44"/>
  <c r="B241" i="44"/>
  <c r="B240" i="44"/>
  <c r="B239" i="44"/>
  <c r="B238" i="44"/>
  <c r="B237" i="44"/>
  <c r="B236" i="44"/>
  <c r="B235" i="44"/>
  <c r="B234" i="44"/>
  <c r="B233" i="44"/>
  <c r="B232" i="44"/>
  <c r="B231" i="44"/>
  <c r="B230" i="44"/>
  <c r="B229" i="44"/>
  <c r="B228" i="44"/>
  <c r="B227" i="44"/>
  <c r="B226" i="44"/>
  <c r="B225" i="44"/>
  <c r="B224" i="44"/>
  <c r="B223" i="44"/>
  <c r="B222" i="44"/>
  <c r="B221" i="44"/>
  <c r="B220" i="44"/>
  <c r="B219" i="44"/>
  <c r="B218" i="44"/>
  <c r="B217" i="44"/>
  <c r="B216" i="44"/>
  <c r="B215" i="44"/>
  <c r="B214" i="44"/>
  <c r="B213" i="44"/>
  <c r="B212" i="44"/>
  <c r="B211" i="44"/>
  <c r="B210" i="44"/>
  <c r="B209" i="44"/>
  <c r="B208" i="44"/>
  <c r="B207" i="44"/>
  <c r="B206" i="44"/>
  <c r="B205" i="44"/>
  <c r="B204" i="44"/>
  <c r="B203" i="44"/>
  <c r="B202" i="44"/>
  <c r="B201" i="44"/>
  <c r="B200" i="44"/>
  <c r="B199" i="44"/>
  <c r="B198" i="44"/>
  <c r="B197" i="44"/>
  <c r="B196" i="44"/>
  <c r="B195" i="44"/>
  <c r="B194" i="44"/>
  <c r="B193" i="44"/>
  <c r="B192" i="44"/>
  <c r="B191" i="44"/>
  <c r="B190" i="44"/>
  <c r="B189" i="44"/>
  <c r="B188" i="44"/>
  <c r="B187" i="44"/>
  <c r="B186" i="44"/>
  <c r="B185" i="44"/>
  <c r="B184" i="44"/>
  <c r="B183" i="44"/>
  <c r="B182" i="44"/>
  <c r="B181" i="44"/>
  <c r="B180" i="44"/>
  <c r="B179" i="44"/>
  <c r="B178" i="44"/>
  <c r="B177" i="44"/>
  <c r="B176" i="44"/>
  <c r="B175" i="44"/>
  <c r="B174" i="44"/>
  <c r="B173" i="44"/>
  <c r="B172" i="44"/>
  <c r="B171" i="44"/>
  <c r="B170" i="44"/>
  <c r="B169" i="44"/>
  <c r="B168" i="44"/>
  <c r="B167" i="44"/>
  <c r="B166" i="44"/>
  <c r="B165" i="44"/>
  <c r="B164" i="44"/>
  <c r="B163" i="44"/>
  <c r="B162" i="44"/>
  <c r="B161" i="44"/>
  <c r="B160" i="44"/>
  <c r="B159" i="44"/>
  <c r="B158" i="44"/>
  <c r="B157" i="44"/>
  <c r="B156" i="44"/>
  <c r="B155" i="44"/>
  <c r="B154" i="44"/>
  <c r="B153" i="44"/>
  <c r="B152" i="44"/>
  <c r="B151" i="44"/>
  <c r="B150" i="44"/>
  <c r="B149" i="44"/>
  <c r="B148" i="44"/>
  <c r="B147" i="44"/>
  <c r="B146" i="44"/>
  <c r="B145" i="44"/>
  <c r="B144" i="44"/>
  <c r="B143" i="44"/>
  <c r="B142" i="44"/>
  <c r="B141" i="44"/>
  <c r="B140" i="44"/>
  <c r="B139" i="44"/>
  <c r="B138" i="44"/>
  <c r="B137" i="44"/>
  <c r="B136" i="44"/>
  <c r="B135" i="44"/>
  <c r="B134" i="44"/>
  <c r="B133" i="44"/>
  <c r="B132" i="44"/>
  <c r="B131" i="44"/>
  <c r="B130" i="44"/>
  <c r="B129" i="44"/>
  <c r="B128" i="44"/>
  <c r="B127" i="44"/>
  <c r="B126" i="44"/>
  <c r="B125" i="44"/>
  <c r="B124" i="44"/>
  <c r="B123" i="44"/>
  <c r="B122" i="44"/>
  <c r="B121" i="44"/>
  <c r="B120" i="44"/>
  <c r="B119" i="44"/>
  <c r="B118" i="44"/>
  <c r="B117" i="44"/>
  <c r="B116" i="44"/>
  <c r="B115" i="44"/>
  <c r="B114" i="44"/>
  <c r="B113" i="44"/>
  <c r="B112" i="44"/>
  <c r="B111" i="44"/>
  <c r="B110" i="44"/>
  <c r="B109" i="44"/>
  <c r="B108" i="44"/>
  <c r="B107" i="44"/>
  <c r="B106" i="44"/>
  <c r="B105" i="44"/>
  <c r="B104" i="44"/>
  <c r="B103" i="44"/>
  <c r="B102" i="44"/>
  <c r="B101" i="44"/>
  <c r="B100" i="44"/>
  <c r="B99" i="44"/>
  <c r="B98" i="44"/>
  <c r="B97" i="44"/>
  <c r="B96" i="44"/>
  <c r="B95" i="44"/>
  <c r="B94" i="44"/>
  <c r="B93" i="44"/>
  <c r="B92" i="44"/>
  <c r="B91" i="44"/>
  <c r="B90" i="44"/>
  <c r="B89" i="44"/>
  <c r="B88" i="44"/>
  <c r="B87" i="44"/>
  <c r="B86" i="44"/>
  <c r="B85" i="44"/>
  <c r="B84" i="44"/>
  <c r="B83" i="44"/>
  <c r="B82" i="44"/>
  <c r="B81" i="44"/>
  <c r="B80" i="44"/>
  <c r="B79" i="44"/>
  <c r="B78" i="44"/>
  <c r="B77" i="44"/>
  <c r="B76" i="44"/>
  <c r="B75" i="44"/>
  <c r="B74" i="44"/>
  <c r="B73" i="44"/>
  <c r="B72" i="44"/>
  <c r="B71" i="44"/>
  <c r="B70" i="44"/>
  <c r="B69" i="44"/>
  <c r="B68" i="44"/>
  <c r="B67" i="44"/>
  <c r="B66" i="44"/>
  <c r="B65" i="44"/>
  <c r="B64" i="44"/>
  <c r="B63" i="44"/>
  <c r="B62" i="44"/>
  <c r="B61" i="44"/>
  <c r="B60" i="44"/>
  <c r="B59" i="44"/>
  <c r="B58" i="44"/>
  <c r="B57" i="44"/>
  <c r="B56" i="44"/>
  <c r="B55" i="44"/>
  <c r="B54" i="44"/>
  <c r="B53" i="44"/>
  <c r="B52" i="44"/>
  <c r="B51" i="44"/>
  <c r="B50" i="44"/>
  <c r="B49" i="44"/>
  <c r="B48" i="44"/>
  <c r="B47" i="44"/>
  <c r="B46" i="44"/>
  <c r="B45" i="44"/>
  <c r="B44" i="44"/>
  <c r="B43" i="44"/>
  <c r="B42" i="44"/>
  <c r="B41" i="44"/>
  <c r="B40" i="44"/>
  <c r="B39" i="44"/>
  <c r="B38" i="44"/>
  <c r="B37" i="44"/>
  <c r="B36" i="44"/>
  <c r="B35" i="44"/>
  <c r="B34" i="44"/>
  <c r="B33" i="44"/>
  <c r="B32" i="44"/>
  <c r="B31" i="44"/>
  <c r="B30" i="44"/>
  <c r="B29" i="44"/>
  <c r="B28" i="44"/>
  <c r="B27" i="44"/>
  <c r="B26" i="44"/>
  <c r="B25" i="44"/>
  <c r="B24" i="44"/>
  <c r="B23" i="44"/>
  <c r="B22" i="44"/>
  <c r="B21" i="44"/>
  <c r="B20" i="44"/>
  <c r="B19" i="44"/>
  <c r="B18" i="44"/>
  <c r="B17" i="44"/>
  <c r="B16" i="44"/>
  <c r="B15" i="44"/>
  <c r="B14" i="44"/>
  <c r="B13" i="44"/>
  <c r="B12" i="44"/>
  <c r="O11" i="44"/>
  <c r="O11" i="44" a="1"/>
  <c r="B11" i="44"/>
  <c r="C48" i="47" a="1"/>
  <c r="C48" i="47" s="1"/>
  <c r="N48" i="47" l="1" a="1"/>
  <c r="N48" i="47" s="1"/>
  <c r="Y5" i="38" l="1" a="1"/>
  <c r="Y5" i="38" s="1"/>
  <c r="CE8" i="51" a="1"/>
  <c r="CE8" i="51" s="1"/>
  <c r="CD8" i="51" a="1"/>
  <c r="CD8" i="51" s="1"/>
  <c r="CC8" i="51" a="1"/>
  <c r="CC8" i="51" s="1"/>
  <c r="CB8" i="51" a="1"/>
  <c r="CB8" i="51" s="1"/>
  <c r="CA8" i="51" a="1"/>
  <c r="CA8" i="51" s="1"/>
  <c r="BZ8" i="51" a="1"/>
  <c r="BZ8" i="51" s="1"/>
  <c r="BY8" i="51" a="1"/>
  <c r="BY8" i="51" s="1"/>
  <c r="BX8" i="51" a="1"/>
  <c r="BX8" i="51" s="1"/>
  <c r="BW8" i="51" a="1"/>
  <c r="BW8" i="51" s="1"/>
  <c r="BV8" i="51" a="1"/>
  <c r="BV8" i="51" s="1"/>
  <c r="BU8" i="51" a="1"/>
  <c r="BU8" i="51" s="1"/>
  <c r="BT8" i="51" a="1"/>
  <c r="BT8" i="51" s="1"/>
  <c r="BS8" i="51" a="1"/>
  <c r="BS8" i="51" s="1"/>
  <c r="BR8" i="51" a="1"/>
  <c r="BR8" i="51" s="1"/>
  <c r="BQ8" i="51" a="1"/>
  <c r="BQ8" i="51" s="1"/>
  <c r="BP8" i="51" a="1"/>
  <c r="BP8" i="51" s="1"/>
  <c r="BO8" i="51" a="1"/>
  <c r="BO8" i="51" s="1"/>
  <c r="BN8" i="51" a="1"/>
  <c r="BN8" i="51" s="1"/>
  <c r="BM8" i="51" a="1"/>
  <c r="BM8" i="51" s="1"/>
  <c r="BL8" i="51" a="1"/>
  <c r="BL8" i="51" s="1"/>
  <c r="BK8" i="51" a="1"/>
  <c r="BK8" i="51" s="1"/>
  <c r="BJ8" i="51" a="1"/>
  <c r="BJ8" i="51" s="1"/>
  <c r="BI8" i="51" a="1"/>
  <c r="BI8" i="51" s="1"/>
  <c r="BH8" i="51" a="1"/>
  <c r="BH8" i="51" s="1"/>
  <c r="BG8" i="51" a="1"/>
  <c r="BG8" i="51" s="1"/>
  <c r="BF8" i="51" a="1"/>
  <c r="BF8" i="51" s="1"/>
  <c r="BE8" i="51" a="1"/>
  <c r="BE8" i="51" s="1"/>
  <c r="BD8" i="51" a="1"/>
  <c r="BD8" i="51" s="1"/>
  <c r="BC8" i="51" a="1"/>
  <c r="BC8" i="51" s="1"/>
  <c r="BB8" i="51" a="1"/>
  <c r="BB8" i="51" s="1"/>
  <c r="BA8" i="51" a="1"/>
  <c r="BA8" i="51" s="1"/>
  <c r="AZ8" i="51" a="1"/>
  <c r="AZ8" i="51" s="1"/>
  <c r="AY8" i="51" a="1"/>
  <c r="AY8" i="51" s="1"/>
  <c r="AX8" i="51" a="1"/>
  <c r="AX8" i="51" s="1"/>
  <c r="AW8" i="51" a="1"/>
  <c r="AW8" i="51" s="1"/>
  <c r="AV8" i="51" a="1"/>
  <c r="AV8" i="51" s="1"/>
  <c r="AU8" i="51" a="1"/>
  <c r="AU8" i="51" s="1"/>
  <c r="AT8" i="51" a="1"/>
  <c r="AT8" i="51" s="1"/>
  <c r="AS8" i="51" a="1"/>
  <c r="AS8" i="51" s="1"/>
  <c r="AR8" i="51" a="1"/>
  <c r="AR8" i="51" s="1"/>
  <c r="AQ8" i="51" a="1"/>
  <c r="AQ8" i="51" s="1"/>
  <c r="AP8" i="51" a="1"/>
  <c r="AP8" i="51" s="1"/>
  <c r="AO8" i="51" a="1"/>
  <c r="AO8" i="51" s="1"/>
  <c r="AN8" i="51" a="1"/>
  <c r="AN8" i="51" s="1"/>
  <c r="AM8" i="51" a="1"/>
  <c r="AM8" i="51" s="1"/>
  <c r="AL8" i="51" a="1"/>
  <c r="AL8" i="51" s="1"/>
  <c r="AK8" i="51" a="1"/>
  <c r="AK8" i="51" s="1"/>
  <c r="AJ8" i="51" a="1"/>
  <c r="AJ8" i="51" s="1"/>
  <c r="AI8" i="51" a="1"/>
  <c r="AI8" i="51" s="1"/>
  <c r="AH8" i="51" a="1"/>
  <c r="AH8" i="51" s="1"/>
  <c r="AG8" i="51" a="1"/>
  <c r="AG8" i="51" s="1"/>
  <c r="AF8" i="51" a="1"/>
  <c r="AF8" i="51" s="1"/>
  <c r="AE8" i="51" a="1"/>
  <c r="AE8" i="51" s="1"/>
  <c r="AD8" i="51" a="1"/>
  <c r="AD8" i="51" s="1"/>
  <c r="AC8" i="51" a="1"/>
  <c r="AC8" i="51" s="1"/>
  <c r="AB8" i="51" a="1"/>
  <c r="AB8" i="51" s="1"/>
  <c r="AA8" i="51" a="1"/>
  <c r="AA8" i="51" s="1"/>
  <c r="Z8" i="51" a="1"/>
  <c r="Z8" i="51" s="1"/>
  <c r="Y8" i="51" a="1"/>
  <c r="Y8" i="51" s="1"/>
  <c r="X8" i="51" a="1"/>
  <c r="X8" i="51" s="1"/>
  <c r="W8" i="51" a="1"/>
  <c r="W8" i="51" s="1"/>
  <c r="V8" i="51" a="1"/>
  <c r="V8" i="51" s="1"/>
  <c r="U8" i="51" a="1"/>
  <c r="U8" i="51" s="1"/>
  <c r="T8" i="51" a="1"/>
  <c r="T8" i="51" s="1"/>
  <c r="S8" i="51" a="1"/>
  <c r="S8" i="51" s="1"/>
  <c r="R8" i="51" a="1"/>
  <c r="R8" i="51" s="1"/>
  <c r="Q8" i="51" a="1"/>
  <c r="Q8" i="51" s="1"/>
  <c r="P8" i="51" a="1"/>
  <c r="P8" i="51" s="1"/>
  <c r="O8" i="51" a="1"/>
  <c r="O8" i="51" s="1"/>
  <c r="N8" i="51" a="1"/>
  <c r="N8" i="51" s="1"/>
  <c r="M8" i="51" a="1"/>
  <c r="M8" i="51" s="1"/>
  <c r="L8" i="51" a="1"/>
  <c r="L8" i="51" s="1"/>
  <c r="K8" i="51" a="1"/>
  <c r="K8" i="51" s="1"/>
  <c r="J8" i="51" a="1"/>
  <c r="J8" i="51" s="1"/>
  <c r="H8" i="51" a="1"/>
  <c r="H8" i="51" s="1"/>
  <c r="G8" i="51" a="1"/>
  <c r="G8" i="51" s="1"/>
  <c r="F8" i="51" a="1"/>
  <c r="F8" i="51" s="1"/>
  <c r="I8" i="51" a="1"/>
  <c r="I8" i="51" s="1"/>
  <c r="C15" i="62"/>
  <c r="E44" i="43" l="1"/>
  <c r="D13" i="43" l="1"/>
  <c r="E30" i="47"/>
  <c r="C21" i="62"/>
  <c r="C23" i="62"/>
  <c r="C22" i="62"/>
  <c r="C14" i="62"/>
  <c r="C13" i="62"/>
  <c r="Q11" i="62"/>
  <c r="L7" i="62"/>
  <c r="L8" i="62" s="1"/>
  <c r="L11" i="62"/>
  <c r="Q7" i="62" l="1"/>
  <c r="L99" i="62"/>
  <c r="L64" i="62"/>
  <c r="L110" i="62"/>
  <c r="L94" i="62"/>
  <c r="L78" i="62"/>
  <c r="L62" i="62"/>
  <c r="L67" i="62"/>
  <c r="L80" i="62"/>
  <c r="L109" i="62"/>
  <c r="L93" i="62"/>
  <c r="L77" i="62"/>
  <c r="L61" i="62"/>
  <c r="L96" i="62"/>
  <c r="L107" i="62"/>
  <c r="L91" i="62"/>
  <c r="L75" i="62"/>
  <c r="L59" i="62"/>
  <c r="L104" i="62"/>
  <c r="L88" i="62"/>
  <c r="L72" i="62"/>
  <c r="L56" i="62"/>
  <c r="L51" i="62"/>
  <c r="L102" i="62"/>
  <c r="L86" i="62"/>
  <c r="L70" i="62"/>
  <c r="L54" i="62"/>
  <c r="L83" i="62"/>
  <c r="L101" i="62"/>
  <c r="L85" i="62"/>
  <c r="L69" i="62"/>
  <c r="L53" i="62"/>
  <c r="L12" i="62"/>
  <c r="L13" i="62" s="1"/>
  <c r="L14" i="62" s="1"/>
  <c r="L15" i="62" s="1"/>
  <c r="L16" i="62" s="1"/>
  <c r="L17" i="62" s="1"/>
  <c r="L18" i="62" s="1"/>
  <c r="L19" i="62" s="1"/>
  <c r="L20" i="62" s="1"/>
  <c r="L21" i="62" s="1"/>
  <c r="L22" i="62" s="1"/>
  <c r="L23" i="62" s="1"/>
  <c r="L24" i="62" s="1"/>
  <c r="L25" i="62" s="1"/>
  <c r="L26" i="62" s="1"/>
  <c r="L27" i="62" s="1"/>
  <c r="L28" i="62" s="1"/>
  <c r="L29" i="62" s="1"/>
  <c r="L30" i="62" s="1"/>
  <c r="L31" i="62" s="1"/>
  <c r="L32" i="62" s="1"/>
  <c r="L33" i="62" s="1"/>
  <c r="L34" i="62" s="1"/>
  <c r="L35" i="62" s="1"/>
  <c r="L36" i="62" s="1"/>
  <c r="L37" i="62" s="1"/>
  <c r="L38" i="62" s="1"/>
  <c r="L39" i="62" s="1"/>
  <c r="L40" i="62" s="1"/>
  <c r="L41" i="62" s="1"/>
  <c r="L103" i="62"/>
  <c r="L95" i="62"/>
  <c r="L87" i="62"/>
  <c r="L79" i="62"/>
  <c r="L71" i="62"/>
  <c r="L63" i="62"/>
  <c r="L55" i="62"/>
  <c r="L108" i="62"/>
  <c r="L100" i="62"/>
  <c r="L92" i="62"/>
  <c r="L84" i="62"/>
  <c r="L76" i="62"/>
  <c r="L68" i="62"/>
  <c r="L60" i="62"/>
  <c r="L52" i="62"/>
  <c r="L106" i="62"/>
  <c r="L98" i="62"/>
  <c r="L90" i="62"/>
  <c r="L82" i="62"/>
  <c r="L74" i="62"/>
  <c r="L66" i="62"/>
  <c r="L58" i="62"/>
  <c r="L105" i="62"/>
  <c r="L97" i="62"/>
  <c r="L89" i="62"/>
  <c r="L81" i="62"/>
  <c r="L73" i="62"/>
  <c r="L65" i="62"/>
  <c r="L57" i="62"/>
  <c r="L42" i="62" l="1"/>
  <c r="Q8" i="62"/>
  <c r="Q12" i="62" s="1"/>
  <c r="Q56" i="62"/>
  <c r="Q64" i="62"/>
  <c r="Q72" i="62"/>
  <c r="Q80" i="62"/>
  <c r="Q88" i="62"/>
  <c r="Q96" i="62"/>
  <c r="Q104" i="62"/>
  <c r="Q74" i="62"/>
  <c r="Q90" i="62"/>
  <c r="Q68" i="62"/>
  <c r="Q84" i="62"/>
  <c r="Q100" i="62"/>
  <c r="Q57" i="62"/>
  <c r="Q65" i="62"/>
  <c r="Q73" i="62"/>
  <c r="Q81" i="62"/>
  <c r="Q89" i="62"/>
  <c r="Q97" i="62"/>
  <c r="Q105" i="62"/>
  <c r="Q58" i="62"/>
  <c r="Q66" i="62"/>
  <c r="Q82" i="62"/>
  <c r="Q98" i="62"/>
  <c r="Q106" i="62"/>
  <c r="Q52" i="62"/>
  <c r="Q60" i="62"/>
  <c r="Q76" i="62"/>
  <c r="Q92" i="62"/>
  <c r="Q108" i="62"/>
  <c r="Q51" i="62"/>
  <c r="Q59" i="62"/>
  <c r="Q67" i="62"/>
  <c r="Q75" i="62"/>
  <c r="Q83" i="62"/>
  <c r="Q91" i="62"/>
  <c r="Q99" i="62"/>
  <c r="Q107" i="62"/>
  <c r="Q53" i="62"/>
  <c r="Q61" i="62"/>
  <c r="Q69" i="62"/>
  <c r="Q77" i="62"/>
  <c r="Q85" i="62"/>
  <c r="Q93" i="62"/>
  <c r="Q101" i="62"/>
  <c r="Q109" i="62"/>
  <c r="Q54" i="62"/>
  <c r="Q62" i="62"/>
  <c r="Q70" i="62"/>
  <c r="Q78" i="62"/>
  <c r="Q86" i="62"/>
  <c r="Q94" i="62"/>
  <c r="Q102" i="62"/>
  <c r="Q110" i="62"/>
  <c r="Q55" i="62"/>
  <c r="Q63" i="62"/>
  <c r="Q71" i="62"/>
  <c r="Q79" i="62"/>
  <c r="Q87" i="62"/>
  <c r="Q95" i="62"/>
  <c r="Q103" i="62"/>
  <c r="L43" i="62" l="1"/>
  <c r="Q13" i="62"/>
  <c r="L44" i="62" l="1"/>
  <c r="Q14" i="62"/>
  <c r="T8" i="55"/>
  <c r="L45" i="62" l="1"/>
  <c r="Q15" i="62"/>
  <c r="FJ7" i="52"/>
  <c r="CH7" i="52"/>
  <c r="CI7" i="52" s="1"/>
  <c r="L46" i="62" l="1"/>
  <c r="Q16" i="62"/>
  <c r="FK7" i="52"/>
  <c r="CJ7" i="52"/>
  <c r="C8" i="40" a="1"/>
  <c r="C8" i="40" s="1"/>
  <c r="L47" i="62" l="1"/>
  <c r="Q17" i="62"/>
  <c r="FL7" i="52"/>
  <c r="CK7" i="52"/>
  <c r="L48" i="62" l="1"/>
  <c r="Q18" i="62"/>
  <c r="FM7" i="52"/>
  <c r="CL7" i="52"/>
  <c r="L49" i="62" l="1"/>
  <c r="Q19" i="62"/>
  <c r="FN7" i="52"/>
  <c r="CM7" i="52"/>
  <c r="F7" i="56"/>
  <c r="G17" i="43" a="1"/>
  <c r="G17" i="43" s="1"/>
  <c r="J22" i="43"/>
  <c r="C22" i="43"/>
  <c r="L50" i="62" l="1"/>
  <c r="N8" i="62" s="1"/>
  <c r="J23" i="43"/>
  <c r="Q20" i="62"/>
  <c r="FO7" i="52"/>
  <c r="CN7" i="52"/>
  <c r="G7" i="56"/>
  <c r="B22" i="43"/>
  <c r="C23" i="43"/>
  <c r="B23" i="43" s="1"/>
  <c r="E23" i="43" l="1"/>
  <c r="I23" i="43"/>
  <c r="H23" i="43"/>
  <c r="G23" i="43"/>
  <c r="F23" i="43"/>
  <c r="I22" i="43"/>
  <c r="H22" i="43"/>
  <c r="G22" i="43"/>
  <c r="F22" i="43"/>
  <c r="E22" i="43"/>
  <c r="Q21" i="62"/>
  <c r="FP7" i="52"/>
  <c r="CO7" i="52"/>
  <c r="H7" i="56"/>
  <c r="K23" i="43" l="1"/>
  <c r="M22" i="43"/>
  <c r="N22" i="43" a="1"/>
  <c r="N22" i="43" s="1"/>
  <c r="L22" i="43" a="1"/>
  <c r="L22" i="43" s="1"/>
  <c r="K22" i="43"/>
  <c r="N23" i="43" a="1"/>
  <c r="N23" i="43" s="1"/>
  <c r="M23" i="43"/>
  <c r="L23" i="43" a="1"/>
  <c r="L23" i="43" s="1"/>
  <c r="Q22" i="62"/>
  <c r="FQ7" i="52"/>
  <c r="CP7" i="52"/>
  <c r="I7" i="56"/>
  <c r="CH7" i="61"/>
  <c r="F7" i="61"/>
  <c r="G7" i="61" s="1"/>
  <c r="F18" i="43"/>
  <c r="D18" i="43"/>
  <c r="C18" i="43"/>
  <c r="E18" i="43"/>
  <c r="O22" i="43" l="1"/>
  <c r="Q23" i="62"/>
  <c r="FR7" i="52"/>
  <c r="CQ7" i="52"/>
  <c r="J7" i="56"/>
  <c r="CI7" i="61"/>
  <c r="H7" i="61"/>
  <c r="D48" i="47" a="1"/>
  <c r="D48" i="47" s="1"/>
  <c r="FJ7" i="53"/>
  <c r="CH7" i="53"/>
  <c r="F7" i="52"/>
  <c r="F7" i="53"/>
  <c r="G11" i="47"/>
  <c r="B13" i="36" a="1"/>
  <c r="B13" i="36" s="1"/>
  <c r="E15" i="39" a="1"/>
  <c r="E15" i="39" s="1"/>
  <c r="AU8" i="40" a="1"/>
  <c r="AU8" i="40" s="1"/>
  <c r="AV8" i="40" s="1" a="1"/>
  <c r="AV8" i="40" s="1"/>
  <c r="F8" i="40" a="1"/>
  <c r="F8" i="40" s="1"/>
  <c r="E8" i="40" a="1"/>
  <c r="E8" i="40" s="1"/>
  <c r="D8" i="40" a="1"/>
  <c r="D8" i="40" s="1"/>
  <c r="D5" i="40"/>
  <c r="I13" i="37"/>
  <c r="I14" i="37"/>
  <c r="I15" i="37"/>
  <c r="I16" i="37"/>
  <c r="J17" i="39"/>
  <c r="J15" i="39"/>
  <c r="J16" i="39"/>
  <c r="J18" i="39"/>
  <c r="B8" i="40" l="1" a="1"/>
  <c r="B8" i="40" s="1"/>
  <c r="H8" i="40" s="1" a="1"/>
  <c r="H8" i="40" s="1"/>
  <c r="Q24" i="62"/>
  <c r="FS7" i="52"/>
  <c r="CR7" i="52"/>
  <c r="K7" i="56"/>
  <c r="FK7" i="53"/>
  <c r="CJ7" i="61"/>
  <c r="CK7" i="61" s="1"/>
  <c r="I7" i="61"/>
  <c r="C11" i="45" a="1"/>
  <c r="C11" i="45" s="1"/>
  <c r="E11" i="45" s="1" a="1"/>
  <c r="E11" i="45" s="1"/>
  <c r="C19" i="38" a="1"/>
  <c r="C19" i="38" s="1"/>
  <c r="E48" i="47" a="1"/>
  <c r="E48" i="47" s="1"/>
  <c r="G48" i="47" s="1" a="1"/>
  <c r="G48" i="47" s="1"/>
  <c r="E8" i="51" s="1" a="1"/>
  <c r="E8" i="51" s="1"/>
  <c r="AW8" i="40" a="1"/>
  <c r="AW8" i="40" s="1"/>
  <c r="A8" i="40" a="1"/>
  <c r="A8" i="40" s="1"/>
  <c r="CI7" i="53"/>
  <c r="G7" i="53"/>
  <c r="G7" i="52"/>
  <c r="G8" i="40" l="1" a="1"/>
  <c r="G8" i="40" s="1"/>
  <c r="Q25" i="62"/>
  <c r="FT7" i="52"/>
  <c r="CS7" i="52"/>
  <c r="L7" i="56"/>
  <c r="I8" i="40" a="1"/>
  <c r="I8" i="40" s="1"/>
  <c r="W8" i="40" a="1"/>
  <c r="W8" i="40" s="1"/>
  <c r="M8" i="40" a="1"/>
  <c r="M8" i="40" s="1"/>
  <c r="V8" i="40" a="1"/>
  <c r="V8" i="40" s="1"/>
  <c r="L8" i="40" a="1"/>
  <c r="L8" i="40" s="1"/>
  <c r="U8" i="40" a="1"/>
  <c r="U8" i="40" s="1"/>
  <c r="K8" i="40" a="1"/>
  <c r="K8" i="40" s="1"/>
  <c r="O8" i="40" a="1"/>
  <c r="O8" i="40" s="1"/>
  <c r="N8" i="40" a="1"/>
  <c r="N8" i="40" s="1"/>
  <c r="T8" i="40" a="1"/>
  <c r="T8" i="40" s="1"/>
  <c r="J8" i="40" a="1"/>
  <c r="J8" i="40" s="1"/>
  <c r="S8" i="40" a="1"/>
  <c r="S8" i="40" s="1"/>
  <c r="R8" i="40" a="1"/>
  <c r="R8" i="40" s="1"/>
  <c r="Q8" i="40" a="1"/>
  <c r="Q8" i="40" s="1"/>
  <c r="P8" i="40" a="1"/>
  <c r="P8" i="40" s="1"/>
  <c r="FL7" i="53"/>
  <c r="CL7" i="61"/>
  <c r="J7" i="61"/>
  <c r="D11" i="45" a="1"/>
  <c r="D11" i="45" s="1"/>
  <c r="B11" i="45" s="1" a="1"/>
  <c r="B11" i="45" s="1"/>
  <c r="D19" i="38" a="1"/>
  <c r="D19" i="38" s="1"/>
  <c r="AA8" i="40" s="1" a="1"/>
  <c r="AA8" i="40" s="1"/>
  <c r="F48" i="47" a="1"/>
  <c r="F48" i="47" s="1"/>
  <c r="B48" i="47" s="1" a="1"/>
  <c r="B48" i="47" s="1"/>
  <c r="Z8" i="40" a="1"/>
  <c r="Z8" i="40" s="1"/>
  <c r="CJ7" i="53"/>
  <c r="H7" i="53"/>
  <c r="H7" i="52"/>
  <c r="AE8" i="56" l="1" a="1"/>
  <c r="AE8" i="56" s="1"/>
  <c r="W8" i="56" a="1"/>
  <c r="W8" i="56" s="1"/>
  <c r="AD8" i="56" a="1"/>
  <c r="AD8" i="56" s="1"/>
  <c r="V8" i="56" a="1"/>
  <c r="V8" i="56" s="1"/>
  <c r="AC8" i="56" a="1"/>
  <c r="AC8" i="56" s="1"/>
  <c r="U8" i="56" a="1"/>
  <c r="U8" i="56" s="1"/>
  <c r="AB8" i="56" a="1"/>
  <c r="AB8" i="56" s="1"/>
  <c r="T8" i="56" a="1"/>
  <c r="T8" i="56" s="1"/>
  <c r="AG8" i="56" a="1"/>
  <c r="AG8" i="56" s="1"/>
  <c r="P8" i="56" a="1"/>
  <c r="P8" i="56" s="1"/>
  <c r="AI8" i="56" a="1"/>
  <c r="AI8" i="56" s="1"/>
  <c r="AA8" i="56" a="1"/>
  <c r="AA8" i="56" s="1"/>
  <c r="S8" i="56" a="1"/>
  <c r="S8" i="56" s="1"/>
  <c r="X8" i="56" a="1"/>
  <c r="X8" i="56" s="1"/>
  <c r="AH8" i="56" a="1"/>
  <c r="AH8" i="56" s="1"/>
  <c r="Z8" i="56" a="1"/>
  <c r="Z8" i="56" s="1"/>
  <c r="R8" i="56" a="1"/>
  <c r="R8" i="56" s="1"/>
  <c r="AF8" i="56" a="1"/>
  <c r="AF8" i="56" s="1"/>
  <c r="Y8" i="56" a="1"/>
  <c r="Y8" i="56" s="1"/>
  <c r="Q8" i="56" a="1"/>
  <c r="Q8" i="56" s="1"/>
  <c r="Q26" i="62"/>
  <c r="FU7" i="52"/>
  <c r="CT7" i="52"/>
  <c r="M7" i="56"/>
  <c r="FM7" i="53"/>
  <c r="FN7" i="53" s="1"/>
  <c r="K7" i="61"/>
  <c r="CM7" i="61"/>
  <c r="B19" i="38" a="1"/>
  <c r="B19" i="38" s="1"/>
  <c r="C8" i="56" a="1"/>
  <c r="C8" i="56" s="1"/>
  <c r="C8" i="50" a="1"/>
  <c r="C8" i="50" s="1"/>
  <c r="D8" i="56" a="1"/>
  <c r="D8" i="56" s="1"/>
  <c r="D8" i="50" a="1"/>
  <c r="D8" i="50" s="1"/>
  <c r="CK7" i="53"/>
  <c r="I7" i="53"/>
  <c r="I7" i="52"/>
  <c r="CA8" i="56" l="1" a="1"/>
  <c r="CA8" i="56" s="1"/>
  <c r="BS8" i="56" a="1"/>
  <c r="BS8" i="56" s="1"/>
  <c r="BK8" i="56" a="1"/>
  <c r="BK8" i="56" s="1"/>
  <c r="BC8" i="56" a="1"/>
  <c r="BC8" i="56" s="1"/>
  <c r="AU8" i="56" a="1"/>
  <c r="AU8" i="56" s="1"/>
  <c r="AM8" i="56" a="1"/>
  <c r="AM8" i="56" s="1"/>
  <c r="O8" i="56" a="1"/>
  <c r="O8" i="56" s="1"/>
  <c r="G8" i="56" a="1"/>
  <c r="G8" i="56" s="1"/>
  <c r="BZ8" i="56" a="1"/>
  <c r="BZ8" i="56" s="1"/>
  <c r="BR8" i="56" a="1"/>
  <c r="BR8" i="56" s="1"/>
  <c r="BJ8" i="56" a="1"/>
  <c r="BJ8" i="56" s="1"/>
  <c r="BB8" i="56" a="1"/>
  <c r="BB8" i="56" s="1"/>
  <c r="AT8" i="56" a="1"/>
  <c r="AT8" i="56" s="1"/>
  <c r="AL8" i="56" a="1"/>
  <c r="AL8" i="56" s="1"/>
  <c r="N8" i="56" a="1"/>
  <c r="N8" i="56" s="1"/>
  <c r="F8" i="56" a="1"/>
  <c r="F8" i="56" s="1"/>
  <c r="BY8" i="56" a="1"/>
  <c r="BY8" i="56" s="1"/>
  <c r="BQ8" i="56" a="1"/>
  <c r="BQ8" i="56" s="1"/>
  <c r="BI8" i="56" a="1"/>
  <c r="BI8" i="56" s="1"/>
  <c r="BA8" i="56" a="1"/>
  <c r="BA8" i="56" s="1"/>
  <c r="AS8" i="56" a="1"/>
  <c r="AS8" i="56" s="1"/>
  <c r="AK8" i="56" a="1"/>
  <c r="AK8" i="56" s="1"/>
  <c r="M8" i="56" a="1"/>
  <c r="M8" i="56" s="1"/>
  <c r="BX8" i="56" a="1"/>
  <c r="BX8" i="56" s="1"/>
  <c r="BP8" i="56" a="1"/>
  <c r="BP8" i="56" s="1"/>
  <c r="BH8" i="56" a="1"/>
  <c r="BH8" i="56" s="1"/>
  <c r="AZ8" i="56" a="1"/>
  <c r="AZ8" i="56" s="1"/>
  <c r="AR8" i="56" a="1"/>
  <c r="AR8" i="56" s="1"/>
  <c r="AJ8" i="56" a="1"/>
  <c r="AJ8" i="56" s="1"/>
  <c r="L8" i="56" a="1"/>
  <c r="L8" i="56" s="1"/>
  <c r="BU8" i="56" a="1"/>
  <c r="BU8" i="56" s="1"/>
  <c r="BE8" i="56" a="1"/>
  <c r="BE8" i="56" s="1"/>
  <c r="AW8" i="56" a="1"/>
  <c r="AW8" i="56" s="1"/>
  <c r="I8" i="56" a="1"/>
  <c r="I8" i="56" s="1"/>
  <c r="CB8" i="56" a="1"/>
  <c r="CB8" i="56" s="1"/>
  <c r="BD8" i="56" a="1"/>
  <c r="BD8" i="56" s="1"/>
  <c r="AN8" i="56" a="1"/>
  <c r="AN8" i="56" s="1"/>
  <c r="H8" i="56" a="1"/>
  <c r="H8" i="56" s="1"/>
  <c r="BW8" i="56" a="1"/>
  <c r="BW8" i="56" s="1"/>
  <c r="BO8" i="56" a="1"/>
  <c r="BO8" i="56" s="1"/>
  <c r="BG8" i="56" a="1"/>
  <c r="BG8" i="56" s="1"/>
  <c r="AY8" i="56" a="1"/>
  <c r="AY8" i="56" s="1"/>
  <c r="AQ8" i="56" a="1"/>
  <c r="AQ8" i="56" s="1"/>
  <c r="K8" i="56" a="1"/>
  <c r="K8" i="56" s="1"/>
  <c r="BL8" i="56" a="1"/>
  <c r="BL8" i="56" s="1"/>
  <c r="BV8" i="56" a="1"/>
  <c r="BV8" i="56" s="1"/>
  <c r="BN8" i="56" a="1"/>
  <c r="BN8" i="56" s="1"/>
  <c r="BF8" i="56" a="1"/>
  <c r="BF8" i="56" s="1"/>
  <c r="AX8" i="56" a="1"/>
  <c r="AX8" i="56" s="1"/>
  <c r="AP8" i="56" a="1"/>
  <c r="AP8" i="56" s="1"/>
  <c r="J8" i="56" a="1"/>
  <c r="J8" i="56" s="1"/>
  <c r="BT8" i="56" a="1"/>
  <c r="BT8" i="56" s="1"/>
  <c r="AV8" i="56" a="1"/>
  <c r="AV8" i="56" s="1"/>
  <c r="CC8" i="56" a="1"/>
  <c r="CC8" i="56" s="1"/>
  <c r="BM8" i="56" a="1"/>
  <c r="BM8" i="56" s="1"/>
  <c r="AO8" i="56" a="1"/>
  <c r="AO8" i="56" s="1"/>
  <c r="Q27" i="62"/>
  <c r="FV7" i="52"/>
  <c r="CU7" i="52"/>
  <c r="N7" i="56"/>
  <c r="CN7" i="61"/>
  <c r="L7" i="61"/>
  <c r="CG8" i="50" a="1"/>
  <c r="CG8" i="50" s="1"/>
  <c r="FJ8" i="50" s="1" a="1"/>
  <c r="FJ8" i="50" s="1"/>
  <c r="IM8" i="50" s="1" a="1"/>
  <c r="IM8" i="50" s="1"/>
  <c r="LP8" i="50" s="1" a="1"/>
  <c r="LP8" i="50" s="1"/>
  <c r="D8" i="51" a="1"/>
  <c r="D8" i="51" s="1"/>
  <c r="C8" i="51" a="1"/>
  <c r="C8" i="51" s="1"/>
  <c r="CF8" i="50" a="1"/>
  <c r="CF8" i="50" s="1"/>
  <c r="FO7" i="53"/>
  <c r="CL7" i="53"/>
  <c r="J7" i="53"/>
  <c r="J7" i="52"/>
  <c r="Q28" i="62" l="1"/>
  <c r="FI8" i="50" a="1"/>
  <c r="FI8" i="50" s="1"/>
  <c r="C8" i="52" a="1"/>
  <c r="C8" i="52" s="1"/>
  <c r="CE8" i="52" a="1"/>
  <c r="CE8" i="52" s="1"/>
  <c r="FG8" i="52" a="1"/>
  <c r="FG8" i="52" s="1"/>
  <c r="D8" i="52" a="1"/>
  <c r="D8" i="52" s="1"/>
  <c r="CF8" i="52" a="1"/>
  <c r="CF8" i="52" s="1"/>
  <c r="FH8" i="52" a="1"/>
  <c r="FH8" i="52" s="1"/>
  <c r="FW7" i="52"/>
  <c r="CV7" i="52"/>
  <c r="O7" i="56"/>
  <c r="M7" i="61"/>
  <c r="CO7" i="61"/>
  <c r="FP7" i="53"/>
  <c r="CM7" i="53"/>
  <c r="K7" i="53"/>
  <c r="K7" i="52"/>
  <c r="IA8" i="52" l="1" a="1"/>
  <c r="IA8" i="52" s="1"/>
  <c r="HS8" i="52" a="1"/>
  <c r="HS8" i="52" s="1"/>
  <c r="HK8" i="52" a="1"/>
  <c r="HK8" i="52" s="1"/>
  <c r="HC8" i="52" a="1"/>
  <c r="HC8" i="52" s="1"/>
  <c r="FE8" i="52" a="1"/>
  <c r="FE8" i="52" s="1"/>
  <c r="EW8" i="52" a="1"/>
  <c r="EW8" i="52" s="1"/>
  <c r="EO8" i="52" a="1"/>
  <c r="EO8" i="52" s="1"/>
  <c r="EG8" i="52" a="1"/>
  <c r="EG8" i="52" s="1"/>
  <c r="DY8" i="52" a="1"/>
  <c r="DY8" i="52" s="1"/>
  <c r="HD8" i="52" a="1"/>
  <c r="HD8" i="52" s="1"/>
  <c r="HZ8" i="52" a="1"/>
  <c r="HZ8" i="52" s="1"/>
  <c r="HR8" i="52" a="1"/>
  <c r="HR8" i="52" s="1"/>
  <c r="HJ8" i="52" a="1"/>
  <c r="HJ8" i="52" s="1"/>
  <c r="HB8" i="52" a="1"/>
  <c r="HB8" i="52" s="1"/>
  <c r="FD8" i="52" a="1"/>
  <c r="FD8" i="52" s="1"/>
  <c r="EV8" i="52" a="1"/>
  <c r="EV8" i="52" s="1"/>
  <c r="EN8" i="52" a="1"/>
  <c r="EN8" i="52" s="1"/>
  <c r="EF8" i="52" a="1"/>
  <c r="EF8" i="52" s="1"/>
  <c r="DX8" i="52" a="1"/>
  <c r="DX8" i="52" s="1"/>
  <c r="IG8" i="52" a="1"/>
  <c r="IG8" i="52" s="1"/>
  <c r="HY8" i="52" a="1"/>
  <c r="HY8" i="52" s="1"/>
  <c r="HQ8" i="52" a="1"/>
  <c r="HQ8" i="52" s="1"/>
  <c r="HI8" i="52" a="1"/>
  <c r="HI8" i="52" s="1"/>
  <c r="HA8" i="52" a="1"/>
  <c r="HA8" i="52" s="1"/>
  <c r="FC8" i="52" a="1"/>
  <c r="FC8" i="52" s="1"/>
  <c r="EU8" i="52" a="1"/>
  <c r="EU8" i="52" s="1"/>
  <c r="EM8" i="52" a="1"/>
  <c r="EM8" i="52" s="1"/>
  <c r="EE8" i="52" a="1"/>
  <c r="EE8" i="52" s="1"/>
  <c r="DW8" i="52" a="1"/>
  <c r="DW8" i="52" s="1"/>
  <c r="IF8" i="52" a="1"/>
  <c r="IF8" i="52" s="1"/>
  <c r="HX8" i="52" a="1"/>
  <c r="HX8" i="52" s="1"/>
  <c r="HP8" i="52" a="1"/>
  <c r="HP8" i="52" s="1"/>
  <c r="HH8" i="52" a="1"/>
  <c r="HH8" i="52" s="1"/>
  <c r="GZ8" i="52" a="1"/>
  <c r="GZ8" i="52" s="1"/>
  <c r="FB8" i="52" a="1"/>
  <c r="FB8" i="52" s="1"/>
  <c r="ET8" i="52" a="1"/>
  <c r="ET8" i="52" s="1"/>
  <c r="EL8" i="52" a="1"/>
  <c r="EL8" i="52" s="1"/>
  <c r="ED8" i="52" a="1"/>
  <c r="ED8" i="52" s="1"/>
  <c r="DV8" i="52" a="1"/>
  <c r="DV8" i="52" s="1"/>
  <c r="HU8" i="52" a="1"/>
  <c r="HU8" i="52" s="1"/>
  <c r="HE8" i="52" a="1"/>
  <c r="HE8" i="52" s="1"/>
  <c r="EY8" i="52" a="1"/>
  <c r="EY8" i="52" s="1"/>
  <c r="EI8" i="52" a="1"/>
  <c r="EI8" i="52" s="1"/>
  <c r="IB8" i="52" a="1"/>
  <c r="IB8" i="52" s="1"/>
  <c r="EX8" i="52" a="1"/>
  <c r="EX8" i="52" s="1"/>
  <c r="EP8" i="52" a="1"/>
  <c r="EP8" i="52" s="1"/>
  <c r="EH8" i="52" a="1"/>
  <c r="EH8" i="52" s="1"/>
  <c r="DZ8" i="52" a="1"/>
  <c r="DZ8" i="52" s="1"/>
  <c r="IE8" i="52" a="1"/>
  <c r="IE8" i="52" s="1"/>
  <c r="HW8" i="52" a="1"/>
  <c r="HW8" i="52" s="1"/>
  <c r="HO8" i="52" a="1"/>
  <c r="HO8" i="52" s="1"/>
  <c r="HG8" i="52" a="1"/>
  <c r="HG8" i="52" s="1"/>
  <c r="GY8" i="52" a="1"/>
  <c r="GY8" i="52" s="1"/>
  <c r="FA8" i="52" a="1"/>
  <c r="FA8" i="52" s="1"/>
  <c r="ES8" i="52" a="1"/>
  <c r="ES8" i="52" s="1"/>
  <c r="EK8" i="52" a="1"/>
  <c r="EK8" i="52" s="1"/>
  <c r="EC8" i="52" a="1"/>
  <c r="EC8" i="52" s="1"/>
  <c r="IC8" i="52" a="1"/>
  <c r="IC8" i="52" s="1"/>
  <c r="HL8" i="52" a="1"/>
  <c r="HL8" i="52" s="1"/>
  <c r="ID8" i="52" a="1"/>
  <c r="ID8" i="52" s="1"/>
  <c r="HV8" i="52" a="1"/>
  <c r="HV8" i="52" s="1"/>
  <c r="HN8" i="52" a="1"/>
  <c r="HN8" i="52" s="1"/>
  <c r="HF8" i="52" a="1"/>
  <c r="HF8" i="52" s="1"/>
  <c r="GX8" i="52" a="1"/>
  <c r="GX8" i="52" s="1"/>
  <c r="EZ8" i="52" a="1"/>
  <c r="EZ8" i="52" s="1"/>
  <c r="ER8" i="52" a="1"/>
  <c r="ER8" i="52" s="1"/>
  <c r="EJ8" i="52" a="1"/>
  <c r="EJ8" i="52" s="1"/>
  <c r="EB8" i="52" a="1"/>
  <c r="EB8" i="52" s="1"/>
  <c r="HT8" i="52" a="1"/>
  <c r="HT8" i="52" s="1"/>
  <c r="HM8" i="52" a="1"/>
  <c r="HM8" i="52" s="1"/>
  <c r="EQ8" i="52" a="1"/>
  <c r="EQ8" i="52" s="1"/>
  <c r="EA8" i="52" a="1"/>
  <c r="EA8" i="52" s="1"/>
  <c r="Q29" i="62"/>
  <c r="D8" i="61" a="1"/>
  <c r="D8" i="61" s="1"/>
  <c r="CF8" i="61" s="1" a="1"/>
  <c r="CF8" i="61" s="1"/>
  <c r="D8" i="53" a="1"/>
  <c r="D8" i="53" s="1"/>
  <c r="C8" i="55" a="1"/>
  <c r="C8" i="55" s="1"/>
  <c r="C8" i="61" a="1"/>
  <c r="C8" i="61" s="1"/>
  <c r="B8" i="55" a="1"/>
  <c r="B8" i="55" s="1"/>
  <c r="C8" i="53" a="1"/>
  <c r="C8" i="53" s="1"/>
  <c r="IL8" i="50" a="1"/>
  <c r="IL8" i="50" s="1"/>
  <c r="LO8" i="50" s="1" a="1"/>
  <c r="LO8" i="50" s="1"/>
  <c r="FX7" i="52"/>
  <c r="CW7" i="52"/>
  <c r="P7" i="56"/>
  <c r="CP7" i="61"/>
  <c r="N7" i="61"/>
  <c r="FQ7" i="53"/>
  <c r="CN7" i="53"/>
  <c r="L7" i="53"/>
  <c r="L7" i="52"/>
  <c r="Q30" i="62" l="1"/>
  <c r="CE8" i="61" a="1"/>
  <c r="CE8" i="61" s="1"/>
  <c r="K8" i="55" a="1"/>
  <c r="K8" i="55" s="1"/>
  <c r="CE8" i="53" a="1"/>
  <c r="CE8" i="53" s="1"/>
  <c r="FG8" i="53" s="1" a="1"/>
  <c r="FG8" i="53" s="1"/>
  <c r="L8" i="55" a="1"/>
  <c r="L8" i="55" s="1"/>
  <c r="CF8" i="53" a="1"/>
  <c r="CF8" i="53" s="1"/>
  <c r="FH8" i="53" s="1" a="1"/>
  <c r="FH8" i="53" s="1"/>
  <c r="FY7" i="52"/>
  <c r="CX7" i="52"/>
  <c r="Q7" i="56"/>
  <c r="O7" i="61"/>
  <c r="CQ7" i="61"/>
  <c r="FR7" i="53"/>
  <c r="CO7" i="53"/>
  <c r="M7" i="53"/>
  <c r="M7" i="52"/>
  <c r="Q31" i="62" l="1"/>
  <c r="FZ7" i="52"/>
  <c r="CY7" i="52"/>
  <c r="R7" i="56"/>
  <c r="CR7" i="61"/>
  <c r="P7" i="61"/>
  <c r="FS7" i="53"/>
  <c r="CP7" i="53"/>
  <c r="N7" i="53"/>
  <c r="N7" i="52"/>
  <c r="Q32" i="62" l="1"/>
  <c r="GA7" i="52"/>
  <c r="CZ7" i="52"/>
  <c r="S7" i="56"/>
  <c r="Q7" i="61"/>
  <c r="CS7" i="61"/>
  <c r="FT7" i="53"/>
  <c r="CQ7" i="53"/>
  <c r="O7" i="53"/>
  <c r="O7" i="52"/>
  <c r="Q33" i="62" l="1"/>
  <c r="GB7" i="52"/>
  <c r="DA7" i="52"/>
  <c r="T7" i="56"/>
  <c r="CT7" i="61"/>
  <c r="R7" i="61"/>
  <c r="FU7" i="53"/>
  <c r="CR7" i="53"/>
  <c r="P7" i="53"/>
  <c r="P7" i="52"/>
  <c r="Q34" i="62" l="1"/>
  <c r="GC7" i="52"/>
  <c r="DB7" i="52"/>
  <c r="U7" i="56"/>
  <c r="S7" i="61"/>
  <c r="CU7" i="61"/>
  <c r="FV7" i="53"/>
  <c r="CS7" i="53"/>
  <c r="Q7" i="53"/>
  <c r="Q7" i="52"/>
  <c r="Q35" i="62" l="1"/>
  <c r="GD7" i="52"/>
  <c r="DC7" i="52"/>
  <c r="V7" i="56"/>
  <c r="CV7" i="61"/>
  <c r="T7" i="61"/>
  <c r="FW7" i="53"/>
  <c r="CT7" i="53"/>
  <c r="R7" i="53"/>
  <c r="R7" i="52"/>
  <c r="Q36" i="62" l="1"/>
  <c r="GE7" i="52"/>
  <c r="DD7" i="52"/>
  <c r="W7" i="56"/>
  <c r="U7" i="61"/>
  <c r="CW7" i="61"/>
  <c r="S7" i="53"/>
  <c r="FX7" i="53"/>
  <c r="CU7" i="53"/>
  <c r="S7" i="52"/>
  <c r="Q37" i="62" l="1"/>
  <c r="GF7" i="52"/>
  <c r="DE7" i="52"/>
  <c r="X7" i="56"/>
  <c r="CX7" i="61"/>
  <c r="V7" i="61"/>
  <c r="T7" i="53"/>
  <c r="FY7" i="53"/>
  <c r="CV7" i="53"/>
  <c r="T7" i="52"/>
  <c r="Q38" i="62" l="1"/>
  <c r="GG7" i="52"/>
  <c r="DF7" i="52"/>
  <c r="Y7" i="56"/>
  <c r="W7" i="61"/>
  <c r="CY7" i="61"/>
  <c r="U7" i="53"/>
  <c r="FZ7" i="53"/>
  <c r="CW7" i="53"/>
  <c r="U7" i="52"/>
  <c r="Q39" i="62" l="1"/>
  <c r="GH7" i="52"/>
  <c r="DG7" i="52"/>
  <c r="Z7" i="56"/>
  <c r="CZ7" i="61"/>
  <c r="X7" i="61"/>
  <c r="V7" i="53"/>
  <c r="GA7" i="53"/>
  <c r="CX7" i="53"/>
  <c r="V7" i="52"/>
  <c r="Q40" i="62" l="1"/>
  <c r="GI7" i="52"/>
  <c r="DH7" i="52"/>
  <c r="AA7" i="56"/>
  <c r="Y7" i="61"/>
  <c r="DA7" i="61"/>
  <c r="W7" i="53"/>
  <c r="GB7" i="53"/>
  <c r="CY7" i="53"/>
  <c r="W7" i="52"/>
  <c r="Q41" i="62" l="1"/>
  <c r="GJ7" i="52"/>
  <c r="DI7" i="52"/>
  <c r="AB7" i="56"/>
  <c r="DB7" i="61"/>
  <c r="Z7" i="61"/>
  <c r="X7" i="53"/>
  <c r="GC7" i="53"/>
  <c r="CZ7" i="53"/>
  <c r="X7" i="52"/>
  <c r="Q42" i="62" l="1"/>
  <c r="GK7" i="52"/>
  <c r="DJ7" i="52"/>
  <c r="AC7" i="56"/>
  <c r="AA7" i="61"/>
  <c r="DC7" i="61"/>
  <c r="Y7" i="53"/>
  <c r="GD7" i="53"/>
  <c r="DA7" i="53"/>
  <c r="Y7" i="52"/>
  <c r="Q43" i="62" l="1"/>
  <c r="GL7" i="52"/>
  <c r="DK7" i="52"/>
  <c r="AD7" i="56"/>
  <c r="DD7" i="61"/>
  <c r="AB7" i="61"/>
  <c r="Z7" i="53"/>
  <c r="AA7" i="53" s="1"/>
  <c r="GE7" i="53"/>
  <c r="DB7" i="53"/>
  <c r="Z7" i="52"/>
  <c r="Q44" i="62" l="1"/>
  <c r="GM7" i="52"/>
  <c r="DL7" i="52"/>
  <c r="AE7" i="56"/>
  <c r="AC7" i="61"/>
  <c r="DE7" i="61"/>
  <c r="GF7" i="53"/>
  <c r="DC7" i="53"/>
  <c r="AA7" i="52"/>
  <c r="AB7" i="53"/>
  <c r="Q45" i="62" l="1"/>
  <c r="GN7" i="52"/>
  <c r="DM7" i="52"/>
  <c r="AF7" i="56"/>
  <c r="DF7" i="61"/>
  <c r="AD7" i="61"/>
  <c r="GG7" i="53"/>
  <c r="DD7" i="53"/>
  <c r="AB7" i="52"/>
  <c r="AC7" i="53"/>
  <c r="Q46" i="62" l="1"/>
  <c r="GO7" i="52"/>
  <c r="DN7" i="52"/>
  <c r="AG7" i="56"/>
  <c r="AE7" i="61"/>
  <c r="DG7" i="61"/>
  <c r="GH7" i="53"/>
  <c r="DE7" i="53"/>
  <c r="AC7" i="52"/>
  <c r="AD7" i="53"/>
  <c r="Q47" i="62" l="1"/>
  <c r="GP7" i="52"/>
  <c r="DO7" i="52"/>
  <c r="AH7" i="56"/>
  <c r="DH7" i="61"/>
  <c r="AF7" i="61"/>
  <c r="GI7" i="53"/>
  <c r="DF7" i="53"/>
  <c r="AD7" i="52"/>
  <c r="AE7" i="53"/>
  <c r="Q48" i="62" l="1"/>
  <c r="GQ7" i="52"/>
  <c r="DP7" i="52"/>
  <c r="AI7" i="56"/>
  <c r="AG7" i="61"/>
  <c r="DI7" i="61"/>
  <c r="GJ7" i="53"/>
  <c r="DG7" i="53"/>
  <c r="AE7" i="52"/>
  <c r="AF7" i="53"/>
  <c r="Q49" i="62" l="1"/>
  <c r="GR7" i="52"/>
  <c r="DQ7" i="52"/>
  <c r="AJ7" i="56"/>
  <c r="DJ7" i="61"/>
  <c r="AH7" i="61"/>
  <c r="GK7" i="53"/>
  <c r="DH7" i="53"/>
  <c r="AF7" i="52"/>
  <c r="AG7" i="53"/>
  <c r="C11" i="46"/>
  <c r="D44" i="43"/>
  <c r="D43" i="43"/>
  <c r="J24" i="43"/>
  <c r="E42" i="43"/>
  <c r="F42" i="43"/>
  <c r="G42" i="43"/>
  <c r="H42" i="43"/>
  <c r="I42" i="43"/>
  <c r="Q50" i="62" l="1"/>
  <c r="S8" i="62" s="1"/>
  <c r="E7" i="56"/>
  <c r="CG7" i="52"/>
  <c r="FI7" i="52"/>
  <c r="GS7" i="52"/>
  <c r="DR7" i="52"/>
  <c r="AK7" i="56"/>
  <c r="C24" i="43"/>
  <c r="B24" i="43" s="1"/>
  <c r="FI7" i="53"/>
  <c r="AI7" i="61"/>
  <c r="DK7" i="61"/>
  <c r="GL7" i="53"/>
  <c r="CG7" i="53"/>
  <c r="E7" i="53"/>
  <c r="E7" i="52"/>
  <c r="DI7" i="53"/>
  <c r="AG7" i="52"/>
  <c r="AH7" i="53"/>
  <c r="C12" i="46"/>
  <c r="C13" i="46" s="1"/>
  <c r="C14" i="46"/>
  <c r="F44" i="43"/>
  <c r="G44" i="43" s="1"/>
  <c r="H44" i="43" s="1"/>
  <c r="I44" i="43" s="1"/>
  <c r="J25" i="43"/>
  <c r="G24" i="43" l="1"/>
  <c r="H24" i="43"/>
  <c r="F24" i="43"/>
  <c r="E24" i="43"/>
  <c r="I24" i="43"/>
  <c r="GT7" i="52"/>
  <c r="DS7" i="52"/>
  <c r="AL7" i="56"/>
  <c r="H43" i="43"/>
  <c r="E43" i="43"/>
  <c r="F43" i="43"/>
  <c r="G43" i="43"/>
  <c r="C25" i="43"/>
  <c r="B25" i="43" s="1"/>
  <c r="DL7" i="61"/>
  <c r="AJ7" i="61"/>
  <c r="GM7" i="53"/>
  <c r="DJ7" i="53"/>
  <c r="AH7" i="52"/>
  <c r="AI7" i="53"/>
  <c r="J26" i="43"/>
  <c r="H15" i="38"/>
  <c r="I25" i="43" l="1"/>
  <c r="H25" i="43"/>
  <c r="G25" i="43"/>
  <c r="F25" i="43"/>
  <c r="E25" i="43"/>
  <c r="N24" i="43" a="1"/>
  <c r="N24" i="43" s="1"/>
  <c r="M24" i="43"/>
  <c r="K24" i="43"/>
  <c r="L24" i="43" a="1"/>
  <c r="L24" i="43" s="1"/>
  <c r="GU7" i="52"/>
  <c r="DT7" i="52"/>
  <c r="AM7" i="56"/>
  <c r="C26" i="43"/>
  <c r="B26" i="43" s="1"/>
  <c r="I43" i="43"/>
  <c r="AK7" i="61"/>
  <c r="DM7" i="61"/>
  <c r="GN7" i="53"/>
  <c r="DK7" i="53"/>
  <c r="AI7" i="52"/>
  <c r="AJ7" i="53"/>
  <c r="J27" i="43"/>
  <c r="E26" i="43" l="1"/>
  <c r="F26" i="43"/>
  <c r="I26" i="43"/>
  <c r="H26" i="43"/>
  <c r="G26" i="43"/>
  <c r="K25" i="43"/>
  <c r="L25" i="43" a="1"/>
  <c r="L25" i="43" s="1"/>
  <c r="N25" i="43" a="1"/>
  <c r="N25" i="43" s="1"/>
  <c r="M25" i="43"/>
  <c r="GV7" i="52"/>
  <c r="DU7" i="52"/>
  <c r="AN7" i="56"/>
  <c r="C27" i="43"/>
  <c r="B27" i="43" s="1"/>
  <c r="O23" i="43"/>
  <c r="DN7" i="61"/>
  <c r="AL7" i="61"/>
  <c r="GO7" i="53"/>
  <c r="DL7" i="53"/>
  <c r="AJ7" i="52"/>
  <c r="AK7" i="53"/>
  <c r="J28" i="43"/>
  <c r="H27" i="43" l="1"/>
  <c r="I27" i="43"/>
  <c r="G27" i="43"/>
  <c r="F27" i="43"/>
  <c r="E27" i="43"/>
  <c r="L26" i="43" a="1"/>
  <c r="L26" i="43" s="1"/>
  <c r="M26" i="43"/>
  <c r="K26" i="43"/>
  <c r="N26" i="43" a="1"/>
  <c r="N26" i="43" s="1"/>
  <c r="GW7" i="52"/>
  <c r="DV7" i="52"/>
  <c r="AO7" i="56"/>
  <c r="O24" i="43"/>
  <c r="C28" i="43"/>
  <c r="B28" i="43" s="1"/>
  <c r="AM7" i="61"/>
  <c r="DO7" i="61"/>
  <c r="GP7" i="53"/>
  <c r="DM7" i="53"/>
  <c r="AK7" i="52"/>
  <c r="AL7" i="53"/>
  <c r="J29" i="43"/>
  <c r="I28" i="43" l="1"/>
  <c r="H28" i="43"/>
  <c r="G28" i="43"/>
  <c r="F28" i="43"/>
  <c r="E28" i="43"/>
  <c r="K27" i="43"/>
  <c r="N27" i="43" a="1"/>
  <c r="N27" i="43" s="1"/>
  <c r="L27" i="43" a="1"/>
  <c r="L27" i="43" s="1"/>
  <c r="M27" i="43"/>
  <c r="GX7" i="52"/>
  <c r="DW7" i="52"/>
  <c r="AP7" i="56"/>
  <c r="C29" i="43"/>
  <c r="B29" i="43" s="1"/>
  <c r="O25" i="43"/>
  <c r="DP7" i="61"/>
  <c r="AN7" i="61"/>
  <c r="GQ7" i="53"/>
  <c r="DN7" i="53"/>
  <c r="AL7" i="52"/>
  <c r="AM7" i="53"/>
  <c r="Y8" i="40" a="1"/>
  <c r="Y8" i="40" s="1"/>
  <c r="AB8" i="40" s="1" a="1"/>
  <c r="AB8" i="40" s="1"/>
  <c r="E8" i="50" s="1" a="1"/>
  <c r="E8" i="50" s="1"/>
  <c r="J30" i="43"/>
  <c r="F29" i="43" l="1"/>
  <c r="E29" i="43"/>
  <c r="G29" i="43"/>
  <c r="I29" i="43"/>
  <c r="H29" i="43"/>
  <c r="K28" i="43"/>
  <c r="L28" i="43" a="1"/>
  <c r="L28" i="43" s="1"/>
  <c r="M28" i="43"/>
  <c r="N28" i="43" a="1"/>
  <c r="N28" i="43" s="1"/>
  <c r="GY7" i="52"/>
  <c r="DX7" i="52"/>
  <c r="AQ7" i="56"/>
  <c r="AQ8" i="40" a="1"/>
  <c r="AQ8" i="40" s="1"/>
  <c r="S19" i="38" s="1" a="1"/>
  <c r="S19" i="38" s="1"/>
  <c r="AO8" i="40" a="1"/>
  <c r="AO8" i="40" s="1"/>
  <c r="Q19" i="38" s="1" a="1"/>
  <c r="Q19" i="38" s="1"/>
  <c r="AK8" i="40" a="1"/>
  <c r="AK8" i="40" s="1"/>
  <c r="M19" i="38" s="1" a="1"/>
  <c r="M19" i="38" s="1"/>
  <c r="AI8" i="40" a="1"/>
  <c r="AI8" i="40" s="1"/>
  <c r="K19" i="38" s="1" a="1"/>
  <c r="K19" i="38" s="1"/>
  <c r="AP8" i="40" a="1"/>
  <c r="AP8" i="40" s="1"/>
  <c r="R19" i="38" s="1" a="1"/>
  <c r="R19" i="38" s="1"/>
  <c r="AR8" i="40" a="1"/>
  <c r="AR8" i="40" s="1"/>
  <c r="T19" i="38" s="1" a="1"/>
  <c r="T19" i="38" s="1"/>
  <c r="AN8" i="40" a="1"/>
  <c r="AN8" i="40" s="1"/>
  <c r="P19" i="38" s="1" a="1"/>
  <c r="P19" i="38" s="1"/>
  <c r="AL8" i="40" a="1"/>
  <c r="AL8" i="40" s="1"/>
  <c r="N19" i="38" s="1" a="1"/>
  <c r="N19" i="38" s="1"/>
  <c r="AJ8" i="40" a="1"/>
  <c r="AJ8" i="40" s="1"/>
  <c r="L19" i="38" s="1" a="1"/>
  <c r="L19" i="38" s="1"/>
  <c r="C30" i="43"/>
  <c r="B30" i="43" s="1"/>
  <c r="O26" i="43"/>
  <c r="AO7" i="61"/>
  <c r="DQ7" i="61"/>
  <c r="AM8" i="40" a="1"/>
  <c r="AM8" i="40" s="1"/>
  <c r="O19" i="38" s="1" a="1"/>
  <c r="O19" i="38" s="1"/>
  <c r="GR7" i="53"/>
  <c r="DO7" i="53"/>
  <c r="AM7" i="52"/>
  <c r="AN7" i="53"/>
  <c r="AE8" i="40" a="1"/>
  <c r="AE8" i="40" s="1"/>
  <c r="G19" i="38" s="1" a="1"/>
  <c r="G19" i="38" s="1"/>
  <c r="AD8" i="40" a="1"/>
  <c r="AD8" i="40" s="1"/>
  <c r="F19" i="38" s="1" a="1"/>
  <c r="F19" i="38" s="1"/>
  <c r="AC8" i="40" a="1"/>
  <c r="AC8" i="40" s="1"/>
  <c r="E19" i="38" s="1" a="1"/>
  <c r="E19" i="38" s="1"/>
  <c r="AG8" i="40" a="1"/>
  <c r="AG8" i="40" s="1"/>
  <c r="I19" i="38" s="1" a="1"/>
  <c r="I19" i="38" s="1"/>
  <c r="AF8" i="40" a="1"/>
  <c r="AF8" i="40" s="1"/>
  <c r="H19" i="38" s="1" a="1"/>
  <c r="H19" i="38" s="1"/>
  <c r="AH8" i="40" a="1"/>
  <c r="AH8" i="40" s="1"/>
  <c r="J19" i="38" s="1" a="1"/>
  <c r="J19" i="38" s="1"/>
  <c r="J31" i="43"/>
  <c r="I30" i="43" l="1"/>
  <c r="H30" i="43"/>
  <c r="G30" i="43"/>
  <c r="F30" i="43"/>
  <c r="E30" i="43"/>
  <c r="N29" i="43" a="1"/>
  <c r="N29" i="43" s="1"/>
  <c r="L29" i="43" a="1"/>
  <c r="L29" i="43" s="1"/>
  <c r="M29" i="43"/>
  <c r="K29" i="43"/>
  <c r="GZ7" i="52"/>
  <c r="DY7" i="52"/>
  <c r="AR7" i="56"/>
  <c r="AF8" i="50" a="1"/>
  <c r="AF8" i="50" s="1"/>
  <c r="V8" i="50" a="1"/>
  <c r="V8" i="50" s="1"/>
  <c r="AA8" i="50" a="1"/>
  <c r="AA8" i="50" s="1"/>
  <c r="G8" i="50" a="1"/>
  <c r="G8" i="50" s="1"/>
  <c r="F8" i="50" s="1" a="1"/>
  <c r="F8" i="50" s="1"/>
  <c r="Q8" i="50" a="1"/>
  <c r="Q8" i="50" s="1"/>
  <c r="L8" i="50" a="1"/>
  <c r="L8" i="50" s="1"/>
  <c r="C31" i="43"/>
  <c r="B31" i="43" s="1"/>
  <c r="O27" i="43"/>
  <c r="DR7" i="61"/>
  <c r="AP7" i="61"/>
  <c r="CD8" i="50" a="1"/>
  <c r="CD8" i="50" s="1"/>
  <c r="BJ8" i="50" a="1"/>
  <c r="BJ8" i="50" s="1"/>
  <c r="AZ8" i="50" a="1"/>
  <c r="AZ8" i="50" s="1"/>
  <c r="AU8" i="50" a="1"/>
  <c r="AU8" i="50" s="1"/>
  <c r="BY8" i="50" a="1"/>
  <c r="BY8" i="50" s="1"/>
  <c r="BT8" i="50" a="1"/>
  <c r="BT8" i="50" s="1"/>
  <c r="BE8" i="50" a="1"/>
  <c r="BE8" i="50" s="1"/>
  <c r="BO8" i="50" a="1"/>
  <c r="BO8" i="50" s="1"/>
  <c r="AP8" i="50" a="1"/>
  <c r="AP8" i="50" s="1"/>
  <c r="AK8" i="50" a="1"/>
  <c r="AK8" i="50" s="1"/>
  <c r="GS7" i="53"/>
  <c r="DP7" i="53"/>
  <c r="AN7" i="52"/>
  <c r="AO7" i="53"/>
  <c r="J32" i="43"/>
  <c r="AN8" i="52" l="1" a="1"/>
  <c r="AN8" i="52" s="1"/>
  <c r="E31" i="43"/>
  <c r="I31" i="43"/>
  <c r="H31" i="43"/>
  <c r="G31" i="43"/>
  <c r="F31" i="43"/>
  <c r="L30" i="43" a="1"/>
  <c r="L30" i="43" s="1"/>
  <c r="K30" i="43"/>
  <c r="M30" i="43"/>
  <c r="N30" i="43" a="1"/>
  <c r="N30" i="43" s="1"/>
  <c r="HA7" i="52"/>
  <c r="DZ7" i="52"/>
  <c r="AS7" i="56"/>
  <c r="AL8" i="50" a="1"/>
  <c r="AL8" i="50" s="1"/>
  <c r="AV8" i="50" a="1"/>
  <c r="AV8" i="50" s="1"/>
  <c r="AW8" i="50" s="1" a="1"/>
  <c r="AW8" i="50" s="1"/>
  <c r="AX8" i="50" s="1" a="1"/>
  <c r="AX8" i="50" s="1"/>
  <c r="AY8" i="50" s="1" a="1"/>
  <c r="AY8" i="50" s="1"/>
  <c r="C32" i="43"/>
  <c r="B32" i="43" s="1"/>
  <c r="O28" i="43"/>
  <c r="AQ7" i="61"/>
  <c r="DS7" i="61"/>
  <c r="BA8" i="50" a="1"/>
  <c r="BA8" i="50" s="1"/>
  <c r="BB8" i="50" s="1" a="1"/>
  <c r="BB8" i="50" s="1"/>
  <c r="BC8" i="50" s="1" a="1"/>
  <c r="BC8" i="50" s="1"/>
  <c r="BD8" i="50" s="1" a="1"/>
  <c r="BD8" i="50" s="1"/>
  <c r="BP8" i="50" a="1"/>
  <c r="BP8" i="50" s="1"/>
  <c r="BQ8" i="50" s="1" a="1"/>
  <c r="BQ8" i="50" s="1"/>
  <c r="BR8" i="50" s="1" a="1"/>
  <c r="BR8" i="50" s="1"/>
  <c r="BS8" i="50" s="1" a="1"/>
  <c r="BS8" i="50" s="1"/>
  <c r="BZ8" i="50" a="1"/>
  <c r="BZ8" i="50" s="1"/>
  <c r="CA8" i="50" s="1" a="1"/>
  <c r="CA8" i="50" s="1"/>
  <c r="CB8" i="50" s="1" a="1"/>
  <c r="CB8" i="50" s="1"/>
  <c r="CC8" i="50" s="1" a="1"/>
  <c r="CC8" i="50" s="1"/>
  <c r="BF8" i="50" a="1"/>
  <c r="BF8" i="50" s="1"/>
  <c r="BG8" i="50" s="1" a="1"/>
  <c r="BG8" i="50" s="1"/>
  <c r="BH8" i="50" s="1" a="1"/>
  <c r="BH8" i="50" s="1"/>
  <c r="BI8" i="50" s="1" a="1"/>
  <c r="BI8" i="50" s="1"/>
  <c r="AQ8" i="50" a="1"/>
  <c r="AQ8" i="50" s="1"/>
  <c r="AR8" i="50" s="1" a="1"/>
  <c r="AR8" i="50" s="1"/>
  <c r="AS8" i="50" s="1" a="1"/>
  <c r="AS8" i="50" s="1"/>
  <c r="AT8" i="50" s="1" a="1"/>
  <c r="AT8" i="50" s="1"/>
  <c r="AG8" i="50" a="1"/>
  <c r="AG8" i="50" s="1"/>
  <c r="AH8" i="50" s="1" a="1"/>
  <c r="AH8" i="50" s="1"/>
  <c r="AI8" i="50" s="1" a="1"/>
  <c r="AI8" i="50" s="1"/>
  <c r="AJ8" i="50" s="1" a="1"/>
  <c r="AJ8" i="50" s="1"/>
  <c r="BK8" i="50" a="1"/>
  <c r="BK8" i="50" s="1"/>
  <c r="BL8" i="50" s="1" a="1"/>
  <c r="BL8" i="50" s="1"/>
  <c r="BM8" i="50" s="1" a="1"/>
  <c r="BM8" i="50" s="1"/>
  <c r="BN8" i="50" s="1" a="1"/>
  <c r="BN8" i="50" s="1"/>
  <c r="BU8" i="50" a="1"/>
  <c r="BU8" i="50" s="1"/>
  <c r="BV8" i="50" s="1" a="1"/>
  <c r="BV8" i="50" s="1"/>
  <c r="BW8" i="50" s="1" a="1"/>
  <c r="BW8" i="50" s="1"/>
  <c r="BX8" i="50" s="1" a="1"/>
  <c r="BX8" i="50" s="1"/>
  <c r="H8" i="50" a="1"/>
  <c r="H8" i="50" s="1"/>
  <c r="F8" i="52" s="1" a="1"/>
  <c r="F8" i="52" s="1"/>
  <c r="M8" i="50" a="1"/>
  <c r="M8" i="50" s="1"/>
  <c r="W8" i="50" a="1"/>
  <c r="W8" i="50" s="1"/>
  <c r="AB8" i="50" a="1"/>
  <c r="AB8" i="50" s="1"/>
  <c r="R8" i="50" a="1"/>
  <c r="R8" i="50" s="1"/>
  <c r="GT7" i="53"/>
  <c r="DQ7" i="53"/>
  <c r="AO7" i="52"/>
  <c r="AP7" i="53"/>
  <c r="J33" i="43"/>
  <c r="AM8" i="50" l="1" a="1"/>
  <c r="AM8" i="50" s="1"/>
  <c r="AJ8" i="52" a="1"/>
  <c r="AJ8" i="52" s="1"/>
  <c r="DP8" i="52" a="1"/>
  <c r="DP8" i="52" s="1"/>
  <c r="GR8" i="52" a="1"/>
  <c r="GR8" i="52" s="1"/>
  <c r="AO8" i="52" a="1"/>
  <c r="AO8" i="52" s="1"/>
  <c r="G32" i="43"/>
  <c r="F32" i="43"/>
  <c r="E32" i="43"/>
  <c r="H32" i="43"/>
  <c r="I32" i="43"/>
  <c r="K31" i="43"/>
  <c r="L31" i="43" a="1"/>
  <c r="L31" i="43" s="1"/>
  <c r="M31" i="43"/>
  <c r="N31" i="43" a="1"/>
  <c r="N31" i="43" s="1"/>
  <c r="AG8" i="52" a="1"/>
  <c r="AG8" i="52" s="1"/>
  <c r="HB7" i="52"/>
  <c r="EA7" i="52"/>
  <c r="AT7" i="56"/>
  <c r="AI8" i="52" a="1"/>
  <c r="AI8" i="52" s="1"/>
  <c r="AH8" i="52" a="1"/>
  <c r="AH8" i="52" s="1"/>
  <c r="C33" i="43"/>
  <c r="B33" i="43" s="1"/>
  <c r="O29" i="43"/>
  <c r="DT7" i="61"/>
  <c r="AR7" i="61"/>
  <c r="N8" i="50" a="1"/>
  <c r="N8" i="50" s="1"/>
  <c r="S8" i="50" a="1"/>
  <c r="S8" i="50" s="1"/>
  <c r="T8" i="52" s="1" a="1"/>
  <c r="T8" i="52" s="1"/>
  <c r="X8" i="50" a="1"/>
  <c r="X8" i="50" s="1"/>
  <c r="Y8" i="52" s="1" a="1"/>
  <c r="Y8" i="52" s="1"/>
  <c r="AC8" i="50" a="1"/>
  <c r="AC8" i="50" s="1"/>
  <c r="AD8" i="52" s="1" a="1"/>
  <c r="AD8" i="52" s="1"/>
  <c r="I8" i="50" a="1"/>
  <c r="I8" i="50" s="1"/>
  <c r="GU7" i="53"/>
  <c r="DR7" i="53"/>
  <c r="AP7" i="52"/>
  <c r="AP8" i="52" s="1" a="1"/>
  <c r="AP8" i="52" s="1"/>
  <c r="AQ7" i="53"/>
  <c r="J34" i="43"/>
  <c r="DQ8" i="52" l="1" a="1"/>
  <c r="DQ8" i="52" s="1"/>
  <c r="GS8" i="52" a="1"/>
  <c r="GS8" i="52" s="1"/>
  <c r="DL8" i="52" a="1"/>
  <c r="DL8" i="52" s="1"/>
  <c r="GN8" i="52" a="1"/>
  <c r="GN8" i="52" s="1"/>
  <c r="AN8" i="50" a="1"/>
  <c r="AN8" i="50" s="1"/>
  <c r="AK8" i="52" a="1"/>
  <c r="AK8" i="52" s="1"/>
  <c r="DR8" i="52" a="1"/>
  <c r="DR8" i="52" s="1"/>
  <c r="GT8" i="52" a="1"/>
  <c r="GT8" i="52" s="1"/>
  <c r="DK8" i="52" a="1"/>
  <c r="DK8" i="52" s="1"/>
  <c r="GM8" i="52" a="1"/>
  <c r="GM8" i="52" s="1"/>
  <c r="GH8" i="52" a="1"/>
  <c r="GH8" i="52" s="1"/>
  <c r="DF8" i="52" a="1"/>
  <c r="DF8" i="52" s="1"/>
  <c r="CV8" i="52" a="1"/>
  <c r="CV8" i="52" s="1"/>
  <c r="FX8" i="52" a="1"/>
  <c r="FX8" i="52" s="1"/>
  <c r="GC8" i="52" a="1"/>
  <c r="GC8" i="52" s="1"/>
  <c r="DA8" i="52" a="1"/>
  <c r="DA8" i="52" s="1"/>
  <c r="DJ8" i="52" a="1"/>
  <c r="DJ8" i="52" s="1"/>
  <c r="GL8" i="52" a="1"/>
  <c r="GL8" i="52" s="1"/>
  <c r="FJ8" i="52" a="1"/>
  <c r="FJ8" i="52" s="1"/>
  <c r="CH8" i="52" a="1"/>
  <c r="CH8" i="52" s="1"/>
  <c r="GK8" i="52" a="1"/>
  <c r="GK8" i="52" s="1"/>
  <c r="DI8" i="52" a="1"/>
  <c r="DI8" i="52" s="1"/>
  <c r="I33" i="43"/>
  <c r="H33" i="43"/>
  <c r="G33" i="43"/>
  <c r="F33" i="43"/>
  <c r="E33" i="43"/>
  <c r="N32" i="43" a="1"/>
  <c r="N32" i="43" s="1"/>
  <c r="M32" i="43"/>
  <c r="L32" i="43" a="1"/>
  <c r="L32" i="43" s="1"/>
  <c r="K32" i="43"/>
  <c r="O8" i="52" a="1"/>
  <c r="O8" i="52" s="1"/>
  <c r="L8" i="52" a="1"/>
  <c r="L8" i="52" s="1"/>
  <c r="J8" i="52" a="1"/>
  <c r="J8" i="52" s="1"/>
  <c r="G8" i="52" a="1"/>
  <c r="G8" i="52" s="1"/>
  <c r="HC7" i="52"/>
  <c r="EB7" i="52"/>
  <c r="AU7" i="56"/>
  <c r="C34" i="43"/>
  <c r="B34" i="43" s="1"/>
  <c r="O30" i="43"/>
  <c r="AS7" i="61"/>
  <c r="DU7" i="61"/>
  <c r="J8" i="50" a="1"/>
  <c r="J8" i="50" s="1"/>
  <c r="Y8" i="50" a="1"/>
  <c r="Y8" i="50" s="1"/>
  <c r="T8" i="50" a="1"/>
  <c r="T8" i="50" s="1"/>
  <c r="AD8" i="50" a="1"/>
  <c r="AD8" i="50" s="1"/>
  <c r="O8" i="50" a="1"/>
  <c r="O8" i="50" s="1"/>
  <c r="GV7" i="53"/>
  <c r="DS7" i="53"/>
  <c r="AQ7" i="52"/>
  <c r="AQ8" i="52" s="1" a="1"/>
  <c r="AQ8" i="52" s="1"/>
  <c r="AR7" i="53"/>
  <c r="J35" i="43"/>
  <c r="DM8" i="52" l="1" a="1"/>
  <c r="DM8" i="52" s="1"/>
  <c r="GO8" i="52" a="1"/>
  <c r="GO8" i="52" s="1"/>
  <c r="AO8" i="50" a="1"/>
  <c r="AO8" i="50" s="1"/>
  <c r="AM8" i="52" s="1" a="1"/>
  <c r="AM8" i="52" s="1"/>
  <c r="AL8" i="52" a="1"/>
  <c r="AL8" i="52" s="1"/>
  <c r="DS8" i="52" a="1"/>
  <c r="DS8" i="52" s="1"/>
  <c r="GU8" i="52" a="1"/>
  <c r="GU8" i="52" s="1"/>
  <c r="FK8" i="52" a="1"/>
  <c r="FK8" i="52" s="1"/>
  <c r="CI8" i="52" a="1"/>
  <c r="CI8" i="52" s="1"/>
  <c r="FS8" i="52" a="1"/>
  <c r="FS8" i="52" s="1"/>
  <c r="CQ8" i="52" a="1"/>
  <c r="CQ8" i="52" s="1"/>
  <c r="CL8" i="52" a="1"/>
  <c r="CL8" i="52" s="1"/>
  <c r="FN8" i="52" a="1"/>
  <c r="FN8" i="52" s="1"/>
  <c r="CN8" i="52" a="1"/>
  <c r="CN8" i="52" s="1"/>
  <c r="FP8" i="52" a="1"/>
  <c r="FP8" i="52" s="1"/>
  <c r="E34" i="43"/>
  <c r="I34" i="43"/>
  <c r="F34" i="43"/>
  <c r="H34" i="43"/>
  <c r="G34" i="43"/>
  <c r="K33" i="43"/>
  <c r="L33" i="43" a="1"/>
  <c r="L33" i="43" s="1"/>
  <c r="M33" i="43"/>
  <c r="N33" i="43" a="1"/>
  <c r="N33" i="43" s="1"/>
  <c r="U8" i="52" a="1"/>
  <c r="U8" i="52" s="1"/>
  <c r="R8" i="52" a="1"/>
  <c r="R8" i="52" s="1"/>
  <c r="Z8" i="52" a="1"/>
  <c r="Z8" i="52" s="1"/>
  <c r="W8" i="52" a="1"/>
  <c r="W8" i="52" s="1"/>
  <c r="P8" i="52" a="1"/>
  <c r="P8" i="52" s="1"/>
  <c r="M8" i="52" a="1"/>
  <c r="M8" i="52" s="1"/>
  <c r="AE8" i="52" a="1"/>
  <c r="AE8" i="52" s="1"/>
  <c r="AB8" i="52" a="1"/>
  <c r="AB8" i="52" s="1"/>
  <c r="K8" i="52" a="1"/>
  <c r="K8" i="52" s="1"/>
  <c r="H8" i="52" a="1"/>
  <c r="H8" i="52" s="1"/>
  <c r="HD7" i="52"/>
  <c r="EC7" i="52"/>
  <c r="AV7" i="56"/>
  <c r="O31" i="43"/>
  <c r="C35" i="43"/>
  <c r="B35" i="43" s="1"/>
  <c r="DV7" i="61"/>
  <c r="DV8" i="61" s="1" a="1"/>
  <c r="DV8" i="61" s="1"/>
  <c r="AT7" i="61"/>
  <c r="AT8" i="61" s="1" a="1"/>
  <c r="AT8" i="61" s="1"/>
  <c r="AE8" i="50" a="1"/>
  <c r="AE8" i="50" s="1"/>
  <c r="U8" i="50" a="1"/>
  <c r="U8" i="50" s="1"/>
  <c r="P8" i="50" a="1"/>
  <c r="P8" i="50" s="1"/>
  <c r="Z8" i="50" a="1"/>
  <c r="Z8" i="50" s="1"/>
  <c r="K8" i="50" a="1"/>
  <c r="K8" i="50" s="1"/>
  <c r="GW7" i="53"/>
  <c r="DT7" i="53"/>
  <c r="AR7" i="52"/>
  <c r="AR8" i="52" s="1" a="1"/>
  <c r="AR8" i="52" s="1"/>
  <c r="AS7" i="53"/>
  <c r="J36" i="43"/>
  <c r="GQ8" i="52" l="1" a="1"/>
  <c r="GQ8" i="52" s="1"/>
  <c r="DO8" i="52" a="1"/>
  <c r="DO8" i="52" s="1"/>
  <c r="GP8" i="52" a="1"/>
  <c r="GP8" i="52" s="1"/>
  <c r="DN8" i="52" a="1"/>
  <c r="DN8" i="52" s="1"/>
  <c r="DT8" i="52" a="1"/>
  <c r="DT8" i="52" s="1"/>
  <c r="GV8" i="52" a="1"/>
  <c r="GV8" i="52" s="1"/>
  <c r="CO8" i="52" a="1"/>
  <c r="CO8" i="52" s="1"/>
  <c r="FQ8" i="52" a="1"/>
  <c r="FQ8" i="52" s="1"/>
  <c r="GI8" i="52" a="1"/>
  <c r="GI8" i="52" s="1"/>
  <c r="DG8" i="52" a="1"/>
  <c r="DG8" i="52" s="1"/>
  <c r="GA8" i="52" a="1"/>
  <c r="GA8" i="52" s="1"/>
  <c r="CY8" i="52" a="1"/>
  <c r="CY8" i="52" s="1"/>
  <c r="FL8" i="52" a="1"/>
  <c r="FL8" i="52" s="1"/>
  <c r="CJ8" i="52" a="1"/>
  <c r="CJ8" i="52" s="1"/>
  <c r="CT8" i="52" a="1"/>
  <c r="CT8" i="52" s="1"/>
  <c r="FV8" i="52" a="1"/>
  <c r="FV8" i="52" s="1"/>
  <c r="FT8" i="52" a="1"/>
  <c r="FT8" i="52" s="1"/>
  <c r="CR8" i="52" a="1"/>
  <c r="CR8" i="52" s="1"/>
  <c r="CM8" i="52" a="1"/>
  <c r="CM8" i="52" s="1"/>
  <c r="FO8" i="52" a="1"/>
  <c r="FO8" i="52" s="1"/>
  <c r="CW8" i="52" a="1"/>
  <c r="CW8" i="52" s="1"/>
  <c r="FY8" i="52" a="1"/>
  <c r="FY8" i="52" s="1"/>
  <c r="DB8" i="52" a="1"/>
  <c r="DB8" i="52" s="1"/>
  <c r="GD8" i="52" a="1"/>
  <c r="GD8" i="52" s="1"/>
  <c r="DD8" i="52" a="1"/>
  <c r="DD8" i="52" s="1"/>
  <c r="GF8" i="52" a="1"/>
  <c r="GF8" i="52" s="1"/>
  <c r="H35" i="43"/>
  <c r="G35" i="43"/>
  <c r="F35" i="43"/>
  <c r="E35" i="43"/>
  <c r="I35" i="43"/>
  <c r="L34" i="43" a="1"/>
  <c r="L34" i="43" s="1"/>
  <c r="M34" i="43"/>
  <c r="N34" i="43" a="1"/>
  <c r="N34" i="43" s="1"/>
  <c r="K34" i="43"/>
  <c r="AF8" i="52" a="1"/>
  <c r="AF8" i="52" s="1"/>
  <c r="AC8" i="52" a="1"/>
  <c r="AC8" i="52" s="1"/>
  <c r="Q8" i="52" a="1"/>
  <c r="Q8" i="52" s="1"/>
  <c r="N8" i="52" a="1"/>
  <c r="N8" i="52" s="1"/>
  <c r="AA8" i="52" a="1"/>
  <c r="AA8" i="52" s="1"/>
  <c r="X8" i="52" a="1"/>
  <c r="X8" i="52" s="1"/>
  <c r="V8" i="52" a="1"/>
  <c r="V8" i="52" s="1"/>
  <c r="S8" i="52" a="1"/>
  <c r="S8" i="52" s="1"/>
  <c r="I8" i="52" a="1"/>
  <c r="I8" i="52" s="1"/>
  <c r="HE7" i="52"/>
  <c r="ED7" i="52"/>
  <c r="AW7" i="56"/>
  <c r="C36" i="43"/>
  <c r="B36" i="43" s="1"/>
  <c r="O32" i="43"/>
  <c r="AU7" i="61"/>
  <c r="AU8" i="61" s="1" a="1"/>
  <c r="AU8" i="61" s="1"/>
  <c r="DW7" i="61"/>
  <c r="DW8" i="61" s="1" a="1"/>
  <c r="DW8" i="61" s="1"/>
  <c r="GX7" i="53"/>
  <c r="DU7" i="53"/>
  <c r="AS7" i="52"/>
  <c r="AS8" i="52" s="1" a="1"/>
  <c r="AS8" i="52" s="1"/>
  <c r="AT7" i="53"/>
  <c r="AT8" i="53" s="1" a="1"/>
  <c r="AT8" i="53" s="1"/>
  <c r="J37" i="43"/>
  <c r="DU8" i="52" l="1" a="1"/>
  <c r="DU8" i="52" s="1"/>
  <c r="GW8" i="52" a="1"/>
  <c r="GW8" i="52" s="1"/>
  <c r="DE8" i="52" a="1"/>
  <c r="DE8" i="52" s="1"/>
  <c r="GG8" i="52" a="1"/>
  <c r="GG8" i="52" s="1"/>
  <c r="CU8" i="52" a="1"/>
  <c r="CU8" i="52" s="1"/>
  <c r="FW8" i="52" a="1"/>
  <c r="FW8" i="52" s="1"/>
  <c r="GJ8" i="52" a="1"/>
  <c r="GJ8" i="52" s="1"/>
  <c r="DH8" i="52" a="1"/>
  <c r="DH8" i="52" s="1"/>
  <c r="FZ8" i="52" a="1"/>
  <c r="FZ8" i="52" s="1"/>
  <c r="CX8" i="52" a="1"/>
  <c r="CX8" i="52" s="1"/>
  <c r="GB8" i="52" a="1"/>
  <c r="GB8" i="52" s="1"/>
  <c r="CZ8" i="52" a="1"/>
  <c r="CZ8" i="52" s="1"/>
  <c r="FM8" i="52" a="1"/>
  <c r="FM8" i="52" s="1"/>
  <c r="CK8" i="52" a="1"/>
  <c r="CK8" i="52" s="1"/>
  <c r="DC8" i="52" a="1"/>
  <c r="DC8" i="52" s="1"/>
  <c r="GE8" i="52" a="1"/>
  <c r="GE8" i="52" s="1"/>
  <c r="FU8" i="52" a="1"/>
  <c r="FU8" i="52" s="1"/>
  <c r="CS8" i="52" a="1"/>
  <c r="CS8" i="52" s="1"/>
  <c r="FR8" i="52" a="1"/>
  <c r="FR8" i="52" s="1"/>
  <c r="CP8" i="52" a="1"/>
  <c r="CP8" i="52" s="1"/>
  <c r="I36" i="43"/>
  <c r="H36" i="43"/>
  <c r="G36" i="43"/>
  <c r="F36" i="43"/>
  <c r="E36" i="43"/>
  <c r="N35" i="43" a="1"/>
  <c r="N35" i="43" s="1"/>
  <c r="M35" i="43"/>
  <c r="K35" i="43"/>
  <c r="L35" i="43" a="1"/>
  <c r="L35" i="43" s="1"/>
  <c r="HF7" i="52"/>
  <c r="EE7" i="52"/>
  <c r="AX7" i="56"/>
  <c r="O33" i="43"/>
  <c r="C37" i="43"/>
  <c r="B37" i="43" s="1"/>
  <c r="DX7" i="61"/>
  <c r="DX8" i="61" s="1" a="1"/>
  <c r="DX8" i="61" s="1"/>
  <c r="AV7" i="61"/>
  <c r="AV8" i="61" s="1" a="1"/>
  <c r="AV8" i="61" s="1"/>
  <c r="GY7" i="53"/>
  <c r="DV7" i="53"/>
  <c r="DV8" i="53" s="1" a="1"/>
  <c r="DV8" i="53" s="1"/>
  <c r="AT7" i="52"/>
  <c r="AT8" i="52" s="1" a="1"/>
  <c r="AT8" i="52" s="1"/>
  <c r="AU7" i="53"/>
  <c r="AU8" i="53" s="1" a="1"/>
  <c r="AU8" i="53" s="1"/>
  <c r="J38" i="43"/>
  <c r="F37" i="43" l="1"/>
  <c r="E37" i="43"/>
  <c r="I37" i="43"/>
  <c r="G37" i="43"/>
  <c r="H37" i="43"/>
  <c r="K36" i="43"/>
  <c r="L36" i="43" a="1"/>
  <c r="L36" i="43" s="1"/>
  <c r="M36" i="43"/>
  <c r="N36" i="43" a="1"/>
  <c r="N36" i="43" s="1"/>
  <c r="HG7" i="52"/>
  <c r="EF7" i="52"/>
  <c r="AY7" i="56"/>
  <c r="C38" i="43"/>
  <c r="B38" i="43" s="1"/>
  <c r="O34" i="43"/>
  <c r="AW7" i="61"/>
  <c r="AW8" i="61" s="1" a="1"/>
  <c r="AW8" i="61" s="1"/>
  <c r="DY7" i="61"/>
  <c r="DY8" i="61" s="1" a="1"/>
  <c r="DY8" i="61" s="1"/>
  <c r="GZ7" i="53"/>
  <c r="DW7" i="53"/>
  <c r="DW8" i="53" s="1" a="1"/>
  <c r="DW8" i="53" s="1"/>
  <c r="AU7" i="52"/>
  <c r="AU8" i="52" s="1" a="1"/>
  <c r="AU8" i="52" s="1"/>
  <c r="AV7" i="53"/>
  <c r="AV8" i="53" s="1" a="1"/>
  <c r="AV8" i="53" s="1"/>
  <c r="I38" i="43" l="1"/>
  <c r="H38" i="43"/>
  <c r="G38" i="43"/>
  <c r="F38" i="43"/>
  <c r="E38" i="43"/>
  <c r="K37" i="43"/>
  <c r="M37" i="43"/>
  <c r="L37" i="43" a="1"/>
  <c r="L37" i="43" s="1"/>
  <c r="N37" i="43" a="1"/>
  <c r="N37" i="43" s="1"/>
  <c r="HH7" i="52"/>
  <c r="EG7" i="52"/>
  <c r="AZ7" i="56"/>
  <c r="O35" i="43"/>
  <c r="DZ7" i="61"/>
  <c r="DZ8" i="61" s="1" a="1"/>
  <c r="DZ8" i="61" s="1"/>
  <c r="AX7" i="61"/>
  <c r="AX8" i="61" s="1" a="1"/>
  <c r="AX8" i="61" s="1"/>
  <c r="HA7" i="53"/>
  <c r="DX7" i="53"/>
  <c r="DX8" i="53" s="1" a="1"/>
  <c r="DX8" i="53" s="1"/>
  <c r="AV7" i="52"/>
  <c r="AV8" i="52" s="1" a="1"/>
  <c r="AV8" i="52" s="1"/>
  <c r="AW7" i="53"/>
  <c r="AW8" i="53" s="1" a="1"/>
  <c r="AW8" i="53" s="1"/>
  <c r="N38" i="43" l="1" a="1"/>
  <c r="N38" i="43" s="1"/>
  <c r="M38" i="43"/>
  <c r="K38" i="43"/>
  <c r="L38" i="43" a="1"/>
  <c r="L38" i="43" s="1"/>
  <c r="HI7" i="52"/>
  <c r="EH7" i="52"/>
  <c r="BA7" i="56"/>
  <c r="O36" i="43"/>
  <c r="AY7" i="61"/>
  <c r="AY8" i="61" s="1" a="1"/>
  <c r="AY8" i="61" s="1"/>
  <c r="EA7" i="61"/>
  <c r="EA8" i="61" s="1" a="1"/>
  <c r="EA8" i="61" s="1"/>
  <c r="HB7" i="53"/>
  <c r="DY7" i="53"/>
  <c r="DY8" i="53" s="1" a="1"/>
  <c r="DY8" i="53" s="1"/>
  <c r="AW7" i="52"/>
  <c r="AW8" i="52" s="1" a="1"/>
  <c r="AW8" i="52" s="1"/>
  <c r="AX7" i="53"/>
  <c r="AX8" i="53" s="1" a="1"/>
  <c r="AX8" i="53" s="1"/>
  <c r="HJ7" i="52" l="1"/>
  <c r="EI7" i="52"/>
  <c r="BB7" i="56"/>
  <c r="O37" i="43"/>
  <c r="O38" i="43"/>
  <c r="AZ7" i="61"/>
  <c r="AZ8" i="61" s="1" a="1"/>
  <c r="AZ8" i="61" s="1"/>
  <c r="EB7" i="61"/>
  <c r="EB8" i="61" s="1" a="1"/>
  <c r="EB8" i="61" s="1"/>
  <c r="HC7" i="53"/>
  <c r="DZ7" i="53"/>
  <c r="DZ8" i="53" s="1" a="1"/>
  <c r="DZ8" i="53" s="1"/>
  <c r="AX7" i="52"/>
  <c r="AX8" i="52" s="1" a="1"/>
  <c r="AX8" i="52" s="1"/>
  <c r="AY7" i="53"/>
  <c r="AY8" i="53" s="1" a="1"/>
  <c r="AY8" i="53" s="1"/>
  <c r="G18" i="43" l="1" a="1"/>
  <c r="G18" i="43" s="1"/>
  <c r="HK7" i="52"/>
  <c r="EJ7" i="52"/>
  <c r="BC7" i="56"/>
  <c r="EC7" i="61"/>
  <c r="EC8" i="61" s="1" a="1"/>
  <c r="EC8" i="61" s="1"/>
  <c r="BA7" i="61"/>
  <c r="BA8" i="61" s="1" a="1"/>
  <c r="BA8" i="61" s="1"/>
  <c r="HD7" i="53"/>
  <c r="EA7" i="53"/>
  <c r="EA8" i="53" s="1" a="1"/>
  <c r="EA8" i="53" s="1"/>
  <c r="AY7" i="52"/>
  <c r="AY8" i="52" s="1" a="1"/>
  <c r="AY8" i="52" s="1"/>
  <c r="AZ7" i="53"/>
  <c r="AZ8" i="53" s="1" a="1"/>
  <c r="AZ8" i="53" s="1"/>
  <c r="HL7" i="52" l="1"/>
  <c r="EK7" i="52"/>
  <c r="BD7" i="56"/>
  <c r="BB7" i="61"/>
  <c r="BB8" i="61" s="1" a="1"/>
  <c r="BB8" i="61" s="1"/>
  <c r="ED7" i="61"/>
  <c r="ED8" i="61" s="1" a="1"/>
  <c r="ED8" i="61" s="1"/>
  <c r="HE7" i="53"/>
  <c r="EB7" i="53"/>
  <c r="EB8" i="53" s="1" a="1"/>
  <c r="EB8" i="53" s="1"/>
  <c r="AZ7" i="52"/>
  <c r="AZ8" i="52" s="1" a="1"/>
  <c r="AZ8" i="52" s="1"/>
  <c r="BA7" i="53"/>
  <c r="BA8" i="53" s="1" a="1"/>
  <c r="BA8" i="53" s="1"/>
  <c r="HM7" i="52" l="1"/>
  <c r="EL7" i="52"/>
  <c r="BE7" i="56"/>
  <c r="EE7" i="61"/>
  <c r="EE8" i="61" s="1" a="1"/>
  <c r="EE8" i="61" s="1"/>
  <c r="BC7" i="61"/>
  <c r="BC8" i="61" s="1" a="1"/>
  <c r="BC8" i="61" s="1"/>
  <c r="HF7" i="53"/>
  <c r="EC7" i="53"/>
  <c r="EC8" i="53" s="1" a="1"/>
  <c r="EC8" i="53" s="1"/>
  <c r="BA7" i="52"/>
  <c r="BA8" i="52" s="1" a="1"/>
  <c r="BA8" i="52" s="1"/>
  <c r="BB7" i="53"/>
  <c r="BB8" i="53" s="1" a="1"/>
  <c r="BB8" i="53" s="1"/>
  <c r="HN7" i="52" l="1"/>
  <c r="EM7" i="52"/>
  <c r="BF7" i="56"/>
  <c r="BD7" i="61"/>
  <c r="BD8" i="61" s="1" a="1"/>
  <c r="BD8" i="61" s="1"/>
  <c r="EF7" i="61"/>
  <c r="EF8" i="61" s="1" a="1"/>
  <c r="EF8" i="61" s="1"/>
  <c r="HG7" i="53"/>
  <c r="ED7" i="53"/>
  <c r="ED8" i="53" s="1" a="1"/>
  <c r="ED8" i="53" s="1"/>
  <c r="BB7" i="52"/>
  <c r="BB8" i="52" s="1" a="1"/>
  <c r="BB8" i="52" s="1"/>
  <c r="BC7" i="53"/>
  <c r="BC8" i="53" s="1" a="1"/>
  <c r="BC8" i="53" s="1"/>
  <c r="HO7" i="52" l="1"/>
  <c r="EN7" i="52"/>
  <c r="BG7" i="56"/>
  <c r="EG7" i="61"/>
  <c r="EG8" i="61" s="1" a="1"/>
  <c r="EG8" i="61" s="1"/>
  <c r="BE7" i="61"/>
  <c r="BE8" i="61" s="1" a="1"/>
  <c r="BE8" i="61" s="1"/>
  <c r="HH7" i="53"/>
  <c r="EE7" i="53"/>
  <c r="EE8" i="53" s="1" a="1"/>
  <c r="EE8" i="53" s="1"/>
  <c r="BC7" i="52"/>
  <c r="BC8" i="52" s="1" a="1"/>
  <c r="BC8" i="52" s="1"/>
  <c r="BD7" i="53"/>
  <c r="BD8" i="53" s="1" a="1"/>
  <c r="BD8" i="53" s="1"/>
  <c r="HP7" i="52" l="1"/>
  <c r="EO7" i="52"/>
  <c r="BH7" i="56"/>
  <c r="BF7" i="61"/>
  <c r="BF8" i="61" s="1" a="1"/>
  <c r="BF8" i="61" s="1"/>
  <c r="EH7" i="61"/>
  <c r="EH8" i="61" s="1" a="1"/>
  <c r="EH8" i="61" s="1"/>
  <c r="HI7" i="53"/>
  <c r="EF7" i="53"/>
  <c r="EF8" i="53" s="1" a="1"/>
  <c r="EF8" i="53" s="1"/>
  <c r="BD7" i="52"/>
  <c r="BD8" i="52" s="1" a="1"/>
  <c r="BD8" i="52" s="1"/>
  <c r="BE7" i="53"/>
  <c r="BE8" i="53" s="1" a="1"/>
  <c r="BE8" i="53" s="1"/>
  <c r="HQ7" i="52" l="1"/>
  <c r="EP7" i="52"/>
  <c r="BI7" i="56"/>
  <c r="EI7" i="61"/>
  <c r="EI8" i="61" s="1" a="1"/>
  <c r="EI8" i="61" s="1"/>
  <c r="BG7" i="61"/>
  <c r="BG8" i="61" s="1" a="1"/>
  <c r="BG8" i="61" s="1"/>
  <c r="HJ7" i="53"/>
  <c r="EG7" i="53"/>
  <c r="EG8" i="53" s="1" a="1"/>
  <c r="EG8" i="53" s="1"/>
  <c r="BE7" i="52"/>
  <c r="BE8" i="52" s="1" a="1"/>
  <c r="BE8" i="52" s="1"/>
  <c r="BF7" i="53"/>
  <c r="BF8" i="53" s="1" a="1"/>
  <c r="BF8" i="53" s="1"/>
  <c r="HR7" i="52" l="1"/>
  <c r="EQ7" i="52"/>
  <c r="BJ7" i="56"/>
  <c r="BH7" i="61"/>
  <c r="BH8" i="61" s="1" a="1"/>
  <c r="BH8" i="61" s="1"/>
  <c r="EJ7" i="61"/>
  <c r="EJ8" i="61" s="1" a="1"/>
  <c r="EJ8" i="61" s="1"/>
  <c r="HK7" i="53"/>
  <c r="EH7" i="53"/>
  <c r="EH8" i="53" s="1" a="1"/>
  <c r="EH8" i="53" s="1"/>
  <c r="BF7" i="52"/>
  <c r="BF8" i="52" s="1" a="1"/>
  <c r="BF8" i="52" s="1"/>
  <c r="BG7" i="53"/>
  <c r="BG8" i="53" s="1" a="1"/>
  <c r="BG8" i="53" s="1"/>
  <c r="HS7" i="52" l="1"/>
  <c r="ER7" i="52"/>
  <c r="BK7" i="56"/>
  <c r="EK7" i="61"/>
  <c r="EK8" i="61" s="1" a="1"/>
  <c r="EK8" i="61" s="1"/>
  <c r="BI7" i="61"/>
  <c r="BI8" i="61" s="1" a="1"/>
  <c r="BI8" i="61" s="1"/>
  <c r="HL7" i="53"/>
  <c r="EI7" i="53"/>
  <c r="EI8" i="53" s="1" a="1"/>
  <c r="EI8" i="53" s="1"/>
  <c r="BG7" i="52"/>
  <c r="BG8" i="52" s="1" a="1"/>
  <c r="BG8" i="52" s="1"/>
  <c r="BH7" i="53"/>
  <c r="BH8" i="53" s="1" a="1"/>
  <c r="BH8" i="53" s="1"/>
  <c r="HT7" i="52" l="1"/>
  <c r="ES7" i="52"/>
  <c r="BL7" i="56"/>
  <c r="BJ7" i="61"/>
  <c r="BJ8" i="61" s="1" a="1"/>
  <c r="BJ8" i="61" s="1"/>
  <c r="EL7" i="61"/>
  <c r="EL8" i="61" s="1" a="1"/>
  <c r="EL8" i="61" s="1"/>
  <c r="HM7" i="53"/>
  <c r="EJ7" i="53"/>
  <c r="EJ8" i="53" s="1" a="1"/>
  <c r="EJ8" i="53" s="1"/>
  <c r="BH7" i="52"/>
  <c r="BH8" i="52" s="1" a="1"/>
  <c r="BH8" i="52" s="1"/>
  <c r="BI7" i="53"/>
  <c r="BI8" i="53" s="1" a="1"/>
  <c r="BI8" i="53" s="1"/>
  <c r="HU7" i="52" l="1"/>
  <c r="ET7" i="52"/>
  <c r="BM7" i="56"/>
  <c r="EM7" i="61"/>
  <c r="EM8" i="61" s="1" a="1"/>
  <c r="EM8" i="61" s="1"/>
  <c r="BK7" i="61"/>
  <c r="BK8" i="61" s="1" a="1"/>
  <c r="BK8" i="61" s="1"/>
  <c r="HN7" i="53"/>
  <c r="EK7" i="53"/>
  <c r="EK8" i="53" s="1" a="1"/>
  <c r="EK8" i="53" s="1"/>
  <c r="BI7" i="52"/>
  <c r="BI8" i="52" s="1" a="1"/>
  <c r="BI8" i="52" s="1"/>
  <c r="BJ7" i="53"/>
  <c r="BJ8" i="53" s="1" a="1"/>
  <c r="BJ8" i="53" s="1"/>
  <c r="HV7" i="52" l="1"/>
  <c r="EU7" i="52"/>
  <c r="BN7" i="56"/>
  <c r="BL7" i="61"/>
  <c r="BL8" i="61" s="1" a="1"/>
  <c r="BL8" i="61" s="1"/>
  <c r="EN7" i="61"/>
  <c r="EN8" i="61" s="1" a="1"/>
  <c r="EN8" i="61" s="1"/>
  <c r="HO7" i="53"/>
  <c r="EL7" i="53"/>
  <c r="EL8" i="53" s="1" a="1"/>
  <c r="EL8" i="53" s="1"/>
  <c r="BJ7" i="52"/>
  <c r="BJ8" i="52" s="1" a="1"/>
  <c r="BJ8" i="52" s="1"/>
  <c r="BK7" i="53"/>
  <c r="BK8" i="53" s="1" a="1"/>
  <c r="BK8" i="53" s="1"/>
  <c r="HW7" i="52" l="1"/>
  <c r="EV7" i="52"/>
  <c r="BO7" i="56"/>
  <c r="EO7" i="61"/>
  <c r="EO8" i="61" s="1" a="1"/>
  <c r="EO8" i="61" s="1"/>
  <c r="BM7" i="61"/>
  <c r="BM8" i="61" s="1" a="1"/>
  <c r="BM8" i="61" s="1"/>
  <c r="HP7" i="53"/>
  <c r="EM7" i="53"/>
  <c r="EM8" i="53" s="1" a="1"/>
  <c r="EM8" i="53" s="1"/>
  <c r="BK7" i="52"/>
  <c r="BK8" i="52" s="1" a="1"/>
  <c r="BK8" i="52" s="1"/>
  <c r="BL7" i="53"/>
  <c r="BL8" i="53" s="1" a="1"/>
  <c r="BL8" i="53" s="1"/>
  <c r="HX7" i="52" l="1"/>
  <c r="EW7" i="52"/>
  <c r="BP7" i="56"/>
  <c r="BN7" i="61"/>
  <c r="BN8" i="61" s="1" a="1"/>
  <c r="BN8" i="61" s="1"/>
  <c r="EP7" i="61"/>
  <c r="EP8" i="61" s="1" a="1"/>
  <c r="EP8" i="61" s="1"/>
  <c r="HQ7" i="53"/>
  <c r="EN7" i="53"/>
  <c r="EN8" i="53" s="1" a="1"/>
  <c r="EN8" i="53" s="1"/>
  <c r="BL7" i="52"/>
  <c r="BL8" i="52" s="1" a="1"/>
  <c r="BL8" i="52" s="1"/>
  <c r="BM7" i="53"/>
  <c r="BM8" i="53" s="1" a="1"/>
  <c r="BM8" i="53" s="1"/>
  <c r="HY7" i="52" l="1"/>
  <c r="EX7" i="52"/>
  <c r="BQ7" i="56"/>
  <c r="EQ7" i="61"/>
  <c r="EQ8" i="61" s="1" a="1"/>
  <c r="EQ8" i="61" s="1"/>
  <c r="BO7" i="61"/>
  <c r="BO8" i="61" s="1" a="1"/>
  <c r="BO8" i="61" s="1"/>
  <c r="HR7" i="53"/>
  <c r="EO7" i="53"/>
  <c r="EO8" i="53" s="1" a="1"/>
  <c r="EO8" i="53" s="1"/>
  <c r="BM7" i="52"/>
  <c r="BM8" i="52" s="1" a="1"/>
  <c r="BM8" i="52" s="1"/>
  <c r="BN7" i="53"/>
  <c r="BN8" i="53" s="1" a="1"/>
  <c r="BN8" i="53" s="1"/>
  <c r="HZ7" i="52" l="1"/>
  <c r="EY7" i="52"/>
  <c r="BR7" i="56"/>
  <c r="BP7" i="61"/>
  <c r="BP8" i="61" s="1" a="1"/>
  <c r="BP8" i="61" s="1"/>
  <c r="ER7" i="61"/>
  <c r="ER8" i="61" s="1" a="1"/>
  <c r="ER8" i="61" s="1"/>
  <c r="HS7" i="53"/>
  <c r="EP7" i="53"/>
  <c r="EP8" i="53" s="1" a="1"/>
  <c r="EP8" i="53" s="1"/>
  <c r="BN7" i="52"/>
  <c r="BN8" i="52" s="1" a="1"/>
  <c r="BN8" i="52" s="1"/>
  <c r="BO7" i="53"/>
  <c r="BO8" i="53" s="1" a="1"/>
  <c r="BO8" i="53" s="1"/>
  <c r="IA7" i="52" l="1"/>
  <c r="EZ7" i="52"/>
  <c r="BS7" i="56"/>
  <c r="ES7" i="61"/>
  <c r="ES8" i="61" s="1" a="1"/>
  <c r="ES8" i="61" s="1"/>
  <c r="BQ7" i="61"/>
  <c r="BQ8" i="61" s="1" a="1"/>
  <c r="BQ8" i="61" s="1"/>
  <c r="HT7" i="53"/>
  <c r="EQ7" i="53"/>
  <c r="EQ8" i="53" s="1" a="1"/>
  <c r="EQ8" i="53" s="1"/>
  <c r="BO7" i="52"/>
  <c r="BO8" i="52" s="1" a="1"/>
  <c r="BO8" i="52" s="1"/>
  <c r="BP7" i="53"/>
  <c r="BP8" i="53" s="1" a="1"/>
  <c r="BP8" i="53" s="1"/>
  <c r="IB7" i="52" l="1"/>
  <c r="FA7" i="52"/>
  <c r="BT7" i="56"/>
  <c r="BR7" i="61"/>
  <c r="BR8" i="61" s="1" a="1"/>
  <c r="BR8" i="61" s="1"/>
  <c r="ET7" i="61"/>
  <c r="ET8" i="61" s="1" a="1"/>
  <c r="ET8" i="61" s="1"/>
  <c r="HU7" i="53"/>
  <c r="ER7" i="53"/>
  <c r="ER8" i="53" s="1" a="1"/>
  <c r="ER8" i="53" s="1"/>
  <c r="BP7" i="52"/>
  <c r="BP8" i="52" s="1" a="1"/>
  <c r="BP8" i="52" s="1"/>
  <c r="BQ7" i="53"/>
  <c r="BQ8" i="53" s="1" a="1"/>
  <c r="BQ8" i="53" s="1"/>
  <c r="IC7" i="52" l="1"/>
  <c r="FB7" i="52"/>
  <c r="BU7" i="56"/>
  <c r="EU7" i="61"/>
  <c r="EU8" i="61" s="1" a="1"/>
  <c r="EU8" i="61" s="1"/>
  <c r="BS7" i="61"/>
  <c r="BS8" i="61" s="1" a="1"/>
  <c r="BS8" i="61" s="1"/>
  <c r="HV7" i="53"/>
  <c r="ES7" i="53"/>
  <c r="ES8" i="53" s="1" a="1"/>
  <c r="ES8" i="53" s="1"/>
  <c r="BQ7" i="52"/>
  <c r="BQ8" i="52" s="1" a="1"/>
  <c r="BQ8" i="52" s="1"/>
  <c r="BR7" i="53"/>
  <c r="BR8" i="53" s="1" a="1"/>
  <c r="BR8" i="53" s="1"/>
  <c r="ID7" i="52" l="1"/>
  <c r="FC7" i="52"/>
  <c r="BV7" i="56"/>
  <c r="BT7" i="61"/>
  <c r="BT8" i="61" s="1" a="1"/>
  <c r="BT8" i="61" s="1"/>
  <c r="EV7" i="61"/>
  <c r="EV8" i="61" s="1" a="1"/>
  <c r="EV8" i="61" s="1"/>
  <c r="HW7" i="53"/>
  <c r="ET7" i="53"/>
  <c r="ET8" i="53" s="1" a="1"/>
  <c r="ET8" i="53" s="1"/>
  <c r="BR7" i="52"/>
  <c r="BR8" i="52" s="1" a="1"/>
  <c r="BR8" i="52" s="1"/>
  <c r="BS7" i="53"/>
  <c r="BS8" i="53" s="1" a="1"/>
  <c r="BS8" i="53" s="1"/>
  <c r="IE7" i="52" l="1"/>
  <c r="FD7" i="52"/>
  <c r="BW7" i="56"/>
  <c r="EW7" i="61"/>
  <c r="EW8" i="61" s="1" a="1"/>
  <c r="EW8" i="61" s="1"/>
  <c r="BU7" i="61"/>
  <c r="BU8" i="61" s="1" a="1"/>
  <c r="BU8" i="61" s="1"/>
  <c r="HX7" i="53"/>
  <c r="EU7" i="53"/>
  <c r="EU8" i="53" s="1" a="1"/>
  <c r="EU8" i="53" s="1"/>
  <c r="BS7" i="52"/>
  <c r="BS8" i="52" s="1" a="1"/>
  <c r="BS8" i="52" s="1"/>
  <c r="BT7" i="53"/>
  <c r="BT8" i="53" s="1" a="1"/>
  <c r="BT8" i="53" s="1"/>
  <c r="IF7" i="52" l="1"/>
  <c r="FE7" i="52"/>
  <c r="BX7" i="56"/>
  <c r="BV7" i="61"/>
  <c r="BV8" i="61" s="1" a="1"/>
  <c r="BV8" i="61" s="1"/>
  <c r="EX7" i="61"/>
  <c r="EX8" i="61" s="1" a="1"/>
  <c r="EX8" i="61" s="1"/>
  <c r="HY7" i="53"/>
  <c r="EV7" i="53"/>
  <c r="EV8" i="53" s="1" a="1"/>
  <c r="EV8" i="53" s="1"/>
  <c r="BT7" i="52"/>
  <c r="BT8" i="52" s="1" a="1"/>
  <c r="BT8" i="52" s="1"/>
  <c r="BU7" i="53"/>
  <c r="BU8" i="53" s="1" a="1"/>
  <c r="BU8" i="53" s="1"/>
  <c r="CG8" i="52" l="1" a="1"/>
  <c r="CG8" i="52" s="1"/>
  <c r="D8" i="55" s="1" a="1"/>
  <c r="D8" i="55" s="1"/>
  <c r="IG7" i="52"/>
  <c r="BY7" i="56"/>
  <c r="EY7" i="61"/>
  <c r="EY8" i="61" s="1" a="1"/>
  <c r="EY8" i="61" s="1"/>
  <c r="BW7" i="61"/>
  <c r="BW8" i="61" s="1" a="1"/>
  <c r="BW8" i="61" s="1"/>
  <c r="HZ7" i="53"/>
  <c r="EW7" i="53"/>
  <c r="EW8" i="53" s="1" a="1"/>
  <c r="EW8" i="53" s="1"/>
  <c r="BU7" i="52"/>
  <c r="BU8" i="52" s="1" a="1"/>
  <c r="BU8" i="52" s="1"/>
  <c r="BV7" i="53"/>
  <c r="BV8" i="53" s="1" a="1"/>
  <c r="BV8" i="53" s="1"/>
  <c r="FI8" i="52" l="1" a="1"/>
  <c r="FI8" i="52" s="1"/>
  <c r="E8" i="55" s="1" a="1"/>
  <c r="E8" i="55" s="1"/>
  <c r="BZ7" i="56"/>
  <c r="BX7" i="61"/>
  <c r="BX8" i="61" s="1" a="1"/>
  <c r="BX8" i="61" s="1"/>
  <c r="EZ7" i="61"/>
  <c r="EZ8" i="61" s="1" a="1"/>
  <c r="EZ8" i="61" s="1"/>
  <c r="IA7" i="53"/>
  <c r="EX7" i="53"/>
  <c r="EX8" i="53" s="1" a="1"/>
  <c r="EX8" i="53" s="1"/>
  <c r="BV7" i="52"/>
  <c r="BV8" i="52" s="1" a="1"/>
  <c r="BV8" i="52" s="1"/>
  <c r="BW7" i="53"/>
  <c r="BW8" i="53" s="1" a="1"/>
  <c r="BW8" i="53" s="1"/>
  <c r="CA7" i="56" l="1"/>
  <c r="FA7" i="61"/>
  <c r="FA8" i="61" s="1" a="1"/>
  <c r="FA8" i="61" s="1"/>
  <c r="BY7" i="61"/>
  <c r="BY8" i="61" s="1" a="1"/>
  <c r="BY8" i="61" s="1"/>
  <c r="IB7" i="53"/>
  <c r="EY7" i="53"/>
  <c r="EY8" i="53" s="1" a="1"/>
  <c r="EY8" i="53" s="1"/>
  <c r="BW7" i="52"/>
  <c r="BW8" i="52" s="1" a="1"/>
  <c r="BW8" i="52" s="1"/>
  <c r="BX7" i="53"/>
  <c r="BX8" i="53" s="1" a="1"/>
  <c r="BX8" i="53" s="1"/>
  <c r="CB7" i="56" l="1"/>
  <c r="BZ7" i="61"/>
  <c r="BZ8" i="61" s="1" a="1"/>
  <c r="BZ8" i="61" s="1"/>
  <c r="FB7" i="61"/>
  <c r="FB8" i="61" s="1" a="1"/>
  <c r="FB8" i="61" s="1"/>
  <c r="IC7" i="53"/>
  <c r="EZ7" i="53"/>
  <c r="EZ8" i="53" s="1" a="1"/>
  <c r="EZ8" i="53" s="1"/>
  <c r="BX7" i="52"/>
  <c r="BX8" i="52" s="1" a="1"/>
  <c r="BX8" i="52" s="1"/>
  <c r="BY7" i="53"/>
  <c r="BY8" i="53" s="1" a="1"/>
  <c r="BY8" i="53" s="1"/>
  <c r="CC7" i="56" l="1"/>
  <c r="FC7" i="61"/>
  <c r="FC8" i="61" s="1" a="1"/>
  <c r="FC8" i="61" s="1"/>
  <c r="CA7" i="61"/>
  <c r="CA8" i="61" s="1" a="1"/>
  <c r="CA8" i="61" s="1"/>
  <c r="ID7" i="53"/>
  <c r="FA7" i="53"/>
  <c r="FA8" i="53" s="1" a="1"/>
  <c r="FA8" i="53" s="1"/>
  <c r="BY7" i="52"/>
  <c r="BY8" i="52" s="1" a="1"/>
  <c r="BY8" i="52" s="1"/>
  <c r="BZ7" i="53"/>
  <c r="BZ8" i="53" s="1" a="1"/>
  <c r="BZ8" i="53" s="1"/>
  <c r="E8" i="56" l="1" a="1"/>
  <c r="E8" i="56" s="1"/>
  <c r="CB7" i="61"/>
  <c r="CB8" i="61" s="1" a="1"/>
  <c r="CB8" i="61" s="1"/>
  <c r="FD7" i="61"/>
  <c r="FD8" i="61" s="1" a="1"/>
  <c r="FD8" i="61" s="1"/>
  <c r="IE7" i="53"/>
  <c r="FB7" i="53"/>
  <c r="FB8" i="53" s="1" a="1"/>
  <c r="FB8" i="53" s="1"/>
  <c r="BZ7" i="52"/>
  <c r="BZ8" i="52" s="1" a="1"/>
  <c r="BZ8" i="52" s="1"/>
  <c r="CA7" i="53"/>
  <c r="CA8" i="53" s="1" a="1"/>
  <c r="CA8" i="53" s="1"/>
  <c r="D14" i="46" l="1"/>
  <c r="FE7" i="61"/>
  <c r="FE8" i="61" s="1" a="1"/>
  <c r="FE8" i="61" s="1"/>
  <c r="CC7" i="61"/>
  <c r="CC8" i="61" s="1" a="1"/>
  <c r="CC8" i="61" s="1"/>
  <c r="IF7" i="53"/>
  <c r="FC7" i="53"/>
  <c r="FC8" i="53" s="1" a="1"/>
  <c r="FC8" i="53" s="1"/>
  <c r="CA7" i="52"/>
  <c r="CA8" i="52" s="1" a="1"/>
  <c r="CA8" i="52" s="1"/>
  <c r="CB7" i="53"/>
  <c r="CB8" i="53" s="1" a="1"/>
  <c r="CB8" i="53" s="1"/>
  <c r="IG7" i="53" l="1"/>
  <c r="FD7" i="53"/>
  <c r="FD8" i="53" s="1" a="1"/>
  <c r="FD8" i="53" s="1"/>
  <c r="CB7" i="52"/>
  <c r="CB8" i="52" s="1" a="1"/>
  <c r="CB8" i="52" s="1"/>
  <c r="CC7" i="53"/>
  <c r="CC8" i="53" s="1" a="1"/>
  <c r="CC8" i="53" s="1"/>
  <c r="FE7" i="53" l="1"/>
  <c r="FE8" i="53" s="1" a="1"/>
  <c r="FE8" i="53" s="1"/>
  <c r="CC7" i="52"/>
  <c r="CC8" i="52" s="1" a="1"/>
  <c r="CC8" i="52" s="1"/>
  <c r="M8" i="55" l="1" a="1"/>
  <c r="M8" i="55" s="1"/>
  <c r="Q8" i="55" s="1"/>
  <c r="R8" i="55" s="1"/>
  <c r="CH8" i="50" l="1" a="1"/>
  <c r="CH8" i="50" s="1"/>
  <c r="CI8" i="50" a="1"/>
  <c r="CI8" i="50" s="1"/>
  <c r="E8" i="52" a="1"/>
  <c r="E8" i="52" s="1"/>
  <c r="CY8" i="50" a="1"/>
  <c r="CY8" i="50" s="1"/>
  <c r="CJ8" i="50" a="1"/>
  <c r="CJ8" i="50" s="1"/>
  <c r="DD8" i="50" a="1"/>
  <c r="DD8" i="50" s="1"/>
  <c r="CT8" i="50" a="1"/>
  <c r="CT8" i="50" s="1"/>
  <c r="CO8" i="50" a="1"/>
  <c r="CO8" i="50" s="1"/>
  <c r="DI8" i="50" a="1"/>
  <c r="DI8" i="50" s="1"/>
  <c r="CK8" i="50" a="1"/>
  <c r="CK8" i="50" s="1"/>
  <c r="CP8" i="50" a="1"/>
  <c r="CP8" i="50" s="1"/>
  <c r="CU8" i="50" a="1"/>
  <c r="CU8" i="50" s="1"/>
  <c r="DE8" i="50" a="1"/>
  <c r="DE8" i="50" s="1"/>
  <c r="CZ8" i="50" a="1"/>
  <c r="CZ8" i="50" s="1"/>
  <c r="DJ8" i="50" a="1"/>
  <c r="DJ8" i="50" s="1"/>
  <c r="CQ8" i="50" a="1"/>
  <c r="CQ8" i="50" s="1"/>
  <c r="CL8" i="50" a="1"/>
  <c r="CL8" i="50" s="1"/>
  <c r="DA8" i="50" a="1"/>
  <c r="DA8" i="50" s="1"/>
  <c r="CV8" i="50" a="1"/>
  <c r="CV8" i="50" s="1"/>
  <c r="DK8" i="50" a="1"/>
  <c r="DK8" i="50" s="1"/>
  <c r="DF8" i="50" a="1"/>
  <c r="DF8" i="50" s="1"/>
  <c r="CM8" i="50" a="1"/>
  <c r="CM8" i="50" s="1"/>
  <c r="DG8" i="50" a="1"/>
  <c r="DG8" i="50" s="1"/>
  <c r="DL8" i="50" a="1"/>
  <c r="DL8" i="50" s="1"/>
  <c r="CW8" i="50" a="1"/>
  <c r="CW8" i="50" s="1"/>
  <c r="CR8" i="50" a="1"/>
  <c r="CR8" i="50" s="1"/>
  <c r="DB8" i="50" a="1"/>
  <c r="DB8" i="50" s="1"/>
  <c r="CX8" i="50" a="1"/>
  <c r="CX8" i="50" s="1"/>
  <c r="CN8" i="50" a="1"/>
  <c r="CN8" i="50" s="1"/>
  <c r="DC8" i="50" a="1"/>
  <c r="DC8" i="50" s="1"/>
  <c r="DM8" i="50" a="1"/>
  <c r="DM8" i="50" s="1"/>
  <c r="CS8" i="50" a="1"/>
  <c r="CS8" i="50" s="1"/>
  <c r="DH8" i="50" a="1"/>
  <c r="DH8" i="50" s="1"/>
  <c r="DN8" i="50" a="1"/>
  <c r="DN8" i="50" s="1"/>
  <c r="DO8" i="50" a="1"/>
  <c r="DO8" i="50" s="1"/>
  <c r="DP8" i="50" a="1"/>
  <c r="DP8" i="50" s="1"/>
  <c r="DQ8" i="50" a="1"/>
  <c r="DQ8" i="50" s="1"/>
  <c r="DR8" i="50" a="1"/>
  <c r="DR8" i="50" s="1"/>
  <c r="DS8" i="50" a="1"/>
  <c r="DS8" i="50" s="1"/>
  <c r="DT8" i="50" a="1"/>
  <c r="DT8" i="50" s="1"/>
  <c r="DU8" i="50" a="1"/>
  <c r="DU8" i="50" s="1"/>
  <c r="DV8" i="50" a="1"/>
  <c r="DV8" i="50" s="1"/>
  <c r="DW8" i="50" a="1"/>
  <c r="DW8" i="50" s="1"/>
  <c r="DX8" i="50" a="1"/>
  <c r="DX8" i="50" s="1"/>
  <c r="DY8" i="50" a="1"/>
  <c r="DY8" i="50" s="1"/>
  <c r="DZ8" i="50" a="1"/>
  <c r="DZ8" i="50" s="1"/>
  <c r="EA8" i="50" a="1"/>
  <c r="EA8" i="50" s="1"/>
  <c r="EB8" i="50" a="1"/>
  <c r="EB8" i="50" s="1"/>
  <c r="EC8" i="50" a="1"/>
  <c r="EC8" i="50" s="1"/>
  <c r="ED8" i="50" a="1"/>
  <c r="ED8" i="50" s="1"/>
  <c r="EE8" i="50" a="1"/>
  <c r="EE8" i="50" s="1"/>
  <c r="EF8" i="50" a="1"/>
  <c r="EF8" i="50" s="1"/>
  <c r="EG8" i="50" a="1"/>
  <c r="EG8" i="50" s="1"/>
  <c r="EH8" i="50" a="1"/>
  <c r="EH8" i="50" s="1"/>
  <c r="EI8" i="50" a="1"/>
  <c r="EI8" i="50" s="1"/>
  <c r="EJ8" i="50" a="1"/>
  <c r="EJ8" i="50" s="1"/>
  <c r="EK8" i="50" a="1"/>
  <c r="EK8" i="50" s="1"/>
  <c r="EL8" i="50" a="1"/>
  <c r="EL8" i="50" s="1"/>
  <c r="EM8" i="50" a="1"/>
  <c r="EM8" i="50" s="1"/>
  <c r="EN8" i="50" a="1"/>
  <c r="EN8" i="50" s="1"/>
  <c r="EO8" i="50" a="1"/>
  <c r="EO8" i="50" s="1"/>
  <c r="EP8" i="50" a="1"/>
  <c r="EP8" i="50" s="1"/>
  <c r="EQ8" i="50" a="1"/>
  <c r="EQ8" i="50" s="1"/>
  <c r="ER8" i="50" a="1"/>
  <c r="ER8" i="50" s="1"/>
  <c r="ES8" i="50" a="1"/>
  <c r="ES8" i="50" s="1"/>
  <c r="ET8" i="50" a="1"/>
  <c r="ET8" i="50" s="1"/>
  <c r="EU8" i="50" a="1"/>
  <c r="EU8" i="50" s="1"/>
  <c r="EV8" i="50" a="1"/>
  <c r="EV8" i="50" s="1"/>
  <c r="EW8" i="50" a="1"/>
  <c r="EW8" i="50" s="1"/>
  <c r="EX8" i="50" a="1"/>
  <c r="EX8" i="50" s="1"/>
  <c r="EY8" i="50" a="1"/>
  <c r="EY8" i="50" s="1"/>
  <c r="EZ8" i="50" a="1"/>
  <c r="EZ8" i="50" s="1"/>
  <c r="FA8" i="50" a="1"/>
  <c r="FA8" i="50" s="1"/>
  <c r="FB8" i="50" a="1"/>
  <c r="FB8" i="50" s="1"/>
  <c r="FC8" i="50" a="1"/>
  <c r="FC8" i="50" s="1"/>
  <c r="FD8" i="50" a="1"/>
  <c r="FD8" i="50" s="1"/>
  <c r="FE8" i="50" a="1"/>
  <c r="FE8" i="50" s="1"/>
  <c r="FF8" i="50" a="1"/>
  <c r="FF8" i="50" s="1"/>
  <c r="FG8" i="50" a="1"/>
  <c r="FG8" i="50" s="1"/>
  <c r="HU8" i="50" l="1" a="1"/>
  <c r="HU8" i="50" s="1"/>
  <c r="OA8" i="50" a="1"/>
  <c r="OA8" i="50" s="1"/>
  <c r="NS8" i="50" a="1"/>
  <c r="NS8" i="50" s="1"/>
  <c r="HM8" i="50" a="1"/>
  <c r="HM8" i="50" s="1"/>
  <c r="HE8" i="50" a="1"/>
  <c r="HE8" i="50" s="1"/>
  <c r="NK8" i="50" a="1"/>
  <c r="NK8" i="50" s="1"/>
  <c r="NC8" i="50" a="1"/>
  <c r="NC8" i="50" s="1"/>
  <c r="GW8" i="50" a="1"/>
  <c r="GW8" i="50" s="1"/>
  <c r="FV8" i="50" a="1"/>
  <c r="FV8" i="50" s="1"/>
  <c r="MB8" i="50" a="1"/>
  <c r="MB8" i="50" s="1"/>
  <c r="GO8" i="50" a="1"/>
  <c r="GO8" i="50" s="1"/>
  <c r="MU8" i="50" a="1"/>
  <c r="MU8" i="50" s="1"/>
  <c r="FT8" i="50" a="1"/>
  <c r="FT8" i="50" s="1"/>
  <c r="LZ8" i="50" a="1"/>
  <c r="LZ8" i="50" s="1"/>
  <c r="FR8" i="50" a="1"/>
  <c r="FR8" i="50" s="1"/>
  <c r="LX8" i="50" a="1"/>
  <c r="LX8" i="50" s="1"/>
  <c r="NZ8" i="50" a="1"/>
  <c r="NZ8" i="50" s="1"/>
  <c r="HT8" i="50" a="1"/>
  <c r="HT8" i="50" s="1"/>
  <c r="NJ8" i="50" a="1"/>
  <c r="NJ8" i="50" s="1"/>
  <c r="HD8" i="50" a="1"/>
  <c r="HD8" i="50" s="1"/>
  <c r="NB8" i="50" a="1"/>
  <c r="NB8" i="50" s="1"/>
  <c r="GV8" i="50" a="1"/>
  <c r="GV8" i="50" s="1"/>
  <c r="GP8" i="50" a="1"/>
  <c r="GP8" i="50" s="1"/>
  <c r="MV8" i="50" a="1"/>
  <c r="MV8" i="50" s="1"/>
  <c r="GJ8" i="50" a="1"/>
  <c r="GJ8" i="50" s="1"/>
  <c r="MP8" i="50" a="1"/>
  <c r="MP8" i="50" s="1"/>
  <c r="MS8" i="50" a="1"/>
  <c r="MS8" i="50" s="1"/>
  <c r="GM8" i="50" a="1"/>
  <c r="GM8" i="50" s="1"/>
  <c r="MC8" i="50" a="1"/>
  <c r="MC8" i="50" s="1"/>
  <c r="FW8" i="50" a="1"/>
  <c r="FW8" i="50" s="1"/>
  <c r="OI8" i="50" a="1"/>
  <c r="OI8" i="50" s="1"/>
  <c r="IC8" i="50" a="1"/>
  <c r="IC8" i="50" s="1"/>
  <c r="NY8" i="50" a="1"/>
  <c r="NY8" i="50" s="1"/>
  <c r="HS8" i="50" a="1"/>
  <c r="HS8" i="50" s="1"/>
  <c r="NQ8" i="50" a="1"/>
  <c r="NQ8" i="50" s="1"/>
  <c r="HK8" i="50" a="1"/>
  <c r="HK8" i="50" s="1"/>
  <c r="NI8" i="50" a="1"/>
  <c r="NI8" i="50" s="1"/>
  <c r="HC8" i="50" a="1"/>
  <c r="HC8" i="50" s="1"/>
  <c r="NA8" i="50" a="1"/>
  <c r="NA8" i="50" s="1"/>
  <c r="GU8" i="50" a="1"/>
  <c r="GU8" i="50" s="1"/>
  <c r="ML8" i="50" a="1"/>
  <c r="ML8" i="50" s="1"/>
  <c r="GF8" i="50" a="1"/>
  <c r="GF8" i="50" s="1"/>
  <c r="LV8" i="50" a="1"/>
  <c r="LV8" i="50" s="1"/>
  <c r="FP8" i="50" a="1"/>
  <c r="FP8" i="50" s="1"/>
  <c r="GC8" i="50" a="1"/>
  <c r="GC8" i="50" s="1"/>
  <c r="MI8" i="50" a="1"/>
  <c r="MI8" i="50" s="1"/>
  <c r="MM8" i="50" a="1"/>
  <c r="MM8" i="50" s="1"/>
  <c r="GG8" i="50" a="1"/>
  <c r="GG8" i="50" s="1"/>
  <c r="NR8" i="50" a="1"/>
  <c r="NR8" i="50" s="1"/>
  <c r="HL8" i="50" a="1"/>
  <c r="HL8" i="50" s="1"/>
  <c r="HR8" i="50" a="1"/>
  <c r="HR8" i="50" s="1"/>
  <c r="NX8" i="50" a="1"/>
  <c r="NX8" i="50" s="1"/>
  <c r="HJ8" i="50" a="1"/>
  <c r="HJ8" i="50" s="1"/>
  <c r="NP8" i="50" a="1"/>
  <c r="NP8" i="50" s="1"/>
  <c r="HB8" i="50" a="1"/>
  <c r="HB8" i="50" s="1"/>
  <c r="NH8" i="50" a="1"/>
  <c r="NH8" i="50" s="1"/>
  <c r="GT8" i="50" a="1"/>
  <c r="GT8" i="50" s="1"/>
  <c r="MZ8" i="50" a="1"/>
  <c r="MZ8" i="50" s="1"/>
  <c r="FQ8" i="50" a="1"/>
  <c r="FQ8" i="50" s="1"/>
  <c r="LW8" i="50" a="1"/>
  <c r="LW8" i="50" s="1"/>
  <c r="GI8" i="50" a="1"/>
  <c r="GI8" i="50" s="1"/>
  <c r="MO8" i="50" a="1"/>
  <c r="MO8" i="50" s="1"/>
  <c r="GH8" i="50" a="1"/>
  <c r="GH8" i="50" s="1"/>
  <c r="MN8" i="50" a="1"/>
  <c r="MN8" i="50" s="1"/>
  <c r="FM8" i="50" a="1"/>
  <c r="FM8" i="50" s="1"/>
  <c r="LS8" i="50" a="1"/>
  <c r="LS8" i="50" s="1"/>
  <c r="OH8" i="50" a="1"/>
  <c r="OH8" i="50" s="1"/>
  <c r="IB8" i="50" a="1"/>
  <c r="IB8" i="50" s="1"/>
  <c r="HZ8" i="50" a="1"/>
  <c r="HZ8" i="50" s="1"/>
  <c r="OF8" i="50" a="1"/>
  <c r="OF8" i="50" s="1"/>
  <c r="HI8" i="50" a="1"/>
  <c r="HI8" i="50" s="1"/>
  <c r="NO8" i="50" a="1"/>
  <c r="NO8" i="50" s="1"/>
  <c r="HA8" i="50" a="1"/>
  <c r="HA8" i="50" s="1"/>
  <c r="NG8" i="50" a="1"/>
  <c r="NG8" i="50" s="1"/>
  <c r="GS8" i="50" a="1"/>
  <c r="GS8" i="50" s="1"/>
  <c r="MY8" i="50" a="1"/>
  <c r="MY8" i="50" s="1"/>
  <c r="GA8" i="50" a="1"/>
  <c r="GA8" i="50" s="1"/>
  <c r="MG8" i="50" a="1"/>
  <c r="MG8" i="50" s="1"/>
  <c r="MT8" i="50" a="1"/>
  <c r="MT8" i="50" s="1"/>
  <c r="GN8" i="50" a="1"/>
  <c r="GN8" i="50" s="1"/>
  <c r="MD8" i="50" a="1"/>
  <c r="MD8" i="50" s="1"/>
  <c r="FX8" i="50" a="1"/>
  <c r="FX8" i="50" s="1"/>
  <c r="GB8" i="50" a="1"/>
  <c r="GB8" i="50" s="1"/>
  <c r="MH8" i="50" a="1"/>
  <c r="MH8" i="50" s="1"/>
  <c r="OO8" i="50" a="1"/>
  <c r="OO8" i="50" s="1"/>
  <c r="II8" i="50" a="1"/>
  <c r="II8" i="50" s="1"/>
  <c r="HQ8" i="50" a="1"/>
  <c r="HQ8" i="50" s="1"/>
  <c r="NW8" i="50" a="1"/>
  <c r="NW8" i="50" s="1"/>
  <c r="IF8" i="50" a="1"/>
  <c r="IF8" i="50" s="1"/>
  <c r="OL8" i="50" a="1"/>
  <c r="OL8" i="50" s="1"/>
  <c r="HX8" i="50" a="1"/>
  <c r="HX8" i="50" s="1"/>
  <c r="OD8" i="50" a="1"/>
  <c r="OD8" i="50" s="1"/>
  <c r="HP8" i="50" a="1"/>
  <c r="HP8" i="50" s="1"/>
  <c r="NV8" i="50" a="1"/>
  <c r="NV8" i="50" s="1"/>
  <c r="HH8" i="50" a="1"/>
  <c r="HH8" i="50" s="1"/>
  <c r="NN8" i="50" a="1"/>
  <c r="NN8" i="50" s="1"/>
  <c r="GZ8" i="50" a="1"/>
  <c r="GZ8" i="50" s="1"/>
  <c r="NF8" i="50" a="1"/>
  <c r="NF8" i="50" s="1"/>
  <c r="GR8" i="50" a="1"/>
  <c r="GR8" i="50" s="1"/>
  <c r="MX8" i="50" a="1"/>
  <c r="MX8" i="50" s="1"/>
  <c r="MK8" i="50" a="1"/>
  <c r="MK8" i="50" s="1"/>
  <c r="GE8" i="50" a="1"/>
  <c r="GE8" i="50" s="1"/>
  <c r="ME8" i="50" a="1"/>
  <c r="ME8" i="50" s="1"/>
  <c r="FY8" i="50" a="1"/>
  <c r="FY8" i="50" s="1"/>
  <c r="FS8" i="50" a="1"/>
  <c r="FS8" i="50" s="1"/>
  <c r="LY8" i="50" a="1"/>
  <c r="LY8" i="50" s="1"/>
  <c r="OP8" i="50" a="1"/>
  <c r="OP8" i="50" s="1"/>
  <c r="IJ8" i="50" a="1"/>
  <c r="IJ8" i="50" s="1"/>
  <c r="IH8" i="50" a="1"/>
  <c r="IH8" i="50" s="1"/>
  <c r="ON8" i="50" a="1"/>
  <c r="ON8" i="50" s="1"/>
  <c r="IG8" i="50" a="1"/>
  <c r="IG8" i="50" s="1"/>
  <c r="OM8" i="50" a="1"/>
  <c r="OM8" i="50" s="1"/>
  <c r="IE8" i="50" a="1"/>
  <c r="IE8" i="50" s="1"/>
  <c r="OK8" i="50" a="1"/>
  <c r="OK8" i="50" s="1"/>
  <c r="HW8" i="50" a="1"/>
  <c r="HW8" i="50" s="1"/>
  <c r="OC8" i="50" a="1"/>
  <c r="OC8" i="50" s="1"/>
  <c r="HO8" i="50" a="1"/>
  <c r="HO8" i="50" s="1"/>
  <c r="NU8" i="50" a="1"/>
  <c r="NU8" i="50" s="1"/>
  <c r="HG8" i="50" a="1"/>
  <c r="HG8" i="50" s="1"/>
  <c r="NM8" i="50" a="1"/>
  <c r="NM8" i="50" s="1"/>
  <c r="GY8" i="50" a="1"/>
  <c r="GY8" i="50" s="1"/>
  <c r="NE8" i="50" a="1"/>
  <c r="NE8" i="50" s="1"/>
  <c r="GQ8" i="50" a="1"/>
  <c r="GQ8" i="50" s="1"/>
  <c r="MW8" i="50" a="1"/>
  <c r="MW8" i="50" s="1"/>
  <c r="FU8" i="50" a="1"/>
  <c r="FU8" i="50" s="1"/>
  <c r="MA8" i="50" a="1"/>
  <c r="MA8" i="50" s="1"/>
  <c r="GD8" i="50" a="1"/>
  <c r="GD8" i="50" s="1"/>
  <c r="MJ8" i="50" a="1"/>
  <c r="MJ8" i="50" s="1"/>
  <c r="FN8" i="50" a="1"/>
  <c r="FN8" i="50" s="1"/>
  <c r="LT8" i="50" a="1"/>
  <c r="LT8" i="50" s="1"/>
  <c r="FL8" i="50" a="1"/>
  <c r="FL8" i="50" s="1"/>
  <c r="LR8" i="50" a="1"/>
  <c r="LR8" i="50" s="1"/>
  <c r="OG8" i="50" a="1"/>
  <c r="OG8" i="50" s="1"/>
  <c r="IA8" i="50" a="1"/>
  <c r="IA8" i="50" s="1"/>
  <c r="HY8" i="50" a="1"/>
  <c r="HY8" i="50" s="1"/>
  <c r="OE8" i="50" a="1"/>
  <c r="OE8" i="50" s="1"/>
  <c r="ID8" i="50" a="1"/>
  <c r="ID8" i="50" s="1"/>
  <c r="OJ8" i="50" a="1"/>
  <c r="OJ8" i="50" s="1"/>
  <c r="HV8" i="50" a="1"/>
  <c r="HV8" i="50" s="1"/>
  <c r="OB8" i="50" a="1"/>
  <c r="OB8" i="50" s="1"/>
  <c r="HN8" i="50" a="1"/>
  <c r="HN8" i="50" s="1"/>
  <c r="NT8" i="50" a="1"/>
  <c r="NT8" i="50" s="1"/>
  <c r="HF8" i="50" a="1"/>
  <c r="HF8" i="50" s="1"/>
  <c r="NL8" i="50" a="1"/>
  <c r="NL8" i="50" s="1"/>
  <c r="GX8" i="50" a="1"/>
  <c r="GX8" i="50" s="1"/>
  <c r="ND8" i="50" a="1"/>
  <c r="ND8" i="50" s="1"/>
  <c r="GK8" i="50" a="1"/>
  <c r="GK8" i="50" s="1"/>
  <c r="MQ8" i="50" a="1"/>
  <c r="MQ8" i="50" s="1"/>
  <c r="FZ8" i="50" a="1"/>
  <c r="FZ8" i="50" s="1"/>
  <c r="MF8" i="50" a="1"/>
  <c r="MF8" i="50" s="1"/>
  <c r="LU8" i="50" a="1"/>
  <c r="LU8" i="50" s="1"/>
  <c r="FO8" i="50" a="1"/>
  <c r="FO8" i="50" s="1"/>
  <c r="GL8" i="50" a="1"/>
  <c r="GL8" i="50" s="1"/>
  <c r="MR8" i="50" a="1"/>
  <c r="MR8" i="50" s="1"/>
  <c r="FK8" i="50" a="1"/>
  <c r="FK8" i="50" s="1"/>
  <c r="LQ8" i="50" a="1"/>
  <c r="LQ8" i="50" s="1"/>
  <c r="LF8" i="50" a="1"/>
  <c r="LF8" i="50" s="1"/>
  <c r="KH8" i="50" a="1"/>
  <c r="KH8" i="50" s="1"/>
  <c r="JA8" i="50" a="1"/>
  <c r="JA8" i="50" s="1"/>
  <c r="KG8" i="50" a="1"/>
  <c r="KG8" i="50" s="1"/>
  <c r="JM8" i="50" a="1"/>
  <c r="JM8" i="50" s="1"/>
  <c r="IV8" i="50" a="1"/>
  <c r="IV8" i="50" s="1"/>
  <c r="KR8" i="50" a="1"/>
  <c r="KR8" i="50" s="1"/>
  <c r="JT8" i="50" a="1"/>
  <c r="JT8" i="50" s="1"/>
  <c r="KQ8" i="50" a="1"/>
  <c r="KQ8" i="50" s="1"/>
  <c r="JN8" i="50" a="1"/>
  <c r="JN8" i="50" s="1"/>
  <c r="JL8" i="50" a="1"/>
  <c r="JL8" i="50" s="1"/>
  <c r="KD8" i="50" a="1"/>
  <c r="KD8" i="50" s="1"/>
  <c r="IU8" i="50" a="1"/>
  <c r="IU8" i="50" s="1"/>
  <c r="LA8" i="50" a="1"/>
  <c r="LA8" i="50" s="1"/>
  <c r="KC8" i="50" a="1"/>
  <c r="KC8" i="50" s="1"/>
  <c r="JB8" i="50" a="1"/>
  <c r="JB8" i="50" s="1"/>
  <c r="KZ8" i="50" a="1"/>
  <c r="KZ8" i="50" s="1"/>
  <c r="JG8" i="50" a="1"/>
  <c r="JG8" i="50" s="1"/>
  <c r="LK8" i="50" a="1"/>
  <c r="LK8" i="50" s="1"/>
  <c r="KY8" i="50" a="1"/>
  <c r="KY8" i="50" s="1"/>
  <c r="KA8" i="50" a="1"/>
  <c r="KA8" i="50" s="1"/>
  <c r="IR8" i="50" a="1"/>
  <c r="IR8" i="50" s="1"/>
  <c r="KX8" i="50" a="1"/>
  <c r="KX8" i="50" s="1"/>
  <c r="JZ8" i="50" a="1"/>
  <c r="JZ8" i="50" s="1"/>
  <c r="JE8" i="50" a="1"/>
  <c r="JE8" i="50" s="1"/>
  <c r="KK8" i="50" a="1"/>
  <c r="KK8" i="50" s="1"/>
  <c r="JH8" i="50" a="1"/>
  <c r="JH8" i="50" s="1"/>
  <c r="KV8" i="50" a="1"/>
  <c r="KV8" i="50" s="1"/>
  <c r="IX8" i="50" a="1"/>
  <c r="IX8" i="50" s="1"/>
  <c r="JF8" i="50" a="1"/>
  <c r="JF8" i="50" s="1"/>
  <c r="IO8" i="50" a="1"/>
  <c r="IO8" i="50" s="1"/>
  <c r="KT8" i="50" a="1"/>
  <c r="KT8" i="50" s="1"/>
  <c r="JV8" i="50" a="1"/>
  <c r="JV8" i="50" s="1"/>
  <c r="JR8" i="50" a="1"/>
  <c r="JR8" i="50" s="1"/>
  <c r="LE8" i="50" a="1"/>
  <c r="LE8" i="50" s="1"/>
  <c r="KS8" i="50" a="1"/>
  <c r="KS8" i="50" s="1"/>
  <c r="JU8" i="50" a="1"/>
  <c r="JU8" i="50" s="1"/>
  <c r="LD8" i="50" a="1"/>
  <c r="LD8" i="50" s="1"/>
  <c r="KF8" i="50" a="1"/>
  <c r="KF8" i="50" s="1"/>
  <c r="IS8" i="50" a="1"/>
  <c r="IS8" i="50" s="1"/>
  <c r="IQ8" i="50" a="1"/>
  <c r="IQ8" i="50" s="1"/>
  <c r="LC8" i="50" a="1"/>
  <c r="LC8" i="50" s="1"/>
  <c r="KE8" i="50" a="1"/>
  <c r="KE8" i="50" s="1"/>
  <c r="JO8" i="50" a="1"/>
  <c r="JO8" i="50" s="1"/>
  <c r="LB8" i="50" a="1"/>
  <c r="LB8" i="50" s="1"/>
  <c r="KP8" i="50" a="1"/>
  <c r="KP8" i="50" s="1"/>
  <c r="IY8" i="50" a="1"/>
  <c r="IY8" i="50" s="1"/>
  <c r="JQ8" i="50" a="1"/>
  <c r="JQ8" i="50" s="1"/>
  <c r="LM8" i="50" a="1"/>
  <c r="LM8" i="50" s="1"/>
  <c r="KO8" i="50" a="1"/>
  <c r="KO8" i="50" s="1"/>
  <c r="JS8" i="50" a="1"/>
  <c r="JS8" i="50" s="1"/>
  <c r="IZ8" i="50" a="1"/>
  <c r="IZ8" i="50" s="1"/>
  <c r="LL8" i="50" a="1"/>
  <c r="LL8" i="50" s="1"/>
  <c r="KN8" i="50" a="1"/>
  <c r="KN8" i="50" s="1"/>
  <c r="KB8" i="50" a="1"/>
  <c r="KB8" i="50" s="1"/>
  <c r="JI8" i="50" a="1"/>
  <c r="JI8" i="50" s="1"/>
  <c r="JJ8" i="50" a="1"/>
  <c r="JJ8" i="50" s="1"/>
  <c r="KM8" i="50" a="1"/>
  <c r="KM8" i="50" s="1"/>
  <c r="IT8" i="50" a="1"/>
  <c r="IT8" i="50" s="1"/>
  <c r="IP8" i="50" a="1"/>
  <c r="IP8" i="50" s="1"/>
  <c r="LJ8" i="50" a="1"/>
  <c r="LJ8" i="50" s="1"/>
  <c r="KL8" i="50" a="1"/>
  <c r="KL8" i="50" s="1"/>
  <c r="JD8" i="50" a="1"/>
  <c r="JD8" i="50" s="1"/>
  <c r="IW8" i="50" a="1"/>
  <c r="IW8" i="50" s="1"/>
  <c r="LI8" i="50" a="1"/>
  <c r="LI8" i="50" s="1"/>
  <c r="KW8" i="50" a="1"/>
  <c r="KW8" i="50" s="1"/>
  <c r="JY8" i="50" a="1"/>
  <c r="JY8" i="50" s="1"/>
  <c r="JP8" i="50" a="1"/>
  <c r="JP8" i="50" s="1"/>
  <c r="LH8" i="50" a="1"/>
  <c r="LH8" i="50" s="1"/>
  <c r="KJ8" i="50" a="1"/>
  <c r="KJ8" i="50" s="1"/>
  <c r="JX8" i="50" a="1"/>
  <c r="JX8" i="50" s="1"/>
  <c r="LG8" i="50" a="1"/>
  <c r="LG8" i="50" s="1"/>
  <c r="KU8" i="50" a="1"/>
  <c r="KU8" i="50" s="1"/>
  <c r="KI8" i="50" a="1"/>
  <c r="KI8" i="50" s="1"/>
  <c r="JW8" i="50" a="1"/>
  <c r="JW8" i="50" s="1"/>
  <c r="JC8" i="50" a="1"/>
  <c r="JC8" i="50" s="1"/>
  <c r="JK8" i="50" a="1"/>
  <c r="JK8" i="50" s="1"/>
  <c r="IN8" i="50" a="1"/>
  <c r="IN8" i="50" s="1"/>
  <c r="D11" i="46"/>
  <c r="FU8" i="53" l="1" a="1"/>
  <c r="FU8" i="53" s="1"/>
  <c r="GG8" i="53" a="1"/>
  <c r="GG8" i="53" s="1"/>
  <c r="GS8" i="53" a="1"/>
  <c r="GS8" i="53" s="1"/>
  <c r="FW8" i="53" a="1"/>
  <c r="FW8" i="53" s="1"/>
  <c r="GM8" i="53" a="1"/>
  <c r="GM8" i="53" s="1"/>
  <c r="FV8" i="53" a="1"/>
  <c r="FV8" i="53" s="1"/>
  <c r="GH8" i="53" a="1"/>
  <c r="GH8" i="53" s="1"/>
  <c r="GT8" i="53" a="1"/>
  <c r="GT8" i="53" s="1"/>
  <c r="FK8" i="53" a="1"/>
  <c r="FK8" i="53" s="1"/>
  <c r="GI8" i="53" a="1"/>
  <c r="GI8" i="53" s="1"/>
  <c r="GU8" i="53" a="1"/>
  <c r="GU8" i="53" s="1"/>
  <c r="FL8" i="53" a="1"/>
  <c r="FL8" i="53" s="1"/>
  <c r="FX8" i="53" a="1"/>
  <c r="FX8" i="53" s="1"/>
  <c r="GJ8" i="53" a="1"/>
  <c r="GJ8" i="53" s="1"/>
  <c r="GV8" i="53" a="1"/>
  <c r="GV8" i="53" s="1"/>
  <c r="FZ8" i="53" a="1"/>
  <c r="FZ8" i="53" s="1"/>
  <c r="GL8" i="53" a="1"/>
  <c r="GL8" i="53" s="1"/>
  <c r="FJ8" i="53" a="1"/>
  <c r="FJ8" i="53" s="1"/>
  <c r="GA8" i="53" a="1"/>
  <c r="GA8" i="53" s="1"/>
  <c r="FM8" i="53" a="1"/>
  <c r="FM8" i="53" s="1"/>
  <c r="FY8" i="53" a="1"/>
  <c r="FY8" i="53" s="1"/>
  <c r="GK8" i="53" a="1"/>
  <c r="GK8" i="53" s="1"/>
  <c r="GW8" i="53" a="1"/>
  <c r="GW8" i="53" s="1"/>
  <c r="FN8" i="53" a="1"/>
  <c r="FN8" i="53" s="1"/>
  <c r="FO8" i="53" a="1"/>
  <c r="FO8" i="53" s="1"/>
  <c r="FQ8" i="53" a="1"/>
  <c r="FQ8" i="53" s="1"/>
  <c r="GC8" i="53" a="1"/>
  <c r="GC8" i="53" s="1"/>
  <c r="GO8" i="53" a="1"/>
  <c r="GO8" i="53" s="1"/>
  <c r="FR8" i="53" a="1"/>
  <c r="FR8" i="53" s="1"/>
  <c r="GD8" i="53" a="1"/>
  <c r="GD8" i="53" s="1"/>
  <c r="GP8" i="53" a="1"/>
  <c r="GP8" i="53" s="1"/>
  <c r="FS8" i="53" a="1"/>
  <c r="FS8" i="53" s="1"/>
  <c r="GE8" i="53" a="1"/>
  <c r="GE8" i="53" s="1"/>
  <c r="GQ8" i="53" a="1"/>
  <c r="GQ8" i="53" s="1"/>
  <c r="FT8" i="53" a="1"/>
  <c r="FT8" i="53" s="1"/>
  <c r="GF8" i="53" a="1"/>
  <c r="GF8" i="53" s="1"/>
  <c r="GR8" i="53" a="1"/>
  <c r="GR8" i="53" s="1"/>
  <c r="FP8" i="53" a="1"/>
  <c r="FP8" i="53" s="1"/>
  <c r="GB8" i="53" a="1"/>
  <c r="GB8" i="53" s="1"/>
  <c r="GN8" i="53" a="1"/>
  <c r="GN8" i="53" s="1"/>
  <c r="DL8" i="61" a="1"/>
  <c r="DL8" i="61" s="1"/>
  <c r="DM8" i="61" a="1"/>
  <c r="DM8" i="61" s="1"/>
  <c r="DL8" i="53" a="1"/>
  <c r="DL8" i="53" s="1"/>
  <c r="DN8" i="61" a="1"/>
  <c r="DN8" i="61" s="1"/>
  <c r="DM8" i="53" a="1"/>
  <c r="DM8" i="53" s="1"/>
  <c r="DO8" i="61" a="1"/>
  <c r="DO8" i="61" s="1"/>
  <c r="DP8" i="61" a="1"/>
  <c r="DP8" i="61" s="1"/>
  <c r="DN8" i="53" a="1"/>
  <c r="DN8" i="53" s="1"/>
  <c r="DQ8" i="61" a="1"/>
  <c r="DQ8" i="61" s="1"/>
  <c r="DO8" i="53" a="1"/>
  <c r="DO8" i="53" s="1"/>
  <c r="DP8" i="53" a="1"/>
  <c r="DP8" i="53" s="1"/>
  <c r="DR8" i="61" a="1"/>
  <c r="DR8" i="61" s="1"/>
  <c r="DS8" i="61" a="1"/>
  <c r="DS8" i="61" s="1"/>
  <c r="DQ8" i="53" a="1"/>
  <c r="DQ8" i="53" s="1"/>
  <c r="DT8" i="61" a="1"/>
  <c r="DT8" i="61" s="1"/>
  <c r="DR8" i="53" a="1"/>
  <c r="DR8" i="53" s="1"/>
  <c r="DS8" i="53" a="1"/>
  <c r="DS8" i="53" s="1"/>
  <c r="DU8" i="61" a="1"/>
  <c r="DU8" i="61" s="1"/>
  <c r="DT8" i="53" a="1"/>
  <c r="DT8" i="53" s="1"/>
  <c r="DU8" i="53" a="1"/>
  <c r="DU8" i="53" s="1"/>
  <c r="AJ8" i="61" a="1"/>
  <c r="AJ8" i="61" s="1"/>
  <c r="AJ8" i="53" a="1"/>
  <c r="AJ8" i="53" s="1"/>
  <c r="AK8" i="61" a="1"/>
  <c r="AK8" i="61" s="1"/>
  <c r="AK8" i="53" a="1"/>
  <c r="AK8" i="53" s="1"/>
  <c r="AL8" i="61" a="1"/>
  <c r="AL8" i="61" s="1"/>
  <c r="AM8" i="61" a="1"/>
  <c r="AM8" i="61" s="1"/>
  <c r="AL8" i="53" a="1"/>
  <c r="AL8" i="53" s="1"/>
  <c r="AN8" i="61" a="1"/>
  <c r="AN8" i="61" s="1"/>
  <c r="AM8" i="53" a="1"/>
  <c r="AM8" i="53" s="1"/>
  <c r="AN8" i="53" a="1"/>
  <c r="AN8" i="53" s="1"/>
  <c r="AO8" i="61" a="1"/>
  <c r="AO8" i="61" s="1"/>
  <c r="AO8" i="53" a="1"/>
  <c r="AO8" i="53" s="1"/>
  <c r="AP8" i="61" a="1"/>
  <c r="AP8" i="61" s="1"/>
  <c r="AQ8" i="61" a="1"/>
  <c r="AQ8" i="61" s="1"/>
  <c r="AP8" i="53" a="1"/>
  <c r="AP8" i="53" s="1"/>
  <c r="AQ8" i="53" a="1"/>
  <c r="AQ8" i="53" s="1"/>
  <c r="AR8" i="61" a="1"/>
  <c r="AR8" i="61" s="1"/>
  <c r="AR8" i="53" a="1"/>
  <c r="AR8" i="53" s="1"/>
  <c r="AS8" i="61" a="1"/>
  <c r="AS8" i="61" s="1"/>
  <c r="AS8" i="53" a="1"/>
  <c r="AS8" i="53" s="1"/>
  <c r="F8" i="53" a="1"/>
  <c r="F8" i="53" s="1"/>
  <c r="DH8" i="61" a="1"/>
  <c r="DH8" i="61" s="1"/>
  <c r="CZ8" i="61" a="1"/>
  <c r="CZ8" i="61" s="1"/>
  <c r="CR8" i="61" a="1"/>
  <c r="CR8" i="61" s="1"/>
  <c r="CJ8" i="61" a="1"/>
  <c r="CJ8" i="61" s="1"/>
  <c r="DG8" i="61" a="1"/>
  <c r="DG8" i="61" s="1"/>
  <c r="CY8" i="61" a="1"/>
  <c r="CY8" i="61" s="1"/>
  <c r="CQ8" i="61" a="1"/>
  <c r="CQ8" i="61" s="1"/>
  <c r="CI8" i="61" a="1"/>
  <c r="CI8" i="61" s="1"/>
  <c r="DF8" i="61" a="1"/>
  <c r="DF8" i="61" s="1"/>
  <c r="CX8" i="61" a="1"/>
  <c r="CX8" i="61" s="1"/>
  <c r="CP8" i="61" a="1"/>
  <c r="CP8" i="61" s="1"/>
  <c r="CH8" i="61" a="1"/>
  <c r="CH8" i="61" s="1"/>
  <c r="DE8" i="61" a="1"/>
  <c r="DE8" i="61" s="1"/>
  <c r="CW8" i="61" a="1"/>
  <c r="CW8" i="61" s="1"/>
  <c r="CO8" i="61" a="1"/>
  <c r="CO8" i="61" s="1"/>
  <c r="DD8" i="61" a="1"/>
  <c r="DD8" i="61" s="1"/>
  <c r="CV8" i="61" a="1"/>
  <c r="CV8" i="61" s="1"/>
  <c r="CN8" i="61" a="1"/>
  <c r="CN8" i="61" s="1"/>
  <c r="DK8" i="61" a="1"/>
  <c r="DK8" i="61" s="1"/>
  <c r="DC8" i="61" a="1"/>
  <c r="DC8" i="61" s="1"/>
  <c r="CU8" i="61" a="1"/>
  <c r="CU8" i="61" s="1"/>
  <c r="CM8" i="61" a="1"/>
  <c r="CM8" i="61" s="1"/>
  <c r="DJ8" i="61" a="1"/>
  <c r="DJ8" i="61" s="1"/>
  <c r="DB8" i="61" a="1"/>
  <c r="DB8" i="61" s="1"/>
  <c r="CT8" i="61" a="1"/>
  <c r="CT8" i="61" s="1"/>
  <c r="CL8" i="61" a="1"/>
  <c r="CL8" i="61" s="1"/>
  <c r="DI8" i="61" a="1"/>
  <c r="DI8" i="61" s="1"/>
  <c r="DA8" i="61" a="1"/>
  <c r="DA8" i="61" s="1"/>
  <c r="CS8" i="61" a="1"/>
  <c r="CS8" i="61" s="1"/>
  <c r="CK8" i="61" a="1"/>
  <c r="CK8" i="61" s="1"/>
  <c r="AH8" i="61" a="1"/>
  <c r="AH8" i="61" s="1"/>
  <c r="V8" i="61" a="1"/>
  <c r="V8" i="61" s="1"/>
  <c r="Z8" i="53" a="1"/>
  <c r="Z8" i="53" s="1"/>
  <c r="AG8" i="61" a="1"/>
  <c r="AG8" i="61" s="1"/>
  <c r="U8" i="61" a="1"/>
  <c r="U8" i="61" s="1"/>
  <c r="Y8" i="53" a="1"/>
  <c r="Y8" i="53" s="1"/>
  <c r="AF8" i="61" a="1"/>
  <c r="AF8" i="61" s="1"/>
  <c r="T8" i="61" a="1"/>
  <c r="T8" i="61" s="1"/>
  <c r="X8" i="53" a="1"/>
  <c r="X8" i="53" s="1"/>
  <c r="AE8" i="61" a="1"/>
  <c r="AE8" i="61" s="1"/>
  <c r="S8" i="61" a="1"/>
  <c r="S8" i="61" s="1"/>
  <c r="AI8" i="53" a="1"/>
  <c r="AI8" i="53" s="1"/>
  <c r="W8" i="53" a="1"/>
  <c r="W8" i="53" s="1"/>
  <c r="AD8" i="61" a="1"/>
  <c r="AD8" i="61" s="1"/>
  <c r="R8" i="61" a="1"/>
  <c r="R8" i="61" s="1"/>
  <c r="AH8" i="53" a="1"/>
  <c r="AH8" i="53" s="1"/>
  <c r="V8" i="53" a="1"/>
  <c r="V8" i="53" s="1"/>
  <c r="AC8" i="61" a="1"/>
  <c r="AC8" i="61" s="1"/>
  <c r="Q8" i="61" a="1"/>
  <c r="Q8" i="61" s="1"/>
  <c r="AG8" i="53" a="1"/>
  <c r="AG8" i="53" s="1"/>
  <c r="U8" i="53" a="1"/>
  <c r="U8" i="53" s="1"/>
  <c r="AB8" i="61" a="1"/>
  <c r="AB8" i="61" s="1"/>
  <c r="P8" i="61" a="1"/>
  <c r="P8" i="61" s="1"/>
  <c r="AF8" i="53" a="1"/>
  <c r="AF8" i="53" s="1"/>
  <c r="T8" i="53" a="1"/>
  <c r="T8" i="53" s="1"/>
  <c r="S8" i="53" a="1"/>
  <c r="S8" i="53" s="1"/>
  <c r="AA8" i="61" a="1"/>
  <c r="AA8" i="61" s="1"/>
  <c r="AE8" i="53" a="1"/>
  <c r="AE8" i="53" s="1"/>
  <c r="Z8" i="61" a="1"/>
  <c r="Z8" i="61" s="1"/>
  <c r="AD8" i="53" a="1"/>
  <c r="AD8" i="53" s="1"/>
  <c r="R8" i="53" a="1"/>
  <c r="R8" i="53" s="1"/>
  <c r="Y8" i="61" a="1"/>
  <c r="Y8" i="61" s="1"/>
  <c r="AC8" i="53" a="1"/>
  <c r="AC8" i="53" s="1"/>
  <c r="Q8" i="53" a="1"/>
  <c r="Q8" i="53" s="1"/>
  <c r="P8" i="53" a="1"/>
  <c r="P8" i="53" s="1"/>
  <c r="X8" i="61" a="1"/>
  <c r="X8" i="61" s="1"/>
  <c r="AB8" i="53" a="1"/>
  <c r="AB8" i="53" s="1"/>
  <c r="AI8" i="61" a="1"/>
  <c r="AI8" i="61" s="1"/>
  <c r="W8" i="61" a="1"/>
  <c r="W8" i="61" s="1"/>
  <c r="AA8" i="53" a="1"/>
  <c r="AA8" i="53" s="1"/>
  <c r="J8" i="61" a="1"/>
  <c r="J8" i="61" s="1"/>
  <c r="N8" i="53" a="1"/>
  <c r="N8" i="53" s="1"/>
  <c r="I8" i="61" a="1"/>
  <c r="I8" i="61" s="1"/>
  <c r="M8" i="53" a="1"/>
  <c r="M8" i="53" s="1"/>
  <c r="H8" i="61" a="1"/>
  <c r="H8" i="61" s="1"/>
  <c r="L8" i="53" a="1"/>
  <c r="L8" i="53" s="1"/>
  <c r="G8" i="53" a="1"/>
  <c r="G8" i="53" s="1"/>
  <c r="G8" i="61" a="1"/>
  <c r="G8" i="61" s="1"/>
  <c r="K8" i="53" a="1"/>
  <c r="K8" i="53" s="1"/>
  <c r="F8" i="61" a="1"/>
  <c r="F8" i="61" s="1"/>
  <c r="J8" i="53" a="1"/>
  <c r="J8" i="53" s="1"/>
  <c r="I8" i="53" a="1"/>
  <c r="I8" i="53" s="1"/>
  <c r="H8" i="53" a="1"/>
  <c r="H8" i="53" s="1"/>
  <c r="O8" i="61" a="1"/>
  <c r="O8" i="61" s="1"/>
  <c r="N8" i="61" a="1"/>
  <c r="N8" i="61" s="1"/>
  <c r="M8" i="61" a="1"/>
  <c r="M8" i="61" s="1"/>
  <c r="L8" i="61" a="1"/>
  <c r="L8" i="61" s="1"/>
  <c r="K8" i="61" a="1"/>
  <c r="K8" i="61" s="1"/>
  <c r="O8" i="53" a="1"/>
  <c r="O8" i="53" s="1"/>
  <c r="CX8" i="53" a="1"/>
  <c r="CX8" i="53" s="1"/>
  <c r="CW8" i="53" a="1"/>
  <c r="CW8" i="53" s="1"/>
  <c r="CI8" i="53" a="1"/>
  <c r="CI8" i="53" s="1"/>
  <c r="CL8" i="53" a="1"/>
  <c r="CL8" i="53" s="1"/>
  <c r="CM8" i="53" a="1"/>
  <c r="CM8" i="53" s="1"/>
  <c r="DJ8" i="53" a="1"/>
  <c r="DJ8" i="53" s="1"/>
  <c r="CP8" i="53" a="1"/>
  <c r="CP8" i="53" s="1"/>
  <c r="DG8" i="53" a="1"/>
  <c r="DG8" i="53" s="1"/>
  <c r="CV8" i="53" a="1"/>
  <c r="CV8" i="53" s="1"/>
  <c r="DD8" i="53" a="1"/>
  <c r="DD8" i="53" s="1"/>
  <c r="CY8" i="53" a="1"/>
  <c r="CY8" i="53" s="1"/>
  <c r="DB8" i="53" a="1"/>
  <c r="DB8" i="53" s="1"/>
  <c r="DE8" i="53" a="1"/>
  <c r="DE8" i="53" s="1"/>
  <c r="CR8" i="53" a="1"/>
  <c r="CR8" i="53" s="1"/>
  <c r="DH8" i="53" a="1"/>
  <c r="DH8" i="53" s="1"/>
  <c r="CU8" i="53" a="1"/>
  <c r="CU8" i="53" s="1"/>
  <c r="DF8" i="53" a="1"/>
  <c r="DF8" i="53" s="1"/>
  <c r="DA8" i="53" a="1"/>
  <c r="DA8" i="53" s="1"/>
  <c r="DI8" i="53" a="1"/>
  <c r="DI8" i="53" s="1"/>
  <c r="CN8" i="53" a="1"/>
  <c r="CN8" i="53" s="1"/>
  <c r="CH8" i="53" a="1"/>
  <c r="CH8" i="53" s="1"/>
  <c r="CK8" i="53" a="1"/>
  <c r="CK8" i="53" s="1"/>
  <c r="CS8" i="53" a="1"/>
  <c r="CS8" i="53" s="1"/>
  <c r="CJ8" i="53" a="1"/>
  <c r="CJ8" i="53" s="1"/>
  <c r="DC8" i="53" a="1"/>
  <c r="DC8" i="53" s="1"/>
  <c r="CO8" i="53" a="1"/>
  <c r="CO8" i="53" s="1"/>
  <c r="CZ8" i="53" a="1"/>
  <c r="CZ8" i="53" s="1"/>
  <c r="DK8" i="53" a="1"/>
  <c r="DK8" i="53" s="1"/>
  <c r="CT8" i="53" a="1"/>
  <c r="CT8" i="53" s="1"/>
  <c r="CQ8" i="53" a="1"/>
  <c r="CQ8" i="53" s="1"/>
  <c r="CG8" i="53" l="1" a="1"/>
  <c r="CG8" i="53" s="1"/>
  <c r="G8" i="55" s="1" a="1"/>
  <c r="G8" i="55" s="1"/>
  <c r="E8" i="53" a="1"/>
  <c r="E8" i="53" s="1"/>
  <c r="F8" i="55" s="1" a="1"/>
  <c r="F8" i="55" s="1"/>
  <c r="E8" i="61" a="1"/>
  <c r="E8" i="61" s="1"/>
  <c r="CG8" i="61" a="1"/>
  <c r="CG8" i="61" s="1"/>
  <c r="D12" i="46" l="1"/>
  <c r="D17" i="46"/>
  <c r="D16" i="46" s="1"/>
  <c r="H8" i="55" a="1"/>
  <c r="H8" i="55" s="1"/>
  <c r="FI8" i="53" l="1" a="1"/>
  <c r="FI8" i="53" s="1"/>
  <c r="I8" i="55" s="1" a="1"/>
  <c r="I8" i="55" s="1"/>
  <c r="D13" i="46" s="1"/>
  <c r="D15" i="46"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<sst xmlns="http://schemas.openxmlformats.org/spreadsheetml/2006/main" count="70873" uniqueCount="525">
  <si>
    <t>Climate Peril</t>
  </si>
  <si>
    <t>Wind</t>
  </si>
  <si>
    <t>Severity Threshold</t>
  </si>
  <si>
    <t>Annual Event Probability Forecast</t>
  </si>
  <si>
    <t>Disclaimer</t>
  </si>
  <si>
    <t>Contents</t>
  </si>
  <si>
    <t>This file contains the following pages:</t>
  </si>
  <si>
    <t>Color</t>
  </si>
  <si>
    <t>Tab Name</t>
  </si>
  <si>
    <t>Tab Link</t>
  </si>
  <si>
    <t>Asset Class</t>
  </si>
  <si>
    <t>Pole</t>
  </si>
  <si>
    <t>Description/Purpose</t>
  </si>
  <si>
    <t>Location</t>
  </si>
  <si>
    <t>Sub Class</t>
  </si>
  <si>
    <t>Class 4</t>
  </si>
  <si>
    <t>Class 3</t>
  </si>
  <si>
    <t>Class 2</t>
  </si>
  <si>
    <t>Unit Basis</t>
  </si>
  <si>
    <t>Class 5</t>
  </si>
  <si>
    <t>N/A</t>
  </si>
  <si>
    <t>Count</t>
  </si>
  <si>
    <t>pole</t>
  </si>
  <si>
    <t>Risk Heatmap</t>
  </si>
  <si>
    <t>Key</t>
  </si>
  <si>
    <t>Total Annual Probability Across Perils</t>
  </si>
  <si>
    <t>Table of Contents</t>
  </si>
  <si>
    <t>Low</t>
  </si>
  <si>
    <t>Medium</t>
  </si>
  <si>
    <t>High</t>
  </si>
  <si>
    <t>Annual Probability Bin</t>
  </si>
  <si>
    <t>Calculated Value</t>
  </si>
  <si>
    <t>1. LDC Asset Summary</t>
  </si>
  <si>
    <t>Ontario Energy Board Vulnerability Assessment Toolkit - User Guide</t>
  </si>
  <si>
    <t>Private and confidential</t>
  </si>
  <si>
    <t>DISCLAIMER</t>
  </si>
  <si>
    <t xml:space="preserve">
</t>
  </si>
  <si>
    <t>CONTACTS</t>
  </si>
  <si>
    <t>OEB Vulnerability Assessment &amp; System Hardening</t>
  </si>
  <si>
    <t>Donald Lau</t>
  </si>
  <si>
    <t>Manager, Electricity Distribution</t>
  </si>
  <si>
    <t>Donald.Lau@oeb.ca</t>
  </si>
  <si>
    <t>Zubin Panchal</t>
  </si>
  <si>
    <t>Senior Advisor, Electricity Distribution</t>
  </si>
  <si>
    <t>Zubin.Panchal@oeb.ca</t>
  </si>
  <si>
    <t>Contains a model overview and tab descriptions.</t>
  </si>
  <si>
    <t>Projects the annual probability of specific events (relevant to assets in the Asset Summary) occurring at targeted grid locations through time. Climate perils and severity thresholds are linked to specific asset failure modes and thresholds. For example, wind gusts may be evaluated at 80, 100, and 120 kph as these relate to different class pole failures.</t>
  </si>
  <si>
    <t>2. Asset Class Failure Thresh</t>
  </si>
  <si>
    <t>Asset Class Failure Modes &amp; Thresholds</t>
  </si>
  <si>
    <t>Climate Peril Probability Model</t>
  </si>
  <si>
    <t>Definition</t>
  </si>
  <si>
    <t>1-in-10 year event</t>
  </si>
  <si>
    <t>1-in-50 year event</t>
  </si>
  <si>
    <t>1-in-100 year event</t>
  </si>
  <si>
    <t>1-in-20 year event</t>
  </si>
  <si>
    <t>1-in-5 year event</t>
  </si>
  <si>
    <t>Vulnerability Heatmap</t>
  </si>
  <si>
    <t>Asset Vulnerability Heatmap</t>
  </si>
  <si>
    <t>Very High</t>
  </si>
  <si>
    <t>Summarizes asset counts by analysis location. Locations with no assets of a specific class will have no vulnerability for that class regardless of climate projections. For locations and class combinations with higher vulnerability, an LDC may review its asset counts to understand the pervasiveness of the resiliency challenge.</t>
  </si>
  <si>
    <t>Class List</t>
  </si>
  <si>
    <t>Sub Class List</t>
  </si>
  <si>
    <t>Unique Asset List</t>
  </si>
  <si>
    <t>Location ID</t>
  </si>
  <si>
    <t>Year</t>
  </si>
  <si>
    <t>Estimated Failure Threshold</t>
  </si>
  <si>
    <t>Lower Wind Speed</t>
  </si>
  <si>
    <t>Upper Wind Speed</t>
  </si>
  <si>
    <t>Lower Return Period</t>
  </si>
  <si>
    <t>Upper Return Period</t>
  </si>
  <si>
    <t>Annual Probability of Failure</t>
  </si>
  <si>
    <t>Scenario Selection</t>
  </si>
  <si>
    <t>Variable</t>
  </si>
  <si>
    <t>Unit</t>
  </si>
  <si>
    <t>minutes</t>
  </si>
  <si>
    <t>count</t>
  </si>
  <si>
    <t>Value</t>
  </si>
  <si>
    <t>Asset Sub-Class</t>
  </si>
  <si>
    <t>Average Outage Duration</t>
  </si>
  <si>
    <t>Estimated Customers Interrupted (Res)</t>
  </si>
  <si>
    <t>$/unit</t>
  </si>
  <si>
    <t>Asset Sub-Class Probability of Failure Calculator Tool</t>
  </si>
  <si>
    <t>Generic BCA Inputs</t>
  </si>
  <si>
    <t>Project Characteristics</t>
  </si>
  <si>
    <t>Project BCA Results</t>
  </si>
  <si>
    <t>Project Count</t>
  </si>
  <si>
    <t>Replacement Assets</t>
  </si>
  <si>
    <t>Project Summary Metrics</t>
  </si>
  <si>
    <t>Metric</t>
  </si>
  <si>
    <t>BCR</t>
  </si>
  <si>
    <t>years</t>
  </si>
  <si>
    <t>Project Start Year</t>
  </si>
  <si>
    <t>year</t>
  </si>
  <si>
    <t>Total PV Costs</t>
  </si>
  <si>
    <t>Inflation</t>
  </si>
  <si>
    <t>%</t>
  </si>
  <si>
    <t>ratio</t>
  </si>
  <si>
    <t>Expected Lifetime CMI Reduction</t>
  </si>
  <si>
    <t>CMI</t>
  </si>
  <si>
    <t>Cost Data Year</t>
  </si>
  <si>
    <t>Baseline</t>
  </si>
  <si>
    <t>Project</t>
  </si>
  <si>
    <t>Baseline Value</t>
  </si>
  <si>
    <t>Project Value</t>
  </si>
  <si>
    <t>Expected Value</t>
  </si>
  <si>
    <t>Ontario Energy Board Vulnerability Assessment Toolkit - Definitions</t>
  </si>
  <si>
    <t>Term</t>
  </si>
  <si>
    <t>A point or an area associated with 1 or more assets. Locations are used to map asset classes to the specific probability of climate perils occurring. Definitions of locations are up to the discretion of the user, and can be chosen to be as granular or as coarse as needed to capture geographic variation in likelihood of climate conditions.</t>
  </si>
  <si>
    <t>A type of asset, such as a pole or overhead conductor. Asset classes should be chosen to accurately differentiate between the weather event resilience of different assets.</t>
  </si>
  <si>
    <t>A sub category of asset within an asset class. Sub classes may be used to further differentiate failure thresholds of different assets within a class; for example, to differentiate the resilience of different classes of pole to wind gusts.</t>
  </si>
  <si>
    <t>Vulnerability</t>
  </si>
  <si>
    <t>Vulnerability represents the probability that an asset (or group of assets) will fail given it is within the location of occurrence of one or more climate perils.</t>
  </si>
  <si>
    <t>Risk</t>
  </si>
  <si>
    <t>2025</t>
  </si>
  <si>
    <t>2030</t>
  </si>
  <si>
    <t>2035</t>
  </si>
  <si>
    <t>2040</t>
  </si>
  <si>
    <t>2045</t>
  </si>
  <si>
    <t>2050</t>
  </si>
  <si>
    <t>Risk quantifies the financial exposure of an asset or group of assets at a location, accounting for probability of failure in response to climate perils as well as criticality of failure (e.g., value of lost load).</t>
  </si>
  <si>
    <t>Project Scenario PV Benefits</t>
  </si>
  <si>
    <t>Annual event Theta for Calibration</t>
  </si>
  <si>
    <t>Total Modeled Event Probability</t>
  </si>
  <si>
    <t>Theta</t>
  </si>
  <si>
    <t>Project Type</t>
  </si>
  <si>
    <t>Impact Type</t>
  </si>
  <si>
    <t>Project Type Inputs</t>
  </si>
  <si>
    <r>
      <rPr>
        <i/>
        <vertAlign val="superscript"/>
        <sz val="8"/>
        <rFont val="Arial"/>
        <family val="2"/>
      </rPr>
      <t>2</t>
    </r>
    <r>
      <rPr>
        <i/>
        <sz val="8"/>
        <rFont val="Arial"/>
        <family val="2"/>
      </rPr>
      <t>These outages should reflect those caused by the climate perils addressed in this risk analysis. Inclusion of historic outages from other causes will inflate results.</t>
    </r>
  </si>
  <si>
    <t>$</t>
  </si>
  <si>
    <t>Project Budget</t>
  </si>
  <si>
    <t>Cost for BCA</t>
  </si>
  <si>
    <t>Raw Climate Data</t>
  </si>
  <si>
    <t>Scenario</t>
  </si>
  <si>
    <t>Primary Scenario</t>
  </si>
  <si>
    <t>Asset Class Annual Probability of Failure Uncalibrated</t>
  </si>
  <si>
    <t>Asset Class Annual Probability of Failure Calibrated</t>
  </si>
  <si>
    <t>Risk VOLL from Outage Frequency</t>
  </si>
  <si>
    <t>Risk VOLL from Outage Criticality</t>
  </si>
  <si>
    <t>Replace %</t>
  </si>
  <si>
    <t>Value of Lost Load (VOLL)</t>
  </si>
  <si>
    <t>$/Outage Event</t>
  </si>
  <si>
    <t>Calibration Year</t>
  </si>
  <si>
    <t>Repair Cost</t>
  </si>
  <si>
    <t>Replace Cost</t>
  </si>
  <si>
    <t>Asset Class Annual Failure Repair and Replace Cost</t>
  </si>
  <si>
    <t>Asset Class Annual Probability Weighted Failure Repair and Replace Cost</t>
  </si>
  <si>
    <t>BCA Cost ($)</t>
  </si>
  <si>
    <t>Budget ($)</t>
  </si>
  <si>
    <t>3. Climate Severity Calculator</t>
  </si>
  <si>
    <t>4. Climate Peril Probability</t>
  </si>
  <si>
    <t>5. VA Heatmap</t>
  </si>
  <si>
    <t>6. Generic BCA Inputs</t>
  </si>
  <si>
    <t>7. Project Characteristics</t>
  </si>
  <si>
    <t>8. Project BCA Results</t>
  </si>
  <si>
    <t>Calibration</t>
  </si>
  <si>
    <t>The following tabs contain intermediate calculations for the workbook to function and should not be edited.</t>
  </si>
  <si>
    <t>Int VA Calcs</t>
  </si>
  <si>
    <t>Int BCA Costs</t>
  </si>
  <si>
    <t>Int BCA Ann Fail Costs</t>
  </si>
  <si>
    <t>Int BCA Ann Fail Prob</t>
  </si>
  <si>
    <t>Int BCA Ann PWFC</t>
  </si>
  <si>
    <t>Int BCA Ann PWVOLL</t>
  </si>
  <si>
    <t>Indices</t>
  </si>
  <si>
    <t>2055</t>
  </si>
  <si>
    <t>2060</t>
  </si>
  <si>
    <t>2065</t>
  </si>
  <si>
    <t>2070</t>
  </si>
  <si>
    <t>2075</t>
  </si>
  <si>
    <t>2080</t>
  </si>
  <si>
    <t>2085</t>
  </si>
  <si>
    <t>2090</t>
  </si>
  <si>
    <t>2095</t>
  </si>
  <si>
    <t>2100</t>
  </si>
  <si>
    <t>Calculates calibration factor to ground modeled failures against actual observed failures. Calibration accounts for covariance of probability of failure associated with assets (e.g. similar assets in relatively close proximity)</t>
  </si>
  <si>
    <t>List of Locations</t>
  </si>
  <si>
    <t>VA Toolkit User Guide</t>
  </si>
  <si>
    <t>User inputs that describe the characteristics of a single project associated with a single location. Users should use this tab to assess the benefits and costs of individual projects. See tab 'BCA Toolkit User Guide' for example project types.</t>
  </si>
  <si>
    <t>Presents results of project BCA calculations based on inputs provided in tabs 1-7.</t>
  </si>
  <si>
    <t>Linked Value</t>
  </si>
  <si>
    <t>Fixed Input</t>
  </si>
  <si>
    <t>Model Result</t>
  </si>
  <si>
    <t>User Input</t>
  </si>
  <si>
    <t>Estimated point over which a given asset class would be expected to fail in response to a particular climate peril .</t>
  </si>
  <si>
    <t>Scenario Asset Class Annual Probability Weighted CMI (Per Event Method)</t>
  </si>
  <si>
    <t>Lifetime Total CMI Reduction</t>
  </si>
  <si>
    <t>Total PV Benefits from Avoided Repairs and Replacements</t>
  </si>
  <si>
    <t>Total PV Benefits from Frequency Reductions (VOLL)</t>
  </si>
  <si>
    <t>Total PV Benefits from Criticality Reductions (VOLL)</t>
  </si>
  <si>
    <r>
      <t>Expected Annual Average CMI Reduction</t>
    </r>
    <r>
      <rPr>
        <vertAlign val="superscript"/>
        <sz val="8"/>
        <rFont val="Arial"/>
        <family val="2"/>
      </rPr>
      <t>1</t>
    </r>
  </si>
  <si>
    <r>
      <rPr>
        <i/>
        <vertAlign val="superscript"/>
        <sz val="8"/>
        <rFont val="Arial"/>
        <family val="2"/>
      </rPr>
      <t>1</t>
    </r>
    <r>
      <rPr>
        <i/>
        <sz val="8"/>
        <rFont val="Arial"/>
        <family val="2"/>
      </rPr>
      <t>Simple average over project lifetime.</t>
    </r>
  </si>
  <si>
    <t>Ontario Energy Board Vulnerability Assessment &amp; System Hardening (VASH) Toolkit - Table of Contents</t>
  </si>
  <si>
    <t>RCP8.5</t>
  </si>
  <si>
    <t>RCP6.0</t>
  </si>
  <si>
    <t>RCP4.5</t>
  </si>
  <si>
    <t>Return Interval</t>
  </si>
  <si>
    <t>Climate Scenario</t>
  </si>
  <si>
    <t>Climate Data</t>
  </si>
  <si>
    <t>Annual Event Probability Projection</t>
  </si>
  <si>
    <t>2023</t>
  </si>
  <si>
    <t>Estimated Customers Interrupted (Med/Large C&amp;I)</t>
  </si>
  <si>
    <t>Estimated Customers Interrupted (Small C&amp;I)</t>
  </si>
  <si>
    <t>Input from List (Dropdown)</t>
  </si>
  <si>
    <r>
      <t>Historic Annual Outage Events</t>
    </r>
    <r>
      <rPr>
        <vertAlign val="superscript"/>
        <sz val="8"/>
        <rFont val="Arial"/>
        <family val="2"/>
      </rPr>
      <t>2</t>
    </r>
  </si>
  <si>
    <t>Replace</t>
  </si>
  <si>
    <t>Repair/Replace Risk</t>
  </si>
  <si>
    <t>Baseline Asset Class Annual Probability Weighted Failure Repair and Replace Cost</t>
  </si>
  <si>
    <t>RUL for Model</t>
  </si>
  <si>
    <t>Replacement Asset Class</t>
  </si>
  <si>
    <t>Replacement Asset Sub-Class</t>
  </si>
  <si>
    <t>Code Asset Class</t>
  </si>
  <si>
    <t>Code Asset Sub-Class</t>
  </si>
  <si>
    <t>Nominal Revenue Requirement by Year</t>
  </si>
  <si>
    <t>Present Value of Revenue Requirement in Year 1 Constant Dollars</t>
  </si>
  <si>
    <t xml:space="preserve">GLOBAL ASSUMPTIONS </t>
  </si>
  <si>
    <t>Customer PV of Revenue Requirement for a $1 Investment</t>
  </si>
  <si>
    <t>Asset Lifetime</t>
  </si>
  <si>
    <t>Asset Capital Cost</t>
  </si>
  <si>
    <t>Depreciation</t>
  </si>
  <si>
    <t>Per IESO Guide for NWAs</t>
  </si>
  <si>
    <t>IESO_NWA_Guide_Regional_Planning</t>
  </si>
  <si>
    <t>Inflation Rate</t>
  </si>
  <si>
    <t>Social Discount Rate</t>
  </si>
  <si>
    <t>Pre-tax WACC</t>
  </si>
  <si>
    <t>OEB Cost of Capital Parameters</t>
  </si>
  <si>
    <t>Other Assumptions</t>
  </si>
  <si>
    <t>Tax Rate</t>
  </si>
  <si>
    <t>15% federal and 11.5% provincial</t>
  </si>
  <si>
    <t>Federal Tax Rate</t>
  </si>
  <si>
    <t>Provincial Tax Rate</t>
  </si>
  <si>
    <t>Opening Book Value</t>
  </si>
  <si>
    <t>Baseline Customer Revenue Requirement Multiplier</t>
  </si>
  <si>
    <t>Scenario Customer Revenue Requirement Multiplier</t>
  </si>
  <si>
    <t xml:space="preserve">Supports the development of tab '4. Climate Peril Probability'. Users may input chosen climate projections (from ECCC) to estimate annual probabilities of failure at different times in the future. </t>
  </si>
  <si>
    <t>User inputs that describe the unit costs related to asset failure (i.e., repair and replace costs). These costs should be those that scale with asset count. Project level costs such as administration should be entered in tab '7. Project Characteristics'.</t>
  </si>
  <si>
    <t>Categorizes vulnerability for each asset class in 5-year time intervals at a specified location by user-defined vulnerability bins. The annual probability of failures are summed across applicable climate perils based on asset class failure thresholds.</t>
  </si>
  <si>
    <t>Table 1: Asset Class Summary</t>
  </si>
  <si>
    <t>Table 2: Asset Class and Sub-Class Locations and Counts</t>
  </si>
  <si>
    <t>Table 4: Asset Class Failure Thresholds</t>
  </si>
  <si>
    <t>Table 3: Climate Peril Summary</t>
  </si>
  <si>
    <t>Table 5: Climate Peril Probability Projections</t>
  </si>
  <si>
    <t xml:space="preserve">Table 5: Asset Repair and Replace Costs </t>
  </si>
  <si>
    <t>Table 6: Project Characteristics</t>
  </si>
  <si>
    <t>Table 7: Project Economic Variables</t>
  </si>
  <si>
    <t>Table 8: Project Lifetime Variables</t>
  </si>
  <si>
    <t>Table 9: Criticality Variables</t>
  </si>
  <si>
    <t>Table 10: Applicable Assets</t>
  </si>
  <si>
    <t>Existing Assets</t>
  </si>
  <si>
    <t>Standard Assets</t>
  </si>
  <si>
    <t>Existing</t>
  </si>
  <si>
    <t>Standard</t>
  </si>
  <si>
    <t>Nominal Utility Discount Rate (WACC)</t>
  </si>
  <si>
    <r>
      <t>Project Expected Lifetime</t>
    </r>
    <r>
      <rPr>
        <vertAlign val="superscript"/>
        <sz val="8"/>
        <rFont val="Arial"/>
        <family val="2"/>
      </rPr>
      <t>1</t>
    </r>
  </si>
  <si>
    <r>
      <t>Starting Asset's Remaining Useful Lifetime</t>
    </r>
    <r>
      <rPr>
        <vertAlign val="superscript"/>
        <sz val="8"/>
        <rFont val="Arial"/>
        <family val="2"/>
      </rPr>
      <t>2</t>
    </r>
  </si>
  <si>
    <r>
      <rPr>
        <i/>
        <vertAlign val="superscript"/>
        <sz val="8"/>
        <rFont val="Arial"/>
        <family val="2"/>
      </rPr>
      <t>2</t>
    </r>
    <r>
      <rPr>
        <i/>
        <sz val="8"/>
        <rFont val="Arial"/>
        <family val="2"/>
      </rPr>
      <t>RUL only required for the early retirement program type.</t>
    </r>
  </si>
  <si>
    <t>Incremental Project Non-Asset Costs</t>
  </si>
  <si>
    <t>Ailsa Craig</t>
  </si>
  <si>
    <t>Ajax</t>
  </si>
  <si>
    <t>Alexandria</t>
  </si>
  <si>
    <t>Alliston</t>
  </si>
  <si>
    <t>Almonte</t>
  </si>
  <si>
    <t>Armstrong</t>
  </si>
  <si>
    <t>Arnprior</t>
  </si>
  <si>
    <t>Atikokan</t>
  </si>
  <si>
    <t>Attawapiskat</t>
  </si>
  <si>
    <t>Aurora</t>
  </si>
  <si>
    <t>Bancroft</t>
  </si>
  <si>
    <t>Barrie</t>
  </si>
  <si>
    <t>Barriefield</t>
  </si>
  <si>
    <t>Beaverton</t>
  </si>
  <si>
    <t>Belleville</t>
  </si>
  <si>
    <t>Belmont</t>
  </si>
  <si>
    <t>Bowmanville</t>
  </si>
  <si>
    <t>Bracebridge</t>
  </si>
  <si>
    <t>Bradford</t>
  </si>
  <si>
    <t>Brampton</t>
  </si>
  <si>
    <t>Brantford</t>
  </si>
  <si>
    <t>Brighton</t>
  </si>
  <si>
    <t>Brockville</t>
  </si>
  <si>
    <t>Burk's Falls</t>
  </si>
  <si>
    <t>Burlington</t>
  </si>
  <si>
    <t>CFB Borden</t>
  </si>
  <si>
    <t>Cambridge</t>
  </si>
  <si>
    <t>Campbellford</t>
  </si>
  <si>
    <t>Cannington</t>
  </si>
  <si>
    <t>Carleton Place</t>
  </si>
  <si>
    <t>Cavan</t>
  </si>
  <si>
    <t>Centralia</t>
  </si>
  <si>
    <t>Chapleau</t>
  </si>
  <si>
    <t>Chatham</t>
  </si>
  <si>
    <t>Chesley</t>
  </si>
  <si>
    <t>Clinton</t>
  </si>
  <si>
    <t>Coboconk</t>
  </si>
  <si>
    <t>Cobourg</t>
  </si>
  <si>
    <t>Cochrane</t>
  </si>
  <si>
    <t>Colborne</t>
  </si>
  <si>
    <t>Collingwood</t>
  </si>
  <si>
    <t>Cornwall</t>
  </si>
  <si>
    <t>Corunna</t>
  </si>
  <si>
    <t>Deep River</t>
  </si>
  <si>
    <t>Deseronto</t>
  </si>
  <si>
    <t>Dorchester</t>
  </si>
  <si>
    <t>Dorion</t>
  </si>
  <si>
    <t>Dresden</t>
  </si>
  <si>
    <t>Dryden</t>
  </si>
  <si>
    <t>Dundalk</t>
  </si>
  <si>
    <t>Dunnville</t>
  </si>
  <si>
    <t>Durham</t>
  </si>
  <si>
    <t>Dutton</t>
  </si>
  <si>
    <t>Earlton</t>
  </si>
  <si>
    <t>Edison</t>
  </si>
  <si>
    <t>Elmvale</t>
  </si>
  <si>
    <t>Embro</t>
  </si>
  <si>
    <t>Englehart</t>
  </si>
  <si>
    <t>Espanola</t>
  </si>
  <si>
    <t>Etobicoke</t>
  </si>
  <si>
    <t>Exeter</t>
  </si>
  <si>
    <t>Fenelon Falls</t>
  </si>
  <si>
    <t>Fergus</t>
  </si>
  <si>
    <t>Forest</t>
  </si>
  <si>
    <t>Fort Erie</t>
  </si>
  <si>
    <t>Fort Erie (Ridgeway)</t>
  </si>
  <si>
    <t>Fort Frances</t>
  </si>
  <si>
    <t>Gananoque</t>
  </si>
  <si>
    <t>Geraldton</t>
  </si>
  <si>
    <t>Glencoe</t>
  </si>
  <si>
    <t>Goderich</t>
  </si>
  <si>
    <t>Gore Bay</t>
  </si>
  <si>
    <t>Graham</t>
  </si>
  <si>
    <t>Gravenhurst (Muskoka Airport)</t>
  </si>
  <si>
    <t>Grimsby</t>
  </si>
  <si>
    <t>Guelph</t>
  </si>
  <si>
    <t>Guthrie</t>
  </si>
  <si>
    <t>Haileybury</t>
  </si>
  <si>
    <t>Haldimand (Caledonia)</t>
  </si>
  <si>
    <t>Haldimand (Hagersville)</t>
  </si>
  <si>
    <t>Haliburton</t>
  </si>
  <si>
    <t>Halton Hills (Georgetown)</t>
  </si>
  <si>
    <t>Hamilton</t>
  </si>
  <si>
    <t>Hanover</t>
  </si>
  <si>
    <t>Hastings</t>
  </si>
  <si>
    <t>Hawkesbury</t>
  </si>
  <si>
    <t>Hearst</t>
  </si>
  <si>
    <t>Honey Harbour</t>
  </si>
  <si>
    <t>Hornepayne</t>
  </si>
  <si>
    <t>Huntsville</t>
  </si>
  <si>
    <t>Ingersoll</t>
  </si>
  <si>
    <t>Iroquois Falls</t>
  </si>
  <si>
    <t>Jellicoe</t>
  </si>
  <si>
    <t>Kapuskasing</t>
  </si>
  <si>
    <t>Kemptville</t>
  </si>
  <si>
    <t>Kenora</t>
  </si>
  <si>
    <t>Killaloe</t>
  </si>
  <si>
    <t>Kincardine</t>
  </si>
  <si>
    <t>Kingston</t>
  </si>
  <si>
    <t>Kinmount</t>
  </si>
  <si>
    <t>Kirkland Lake</t>
  </si>
  <si>
    <t>Kitchener</t>
  </si>
  <si>
    <t>Kitchenuhmaykoosib</t>
  </si>
  <si>
    <t>Lakefield</t>
  </si>
  <si>
    <t>Lansdowne House</t>
  </si>
  <si>
    <t>Leamington</t>
  </si>
  <si>
    <t>Lindsay</t>
  </si>
  <si>
    <t>Lion's Head</t>
  </si>
  <si>
    <t>Listowel</t>
  </si>
  <si>
    <t>London</t>
  </si>
  <si>
    <t>Lucan</t>
  </si>
  <si>
    <t>Maitland</t>
  </si>
  <si>
    <t>Markdale</t>
  </si>
  <si>
    <t>Markham</t>
  </si>
  <si>
    <t>Martin</t>
  </si>
  <si>
    <t>Matheson</t>
  </si>
  <si>
    <t>Mattawa</t>
  </si>
  <si>
    <t>Midland</t>
  </si>
  <si>
    <t>Milton</t>
  </si>
  <si>
    <t>Milverton</t>
  </si>
  <si>
    <t>Minden</t>
  </si>
  <si>
    <t>Mississauga</t>
  </si>
  <si>
    <t>Mississauga Port Credit</t>
  </si>
  <si>
    <t>Mitchell</t>
  </si>
  <si>
    <t>Moosonee</t>
  </si>
  <si>
    <t>Morrisburg</t>
  </si>
  <si>
    <t>Mount Forest</t>
  </si>
  <si>
    <t>Nakina</t>
  </si>
  <si>
    <t>Nanticoke (Jarvis)</t>
  </si>
  <si>
    <t>Nanticoke (Port Dover)</t>
  </si>
  <si>
    <t>Napanee</t>
  </si>
  <si>
    <t>New Liskeard</t>
  </si>
  <si>
    <t>Newcastle</t>
  </si>
  <si>
    <t>Newmarket</t>
  </si>
  <si>
    <t>Niagara Falls</t>
  </si>
  <si>
    <t>North Bay</t>
  </si>
  <si>
    <t>North York</t>
  </si>
  <si>
    <t>Norwood</t>
  </si>
  <si>
    <t>Oakville</t>
  </si>
  <si>
    <t>Orangeville</t>
  </si>
  <si>
    <t>Orillia</t>
  </si>
  <si>
    <t>Oshawa</t>
  </si>
  <si>
    <t>Ottawa (Barrhaven)</t>
  </si>
  <si>
    <t>Ottawa (Kanata)</t>
  </si>
  <si>
    <t>Ottawa (M-C Int'l Airport)</t>
  </si>
  <si>
    <t>Ottawa (Orleans)</t>
  </si>
  <si>
    <t>Ottawa (city hall)</t>
  </si>
  <si>
    <t>Owen Sound</t>
  </si>
  <si>
    <t>Pagwa River</t>
  </si>
  <si>
    <t>Paris</t>
  </si>
  <si>
    <t>Parkhill</t>
  </si>
  <si>
    <t>Parry Sound</t>
  </si>
  <si>
    <t>Pelham (Fonthill)</t>
  </si>
  <si>
    <t>Pembroke</t>
  </si>
  <si>
    <t>Penetanguishene</t>
  </si>
  <si>
    <t>Perth</t>
  </si>
  <si>
    <t>Petawawa</t>
  </si>
  <si>
    <t>Peterborough</t>
  </si>
  <si>
    <t>Petrolia</t>
  </si>
  <si>
    <t>Pickering (Dunbarton)</t>
  </si>
  <si>
    <t>Picton</t>
  </si>
  <si>
    <t>Plattsville</t>
  </si>
  <si>
    <t>Point Alexander</t>
  </si>
  <si>
    <t>Port Burwell</t>
  </si>
  <si>
    <t>Port Colborne</t>
  </si>
  <si>
    <t>Port Elgin</t>
  </si>
  <si>
    <t>Port Hope</t>
  </si>
  <si>
    <t>Port Perry</t>
  </si>
  <si>
    <t>Port Stanley</t>
  </si>
  <si>
    <t>Prescott</t>
  </si>
  <si>
    <t>Princeton</t>
  </si>
  <si>
    <t>Raith</t>
  </si>
  <si>
    <t>Rayside-Balfour (Chelmsford)</t>
  </si>
  <si>
    <t>Red Lake</t>
  </si>
  <si>
    <t>Renfrew</t>
  </si>
  <si>
    <t>Richmond Hill</t>
  </si>
  <si>
    <t>Rockland</t>
  </si>
  <si>
    <t>Sarnia</t>
  </si>
  <si>
    <t>Sault Ste. Marie</t>
  </si>
  <si>
    <t>Scarborough</t>
  </si>
  <si>
    <t>Schreiber</t>
  </si>
  <si>
    <t>Seaforth</t>
  </si>
  <si>
    <t>Shelburne</t>
  </si>
  <si>
    <t>Simcoe</t>
  </si>
  <si>
    <t>Sioux Lookout</t>
  </si>
  <si>
    <t>Smiths Falls</t>
  </si>
  <si>
    <t>Smithville</t>
  </si>
  <si>
    <t>Smooth Rock Falls</t>
  </si>
  <si>
    <t>South River</t>
  </si>
  <si>
    <t>Southampton</t>
  </si>
  <si>
    <t>St. Catharines</t>
  </si>
  <si>
    <t>St. Mary's</t>
  </si>
  <si>
    <t>St. Thomas</t>
  </si>
  <si>
    <t>Stirling</t>
  </si>
  <si>
    <t>Stratford</t>
  </si>
  <si>
    <t>Strathroy</t>
  </si>
  <si>
    <t>Sturgeon Falls</t>
  </si>
  <si>
    <t>Sudbury</t>
  </si>
  <si>
    <t>Sundridge</t>
  </si>
  <si>
    <t>Tavistock</t>
  </si>
  <si>
    <t>Temagami</t>
  </si>
  <si>
    <t>Thamesford</t>
  </si>
  <si>
    <t>Thedford</t>
  </si>
  <si>
    <t>Thunder Bay</t>
  </si>
  <si>
    <t>Tillsonburg</t>
  </si>
  <si>
    <t>Timmins</t>
  </si>
  <si>
    <t>Timmins (Porcupine)</t>
  </si>
  <si>
    <t>Toronto (LBP Int'l Airport)</t>
  </si>
  <si>
    <t>Toronto (city hall)</t>
  </si>
  <si>
    <t>Trenton</t>
  </si>
  <si>
    <t>Trout Creek</t>
  </si>
  <si>
    <t>Uxbridge</t>
  </si>
  <si>
    <t>Vaughan (Woodbridge)</t>
  </si>
  <si>
    <t>Vittoria</t>
  </si>
  <si>
    <t>Walkerton</t>
  </si>
  <si>
    <t>Wallaceburg</t>
  </si>
  <si>
    <t>Waterloo</t>
  </si>
  <si>
    <t>Watford</t>
  </si>
  <si>
    <t>Wawa</t>
  </si>
  <si>
    <t>Welland</t>
  </si>
  <si>
    <t>West Lorne</t>
  </si>
  <si>
    <t>Whitby</t>
  </si>
  <si>
    <t>Whitby (Brooklin)</t>
  </si>
  <si>
    <t>White River</t>
  </si>
  <si>
    <t>Wiarton</t>
  </si>
  <si>
    <t>Windsor</t>
  </si>
  <si>
    <t>Wingham</t>
  </si>
  <si>
    <t>Woodstock</t>
  </si>
  <si>
    <t>Wyoming</t>
  </si>
  <si>
    <t>Location List</t>
  </si>
  <si>
    <t>kph (10-min avg.)</t>
  </si>
  <si>
    <t>Ice Accretion</t>
  </si>
  <si>
    <t>Early Retirement Cost Adjustment</t>
  </si>
  <si>
    <t>Total Existing Asset Class Annual Probability of Failure Calibrated</t>
  </si>
  <si>
    <t>Total Replacement Asset Class Annual Probability of Failure Calibrated</t>
  </si>
  <si>
    <t>Total Standard Asset Class Annual Probability of Failure Calibrated</t>
  </si>
  <si>
    <t>Replacement Asset Class Annual Probability Weighted Failure Repair and Replace Cost</t>
  </si>
  <si>
    <t>Baseline Scenario Asset Class Annual Probability Weighted VOLL (Per Event Method) - with Dual</t>
  </si>
  <si>
    <t>Replacement Scenario Asset Class Annual Probability Weighted VOLL (Per Event Method)</t>
  </si>
  <si>
    <t>Replacement Scenario Asset Class Annual Probability Weighted VOLL Criticality Reduction (Per Event Method)</t>
  </si>
  <si>
    <t>Baseline Scenario Asset Class Annual CMI (Per Event Method)</t>
  </si>
  <si>
    <t>Baseline Count</t>
  </si>
  <si>
    <t>Heat Map</t>
  </si>
  <si>
    <t>Bin</t>
  </si>
  <si>
    <t>Ontario Energy Board Vulnerability Assessment Toolkit - Model Logic Diagrams</t>
  </si>
  <si>
    <t>Model Logic Diagrams</t>
  </si>
  <si>
    <t>Provides high level and detailed logic and variable flow diagrams for the VA and BCA Toolkits.</t>
  </si>
  <si>
    <t>Annual Probability Bin Examples</t>
  </si>
  <si>
    <t>Diagram 2: Benefit-Cost Analysis Toolkit Flow Diagram</t>
  </si>
  <si>
    <t>Diagram 1: Vulnerability Assessment Toolkit Flow Diagram</t>
  </si>
  <si>
    <t>Diagram 3: Avoided Repair and Replacement Benefit Calculation Flow Diagram</t>
  </si>
  <si>
    <t>Diagram 4: Value of Lost Load Benefit Calculation Flow Diagram</t>
  </si>
  <si>
    <t>Diagram 5: Project Cost Calculation Flow Diagram</t>
  </si>
  <si>
    <t>Source: Table I.4, CSA C22.3 No. 1:25, Overhead systems. © 2025 Canadian Standards Association. Please visit store.csagroup.org
CSA and ECCC data analysis (OEB 2025)</t>
  </si>
  <si>
    <t xml:space="preserve">Elliot Lake </t>
  </si>
  <si>
    <t>The User Guide outlines the step-by-step methodology to employ the VA Toolkit model to analyze asset class and location vulnerability to climate perils. The example of reviewing the vulnerability of Class 3 poles in County 1 to high wind probabilities is provided as an illustrative example.</t>
  </si>
  <si>
    <t>Characterizes the expected resilience of LDC assets identified in the Asset Summary to specific climate perils. Sub classes may be included to better estimate failure thresholds across a variety of perils. The total annual probability of failure is the summation of expected threshold exceedances across climate perils relevant to a particular asset class. LDCs may leverage design standards to quickly review vulnerability or refine failure thresholds with additional condition data of field equipment.</t>
  </si>
  <si>
    <t>Estimated Useful Life (EUL)</t>
  </si>
  <si>
    <t xml:space="preserve">The expected period during which an asset can operate efficiently, safely, and economically before it typically needs to be retired or replaced. Also referred to as "lifetime" in the VASH Report.
Does not correspond to "End-of-Life", which refers to the lifetime of the asset at its failure. </t>
  </si>
  <si>
    <t>Retrofit</t>
  </si>
  <si>
    <t>Criticality</t>
  </si>
  <si>
    <r>
      <t xml:space="preserve">This tool (“Report”) was prepared by Guidehouse Canada Ltd. (“Guidehouse”) pursuant to  a contract  with the Ontario Energy Board (OEB). Accordingly, Guidehouse disclaims any contractual or other responsibility to others based on their access to or use of the Report. The Report was prepared on the basis of information and assumptions set forth in associated appendices, underlying work papers, and other limiting conditions and assumptions.  The work presented in this Report represents Guidehouse’s  reasonable professional judgments based on the information available at the time and/or provided to Guidehouse. Guidehouse is not responsible for, and expressly disclaims, the reader’s use of, or reliance upon, the Report, nor any decisions based on the Report. 
</t>
    </r>
    <r>
      <rPr>
        <b/>
        <sz val="8"/>
        <rFont val="Arial"/>
        <family val="2"/>
      </rPr>
      <t xml:space="preserve">Notice pertaining to certain underlying inputs for climate projection data (provided on a one time basis):
</t>
    </r>
    <r>
      <rPr>
        <sz val="8"/>
        <rFont val="Arial"/>
        <family val="2"/>
      </rPr>
      <t>With the permission of Canadian Standards Association, (operating as “CSA Group”), 178 Rexdale Blvd., Toronto, ON, M9W 1R3, material is reproduced from CSA Group standard CSA C22.3 No. 1:25, Overhead systems. This material is not the complete and official position of CSA Group on the referenced subjects, which is represented solely by the Standard in its entirety. While use of the material has been authorized, CSA Group is not responsible for the manner in which the data is presented, nor for any representations and interpretations. No further reproduction is permitted. For more information or to purchase standard(s) from CSA Group, please visit store.csagroup.org or call 1-800-463-6727.</t>
    </r>
  </si>
  <si>
    <t>Baseline OM&amp;A Cost (% of Total Costs)</t>
  </si>
  <si>
    <t>Scenario OM&amp;A Cost (% of Total Costs)</t>
  </si>
  <si>
    <t>Base OM&amp;A Costs</t>
  </si>
  <si>
    <t>Scenario OM&amp;A Costs</t>
  </si>
  <si>
    <t>Version History</t>
  </si>
  <si>
    <t>Date</t>
  </si>
  <si>
    <t>Version 1.0.0</t>
  </si>
  <si>
    <t>VASH Toolkit Model - Version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</si>
</sst>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8" formatCode="&quot;$&quot;#,##0.00_);[Red]\(&quot;$&quot;#,##0.00\)"/>
    <numFmt numFmtId="41" formatCode="_(* #,##0_);_(* \(#,##0\);_(* &quot;-&quot;_);_(@_)"/>
    <numFmt numFmtId="43" formatCode="_(* #,##0.00_);_(* \(#,##0.00\);_(* &quot;-&quot;??_);_(@_)"/>
    <numFmt numFmtId="164" formatCode="&quot;$&quot;#,##0;[Red]\-&quot;$&quot;#,##0"/>
    <numFmt numFmtId="165" formatCode="_-&quot;$&quot;* #,##0.00_-;\-&quot;$&quot;* #,##0.00_-;_-&quot;$&quot;* &quot;-&quot;??_-;_-@_-"/>
    <numFmt numFmtId="166" formatCode="_(&quot;£&quot;* #,##0_);_(&quot;£&quot;* \(#,##0\);_(&quot;£&quot;* &quot;-&quot;_);_(@_)"/>
    <numFmt numFmtId="167" formatCode="_(&quot;£&quot;* #,##0.00_);_(&quot;£&quot;* \(#,##0.00\);_(&quot;£&quot;* &quot;-&quot;??_);_(@_)"/>
    <numFmt numFmtId="168" formatCode="#,##0.00_ ;\-#,##0.00\ "/>
    <numFmt numFmtId="169" formatCode="#,##0_ ;\-#,##0\ "/>
    <numFmt numFmtId="170" formatCode="&quot;€&quot;#,##0.00;\-&quot;€&quot;#,##0.00"/>
    <numFmt numFmtId="171" formatCode="&quot;€&quot;#,##0;\-&quot;€&quot;#,##0"/>
    <numFmt numFmtId="172" formatCode="&quot;$&quot;#,##0.00"/>
    <numFmt numFmtId="173" formatCode="&quot;$&quot;#,##0"/>
    <numFmt numFmtId="174" formatCode="0.000"/>
    <numFmt numFmtId="175" formatCode="0.0%"/>
    <numFmt numFmtId="176" formatCode="[$-409]mmmm\ d\,\ yyyy;@"/>
    <numFmt numFmtId="177" formatCode="#,##0.0000"/>
    <numFmt numFmtId="178" formatCode="0.0000"/>
    <numFmt numFmtId="179" formatCode="#,##0.000"/>
  </numFmts>
  <fonts count="76" x14ac:knownFonts="1">
    <font>
      <sz val="8"/>
      <name val="Arial"/>
    </font>
    <font>
      <sz val="11"/>
      <color theme="1"/>
      <name val="Arial"/>
      <family val="2"/>
      <scheme val="minor"/>
    </font>
    <font>
      <sz val="11"/>
      <color theme="1"/>
      <name val="Arial"/>
      <family val="2"/>
      <scheme val="minor"/>
    </font>
    <font>
      <sz val="11"/>
      <color theme="1"/>
      <name val="Arial"/>
      <family val="2"/>
      <scheme val="minor"/>
    </font>
    <font>
      <sz val="8"/>
      <name val="Arial"/>
      <family val="2"/>
    </font>
    <font>
      <sz val="8"/>
      <name val="Arial"/>
      <family val="2"/>
    </font>
    <font>
      <b/>
      <sz val="8"/>
      <name val="Arial"/>
      <family val="2"/>
    </font>
    <font>
      <sz val="8"/>
      <color theme="1"/>
      <name val="Arial"/>
      <family val="2"/>
    </font>
    <font>
      <sz val="8"/>
      <color theme="0"/>
      <name val="Arial"/>
      <family val="2"/>
    </font>
    <font>
      <sz val="8"/>
      <color rgb="FF8D2EA5"/>
      <name val="Arial"/>
      <family val="2"/>
    </font>
    <font>
      <sz val="8"/>
      <color theme="4"/>
      <name val="Arial"/>
      <family val="2"/>
    </font>
    <font>
      <u/>
      <sz val="8"/>
      <color rgb="FF6688CA"/>
      <name val="Arial"/>
      <family val="2"/>
    </font>
    <font>
      <b/>
      <sz val="11"/>
      <color theme="4"/>
      <name val="Verdana"/>
      <family val="2"/>
    </font>
    <font>
      <b/>
      <sz val="10"/>
      <color theme="6"/>
      <name val="Verdana"/>
      <family val="2"/>
    </font>
    <font>
      <b/>
      <sz val="9"/>
      <color theme="6"/>
      <name val="Verdana"/>
      <family val="2"/>
    </font>
    <font>
      <b/>
      <sz val="9"/>
      <color rgb="FF6688CA"/>
      <name val="Verdana"/>
      <family val="2"/>
    </font>
    <font>
      <u/>
      <sz val="8"/>
      <color theme="4"/>
      <name val="Arial"/>
      <family val="2"/>
    </font>
    <font>
      <sz val="8"/>
      <color rgb="FF3F3F3F"/>
      <name val="Arial"/>
      <family val="2"/>
    </font>
    <font>
      <b/>
      <sz val="16"/>
      <color theme="6"/>
      <name val="Verdana"/>
      <family val="2"/>
    </font>
    <font>
      <b/>
      <sz val="8"/>
      <color theme="1"/>
      <name val="Verdana"/>
      <family val="2"/>
    </font>
    <font>
      <sz val="8"/>
      <color theme="7"/>
      <name val="Arial"/>
      <family val="2"/>
    </font>
    <font>
      <sz val="8"/>
      <name val="Arial"/>
      <family val="2"/>
    </font>
    <font>
      <u/>
      <sz val="8"/>
      <color theme="11"/>
      <name val="Arial"/>
      <family val="2"/>
    </font>
    <font>
      <b/>
      <sz val="13"/>
      <color rgb="FFFFFFFF"/>
      <name val="Arial"/>
      <family val="2"/>
    </font>
    <font>
      <sz val="8"/>
      <color rgb="FF648C1A"/>
      <name val="Arial"/>
      <family val="2"/>
    </font>
    <font>
      <b/>
      <sz val="11"/>
      <color rgb="FFFFFFFF"/>
      <name val="Arial"/>
      <family val="2"/>
    </font>
    <font>
      <u/>
      <sz val="8"/>
      <color rgb="FFACDE50"/>
      <name val="Arial"/>
      <family val="2"/>
    </font>
    <font>
      <b/>
      <sz val="13"/>
      <color rgb="FF555759"/>
      <name val="Arial"/>
      <family val="2"/>
    </font>
    <font>
      <b/>
      <sz val="11"/>
      <color rgb="FF555759"/>
      <name val="Arial"/>
      <family val="2"/>
    </font>
    <font>
      <b/>
      <sz val="8"/>
      <color rgb="FFFFFFFF"/>
      <name val="Arial"/>
      <family val="2"/>
    </font>
    <font>
      <b/>
      <sz val="9"/>
      <color rgb="FF555759"/>
      <name val="Arial"/>
      <family val="2"/>
    </font>
    <font>
      <b/>
      <sz val="10"/>
      <color rgb="FFFFFFFF"/>
      <name val="Arial"/>
      <family val="2"/>
    </font>
    <font>
      <u/>
      <sz val="8"/>
      <color theme="11"/>
      <name val="Arial"/>
      <family val="2"/>
    </font>
    <font>
      <u/>
      <sz val="8"/>
      <color theme="11"/>
      <name val="Arial"/>
      <family val="2"/>
    </font>
    <font>
      <sz val="8"/>
      <color rgb="FFAC0640"/>
      <name val="Arial"/>
      <family val="2"/>
    </font>
    <font>
      <sz val="8"/>
      <color rgb="FF95D600"/>
      <name val="Arial"/>
      <family val="2"/>
    </font>
    <font>
      <sz val="8"/>
      <color rgb="FFF07D05"/>
      <name val="Arial"/>
      <family val="2"/>
    </font>
    <font>
      <sz val="8"/>
      <color rgb="FF006579"/>
      <name val="Arial"/>
      <family val="2"/>
    </font>
    <font>
      <u/>
      <sz val="8"/>
      <color rgb="FF648C1A"/>
      <name val="Arial"/>
      <family val="2"/>
    </font>
    <font>
      <b/>
      <sz val="8"/>
      <color rgb="FF555759"/>
      <name val="Arial"/>
      <family val="2"/>
    </font>
    <font>
      <sz val="8"/>
      <color rgb="FFFFFFFF"/>
      <name val="Arial"/>
      <family val="2"/>
    </font>
    <font>
      <sz val="8"/>
      <color rgb="FFC00000"/>
      <name val="Arial"/>
      <family val="2"/>
    </font>
    <font>
      <b/>
      <sz val="13"/>
      <color theme="1"/>
      <name val="Arial"/>
      <family val="2"/>
    </font>
    <font>
      <b/>
      <sz val="8"/>
      <color theme="1"/>
      <name val="Arial"/>
      <family val="2"/>
    </font>
    <font>
      <u/>
      <sz val="8"/>
      <color rgb="FF1F55C9"/>
      <name val="Arial"/>
      <family val="2"/>
    </font>
    <font>
      <u/>
      <sz val="8"/>
      <color rgb="FF008AE0"/>
      <name val="Arial"/>
      <family val="2"/>
    </font>
    <font>
      <sz val="8"/>
      <color theme="8"/>
      <name val="Arial"/>
      <family val="2"/>
    </font>
    <font>
      <b/>
      <sz val="12"/>
      <name val="Arial"/>
      <family val="2"/>
    </font>
    <font>
      <sz val="10"/>
      <name val="Arial"/>
      <family val="2"/>
    </font>
    <font>
      <b/>
      <i/>
      <sz val="8"/>
      <color rgb="FFFF0000"/>
      <name val="Arial"/>
      <family val="2"/>
    </font>
    <font>
      <b/>
      <sz val="12"/>
      <color rgb="FFFFFFFF"/>
      <name val="Arial"/>
      <family val="2"/>
    </font>
    <font>
      <b/>
      <u/>
      <sz val="8"/>
      <name val="Arial"/>
      <family val="2"/>
    </font>
    <font>
      <i/>
      <sz val="8"/>
      <name val="Arial"/>
      <family val="2"/>
    </font>
    <font>
      <i/>
      <sz val="8"/>
      <color theme="0" tint="-0.14999847407452621"/>
      <name val="Arial"/>
      <family val="2"/>
    </font>
    <font>
      <sz val="12"/>
      <name val="Arial"/>
      <family val="2"/>
    </font>
    <font>
      <sz val="12"/>
      <color rgb="FF202020"/>
      <name val="Arial"/>
      <family val="2"/>
    </font>
    <font>
      <sz val="6"/>
      <color rgb="FF009383"/>
      <name val="Arial"/>
      <family val="2"/>
    </font>
    <font>
      <sz val="7"/>
      <color rgb="FF77797A"/>
      <name val="Arial"/>
      <family val="2"/>
    </font>
    <font>
      <sz val="8"/>
      <color rgb="FF555759"/>
      <name val="Arial"/>
      <family val="2"/>
    </font>
    <font>
      <sz val="8"/>
      <color rgb="FF989A9C"/>
      <name val="Arial"/>
      <family val="2"/>
    </font>
    <font>
      <b/>
      <sz val="10"/>
      <color rgb="FF555759"/>
      <name val="Arial"/>
      <family val="2"/>
    </font>
    <font>
      <b/>
      <sz val="8"/>
      <color rgb="FF3F4143"/>
      <name val="Arial"/>
      <family val="2"/>
    </font>
    <font>
      <sz val="8"/>
      <color theme="5" tint="-0.499984740745262"/>
      <name val="Arial"/>
      <family val="2"/>
    </font>
    <font>
      <sz val="11"/>
      <color rgb="FF000000"/>
      <name val="Arial"/>
      <family val="2"/>
      <scheme val="minor"/>
    </font>
    <font>
      <i/>
      <sz val="8"/>
      <color rgb="FF648C1A"/>
      <name val="Arial"/>
      <family val="2"/>
    </font>
    <font>
      <vertAlign val="superscript"/>
      <sz val="8"/>
      <name val="Arial"/>
      <family val="2"/>
    </font>
    <font>
      <i/>
      <vertAlign val="superscript"/>
      <sz val="8"/>
      <name val="Arial"/>
      <family val="2"/>
    </font>
    <font>
      <sz val="8"/>
      <name val="Calibri"/>
      <family val="2"/>
    </font>
    <font>
      <b/>
      <sz val="8"/>
      <color rgb="FFFF0000"/>
      <name val="Arial"/>
      <family val="2"/>
    </font>
    <font>
      <b/>
      <i/>
      <sz val="11"/>
      <color theme="1"/>
      <name val="Arial"/>
      <family val="2"/>
      <scheme val="minor"/>
    </font>
    <font>
      <b/>
      <sz val="11"/>
      <color theme="1"/>
      <name val="Arial"/>
      <family val="2"/>
      <scheme val="minor"/>
    </font>
    <font>
      <b/>
      <sz val="12"/>
      <color theme="1"/>
      <name val="Arial"/>
      <family val="2"/>
      <scheme val="minor"/>
    </font>
    <font>
      <b/>
      <sz val="14"/>
      <color theme="1"/>
      <name val="Arial"/>
      <family val="2"/>
      <scheme val="minor"/>
    </font>
    <font>
      <u/>
      <sz val="11"/>
      <color theme="10"/>
      <name val="Arial"/>
      <family val="2"/>
      <scheme val="minor"/>
    </font>
    <font>
      <sz val="8"/>
      <color theme="1"/>
      <name val="Arial"/>
      <family val="2"/>
      <scheme val="minor"/>
    </font>
    <font>
      <strike/>
      <sz val="8"/>
      <color rgb="FFFF0000"/>
      <name val="Arial"/>
      <family val="2"/>
    </font>
  </fonts>
  <fills count="95">
    <fill>
      <patternFill patternType="none"/>
    </fill>
    <fill>
      <patternFill patternType="gray125"/>
    </fill>
    <fill>
      <patternFill patternType="solid">
        <fgColor indexed="56"/>
        <bgColor indexed="64"/>
      </patternFill>
    </fill>
    <fill>
      <patternFill patternType="solid">
        <fgColor rgb="FF99B0DB"/>
        <bgColor indexed="64"/>
      </patternFill>
    </fill>
    <fill>
      <patternFill patternType="solid">
        <fgColor rgb="FFCAE399"/>
        <bgColor indexed="64"/>
      </patternFill>
    </fill>
    <fill>
      <patternFill patternType="solid">
        <fgColor rgb="FFD1D1D2"/>
        <bgColor indexed="64"/>
      </patternFill>
    </fill>
    <fill>
      <patternFill patternType="solid">
        <fgColor rgb="FFE89EAC"/>
        <bgColor indexed="64"/>
      </patternFill>
    </fill>
    <fill>
      <patternFill patternType="solid">
        <fgColor rgb="FFFFC699"/>
        <bgColor indexed="64"/>
      </patternFill>
    </fill>
    <fill>
      <patternFill patternType="solid">
        <fgColor rgb="FFF7DD99"/>
        <bgColor indexed="64"/>
      </patternFill>
    </fill>
    <fill>
      <patternFill patternType="solid">
        <fgColor rgb="FF6688CA"/>
        <bgColor indexed="64"/>
      </patternFill>
    </fill>
    <fill>
      <patternFill patternType="solid">
        <fgColor rgb="FFAFD466"/>
        <bgColor indexed="64"/>
      </patternFill>
    </fill>
    <fill>
      <patternFill patternType="solid">
        <fgColor rgb="FFB9BBBB"/>
        <bgColor indexed="64"/>
      </patternFill>
    </fill>
    <fill>
      <patternFill patternType="solid">
        <fgColor rgb="FFDD6D83"/>
        <bgColor indexed="64"/>
      </patternFill>
    </fill>
    <fill>
      <patternFill patternType="solid">
        <fgColor rgb="FFFFA966"/>
        <bgColor indexed="64"/>
      </patternFill>
    </fill>
    <fill>
      <patternFill patternType="solid">
        <fgColor rgb="FFF3CD66"/>
        <bgColor indexed="64"/>
      </patternFill>
    </fill>
    <fill>
      <patternFill patternType="solid">
        <fgColor rgb="FF3361B8"/>
        <bgColor indexed="64"/>
      </patternFill>
    </fill>
    <fill>
      <patternFill patternType="solid">
        <fgColor rgb="FF95C633"/>
        <bgColor rgb="FF95C633"/>
      </patternFill>
    </fill>
    <fill>
      <patternFill patternType="solid">
        <fgColor rgb="FFA2A4A4"/>
        <bgColor indexed="64"/>
      </patternFill>
    </fill>
    <fill>
      <patternFill patternType="solid">
        <fgColor rgb="FFD13D5A"/>
        <bgColor indexed="64"/>
      </patternFill>
    </fill>
    <fill>
      <patternFill patternType="solid">
        <fgColor rgb="FFFF8D33"/>
        <bgColor indexed="64"/>
      </patternFill>
    </fill>
    <fill>
      <patternFill patternType="solid">
        <fgColor rgb="FFEEBC33"/>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2CC"/>
        <bgColor rgb="FFFFE2CC"/>
      </patternFill>
    </fill>
    <fill>
      <patternFill patternType="solid">
        <fgColor rgb="FFCCD7ED"/>
        <bgColor indexed="64"/>
      </patternFill>
    </fill>
    <fill>
      <patternFill patternType="solid">
        <fgColor rgb="FFE3D5ED"/>
        <bgColor indexed="64"/>
      </patternFill>
    </fill>
    <fill>
      <patternFill patternType="solid">
        <fgColor rgb="FFCAE399"/>
        <bgColor rgb="FFE4F1CC"/>
      </patternFill>
    </fill>
    <fill>
      <patternFill patternType="solid">
        <fgColor rgb="FFE8E8E8"/>
        <bgColor indexed="64"/>
      </patternFill>
    </fill>
    <fill>
      <patternFill patternType="solid">
        <fgColor rgb="FFFFEB9C"/>
        <bgColor indexed="48"/>
      </patternFill>
    </fill>
    <fill>
      <patternFill patternType="solid">
        <fgColor rgb="FFE4F1CC"/>
        <bgColor indexed="64"/>
      </patternFill>
    </fill>
    <fill>
      <patternFill patternType="solid">
        <fgColor theme="8" tint="0.79998168889431442"/>
        <bgColor indexed="64"/>
      </patternFill>
    </fill>
    <fill>
      <patternFill patternType="solid">
        <fgColor rgb="FF555759"/>
        <bgColor indexed="64"/>
      </patternFill>
    </fill>
    <fill>
      <patternFill patternType="solid">
        <fgColor rgb="FFFFF1D1"/>
        <bgColor indexed="64"/>
      </patternFill>
    </fill>
    <fill>
      <patternFill patternType="solid">
        <fgColor rgb="FFDCDDDE"/>
        <bgColor indexed="64"/>
      </patternFill>
    </fill>
    <fill>
      <patternFill patternType="solid">
        <fgColor rgb="FFFAD7D3"/>
        <bgColor indexed="64"/>
      </patternFill>
    </fill>
    <fill>
      <patternFill patternType="solid">
        <fgColor rgb="FFEDFFC4"/>
        <bgColor indexed="64"/>
      </patternFill>
    </fill>
    <fill>
      <patternFill patternType="solid">
        <fgColor rgb="FFFFF1D0"/>
        <bgColor indexed="64"/>
      </patternFill>
    </fill>
    <fill>
      <patternFill patternType="solid">
        <fgColor rgb="FFC1EEFF"/>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rgb="FFFAD8D5"/>
        <bgColor indexed="64"/>
      </patternFill>
    </fill>
    <fill>
      <patternFill patternType="solid">
        <fgColor rgb="FFEAF7CC"/>
        <bgColor indexed="64"/>
      </patternFill>
    </fill>
    <fill>
      <patternFill patternType="solid">
        <fgColor theme="1"/>
        <bgColor indexed="64"/>
      </patternFill>
    </fill>
    <fill>
      <patternFill patternType="solid">
        <fgColor theme="2"/>
        <bgColor indexed="64"/>
      </patternFill>
    </fill>
    <fill>
      <patternFill patternType="solid">
        <fgColor theme="4" tint="0.79998168889431442"/>
        <bgColor indexed="64"/>
      </patternFill>
    </fill>
    <fill>
      <patternFill patternType="solid">
        <fgColor rgb="FFC2FC3B"/>
        <bgColor indexed="64"/>
      </patternFill>
    </fill>
    <fill>
      <patternFill patternType="solid">
        <fgColor rgb="FFFFE3CE"/>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rgb="FF7030A0"/>
        <bgColor indexed="64"/>
      </patternFill>
    </fill>
    <fill>
      <patternFill patternType="solid">
        <fgColor rgb="FFFFE3A2"/>
        <bgColor indexed="64"/>
      </patternFill>
    </fill>
    <fill>
      <patternFill patternType="solid">
        <fgColor rgb="FF648C1A"/>
        <bgColor indexed="64"/>
      </patternFill>
    </fill>
    <fill>
      <patternFill patternType="solid">
        <fgColor rgb="FF95D600"/>
        <bgColor indexed="64"/>
      </patternFill>
    </fill>
    <fill>
      <patternFill patternType="solid">
        <fgColor rgb="FF006579"/>
        <bgColor indexed="64"/>
      </patternFill>
    </fill>
    <fill>
      <patternFill patternType="solid">
        <fgColor rgb="FF009383"/>
        <bgColor indexed="64"/>
      </patternFill>
    </fill>
    <fill>
      <patternFill patternType="solid">
        <fgColor rgb="FFF07D05"/>
        <bgColor indexed="64"/>
      </patternFill>
    </fill>
    <fill>
      <patternFill patternType="solid">
        <fgColor rgb="FFAC0640"/>
        <bgColor indexed="64"/>
      </patternFill>
    </fill>
    <fill>
      <patternFill patternType="solid">
        <fgColor rgb="FFFEE4CB"/>
        <bgColor indexed="64"/>
      </patternFill>
    </fill>
    <fill>
      <patternFill patternType="solid">
        <fgColor rgb="FFF7E2FA"/>
        <bgColor indexed="64"/>
      </patternFill>
    </fill>
    <fill>
      <patternFill patternType="solid">
        <fgColor rgb="FFDDF2B8"/>
        <bgColor indexed="64"/>
      </patternFill>
    </fill>
    <fill>
      <patternFill patternType="solid">
        <fgColor rgb="FFCCEB8D"/>
        <bgColor indexed="64"/>
      </patternFill>
    </fill>
    <fill>
      <patternFill patternType="solid">
        <fgColor rgb="FFF2F2F2"/>
        <bgColor indexed="64"/>
      </patternFill>
    </fill>
    <fill>
      <patternFill patternType="solid">
        <fgColor theme="4"/>
        <bgColor indexed="64"/>
      </patternFill>
    </fill>
    <fill>
      <patternFill patternType="solid">
        <fgColor rgb="FF0070C0"/>
        <bgColor indexed="64"/>
      </patternFill>
    </fill>
    <fill>
      <patternFill patternType="solid">
        <fgColor rgb="FFFFFF00"/>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bgColor indexed="64"/>
      </patternFill>
    </fill>
    <fill>
      <patternFill patternType="solid">
        <fgColor rgb="FFC0000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s>
  <borders count="79">
    <border>
      <left/>
      <right/>
      <top/>
      <bottom/>
      <diagonal/>
    </border>
    <border>
      <left style="dotted">
        <color rgb="FFE8E8E8"/>
      </left>
      <right style="dotted">
        <color rgb="FFE8E8E8"/>
      </right>
      <top style="dotted">
        <color rgb="FFE8E8E8"/>
      </top>
      <bottom style="dotted">
        <color rgb="FFE8E8E8"/>
      </bottom>
      <diagonal/>
    </border>
    <border>
      <left/>
      <right/>
      <top/>
      <bottom style="medium">
        <color theme="5"/>
      </bottom>
      <diagonal/>
    </border>
    <border>
      <left/>
      <right/>
      <top/>
      <bottom style="thin">
        <color theme="6"/>
      </bottom>
      <diagonal/>
    </border>
    <border>
      <left style="dotted">
        <color theme="5"/>
      </left>
      <right style="dotted">
        <color theme="5"/>
      </right>
      <top style="thin">
        <color theme="5"/>
      </top>
      <bottom style="medium">
        <color theme="5"/>
      </bottom>
      <diagonal/>
    </border>
    <border>
      <left/>
      <right/>
      <top/>
      <bottom style="thick">
        <color rgb="FF95D600"/>
      </bottom>
      <diagonal/>
    </border>
    <border>
      <left/>
      <right/>
      <top/>
      <bottom style="medium">
        <color rgb="FF95D600"/>
      </bottom>
      <diagonal/>
    </border>
    <border>
      <left style="hair">
        <color rgb="FFB9BBBD"/>
      </left>
      <right style="hair">
        <color rgb="FFB9BBBD"/>
      </right>
      <top style="hair">
        <color rgb="FFB9BBBD"/>
      </top>
      <bottom style="hair">
        <color rgb="FFB9BBBD"/>
      </bottom>
      <diagonal/>
    </border>
    <border>
      <left style="hair">
        <color rgb="FFBBBCBD"/>
      </left>
      <right style="hair">
        <color rgb="FFBBBCBD"/>
      </right>
      <top style="hair">
        <color rgb="FFBBBCBD"/>
      </top>
      <bottom style="hair">
        <color rgb="FFBBBCBD"/>
      </bottom>
      <diagonal/>
    </border>
    <border>
      <left/>
      <right/>
      <top/>
      <bottom style="thin">
        <color rgb="FF95D600"/>
      </bottom>
      <diagonal/>
    </border>
    <border>
      <left style="hair">
        <color rgb="FF006579"/>
      </left>
      <right style="hair">
        <color rgb="FF006579"/>
      </right>
      <top style="hair">
        <color rgb="FF006579"/>
      </top>
      <bottom style="hair">
        <color rgb="FF006579"/>
      </bottom>
      <diagonal/>
    </border>
    <border>
      <left style="hair">
        <color rgb="FFDCDDDE"/>
      </left>
      <right style="hair">
        <color rgb="FFDCDDDE"/>
      </right>
      <top style="hair">
        <color rgb="FFDCDDDE"/>
      </top>
      <bottom style="hair">
        <color rgb="FFDCDDDE"/>
      </bottom>
      <diagonal/>
    </border>
    <border>
      <left/>
      <right/>
      <top style="thin">
        <color rgb="FF555759"/>
      </top>
      <bottom style="medium">
        <color rgb="FF555759"/>
      </bottom>
      <diagonal/>
    </border>
    <border>
      <left/>
      <right/>
      <top/>
      <bottom style="thick">
        <color theme="4"/>
      </bottom>
      <diagonal/>
    </border>
    <border>
      <left/>
      <right/>
      <top/>
      <bottom style="medium">
        <color theme="4"/>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hair">
        <color rgb="FFBBBCBD"/>
      </left>
      <right style="hair">
        <color rgb="FFBBBCBD"/>
      </right>
      <top style="hair">
        <color rgb="FFBBBCBD"/>
      </top>
      <bottom style="thin">
        <color rgb="FF555759"/>
      </bottom>
      <diagonal/>
    </border>
    <border>
      <left/>
      <right/>
      <top/>
      <bottom style="hair">
        <color rgb="FF95D600"/>
      </bottom>
      <diagonal/>
    </border>
    <border>
      <left/>
      <right/>
      <top/>
      <bottom style="hair">
        <color rgb="FFBBBCBD"/>
      </bottom>
      <diagonal/>
    </border>
    <border>
      <left/>
      <right/>
      <top style="thin">
        <color rgb="FF555759"/>
      </top>
      <bottom/>
      <diagonal/>
    </border>
    <border>
      <left style="medium">
        <color indexed="64"/>
      </left>
      <right/>
      <top style="medium">
        <color indexed="64"/>
      </top>
      <bottom style="medium">
        <color theme="4"/>
      </bottom>
      <diagonal/>
    </border>
    <border>
      <left/>
      <right style="medium">
        <color indexed="64"/>
      </right>
      <top style="medium">
        <color indexed="64"/>
      </top>
      <bottom style="medium">
        <color theme="4"/>
      </bottom>
      <diagonal/>
    </border>
    <border>
      <left style="medium">
        <color indexed="64"/>
      </left>
      <right style="hair">
        <color theme="2" tint="-0.24994659260841701"/>
      </right>
      <top style="hair">
        <color theme="2" tint="-0.24994659260841701"/>
      </top>
      <bottom style="hair">
        <color theme="2" tint="-0.24994659260841701"/>
      </bottom>
      <diagonal/>
    </border>
    <border>
      <left style="hair">
        <color theme="2" tint="-0.24994659260841701"/>
      </left>
      <right style="medium">
        <color indexed="64"/>
      </right>
      <top style="hair">
        <color theme="2" tint="-0.24994659260841701"/>
      </top>
      <bottom style="hair">
        <color theme="2" tint="-0.24994659260841701"/>
      </bottom>
      <diagonal/>
    </border>
    <border>
      <left style="medium">
        <color indexed="64"/>
      </left>
      <right style="hair">
        <color theme="2" tint="-0.24994659260841701"/>
      </right>
      <top style="hair">
        <color theme="2" tint="-0.24994659260841701"/>
      </top>
      <bottom style="medium">
        <color indexed="64"/>
      </bottom>
      <diagonal/>
    </border>
    <border>
      <left style="hair">
        <color theme="2" tint="-0.24994659260841701"/>
      </left>
      <right style="medium">
        <color indexed="64"/>
      </right>
      <top style="hair">
        <color theme="2" tint="-0.24994659260841701"/>
      </top>
      <bottom style="medium">
        <color indexed="64"/>
      </bottom>
      <diagonal/>
    </border>
    <border>
      <left style="thin">
        <color indexed="64"/>
      </left>
      <right style="thin">
        <color indexed="64"/>
      </right>
      <top style="thin">
        <color indexed="64"/>
      </top>
      <bottom style="thin">
        <color indexed="64"/>
      </bottom>
      <diagonal/>
    </border>
    <border>
      <left/>
      <right style="mediumDashed">
        <color indexed="64"/>
      </right>
      <top/>
      <bottom/>
      <diagonal/>
    </border>
    <border>
      <left/>
      <right style="hair">
        <color rgb="FFB9BBBD"/>
      </right>
      <top style="hair">
        <color rgb="FFB9BBBD"/>
      </top>
      <bottom style="hair">
        <color rgb="FFB9BBBD"/>
      </bottom>
      <diagonal/>
    </border>
    <border>
      <left/>
      <right style="mediumDashed">
        <color theme="0"/>
      </right>
      <top/>
      <bottom style="medium">
        <color theme="4"/>
      </bottom>
      <diagonal/>
    </border>
    <border>
      <left style="hair">
        <color rgb="FFB9BBBD"/>
      </left>
      <right style="hair">
        <color rgb="FFB9BBBD"/>
      </right>
      <top style="hair">
        <color rgb="FFB9BBBD"/>
      </top>
      <bottom/>
      <diagonal/>
    </border>
    <border>
      <left style="hair">
        <color rgb="FFDCDDDE"/>
      </left>
      <right style="hair">
        <color rgb="FFDCDDDE"/>
      </right>
      <top style="hair">
        <color rgb="FFDCDDDE"/>
      </top>
      <bottom/>
      <diagonal/>
    </border>
    <border>
      <left style="hair">
        <color theme="2" tint="-0.24994659260841701"/>
      </left>
      <right/>
      <top style="medium">
        <color theme="4"/>
      </top>
      <bottom/>
      <diagonal/>
    </border>
    <border>
      <left style="hair">
        <color rgb="FFDCDDDE"/>
      </left>
      <right/>
      <top style="medium">
        <color theme="4"/>
      </top>
      <bottom/>
      <diagonal/>
    </border>
    <border>
      <left style="hair">
        <color theme="2" tint="-0.24994659260841701"/>
      </left>
      <right/>
      <top style="hair">
        <color theme="2" tint="-0.24994659260841701"/>
      </top>
      <bottom/>
      <diagonal/>
    </border>
    <border>
      <left style="hair">
        <color rgb="FFDCDDDE"/>
      </left>
      <right/>
      <top style="hair">
        <color rgb="FFDCDDDE"/>
      </top>
      <bottom/>
      <diagonal/>
    </border>
    <border>
      <left style="hair">
        <color theme="2" tint="-0.24994659260841701"/>
      </left>
      <right/>
      <top style="hair">
        <color theme="2" tint="-0.24994659260841701"/>
      </top>
      <bottom style="hair">
        <color theme="2" tint="-0.24994659260841701"/>
      </bottom>
      <diagonal/>
    </border>
    <border>
      <left style="hair">
        <color rgb="FFDCDDDE"/>
      </left>
      <right/>
      <top style="hair">
        <color rgb="FFDCDDDE"/>
      </top>
      <bottom style="hair">
        <color rgb="FFDCDDDE"/>
      </bottom>
      <diagonal/>
    </border>
    <border>
      <left style="hair">
        <color rgb="FFB9BBBD"/>
      </left>
      <right style="mediumDashed">
        <color indexed="64"/>
      </right>
      <top style="hair">
        <color rgb="FFB9BBBD"/>
      </top>
      <bottom style="hair">
        <color rgb="FFB9BBBD"/>
      </bottom>
      <diagonal/>
    </border>
    <border>
      <left/>
      <right style="hair">
        <color rgb="FFBBBCBD"/>
      </right>
      <top style="hair">
        <color rgb="FFBBBCBD"/>
      </top>
      <bottom style="hair">
        <color rgb="FFBBBCBD"/>
      </bottom>
      <diagonal/>
    </border>
    <border>
      <left/>
      <right style="mediumDashed">
        <color theme="0"/>
      </right>
      <top/>
      <bottom/>
      <diagonal/>
    </border>
    <border>
      <left/>
      <right style="hair">
        <color rgb="FFB9BBBD"/>
      </right>
      <top style="hair">
        <color rgb="FFB9BBBD"/>
      </top>
      <bottom/>
      <diagonal/>
    </border>
    <border>
      <left style="hair">
        <color rgb="FFBBBCBD"/>
      </left>
      <right style="mediumDashed">
        <color indexed="64"/>
      </right>
      <top style="hair">
        <color rgb="FFBBBCBD"/>
      </top>
      <bottom style="hair">
        <color rgb="FFBBBCBD"/>
      </bottom>
      <diagonal/>
    </border>
    <border>
      <left style="mediumDashed">
        <color theme="0"/>
      </left>
      <right style="mediumDashed">
        <color theme="0"/>
      </right>
      <top/>
      <bottom style="medium">
        <color theme="4"/>
      </bottom>
      <diagonal/>
    </border>
    <border>
      <left/>
      <right/>
      <top style="hair">
        <color theme="2" tint="-0.24994659260841701"/>
      </top>
      <bottom style="hair">
        <color theme="2" tint="-0.24994659260841701"/>
      </bottom>
      <diagonal/>
    </border>
    <border>
      <left/>
      <right style="hair">
        <color theme="2" tint="-0.24994659260841701"/>
      </right>
      <top style="hair">
        <color theme="2" tint="-0.24994659260841701"/>
      </top>
      <bottom style="hair">
        <color theme="2" tint="-0.24994659260841701"/>
      </bottom>
      <diagonal/>
    </border>
    <border>
      <left style="hair">
        <color theme="2" tint="-0.24994659260841701"/>
      </left>
      <right/>
      <top style="thick">
        <color theme="4"/>
      </top>
      <bottom style="hair">
        <color theme="2" tint="-0.24994659260841701"/>
      </bottom>
      <diagonal/>
    </border>
    <border>
      <left/>
      <right/>
      <top style="thick">
        <color theme="4"/>
      </top>
      <bottom style="hair">
        <color theme="2" tint="-0.24994659260841701"/>
      </bottom>
      <diagonal/>
    </border>
    <border>
      <left/>
      <right style="hair">
        <color theme="2" tint="-0.24994659260841701"/>
      </right>
      <top style="thick">
        <color theme="4"/>
      </top>
      <bottom style="hair">
        <color theme="2" tint="-0.24994659260841701"/>
      </bottom>
      <diagonal/>
    </border>
    <border>
      <left/>
      <right/>
      <top style="hair">
        <color rgb="FFB9BBBD"/>
      </top>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auto="1"/>
      </left>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top style="medium">
        <color auto="1"/>
      </top>
      <bottom style="medium">
        <color auto="1"/>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auto="1"/>
      </right>
      <top style="medium">
        <color indexed="64"/>
      </top>
      <bottom/>
      <diagonal/>
    </border>
    <border>
      <left style="medium">
        <color indexed="64"/>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theme="4"/>
      </bottom>
      <diagonal/>
    </border>
    <border>
      <left style="hair">
        <color rgb="FFBBBCBD"/>
      </left>
      <right style="medium">
        <color indexed="64"/>
      </right>
      <top style="hair">
        <color rgb="FFBBBCBD"/>
      </top>
      <bottom style="hair">
        <color rgb="FFBBBCBD"/>
      </bottom>
      <diagonal/>
    </border>
    <border>
      <left/>
      <right style="medium">
        <color indexed="64"/>
      </right>
      <top/>
      <bottom style="hair">
        <color rgb="FFBBBCBD"/>
      </bottom>
      <diagonal/>
    </border>
    <border>
      <left style="medium">
        <color indexed="64"/>
      </left>
      <right style="medium">
        <color indexed="64"/>
      </right>
      <top style="hair">
        <color rgb="FFBBBCBD"/>
      </top>
      <bottom style="medium">
        <color indexed="64"/>
      </bottom>
      <diagonal/>
    </border>
    <border>
      <left style="medium">
        <color indexed="64"/>
      </left>
      <right style="thin">
        <color indexed="64"/>
      </right>
      <top style="thin">
        <color indexed="64"/>
      </top>
      <bottom style="thin">
        <color indexed="64"/>
      </bottom>
      <diagonal/>
    </border>
    <border>
      <left style="hair">
        <color rgb="FFB9BBBD"/>
      </left>
      <right/>
      <top/>
      <bottom/>
      <diagonal/>
    </border>
    <border>
      <left/>
      <right/>
      <top style="medium">
        <color theme="4"/>
      </top>
      <bottom style="medium">
        <color theme="4"/>
      </bottom>
      <diagonal/>
    </border>
    <border>
      <left/>
      <right/>
      <top style="hair">
        <color rgb="FFB9BBBD"/>
      </top>
      <bottom style="hair">
        <color rgb="FFB9BBBD"/>
      </bottom>
      <diagonal/>
    </border>
    <border>
      <left style="mediumDashed">
        <color theme="0"/>
      </left>
      <right/>
      <top/>
      <bottom/>
      <diagonal/>
    </border>
    <border>
      <left style="mediumDashed">
        <color theme="0"/>
      </left>
      <right/>
      <top/>
      <bottom style="medium">
        <color theme="4"/>
      </bottom>
      <diagonal/>
    </border>
    <border>
      <left/>
      <right/>
      <top/>
      <bottom style="hair">
        <color rgb="FFB9BBBD"/>
      </bottom>
      <diagonal/>
    </border>
    <border>
      <left style="hair">
        <color rgb="FFB9BBBD"/>
      </left>
      <right style="mediumDashed">
        <color indexed="64"/>
      </right>
      <top style="hair">
        <color rgb="FFB9BBBD"/>
      </top>
      <bottom/>
      <diagonal/>
    </border>
    <border>
      <left style="hair">
        <color rgb="FFB9BBBD"/>
      </left>
      <right style="hair">
        <color rgb="FFB9BBBD"/>
      </right>
      <top/>
      <bottom style="hair">
        <color rgb="FFB9BBBD"/>
      </bottom>
      <diagonal/>
    </border>
    <border>
      <left style="hair">
        <color rgb="FFB9BBBD"/>
      </left>
      <right style="mediumDashed">
        <color indexed="64"/>
      </right>
      <top/>
      <bottom style="hair">
        <color rgb="FFB9BBBD"/>
      </bottom>
      <diagonal/>
    </border>
    <border>
      <left/>
      <right style="hair">
        <color rgb="FFB9BBBD"/>
      </right>
      <top/>
      <bottom style="hair">
        <color rgb="FFB9BBBD"/>
      </bottom>
      <diagonal/>
    </border>
  </borders>
  <cellStyleXfs count="226">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8" fillId="15" borderId="0" applyNumberFormat="0" applyBorder="0" applyAlignment="0" applyProtection="0"/>
    <xf numFmtId="0" fontId="7"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4" fillId="25" borderId="0" applyNumberFormat="0" applyBorder="0" applyAlignment="0" applyProtection="0"/>
    <xf numFmtId="0" fontId="7" fillId="26" borderId="0" applyNumberFormat="0" applyBorder="0" applyAlignment="0" applyProtection="0"/>
    <xf numFmtId="0" fontId="5" fillId="27" borderId="0" applyNumberFormat="0" applyBorder="0" applyAlignment="0" applyProtection="0"/>
    <xf numFmtId="0" fontId="5" fillId="28" borderId="1" applyNumberFormat="0" applyAlignment="0" applyProtection="0"/>
    <xf numFmtId="0" fontId="9" fillId="29" borderId="0" applyNumberFormat="0" applyAlignment="0" applyProtection="0"/>
    <xf numFmtId="0" fontId="10" fillId="0" borderId="0" applyNumberFormat="0" applyFill="0" applyBorder="0" applyAlignment="0" applyProtection="0"/>
    <xf numFmtId="0" fontId="11" fillId="0" borderId="0" applyNumberFormat="0" applyFill="0" applyBorder="0" applyAlignment="0" applyProtection="0">
      <alignment vertical="top"/>
      <protection locked="0"/>
    </xf>
    <xf numFmtId="0" fontId="7" fillId="30" borderId="0" applyNumberFormat="0" applyBorder="0" applyAlignment="0" applyProtection="0"/>
    <xf numFmtId="0" fontId="12" fillId="0" borderId="2" applyNumberFormat="0" applyFill="0" applyAlignment="0" applyProtection="0"/>
    <xf numFmtId="0" fontId="13" fillId="0" borderId="3" applyNumberFormat="0" applyFill="0" applyAlignment="0" applyProtection="0"/>
    <xf numFmtId="0" fontId="14" fillId="0" borderId="3" applyNumberFormat="0" applyFill="0" applyAlignment="0" applyProtection="0"/>
    <xf numFmtId="0" fontId="15" fillId="0" borderId="0" applyNumberFormat="0" applyBorder="0" applyAlignment="0" applyProtection="0"/>
    <xf numFmtId="0" fontId="16" fillId="0" borderId="0" applyNumberFormat="0" applyFill="0" applyBorder="0" applyAlignment="0" applyProtection="0">
      <alignment vertical="top"/>
      <protection locked="0"/>
    </xf>
    <xf numFmtId="0" fontId="5" fillId="2" borderId="0" applyNumberFormat="0" applyAlignment="0" applyProtection="0"/>
    <xf numFmtId="0" fontId="5" fillId="31" borderId="0" applyNumberFormat="0" applyAlignment="0" applyProtection="0"/>
    <xf numFmtId="0" fontId="7" fillId="32" borderId="0" applyNumberFormat="0" applyBorder="0" applyAlignment="0" applyProtection="0"/>
    <xf numFmtId="0" fontId="10" fillId="0" borderId="0" applyNumberFormat="0" applyAlignment="0" applyProtection="0"/>
    <xf numFmtId="0" fontId="17" fillId="33" borderId="0" applyNumberFormat="0" applyAlignment="0" applyProtection="0"/>
    <xf numFmtId="0" fontId="18" fillId="0" borderId="0" applyNumberFormat="0" applyFill="0" applyBorder="0" applyAlignment="0" applyProtection="0"/>
    <xf numFmtId="0" fontId="19" fillId="0" borderId="4" applyNumberFormat="0" applyFill="0" applyAlignment="0" applyProtection="0"/>
    <xf numFmtId="0" fontId="20" fillId="34" borderId="0" applyNumberFormat="0" applyBorder="0" applyAlignment="0" applyProtection="0"/>
    <xf numFmtId="43" fontId="21" fillId="0" borderId="0" applyFont="0" applyFill="0" applyBorder="0" applyAlignment="0" applyProtection="0"/>
    <xf numFmtId="41" fontId="21" fillId="0" borderId="0" applyFont="0" applyFill="0" applyBorder="0" applyAlignment="0" applyProtection="0"/>
    <xf numFmtId="167" fontId="21" fillId="0" borderId="0" applyFont="0" applyFill="0" applyBorder="0" applyAlignment="0" applyProtection="0"/>
    <xf numFmtId="166" fontId="21" fillId="0" borderId="0" applyFont="0" applyFill="0" applyBorder="0" applyAlignment="0" applyProtection="0"/>
    <xf numFmtId="9" fontId="21" fillId="0" borderId="0" applyFon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7" fillId="0" borderId="5" applyNumberFormat="0" applyFill="0" applyAlignment="0"/>
    <xf numFmtId="0" fontId="28" fillId="0" borderId="6" applyNumberFormat="0" applyFill="0" applyAlignment="0"/>
    <xf numFmtId="0" fontId="30" fillId="0" borderId="9" applyNumberFormat="0" applyFill="0" applyAlignment="0"/>
    <xf numFmtId="0" fontId="22" fillId="0" borderId="0" applyNumberForma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6" fillId="0" borderId="0" applyNumberFormat="0" applyFill="0" applyBorder="0" applyAlignment="0">
      <alignment vertical="top"/>
    </xf>
    <xf numFmtId="0" fontId="23" fillId="35" borderId="5" applyNumberFormat="0" applyAlignment="0"/>
    <xf numFmtId="0" fontId="25" fillId="35" borderId="6" applyNumberFormat="0" applyAlignment="0"/>
    <xf numFmtId="0" fontId="31" fillId="35" borderId="9" applyNumberFormat="0" applyAlignment="0"/>
    <xf numFmtId="0" fontId="32" fillId="0" borderId="0" applyNumberFormat="0" applyFill="0" applyBorder="0" applyAlignment="0" applyProtection="0"/>
    <xf numFmtId="0" fontId="32" fillId="0" borderId="0" applyNumberFormat="0" applyFill="0" applyBorder="0" applyAlignment="0" applyProtection="0"/>
    <xf numFmtId="168" fontId="4" fillId="0" borderId="0" applyFill="0" applyBorder="0" applyAlignment="0" applyProtection="0"/>
    <xf numFmtId="0" fontId="26" fillId="0" borderId="0" applyNumberFormat="0" applyFill="0" applyBorder="0" applyAlignment="0">
      <alignment vertical="top"/>
    </xf>
    <xf numFmtId="0" fontId="8" fillId="22" borderId="0" applyNumberFormat="0" applyBorder="0" applyAlignment="0" applyProtection="0"/>
    <xf numFmtId="0" fontId="8"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33"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168" fontId="4" fillId="0" borderId="0" applyFill="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169" fontId="4" fillId="0" borderId="0" applyFill="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170" fontId="4" fillId="0" borderId="0" applyFill="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171" fontId="4" fillId="0" borderId="0" applyFill="0" applyBorder="0" applyAlignment="0" applyProtection="0"/>
    <xf numFmtId="9" fontId="4" fillId="0" borderId="0" applyFill="0" applyBorder="0" applyAlignment="0" applyProtection="0"/>
    <xf numFmtId="0" fontId="34" fillId="60" borderId="0" applyNumberFormat="0" applyBorder="0" applyAlignment="0"/>
    <xf numFmtId="0" fontId="35" fillId="61" borderId="0" applyNumberFormat="0" applyBorder="0" applyAlignment="0" applyProtection="0"/>
    <xf numFmtId="0" fontId="36" fillId="36" borderId="0" applyNumberFormat="0" applyBorder="0" applyAlignment="0" applyProtection="0"/>
    <xf numFmtId="0" fontId="4" fillId="41"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37" borderId="0" applyNumberFormat="0" applyAlignment="0"/>
    <xf numFmtId="0" fontId="38" fillId="0" borderId="0" applyNumberFormat="0" applyFill="0" applyBorder="0" applyAlignment="0">
      <alignment vertical="top"/>
    </xf>
    <xf numFmtId="0" fontId="24" fillId="0" borderId="0" applyNumberFormat="0" applyFill="0" applyAlignment="0"/>
    <xf numFmtId="0" fontId="4" fillId="39" borderId="11" applyNumberFormat="0" applyAlignment="0"/>
    <xf numFmtId="0" fontId="34" fillId="38" borderId="0" applyNumberFormat="0" applyBorder="0" applyAlignment="0"/>
    <xf numFmtId="0" fontId="23" fillId="35" borderId="5" applyNumberFormat="0" applyAlignment="0"/>
    <xf numFmtId="0" fontId="25" fillId="35" borderId="6" applyNumberFormat="0" applyAlignment="0"/>
    <xf numFmtId="0" fontId="31" fillId="35" borderId="6" applyNumberFormat="0" applyAlignment="0"/>
    <xf numFmtId="0" fontId="29" fillId="35" borderId="6" applyNumberFormat="0" applyAlignment="0"/>
    <xf numFmtId="0" fontId="27" fillId="0" borderId="0" applyNumberFormat="0" applyFill="0"/>
    <xf numFmtId="0" fontId="39" fillId="0" borderId="12" applyNumberFormat="0" applyFill="0" applyAlignment="0" applyProtection="0"/>
    <xf numFmtId="0" fontId="26" fillId="0" borderId="0" applyNumberFormat="0" applyFill="0" applyBorder="0" applyAlignment="0">
      <alignment vertical="top"/>
    </xf>
    <xf numFmtId="0" fontId="44" fillId="0" borderId="0" applyNumberFormat="0" applyFill="0" applyBorder="0" applyAlignment="0">
      <alignment vertical="top"/>
    </xf>
    <xf numFmtId="0" fontId="7" fillId="22" borderId="0" applyNumberFormat="0" applyBorder="0" applyAlignment="0" applyProtection="0"/>
    <xf numFmtId="0" fontId="4"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23" fillId="62" borderId="13" applyNumberFormat="0"/>
    <xf numFmtId="0" fontId="22"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7" fillId="24" borderId="0" applyNumberFormat="0" applyBorder="0" applyAlignment="0" applyProtection="0"/>
    <xf numFmtId="0" fontId="8" fillId="25" borderId="0" applyNumberFormat="0" applyBorder="0" applyAlignment="0" applyProtection="0"/>
    <xf numFmtId="0" fontId="7" fillId="26" borderId="0" applyNumberFormat="0" applyBorder="0" applyAlignment="0" applyProtection="0"/>
    <xf numFmtId="168" fontId="4" fillId="0" borderId="0" applyFill="0" applyBorder="0" applyAlignment="0" applyProtection="0"/>
    <xf numFmtId="169" fontId="4" fillId="0" borderId="0" applyFill="0" applyBorder="0" applyAlignment="0" applyProtection="0"/>
    <xf numFmtId="172" fontId="4" fillId="0" borderId="0" applyFill="0" applyBorder="0" applyAlignment="0" applyProtection="0"/>
    <xf numFmtId="0" fontId="7" fillId="57" borderId="0" applyNumberFormat="0" applyBorder="0" applyAlignment="0" applyProtection="0"/>
    <xf numFmtId="173" fontId="4" fillId="0" borderId="0" applyFill="0" applyBorder="0" applyAlignment="0" applyProtection="0"/>
    <xf numFmtId="9" fontId="4" fillId="0" borderId="0" applyFill="0" applyBorder="0" applyAlignment="0" applyProtection="0"/>
    <xf numFmtId="0" fontId="4" fillId="65" borderId="0" applyNumberFormat="0" applyBorder="0" applyAlignment="0"/>
    <xf numFmtId="0" fontId="41" fillId="66" borderId="0" applyNumberFormat="0" applyBorder="0" applyAlignment="0"/>
    <xf numFmtId="0" fontId="46" fillId="61" borderId="0" applyNumberFormat="0" applyBorder="0" applyAlignment="0" applyProtection="0"/>
    <xf numFmtId="0" fontId="36" fillId="36" borderId="0" applyNumberFormat="0" applyBorder="0" applyAlignment="0" applyProtection="0"/>
    <xf numFmtId="0" fontId="4" fillId="64"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63" borderId="0" applyNumberFormat="0" applyAlignment="0"/>
    <xf numFmtId="0" fontId="45" fillId="0" borderId="0" applyNumberFormat="0" applyFill="0" applyBorder="0" applyAlignment="0">
      <alignment vertical="top"/>
    </xf>
    <xf numFmtId="0" fontId="24" fillId="0" borderId="0" applyNumberFormat="0" applyFill="0" applyAlignment="0"/>
    <xf numFmtId="0" fontId="4" fillId="64" borderId="11" applyNumberFormat="0" applyAlignment="0"/>
    <xf numFmtId="0" fontId="41" fillId="66" borderId="0" applyNumberFormat="0" applyBorder="0" applyAlignment="0"/>
    <xf numFmtId="0" fontId="23" fillId="62" borderId="13" applyNumberFormat="0"/>
    <xf numFmtId="0" fontId="25" fillId="62" borderId="6" applyNumberFormat="0" applyAlignment="0"/>
    <xf numFmtId="0" fontId="4" fillId="0" borderId="15" applyNumberFormat="0" applyFill="0"/>
    <xf numFmtId="0" fontId="31" fillId="62" borderId="6" applyNumberFormat="0" applyAlignment="0"/>
    <xf numFmtId="0" fontId="29" fillId="62" borderId="14" applyNumberFormat="0">
      <alignment vertical="center" wrapText="1"/>
    </xf>
    <xf numFmtId="0" fontId="29" fillId="62" borderId="6" applyNumberFormat="0" applyAlignment="0"/>
    <xf numFmtId="0" fontId="42" fillId="0" borderId="0" applyNumberFormat="0" applyFill="0"/>
    <xf numFmtId="0" fontId="43" fillId="0" borderId="12" applyNumberFormat="0" applyFill="0" applyAlignment="0" applyProtection="0"/>
    <xf numFmtId="0" fontId="4" fillId="36" borderId="7" applyNumberFormat="0" applyAlignment="0">
      <alignment vertical="top"/>
      <protection locked="0"/>
    </xf>
    <xf numFmtId="0" fontId="24" fillId="0" borderId="0" applyNumberFormat="0" applyFill="0" applyBorder="0" applyAlignment="0">
      <alignment vertical="top"/>
    </xf>
    <xf numFmtId="0" fontId="4" fillId="0" borderId="0"/>
    <xf numFmtId="0" fontId="4" fillId="0" borderId="0"/>
    <xf numFmtId="0" fontId="4" fillId="0" borderId="7" applyNumberFormat="0" applyFill="0"/>
    <xf numFmtId="0" fontId="23" fillId="35" borderId="5" applyNumberFormat="0"/>
    <xf numFmtId="0" fontId="25" fillId="35" borderId="6" applyNumberFormat="0" applyAlignment="0"/>
    <xf numFmtId="0" fontId="31" fillId="35" borderId="6" applyNumberFormat="0" applyAlignment="0"/>
    <xf numFmtId="0" fontId="29" fillId="35" borderId="6" applyNumberFormat="0" applyAlignment="0"/>
    <xf numFmtId="0" fontId="4" fillId="36" borderId="7" applyNumberFormat="0" applyAlignment="0">
      <alignment vertical="top"/>
    </xf>
    <xf numFmtId="0" fontId="4" fillId="37" borderId="0" applyNumberFormat="0" applyBorder="0" applyAlignment="0">
      <alignment vertical="top"/>
    </xf>
    <xf numFmtId="0" fontId="4" fillId="73" borderId="7" applyNumberFormat="0" applyAlignment="0">
      <alignment vertical="top"/>
    </xf>
    <xf numFmtId="0" fontId="34" fillId="38" borderId="0" applyNumberFormat="0" applyBorder="0" applyAlignment="0">
      <alignment vertical="top"/>
    </xf>
    <xf numFmtId="0" fontId="56" fillId="0" borderId="0" applyNumberFormat="0" applyFill="0" applyBorder="0" applyAlignment="0"/>
    <xf numFmtId="0" fontId="57" fillId="0" borderId="0" applyNumberFormat="0" applyFill="0" applyBorder="0"/>
    <xf numFmtId="0" fontId="29" fillId="74" borderId="7" applyNumberFormat="0" applyAlignment="0">
      <alignment vertical="top"/>
    </xf>
    <xf numFmtId="0" fontId="4" fillId="0" borderId="7" applyNumberFormat="0" applyAlignment="0">
      <alignment vertical="top"/>
    </xf>
    <xf numFmtId="0" fontId="62" fillId="36" borderId="7" applyNumberFormat="0" applyAlignment="0">
      <alignment vertical="top"/>
    </xf>
    <xf numFmtId="0" fontId="59" fillId="0" borderId="0" applyNumberFormat="0" applyFill="0" applyBorder="0">
      <alignment horizontal="right"/>
    </xf>
    <xf numFmtId="0" fontId="26" fillId="0" borderId="0" applyNumberFormat="0" applyFill="0" applyBorder="0" applyAlignment="0">
      <alignment vertical="top"/>
    </xf>
    <xf numFmtId="0" fontId="38" fillId="0" borderId="0" applyNumberFormat="0" applyFill="0" applyBorder="0" applyAlignment="0">
      <alignment vertical="top"/>
    </xf>
    <xf numFmtId="0" fontId="6" fillId="0" borderId="16" applyNumberFormat="0" applyFill="0">
      <alignment vertical="center" wrapText="1"/>
    </xf>
    <xf numFmtId="0" fontId="23" fillId="35" borderId="5" applyNumberFormat="0"/>
    <xf numFmtId="0" fontId="29" fillId="75" borderId="0" applyNumberFormat="0">
      <alignment vertical="center" wrapText="1"/>
    </xf>
    <xf numFmtId="0" fontId="4" fillId="0" borderId="17" applyNumberFormat="0"/>
    <xf numFmtId="0" fontId="29" fillId="35" borderId="6" applyNumberFormat="0">
      <alignment vertical="center" wrapText="1"/>
    </xf>
    <xf numFmtId="0" fontId="4" fillId="0" borderId="18" applyNumberFormat="0" applyFill="0"/>
    <xf numFmtId="0" fontId="31" fillId="35" borderId="6" applyNumberFormat="0"/>
    <xf numFmtId="0" fontId="25" fillId="35" borderId="6" applyNumberFormat="0"/>
    <xf numFmtId="0" fontId="40" fillId="74" borderId="0" applyNumberFormat="0" applyBorder="0" applyAlignment="0"/>
    <xf numFmtId="0" fontId="40" fillId="76" borderId="0" applyNumberFormat="0" applyBorder="0" applyAlignment="0"/>
    <xf numFmtId="0" fontId="40" fillId="77" borderId="0" applyNumberFormat="0" applyBorder="0" applyAlignment="0"/>
    <xf numFmtId="0" fontId="40" fillId="78" borderId="0" applyNumberFormat="0" applyBorder="0" applyAlignment="0"/>
    <xf numFmtId="0" fontId="40" fillId="79" borderId="0" applyNumberFormat="0" applyBorder="0" applyAlignment="0"/>
    <xf numFmtId="0" fontId="4" fillId="80" borderId="7" applyNumberFormat="0" applyAlignment="0">
      <alignment vertical="top"/>
    </xf>
    <xf numFmtId="0" fontId="58" fillId="0" borderId="19" applyNumberFormat="0" applyFill="0" applyAlignment="0">
      <alignment vertical="top"/>
    </xf>
    <xf numFmtId="0" fontId="34" fillId="60" borderId="0" applyNumberFormat="0" applyBorder="0" applyAlignment="0"/>
    <xf numFmtId="0" fontId="35" fillId="61" borderId="0" applyNumberFormat="0" applyBorder="0" applyAlignment="0" applyProtection="0"/>
    <xf numFmtId="0" fontId="4" fillId="41" borderId="7" applyNumberFormat="0" applyAlignment="0"/>
    <xf numFmtId="0" fontId="4" fillId="37" borderId="0" applyNumberFormat="0" applyAlignment="0"/>
    <xf numFmtId="0" fontId="4" fillId="39" borderId="11" applyNumberFormat="0" applyAlignment="0"/>
    <xf numFmtId="0" fontId="34" fillId="38" borderId="0" applyNumberFormat="0" applyBorder="0" applyAlignment="0"/>
    <xf numFmtId="0" fontId="27" fillId="0" borderId="0" applyNumberFormat="0" applyFill="0"/>
    <xf numFmtId="0" fontId="39" fillId="0" borderId="12" applyNumberFormat="0" applyFill="0" applyAlignment="0" applyProtection="0"/>
    <xf numFmtId="170" fontId="4" fillId="0" borderId="0" applyFill="0" applyBorder="0" applyAlignment="0" applyProtection="0"/>
    <xf numFmtId="171" fontId="4" fillId="0" borderId="0" applyFill="0" applyBorder="0" applyAlignment="0" applyProtection="0"/>
    <xf numFmtId="0" fontId="40" fillId="75" borderId="0" applyNumberFormat="0" applyBorder="0" applyAlignment="0"/>
    <xf numFmtId="0" fontId="8" fillId="21" borderId="0" applyNumberFormat="0" applyBorder="0" applyAlignment="0" applyProtection="0"/>
    <xf numFmtId="0" fontId="61" fillId="0" borderId="0" applyNumberFormat="0" applyFill="0" applyBorder="0" applyAlignment="0"/>
    <xf numFmtId="0" fontId="27" fillId="84" borderId="5" applyNumberFormat="0" applyAlignment="0"/>
    <xf numFmtId="0" fontId="28" fillId="84" borderId="6" applyNumberFormat="0" applyAlignment="0"/>
    <xf numFmtId="0" fontId="60" fillId="84" borderId="9" applyNumberFormat="0" applyAlignment="0"/>
    <xf numFmtId="0" fontId="4" fillId="39" borderId="8" applyNumberFormat="0" applyAlignment="0"/>
    <xf numFmtId="0" fontId="4" fillId="82" borderId="8" applyNumberFormat="0" applyAlignment="0"/>
    <xf numFmtId="0" fontId="4" fillId="83" borderId="8" applyNumberFormat="0" applyAlignment="0"/>
    <xf numFmtId="0" fontId="4" fillId="41" borderId="8" applyNumberFormat="0" applyAlignment="0"/>
    <xf numFmtId="0" fontId="4" fillId="81" borderId="8" applyNumberFormat="0" applyAlignment="0"/>
    <xf numFmtId="0" fontId="3" fillId="0" borderId="0"/>
    <xf numFmtId="0" fontId="42" fillId="0" borderId="0" applyNumberFormat="0" applyFill="0"/>
    <xf numFmtId="0" fontId="8" fillId="22" borderId="0" applyNumberFormat="0" applyBorder="0" applyAlignment="0" applyProtection="0"/>
    <xf numFmtId="0" fontId="63" fillId="0" borderId="0"/>
    <xf numFmtId="0" fontId="3" fillId="0" borderId="0"/>
    <xf numFmtId="0" fontId="4" fillId="0" borderId="0"/>
    <xf numFmtId="0" fontId="2" fillId="43"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73" fillId="0" borderId="0" applyNumberFormat="0" applyFill="0" applyBorder="0" applyAlignment="0" applyProtection="0"/>
  </cellStyleXfs>
  <cellXfs count="274">
    <xf numFmtId="0" fontId="0" fillId="0" borderId="0" xfId="0"/>
    <xf numFmtId="0" fontId="23" fillId="62" borderId="13" xfId="124"/>
    <xf numFmtId="0" fontId="4" fillId="40" borderId="7" xfId="144"/>
    <xf numFmtId="0" fontId="24" fillId="0" borderId="0" xfId="159" applyAlignment="1"/>
    <xf numFmtId="0" fontId="0" fillId="0" borderId="0" xfId="160" applyFont="1"/>
    <xf numFmtId="0" fontId="25" fillId="62" borderId="13" xfId="124" applyFont="1"/>
    <xf numFmtId="0" fontId="0" fillId="0" borderId="0" xfId="161" applyFont="1"/>
    <xf numFmtId="0" fontId="47" fillId="0" borderId="7" xfId="162" applyFont="1" applyAlignment="1">
      <alignment vertical="center"/>
    </xf>
    <xf numFmtId="0" fontId="49" fillId="0" borderId="0" xfId="0" applyFont="1"/>
    <xf numFmtId="0" fontId="47" fillId="0" borderId="7" xfId="162" applyFont="1" applyAlignment="1">
      <alignment vertical="center" wrapText="1"/>
    </xf>
    <xf numFmtId="0" fontId="47" fillId="0" borderId="7" xfId="162" applyFont="1" applyAlignment="1">
      <alignment horizontal="left" vertical="center" wrapText="1"/>
    </xf>
    <xf numFmtId="0" fontId="50" fillId="62" borderId="13" xfId="124" applyFont="1"/>
    <xf numFmtId="0" fontId="51" fillId="68" borderId="7" xfId="118" applyFont="1" applyFill="1" applyBorder="1" applyAlignment="1">
      <alignment horizontal="center" vertical="center"/>
    </xf>
    <xf numFmtId="0" fontId="51" fillId="69" borderId="7" xfId="118" applyFont="1" applyFill="1" applyBorder="1" applyAlignment="1">
      <alignment horizontal="center" vertical="center"/>
    </xf>
    <xf numFmtId="0" fontId="51" fillId="70" borderId="7" xfId="118" applyFont="1" applyFill="1" applyBorder="1" applyAlignment="1">
      <alignment horizontal="center" vertical="center"/>
    </xf>
    <xf numFmtId="0" fontId="29" fillId="62" borderId="14" xfId="154" applyAlignment="1">
      <alignment horizontal="center" vertical="center" wrapText="1"/>
    </xf>
    <xf numFmtId="0" fontId="29" fillId="62" borderId="14" xfId="154">
      <alignment vertical="center" wrapText="1"/>
    </xf>
    <xf numFmtId="0" fontId="51" fillId="71" borderId="7" xfId="118" applyFont="1" applyFill="1" applyBorder="1" applyAlignment="1">
      <alignment horizontal="center" vertical="center"/>
    </xf>
    <xf numFmtId="0" fontId="4" fillId="40" borderId="7" xfId="144" applyAlignment="1">
      <alignment horizontal="center"/>
    </xf>
    <xf numFmtId="0" fontId="29" fillId="62" borderId="14" xfId="154" applyAlignment="1">
      <alignment horizontal="left" vertical="center" wrapText="1"/>
    </xf>
    <xf numFmtId="0" fontId="7" fillId="57" borderId="15" xfId="134" applyBorder="1"/>
    <xf numFmtId="0" fontId="53" fillId="0" borderId="0" xfId="0" applyFont="1"/>
    <xf numFmtId="0" fontId="4" fillId="0" borderId="0" xfId="160"/>
    <xf numFmtId="175" fontId="4" fillId="64" borderId="11" xfId="136" applyNumberFormat="1" applyFill="1" applyBorder="1" applyAlignment="1">
      <alignment horizontal="center"/>
    </xf>
    <xf numFmtId="174" fontId="4" fillId="40" borderId="7" xfId="144" applyNumberFormat="1" applyAlignment="1">
      <alignment horizontal="center"/>
    </xf>
    <xf numFmtId="2" fontId="4" fillId="40" borderId="7" xfId="144" applyNumberFormat="1" applyAlignment="1">
      <alignment horizontal="center"/>
    </xf>
    <xf numFmtId="0" fontId="54" fillId="0" borderId="0" xfId="160" applyFont="1"/>
    <xf numFmtId="0" fontId="54" fillId="0" borderId="0" xfId="0" applyFont="1"/>
    <xf numFmtId="0" fontId="55" fillId="0" borderId="0" xfId="0" applyFont="1"/>
    <xf numFmtId="0" fontId="55" fillId="0" borderId="0" xfId="0" applyFont="1" applyAlignment="1">
      <alignment horizontal="left" vertical="center" readingOrder="1"/>
    </xf>
    <xf numFmtId="0" fontId="6" fillId="0" borderId="0" xfId="0" applyFont="1"/>
    <xf numFmtId="0" fontId="44" fillId="0" borderId="0" xfId="118" applyAlignment="1"/>
    <xf numFmtId="0" fontId="8" fillId="71" borderId="0" xfId="217" applyFill="1" applyAlignment="1">
      <alignment vertical="center" wrapText="1"/>
    </xf>
    <xf numFmtId="2" fontId="4" fillId="0" borderId="22" xfId="152" applyNumberFormat="1" applyBorder="1" applyAlignment="1">
      <alignment horizontal="center"/>
    </xf>
    <xf numFmtId="0" fontId="29" fillId="62" borderId="20" xfId="154" applyBorder="1" applyAlignment="1">
      <alignment horizontal="center" vertical="center" wrapText="1"/>
    </xf>
    <xf numFmtId="2" fontId="4" fillId="0" borderId="24" xfId="152" applyNumberFormat="1" applyBorder="1" applyAlignment="1">
      <alignment horizontal="center"/>
    </xf>
    <xf numFmtId="0" fontId="4" fillId="0" borderId="0" xfId="161"/>
    <xf numFmtId="0" fontId="26" fillId="0" borderId="0" xfId="177" applyAlignment="1"/>
    <xf numFmtId="0" fontId="4" fillId="62" borderId="0" xfId="161" applyFill="1"/>
    <xf numFmtId="0" fontId="42" fillId="0" borderId="0" xfId="216"/>
    <xf numFmtId="0" fontId="6" fillId="0" borderId="0" xfId="161" applyFont="1"/>
    <xf numFmtId="0" fontId="52" fillId="0" borderId="0" xfId="161" applyFont="1"/>
    <xf numFmtId="174" fontId="4" fillId="41" borderId="8" xfId="213" applyNumberFormat="1" applyAlignment="1">
      <alignment horizontal="center"/>
    </xf>
    <xf numFmtId="0" fontId="4" fillId="0" borderId="7" xfId="162"/>
    <xf numFmtId="4" fontId="0" fillId="0" borderId="0" xfId="0" applyNumberFormat="1"/>
    <xf numFmtId="4" fontId="4" fillId="63" borderId="0" xfId="145" applyNumberFormat="1" applyAlignment="1">
      <alignment horizontal="center"/>
    </xf>
    <xf numFmtId="0" fontId="64" fillId="0" borderId="0" xfId="143" applyFont="1"/>
    <xf numFmtId="0" fontId="4" fillId="0" borderId="0" xfId="0" applyFont="1"/>
    <xf numFmtId="49" fontId="24" fillId="0" borderId="0" xfId="159" applyNumberFormat="1" applyAlignment="1"/>
    <xf numFmtId="0" fontId="29" fillId="62" borderId="6" xfId="155" applyAlignment="1">
      <alignment horizontal="center" vertical="center"/>
    </xf>
    <xf numFmtId="0" fontId="29" fillId="62" borderId="6" xfId="155" applyAlignment="1">
      <alignment horizontal="center" vertical="center" wrapText="1"/>
    </xf>
    <xf numFmtId="175" fontId="4" fillId="0" borderId="0" xfId="136" applyNumberFormat="1"/>
    <xf numFmtId="0" fontId="4" fillId="0" borderId="0" xfId="0" applyFont="1" applyAlignment="1">
      <alignment horizontal="right"/>
    </xf>
    <xf numFmtId="0" fontId="4" fillId="63" borderId="0" xfId="145" applyAlignment="1">
      <alignment horizontal="center"/>
    </xf>
    <xf numFmtId="2" fontId="4" fillId="63" borderId="0" xfId="145" applyNumberFormat="1" applyAlignment="1">
      <alignment horizontal="center"/>
    </xf>
    <xf numFmtId="0" fontId="6" fillId="0" borderId="26" xfId="162" applyFont="1" applyBorder="1"/>
    <xf numFmtId="0" fontId="4" fillId="80" borderId="7" xfId="192" applyAlignment="1">
      <alignment horizontal="center"/>
    </xf>
    <xf numFmtId="0" fontId="4" fillId="0" borderId="7" xfId="174" applyAlignment="1"/>
    <xf numFmtId="0" fontId="6" fillId="0" borderId="0" xfId="179" applyBorder="1" applyAlignment="1">
      <alignment vertical="center"/>
    </xf>
    <xf numFmtId="0" fontId="4" fillId="36" borderId="7" xfId="158" applyAlignment="1">
      <alignment horizontal="center"/>
      <protection locked="0"/>
    </xf>
    <xf numFmtId="172" fontId="4" fillId="36" borderId="7" xfId="158" applyNumberFormat="1" applyAlignment="1">
      <alignment horizontal="center"/>
      <protection locked="0"/>
    </xf>
    <xf numFmtId="0" fontId="4" fillId="63" borderId="0" xfId="145" applyAlignment="1"/>
    <xf numFmtId="0" fontId="4" fillId="36" borderId="28" xfId="158" applyBorder="1" applyAlignment="1">
      <alignment horizontal="center"/>
      <protection locked="0"/>
    </xf>
    <xf numFmtId="0" fontId="4" fillId="63" borderId="27" xfId="145" applyBorder="1" applyAlignment="1"/>
    <xf numFmtId="0" fontId="29" fillId="62" borderId="29" xfId="154" applyBorder="1">
      <alignment vertical="center" wrapText="1"/>
    </xf>
    <xf numFmtId="10" fontId="4" fillId="36" borderId="7" xfId="136" applyNumberFormat="1" applyFill="1" applyBorder="1" applyAlignment="1" applyProtection="1">
      <alignment horizontal="center"/>
      <protection locked="0"/>
    </xf>
    <xf numFmtId="0" fontId="6" fillId="0" borderId="0" xfId="179" applyFill="1" applyBorder="1" applyAlignment="1">
      <alignment vertical="center"/>
    </xf>
    <xf numFmtId="178" fontId="4" fillId="63" borderId="0" xfId="145" applyNumberFormat="1" applyAlignment="1">
      <alignment horizontal="center"/>
    </xf>
    <xf numFmtId="178" fontId="4" fillId="81" borderId="8" xfId="214" applyNumberFormat="1" applyAlignment="1">
      <alignment horizontal="center"/>
    </xf>
    <xf numFmtId="172" fontId="4" fillId="81" borderId="8" xfId="214" applyNumberFormat="1" applyAlignment="1">
      <alignment horizontal="center"/>
    </xf>
    <xf numFmtId="172" fontId="4" fillId="41" borderId="7" xfId="196" applyNumberFormat="1" applyAlignment="1">
      <alignment horizontal="center"/>
    </xf>
    <xf numFmtId="0" fontId="29" fillId="0" borderId="0" xfId="154" applyFill="1" applyBorder="1" applyAlignment="1">
      <alignment horizontal="center" vertical="center" wrapText="1"/>
    </xf>
    <xf numFmtId="172" fontId="4" fillId="64" borderId="11" xfId="148" applyNumberFormat="1" applyAlignment="1"/>
    <xf numFmtId="0" fontId="23" fillId="62" borderId="13" xfId="124" applyAlignment="1">
      <alignment wrapText="1"/>
    </xf>
    <xf numFmtId="0" fontId="0" fillId="0" borderId="0" xfId="0" applyAlignment="1">
      <alignment wrapText="1"/>
    </xf>
    <xf numFmtId="0" fontId="4" fillId="0" borderId="0" xfId="0" applyFont="1" applyAlignment="1">
      <alignment wrapText="1"/>
    </xf>
    <xf numFmtId="0" fontId="4" fillId="40" borderId="30" xfId="144" applyBorder="1"/>
    <xf numFmtId="0" fontId="4" fillId="40" borderId="7" xfId="144" applyAlignment="1">
      <alignment vertical="center"/>
    </xf>
    <xf numFmtId="2" fontId="4" fillId="40" borderId="30" xfId="144" applyNumberFormat="1" applyBorder="1" applyAlignment="1">
      <alignment horizontal="center"/>
    </xf>
    <xf numFmtId="0" fontId="4" fillId="40" borderId="7" xfId="144" applyAlignment="1">
      <alignment vertical="center" wrapText="1"/>
    </xf>
    <xf numFmtId="174" fontId="4" fillId="40" borderId="30" xfId="144" applyNumberFormat="1" applyBorder="1" applyAlignment="1">
      <alignment horizontal="center"/>
    </xf>
    <xf numFmtId="0" fontId="29" fillId="62" borderId="0" xfId="154" applyBorder="1">
      <alignment vertical="center" wrapText="1"/>
    </xf>
    <xf numFmtId="0" fontId="4" fillId="63" borderId="0" xfId="145"/>
    <xf numFmtId="0" fontId="24" fillId="0" borderId="0" xfId="143" applyAlignment="1"/>
    <xf numFmtId="0" fontId="29" fillId="62" borderId="0" xfId="154" applyBorder="1" applyAlignment="1">
      <alignment horizontal="left" vertical="center" wrapText="1"/>
    </xf>
    <xf numFmtId="0" fontId="29" fillId="62" borderId="0" xfId="154" applyBorder="1" applyAlignment="1">
      <alignment horizontal="center" vertical="center" wrapText="1"/>
    </xf>
    <xf numFmtId="0" fontId="7" fillId="57" borderId="32" xfId="134" applyBorder="1"/>
    <xf numFmtId="174" fontId="4" fillId="64" borderId="33" xfId="148" applyNumberFormat="1" applyBorder="1" applyAlignment="1">
      <alignment horizontal="center"/>
    </xf>
    <xf numFmtId="0" fontId="7" fillId="57" borderId="34" xfId="134" applyBorder="1"/>
    <xf numFmtId="174" fontId="4" fillId="64" borderId="35" xfId="148" applyNumberFormat="1" applyBorder="1" applyAlignment="1">
      <alignment horizontal="center"/>
    </xf>
    <xf numFmtId="174" fontId="4" fillId="64" borderId="31" xfId="148" applyNumberFormat="1" applyBorder="1" applyAlignment="1">
      <alignment horizontal="center"/>
    </xf>
    <xf numFmtId="0" fontId="7" fillId="57" borderId="36" xfId="134" applyBorder="1"/>
    <xf numFmtId="174" fontId="4" fillId="64" borderId="37" xfId="148" applyNumberFormat="1" applyBorder="1" applyAlignment="1">
      <alignment horizontal="center"/>
    </xf>
    <xf numFmtId="174" fontId="4" fillId="64" borderId="11" xfId="148" applyNumberFormat="1" applyAlignment="1">
      <alignment horizontal="center"/>
    </xf>
    <xf numFmtId="4" fontId="4" fillId="64" borderId="11" xfId="148" applyNumberFormat="1" applyAlignment="1">
      <alignment horizontal="center"/>
    </xf>
    <xf numFmtId="4" fontId="4" fillId="39" borderId="11" xfId="198" applyNumberFormat="1" applyAlignment="1">
      <alignment horizontal="center"/>
    </xf>
    <xf numFmtId="0" fontId="52" fillId="0" borderId="0" xfId="174" applyFont="1" applyBorder="1" applyAlignment="1"/>
    <xf numFmtId="172" fontId="4" fillId="36" borderId="30" xfId="158" applyNumberFormat="1" applyBorder="1" applyAlignment="1">
      <alignment horizontal="center"/>
      <protection locked="0"/>
    </xf>
    <xf numFmtId="0" fontId="29" fillId="62" borderId="29" xfId="154" applyBorder="1" applyAlignment="1">
      <alignment horizontal="center" vertical="center" wrapText="1"/>
    </xf>
    <xf numFmtId="0" fontId="4" fillId="36" borderId="38" xfId="158" applyBorder="1" applyAlignment="1">
      <alignment horizontal="center"/>
      <protection locked="0"/>
    </xf>
    <xf numFmtId="0" fontId="4" fillId="0" borderId="7" xfId="162" applyFill="1"/>
    <xf numFmtId="178" fontId="4" fillId="41" borderId="8" xfId="213" applyNumberFormat="1" applyAlignment="1">
      <alignment horizontal="center"/>
    </xf>
    <xf numFmtId="172" fontId="0" fillId="0" borderId="0" xfId="0" applyNumberFormat="1"/>
    <xf numFmtId="172" fontId="4" fillId="64" borderId="11" xfId="133" applyFill="1" applyBorder="1" applyAlignment="1"/>
    <xf numFmtId="8" fontId="0" fillId="0" borderId="0" xfId="0" applyNumberFormat="1"/>
    <xf numFmtId="0" fontId="4" fillId="36" borderId="41" xfId="158" applyBorder="1" applyAlignment="1">
      <alignment horizontal="center"/>
      <protection locked="0"/>
    </xf>
    <xf numFmtId="0" fontId="4" fillId="36" borderId="30" xfId="158" applyBorder="1" applyAlignment="1">
      <alignment horizontal="center"/>
      <protection locked="0"/>
    </xf>
    <xf numFmtId="10" fontId="4" fillId="36" borderId="7" xfId="158" applyNumberFormat="1" applyAlignment="1">
      <alignment horizontal="center"/>
      <protection locked="0"/>
    </xf>
    <xf numFmtId="0" fontId="4" fillId="0" borderId="0" xfId="196" applyFill="1" applyBorder="1"/>
    <xf numFmtId="0" fontId="4" fillId="0" borderId="0" xfId="162" applyFill="1" applyBorder="1"/>
    <xf numFmtId="0" fontId="29" fillId="0" borderId="0" xfId="154" applyFill="1" applyBorder="1">
      <alignment vertical="center" wrapText="1"/>
    </xf>
    <xf numFmtId="0" fontId="4" fillId="36" borderId="7" xfId="158" applyNumberFormat="1" applyAlignment="1">
      <alignment horizontal="center"/>
      <protection locked="0"/>
    </xf>
    <xf numFmtId="0" fontId="48" fillId="0" borderId="15" xfId="152" applyFont="1" applyAlignment="1">
      <alignment vertical="center" wrapText="1"/>
    </xf>
    <xf numFmtId="172" fontId="4" fillId="81" borderId="42" xfId="214" applyNumberFormat="1" applyBorder="1" applyAlignment="1">
      <alignment horizontal="center"/>
    </xf>
    <xf numFmtId="0" fontId="29" fillId="62" borderId="43" xfId="154" applyBorder="1" applyAlignment="1">
      <alignment horizontal="center" vertical="center" wrapText="1"/>
    </xf>
    <xf numFmtId="172" fontId="4" fillId="41" borderId="39" xfId="213" applyNumberFormat="1" applyBorder="1" applyAlignment="1">
      <alignment horizontal="center"/>
    </xf>
    <xf numFmtId="172" fontId="4" fillId="64" borderId="11" xfId="133" applyFill="1" applyBorder="1" applyAlignment="1">
      <alignment horizontal="center"/>
    </xf>
    <xf numFmtId="0" fontId="51" fillId="70" borderId="0" xfId="118" applyFont="1" applyFill="1" applyBorder="1" applyAlignment="1">
      <alignment horizontal="center" vertical="center"/>
    </xf>
    <xf numFmtId="0" fontId="51" fillId="0" borderId="0" xfId="118" applyFont="1" applyFill="1" applyBorder="1" applyAlignment="1">
      <alignment horizontal="center" vertical="center"/>
    </xf>
    <xf numFmtId="4" fontId="4" fillId="41" borderId="7" xfId="196" applyNumberFormat="1" applyAlignment="1">
      <alignment horizontal="center"/>
    </xf>
    <xf numFmtId="174" fontId="4" fillId="64" borderId="0" xfId="148" applyNumberFormat="1" applyBorder="1" applyAlignment="1">
      <alignment horizontal="center"/>
    </xf>
    <xf numFmtId="0" fontId="29" fillId="62" borderId="0" xfId="154" quotePrefix="1" applyBorder="1" applyAlignment="1">
      <alignment horizontal="center" vertical="center" wrapText="1"/>
    </xf>
    <xf numFmtId="175" fontId="4" fillId="64" borderId="0" xfId="136" applyNumberFormat="1" applyFill="1" applyBorder="1" applyAlignment="1">
      <alignment horizontal="center"/>
    </xf>
    <xf numFmtId="178" fontId="4" fillId="37" borderId="0" xfId="197" applyNumberFormat="1" applyAlignment="1">
      <alignment horizontal="center"/>
    </xf>
    <xf numFmtId="0" fontId="47" fillId="0" borderId="7" xfId="162" applyFont="1" applyAlignment="1">
      <alignment horizontal="left" vertical="center"/>
    </xf>
    <xf numFmtId="0" fontId="6" fillId="67" borderId="7" xfId="162" applyFont="1" applyFill="1"/>
    <xf numFmtId="0" fontId="51" fillId="72" borderId="7" xfId="118" applyFont="1" applyFill="1" applyBorder="1" applyAlignment="1">
      <alignment horizontal="center" vertical="center"/>
    </xf>
    <xf numFmtId="0" fontId="51" fillId="85" borderId="7" xfId="118" applyFont="1" applyFill="1" applyBorder="1" applyAlignment="1">
      <alignment horizontal="center" vertical="center"/>
    </xf>
    <xf numFmtId="0" fontId="51" fillId="86" borderId="7" xfId="118" applyFont="1" applyFill="1" applyBorder="1" applyAlignment="1">
      <alignment horizontal="center" vertical="center"/>
    </xf>
    <xf numFmtId="0" fontId="51" fillId="87" borderId="7" xfId="118" applyFont="1" applyFill="1" applyBorder="1" applyAlignment="1">
      <alignment horizontal="center" vertical="center"/>
    </xf>
    <xf numFmtId="0" fontId="51" fillId="88" borderId="7" xfId="118" applyFont="1" applyFill="1" applyBorder="1" applyAlignment="1">
      <alignment horizontal="center" vertical="center"/>
    </xf>
    <xf numFmtId="0" fontId="47" fillId="0" borderId="0" xfId="162" applyFont="1" applyBorder="1" applyAlignment="1">
      <alignment vertical="center"/>
    </xf>
    <xf numFmtId="0" fontId="48" fillId="0" borderId="0" xfId="152" applyFont="1" applyBorder="1" applyAlignment="1">
      <alignment vertical="center" wrapText="1"/>
    </xf>
    <xf numFmtId="0" fontId="67" fillId="0" borderId="0" xfId="0" applyFont="1"/>
    <xf numFmtId="2" fontId="0" fillId="63" borderId="0" xfId="145" applyNumberFormat="1" applyFont="1" applyAlignment="1">
      <alignment horizontal="center"/>
    </xf>
    <xf numFmtId="0" fontId="4" fillId="80" borderId="7" xfId="192" applyAlignment="1"/>
    <xf numFmtId="0" fontId="4" fillId="81" borderId="8" xfId="214"/>
    <xf numFmtId="173" fontId="4" fillId="39" borderId="11" xfId="198" applyNumberFormat="1" applyAlignment="1">
      <alignment horizontal="center"/>
    </xf>
    <xf numFmtId="172" fontId="0" fillId="39" borderId="11" xfId="198" applyNumberFormat="1" applyFont="1" applyAlignment="1">
      <alignment horizontal="center"/>
    </xf>
    <xf numFmtId="0" fontId="4" fillId="36" borderId="7" xfId="158" applyAlignment="1">
      <protection locked="0"/>
    </xf>
    <xf numFmtId="4" fontId="4" fillId="64" borderId="11" xfId="148" applyNumberFormat="1" applyAlignment="1"/>
    <xf numFmtId="4" fontId="4" fillId="64" borderId="11" xfId="133" applyNumberFormat="1" applyFill="1" applyBorder="1" applyAlignment="1"/>
    <xf numFmtId="3" fontId="4" fillId="39" borderId="11" xfId="198" applyNumberFormat="1" applyAlignment="1">
      <alignment horizontal="center"/>
    </xf>
    <xf numFmtId="0" fontId="68" fillId="0" borderId="0" xfId="154" applyFont="1" applyFill="1" applyBorder="1">
      <alignment vertical="center" wrapText="1"/>
    </xf>
    <xf numFmtId="0" fontId="0" fillId="0" borderId="0" xfId="0" applyAlignment="1">
      <alignment horizontal="center"/>
    </xf>
    <xf numFmtId="0" fontId="70" fillId="0" borderId="0" xfId="221" applyFont="1" applyFill="1" applyAlignment="1">
      <alignment horizontal="center"/>
    </xf>
    <xf numFmtId="2" fontId="0" fillId="0" borderId="0" xfId="0" applyNumberFormat="1" applyAlignment="1">
      <alignment horizontal="center"/>
    </xf>
    <xf numFmtId="174" fontId="0" fillId="0" borderId="0" xfId="0" applyNumberFormat="1" applyAlignment="1">
      <alignment horizontal="center"/>
    </xf>
    <xf numFmtId="177" fontId="4" fillId="41" borderId="8" xfId="213" applyNumberFormat="1" applyAlignment="1">
      <alignment horizontal="center"/>
    </xf>
    <xf numFmtId="177" fontId="4" fillId="64" borderId="11" xfId="136" applyNumberFormat="1" applyFill="1" applyBorder="1" applyAlignment="1">
      <alignment horizontal="center" vertical="center"/>
    </xf>
    <xf numFmtId="177" fontId="4" fillId="64" borderId="11" xfId="136" applyNumberFormat="1" applyFill="1" applyBorder="1" applyAlignment="1">
      <alignment horizontal="center" vertical="center" wrapText="1"/>
    </xf>
    <xf numFmtId="4" fontId="4" fillId="81" borderId="8" xfId="214" applyNumberFormat="1" applyAlignment="1">
      <alignment horizontal="center"/>
    </xf>
    <xf numFmtId="174" fontId="0" fillId="64" borderId="33" xfId="148" applyNumberFormat="1" applyFont="1" applyBorder="1" applyAlignment="1">
      <alignment horizontal="center"/>
    </xf>
    <xf numFmtId="0" fontId="4" fillId="73" borderId="7" xfId="169" applyAlignment="1"/>
    <xf numFmtId="0" fontId="4" fillId="63" borderId="0" xfId="145" applyAlignment="1">
      <alignment vertical="center"/>
    </xf>
    <xf numFmtId="0" fontId="4" fillId="36" borderId="30" xfId="158" applyBorder="1" applyAlignment="1">
      <protection locked="0"/>
    </xf>
    <xf numFmtId="10" fontId="4" fillId="36" borderId="30" xfId="136" applyNumberFormat="1" applyFill="1" applyBorder="1" applyAlignment="1" applyProtection="1">
      <alignment horizontal="center"/>
      <protection locked="0"/>
    </xf>
    <xf numFmtId="0" fontId="52" fillId="0" borderId="0" xfId="0" applyFont="1"/>
    <xf numFmtId="3" fontId="0" fillId="39" borderId="11" xfId="198" applyNumberFormat="1" applyFont="1" applyAlignment="1">
      <alignment horizontal="center"/>
    </xf>
    <xf numFmtId="4" fontId="0" fillId="64" borderId="11" xfId="148" applyNumberFormat="1" applyFont="1" applyAlignment="1">
      <alignment horizontal="center"/>
    </xf>
    <xf numFmtId="0" fontId="4" fillId="40" borderId="7" xfId="144" applyAlignment="1"/>
    <xf numFmtId="0" fontId="4" fillId="36" borderId="49" xfId="158" applyBorder="1" applyAlignment="1">
      <alignment horizontal="center"/>
      <protection locked="0"/>
    </xf>
    <xf numFmtId="0" fontId="1" fillId="0" borderId="0" xfId="222"/>
    <xf numFmtId="0" fontId="1" fillId="90" borderId="54" xfId="222" applyFill="1" applyBorder="1"/>
    <xf numFmtId="0" fontId="1" fillId="90" borderId="0" xfId="222" applyFill="1"/>
    <xf numFmtId="0" fontId="1" fillId="90" borderId="53" xfId="222" applyFill="1" applyBorder="1"/>
    <xf numFmtId="0" fontId="1" fillId="90" borderId="57" xfId="222" applyFill="1" applyBorder="1"/>
    <xf numFmtId="0" fontId="70" fillId="90" borderId="50" xfId="222" applyFont="1" applyFill="1" applyBorder="1"/>
    <xf numFmtId="0" fontId="1" fillId="90" borderId="51" xfId="222" applyFill="1" applyBorder="1"/>
    <xf numFmtId="0" fontId="1" fillId="90" borderId="52" xfId="222" applyFill="1" applyBorder="1"/>
    <xf numFmtId="0" fontId="73" fillId="90" borderId="54" xfId="225" applyFill="1" applyBorder="1"/>
    <xf numFmtId="9" fontId="1" fillId="90" borderId="53" xfId="222" applyNumberFormat="1" applyFill="1" applyBorder="1" applyAlignment="1">
      <alignment horizontal="center"/>
    </xf>
    <xf numFmtId="0" fontId="1" fillId="90" borderId="55" xfId="222" applyFill="1" applyBorder="1"/>
    <xf numFmtId="0" fontId="1" fillId="90" borderId="59" xfId="222" applyFill="1" applyBorder="1"/>
    <xf numFmtId="0" fontId="1" fillId="90" borderId="56" xfId="222" applyFill="1" applyBorder="1"/>
    <xf numFmtId="0" fontId="70" fillId="0" borderId="58" xfId="222" applyFont="1" applyBorder="1" applyAlignment="1">
      <alignment horizontal="left" vertical="center" wrapText="1"/>
    </xf>
    <xf numFmtId="0" fontId="74" fillId="0" borderId="53" xfId="222" applyFont="1" applyBorder="1" applyAlignment="1">
      <alignment horizontal="left"/>
    </xf>
    <xf numFmtId="0" fontId="0" fillId="40" borderId="7" xfId="144" applyFont="1" applyAlignment="1">
      <alignment horizontal="center"/>
    </xf>
    <xf numFmtId="0" fontId="71" fillId="0" borderId="0" xfId="222" applyFont="1"/>
    <xf numFmtId="0" fontId="70" fillId="0" borderId="61" xfId="222" applyFont="1" applyBorder="1" applyAlignment="1">
      <alignment horizontal="center"/>
    </xf>
    <xf numFmtId="0" fontId="1" fillId="0" borderId="62" xfId="222" applyBorder="1" applyAlignment="1">
      <alignment horizontal="center"/>
    </xf>
    <xf numFmtId="0" fontId="1" fillId="0" borderId="63" xfId="222" applyBorder="1" applyAlignment="1">
      <alignment horizontal="center"/>
    </xf>
    <xf numFmtId="165" fontId="1" fillId="0" borderId="59" xfId="222" applyNumberFormat="1" applyBorder="1"/>
    <xf numFmtId="165" fontId="1" fillId="0" borderId="63" xfId="222" applyNumberFormat="1" applyBorder="1"/>
    <xf numFmtId="175" fontId="29" fillId="62" borderId="64" xfId="154" applyNumberFormat="1" applyBorder="1" applyAlignment="1">
      <alignment horizontal="center" vertical="center" wrapText="1"/>
    </xf>
    <xf numFmtId="0" fontId="70" fillId="0" borderId="62" xfId="222" applyFont="1" applyBorder="1" applyAlignment="1">
      <alignment horizontal="left"/>
    </xf>
    <xf numFmtId="165" fontId="4" fillId="41" borderId="8" xfId="213" applyNumberFormat="1"/>
    <xf numFmtId="165" fontId="4" fillId="81" borderId="65" xfId="214" applyNumberFormat="1" applyBorder="1"/>
    <xf numFmtId="165" fontId="4" fillId="39" borderId="8" xfId="210" applyNumberFormat="1"/>
    <xf numFmtId="0" fontId="70" fillId="0" borderId="61" xfId="222" applyFont="1" applyBorder="1" applyAlignment="1">
      <alignment horizontal="center" vertical="center"/>
    </xf>
    <xf numFmtId="0" fontId="4" fillId="63" borderId="52" xfId="145" applyBorder="1" applyAlignment="1">
      <alignment horizontal="center" vertical="center"/>
    </xf>
    <xf numFmtId="0" fontId="70" fillId="0" borderId="62" xfId="222" applyFont="1" applyBorder="1" applyAlignment="1">
      <alignment horizontal="center" vertical="center"/>
    </xf>
    <xf numFmtId="175" fontId="0" fillId="89" borderId="53" xfId="223" applyNumberFormat="1" applyFont="1" applyFill="1" applyBorder="1" applyAlignment="1">
      <alignment horizontal="center" vertical="center"/>
    </xf>
    <xf numFmtId="165" fontId="4" fillId="83" borderId="67" xfId="212" applyNumberFormat="1" applyBorder="1"/>
    <xf numFmtId="165" fontId="4" fillId="63" borderId="0" xfId="145" applyNumberFormat="1"/>
    <xf numFmtId="9" fontId="4" fillId="63" borderId="26" xfId="145" applyNumberFormat="1" applyBorder="1" applyAlignment="1">
      <alignment horizontal="center" vertical="center"/>
    </xf>
    <xf numFmtId="0" fontId="70" fillId="90" borderId="68" xfId="222" applyFont="1" applyFill="1" applyBorder="1" applyAlignment="1">
      <alignment horizontal="left" vertical="center" wrapText="1"/>
    </xf>
    <xf numFmtId="0" fontId="4" fillId="0" borderId="0" xfId="174" applyBorder="1" applyAlignment="1"/>
    <xf numFmtId="10" fontId="4" fillId="0" borderId="0" xfId="136" applyNumberFormat="1" applyFill="1" applyBorder="1" applyAlignment="1" applyProtection="1">
      <alignment horizontal="center"/>
      <protection locked="0"/>
    </xf>
    <xf numFmtId="164" fontId="4" fillId="80" borderId="60" xfId="192" applyNumberFormat="1" applyBorder="1" applyAlignment="1">
      <alignment horizontal="center" vertical="center"/>
    </xf>
    <xf numFmtId="172" fontId="4" fillId="0" borderId="0" xfId="196" applyNumberFormat="1" applyFill="1" applyBorder="1"/>
    <xf numFmtId="0" fontId="43" fillId="0" borderId="0" xfId="156" applyFont="1"/>
    <xf numFmtId="0" fontId="4" fillId="40" borderId="7" xfId="144" applyAlignment="1">
      <alignment horizontal="left"/>
    </xf>
    <xf numFmtId="173" fontId="0" fillId="0" borderId="0" xfId="0" applyNumberFormat="1"/>
    <xf numFmtId="0" fontId="0" fillId="0" borderId="0" xfId="0" applyAlignment="1">
      <alignment horizontal="left"/>
    </xf>
    <xf numFmtId="0" fontId="6" fillId="0" borderId="0" xfId="0" applyFont="1" applyAlignment="1">
      <alignment horizontal="left"/>
    </xf>
    <xf numFmtId="0" fontId="29" fillId="62" borderId="6" xfId="155" applyNumberFormat="1" applyAlignment="1">
      <alignment horizontal="center" vertical="center"/>
    </xf>
    <xf numFmtId="4" fontId="0" fillId="0" borderId="0" xfId="0" applyNumberFormat="1" applyAlignment="1">
      <alignment horizontal="center"/>
    </xf>
    <xf numFmtId="0" fontId="52" fillId="0" borderId="0" xfId="174" applyFont="1" applyBorder="1" applyAlignment="1">
      <alignment horizontal="left" wrapText="1"/>
    </xf>
    <xf numFmtId="0" fontId="73" fillId="0" borderId="0" xfId="225" applyBorder="1"/>
    <xf numFmtId="0" fontId="73" fillId="0" borderId="54" xfId="225" applyBorder="1"/>
    <xf numFmtId="0" fontId="4" fillId="36" borderId="71" xfId="158" applyBorder="1" applyAlignment="1">
      <alignment horizontal="center"/>
      <protection locked="0"/>
    </xf>
    <xf numFmtId="0" fontId="29" fillId="62" borderId="70" xfId="154" applyBorder="1" applyAlignment="1">
      <alignment horizontal="center" vertical="center" wrapText="1"/>
    </xf>
    <xf numFmtId="0" fontId="4" fillId="36" borderId="75" xfId="158" applyBorder="1" applyAlignment="1">
      <alignment horizontal="center"/>
      <protection locked="0"/>
    </xf>
    <xf numFmtId="0" fontId="4" fillId="36" borderId="76" xfId="158" applyBorder="1" applyAlignment="1">
      <alignment horizontal="center"/>
      <protection locked="0"/>
    </xf>
    <xf numFmtId="0" fontId="4" fillId="36" borderId="77" xfId="158" applyBorder="1" applyAlignment="1">
      <alignment horizontal="center"/>
      <protection locked="0"/>
    </xf>
    <xf numFmtId="0" fontId="4" fillId="36" borderId="78" xfId="158" applyBorder="1" applyAlignment="1">
      <alignment horizontal="center"/>
      <protection locked="0"/>
    </xf>
    <xf numFmtId="0" fontId="4" fillId="36" borderId="74" xfId="158" applyBorder="1" applyAlignment="1">
      <alignment horizontal="center"/>
      <protection locked="0"/>
    </xf>
    <xf numFmtId="0" fontId="6" fillId="0" borderId="0" xfId="179" applyBorder="1">
      <alignment vertical="center" wrapText="1"/>
    </xf>
    <xf numFmtId="179" fontId="4" fillId="0" borderId="7" xfId="162" applyNumberFormat="1" applyFill="1" applyAlignment="1">
      <alignment horizontal="center"/>
    </xf>
    <xf numFmtId="0" fontId="29" fillId="62" borderId="21" xfId="154" applyBorder="1" applyAlignment="1">
      <alignment horizontal="left" vertical="center" wrapText="1"/>
    </xf>
    <xf numFmtId="0" fontId="4" fillId="0" borderId="23" xfId="152" applyBorder="1" applyAlignment="1">
      <alignment horizontal="left"/>
    </xf>
    <xf numFmtId="0" fontId="4" fillId="0" borderId="25" xfId="152" applyBorder="1" applyAlignment="1">
      <alignment horizontal="left"/>
    </xf>
    <xf numFmtId="2" fontId="4" fillId="94" borderId="22" xfId="152" applyNumberFormat="1" applyFill="1" applyBorder="1" applyAlignment="1">
      <alignment horizontal="center"/>
    </xf>
    <xf numFmtId="2" fontId="4" fillId="93" borderId="22" xfId="152" applyNumberFormat="1" applyFill="1" applyBorder="1" applyAlignment="1">
      <alignment horizontal="center"/>
    </xf>
    <xf numFmtId="2" fontId="4" fillId="92" borderId="22" xfId="152" applyNumberFormat="1" applyFill="1" applyBorder="1" applyAlignment="1">
      <alignment horizontal="center"/>
    </xf>
    <xf numFmtId="2" fontId="4" fillId="91" borderId="22" xfId="152" applyNumberFormat="1" applyFill="1" applyBorder="1" applyAlignment="1">
      <alignment horizontal="center"/>
    </xf>
    <xf numFmtId="0" fontId="42" fillId="0" borderId="0" xfId="156"/>
    <xf numFmtId="0" fontId="0" fillId="62" borderId="0" xfId="0" applyFill="1"/>
    <xf numFmtId="2" fontId="4" fillId="0" borderId="0" xfId="152" applyNumberFormat="1" applyBorder="1" applyAlignment="1">
      <alignment horizontal="center"/>
    </xf>
    <xf numFmtId="0" fontId="4" fillId="0" borderId="0" xfId="152" applyBorder="1" applyAlignment="1">
      <alignment horizontal="left"/>
    </xf>
    <xf numFmtId="0" fontId="64" fillId="0" borderId="0" xfId="143" applyFont="1" applyAlignment="1">
      <alignment horizontal="left"/>
    </xf>
    <xf numFmtId="0" fontId="75" fillId="0" borderId="0" xfId="159" applyFont="1" applyAlignment="1"/>
    <xf numFmtId="176" fontId="4" fillId="0" borderId="0" xfId="161" applyNumberFormat="1" applyAlignment="1">
      <alignment horizontal="left"/>
    </xf>
    <xf numFmtId="0" fontId="4" fillId="40" borderId="30" xfId="144" applyBorder="1" applyAlignment="1">
      <alignment horizontal="center"/>
    </xf>
    <xf numFmtId="0" fontId="4" fillId="40" borderId="30" xfId="144" applyBorder="1" applyAlignment="1">
      <alignment horizontal="left"/>
    </xf>
    <xf numFmtId="0" fontId="4" fillId="63" borderId="0" xfId="145" applyNumberFormat="1" applyAlignment="1">
      <alignment horizontal="center"/>
    </xf>
    <xf numFmtId="0" fontId="4" fillId="40" borderId="30" xfId="144" applyBorder="1" applyAlignment="1"/>
    <xf numFmtId="0" fontId="4" fillId="63" borderId="0" xfId="145" applyNumberFormat="1" applyAlignment="1">
      <alignment vertical="center"/>
    </xf>
    <xf numFmtId="14" fontId="4" fillId="0" borderId="0" xfId="161" applyNumberFormat="1"/>
    <xf numFmtId="0" fontId="4" fillId="0" borderId="0" xfId="161" applyAlignment="1">
      <alignment horizontal="left" vertical="center" wrapText="1"/>
    </xf>
    <xf numFmtId="0" fontId="48" fillId="0" borderId="46" xfId="152" applyFont="1" applyBorder="1" applyAlignment="1">
      <alignment horizontal="left" vertical="center" wrapText="1"/>
    </xf>
    <xf numFmtId="0" fontId="48" fillId="0" borderId="47" xfId="152" applyFont="1" applyBorder="1" applyAlignment="1">
      <alignment horizontal="left" vertical="center" wrapText="1"/>
    </xf>
    <xf numFmtId="0" fontId="48" fillId="0" borderId="48" xfId="152" applyFont="1" applyBorder="1" applyAlignment="1">
      <alignment horizontal="left" vertical="center" wrapText="1"/>
    </xf>
    <xf numFmtId="0" fontId="23" fillId="62" borderId="13" xfId="124" applyAlignment="1">
      <alignment horizontal="left"/>
    </xf>
    <xf numFmtId="0" fontId="48" fillId="0" borderId="15" xfId="152" applyFont="1" applyAlignment="1">
      <alignment vertical="center" wrapText="1"/>
    </xf>
    <xf numFmtId="0" fontId="48" fillId="0" borderId="36" xfId="152" applyFont="1" applyBorder="1" applyAlignment="1">
      <alignment horizontal="left" vertical="center" wrapText="1"/>
    </xf>
    <xf numFmtId="0" fontId="48" fillId="0" borderId="44" xfId="152" applyFont="1" applyBorder="1" applyAlignment="1">
      <alignment horizontal="left" vertical="center" wrapText="1"/>
    </xf>
    <xf numFmtId="0" fontId="48" fillId="0" borderId="45" xfId="152" applyFont="1" applyBorder="1" applyAlignment="1">
      <alignment horizontal="left" vertical="center" wrapText="1"/>
    </xf>
    <xf numFmtId="0" fontId="29" fillId="62" borderId="0" xfId="154" applyBorder="1" applyAlignment="1">
      <alignment horizontal="center" vertical="center" wrapText="1"/>
    </xf>
    <xf numFmtId="0" fontId="6" fillId="0" borderId="0" xfId="179" applyBorder="1" applyAlignment="1">
      <alignment horizontal="center" vertical="center" wrapText="1"/>
    </xf>
    <xf numFmtId="0" fontId="29" fillId="62" borderId="26" xfId="154" applyBorder="1" applyAlignment="1">
      <alignment horizontal="left" vertical="center"/>
    </xf>
    <xf numFmtId="2" fontId="4" fillId="39" borderId="26" xfId="210" applyNumberFormat="1" applyBorder="1" applyAlignment="1">
      <alignment horizontal="center"/>
    </xf>
    <xf numFmtId="0" fontId="4" fillId="73" borderId="26" xfId="169" applyBorder="1" applyAlignment="1">
      <alignment horizontal="center"/>
    </xf>
    <xf numFmtId="2" fontId="4" fillId="40" borderId="26" xfId="144" applyNumberFormat="1" applyBorder="1" applyAlignment="1">
      <alignment horizontal="center"/>
    </xf>
    <xf numFmtId="0" fontId="29" fillId="62" borderId="14" xfId="154" applyAlignment="1">
      <alignment horizontal="center" vertical="center" wrapText="1"/>
    </xf>
    <xf numFmtId="0" fontId="29" fillId="62" borderId="0" xfId="154" applyBorder="1" applyAlignment="1">
      <alignment horizontal="center" vertical="center"/>
    </xf>
    <xf numFmtId="0" fontId="4" fillId="40" borderId="69" xfId="144" applyBorder="1" applyAlignment="1">
      <alignment horizontal="center"/>
    </xf>
    <xf numFmtId="0" fontId="4" fillId="40" borderId="0" xfId="144" applyBorder="1" applyAlignment="1">
      <alignment horizontal="center"/>
    </xf>
    <xf numFmtId="0" fontId="29" fillId="62" borderId="73" xfId="154" applyBorder="1" applyAlignment="1">
      <alignment horizontal="center" vertical="center" wrapText="1"/>
    </xf>
    <xf numFmtId="0" fontId="29" fillId="62" borderId="29" xfId="154" applyBorder="1" applyAlignment="1">
      <alignment horizontal="center" vertical="center" wrapText="1"/>
    </xf>
    <xf numFmtId="0" fontId="4" fillId="0" borderId="18" xfId="184"/>
    <xf numFmtId="0" fontId="52" fillId="0" borderId="0" xfId="174" applyFont="1" applyBorder="1" applyAlignment="1">
      <alignment horizontal="left" wrapText="1"/>
    </xf>
    <xf numFmtId="0" fontId="29" fillId="62" borderId="72" xfId="154" applyBorder="1" applyAlignment="1">
      <alignment horizontal="center" vertical="center" wrapText="1"/>
    </xf>
    <xf numFmtId="0" fontId="29" fillId="62" borderId="40" xfId="154" applyBorder="1" applyAlignment="1">
      <alignment horizontal="center" vertical="center" wrapText="1"/>
    </xf>
    <xf numFmtId="0" fontId="69" fillId="0" borderId="0" xfId="0" applyFont="1" applyAlignment="1">
      <alignment horizontal="center"/>
    </xf>
    <xf numFmtId="175" fontId="29" fillId="62" borderId="51" xfId="154" applyNumberFormat="1" applyBorder="1" applyAlignment="1">
      <alignment horizontal="center" vertical="center" wrapText="1"/>
    </xf>
    <xf numFmtId="175" fontId="29" fillId="62" borderId="18" xfId="154" applyNumberFormat="1" applyBorder="1" applyAlignment="1">
      <alignment horizontal="center" vertical="center" wrapText="1"/>
    </xf>
    <xf numFmtId="175" fontId="29" fillId="62" borderId="52" xfId="154" applyNumberFormat="1" applyBorder="1" applyAlignment="1">
      <alignment horizontal="center" vertical="center" wrapText="1"/>
    </xf>
    <xf numFmtId="175" fontId="29" fillId="62" borderId="66" xfId="154" applyNumberFormat="1" applyBorder="1" applyAlignment="1">
      <alignment horizontal="center" vertical="center" wrapText="1"/>
    </xf>
    <xf numFmtId="0" fontId="72" fillId="0" borderId="50" xfId="222" applyFont="1" applyBorder="1" applyAlignment="1">
      <alignment horizontal="center" vertical="center"/>
    </xf>
    <xf numFmtId="0" fontId="72" fillId="0" borderId="51" xfId="222" applyFont="1" applyBorder="1" applyAlignment="1">
      <alignment horizontal="center" vertical="center"/>
    </xf>
    <xf numFmtId="0" fontId="72" fillId="0" borderId="52" xfId="222" applyFont="1" applyBorder="1" applyAlignment="1">
      <alignment horizontal="center" vertical="center"/>
    </xf>
    <xf numFmtId="175" fontId="29" fillId="62" borderId="54" xfId="154" applyNumberFormat="1" applyBorder="1" applyAlignment="1">
      <alignment horizontal="center" vertical="center" wrapText="1"/>
    </xf>
  </cellXfs>
  <cellStyles count="226">
    <cellStyle name="20% - Accent1" xfId="91" builtinId="30" hidden="1"/>
    <cellStyle name="20% - Accent1" xfId="1" builtinId="30" hidden="1" customBuiltin="1"/>
    <cellStyle name="20% - Accent2" xfId="92" builtinId="34" hidden="1"/>
    <cellStyle name="20% - Accent2" xfId="2" builtinId="34" hidden="1" customBuiltin="1"/>
    <cellStyle name="20% - Accent3" xfId="93" builtinId="38" hidden="1"/>
    <cellStyle name="20% - Accent3" xfId="3" builtinId="38" hidden="1" customBuiltin="1"/>
    <cellStyle name="20% - Accent4" xfId="94" builtinId="42" hidden="1"/>
    <cellStyle name="20% - Accent4" xfId="4" builtinId="42" hidden="1" customBuiltin="1"/>
    <cellStyle name="20% - Accent4" xfId="134" builtinId="42"/>
    <cellStyle name="20% - Accent5" xfId="95" builtinId="46" hidden="1"/>
    <cellStyle name="20% - Accent5" xfId="5" builtinId="46" hidden="1" customBuiltin="1"/>
    <cellStyle name="20% - Accent6" xfId="96" builtinId="50" hidden="1"/>
    <cellStyle name="20% - Accent6" xfId="6" builtinId="50" hidden="1" customBuiltin="1"/>
    <cellStyle name="40% - Accent1" xfId="84" builtinId="31" hidden="1"/>
    <cellStyle name="40% - Accent1" xfId="7" builtinId="31" hidden="1" customBuiltin="1"/>
    <cellStyle name="40% - Accent2" xfId="85" builtinId="35" hidden="1"/>
    <cellStyle name="40% - Accent2" xfId="8" builtinId="35" hidden="1" customBuiltin="1"/>
    <cellStyle name="40% - Accent3" xfId="86" builtinId="39" hidden="1"/>
    <cellStyle name="40% - Accent3" xfId="9" builtinId="39" hidden="1" customBuiltin="1"/>
    <cellStyle name="40% - Accent4" xfId="87" builtinId="43" hidden="1"/>
    <cellStyle name="40% - Accent4" xfId="10" builtinId="43" hidden="1" customBuiltin="1"/>
    <cellStyle name="40% - Accent5" xfId="88" builtinId="47" hidden="1"/>
    <cellStyle name="40% - Accent5" xfId="11" builtinId="47" hidden="1" customBuiltin="1"/>
    <cellStyle name="40% - Accent6" xfId="89" builtinId="51" hidden="1"/>
    <cellStyle name="40% - Accent6" xfId="12" builtinId="51" hidden="1" customBuiltin="1"/>
    <cellStyle name="60% - Accent1" xfId="77" builtinId="32" hidden="1"/>
    <cellStyle name="60% - Accent1" xfId="13" builtinId="32" hidden="1" customBuiltin="1"/>
    <cellStyle name="60% - Accent2" xfId="78" builtinId="36" hidden="1"/>
    <cellStyle name="60% - Accent2" xfId="14" builtinId="36" hidden="1" customBuiltin="1"/>
    <cellStyle name="60% - Accent2" xfId="221" builtinId="36"/>
    <cellStyle name="60% - Accent3" xfId="79" builtinId="40" hidden="1"/>
    <cellStyle name="60% - Accent3" xfId="15" builtinId="40" hidden="1" customBuiltin="1"/>
    <cellStyle name="60% - Accent4" xfId="80" builtinId="44" hidden="1"/>
    <cellStyle name="60% - Accent4" xfId="16" builtinId="44" hidden="1" customBuiltin="1"/>
    <cellStyle name="60% - Accent5" xfId="81" builtinId="48" hidden="1"/>
    <cellStyle name="60% - Accent5" xfId="17" builtinId="48" hidden="1" customBuiltin="1"/>
    <cellStyle name="60% - Accent6" xfId="82" builtinId="52" hidden="1"/>
    <cellStyle name="60% - Accent6" xfId="18" builtinId="52" hidden="1" customBuiltin="1"/>
    <cellStyle name="Accent1" xfId="66" builtinId="29" hidden="1"/>
    <cellStyle name="Accent1" xfId="19" builtinId="29" hidden="1" customBuiltin="1"/>
    <cellStyle name="Accent1" xfId="120" builtinId="29" customBuiltin="1"/>
    <cellStyle name="Accent1 2" xfId="205" xr:uid="{68763356-F6FF-411B-A069-75451EA11220}"/>
    <cellStyle name="Accent2" xfId="65" builtinId="33" hidden="1"/>
    <cellStyle name="Accent2" xfId="20" builtinId="33" hidden="1" customBuiltin="1"/>
    <cellStyle name="Accent2" xfId="119" builtinId="33" customBuiltin="1"/>
    <cellStyle name="Accent2 2" xfId="217" xr:uid="{46FCF9D9-51D3-4B19-B698-01F088272624}"/>
    <cellStyle name="Accent3" xfId="72" builtinId="37" hidden="1"/>
    <cellStyle name="Accent3" xfId="21" builtinId="37" hidden="1" customBuiltin="1"/>
    <cellStyle name="Accent3" xfId="127" builtinId="37" customBuiltin="1"/>
    <cellStyle name="Accent4" xfId="73" builtinId="41" hidden="1"/>
    <cellStyle name="Accent4" xfId="22" builtinId="41" hidden="1" customBuiltin="1"/>
    <cellStyle name="Accent4" xfId="128" builtinId="41" customBuiltin="1"/>
    <cellStyle name="Accent5" xfId="74" builtinId="45" hidden="1"/>
    <cellStyle name="Accent5" xfId="23" builtinId="45" hidden="1" customBuiltin="1"/>
    <cellStyle name="Accent5" xfId="129" builtinId="45" customBuiltin="1"/>
    <cellStyle name="Accent6" xfId="75" builtinId="49" hidden="1"/>
    <cellStyle name="Accent6" xfId="24" builtinId="49" hidden="1" customBuiltin="1"/>
    <cellStyle name="Accent6" xfId="130" builtinId="49" customBuiltin="1"/>
    <cellStyle name="Bad" xfId="99" builtinId="27" hidden="1"/>
    <cellStyle name="Bad" xfId="25" builtinId="27" hidden="1" customBuiltin="1"/>
    <cellStyle name="Bad" xfId="138" builtinId="27" customBuiltin="1"/>
    <cellStyle name="Bad 2" xfId="194" xr:uid="{A63DE4F2-85D1-411D-861B-36735589E563}"/>
    <cellStyle name="Calculation" xfId="102" builtinId="22" hidden="1"/>
    <cellStyle name="Calculation" xfId="26" builtinId="22" hidden="1" customBuiltin="1"/>
    <cellStyle name="Calculation" xfId="141" builtinId="22" customBuiltin="1"/>
    <cellStyle name="Calculation 2" xfId="196" xr:uid="{72302BBE-1D74-45EE-9CF7-BAB72DF397CE}"/>
    <cellStyle name="Check Cell" xfId="103" builtinId="23" hidden="1"/>
    <cellStyle name="Check Cell" xfId="27" builtinId="23" hidden="1" customBuiltin="1"/>
    <cellStyle name="Check Cell" xfId="142" builtinId="23" customBuiltin="1"/>
    <cellStyle name="Comma" xfId="63" builtinId="3" hidden="1"/>
    <cellStyle name="Comma" xfId="76" builtinId="3" hidden="1"/>
    <cellStyle name="Comma" xfId="44" builtinId="3" hidden="1"/>
    <cellStyle name="Comma" xfId="131" builtinId="3" customBuiltin="1"/>
    <cellStyle name="Comma [0]" xfId="83" builtinId="6" hidden="1"/>
    <cellStyle name="Comma [0]" xfId="45" builtinId="6" hidden="1"/>
    <cellStyle name="Comma [0]" xfId="132" builtinId="6" customBuiltin="1"/>
    <cellStyle name="Currency" xfId="90" builtinId="4" hidden="1"/>
    <cellStyle name="Currency" xfId="46" builtinId="4" hidden="1"/>
    <cellStyle name="Currency" xfId="133" builtinId="4" customBuiltin="1"/>
    <cellStyle name="Currency [0]" xfId="97" builtinId="7" hidden="1"/>
    <cellStyle name="Currency [0]" xfId="47" builtinId="7" hidden="1"/>
    <cellStyle name="Currency [0]" xfId="135" builtinId="7" customBuiltin="1"/>
    <cellStyle name="Currency [0] 2" xfId="203" xr:uid="{1C07341B-2A88-4211-BD99-A92238072464}"/>
    <cellStyle name="Currency 2" xfId="202" xr:uid="{C78377A2-2A0E-47B5-B230-C48E24147D6B}"/>
    <cellStyle name="Currency 3" xfId="224" xr:uid="{278FF32D-831A-43FF-9491-F537A2E685D8}"/>
    <cellStyle name="Explanatory Text" xfId="104" builtinId="53" hidden="1"/>
    <cellStyle name="Explanatory Text" xfId="28" builtinId="53" hidden="1" customBuiltin="1"/>
    <cellStyle name="Explanatory Text" xfId="143" builtinId="53" customBuiltin="1"/>
    <cellStyle name="Followed Hyperlink" xfId="70" builtinId="9" hidden="1"/>
    <cellStyle name="Followed Hyperlink" xfId="71" builtinId="9" hidden="1"/>
    <cellStyle name="Followed Hyperlink" xfId="107" builtinId="9" hidden="1"/>
    <cellStyle name="Followed Hyperlink" xfId="125" builtinId="9" hidden="1"/>
    <cellStyle name="Followed Hyperlink" xfId="126" builtinId="9" hidden="1"/>
    <cellStyle name="Followed Hyperlink" xfId="55" builtinId="9" hidden="1"/>
    <cellStyle name="Followed Hyperlink" xfId="61" builtinId="9" hidden="1"/>
    <cellStyle name="Followed Hyperlink" xfId="62" builtinId="9" hidden="1"/>
    <cellStyle name="Followed Hyperlink" xfId="49" builtinId="9" hidden="1"/>
    <cellStyle name="Followed Hyperlink" xfId="54" builtinId="9" hidden="1"/>
    <cellStyle name="Followed Hyperlink" xfId="29" builtinId="9" hidden="1" customBuiltin="1"/>
    <cellStyle name="Followed Hyperlink" xfId="146" builtinId="9" customBuiltin="1"/>
    <cellStyle name="Followed Hyperlink 2" xfId="178" xr:uid="{17A4B47C-D812-4401-BF14-8C8ABCCD05DB}"/>
    <cellStyle name="GH_Accent07" xfId="137" xr:uid="{00000000-0005-0000-0000-000095000000}"/>
    <cellStyle name="GH_Dark_H1" xfId="124" xr:uid="{00000000-0005-0000-0000-0000A3000000}"/>
    <cellStyle name="GH_Table0_Cell" xfId="152" xr:uid="{00000000-0005-0000-0000-0000B1000000}"/>
    <cellStyle name="GH_Table1_Header" xfId="154" xr:uid="{00000000-0005-0000-0000-0000B4000000}"/>
    <cellStyle name="Good" xfId="100" builtinId="26" hidden="1"/>
    <cellStyle name="Good" xfId="30" builtinId="26" hidden="1" customBuiltin="1"/>
    <cellStyle name="Good" xfId="139" builtinId="26" customBuiltin="1"/>
    <cellStyle name="Good 2" xfId="195" xr:uid="{6F7192EA-0F1B-4B10-8289-0FC3336CA71E}"/>
    <cellStyle name="Heading 1" xfId="111" builtinId="16" hidden="1"/>
    <cellStyle name="Heading 1" xfId="121" builtinId="16" hidden="1"/>
    <cellStyle name="Heading 1" xfId="58" builtinId="16" hidden="1"/>
    <cellStyle name="Heading 1" xfId="67" builtinId="16" hidden="1"/>
    <cellStyle name="Heading 1" xfId="51" builtinId="16" hidden="1"/>
    <cellStyle name="Heading 1" xfId="31" builtinId="16" hidden="1" customBuiltin="1"/>
    <cellStyle name="Heading 1" xfId="150" builtinId="16" customBuiltin="1"/>
    <cellStyle name="Heading 1 2" xfId="163" xr:uid="{7FA0BBB0-04EB-4432-B91D-15CBD5AD88B5}"/>
    <cellStyle name="Heading 2" xfId="122" builtinId="17" hidden="1"/>
    <cellStyle name="Heading 2" xfId="59" builtinId="17" hidden="1"/>
    <cellStyle name="Heading 2" xfId="68" builtinId="17" hidden="1"/>
    <cellStyle name="Heading 2" xfId="112" builtinId="17" hidden="1"/>
    <cellStyle name="Heading 2" xfId="52" builtinId="17" hidden="1"/>
    <cellStyle name="Heading 2" xfId="32" builtinId="17" hidden="1" customBuiltin="1"/>
    <cellStyle name="Heading 2" xfId="151" builtinId="17" customBuiltin="1"/>
    <cellStyle name="Heading 2 2" xfId="164" xr:uid="{BB10239F-4EFD-47A6-B8CA-AEA33DA5DE97}"/>
    <cellStyle name="Heading 3" xfId="123" builtinId="18" hidden="1"/>
    <cellStyle name="Heading 3" xfId="60" builtinId="18" hidden="1"/>
    <cellStyle name="Heading 3" xfId="69" builtinId="18" hidden="1"/>
    <cellStyle name="Heading 3" xfId="113" builtinId="18" hidden="1"/>
    <cellStyle name="Heading 3" xfId="53" builtinId="18" hidden="1"/>
    <cellStyle name="Heading 3" xfId="33" builtinId="18" hidden="1" customBuiltin="1"/>
    <cellStyle name="Heading 3" xfId="153" builtinId="18" customBuiltin="1"/>
    <cellStyle name="Heading 3 2" xfId="165" xr:uid="{D842B5C9-F43C-47A7-B119-7CAEBDD4B3D8}"/>
    <cellStyle name="Heading 4" xfId="114" builtinId="19" hidden="1"/>
    <cellStyle name="Heading 4" xfId="34" builtinId="19" hidden="1" customBuiltin="1"/>
    <cellStyle name="Heading 4" xfId="155" builtinId="19" customBuiltin="1"/>
    <cellStyle name="Heading 4 2" xfId="166" xr:uid="{E3ED2083-F75B-4AED-BDAC-4C229C1E4BB4}"/>
    <cellStyle name="Hyperlink" xfId="117" builtinId="8" hidden="1"/>
    <cellStyle name="Hyperlink" xfId="57" builtinId="8" hidden="1"/>
    <cellStyle name="Hyperlink" xfId="56" builtinId="8" hidden="1"/>
    <cellStyle name="Hyperlink" xfId="64" builtinId="8" hidden="1"/>
    <cellStyle name="Hyperlink" xfId="50" builtinId="8" hidden="1"/>
    <cellStyle name="Hyperlink" xfId="35" builtinId="8" hidden="1" customBuiltin="1"/>
    <cellStyle name="Hyperlink" xfId="118" builtinId="8" customBuiltin="1"/>
    <cellStyle name="Hyperlink 2" xfId="177" xr:uid="{14686BCD-5620-47F6-B4B7-8C4FF3B1F715}"/>
    <cellStyle name="Hyperlink 3" xfId="225" xr:uid="{6B470B98-8AB3-4482-BE9C-AA189C631CD1}"/>
    <cellStyle name="Input" xfId="105" builtinId="20" hidden="1"/>
    <cellStyle name="Input" xfId="36" builtinId="20" hidden="1" customBuiltin="1"/>
    <cellStyle name="Input" xfId="144" builtinId="20" customBuiltin="1"/>
    <cellStyle name="Linked Cell" xfId="106" builtinId="24" hidden="1"/>
    <cellStyle name="Linked Cell" xfId="37" builtinId="24" hidden="1" customBuiltin="1"/>
    <cellStyle name="Linked Cell" xfId="145" builtinId="24" customBuiltin="1"/>
    <cellStyle name="Linked Cell 2" xfId="197" xr:uid="{C5B24734-CD1D-4AE5-B0ED-2AB2FE6990F7}"/>
    <cellStyle name="N_Accent07" xfId="204" xr:uid="{1AB01DA6-97F7-48EA-9585-97C517CFAFE5}"/>
    <cellStyle name="N_Accent08" xfId="187" xr:uid="{D3E02170-3B4E-45EA-B07F-1CB8BBF60401}"/>
    <cellStyle name="N_Accent09" xfId="188" xr:uid="{469A247A-BF0A-4771-96CA-26FC3B901BF7}"/>
    <cellStyle name="N_Accent10" xfId="189" xr:uid="{672ACE5E-142D-4F0B-8983-6BB73258A93D}"/>
    <cellStyle name="N_Accent11" xfId="190" xr:uid="{0F2E793A-E95C-4698-8EF0-2AA9E292C2AB}"/>
    <cellStyle name="N_Accent12" xfId="191" xr:uid="{BE2EEEAA-2155-42CB-A237-1AC7A053289A}"/>
    <cellStyle name="N_Calc1" xfId="210" xr:uid="{7BA547DA-96DA-44C2-A0D4-195C425AEC60}"/>
    <cellStyle name="N_Calc2" xfId="211" xr:uid="{50FFBB47-6050-4285-B805-F830AED2C624}"/>
    <cellStyle name="N_Calc3" xfId="212" xr:uid="{2CCBA43F-6CF5-4C01-A2C7-36B4397CEDE7}"/>
    <cellStyle name="N_Calc4" xfId="213" xr:uid="{F5C11BF9-550C-4F23-89D9-9DEEAD1AEFAC}"/>
    <cellStyle name="N_Calc5" xfId="214" xr:uid="{14D47A4D-1CF1-4BC5-A77F-E682DA7C85FD}"/>
    <cellStyle name="N_CalcSum" xfId="173" xr:uid="{30766657-D883-44F2-81E3-0085704910A2}"/>
    <cellStyle name="N_Check" xfId="171" xr:uid="{DF2DB8C8-3C8F-4442-A74D-4E67B3849519}"/>
    <cellStyle name="N_Comment" xfId="159" xr:uid="{8A240C8C-1544-4995-80A4-FAFF3ED11BE4}"/>
    <cellStyle name="N_Dark_H1" xfId="180" xr:uid="{A2C303F3-B6E7-49A7-B6F6-371C22FB90D9}"/>
    <cellStyle name="N_Dark_H2" xfId="186" xr:uid="{106748BB-F891-4AAB-BFD4-0346420AA68C}"/>
    <cellStyle name="N_Dark_H3" xfId="185" xr:uid="{EBFED02C-56B3-4538-9022-EA6523958465}"/>
    <cellStyle name="N_Footer" xfId="193" xr:uid="{C8FA570F-CC65-44B3-A120-EC30714FDAFB}"/>
    <cellStyle name="N_Input" xfId="158" xr:uid="{65EC2FA7-CD79-493C-8A0F-2BA7E1CB181B}"/>
    <cellStyle name="N_Input 2" xfId="167" xr:uid="{EA65ED36-A5CF-4BD4-B953-8A57B1B17B49}"/>
    <cellStyle name="N_InputCalc" xfId="175" xr:uid="{3065A9CB-DEB3-413E-B93D-24A6B7533058}"/>
    <cellStyle name="N_InputFixed" xfId="192" xr:uid="{2A24D30B-4507-4F3F-8F3C-EC5F672590E4}"/>
    <cellStyle name="N_InputList" xfId="169" xr:uid="{72FC47BD-B34A-45D3-9373-E87C4F75BA88}"/>
    <cellStyle name="N_InputWhite" xfId="174" xr:uid="{4E539402-1CCC-4DF1-9B0F-F0A491AC4420}"/>
    <cellStyle name="N_Light_H1" xfId="207" xr:uid="{3FC1050B-2B4C-40E8-8F61-8F6CF27CF362}"/>
    <cellStyle name="N_Light_H2" xfId="208" xr:uid="{6F116AD2-319D-4D48-9D3D-914EC6E8E3FB}"/>
    <cellStyle name="N_Light_H3" xfId="209" xr:uid="{3342FCA7-0C7C-4BD5-9A8C-B5EA102333A9}"/>
    <cellStyle name="N_RangeName" xfId="176" xr:uid="{1B39C032-89A3-4E18-9090-69F9CE649B99}"/>
    <cellStyle name="N_Source" xfId="172" xr:uid="{5E4F59CB-0612-4917-B8CB-025FC1A890FF}"/>
    <cellStyle name="N_Table0_Cell" xfId="162" xr:uid="{920B5EF5-89CA-4DD4-BFE5-90D186CB4E06}"/>
    <cellStyle name="N_Table0_Header" xfId="179" xr:uid="{BB59F73D-F4E8-4675-AB8E-F06804A72104}"/>
    <cellStyle name="N_Table1_Cell" xfId="184" xr:uid="{427D20AD-BC58-4A31-ACD6-817C2B72D518}"/>
    <cellStyle name="N_Table1_Header" xfId="183" xr:uid="{E4170694-D7D1-4A2D-99D4-1021B8563919}"/>
    <cellStyle name="N_Table2_Cell" xfId="182" xr:uid="{ACA596E6-E576-48AF-B3F2-488CBEAE2EA2}"/>
    <cellStyle name="N_Table2_Header" xfId="181" xr:uid="{CE503AA0-4C7A-4D9D-B765-1FBD86A4BB4A}"/>
    <cellStyle name="N_VBALink" xfId="168" xr:uid="{19782673-54CA-4B6C-988F-21E8781D708D}"/>
    <cellStyle name="N_Warning" xfId="170" xr:uid="{22158329-EB40-4DFC-9EC4-E3A41F48E4B3}"/>
    <cellStyle name="Neutral" xfId="101" builtinId="28" hidden="1"/>
    <cellStyle name="Neutral" xfId="38" builtinId="28" hidden="1" customBuiltin="1"/>
    <cellStyle name="Neutral" xfId="140" builtinId="28" customBuiltin="1"/>
    <cellStyle name="Normal" xfId="0" builtinId="0"/>
    <cellStyle name="Normal 2" xfId="215" xr:uid="{355DF8E2-E6D1-4FC6-B41F-5D5DC3A9E262}"/>
    <cellStyle name="Normal 2 2" xfId="219" xr:uid="{9E8ED695-8BC0-4646-B28D-1144E50C188E}"/>
    <cellStyle name="Normal 3" xfId="161" xr:uid="{38BDD5A7-47EA-46E0-A989-BF5F28E1B715}"/>
    <cellStyle name="Normal 3 2" xfId="220" xr:uid="{3D13AB91-5093-4300-AB2A-1C9B67D5A94F}"/>
    <cellStyle name="Normal 4" xfId="218" xr:uid="{F261CA53-EE6A-417F-AF8C-904F36CFFCCF}"/>
    <cellStyle name="Normal 5" xfId="160" xr:uid="{E950B775-DAC4-4986-A57F-E2ACB4959EFD}"/>
    <cellStyle name="Normal 6" xfId="222" xr:uid="{E89285C3-C35A-49A5-B458-C0CA6FBEA700}"/>
    <cellStyle name="Note" xfId="108" builtinId="10" hidden="1"/>
    <cellStyle name="Note" xfId="39" builtinId="10" hidden="1" customBuiltin="1"/>
    <cellStyle name="Note" xfId="147" builtinId="10" customBuiltin="1"/>
    <cellStyle name="NRes_RepTitle" xfId="206" xr:uid="{111C6181-461B-4C9A-BF64-FEA80316480D}"/>
    <cellStyle name="Output" xfId="109" builtinId="21" hidden="1"/>
    <cellStyle name="Output" xfId="40" builtinId="21" hidden="1" customBuiltin="1"/>
    <cellStyle name="Output" xfId="148" builtinId="21" customBuiltin="1"/>
    <cellStyle name="Output 2" xfId="198" xr:uid="{233E3ED1-F334-4E57-9894-FA7C9B5F9961}"/>
    <cellStyle name="Percent" xfId="98" builtinId="5" hidden="1"/>
    <cellStyle name="Percent" xfId="48" builtinId="5" hidden="1"/>
    <cellStyle name="Percent" xfId="136" builtinId="5" customBuiltin="1"/>
    <cellStyle name="Percent 2" xfId="223" xr:uid="{D562F82F-9896-4934-B17F-E195A9C6E2E0}"/>
    <cellStyle name="Title" xfId="115" builtinId="15" hidden="1"/>
    <cellStyle name="Title" xfId="41" builtinId="15" hidden="1" customBuiltin="1"/>
    <cellStyle name="Title" xfId="156" builtinId="15" customBuiltin="1"/>
    <cellStyle name="Title 2" xfId="216" xr:uid="{4B396DEF-3BA7-4139-8DB0-3B24F285E95F}"/>
    <cellStyle name="Title 3" xfId="200" xr:uid="{FB67418B-04AD-4996-BE4D-1F570D1A384A}"/>
    <cellStyle name="Total" xfId="116" builtinId="25" hidden="1"/>
    <cellStyle name="Total" xfId="42" builtinId="25" hidden="1" customBuiltin="1"/>
    <cellStyle name="Total" xfId="157" builtinId="25" customBuiltin="1"/>
    <cellStyle name="Total 2" xfId="201" xr:uid="{4FA6AA50-1C18-4899-9E60-AFCF9F717BE1}"/>
    <cellStyle name="Warning Text" xfId="110" builtinId="11" hidden="1"/>
    <cellStyle name="Warning Text" xfId="43" builtinId="11" hidden="1" customBuiltin="1"/>
    <cellStyle name="Warning Text" xfId="149" builtinId="11" customBuiltin="1"/>
    <cellStyle name="Warning Text 2" xfId="199" xr:uid="{2AFE517E-1B8E-4B14-9926-8C4BC8560865}"/>
  </cellStyles>
  <dxfs count="102">
    <dxf>
      <fill>
        <patternFill patternType="darkUp"/>
      </fill>
    </dxf>
    <dxf>
      <font>
        <strike val="0"/>
        <color theme="0" tint="-0.14996795556505021"/>
      </font>
      <fill>
        <patternFill patternType="darkUp"/>
      </fill>
    </dxf>
    <dxf>
      <fill>
        <patternFill>
          <bgColor rgb="FF00B050"/>
        </patternFill>
      </fill>
    </dxf>
    <dxf>
      <fill>
        <patternFill>
          <bgColor rgb="FFFFC000"/>
        </patternFill>
      </fill>
    </dxf>
    <dxf>
      <fill>
        <patternFill>
          <bgColor rgb="FFFF0000"/>
        </patternFill>
      </fill>
    </dxf>
    <dxf>
      <fill>
        <patternFill>
          <bgColor rgb="FFC00000"/>
        </patternFill>
      </fill>
    </dxf>
    <dxf>
      <font>
        <strike val="0"/>
      </font>
      <fill>
        <patternFill patternType="none">
          <bgColor auto="1"/>
        </patternFill>
      </fill>
    </dxf>
    <dxf>
      <fill>
        <patternFill patternType="none">
          <bgColor auto="1"/>
        </patternFill>
      </fill>
    </dxf>
    <dxf>
      <alignment horizontal="center" vertical="bottom" textRotation="0" wrapText="0" indent="0" justifyLastLine="0" shrinkToFit="0" readingOrder="0"/>
      <border diagonalUp="0" diagonalDown="0">
        <left/>
        <right/>
        <top style="hair">
          <color rgb="FFB9BBBD"/>
        </top>
        <bottom style="hair">
          <color rgb="FFB9BBBD"/>
        </bottom>
        <vertical/>
      </border>
    </dxf>
    <dxf>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right style="hair">
          <color rgb="FFB9BBBD"/>
        </right>
        <top style="hair">
          <color rgb="FFB9BBBD"/>
        </top>
        <bottom style="hair">
          <color rgb="FFB9BBBD"/>
        </bottom>
        <vertical/>
        <horizontal/>
      </border>
    </dxf>
    <dxf>
      <alignment horizontal="center" vertical="bottom" textRotation="0" wrapText="0" indent="0" justifyLastLine="0" shrinkToFit="0" readingOrder="0"/>
      <border diagonalUp="0" diagonalDown="0">
        <left style="hair">
          <color rgb="FFB9BBBD"/>
        </left>
        <right style="mediumDashed">
          <color indexed="64"/>
        </right>
        <top style="hair">
          <color rgb="FFB9BBBD"/>
        </top>
        <bottom style="hair">
          <color rgb="FFB9BBBD"/>
        </bottom>
        <vertical/>
        <horizontal style="hair">
          <color rgb="FFB9BBBD"/>
        </horizontal>
      </border>
    </dxf>
    <dxf>
      <alignment horizontal="center" vertical="bottom" textRotation="0" wrapText="0" indent="0" justifyLastLine="0" shrinkToFit="0" readingOrder="0"/>
    </dxf>
    <dxf>
      <alignment horizontal="center" vertical="bottom" textRotation="0" wrapText="0" indent="0" justifyLastLine="0" shrinkToFit="0" readingOrder="0"/>
    </dxf>
    <dxf>
      <border outline="0">
        <top style="hair">
          <color rgb="FFB9BBBD"/>
        </top>
      </border>
    </dxf>
    <dxf>
      <border outline="0">
        <top style="medium">
          <color theme="4"/>
        </top>
        <bottom style="hair">
          <color rgb="FFB9BBBD"/>
        </bottom>
      </border>
    </dxf>
    <dxf>
      <border outline="0">
        <bottom style="medium">
          <color theme="4"/>
        </bottom>
      </border>
    </dxf>
    <dxf>
      <alignment horizontal="center" vertical="center" textRotation="0" wrapText="1" indent="0" justifyLastLine="0" shrinkToFit="0" readingOrder="0"/>
    </dxf>
    <dxf>
      <numFmt numFmtId="172" formatCode="&quot;$&quot;#,##0.00"/>
      <alignment horizontal="center" vertical="bottom" textRotation="0" wrapText="0" indent="0" justifyLastLine="0" shrinkToFit="0" readingOrder="0"/>
    </dxf>
    <dxf>
      <numFmt numFmtId="172" formatCode="&quot;$&quot;#,##0.00"/>
      <alignment horizontal="center" vertical="bottom" textRotation="0" wrapText="0" indent="0" justifyLastLine="0" shrinkToFit="0" readingOrder="0"/>
    </dxf>
    <dxf>
      <numFmt numFmtId="172" formatCode="&quot;$&quot;#,##0.00"/>
      <alignment horizontal="center" vertical="bottom" textRotation="0" wrapText="0" indent="0" justifyLastLine="0" shrinkToFit="0" readingOrder="0"/>
      <border outline="0">
        <left style="hair">
          <color rgb="FFB9BBBD"/>
        </left>
      </border>
    </dxf>
    <dxf>
      <alignment horizontal="center" vertical="bottom" textRotation="0" wrapText="0" indent="0" justifyLastLine="0" shrinkToFit="0" readingOrder="0"/>
    </dxf>
    <dxf>
      <alignment horizontal="general" vertical="bottom" textRotation="0" wrapText="0" indent="0" justifyLastLine="0" shrinkToFit="0" readingOrder="0"/>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center" vertical="center" textRotation="0" wrapText="1"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alignment horizontal="general" vertical="center" textRotation="0" wrapText="1" indent="0" justifyLastLine="0" shrinkToFit="0" readingOrder="0"/>
    </dxf>
    <dxf>
      <numFmt numFmtId="2" formatCode="0.00"/>
      <alignment horizontal="center" vertical="bottom" textRotation="0" wrapText="0" indent="0" justifyLastLine="0" shrinkToFit="0" readingOrder="0"/>
    </dxf>
    <dxf>
      <border outline="0">
        <bottom style="hair">
          <color rgb="FFB9BBBD"/>
        </bottom>
      </border>
    </dxf>
    <dxf>
      <alignment horizontal="center" vertical="bottom" textRotation="0" wrapText="0" indent="0" justifyLastLine="0" shrinkToFit="0" readingOrder="0"/>
    </dxf>
    <dxf>
      <alignment horizontal="center" vertical="center" textRotation="0" wrapText="1" indent="0" justifyLastLine="0" shrinkToFit="0" readingOrder="0"/>
    </dxf>
    <dxf>
      <numFmt numFmtId="0" formatCode="General"/>
      <alignment horizontal="general" vertical="center" textRotation="0" wrapText="0" indent="0" justifyLastLine="0" shrinkToFit="0" readingOrder="0"/>
    </dxf>
    <dxf>
      <alignment horizontal="center" vertical="bottom" textRotation="0" wrapText="0" indent="0" justifyLastLine="0" shrinkToFit="0" readingOrder="0"/>
    </dxf>
    <dxf>
      <border outline="0">
        <left style="hair">
          <color rgb="FFB9BBBD"/>
        </left>
      </border>
    </dxf>
    <dxf>
      <alignment horizontal="general"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border outline="0">
        <bottom style="medium">
          <color theme="4"/>
        </bottom>
      </border>
    </dxf>
    <dxf>
      <alignment horizontal="general" vertical="center" textRotation="0" wrapText="1"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border outline="0">
        <left style="hair">
          <color rgb="FFB9BBBD"/>
        </left>
      </border>
    </dxf>
    <dxf>
      <alignment horizontal="left"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dxf>
    <dxf>
      <font>
        <b val="0"/>
        <i val="0"/>
        <sz val="12"/>
        <color theme="1" tint="-0.499984740745262"/>
        <name val="Arial"/>
        <family val="2"/>
        <scheme val="minor"/>
      </font>
    </dxf>
    <dxf>
      <border>
        <left style="thin">
          <color theme="0" tint="-0.34998626667073579"/>
        </left>
        <right style="thin">
          <color theme="0" tint="-0.34998626667073579"/>
        </right>
        <top style="thin">
          <color theme="0" tint="-0.34998626667073579"/>
        </top>
        <bottom style="thin">
          <color theme="0" tint="-0.34998626667073579"/>
        </bottom>
      </border>
    </dxf>
    <dxf>
      <font>
        <b val="0"/>
        <i val="0"/>
        <sz val="14"/>
        <color theme="1" tint="-0.499984740745262"/>
        <name val="Arial"/>
        <family val="2"/>
        <scheme val="minor"/>
      </font>
    </dxf>
    <dxf>
      <fill>
        <patternFill>
          <bgColor rgb="FFFDFDFD"/>
        </patternFill>
      </fill>
      <border>
        <left style="thin">
          <color theme="0" tint="-0.34998626667073579"/>
        </left>
        <right style="thin">
          <color theme="0" tint="-0.34998626667073579"/>
        </right>
        <top style="thin">
          <color theme="0" tint="-0.34998626667073579"/>
        </top>
        <bottom style="thin">
          <color theme="0" tint="-0.34998626667073579"/>
        </bottom>
      </border>
    </dxf>
    <dxf>
      <font>
        <b val="0"/>
        <i val="0"/>
      </font>
      <fill>
        <patternFill patternType="none">
          <bgColor auto="1"/>
        </patternFill>
      </fill>
      <border diagonalUp="0" diagonalDown="0">
        <left/>
        <right/>
        <top/>
        <bottom/>
        <vertical/>
        <horizontal/>
      </border>
    </dxf>
    <dxf>
      <border diagonalUp="0" diagonalDown="0">
        <left/>
        <right/>
        <top/>
        <bottom/>
        <vertical/>
        <horizontal/>
      </border>
    </dxf>
    <dxf>
      <font>
        <b val="0"/>
        <i val="0"/>
      </font>
      <fill>
        <patternFill patternType="solid">
          <bgColor theme="7" tint="0.79998168889431442"/>
        </patternFill>
      </fill>
      <border diagonalUp="0" diagonalDown="0">
        <left/>
        <right/>
        <top/>
        <bottom/>
        <vertical/>
        <horizontal/>
      </border>
    </dxf>
    <dxf>
      <font>
        <b/>
        <i val="0"/>
        <color rgb="FFFFFFFF"/>
      </font>
      <fill>
        <patternFill>
          <bgColor rgb="FF95D600"/>
        </patternFill>
      </fill>
    </dxf>
    <dxf>
      <border>
        <top style="thin">
          <color rgb="FF95D600"/>
        </top>
        <bottom style="thin">
          <color rgb="FF95D600"/>
        </bottom>
        <horizontal style="thin">
          <color rgb="FF95D600"/>
        </horizontal>
      </border>
    </dxf>
    <dxf>
      <fill>
        <patternFill patternType="solid">
          <bgColor rgb="FFEFF9DB"/>
        </patternFill>
      </fill>
    </dxf>
    <dxf>
      <font>
        <b/>
        <i val="0"/>
        <color rgb="FFFFFFFF"/>
      </font>
      <fill>
        <patternFill>
          <bgColor rgb="FF95D600"/>
        </patternFill>
      </fill>
    </dxf>
    <dxf>
      <border>
        <top style="thin">
          <color rgb="FF95D600"/>
        </top>
        <bottom style="thin">
          <color rgb="FF95D600"/>
        </bottom>
        <horizontal style="thin">
          <color rgb="FF95D600"/>
        </horizontal>
      </border>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fill>
        <patternFill>
          <bgColor rgb="FFF2F2F2"/>
        </patternFill>
      </fill>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fill>
        <patternFill patternType="solid">
          <bgColor rgb="FFF3FFD9"/>
        </patternFill>
      </fill>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rgb="FF95D600"/>
        </bottom>
      </border>
    </dxf>
    <dxf>
      <fill>
        <patternFill>
          <bgColor rgb="FFDCDDDE"/>
        </patternFill>
      </fill>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theme="4"/>
        </bottom>
      </border>
    </dxf>
    <dxf>
      <border>
        <top style="thin">
          <color rgb="FFDCDDDE"/>
        </top>
        <bottom style="thin">
          <color rgb="FFDCDDDE"/>
        </bottom>
        <horizontal style="thin">
          <color rgb="FFDCDDDE"/>
        </horizontal>
      </border>
    </dxf>
  </dxfs>
  <tableStyles count="12" defaultTableStyle="TableStyleMedium2" defaultPivotStyle="PivotStyleLight16">
    <tableStyle name="Guidehouse_01" pivot="0" count="4" xr9:uid="{00000000-0011-0000-FFFF-FFFF00000000}">
      <tableStyleElement type="wholeTable" dxfId="101"/>
      <tableStyleElement type="headerRow" dxfId="100"/>
      <tableStyleElement type="firstRowStripe" dxfId="99"/>
      <tableStyleElement type="secondRowStripe" dxfId="98"/>
    </tableStyle>
    <tableStyle name="Guidehouse_02" pivot="0" count="3" xr9:uid="{00000000-0011-0000-FFFF-FFFF01000000}">
      <tableStyleElement type="headerRow" dxfId="97"/>
      <tableStyleElement type="firstRowStripe" dxfId="96"/>
      <tableStyleElement type="secondRowStripe" dxfId="95"/>
    </tableStyle>
    <tableStyle name="Guidehouse_03" pivot="0" count="4" xr9:uid="{00000000-0011-0000-FFFF-FFFF02000000}">
      <tableStyleElement type="wholeTable" dxfId="94"/>
      <tableStyleElement type="headerRow" dxfId="93"/>
      <tableStyleElement type="firstRowStripe" dxfId="92"/>
      <tableStyleElement type="secondRowStripe" dxfId="91"/>
    </tableStyle>
    <tableStyle name="Guidehouse_04" pivot="0" count="4" xr9:uid="{00000000-0011-0000-FFFF-FFFF03000000}">
      <tableStyleElement type="wholeTable" dxfId="90"/>
      <tableStyleElement type="headerRow" dxfId="89"/>
      <tableStyleElement type="firstRowStripe" dxfId="88"/>
      <tableStyleElement type="secondRowStripe" dxfId="87"/>
    </tableStyle>
    <tableStyle name="Navigant_01" pivot="0" count="3" xr9:uid="{2B12D662-5EE8-4D0A-8DB1-59F56D31E8A8}">
      <tableStyleElement type="wholeTable" dxfId="86"/>
      <tableStyleElement type="headerRow" dxfId="85"/>
      <tableStyleElement type="secondRowStripe" dxfId="84"/>
    </tableStyle>
    <tableStyle name="Navigant_02" pivot="0" count="2" xr9:uid="{6BEC1013-FC27-48AE-9538-40D332191085}">
      <tableStyleElement type="wholeTable" dxfId="83"/>
      <tableStyleElement type="headerRow" dxfId="82"/>
    </tableStyle>
    <tableStyle name="Navigant_03" pivot="0" count="3" xr9:uid="{E8EFF32A-9752-485E-A688-4B8D5FE8CD51}">
      <tableStyleElement type="wholeTable" dxfId="81"/>
      <tableStyleElement type="headerRow" dxfId="80"/>
      <tableStyleElement type="secondRowStripe" dxfId="79"/>
    </tableStyle>
    <tableStyle name="Navigant_04" pivot="0" count="2" xr9:uid="{00C184B1-2884-4ED6-8B95-E43E914451D1}">
      <tableStyleElement type="wholeTable" dxfId="78"/>
      <tableStyleElement type="headerRow" dxfId="77"/>
    </tableStyle>
    <tableStyle name="PivotTable Style 1" table="0" count="3" xr9:uid="{6DDCE30D-0185-4A24-ABFF-6400ECBDAE66}">
      <tableStyleElement type="wholeTable" dxfId="76"/>
      <tableStyleElement type="pageFieldLabels" dxfId="75"/>
      <tableStyleElement type="pageFieldValues" dxfId="74"/>
    </tableStyle>
    <tableStyle name="Slicer Style 1" pivot="0" table="0" count="0" xr9:uid="{0C40C91C-9722-4335-8BA8-70455F2DEA05}"/>
    <tableStyle name="Slicer Style 2" pivot="0" table="0" count="2" xr9:uid="{32FF660C-64EB-4AF5-ACB5-F6C4CDEE207F}">
      <tableStyleElement type="wholeTable" dxfId="73"/>
      <tableStyleElement type="headerRow" dxfId="72"/>
    </tableStyle>
    <tableStyle name="Slicer Style 2 2" pivot="0" table="0" count="2" xr9:uid="{AB8244B5-17F7-401F-A011-B4E92A7AD49B}">
      <tableStyleElement type="wholeTable" dxfId="71"/>
      <tableStyleElement type="headerRow" dxfId="70"/>
    </tableStyle>
  </tableStyles>
  <colors>
    <mruColors>
      <color rgb="FFEDFFC4"/>
      <color rgb="FFCCEB8D"/>
      <color rgb="FFDDF2B8"/>
      <color rgb="FFD9F363"/>
      <color rgb="FFE5F797"/>
      <color rgb="FFC5E19D"/>
      <color rgb="FFE1F0CE"/>
      <color rgb="FFF2FBCB"/>
      <color rgb="FFE0EC92"/>
      <color rgb="FFC3E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 Climate Severity Calculator'!$C$73</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5455822229214926E-2"/>
          <c:y val="0.12592017449111106"/>
          <c:w val="0.84667749128452696"/>
          <c:h val="0.6545377059826285"/>
        </c:manualLayout>
      </c:layout>
      <c:scatterChart>
        <c:scatterStyle val="lineMarker"/>
        <c:varyColors val="0"/>
        <c:ser>
          <c:idx val="0"/>
          <c:order val="0"/>
          <c:tx>
            <c:strRef>
              <c:f>'3. Climate Severity Calculator'!$D$43</c:f>
              <c:strCache>
                <c:ptCount val="1"/>
                <c:pt idx="0">
                  <c:v>Wind</c:v>
                </c:pt>
              </c:strCache>
            </c:strRef>
          </c:tx>
          <c:spPr>
            <a:ln w="25400" cap="rnd">
              <a:solidFill>
                <a:schemeClr val="tx2"/>
              </a:solidFill>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Calculator'!$E$43:$J$43</c:f>
              <c:numCache>
                <c:formatCode>#,##0.00</c:formatCode>
                <c:ptCount val="6"/>
                <c:pt idx="0">
                  <c:v>114.14804799999999</c:v>
                </c:pt>
                <c:pt idx="1">
                  <c:v>106.95370466666665</c:v>
                </c:pt>
                <c:pt idx="2">
                  <c:v>99.770533333333319</c:v>
                </c:pt>
                <c:pt idx="3">
                  <c:v>92.534441999999999</c:v>
                </c:pt>
                <c:pt idx="4">
                  <c:v>85.715713023906218</c:v>
                </c:pt>
              </c:numCache>
            </c:numRef>
          </c:yVal>
          <c:smooth val="0"/>
          <c:extLst>
            <c:ext xmlns:c16="http://schemas.microsoft.com/office/drawing/2014/chart" uri="{C3380CC4-5D6E-409C-BE32-E72D297353CC}">
              <c16:uniqueId val="{00000000-F094-4193-8BE4-E64D73F5E580}"/>
            </c:ext>
          </c:extLst>
        </c:ser>
        <c:ser>
          <c:idx val="1"/>
          <c:order val="1"/>
          <c:tx>
            <c:strRef>
              <c:f>'3. Climate Severity Calculator'!$D$44</c:f>
              <c:strCache>
                <c:ptCount val="1"/>
                <c:pt idx="0">
                  <c:v>Estimated Failure Threshold</c:v>
                </c:pt>
              </c:strCache>
            </c:strRef>
          </c:tx>
          <c:spPr>
            <a:ln w="19050" cap="rnd">
              <a:solidFill>
                <a:schemeClr val="tx1"/>
              </a:solidFill>
              <a:prstDash val="dash"/>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Calculator'!$E$44:$J$44</c:f>
              <c:numCache>
                <c:formatCode>#,##0.00</c:formatCode>
                <c:ptCount val="6"/>
                <c:pt idx="0">
                  <c:v>85</c:v>
                </c:pt>
                <c:pt idx="1">
                  <c:v>85</c:v>
                </c:pt>
                <c:pt idx="2">
                  <c:v>85</c:v>
                </c:pt>
                <c:pt idx="3">
                  <c:v>85</c:v>
                </c:pt>
                <c:pt idx="4">
                  <c:v>85</c:v>
                </c:pt>
              </c:numCache>
            </c:numRef>
          </c:yVal>
          <c:smooth val="0"/>
          <c:extLst>
            <c:ext xmlns:c16="http://schemas.microsoft.com/office/drawing/2014/chart" uri="{C3380CC4-5D6E-409C-BE32-E72D297353CC}">
              <c16:uniqueId val="{00000002-F094-4193-8BE4-E64D73F5E580}"/>
            </c:ext>
          </c:extLst>
        </c:ser>
        <c:dLbls>
          <c:showLegendKey val="0"/>
          <c:showVal val="0"/>
          <c:showCatName val="0"/>
          <c:showSerName val="0"/>
          <c:showPercent val="0"/>
          <c:showBubbleSize val="0"/>
        </c:dLbls>
        <c:axId val="425537792"/>
        <c:axId val="425538272"/>
      </c:scatterChart>
      <c:valAx>
        <c:axId val="425537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Annual Probability</a:t>
                </a:r>
                <a:r>
                  <a:rPr lang="en-US" baseline="0"/>
                  <a:t> of Occurrence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8272"/>
        <c:crosses val="autoZero"/>
        <c:crossBetween val="midCat"/>
      </c:valAx>
      <c:valAx>
        <c:axId val="425538272"/>
        <c:scaling>
          <c:orientation val="minMax"/>
        </c:scaling>
        <c:delete val="0"/>
        <c:axPos val="l"/>
        <c:majorGridlines>
          <c:spPr>
            <a:ln w="9525" cap="flat" cmpd="sng" algn="ctr">
              <a:solidFill>
                <a:schemeClr val="tx1">
                  <a:lumMod val="15000"/>
                  <a:lumOff val="85000"/>
                </a:schemeClr>
              </a:solidFill>
              <a:round/>
            </a:ln>
            <a:effectLst/>
          </c:spPr>
        </c:majorGridlines>
        <c:title>
          <c:tx>
            <c:strRef>
              <c:f>'3. Climate Severity Calculator'!$D$13:$F$13</c:f>
              <c:strCache>
                <c:ptCount val="3"/>
                <c:pt idx="0">
                  <c:v>kph (10-min avg.)</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77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571501</xdr:colOff>
      <xdr:row>7</xdr:row>
      <xdr:rowOff>21981</xdr:rowOff>
    </xdr:from>
    <xdr:to>
      <xdr:col>5</xdr:col>
      <xdr:colOff>1524000</xdr:colOff>
      <xdr:row>11</xdr:row>
      <xdr:rowOff>55686</xdr:rowOff>
    </xdr:to>
    <xdr:pic>
      <xdr:nvPicPr>
        <xdr:cNvPr id="2" name="Picture 1">
          <a:extLst>
            <a:ext uri="{FF2B5EF4-FFF2-40B4-BE49-F238E27FC236}">
              <a16:creationId xmlns:a16="http://schemas.microsoft.com/office/drawing/2014/main" id="{733995AF-9524-4C3A-9000-8C8537059B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3651" y="1057031"/>
          <a:ext cx="2209799" cy="541705"/>
        </a:xfrm>
        <a:prstGeom prst="rect">
          <a:avLst/>
        </a:prstGeom>
      </xdr:spPr>
    </xdr:pic>
    <xdr:clientData/>
  </xdr:twoCellAnchor>
  <xdr:twoCellAnchor editAs="oneCell">
    <xdr:from>
      <xdr:col>3</xdr:col>
      <xdr:colOff>1547812</xdr:colOff>
      <xdr:row>7</xdr:row>
      <xdr:rowOff>86193</xdr:rowOff>
    </xdr:from>
    <xdr:to>
      <xdr:col>4</xdr:col>
      <xdr:colOff>638175</xdr:colOff>
      <xdr:row>11</xdr:row>
      <xdr:rowOff>67320</xdr:rowOff>
    </xdr:to>
    <xdr:pic>
      <xdr:nvPicPr>
        <xdr:cNvPr id="5" name="Graphic 4">
          <a:extLst>
            <a:ext uri="{FF2B5EF4-FFF2-40B4-BE49-F238E27FC236}">
              <a16:creationId xmlns:a16="http://schemas.microsoft.com/office/drawing/2014/main" id="{7A32766A-7AA2-9BE6-3E19-15704AC365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98712" y="1121243"/>
          <a:ext cx="1468438" cy="4859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2" name="TextBox 1">
          <a:extLst>
            <a:ext uri="{FF2B5EF4-FFF2-40B4-BE49-F238E27FC236}">
              <a16:creationId xmlns:a16="http://schemas.microsoft.com/office/drawing/2014/main" id="{035E4A52-35BE-4707-9190-93FA64FB1071}"/>
            </a:ext>
          </a:extLst>
        </xdr:cNvPr>
        <xdr:cNvSpPr txBox="1"/>
      </xdr:nvSpPr>
      <xdr:spPr>
        <a:xfrm>
          <a:off x="533400"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 BCA inputs used across projects</a:t>
          </a:r>
          <a:endParaRPr lang="en-US" sz="1000">
            <a:effectLst/>
          </a:endParaRPr>
        </a:p>
        <a:p>
          <a:pPr rtl="0" eaLnBrk="1" latinLnBrk="0" hangingPunct="1"/>
          <a:endParaRPr lang="en-US" sz="800">
            <a:effectLst/>
          </a:endParaRPr>
        </a:p>
      </xdr:txBody>
    </xdr:sp>
    <xdr:clientData/>
  </xdr:oneCellAnchor>
  <xdr:oneCellAnchor>
    <xdr:from>
      <xdr:col>1</xdr:col>
      <xdr:colOff>0</xdr:colOff>
      <xdr:row>3</xdr:row>
      <xdr:rowOff>0</xdr:rowOff>
    </xdr:from>
    <xdr:ext cx="11620500" cy="1260230"/>
    <xdr:sp macro="" textlink="">
      <xdr:nvSpPr>
        <xdr:cNvPr id="3" name="TextBox 2">
          <a:extLst>
            <a:ext uri="{FF2B5EF4-FFF2-40B4-BE49-F238E27FC236}">
              <a16:creationId xmlns:a16="http://schemas.microsoft.com/office/drawing/2014/main" id="{22DBB2B9-B35C-4B69-9AD4-B198FC40F780}"/>
            </a:ext>
          </a:extLst>
        </xdr:cNvPr>
        <xdr:cNvSpPr txBox="1"/>
      </xdr:nvSpPr>
      <xdr:spPr>
        <a:xfrm>
          <a:off x="534865" y="520212"/>
          <a:ext cx="11620500" cy="126023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In Table 5 users should input the expected costs to repair and replace equipment for the asset classes and sub-classes populated from the VA. Repair and replace costs should represent all capital cost incurred by the utility when addressing asset failures (i.e., equipment cost, labor, etc.) but should only include costs that scale on a per asset basis. Other costs, such as project administration and OM&amp;A, should be included in '7. Project Characteristics'. The repair and replace values may be used across evaluated projects and will derive project budgets and BCA costs.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Additionally, the expected replacement percent should be estimated based on the climate perils and failure thresholds incorporated into the VA. For example, if a specific replacement failure threshold (e.g., from CSA guidelines) was used to analyze vulnerability, this should be set to 100%. If a threshold based on historic asset class outages was used, an estimate of actual repair versus replace expectations may be appropriate. Note that all failures will cause a customer interruption in the model with the replace and repair percentages aligning the capital costs of those failures to LDC experience.</a:t>
          </a:r>
          <a:endParaRPr lang="en-US" sz="1000">
            <a:effectLst/>
          </a:endParaRPr>
        </a:p>
        <a:p>
          <a:pPr rtl="0" eaLnBrk="1" latinLnBrk="0" hangingPunct="1"/>
          <a:endParaRPr lang="en-US" sz="800">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1104</xdr:colOff>
      <xdr:row>2</xdr:row>
      <xdr:rowOff>102565</xdr:rowOff>
    </xdr:from>
    <xdr:ext cx="16768872" cy="6345860"/>
    <xdr:sp macro="" textlink="">
      <xdr:nvSpPr>
        <xdr:cNvPr id="2" name="TextBox 1">
          <a:extLst>
            <a:ext uri="{FF2B5EF4-FFF2-40B4-BE49-F238E27FC236}">
              <a16:creationId xmlns:a16="http://schemas.microsoft.com/office/drawing/2014/main" id="{53F20A29-A7DC-465F-901B-D9B02037A533}"/>
            </a:ext>
          </a:extLst>
        </xdr:cNvPr>
        <xdr:cNvSpPr txBox="1"/>
      </xdr:nvSpPr>
      <xdr:spPr>
        <a:xfrm>
          <a:off x="505929" y="445465"/>
          <a:ext cx="16768872" cy="634586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develop project characteristics that accurately reflect a potential VASH investment opportunity. The toolkit is designed to evaluate one project at a time based on the comprehensive VA.</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chemeClr val="tx1"/>
              </a:solidFill>
              <a:effectLst/>
              <a:latin typeface="+mn-lt"/>
              <a:ea typeface="+mn-ea"/>
              <a:cs typeface="+mn-cs"/>
            </a:rPr>
            <a:t>Table 6: </a:t>
          </a:r>
          <a:r>
            <a:rPr lang="en-US" sz="1000" b="1" baseline="0">
              <a:solidFill>
                <a:sysClr val="windowText" lastClr="000000"/>
              </a:solidFill>
              <a:effectLst/>
              <a:latin typeface="+mn-lt"/>
              <a:ea typeface="+mn-ea"/>
              <a:cs typeface="+mn-cs"/>
            </a:rPr>
            <a:t>Project Characteristics: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project location is predetermined based on the location being viewed in '5. VA Heatmap'. This location should reflect the region in which the project being evaluated will be implemented by choosing the closest location with climate data. There are three Project Type options based on the status of the LDC's existing assets. </a:t>
          </a:r>
          <a:r>
            <a:rPr lang="en-US" sz="1000" b="1" baseline="0">
              <a:solidFill>
                <a:sysClr val="windowText" lastClr="000000"/>
              </a:solidFill>
              <a:effectLst/>
              <a:latin typeface="+mn-lt"/>
              <a:ea typeface="+mn-ea"/>
              <a:cs typeface="+mn-cs"/>
            </a:rPr>
            <a:t>End-of-Life</a:t>
          </a:r>
          <a:r>
            <a:rPr lang="en-US" sz="1000" b="0" baseline="0">
              <a:solidFill>
                <a:sysClr val="windowText" lastClr="000000"/>
              </a:solidFill>
              <a:effectLst/>
              <a:latin typeface="+mn-lt"/>
              <a:ea typeface="+mn-ea"/>
              <a:cs typeface="+mn-cs"/>
            </a:rPr>
            <a:t> should be selected if the project will replace assets that would have been replaced in the absence of resiliency planning due to age or condition. </a:t>
          </a:r>
          <a:r>
            <a:rPr lang="en-US" sz="1000" b="1" baseline="0">
              <a:solidFill>
                <a:sysClr val="windowText" lastClr="000000"/>
              </a:solidFill>
              <a:effectLst/>
              <a:latin typeface="+mn-lt"/>
              <a:ea typeface="+mn-ea"/>
              <a:cs typeface="+mn-cs"/>
            </a:rPr>
            <a:t>Early Retirement</a:t>
          </a:r>
          <a:r>
            <a:rPr lang="en-US" sz="1000" b="0" baseline="0">
              <a:solidFill>
                <a:sysClr val="windowText" lastClr="000000"/>
              </a:solidFill>
              <a:effectLst/>
              <a:latin typeface="+mn-lt"/>
              <a:ea typeface="+mn-ea"/>
              <a:cs typeface="+mn-cs"/>
            </a:rPr>
            <a:t> should be selected if the project will replace assets that would have been expected to remain in service beyond the start date of the project. </a:t>
          </a:r>
          <a:r>
            <a:rPr lang="en-US" sz="1000" b="1" baseline="0">
              <a:solidFill>
                <a:sysClr val="windowText" lastClr="000000"/>
              </a:solidFill>
              <a:effectLst/>
              <a:latin typeface="+mn-lt"/>
              <a:ea typeface="+mn-ea"/>
              <a:cs typeface="+mn-cs"/>
            </a:rPr>
            <a:t>Retrofit</a:t>
          </a:r>
          <a:r>
            <a:rPr lang="en-US" sz="1000" b="0" baseline="0">
              <a:solidFill>
                <a:sysClr val="windowText" lastClr="000000"/>
              </a:solidFill>
              <a:effectLst/>
              <a:latin typeface="+mn-lt"/>
              <a:ea typeface="+mn-ea"/>
              <a:cs typeface="+mn-cs"/>
            </a:rPr>
            <a:t> should be selected if the project will not impact existing assets (e.g., sectionalizing or back-up generation).</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There are three Impact Type Options based on the mitigation goal of the project. </a:t>
          </a:r>
          <a:r>
            <a:rPr lang="en-US" sz="1000" b="1" baseline="0">
              <a:solidFill>
                <a:sysClr val="windowText" lastClr="000000"/>
              </a:solidFill>
              <a:effectLst/>
              <a:latin typeface="+mn-lt"/>
              <a:ea typeface="+mn-ea"/>
              <a:cs typeface="+mn-cs"/>
            </a:rPr>
            <a:t>Frequency</a:t>
          </a:r>
          <a:r>
            <a:rPr lang="en-US" sz="1000" b="0" baseline="0">
              <a:solidFill>
                <a:sysClr val="windowText" lastClr="000000"/>
              </a:solidFill>
              <a:effectLst/>
              <a:latin typeface="+mn-lt"/>
              <a:ea typeface="+mn-ea"/>
              <a:cs typeface="+mn-cs"/>
            </a:rPr>
            <a:t> should be selected if the project increases the robustness of assets to climate perils (i.e., changes the expected failure threshold) but does not impact the duration or number of customers impacted by remaining outages at that location. </a:t>
          </a:r>
          <a:r>
            <a:rPr lang="en-US" sz="1000" b="1" baseline="0">
              <a:solidFill>
                <a:sysClr val="windowText" lastClr="000000"/>
              </a:solidFill>
              <a:effectLst/>
              <a:latin typeface="+mn-lt"/>
              <a:ea typeface="+mn-ea"/>
              <a:cs typeface="+mn-cs"/>
            </a:rPr>
            <a:t>Criticality</a:t>
          </a:r>
          <a:r>
            <a:rPr lang="en-US" sz="1000" b="0" baseline="0">
              <a:solidFill>
                <a:sysClr val="windowText" lastClr="000000"/>
              </a:solidFill>
              <a:effectLst/>
              <a:latin typeface="+mn-lt"/>
              <a:ea typeface="+mn-ea"/>
              <a:cs typeface="+mn-cs"/>
            </a:rPr>
            <a:t> should be selected if the project reduces the expected outage durations and/or number of customers impacted by an outage but does not reduce the expected frequency of these events. </a:t>
          </a:r>
          <a:r>
            <a:rPr lang="en-US" sz="1000" b="1" baseline="0">
              <a:solidFill>
                <a:sysClr val="windowText" lastClr="000000"/>
              </a:solidFill>
              <a:effectLst/>
              <a:latin typeface="+mn-lt"/>
              <a:ea typeface="+mn-ea"/>
              <a:cs typeface="+mn-cs"/>
            </a:rPr>
            <a:t>Both</a:t>
          </a:r>
          <a:r>
            <a:rPr lang="en-US" sz="1000" b="0" baseline="0">
              <a:solidFill>
                <a:sysClr val="windowText" lastClr="000000"/>
              </a:solidFill>
              <a:effectLst/>
              <a:latin typeface="+mn-lt"/>
              <a:ea typeface="+mn-ea"/>
              <a:cs typeface="+mn-cs"/>
            </a:rPr>
            <a:t> should be selected if the project will reduce the frequency and criticality of outages.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7: Project Economic Variables:</a:t>
          </a:r>
          <a:endParaRPr lang="en-US" sz="1000" b="0" baseline="0">
            <a:solidFill>
              <a:sysClr val="windowText" lastClr="000000"/>
            </a:solidFill>
            <a:effectLst/>
            <a:latin typeface="+mn-lt"/>
            <a:ea typeface="+mn-ea"/>
            <a:cs typeface="+mn-cs"/>
          </a:endParaRPr>
        </a:p>
        <a:p>
          <a:pPr rtl="0" eaLnBrk="1" fontAlgn="auto" latinLnBrk="0" hangingPunct="1"/>
          <a:r>
            <a:rPr lang="en-US" sz="1000" b="0" baseline="0">
              <a:solidFill>
                <a:sysClr val="windowText" lastClr="000000"/>
              </a:solidFill>
              <a:effectLst/>
              <a:latin typeface="+mn-lt"/>
              <a:ea typeface="+mn-ea"/>
              <a:cs typeface="+mn-cs"/>
            </a:rPr>
            <a:t>Users should input an estimate for common economic analysis variables. Inflation is the expected annual inflation rate for the duration of the project lifetime. The nominal utility discount rate (WACC) is the rate used for present value calculations of utility costs. The societal discount rate is the rate used for customer impact present value calculations (given by IESO at 4%). Baseline OM&amp;A Cost (% of Total Costs) represent the percent of total asset base costs attributable to OM&amp;A. Scenario OM&amp;A Cost (% of Total Costs) represent the percent of total asset scenario costs attributable to OM&amp;A. The tax rate is the combined federal plus provincial tax rate. </a:t>
          </a:r>
          <a:r>
            <a:rPr lang="en-US" sz="1000" b="0" strike="noStrike" baseline="0">
              <a:solidFill>
                <a:sysClr val="windowText" lastClr="000000"/>
              </a:solidFill>
              <a:effectLst/>
              <a:latin typeface="+mn-lt"/>
              <a:ea typeface="+mn-ea"/>
              <a:cs typeface="+mn-cs"/>
            </a:rPr>
            <a:t>Project non-asset costs, which are one-time costs that do not scale by the number of assets in the project, must be added to the total asset costs to estimate the full cost of a system hardening project. Examples of these costs include engineering expenses, administrative fees, overhead burden, and any other measurable changes in costs incurred that are attributable to the implementation of the system hardening project. </a:t>
          </a:r>
        </a:p>
        <a:p>
          <a:pPr rtl="0" eaLnBrk="1" fontAlgn="auto" latinLnBrk="0" hangingPunct="1"/>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8: Project Lifetime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Resiliency investments mitigate risk for the lifetime of installed assets and therefore the lifetime benefits of a project should be analyzed. Users should input the project start year and an estimate for the expected lifetime of the project. Project lifetimes are the expected field life of the assets being invested in. If multiple asset classes are included in the project, a weighted average lifetime may be used. A remaining useful life (RUL) for Existing Assets is required for early retirement projects. This should be the expected number of years that these assets would have continued to be in service in the absence of the resiliency project. This field will be blurred for other Project Types.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9: Criticality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BCA Toolkit is designed to leverage per outage event value of lost load (VOLL) estimates for the area impacted by a project. To develop these values using the ICE Calculator, as accepted in the Generic BCA Option, the expected outage duration and number of customers interrupted for three customer classes is required. These values may be input into the ICE Calculator to yield the VOLL in $/outage event. See the BCA Toolkit User Guide for guidance on leveraging the ICE Calculator do develop these inputs. A baseline value is necessary for all Project Types. This scenario's inputs should reflect historical values for outage durations and number of customers impacted for the climate perils that the project will address. For Frequency Impact Type projects, the Project Value should Equal the Baseline Value as there is no change in the criticality of remaining outages after project implementation. For Criticality and Both Project Types, the resulting duration and customer counts should be input into the ICE Calculator as a separate scenario to determine the post-project implementation VOLL. The OEB proposes an acceptable starting point ICE composite value including input variables from the following states: New York, Michigan, Ohio, and Iowa. However, a distributor may choose any single or combination of states as a starting point based on comparability to its territory.</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An estimate of the count of historic annual outages for the project location and climate perils addressed should be developed. Counts should be as granular as possible, however, a 5-year average for an applicable feeder, substation, or section is appropriate. If no historic outages tied to cause codes related to the targeted climate peril for mitigation exist for the project location but the VA suggests that a project may be prudent, the system average annual historic outage frequency from these perils may be applied.</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rPr>
            <a:t>Table 10: Applicable Assets: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Users should identify the Existing Asset classes prepopulated from the VA that are relevant to the project being evaluated. Users should then populate the Replacement Assets fields with the asset class, sub-class, and total count of assets in the proposed project. If the Standard asset sub-class is different from the Existing Assets due to a codes/standards change during the Existing Assets' lifetime, users should fill the Standard Assets with what would have been used in the absence of the resiliency investment. If there has not been a change, fill in the Standard Assets with the same sub-class as the Existing Assets. The baseline count should align with the Existing and Standard Assets' unit basis and the project count should align with the Replacement Assets' unit basis (e.g., an undergrounding program Existing may be per pole and the Replacement may be per km).</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aseline="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The total project budget and BCA cost will calculate automatically. Note that the BCA cost will differ from project budget based on the Project Type selected in the Project Characteristics and the adjustment to the present value of customer revenue requirement. For End-of-life and Early Retirement projects, the model will expect to see a change in asset class for project-applicable assets and an appropriate count. For retrofit projects AND projects that are Criticality only, Replacement Assets and counts should equal the Starting Assets that are considered in the development of the historic customer outage estimate. Note: Retrofit AND Criticality only projects will have $0 budget and BCA cost regardless of the asset counts (i.e., the entire project budget is considered in the Incremental Project Non-Asset Costs).</a:t>
          </a:r>
          <a:endParaRPr lang="en-US" sz="1000">
            <a:solidFill>
              <a:sysClr val="windowText" lastClr="000000"/>
            </a:soli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xdr:row>
      <xdr:rowOff>1</xdr:rowOff>
    </xdr:from>
    <xdr:ext cx="9597259" cy="836544"/>
    <xdr:sp macro="" textlink="">
      <xdr:nvSpPr>
        <xdr:cNvPr id="2" name="TextBox 1">
          <a:extLst>
            <a:ext uri="{FF2B5EF4-FFF2-40B4-BE49-F238E27FC236}">
              <a16:creationId xmlns:a16="http://schemas.microsoft.com/office/drawing/2014/main" id="{EE01C6BB-39C2-49D5-BE30-00E204D59F45}"/>
            </a:ext>
          </a:extLst>
        </xdr:cNvPr>
        <xdr:cNvSpPr txBox="1"/>
      </xdr:nvSpPr>
      <xdr:spPr>
        <a:xfrm>
          <a:off x="530087" y="505240"/>
          <a:ext cx="9597259" cy="836544"/>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Project BCA results are automatically calculated based of the inputs in each of the previous model tabs. Benefits are provided based on three primary categories: avoided repair and replace costs, VOLL from reductions in outage frequency, and VOLL from reductions in outage criticality. It is common for some benefit categories to be $0 based on project characteristics. A benefit-cost ratio (BCR) greater than 1.0 indicates that the present value of lifecycle benefits of the project being evaluated is greater than the upfront incremental costs of that program. The estimated annual and lifetime reductions in customer minutes of interruption (CMI) for the project is also provided.</a:t>
          </a:r>
          <a:endParaRPr lang="en-US" sz="1000">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E8519907-6B15-4D66-82D9-1E11454E60FF}"/>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calibration multiplier based on historic annual outage input and a sum over the modeled asset failures in the calibration year. RUL for model is used to automatically zero out the RUL for end-of-life and retrofit project types. The PV benefit streams are summarized for incorporation into final outputs.</a:t>
          </a:r>
          <a:endParaRPr lang="en-US" sz="1000">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3" name="TextBox 2">
          <a:extLst>
            <a:ext uri="{FF2B5EF4-FFF2-40B4-BE49-F238E27FC236}">
              <a16:creationId xmlns:a16="http://schemas.microsoft.com/office/drawing/2014/main" id="{C62D4BC8-EC3D-4E2C-9313-9AB6349197B5}"/>
            </a:ext>
          </a:extLst>
        </xdr:cNvPr>
        <xdr:cNvSpPr txBox="1"/>
      </xdr:nvSpPr>
      <xdr:spPr>
        <a:xfrm>
          <a:off x="466725"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a:t>
          </a:r>
          <a:endParaRPr lang="en-US" sz="1000">
            <a:effectLst/>
          </a:endParaRPr>
        </a:p>
        <a:p>
          <a:pPr rtl="0" eaLnBrk="1" latinLnBrk="0" hangingPunct="1"/>
          <a:endParaRPr lang="en-US" sz="800">
            <a:effectLst/>
          </a:endParaRPr>
        </a:p>
      </xdr:txBody>
    </xdr:sp>
    <xdr:clientData/>
  </xdr:oneCellAnchor>
  <xdr:oneCellAnchor>
    <xdr:from>
      <xdr:col>2</xdr:col>
      <xdr:colOff>0</xdr:colOff>
      <xdr:row>3</xdr:row>
      <xdr:rowOff>0</xdr:rowOff>
    </xdr:from>
    <xdr:ext cx="9597259" cy="581527"/>
    <xdr:sp macro="" textlink="">
      <xdr:nvSpPr>
        <xdr:cNvPr id="7" name="TextBox 6">
          <a:extLst>
            <a:ext uri="{FF2B5EF4-FFF2-40B4-BE49-F238E27FC236}">
              <a16:creationId xmlns:a16="http://schemas.microsoft.com/office/drawing/2014/main" id="{8683ECB3-0D0E-4DC8-BEC3-47E3E502234A}"/>
            </a:ext>
          </a:extLst>
        </xdr:cNvPr>
        <xdr:cNvSpPr txBox="1"/>
      </xdr:nvSpPr>
      <xdr:spPr>
        <a:xfrm>
          <a:off x="532086" y="512379"/>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Climate inputs developed through the use of ECCC and CSA data. Use of this climate data is optional and links to to tab '3. Climate Severity Calculator'.</a:t>
          </a:r>
          <a:endParaRPr lang="en-US" sz="800">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4</xdr:col>
      <xdr:colOff>107949</xdr:colOff>
      <xdr:row>6</xdr:row>
      <xdr:rowOff>323849</xdr:rowOff>
    </xdr:from>
    <xdr:to>
      <xdr:col>8</xdr:col>
      <xdr:colOff>446479</xdr:colOff>
      <xdr:row>16</xdr:row>
      <xdr:rowOff>1269</xdr:rowOff>
    </xdr:to>
    <xdr:pic>
      <xdr:nvPicPr>
        <xdr:cNvPr id="2" name="Picture 1">
          <a:extLst>
            <a:ext uri="{FF2B5EF4-FFF2-40B4-BE49-F238E27FC236}">
              <a16:creationId xmlns:a16="http://schemas.microsoft.com/office/drawing/2014/main" id="{C47FDDB1-150B-4FD3-A63D-33912FD301E1}"/>
            </a:ext>
          </a:extLst>
        </xdr:cNvPr>
        <xdr:cNvPicPr>
          <a:picLocks noChangeAspect="1"/>
        </xdr:cNvPicPr>
      </xdr:nvPicPr>
      <xdr:blipFill>
        <a:blip xmlns:r="http://schemas.openxmlformats.org/officeDocument/2006/relationships" r:embed="rId1"/>
        <a:stretch>
          <a:fillRect/>
        </a:stretch>
      </xdr:blipFill>
      <xdr:spPr>
        <a:xfrm>
          <a:off x="3413124" y="1790699"/>
          <a:ext cx="3148405" cy="1876425"/>
        </a:xfrm>
        <a:prstGeom prst="rect">
          <a:avLst/>
        </a:prstGeom>
        <a:ln>
          <a:solidFill>
            <a:schemeClr val="tx1"/>
          </a:solidFill>
        </a:ln>
      </xdr:spPr>
    </xdr:pic>
    <xdr:clientData/>
  </xdr:twoCellAnchor>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4F89D95E-1788-4B29-A47D-394D9C7C3042}"/>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baseline and scenario utility cost to PV customer cost multiplier. This value is applied to utility investment spending to estimate the PV of lifetime customer rate impacts from the investment. The multiplier considers OM&amp;A changes from the investment as well as tax, WACC, and project lifetime. This multiplier aligns the VASH BCA methodology with the DST to allow for consistent evaluation of customer benefits from resiliency investments.</a:t>
          </a:r>
          <a:endParaRPr lang="en-US" sz="1000">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1553825" cy="647700"/>
    <xdr:sp macro="" textlink="">
      <xdr:nvSpPr>
        <xdr:cNvPr id="3" name="TextBox 2">
          <a:extLst>
            <a:ext uri="{FF2B5EF4-FFF2-40B4-BE49-F238E27FC236}">
              <a16:creationId xmlns:a16="http://schemas.microsoft.com/office/drawing/2014/main" id="{858DAB23-C558-4DF8-A296-E4248D87F2A2}"/>
            </a:ext>
          </a:extLst>
        </xdr:cNvPr>
        <xdr:cNvSpPr txBox="1"/>
      </xdr:nvSpPr>
      <xdr:spPr>
        <a:xfrm>
          <a:off x="0" y="0"/>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For early retirement projects, the BCA cost is adjusted to account for what would have occurred in the absence of the resiliency investment. The assumption is that the LDC would have replaced the existing assets with standard assets after the RUL period is over. This tab calculates the credit that should be applied to the full upfront cost of the replacement assets (in customer revenue requirement) to account for the avoided future investment at the end of the RUL period.</a:t>
          </a:r>
          <a:endParaRPr lang="en-US" sz="1000">
            <a:effectLst/>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xdr:colOff>
      <xdr:row>0</xdr:row>
      <xdr:rowOff>9525</xdr:rowOff>
    </xdr:from>
    <xdr:ext cx="11553825" cy="647700"/>
    <xdr:sp macro="" textlink="">
      <xdr:nvSpPr>
        <xdr:cNvPr id="4" name="TextBox 3">
          <a:extLst>
            <a:ext uri="{FF2B5EF4-FFF2-40B4-BE49-F238E27FC236}">
              <a16:creationId xmlns:a16="http://schemas.microsoft.com/office/drawing/2014/main" id="{A4FB7175-B128-48B4-9D52-E97C3A05C695}"/>
            </a:ext>
          </a:extLst>
        </xdr:cNvPr>
        <xdr:cNvSpPr txBox="1"/>
      </xdr:nvSpPr>
      <xdr:spPr>
        <a:xfrm>
          <a:off x="9525" y="9525"/>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Climate data</a:t>
          </a:r>
          <a:r>
            <a:rPr lang="en-US" sz="1000" baseline="0">
              <a:effectLst/>
            </a:rPr>
            <a:t> given in 5-year increments in linearly interpolated to provide annual probability of failures at the asset sub-class level. These failure probabilities are calibrated using the calibration multiplier derived on the Calibration tab and then scaled to the asset counts by sub-class for the existing, standard, and replacement cases. These are used to scale VOLL benefits calibrated to annual expected outage counts.</a:t>
          </a:r>
          <a:endParaRPr lang="en-US" sz="1000">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85775"/>
    <xdr:sp macro="" textlink="">
      <xdr:nvSpPr>
        <xdr:cNvPr id="3" name="TextBox 2">
          <a:extLst>
            <a:ext uri="{FF2B5EF4-FFF2-40B4-BE49-F238E27FC236}">
              <a16:creationId xmlns:a16="http://schemas.microsoft.com/office/drawing/2014/main" id="{235F4E71-FA30-4F2C-AC78-20B2757C653F}"/>
            </a:ext>
          </a:extLst>
        </xdr:cNvPr>
        <xdr:cNvSpPr txBox="1"/>
      </xdr:nvSpPr>
      <xdr:spPr>
        <a:xfrm>
          <a:off x="0" y="0"/>
          <a:ext cx="11553825" cy="4857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Expected annual</a:t>
          </a:r>
          <a:r>
            <a:rPr lang="en-US" sz="1000" baseline="0">
              <a:effectLst/>
            </a:rPr>
            <a:t> avoided asset damages cost are the weighted repair and replacement costs from tab '6. Generic BCA Inputs'. This tab calculates the per unit weighted value for a single failure.</a:t>
          </a:r>
          <a:endParaRPr lang="en-US" sz="1000">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90550"/>
    <xdr:sp macro="" textlink="">
      <xdr:nvSpPr>
        <xdr:cNvPr id="3" name="TextBox 2">
          <a:extLst>
            <a:ext uri="{FF2B5EF4-FFF2-40B4-BE49-F238E27FC236}">
              <a16:creationId xmlns:a16="http://schemas.microsoft.com/office/drawing/2014/main" id="{4CC8D7FD-37A7-4AD7-AEA8-A2C4A8ECAE7C}"/>
            </a:ext>
          </a:extLst>
        </xdr:cNvPr>
        <xdr:cNvSpPr txBox="1"/>
      </xdr:nvSpPr>
      <xdr:spPr>
        <a:xfrm>
          <a:off x="0" y="0"/>
          <a:ext cx="11553825" cy="5905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Caclulates</a:t>
          </a:r>
          <a:r>
            <a:rPr lang="en-US" sz="1000" baseline="0">
              <a:effectLst/>
            </a:rPr>
            <a:t> the probability weighted annual expected failure costs for repair/replacement of assets from climate peril projections. Scales to baseline scenario assets (existing for pre-RUL and standard for post-RUL) and replacement scenario asset counts by sub-class from tab '7. Project Characteristics'. Avoided repair and replace benefits are adjusted to represent avoided PV revenue requirement to align with BCA costs and the DST perspective.</a:t>
          </a:r>
          <a:endParaRPr lang="en-US" sz="1000">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3174</xdr:colOff>
      <xdr:row>2</xdr:row>
      <xdr:rowOff>3170</xdr:rowOff>
    </xdr:from>
    <xdr:ext cx="11039475" cy="4355919"/>
    <xdr:sp macro="" textlink="">
      <xdr:nvSpPr>
        <xdr:cNvPr id="920" name="TextBox 1">
          <a:extLst>
            <a:ext uri="{FF2B5EF4-FFF2-40B4-BE49-F238E27FC236}">
              <a16:creationId xmlns:a16="http://schemas.microsoft.com/office/drawing/2014/main" id="{282EBE82-B434-4F4C-AF1E-75CF3DF9BCA9}"/>
            </a:ext>
          </a:extLst>
        </xdr:cNvPr>
        <xdr:cNvSpPr txBox="1"/>
      </xdr:nvSpPr>
      <xdr:spPr>
        <a:xfrm>
          <a:off x="473821" y="350552"/>
          <a:ext cx="11039475" cy="435591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fontAlgn="auto" latinLnBrk="0" hangingPunct="1"/>
          <a:r>
            <a:rPr lang="en-US" sz="1100">
              <a:solidFill>
                <a:schemeClr val="tx1"/>
              </a:solidFill>
              <a:effectLst/>
              <a:latin typeface="+mn-lt"/>
              <a:ea typeface="+mn-ea"/>
              <a:cs typeface="+mn-cs"/>
            </a:rPr>
            <a:t>The Vulnerability Assessment (VA) and Benefit-Cost Analysis (BCA) Toolkits—together forming the VASH Toolkit—are designed to support Local Distribution Companies (LDCs) in developing asset class- and location-specific climate vulnerability profiles. These vulnerabilities are expressed as the annual probability that a climate event will exceed an asset’s expected failure threshold. The toolkit streamlines the identification of vulnerable assets and locations and supports the evaluation of cost-effective mitigation measures that reduce resiliency risks while prioritizing customer value.</a:t>
          </a:r>
        </a:p>
        <a:p>
          <a:pPr rtl="0" eaLnBrk="1" fontAlgn="auto" latinLnBrk="0" hangingPunct="1"/>
          <a:endParaRPr lang="en-CA">
            <a:effectLst/>
          </a:endParaRPr>
        </a:p>
        <a:p>
          <a:pPr rtl="0" eaLnBrk="1" fontAlgn="auto" latinLnBrk="0" hangingPunct="1"/>
          <a:r>
            <a:rPr lang="en-US" sz="1100">
              <a:solidFill>
                <a:schemeClr val="tx1"/>
              </a:solidFill>
              <a:effectLst/>
              <a:latin typeface="+mn-lt"/>
              <a:ea typeface="+mn-ea"/>
              <a:cs typeface="+mn-cs"/>
            </a:rPr>
            <a:t>The toolkit illustrates a generic assessment methodology option compliant with OEB expectations for evaluation of resiliency risk, resulting in a heatmap that supports narrowing assets for further review</a:t>
          </a:r>
          <a:r>
            <a:rPr lang="en-US" sz="1100" baseline="0">
              <a:solidFill>
                <a:schemeClr val="tx1"/>
              </a:solidFill>
              <a:effectLst/>
              <a:latin typeface="+mn-lt"/>
              <a:ea typeface="+mn-ea"/>
              <a:cs typeface="+mn-cs"/>
            </a:rPr>
            <a:t> and a summary of project benefit-cost results</a:t>
          </a:r>
          <a:r>
            <a:rPr lang="en-US" sz="1100">
              <a:solidFill>
                <a:schemeClr val="tx1"/>
              </a:solidFill>
              <a:effectLst/>
              <a:latin typeface="+mn-lt"/>
              <a:ea typeface="+mn-ea"/>
              <a:cs typeface="+mn-cs"/>
            </a:rPr>
            <a:t>. Alternatively,</a:t>
          </a:r>
          <a:r>
            <a:rPr lang="en-US" sz="1100" baseline="0">
              <a:solidFill>
                <a:schemeClr val="tx1"/>
              </a:solidFill>
              <a:effectLst/>
              <a:latin typeface="+mn-lt"/>
              <a:ea typeface="+mn-ea"/>
              <a:cs typeface="+mn-cs"/>
            </a:rPr>
            <a:t> LDCs can file a customized VA and BCA as part of their DSP, but it must adhere to principles outlined by the OEB. For this option, while t</a:t>
          </a:r>
          <a:r>
            <a:rPr lang="en-US" sz="1100">
              <a:solidFill>
                <a:schemeClr val="tx1"/>
              </a:solidFill>
              <a:effectLst/>
              <a:latin typeface="+mn-lt"/>
              <a:ea typeface="+mn-ea"/>
              <a:cs typeface="+mn-cs"/>
            </a:rPr>
            <a:t>he OEB does not prescribe a data source and LDCs may leverage data commensurate with their planning granularity and needs, the OEB does identify minimum criteria in Section 4.1 of</a:t>
          </a:r>
          <a:r>
            <a:rPr lang="en-US" sz="1100" baseline="0">
              <a:solidFill>
                <a:schemeClr val="tx1"/>
              </a:solidFill>
              <a:effectLst/>
              <a:latin typeface="+mn-lt"/>
              <a:ea typeface="+mn-ea"/>
              <a:cs typeface="+mn-cs"/>
            </a:rPr>
            <a:t> the VASH Report</a:t>
          </a:r>
          <a:r>
            <a:rPr lang="en-US" sz="1100">
              <a:solidFill>
                <a:schemeClr val="tx1"/>
              </a:solidFill>
              <a:effectLst/>
              <a:latin typeface="+mn-lt"/>
              <a:ea typeface="+mn-ea"/>
              <a:cs typeface="+mn-cs"/>
            </a:rPr>
            <a:t>.</a:t>
          </a:r>
          <a:endParaRPr lang="en-CA">
            <a:effectLst/>
          </a:endParaRPr>
        </a:p>
        <a:p>
          <a:pPr rtl="0" eaLnBrk="1" latinLnBrk="0" hangingPunct="1"/>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VA Toolkit (tabs 1-5) applies a climate projection to assess vulnerabilities using an asset-based approach by combining climate data, design standards, and asset location summaries. Inputs may be developed by LDCs using a variety of sources including the LDCs internal data, CSA guidelines, publicly available climate data, and proprietary climate data. The output provides a vulnerability heatmap that identifies areas for further investigation and investment prioritization.</a:t>
          </a:r>
          <a:endParaRPr lang="en-US" sz="1100" strike="sngStrike">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BCA Toolkit (tabs 6-8) is designed to support the evaluation of targeted system hardening projects at specific grid locations evaluated in the VA. The BCA Toolkit provides a generic framework for calculating the lifetime present value of benefits and costs of a project, a benefit-cost ratio (BCR), and the expected annual and lifetime reduction in customer minutes of interruption (CMI). </a:t>
          </a:r>
          <a:r>
            <a:rPr lang="en-US" sz="1100" baseline="0">
              <a:solidFill>
                <a:sysClr val="windowText" lastClr="000000"/>
              </a:solidFill>
              <a:effectLst/>
              <a:latin typeface="+mn-lt"/>
              <a:ea typeface="+mn-ea"/>
              <a:cs typeface="+mn-cs"/>
            </a:rPr>
            <a:t>Inputs are based on the utility's existing asset base, proposed replacement assets, projected costs, and criticality values derived from the DOE ICE calculator.</a:t>
          </a:r>
          <a:endParaRPr lang="en-US" sz="1100">
            <a:solidFill>
              <a:sysClr val="windowText" lastClr="000000"/>
            </a:solidFill>
            <a:effectLst/>
          </a:endParaRPr>
        </a:p>
        <a:p>
          <a:pPr rtl="0" eaLnBrk="1" latinLnBrk="0" hangingPunct="1"/>
          <a:endParaRPr lang="en-US" sz="1100">
            <a:solidFill>
              <a:sysClr val="windowText" lastClr="000000"/>
            </a:solidFill>
            <a:effectLst/>
          </a:endParaRPr>
        </a:p>
        <a:p>
          <a:pPr rtl="0" eaLnBrk="1" latinLnBrk="0" hangingPunct="1"/>
          <a:r>
            <a:rPr lang="en-US" sz="1100">
              <a:solidFill>
                <a:sysClr val="windowText" lastClr="000000"/>
              </a:solidFill>
              <a:effectLst/>
              <a:latin typeface="+mn-lt"/>
              <a:ea typeface="+mn-ea"/>
              <a:cs typeface="+mn-cs"/>
            </a:rPr>
            <a:t>While this toolkit is a fully functioning model that may be used by LDCs, the</a:t>
          </a:r>
          <a:r>
            <a:rPr lang="en-US" sz="1100" baseline="0">
              <a:solidFill>
                <a:sysClr val="windowText" lastClr="000000"/>
              </a:solidFill>
              <a:effectLst/>
              <a:latin typeface="+mn-lt"/>
              <a:ea typeface="+mn-ea"/>
              <a:cs typeface="+mn-cs"/>
            </a:rPr>
            <a:t> onus remains on the LDCs to ensure accuracy of the data and results. </a:t>
          </a:r>
          <a:r>
            <a:rPr lang="en-US" sz="1100" b="0" i="0">
              <a:solidFill>
                <a:schemeClr val="tx1"/>
              </a:solidFill>
              <a:effectLst/>
              <a:latin typeface="+mn-lt"/>
              <a:ea typeface="+mn-ea"/>
              <a:cs typeface="+mn-cs"/>
            </a:rPr>
            <a:t>It is also important to clarify that the use of the VASH Toolkit does not imply OEB endorsement of any specific investment decisions that may be supported by the toolkit’s outputs. The toolkit is intended to assist with planning and justification; however, any proposed investments remain subject to review and approval through the OEB’s adjudicative process, such as during a cost of service proceeding.</a:t>
          </a:r>
          <a:br>
            <a:rPr lang="en-US" sz="1100" b="0" i="0">
              <a:solidFill>
                <a:schemeClr val="tx1"/>
              </a:solidFill>
              <a:effectLst/>
              <a:latin typeface="+mn-lt"/>
              <a:ea typeface="+mn-ea"/>
              <a:cs typeface="+mn-cs"/>
            </a:rPr>
          </a:br>
          <a:endParaRPr lang="en-CA">
            <a:effectLst/>
          </a:endParaRPr>
        </a:p>
        <a:p>
          <a:pPr rtl="0" eaLnBrk="1" latinLnBrk="0" hangingPunct="1"/>
          <a:r>
            <a:rPr lang="en-US" sz="1100" b="0" i="0">
              <a:solidFill>
                <a:schemeClr val="tx1"/>
              </a:solidFill>
              <a:effectLst/>
              <a:latin typeface="+mn-lt"/>
              <a:ea typeface="+mn-ea"/>
              <a:cs typeface="+mn-cs"/>
            </a:rPr>
            <a:t>This example illustrates the application of the Toolkit to a hypothetical feeder sectionalization project aimed at reducing outage durations. It is provided solely to demonstrate Toolkit's functionality and does not imply regulatory support for the investment.</a:t>
          </a:r>
          <a:endParaRPr lang="en-CA">
            <a:effectLst/>
          </a:endParaRPr>
        </a:p>
        <a:p>
          <a:pPr rtl="0" eaLnBrk="1" latinLnBrk="0" hangingPunct="1"/>
          <a:endParaRPr lang="en-US" strike="sngStrike">
            <a:solidFill>
              <a:sysClr val="windowText" lastClr="000000"/>
            </a:solidFill>
            <a:effectLst/>
          </a:endParaRPr>
        </a:p>
      </xdr:txBody>
    </xdr:sp>
    <xdr:clientData/>
  </xdr:oneCellAnchor>
  <xdr:oneCellAnchor>
    <xdr:from>
      <xdr:col>0</xdr:col>
      <xdr:colOff>438149</xdr:colOff>
      <xdr:row>18</xdr:row>
      <xdr:rowOff>25400</xdr:rowOff>
    </xdr:from>
    <xdr:ext cx="11077575" cy="603250"/>
    <xdr:sp macro="" textlink="">
      <xdr:nvSpPr>
        <xdr:cNvPr id="3" name="TextBox 2">
          <a:extLst>
            <a:ext uri="{FF2B5EF4-FFF2-40B4-BE49-F238E27FC236}">
              <a16:creationId xmlns:a16="http://schemas.microsoft.com/office/drawing/2014/main" id="{F28779B7-6863-452C-9A7B-1BA1F6FA696B}"/>
            </a:ext>
          </a:extLst>
        </xdr:cNvPr>
        <xdr:cNvSpPr txBox="1"/>
      </xdr:nvSpPr>
      <xdr:spPr>
        <a:xfrm>
          <a:off x="438149" y="4454525"/>
          <a:ext cx="11077575" cy="603250"/>
        </a:xfrm>
        <a:prstGeom prst="rect">
          <a:avLst/>
        </a:prstGeom>
        <a:solidFill>
          <a:schemeClr val="bg1"/>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800">
              <a:solidFill>
                <a:schemeClr val="tx1"/>
              </a:solidFill>
              <a:effectLst/>
              <a:latin typeface="+mn-lt"/>
              <a:ea typeface="+mn-ea"/>
              <a:cs typeface="+mn-cs"/>
            </a:rPr>
            <a:t>The Report does not constitute a recommendation on investment decisions nor does it provide investment advice. Guidehouse has not been requested to opine as to, and does not guarantee, warrant or opine upon: (i) any underlying business decision by a user to proceed (or not to proceed) with an investment ; or (ii)  whether a proposed investment will be approved by the OEB. Any conclusion expressed in the Report should not amount to any form of guarantee that Guidehouse has determined or predicted future events or circumstances, and no such reliance may be inferred or implied.</a:t>
          </a:r>
          <a:endParaRPr lang="en-US" sz="800">
            <a:effectLst/>
          </a:endParaRPr>
        </a:p>
      </xdr:txBody>
    </xdr:sp>
    <xdr:clientData/>
  </xdr:oneCellAnchor>
  <xdr:oneCellAnchor>
    <xdr:from>
      <xdr:col>1</xdr:col>
      <xdr:colOff>0</xdr:colOff>
      <xdr:row>56</xdr:row>
      <xdr:rowOff>0</xdr:rowOff>
    </xdr:from>
    <xdr:ext cx="10698480" cy="428625"/>
    <xdr:sp macro="" textlink="">
      <xdr:nvSpPr>
        <xdr:cNvPr id="1096" name="TextBox 3">
          <a:extLst>
            <a:ext uri="{FF2B5EF4-FFF2-40B4-BE49-F238E27FC236}">
              <a16:creationId xmlns:a16="http://schemas.microsoft.com/office/drawing/2014/main" id="{1115291C-A607-40BF-85DA-8845AF40B075}"/>
            </a:ext>
          </a:extLst>
        </xdr:cNvPr>
        <xdr:cNvSpPr txBox="1"/>
      </xdr:nvSpPr>
      <xdr:spPr>
        <a:xfrm>
          <a:off x="466725" y="12496800"/>
          <a:ext cx="10698480" cy="4286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100">
              <a:solidFill>
                <a:schemeClr val="tx1"/>
              </a:solidFill>
              <a:effectLst/>
              <a:latin typeface="+mn-lt"/>
              <a:ea typeface="+mn-ea"/>
              <a:cs typeface="+mn-cs"/>
            </a:rPr>
            <a:t>Users</a:t>
          </a:r>
          <a:r>
            <a:rPr lang="en-US" sz="1100" baseline="0">
              <a:solidFill>
                <a:schemeClr val="tx1"/>
              </a:solidFill>
              <a:effectLst/>
              <a:latin typeface="+mn-lt"/>
              <a:ea typeface="+mn-ea"/>
              <a:cs typeface="+mn-cs"/>
            </a:rPr>
            <a:t> should populate cells marked as 'User Input' based on the scheme shown below. All other cells are calculated by the model or given as fixed values.</a:t>
          </a:r>
          <a:endParaRPr lang="en-US" sz="1100">
            <a:effectLst/>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52450"/>
    <xdr:sp macro="" textlink="">
      <xdr:nvSpPr>
        <xdr:cNvPr id="4" name="TextBox 3">
          <a:extLst>
            <a:ext uri="{FF2B5EF4-FFF2-40B4-BE49-F238E27FC236}">
              <a16:creationId xmlns:a16="http://schemas.microsoft.com/office/drawing/2014/main" id="{96B4F6C9-4CFA-43A1-A48B-C3F6BE04AF20}"/>
            </a:ext>
          </a:extLst>
        </xdr:cNvPr>
        <xdr:cNvSpPr txBox="1"/>
      </xdr:nvSpPr>
      <xdr:spPr>
        <a:xfrm>
          <a:off x="0" y="0"/>
          <a:ext cx="11553825" cy="5524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value of last load (VOLL) to customers from resulting modeled and calibrated frequency of outages in the baseline and replacement scenarios. Annual outage event projections are taken from 'Int BCA Ann Fail Prob' for each scenario and includes dual baseline for the baseline scenario. The replacement scenario VOLL is calculated from remaining outage projections after hardening investments. The criticality VOLL is calculated from the remaining replacement scenario frequency and the updated per outage VOLL from '7. Project Characteristics'.</a:t>
          </a:r>
          <a:endParaRPr lang="en-US" sz="1000">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57200"/>
    <xdr:sp macro="" textlink="">
      <xdr:nvSpPr>
        <xdr:cNvPr id="4" name="TextBox 3">
          <a:extLst>
            <a:ext uri="{FF2B5EF4-FFF2-40B4-BE49-F238E27FC236}">
              <a16:creationId xmlns:a16="http://schemas.microsoft.com/office/drawing/2014/main" id="{463585C4-64B3-4E42-A960-1526FCEB79BD}"/>
            </a:ext>
          </a:extLst>
        </xdr:cNvPr>
        <xdr:cNvSpPr txBox="1"/>
      </xdr:nvSpPr>
      <xdr:spPr>
        <a:xfrm>
          <a:off x="0" y="0"/>
          <a:ext cx="11553825" cy="4572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annual CMI from outages caused by climate perils modeled in the VASH Toolkit for the baseline and replacement scenarios. Modeled outage frequency from 'Int BCA Ann Fail Prob' are scaled to the number of customers and duration from '7. Project Characteristics'.</a:t>
          </a:r>
          <a:endParaRPr lang="en-US" sz="1000">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197303</xdr:colOff>
      <xdr:row>85</xdr:row>
      <xdr:rowOff>67579</xdr:rowOff>
    </xdr:from>
    <xdr:to>
      <xdr:col>21</xdr:col>
      <xdr:colOff>453</xdr:colOff>
      <xdr:row>94</xdr:row>
      <xdr:rowOff>77862</xdr:rowOff>
    </xdr:to>
    <xdr:pic>
      <xdr:nvPicPr>
        <xdr:cNvPr id="7" name="Picture 6">
          <a:extLst>
            <a:ext uri="{FF2B5EF4-FFF2-40B4-BE49-F238E27FC236}">
              <a16:creationId xmlns:a16="http://schemas.microsoft.com/office/drawing/2014/main" id="{B33BF0A1-F6C9-24DC-8979-14E648175155}"/>
            </a:ext>
          </a:extLst>
        </xdr:cNvPr>
        <xdr:cNvPicPr>
          <a:picLocks noChangeAspect="1"/>
        </xdr:cNvPicPr>
      </xdr:nvPicPr>
      <xdr:blipFill>
        <a:blip xmlns:r="http://schemas.openxmlformats.org/officeDocument/2006/relationships" r:embed="rId1"/>
        <a:stretch>
          <a:fillRect/>
        </a:stretch>
      </xdr:blipFill>
      <xdr:spPr>
        <a:xfrm>
          <a:off x="2769053" y="11239043"/>
          <a:ext cx="7858579" cy="1112460"/>
        </a:xfrm>
        <a:prstGeom prst="rect">
          <a:avLst/>
        </a:prstGeom>
      </xdr:spPr>
    </xdr:pic>
    <xdr:clientData/>
  </xdr:twoCellAnchor>
  <xdr:twoCellAnchor editAs="oneCell">
    <xdr:from>
      <xdr:col>5</xdr:col>
      <xdr:colOff>329829</xdr:colOff>
      <xdr:row>39</xdr:row>
      <xdr:rowOff>59250</xdr:rowOff>
    </xdr:from>
    <xdr:to>
      <xdr:col>20</xdr:col>
      <xdr:colOff>476250</xdr:colOff>
      <xdr:row>45</xdr:row>
      <xdr:rowOff>87878</xdr:rowOff>
    </xdr:to>
    <xdr:pic>
      <xdr:nvPicPr>
        <xdr:cNvPr id="5" name="Picture 4">
          <a:extLst>
            <a:ext uri="{FF2B5EF4-FFF2-40B4-BE49-F238E27FC236}">
              <a16:creationId xmlns:a16="http://schemas.microsoft.com/office/drawing/2014/main" id="{CEBE1E82-4F90-2201-2E22-4671F8849D29}"/>
            </a:ext>
          </a:extLst>
        </xdr:cNvPr>
        <xdr:cNvPicPr>
          <a:picLocks noChangeAspect="1"/>
        </xdr:cNvPicPr>
      </xdr:nvPicPr>
      <xdr:blipFill>
        <a:blip xmlns:r="http://schemas.openxmlformats.org/officeDocument/2006/relationships" r:embed="rId2"/>
        <a:stretch>
          <a:fillRect/>
        </a:stretch>
      </xdr:blipFill>
      <xdr:spPr>
        <a:xfrm>
          <a:off x="2996829" y="5859975"/>
          <a:ext cx="8147421" cy="1374828"/>
        </a:xfrm>
        <a:prstGeom prst="rect">
          <a:avLst/>
        </a:prstGeom>
      </xdr:spPr>
    </xdr:pic>
    <xdr:clientData/>
  </xdr:twoCellAnchor>
  <xdr:twoCellAnchor>
    <xdr:from>
      <xdr:col>0</xdr:col>
      <xdr:colOff>292552</xdr:colOff>
      <xdr:row>84</xdr:row>
      <xdr:rowOff>97886</xdr:rowOff>
    </xdr:from>
    <xdr:to>
      <xdr:col>5</xdr:col>
      <xdr:colOff>29495</xdr:colOff>
      <xdr:row>88</xdr:row>
      <xdr:rowOff>99003</xdr:rowOff>
    </xdr:to>
    <xdr:sp macro="" textlink="">
      <xdr:nvSpPr>
        <xdr:cNvPr id="13" name="TextBox 34">
          <a:extLst>
            <a:ext uri="{FF2B5EF4-FFF2-40B4-BE49-F238E27FC236}">
              <a16:creationId xmlns:a16="http://schemas.microsoft.com/office/drawing/2014/main" id="{58B0611D-163D-E55C-8DCD-045F046D48ED}"/>
            </a:ext>
          </a:extLst>
        </xdr:cNvPr>
        <xdr:cNvSpPr txBox="1"/>
      </xdr:nvSpPr>
      <xdr:spPr>
        <a:xfrm>
          <a:off x="292552" y="11146886"/>
          <a:ext cx="2308693" cy="49097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4. Climate Peril Probability</a:t>
          </a:r>
        </a:p>
      </xdr:txBody>
    </xdr:sp>
    <xdr:clientData/>
  </xdr:twoCellAnchor>
  <xdr:twoCellAnchor>
    <xdr:from>
      <xdr:col>1</xdr:col>
      <xdr:colOff>38100</xdr:colOff>
      <xdr:row>39</xdr:row>
      <xdr:rowOff>0</xdr:rowOff>
    </xdr:from>
    <xdr:to>
      <xdr:col>5</xdr:col>
      <xdr:colOff>61047</xdr:colOff>
      <xdr:row>42</xdr:row>
      <xdr:rowOff>14724</xdr:rowOff>
    </xdr:to>
    <xdr:sp macro="" textlink="">
      <xdr:nvSpPr>
        <xdr:cNvPr id="14" name="TextBox 35">
          <a:extLst>
            <a:ext uri="{FF2B5EF4-FFF2-40B4-BE49-F238E27FC236}">
              <a16:creationId xmlns:a16="http://schemas.microsoft.com/office/drawing/2014/main" id="{66176CDE-DEFC-E216-2958-8AA07A076BCC}"/>
            </a:ext>
          </a:extLst>
        </xdr:cNvPr>
        <xdr:cNvSpPr txBox="1"/>
      </xdr:nvSpPr>
      <xdr:spPr>
        <a:xfrm>
          <a:off x="571500" y="3343275"/>
          <a:ext cx="2156547"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2. Asset Class Failure</a:t>
          </a:r>
        </a:p>
        <a:p>
          <a:pPr algn="ctr"/>
          <a:r>
            <a:rPr lang="en-US" sz="1600" b="1"/>
            <a:t>Thresholds</a:t>
          </a:r>
        </a:p>
      </xdr:txBody>
    </xdr:sp>
    <xdr:clientData/>
  </xdr:twoCellAnchor>
  <xdr:twoCellAnchor>
    <xdr:from>
      <xdr:col>0</xdr:col>
      <xdr:colOff>359228</xdr:colOff>
      <xdr:row>110</xdr:row>
      <xdr:rowOff>12148</xdr:rowOff>
    </xdr:from>
    <xdr:to>
      <xdr:col>4</xdr:col>
      <xdr:colOff>391198</xdr:colOff>
      <xdr:row>115</xdr:row>
      <xdr:rowOff>99547</xdr:rowOff>
    </xdr:to>
    <xdr:sp macro="" textlink="">
      <xdr:nvSpPr>
        <xdr:cNvPr id="15" name="TextBox 37">
          <a:extLst>
            <a:ext uri="{FF2B5EF4-FFF2-40B4-BE49-F238E27FC236}">
              <a16:creationId xmlns:a16="http://schemas.microsoft.com/office/drawing/2014/main" id="{536AD2D0-F08E-8866-1F3E-308EB7410FC7}"/>
            </a:ext>
          </a:extLst>
        </xdr:cNvPr>
        <xdr:cNvSpPr txBox="1"/>
      </xdr:nvSpPr>
      <xdr:spPr>
        <a:xfrm>
          <a:off x="359228" y="14245219"/>
          <a:ext cx="2100256" cy="69972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5. Vulnerability Assessment Heatmap</a:t>
          </a:r>
        </a:p>
      </xdr:txBody>
    </xdr:sp>
    <xdr:clientData/>
  </xdr:twoCellAnchor>
  <xdr:twoCellAnchor>
    <xdr:from>
      <xdr:col>2</xdr:col>
      <xdr:colOff>324025</xdr:colOff>
      <xdr:row>94</xdr:row>
      <xdr:rowOff>84439</xdr:rowOff>
    </xdr:from>
    <xdr:to>
      <xdr:col>3</xdr:col>
      <xdr:colOff>133354</xdr:colOff>
      <xdr:row>96</xdr:row>
      <xdr:rowOff>111189</xdr:rowOff>
    </xdr:to>
    <xdr:sp macro="" textlink="">
      <xdr:nvSpPr>
        <xdr:cNvPr id="16" name="Arrow: Down 15">
          <a:extLst>
            <a:ext uri="{FF2B5EF4-FFF2-40B4-BE49-F238E27FC236}">
              <a16:creationId xmlns:a16="http://schemas.microsoft.com/office/drawing/2014/main" id="{10937A00-AF5C-926E-D2E3-8A492BEEBDBA}"/>
            </a:ext>
          </a:extLst>
        </xdr:cNvPr>
        <xdr:cNvSpPr/>
      </xdr:nvSpPr>
      <xdr:spPr>
        <a:xfrm>
          <a:off x="1366172" y="12578998"/>
          <a:ext cx="347211" cy="27327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2</xdr:col>
      <xdr:colOff>324025</xdr:colOff>
      <xdr:row>46</xdr:row>
      <xdr:rowOff>2395</xdr:rowOff>
    </xdr:from>
    <xdr:to>
      <xdr:col>3</xdr:col>
      <xdr:colOff>133354</xdr:colOff>
      <xdr:row>48</xdr:row>
      <xdr:rowOff>25969</xdr:rowOff>
    </xdr:to>
    <xdr:sp macro="" textlink="">
      <xdr:nvSpPr>
        <xdr:cNvPr id="17" name="Arrow: Down 16">
          <a:extLst>
            <a:ext uri="{FF2B5EF4-FFF2-40B4-BE49-F238E27FC236}">
              <a16:creationId xmlns:a16="http://schemas.microsoft.com/office/drawing/2014/main" id="{2A22AF35-61B8-5F73-6918-EFC99F861EDA}"/>
            </a:ext>
          </a:extLst>
        </xdr:cNvPr>
        <xdr:cNvSpPr/>
      </xdr:nvSpPr>
      <xdr:spPr>
        <a:xfrm>
          <a:off x="1366172" y="6580248"/>
          <a:ext cx="347211" cy="270103"/>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315684</xdr:colOff>
      <xdr:row>42</xdr:row>
      <xdr:rowOff>34471</xdr:rowOff>
    </xdr:from>
    <xdr:to>
      <xdr:col>17</xdr:col>
      <xdr:colOff>131535</xdr:colOff>
      <xdr:row>43</xdr:row>
      <xdr:rowOff>112932</xdr:rowOff>
    </xdr:to>
    <xdr:sp macro="" textlink="">
      <xdr:nvSpPr>
        <xdr:cNvPr id="18" name="Rectangle 17">
          <a:extLst>
            <a:ext uri="{FF2B5EF4-FFF2-40B4-BE49-F238E27FC236}">
              <a16:creationId xmlns:a16="http://schemas.microsoft.com/office/drawing/2014/main" id="{EBC16FA7-EE23-EB38-5EAF-7DF5D14D4F7D}"/>
            </a:ext>
          </a:extLst>
        </xdr:cNvPr>
        <xdr:cNvSpPr/>
      </xdr:nvSpPr>
      <xdr:spPr>
        <a:xfrm>
          <a:off x="2887434" y="5939971"/>
          <a:ext cx="5857422" cy="20092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199572</xdr:colOff>
      <xdr:row>92</xdr:row>
      <xdr:rowOff>4737</xdr:rowOff>
    </xdr:from>
    <xdr:to>
      <xdr:col>13</xdr:col>
      <xdr:colOff>379187</xdr:colOff>
      <xdr:row>93</xdr:row>
      <xdr:rowOff>47171</xdr:rowOff>
    </xdr:to>
    <xdr:sp macro="" textlink="">
      <xdr:nvSpPr>
        <xdr:cNvPr id="29" name="Rectangle 18">
          <a:extLst>
            <a:ext uri="{FF2B5EF4-FFF2-40B4-BE49-F238E27FC236}">
              <a16:creationId xmlns:a16="http://schemas.microsoft.com/office/drawing/2014/main" id="{597AB4E6-B58B-2680-452B-ED98C5F76DEF}"/>
            </a:ext>
          </a:extLst>
        </xdr:cNvPr>
        <xdr:cNvSpPr/>
      </xdr:nvSpPr>
      <xdr:spPr>
        <a:xfrm>
          <a:off x="2771322" y="12033451"/>
          <a:ext cx="4207329" cy="164899"/>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1</xdr:col>
      <xdr:colOff>0</xdr:colOff>
      <xdr:row>3</xdr:row>
      <xdr:rowOff>0</xdr:rowOff>
    </xdr:from>
    <xdr:ext cx="9704294" cy="518949"/>
    <xdr:sp macro="" textlink="">
      <xdr:nvSpPr>
        <xdr:cNvPr id="30" name="TextBox 29">
          <a:extLst>
            <a:ext uri="{FF2B5EF4-FFF2-40B4-BE49-F238E27FC236}">
              <a16:creationId xmlns:a16="http://schemas.microsoft.com/office/drawing/2014/main" id="{F1AF5DE3-222F-462E-8C1D-40DE161F42E7}"/>
            </a:ext>
          </a:extLst>
        </xdr:cNvPr>
        <xdr:cNvSpPr txBox="1"/>
      </xdr:nvSpPr>
      <xdr:spPr>
        <a:xfrm>
          <a:off x="508000" y="478118"/>
          <a:ext cx="9704294" cy="51894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The</a:t>
          </a:r>
          <a:r>
            <a:rPr lang="en-US" sz="1000" baseline="0">
              <a:solidFill>
                <a:schemeClr val="tx1"/>
              </a:solidFill>
              <a:effectLst/>
              <a:latin typeface="+mn-lt"/>
              <a:ea typeface="+mn-ea"/>
              <a:cs typeface="+mn-cs"/>
            </a:rPr>
            <a:t> User Guide outlines the step-by-step methodology to employ the Vulnerability Assessment Toolkit model to analyze asset class and location vulnerability to climate perils. The example of reviewing the vulnerability of Class 3 poles in County 1 to high wind probabilities is provided as an illustrative example.</a:t>
          </a:r>
          <a:endParaRPr lang="en-US" sz="1000">
            <a:effectLst/>
          </a:endParaRPr>
        </a:p>
      </xdr:txBody>
    </xdr:sp>
    <xdr:clientData/>
  </xdr:oneCellAnchor>
  <xdr:twoCellAnchor>
    <xdr:from>
      <xdr:col>1</xdr:col>
      <xdr:colOff>95250</xdr:colOff>
      <xdr:row>17</xdr:row>
      <xdr:rowOff>95250</xdr:rowOff>
    </xdr:from>
    <xdr:to>
      <xdr:col>4</xdr:col>
      <xdr:colOff>518748</xdr:colOff>
      <xdr:row>20</xdr:row>
      <xdr:rowOff>138549</xdr:rowOff>
    </xdr:to>
    <xdr:sp macro="" textlink="">
      <xdr:nvSpPr>
        <xdr:cNvPr id="31" name="TextBox 35">
          <a:extLst>
            <a:ext uri="{FF2B5EF4-FFF2-40B4-BE49-F238E27FC236}">
              <a16:creationId xmlns:a16="http://schemas.microsoft.com/office/drawing/2014/main" id="{3E10B41C-7D80-46A3-A375-3BAC5735FA67}"/>
            </a:ext>
          </a:extLst>
        </xdr:cNvPr>
        <xdr:cNvSpPr txBox="1"/>
      </xdr:nvSpPr>
      <xdr:spPr>
        <a:xfrm>
          <a:off x="628650" y="1466850"/>
          <a:ext cx="2023698"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1. LDC Asset</a:t>
          </a:r>
          <a:r>
            <a:rPr lang="en-US" sz="1600" b="1" baseline="0"/>
            <a:t> Summary</a:t>
          </a:r>
          <a:endParaRPr lang="en-US" sz="1600" b="1"/>
        </a:p>
      </xdr:txBody>
    </xdr:sp>
    <xdr:clientData/>
  </xdr:twoCellAnchor>
  <xdr:twoCellAnchor>
    <xdr:from>
      <xdr:col>2</xdr:col>
      <xdr:colOff>317675</xdr:colOff>
      <xdr:row>26</xdr:row>
      <xdr:rowOff>69071</xdr:rowOff>
    </xdr:from>
    <xdr:to>
      <xdr:col>3</xdr:col>
      <xdr:colOff>133354</xdr:colOff>
      <xdr:row>28</xdr:row>
      <xdr:rowOff>86295</xdr:rowOff>
    </xdr:to>
    <xdr:sp macro="" textlink="">
      <xdr:nvSpPr>
        <xdr:cNvPr id="37" name="Arrow: Down 36">
          <a:extLst>
            <a:ext uri="{FF2B5EF4-FFF2-40B4-BE49-F238E27FC236}">
              <a16:creationId xmlns:a16="http://schemas.microsoft.com/office/drawing/2014/main" id="{816EF1B6-D42C-48F2-8AFF-AB46E9687C6D}"/>
            </a:ext>
          </a:extLst>
        </xdr:cNvPr>
        <xdr:cNvSpPr/>
      </xdr:nvSpPr>
      <xdr:spPr>
        <a:xfrm>
          <a:off x="1359822" y="3386012"/>
          <a:ext cx="353561" cy="263754"/>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2</xdr:col>
      <xdr:colOff>18757</xdr:colOff>
      <xdr:row>21</xdr:row>
      <xdr:rowOff>76200</xdr:rowOff>
    </xdr:from>
    <xdr:to>
      <xdr:col>3</xdr:col>
      <xdr:colOff>428214</xdr:colOff>
      <xdr:row>26</xdr:row>
      <xdr:rowOff>104681</xdr:rowOff>
    </xdr:to>
    <xdr:pic>
      <xdr:nvPicPr>
        <xdr:cNvPr id="38" name="Picture 37">
          <a:extLst>
            <a:ext uri="{FF2B5EF4-FFF2-40B4-BE49-F238E27FC236}">
              <a16:creationId xmlns:a16="http://schemas.microsoft.com/office/drawing/2014/main" id="{6B6D9409-528F-9569-B140-8FDF473F8543}"/>
            </a:ext>
          </a:extLst>
        </xdr:cNvPr>
        <xdr:cNvPicPr>
          <a:picLocks noChangeAspect="1"/>
        </xdr:cNvPicPr>
      </xdr:nvPicPr>
      <xdr:blipFill>
        <a:blip xmlns:r="http://schemas.openxmlformats.org/officeDocument/2006/relationships" r:embed="rId3"/>
        <a:stretch>
          <a:fillRect/>
        </a:stretch>
      </xdr:blipFill>
      <xdr:spPr>
        <a:xfrm>
          <a:off x="1060904" y="2776818"/>
          <a:ext cx="953689" cy="644804"/>
        </a:xfrm>
        <a:prstGeom prst="rect">
          <a:avLst/>
        </a:prstGeom>
      </xdr:spPr>
    </xdr:pic>
    <xdr:clientData/>
  </xdr:twoCellAnchor>
  <xdr:twoCellAnchor editAs="oneCell">
    <xdr:from>
      <xdr:col>2</xdr:col>
      <xdr:colOff>93360</xdr:colOff>
      <xdr:row>40</xdr:row>
      <xdr:rowOff>188686</xdr:rowOff>
    </xdr:from>
    <xdr:to>
      <xdr:col>3</xdr:col>
      <xdr:colOff>359960</xdr:colOff>
      <xdr:row>45</xdr:row>
      <xdr:rowOff>45713</xdr:rowOff>
    </xdr:to>
    <xdr:pic>
      <xdr:nvPicPr>
        <xdr:cNvPr id="39" name="Picture 38">
          <a:extLst>
            <a:ext uri="{FF2B5EF4-FFF2-40B4-BE49-F238E27FC236}">
              <a16:creationId xmlns:a16="http://schemas.microsoft.com/office/drawing/2014/main" id="{3E91D64F-461B-BCF4-8BDE-6B6E8E4407AA}"/>
            </a:ext>
          </a:extLst>
        </xdr:cNvPr>
        <xdr:cNvPicPr>
          <a:picLocks noChangeAspect="1"/>
        </xdr:cNvPicPr>
      </xdr:nvPicPr>
      <xdr:blipFill>
        <a:blip xmlns:r="http://schemas.openxmlformats.org/officeDocument/2006/relationships" r:embed="rId4"/>
        <a:stretch>
          <a:fillRect/>
        </a:stretch>
      </xdr:blipFill>
      <xdr:spPr>
        <a:xfrm>
          <a:off x="1135507" y="5814039"/>
          <a:ext cx="804482" cy="686262"/>
        </a:xfrm>
        <a:prstGeom prst="rect">
          <a:avLst/>
        </a:prstGeom>
      </xdr:spPr>
    </xdr:pic>
    <xdr:clientData/>
  </xdr:twoCellAnchor>
  <xdr:twoCellAnchor editAs="oneCell">
    <xdr:from>
      <xdr:col>2</xdr:col>
      <xdr:colOff>64362</xdr:colOff>
      <xdr:row>88</xdr:row>
      <xdr:rowOff>102504</xdr:rowOff>
    </xdr:from>
    <xdr:to>
      <xdr:col>3</xdr:col>
      <xdr:colOff>388959</xdr:colOff>
      <xdr:row>94</xdr:row>
      <xdr:rowOff>7158</xdr:rowOff>
    </xdr:to>
    <xdr:pic>
      <xdr:nvPicPr>
        <xdr:cNvPr id="40" name="Picture 39">
          <a:extLst>
            <a:ext uri="{FF2B5EF4-FFF2-40B4-BE49-F238E27FC236}">
              <a16:creationId xmlns:a16="http://schemas.microsoft.com/office/drawing/2014/main" id="{37972561-7D79-F450-A7A2-2927043C6B13}"/>
            </a:ext>
          </a:extLst>
        </xdr:cNvPr>
        <xdr:cNvPicPr>
          <a:picLocks noChangeAspect="1"/>
        </xdr:cNvPicPr>
      </xdr:nvPicPr>
      <xdr:blipFill>
        <a:blip xmlns:r="http://schemas.openxmlformats.org/officeDocument/2006/relationships" r:embed="rId5"/>
        <a:stretch>
          <a:fillRect/>
        </a:stretch>
      </xdr:blipFill>
      <xdr:spPr>
        <a:xfrm>
          <a:off x="1106509" y="11857475"/>
          <a:ext cx="862479" cy="644242"/>
        </a:xfrm>
        <a:prstGeom prst="rect">
          <a:avLst/>
        </a:prstGeom>
      </xdr:spPr>
    </xdr:pic>
    <xdr:clientData/>
  </xdr:twoCellAnchor>
  <xdr:twoCellAnchor editAs="oneCell">
    <xdr:from>
      <xdr:col>2</xdr:col>
      <xdr:colOff>99283</xdr:colOff>
      <xdr:row>114</xdr:row>
      <xdr:rowOff>69019</xdr:rowOff>
    </xdr:from>
    <xdr:to>
      <xdr:col>3</xdr:col>
      <xdr:colOff>354038</xdr:colOff>
      <xdr:row>120</xdr:row>
      <xdr:rowOff>27643</xdr:rowOff>
    </xdr:to>
    <xdr:pic>
      <xdr:nvPicPr>
        <xdr:cNvPr id="74" name="Picture 40">
          <a:extLst>
            <a:ext uri="{FF2B5EF4-FFF2-40B4-BE49-F238E27FC236}">
              <a16:creationId xmlns:a16="http://schemas.microsoft.com/office/drawing/2014/main" id="{EE9A2BB8-BFCA-EE86-1AC9-A438658AC789}"/>
            </a:ext>
          </a:extLst>
        </xdr:cNvPr>
        <xdr:cNvPicPr>
          <a:picLocks noChangeAspect="1"/>
        </xdr:cNvPicPr>
      </xdr:nvPicPr>
      <xdr:blipFill>
        <a:blip xmlns:r="http://schemas.openxmlformats.org/officeDocument/2006/relationships" r:embed="rId6"/>
        <a:stretch>
          <a:fillRect/>
        </a:stretch>
      </xdr:blipFill>
      <xdr:spPr>
        <a:xfrm>
          <a:off x="1141430" y="15028872"/>
          <a:ext cx="792637" cy="698213"/>
        </a:xfrm>
        <a:prstGeom prst="rect">
          <a:avLst/>
        </a:prstGeom>
      </xdr:spPr>
    </xdr:pic>
    <xdr:clientData/>
  </xdr:twoCellAnchor>
  <xdr:oneCellAnchor>
    <xdr:from>
      <xdr:col>0</xdr:col>
      <xdr:colOff>523875</xdr:colOff>
      <xdr:row>8</xdr:row>
      <xdr:rowOff>28575</xdr:rowOff>
    </xdr:from>
    <xdr:ext cx="10687050" cy="1152525"/>
    <xdr:sp macro="" textlink="">
      <xdr:nvSpPr>
        <xdr:cNvPr id="43" name="TextBox 42">
          <a:extLst>
            <a:ext uri="{FF2B5EF4-FFF2-40B4-BE49-F238E27FC236}">
              <a16:creationId xmlns:a16="http://schemas.microsoft.com/office/drawing/2014/main" id="{4632D008-1260-4F7A-B152-68CAC9FD8565}"/>
            </a:ext>
          </a:extLst>
        </xdr:cNvPr>
        <xdr:cNvSpPr txBox="1"/>
      </xdr:nvSpPr>
      <xdr:spPr>
        <a:xfrm>
          <a:off x="523875" y="1257300"/>
          <a:ext cx="10687050" cy="115252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1: </a:t>
          </a:r>
          <a:r>
            <a:rPr lang="en-US" sz="1000" b="0" baseline="0">
              <a:solidFill>
                <a:schemeClr val="tx1"/>
              </a:solidFill>
              <a:effectLst/>
              <a:latin typeface="+mn-lt"/>
              <a:ea typeface="+mn-ea"/>
              <a:cs typeface="+mn-cs"/>
            </a:rPr>
            <a:t>Users should populate the Asset Summary with their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a:t>
          </a:r>
        </a:p>
        <a:p>
          <a:pPr rtl="0" eaLnBrk="1" latinLnBrk="0" hangingPunct="1"/>
          <a:endParaRPr lang="en-US" sz="1000" b="0" baseline="0">
            <a:solidFill>
              <a:schemeClr val="tx1"/>
            </a:solidFill>
            <a:effectLst/>
            <a:latin typeface="+mn-lt"/>
            <a:ea typeface="+mn-ea"/>
            <a:cs typeface="+mn-cs"/>
          </a:endParaRPr>
        </a:p>
        <a:p>
          <a:pPr rtl="0" eaLnBrk="1" latinLnBrk="0" hangingPunct="1"/>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summary of their poles in Location 1 by Class. Based on the counts, the LDC is interested in the vulnerability of their most populous sub class, Class 3 poles, as it may represent greater risk.</a:t>
          </a:r>
          <a:endParaRPr lang="en-US" sz="1000" b="1" i="1">
            <a:effectLst/>
          </a:endParaRPr>
        </a:p>
      </xdr:txBody>
    </xdr:sp>
    <xdr:clientData/>
  </xdr:oneCellAnchor>
  <xdr:oneCellAnchor>
    <xdr:from>
      <xdr:col>1</xdr:col>
      <xdr:colOff>28023</xdr:colOff>
      <xdr:row>29</xdr:row>
      <xdr:rowOff>11459</xdr:rowOff>
    </xdr:from>
    <xdr:ext cx="10751650" cy="1374593"/>
    <xdr:sp macro="" textlink="">
      <xdr:nvSpPr>
        <xdr:cNvPr id="45" name="TextBox 44">
          <a:extLst>
            <a:ext uri="{FF2B5EF4-FFF2-40B4-BE49-F238E27FC236}">
              <a16:creationId xmlns:a16="http://schemas.microsoft.com/office/drawing/2014/main" id="{A7FA61BF-4013-401B-B311-72C8230E0FDA}"/>
            </a:ext>
          </a:extLst>
        </xdr:cNvPr>
        <xdr:cNvSpPr txBox="1"/>
      </xdr:nvSpPr>
      <xdr:spPr>
        <a:xfrm>
          <a:off x="533833" y="3729493"/>
          <a:ext cx="10751650" cy="13745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2</a:t>
          </a:r>
          <a:r>
            <a:rPr lang="en-US" sz="1000" b="1" baseline="0">
              <a:solidFill>
                <a:sysClr val="windowText" lastClr="000000"/>
              </a:solidFill>
              <a:effectLst/>
              <a:latin typeface="+mn-lt"/>
              <a:ea typeface="+mn-ea"/>
              <a:cs typeface="+mn-cs"/>
            </a:rPr>
            <a:t>: </a:t>
          </a:r>
          <a:r>
            <a:rPr lang="en-US" sz="1000" b="0" baseline="0">
              <a:solidFill>
                <a:sysClr val="windowText" lastClr="000000"/>
              </a:solidFill>
              <a:effectLst/>
              <a:latin typeface="+mn-lt"/>
              <a:ea typeface="+mn-ea"/>
              <a:cs typeface="+mn-cs"/>
            </a:rPr>
            <a:t>Users set up the Asset Class Failure Modes &amp; Thresholds table to include the asset classes and sub classes identified in the Asset Summary process. Leveraging CSA guidelines, OEM design standards, or other engineering resources, asset classes and sub classes are assigned to climate perils, and severity thresholds that pose a threat to the equipment are determined. The unit basis of the climate peril identified should be included and referenced in the development of climate peril probabilities. The OEB notes that utilities may choose to rely upon the CSA Group’s published guidelines for technical standards as an input to the expected failure modes for assets.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 </a:t>
          </a:r>
          <a:r>
            <a:rPr lang="en-US" sz="1000" b="0" i="1" baseline="0">
              <a:solidFill>
                <a:sysClr val="windowText" lastClr="000000"/>
              </a:solidFill>
              <a:effectLst/>
              <a:latin typeface="+mn-lt"/>
              <a:ea typeface="+mn-ea"/>
              <a:cs typeface="+mn-cs"/>
            </a:rPr>
            <a:t>The LDC populates the provided table with the asset class and sub classes from Step 1. Wind (1 min gusts measured in kph) is determined to be the primary climate peril applicable to utility poles. Severity thresholds for wind are researched </a:t>
          </a:r>
          <a:r>
            <a:rPr lang="en-US" sz="1000" b="0" i="1" baseline="0">
              <a:solidFill>
                <a:schemeClr val="tx1"/>
              </a:solidFill>
              <a:effectLst/>
              <a:latin typeface="+mn-lt"/>
              <a:ea typeface="+mn-ea"/>
              <a:cs typeface="+mn-cs"/>
            </a:rPr>
            <a:t>based on manufacturer specifications and populate the remainder of the table. The 150 Class 3 poles in Location 1 are designed to withstand 80 kph gusts.</a:t>
          </a:r>
          <a:endParaRPr lang="en-US" sz="1000">
            <a:effectLst/>
          </a:endParaRPr>
        </a:p>
        <a:p>
          <a:pPr rtl="0" eaLnBrk="1" latinLnBrk="0" hangingPunct="1"/>
          <a:endParaRPr lang="en-US" sz="800">
            <a:effectLst/>
          </a:endParaRPr>
        </a:p>
      </xdr:txBody>
    </xdr:sp>
    <xdr:clientData/>
  </xdr:oneCellAnchor>
  <xdr:oneCellAnchor>
    <xdr:from>
      <xdr:col>0</xdr:col>
      <xdr:colOff>485774</xdr:colOff>
      <xdr:row>73</xdr:row>
      <xdr:rowOff>10433</xdr:rowOff>
    </xdr:from>
    <xdr:ext cx="10705353" cy="1446332"/>
    <xdr:sp macro="" textlink="">
      <xdr:nvSpPr>
        <xdr:cNvPr id="46" name="TextBox 45">
          <a:extLst>
            <a:ext uri="{FF2B5EF4-FFF2-40B4-BE49-F238E27FC236}">
              <a16:creationId xmlns:a16="http://schemas.microsoft.com/office/drawing/2014/main" id="{D69DE9FF-2FFE-4B95-AC51-4D0D7D679348}"/>
            </a:ext>
          </a:extLst>
        </xdr:cNvPr>
        <xdr:cNvSpPr txBox="1"/>
      </xdr:nvSpPr>
      <xdr:spPr>
        <a:xfrm>
          <a:off x="485774" y="10162962"/>
          <a:ext cx="10705353" cy="1446332"/>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4: </a:t>
          </a:r>
          <a:r>
            <a:rPr kumimoji="0" lang="en-US" sz="1000" b="0" i="0" u="none" strike="noStrike" kern="0" cap="none" spc="0" normalizeH="0" baseline="0" noProof="0">
              <a:ln>
                <a:noFill/>
              </a:ln>
              <a:solidFill>
                <a:srgbClr val="000000"/>
              </a:solidFill>
              <a:effectLst/>
              <a:uLnTx/>
              <a:uFillTx/>
              <a:latin typeface="+mn-lt"/>
              <a:ea typeface="+mn-ea"/>
              <a:cs typeface="+mn-cs"/>
            </a:rPr>
            <a:t>Users set up the Climate Peril Probability Model with the climate perils and severity thresholds identified in Step 2 as relevant to the asset summary at locations identified in Step 1. Leveraging Environment Canada data, CSA working documents, proprietary climate data, or other sources, the annual probability of occurrence is developed for a specific climate peril, severity threshold, location, and time period. Data for climate projec</a:t>
          </a:r>
          <a:r>
            <a:rPr kumimoji="0" lang="en-US" sz="1000" b="0" i="0" u="none" strike="noStrike" kern="0" cap="none" spc="0" normalizeH="0" baseline="0" noProof="0">
              <a:ln>
                <a:noFill/>
              </a:ln>
              <a:solidFill>
                <a:schemeClr val="tx1"/>
              </a:solidFill>
              <a:effectLst/>
              <a:uLnTx/>
              <a:uFillTx/>
              <a:latin typeface="+mn-lt"/>
              <a:ea typeface="+mn-ea"/>
              <a:cs typeface="+mn-cs"/>
            </a:rPr>
            <a:t>tions is highly variable, therefore, forecast time periods are discretionary and may be adjusted to match best available data. '3. Climate Severity Calculator' is provided to facilitate populating '4. Climate Peril Probability'. The OEB expects distributors to employ projection data rather than historical actuals to populate the climate peril probability inputs in VAs.</a:t>
          </a: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provided table with the climate perils and thresholds from Step 2 for each location from Step 1. The annual frequency of wind gusts in Location 1 at different thresholds is researched and populated in 5-year increments based on available data. As we know from Step 2, the 150 Class 3 poles in Location 1 are designed to withstand 80 kph gusts; which has a 0.8% annual probability of occurrence in 2025 but increases to a 1.6% annual probability of occurrence by 2050.</a:t>
          </a:r>
          <a:endParaRPr lang="en-US" sz="1000">
            <a:effectLst/>
          </a:endParaRPr>
        </a:p>
      </xdr:txBody>
    </xdr:sp>
    <xdr:clientData/>
  </xdr:oneCellAnchor>
  <xdr:oneCellAnchor>
    <xdr:from>
      <xdr:col>0</xdr:col>
      <xdr:colOff>468992</xdr:colOff>
      <xdr:row>97</xdr:row>
      <xdr:rowOff>13430</xdr:rowOff>
    </xdr:from>
    <xdr:ext cx="10705353" cy="1555415"/>
    <xdr:sp macro="" textlink="">
      <xdr:nvSpPr>
        <xdr:cNvPr id="47" name="TextBox 46">
          <a:extLst>
            <a:ext uri="{FF2B5EF4-FFF2-40B4-BE49-F238E27FC236}">
              <a16:creationId xmlns:a16="http://schemas.microsoft.com/office/drawing/2014/main" id="{A34FB68D-5B6F-4E17-96D4-25491760707F}"/>
            </a:ext>
          </a:extLst>
        </xdr:cNvPr>
        <xdr:cNvSpPr txBox="1"/>
      </xdr:nvSpPr>
      <xdr:spPr>
        <a:xfrm>
          <a:off x="468992" y="12654466"/>
          <a:ext cx="10705353" cy="155541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5: </a:t>
          </a:r>
          <a:r>
            <a:rPr lang="en-US" sz="1000" b="0" baseline="0">
              <a:solidFill>
                <a:schemeClr val="tx1"/>
              </a:solidFill>
              <a:effectLst/>
              <a:latin typeface="+mn-lt"/>
              <a:ea typeface="+mn-ea"/>
              <a:cs typeface="+mn-cs"/>
            </a:rPr>
            <a:t>The Vulnerability Assessment Heatmap will automatically populate after Step 3 is complete. Users may toggle the Location field to view each specified location in Step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sets the Location field to Location 1 and the Annual Probability Bins at 1%, 5%, and 10% (representing the risk of a 1/100-, 1/20-, and 1/10-year event respectively). The resulting analysis of Class 3 poles in Location 1 shows Low vulnerability (less than 1% per year in this example) until 2035 when the vulnerability becomes Medium (between 1% and 5% per year in this example). The LDC may choose to focus research effort and investment on hardening other locations or asset classes with greater risk and revisit Class 3 poles in Location 1 when developing a future DSP.</a:t>
          </a:r>
          <a:endParaRPr lang="en-US" sz="1000">
            <a:effectLst/>
          </a:endParaRPr>
        </a:p>
      </xdr:txBody>
    </xdr:sp>
    <xdr:clientData/>
  </xdr:oneCellAnchor>
  <xdr:twoCellAnchor editAs="oneCell">
    <xdr:from>
      <xdr:col>5</xdr:col>
      <xdr:colOff>324943</xdr:colOff>
      <xdr:row>111</xdr:row>
      <xdr:rowOff>2344</xdr:rowOff>
    </xdr:from>
    <xdr:to>
      <xdr:col>20</xdr:col>
      <xdr:colOff>467891</xdr:colOff>
      <xdr:row>124</xdr:row>
      <xdr:rowOff>86566</xdr:rowOff>
    </xdr:to>
    <xdr:pic>
      <xdr:nvPicPr>
        <xdr:cNvPr id="49" name="Picture 48">
          <a:extLst>
            <a:ext uri="{FF2B5EF4-FFF2-40B4-BE49-F238E27FC236}">
              <a16:creationId xmlns:a16="http://schemas.microsoft.com/office/drawing/2014/main" id="{56C250B3-2BB3-853A-E398-379DB5BA887A}"/>
            </a:ext>
          </a:extLst>
        </xdr:cNvPr>
        <xdr:cNvPicPr>
          <a:picLocks noChangeAspect="1"/>
        </xdr:cNvPicPr>
      </xdr:nvPicPr>
      <xdr:blipFill rotWithShape="1">
        <a:blip xmlns:r="http://schemas.openxmlformats.org/officeDocument/2006/relationships" r:embed="rId7"/>
        <a:srcRect b="1537"/>
        <a:stretch/>
      </xdr:blipFill>
      <xdr:spPr>
        <a:xfrm>
          <a:off x="2913502" y="14592403"/>
          <a:ext cx="7706918" cy="1680313"/>
        </a:xfrm>
        <a:prstGeom prst="rect">
          <a:avLst/>
        </a:prstGeom>
      </xdr:spPr>
    </xdr:pic>
    <xdr:clientData/>
  </xdr:twoCellAnchor>
  <xdr:twoCellAnchor editAs="oneCell">
    <xdr:from>
      <xdr:col>5</xdr:col>
      <xdr:colOff>510539</xdr:colOff>
      <xdr:row>18</xdr:row>
      <xdr:rowOff>0</xdr:rowOff>
    </xdr:from>
    <xdr:to>
      <xdr:col>19</xdr:col>
      <xdr:colOff>239806</xdr:colOff>
      <xdr:row>27</xdr:row>
      <xdr:rowOff>67310</xdr:rowOff>
    </xdr:to>
    <xdr:pic>
      <xdr:nvPicPr>
        <xdr:cNvPr id="3" name="Picture 2">
          <a:extLst>
            <a:ext uri="{FF2B5EF4-FFF2-40B4-BE49-F238E27FC236}">
              <a16:creationId xmlns:a16="http://schemas.microsoft.com/office/drawing/2014/main" id="{A1BB53E1-50F4-9F99-182E-C207C5173C80}"/>
            </a:ext>
          </a:extLst>
        </xdr:cNvPr>
        <xdr:cNvPicPr>
          <a:picLocks noChangeAspect="1"/>
        </xdr:cNvPicPr>
      </xdr:nvPicPr>
      <xdr:blipFill>
        <a:blip xmlns:r="http://schemas.openxmlformats.org/officeDocument/2006/relationships" r:embed="rId8"/>
        <a:stretch>
          <a:fillRect/>
        </a:stretch>
      </xdr:blipFill>
      <xdr:spPr>
        <a:xfrm>
          <a:off x="3108959" y="2423160"/>
          <a:ext cx="6876827" cy="1226820"/>
        </a:xfrm>
        <a:prstGeom prst="rect">
          <a:avLst/>
        </a:prstGeom>
      </xdr:spPr>
    </xdr:pic>
    <xdr:clientData/>
  </xdr:twoCellAnchor>
  <xdr:twoCellAnchor>
    <xdr:from>
      <xdr:col>6</xdr:col>
      <xdr:colOff>19050</xdr:colOff>
      <xdr:row>23</xdr:row>
      <xdr:rowOff>57785</xdr:rowOff>
    </xdr:from>
    <xdr:to>
      <xdr:col>19</xdr:col>
      <xdr:colOff>228600</xdr:colOff>
      <xdr:row>25</xdr:row>
      <xdr:rowOff>59055</xdr:rowOff>
    </xdr:to>
    <xdr:sp macro="" textlink="">
      <xdr:nvSpPr>
        <xdr:cNvPr id="28" name="Rectangle 5">
          <a:extLst>
            <a:ext uri="{FF2B5EF4-FFF2-40B4-BE49-F238E27FC236}">
              <a16:creationId xmlns:a16="http://schemas.microsoft.com/office/drawing/2014/main" id="{6F1C00FF-0480-4583-8947-33A390DAA3B3}"/>
            </a:ext>
          </a:extLst>
        </xdr:cNvPr>
        <xdr:cNvSpPr/>
      </xdr:nvSpPr>
      <xdr:spPr>
        <a:xfrm>
          <a:off x="3219450" y="3429635"/>
          <a:ext cx="7143750" cy="287020"/>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0</xdr:col>
      <xdr:colOff>383268</xdr:colOff>
      <xdr:row>60</xdr:row>
      <xdr:rowOff>56242</xdr:rowOff>
    </xdr:from>
    <xdr:to>
      <xdr:col>4</xdr:col>
      <xdr:colOff>412565</xdr:colOff>
      <xdr:row>64</xdr:row>
      <xdr:rowOff>40123</xdr:rowOff>
    </xdr:to>
    <xdr:sp macro="" textlink="">
      <xdr:nvSpPr>
        <xdr:cNvPr id="4" name="TextBox 35">
          <a:extLst>
            <a:ext uri="{FF2B5EF4-FFF2-40B4-BE49-F238E27FC236}">
              <a16:creationId xmlns:a16="http://schemas.microsoft.com/office/drawing/2014/main" id="{1FB2238E-FF30-4829-AA4A-C664F4140062}"/>
            </a:ext>
          </a:extLst>
        </xdr:cNvPr>
        <xdr:cNvSpPr txBox="1"/>
      </xdr:nvSpPr>
      <xdr:spPr>
        <a:xfrm>
          <a:off x="383268" y="8371567"/>
          <a:ext cx="2105747" cy="47918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3. Climate Severity Calculator</a:t>
          </a:r>
        </a:p>
      </xdr:txBody>
    </xdr:sp>
    <xdr:clientData/>
  </xdr:twoCellAnchor>
  <xdr:twoCellAnchor>
    <xdr:from>
      <xdr:col>2</xdr:col>
      <xdr:colOff>324025</xdr:colOff>
      <xdr:row>70</xdr:row>
      <xdr:rowOff>56822</xdr:rowOff>
    </xdr:from>
    <xdr:to>
      <xdr:col>3</xdr:col>
      <xdr:colOff>133354</xdr:colOff>
      <xdr:row>72</xdr:row>
      <xdr:rowOff>77222</xdr:rowOff>
    </xdr:to>
    <xdr:sp macro="" textlink="">
      <xdr:nvSpPr>
        <xdr:cNvPr id="6" name="Arrow: Down 5">
          <a:extLst>
            <a:ext uri="{FF2B5EF4-FFF2-40B4-BE49-F238E27FC236}">
              <a16:creationId xmlns:a16="http://schemas.microsoft.com/office/drawing/2014/main" id="{DFFBD5A5-8531-4B82-A681-2DD7BC99C4C9}"/>
            </a:ext>
          </a:extLst>
        </xdr:cNvPr>
        <xdr:cNvSpPr/>
      </xdr:nvSpPr>
      <xdr:spPr>
        <a:xfrm>
          <a:off x="1366172" y="9593028"/>
          <a:ext cx="347211" cy="26692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0</xdr:col>
      <xdr:colOff>421368</xdr:colOff>
      <xdr:row>47</xdr:row>
      <xdr:rowOff>109602</xdr:rowOff>
    </xdr:from>
    <xdr:ext cx="10706074" cy="1627309"/>
    <xdr:sp macro="" textlink="">
      <xdr:nvSpPr>
        <xdr:cNvPr id="10" name="TextBox 9">
          <a:extLst>
            <a:ext uri="{FF2B5EF4-FFF2-40B4-BE49-F238E27FC236}">
              <a16:creationId xmlns:a16="http://schemas.microsoft.com/office/drawing/2014/main" id="{C94666D5-A7CA-4BFA-AEE5-555D6FEA97A9}"/>
            </a:ext>
          </a:extLst>
        </xdr:cNvPr>
        <xdr:cNvSpPr txBox="1"/>
      </xdr:nvSpPr>
      <xdr:spPr>
        <a:xfrm>
          <a:off x="421368" y="6810720"/>
          <a:ext cx="10706074" cy="1627309"/>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Step</a:t>
          </a:r>
          <a:r>
            <a:rPr lang="en-US" sz="1000" b="1" baseline="0">
              <a:solidFill>
                <a:sysClr val="windowText" lastClr="000000"/>
              </a:solidFill>
              <a:effectLst/>
              <a:latin typeface="+mn-lt"/>
              <a:ea typeface="+mn-ea"/>
              <a:cs typeface="+mn-cs"/>
            </a:rPr>
            <a:t> 3: </a:t>
          </a:r>
          <a:r>
            <a:rPr lang="en-US" sz="1000" b="0" baseline="0">
              <a:solidFill>
                <a:sysClr val="windowText" lastClr="000000"/>
              </a:solidFill>
              <a:effectLst/>
              <a:latin typeface="+mn-lt"/>
              <a:ea typeface="+mn-ea"/>
              <a:cs typeface="+mn-cs"/>
            </a:rPr>
            <a:t>Users may leverage climate projections obtained from ECCC to estimate the annual probability of failures that their assets are exposed to. Using the Scenario Selection cells, each climate peril, severity threshold, and location to be populated in the following step (4. Climate Peril Probability) should be evaluated for its exceedance probability in 5-year increments. The results from the Annual Event Probability Projection cells may be copied as values directly into the following step ('4. Climate Peril Probability') to support input development. 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 and so is the use of this calculator (i.e., LDCs do not have to leverage the Climate Severity Calculator if they can populate the Annual Event Probabilities for their assets of interest directly into the following step).</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a:t>
          </a:r>
          <a:r>
            <a:rPr lang="en-US" sz="1000" b="0" i="1" baseline="0">
              <a:solidFill>
                <a:sysClr val="windowText" lastClr="000000"/>
              </a:solidFill>
              <a:effectLst/>
              <a:latin typeface="+mn-lt"/>
              <a:ea typeface="+mn-ea"/>
              <a:cs typeface="+mn-cs"/>
            </a:rPr>
            <a:t>: The LDC The LDC populates the desired location, climate scenario, climate peril, and severity threshold. For the annual event probability projection to be developed. In this instance, under climate scenario RCP8.5 in Thedford,  Wind being selected as a climate peril with a threshold of 100 kph (10-min avg.), the annual event probabilities range from 0.0190 to 0.0212 between 2023 and 2040</a:t>
          </a:r>
        </a:p>
        <a:p>
          <a:pPr marL="0" marR="0" lvl="0" indent="0" defTabSz="914400" rtl="0" eaLnBrk="1" fontAlgn="auto" latinLnBrk="0" hangingPunct="1">
            <a:lnSpc>
              <a:spcPct val="100000"/>
            </a:lnSpc>
            <a:spcBef>
              <a:spcPts val="0"/>
            </a:spcBef>
            <a:spcAft>
              <a:spcPts val="0"/>
            </a:spcAft>
            <a:buClrTx/>
            <a:buSzTx/>
            <a:buFontTx/>
            <a:buNone/>
            <a:tabLst/>
            <a:defRPr/>
          </a:pPr>
          <a:endParaRPr lang="en-US" sz="800">
            <a:effectLst/>
          </a:endParaRPr>
        </a:p>
      </xdr:txBody>
    </xdr:sp>
    <xdr:clientData/>
  </xdr:oneCellAnchor>
  <xdr:twoCellAnchor editAs="oneCell">
    <xdr:from>
      <xdr:col>2</xdr:col>
      <xdr:colOff>150653</xdr:colOff>
      <xdr:row>64</xdr:row>
      <xdr:rowOff>29936</xdr:rowOff>
    </xdr:from>
    <xdr:to>
      <xdr:col>3</xdr:col>
      <xdr:colOff>302668</xdr:colOff>
      <xdr:row>69</xdr:row>
      <xdr:rowOff>82550</xdr:rowOff>
    </xdr:to>
    <xdr:pic>
      <xdr:nvPicPr>
        <xdr:cNvPr id="11" name="Picture 10">
          <a:extLst>
            <a:ext uri="{FF2B5EF4-FFF2-40B4-BE49-F238E27FC236}">
              <a16:creationId xmlns:a16="http://schemas.microsoft.com/office/drawing/2014/main" id="{871B93F2-D411-5FA5-2F95-962EC4B8378A}"/>
            </a:ext>
          </a:extLst>
        </xdr:cNvPr>
        <xdr:cNvPicPr>
          <a:picLocks noChangeAspect="1"/>
        </xdr:cNvPicPr>
      </xdr:nvPicPr>
      <xdr:blipFill>
        <a:blip xmlns:r="http://schemas.openxmlformats.org/officeDocument/2006/relationships" r:embed="rId9"/>
        <a:stretch>
          <a:fillRect/>
        </a:stretch>
      </xdr:blipFill>
      <xdr:spPr>
        <a:xfrm>
          <a:off x="1192800" y="8826554"/>
          <a:ext cx="689897" cy="668938"/>
        </a:xfrm>
        <a:prstGeom prst="rect">
          <a:avLst/>
        </a:prstGeom>
      </xdr:spPr>
    </xdr:pic>
    <xdr:clientData/>
  </xdr:twoCellAnchor>
  <xdr:twoCellAnchor editAs="oneCell">
    <xdr:from>
      <xdr:col>4</xdr:col>
      <xdr:colOff>190309</xdr:colOff>
      <xdr:row>63</xdr:row>
      <xdr:rowOff>8030</xdr:rowOff>
    </xdr:from>
    <xdr:to>
      <xdr:col>22</xdr:col>
      <xdr:colOff>54804</xdr:colOff>
      <xdr:row>69</xdr:row>
      <xdr:rowOff>8255</xdr:rowOff>
    </xdr:to>
    <xdr:pic>
      <xdr:nvPicPr>
        <xdr:cNvPr id="12" name="Picture 11">
          <a:extLst>
            <a:ext uri="{FF2B5EF4-FFF2-40B4-BE49-F238E27FC236}">
              <a16:creationId xmlns:a16="http://schemas.microsoft.com/office/drawing/2014/main" id="{2530549C-DD38-0F19-62DA-519221917407}"/>
            </a:ext>
          </a:extLst>
        </xdr:cNvPr>
        <xdr:cNvPicPr>
          <a:picLocks noChangeAspect="1"/>
        </xdr:cNvPicPr>
      </xdr:nvPicPr>
      <xdr:blipFill>
        <a:blip xmlns:r="http://schemas.openxmlformats.org/officeDocument/2006/relationships" r:embed="rId10"/>
        <a:stretch>
          <a:fillRect/>
        </a:stretch>
      </xdr:blipFill>
      <xdr:spPr>
        <a:xfrm>
          <a:off x="2274603" y="8681383"/>
          <a:ext cx="8941260" cy="739814"/>
        </a:xfrm>
        <a:prstGeom prst="rect">
          <a:avLst/>
        </a:prstGeom>
      </xdr:spPr>
    </xdr:pic>
    <xdr:clientData/>
  </xdr:twoCellAnchor>
  <xdr:twoCellAnchor>
    <xdr:from>
      <xdr:col>4</xdr:col>
      <xdr:colOff>247926</xdr:colOff>
      <xdr:row>66</xdr:row>
      <xdr:rowOff>83195</xdr:rowOff>
    </xdr:from>
    <xdr:to>
      <xdr:col>19</xdr:col>
      <xdr:colOff>190309</xdr:colOff>
      <xdr:row>68</xdr:row>
      <xdr:rowOff>107203</xdr:rowOff>
    </xdr:to>
    <xdr:sp macro="" textlink="">
      <xdr:nvSpPr>
        <xdr:cNvPr id="20" name="Rectangle 19">
          <a:extLst>
            <a:ext uri="{FF2B5EF4-FFF2-40B4-BE49-F238E27FC236}">
              <a16:creationId xmlns:a16="http://schemas.microsoft.com/office/drawing/2014/main" id="{491C341F-DDFB-2D4B-6559-9A05673EFE44}"/>
            </a:ext>
          </a:extLst>
        </xdr:cNvPr>
        <xdr:cNvSpPr/>
      </xdr:nvSpPr>
      <xdr:spPr>
        <a:xfrm>
          <a:off x="2332220" y="9126342"/>
          <a:ext cx="7506354" cy="270537"/>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3</xdr:row>
      <xdr:rowOff>0</xdr:rowOff>
    </xdr:from>
    <xdr:ext cx="9597259" cy="619125"/>
    <xdr:sp macro="" textlink="">
      <xdr:nvSpPr>
        <xdr:cNvPr id="2" name="TextBox 1">
          <a:extLst>
            <a:ext uri="{FF2B5EF4-FFF2-40B4-BE49-F238E27FC236}">
              <a16:creationId xmlns:a16="http://schemas.microsoft.com/office/drawing/2014/main" id="{A345B670-6586-4D98-8546-4E80D276B21C}"/>
            </a:ext>
          </a:extLst>
        </xdr:cNvPr>
        <xdr:cNvSpPr txBox="1"/>
      </xdr:nvSpPr>
      <xdr:spPr>
        <a:xfrm>
          <a:off x="533400" y="514350"/>
          <a:ext cx="9597259" cy="6191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This</a:t>
          </a:r>
          <a:r>
            <a:rPr lang="en-US" sz="1000" baseline="0">
              <a:solidFill>
                <a:schemeClr val="tx1"/>
              </a:solidFill>
              <a:effectLst/>
              <a:latin typeface="+mn-lt"/>
              <a:ea typeface="+mn-ea"/>
              <a:cs typeface="+mn-cs"/>
            </a:rPr>
            <a:t> tab contains five (5) flow diagrams illustrating key model features and how variables interact to calculate project benefits and costs. Diagrams include: Vulnerability Assessment Toolkit flow, Benefit-Cost Analysis Toolkit flow, avoided repair and replacement benefit calculation, value of lost load benefit calculation, and project cost calculation.</a:t>
          </a:r>
          <a:endParaRPr lang="en-US" sz="1000">
            <a:effectLst/>
          </a:endParaRPr>
        </a:p>
      </xdr:txBody>
    </xdr:sp>
    <xdr:clientData/>
  </xdr:oneCellAnchor>
  <xdr:twoCellAnchor editAs="oneCell">
    <xdr:from>
      <xdr:col>1</xdr:col>
      <xdr:colOff>0</xdr:colOff>
      <xdr:row>9</xdr:row>
      <xdr:rowOff>0</xdr:rowOff>
    </xdr:from>
    <xdr:to>
      <xdr:col>19</xdr:col>
      <xdr:colOff>268077</xdr:colOff>
      <xdr:row>46</xdr:row>
      <xdr:rowOff>115054</xdr:rowOff>
    </xdr:to>
    <xdr:pic>
      <xdr:nvPicPr>
        <xdr:cNvPr id="5" name="Picture 4">
          <a:extLst>
            <a:ext uri="{FF2B5EF4-FFF2-40B4-BE49-F238E27FC236}">
              <a16:creationId xmlns:a16="http://schemas.microsoft.com/office/drawing/2014/main" id="{CFCB04E6-21EB-40AB-9511-EB0A346EB050}"/>
            </a:ext>
          </a:extLst>
        </xdr:cNvPr>
        <xdr:cNvPicPr>
          <a:picLocks noChangeAspect="1"/>
        </xdr:cNvPicPr>
      </xdr:nvPicPr>
      <xdr:blipFill>
        <a:blip xmlns:r="http://schemas.openxmlformats.org/officeDocument/2006/relationships" r:embed="rId1"/>
        <a:stretch>
          <a:fillRect/>
        </a:stretch>
      </xdr:blipFill>
      <xdr:spPr>
        <a:xfrm>
          <a:off x="533400" y="1438275"/>
          <a:ext cx="9869277" cy="5401429"/>
        </a:xfrm>
        <a:prstGeom prst="rect">
          <a:avLst/>
        </a:prstGeom>
      </xdr:spPr>
    </xdr:pic>
    <xdr:clientData/>
  </xdr:twoCellAnchor>
  <xdr:twoCellAnchor editAs="oneCell">
    <xdr:from>
      <xdr:col>1</xdr:col>
      <xdr:colOff>0</xdr:colOff>
      <xdr:row>127</xdr:row>
      <xdr:rowOff>0</xdr:rowOff>
    </xdr:from>
    <xdr:to>
      <xdr:col>23</xdr:col>
      <xdr:colOff>87375</xdr:colOff>
      <xdr:row>156</xdr:row>
      <xdr:rowOff>114895</xdr:rowOff>
    </xdr:to>
    <xdr:pic>
      <xdr:nvPicPr>
        <xdr:cNvPr id="7" name="Picture 6">
          <a:extLst>
            <a:ext uri="{FF2B5EF4-FFF2-40B4-BE49-F238E27FC236}">
              <a16:creationId xmlns:a16="http://schemas.microsoft.com/office/drawing/2014/main" id="{D7116CE5-1DD8-6788-B28F-656D798F4E3D}"/>
            </a:ext>
          </a:extLst>
        </xdr:cNvPr>
        <xdr:cNvPicPr>
          <a:picLocks noChangeAspect="1"/>
        </xdr:cNvPicPr>
      </xdr:nvPicPr>
      <xdr:blipFill>
        <a:blip xmlns:r="http://schemas.openxmlformats.org/officeDocument/2006/relationships" r:embed="rId2"/>
        <a:stretch>
          <a:fillRect/>
        </a:stretch>
      </xdr:blipFill>
      <xdr:spPr>
        <a:xfrm>
          <a:off x="533400" y="18211800"/>
          <a:ext cx="11822175" cy="4258269"/>
        </a:xfrm>
        <a:prstGeom prst="rect">
          <a:avLst/>
        </a:prstGeom>
      </xdr:spPr>
    </xdr:pic>
    <xdr:clientData/>
  </xdr:twoCellAnchor>
  <xdr:twoCellAnchor editAs="oneCell">
    <xdr:from>
      <xdr:col>1</xdr:col>
      <xdr:colOff>0</xdr:colOff>
      <xdr:row>160</xdr:row>
      <xdr:rowOff>0</xdr:rowOff>
    </xdr:from>
    <xdr:to>
      <xdr:col>23</xdr:col>
      <xdr:colOff>96901</xdr:colOff>
      <xdr:row>190</xdr:row>
      <xdr:rowOff>38704</xdr:rowOff>
    </xdr:to>
    <xdr:pic>
      <xdr:nvPicPr>
        <xdr:cNvPr id="8" name="Picture 7">
          <a:extLst>
            <a:ext uri="{FF2B5EF4-FFF2-40B4-BE49-F238E27FC236}">
              <a16:creationId xmlns:a16="http://schemas.microsoft.com/office/drawing/2014/main" id="{E063C22A-2E0A-0308-4B70-ADF00A72356F}"/>
            </a:ext>
          </a:extLst>
        </xdr:cNvPr>
        <xdr:cNvPicPr>
          <a:picLocks noChangeAspect="1"/>
        </xdr:cNvPicPr>
      </xdr:nvPicPr>
      <xdr:blipFill>
        <a:blip xmlns:r="http://schemas.openxmlformats.org/officeDocument/2006/relationships" r:embed="rId3"/>
        <a:stretch>
          <a:fillRect/>
        </a:stretch>
      </xdr:blipFill>
      <xdr:spPr>
        <a:xfrm>
          <a:off x="533400" y="22850475"/>
          <a:ext cx="11831701" cy="4324954"/>
        </a:xfrm>
        <a:prstGeom prst="rect">
          <a:avLst/>
        </a:prstGeom>
      </xdr:spPr>
    </xdr:pic>
    <xdr:clientData/>
  </xdr:twoCellAnchor>
  <xdr:twoCellAnchor editAs="oneCell">
    <xdr:from>
      <xdr:col>1</xdr:col>
      <xdr:colOff>0</xdr:colOff>
      <xdr:row>50</xdr:row>
      <xdr:rowOff>0</xdr:rowOff>
    </xdr:from>
    <xdr:to>
      <xdr:col>17</xdr:col>
      <xdr:colOff>357654</xdr:colOff>
      <xdr:row>87</xdr:row>
      <xdr:rowOff>118989</xdr:rowOff>
    </xdr:to>
    <xdr:pic>
      <xdr:nvPicPr>
        <xdr:cNvPr id="3" name="Picture 2">
          <a:extLst>
            <a:ext uri="{FF2B5EF4-FFF2-40B4-BE49-F238E27FC236}">
              <a16:creationId xmlns:a16="http://schemas.microsoft.com/office/drawing/2014/main" id="{41A4F9EC-C7A5-49EE-949D-01A9248DD1F3}"/>
            </a:ext>
          </a:extLst>
        </xdr:cNvPr>
        <xdr:cNvPicPr>
          <a:picLocks noChangeAspect="1"/>
        </xdr:cNvPicPr>
      </xdr:nvPicPr>
      <xdr:blipFill>
        <a:blip xmlns:r="http://schemas.openxmlformats.org/officeDocument/2006/relationships" r:embed="rId4"/>
        <a:stretch>
          <a:fillRect/>
        </a:stretch>
      </xdr:blipFill>
      <xdr:spPr>
        <a:xfrm>
          <a:off x="504825" y="6467475"/>
          <a:ext cx="8434854" cy="4700514"/>
        </a:xfrm>
        <a:prstGeom prst="rect">
          <a:avLst/>
        </a:prstGeom>
      </xdr:spPr>
    </xdr:pic>
    <xdr:clientData/>
  </xdr:twoCellAnchor>
  <xdr:twoCellAnchor editAs="oneCell">
    <xdr:from>
      <xdr:col>1</xdr:col>
      <xdr:colOff>0</xdr:colOff>
      <xdr:row>92</xdr:row>
      <xdr:rowOff>0</xdr:rowOff>
    </xdr:from>
    <xdr:to>
      <xdr:col>20</xdr:col>
      <xdr:colOff>447717</xdr:colOff>
      <xdr:row>123</xdr:row>
      <xdr:rowOff>30630</xdr:rowOff>
    </xdr:to>
    <xdr:pic>
      <xdr:nvPicPr>
        <xdr:cNvPr id="9" name="Picture 8">
          <a:extLst>
            <a:ext uri="{FF2B5EF4-FFF2-40B4-BE49-F238E27FC236}">
              <a16:creationId xmlns:a16="http://schemas.microsoft.com/office/drawing/2014/main" id="{FC03EB4E-86B8-42C5-B21E-B9A3CD6066BF}"/>
            </a:ext>
          </a:extLst>
        </xdr:cNvPr>
        <xdr:cNvPicPr>
          <a:picLocks noChangeAspect="1"/>
        </xdr:cNvPicPr>
      </xdr:nvPicPr>
      <xdr:blipFill>
        <a:blip xmlns:r="http://schemas.openxmlformats.org/officeDocument/2006/relationships" r:embed="rId5"/>
        <a:stretch>
          <a:fillRect/>
        </a:stretch>
      </xdr:blipFill>
      <xdr:spPr>
        <a:xfrm>
          <a:off x="504825" y="11753850"/>
          <a:ext cx="10039392" cy="38692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2</xdr:row>
      <xdr:rowOff>133349</xdr:rowOff>
    </xdr:from>
    <xdr:ext cx="9597259" cy="1171575"/>
    <xdr:sp macro="" textlink="">
      <xdr:nvSpPr>
        <xdr:cNvPr id="3" name="TextBox 2">
          <a:extLst>
            <a:ext uri="{FF2B5EF4-FFF2-40B4-BE49-F238E27FC236}">
              <a16:creationId xmlns:a16="http://schemas.microsoft.com/office/drawing/2014/main" id="{35A5D4D2-6BC9-4F9C-A5F0-65C404104004}"/>
            </a:ext>
          </a:extLst>
        </xdr:cNvPr>
        <xdr:cNvSpPr txBox="1"/>
      </xdr:nvSpPr>
      <xdr:spPr>
        <a:xfrm>
          <a:off x="533400" y="495299"/>
          <a:ext cx="9597259" cy="11715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1 with the unique list of asset classes and their unit basis to be included in the assessment. Table 2 should be populated with the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 A single unit basis should be defined for each Asset Class (Columns C and B). This list should also contain potential replacement assets associated with projects to be defined in Tabs 6 and 7; for example, to describe a program that involves undergrounding of overhead conductors, an asset class of "Underground Conductor" should be included (e.g., with a count of 0, if none exist yet).</a:t>
          </a:r>
          <a:endParaRPr lang="en-US" sz="800">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3</xdr:row>
      <xdr:rowOff>0</xdr:rowOff>
    </xdr:from>
    <xdr:ext cx="9597259" cy="863600"/>
    <xdr:sp macro="" textlink="">
      <xdr:nvSpPr>
        <xdr:cNvPr id="3" name="TextBox 2">
          <a:extLst>
            <a:ext uri="{FF2B5EF4-FFF2-40B4-BE49-F238E27FC236}">
              <a16:creationId xmlns:a16="http://schemas.microsoft.com/office/drawing/2014/main" id="{8D97E31E-89FD-4A0C-9DCD-6D673744BABC}"/>
            </a:ext>
          </a:extLst>
        </xdr:cNvPr>
        <xdr:cNvSpPr txBox="1"/>
      </xdr:nvSpPr>
      <xdr:spPr>
        <a:xfrm>
          <a:off x="463550" y="476250"/>
          <a:ext cx="9597259" cy="8636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populate Table 3 with the unique list of climate perils being assessed and the unit basis by which the severity of this peril will be considered. Table 4 should include the asset classes and sub classes identified in the Asset Summary tab and - leveraging CSA guidelines, OEM design standards, or other engineering resources - be assigned to climate perils, and severity thresholds that pose a threat to the equipment. The unit basis of the climate peril identified should be included and referenced in the development of climate peril probabilities. A single unit basis should be defined for each climate peril.</a:t>
          </a:r>
          <a:endParaRPr lang="en-US" sz="1000">
            <a:effectLst/>
          </a:endParaRPr>
        </a:p>
        <a:p>
          <a:pPr rtl="0" eaLnBrk="1" latinLnBrk="0" hangingPunct="1"/>
          <a:endParaRPr lang="en-US" sz="800">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3</xdr:row>
      <xdr:rowOff>0</xdr:rowOff>
    </xdr:from>
    <xdr:ext cx="11963400" cy="1019175"/>
    <xdr:sp macro="" textlink="">
      <xdr:nvSpPr>
        <xdr:cNvPr id="2" name="TextBox 1">
          <a:extLst>
            <a:ext uri="{FF2B5EF4-FFF2-40B4-BE49-F238E27FC236}">
              <a16:creationId xmlns:a16="http://schemas.microsoft.com/office/drawing/2014/main" id="{8F2AD1CC-77A0-46E1-8680-15EAC80A4DF1}"/>
            </a:ext>
          </a:extLst>
        </xdr:cNvPr>
        <xdr:cNvSpPr txBox="1"/>
      </xdr:nvSpPr>
      <xdr:spPr>
        <a:xfrm>
          <a:off x="533400" y="514350"/>
          <a:ext cx="11963400" cy="10191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may leverage climate projections obtained from ECCC to estimate the annual probability of failures that their assets are exposed to. Using the Scenario Selection cells below: each climate peril, severity threshold, and location to be populated in '4. Climate Peril Probability' should be evaluated for its exceedance probability in 5-year increments. The results from the Annual Event Probability Projection cells (G18:W18) may be copied as values directly into columns G:W in '4. Climate Peril Probability' to support input development.</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a:t>
          </a:r>
          <a:endParaRPr lang="en-US" sz="1000">
            <a:effectLst/>
          </a:endParaRPr>
        </a:p>
      </xdr:txBody>
    </xdr:sp>
    <xdr:clientData/>
  </xdr:oneCellAnchor>
  <xdr:twoCellAnchor>
    <xdr:from>
      <xdr:col>2</xdr:col>
      <xdr:colOff>28575</xdr:colOff>
      <xdr:row>40</xdr:row>
      <xdr:rowOff>38101</xdr:rowOff>
    </xdr:from>
    <xdr:to>
      <xdr:col>11</xdr:col>
      <xdr:colOff>628650</xdr:colOff>
      <xdr:row>65</xdr:row>
      <xdr:rowOff>104776</xdr:rowOff>
    </xdr:to>
    <xdr:graphicFrame macro="">
      <xdr:nvGraphicFramePr>
        <xdr:cNvPr id="6" name="Chart 5">
          <a:extLst>
            <a:ext uri="{FF2B5EF4-FFF2-40B4-BE49-F238E27FC236}">
              <a16:creationId xmlns:a16="http://schemas.microsoft.com/office/drawing/2014/main" id="{7DD273A5-4C34-AC50-5B05-A9193108A1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9524</xdr:colOff>
      <xdr:row>3</xdr:row>
      <xdr:rowOff>0</xdr:rowOff>
    </xdr:from>
    <xdr:ext cx="12411075" cy="702469"/>
    <xdr:sp macro="" textlink="">
      <xdr:nvSpPr>
        <xdr:cNvPr id="150" name="TextBox 2">
          <a:extLst>
            <a:ext uri="{FF2B5EF4-FFF2-40B4-BE49-F238E27FC236}">
              <a16:creationId xmlns:a16="http://schemas.microsoft.com/office/drawing/2014/main" id="{8FAA4E87-D4ED-4DA5-A581-5F4BDBB5E513}"/>
            </a:ext>
          </a:extLst>
        </xdr:cNvPr>
        <xdr:cNvSpPr txBox="1"/>
      </xdr:nvSpPr>
      <xdr:spPr>
        <a:xfrm>
          <a:off x="542924" y="514350"/>
          <a:ext cx="12411075" cy="70246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5 with the climate perils and severity thresholds identified in Tab 2 as relevant to the asset summary at locations identified in Tab 1. Leveraging Environment Canada data, CSA working documents, proprietary climate data, or other sources, the annual probability of occurrence is developed for a specific climate peril, severity threshold, location, and time period. Tab '3. Climate Severity Calculator' is available to support generic option input development using ECCC data. </a:t>
          </a:r>
          <a:r>
            <a:rPr lang="en-US" sz="1000" b="1" baseline="0">
              <a:solidFill>
                <a:schemeClr val="tx1"/>
              </a:solidFill>
              <a:effectLst/>
              <a:latin typeface="+mn-lt"/>
              <a:ea typeface="+mn-ea"/>
              <a:cs typeface="+mn-cs"/>
            </a:rPr>
            <a:t>This table should include every unique combination of Climate Peril and severity threshold as defined in Tab 2, for each Location of interest.</a:t>
          </a:r>
          <a:endParaRPr lang="en-US" sz="1000" b="1">
            <a:effectLst/>
          </a:endParaRPr>
        </a:p>
        <a:p>
          <a:pPr rtl="0" eaLnBrk="1" latinLnBrk="0" hangingPunct="1"/>
          <a:endParaRPr lang="en-US" sz="800">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xdr:row>
      <xdr:rowOff>0</xdr:rowOff>
    </xdr:from>
    <xdr:ext cx="9597259" cy="1128346"/>
    <xdr:sp macro="" textlink="">
      <xdr:nvSpPr>
        <xdr:cNvPr id="3" name="TextBox 2">
          <a:extLst>
            <a:ext uri="{FF2B5EF4-FFF2-40B4-BE49-F238E27FC236}">
              <a16:creationId xmlns:a16="http://schemas.microsoft.com/office/drawing/2014/main" id="{1EAEF6A1-F52E-422D-946E-B90356474DF6}"/>
            </a:ext>
          </a:extLst>
        </xdr:cNvPr>
        <xdr:cNvSpPr txBox="1"/>
      </xdr:nvSpPr>
      <xdr:spPr>
        <a:xfrm>
          <a:off x="505558" y="476250"/>
          <a:ext cx="9597259" cy="1128346"/>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The Vulnerability Assessment Heatmap will automatically populate after Tabs 1, 2 and 4 are complete. Users may toggle the Location field to view each user-specified location in Tab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 Values populating the heatmap cells are the annual probability that a climate peril exceeds the specified asset class' failure thresholds at the specified location. A higher value implies increased </a:t>
          </a:r>
          <a:r>
            <a:rPr lang="en-US" sz="1000" b="0" baseline="0">
              <a:solidFill>
                <a:sysClr val="windowText" lastClr="000000"/>
              </a:solidFill>
              <a:effectLst/>
              <a:latin typeface="+mn-lt"/>
              <a:ea typeface="+mn-ea"/>
              <a:cs typeface="+mn-cs"/>
            </a:rPr>
            <a:t>vulnerabiltiy. Although applicants may adjust vulnerability bin thresholds to fit their needs, the OEB has suggested standard bins: Low &lt; 2%, Medium &lt; 10%, High &lt; 20%, and Very High &gt; 20%.</a:t>
          </a:r>
          <a:endParaRPr lang="en-US" sz="1000">
            <a:solidFill>
              <a:sysClr val="windowText" lastClr="000000"/>
            </a:solidFill>
            <a:effectLst/>
          </a:endParaRPr>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A622EB2-B5AC-4CB5-BA3F-9501CAFA5B6C}" name="definitions" displayName="definitions" ref="B5:C12" totalsRowShown="0">
  <autoFilter ref="B5:C12" xr:uid="{92C6E8EF-C5D7-4BAA-9B57-867E7B5FEF9E}"/>
  <tableColumns count="2">
    <tableColumn id="1" xr3:uid="{BAE2A79B-6B82-44E3-B78F-5C620A158E00}" name="Term" dataDxfId="69"/>
    <tableColumn id="2" xr3:uid="{CBEE3E38-E4DF-4A96-90C3-1089B652FBF3}" name="Definition" dataDxfId="68"/>
  </tableColumns>
  <tableStyleInfo name="Guidehouse_0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DBE81F3-44A8-4948-9F8B-2F6B324255D9}" name="asset_summary" displayName="asset_summary" ref="F14:J18" totalsRowShown="0" headerRowDxfId="67" dataDxfId="65" headerRowBorderDxfId="66" tableBorderDxfId="64" totalsRowBorderDxfId="63" headerRowCellStyle="GH_Table1_Header" dataCellStyle="Input">
  <autoFilter ref="F14:J18" xr:uid="{FDBE81F3-44A8-4948-9F8B-2F6B324255D9}"/>
  <tableColumns count="5">
    <tableColumn id="1" xr3:uid="{832EF868-F555-4A13-98A8-CD1E3DEDB41F}" name="Location" dataCellStyle="Input"/>
    <tableColumn id="2" xr3:uid="{6F3F880A-0679-43FA-B607-FF400392AB03}" name="Asset Class" dataDxfId="62" dataCellStyle="Input"/>
    <tableColumn id="3" xr3:uid="{C305819D-75DF-4C53-AF16-9E98551A49A8}" name="Sub Class" dataDxfId="61" dataCellStyle="Input"/>
    <tableColumn id="4" xr3:uid="{98725215-C671-4156-A920-294348B356CA}" name="Count" dataDxfId="60" dataCellStyle="Input"/>
    <tableColumn id="5" xr3:uid="{8BBFECBE-A34A-4083-9249-51A31E958F61}" name="Unit Basis" dataDxfId="59" dataCellStyle="Linked Cell">
      <calculatedColumnFormula>_xlfn.XLOOKUP(asset_summary[[#This Row],[Asset Class]],ac_unit_bases[Asset Class],ac_unit_bases[Unit Basis],"")</calculatedColumnFormula>
    </tableColumn>
  </tableColumns>
  <tableStyleInfo name="Guidehouse_0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C5161EA-E55D-4290-8E01-8CB63E547654}" name="ac_unit_bases" displayName="ac_unit_bases" ref="B14:C15" totalsRowShown="0" dataCellStyle="Input">
  <autoFilter ref="B14:C15" xr:uid="{4C5161EA-E55D-4290-8E01-8CB63E547654}"/>
  <tableColumns count="2">
    <tableColumn id="1" xr3:uid="{79149EF8-8B73-4530-BA42-C7EFA06FC341}" name="Asset Class" dataCellStyle="Input"/>
    <tableColumn id="2" xr3:uid="{0887FD37-6915-44D8-A342-7375B9BB265E}" name="Unit Basis" dataCellStyle="Input"/>
  </tableColumns>
  <tableStyleInfo name="Guidehouse_0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058567A-B30B-4197-B749-074AF442F76C}" name="cp_unit_bases" displayName="cp_unit_bases" ref="B12:C13" totalsRowShown="0" dataCellStyle="Input">
  <autoFilter ref="B12:C13" xr:uid="{D058567A-B30B-4197-B749-074AF442F76C}"/>
  <tableColumns count="2">
    <tableColumn id="1" xr3:uid="{E9DB967B-4FE3-42E5-AE90-09724AB38D34}" name="Climate Peril" dataCellStyle="Input"/>
    <tableColumn id="2" xr3:uid="{0230630B-70ED-416B-92E3-397A3D814FDE}" name="Unit Basis" dataCellStyle="Input"/>
  </tableColumns>
  <tableStyleInfo name="Guidehouse_0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1CEE3DD-1E56-44C0-B30C-9FF510B8CF94}" name="ac_failure_modes" displayName="ac_failure_modes" ref="E12:I16" totalsRowShown="0" headerRowDxfId="58" headerRowBorderDxfId="57" tableBorderDxfId="56" totalsRowBorderDxfId="55" headerRowCellStyle="GH_Table1_Header" dataCellStyle="Input">
  <autoFilter ref="E12:I16" xr:uid="{01CEE3DD-1E56-44C0-B30C-9FF510B8CF94}"/>
  <tableColumns count="5">
    <tableColumn id="1" xr3:uid="{4D0BA54B-84D5-4F32-B130-4F8666950673}" name="Asset Class" dataDxfId="54" dataCellStyle="Input"/>
    <tableColumn id="2" xr3:uid="{C4547EA5-7286-4AA8-8679-93D51B80E522}" name="Sub Class" dataDxfId="53" dataCellStyle="Input"/>
    <tableColumn id="3" xr3:uid="{B314793A-5F4B-446F-8E62-84F7AA0DF247}" name="Climate Peril" dataDxfId="52" dataCellStyle="Input"/>
    <tableColumn id="4" xr3:uid="{CAC68126-7E70-4528-8CDD-023E8844781B}" name="Severity Threshold" dataDxfId="51" dataCellStyle="Input"/>
    <tableColumn id="5" xr3:uid="{9F7C3533-A731-4DE3-996E-0E74347EBCDC}" name="Unit Basis" dataDxfId="50" dataCellStyle="Linked Cell">
      <calculatedColumnFormula>_xlfn.XLOOKUP(ac_failure_modes[[#This Row],[Climate Peril]],cp_unit_bases[Climate Peril],cp_unit_bases[Unit Basis],"")</calculatedColumnFormula>
    </tableColumn>
  </tableColumns>
  <tableStyleInfo name="Guidehouse_0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19F100F-7336-4F3E-A6AE-0E4D956DBEEC}" name="cp_probability" displayName="cp_probability" ref="C12:W112" totalsRowShown="0" headerRowDxfId="49" dataDxfId="48" tableBorderDxfId="47" headerRowCellStyle="GH_Table1_Header" dataCellStyle="Input">
  <autoFilter ref="C12:W112" xr:uid="{E19F100F-7336-4F3E-A6AE-0E4D956DBEEC}"/>
  <tableColumns count="21">
    <tableColumn id="1" xr3:uid="{88C7DCD2-3679-4140-AFD1-A633F73AE824}" name="Climate Peril" dataCellStyle="Input"/>
    <tableColumn id="2" xr3:uid="{6BA058B5-066A-406B-8A01-01CA0A074D43}" name="Severity Threshold" dataDxfId="46" dataCellStyle="Input"/>
    <tableColumn id="3" xr3:uid="{C20215FC-8A8E-41F6-B1E7-63AE1273E7A3}" name="Unit Basis" dataDxfId="45" dataCellStyle="Input">
      <calculatedColumnFormula>_xlfn.XLOOKUP(C13,cp_unit_bases[Climate Peril],cp_unit_bases[Unit Basis],"")</calculatedColumnFormula>
    </tableColumn>
    <tableColumn id="4" xr3:uid="{EE21B714-72BA-4F69-A3DA-D23906C28B49}" name="Location" dataCellStyle="Input"/>
    <tableColumn id="21" xr3:uid="{B6850BE3-0A37-4D71-B21A-9939FFE23A8A}" name="2023" dataDxfId="44" dataCellStyle="Input"/>
    <tableColumn id="5" xr3:uid="{DD839547-302D-4243-9716-7965D0202146}" name="2025" dataDxfId="43" dataCellStyle="Input"/>
    <tableColumn id="6" xr3:uid="{5C8E870F-C5AC-4D48-8D64-73BA408041DD}" name="2030" dataDxfId="42" dataCellStyle="Input"/>
    <tableColumn id="7" xr3:uid="{842586C9-8ED6-4922-B827-312AA7261FD2}" name="2035" dataDxfId="41" dataCellStyle="Input"/>
    <tableColumn id="8" xr3:uid="{F1A34F47-3BCB-4CCC-8DC3-A1379952ABEC}" name="2040" dataDxfId="40" dataCellStyle="Input"/>
    <tableColumn id="9" xr3:uid="{69C7224D-0F53-4580-8EC3-CEFAAD8D9976}" name="2045" dataDxfId="39" dataCellStyle="Input"/>
    <tableColumn id="10" xr3:uid="{5BC9A10E-41A8-4233-BD98-720FD6B1FE32}" name="2050" dataDxfId="38" dataCellStyle="Input"/>
    <tableColumn id="11" xr3:uid="{4B5F6343-620F-4B42-9077-8BAB4FA5ECB7}" name="2055" dataDxfId="37" dataCellStyle="Input"/>
    <tableColumn id="12" xr3:uid="{EAE505BA-E82F-420E-9466-D178B2503FF9}" name="2060" dataDxfId="36" dataCellStyle="Input"/>
    <tableColumn id="13" xr3:uid="{A6F863D0-BB5A-4F0D-8CE0-6C8901921DCE}" name="2065" dataDxfId="35" dataCellStyle="Input"/>
    <tableColumn id="14" xr3:uid="{836D1037-EF74-4287-ACCD-6AA401AACDD6}" name="2070" dataDxfId="34" dataCellStyle="Input"/>
    <tableColumn id="15" xr3:uid="{C04C34AB-E629-49E9-AF25-89DC790702DD}" name="2075" dataDxfId="33" dataCellStyle="Input"/>
    <tableColumn id="16" xr3:uid="{86BC6A6B-D969-4732-BC2E-633A129BEED9}" name="2080" dataDxfId="32" dataCellStyle="Input"/>
    <tableColumn id="17" xr3:uid="{9E5FBDF9-7FB3-42B1-9918-C61AB1728CDF}" name="2085" dataDxfId="31" dataCellStyle="Input"/>
    <tableColumn id="18" xr3:uid="{F184A5B2-6F78-4598-AB5F-403FF624942A}" name="2090" dataDxfId="30" dataCellStyle="Input"/>
    <tableColumn id="19" xr3:uid="{FA075F34-2EA5-4FBB-881A-60ACD5A0A36C}" name="2095" dataDxfId="29" dataCellStyle="Input"/>
    <tableColumn id="20" xr3:uid="{0F6F2172-A244-45C2-8157-D7C2D03AE9BF}" name="2100" dataDxfId="28" dataCellStyle="Input"/>
  </tableColumns>
  <tableStyleInfo name="Guidehouse_0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37BD57E-0565-46D4-829A-E69FFAF8537E}" name="generic_bca_inputs" displayName="generic_bca_inputs" ref="F10:J14" totalsRowShown="0" headerRowDxfId="27" dataDxfId="25" headerRowBorderDxfId="26" tableBorderDxfId="24" totalsRowBorderDxfId="23" headerRowCellStyle="GH_Table1_Header" dataCellStyle="N_Input">
  <autoFilter ref="F10:J14" xr:uid="{B37BD57E-0565-46D4-829A-E69FFAF8537E}"/>
  <tableColumns count="5">
    <tableColumn id="1" xr3:uid="{316A2C3A-BA32-4449-9A77-99B729ED5AE7}" name="Unit" dataDxfId="22" dataCellStyle="N_Input"/>
    <tableColumn id="2" xr3:uid="{B927EE0E-92B2-469F-987D-C59E71E19E22}" name="Cost Data Year" dataDxfId="21" dataCellStyle="N_Input"/>
    <tableColumn id="3" xr3:uid="{8198DD6A-FF8B-4C43-8FF3-0620DE2603FB}" name="Repair Cost" dataDxfId="20" dataCellStyle="N_Input"/>
    <tableColumn id="5" xr3:uid="{6A818F73-0738-4901-B653-F279D9891F58}" name="Replace Cost" dataDxfId="19" dataCellStyle="N_Input"/>
    <tableColumn id="7" xr3:uid="{C32404E4-F814-49D8-ADCA-9DCC66B0EF74}" name="Replace %" dataDxfId="18" dataCellStyle="N_Input"/>
  </tableColumns>
  <tableStyleInfo name="Guidehouse_0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3CC001C-6D5C-4F72-8A60-150A942BA3D8}" name="repl_assets_proj_budget" displayName="repl_assets_proj_budget" ref="H47:M51" totalsRowShown="0" headerRowDxfId="17" headerRowBorderDxfId="16" tableBorderDxfId="15" totalsRowBorderDxfId="14" headerRowCellStyle="GH_Table1_Header">
  <tableColumns count="6">
    <tableColumn id="5" xr3:uid="{25EE2EBB-8A12-4B40-AE98-2B7C5D5C88C0}" name="Code Asset Class" dataDxfId="13" dataCellStyle="N_Input"/>
    <tableColumn id="6" xr3:uid="{9640E77D-83C2-4B0D-8C2B-BA56418B972E}" name="Code Asset Sub-Class" dataDxfId="12" dataCellStyle="N_Input"/>
    <tableColumn id="13" xr3:uid="{D2A3C239-9B69-40AD-8A5C-6847062CDFC9}" name="Baseline Count" dataDxfId="11" dataCellStyle="N_Input"/>
    <tableColumn id="1" xr3:uid="{DBA41A98-AFDF-489A-A60B-B9586B72EC65}" name="Replacement Asset Class" dataDxfId="10" dataCellStyle="N_Input"/>
    <tableColumn id="2" xr3:uid="{4C8E80A9-6148-4A00-ADF3-935A2998879E}" name="Replacement Asset Sub-Class" dataDxfId="9" dataCellStyle="N_Input"/>
    <tableColumn id="3" xr3:uid="{12539ED0-F301-4EF6-ADB6-0A69D6839E89}" name="Project Count" dataDxfId="8" dataCellStyle="N_Input"/>
  </tableColumns>
  <tableStyleInfo name="Guidehouse_02" showFirstColumn="0" showLastColumn="0" showRowStripes="1" showColumnStripes="0"/>
</table>
</file>

<file path=xl/theme/theme1.xml><?xml version="1.0" encoding="utf-8"?>
<a:theme xmlns:a="http://schemas.openxmlformats.org/drawingml/2006/main" name="Guidehouse Color Palette_Word">
  <a:themeElements>
    <a:clrScheme name="Guidehouse - 3">
      <a:dk1>
        <a:srgbClr val="000000"/>
      </a:dk1>
      <a:lt1>
        <a:srgbClr val="FFFFFF"/>
      </a:lt1>
      <a:dk2>
        <a:srgbClr val="002A33"/>
      </a:dk2>
      <a:lt2>
        <a:srgbClr val="E0E0E0"/>
      </a:lt2>
      <a:accent1>
        <a:srgbClr val="93D500"/>
      </a:accent1>
      <a:accent2>
        <a:srgbClr val="C3EC0C"/>
      </a:accent2>
      <a:accent3>
        <a:srgbClr val="036479"/>
      </a:accent3>
      <a:accent4>
        <a:srgbClr val="60B8CC"/>
      </a:accent4>
      <a:accent5>
        <a:srgbClr val="40840B"/>
      </a:accent5>
      <a:accent6>
        <a:srgbClr val="F9B723"/>
      </a:accent6>
      <a:hlink>
        <a:srgbClr val="68952C"/>
      </a:hlink>
      <a:folHlink>
        <a:srgbClr val="03647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Zubin.Panchal@oeb.ca" TargetMode="External"/><Relationship Id="rId1" Type="http://schemas.openxmlformats.org/officeDocument/2006/relationships/hyperlink" Target="mailto:Donald.Lau@oeb.ca"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hyperlink" Target="https://www.ontario.ca/document/corporations-tax/corporate-income-tax" TargetMode="External"/><Relationship Id="rId2" Type="http://schemas.openxmlformats.org/officeDocument/2006/relationships/hyperlink" Target="https://www.canada.ca/en/revenue-agency/services/tax/businesses/topics/corporations/corporation-tax-rates.html" TargetMode="External"/><Relationship Id="rId1" Type="http://schemas.openxmlformats.org/officeDocument/2006/relationships/hyperlink" Target="https://www.ieso.ca/Sector-Participants/IESO-News/2023/06/Non-Wires-Alternatives-Guide-Posted-for-Regional-Planning" TargetMode="External"/><Relationship Id="rId5" Type="http://schemas.openxmlformats.org/officeDocument/2006/relationships/drawing" Target="../drawings/drawing15.xml"/><Relationship Id="rId4" Type="http://schemas.openxmlformats.org/officeDocument/2006/relationships/hyperlink" Target="https://www.oeb.ca/regulatory-rules-and-documents/rules-codes-and-requirements/cost-capital-parameter-updates"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A382C-C12E-4063-AB5B-0E8935278D4F}">
  <dimension ref="A1:J33"/>
  <sheetViews>
    <sheetView tabSelected="1" workbookViewId="0"/>
    <sheetView workbookViewId="1"/>
  </sheetViews>
  <sheetFormatPr defaultColWidth="0" defaultRowHeight="10.199999999999999" zeroHeight="1" x14ac:dyDescent="0.2"/>
  <cols>
    <col min="1" max="2" width="2.7109375" customWidth="1"/>
    <col min="3" max="3" width="9.28515625" customWidth="1"/>
    <col min="4" max="4" width="41.7109375" customWidth="1"/>
    <col min="5" max="5" width="22" customWidth="1"/>
    <col min="6" max="6" width="28" bestFit="1" customWidth="1"/>
    <col min="7" max="7" width="2.42578125" customWidth="1"/>
    <col min="8" max="9" width="2.7109375" customWidth="1"/>
    <col min="10" max="10" width="9.28515625" hidden="1" customWidth="1"/>
    <col min="11" max="16384" width="9.28515625" hidden="1"/>
  </cols>
  <sheetData>
    <row r="1" spans="1:10" ht="12" customHeight="1" x14ac:dyDescent="0.2">
      <c r="A1" s="38"/>
      <c r="B1" s="38"/>
      <c r="C1" s="38"/>
      <c r="D1" s="38"/>
      <c r="E1" s="38"/>
      <c r="F1" s="38"/>
      <c r="G1" s="38"/>
      <c r="H1" s="38"/>
      <c r="I1" s="38"/>
      <c r="J1" s="38"/>
    </row>
    <row r="2" spans="1:10" ht="12" customHeight="1" thickBot="1" x14ac:dyDescent="0.35">
      <c r="A2" s="1"/>
      <c r="B2" s="1"/>
      <c r="C2" s="1"/>
      <c r="D2" s="1"/>
      <c r="E2" s="1"/>
      <c r="F2" s="1"/>
      <c r="G2" s="1"/>
      <c r="H2" s="1"/>
      <c r="I2" s="1"/>
      <c r="J2" s="1"/>
    </row>
    <row r="3" spans="1:10" ht="10.8" thickTop="1" x14ac:dyDescent="0.2">
      <c r="A3" s="36"/>
      <c r="B3" s="36"/>
      <c r="C3" s="36"/>
      <c r="D3" s="36"/>
      <c r="E3" s="36"/>
      <c r="F3" s="36"/>
      <c r="G3" s="36"/>
      <c r="H3" s="36"/>
      <c r="I3" s="36"/>
      <c r="J3" s="36"/>
    </row>
    <row r="4" spans="1:10" x14ac:dyDescent="0.2">
      <c r="A4" s="36"/>
      <c r="B4" s="38"/>
      <c r="C4" s="38"/>
      <c r="D4" s="38"/>
      <c r="E4" s="38"/>
      <c r="F4" s="38"/>
      <c r="G4" s="38"/>
      <c r="H4" s="38"/>
      <c r="I4" s="36"/>
      <c r="J4" s="36"/>
    </row>
    <row r="5" spans="1:10" x14ac:dyDescent="0.2">
      <c r="A5" s="36"/>
      <c r="B5" s="38"/>
      <c r="C5" s="36"/>
      <c r="D5" s="36"/>
      <c r="E5" s="36"/>
      <c r="F5" s="36"/>
      <c r="G5" s="36"/>
      <c r="H5" s="38"/>
      <c r="I5" s="36"/>
      <c r="J5" s="36"/>
    </row>
    <row r="6" spans="1:10" ht="16.8" x14ac:dyDescent="0.3">
      <c r="A6" s="36"/>
      <c r="B6" s="38"/>
      <c r="C6" s="36"/>
      <c r="D6" s="39" t="s">
        <v>38</v>
      </c>
      <c r="E6" s="36"/>
      <c r="F6" s="36"/>
      <c r="G6" s="36"/>
      <c r="H6" s="38"/>
      <c r="I6" s="36"/>
      <c r="J6" s="36"/>
    </row>
    <row r="7" spans="1:10" x14ac:dyDescent="0.2">
      <c r="A7" s="36"/>
      <c r="B7" s="38"/>
      <c r="C7" s="36"/>
      <c r="D7" s="40" t="s">
        <v>524</v>
      </c>
      <c r="E7" s="36"/>
      <c r="F7" s="36"/>
      <c r="G7" s="36"/>
      <c r="H7" s="38"/>
      <c r="I7" s="36"/>
      <c r="J7" s="36"/>
    </row>
    <row r="8" spans="1:10" x14ac:dyDescent="0.2">
      <c r="A8" s="36"/>
      <c r="B8" s="38"/>
      <c r="C8" s="36"/>
      <c r="D8" s="36"/>
      <c r="E8" s="36"/>
      <c r="F8" s="36"/>
      <c r="G8" s="36"/>
      <c r="H8" s="38"/>
      <c r="I8" s="36"/>
      <c r="J8" s="36"/>
    </row>
    <row r="9" spans="1:10" x14ac:dyDescent="0.2">
      <c r="A9" s="36"/>
      <c r="B9" s="38"/>
      <c r="C9" s="36"/>
      <c r="D9" s="233">
        <v>45916</v>
      </c>
      <c r="E9" s="36"/>
      <c r="F9" s="36"/>
      <c r="G9" s="36"/>
      <c r="H9" s="38"/>
      <c r="I9" s="36"/>
      <c r="J9" s="36"/>
    </row>
    <row r="10" spans="1:10" x14ac:dyDescent="0.2">
      <c r="A10" s="36"/>
      <c r="B10" s="38"/>
      <c r="C10" s="36"/>
      <c r="D10" s="41"/>
      <c r="E10" s="36"/>
      <c r="F10" s="36"/>
      <c r="G10" s="36"/>
      <c r="H10" s="38"/>
      <c r="I10" s="36"/>
      <c r="J10" s="36"/>
    </row>
    <row r="11" spans="1:10" x14ac:dyDescent="0.2">
      <c r="A11" s="36"/>
      <c r="B11" s="38"/>
      <c r="C11" s="36"/>
      <c r="D11" s="36"/>
      <c r="E11" s="36"/>
      <c r="F11" s="36"/>
      <c r="G11" s="36"/>
      <c r="H11" s="38"/>
      <c r="I11" s="36"/>
      <c r="J11" s="36"/>
    </row>
    <row r="12" spans="1:10" x14ac:dyDescent="0.2">
      <c r="A12" s="36"/>
      <c r="B12" s="38"/>
      <c r="C12" s="36"/>
      <c r="D12" s="40" t="s">
        <v>34</v>
      </c>
      <c r="E12" s="36"/>
      <c r="F12" s="36"/>
      <c r="G12" s="36"/>
      <c r="H12" s="38"/>
      <c r="I12" s="36"/>
      <c r="J12" s="36"/>
    </row>
    <row r="13" spans="1:10" x14ac:dyDescent="0.2">
      <c r="A13" s="36"/>
      <c r="B13" s="38"/>
      <c r="C13" s="36"/>
      <c r="D13" s="36"/>
      <c r="E13" s="36"/>
      <c r="F13" s="36"/>
      <c r="G13" s="36"/>
      <c r="H13" s="38"/>
      <c r="I13" s="36"/>
      <c r="J13" s="36"/>
    </row>
    <row r="14" spans="1:10" ht="12" customHeight="1" x14ac:dyDescent="0.2">
      <c r="A14" s="36"/>
      <c r="B14" s="38"/>
      <c r="C14" s="32"/>
      <c r="D14" s="32" t="s">
        <v>35</v>
      </c>
      <c r="E14" s="32"/>
      <c r="F14" s="32"/>
      <c r="G14" s="32"/>
      <c r="H14" s="38"/>
      <c r="I14" s="36"/>
      <c r="J14" s="36"/>
    </row>
    <row r="15" spans="1:10" x14ac:dyDescent="0.2">
      <c r="A15" s="36"/>
      <c r="B15" s="38"/>
      <c r="C15" s="36"/>
      <c r="D15" s="36"/>
      <c r="E15" s="36"/>
      <c r="F15" s="36"/>
      <c r="G15" s="36"/>
      <c r="H15" s="38"/>
      <c r="I15" s="36"/>
      <c r="J15" s="36"/>
    </row>
    <row r="16" spans="1:10" ht="217.05" customHeight="1" x14ac:dyDescent="0.2">
      <c r="A16" s="36"/>
      <c r="B16" s="38"/>
      <c r="C16" s="36" t="s">
        <v>36</v>
      </c>
      <c r="D16" s="240" t="s">
        <v>516</v>
      </c>
      <c r="E16" s="240"/>
      <c r="F16" s="240"/>
      <c r="G16" s="36"/>
      <c r="H16" s="38"/>
      <c r="I16" s="36"/>
      <c r="J16" s="36"/>
    </row>
    <row r="17" spans="2:8" x14ac:dyDescent="0.2">
      <c r="B17" s="38"/>
      <c r="C17" s="36"/>
      <c r="D17" s="36"/>
      <c r="E17" s="36"/>
      <c r="F17" s="36"/>
      <c r="G17" s="36"/>
      <c r="H17" s="38"/>
    </row>
    <row r="18" spans="2:8" ht="12" customHeight="1" x14ac:dyDescent="0.2">
      <c r="B18" s="38"/>
      <c r="C18" s="32"/>
      <c r="D18" s="32" t="s">
        <v>37</v>
      </c>
      <c r="E18" s="32"/>
      <c r="F18" s="32"/>
      <c r="G18" s="32"/>
      <c r="H18" s="38"/>
    </row>
    <row r="19" spans="2:8" x14ac:dyDescent="0.2">
      <c r="B19" s="38"/>
      <c r="C19" s="36"/>
      <c r="D19" s="36"/>
      <c r="E19" s="36"/>
      <c r="F19" s="36"/>
      <c r="G19" s="36"/>
      <c r="H19" s="38"/>
    </row>
    <row r="20" spans="2:8" x14ac:dyDescent="0.2">
      <c r="B20" s="38"/>
      <c r="C20" s="36"/>
      <c r="D20" s="40" t="s">
        <v>39</v>
      </c>
      <c r="E20" s="40" t="s">
        <v>42</v>
      </c>
      <c r="F20" s="40"/>
      <c r="G20" s="36"/>
      <c r="H20" s="38"/>
    </row>
    <row r="21" spans="2:8" x14ac:dyDescent="0.2">
      <c r="B21" s="38"/>
      <c r="C21" s="36"/>
      <c r="D21" s="41" t="s">
        <v>40</v>
      </c>
      <c r="E21" s="41" t="s">
        <v>43</v>
      </c>
      <c r="F21" s="41"/>
      <c r="G21" s="36"/>
      <c r="H21" s="38"/>
    </row>
    <row r="22" spans="2:8" x14ac:dyDescent="0.2">
      <c r="B22" s="38"/>
      <c r="C22" s="36"/>
      <c r="D22" s="31" t="s">
        <v>41</v>
      </c>
      <c r="E22" s="31" t="s">
        <v>44</v>
      </c>
      <c r="F22" s="37"/>
      <c r="G22" s="36"/>
      <c r="H22" s="38"/>
    </row>
    <row r="23" spans="2:8" x14ac:dyDescent="0.2">
      <c r="B23" s="38"/>
      <c r="C23" s="36"/>
      <c r="D23" s="36"/>
      <c r="E23" s="36"/>
      <c r="F23" s="36"/>
      <c r="G23" s="36"/>
      <c r="H23" s="38"/>
    </row>
    <row r="24" spans="2:8" x14ac:dyDescent="0.2">
      <c r="B24" s="38"/>
      <c r="C24" s="36"/>
      <c r="D24" s="40" t="s">
        <v>521</v>
      </c>
      <c r="E24" s="40" t="s">
        <v>522</v>
      </c>
      <c r="F24" s="40"/>
      <c r="G24" s="36"/>
      <c r="H24" s="38"/>
    </row>
    <row r="25" spans="2:8" x14ac:dyDescent="0.2">
      <c r="B25" s="38"/>
      <c r="C25" s="36"/>
      <c r="D25" s="36" t="s">
        <v>523</v>
      </c>
      <c r="E25" s="239">
        <v>45916</v>
      </c>
      <c r="F25" s="41"/>
      <c r="G25" s="36"/>
      <c r="H25" s="38"/>
    </row>
    <row r="26" spans="2:8" x14ac:dyDescent="0.2">
      <c r="B26" s="38"/>
      <c r="C26" s="36"/>
      <c r="D26" s="36"/>
      <c r="E26" s="239"/>
      <c r="F26" s="41"/>
      <c r="G26" s="36"/>
      <c r="H26" s="38"/>
    </row>
    <row r="27" spans="2:8" x14ac:dyDescent="0.2">
      <c r="B27" s="38"/>
      <c r="C27" s="36"/>
      <c r="D27" s="37"/>
      <c r="E27" s="36"/>
      <c r="F27" s="37"/>
      <c r="G27" s="36"/>
      <c r="H27" s="38"/>
    </row>
    <row r="28" spans="2:8" x14ac:dyDescent="0.2">
      <c r="B28" s="38"/>
      <c r="C28" s="36"/>
      <c r="D28" s="36"/>
      <c r="E28" s="36"/>
      <c r="F28" s="36"/>
      <c r="G28" s="36"/>
      <c r="H28" s="38"/>
    </row>
    <row r="29" spans="2:8" x14ac:dyDescent="0.2">
      <c r="B29" s="38"/>
      <c r="C29" s="38"/>
      <c r="D29" s="38"/>
      <c r="E29" s="38"/>
      <c r="F29" s="38"/>
      <c r="G29" s="38"/>
      <c r="H29" s="38"/>
    </row>
    <row r="30" spans="2:8" x14ac:dyDescent="0.2"/>
    <row r="33" x14ac:dyDescent="0.2"/>
  </sheetData>
  <mergeCells count="1">
    <mergeCell ref="D16:F16"/>
  </mergeCells>
  <hyperlinks>
    <hyperlink ref="D22" r:id="rId1" xr:uid="{B76AE50D-0255-4D0D-8B7B-0D4216502EA4}"/>
    <hyperlink ref="E22" r:id="rId2" xr:uid="{2B4A9C40-F867-49F7-A67B-FBEA498BE321}"/>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563C7-57EE-4B71-B980-F29442FB00AD}">
  <sheetPr>
    <tabColor theme="6"/>
  </sheetPr>
  <dimension ref="A1:W112"/>
  <sheetViews>
    <sheetView workbookViewId="0"/>
    <sheetView workbookViewId="1"/>
  </sheetViews>
  <sheetFormatPr defaultRowHeight="10.199999999999999" x14ac:dyDescent="0.2"/>
  <cols>
    <col min="2" max="2" width="8.140625" hidden="1" customWidth="1"/>
    <col min="3" max="3" width="14" customWidth="1"/>
    <col min="4" max="4" width="19.42578125" customWidth="1"/>
    <col min="5" max="5" width="20.7109375" customWidth="1"/>
    <col min="6" max="7" width="10.7109375" customWidth="1"/>
  </cols>
  <sheetData>
    <row r="1" spans="1:23" x14ac:dyDescent="0.2">
      <c r="A1" s="8"/>
      <c r="B1" s="8"/>
    </row>
    <row r="2" spans="1:23" ht="17.399999999999999" thickBot="1" x14ac:dyDescent="0.35">
      <c r="C2" s="1"/>
      <c r="D2" s="11" t="s">
        <v>49</v>
      </c>
      <c r="E2" s="1"/>
      <c r="F2" s="1"/>
      <c r="G2" s="1"/>
      <c r="H2" s="1"/>
      <c r="I2" s="1"/>
      <c r="J2" s="1"/>
      <c r="K2" s="1"/>
      <c r="L2" s="1"/>
      <c r="M2" s="1"/>
      <c r="N2" s="1"/>
      <c r="O2" s="1"/>
      <c r="P2" s="1"/>
      <c r="Q2" s="1"/>
      <c r="R2" s="1"/>
      <c r="S2" s="1"/>
      <c r="T2" s="1"/>
      <c r="U2" s="1"/>
      <c r="V2" s="1"/>
      <c r="W2" s="1"/>
    </row>
    <row r="3" spans="1:23" ht="10.8" thickTop="1" x14ac:dyDescent="0.2">
      <c r="C3" s="3"/>
      <c r="D3" s="4"/>
      <c r="E3" s="4"/>
      <c r="F3" s="4"/>
      <c r="G3" s="4"/>
      <c r="H3" s="4"/>
      <c r="I3" s="4"/>
      <c r="J3" s="4"/>
      <c r="K3" s="4"/>
      <c r="L3" s="4"/>
      <c r="M3" s="4"/>
      <c r="N3" s="4"/>
    </row>
    <row r="4" spans="1:23" x14ac:dyDescent="0.2">
      <c r="C4" s="3"/>
      <c r="D4" s="4"/>
      <c r="E4" s="4"/>
      <c r="F4" s="4"/>
      <c r="G4" s="4"/>
      <c r="H4" s="4"/>
      <c r="I4" s="4"/>
      <c r="J4" s="4"/>
      <c r="K4" s="4"/>
      <c r="L4" s="4"/>
      <c r="M4" s="4"/>
      <c r="N4" s="4"/>
    </row>
    <row r="5" spans="1:23" x14ac:dyDescent="0.2">
      <c r="C5" s="3"/>
      <c r="D5" s="4"/>
      <c r="E5" s="4"/>
      <c r="F5" s="4"/>
      <c r="G5" s="4"/>
      <c r="H5" s="4"/>
      <c r="I5" s="4"/>
      <c r="J5" s="4"/>
      <c r="K5" s="4"/>
      <c r="L5" s="4"/>
      <c r="M5" s="4"/>
      <c r="N5" s="4"/>
    </row>
    <row r="6" spans="1:23" x14ac:dyDescent="0.2">
      <c r="C6" s="3"/>
      <c r="D6" s="4"/>
      <c r="E6" s="4"/>
      <c r="F6" s="4"/>
      <c r="G6" s="4"/>
      <c r="H6" s="4"/>
      <c r="I6" s="4"/>
      <c r="J6" s="4"/>
      <c r="K6" s="4"/>
      <c r="L6" s="4"/>
      <c r="M6" s="4"/>
      <c r="N6" s="4"/>
    </row>
    <row r="7" spans="1:23" x14ac:dyDescent="0.2">
      <c r="C7" s="3"/>
      <c r="D7" s="4"/>
      <c r="E7" s="4"/>
      <c r="F7" s="4"/>
      <c r="G7" s="4"/>
      <c r="H7" s="4"/>
      <c r="I7" s="4"/>
      <c r="J7" s="4"/>
      <c r="K7" s="4"/>
      <c r="L7" s="4"/>
      <c r="M7" s="4"/>
      <c r="N7" s="4"/>
    </row>
    <row r="8" spans="1:23" x14ac:dyDescent="0.2">
      <c r="C8" s="3"/>
      <c r="D8" s="4"/>
      <c r="E8" s="4"/>
      <c r="F8" s="4"/>
      <c r="G8" s="4"/>
      <c r="H8" s="4"/>
      <c r="I8" s="4"/>
      <c r="J8" s="4"/>
      <c r="K8" s="4"/>
      <c r="L8" s="4"/>
      <c r="M8" s="4"/>
      <c r="N8" s="4"/>
    </row>
    <row r="9" spans="1:23" x14ac:dyDescent="0.2">
      <c r="C9" s="3"/>
      <c r="D9" s="4"/>
      <c r="E9" s="4"/>
      <c r="F9" s="4"/>
      <c r="G9" s="4"/>
      <c r="H9" s="4"/>
      <c r="I9" s="4"/>
      <c r="J9" s="4"/>
      <c r="K9" s="4"/>
      <c r="L9" s="4"/>
      <c r="M9" s="4"/>
      <c r="N9" s="4"/>
    </row>
    <row r="10" spans="1:23" x14ac:dyDescent="0.2">
      <c r="C10" s="201" t="s">
        <v>239</v>
      </c>
      <c r="D10" s="4"/>
      <c r="E10" s="4"/>
      <c r="F10" s="4"/>
      <c r="G10" s="4"/>
      <c r="H10" s="4"/>
      <c r="I10" s="4"/>
      <c r="J10" s="4"/>
      <c r="K10" s="4"/>
      <c r="L10" s="4"/>
      <c r="M10" s="4"/>
      <c r="N10" s="4"/>
    </row>
    <row r="11" spans="1:23" ht="12" customHeight="1" x14ac:dyDescent="0.2">
      <c r="C11" s="81"/>
      <c r="D11" s="81"/>
      <c r="E11" s="81"/>
      <c r="F11" s="81"/>
      <c r="G11" s="249" t="s">
        <v>3</v>
      </c>
      <c r="H11" s="249"/>
      <c r="I11" s="249"/>
      <c r="J11" s="249"/>
      <c r="K11" s="249"/>
      <c r="L11" s="249"/>
      <c r="M11" s="249"/>
      <c r="N11" s="249"/>
      <c r="O11" s="249"/>
      <c r="P11" s="249"/>
      <c r="Q11" s="249"/>
      <c r="R11" s="249"/>
      <c r="S11" s="249"/>
      <c r="T11" s="249"/>
      <c r="U11" s="249"/>
      <c r="V11" s="249"/>
      <c r="W11" s="249"/>
    </row>
    <row r="12" spans="1:23" ht="10.8" thickBot="1" x14ac:dyDescent="0.25">
      <c r="C12" s="81" t="s">
        <v>0</v>
      </c>
      <c r="D12" s="81" t="s">
        <v>2</v>
      </c>
      <c r="E12" s="81" t="s">
        <v>18</v>
      </c>
      <c r="F12" s="81" t="s">
        <v>13</v>
      </c>
      <c r="G12" s="15" t="s">
        <v>198</v>
      </c>
      <c r="H12" s="15" t="s">
        <v>113</v>
      </c>
      <c r="I12" s="15" t="s">
        <v>114</v>
      </c>
      <c r="J12" s="15" t="s">
        <v>115</v>
      </c>
      <c r="K12" s="15" t="s">
        <v>116</v>
      </c>
      <c r="L12" s="15" t="s">
        <v>117</v>
      </c>
      <c r="M12" s="15" t="s">
        <v>118</v>
      </c>
      <c r="N12" s="15" t="s">
        <v>163</v>
      </c>
      <c r="O12" s="15" t="s">
        <v>164</v>
      </c>
      <c r="P12" s="15" t="s">
        <v>165</v>
      </c>
      <c r="Q12" s="15" t="s">
        <v>166</v>
      </c>
      <c r="R12" s="15" t="s">
        <v>167</v>
      </c>
      <c r="S12" s="15" t="s">
        <v>168</v>
      </c>
      <c r="T12" s="15" t="s">
        <v>169</v>
      </c>
      <c r="U12" s="15" t="s">
        <v>170</v>
      </c>
      <c r="V12" s="15" t="s">
        <v>171</v>
      </c>
      <c r="W12" s="15" t="s">
        <v>172</v>
      </c>
    </row>
    <row r="13" spans="1:23" ht="10.050000000000001" customHeight="1" x14ac:dyDescent="0.2">
      <c r="B13" s="21" t="str" cm="1">
        <f t="array" ref="B13:B112">cp_probability[Location]&amp;cp_probability[Climate Peril]&amp;cp_probability[Severity Threshold]</f>
        <v>ThedfordWind110</v>
      </c>
      <c r="C13" s="2" t="s">
        <v>1</v>
      </c>
      <c r="D13" s="177">
        <v>110</v>
      </c>
      <c r="E13" s="79" t="s">
        <v>485</v>
      </c>
      <c r="F13" s="2" t="s">
        <v>457</v>
      </c>
      <c r="G13" s="24">
        <v>7.1708790020852224E-3</v>
      </c>
      <c r="H13" s="24">
        <v>7.4565012942474588E-3</v>
      </c>
      <c r="I13" s="24">
        <v>7.748043239548327E-3</v>
      </c>
      <c r="J13" s="24">
        <v>8.0454696805581146E-3</v>
      </c>
      <c r="K13" s="24">
        <v>8.1253942354721619E-3</v>
      </c>
      <c r="L13" s="24">
        <v>8.205884072670892E-3</v>
      </c>
      <c r="M13" s="24">
        <v>8.6518434293328984E-3</v>
      </c>
      <c r="N13" s="24">
        <v>9.0244355459931733E-3</v>
      </c>
      <c r="O13" s="24">
        <v>9.8445880328694533E-3</v>
      </c>
      <c r="P13" s="24">
        <v>1.0298289196456107E-2</v>
      </c>
      <c r="Q13" s="24">
        <v>1.1293253440614133E-2</v>
      </c>
      <c r="R13" s="24">
        <v>1.1834565460581009E-2</v>
      </c>
      <c r="S13" s="24">
        <v>1.2389054587724393E-2</v>
      </c>
      <c r="T13" s="24">
        <v>1.3091736462733787E-2</v>
      </c>
      <c r="U13" s="24">
        <v>1.3814255361001036E-2</v>
      </c>
      <c r="V13" s="24">
        <v>1.3814255361001036E-2</v>
      </c>
      <c r="W13" s="24">
        <v>1.3814255361001036E-2</v>
      </c>
    </row>
    <row r="14" spans="1:23" x14ac:dyDescent="0.2">
      <c r="B14" s="21" t="str">
        <v>ThedfordWind100</v>
      </c>
      <c r="C14" s="2" t="s">
        <v>1</v>
      </c>
      <c r="D14" s="18">
        <v>100</v>
      </c>
      <c r="E14" s="79" t="s">
        <v>485</v>
      </c>
      <c r="F14" s="2" t="s">
        <v>457</v>
      </c>
      <c r="G14" s="24">
        <v>1.8976055196358962E-2</v>
      </c>
      <c r="H14" s="24">
        <v>1.9562014731480431E-2</v>
      </c>
      <c r="I14" s="24">
        <v>2.0203774867664608E-2</v>
      </c>
      <c r="J14" s="24">
        <v>2.0995004187545577E-2</v>
      </c>
      <c r="K14" s="24">
        <v>2.1222963566276815E-2</v>
      </c>
      <c r="L14" s="24">
        <v>2.1452253614258256E-2</v>
      </c>
      <c r="M14" s="24">
        <v>2.2649784364470502E-2</v>
      </c>
      <c r="N14" s="24">
        <v>2.3636396497678628E-2</v>
      </c>
      <c r="O14" s="24">
        <v>2.5889711803038201E-2</v>
      </c>
      <c r="P14" s="24">
        <v>2.7176214830490136E-2</v>
      </c>
      <c r="Q14" s="24">
        <v>2.9906215629309323E-2</v>
      </c>
      <c r="R14" s="24">
        <v>3.133805287088514E-2</v>
      </c>
      <c r="S14" s="24">
        <v>3.2796927702330281E-2</v>
      </c>
      <c r="T14" s="24">
        <v>3.4671659845592041E-2</v>
      </c>
      <c r="U14" s="24">
        <v>3.6594937547696271E-2</v>
      </c>
      <c r="V14" s="24">
        <v>3.6594937547696271E-2</v>
      </c>
      <c r="W14" s="24">
        <v>3.6594937547696271E-2</v>
      </c>
    </row>
    <row r="15" spans="1:23" x14ac:dyDescent="0.2">
      <c r="B15" s="21" t="str">
        <v>ThedfordWind85</v>
      </c>
      <c r="C15" s="2" t="s">
        <v>1</v>
      </c>
      <c r="D15" s="18">
        <v>85</v>
      </c>
      <c r="E15" s="79" t="s">
        <v>485</v>
      </c>
      <c r="F15" s="2" t="s">
        <v>457</v>
      </c>
      <c r="G15" s="24">
        <v>0.10145113950364613</v>
      </c>
      <c r="H15" s="24">
        <v>0.10194122456690229</v>
      </c>
      <c r="I15" s="24">
        <v>0.10243160219410251</v>
      </c>
      <c r="J15" s="24">
        <v>0.10292226699577288</v>
      </c>
      <c r="K15" s="24">
        <v>0.10307565779202961</v>
      </c>
      <c r="L15" s="24">
        <v>0.10322907594672436</v>
      </c>
      <c r="M15" s="24">
        <v>0.10395050289051569</v>
      </c>
      <c r="N15" s="24">
        <v>0.10451884641168642</v>
      </c>
      <c r="O15" s="24">
        <v>0.10591815282566387</v>
      </c>
      <c r="P15" s="24">
        <v>0.10674947361039901</v>
      </c>
      <c r="Q15" s="24">
        <v>0.1083138892806644</v>
      </c>
      <c r="R15" s="24">
        <v>0.1090467935825112</v>
      </c>
      <c r="S15" s="24">
        <v>0.10978017830957658</v>
      </c>
      <c r="T15" s="24">
        <v>0.11075359183351213</v>
      </c>
      <c r="U15" s="24">
        <v>0.11172778537114403</v>
      </c>
      <c r="V15" s="24">
        <v>0.11172778537114403</v>
      </c>
      <c r="W15" s="24">
        <v>0.11172778537114403</v>
      </c>
    </row>
    <row r="16" spans="1:23" x14ac:dyDescent="0.2">
      <c r="B16" s="21" t="str">
        <v>ThedfordWind80</v>
      </c>
      <c r="C16" s="2" t="s">
        <v>1</v>
      </c>
      <c r="D16" s="18">
        <v>80</v>
      </c>
      <c r="E16" s="79" t="s">
        <v>485</v>
      </c>
      <c r="F16" s="2" t="s">
        <v>457</v>
      </c>
      <c r="G16" s="24">
        <v>0.1160679741016739</v>
      </c>
      <c r="H16" s="24">
        <v>0.11659561250565681</v>
      </c>
      <c r="I16" s="24">
        <v>0.11712341656483587</v>
      </c>
      <c r="J16" s="24">
        <v>0.11765138097123787</v>
      </c>
      <c r="K16" s="24">
        <v>0.11781640189791351</v>
      </c>
      <c r="L16" s="24">
        <v>0.11798143780859094</v>
      </c>
      <c r="M16" s="24">
        <v>0.1187573025329032</v>
      </c>
      <c r="N16" s="24">
        <v>0.11936830926557188</v>
      </c>
      <c r="O16" s="24">
        <v>0.12087182535270059</v>
      </c>
      <c r="P16" s="24">
        <v>0.12176450245145327</v>
      </c>
      <c r="Q16" s="24">
        <v>0.12344327516717638</v>
      </c>
      <c r="R16" s="24">
        <v>0.12422926220466929</v>
      </c>
      <c r="S16" s="24">
        <v>0.1250154534748964</v>
      </c>
      <c r="T16" s="24">
        <v>0.12605847983243551</v>
      </c>
      <c r="U16" s="24">
        <v>0.12710180222633055</v>
      </c>
      <c r="V16" s="24">
        <v>0.12710180222633055</v>
      </c>
      <c r="W16" s="24">
        <v>0.12710180222633055</v>
      </c>
    </row>
    <row r="17" spans="2:23" x14ac:dyDescent="0.2">
      <c r="B17" s="21" t="str">
        <v/>
      </c>
      <c r="C17" s="2"/>
      <c r="D17" s="18"/>
      <c r="E17" s="79"/>
      <c r="F17" s="2"/>
      <c r="G17" s="24"/>
      <c r="H17" s="24"/>
      <c r="I17" s="24"/>
      <c r="J17" s="24"/>
      <c r="K17" s="24"/>
      <c r="L17" s="24"/>
      <c r="M17" s="24"/>
      <c r="N17" s="24"/>
      <c r="O17" s="24"/>
      <c r="P17" s="24"/>
      <c r="Q17" s="24"/>
      <c r="R17" s="24"/>
      <c r="S17" s="24"/>
      <c r="T17" s="24"/>
      <c r="U17" s="24"/>
      <c r="V17" s="24"/>
      <c r="W17" s="24"/>
    </row>
    <row r="18" spans="2:23" ht="10.050000000000001" customHeight="1" x14ac:dyDescent="0.2">
      <c r="B18" s="21" t="str">
        <v/>
      </c>
      <c r="C18" s="2"/>
      <c r="D18" s="18"/>
      <c r="E18" s="79"/>
      <c r="F18" s="2"/>
      <c r="G18" s="24"/>
      <c r="H18" s="24"/>
      <c r="I18" s="24"/>
      <c r="J18" s="24"/>
      <c r="K18" s="24"/>
      <c r="L18" s="24"/>
      <c r="M18" s="24"/>
      <c r="N18" s="24"/>
      <c r="O18" s="24"/>
      <c r="P18" s="24"/>
      <c r="Q18" s="24"/>
      <c r="R18" s="24"/>
      <c r="S18" s="24"/>
      <c r="T18" s="24"/>
      <c r="U18" s="24"/>
      <c r="V18" s="24"/>
      <c r="W18" s="24"/>
    </row>
    <row r="19" spans="2:23" x14ac:dyDescent="0.2">
      <c r="B19" s="21" t="str">
        <v/>
      </c>
      <c r="C19" s="2"/>
      <c r="D19" s="18"/>
      <c r="E19" s="79"/>
      <c r="F19" s="2"/>
      <c r="G19" s="24"/>
      <c r="H19" s="24"/>
      <c r="I19" s="24"/>
      <c r="J19" s="24"/>
      <c r="K19" s="24"/>
      <c r="L19" s="24"/>
      <c r="M19" s="24"/>
      <c r="N19" s="24"/>
      <c r="O19" s="24"/>
      <c r="P19" s="24"/>
      <c r="Q19" s="24"/>
      <c r="R19" s="24"/>
      <c r="S19" s="24"/>
      <c r="T19" s="24"/>
      <c r="U19" s="24"/>
      <c r="V19" s="24"/>
      <c r="W19" s="24"/>
    </row>
    <row r="20" spans="2:23" x14ac:dyDescent="0.2">
      <c r="B20" s="21" t="str">
        <v/>
      </c>
      <c r="C20" s="2"/>
      <c r="D20" s="18"/>
      <c r="E20" s="79"/>
      <c r="F20" s="2"/>
      <c r="G20" s="24"/>
      <c r="H20" s="24"/>
      <c r="I20" s="24"/>
      <c r="J20" s="24"/>
      <c r="K20" s="24"/>
      <c r="L20" s="24"/>
      <c r="M20" s="24"/>
      <c r="N20" s="24"/>
      <c r="O20" s="24"/>
      <c r="P20" s="24"/>
      <c r="Q20" s="24"/>
      <c r="R20" s="24"/>
      <c r="S20" s="24"/>
      <c r="T20" s="24"/>
      <c r="U20" s="24"/>
      <c r="V20" s="24"/>
      <c r="W20" s="24"/>
    </row>
    <row r="21" spans="2:23" x14ac:dyDescent="0.2">
      <c r="B21" s="21" t="str">
        <v/>
      </c>
      <c r="C21" s="2"/>
      <c r="D21" s="18"/>
      <c r="E21" s="79"/>
      <c r="F21" s="2"/>
      <c r="G21" s="24"/>
      <c r="H21" s="24"/>
      <c r="I21" s="24"/>
      <c r="J21" s="24"/>
      <c r="K21" s="24"/>
      <c r="L21" s="24"/>
      <c r="M21" s="24"/>
      <c r="N21" s="24"/>
      <c r="O21" s="24"/>
      <c r="P21" s="24"/>
      <c r="Q21" s="24"/>
      <c r="R21" s="24"/>
      <c r="S21" s="24"/>
      <c r="T21" s="24"/>
      <c r="U21" s="24"/>
      <c r="V21" s="24"/>
      <c r="W21" s="24"/>
    </row>
    <row r="22" spans="2:23" x14ac:dyDescent="0.2">
      <c r="B22" s="21" t="str">
        <v/>
      </c>
      <c r="C22" s="2"/>
      <c r="D22" s="18"/>
      <c r="E22" s="79"/>
      <c r="F22" s="2"/>
      <c r="G22" s="24"/>
      <c r="H22" s="24"/>
      <c r="I22" s="24"/>
      <c r="J22" s="24"/>
      <c r="K22" s="24"/>
      <c r="L22" s="24"/>
      <c r="M22" s="24"/>
      <c r="N22" s="24"/>
      <c r="O22" s="24"/>
      <c r="P22" s="24"/>
      <c r="Q22" s="24"/>
      <c r="R22" s="24"/>
      <c r="S22" s="24"/>
      <c r="T22" s="24"/>
      <c r="U22" s="24"/>
      <c r="V22" s="24"/>
      <c r="W22" s="24"/>
    </row>
    <row r="23" spans="2:23" x14ac:dyDescent="0.2">
      <c r="B23" s="21" t="str">
        <v/>
      </c>
      <c r="C23" s="2"/>
      <c r="D23" s="18"/>
      <c r="E23" s="79"/>
      <c r="F23" s="2"/>
      <c r="G23" s="24"/>
      <c r="H23" s="24"/>
      <c r="I23" s="24"/>
      <c r="J23" s="24"/>
      <c r="K23" s="24"/>
      <c r="L23" s="24"/>
      <c r="M23" s="24"/>
      <c r="N23" s="24"/>
      <c r="O23" s="24"/>
      <c r="P23" s="24"/>
      <c r="Q23" s="24"/>
      <c r="R23" s="24"/>
      <c r="S23" s="24"/>
      <c r="T23" s="24"/>
      <c r="U23" s="24"/>
      <c r="V23" s="24"/>
      <c r="W23" s="24"/>
    </row>
    <row r="24" spans="2:23" x14ac:dyDescent="0.2">
      <c r="B24" s="21" t="str">
        <v/>
      </c>
      <c r="C24" s="2"/>
      <c r="D24" s="18"/>
      <c r="E24" s="79"/>
      <c r="F24" s="2"/>
      <c r="G24" s="24"/>
      <c r="H24" s="24"/>
      <c r="I24" s="24"/>
      <c r="J24" s="24"/>
      <c r="K24" s="24"/>
      <c r="L24" s="24"/>
      <c r="M24" s="24"/>
      <c r="N24" s="24"/>
      <c r="O24" s="24"/>
      <c r="P24" s="24"/>
      <c r="Q24" s="24"/>
      <c r="R24" s="24"/>
      <c r="S24" s="24"/>
      <c r="T24" s="24"/>
      <c r="U24" s="24"/>
      <c r="V24" s="24"/>
      <c r="W24" s="24"/>
    </row>
    <row r="25" spans="2:23" x14ac:dyDescent="0.2">
      <c r="B25" s="21" t="str">
        <v/>
      </c>
      <c r="C25" s="2"/>
      <c r="D25" s="18"/>
      <c r="E25" s="79"/>
      <c r="F25" s="2"/>
      <c r="G25" s="24"/>
      <c r="H25" s="24"/>
      <c r="I25" s="24"/>
      <c r="J25" s="24"/>
      <c r="K25" s="24"/>
      <c r="L25" s="24"/>
      <c r="M25" s="24"/>
      <c r="N25" s="24"/>
      <c r="O25" s="24"/>
      <c r="P25" s="24"/>
      <c r="Q25" s="24"/>
      <c r="R25" s="24"/>
      <c r="S25" s="24"/>
      <c r="T25" s="24"/>
      <c r="U25" s="24"/>
      <c r="V25" s="24"/>
      <c r="W25" s="24"/>
    </row>
    <row r="26" spans="2:23" x14ac:dyDescent="0.2">
      <c r="B26" s="21" t="str">
        <v/>
      </c>
      <c r="C26" s="2"/>
      <c r="D26" s="18"/>
      <c r="E26" s="79"/>
      <c r="F26" s="2"/>
      <c r="G26" s="24"/>
      <c r="H26" s="24"/>
      <c r="I26" s="24"/>
      <c r="J26" s="24"/>
      <c r="K26" s="24"/>
      <c r="L26" s="24"/>
      <c r="M26" s="24"/>
      <c r="N26" s="24"/>
      <c r="O26" s="24"/>
      <c r="P26" s="24"/>
      <c r="Q26" s="24"/>
      <c r="R26" s="24"/>
      <c r="S26" s="24"/>
      <c r="T26" s="24"/>
      <c r="U26" s="24"/>
      <c r="V26" s="24"/>
      <c r="W26" s="24"/>
    </row>
    <row r="27" spans="2:23" x14ac:dyDescent="0.2">
      <c r="B27" s="21" t="str">
        <v/>
      </c>
      <c r="C27" s="2"/>
      <c r="D27" s="18"/>
      <c r="E27" s="79"/>
      <c r="F27" s="2"/>
      <c r="G27" s="24"/>
      <c r="H27" s="24"/>
      <c r="I27" s="24"/>
      <c r="J27" s="24"/>
      <c r="K27" s="24"/>
      <c r="L27" s="24"/>
      <c r="M27" s="24"/>
      <c r="N27" s="24"/>
      <c r="O27" s="24"/>
      <c r="P27" s="24"/>
      <c r="Q27" s="24"/>
      <c r="R27" s="24"/>
      <c r="S27" s="24"/>
      <c r="T27" s="24"/>
      <c r="U27" s="24"/>
      <c r="V27" s="24"/>
      <c r="W27" s="24"/>
    </row>
    <row r="28" spans="2:23" x14ac:dyDescent="0.2">
      <c r="B28" s="21" t="str">
        <v/>
      </c>
      <c r="C28" s="2"/>
      <c r="D28" s="18"/>
      <c r="E28" s="79"/>
      <c r="F28" s="2"/>
      <c r="G28" s="24"/>
      <c r="H28" s="24"/>
      <c r="I28" s="24"/>
      <c r="J28" s="24"/>
      <c r="K28" s="24"/>
      <c r="L28" s="24"/>
      <c r="M28" s="24"/>
      <c r="N28" s="24"/>
      <c r="O28" s="24"/>
      <c r="P28" s="24"/>
      <c r="Q28" s="24"/>
      <c r="R28" s="24"/>
      <c r="S28" s="24"/>
      <c r="T28" s="24"/>
      <c r="U28" s="24"/>
      <c r="V28" s="24"/>
      <c r="W28" s="24"/>
    </row>
    <row r="29" spans="2:23" x14ac:dyDescent="0.2">
      <c r="B29" s="21" t="str">
        <v/>
      </c>
      <c r="C29" s="2"/>
      <c r="D29" s="18"/>
      <c r="E29" s="79"/>
      <c r="F29" s="2"/>
      <c r="G29" s="24"/>
      <c r="H29" s="24"/>
      <c r="I29" s="24"/>
      <c r="J29" s="24"/>
      <c r="K29" s="24"/>
      <c r="L29" s="24"/>
      <c r="M29" s="24"/>
      <c r="N29" s="24"/>
      <c r="O29" s="24"/>
      <c r="P29" s="24"/>
      <c r="Q29" s="24"/>
      <c r="R29" s="24"/>
      <c r="S29" s="24"/>
      <c r="T29" s="24"/>
      <c r="U29" s="24"/>
      <c r="V29" s="24"/>
      <c r="W29" s="24"/>
    </row>
    <row r="30" spans="2:23" x14ac:dyDescent="0.2">
      <c r="B30" s="21" t="str">
        <v/>
      </c>
      <c r="C30" s="2"/>
      <c r="D30" s="18"/>
      <c r="E30" s="79"/>
      <c r="F30" s="2"/>
      <c r="G30" s="24"/>
      <c r="H30" s="24"/>
      <c r="I30" s="24"/>
      <c r="J30" s="24"/>
      <c r="K30" s="24"/>
      <c r="L30" s="24"/>
      <c r="M30" s="24"/>
      <c r="N30" s="24"/>
      <c r="O30" s="24"/>
      <c r="P30" s="24"/>
      <c r="Q30" s="24"/>
      <c r="R30" s="24"/>
      <c r="S30" s="24"/>
      <c r="T30" s="24"/>
      <c r="U30" s="24"/>
      <c r="V30" s="24"/>
      <c r="W30" s="24"/>
    </row>
    <row r="31" spans="2:23" x14ac:dyDescent="0.2">
      <c r="B31" s="21" t="str">
        <v/>
      </c>
      <c r="C31" s="2"/>
      <c r="D31" s="18"/>
      <c r="E31" s="79"/>
      <c r="F31" s="2"/>
      <c r="G31" s="24"/>
      <c r="H31" s="24"/>
      <c r="I31" s="24"/>
      <c r="J31" s="24"/>
      <c r="K31" s="24"/>
      <c r="L31" s="24"/>
      <c r="M31" s="24"/>
      <c r="N31" s="24"/>
      <c r="O31" s="24"/>
      <c r="P31" s="24"/>
      <c r="Q31" s="24"/>
      <c r="R31" s="24"/>
      <c r="S31" s="24"/>
      <c r="T31" s="24"/>
      <c r="U31" s="24"/>
      <c r="V31" s="24"/>
      <c r="W31" s="24"/>
    </row>
    <row r="32" spans="2:23" x14ac:dyDescent="0.2">
      <c r="B32" s="21" t="str">
        <v/>
      </c>
      <c r="C32" s="2"/>
      <c r="D32" s="18"/>
      <c r="E32" s="79"/>
      <c r="F32" s="2"/>
      <c r="G32" s="24"/>
      <c r="H32" s="24"/>
      <c r="I32" s="24"/>
      <c r="J32" s="24"/>
      <c r="K32" s="24"/>
      <c r="L32" s="24"/>
      <c r="M32" s="24"/>
      <c r="N32" s="24"/>
      <c r="O32" s="24"/>
      <c r="P32" s="24"/>
      <c r="Q32" s="24"/>
      <c r="R32" s="24"/>
      <c r="S32" s="24"/>
      <c r="T32" s="24"/>
      <c r="U32" s="24"/>
      <c r="V32" s="24"/>
      <c r="W32" s="24"/>
    </row>
    <row r="33" spans="2:23" x14ac:dyDescent="0.2">
      <c r="B33" s="21" t="str">
        <v/>
      </c>
      <c r="C33" s="2"/>
      <c r="D33" s="18"/>
      <c r="E33" s="79"/>
      <c r="F33" s="2"/>
      <c r="G33" s="24"/>
      <c r="H33" s="24"/>
      <c r="I33" s="24"/>
      <c r="J33" s="24"/>
      <c r="K33" s="24"/>
      <c r="L33" s="24"/>
      <c r="M33" s="24"/>
      <c r="N33" s="24"/>
      <c r="O33" s="24"/>
      <c r="P33" s="24"/>
      <c r="Q33" s="24"/>
      <c r="R33" s="24"/>
      <c r="S33" s="24"/>
      <c r="T33" s="24"/>
      <c r="U33" s="24"/>
      <c r="V33" s="24"/>
      <c r="W33" s="24"/>
    </row>
    <row r="34" spans="2:23" x14ac:dyDescent="0.2">
      <c r="B34" s="21" t="str">
        <v/>
      </c>
      <c r="C34" s="2"/>
      <c r="D34" s="18"/>
      <c r="E34" s="79"/>
      <c r="F34" s="2"/>
      <c r="G34" s="24"/>
      <c r="H34" s="24"/>
      <c r="I34" s="24"/>
      <c r="J34" s="24"/>
      <c r="K34" s="24"/>
      <c r="L34" s="24"/>
      <c r="M34" s="24"/>
      <c r="N34" s="24"/>
      <c r="O34" s="24"/>
      <c r="P34" s="24"/>
      <c r="Q34" s="24"/>
      <c r="R34" s="24"/>
      <c r="S34" s="24"/>
      <c r="T34" s="24"/>
      <c r="U34" s="24"/>
      <c r="V34" s="24"/>
      <c r="W34" s="24"/>
    </row>
    <row r="35" spans="2:23" x14ac:dyDescent="0.2">
      <c r="B35" s="21" t="str">
        <v/>
      </c>
      <c r="C35" s="2"/>
      <c r="D35" s="18"/>
      <c r="E35" s="79"/>
      <c r="F35" s="2"/>
      <c r="G35" s="24"/>
      <c r="H35" s="24"/>
      <c r="I35" s="24"/>
      <c r="J35" s="24"/>
      <c r="K35" s="24"/>
      <c r="L35" s="24"/>
      <c r="M35" s="24"/>
      <c r="N35" s="24"/>
      <c r="O35" s="24"/>
      <c r="P35" s="24"/>
      <c r="Q35" s="24"/>
      <c r="R35" s="24"/>
      <c r="S35" s="24"/>
      <c r="T35" s="24"/>
      <c r="U35" s="24"/>
      <c r="V35" s="24"/>
      <c r="W35" s="24"/>
    </row>
    <row r="36" spans="2:23" x14ac:dyDescent="0.2">
      <c r="B36" s="21" t="str">
        <v/>
      </c>
      <c r="C36" s="2"/>
      <c r="D36" s="18"/>
      <c r="E36" s="79"/>
      <c r="F36" s="2"/>
      <c r="G36" s="24"/>
      <c r="H36" s="24"/>
      <c r="I36" s="24"/>
      <c r="J36" s="24"/>
      <c r="K36" s="24"/>
      <c r="L36" s="24"/>
      <c r="M36" s="24"/>
      <c r="N36" s="24"/>
      <c r="O36" s="24"/>
      <c r="P36" s="24"/>
      <c r="Q36" s="24"/>
      <c r="R36" s="24"/>
      <c r="S36" s="24"/>
      <c r="T36" s="24"/>
      <c r="U36" s="24"/>
      <c r="V36" s="24"/>
      <c r="W36" s="24"/>
    </row>
    <row r="37" spans="2:23" x14ac:dyDescent="0.2">
      <c r="B37" s="21" t="str">
        <v/>
      </c>
      <c r="C37" s="2"/>
      <c r="D37" s="18"/>
      <c r="E37" s="79"/>
      <c r="F37" s="2"/>
      <c r="G37" s="24"/>
      <c r="H37" s="24"/>
      <c r="I37" s="24"/>
      <c r="J37" s="24"/>
      <c r="K37" s="24"/>
      <c r="L37" s="24"/>
      <c r="M37" s="24"/>
      <c r="N37" s="24"/>
      <c r="O37" s="24"/>
      <c r="P37" s="24"/>
      <c r="Q37" s="24"/>
      <c r="R37" s="24"/>
      <c r="S37" s="24"/>
      <c r="T37" s="24"/>
      <c r="U37" s="24"/>
      <c r="V37" s="24"/>
      <c r="W37" s="24"/>
    </row>
    <row r="38" spans="2:23" x14ac:dyDescent="0.2">
      <c r="B38" s="21" t="str">
        <v/>
      </c>
      <c r="C38" s="2"/>
      <c r="D38" s="18"/>
      <c r="E38" s="79"/>
      <c r="F38" s="2"/>
      <c r="G38" s="24"/>
      <c r="H38" s="24"/>
      <c r="I38" s="24"/>
      <c r="J38" s="24"/>
      <c r="K38" s="24"/>
      <c r="L38" s="24"/>
      <c r="M38" s="24"/>
      <c r="N38" s="24"/>
      <c r="O38" s="24"/>
      <c r="P38" s="24"/>
      <c r="Q38" s="24"/>
      <c r="R38" s="24"/>
      <c r="S38" s="24"/>
      <c r="T38" s="24"/>
      <c r="U38" s="24"/>
      <c r="V38" s="24"/>
      <c r="W38" s="24"/>
    </row>
    <row r="39" spans="2:23" x14ac:dyDescent="0.2">
      <c r="B39" s="21" t="str">
        <v/>
      </c>
      <c r="C39" s="2"/>
      <c r="D39" s="18"/>
      <c r="E39" s="79"/>
      <c r="F39" s="2"/>
      <c r="G39" s="24"/>
      <c r="H39" s="24"/>
      <c r="I39" s="24"/>
      <c r="J39" s="24"/>
      <c r="K39" s="24"/>
      <c r="L39" s="24"/>
      <c r="M39" s="24"/>
      <c r="N39" s="24"/>
      <c r="O39" s="24"/>
      <c r="P39" s="24"/>
      <c r="Q39" s="24"/>
      <c r="R39" s="24"/>
      <c r="S39" s="24"/>
      <c r="T39" s="24"/>
      <c r="U39" s="24"/>
      <c r="V39" s="24"/>
      <c r="W39" s="24"/>
    </row>
    <row r="40" spans="2:23" x14ac:dyDescent="0.2">
      <c r="B40" s="21" t="str">
        <v/>
      </c>
      <c r="C40" s="2"/>
      <c r="D40" s="18"/>
      <c r="E40" s="79"/>
      <c r="F40" s="2"/>
      <c r="G40" s="24"/>
      <c r="H40" s="24"/>
      <c r="I40" s="24"/>
      <c r="J40" s="24"/>
      <c r="K40" s="24"/>
      <c r="L40" s="24"/>
      <c r="M40" s="24"/>
      <c r="N40" s="24"/>
      <c r="O40" s="24"/>
      <c r="P40" s="24"/>
      <c r="Q40" s="24"/>
      <c r="R40" s="24"/>
      <c r="S40" s="24"/>
      <c r="T40" s="24"/>
      <c r="U40" s="24"/>
      <c r="V40" s="24"/>
      <c r="W40" s="24"/>
    </row>
    <row r="41" spans="2:23" x14ac:dyDescent="0.2">
      <c r="B41" s="21" t="str">
        <v/>
      </c>
      <c r="C41" s="2"/>
      <c r="D41" s="18"/>
      <c r="E41" s="79"/>
      <c r="F41" s="2"/>
      <c r="G41" s="24"/>
      <c r="H41" s="24"/>
      <c r="I41" s="24"/>
      <c r="J41" s="24"/>
      <c r="K41" s="24"/>
      <c r="L41" s="24"/>
      <c r="M41" s="24"/>
      <c r="N41" s="24"/>
      <c r="O41" s="24"/>
      <c r="P41" s="24"/>
      <c r="Q41" s="24"/>
      <c r="R41" s="24"/>
      <c r="S41" s="24"/>
      <c r="T41" s="24"/>
      <c r="U41" s="24"/>
      <c r="V41" s="24"/>
      <c r="W41" s="24"/>
    </row>
    <row r="42" spans="2:23" x14ac:dyDescent="0.2">
      <c r="B42" s="21" t="str">
        <v/>
      </c>
      <c r="C42" s="2"/>
      <c r="D42" s="18"/>
      <c r="E42" s="79"/>
      <c r="F42" s="2"/>
      <c r="G42" s="24"/>
      <c r="H42" s="24"/>
      <c r="I42" s="24"/>
      <c r="J42" s="24"/>
      <c r="K42" s="24"/>
      <c r="L42" s="24"/>
      <c r="M42" s="24"/>
      <c r="N42" s="24"/>
      <c r="O42" s="24"/>
      <c r="P42" s="24"/>
      <c r="Q42" s="24"/>
      <c r="R42" s="24"/>
      <c r="S42" s="24"/>
      <c r="T42" s="24"/>
      <c r="U42" s="24"/>
      <c r="V42" s="24"/>
      <c r="W42" s="24"/>
    </row>
    <row r="43" spans="2:23" x14ac:dyDescent="0.2">
      <c r="B43" s="21" t="str">
        <v/>
      </c>
      <c r="C43" s="2"/>
      <c r="D43" s="18"/>
      <c r="E43" s="79"/>
      <c r="F43" s="2"/>
      <c r="G43" s="24"/>
      <c r="H43" s="24"/>
      <c r="I43" s="24"/>
      <c r="J43" s="24"/>
      <c r="K43" s="24"/>
      <c r="L43" s="24"/>
      <c r="M43" s="24"/>
      <c r="N43" s="24"/>
      <c r="O43" s="24"/>
      <c r="P43" s="24"/>
      <c r="Q43" s="24"/>
      <c r="R43" s="24"/>
      <c r="S43" s="24"/>
      <c r="T43" s="24"/>
      <c r="U43" s="24"/>
      <c r="V43" s="24"/>
      <c r="W43" s="24"/>
    </row>
    <row r="44" spans="2:23" x14ac:dyDescent="0.2">
      <c r="B44" s="21" t="str">
        <v/>
      </c>
      <c r="C44" s="2"/>
      <c r="D44" s="18"/>
      <c r="E44" s="79"/>
      <c r="F44" s="2"/>
      <c r="G44" s="24"/>
      <c r="H44" s="24"/>
      <c r="I44" s="24"/>
      <c r="J44" s="24"/>
      <c r="K44" s="24"/>
      <c r="L44" s="24"/>
      <c r="M44" s="24"/>
      <c r="N44" s="24"/>
      <c r="O44" s="24"/>
      <c r="P44" s="24"/>
      <c r="Q44" s="24"/>
      <c r="R44" s="24"/>
      <c r="S44" s="24"/>
      <c r="T44" s="24"/>
      <c r="U44" s="24"/>
      <c r="V44" s="24"/>
      <c r="W44" s="24"/>
    </row>
    <row r="45" spans="2:23" x14ac:dyDescent="0.2">
      <c r="B45" s="21" t="str">
        <v/>
      </c>
      <c r="C45" s="2"/>
      <c r="D45" s="18"/>
      <c r="E45" s="79"/>
      <c r="F45" s="2"/>
      <c r="G45" s="24"/>
      <c r="H45" s="24"/>
      <c r="I45" s="24"/>
      <c r="J45" s="24"/>
      <c r="K45" s="24"/>
      <c r="L45" s="24"/>
      <c r="M45" s="24"/>
      <c r="N45" s="24"/>
      <c r="O45" s="24"/>
      <c r="P45" s="24"/>
      <c r="Q45" s="24"/>
      <c r="R45" s="24"/>
      <c r="S45" s="24"/>
      <c r="T45" s="24"/>
      <c r="U45" s="24"/>
      <c r="V45" s="24"/>
      <c r="W45" s="24"/>
    </row>
    <row r="46" spans="2:23" x14ac:dyDescent="0.2">
      <c r="B46" s="21" t="str">
        <v/>
      </c>
      <c r="C46" s="2"/>
      <c r="D46" s="18"/>
      <c r="E46" s="79"/>
      <c r="F46" s="2"/>
      <c r="G46" s="24"/>
      <c r="H46" s="24"/>
      <c r="I46" s="24"/>
      <c r="J46" s="24"/>
      <c r="K46" s="24"/>
      <c r="L46" s="24"/>
      <c r="M46" s="24"/>
      <c r="N46" s="24"/>
      <c r="O46" s="24"/>
      <c r="P46" s="24"/>
      <c r="Q46" s="24"/>
      <c r="R46" s="24"/>
      <c r="S46" s="24"/>
      <c r="T46" s="24"/>
      <c r="U46" s="24"/>
      <c r="V46" s="24"/>
      <c r="W46" s="24"/>
    </row>
    <row r="47" spans="2:23" x14ac:dyDescent="0.2">
      <c r="B47" s="21" t="str">
        <v/>
      </c>
      <c r="C47" s="2"/>
      <c r="D47" s="18"/>
      <c r="E47" s="79"/>
      <c r="F47" s="2"/>
      <c r="G47" s="24"/>
      <c r="H47" s="24"/>
      <c r="I47" s="24"/>
      <c r="J47" s="24"/>
      <c r="K47" s="24"/>
      <c r="L47" s="24"/>
      <c r="M47" s="24"/>
      <c r="N47" s="24"/>
      <c r="O47" s="24"/>
      <c r="P47" s="24"/>
      <c r="Q47" s="24"/>
      <c r="R47" s="24"/>
      <c r="S47" s="24"/>
      <c r="T47" s="24"/>
      <c r="U47" s="24"/>
      <c r="V47" s="24"/>
      <c r="W47" s="24"/>
    </row>
    <row r="48" spans="2:23" x14ac:dyDescent="0.2">
      <c r="B48" s="21" t="str">
        <v/>
      </c>
      <c r="C48" s="2"/>
      <c r="D48" s="18"/>
      <c r="E48" s="79"/>
      <c r="F48" s="2"/>
      <c r="G48" s="24"/>
      <c r="H48" s="24"/>
      <c r="I48" s="24"/>
      <c r="J48" s="24"/>
      <c r="K48" s="24"/>
      <c r="L48" s="24"/>
      <c r="M48" s="24"/>
      <c r="N48" s="24"/>
      <c r="O48" s="24"/>
      <c r="P48" s="24"/>
      <c r="Q48" s="24"/>
      <c r="R48" s="24"/>
      <c r="S48" s="24"/>
      <c r="T48" s="24"/>
      <c r="U48" s="24"/>
      <c r="V48" s="24"/>
      <c r="W48" s="24"/>
    </row>
    <row r="49" spans="2:23" x14ac:dyDescent="0.2">
      <c r="B49" s="21" t="str">
        <v/>
      </c>
      <c r="C49" s="2"/>
      <c r="D49" s="18"/>
      <c r="E49" s="79"/>
      <c r="F49" s="2"/>
      <c r="G49" s="24"/>
      <c r="H49" s="24"/>
      <c r="I49" s="24"/>
      <c r="J49" s="24"/>
      <c r="K49" s="24"/>
      <c r="L49" s="24"/>
      <c r="M49" s="24"/>
      <c r="N49" s="24"/>
      <c r="O49" s="24"/>
      <c r="P49" s="24"/>
      <c r="Q49" s="24"/>
      <c r="R49" s="24"/>
      <c r="S49" s="24"/>
      <c r="T49" s="24"/>
      <c r="U49" s="24"/>
      <c r="V49" s="24"/>
      <c r="W49" s="24"/>
    </row>
    <row r="50" spans="2:23" x14ac:dyDescent="0.2">
      <c r="B50" s="21" t="str">
        <v/>
      </c>
      <c r="C50" s="2"/>
      <c r="D50" s="18"/>
      <c r="E50" s="79"/>
      <c r="F50" s="2"/>
      <c r="G50" s="24"/>
      <c r="H50" s="24"/>
      <c r="I50" s="24"/>
      <c r="J50" s="24"/>
      <c r="K50" s="24"/>
      <c r="L50" s="24"/>
      <c r="M50" s="24"/>
      <c r="N50" s="24"/>
      <c r="O50" s="24"/>
      <c r="P50" s="24"/>
      <c r="Q50" s="24"/>
      <c r="R50" s="24"/>
      <c r="S50" s="24"/>
      <c r="T50" s="24"/>
      <c r="U50" s="24"/>
      <c r="V50" s="24"/>
      <c r="W50" s="24"/>
    </row>
    <row r="51" spans="2:23" x14ac:dyDescent="0.2">
      <c r="B51" s="21" t="str">
        <v/>
      </c>
      <c r="C51" s="2"/>
      <c r="D51" s="18"/>
      <c r="E51" s="79"/>
      <c r="F51" s="2"/>
      <c r="G51" s="24"/>
      <c r="H51" s="24"/>
      <c r="I51" s="24"/>
      <c r="J51" s="24"/>
      <c r="K51" s="24"/>
      <c r="L51" s="24"/>
      <c r="M51" s="24"/>
      <c r="N51" s="24"/>
      <c r="O51" s="24"/>
      <c r="P51" s="24"/>
      <c r="Q51" s="24"/>
      <c r="R51" s="24"/>
      <c r="S51" s="24"/>
      <c r="T51" s="24"/>
      <c r="U51" s="24"/>
      <c r="V51" s="24"/>
      <c r="W51" s="24"/>
    </row>
    <row r="52" spans="2:23" x14ac:dyDescent="0.2">
      <c r="B52" s="21" t="str">
        <v/>
      </c>
      <c r="C52" s="2"/>
      <c r="D52" s="18"/>
      <c r="E52" s="79"/>
      <c r="F52" s="2"/>
      <c r="G52" s="24"/>
      <c r="H52" s="24"/>
      <c r="I52" s="24"/>
      <c r="J52" s="24"/>
      <c r="K52" s="24"/>
      <c r="L52" s="24"/>
      <c r="M52" s="24"/>
      <c r="N52" s="24"/>
      <c r="O52" s="24"/>
      <c r="P52" s="24"/>
      <c r="Q52" s="24"/>
      <c r="R52" s="24"/>
      <c r="S52" s="24"/>
      <c r="T52" s="24"/>
      <c r="U52" s="24"/>
      <c r="V52" s="24"/>
      <c r="W52" s="24"/>
    </row>
    <row r="53" spans="2:23" x14ac:dyDescent="0.2">
      <c r="B53" s="21" t="str">
        <v/>
      </c>
      <c r="C53" s="2"/>
      <c r="D53" s="18"/>
      <c r="E53" s="79"/>
      <c r="F53" s="2"/>
      <c r="G53" s="24"/>
      <c r="H53" s="24"/>
      <c r="I53" s="24"/>
      <c r="J53" s="24"/>
      <c r="K53" s="24"/>
      <c r="L53" s="24"/>
      <c r="M53" s="24"/>
      <c r="N53" s="24"/>
      <c r="O53" s="24"/>
      <c r="P53" s="24"/>
      <c r="Q53" s="24"/>
      <c r="R53" s="24"/>
      <c r="S53" s="24"/>
      <c r="T53" s="24"/>
      <c r="U53" s="24"/>
      <c r="V53" s="24"/>
      <c r="W53" s="24"/>
    </row>
    <row r="54" spans="2:23" x14ac:dyDescent="0.2">
      <c r="B54" s="21" t="str">
        <v/>
      </c>
      <c r="C54" s="2"/>
      <c r="D54" s="18"/>
      <c r="E54" s="79"/>
      <c r="F54" s="2"/>
      <c r="G54" s="24"/>
      <c r="H54" s="24"/>
      <c r="I54" s="24"/>
      <c r="J54" s="24"/>
      <c r="K54" s="24"/>
      <c r="L54" s="24"/>
      <c r="M54" s="24"/>
      <c r="N54" s="24"/>
      <c r="O54" s="24"/>
      <c r="P54" s="24"/>
      <c r="Q54" s="24"/>
      <c r="R54" s="24"/>
      <c r="S54" s="24"/>
      <c r="T54" s="24"/>
      <c r="U54" s="24"/>
      <c r="V54" s="24"/>
      <c r="W54" s="24"/>
    </row>
    <row r="55" spans="2:23" x14ac:dyDescent="0.2">
      <c r="B55" s="21" t="str">
        <v/>
      </c>
      <c r="C55" s="2"/>
      <c r="D55" s="18"/>
      <c r="E55" s="79"/>
      <c r="F55" s="2"/>
      <c r="G55" s="24"/>
      <c r="H55" s="24"/>
      <c r="I55" s="24"/>
      <c r="J55" s="24"/>
      <c r="K55" s="24"/>
      <c r="L55" s="24"/>
      <c r="M55" s="24"/>
      <c r="N55" s="24"/>
      <c r="O55" s="24"/>
      <c r="P55" s="24"/>
      <c r="Q55" s="24"/>
      <c r="R55" s="24"/>
      <c r="S55" s="24"/>
      <c r="T55" s="24"/>
      <c r="U55" s="24"/>
      <c r="V55" s="24"/>
      <c r="W55" s="24"/>
    </row>
    <row r="56" spans="2:23" x14ac:dyDescent="0.2">
      <c r="B56" s="21" t="str">
        <v/>
      </c>
      <c r="C56" s="2"/>
      <c r="D56" s="18"/>
      <c r="E56" s="79"/>
      <c r="F56" s="2"/>
      <c r="G56" s="24"/>
      <c r="H56" s="24"/>
      <c r="I56" s="24"/>
      <c r="J56" s="24"/>
      <c r="K56" s="24"/>
      <c r="L56" s="24"/>
      <c r="M56" s="24"/>
      <c r="N56" s="24"/>
      <c r="O56" s="24"/>
      <c r="P56" s="24"/>
      <c r="Q56" s="24"/>
      <c r="R56" s="24"/>
      <c r="S56" s="24"/>
      <c r="T56" s="24"/>
      <c r="U56" s="24"/>
      <c r="V56" s="24"/>
      <c r="W56" s="24"/>
    </row>
    <row r="57" spans="2:23" x14ac:dyDescent="0.2">
      <c r="B57" s="21" t="str">
        <v/>
      </c>
      <c r="C57" s="2"/>
      <c r="D57" s="18"/>
      <c r="E57" s="79"/>
      <c r="F57" s="2"/>
      <c r="G57" s="24"/>
      <c r="H57" s="24"/>
      <c r="I57" s="24"/>
      <c r="J57" s="24"/>
      <c r="K57" s="24"/>
      <c r="L57" s="24"/>
      <c r="M57" s="24"/>
      <c r="N57" s="24"/>
      <c r="O57" s="24"/>
      <c r="P57" s="24"/>
      <c r="Q57" s="24"/>
      <c r="R57" s="24"/>
      <c r="S57" s="24"/>
      <c r="T57" s="24"/>
      <c r="U57" s="24"/>
      <c r="V57" s="24"/>
      <c r="W57" s="24"/>
    </row>
    <row r="58" spans="2:23" x14ac:dyDescent="0.2">
      <c r="B58" s="21" t="str">
        <v/>
      </c>
      <c r="C58" s="2"/>
      <c r="D58" s="18"/>
      <c r="E58" s="79"/>
      <c r="F58" s="2"/>
      <c r="G58" s="24"/>
      <c r="H58" s="24"/>
      <c r="I58" s="24"/>
      <c r="J58" s="24"/>
      <c r="K58" s="24"/>
      <c r="L58" s="24"/>
      <c r="M58" s="24"/>
      <c r="N58" s="24"/>
      <c r="O58" s="24"/>
      <c r="P58" s="24"/>
      <c r="Q58" s="24"/>
      <c r="R58" s="24"/>
      <c r="S58" s="24"/>
      <c r="T58" s="24"/>
      <c r="U58" s="24"/>
      <c r="V58" s="24"/>
      <c r="W58" s="24"/>
    </row>
    <row r="59" spans="2:23" x14ac:dyDescent="0.2">
      <c r="B59" s="21" t="str">
        <v/>
      </c>
      <c r="C59" s="2"/>
      <c r="D59" s="18"/>
      <c r="E59" s="79"/>
      <c r="F59" s="2"/>
      <c r="G59" s="24"/>
      <c r="H59" s="24"/>
      <c r="I59" s="24"/>
      <c r="J59" s="24"/>
      <c r="K59" s="24"/>
      <c r="L59" s="24"/>
      <c r="M59" s="24"/>
      <c r="N59" s="24"/>
      <c r="O59" s="24"/>
      <c r="P59" s="24"/>
      <c r="Q59" s="24"/>
      <c r="R59" s="24"/>
      <c r="S59" s="24"/>
      <c r="T59" s="24"/>
      <c r="U59" s="24"/>
      <c r="V59" s="24"/>
      <c r="W59" s="24"/>
    </row>
    <row r="60" spans="2:23" x14ac:dyDescent="0.2">
      <c r="B60" s="21" t="str">
        <v/>
      </c>
      <c r="C60" s="2"/>
      <c r="D60" s="18"/>
      <c r="E60" s="79"/>
      <c r="F60" s="2"/>
      <c r="G60" s="24"/>
      <c r="H60" s="24"/>
      <c r="I60" s="24"/>
      <c r="J60" s="24"/>
      <c r="K60" s="24"/>
      <c r="L60" s="24"/>
      <c r="M60" s="24"/>
      <c r="N60" s="24"/>
      <c r="O60" s="24"/>
      <c r="P60" s="24"/>
      <c r="Q60" s="24"/>
      <c r="R60" s="24"/>
      <c r="S60" s="24"/>
      <c r="T60" s="24"/>
      <c r="U60" s="24"/>
      <c r="V60" s="24"/>
      <c r="W60" s="24"/>
    </row>
    <row r="61" spans="2:23" x14ac:dyDescent="0.2">
      <c r="B61" s="21" t="str">
        <v/>
      </c>
      <c r="C61" s="2"/>
      <c r="D61" s="18"/>
      <c r="E61" s="79"/>
      <c r="F61" s="2"/>
      <c r="G61" s="24"/>
      <c r="H61" s="24"/>
      <c r="I61" s="24"/>
      <c r="J61" s="24"/>
      <c r="K61" s="24"/>
      <c r="L61" s="24"/>
      <c r="M61" s="24"/>
      <c r="N61" s="24"/>
      <c r="O61" s="24"/>
      <c r="P61" s="24"/>
      <c r="Q61" s="24"/>
      <c r="R61" s="24"/>
      <c r="S61" s="24"/>
      <c r="T61" s="24"/>
      <c r="U61" s="24"/>
      <c r="V61" s="24"/>
      <c r="W61" s="24"/>
    </row>
    <row r="62" spans="2:23" x14ac:dyDescent="0.2">
      <c r="B62" s="21" t="str">
        <v/>
      </c>
      <c r="C62" s="2"/>
      <c r="D62" s="18"/>
      <c r="E62" s="79"/>
      <c r="F62" s="2"/>
      <c r="G62" s="24"/>
      <c r="H62" s="24"/>
      <c r="I62" s="24"/>
      <c r="J62" s="24"/>
      <c r="K62" s="24"/>
      <c r="L62" s="24"/>
      <c r="M62" s="24"/>
      <c r="N62" s="24"/>
      <c r="O62" s="24"/>
      <c r="P62" s="24"/>
      <c r="Q62" s="24"/>
      <c r="R62" s="24"/>
      <c r="S62" s="24"/>
      <c r="T62" s="24"/>
      <c r="U62" s="24"/>
      <c r="V62" s="24"/>
      <c r="W62" s="24"/>
    </row>
    <row r="63" spans="2:23" ht="10.050000000000001" customHeight="1" x14ac:dyDescent="0.2">
      <c r="B63" s="21" t="str">
        <v/>
      </c>
      <c r="C63" s="2"/>
      <c r="D63" s="25"/>
      <c r="E63" s="79"/>
      <c r="F63" s="2"/>
      <c r="G63" s="24"/>
      <c r="H63" s="24"/>
      <c r="I63" s="24"/>
      <c r="J63" s="24"/>
      <c r="K63" s="24"/>
      <c r="L63" s="24"/>
      <c r="M63" s="24"/>
      <c r="N63" s="24"/>
      <c r="O63" s="24"/>
      <c r="P63" s="24"/>
      <c r="Q63" s="24"/>
      <c r="R63" s="24"/>
      <c r="S63" s="24"/>
      <c r="T63" s="24"/>
      <c r="U63" s="24"/>
      <c r="V63" s="24"/>
      <c r="W63" s="24"/>
    </row>
    <row r="64" spans="2:23" x14ac:dyDescent="0.2">
      <c r="B64" s="21" t="str">
        <v/>
      </c>
      <c r="C64" s="2"/>
      <c r="D64" s="25"/>
      <c r="E64" s="79"/>
      <c r="F64" s="2"/>
      <c r="G64" s="24"/>
      <c r="H64" s="24"/>
      <c r="I64" s="24"/>
      <c r="J64" s="24"/>
      <c r="K64" s="24"/>
      <c r="L64" s="24"/>
      <c r="M64" s="24"/>
      <c r="N64" s="24"/>
      <c r="O64" s="24"/>
      <c r="P64" s="24"/>
      <c r="Q64" s="24"/>
      <c r="R64" s="24"/>
      <c r="S64" s="24"/>
      <c r="T64" s="24"/>
      <c r="U64" s="24"/>
      <c r="V64" s="24"/>
      <c r="W64" s="24"/>
    </row>
    <row r="65" spans="2:23" x14ac:dyDescent="0.2">
      <c r="B65" s="21" t="str">
        <v/>
      </c>
      <c r="C65" s="2"/>
      <c r="D65" s="25"/>
      <c r="E65" s="79"/>
      <c r="F65" s="2"/>
      <c r="G65" s="24"/>
      <c r="H65" s="24"/>
      <c r="I65" s="24"/>
      <c r="J65" s="24"/>
      <c r="K65" s="24"/>
      <c r="L65" s="24"/>
      <c r="M65" s="24"/>
      <c r="N65" s="24"/>
      <c r="O65" s="24"/>
      <c r="P65" s="24"/>
      <c r="Q65" s="24"/>
      <c r="R65" s="24"/>
      <c r="S65" s="24"/>
      <c r="T65" s="24"/>
      <c r="U65" s="24"/>
      <c r="V65" s="24"/>
      <c r="W65" s="24"/>
    </row>
    <row r="66" spans="2:23" x14ac:dyDescent="0.2">
      <c r="B66" s="21" t="str">
        <v/>
      </c>
      <c r="C66" s="2"/>
      <c r="D66" s="25"/>
      <c r="E66" s="79"/>
      <c r="F66" s="2"/>
      <c r="G66" s="24"/>
      <c r="H66" s="24"/>
      <c r="I66" s="24"/>
      <c r="J66" s="24"/>
      <c r="K66" s="24"/>
      <c r="L66" s="24"/>
      <c r="M66" s="24"/>
      <c r="N66" s="24"/>
      <c r="O66" s="24"/>
      <c r="P66" s="24"/>
      <c r="Q66" s="24"/>
      <c r="R66" s="24"/>
      <c r="S66" s="24"/>
      <c r="T66" s="24"/>
      <c r="U66" s="24"/>
      <c r="V66" s="24"/>
      <c r="W66" s="24"/>
    </row>
    <row r="67" spans="2:23" x14ac:dyDescent="0.2">
      <c r="B67" s="21" t="str">
        <v/>
      </c>
      <c r="C67" s="2"/>
      <c r="D67" s="25"/>
      <c r="E67" s="79"/>
      <c r="F67" s="2"/>
      <c r="G67" s="24"/>
      <c r="H67" s="24"/>
      <c r="I67" s="24"/>
      <c r="J67" s="24"/>
      <c r="K67" s="24"/>
      <c r="L67" s="24"/>
      <c r="M67" s="24"/>
      <c r="N67" s="24"/>
      <c r="O67" s="24"/>
      <c r="P67" s="24"/>
      <c r="Q67" s="24"/>
      <c r="R67" s="24"/>
      <c r="S67" s="24"/>
      <c r="T67" s="24"/>
      <c r="U67" s="24"/>
      <c r="V67" s="24"/>
      <c r="W67" s="24"/>
    </row>
    <row r="68" spans="2:23" ht="10.050000000000001" customHeight="1" x14ac:dyDescent="0.2">
      <c r="B68" s="21" t="str">
        <v/>
      </c>
      <c r="C68" s="2"/>
      <c r="D68" s="25"/>
      <c r="E68" s="79"/>
      <c r="F68" s="2"/>
      <c r="G68" s="24"/>
      <c r="H68" s="24"/>
      <c r="I68" s="24"/>
      <c r="J68" s="24"/>
      <c r="K68" s="24"/>
      <c r="L68" s="24"/>
      <c r="M68" s="24"/>
      <c r="N68" s="24"/>
      <c r="O68" s="24"/>
      <c r="P68" s="24"/>
      <c r="Q68" s="24"/>
      <c r="R68" s="24"/>
      <c r="S68" s="24"/>
      <c r="T68" s="24"/>
      <c r="U68" s="24"/>
      <c r="V68" s="24"/>
      <c r="W68" s="24"/>
    </row>
    <row r="69" spans="2:23" x14ac:dyDescent="0.2">
      <c r="B69" s="21" t="str">
        <v/>
      </c>
      <c r="C69" s="2"/>
      <c r="D69" s="25"/>
      <c r="E69" s="79"/>
      <c r="F69" s="2"/>
      <c r="G69" s="24"/>
      <c r="H69" s="24"/>
      <c r="I69" s="24"/>
      <c r="J69" s="24"/>
      <c r="K69" s="24"/>
      <c r="L69" s="24"/>
      <c r="M69" s="24"/>
      <c r="N69" s="24"/>
      <c r="O69" s="24"/>
      <c r="P69" s="24"/>
      <c r="Q69" s="24"/>
      <c r="R69" s="24"/>
      <c r="S69" s="24"/>
      <c r="T69" s="24"/>
      <c r="U69" s="24"/>
      <c r="V69" s="24"/>
      <c r="W69" s="24"/>
    </row>
    <row r="70" spans="2:23" x14ac:dyDescent="0.2">
      <c r="B70" s="21" t="str">
        <v/>
      </c>
      <c r="C70" s="2"/>
      <c r="D70" s="25"/>
      <c r="E70" s="79"/>
      <c r="F70" s="2"/>
      <c r="G70" s="24"/>
      <c r="H70" s="24"/>
      <c r="I70" s="24"/>
      <c r="J70" s="24"/>
      <c r="K70" s="24"/>
      <c r="L70" s="24"/>
      <c r="M70" s="24"/>
      <c r="N70" s="24"/>
      <c r="O70" s="24"/>
      <c r="P70" s="24"/>
      <c r="Q70" s="24"/>
      <c r="R70" s="24"/>
      <c r="S70" s="24"/>
      <c r="T70" s="24"/>
      <c r="U70" s="24"/>
      <c r="V70" s="24"/>
      <c r="W70" s="24"/>
    </row>
    <row r="71" spans="2:23" x14ac:dyDescent="0.2">
      <c r="B71" s="21" t="str">
        <v/>
      </c>
      <c r="C71" s="2"/>
      <c r="D71" s="25"/>
      <c r="E71" s="79"/>
      <c r="F71" s="2"/>
      <c r="G71" s="24"/>
      <c r="H71" s="24"/>
      <c r="I71" s="24"/>
      <c r="J71" s="24"/>
      <c r="K71" s="24"/>
      <c r="L71" s="24"/>
      <c r="M71" s="24"/>
      <c r="N71" s="24"/>
      <c r="O71" s="24"/>
      <c r="P71" s="24"/>
      <c r="Q71" s="24"/>
      <c r="R71" s="24"/>
      <c r="S71" s="24"/>
      <c r="T71" s="24"/>
      <c r="U71" s="24"/>
      <c r="V71" s="24"/>
      <c r="W71" s="24"/>
    </row>
    <row r="72" spans="2:23" x14ac:dyDescent="0.2">
      <c r="B72" s="21" t="str">
        <v/>
      </c>
      <c r="C72" s="76"/>
      <c r="D72" s="78"/>
      <c r="E72" s="79"/>
      <c r="F72" s="76"/>
      <c r="G72" s="80"/>
      <c r="H72" s="80"/>
      <c r="I72" s="80"/>
      <c r="J72" s="80"/>
      <c r="K72" s="80"/>
      <c r="L72" s="80"/>
      <c r="M72" s="80"/>
      <c r="N72" s="24"/>
      <c r="O72" s="24"/>
      <c r="P72" s="24"/>
      <c r="Q72" s="24"/>
      <c r="R72" s="24"/>
      <c r="S72" s="24"/>
      <c r="T72" s="24"/>
      <c r="U72" s="24"/>
      <c r="V72" s="24"/>
      <c r="W72" s="24"/>
    </row>
    <row r="73" spans="2:23" x14ac:dyDescent="0.2">
      <c r="B73" t="str">
        <v/>
      </c>
      <c r="C73" s="2"/>
      <c r="D73" s="25"/>
      <c r="E73" s="79"/>
      <c r="F73" s="2"/>
      <c r="G73" s="24"/>
      <c r="H73" s="24"/>
      <c r="I73" s="24"/>
      <c r="J73" s="24"/>
      <c r="K73" s="24"/>
      <c r="L73" s="24"/>
      <c r="M73" s="24"/>
      <c r="N73" s="24"/>
      <c r="O73" s="24"/>
      <c r="P73" s="24"/>
      <c r="Q73" s="24"/>
      <c r="R73" s="24"/>
      <c r="S73" s="24"/>
      <c r="T73" s="24"/>
      <c r="U73" s="24"/>
      <c r="V73" s="24"/>
      <c r="W73" s="24"/>
    </row>
    <row r="74" spans="2:23" x14ac:dyDescent="0.2">
      <c r="B74" t="str">
        <v/>
      </c>
      <c r="C74" s="2"/>
      <c r="D74" s="25"/>
      <c r="E74" s="79"/>
      <c r="F74" s="2"/>
      <c r="G74" s="24"/>
      <c r="H74" s="24"/>
      <c r="I74" s="24"/>
      <c r="J74" s="24"/>
      <c r="K74" s="24"/>
      <c r="L74" s="24"/>
      <c r="M74" s="24"/>
      <c r="N74" s="24"/>
      <c r="O74" s="24"/>
      <c r="P74" s="24"/>
      <c r="Q74" s="24"/>
      <c r="R74" s="24"/>
      <c r="S74" s="24"/>
      <c r="T74" s="24"/>
      <c r="U74" s="24"/>
      <c r="V74" s="24"/>
      <c r="W74" s="24"/>
    </row>
    <row r="75" spans="2:23" x14ac:dyDescent="0.2">
      <c r="B75" t="str">
        <v/>
      </c>
      <c r="C75" s="2"/>
      <c r="D75" s="25"/>
      <c r="E75" s="79"/>
      <c r="F75" s="2"/>
      <c r="G75" s="24"/>
      <c r="H75" s="24"/>
      <c r="I75" s="24"/>
      <c r="J75" s="24"/>
      <c r="K75" s="24"/>
      <c r="L75" s="24"/>
      <c r="M75" s="24"/>
      <c r="N75" s="24"/>
      <c r="O75" s="24"/>
      <c r="P75" s="24"/>
      <c r="Q75" s="24"/>
      <c r="R75" s="24"/>
      <c r="S75" s="24"/>
      <c r="T75" s="24"/>
      <c r="U75" s="24"/>
      <c r="V75" s="24"/>
      <c r="W75" s="24"/>
    </row>
    <row r="76" spans="2:23" x14ac:dyDescent="0.2">
      <c r="B76" t="str">
        <v/>
      </c>
      <c r="C76" s="2"/>
      <c r="D76" s="25"/>
      <c r="E76" s="79"/>
      <c r="F76" s="2"/>
      <c r="G76" s="24"/>
      <c r="H76" s="24"/>
      <c r="I76" s="24"/>
      <c r="J76" s="24"/>
      <c r="K76" s="24"/>
      <c r="L76" s="24"/>
      <c r="M76" s="24"/>
      <c r="N76" s="24"/>
      <c r="O76" s="24"/>
      <c r="P76" s="24"/>
      <c r="Q76" s="24"/>
      <c r="R76" s="24"/>
      <c r="S76" s="24"/>
      <c r="T76" s="24"/>
      <c r="U76" s="24"/>
      <c r="V76" s="24"/>
      <c r="W76" s="24"/>
    </row>
    <row r="77" spans="2:23" x14ac:dyDescent="0.2">
      <c r="B77" t="str">
        <v/>
      </c>
      <c r="C77" s="2"/>
      <c r="D77" s="25"/>
      <c r="E77" s="79"/>
      <c r="F77" s="2"/>
      <c r="G77" s="24"/>
      <c r="H77" s="24"/>
      <c r="I77" s="24"/>
      <c r="J77" s="24"/>
      <c r="K77" s="24"/>
      <c r="L77" s="24"/>
      <c r="M77" s="24"/>
      <c r="N77" s="24"/>
      <c r="O77" s="24"/>
      <c r="P77" s="24"/>
      <c r="Q77" s="24"/>
      <c r="R77" s="24"/>
      <c r="S77" s="24"/>
      <c r="T77" s="24"/>
      <c r="U77" s="24"/>
      <c r="V77" s="24"/>
      <c r="W77" s="24"/>
    </row>
    <row r="78" spans="2:23" x14ac:dyDescent="0.2">
      <c r="B78" t="str">
        <v/>
      </c>
      <c r="C78" s="2"/>
      <c r="D78" s="25"/>
      <c r="E78" s="79"/>
      <c r="F78" s="2"/>
      <c r="G78" s="24"/>
      <c r="H78" s="24"/>
      <c r="I78" s="24"/>
      <c r="J78" s="24"/>
      <c r="K78" s="24"/>
      <c r="L78" s="24"/>
      <c r="M78" s="24"/>
      <c r="N78" s="24"/>
      <c r="O78" s="24"/>
      <c r="P78" s="24"/>
      <c r="Q78" s="24"/>
      <c r="R78" s="24"/>
      <c r="S78" s="24"/>
      <c r="T78" s="24"/>
      <c r="U78" s="24"/>
      <c r="V78" s="24"/>
      <c r="W78" s="24"/>
    </row>
    <row r="79" spans="2:23" x14ac:dyDescent="0.2">
      <c r="B79" t="str">
        <v/>
      </c>
      <c r="C79" s="2"/>
      <c r="D79" s="25"/>
      <c r="E79" s="79"/>
      <c r="F79" s="2"/>
      <c r="G79" s="24"/>
      <c r="H79" s="24"/>
      <c r="I79" s="24"/>
      <c r="J79" s="24"/>
      <c r="K79" s="24"/>
      <c r="L79" s="24"/>
      <c r="M79" s="24"/>
      <c r="N79" s="24"/>
      <c r="O79" s="24"/>
      <c r="P79" s="24"/>
      <c r="Q79" s="24"/>
      <c r="R79" s="24"/>
      <c r="S79" s="24"/>
      <c r="T79" s="24"/>
      <c r="U79" s="24"/>
      <c r="V79" s="24"/>
      <c r="W79" s="24"/>
    </row>
    <row r="80" spans="2:23" x14ac:dyDescent="0.2">
      <c r="B80" t="str">
        <v/>
      </c>
      <c r="C80" s="2"/>
      <c r="D80" s="25"/>
      <c r="E80" s="79"/>
      <c r="F80" s="2"/>
      <c r="G80" s="24"/>
      <c r="H80" s="24"/>
      <c r="I80" s="24"/>
      <c r="J80" s="24"/>
      <c r="K80" s="24"/>
      <c r="L80" s="24"/>
      <c r="M80" s="24"/>
      <c r="N80" s="24"/>
      <c r="O80" s="24"/>
      <c r="P80" s="24"/>
      <c r="Q80" s="24"/>
      <c r="R80" s="24"/>
      <c r="S80" s="24"/>
      <c r="T80" s="24"/>
      <c r="U80" s="24"/>
      <c r="V80" s="24"/>
      <c r="W80" s="24"/>
    </row>
    <row r="81" spans="2:23" x14ac:dyDescent="0.2">
      <c r="B81" t="str">
        <v/>
      </c>
      <c r="C81" s="2"/>
      <c r="D81" s="25"/>
      <c r="E81" s="79"/>
      <c r="F81" s="2"/>
      <c r="G81" s="24"/>
      <c r="H81" s="24"/>
      <c r="I81" s="24"/>
      <c r="J81" s="24"/>
      <c r="K81" s="24"/>
      <c r="L81" s="24"/>
      <c r="M81" s="24"/>
      <c r="N81" s="24"/>
      <c r="O81" s="24"/>
      <c r="P81" s="24"/>
      <c r="Q81" s="24"/>
      <c r="R81" s="24"/>
      <c r="S81" s="24"/>
      <c r="T81" s="24"/>
      <c r="U81" s="24"/>
      <c r="V81" s="24"/>
      <c r="W81" s="24"/>
    </row>
    <row r="82" spans="2:23" x14ac:dyDescent="0.2">
      <c r="B82" t="str">
        <v/>
      </c>
      <c r="C82" s="76"/>
      <c r="D82" s="78"/>
      <c r="E82" s="79"/>
      <c r="F82" s="2"/>
      <c r="G82" s="80"/>
      <c r="H82" s="80"/>
      <c r="I82" s="80"/>
      <c r="J82" s="80"/>
      <c r="K82" s="80"/>
      <c r="L82" s="80"/>
      <c r="M82" s="80"/>
      <c r="N82" s="80"/>
      <c r="O82" s="80"/>
      <c r="P82" s="80"/>
      <c r="Q82" s="80"/>
      <c r="R82" s="80"/>
      <c r="S82" s="80"/>
      <c r="T82" s="80"/>
      <c r="U82" s="80"/>
      <c r="V82" s="80"/>
      <c r="W82" s="80"/>
    </row>
    <row r="83" spans="2:23" x14ac:dyDescent="0.2">
      <c r="B83" t="str">
        <v/>
      </c>
      <c r="C83" s="2"/>
      <c r="D83" s="25"/>
      <c r="E83" s="79"/>
      <c r="F83" s="2"/>
      <c r="G83" s="24"/>
      <c r="H83" s="24"/>
      <c r="I83" s="24"/>
      <c r="J83" s="24"/>
      <c r="K83" s="24"/>
      <c r="L83" s="24"/>
      <c r="M83" s="24"/>
      <c r="N83" s="24"/>
      <c r="O83" s="24"/>
      <c r="P83" s="24"/>
      <c r="Q83" s="24"/>
      <c r="R83" s="24"/>
      <c r="S83" s="24"/>
      <c r="T83" s="24"/>
      <c r="U83" s="24"/>
      <c r="V83" s="24"/>
      <c r="W83" s="24"/>
    </row>
    <row r="84" spans="2:23" x14ac:dyDescent="0.2">
      <c r="B84" t="str">
        <v/>
      </c>
      <c r="C84" s="2"/>
      <c r="D84" s="25"/>
      <c r="E84" s="79"/>
      <c r="F84" s="2"/>
      <c r="G84" s="24"/>
      <c r="H84" s="24"/>
      <c r="I84" s="24"/>
      <c r="J84" s="24"/>
      <c r="K84" s="24"/>
      <c r="L84" s="24"/>
      <c r="M84" s="24"/>
      <c r="N84" s="24"/>
      <c r="O84" s="24"/>
      <c r="P84" s="24"/>
      <c r="Q84" s="24"/>
      <c r="R84" s="24"/>
      <c r="S84" s="24"/>
      <c r="T84" s="24"/>
      <c r="U84" s="24"/>
      <c r="V84" s="24"/>
      <c r="W84" s="24"/>
    </row>
    <row r="85" spans="2:23" x14ac:dyDescent="0.2">
      <c r="B85" t="str">
        <v/>
      </c>
      <c r="C85" s="2"/>
      <c r="D85" s="25"/>
      <c r="E85" s="79"/>
      <c r="F85" s="2"/>
      <c r="G85" s="24"/>
      <c r="H85" s="24"/>
      <c r="I85" s="24"/>
      <c r="J85" s="24"/>
      <c r="K85" s="24"/>
      <c r="L85" s="24"/>
      <c r="M85" s="24"/>
      <c r="N85" s="24"/>
      <c r="O85" s="24"/>
      <c r="P85" s="24"/>
      <c r="Q85" s="24"/>
      <c r="R85" s="24"/>
      <c r="S85" s="24"/>
      <c r="T85" s="24"/>
      <c r="U85" s="24"/>
      <c r="V85" s="24"/>
      <c r="W85" s="24"/>
    </row>
    <row r="86" spans="2:23" x14ac:dyDescent="0.2">
      <c r="B86" t="str">
        <v/>
      </c>
      <c r="C86" s="2"/>
      <c r="D86" s="25"/>
      <c r="E86" s="79"/>
      <c r="F86" s="2"/>
      <c r="G86" s="24"/>
      <c r="H86" s="24"/>
      <c r="I86" s="24"/>
      <c r="J86" s="24"/>
      <c r="K86" s="24"/>
      <c r="L86" s="24"/>
      <c r="M86" s="24"/>
      <c r="N86" s="24"/>
      <c r="O86" s="24"/>
      <c r="P86" s="24"/>
      <c r="Q86" s="24"/>
      <c r="R86" s="24"/>
      <c r="S86" s="24"/>
      <c r="T86" s="24"/>
      <c r="U86" s="24"/>
      <c r="V86" s="24"/>
      <c r="W86" s="24"/>
    </row>
    <row r="87" spans="2:23" x14ac:dyDescent="0.2">
      <c r="B87" t="str">
        <v/>
      </c>
      <c r="C87" s="2"/>
      <c r="D87" s="25"/>
      <c r="E87" s="79"/>
      <c r="F87" s="2"/>
      <c r="G87" s="24"/>
      <c r="H87" s="24"/>
      <c r="I87" s="24"/>
      <c r="J87" s="24"/>
      <c r="K87" s="24"/>
      <c r="L87" s="24"/>
      <c r="M87" s="24"/>
      <c r="N87" s="24"/>
      <c r="O87" s="24"/>
      <c r="P87" s="24"/>
      <c r="Q87" s="24"/>
      <c r="R87" s="24"/>
      <c r="S87" s="24"/>
      <c r="T87" s="24"/>
      <c r="U87" s="24"/>
      <c r="V87" s="24"/>
      <c r="W87" s="24"/>
    </row>
    <row r="88" spans="2:23" x14ac:dyDescent="0.2">
      <c r="B88" t="str">
        <v/>
      </c>
      <c r="C88" s="2"/>
      <c r="D88" s="25"/>
      <c r="E88" s="79"/>
      <c r="F88" s="2"/>
      <c r="G88" s="24"/>
      <c r="H88" s="24"/>
      <c r="I88" s="24"/>
      <c r="J88" s="24"/>
      <c r="K88" s="24"/>
      <c r="L88" s="24"/>
      <c r="M88" s="24"/>
      <c r="N88" s="24"/>
      <c r="O88" s="24"/>
      <c r="P88" s="24"/>
      <c r="Q88" s="24"/>
      <c r="R88" s="24"/>
      <c r="S88" s="24"/>
      <c r="T88" s="24"/>
      <c r="U88" s="24"/>
      <c r="V88" s="24"/>
      <c r="W88" s="24"/>
    </row>
    <row r="89" spans="2:23" x14ac:dyDescent="0.2">
      <c r="B89" t="str">
        <v/>
      </c>
      <c r="C89" s="2"/>
      <c r="D89" s="25"/>
      <c r="E89" s="79"/>
      <c r="F89" s="2"/>
      <c r="G89" s="24"/>
      <c r="H89" s="24"/>
      <c r="I89" s="24"/>
      <c r="J89" s="24"/>
      <c r="K89" s="24"/>
      <c r="L89" s="24"/>
      <c r="M89" s="24"/>
      <c r="N89" s="24"/>
      <c r="O89" s="24"/>
      <c r="P89" s="24"/>
      <c r="Q89" s="24"/>
      <c r="R89" s="24"/>
      <c r="S89" s="24"/>
      <c r="T89" s="24"/>
      <c r="U89" s="24"/>
      <c r="V89" s="24"/>
      <c r="W89" s="24"/>
    </row>
    <row r="90" spans="2:23" x14ac:dyDescent="0.2">
      <c r="B90" t="str">
        <v/>
      </c>
      <c r="C90" s="2"/>
      <c r="D90" s="25"/>
      <c r="E90" s="79"/>
      <c r="F90" s="2"/>
      <c r="G90" s="24"/>
      <c r="H90" s="24"/>
      <c r="I90" s="24"/>
      <c r="J90" s="24"/>
      <c r="K90" s="24"/>
      <c r="L90" s="24"/>
      <c r="M90" s="24"/>
      <c r="N90" s="24"/>
      <c r="O90" s="24"/>
      <c r="P90" s="24"/>
      <c r="Q90" s="24"/>
      <c r="R90" s="24"/>
      <c r="S90" s="24"/>
      <c r="T90" s="24"/>
      <c r="U90" s="24"/>
      <c r="V90" s="24"/>
      <c r="W90" s="24"/>
    </row>
    <row r="91" spans="2:23" x14ac:dyDescent="0.2">
      <c r="B91" t="str">
        <v/>
      </c>
      <c r="C91" s="2"/>
      <c r="D91" s="25"/>
      <c r="E91" s="79"/>
      <c r="F91" s="2"/>
      <c r="G91" s="24"/>
      <c r="H91" s="24"/>
      <c r="I91" s="24"/>
      <c r="J91" s="24"/>
      <c r="K91" s="24"/>
      <c r="L91" s="24"/>
      <c r="M91" s="24"/>
      <c r="N91" s="24"/>
      <c r="O91" s="24"/>
      <c r="P91" s="24"/>
      <c r="Q91" s="24"/>
      <c r="R91" s="24"/>
      <c r="S91" s="24"/>
      <c r="T91" s="24"/>
      <c r="U91" s="24"/>
      <c r="V91" s="24"/>
      <c r="W91" s="24"/>
    </row>
    <row r="92" spans="2:23" x14ac:dyDescent="0.2">
      <c r="B92" t="str">
        <v/>
      </c>
      <c r="C92" s="76"/>
      <c r="D92" s="78"/>
      <c r="E92" s="79"/>
      <c r="F92" s="2"/>
      <c r="G92" s="80"/>
      <c r="H92" s="80"/>
      <c r="I92" s="80"/>
      <c r="J92" s="80"/>
      <c r="K92" s="80"/>
      <c r="L92" s="80"/>
      <c r="M92" s="80"/>
      <c r="N92" s="80"/>
      <c r="O92" s="80"/>
      <c r="P92" s="80"/>
      <c r="Q92" s="80"/>
      <c r="R92" s="80"/>
      <c r="S92" s="80"/>
      <c r="T92" s="80"/>
      <c r="U92" s="80"/>
      <c r="V92" s="80"/>
      <c r="W92" s="80"/>
    </row>
    <row r="93" spans="2:23" x14ac:dyDescent="0.2">
      <c r="B93" t="str">
        <v/>
      </c>
      <c r="C93" s="2"/>
      <c r="D93" s="25"/>
      <c r="E93" s="79"/>
      <c r="F93" s="2"/>
      <c r="G93" s="24"/>
      <c r="H93" s="24"/>
      <c r="I93" s="24"/>
      <c r="J93" s="24"/>
      <c r="K93" s="24"/>
      <c r="L93" s="24"/>
      <c r="M93" s="24"/>
      <c r="N93" s="24"/>
      <c r="O93" s="24"/>
      <c r="P93" s="24"/>
      <c r="Q93" s="24"/>
      <c r="R93" s="24"/>
      <c r="S93" s="24"/>
      <c r="T93" s="24"/>
      <c r="U93" s="24"/>
      <c r="V93" s="24"/>
      <c r="W93" s="24"/>
    </row>
    <row r="94" spans="2:23" x14ac:dyDescent="0.2">
      <c r="B94" t="str">
        <v/>
      </c>
      <c r="C94" s="2"/>
      <c r="D94" s="25"/>
      <c r="E94" s="79"/>
      <c r="F94" s="2"/>
      <c r="G94" s="24"/>
      <c r="H94" s="24"/>
      <c r="I94" s="24"/>
      <c r="J94" s="24"/>
      <c r="K94" s="24"/>
      <c r="L94" s="24"/>
      <c r="M94" s="24"/>
      <c r="N94" s="24"/>
      <c r="O94" s="24"/>
      <c r="P94" s="24"/>
      <c r="Q94" s="24"/>
      <c r="R94" s="24"/>
      <c r="S94" s="24"/>
      <c r="T94" s="24"/>
      <c r="U94" s="24"/>
      <c r="V94" s="24"/>
      <c r="W94" s="24"/>
    </row>
    <row r="95" spans="2:23" x14ac:dyDescent="0.2">
      <c r="B95" t="str">
        <v/>
      </c>
      <c r="C95" s="2"/>
      <c r="D95" s="25"/>
      <c r="E95" s="79"/>
      <c r="F95" s="2"/>
      <c r="G95" s="24"/>
      <c r="H95" s="24"/>
      <c r="I95" s="24"/>
      <c r="J95" s="24"/>
      <c r="K95" s="24"/>
      <c r="L95" s="24"/>
      <c r="M95" s="24"/>
      <c r="N95" s="24"/>
      <c r="O95" s="24"/>
      <c r="P95" s="24"/>
      <c r="Q95" s="24"/>
      <c r="R95" s="24"/>
      <c r="S95" s="24"/>
      <c r="T95" s="24"/>
      <c r="U95" s="24"/>
      <c r="V95" s="24"/>
      <c r="W95" s="24"/>
    </row>
    <row r="96" spans="2:23" x14ac:dyDescent="0.2">
      <c r="B96" t="str">
        <v/>
      </c>
      <c r="C96" s="2"/>
      <c r="D96" s="25"/>
      <c r="E96" s="79"/>
      <c r="F96" s="2"/>
      <c r="G96" s="24"/>
      <c r="H96" s="24"/>
      <c r="I96" s="24"/>
      <c r="J96" s="24"/>
      <c r="K96" s="24"/>
      <c r="L96" s="24"/>
      <c r="M96" s="24"/>
      <c r="N96" s="24"/>
      <c r="O96" s="24"/>
      <c r="P96" s="24"/>
      <c r="Q96" s="24"/>
      <c r="R96" s="24"/>
      <c r="S96" s="24"/>
      <c r="T96" s="24"/>
      <c r="U96" s="24"/>
      <c r="V96" s="24"/>
      <c r="W96" s="24"/>
    </row>
    <row r="97" spans="2:23" x14ac:dyDescent="0.2">
      <c r="B97" t="str">
        <v/>
      </c>
      <c r="C97" s="2"/>
      <c r="D97" s="25"/>
      <c r="E97" s="79"/>
      <c r="F97" s="2"/>
      <c r="G97" s="24"/>
      <c r="H97" s="24"/>
      <c r="I97" s="24"/>
      <c r="J97" s="24"/>
      <c r="K97" s="24"/>
      <c r="L97" s="24"/>
      <c r="M97" s="24"/>
      <c r="N97" s="24"/>
      <c r="O97" s="24"/>
      <c r="P97" s="24"/>
      <c r="Q97" s="24"/>
      <c r="R97" s="24"/>
      <c r="S97" s="24"/>
      <c r="T97" s="24"/>
      <c r="U97" s="24"/>
      <c r="V97" s="24"/>
      <c r="W97" s="24"/>
    </row>
    <row r="98" spans="2:23" x14ac:dyDescent="0.2">
      <c r="B98" t="str">
        <v/>
      </c>
      <c r="C98" s="2"/>
      <c r="D98" s="25"/>
      <c r="E98" s="79"/>
      <c r="F98" s="2"/>
      <c r="G98" s="24"/>
      <c r="H98" s="24"/>
      <c r="I98" s="24"/>
      <c r="J98" s="24"/>
      <c r="K98" s="24"/>
      <c r="L98" s="24"/>
      <c r="M98" s="24"/>
      <c r="N98" s="24"/>
      <c r="O98" s="24"/>
      <c r="P98" s="24"/>
      <c r="Q98" s="24"/>
      <c r="R98" s="24"/>
      <c r="S98" s="24"/>
      <c r="T98" s="24"/>
      <c r="U98" s="24"/>
      <c r="V98" s="24"/>
      <c r="W98" s="24"/>
    </row>
    <row r="99" spans="2:23" x14ac:dyDescent="0.2">
      <c r="B99" t="str">
        <v/>
      </c>
      <c r="C99" s="2"/>
      <c r="D99" s="25"/>
      <c r="E99" s="79"/>
      <c r="F99" s="2"/>
      <c r="G99" s="24"/>
      <c r="H99" s="24"/>
      <c r="I99" s="24"/>
      <c r="J99" s="24"/>
      <c r="K99" s="24"/>
      <c r="L99" s="24"/>
      <c r="M99" s="24"/>
      <c r="N99" s="24"/>
      <c r="O99" s="24"/>
      <c r="P99" s="24"/>
      <c r="Q99" s="24"/>
      <c r="R99" s="24"/>
      <c r="S99" s="24"/>
      <c r="T99" s="24"/>
      <c r="U99" s="24"/>
      <c r="V99" s="24"/>
      <c r="W99" s="24"/>
    </row>
    <row r="100" spans="2:23" x14ac:dyDescent="0.2">
      <c r="B100" t="str">
        <v/>
      </c>
      <c r="C100" s="2"/>
      <c r="D100" s="25"/>
      <c r="E100" s="79"/>
      <c r="F100" s="2"/>
      <c r="G100" s="24"/>
      <c r="H100" s="24"/>
      <c r="I100" s="24"/>
      <c r="J100" s="24"/>
      <c r="K100" s="24"/>
      <c r="L100" s="24"/>
      <c r="M100" s="24"/>
      <c r="N100" s="24"/>
      <c r="O100" s="24"/>
      <c r="P100" s="24"/>
      <c r="Q100" s="24"/>
      <c r="R100" s="24"/>
      <c r="S100" s="24"/>
      <c r="T100" s="24"/>
      <c r="U100" s="24"/>
      <c r="V100" s="24"/>
      <c r="W100" s="24"/>
    </row>
    <row r="101" spans="2:23" x14ac:dyDescent="0.2">
      <c r="B101" t="str">
        <v/>
      </c>
      <c r="C101" s="2"/>
      <c r="D101" s="25"/>
      <c r="E101" s="79"/>
      <c r="F101" s="2"/>
      <c r="G101" s="24"/>
      <c r="H101" s="24"/>
      <c r="I101" s="24"/>
      <c r="J101" s="24"/>
      <c r="K101" s="24"/>
      <c r="L101" s="24"/>
      <c r="M101" s="24"/>
      <c r="N101" s="24"/>
      <c r="O101" s="24"/>
      <c r="P101" s="24"/>
      <c r="Q101" s="24"/>
      <c r="R101" s="24"/>
      <c r="S101" s="24"/>
      <c r="T101" s="24"/>
      <c r="U101" s="24"/>
      <c r="V101" s="24"/>
      <c r="W101" s="24"/>
    </row>
    <row r="102" spans="2:23" x14ac:dyDescent="0.2">
      <c r="B102" t="str">
        <v/>
      </c>
      <c r="C102" s="76"/>
      <c r="D102" s="78"/>
      <c r="E102" s="79"/>
      <c r="F102" s="2"/>
      <c r="G102" s="80"/>
      <c r="H102" s="80"/>
      <c r="I102" s="80"/>
      <c r="J102" s="80"/>
      <c r="K102" s="80"/>
      <c r="L102" s="80"/>
      <c r="M102" s="80"/>
      <c r="N102" s="80"/>
      <c r="O102" s="80"/>
      <c r="P102" s="80"/>
      <c r="Q102" s="80"/>
      <c r="R102" s="80"/>
      <c r="S102" s="80"/>
      <c r="T102" s="80"/>
      <c r="U102" s="80"/>
      <c r="V102" s="80"/>
      <c r="W102" s="80"/>
    </row>
    <row r="103" spans="2:23" x14ac:dyDescent="0.2">
      <c r="B103" t="str">
        <v/>
      </c>
      <c r="C103" s="2"/>
      <c r="D103" s="25"/>
      <c r="E103" s="79"/>
      <c r="F103" s="2"/>
      <c r="G103" s="24"/>
      <c r="H103" s="24"/>
      <c r="I103" s="24"/>
      <c r="J103" s="24"/>
      <c r="K103" s="24"/>
      <c r="L103" s="24"/>
      <c r="M103" s="24"/>
      <c r="N103" s="24"/>
      <c r="O103" s="24"/>
      <c r="P103" s="24"/>
      <c r="Q103" s="24"/>
      <c r="R103" s="24"/>
      <c r="S103" s="24"/>
      <c r="T103" s="24"/>
      <c r="U103" s="24"/>
      <c r="V103" s="24"/>
      <c r="W103" s="24"/>
    </row>
    <row r="104" spans="2:23" x14ac:dyDescent="0.2">
      <c r="B104" t="str">
        <v/>
      </c>
      <c r="C104" s="2"/>
      <c r="D104" s="25"/>
      <c r="E104" s="79"/>
      <c r="F104" s="2"/>
      <c r="G104" s="24"/>
      <c r="H104" s="24"/>
      <c r="I104" s="24"/>
      <c r="J104" s="24"/>
      <c r="K104" s="24"/>
      <c r="L104" s="24"/>
      <c r="M104" s="24"/>
      <c r="N104" s="24"/>
      <c r="O104" s="24"/>
      <c r="P104" s="24"/>
      <c r="Q104" s="24"/>
      <c r="R104" s="24"/>
      <c r="S104" s="24"/>
      <c r="T104" s="24"/>
      <c r="U104" s="24"/>
      <c r="V104" s="24"/>
      <c r="W104" s="24"/>
    </row>
    <row r="105" spans="2:23" x14ac:dyDescent="0.2">
      <c r="B105" t="str">
        <v/>
      </c>
      <c r="C105" s="2"/>
      <c r="D105" s="25"/>
      <c r="E105" s="79"/>
      <c r="F105" s="2"/>
      <c r="G105" s="24"/>
      <c r="H105" s="24"/>
      <c r="I105" s="24"/>
      <c r="J105" s="24"/>
      <c r="K105" s="24"/>
      <c r="L105" s="24"/>
      <c r="M105" s="24"/>
      <c r="N105" s="24"/>
      <c r="O105" s="24"/>
      <c r="P105" s="24"/>
      <c r="Q105" s="24"/>
      <c r="R105" s="24"/>
      <c r="S105" s="24"/>
      <c r="T105" s="24"/>
      <c r="U105" s="24"/>
      <c r="V105" s="24"/>
      <c r="W105" s="24"/>
    </row>
    <row r="106" spans="2:23" x14ac:dyDescent="0.2">
      <c r="B106" t="str">
        <v/>
      </c>
      <c r="C106" s="2"/>
      <c r="D106" s="25"/>
      <c r="E106" s="79"/>
      <c r="F106" s="2"/>
      <c r="G106" s="24"/>
      <c r="H106" s="24"/>
      <c r="I106" s="24"/>
      <c r="J106" s="24"/>
      <c r="K106" s="24"/>
      <c r="L106" s="24"/>
      <c r="M106" s="24"/>
      <c r="N106" s="24"/>
      <c r="O106" s="24"/>
      <c r="P106" s="24"/>
      <c r="Q106" s="24"/>
      <c r="R106" s="24"/>
      <c r="S106" s="24"/>
      <c r="T106" s="24"/>
      <c r="U106" s="24"/>
      <c r="V106" s="24"/>
      <c r="W106" s="24"/>
    </row>
    <row r="107" spans="2:23" x14ac:dyDescent="0.2">
      <c r="B107" t="str">
        <v/>
      </c>
      <c r="C107" s="2"/>
      <c r="D107" s="25"/>
      <c r="E107" s="79"/>
      <c r="F107" s="2"/>
      <c r="G107" s="24"/>
      <c r="H107" s="24"/>
      <c r="I107" s="24"/>
      <c r="J107" s="24"/>
      <c r="K107" s="24"/>
      <c r="L107" s="24"/>
      <c r="M107" s="24"/>
      <c r="N107" s="24"/>
      <c r="O107" s="24"/>
      <c r="P107" s="24"/>
      <c r="Q107" s="24"/>
      <c r="R107" s="24"/>
      <c r="S107" s="24"/>
      <c r="T107" s="24"/>
      <c r="U107" s="24"/>
      <c r="V107" s="24"/>
      <c r="W107" s="24"/>
    </row>
    <row r="108" spans="2:23" x14ac:dyDescent="0.2">
      <c r="B108" t="str">
        <v/>
      </c>
      <c r="C108" s="2"/>
      <c r="D108" s="25"/>
      <c r="E108" s="79"/>
      <c r="F108" s="2"/>
      <c r="G108" s="24"/>
      <c r="H108" s="24"/>
      <c r="I108" s="24"/>
      <c r="J108" s="24"/>
      <c r="K108" s="24"/>
      <c r="L108" s="24"/>
      <c r="M108" s="24"/>
      <c r="N108" s="24"/>
      <c r="O108" s="24"/>
      <c r="P108" s="24"/>
      <c r="Q108" s="24"/>
      <c r="R108" s="24"/>
      <c r="S108" s="24"/>
      <c r="T108" s="24"/>
      <c r="U108" s="24"/>
      <c r="V108" s="24"/>
      <c r="W108" s="24"/>
    </row>
    <row r="109" spans="2:23" x14ac:dyDescent="0.2">
      <c r="B109" t="str">
        <v/>
      </c>
      <c r="C109" s="2"/>
      <c r="D109" s="25"/>
      <c r="E109" s="79"/>
      <c r="F109" s="2"/>
      <c r="G109" s="24"/>
      <c r="H109" s="24"/>
      <c r="I109" s="24"/>
      <c r="J109" s="24"/>
      <c r="K109" s="24"/>
      <c r="L109" s="24"/>
      <c r="M109" s="24"/>
      <c r="N109" s="24"/>
      <c r="O109" s="24"/>
      <c r="P109" s="24"/>
      <c r="Q109" s="24"/>
      <c r="R109" s="24"/>
      <c r="S109" s="24"/>
      <c r="T109" s="24"/>
      <c r="U109" s="24"/>
      <c r="V109" s="24"/>
      <c r="W109" s="24"/>
    </row>
    <row r="110" spans="2:23" x14ac:dyDescent="0.2">
      <c r="B110" t="str">
        <v/>
      </c>
      <c r="C110" s="2"/>
      <c r="D110" s="25"/>
      <c r="E110" s="79"/>
      <c r="F110" s="2"/>
      <c r="G110" s="24"/>
      <c r="H110" s="24"/>
      <c r="I110" s="24"/>
      <c r="J110" s="24"/>
      <c r="K110" s="24"/>
      <c r="L110" s="24"/>
      <c r="M110" s="24"/>
      <c r="N110" s="24"/>
      <c r="O110" s="24"/>
      <c r="P110" s="24"/>
      <c r="Q110" s="24"/>
      <c r="R110" s="24"/>
      <c r="S110" s="24"/>
      <c r="T110" s="24"/>
      <c r="U110" s="24"/>
      <c r="V110" s="24"/>
      <c r="W110" s="24"/>
    </row>
    <row r="111" spans="2:23" x14ac:dyDescent="0.2">
      <c r="B111" t="str">
        <v/>
      </c>
      <c r="C111" s="2"/>
      <c r="D111" s="25"/>
      <c r="E111" s="79"/>
      <c r="F111" s="2"/>
      <c r="G111" s="24"/>
      <c r="H111" s="24"/>
      <c r="I111" s="24"/>
      <c r="J111" s="24"/>
      <c r="K111" s="24"/>
      <c r="L111" s="24"/>
      <c r="M111" s="24"/>
      <c r="N111" s="24"/>
      <c r="O111" s="24"/>
      <c r="P111" s="24"/>
      <c r="Q111" s="24"/>
      <c r="R111" s="24"/>
      <c r="S111" s="24"/>
      <c r="T111" s="24"/>
      <c r="U111" s="24"/>
      <c r="V111" s="24"/>
      <c r="W111" s="24"/>
    </row>
    <row r="112" spans="2:23" x14ac:dyDescent="0.2">
      <c r="B112" t="str">
        <v/>
      </c>
      <c r="C112" s="76"/>
      <c r="D112" s="78"/>
      <c r="E112" s="79"/>
      <c r="F112" s="2"/>
      <c r="G112" s="80"/>
      <c r="H112" s="80"/>
      <c r="I112" s="80"/>
      <c r="J112" s="80"/>
      <c r="K112" s="80"/>
      <c r="L112" s="80"/>
      <c r="M112" s="80"/>
      <c r="N112" s="80"/>
      <c r="O112" s="80"/>
      <c r="P112" s="80"/>
      <c r="Q112" s="80"/>
      <c r="R112" s="80"/>
      <c r="S112" s="80"/>
      <c r="T112" s="80"/>
      <c r="U112" s="80"/>
      <c r="V112" s="80"/>
      <c r="W112" s="80"/>
    </row>
  </sheetData>
  <mergeCells count="1">
    <mergeCell ref="G11:W11"/>
  </mergeCells>
  <phoneticPr fontId="4" type="noConversion"/>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5352-CEF0-4EE5-9BB4-48E1265F25CE}">
  <sheetPr>
    <tabColor theme="5"/>
  </sheetPr>
  <dimension ref="A1:Y68"/>
  <sheetViews>
    <sheetView workbookViewId="0"/>
    <sheetView workbookViewId="1"/>
  </sheetViews>
  <sheetFormatPr defaultRowHeight="10.199999999999999" x14ac:dyDescent="0.2"/>
  <cols>
    <col min="2" max="2" width="9.28515625" hidden="1" customWidth="1"/>
    <col min="3" max="3" width="19.7109375" customWidth="1"/>
    <col min="4" max="4" width="19.42578125" customWidth="1"/>
    <col min="5" max="5" width="9.140625" bestFit="1" customWidth="1"/>
    <col min="6" max="7" width="8.42578125" bestFit="1" customWidth="1"/>
    <col min="8" max="8" width="9.28515625" bestFit="1" customWidth="1"/>
    <col min="9" max="20" width="8.42578125" bestFit="1" customWidth="1"/>
    <col min="21" max="21" width="7.42578125" bestFit="1" customWidth="1"/>
    <col min="22" max="22" width="15.7109375" bestFit="1" customWidth="1"/>
    <col min="23" max="23" width="17.140625" bestFit="1" customWidth="1"/>
    <col min="25" max="25" width="9.28515625" hidden="1" customWidth="1"/>
  </cols>
  <sheetData>
    <row r="1" spans="1:25" x14ac:dyDescent="0.2">
      <c r="A1" s="8"/>
      <c r="B1" s="8"/>
    </row>
    <row r="2" spans="1:25" ht="17.399999999999999" thickBot="1" x14ac:dyDescent="0.35">
      <c r="C2" s="1"/>
      <c r="D2" s="11" t="s">
        <v>56</v>
      </c>
      <c r="E2" s="1"/>
      <c r="F2" s="1"/>
      <c r="G2" s="1"/>
      <c r="H2" s="1"/>
      <c r="I2" s="1"/>
      <c r="J2" s="1"/>
      <c r="K2" s="1"/>
      <c r="L2" s="1"/>
      <c r="M2" s="1"/>
      <c r="N2" s="1"/>
      <c r="O2" s="1"/>
      <c r="P2" s="1"/>
      <c r="Q2" s="1"/>
      <c r="R2" s="1"/>
      <c r="S2" s="1"/>
      <c r="T2" s="1"/>
      <c r="U2" s="1"/>
      <c r="V2" s="1"/>
      <c r="W2" s="1"/>
      <c r="X2" s="1"/>
    </row>
    <row r="3" spans="1:25" ht="10.8" thickTop="1" x14ac:dyDescent="0.2">
      <c r="C3" s="3"/>
      <c r="D3" s="4"/>
      <c r="E3" s="4"/>
      <c r="F3" s="4"/>
      <c r="G3" s="4"/>
      <c r="H3" s="4"/>
      <c r="I3" s="4"/>
      <c r="J3" s="4"/>
      <c r="K3" s="4"/>
    </row>
    <row r="4" spans="1:25" ht="10.8" thickBot="1" x14ac:dyDescent="0.25">
      <c r="C4" s="3"/>
      <c r="D4" s="4"/>
      <c r="E4" s="4"/>
      <c r="F4" s="4"/>
      <c r="G4" s="4"/>
      <c r="H4" s="4"/>
      <c r="I4" s="4"/>
      <c r="J4" s="4"/>
      <c r="K4" s="4"/>
      <c r="V4" s="30" t="s">
        <v>502</v>
      </c>
      <c r="Y4" s="30" t="s">
        <v>174</v>
      </c>
    </row>
    <row r="5" spans="1:25" ht="10.8" thickBot="1" x14ac:dyDescent="0.25">
      <c r="C5" s="3"/>
      <c r="D5" s="4"/>
      <c r="E5" s="4"/>
      <c r="F5" s="4"/>
      <c r="G5" s="4"/>
      <c r="H5" s="4"/>
      <c r="I5" s="4"/>
      <c r="J5" s="4"/>
      <c r="K5" s="4"/>
      <c r="V5" s="34" t="s">
        <v>498</v>
      </c>
      <c r="W5" s="220" t="s">
        <v>50</v>
      </c>
      <c r="Y5" t="str" cm="1">
        <f t="array" ref="Y5">_xlfn.UNIQUE(asset_summary[Location])</f>
        <v>Thedford</v>
      </c>
    </row>
    <row r="6" spans="1:25" x14ac:dyDescent="0.2">
      <c r="C6" s="3"/>
      <c r="D6" s="4"/>
      <c r="E6" s="4"/>
      <c r="F6" s="4"/>
      <c r="G6" s="4"/>
      <c r="H6" s="4"/>
      <c r="I6" s="4"/>
      <c r="J6" s="4"/>
      <c r="K6" s="4"/>
      <c r="V6" s="33">
        <v>0.01</v>
      </c>
      <c r="W6" s="221" t="s">
        <v>53</v>
      </c>
    </row>
    <row r="7" spans="1:25" x14ac:dyDescent="0.2">
      <c r="C7" s="3"/>
      <c r="D7" s="4"/>
      <c r="E7" s="4"/>
      <c r="F7" s="4"/>
      <c r="G7" s="4"/>
      <c r="H7" s="4"/>
      <c r="I7" s="4"/>
      <c r="J7" s="4"/>
      <c r="K7" s="4"/>
      <c r="V7" s="33">
        <v>0.02</v>
      </c>
      <c r="W7" s="221" t="s">
        <v>52</v>
      </c>
    </row>
    <row r="8" spans="1:25" x14ac:dyDescent="0.2">
      <c r="C8" s="3"/>
      <c r="D8" s="4"/>
      <c r="E8" s="4"/>
      <c r="F8" s="4"/>
      <c r="G8" s="4"/>
      <c r="H8" s="4"/>
      <c r="I8" s="4"/>
      <c r="J8" s="4"/>
      <c r="K8" s="4"/>
      <c r="V8" s="33">
        <v>0.05</v>
      </c>
      <c r="W8" s="221" t="s">
        <v>54</v>
      </c>
    </row>
    <row r="9" spans="1:25" x14ac:dyDescent="0.2">
      <c r="C9" s="3"/>
      <c r="D9" s="4"/>
      <c r="E9" s="4"/>
      <c r="F9" s="4"/>
      <c r="G9" s="4"/>
      <c r="H9" s="4"/>
      <c r="I9" s="4"/>
      <c r="J9" s="4"/>
      <c r="K9" s="4"/>
      <c r="V9" s="33">
        <v>0.1</v>
      </c>
      <c r="W9" s="221" t="s">
        <v>51</v>
      </c>
    </row>
    <row r="10" spans="1:25" ht="10.8" thickBot="1" x14ac:dyDescent="0.25">
      <c r="C10" s="3"/>
      <c r="D10" s="4"/>
      <c r="E10" s="4"/>
      <c r="F10" s="4"/>
      <c r="G10" s="4"/>
      <c r="H10" s="4"/>
      <c r="I10" s="4"/>
      <c r="J10" s="4"/>
      <c r="K10" s="4"/>
      <c r="V10" s="35">
        <v>0.2</v>
      </c>
      <c r="W10" s="222" t="s">
        <v>55</v>
      </c>
    </row>
    <row r="11" spans="1:25" ht="24.45" customHeight="1" x14ac:dyDescent="0.2">
      <c r="C11" s="3"/>
      <c r="D11" s="4"/>
      <c r="E11" s="4"/>
      <c r="F11" s="4"/>
      <c r="G11" s="4"/>
      <c r="H11" s="4"/>
      <c r="I11" s="4"/>
      <c r="J11" s="4"/>
      <c r="K11" s="4"/>
      <c r="V11" s="229"/>
      <c r="W11" s="230"/>
    </row>
    <row r="12" spans="1:25" x14ac:dyDescent="0.2">
      <c r="C12" s="256" t="s">
        <v>13</v>
      </c>
      <c r="D12" s="256"/>
      <c r="E12" s="257" t="s">
        <v>457</v>
      </c>
      <c r="F12" s="258"/>
      <c r="G12" s="258"/>
      <c r="H12" s="4"/>
      <c r="I12" s="4"/>
      <c r="J12" s="4"/>
      <c r="K12" s="4"/>
    </row>
    <row r="13" spans="1:25" x14ac:dyDescent="0.2">
      <c r="F13" s="4"/>
      <c r="G13" s="4"/>
      <c r="H13" s="4"/>
      <c r="I13" s="4"/>
      <c r="J13" s="4"/>
      <c r="K13" s="4"/>
    </row>
    <row r="14" spans="1:25" ht="21" thickBot="1" x14ac:dyDescent="0.25">
      <c r="E14" s="15" t="s">
        <v>27</v>
      </c>
      <c r="F14" s="15" t="s">
        <v>28</v>
      </c>
      <c r="G14" s="15" t="s">
        <v>29</v>
      </c>
      <c r="H14" s="15" t="s">
        <v>58</v>
      </c>
      <c r="I14" s="22"/>
      <c r="J14" s="4"/>
      <c r="K14" s="4"/>
      <c r="X14" s="30"/>
    </row>
    <row r="15" spans="1:25" x14ac:dyDescent="0.2">
      <c r="C15" s="256" t="s">
        <v>30</v>
      </c>
      <c r="D15" s="256"/>
      <c r="E15" s="25">
        <v>0.02</v>
      </c>
      <c r="F15" s="25">
        <v>0.1</v>
      </c>
      <c r="G15" s="25">
        <v>0.2</v>
      </c>
      <c r="H15" s="42" t="str">
        <f>"&gt;"&amp;G15</f>
        <v>&gt;0.2</v>
      </c>
      <c r="I15" s="4"/>
      <c r="J15" s="4"/>
      <c r="K15" s="4"/>
    </row>
    <row r="16" spans="1:25" x14ac:dyDescent="0.2">
      <c r="C16" s="3"/>
      <c r="D16" s="4"/>
      <c r="E16" s="22"/>
      <c r="F16" s="4"/>
      <c r="G16" s="4"/>
      <c r="H16" s="4"/>
      <c r="I16" s="4"/>
      <c r="J16" s="4"/>
      <c r="K16" s="4"/>
    </row>
    <row r="17" spans="2:23" ht="12" customHeight="1" thickBot="1" x14ac:dyDescent="0.25">
      <c r="E17" s="255" t="s">
        <v>57</v>
      </c>
      <c r="F17" s="255"/>
      <c r="G17" s="255"/>
      <c r="H17" s="255"/>
      <c r="I17" s="255"/>
      <c r="J17" s="255"/>
    </row>
    <row r="18" spans="2:23" ht="10.8" thickBot="1" x14ac:dyDescent="0.25">
      <c r="C18" s="19" t="s">
        <v>10</v>
      </c>
      <c r="D18" s="19" t="s">
        <v>14</v>
      </c>
      <c r="E18" s="15">
        <v>2025</v>
      </c>
      <c r="F18" s="15">
        <v>2030</v>
      </c>
      <c r="G18" s="15">
        <v>2035</v>
      </c>
      <c r="H18" s="15">
        <v>2040</v>
      </c>
      <c r="I18" s="15">
        <v>2045</v>
      </c>
      <c r="J18" s="15">
        <v>2040</v>
      </c>
      <c r="K18" s="15">
        <v>2055</v>
      </c>
      <c r="L18" s="15">
        <v>2060</v>
      </c>
      <c r="M18" s="15">
        <v>2065</v>
      </c>
      <c r="N18" s="15">
        <v>2070</v>
      </c>
      <c r="O18" s="15">
        <v>2075</v>
      </c>
      <c r="P18" s="15">
        <v>2080</v>
      </c>
      <c r="Q18" s="15">
        <v>2085</v>
      </c>
      <c r="R18" s="15">
        <v>2090</v>
      </c>
      <c r="S18" s="15">
        <v>2095</v>
      </c>
      <c r="T18" s="15">
        <v>2100</v>
      </c>
      <c r="V18" s="34" t="s">
        <v>497</v>
      </c>
      <c r="W18" s="220" t="s">
        <v>498</v>
      </c>
    </row>
    <row r="19" spans="2:23" x14ac:dyDescent="0.2">
      <c r="B19" s="21" t="str" cm="1">
        <f t="array" ref="B19:B22">$E$12&amp;_xlfn.ANCHORARRAY(C19)&amp;_xlfn.ANCHORARRAY(D19)</f>
        <v>ThedfordPoleClass 5</v>
      </c>
      <c r="C19" s="20" t="str" cm="1">
        <f t="array" ref="C19:C22">IF(ISBLANK(_xlfn.ANCHORARRAY('Int VA Calcs'!AV8)),"",_xlfn.ANCHORARRAY('Int VA Calcs'!AV8))</f>
        <v>Pole</v>
      </c>
      <c r="D19" s="20" t="str" cm="1">
        <f t="array" ref="D19:D22">IF(ISBLANK(_xlfn.ANCHORARRAY('Int VA Calcs'!AW8)),"",_xlfn.ANCHORARRAY('Int VA Calcs'!AW8))</f>
        <v>Class 5</v>
      </c>
      <c r="E19" s="219" cm="1">
        <f t="array" ref="E19:E22">IFERROR(
IF(_xlfn.XLOOKUP(_xlfn.ANCHORARRAY($B19),_xlfn.ANCHORARRAY('1. LDC Asset Summary'!$E$15),asset_summary[Count])=0,"None",
IF(NOT(ISNUMBER(_xlfn.XLOOKUP(_xlfn.ANCHORARRAY($B19),_xlfn.ANCHORARRAY('1. LDC Asset Summary'!$E$15),asset_summary[Count]))),NA(),_xlfn.ANCHORARRAY(
'Int VA Calcs'!AC8))),"")</f>
        <v>0.11659561250565681</v>
      </c>
      <c r="F19" s="219" cm="1">
        <f t="array" ref="F19:F22">IFERROR(
IF(_xlfn.XLOOKUP(_xlfn.ANCHORARRAY($B19),_xlfn.ANCHORARRAY('1. LDC Asset Summary'!$E$15),asset_summary[Count])=0,"None",
IF(NOT(ISNUMBER(_xlfn.XLOOKUP(_xlfn.ANCHORARRAY($B19),_xlfn.ANCHORARRAY('1. LDC Asset Summary'!$E$15),asset_summary[Count]))),NA(),_xlfn.ANCHORARRAY(
'Int VA Calcs'!AD8))),"")</f>
        <v>0.11712341656483587</v>
      </c>
      <c r="G19" s="219" cm="1">
        <f t="array" ref="G19:G22">IFERROR(
IF(_xlfn.XLOOKUP(_xlfn.ANCHORARRAY($B19),_xlfn.ANCHORARRAY('1. LDC Asset Summary'!$E$15),asset_summary[Count])=0,"None",
IF(NOT(ISNUMBER(_xlfn.XLOOKUP(_xlfn.ANCHORARRAY($B19),_xlfn.ANCHORARRAY('1. LDC Asset Summary'!$E$15),asset_summary[Count]))),NA(),_xlfn.ANCHORARRAY(
'Int VA Calcs'!AE8))),"")</f>
        <v>0.11765138097123787</v>
      </c>
      <c r="H19" s="219" cm="1">
        <f t="array" ref="H19:H22">IFERROR(
IF(_xlfn.XLOOKUP(_xlfn.ANCHORARRAY($B19),_xlfn.ANCHORARRAY('1. LDC Asset Summary'!$E$15),asset_summary[Count])=0,"None",
IF(NOT(ISNUMBER(_xlfn.XLOOKUP(_xlfn.ANCHORARRAY($B19),_xlfn.ANCHORARRAY('1. LDC Asset Summary'!$E$15),asset_summary[Count]))),NA(),_xlfn.ANCHORARRAY(
'Int VA Calcs'!AF8))),"")</f>
        <v>0.11781640189791351</v>
      </c>
      <c r="I19" s="219" cm="1">
        <f t="array" ref="I19:I22">IFERROR(
IF(_xlfn.XLOOKUP(_xlfn.ANCHORARRAY($B19),_xlfn.ANCHORARRAY('1. LDC Asset Summary'!$E$15),asset_summary[Count])=0,"None",
IF(NOT(ISNUMBER(_xlfn.XLOOKUP(_xlfn.ANCHORARRAY($B19),_xlfn.ANCHORARRAY('1. LDC Asset Summary'!$E$15),asset_summary[Count]))),NA(),_xlfn.ANCHORARRAY(
'Int VA Calcs'!AG8))),"")</f>
        <v>0.11798143780859094</v>
      </c>
      <c r="J19" s="219" cm="1">
        <f t="array" ref="J19:J22">IFERROR(
IF(_xlfn.XLOOKUP(_xlfn.ANCHORARRAY($B19),_xlfn.ANCHORARRAY('1. LDC Asset Summary'!$E$15),asset_summary[Count])=0,"None",
IF(NOT(ISNUMBER(_xlfn.XLOOKUP(_xlfn.ANCHORARRAY($B19),_xlfn.ANCHORARRAY('1. LDC Asset Summary'!$E$15),asset_summary[Count]))),NA(),_xlfn.ANCHORARRAY(
'Int VA Calcs'!AH8))),"")</f>
        <v>0.1187573025329032</v>
      </c>
      <c r="K19" s="219" cm="1">
        <f t="array" ref="K19:K22">IFERROR(
IF(_xlfn.XLOOKUP(_xlfn.ANCHORARRAY($B19),_xlfn.ANCHORARRAY('1. LDC Asset Summary'!$E$15),asset_summary[Count])=0,"None",
IF(NOT(ISNUMBER(_xlfn.XLOOKUP(_xlfn.ANCHORARRAY($B19),_xlfn.ANCHORARRAY('1. LDC Asset Summary'!$E$15),asset_summary[Count]))),NA(),_xlfn.ANCHORARRAY(
'Int VA Calcs'!AI8))),"")</f>
        <v>0.11936830926557188</v>
      </c>
      <c r="L19" s="219" cm="1">
        <f t="array" ref="L19:L22">IFERROR(
IF(_xlfn.XLOOKUP(_xlfn.ANCHORARRAY($B19),_xlfn.ANCHORARRAY('1. LDC Asset Summary'!$E$15),asset_summary[Count])=0,"None",
IF(NOT(ISNUMBER(_xlfn.XLOOKUP(_xlfn.ANCHORARRAY($B19),_xlfn.ANCHORARRAY('1. LDC Asset Summary'!$E$15),asset_summary[Count]))),NA(),_xlfn.ANCHORARRAY(
'Int VA Calcs'!AJ8))),"")</f>
        <v>0.12087182535270059</v>
      </c>
      <c r="M19" s="219" cm="1">
        <f t="array" ref="M19:M22">IFERROR(
IF(_xlfn.XLOOKUP(_xlfn.ANCHORARRAY($B19),_xlfn.ANCHORARRAY('1. LDC Asset Summary'!$E$15),asset_summary[Count])=0,"None",
IF(NOT(ISNUMBER(_xlfn.XLOOKUP(_xlfn.ANCHORARRAY($B19),_xlfn.ANCHORARRAY('1. LDC Asset Summary'!$E$15),asset_summary[Count]))),NA(),_xlfn.ANCHORARRAY(
'Int VA Calcs'!AK8))),"")</f>
        <v>0.12176450245145327</v>
      </c>
      <c r="N19" s="219" cm="1">
        <f t="array" ref="N19:N22">IFERROR(
IF(_xlfn.XLOOKUP(_xlfn.ANCHORARRAY($B19),_xlfn.ANCHORARRAY('1. LDC Asset Summary'!$E$15),asset_summary[Count])=0,"None",
IF(NOT(ISNUMBER(_xlfn.XLOOKUP(_xlfn.ANCHORARRAY($B19),_xlfn.ANCHORARRAY('1. LDC Asset Summary'!$E$15),asset_summary[Count]))),NA(),_xlfn.ANCHORARRAY(
'Int VA Calcs'!AL8))),"")</f>
        <v>0.12344327516717638</v>
      </c>
      <c r="O19" s="219" cm="1">
        <f t="array" ref="O19:O22">IFERROR(
IF(_xlfn.XLOOKUP(_xlfn.ANCHORARRAY($B19),_xlfn.ANCHORARRAY('1. LDC Asset Summary'!$E$15),asset_summary[Count])=0,"None",
IF(NOT(ISNUMBER(_xlfn.XLOOKUP(_xlfn.ANCHORARRAY($B19),_xlfn.ANCHORARRAY('1. LDC Asset Summary'!$E$15),asset_summary[Count]))),NA(),_xlfn.ANCHORARRAY(
'Int VA Calcs'!AM8))),"")</f>
        <v>0.12422926220466929</v>
      </c>
      <c r="P19" s="219" cm="1">
        <f t="array" ref="P19:P22">IFERROR(
IF(_xlfn.XLOOKUP(_xlfn.ANCHORARRAY($B19),_xlfn.ANCHORARRAY('1. LDC Asset Summary'!$E$15),asset_summary[Count])=0,"None",
IF(NOT(ISNUMBER(_xlfn.XLOOKUP(_xlfn.ANCHORARRAY($B19),_xlfn.ANCHORARRAY('1. LDC Asset Summary'!$E$15),asset_summary[Count]))),NA(),_xlfn.ANCHORARRAY(
'Int VA Calcs'!AN8))),"")</f>
        <v>0.1250154534748964</v>
      </c>
      <c r="Q19" s="219" cm="1">
        <f t="array" ref="Q19:Q22">IFERROR(
IF(_xlfn.XLOOKUP(_xlfn.ANCHORARRAY($B19),_xlfn.ANCHORARRAY('1. LDC Asset Summary'!$E$15),asset_summary[Count])=0,"None",
IF(NOT(ISNUMBER(_xlfn.XLOOKUP(_xlfn.ANCHORARRAY($B19),_xlfn.ANCHORARRAY('1. LDC Asset Summary'!$E$15),asset_summary[Count]))),NA(),_xlfn.ANCHORARRAY(
'Int VA Calcs'!AO8))),"")</f>
        <v>0.12605847983243551</v>
      </c>
      <c r="R19" s="219" cm="1">
        <f t="array" ref="R19:R22">IFERROR(
IF(_xlfn.XLOOKUP(_xlfn.ANCHORARRAY($B19),_xlfn.ANCHORARRAY('1. LDC Asset Summary'!$E$15),asset_summary[Count])=0,"None",
IF(NOT(ISNUMBER(_xlfn.XLOOKUP(_xlfn.ANCHORARRAY($B19),_xlfn.ANCHORARRAY('1. LDC Asset Summary'!$E$15),asset_summary[Count]))),NA(),_xlfn.ANCHORARRAY(
'Int VA Calcs'!AP8))),"")</f>
        <v>0.12710180222633055</v>
      </c>
      <c r="S19" s="219" cm="1">
        <f t="array" ref="S19:S22">IFERROR(
IF(_xlfn.XLOOKUP(_xlfn.ANCHORARRAY($B19),_xlfn.ANCHORARRAY('1. LDC Asset Summary'!$E$15),asset_summary[Count])=0,"None",
IF(NOT(ISNUMBER(_xlfn.XLOOKUP(_xlfn.ANCHORARRAY($B19),_xlfn.ANCHORARRAY('1. LDC Asset Summary'!$E$15),asset_summary[Count]))),NA(),_xlfn.ANCHORARRAY(
'Int VA Calcs'!AQ8))),"")</f>
        <v>0.12710180222633055</v>
      </c>
      <c r="T19" s="219" cm="1">
        <f t="array" ref="T19:T22">IFERROR(
IF(_xlfn.XLOOKUP(_xlfn.ANCHORARRAY($B19),_xlfn.ANCHORARRAY('1. LDC Asset Summary'!$E$15),asset_summary[Count])=0,"None",
IF(NOT(ISNUMBER(_xlfn.XLOOKUP(_xlfn.ANCHORARRAY($B19),_xlfn.ANCHORARRAY('1. LDC Asset Summary'!$E$15),asset_summary[Count]))),NA(),_xlfn.ANCHORARRAY(
'Int VA Calcs'!AR8))),"")</f>
        <v>0.12710180222633055</v>
      </c>
      <c r="V19" s="223"/>
      <c r="W19" s="221" t="s">
        <v>27</v>
      </c>
    </row>
    <row r="20" spans="2:23" x14ac:dyDescent="0.2">
      <c r="B20" s="21" t="str">
        <v>ThedfordPoleClass 4</v>
      </c>
      <c r="C20" s="20" t="str">
        <v>Pole</v>
      </c>
      <c r="D20" s="20" t="str">
        <v>Class 4</v>
      </c>
      <c r="E20" s="219">
        <v>0.10194122456690229</v>
      </c>
      <c r="F20" s="219">
        <v>0.10243160219410251</v>
      </c>
      <c r="G20" s="219">
        <v>0.10292226699577288</v>
      </c>
      <c r="H20" s="219">
        <v>0.10307565779202961</v>
      </c>
      <c r="I20" s="219">
        <v>0.10322907594672436</v>
      </c>
      <c r="J20" s="219">
        <v>0.10395050289051569</v>
      </c>
      <c r="K20" s="219">
        <v>0.10451884641168642</v>
      </c>
      <c r="L20" s="219">
        <v>0.10591815282566387</v>
      </c>
      <c r="M20" s="219">
        <v>0.10674947361039901</v>
      </c>
      <c r="N20" s="219">
        <v>0.1083138892806644</v>
      </c>
      <c r="O20" s="219">
        <v>0.1090467935825112</v>
      </c>
      <c r="P20" s="219">
        <v>0.10978017830957658</v>
      </c>
      <c r="Q20" s="219">
        <v>0.11075359183351213</v>
      </c>
      <c r="R20" s="219">
        <v>0.11172778537114403</v>
      </c>
      <c r="S20" s="219">
        <v>0.11172778537114403</v>
      </c>
      <c r="T20" s="219">
        <v>0.11172778537114403</v>
      </c>
      <c r="V20" s="224"/>
      <c r="W20" s="221" t="s">
        <v>28</v>
      </c>
    </row>
    <row r="21" spans="2:23" x14ac:dyDescent="0.2">
      <c r="B21" s="21" t="str">
        <v>ThedfordPoleClass 3</v>
      </c>
      <c r="C21" s="20" t="str">
        <v>Pole</v>
      </c>
      <c r="D21" s="20" t="str">
        <v>Class 3</v>
      </c>
      <c r="E21" s="219">
        <v>1.9562014731480431E-2</v>
      </c>
      <c r="F21" s="219">
        <v>2.0203774867664608E-2</v>
      </c>
      <c r="G21" s="219">
        <v>2.0995004187545577E-2</v>
      </c>
      <c r="H21" s="219">
        <v>2.1222963566276815E-2</v>
      </c>
      <c r="I21" s="219">
        <v>2.1452253614258256E-2</v>
      </c>
      <c r="J21" s="219">
        <v>2.2649784364470502E-2</v>
      </c>
      <c r="K21" s="219">
        <v>2.3636396497678628E-2</v>
      </c>
      <c r="L21" s="219">
        <v>2.5889711803038201E-2</v>
      </c>
      <c r="M21" s="219">
        <v>2.7176214830490136E-2</v>
      </c>
      <c r="N21" s="219">
        <v>2.9906215629309323E-2</v>
      </c>
      <c r="O21" s="219">
        <v>3.133805287088514E-2</v>
      </c>
      <c r="P21" s="219">
        <v>3.2796927702330281E-2</v>
      </c>
      <c r="Q21" s="219">
        <v>3.4671659845592041E-2</v>
      </c>
      <c r="R21" s="219">
        <v>3.6594937547696271E-2</v>
      </c>
      <c r="S21" s="219">
        <v>3.6594937547696271E-2</v>
      </c>
      <c r="T21" s="219">
        <v>3.6594937547696271E-2</v>
      </c>
      <c r="V21" s="225"/>
      <c r="W21" s="221" t="s">
        <v>29</v>
      </c>
    </row>
    <row r="22" spans="2:23" x14ac:dyDescent="0.2">
      <c r="B22" s="21" t="str">
        <v>ThedfordPoleClass 2</v>
      </c>
      <c r="C22" s="20" t="str">
        <v>Pole</v>
      </c>
      <c r="D22" s="20" t="str">
        <v>Class 2</v>
      </c>
      <c r="E22" s="219">
        <v>0</v>
      </c>
      <c r="F22" s="219">
        <v>0</v>
      </c>
      <c r="G22" s="219">
        <v>0</v>
      </c>
      <c r="H22" s="219">
        <v>0</v>
      </c>
      <c r="I22" s="219">
        <v>0</v>
      </c>
      <c r="J22" s="219">
        <v>0</v>
      </c>
      <c r="K22" s="219">
        <v>0</v>
      </c>
      <c r="L22" s="219">
        <v>0</v>
      </c>
      <c r="M22" s="219">
        <v>0</v>
      </c>
      <c r="N22" s="219">
        <v>0</v>
      </c>
      <c r="O22" s="219">
        <v>0</v>
      </c>
      <c r="P22" s="219">
        <v>0</v>
      </c>
      <c r="Q22" s="219">
        <v>0</v>
      </c>
      <c r="R22" s="219">
        <v>0</v>
      </c>
      <c r="S22" s="219">
        <v>0</v>
      </c>
      <c r="T22" s="219">
        <v>0</v>
      </c>
      <c r="V22" s="226"/>
      <c r="W22" s="221" t="s">
        <v>58</v>
      </c>
    </row>
    <row r="23" spans="2:23" ht="10.8" thickBot="1" x14ac:dyDescent="0.25">
      <c r="B23" s="21"/>
      <c r="C23" s="20"/>
      <c r="D23" s="20"/>
      <c r="E23" s="219"/>
      <c r="F23" s="219"/>
      <c r="G23" s="219"/>
      <c r="H23" s="219"/>
      <c r="I23" s="219"/>
      <c r="J23" s="219"/>
      <c r="K23" s="219"/>
      <c r="L23" s="219"/>
      <c r="M23" s="219"/>
      <c r="N23" s="219"/>
      <c r="O23" s="219"/>
      <c r="P23" s="219"/>
      <c r="Q23" s="219"/>
      <c r="R23" s="219"/>
      <c r="S23" s="219"/>
      <c r="T23" s="219"/>
      <c r="V23" s="35"/>
      <c r="W23" s="222" t="s">
        <v>20</v>
      </c>
    </row>
    <row r="24" spans="2:23" x14ac:dyDescent="0.2">
      <c r="B24" s="21"/>
      <c r="C24" s="20"/>
      <c r="D24" s="20"/>
      <c r="E24" s="219"/>
      <c r="F24" s="219"/>
      <c r="G24" s="219"/>
      <c r="H24" s="219"/>
      <c r="I24" s="219"/>
      <c r="J24" s="219"/>
      <c r="K24" s="219"/>
      <c r="L24" s="219"/>
      <c r="M24" s="219"/>
      <c r="N24" s="219"/>
      <c r="O24" s="219"/>
      <c r="P24" s="219"/>
      <c r="Q24" s="219"/>
      <c r="R24" s="219"/>
      <c r="S24" s="219"/>
      <c r="T24" s="219"/>
    </row>
    <row r="25" spans="2:23" x14ac:dyDescent="0.2">
      <c r="B25" s="21"/>
      <c r="C25" s="20"/>
      <c r="D25" s="20"/>
      <c r="E25" s="219"/>
      <c r="F25" s="219"/>
      <c r="G25" s="219"/>
      <c r="H25" s="219"/>
      <c r="I25" s="219"/>
      <c r="J25" s="219"/>
      <c r="K25" s="219"/>
      <c r="L25" s="219"/>
      <c r="M25" s="219"/>
      <c r="N25" s="219"/>
      <c r="O25" s="219"/>
      <c r="P25" s="219"/>
      <c r="Q25" s="219"/>
      <c r="R25" s="219"/>
      <c r="S25" s="219"/>
      <c r="T25" s="219"/>
    </row>
    <row r="26" spans="2:23" x14ac:dyDescent="0.2">
      <c r="B26" s="21"/>
      <c r="C26" s="20"/>
      <c r="D26" s="20"/>
      <c r="E26" s="219"/>
      <c r="F26" s="219"/>
      <c r="G26" s="219"/>
      <c r="H26" s="219"/>
      <c r="I26" s="219"/>
      <c r="J26" s="219"/>
      <c r="K26" s="219"/>
      <c r="L26" s="219"/>
      <c r="M26" s="219"/>
      <c r="N26" s="219"/>
      <c r="O26" s="219"/>
      <c r="P26" s="219"/>
      <c r="Q26" s="219"/>
      <c r="R26" s="219"/>
      <c r="S26" s="219"/>
      <c r="T26" s="219"/>
    </row>
    <row r="27" spans="2:23" x14ac:dyDescent="0.2">
      <c r="B27" s="21"/>
      <c r="C27" s="20"/>
      <c r="D27" s="20"/>
      <c r="E27" s="219"/>
      <c r="F27" s="219"/>
      <c r="G27" s="219"/>
      <c r="H27" s="219"/>
      <c r="I27" s="219"/>
      <c r="J27" s="219"/>
      <c r="K27" s="219"/>
      <c r="L27" s="219"/>
      <c r="M27" s="219"/>
      <c r="N27" s="219"/>
      <c r="O27" s="219"/>
      <c r="P27" s="219"/>
      <c r="Q27" s="219"/>
      <c r="R27" s="219"/>
      <c r="S27" s="219"/>
      <c r="T27" s="219"/>
    </row>
    <row r="28" spans="2:23" x14ac:dyDescent="0.2">
      <c r="B28" s="21"/>
      <c r="C28" s="20"/>
      <c r="D28" s="20"/>
      <c r="E28" s="219"/>
      <c r="F28" s="219"/>
      <c r="G28" s="219"/>
      <c r="H28" s="219"/>
      <c r="I28" s="219"/>
      <c r="J28" s="219"/>
      <c r="K28" s="219"/>
      <c r="L28" s="219"/>
      <c r="M28" s="219"/>
      <c r="N28" s="219"/>
      <c r="O28" s="219"/>
      <c r="P28" s="219"/>
      <c r="Q28" s="219"/>
      <c r="R28" s="219"/>
      <c r="S28" s="219"/>
      <c r="T28" s="219"/>
    </row>
    <row r="29" spans="2:23" x14ac:dyDescent="0.2">
      <c r="B29" s="21"/>
      <c r="C29" s="20"/>
      <c r="D29" s="20"/>
      <c r="E29" s="219"/>
      <c r="F29" s="219"/>
      <c r="G29" s="219"/>
      <c r="H29" s="219"/>
      <c r="I29" s="219"/>
      <c r="J29" s="219"/>
      <c r="K29" s="219"/>
      <c r="L29" s="219"/>
      <c r="M29" s="219"/>
      <c r="N29" s="219"/>
      <c r="O29" s="219"/>
      <c r="P29" s="219"/>
      <c r="Q29" s="219"/>
      <c r="R29" s="219"/>
      <c r="S29" s="219"/>
      <c r="T29" s="219"/>
    </row>
    <row r="30" spans="2:23" x14ac:dyDescent="0.2">
      <c r="B30" s="21"/>
      <c r="C30" s="20"/>
      <c r="D30" s="20"/>
      <c r="E30" s="219"/>
      <c r="F30" s="219"/>
      <c r="G30" s="219"/>
      <c r="H30" s="219"/>
      <c r="I30" s="219"/>
      <c r="J30" s="219"/>
      <c r="K30" s="219"/>
      <c r="L30" s="219"/>
      <c r="M30" s="219"/>
      <c r="N30" s="219"/>
      <c r="O30" s="219"/>
      <c r="P30" s="219"/>
      <c r="Q30" s="219"/>
      <c r="R30" s="219"/>
      <c r="S30" s="219"/>
      <c r="T30" s="219"/>
    </row>
    <row r="31" spans="2:23" x14ac:dyDescent="0.2">
      <c r="B31" s="21"/>
      <c r="C31" s="20"/>
      <c r="D31" s="20"/>
      <c r="E31" s="219"/>
      <c r="F31" s="219"/>
      <c r="G31" s="219"/>
      <c r="H31" s="219"/>
      <c r="I31" s="219"/>
      <c r="J31" s="219"/>
      <c r="K31" s="219"/>
      <c r="L31" s="219"/>
      <c r="M31" s="219"/>
      <c r="N31" s="219"/>
      <c r="O31" s="219"/>
      <c r="P31" s="219"/>
      <c r="Q31" s="219"/>
      <c r="R31" s="219"/>
      <c r="S31" s="219"/>
      <c r="T31" s="219"/>
    </row>
    <row r="32" spans="2:23" x14ac:dyDescent="0.2">
      <c r="B32" s="21"/>
      <c r="C32" s="20"/>
      <c r="D32" s="20"/>
      <c r="E32" s="219"/>
      <c r="F32" s="219"/>
      <c r="G32" s="219"/>
      <c r="H32" s="219"/>
      <c r="I32" s="219"/>
      <c r="J32" s="219"/>
      <c r="K32" s="219"/>
      <c r="L32" s="219"/>
      <c r="M32" s="219"/>
      <c r="N32" s="219"/>
      <c r="O32" s="219"/>
      <c r="P32" s="219"/>
      <c r="Q32" s="219"/>
      <c r="R32" s="219"/>
      <c r="S32" s="219"/>
      <c r="T32" s="219"/>
    </row>
    <row r="33" spans="2:20" x14ac:dyDescent="0.2">
      <c r="B33" s="21"/>
      <c r="C33" s="20"/>
      <c r="D33" s="20"/>
      <c r="E33" s="219"/>
      <c r="F33" s="219"/>
      <c r="G33" s="219"/>
      <c r="H33" s="219"/>
      <c r="I33" s="219"/>
      <c r="J33" s="219"/>
      <c r="K33" s="219"/>
      <c r="L33" s="219"/>
      <c r="M33" s="219"/>
      <c r="N33" s="219"/>
      <c r="O33" s="219"/>
      <c r="P33" s="219"/>
      <c r="Q33" s="219"/>
      <c r="R33" s="219"/>
      <c r="S33" s="219"/>
      <c r="T33" s="219"/>
    </row>
    <row r="34" spans="2:20" x14ac:dyDescent="0.2">
      <c r="B34" s="21"/>
      <c r="C34" s="20"/>
      <c r="D34" s="20"/>
      <c r="E34" s="219"/>
      <c r="F34" s="219"/>
      <c r="G34" s="219"/>
      <c r="H34" s="219"/>
      <c r="I34" s="219"/>
      <c r="J34" s="219"/>
      <c r="K34" s="219"/>
      <c r="L34" s="219"/>
      <c r="M34" s="219"/>
      <c r="N34" s="219"/>
      <c r="O34" s="219"/>
      <c r="P34" s="219"/>
      <c r="Q34" s="219"/>
      <c r="R34" s="219"/>
      <c r="S34" s="219"/>
      <c r="T34" s="219"/>
    </row>
    <row r="35" spans="2:20" x14ac:dyDescent="0.2">
      <c r="B35" s="21"/>
      <c r="C35" s="20"/>
      <c r="D35" s="20"/>
      <c r="E35" s="219"/>
      <c r="F35" s="219"/>
      <c r="G35" s="219"/>
      <c r="H35" s="219"/>
      <c r="I35" s="219"/>
      <c r="J35" s="219"/>
      <c r="K35" s="219"/>
      <c r="L35" s="219"/>
      <c r="M35" s="219"/>
      <c r="N35" s="219"/>
      <c r="O35" s="219"/>
      <c r="P35" s="219"/>
      <c r="Q35" s="219"/>
      <c r="R35" s="219"/>
      <c r="S35" s="219"/>
      <c r="T35" s="219"/>
    </row>
    <row r="36" spans="2:20" x14ac:dyDescent="0.2">
      <c r="B36" s="21"/>
      <c r="C36" s="20"/>
      <c r="D36" s="20"/>
      <c r="E36" s="219"/>
      <c r="F36" s="219"/>
      <c r="G36" s="219"/>
      <c r="H36" s="219"/>
      <c r="I36" s="219"/>
      <c r="J36" s="219"/>
      <c r="K36" s="219"/>
      <c r="L36" s="219"/>
      <c r="M36" s="219"/>
      <c r="N36" s="219"/>
      <c r="O36" s="219"/>
      <c r="P36" s="219"/>
      <c r="Q36" s="219"/>
      <c r="R36" s="219"/>
      <c r="S36" s="219"/>
      <c r="T36" s="219"/>
    </row>
    <row r="37" spans="2:20" x14ac:dyDescent="0.2">
      <c r="B37" s="21"/>
      <c r="C37" s="20"/>
      <c r="D37" s="20"/>
      <c r="E37" s="219"/>
      <c r="F37" s="219"/>
      <c r="G37" s="219"/>
      <c r="H37" s="219"/>
      <c r="I37" s="219"/>
      <c r="J37" s="219"/>
      <c r="K37" s="219"/>
      <c r="L37" s="219"/>
      <c r="M37" s="219"/>
      <c r="N37" s="219"/>
      <c r="O37" s="219"/>
      <c r="P37" s="219"/>
      <c r="Q37" s="219"/>
      <c r="R37" s="219"/>
      <c r="S37" s="219"/>
      <c r="T37" s="219"/>
    </row>
    <row r="38" spans="2:20" x14ac:dyDescent="0.2">
      <c r="B38" s="21"/>
      <c r="C38" s="20"/>
      <c r="D38" s="20"/>
      <c r="E38" s="219"/>
      <c r="F38" s="219"/>
      <c r="G38" s="219"/>
      <c r="H38" s="219"/>
      <c r="I38" s="219"/>
      <c r="J38" s="219"/>
      <c r="K38" s="219"/>
      <c r="L38" s="219"/>
      <c r="M38" s="219"/>
      <c r="N38" s="219"/>
      <c r="O38" s="219"/>
      <c r="P38" s="219"/>
      <c r="Q38" s="219"/>
      <c r="R38" s="219"/>
      <c r="S38" s="219"/>
      <c r="T38" s="219"/>
    </row>
    <row r="39" spans="2:20" x14ac:dyDescent="0.2">
      <c r="B39" s="21"/>
      <c r="C39" s="20"/>
      <c r="D39" s="20"/>
      <c r="E39" s="219"/>
      <c r="F39" s="219"/>
      <c r="G39" s="219"/>
      <c r="H39" s="219"/>
      <c r="I39" s="219"/>
      <c r="J39" s="219"/>
      <c r="K39" s="219"/>
      <c r="L39" s="219"/>
      <c r="M39" s="219"/>
      <c r="N39" s="219"/>
      <c r="O39" s="219"/>
      <c r="P39" s="219"/>
      <c r="Q39" s="219"/>
      <c r="R39" s="219"/>
      <c r="S39" s="219"/>
      <c r="T39" s="219"/>
    </row>
    <row r="40" spans="2:20" x14ac:dyDescent="0.2">
      <c r="C40" s="20"/>
      <c r="D40" s="20"/>
      <c r="E40" s="219"/>
      <c r="F40" s="219"/>
      <c r="G40" s="219"/>
      <c r="H40" s="219"/>
      <c r="I40" s="219"/>
      <c r="J40" s="219"/>
      <c r="K40" s="219"/>
      <c r="L40" s="219"/>
      <c r="M40" s="219"/>
      <c r="N40" s="219"/>
      <c r="O40" s="219"/>
      <c r="P40" s="219"/>
      <c r="Q40" s="219"/>
      <c r="R40" s="219"/>
      <c r="S40" s="219"/>
      <c r="T40" s="219"/>
    </row>
    <row r="41" spans="2:20" x14ac:dyDescent="0.2">
      <c r="C41" s="20"/>
      <c r="D41" s="20"/>
      <c r="E41" s="219"/>
      <c r="F41" s="219"/>
      <c r="G41" s="219"/>
      <c r="H41" s="219"/>
      <c r="I41" s="219"/>
      <c r="J41" s="219"/>
      <c r="K41" s="219"/>
      <c r="L41" s="219"/>
      <c r="M41" s="219"/>
      <c r="N41" s="219"/>
      <c r="O41" s="219"/>
      <c r="P41" s="219"/>
      <c r="Q41" s="219"/>
      <c r="R41" s="219"/>
      <c r="S41" s="219"/>
      <c r="T41" s="219"/>
    </row>
    <row r="42" spans="2:20" x14ac:dyDescent="0.2">
      <c r="C42" s="20"/>
      <c r="D42" s="20"/>
      <c r="E42" s="219"/>
      <c r="F42" s="219"/>
      <c r="G42" s="219"/>
      <c r="H42" s="219"/>
      <c r="I42" s="219"/>
      <c r="J42" s="219"/>
      <c r="K42" s="219"/>
      <c r="L42" s="219"/>
      <c r="M42" s="219"/>
      <c r="N42" s="219"/>
      <c r="O42" s="219"/>
      <c r="P42" s="219"/>
      <c r="Q42" s="219"/>
      <c r="R42" s="219"/>
      <c r="S42" s="219"/>
      <c r="T42" s="219"/>
    </row>
    <row r="43" spans="2:20" x14ac:dyDescent="0.2">
      <c r="C43" s="20"/>
      <c r="D43" s="20"/>
      <c r="E43" s="219"/>
      <c r="F43" s="219"/>
      <c r="G43" s="219"/>
      <c r="H43" s="219"/>
      <c r="I43" s="219"/>
      <c r="J43" s="219"/>
      <c r="K43" s="219"/>
      <c r="L43" s="219"/>
      <c r="M43" s="219"/>
      <c r="N43" s="219"/>
      <c r="O43" s="219"/>
      <c r="P43" s="219"/>
      <c r="Q43" s="219"/>
      <c r="R43" s="219"/>
      <c r="S43" s="219"/>
      <c r="T43" s="219"/>
    </row>
    <row r="44" spans="2:20" x14ac:dyDescent="0.2">
      <c r="C44" s="20"/>
      <c r="D44" s="20"/>
      <c r="E44" s="219"/>
      <c r="F44" s="219"/>
      <c r="G44" s="219"/>
      <c r="H44" s="219"/>
      <c r="I44" s="219"/>
      <c r="J44" s="219"/>
      <c r="K44" s="219"/>
      <c r="L44" s="219"/>
      <c r="M44" s="219"/>
      <c r="N44" s="219"/>
      <c r="O44" s="219"/>
      <c r="P44" s="219"/>
      <c r="Q44" s="219"/>
      <c r="R44" s="219"/>
      <c r="S44" s="219"/>
      <c r="T44" s="219"/>
    </row>
    <row r="45" spans="2:20" x14ac:dyDescent="0.2">
      <c r="C45" s="20"/>
      <c r="D45" s="20"/>
      <c r="E45" s="219"/>
      <c r="F45" s="219"/>
      <c r="G45" s="219"/>
      <c r="H45" s="219"/>
      <c r="I45" s="219"/>
      <c r="J45" s="219"/>
      <c r="K45" s="219"/>
      <c r="L45" s="219"/>
      <c r="M45" s="219"/>
      <c r="N45" s="219"/>
      <c r="O45" s="219"/>
      <c r="P45" s="219"/>
      <c r="Q45" s="219"/>
      <c r="R45" s="219"/>
      <c r="S45" s="219"/>
      <c r="T45" s="219"/>
    </row>
    <row r="46" spans="2:20" x14ac:dyDescent="0.2">
      <c r="C46" s="20"/>
      <c r="D46" s="20"/>
      <c r="E46" s="219"/>
      <c r="F46" s="219"/>
      <c r="G46" s="219"/>
      <c r="H46" s="219"/>
      <c r="I46" s="219"/>
      <c r="J46" s="219"/>
      <c r="K46" s="219"/>
      <c r="L46" s="219"/>
      <c r="M46" s="219"/>
      <c r="N46" s="219"/>
      <c r="O46" s="219"/>
      <c r="P46" s="219"/>
      <c r="Q46" s="219"/>
      <c r="R46" s="219"/>
      <c r="S46" s="219"/>
      <c r="T46" s="219"/>
    </row>
    <row r="47" spans="2:20" x14ac:dyDescent="0.2">
      <c r="C47" s="20"/>
      <c r="D47" s="20"/>
      <c r="E47" s="219"/>
      <c r="F47" s="219"/>
      <c r="G47" s="219"/>
      <c r="H47" s="219"/>
      <c r="I47" s="219"/>
      <c r="J47" s="219"/>
      <c r="K47" s="219"/>
      <c r="L47" s="219"/>
      <c r="M47" s="219"/>
      <c r="N47" s="219"/>
      <c r="O47" s="219"/>
      <c r="P47" s="219"/>
      <c r="Q47" s="219"/>
      <c r="R47" s="219"/>
      <c r="S47" s="219"/>
      <c r="T47" s="219"/>
    </row>
    <row r="48" spans="2:20" x14ac:dyDescent="0.2">
      <c r="C48" s="20"/>
      <c r="D48" s="20"/>
      <c r="E48" s="219"/>
      <c r="F48" s="219"/>
      <c r="G48" s="219"/>
      <c r="H48" s="219"/>
      <c r="I48" s="219"/>
      <c r="J48" s="219"/>
      <c r="K48" s="219"/>
      <c r="L48" s="219"/>
      <c r="M48" s="219"/>
      <c r="N48" s="219"/>
      <c r="O48" s="219"/>
      <c r="P48" s="219"/>
      <c r="Q48" s="219"/>
      <c r="R48" s="219"/>
      <c r="S48" s="219"/>
      <c r="T48" s="219"/>
    </row>
    <row r="49" spans="3:20" x14ac:dyDescent="0.2">
      <c r="C49" s="20"/>
      <c r="D49" s="20"/>
      <c r="E49" s="219"/>
      <c r="F49" s="219"/>
      <c r="G49" s="219"/>
      <c r="H49" s="219"/>
      <c r="I49" s="219"/>
      <c r="J49" s="219"/>
      <c r="K49" s="219"/>
      <c r="L49" s="219"/>
      <c r="M49" s="219"/>
      <c r="N49" s="219"/>
      <c r="O49" s="219"/>
      <c r="P49" s="219"/>
      <c r="Q49" s="219"/>
      <c r="R49" s="219"/>
      <c r="S49" s="219"/>
      <c r="T49" s="219"/>
    </row>
    <row r="50" spans="3:20" x14ac:dyDescent="0.2">
      <c r="C50" s="20"/>
      <c r="D50" s="20"/>
      <c r="E50" s="219"/>
      <c r="F50" s="219"/>
      <c r="G50" s="219"/>
      <c r="H50" s="219"/>
      <c r="I50" s="219"/>
      <c r="J50" s="219"/>
      <c r="K50" s="219"/>
      <c r="L50" s="219"/>
      <c r="M50" s="219"/>
      <c r="N50" s="219"/>
      <c r="O50" s="219"/>
      <c r="P50" s="219"/>
      <c r="Q50" s="219"/>
      <c r="R50" s="219"/>
      <c r="S50" s="219"/>
      <c r="T50" s="219"/>
    </row>
    <row r="51" spans="3:20" x14ac:dyDescent="0.2">
      <c r="C51" s="20"/>
      <c r="D51" s="20"/>
      <c r="E51" s="219"/>
      <c r="F51" s="219"/>
      <c r="G51" s="219"/>
      <c r="H51" s="219"/>
      <c r="I51" s="219"/>
      <c r="J51" s="219"/>
      <c r="K51" s="219"/>
      <c r="L51" s="219"/>
      <c r="M51" s="219"/>
      <c r="N51" s="219"/>
      <c r="O51" s="219"/>
      <c r="P51" s="219"/>
      <c r="Q51" s="219"/>
      <c r="R51" s="219"/>
      <c r="S51" s="219"/>
      <c r="T51" s="219"/>
    </row>
    <row r="52" spans="3:20" x14ac:dyDescent="0.2">
      <c r="C52" s="20"/>
      <c r="D52" s="20"/>
      <c r="E52" s="219"/>
      <c r="F52" s="219"/>
      <c r="G52" s="219"/>
      <c r="H52" s="219"/>
      <c r="I52" s="219"/>
      <c r="J52" s="219"/>
      <c r="K52" s="219"/>
      <c r="L52" s="219"/>
      <c r="M52" s="219"/>
      <c r="N52" s="219"/>
      <c r="O52" s="219"/>
      <c r="P52" s="219"/>
      <c r="Q52" s="219"/>
      <c r="R52" s="219"/>
      <c r="S52" s="219"/>
      <c r="T52" s="219"/>
    </row>
    <row r="53" spans="3:20" x14ac:dyDescent="0.2">
      <c r="C53" s="20"/>
      <c r="D53" s="20"/>
      <c r="E53" s="219"/>
      <c r="F53" s="219"/>
      <c r="G53" s="219"/>
      <c r="H53" s="219"/>
      <c r="I53" s="219"/>
      <c r="J53" s="219"/>
      <c r="K53" s="219"/>
      <c r="L53" s="219"/>
      <c r="M53" s="219"/>
      <c r="N53" s="219"/>
      <c r="O53" s="219"/>
      <c r="P53" s="219"/>
      <c r="Q53" s="219"/>
      <c r="R53" s="219"/>
      <c r="S53" s="219"/>
      <c r="T53" s="219"/>
    </row>
    <row r="54" spans="3:20" x14ac:dyDescent="0.2">
      <c r="C54" s="20"/>
      <c r="D54" s="20"/>
      <c r="E54" s="219"/>
      <c r="F54" s="219"/>
      <c r="G54" s="219"/>
      <c r="H54" s="219"/>
      <c r="I54" s="219"/>
      <c r="J54" s="219"/>
      <c r="K54" s="219"/>
      <c r="L54" s="219"/>
      <c r="M54" s="219"/>
      <c r="N54" s="219"/>
      <c r="O54" s="219"/>
      <c r="P54" s="219"/>
      <c r="Q54" s="219"/>
      <c r="R54" s="219"/>
      <c r="S54" s="219"/>
      <c r="T54" s="219"/>
    </row>
    <row r="55" spans="3:20" x14ac:dyDescent="0.2">
      <c r="C55" s="20"/>
      <c r="D55" s="20"/>
      <c r="E55" s="219"/>
      <c r="F55" s="219"/>
      <c r="G55" s="219"/>
      <c r="H55" s="219"/>
      <c r="I55" s="219"/>
      <c r="J55" s="219"/>
      <c r="K55" s="219"/>
      <c r="L55" s="219"/>
      <c r="M55" s="219"/>
      <c r="N55" s="219"/>
      <c r="O55" s="219"/>
      <c r="P55" s="219"/>
      <c r="Q55" s="219"/>
      <c r="R55" s="219"/>
      <c r="S55" s="219"/>
      <c r="T55" s="219"/>
    </row>
    <row r="56" spans="3:20" x14ac:dyDescent="0.2">
      <c r="C56" s="20"/>
      <c r="D56" s="20"/>
      <c r="E56" s="219"/>
      <c r="F56" s="219"/>
      <c r="G56" s="219"/>
      <c r="H56" s="219"/>
      <c r="I56" s="219"/>
      <c r="J56" s="219"/>
      <c r="K56" s="219"/>
      <c r="L56" s="219"/>
      <c r="M56" s="219"/>
      <c r="N56" s="219"/>
      <c r="O56" s="219"/>
      <c r="P56" s="219"/>
      <c r="Q56" s="219"/>
      <c r="R56" s="219"/>
      <c r="S56" s="219"/>
      <c r="T56" s="219"/>
    </row>
    <row r="57" spans="3:20" x14ac:dyDescent="0.2">
      <c r="C57" s="20"/>
      <c r="D57" s="20"/>
      <c r="E57" s="219"/>
      <c r="F57" s="219"/>
      <c r="G57" s="219"/>
      <c r="H57" s="219"/>
      <c r="I57" s="219"/>
      <c r="J57" s="219"/>
      <c r="K57" s="219"/>
      <c r="L57" s="219"/>
      <c r="M57" s="219"/>
      <c r="N57" s="219"/>
      <c r="O57" s="219"/>
      <c r="P57" s="219"/>
      <c r="Q57" s="219"/>
      <c r="R57" s="219"/>
      <c r="S57" s="219"/>
      <c r="T57" s="219"/>
    </row>
    <row r="58" spans="3:20" x14ac:dyDescent="0.2">
      <c r="C58" s="20"/>
      <c r="D58" s="20"/>
      <c r="E58" s="219"/>
      <c r="F58" s="219"/>
      <c r="G58" s="219"/>
      <c r="H58" s="219"/>
      <c r="I58" s="219"/>
      <c r="J58" s="219"/>
      <c r="K58" s="219"/>
      <c r="L58" s="219"/>
      <c r="M58" s="219"/>
      <c r="N58" s="219"/>
      <c r="O58" s="219"/>
      <c r="P58" s="219"/>
      <c r="Q58" s="219"/>
      <c r="R58" s="219"/>
      <c r="S58" s="219"/>
      <c r="T58" s="219"/>
    </row>
    <row r="59" spans="3:20" x14ac:dyDescent="0.2">
      <c r="C59" s="20"/>
      <c r="D59" s="20"/>
      <c r="E59" s="219"/>
      <c r="F59" s="219"/>
      <c r="G59" s="219"/>
      <c r="H59" s="219"/>
      <c r="I59" s="219"/>
      <c r="J59" s="219"/>
      <c r="K59" s="219"/>
      <c r="L59" s="219"/>
      <c r="M59" s="219"/>
      <c r="N59" s="219"/>
      <c r="O59" s="219"/>
      <c r="P59" s="219"/>
      <c r="Q59" s="219"/>
      <c r="R59" s="219"/>
      <c r="S59" s="219"/>
      <c r="T59" s="219"/>
    </row>
    <row r="60" spans="3:20" x14ac:dyDescent="0.2">
      <c r="C60" s="20"/>
      <c r="D60" s="20"/>
      <c r="E60" s="219"/>
      <c r="F60" s="219"/>
      <c r="G60" s="219"/>
      <c r="H60" s="219"/>
      <c r="I60" s="219"/>
      <c r="J60" s="219"/>
      <c r="K60" s="219"/>
      <c r="L60" s="219"/>
      <c r="M60" s="219"/>
      <c r="N60" s="219"/>
      <c r="O60" s="219"/>
      <c r="P60" s="219"/>
      <c r="Q60" s="219"/>
      <c r="R60" s="219"/>
      <c r="S60" s="219"/>
      <c r="T60" s="219"/>
    </row>
    <row r="61" spans="3:20" x14ac:dyDescent="0.2">
      <c r="C61" s="20"/>
      <c r="D61" s="20"/>
      <c r="E61" s="219"/>
      <c r="F61" s="219"/>
      <c r="G61" s="219"/>
      <c r="H61" s="219"/>
      <c r="I61" s="219"/>
      <c r="J61" s="219"/>
      <c r="K61" s="219"/>
      <c r="L61" s="219"/>
      <c r="M61" s="219"/>
      <c r="N61" s="219"/>
      <c r="O61" s="219"/>
      <c r="P61" s="219"/>
      <c r="Q61" s="219"/>
      <c r="R61" s="219"/>
      <c r="S61" s="219"/>
      <c r="T61" s="219"/>
    </row>
    <row r="62" spans="3:20" x14ac:dyDescent="0.2">
      <c r="C62" s="20"/>
      <c r="D62" s="20"/>
      <c r="E62" s="219"/>
      <c r="F62" s="219"/>
      <c r="G62" s="219"/>
      <c r="H62" s="219"/>
      <c r="I62" s="219"/>
      <c r="J62" s="219"/>
      <c r="K62" s="219"/>
      <c r="L62" s="219"/>
      <c r="M62" s="219"/>
      <c r="N62" s="219"/>
      <c r="O62" s="219"/>
      <c r="P62" s="219"/>
      <c r="Q62" s="219"/>
      <c r="R62" s="219"/>
      <c r="S62" s="219"/>
      <c r="T62" s="219"/>
    </row>
    <row r="63" spans="3:20" x14ac:dyDescent="0.2">
      <c r="C63" s="20"/>
      <c r="D63" s="20"/>
      <c r="E63" s="219"/>
      <c r="F63" s="219"/>
      <c r="G63" s="219"/>
      <c r="H63" s="219"/>
      <c r="I63" s="219"/>
      <c r="J63" s="219"/>
      <c r="K63" s="219"/>
      <c r="L63" s="219"/>
      <c r="M63" s="219"/>
      <c r="N63" s="219"/>
      <c r="O63" s="219"/>
      <c r="P63" s="219"/>
      <c r="Q63" s="219"/>
      <c r="R63" s="219"/>
      <c r="S63" s="219"/>
      <c r="T63" s="219"/>
    </row>
    <row r="64" spans="3:20" x14ac:dyDescent="0.2">
      <c r="C64" s="20"/>
      <c r="D64" s="20"/>
      <c r="E64" s="219"/>
      <c r="F64" s="219"/>
      <c r="G64" s="219"/>
      <c r="H64" s="219"/>
      <c r="I64" s="219"/>
      <c r="J64" s="219"/>
      <c r="K64" s="219"/>
      <c r="L64" s="219"/>
      <c r="M64" s="219"/>
      <c r="N64" s="219"/>
      <c r="O64" s="219"/>
      <c r="P64" s="219"/>
      <c r="Q64" s="219"/>
      <c r="R64" s="219"/>
      <c r="S64" s="219"/>
      <c r="T64" s="219"/>
    </row>
    <row r="65" spans="3:20" x14ac:dyDescent="0.2">
      <c r="C65" s="20"/>
      <c r="D65" s="20"/>
      <c r="E65" s="219"/>
      <c r="F65" s="219"/>
      <c r="G65" s="219"/>
      <c r="H65" s="219"/>
      <c r="I65" s="219"/>
      <c r="J65" s="219"/>
      <c r="K65" s="219"/>
      <c r="L65" s="219"/>
      <c r="M65" s="219"/>
      <c r="N65" s="219"/>
      <c r="O65" s="219"/>
      <c r="P65" s="219"/>
      <c r="Q65" s="219"/>
      <c r="R65" s="219"/>
      <c r="S65" s="219"/>
      <c r="T65" s="219"/>
    </row>
    <row r="66" spans="3:20" x14ac:dyDescent="0.2">
      <c r="C66" s="20"/>
      <c r="D66" s="20"/>
      <c r="E66" s="219"/>
      <c r="F66" s="219"/>
      <c r="G66" s="219"/>
      <c r="H66" s="219"/>
      <c r="I66" s="219"/>
      <c r="J66" s="219"/>
      <c r="K66" s="219"/>
      <c r="L66" s="219"/>
      <c r="M66" s="219"/>
      <c r="N66" s="219"/>
      <c r="O66" s="219"/>
      <c r="P66" s="219"/>
      <c r="Q66" s="219"/>
      <c r="R66" s="219"/>
      <c r="S66" s="219"/>
      <c r="T66" s="219"/>
    </row>
    <row r="67" spans="3:20" x14ac:dyDescent="0.2">
      <c r="C67" s="20"/>
      <c r="D67" s="20"/>
      <c r="E67" s="219"/>
      <c r="F67" s="219"/>
      <c r="G67" s="219"/>
      <c r="H67" s="219"/>
      <c r="I67" s="219"/>
      <c r="J67" s="219"/>
      <c r="K67" s="219"/>
      <c r="L67" s="219"/>
      <c r="M67" s="219"/>
      <c r="N67" s="219"/>
      <c r="O67" s="219"/>
      <c r="P67" s="219"/>
      <c r="Q67" s="219"/>
      <c r="R67" s="219"/>
      <c r="S67" s="219"/>
      <c r="T67" s="219"/>
    </row>
    <row r="68" spans="3:20" x14ac:dyDescent="0.2">
      <c r="C68" s="20"/>
      <c r="D68" s="20"/>
      <c r="E68" s="219"/>
      <c r="F68" s="219"/>
      <c r="G68" s="219"/>
      <c r="H68" s="219"/>
      <c r="I68" s="219"/>
      <c r="J68" s="219"/>
      <c r="K68" s="219"/>
      <c r="L68" s="219"/>
      <c r="M68" s="219"/>
      <c r="N68" s="219"/>
      <c r="O68" s="219"/>
      <c r="P68" s="219"/>
      <c r="Q68" s="219"/>
      <c r="R68" s="219"/>
      <c r="S68" s="219"/>
      <c r="T68" s="219"/>
    </row>
  </sheetData>
  <mergeCells count="4">
    <mergeCell ref="E17:J17"/>
    <mergeCell ref="C12:D12"/>
    <mergeCell ref="C15:D15"/>
    <mergeCell ref="E12:G12"/>
  </mergeCells>
  <conditionalFormatting sqref="E19:T68">
    <cfRule type="cellIs" dxfId="7" priority="1" stopIfTrue="1" operator="equal">
      <formula>""</formula>
    </cfRule>
    <cfRule type="cellIs" dxfId="6" priority="3" stopIfTrue="1" operator="equal">
      <formula>"None"</formula>
    </cfRule>
    <cfRule type="cellIs" dxfId="5" priority="4" operator="greaterThan">
      <formula>$G$15</formula>
    </cfRule>
    <cfRule type="cellIs" dxfId="4" priority="5" operator="between">
      <formula>$F$15</formula>
      <formula>$G$15</formula>
    </cfRule>
    <cfRule type="cellIs" dxfId="3" priority="6" operator="between">
      <formula>$E$15</formula>
      <formula>$F$15</formula>
    </cfRule>
    <cfRule type="cellIs" dxfId="2" priority="7" operator="lessThan">
      <formula>$E$15</formula>
    </cfRule>
  </conditionalFormatting>
  <dataValidations count="1">
    <dataValidation type="list" allowBlank="1" showInputMessage="1" showErrorMessage="1" sqref="E12" xr:uid="{96B0B6F6-3D9F-4441-BCB4-B1DB8E835DB5}">
      <formula1>_xlfn.ANCHORARRAY($Y$5)</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7FDA6-9C39-42A0-ADB5-BD45C04A9257}">
  <dimension ref="O23"/>
  <sheetViews>
    <sheetView workbookViewId="0"/>
    <sheetView workbookViewId="1"/>
  </sheetViews>
  <sheetFormatPr defaultRowHeight="10.199999999999999" x14ac:dyDescent="0.2"/>
  <sheetData>
    <row r="23" spans="15:15" x14ac:dyDescent="0.2">
      <c r="O23" s="13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0A32A-4374-4522-BC05-ADFE47F365D5}">
  <sheetPr>
    <tabColor rgb="FF0070C0"/>
  </sheetPr>
  <dimension ref="A1:P49"/>
  <sheetViews>
    <sheetView workbookViewId="0"/>
    <sheetView workbookViewId="1"/>
  </sheetViews>
  <sheetFormatPr defaultRowHeight="10.199999999999999" x14ac:dyDescent="0.2"/>
  <cols>
    <col min="2" max="2" width="5.7109375" hidden="1" customWidth="1"/>
    <col min="3" max="3" width="16.42578125" customWidth="1"/>
    <col min="4" max="4" width="17.28515625" customWidth="1"/>
    <col min="5" max="5" width="10.140625" bestFit="1" customWidth="1"/>
    <col min="7" max="7" width="16.7109375" customWidth="1"/>
    <col min="8" max="8" width="17.140625" bestFit="1" customWidth="1"/>
    <col min="9" max="9" width="18.7109375" bestFit="1" customWidth="1"/>
    <col min="10" max="10" width="15.7109375" customWidth="1"/>
    <col min="11" max="11" width="5.7109375" customWidth="1"/>
    <col min="12" max="12" width="41.7109375" bestFit="1" customWidth="1"/>
  </cols>
  <sheetData>
    <row r="1" spans="1:16" x14ac:dyDescent="0.2">
      <c r="A1" s="8"/>
      <c r="B1" s="8"/>
    </row>
    <row r="2" spans="1:16" ht="17.399999999999999" thickBot="1" x14ac:dyDescent="0.35">
      <c r="C2" s="1"/>
      <c r="D2" s="11" t="s">
        <v>82</v>
      </c>
      <c r="E2" s="11"/>
      <c r="F2" s="1"/>
      <c r="G2" s="1"/>
      <c r="H2" s="1"/>
      <c r="I2" s="1"/>
      <c r="J2" s="1"/>
      <c r="K2" s="1"/>
      <c r="L2" s="1"/>
      <c r="M2" s="1"/>
      <c r="N2" s="1"/>
      <c r="O2" s="1"/>
      <c r="P2" s="1"/>
    </row>
    <row r="3" spans="1:16" ht="10.8" thickTop="1" x14ac:dyDescent="0.2">
      <c r="C3" s="3"/>
      <c r="D3" s="4"/>
      <c r="E3" s="4"/>
      <c r="F3" s="4"/>
      <c r="G3" s="4"/>
      <c r="H3" s="4"/>
      <c r="I3" s="4"/>
      <c r="J3" s="4"/>
      <c r="K3" s="4"/>
    </row>
    <row r="4" spans="1:16" x14ac:dyDescent="0.2">
      <c r="C4" s="3"/>
      <c r="D4" s="4"/>
      <c r="E4" s="4"/>
      <c r="F4" s="4"/>
      <c r="G4" s="4"/>
      <c r="H4" s="4"/>
      <c r="I4" s="4"/>
      <c r="J4" s="4"/>
      <c r="K4" s="4"/>
    </row>
    <row r="5" spans="1:16" x14ac:dyDescent="0.2">
      <c r="C5" s="3"/>
      <c r="D5" s="4"/>
      <c r="E5" s="4"/>
      <c r="F5" s="4"/>
      <c r="G5" s="4"/>
      <c r="H5" s="4"/>
      <c r="I5" s="4"/>
      <c r="J5" s="4"/>
      <c r="K5" s="4"/>
    </row>
    <row r="6" spans="1:16" ht="62.25" customHeight="1" x14ac:dyDescent="0.2">
      <c r="C6" s="3"/>
      <c r="D6" s="4"/>
      <c r="E6" s="4"/>
      <c r="F6" s="4"/>
      <c r="G6" s="4"/>
      <c r="H6" s="4"/>
      <c r="I6" s="4"/>
      <c r="J6" s="4"/>
      <c r="K6" s="4"/>
    </row>
    <row r="7" spans="1:16" x14ac:dyDescent="0.2">
      <c r="C7" s="3"/>
      <c r="D7" s="4"/>
      <c r="E7" s="4"/>
      <c r="F7" s="4"/>
      <c r="G7" s="4"/>
      <c r="H7" s="4"/>
      <c r="I7" s="4"/>
      <c r="J7" s="4"/>
      <c r="K7" s="4"/>
    </row>
    <row r="8" spans="1:16" x14ac:dyDescent="0.2">
      <c r="C8" s="3"/>
      <c r="D8" s="3"/>
      <c r="E8" s="3"/>
      <c r="F8" s="4"/>
      <c r="G8" s="4"/>
      <c r="H8" s="4"/>
      <c r="I8" s="4"/>
      <c r="J8" s="4"/>
      <c r="K8" s="4"/>
    </row>
    <row r="9" spans="1:16" ht="11.25" customHeight="1" x14ac:dyDescent="0.2">
      <c r="C9" s="58" t="s">
        <v>240</v>
      </c>
      <c r="D9" s="58"/>
      <c r="E9" s="58"/>
      <c r="F9" s="58"/>
      <c r="G9" s="58"/>
      <c r="H9" s="58"/>
      <c r="I9" s="58"/>
      <c r="J9" s="58"/>
      <c r="K9" s="58"/>
    </row>
    <row r="10" spans="1:16" ht="10.8" thickBot="1" x14ac:dyDescent="0.25">
      <c r="C10" s="16" t="s">
        <v>10</v>
      </c>
      <c r="D10" s="16" t="s">
        <v>77</v>
      </c>
      <c r="E10" s="16" t="s">
        <v>18</v>
      </c>
      <c r="F10" s="16" t="s">
        <v>73</v>
      </c>
      <c r="G10" s="15" t="s">
        <v>99</v>
      </c>
      <c r="H10" s="15" t="s">
        <v>142</v>
      </c>
      <c r="I10" s="15" t="s">
        <v>143</v>
      </c>
      <c r="J10" s="15" t="s">
        <v>138</v>
      </c>
    </row>
    <row r="11" spans="1:16" x14ac:dyDescent="0.2">
      <c r="B11" s="21" t="str" cm="1">
        <f t="array" ref="B11:B14">_xlfn.ANCHORARRAY(C11)&amp;_xlfn.ANCHORARRAY(D11)</f>
        <v>PoleClass 5</v>
      </c>
      <c r="C11" s="61" t="str" cm="1">
        <f t="array" ref="C11:C14">_xlfn.ANCHORARRAY('Int VA Calcs'!AV8)</f>
        <v>Pole</v>
      </c>
      <c r="D11" s="61" t="str" cm="1">
        <f t="array" ref="D11:D14">_xlfn.ANCHORARRAY('Int VA Calcs'!AW8)</f>
        <v>Class 5</v>
      </c>
      <c r="E11" s="61" t="str" cm="1">
        <f t="array" ref="E11:E14">_xlfn.XLOOKUP(_xlfn.ANCHORARRAY(C11),ac_unit_bases[Asset Class],ac_unit_bases[Unit Basis])</f>
        <v>pole</v>
      </c>
      <c r="F11" s="139" t="s">
        <v>80</v>
      </c>
      <c r="G11" s="59">
        <v>2025</v>
      </c>
      <c r="H11" s="60">
        <v>500</v>
      </c>
      <c r="I11" s="60">
        <v>4000</v>
      </c>
      <c r="J11" s="107">
        <v>0.5</v>
      </c>
    </row>
    <row r="12" spans="1:16" x14ac:dyDescent="0.2">
      <c r="B12" s="21" t="str">
        <v>PoleClass 4</v>
      </c>
      <c r="C12" s="61" t="str">
        <v>Pole</v>
      </c>
      <c r="D12" s="61" t="str">
        <v>Class 4</v>
      </c>
      <c r="E12" s="61" t="str">
        <v>pole</v>
      </c>
      <c r="F12" s="139" t="s">
        <v>80</v>
      </c>
      <c r="G12" s="59">
        <v>2025</v>
      </c>
      <c r="H12" s="60">
        <v>500</v>
      </c>
      <c r="I12" s="60">
        <v>4400</v>
      </c>
      <c r="J12" s="107">
        <v>0.5</v>
      </c>
    </row>
    <row r="13" spans="1:16" x14ac:dyDescent="0.2">
      <c r="B13" s="21" t="str">
        <v>PoleClass 3</v>
      </c>
      <c r="C13" s="61" t="str">
        <v>Pole</v>
      </c>
      <c r="D13" s="61" t="str">
        <v>Class 3</v>
      </c>
      <c r="E13" s="61" t="str">
        <v>pole</v>
      </c>
      <c r="F13" s="139" t="s">
        <v>80</v>
      </c>
      <c r="G13" s="59">
        <v>2025</v>
      </c>
      <c r="H13" s="60">
        <v>500</v>
      </c>
      <c r="I13" s="60">
        <v>4840</v>
      </c>
      <c r="J13" s="107">
        <v>0.5</v>
      </c>
      <c r="L13" s="102"/>
    </row>
    <row r="14" spans="1:16" x14ac:dyDescent="0.2">
      <c r="B14" s="21" t="str">
        <v>PoleClass 2</v>
      </c>
      <c r="C14" s="61" t="str">
        <v>Pole</v>
      </c>
      <c r="D14" s="61" t="str">
        <v>Class 2</v>
      </c>
      <c r="E14" s="61" t="str">
        <v>pole</v>
      </c>
      <c r="F14" s="139" t="s">
        <v>80</v>
      </c>
      <c r="G14" s="59">
        <v>2025</v>
      </c>
      <c r="H14" s="60">
        <v>500</v>
      </c>
      <c r="I14" s="60">
        <v>5324</v>
      </c>
      <c r="J14" s="107">
        <v>0.5</v>
      </c>
      <c r="L14" s="102"/>
    </row>
    <row r="15" spans="1:16" x14ac:dyDescent="0.2">
      <c r="B15" s="21"/>
      <c r="C15" s="61"/>
      <c r="D15" s="61"/>
      <c r="E15" s="61"/>
      <c r="F15" s="139"/>
      <c r="G15" s="59"/>
      <c r="H15" s="60"/>
      <c r="I15" s="60"/>
      <c r="J15" s="107"/>
    </row>
    <row r="16" spans="1:16" x14ac:dyDescent="0.2">
      <c r="B16" s="21"/>
      <c r="C16" s="61"/>
      <c r="D16" s="61"/>
      <c r="E16" s="61"/>
      <c r="F16" s="155"/>
      <c r="G16" s="106"/>
      <c r="H16" s="97"/>
      <c r="I16" s="97"/>
      <c r="J16" s="97"/>
    </row>
    <row r="17" spans="2:10" x14ac:dyDescent="0.2">
      <c r="B17" s="21"/>
      <c r="C17" s="61"/>
      <c r="D17" s="61"/>
      <c r="E17" s="61"/>
      <c r="F17" s="155"/>
      <c r="G17" s="106"/>
      <c r="H17" s="97"/>
      <c r="I17" s="97"/>
      <c r="J17" s="156"/>
    </row>
    <row r="18" spans="2:10" x14ac:dyDescent="0.2">
      <c r="B18" s="21"/>
      <c r="C18" s="61"/>
      <c r="D18" s="61"/>
      <c r="E18" s="61"/>
      <c r="F18" s="155"/>
      <c r="G18" s="106"/>
      <c r="H18" s="97"/>
      <c r="I18" s="97"/>
      <c r="J18" s="156"/>
    </row>
    <row r="19" spans="2:10" x14ac:dyDescent="0.2">
      <c r="B19" s="21"/>
      <c r="C19" s="61"/>
      <c r="D19" s="61"/>
      <c r="E19" s="61"/>
      <c r="F19" s="155"/>
      <c r="G19" s="106"/>
      <c r="H19" s="97"/>
      <c r="I19" s="97"/>
      <c r="J19" s="156"/>
    </row>
    <row r="20" spans="2:10" x14ac:dyDescent="0.2">
      <c r="B20" s="21"/>
      <c r="C20" s="61"/>
      <c r="D20" s="61"/>
      <c r="E20" s="61"/>
      <c r="F20" s="155"/>
      <c r="G20" s="106"/>
      <c r="H20" s="97"/>
      <c r="I20" s="97"/>
      <c r="J20" s="156"/>
    </row>
    <row r="21" spans="2:10" x14ac:dyDescent="0.2">
      <c r="B21" s="21"/>
      <c r="C21" s="61"/>
      <c r="D21" s="61"/>
      <c r="E21" s="61"/>
      <c r="F21" s="155"/>
      <c r="G21" s="106"/>
      <c r="H21" s="97"/>
      <c r="I21" s="97"/>
      <c r="J21" s="156"/>
    </row>
    <row r="22" spans="2:10" x14ac:dyDescent="0.2">
      <c r="B22" s="21"/>
      <c r="C22" s="61"/>
      <c r="D22" s="61"/>
      <c r="E22" s="61"/>
      <c r="F22" s="155"/>
      <c r="G22" s="106"/>
      <c r="H22" s="97"/>
      <c r="I22" s="97"/>
      <c r="J22" s="156"/>
    </row>
    <row r="23" spans="2:10" x14ac:dyDescent="0.2">
      <c r="B23" s="21"/>
      <c r="C23" s="61"/>
      <c r="D23" s="61"/>
      <c r="E23" s="61"/>
      <c r="F23" s="155"/>
      <c r="G23" s="106"/>
      <c r="H23" s="97"/>
      <c r="I23" s="97"/>
      <c r="J23" s="156"/>
    </row>
    <row r="24" spans="2:10" x14ac:dyDescent="0.2">
      <c r="B24" s="21"/>
      <c r="C24" s="61"/>
      <c r="D24" s="61"/>
      <c r="E24" s="61"/>
      <c r="F24" s="155"/>
      <c r="G24" s="106"/>
      <c r="H24" s="97"/>
      <c r="I24" s="97"/>
      <c r="J24" s="156"/>
    </row>
    <row r="25" spans="2:10" x14ac:dyDescent="0.2">
      <c r="B25" s="21"/>
      <c r="C25" s="61"/>
      <c r="D25" s="61"/>
      <c r="E25" s="61"/>
      <c r="F25" s="155"/>
      <c r="G25" s="106"/>
      <c r="H25" s="97"/>
      <c r="I25" s="97"/>
      <c r="J25" s="156"/>
    </row>
    <row r="26" spans="2:10" x14ac:dyDescent="0.2">
      <c r="B26" s="21"/>
      <c r="C26" s="61"/>
      <c r="D26" s="61"/>
      <c r="E26" s="61"/>
      <c r="F26" s="155"/>
      <c r="G26" s="106"/>
      <c r="H26" s="97"/>
      <c r="I26" s="97"/>
      <c r="J26" s="156"/>
    </row>
    <row r="27" spans="2:10" x14ac:dyDescent="0.2">
      <c r="B27" s="21"/>
      <c r="C27" s="61"/>
      <c r="D27" s="61"/>
      <c r="E27" s="61"/>
      <c r="F27" s="155"/>
      <c r="G27" s="106"/>
      <c r="H27" s="97"/>
      <c r="I27" s="97"/>
      <c r="J27" s="156"/>
    </row>
    <row r="28" spans="2:10" x14ac:dyDescent="0.2">
      <c r="C28" s="61"/>
      <c r="D28" s="61"/>
      <c r="E28" s="61"/>
      <c r="F28" s="155"/>
      <c r="G28" s="106"/>
      <c r="H28" s="97"/>
      <c r="I28" s="97"/>
      <c r="J28" s="156"/>
    </row>
    <row r="29" spans="2:10" x14ac:dyDescent="0.2">
      <c r="C29" s="61"/>
      <c r="D29" s="61"/>
      <c r="E29" s="61"/>
      <c r="F29" s="155"/>
      <c r="G29" s="106"/>
      <c r="H29" s="97"/>
      <c r="I29" s="97"/>
      <c r="J29" s="156"/>
    </row>
    <row r="30" spans="2:10" x14ac:dyDescent="0.2">
      <c r="C30" s="61"/>
      <c r="D30" s="61"/>
      <c r="E30" s="61"/>
      <c r="F30" s="155"/>
      <c r="G30" s="106"/>
      <c r="H30" s="97"/>
      <c r="I30" s="97"/>
      <c r="J30" s="156"/>
    </row>
    <row r="31" spans="2:10" x14ac:dyDescent="0.2">
      <c r="C31" s="61"/>
      <c r="D31" s="61"/>
      <c r="E31" s="61"/>
      <c r="F31" s="155"/>
      <c r="G31" s="106"/>
      <c r="H31" s="97"/>
      <c r="I31" s="97"/>
      <c r="J31" s="156"/>
    </row>
    <row r="32" spans="2:10" x14ac:dyDescent="0.2">
      <c r="C32" s="61"/>
      <c r="D32" s="61"/>
      <c r="E32" s="61"/>
      <c r="F32" s="155"/>
      <c r="G32" s="106"/>
      <c r="H32" s="97"/>
      <c r="I32" s="97"/>
      <c r="J32" s="156"/>
    </row>
    <row r="33" spans="3:10" x14ac:dyDescent="0.2">
      <c r="C33" s="61"/>
      <c r="D33" s="61"/>
      <c r="E33" s="61"/>
      <c r="F33" s="155"/>
      <c r="G33" s="106"/>
      <c r="H33" s="97"/>
      <c r="I33" s="97"/>
      <c r="J33" s="156"/>
    </row>
    <row r="34" spans="3:10" x14ac:dyDescent="0.2">
      <c r="C34" s="61"/>
      <c r="D34" s="61"/>
      <c r="E34" s="61"/>
      <c r="F34" s="155"/>
      <c r="G34" s="106"/>
      <c r="H34" s="97"/>
      <c r="I34" s="97"/>
      <c r="J34" s="156"/>
    </row>
    <row r="35" spans="3:10" x14ac:dyDescent="0.2">
      <c r="C35" s="61"/>
      <c r="D35" s="61"/>
      <c r="E35" s="61"/>
      <c r="F35" s="155"/>
      <c r="G35" s="106"/>
      <c r="H35" s="97"/>
      <c r="I35" s="97"/>
      <c r="J35" s="156"/>
    </row>
    <row r="36" spans="3:10" x14ac:dyDescent="0.2">
      <c r="C36" s="61"/>
      <c r="D36" s="61"/>
      <c r="E36" s="61"/>
      <c r="F36" s="155"/>
      <c r="G36" s="106"/>
      <c r="H36" s="97"/>
      <c r="I36" s="97"/>
      <c r="J36" s="156"/>
    </row>
    <row r="37" spans="3:10" x14ac:dyDescent="0.2">
      <c r="C37" s="61"/>
      <c r="D37" s="61"/>
      <c r="E37" s="61"/>
      <c r="F37" s="155"/>
      <c r="G37" s="106"/>
      <c r="H37" s="97"/>
      <c r="I37" s="97"/>
      <c r="J37" s="156"/>
    </row>
    <row r="38" spans="3:10" x14ac:dyDescent="0.2">
      <c r="C38" s="61"/>
      <c r="D38" s="61"/>
      <c r="E38" s="61"/>
      <c r="F38" s="155"/>
      <c r="G38" s="106"/>
      <c r="H38" s="97"/>
      <c r="I38" s="97"/>
      <c r="J38" s="156"/>
    </row>
    <row r="39" spans="3:10" x14ac:dyDescent="0.2">
      <c r="C39" s="61"/>
      <c r="D39" s="61"/>
      <c r="E39" s="61"/>
      <c r="F39" s="155"/>
      <c r="G39" s="106"/>
      <c r="H39" s="97"/>
      <c r="I39" s="97"/>
      <c r="J39" s="156"/>
    </row>
    <row r="40" spans="3:10" x14ac:dyDescent="0.2">
      <c r="C40" s="61"/>
      <c r="D40" s="61"/>
      <c r="E40" s="61"/>
      <c r="F40" s="155"/>
      <c r="G40" s="106"/>
      <c r="H40" s="97"/>
      <c r="I40" s="97"/>
      <c r="J40" s="156"/>
    </row>
    <row r="41" spans="3:10" x14ac:dyDescent="0.2">
      <c r="C41" s="61"/>
      <c r="D41" s="61"/>
      <c r="E41" s="61"/>
      <c r="F41" s="155"/>
      <c r="G41" s="106"/>
      <c r="H41" s="97"/>
      <c r="I41" s="97"/>
      <c r="J41" s="156"/>
    </row>
    <row r="42" spans="3:10" x14ac:dyDescent="0.2">
      <c r="C42" s="61"/>
      <c r="D42" s="61"/>
      <c r="E42" s="61"/>
      <c r="F42" s="155"/>
      <c r="G42" s="106"/>
      <c r="H42" s="97"/>
      <c r="I42" s="97"/>
      <c r="J42" s="156"/>
    </row>
    <row r="43" spans="3:10" x14ac:dyDescent="0.2">
      <c r="C43" s="61"/>
      <c r="D43" s="61"/>
      <c r="E43" s="61"/>
      <c r="F43" s="155"/>
      <c r="G43" s="106"/>
      <c r="H43" s="97"/>
      <c r="I43" s="97"/>
      <c r="J43" s="156"/>
    </row>
    <row r="44" spans="3:10" x14ac:dyDescent="0.2">
      <c r="C44" s="61"/>
      <c r="D44" s="61"/>
      <c r="E44" s="61"/>
      <c r="F44" s="155"/>
      <c r="G44" s="106"/>
      <c r="H44" s="97"/>
      <c r="I44" s="97"/>
      <c r="J44" s="156"/>
    </row>
    <row r="45" spans="3:10" x14ac:dyDescent="0.2">
      <c r="C45" s="61"/>
      <c r="D45" s="61"/>
      <c r="E45" s="61"/>
      <c r="F45" s="155"/>
      <c r="G45" s="106"/>
      <c r="H45" s="97"/>
      <c r="I45" s="97"/>
      <c r="J45" s="156"/>
    </row>
    <row r="46" spans="3:10" x14ac:dyDescent="0.2">
      <c r="C46" s="61"/>
      <c r="D46" s="61"/>
      <c r="E46" s="61"/>
      <c r="F46" s="155"/>
      <c r="G46" s="106"/>
      <c r="H46" s="97"/>
      <c r="I46" s="97"/>
      <c r="J46" s="156"/>
    </row>
    <row r="47" spans="3:10" x14ac:dyDescent="0.2">
      <c r="C47" s="61"/>
      <c r="D47" s="61"/>
      <c r="E47" s="61"/>
      <c r="F47" s="155"/>
      <c r="G47" s="106"/>
      <c r="H47" s="97"/>
      <c r="I47" s="97"/>
      <c r="J47" s="156"/>
    </row>
    <row r="48" spans="3:10" x14ac:dyDescent="0.2">
      <c r="C48" s="61"/>
      <c r="D48" s="61"/>
      <c r="E48" s="61"/>
      <c r="F48" s="155"/>
      <c r="G48" s="106"/>
      <c r="H48" s="97"/>
      <c r="I48" s="97"/>
      <c r="J48" s="156"/>
    </row>
    <row r="49" spans="3:10" x14ac:dyDescent="0.2">
      <c r="C49" s="61"/>
      <c r="D49" s="61"/>
      <c r="E49" s="61"/>
      <c r="F49" s="155"/>
      <c r="G49" s="106"/>
      <c r="H49" s="97"/>
      <c r="I49" s="97"/>
      <c r="J49" s="156"/>
    </row>
  </sheetData>
  <pageMargins left="0.7" right="0.7" top="0.75" bottom="0.75" header="0.3" footer="0.3"/>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6B614-4194-486C-AD00-306852E012AF}">
  <sheetPr>
    <tabColor rgb="FFFFFF00"/>
  </sheetPr>
  <dimension ref="A1:V88"/>
  <sheetViews>
    <sheetView topLeftCell="A6" zoomScaleNormal="100" workbookViewId="0"/>
    <sheetView topLeftCell="A20" workbookViewId="1"/>
  </sheetViews>
  <sheetFormatPr defaultRowHeight="10.199999999999999" x14ac:dyDescent="0.2"/>
  <cols>
    <col min="2" max="4" width="9.28515625" hidden="1" customWidth="1"/>
    <col min="5" max="5" width="41.28515625" bestFit="1" customWidth="1"/>
    <col min="6" max="6" width="15.28515625" customWidth="1"/>
    <col min="7" max="7" width="14.7109375" bestFit="1" customWidth="1"/>
    <col min="8" max="8" width="13.7109375" customWidth="1"/>
    <col min="9" max="10" width="17.42578125" customWidth="1"/>
    <col min="11" max="11" width="15.140625" customWidth="1"/>
    <col min="12" max="12" width="18" customWidth="1"/>
    <col min="13" max="14" width="17.7109375" customWidth="1"/>
    <col min="15" max="15" width="18.140625" customWidth="1"/>
    <col min="16" max="16" width="15.140625" customWidth="1"/>
    <col min="17" max="17" width="19.7109375" customWidth="1"/>
    <col min="18" max="20" width="16.42578125" customWidth="1"/>
    <col min="21" max="21" width="19.42578125" customWidth="1"/>
    <col min="22" max="22" width="18" customWidth="1"/>
  </cols>
  <sheetData>
    <row r="1" spans="1:22" x14ac:dyDescent="0.2">
      <c r="A1" s="8"/>
      <c r="D1" s="8"/>
    </row>
    <row r="2" spans="1:22" ht="17.399999999999999" thickBot="1" x14ac:dyDescent="0.35">
      <c r="E2" s="1"/>
      <c r="F2" s="11" t="s">
        <v>83</v>
      </c>
      <c r="G2" s="11"/>
      <c r="H2" s="1"/>
      <c r="I2" s="1"/>
      <c r="J2" s="1"/>
      <c r="K2" s="1"/>
      <c r="L2" s="1"/>
      <c r="M2" s="1"/>
      <c r="N2" s="1"/>
      <c r="O2" s="1"/>
      <c r="P2" s="1"/>
      <c r="Q2" s="1"/>
      <c r="R2" s="1"/>
      <c r="S2" s="1"/>
      <c r="T2" s="1"/>
      <c r="U2" s="1"/>
      <c r="V2" s="1"/>
    </row>
    <row r="3" spans="1:22" ht="10.8" thickTop="1" x14ac:dyDescent="0.2">
      <c r="E3" s="3"/>
      <c r="F3" s="4"/>
      <c r="G3" s="4"/>
      <c r="H3" s="4"/>
      <c r="I3" s="4"/>
      <c r="J3" s="4"/>
      <c r="K3" s="4"/>
      <c r="L3" s="4"/>
      <c r="M3" s="4"/>
      <c r="N3" s="4"/>
      <c r="O3" s="4"/>
      <c r="P3" s="4"/>
      <c r="Q3" s="4"/>
      <c r="R3" s="4"/>
      <c r="S3" s="4"/>
      <c r="T3" s="4"/>
      <c r="U3" s="4"/>
      <c r="V3" s="4"/>
    </row>
    <row r="4" spans="1:22" x14ac:dyDescent="0.2">
      <c r="E4" s="3"/>
      <c r="F4" s="4"/>
      <c r="G4" s="4"/>
      <c r="H4" s="4"/>
      <c r="I4" s="4"/>
      <c r="J4" s="4"/>
      <c r="K4" s="4"/>
      <c r="L4" s="4"/>
      <c r="M4" s="4"/>
      <c r="N4" s="4"/>
      <c r="O4" s="4"/>
      <c r="P4" s="4"/>
      <c r="Q4" s="4"/>
      <c r="R4" s="4"/>
      <c r="S4" s="4"/>
      <c r="T4" s="4"/>
      <c r="U4" s="4"/>
      <c r="V4" s="4"/>
    </row>
    <row r="5" spans="1:22" ht="36" customHeight="1" x14ac:dyDescent="0.2">
      <c r="E5" s="3"/>
      <c r="F5" s="4"/>
      <c r="G5" s="4"/>
      <c r="H5" s="4"/>
      <c r="I5" s="4"/>
      <c r="J5" s="4"/>
      <c r="K5" s="4"/>
      <c r="L5" s="4"/>
      <c r="M5" s="4"/>
      <c r="N5" s="4"/>
      <c r="O5" s="4"/>
      <c r="P5" s="4"/>
      <c r="Q5" s="4"/>
      <c r="R5" s="4"/>
      <c r="S5" s="4"/>
      <c r="T5" s="4"/>
      <c r="U5" s="4"/>
      <c r="V5" s="4"/>
    </row>
    <row r="6" spans="1:22" ht="409.5" customHeight="1" x14ac:dyDescent="0.2">
      <c r="E6" s="3"/>
      <c r="F6" s="4"/>
      <c r="G6" s="4"/>
      <c r="H6" s="4"/>
      <c r="I6" s="4"/>
      <c r="J6" s="4"/>
      <c r="K6" s="4"/>
      <c r="L6" s="4"/>
      <c r="M6" s="4"/>
      <c r="N6" s="4"/>
      <c r="O6" s="4"/>
      <c r="P6" s="4"/>
      <c r="Q6" s="4"/>
      <c r="R6" s="4"/>
      <c r="S6" s="4"/>
      <c r="T6" s="4"/>
      <c r="U6" s="4"/>
      <c r="V6" s="4"/>
    </row>
    <row r="7" spans="1:22" ht="43.95" customHeight="1" x14ac:dyDescent="0.2">
      <c r="E7" s="3"/>
      <c r="F7" s="4"/>
      <c r="G7" s="4"/>
      <c r="H7" s="4"/>
      <c r="I7" s="4"/>
      <c r="J7" s="4"/>
      <c r="K7" s="4"/>
      <c r="L7" s="4"/>
      <c r="M7" s="4"/>
      <c r="N7" s="4"/>
      <c r="O7" s="4"/>
      <c r="P7" s="4"/>
      <c r="Q7" s="4"/>
      <c r="R7" s="4"/>
      <c r="S7" s="4"/>
      <c r="T7" s="4"/>
      <c r="U7" s="4"/>
      <c r="V7" s="4"/>
    </row>
    <row r="8" spans="1:22" x14ac:dyDescent="0.2">
      <c r="E8" s="3"/>
      <c r="F8" s="4"/>
      <c r="G8" s="4"/>
      <c r="H8" s="4"/>
      <c r="I8" s="4"/>
      <c r="J8" s="4"/>
      <c r="K8" s="4"/>
      <c r="L8" s="4"/>
      <c r="M8" s="4"/>
      <c r="N8" s="4"/>
      <c r="O8" s="4"/>
      <c r="P8" s="4"/>
      <c r="Q8" s="4"/>
      <c r="R8" s="4"/>
      <c r="S8" s="4"/>
      <c r="T8" s="4"/>
      <c r="U8" s="4"/>
      <c r="V8" s="4"/>
    </row>
    <row r="9" spans="1:22" x14ac:dyDescent="0.2">
      <c r="E9" s="58" t="s">
        <v>241</v>
      </c>
      <c r="F9" s="4"/>
      <c r="G9" s="4"/>
      <c r="H9" s="4"/>
      <c r="I9" s="4"/>
      <c r="J9" s="4"/>
      <c r="K9" s="4"/>
      <c r="L9" s="4"/>
      <c r="M9" s="4"/>
      <c r="N9" s="4"/>
      <c r="O9" s="4"/>
      <c r="P9" s="4"/>
      <c r="Q9" s="4"/>
      <c r="R9" s="4"/>
      <c r="S9" s="4"/>
      <c r="T9" s="4"/>
      <c r="U9" s="4"/>
      <c r="V9" s="4"/>
    </row>
    <row r="10" spans="1:22" ht="10.8" thickBot="1" x14ac:dyDescent="0.25">
      <c r="E10" s="16" t="s">
        <v>126</v>
      </c>
      <c r="F10" s="16"/>
      <c r="G10" s="16"/>
      <c r="H10" s="110"/>
      <c r="I10" s="110"/>
      <c r="J10" s="110"/>
      <c r="K10" s="110"/>
      <c r="L10" s="110"/>
      <c r="M10" s="110"/>
      <c r="N10" s="110"/>
      <c r="O10" s="4"/>
      <c r="P10" s="4"/>
      <c r="Q10" s="4"/>
      <c r="R10" s="4"/>
      <c r="S10" s="4"/>
      <c r="T10" s="4"/>
      <c r="U10" s="4"/>
      <c r="V10" s="4"/>
    </row>
    <row r="11" spans="1:22" x14ac:dyDescent="0.2">
      <c r="E11" s="261" t="s">
        <v>13</v>
      </c>
      <c r="F11" s="261"/>
      <c r="G11" s="53" t="str">
        <f>'5. VA Heatmap'!E12</f>
        <v>Thedford</v>
      </c>
      <c r="H11" s="109"/>
      <c r="I11" s="109"/>
      <c r="J11" s="109"/>
      <c r="K11" s="109"/>
      <c r="L11" s="109"/>
      <c r="M11" s="109"/>
      <c r="N11" s="109"/>
      <c r="O11" s="4"/>
      <c r="P11" s="4"/>
      <c r="Q11" s="4"/>
      <c r="R11" s="4"/>
      <c r="S11" s="4"/>
      <c r="T11" s="4"/>
      <c r="U11" s="4"/>
      <c r="V11" s="4"/>
    </row>
    <row r="12" spans="1:22" x14ac:dyDescent="0.2">
      <c r="E12" s="261" t="s">
        <v>124</v>
      </c>
      <c r="F12" s="261"/>
      <c r="G12" s="18" t="s">
        <v>514</v>
      </c>
      <c r="H12" s="109"/>
      <c r="I12" s="109"/>
      <c r="J12" s="109"/>
      <c r="K12" s="109"/>
      <c r="L12" s="109"/>
      <c r="M12" s="109"/>
      <c r="N12" s="109"/>
      <c r="O12" s="4"/>
      <c r="P12" s="4"/>
      <c r="Q12" s="4"/>
      <c r="R12" s="4"/>
      <c r="S12" s="4"/>
      <c r="T12" s="4"/>
      <c r="U12" s="4"/>
      <c r="V12" s="4"/>
    </row>
    <row r="13" spans="1:22" x14ac:dyDescent="0.2">
      <c r="E13" s="261" t="s">
        <v>125</v>
      </c>
      <c r="F13" s="261"/>
      <c r="G13" s="18" t="s">
        <v>515</v>
      </c>
      <c r="H13" s="109"/>
      <c r="I13" s="109"/>
      <c r="J13" s="109"/>
      <c r="K13" s="109"/>
      <c r="L13" s="109"/>
      <c r="M13" s="109"/>
      <c r="N13" s="109"/>
      <c r="O13" s="4"/>
      <c r="P13" s="4"/>
      <c r="Q13" s="4"/>
      <c r="R13" s="4"/>
      <c r="S13" s="4"/>
      <c r="T13" s="4"/>
      <c r="U13" s="4"/>
      <c r="V13" s="4"/>
    </row>
    <row r="14" spans="1:22" x14ac:dyDescent="0.2">
      <c r="L14" s="4"/>
      <c r="M14" s="4"/>
      <c r="N14" s="4"/>
      <c r="O14" s="4"/>
      <c r="P14" s="4"/>
      <c r="Q14" s="4"/>
      <c r="R14" s="4"/>
      <c r="S14" s="4"/>
      <c r="T14" s="4"/>
      <c r="U14" s="4"/>
      <c r="V14" s="4"/>
    </row>
    <row r="15" spans="1:22" x14ac:dyDescent="0.2">
      <c r="E15" s="58" t="s">
        <v>242</v>
      </c>
      <c r="H15" s="4"/>
      <c r="I15" s="4"/>
      <c r="J15" s="4"/>
      <c r="K15" s="4"/>
      <c r="L15" s="4"/>
      <c r="M15" s="4"/>
      <c r="N15" s="4"/>
      <c r="O15" s="4"/>
      <c r="P15" s="4"/>
      <c r="Q15" s="4"/>
      <c r="R15" s="4"/>
      <c r="S15" s="4"/>
      <c r="T15" s="4"/>
      <c r="U15" s="4"/>
      <c r="V15" s="4"/>
    </row>
    <row r="16" spans="1:22" ht="10.8" thickBot="1" x14ac:dyDescent="0.25">
      <c r="E16" s="16" t="s">
        <v>72</v>
      </c>
      <c r="F16" s="16" t="s">
        <v>73</v>
      </c>
      <c r="G16" s="15" t="s">
        <v>76</v>
      </c>
      <c r="H16" s="110"/>
      <c r="I16" s="110"/>
      <c r="J16" s="110"/>
      <c r="K16" s="110"/>
      <c r="L16" s="110"/>
      <c r="M16" s="110"/>
      <c r="N16" s="110"/>
      <c r="O16" s="4"/>
      <c r="P16" s="4"/>
      <c r="Q16" s="4"/>
      <c r="R16" s="4"/>
      <c r="S16" s="4"/>
      <c r="T16" s="4"/>
      <c r="U16" s="4"/>
      <c r="V16" s="4"/>
    </row>
    <row r="17" spans="5:22" x14ac:dyDescent="0.2">
      <c r="E17" s="57" t="s">
        <v>94</v>
      </c>
      <c r="F17" s="57" t="s">
        <v>95</v>
      </c>
      <c r="G17" s="65">
        <v>0.02</v>
      </c>
      <c r="H17" s="109"/>
      <c r="I17" s="109"/>
      <c r="J17" s="109"/>
      <c r="K17" s="109"/>
      <c r="L17" s="109"/>
      <c r="M17" s="109"/>
      <c r="N17" s="109"/>
      <c r="O17" s="4"/>
      <c r="P17" s="4"/>
      <c r="Q17" s="4"/>
      <c r="R17" s="4"/>
      <c r="S17" s="4"/>
      <c r="T17" s="4"/>
      <c r="U17" s="4"/>
      <c r="V17" s="4"/>
    </row>
    <row r="18" spans="5:22" x14ac:dyDescent="0.2">
      <c r="E18" s="57" t="s">
        <v>250</v>
      </c>
      <c r="F18" s="57" t="s">
        <v>95</v>
      </c>
      <c r="G18" s="65">
        <v>7.0000000000000007E-2</v>
      </c>
      <c r="H18" s="4"/>
      <c r="I18" s="4"/>
      <c r="J18" s="4"/>
      <c r="K18" s="4"/>
      <c r="L18" s="4"/>
      <c r="M18" s="4"/>
      <c r="N18" s="4"/>
      <c r="O18" s="4"/>
      <c r="P18" s="4"/>
      <c r="Q18" s="4"/>
      <c r="R18" s="4"/>
      <c r="S18" s="4"/>
      <c r="T18" s="4"/>
      <c r="U18" s="4"/>
      <c r="V18" s="4"/>
    </row>
    <row r="19" spans="5:22" x14ac:dyDescent="0.2">
      <c r="E19" s="57" t="s">
        <v>221</v>
      </c>
      <c r="F19" s="57" t="s">
        <v>95</v>
      </c>
      <c r="G19" s="65">
        <v>0.04</v>
      </c>
      <c r="H19" s="4"/>
      <c r="I19" s="4"/>
      <c r="J19" s="4"/>
      <c r="K19" s="4"/>
      <c r="L19" s="4"/>
      <c r="M19" s="4"/>
      <c r="N19" s="4"/>
      <c r="O19" s="4"/>
      <c r="P19" s="4"/>
      <c r="Q19" s="4"/>
      <c r="R19" s="4"/>
      <c r="S19" s="4"/>
      <c r="T19" s="4"/>
      <c r="U19" s="4"/>
      <c r="V19" s="4"/>
    </row>
    <row r="20" spans="5:22" x14ac:dyDescent="0.2">
      <c r="E20" s="57" t="s">
        <v>517</v>
      </c>
      <c r="F20" s="57" t="s">
        <v>95</v>
      </c>
      <c r="G20" s="65">
        <v>1.4999999999999999E-2</v>
      </c>
      <c r="H20" s="4"/>
      <c r="I20" s="4"/>
      <c r="J20" s="4"/>
      <c r="K20" s="4"/>
      <c r="L20" s="4"/>
      <c r="M20" s="4"/>
      <c r="N20" s="4"/>
      <c r="O20" s="4"/>
      <c r="P20" s="4"/>
      <c r="Q20" s="4"/>
      <c r="R20" s="4"/>
      <c r="S20" s="4"/>
      <c r="T20" s="4"/>
      <c r="U20" s="4"/>
      <c r="V20" s="4"/>
    </row>
    <row r="21" spans="5:22" x14ac:dyDescent="0.2">
      <c r="E21" s="57" t="s">
        <v>518</v>
      </c>
      <c r="F21" s="57" t="s">
        <v>95</v>
      </c>
      <c r="G21" s="65">
        <v>1.4999999999999999E-2</v>
      </c>
      <c r="H21" s="4"/>
      <c r="I21" s="4"/>
      <c r="J21" s="4"/>
      <c r="K21" s="4"/>
      <c r="L21" s="4"/>
      <c r="M21" s="4"/>
      <c r="N21" s="4"/>
      <c r="O21" s="4"/>
      <c r="P21" s="4"/>
      <c r="Q21" s="4"/>
      <c r="R21" s="4"/>
      <c r="S21" s="4"/>
      <c r="T21" s="4"/>
      <c r="U21" s="4"/>
      <c r="V21" s="4"/>
    </row>
    <row r="22" spans="5:22" x14ac:dyDescent="0.2">
      <c r="E22" s="57" t="s">
        <v>225</v>
      </c>
      <c r="F22" s="57" t="s">
        <v>95</v>
      </c>
      <c r="G22" s="65">
        <v>0.26500000000000001</v>
      </c>
      <c r="H22" s="4"/>
      <c r="I22" s="4"/>
      <c r="J22" s="4"/>
      <c r="K22" s="4"/>
      <c r="L22" s="4"/>
      <c r="M22" s="4"/>
      <c r="N22" s="4"/>
      <c r="O22" s="4"/>
      <c r="P22" s="4"/>
      <c r="Q22" s="4"/>
      <c r="R22" s="4"/>
      <c r="S22" s="4"/>
      <c r="T22" s="4"/>
      <c r="U22" s="4"/>
      <c r="V22" s="4"/>
    </row>
    <row r="23" spans="5:22" x14ac:dyDescent="0.2">
      <c r="E23" s="57" t="s">
        <v>254</v>
      </c>
      <c r="F23" s="57" t="s">
        <v>128</v>
      </c>
      <c r="G23" s="60">
        <v>250000</v>
      </c>
      <c r="H23" s="4"/>
      <c r="I23" s="22"/>
      <c r="J23" s="22"/>
      <c r="K23" s="4"/>
    </row>
    <row r="24" spans="5:22" x14ac:dyDescent="0.2">
      <c r="E24" s="197"/>
      <c r="F24" s="197"/>
      <c r="G24" s="198"/>
      <c r="H24" s="4"/>
      <c r="I24" s="4"/>
      <c r="J24" s="4"/>
      <c r="K24" s="4"/>
      <c r="L24" s="4"/>
      <c r="M24" s="4"/>
      <c r="N24" s="4"/>
      <c r="O24" s="4"/>
      <c r="P24" s="4"/>
      <c r="Q24" s="4"/>
      <c r="R24" s="4"/>
      <c r="S24" s="4"/>
      <c r="T24" s="4"/>
      <c r="U24" s="4"/>
      <c r="V24" s="4"/>
    </row>
    <row r="25" spans="5:22" x14ac:dyDescent="0.2">
      <c r="E25" s="58" t="s">
        <v>243</v>
      </c>
      <c r="H25" s="4"/>
      <c r="I25" s="4"/>
      <c r="J25" s="4"/>
      <c r="K25" s="4"/>
      <c r="L25" s="4"/>
      <c r="M25" s="4"/>
      <c r="N25" s="4"/>
      <c r="O25" s="4"/>
      <c r="P25" s="4"/>
      <c r="Q25" s="4"/>
      <c r="R25" s="4"/>
      <c r="S25" s="4"/>
      <c r="T25" s="4"/>
      <c r="U25" s="4"/>
      <c r="V25" s="4"/>
    </row>
    <row r="26" spans="5:22" ht="10.8" thickBot="1" x14ac:dyDescent="0.25">
      <c r="E26" s="16" t="s">
        <v>72</v>
      </c>
      <c r="F26" s="16" t="s">
        <v>73</v>
      </c>
      <c r="G26" s="15" t="s">
        <v>76</v>
      </c>
      <c r="H26" s="4"/>
      <c r="I26" s="4"/>
      <c r="J26" s="4"/>
      <c r="K26" s="4"/>
      <c r="L26" s="4"/>
      <c r="M26" s="4"/>
      <c r="N26" s="4"/>
      <c r="O26" s="4"/>
      <c r="P26" s="4"/>
      <c r="Q26" s="4"/>
      <c r="R26" s="4"/>
      <c r="S26" s="4"/>
      <c r="T26" s="4"/>
      <c r="U26" s="4"/>
      <c r="V26" s="4"/>
    </row>
    <row r="27" spans="5:22" x14ac:dyDescent="0.2">
      <c r="E27" s="57" t="s">
        <v>91</v>
      </c>
      <c r="F27" s="57" t="s">
        <v>92</v>
      </c>
      <c r="G27" s="59">
        <v>2026</v>
      </c>
      <c r="H27" s="110"/>
      <c r="I27" s="110"/>
      <c r="J27" s="110"/>
      <c r="K27" s="110"/>
      <c r="L27" s="110"/>
      <c r="M27" s="110"/>
      <c r="N27" s="110"/>
      <c r="O27" s="4"/>
      <c r="P27" s="4"/>
      <c r="Q27" s="4"/>
      <c r="R27" s="4"/>
      <c r="S27" s="4"/>
      <c r="T27" s="4"/>
      <c r="U27" s="4"/>
      <c r="V27" s="4"/>
    </row>
    <row r="28" spans="5:22" ht="11.4" x14ac:dyDescent="0.2">
      <c r="E28" s="57" t="s">
        <v>251</v>
      </c>
      <c r="F28" s="57" t="s">
        <v>90</v>
      </c>
      <c r="G28" s="59">
        <v>40</v>
      </c>
      <c r="H28" s="109"/>
      <c r="I28" s="109"/>
      <c r="J28" s="109"/>
      <c r="K28" s="109"/>
      <c r="L28" s="109"/>
      <c r="M28" s="109"/>
      <c r="N28" s="109"/>
      <c r="O28" s="4"/>
      <c r="P28" s="4"/>
      <c r="Q28" s="4"/>
      <c r="R28" s="4"/>
      <c r="S28" s="4"/>
      <c r="T28" s="4"/>
      <c r="U28" s="4"/>
      <c r="V28" s="4"/>
    </row>
    <row r="29" spans="5:22" ht="11.4" x14ac:dyDescent="0.2">
      <c r="E29" s="57" t="s">
        <v>252</v>
      </c>
      <c r="F29" s="57" t="s">
        <v>90</v>
      </c>
      <c r="G29" s="59">
        <v>10</v>
      </c>
      <c r="H29" s="109"/>
      <c r="I29" s="109"/>
      <c r="J29" s="109"/>
      <c r="K29" s="109"/>
      <c r="L29" s="109"/>
      <c r="M29" s="109"/>
      <c r="N29" s="109"/>
      <c r="O29" s="4"/>
      <c r="P29" s="4"/>
      <c r="Q29" s="4"/>
      <c r="R29" s="4"/>
      <c r="S29" s="4"/>
      <c r="T29" s="4"/>
      <c r="U29" s="4"/>
      <c r="V29" s="4"/>
    </row>
    <row r="30" spans="5:22" x14ac:dyDescent="0.2">
      <c r="E30" s="96" t="str">
        <f>"1EUL should not exceed "&amp;(2100-G27+1)</f>
        <v>1EUL should not exceed 75</v>
      </c>
      <c r="L30" s="4"/>
      <c r="M30" s="4"/>
      <c r="N30" s="4"/>
      <c r="O30" s="4"/>
      <c r="P30" s="4"/>
      <c r="Q30" s="4"/>
      <c r="R30" s="4"/>
      <c r="S30" s="4"/>
      <c r="T30" s="4"/>
      <c r="U30" s="4"/>
      <c r="V30" s="4"/>
    </row>
    <row r="31" spans="5:22" ht="11.4" x14ac:dyDescent="0.2">
      <c r="E31" s="96" t="s">
        <v>253</v>
      </c>
      <c r="L31" s="4"/>
      <c r="M31" s="4"/>
      <c r="N31" s="4"/>
      <c r="O31" s="4"/>
      <c r="P31" s="4"/>
      <c r="Q31" s="4"/>
      <c r="R31" s="4"/>
      <c r="S31" s="4"/>
      <c r="T31" s="4"/>
      <c r="U31" s="4"/>
      <c r="V31" s="4"/>
    </row>
    <row r="32" spans="5:22" x14ac:dyDescent="0.2">
      <c r="L32" s="4"/>
      <c r="M32" s="4"/>
      <c r="N32" s="4"/>
      <c r="O32" s="4"/>
      <c r="P32" s="4"/>
      <c r="Q32" s="4"/>
      <c r="R32" s="4"/>
      <c r="S32" s="4"/>
      <c r="T32" s="4"/>
      <c r="U32" s="4"/>
      <c r="V32" s="4"/>
    </row>
    <row r="33" spans="2:22" x14ac:dyDescent="0.2">
      <c r="E33" s="58" t="s">
        <v>244</v>
      </c>
      <c r="G33" s="4"/>
      <c r="I33" s="4"/>
      <c r="J33" s="4"/>
      <c r="K33" s="4"/>
      <c r="L33" s="4"/>
      <c r="M33" s="4"/>
      <c r="N33" s="4"/>
      <c r="O33" s="4"/>
      <c r="P33" s="4"/>
      <c r="Q33" s="4"/>
      <c r="R33" s="4"/>
      <c r="S33" s="4"/>
      <c r="T33" s="4"/>
      <c r="U33" s="4"/>
      <c r="V33" s="4"/>
    </row>
    <row r="34" spans="2:22" ht="21" thickBot="1" x14ac:dyDescent="0.25">
      <c r="E34" s="16" t="s">
        <v>72</v>
      </c>
      <c r="F34" s="16" t="s">
        <v>73</v>
      </c>
      <c r="G34" s="15" t="s">
        <v>102</v>
      </c>
      <c r="H34" s="15" t="s">
        <v>103</v>
      </c>
      <c r="I34" s="110"/>
      <c r="J34" s="110"/>
      <c r="K34" s="110"/>
      <c r="L34" s="110"/>
      <c r="M34" s="110"/>
      <c r="N34" s="110"/>
      <c r="O34" s="110"/>
      <c r="P34" s="4"/>
      <c r="Q34" s="4"/>
      <c r="R34" s="4"/>
      <c r="S34" s="4"/>
      <c r="T34" s="4"/>
      <c r="U34" s="4"/>
      <c r="V34" s="4"/>
    </row>
    <row r="35" spans="2:22" ht="9.6" customHeight="1" x14ac:dyDescent="0.2">
      <c r="E35" s="57" t="s">
        <v>78</v>
      </c>
      <c r="F35" s="57" t="s">
        <v>74</v>
      </c>
      <c r="G35" s="59">
        <v>120</v>
      </c>
      <c r="H35" s="59">
        <v>120</v>
      </c>
      <c r="I35" s="22"/>
      <c r="J35" s="22"/>
      <c r="K35" s="4"/>
      <c r="L35" s="4"/>
      <c r="M35" s="4"/>
      <c r="N35" s="4"/>
      <c r="O35" s="4"/>
      <c r="P35" s="4"/>
      <c r="Q35" s="4"/>
      <c r="R35" s="4"/>
      <c r="S35" s="4"/>
      <c r="T35" s="4"/>
      <c r="U35" s="4"/>
      <c r="V35" s="4"/>
    </row>
    <row r="36" spans="2:22" x14ac:dyDescent="0.2">
      <c r="E36" s="57" t="s">
        <v>79</v>
      </c>
      <c r="F36" s="57" t="s">
        <v>75</v>
      </c>
      <c r="G36" s="59">
        <v>100</v>
      </c>
      <c r="H36" s="59">
        <v>70</v>
      </c>
      <c r="I36" s="143"/>
      <c r="J36" s="143"/>
      <c r="K36" s="110"/>
      <c r="L36" s="110"/>
      <c r="M36" s="110"/>
      <c r="N36" s="110"/>
      <c r="O36" s="110"/>
      <c r="P36" s="4"/>
      <c r="Q36" s="4"/>
      <c r="R36" s="4"/>
      <c r="S36" s="4"/>
      <c r="T36" s="4"/>
      <c r="U36" s="4"/>
      <c r="V36" s="4"/>
    </row>
    <row r="37" spans="2:22" x14ac:dyDescent="0.2">
      <c r="E37" s="57" t="s">
        <v>200</v>
      </c>
      <c r="F37" s="57" t="s">
        <v>75</v>
      </c>
      <c r="G37" s="59">
        <v>5</v>
      </c>
      <c r="H37" s="59">
        <v>5</v>
      </c>
      <c r="I37" s="109"/>
      <c r="J37" s="109"/>
      <c r="K37" s="109"/>
      <c r="L37" s="109"/>
      <c r="M37" s="109"/>
      <c r="N37" s="109"/>
      <c r="O37" s="109"/>
      <c r="P37" s="4"/>
      <c r="T37" s="4"/>
      <c r="U37" s="4"/>
      <c r="V37" s="4"/>
    </row>
    <row r="38" spans="2:22" x14ac:dyDescent="0.2">
      <c r="E38" s="57" t="s">
        <v>199</v>
      </c>
      <c r="F38" s="57" t="s">
        <v>75</v>
      </c>
      <c r="G38" s="59">
        <v>1</v>
      </c>
      <c r="H38" s="59">
        <v>0</v>
      </c>
      <c r="I38" s="109"/>
      <c r="J38" s="109"/>
      <c r="K38" s="109"/>
      <c r="L38" s="109"/>
      <c r="M38" s="109"/>
      <c r="N38" s="109"/>
      <c r="O38" s="109"/>
      <c r="P38" s="4"/>
      <c r="S38" s="36"/>
      <c r="T38" s="4"/>
      <c r="U38" s="4"/>
      <c r="V38" s="4"/>
    </row>
    <row r="39" spans="2:22" x14ac:dyDescent="0.2">
      <c r="E39" s="57" t="s">
        <v>139</v>
      </c>
      <c r="F39" s="57" t="s">
        <v>140</v>
      </c>
      <c r="G39" s="60">
        <v>17961</v>
      </c>
      <c r="H39" s="60">
        <v>4468</v>
      </c>
      <c r="I39" s="109"/>
      <c r="J39" s="109"/>
      <c r="K39" s="109"/>
      <c r="L39" s="109"/>
      <c r="M39" s="109"/>
      <c r="N39" s="109"/>
      <c r="O39" s="109"/>
      <c r="P39" s="4"/>
      <c r="S39" s="36"/>
      <c r="T39" s="4"/>
      <c r="U39" s="4"/>
      <c r="V39" s="4"/>
    </row>
    <row r="40" spans="2:22" x14ac:dyDescent="0.2">
      <c r="E40" s="57" t="s">
        <v>141</v>
      </c>
      <c r="F40" s="57" t="s">
        <v>92</v>
      </c>
      <c r="G40" s="111">
        <v>2025</v>
      </c>
      <c r="H40" s="56" t="s">
        <v>20</v>
      </c>
      <c r="I40" s="109"/>
      <c r="J40" s="109"/>
      <c r="K40" s="109"/>
      <c r="L40" s="109"/>
      <c r="M40" s="109"/>
      <c r="N40" s="109"/>
      <c r="O40" s="109"/>
      <c r="P40" s="4"/>
      <c r="Q40" s="71"/>
      <c r="S40" s="36"/>
      <c r="T40" s="4"/>
      <c r="U40" s="4"/>
      <c r="V40" s="4"/>
    </row>
    <row r="41" spans="2:22" ht="11.4" x14ac:dyDescent="0.2">
      <c r="E41" s="57" t="s">
        <v>202</v>
      </c>
      <c r="F41" s="57" t="s">
        <v>21</v>
      </c>
      <c r="G41" s="59">
        <v>2.2000000000000002</v>
      </c>
      <c r="H41" s="56" t="s">
        <v>20</v>
      </c>
      <c r="M41" s="4"/>
      <c r="N41" s="4"/>
      <c r="O41" s="4"/>
      <c r="P41" s="4"/>
      <c r="Q41" s="108"/>
      <c r="S41" s="36"/>
      <c r="T41" s="4"/>
      <c r="U41" s="4"/>
      <c r="V41" s="4"/>
    </row>
    <row r="42" spans="2:22" x14ac:dyDescent="0.2">
      <c r="E42" s="262" t="s">
        <v>127</v>
      </c>
      <c r="F42" s="262"/>
      <c r="G42" s="262"/>
      <c r="H42" s="262"/>
      <c r="I42" s="262"/>
      <c r="J42" s="208"/>
      <c r="L42" s="4"/>
      <c r="M42" s="4"/>
      <c r="N42" s="4"/>
      <c r="O42" s="4"/>
      <c r="P42" s="4"/>
      <c r="Q42" s="108"/>
      <c r="S42" s="36"/>
      <c r="T42" s="4"/>
      <c r="U42" s="4"/>
      <c r="V42" s="4"/>
    </row>
    <row r="43" spans="2:22" x14ac:dyDescent="0.2">
      <c r="E43" s="262"/>
      <c r="F43" s="262"/>
      <c r="G43" s="262"/>
      <c r="H43" s="262"/>
      <c r="I43" s="262"/>
      <c r="J43" s="208"/>
      <c r="L43" s="4"/>
      <c r="O43" s="4"/>
      <c r="P43" s="4"/>
      <c r="Q43" s="108"/>
      <c r="S43" s="36"/>
      <c r="T43" s="4"/>
      <c r="U43" s="4"/>
      <c r="V43" s="4"/>
    </row>
    <row r="44" spans="2:22" x14ac:dyDescent="0.2">
      <c r="E44" s="4"/>
      <c r="F44" s="4"/>
      <c r="G44" s="4"/>
      <c r="H44" s="4"/>
      <c r="I44" s="4"/>
      <c r="J44" s="4"/>
      <c r="K44" s="4"/>
      <c r="L44" s="4"/>
      <c r="M44" s="4"/>
      <c r="N44" s="4"/>
      <c r="O44" s="4"/>
      <c r="P44" s="4"/>
      <c r="Q44" s="108"/>
      <c r="S44" s="36"/>
    </row>
    <row r="45" spans="2:22" x14ac:dyDescent="0.2">
      <c r="E45" s="58" t="s">
        <v>245</v>
      </c>
      <c r="F45" s="58"/>
      <c r="H45" s="47"/>
      <c r="M45" s="4"/>
      <c r="N45" s="4"/>
      <c r="Q45" s="108"/>
    </row>
    <row r="46" spans="2:22" ht="12" customHeight="1" thickBot="1" x14ac:dyDescent="0.25">
      <c r="E46" s="255" t="s">
        <v>246</v>
      </c>
      <c r="F46" s="255"/>
      <c r="G46" s="260"/>
      <c r="H46" s="263" t="s">
        <v>247</v>
      </c>
      <c r="I46" s="249"/>
      <c r="J46" s="264"/>
      <c r="K46" s="259" t="s">
        <v>86</v>
      </c>
      <c r="L46" s="255"/>
      <c r="M46" s="255"/>
      <c r="N46" s="260"/>
      <c r="O46" s="114" t="s">
        <v>129</v>
      </c>
      <c r="P46" s="15" t="s">
        <v>130</v>
      </c>
      <c r="Q46" s="108"/>
    </row>
    <row r="47" spans="2:22" ht="21" thickBot="1" x14ac:dyDescent="0.25">
      <c r="B47" s="157" t="s">
        <v>248</v>
      </c>
      <c r="C47" s="157" t="s">
        <v>249</v>
      </c>
      <c r="D47" s="157" t="s">
        <v>203</v>
      </c>
      <c r="E47" s="16" t="s">
        <v>10</v>
      </c>
      <c r="F47" s="16" t="s">
        <v>77</v>
      </c>
      <c r="G47" s="64" t="s">
        <v>18</v>
      </c>
      <c r="H47" s="15" t="s">
        <v>209</v>
      </c>
      <c r="I47" s="15" t="s">
        <v>210</v>
      </c>
      <c r="J47" s="98" t="s">
        <v>496</v>
      </c>
      <c r="K47" s="15" t="s">
        <v>207</v>
      </c>
      <c r="L47" s="15" t="s">
        <v>208</v>
      </c>
      <c r="M47" s="212" t="s">
        <v>85</v>
      </c>
      <c r="N47" s="64" t="s">
        <v>18</v>
      </c>
      <c r="O47" s="114" t="s">
        <v>147</v>
      </c>
      <c r="P47" s="15" t="s">
        <v>146</v>
      </c>
      <c r="Q47" s="108"/>
    </row>
    <row r="48" spans="2:22" x14ac:dyDescent="0.2">
      <c r="B48" s="21" t="str" cm="1">
        <f t="array" ref="B48:B51">_xlfn.ANCHORARRAY(E48)&amp;_xlfn.ANCHORARRAY(F48)</f>
        <v>PoleClass 5</v>
      </c>
      <c r="C48" s="21" t="str" cm="1">
        <f t="array" ref="C48:C51">'7. Project Characteristics'!$H$48:$H$51&amp;'7. Project Characteristics'!$I$48:$I$51</f>
        <v/>
      </c>
      <c r="D48" s="21" t="str" cm="1">
        <f t="array" ref="D48:D51">repl_assets_proj_budget[Replacement Asset Class]&amp;repl_assets_proj_budget[Replacement Asset Sub-Class]</f>
        <v/>
      </c>
      <c r="E48" s="61" t="str" cm="1">
        <f t="array" ref="E48:E51">_xlfn.ANCHORARRAY('Int VA Calcs'!AV8)</f>
        <v>Pole</v>
      </c>
      <c r="F48" s="61" t="str" cm="1">
        <f t="array" ref="F48:F51">_xlfn.ANCHORARRAY('Int VA Calcs'!AW8)</f>
        <v>Class 5</v>
      </c>
      <c r="G48" s="63" t="str" cm="1">
        <f t="array" ref="G48:G51">_xlfn.XLOOKUP(_xlfn.ANCHORARRAY(E48),ac_unit_bases[Asset Class],ac_unit_bases[Unit Basis])</f>
        <v>pole</v>
      </c>
      <c r="H48" s="59"/>
      <c r="I48" s="214"/>
      <c r="J48" s="215"/>
      <c r="K48" s="216"/>
      <c r="L48" s="214"/>
      <c r="M48" s="217"/>
      <c r="N48" s="63" t="str" cm="1">
        <f t="array" ref="N48:N51">IFERROR(_xlfn.XLOOKUP(repl_assets_proj_budget[Replacement Asset Class],ac_unit_bases[Asset Class],ac_unit_bases[Unit Basis]),"")</f>
        <v/>
      </c>
      <c r="O48" s="113" t="str" cm="1">
        <f t="array" ref="O48:O51">IF(ISBLANK(repl_assets_proj_budget[Project Count]),"",
IF($G$12="Retrofit",0,
_xlfn.XLOOKUP(repl_assets_proj_budget[Replacement Asset Class]&amp;repl_assets_proj_budget[Replacement Asset Sub-Class],_xlfn.ANCHORARRAY('6. Generic BCA Inputs'!$B$11),generic_bca_inputs[Replace Cost])*repl_assets_proj_budget[Project Count]))</f>
        <v/>
      </c>
      <c r="P48" s="115" t="str" cm="1">
        <f t="array" ref="P48:P51">IF(ISBLANK(repl_assets_proj_budget[Project Count]),"",
IF($G$12="End-of-Life",
((_xlfn.XLOOKUP(repl_assets_proj_budget[Replacement Asset Class]&amp;repl_assets_proj_budget[Replacement Asset Sub-Class],_xlfn.ANCHORARRAY( '6. Generic BCA Inputs'!$B$11), generic_bca_inputs[Replace Cost])*'Revenue Requirement Calculation'!$S$8)-(_xlfn.XLOOKUP(repl_assets_proj_budget[Code Asset Class]&amp;repl_assets_proj_budget[Code Asset Sub-Class],_xlfn.ANCHORARRAY('6. Generic BCA Inputs'!$B$11),generic_bca_inputs[Replace Cost])*'Revenue Requirement Calculation'!$N$8))
*repl_assets_proj_budget[Project Count],
IF($G$12="Retrofit",
0,
(_xlfn.XLOOKUP(repl_assets_proj_budget[Replacement Asset Class]&amp;repl_assets_proj_budget[Replacement Asset Sub-Class],_xlfn.ANCHORARRAY('6. Generic BCA Inputs'!$B$11),generic_bca_inputs[Replace Cost])*'Revenue Requirement Calculation'!$S$8)*repl_assets_proj_budget[Project Count]+_xlfn.ANCHORARRAY('Int BCA Costs'!E8))))</f>
        <v/>
      </c>
      <c r="Q48" s="108"/>
    </row>
    <row r="49" spans="2:17" x14ac:dyDescent="0.2">
      <c r="B49" s="21" t="str">
        <v>PoleClass 4</v>
      </c>
      <c r="C49" s="21" t="str">
        <v>PoleClass 4</v>
      </c>
      <c r="D49" s="21" t="str">
        <v>PoleClass 4</v>
      </c>
      <c r="E49" s="61" t="str">
        <v>Pole</v>
      </c>
      <c r="F49" s="61" t="str">
        <v>Class 4</v>
      </c>
      <c r="G49" s="63" t="str">
        <v>pole</v>
      </c>
      <c r="H49" s="59" t="s">
        <v>11</v>
      </c>
      <c r="I49" s="59" t="s">
        <v>15</v>
      </c>
      <c r="J49" s="99">
        <v>100</v>
      </c>
      <c r="K49" s="62" t="s">
        <v>11</v>
      </c>
      <c r="L49" s="59" t="s">
        <v>15</v>
      </c>
      <c r="M49" s="211">
        <v>100</v>
      </c>
      <c r="N49" s="63" t="str">
        <v>pole</v>
      </c>
      <c r="O49" s="113">
        <v>0</v>
      </c>
      <c r="P49" s="115">
        <v>0</v>
      </c>
      <c r="Q49" s="200"/>
    </row>
    <row r="50" spans="2:17" x14ac:dyDescent="0.2">
      <c r="B50" s="21" t="str">
        <v>PoleClass 3</v>
      </c>
      <c r="C50" s="21" t="str">
        <v/>
      </c>
      <c r="D50" s="21" t="str">
        <v/>
      </c>
      <c r="E50" s="61" t="str">
        <v>Pole</v>
      </c>
      <c r="F50" s="61" t="str">
        <v>Class 3</v>
      </c>
      <c r="G50" s="63" t="str">
        <v>pole</v>
      </c>
      <c r="H50" s="59"/>
      <c r="I50" s="59"/>
      <c r="J50" s="99"/>
      <c r="K50" s="62"/>
      <c r="L50" s="59"/>
      <c r="M50" s="211"/>
      <c r="N50" s="63" t="str">
        <v/>
      </c>
      <c r="O50" s="113" t="str">
        <v/>
      </c>
      <c r="P50" s="115" t="str">
        <v/>
      </c>
      <c r="Q50" s="108"/>
    </row>
    <row r="51" spans="2:17" x14ac:dyDescent="0.2">
      <c r="B51" s="21" t="str">
        <v>PoleClass 2</v>
      </c>
      <c r="C51" s="21" t="str">
        <v/>
      </c>
      <c r="D51" s="21" t="str">
        <v/>
      </c>
      <c r="E51" s="61" t="str">
        <v>Pole</v>
      </c>
      <c r="F51" s="61" t="str">
        <v>Class 2</v>
      </c>
      <c r="G51" s="63" t="str">
        <v>pole</v>
      </c>
      <c r="H51" s="59"/>
      <c r="I51" s="59"/>
      <c r="J51" s="99"/>
      <c r="K51" s="62"/>
      <c r="L51" s="59"/>
      <c r="M51" s="211"/>
      <c r="N51" s="63" t="str">
        <v/>
      </c>
      <c r="O51" s="113" t="str">
        <v/>
      </c>
      <c r="P51" s="115" t="str">
        <v/>
      </c>
      <c r="Q51" s="108"/>
    </row>
    <row r="52" spans="2:17" x14ac:dyDescent="0.2">
      <c r="B52" s="21"/>
      <c r="C52" s="21"/>
      <c r="D52" s="21"/>
      <c r="E52" s="61"/>
      <c r="F52" s="61"/>
      <c r="G52" s="63"/>
      <c r="H52" s="106"/>
      <c r="I52" s="106"/>
      <c r="J52" s="213"/>
      <c r="K52" s="105"/>
      <c r="L52" s="106"/>
      <c r="M52" s="161"/>
      <c r="N52" s="63"/>
      <c r="O52" s="113"/>
      <c r="P52" s="115"/>
      <c r="Q52" s="108"/>
    </row>
    <row r="53" spans="2:17" x14ac:dyDescent="0.2">
      <c r="B53" s="21"/>
      <c r="C53" s="21"/>
      <c r="D53" s="21"/>
      <c r="E53" s="61"/>
      <c r="F53" s="61"/>
      <c r="G53" s="63"/>
      <c r="H53" s="59"/>
      <c r="I53" s="59"/>
      <c r="J53" s="99"/>
      <c r="K53" s="62"/>
      <c r="L53" s="59"/>
      <c r="M53" s="211"/>
      <c r="N53" s="63"/>
      <c r="O53" s="113"/>
      <c r="P53" s="115"/>
      <c r="Q53" s="108"/>
    </row>
    <row r="54" spans="2:17" x14ac:dyDescent="0.2">
      <c r="B54" s="21"/>
      <c r="C54" s="21"/>
      <c r="D54" s="21"/>
      <c r="E54" s="61"/>
      <c r="F54" s="61"/>
      <c r="G54" s="63"/>
      <c r="H54" s="59"/>
      <c r="I54" s="59"/>
      <c r="J54" s="99"/>
      <c r="K54" s="62"/>
      <c r="L54" s="59"/>
      <c r="M54" s="211"/>
      <c r="N54" s="63"/>
      <c r="O54" s="113"/>
      <c r="P54" s="115"/>
      <c r="Q54" s="108"/>
    </row>
    <row r="55" spans="2:17" x14ac:dyDescent="0.2">
      <c r="B55" s="21"/>
      <c r="C55" s="21"/>
      <c r="D55" s="21"/>
      <c r="E55" s="61"/>
      <c r="F55" s="61"/>
      <c r="G55" s="63"/>
      <c r="H55" s="59"/>
      <c r="I55" s="59"/>
      <c r="J55" s="99"/>
      <c r="K55" s="62"/>
      <c r="L55" s="59"/>
      <c r="M55" s="211"/>
      <c r="N55" s="63"/>
      <c r="O55" s="113"/>
      <c r="P55" s="115"/>
      <c r="Q55" s="108"/>
    </row>
    <row r="56" spans="2:17" x14ac:dyDescent="0.2">
      <c r="B56" s="21"/>
      <c r="C56" s="21"/>
      <c r="D56" s="21"/>
      <c r="E56" s="61"/>
      <c r="F56" s="61"/>
      <c r="G56" s="63"/>
      <c r="H56" s="106"/>
      <c r="I56" s="106"/>
      <c r="J56" s="213"/>
      <c r="K56" s="105"/>
      <c r="L56" s="106"/>
      <c r="M56" s="161"/>
      <c r="N56" s="63"/>
      <c r="O56" s="113"/>
      <c r="P56" s="115"/>
      <c r="Q56" s="108"/>
    </row>
    <row r="57" spans="2:17" x14ac:dyDescent="0.2">
      <c r="B57" s="21"/>
      <c r="C57" s="21"/>
      <c r="D57" s="21"/>
      <c r="E57" s="61"/>
      <c r="F57" s="61"/>
      <c r="G57" s="63"/>
      <c r="H57" s="59"/>
      <c r="I57" s="59"/>
      <c r="J57" s="99"/>
      <c r="K57" s="62"/>
      <c r="L57" s="59"/>
      <c r="M57" s="211"/>
      <c r="N57" s="63"/>
      <c r="O57" s="113"/>
      <c r="P57" s="115"/>
      <c r="Q57" s="108"/>
    </row>
    <row r="58" spans="2:17" x14ac:dyDescent="0.2">
      <c r="B58" s="21"/>
      <c r="C58" s="21"/>
      <c r="D58" s="21"/>
      <c r="E58" s="61"/>
      <c r="F58" s="61"/>
      <c r="G58" s="63"/>
      <c r="H58" s="59"/>
      <c r="I58" s="59"/>
      <c r="J58" s="99"/>
      <c r="K58" s="62"/>
      <c r="L58" s="59"/>
      <c r="M58" s="211"/>
      <c r="N58" s="63"/>
      <c r="O58" s="113"/>
      <c r="P58" s="115"/>
      <c r="Q58" s="108"/>
    </row>
    <row r="59" spans="2:17" x14ac:dyDescent="0.2">
      <c r="B59" s="21"/>
      <c r="C59" s="21"/>
      <c r="D59" s="21"/>
      <c r="E59" s="61"/>
      <c r="F59" s="61"/>
      <c r="G59" s="63"/>
      <c r="H59" s="59"/>
      <c r="I59" s="59"/>
      <c r="J59" s="99"/>
      <c r="K59" s="62"/>
      <c r="L59" s="59"/>
      <c r="M59" s="211"/>
      <c r="N59" s="63"/>
      <c r="O59" s="113"/>
      <c r="P59" s="115"/>
      <c r="Q59" s="108"/>
    </row>
    <row r="60" spans="2:17" x14ac:dyDescent="0.2">
      <c r="B60" s="21"/>
      <c r="C60" s="21"/>
      <c r="D60" s="21"/>
      <c r="E60" s="61"/>
      <c r="F60" s="61"/>
      <c r="G60" s="63"/>
      <c r="H60" s="59"/>
      <c r="I60" s="59"/>
      <c r="J60" s="99"/>
      <c r="K60" s="62"/>
      <c r="L60" s="59"/>
      <c r="M60" s="211"/>
      <c r="N60" s="63"/>
      <c r="O60" s="113"/>
      <c r="P60" s="115"/>
      <c r="Q60" s="108"/>
    </row>
    <row r="61" spans="2:17" x14ac:dyDescent="0.2">
      <c r="B61" s="21"/>
      <c r="C61" s="21"/>
      <c r="D61" s="21"/>
      <c r="E61" s="61"/>
      <c r="F61" s="61"/>
      <c r="G61" s="63"/>
      <c r="H61" s="59"/>
      <c r="I61" s="59"/>
      <c r="J61" s="99"/>
      <c r="K61" s="62"/>
      <c r="L61" s="59"/>
      <c r="M61" s="211"/>
      <c r="N61" s="63"/>
      <c r="O61" s="113"/>
      <c r="P61" s="115"/>
    </row>
    <row r="62" spans="2:17" x14ac:dyDescent="0.2">
      <c r="B62" s="21"/>
      <c r="C62" s="21"/>
      <c r="D62" s="21"/>
      <c r="E62" s="61"/>
      <c r="F62" s="61"/>
      <c r="G62" s="63"/>
      <c r="H62" s="59"/>
      <c r="I62" s="59"/>
      <c r="J62" s="99"/>
      <c r="K62" s="62"/>
      <c r="L62" s="59"/>
      <c r="M62" s="211"/>
      <c r="N62" s="63"/>
      <c r="O62" s="113"/>
      <c r="P62" s="115"/>
    </row>
    <row r="63" spans="2:17" x14ac:dyDescent="0.2">
      <c r="B63" s="21"/>
      <c r="C63" s="21"/>
      <c r="D63" s="21"/>
      <c r="E63" s="61"/>
      <c r="F63" s="61"/>
      <c r="G63" s="63"/>
      <c r="H63" s="59"/>
      <c r="I63" s="59"/>
      <c r="J63" s="99"/>
      <c r="K63" s="62"/>
      <c r="L63" s="59"/>
      <c r="M63" s="211"/>
      <c r="N63" s="63"/>
      <c r="O63" s="113"/>
      <c r="P63" s="115"/>
    </row>
    <row r="64" spans="2:17" x14ac:dyDescent="0.2">
      <c r="B64" s="21"/>
      <c r="C64" s="21"/>
      <c r="D64" s="21"/>
      <c r="E64" s="61"/>
      <c r="F64" s="61"/>
      <c r="G64" s="63"/>
      <c r="H64" s="59"/>
      <c r="I64" s="59"/>
      <c r="J64" s="99"/>
      <c r="K64" s="62"/>
      <c r="L64" s="59"/>
      <c r="M64" s="211"/>
      <c r="N64" s="63"/>
      <c r="O64" s="113"/>
      <c r="P64" s="115"/>
    </row>
    <row r="65" spans="2:16" x14ac:dyDescent="0.2">
      <c r="B65" s="21"/>
      <c r="C65" s="21"/>
      <c r="D65" s="21"/>
      <c r="E65" s="61"/>
      <c r="F65" s="61"/>
      <c r="G65" s="63"/>
      <c r="H65" s="59"/>
      <c r="I65" s="59"/>
      <c r="J65" s="99"/>
      <c r="K65" s="62"/>
      <c r="L65" s="59"/>
      <c r="M65" s="211"/>
      <c r="N65" s="63"/>
      <c r="O65" s="113"/>
      <c r="P65" s="115"/>
    </row>
    <row r="66" spans="2:16" x14ac:dyDescent="0.2">
      <c r="B66" s="21"/>
      <c r="C66" s="21"/>
      <c r="D66" s="21"/>
      <c r="E66" s="61"/>
      <c r="F66" s="61"/>
      <c r="G66" s="63"/>
      <c r="H66" s="59"/>
      <c r="I66" s="59"/>
      <c r="J66" s="99"/>
      <c r="K66" s="62"/>
      <c r="L66" s="59"/>
      <c r="M66" s="211"/>
      <c r="N66" s="63"/>
      <c r="O66" s="113"/>
      <c r="P66" s="115"/>
    </row>
    <row r="67" spans="2:16" x14ac:dyDescent="0.2">
      <c r="B67" s="21"/>
      <c r="C67" s="21"/>
      <c r="D67" s="21"/>
      <c r="E67" s="61"/>
      <c r="F67" s="61"/>
      <c r="G67" s="63"/>
      <c r="H67" s="59"/>
      <c r="I67" s="59"/>
      <c r="J67" s="99"/>
      <c r="K67" s="62"/>
      <c r="L67" s="59"/>
      <c r="M67" s="211"/>
      <c r="N67" s="63"/>
      <c r="O67" s="113"/>
      <c r="P67" s="115"/>
    </row>
    <row r="68" spans="2:16" x14ac:dyDescent="0.2">
      <c r="B68" s="21"/>
      <c r="C68" s="21"/>
      <c r="E68" s="61"/>
      <c r="F68" s="61"/>
      <c r="G68" s="63"/>
      <c r="H68" s="59"/>
      <c r="I68" s="59"/>
      <c r="J68" s="99"/>
      <c r="K68" s="62"/>
      <c r="L68" s="59"/>
      <c r="M68" s="211"/>
      <c r="N68" s="63"/>
      <c r="O68" s="113"/>
      <c r="P68" s="115"/>
    </row>
    <row r="69" spans="2:16" x14ac:dyDescent="0.2">
      <c r="E69" s="61"/>
      <c r="F69" s="61"/>
      <c r="G69" s="63"/>
      <c r="H69" s="59"/>
      <c r="I69" s="59"/>
      <c r="J69" s="99"/>
      <c r="K69" s="62"/>
      <c r="L69" s="59"/>
      <c r="M69" s="211"/>
      <c r="N69" s="63"/>
      <c r="O69" s="113"/>
      <c r="P69" s="115"/>
    </row>
    <row r="70" spans="2:16" x14ac:dyDescent="0.2">
      <c r="E70" s="61"/>
      <c r="F70" s="61"/>
      <c r="G70" s="63"/>
      <c r="H70" s="59"/>
      <c r="I70" s="59"/>
      <c r="J70" s="99"/>
      <c r="K70" s="62"/>
      <c r="L70" s="59"/>
      <c r="M70" s="211"/>
      <c r="N70" s="63"/>
      <c r="O70" s="113"/>
      <c r="P70" s="115"/>
    </row>
    <row r="71" spans="2:16" x14ac:dyDescent="0.2">
      <c r="E71" s="61"/>
      <c r="F71" s="61"/>
      <c r="G71" s="63"/>
      <c r="H71" s="59"/>
      <c r="I71" s="59"/>
      <c r="J71" s="99"/>
      <c r="K71" s="62"/>
      <c r="L71" s="59"/>
      <c r="M71" s="211"/>
      <c r="N71" s="63"/>
      <c r="O71" s="113"/>
      <c r="P71" s="115"/>
    </row>
    <row r="72" spans="2:16" x14ac:dyDescent="0.2">
      <c r="E72" s="61"/>
      <c r="F72" s="61"/>
      <c r="G72" s="63"/>
      <c r="H72" s="59"/>
      <c r="I72" s="59"/>
      <c r="J72" s="99"/>
      <c r="K72" s="62"/>
      <c r="L72" s="59"/>
      <c r="M72" s="211"/>
      <c r="N72" s="63"/>
      <c r="O72" s="113"/>
      <c r="P72" s="115"/>
    </row>
    <row r="73" spans="2:16" x14ac:dyDescent="0.2">
      <c r="E73" s="61"/>
      <c r="F73" s="61"/>
      <c r="G73" s="63"/>
      <c r="H73" s="59"/>
      <c r="I73" s="59"/>
      <c r="J73" s="99"/>
      <c r="K73" s="62"/>
      <c r="L73" s="59"/>
      <c r="M73" s="211"/>
      <c r="N73" s="63"/>
      <c r="O73" s="113"/>
      <c r="P73" s="115"/>
    </row>
    <row r="74" spans="2:16" x14ac:dyDescent="0.2">
      <c r="E74" s="61"/>
      <c r="F74" s="61"/>
      <c r="G74" s="63"/>
      <c r="H74" s="59"/>
      <c r="I74" s="59"/>
      <c r="J74" s="99"/>
      <c r="K74" s="62"/>
      <c r="L74" s="59"/>
      <c r="M74" s="211"/>
      <c r="N74" s="63"/>
      <c r="O74" s="113"/>
      <c r="P74" s="115"/>
    </row>
    <row r="75" spans="2:16" x14ac:dyDescent="0.2">
      <c r="E75" s="61"/>
      <c r="F75" s="61"/>
      <c r="G75" s="63"/>
      <c r="H75" s="59"/>
      <c r="I75" s="59"/>
      <c r="J75" s="99"/>
      <c r="K75" s="62"/>
      <c r="L75" s="59"/>
      <c r="M75" s="211"/>
      <c r="N75" s="63"/>
      <c r="O75" s="113"/>
      <c r="P75" s="115"/>
    </row>
    <row r="76" spans="2:16" x14ac:dyDescent="0.2">
      <c r="E76" s="61"/>
      <c r="F76" s="61"/>
      <c r="G76" s="63"/>
      <c r="H76" s="59"/>
      <c r="I76" s="59"/>
      <c r="J76" s="99"/>
      <c r="K76" s="62"/>
      <c r="L76" s="59"/>
      <c r="M76" s="211"/>
      <c r="N76" s="63"/>
      <c r="O76" s="113"/>
      <c r="P76" s="115"/>
    </row>
    <row r="77" spans="2:16" x14ac:dyDescent="0.2">
      <c r="E77" s="61"/>
      <c r="F77" s="61"/>
      <c r="G77" s="63"/>
      <c r="H77" s="59"/>
      <c r="I77" s="59"/>
      <c r="J77" s="99"/>
      <c r="K77" s="62"/>
      <c r="L77" s="59"/>
      <c r="M77" s="211"/>
      <c r="N77" s="63"/>
      <c r="O77" s="113"/>
      <c r="P77" s="115"/>
    </row>
    <row r="78" spans="2:16" x14ac:dyDescent="0.2">
      <c r="E78" s="61"/>
      <c r="F78" s="61"/>
      <c r="G78" s="63"/>
      <c r="H78" s="59"/>
      <c r="I78" s="59"/>
      <c r="J78" s="99"/>
      <c r="K78" s="62"/>
      <c r="L78" s="59"/>
      <c r="M78" s="211"/>
      <c r="N78" s="63"/>
      <c r="O78" s="113"/>
      <c r="P78" s="115"/>
    </row>
    <row r="79" spans="2:16" x14ac:dyDescent="0.2">
      <c r="E79" s="61"/>
      <c r="F79" s="61"/>
      <c r="G79" s="63"/>
      <c r="H79" s="59"/>
      <c r="I79" s="59"/>
      <c r="J79" s="99"/>
      <c r="K79" s="62"/>
      <c r="L79" s="59"/>
      <c r="M79" s="211"/>
      <c r="N79" s="63"/>
      <c r="O79" s="113"/>
      <c r="P79" s="115"/>
    </row>
    <row r="80" spans="2:16" x14ac:dyDescent="0.2">
      <c r="E80" s="61"/>
      <c r="F80" s="61"/>
      <c r="G80" s="63"/>
      <c r="H80" s="59"/>
      <c r="I80" s="59"/>
      <c r="J80" s="99"/>
      <c r="K80" s="62"/>
      <c r="L80" s="59"/>
      <c r="M80" s="211"/>
      <c r="N80" s="63"/>
      <c r="O80" s="113"/>
      <c r="P80" s="115"/>
    </row>
    <row r="81" spans="5:16" x14ac:dyDescent="0.2">
      <c r="E81" s="61"/>
      <c r="F81" s="61"/>
      <c r="G81" s="63"/>
      <c r="H81" s="59"/>
      <c r="I81" s="59"/>
      <c r="J81" s="99"/>
      <c r="K81" s="62"/>
      <c r="L81" s="59"/>
      <c r="M81" s="211"/>
      <c r="N81" s="63"/>
      <c r="O81" s="113"/>
      <c r="P81" s="115"/>
    </row>
    <row r="82" spans="5:16" x14ac:dyDescent="0.2">
      <c r="E82" s="61"/>
      <c r="F82" s="61"/>
      <c r="G82" s="63"/>
      <c r="H82" s="59"/>
      <c r="I82" s="59"/>
      <c r="J82" s="99"/>
      <c r="K82" s="62"/>
      <c r="L82" s="59"/>
      <c r="M82" s="211"/>
      <c r="N82" s="63"/>
      <c r="O82" s="113"/>
      <c r="P82" s="115"/>
    </row>
    <row r="83" spans="5:16" x14ac:dyDescent="0.2">
      <c r="E83" s="61"/>
      <c r="F83" s="61"/>
      <c r="G83" s="63"/>
      <c r="H83" s="59"/>
      <c r="I83" s="59"/>
      <c r="J83" s="99"/>
      <c r="K83" s="62"/>
      <c r="L83" s="59"/>
      <c r="M83" s="211"/>
      <c r="N83" s="63"/>
      <c r="O83" s="113"/>
      <c r="P83" s="115"/>
    </row>
    <row r="84" spans="5:16" x14ac:dyDescent="0.2">
      <c r="E84" s="61"/>
      <c r="F84" s="61"/>
      <c r="G84" s="63"/>
      <c r="H84" s="59"/>
      <c r="I84" s="59"/>
      <c r="J84" s="99"/>
      <c r="K84" s="62"/>
      <c r="L84" s="59"/>
      <c r="M84" s="211"/>
      <c r="N84" s="63"/>
      <c r="O84" s="113"/>
      <c r="P84" s="115"/>
    </row>
    <row r="85" spans="5:16" x14ac:dyDescent="0.2">
      <c r="E85" s="61"/>
      <c r="F85" s="61"/>
      <c r="G85" s="63"/>
      <c r="H85" s="59"/>
      <c r="I85" s="59"/>
      <c r="J85" s="99"/>
      <c r="K85" s="62"/>
      <c r="L85" s="59"/>
      <c r="M85" s="211"/>
      <c r="N85" s="63"/>
      <c r="O85" s="113"/>
      <c r="P85" s="115"/>
    </row>
    <row r="86" spans="5:16" x14ac:dyDescent="0.2">
      <c r="E86" s="61"/>
      <c r="F86" s="61"/>
      <c r="G86" s="63"/>
      <c r="H86" s="59"/>
      <c r="I86" s="59"/>
      <c r="J86" s="99"/>
      <c r="K86" s="62"/>
      <c r="L86" s="59"/>
      <c r="M86" s="211"/>
      <c r="N86" s="63"/>
      <c r="O86" s="113"/>
      <c r="P86" s="115"/>
    </row>
    <row r="87" spans="5:16" x14ac:dyDescent="0.2">
      <c r="E87" s="61"/>
      <c r="F87" s="61"/>
      <c r="G87" s="63"/>
      <c r="H87" s="59"/>
      <c r="I87" s="59"/>
      <c r="J87" s="99"/>
      <c r="K87" s="62"/>
      <c r="L87" s="59"/>
      <c r="M87" s="211"/>
      <c r="N87" s="63"/>
      <c r="O87" s="113"/>
      <c r="P87" s="115"/>
    </row>
    <row r="88" spans="5:16" x14ac:dyDescent="0.2">
      <c r="E88" s="61"/>
      <c r="F88" s="61"/>
      <c r="G88" s="63"/>
      <c r="H88" s="106"/>
      <c r="I88" s="106"/>
      <c r="J88" s="213"/>
      <c r="K88" s="105"/>
      <c r="L88" s="106"/>
      <c r="M88" s="161"/>
      <c r="N88" s="63"/>
      <c r="O88" s="113"/>
      <c r="P88" s="115"/>
    </row>
  </sheetData>
  <mergeCells count="7">
    <mergeCell ref="K46:N46"/>
    <mergeCell ref="E46:G46"/>
    <mergeCell ref="E11:F11"/>
    <mergeCell ref="E42:I43"/>
    <mergeCell ref="E12:F12"/>
    <mergeCell ref="E13:F13"/>
    <mergeCell ref="H46:J46"/>
  </mergeCells>
  <phoneticPr fontId="0" type="noConversion"/>
  <conditionalFormatting sqref="E29:G29">
    <cfRule type="expression" dxfId="1" priority="3">
      <formula>$G$12&lt;&gt;"Early Retirement"</formula>
    </cfRule>
  </conditionalFormatting>
  <conditionalFormatting sqref="H35:H41">
    <cfRule type="expression" dxfId="0" priority="1">
      <formula>$G$13="Frequency"</formula>
    </cfRule>
  </conditionalFormatting>
  <dataValidations count="2">
    <dataValidation type="list" allowBlank="1" showInputMessage="1" showErrorMessage="1" sqref="G12" xr:uid="{80A68F3F-785C-4477-ADF3-D01DF3C58BD6}">
      <formula1>"End-of-Life, Early Retirement, Retrofit"</formula1>
    </dataValidation>
    <dataValidation type="list" allowBlank="1" showInputMessage="1" showErrorMessage="1" sqref="G13" xr:uid="{C526899B-311C-4506-B9E8-691582E846BC}">
      <formula1>"Frequency, Criticality, Both"</formula1>
    </dataValidation>
  </dataValidations>
  <pageMargins left="0.7" right="0.7" top="0.75" bottom="0.75" header="0.3" footer="0.3"/>
  <pageSetup orientation="portrait" horizontalDpi="300"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BFAA3-8BD9-44DB-B769-A8AD54975B73}">
  <sheetPr>
    <tabColor theme="2" tint="-0.499984740745262"/>
  </sheetPr>
  <dimension ref="A1:S44"/>
  <sheetViews>
    <sheetView workbookViewId="0">
      <selection activeCell="D11" sqref="D11"/>
    </sheetView>
    <sheetView tabSelected="1" workbookViewId="1">
      <selection activeCell="F17" sqref="F17"/>
    </sheetView>
  </sheetViews>
  <sheetFormatPr defaultRowHeight="10.199999999999999" x14ac:dyDescent="0.2"/>
  <cols>
    <col min="2" max="2" width="49.7109375" bestFit="1" customWidth="1"/>
    <col min="3" max="3" width="26.140625" customWidth="1"/>
    <col min="4" max="4" width="13" customWidth="1"/>
    <col min="5" max="5" width="10.7109375" customWidth="1"/>
    <col min="6" max="6" width="12.7109375" bestFit="1" customWidth="1"/>
    <col min="7" max="30" width="10.7109375" customWidth="1"/>
  </cols>
  <sheetData>
    <row r="1" spans="1:19" x14ac:dyDescent="0.2">
      <c r="A1" s="8"/>
    </row>
    <row r="2" spans="1:19" ht="17.399999999999999" thickBot="1" x14ac:dyDescent="0.35">
      <c r="B2" s="1"/>
      <c r="C2" s="11" t="s">
        <v>84</v>
      </c>
      <c r="D2" s="11"/>
      <c r="E2" s="1"/>
      <c r="F2" s="1"/>
      <c r="G2" s="1"/>
      <c r="H2" s="1"/>
      <c r="I2" s="1"/>
      <c r="J2" s="1"/>
      <c r="K2" s="1"/>
      <c r="L2" s="1"/>
      <c r="M2" s="1"/>
      <c r="N2" s="1"/>
      <c r="O2" s="1"/>
      <c r="P2" s="1"/>
      <c r="Q2" s="1"/>
      <c r="R2" s="1"/>
      <c r="S2" s="1"/>
    </row>
    <row r="3" spans="1:19" ht="10.8" thickTop="1" x14ac:dyDescent="0.2">
      <c r="B3" s="3"/>
      <c r="C3" s="4"/>
      <c r="D3" s="4"/>
      <c r="E3" s="4"/>
      <c r="F3" s="4"/>
      <c r="G3" s="4"/>
      <c r="H3" s="4"/>
      <c r="I3" s="4"/>
      <c r="J3" s="4"/>
      <c r="K3" s="4"/>
      <c r="L3" s="4"/>
    </row>
    <row r="4" spans="1:19" x14ac:dyDescent="0.2">
      <c r="B4" s="3"/>
      <c r="C4" s="4"/>
      <c r="D4" s="4"/>
      <c r="E4" s="4"/>
      <c r="F4" s="4"/>
      <c r="G4" s="4"/>
      <c r="H4" s="4"/>
      <c r="I4" s="4"/>
      <c r="J4" s="4"/>
      <c r="K4" s="4"/>
      <c r="L4" s="4"/>
    </row>
    <row r="5" spans="1:19" x14ac:dyDescent="0.2">
      <c r="B5" s="3"/>
      <c r="C5" s="4"/>
      <c r="D5" s="4"/>
      <c r="E5" s="4"/>
      <c r="F5" s="4"/>
      <c r="G5" s="4"/>
      <c r="H5" s="4"/>
      <c r="I5" s="4"/>
      <c r="J5" s="4"/>
      <c r="K5" s="4"/>
      <c r="L5" s="4"/>
    </row>
    <row r="6" spans="1:19" ht="33.75" customHeight="1" x14ac:dyDescent="0.2">
      <c r="B6" s="3"/>
      <c r="C6" s="4"/>
      <c r="D6" s="4"/>
      <c r="E6" s="4"/>
      <c r="F6" s="4"/>
      <c r="G6" s="4"/>
      <c r="H6" s="4"/>
      <c r="I6" s="4"/>
      <c r="J6" s="4"/>
      <c r="K6" s="4"/>
      <c r="L6" s="4"/>
    </row>
    <row r="7" spans="1:19" x14ac:dyDescent="0.2">
      <c r="B7" s="3"/>
      <c r="C7" s="4"/>
      <c r="D7" s="4"/>
      <c r="E7" s="4"/>
      <c r="F7" s="4"/>
      <c r="G7" s="4"/>
      <c r="H7" s="4"/>
      <c r="I7" s="4"/>
      <c r="J7" s="4"/>
      <c r="K7" s="4"/>
      <c r="L7" s="4"/>
    </row>
    <row r="8" spans="1:19" x14ac:dyDescent="0.2">
      <c r="O8" s="47"/>
    </row>
    <row r="9" spans="1:19" x14ac:dyDescent="0.2">
      <c r="B9" s="58" t="s">
        <v>87</v>
      </c>
    </row>
    <row r="10" spans="1:19" ht="21" thickBot="1" x14ac:dyDescent="0.25">
      <c r="B10" s="16" t="s">
        <v>88</v>
      </c>
      <c r="C10" s="16" t="s">
        <v>73</v>
      </c>
      <c r="D10" s="15" t="s">
        <v>104</v>
      </c>
      <c r="O10" s="47"/>
    </row>
    <row r="11" spans="1:19" x14ac:dyDescent="0.2">
      <c r="B11" s="57" t="s">
        <v>185</v>
      </c>
      <c r="C11" s="57" t="str">
        <f>"PV "&amp;'7. Project Characteristics'!G27&amp;"$"</f>
        <v>PV 2026$</v>
      </c>
      <c r="D11" s="137">
        <f>(SUM(_xlfn.ANCHORARRAY(Calibration!$D$8))-SUM(_xlfn.ANCHORARRAY(Calibration!$E$8)))</f>
        <v>0</v>
      </c>
      <c r="E11" s="203"/>
      <c r="O11" s="47"/>
    </row>
    <row r="12" spans="1:19" x14ac:dyDescent="0.2">
      <c r="B12" s="57" t="s">
        <v>186</v>
      </c>
      <c r="C12" s="57" t="str">
        <f>C11</f>
        <v>PV 2026$</v>
      </c>
      <c r="D12" s="137">
        <f>SUM(_xlfn.ANCHORARRAY(Calibration!$F$8))-SUM(_xlfn.ANCHORARRAY(Calibration!$G$8))</f>
        <v>0</v>
      </c>
      <c r="E12" s="203"/>
      <c r="O12" s="47"/>
    </row>
    <row r="13" spans="1:19" x14ac:dyDescent="0.2">
      <c r="B13" s="57" t="s">
        <v>187</v>
      </c>
      <c r="C13" s="57" t="str">
        <f>C12</f>
        <v>PV 2026$</v>
      </c>
      <c r="D13" s="137">
        <f>SUM(_xlfn.ANCHORARRAY(Calibration!$H$8))-SUM(_xlfn.ANCHORARRAY(Calibration!$I$8))</f>
        <v>541532.5575703691</v>
      </c>
      <c r="E13" s="203"/>
      <c r="O13" s="47"/>
    </row>
    <row r="14" spans="1:19" x14ac:dyDescent="0.2">
      <c r="B14" s="57" t="s">
        <v>93</v>
      </c>
      <c r="C14" s="57" t="str">
        <f>C11</f>
        <v>PV 2026$</v>
      </c>
      <c r="D14" s="137">
        <f>IF('7. Project Characteristics'!$G$13="Criticality",'7. Project Characteristics'!$G$23*'Revenue Requirement Calculation'!$S$8,SUM(_xlfn.ANCHORARRAY('7. Project Characteristics'!$P$48))+('7. Project Characteristics'!$G$23*'Revenue Requirement Calculation'!$S$8))</f>
        <v>370595.1715691312</v>
      </c>
      <c r="E14" s="203"/>
      <c r="O14" s="47"/>
    </row>
    <row r="15" spans="1:19" x14ac:dyDescent="0.2">
      <c r="B15" s="57" t="s">
        <v>89</v>
      </c>
      <c r="C15" s="57" t="s">
        <v>96</v>
      </c>
      <c r="D15" s="95">
        <f>IFERROR(SUM(D11:D13)/D14,"N/A")</f>
        <v>1.4612509798157234</v>
      </c>
      <c r="E15" s="203"/>
      <c r="O15" s="47"/>
    </row>
    <row r="16" spans="1:19" ht="11.4" x14ac:dyDescent="0.2">
      <c r="B16" s="57" t="s">
        <v>188</v>
      </c>
      <c r="C16" s="57" t="s">
        <v>98</v>
      </c>
      <c r="D16" s="142">
        <f>D17/'7. Project Characteristics'!$G$28</f>
        <v>8337.9647937209629</v>
      </c>
      <c r="E16" s="203"/>
      <c r="H16" s="47"/>
    </row>
    <row r="17" spans="2:10" x14ac:dyDescent="0.2">
      <c r="B17" s="57" t="s">
        <v>97</v>
      </c>
      <c r="C17" s="57" t="s">
        <v>98</v>
      </c>
      <c r="D17" s="142">
        <f>SUM(_xlfn.ANCHORARRAY('Int BCA Ann CMI'!E8))-SUM(_xlfn.ANCHORARRAY('Int BCA Ann CMI'!CG8))</f>
        <v>333518.59174883855</v>
      </c>
      <c r="E17" s="203"/>
      <c r="H17" s="47"/>
    </row>
    <row r="18" spans="2:10" ht="11.4" x14ac:dyDescent="0.2">
      <c r="B18" s="96" t="s">
        <v>189</v>
      </c>
    </row>
    <row r="20" spans="2:10" x14ac:dyDescent="0.2">
      <c r="J20" s="47"/>
    </row>
    <row r="44" ht="12" customHeight="1" x14ac:dyDescent="0.2"/>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578C-5517-49CC-8810-1DF0B8283C7A}">
  <dimension ref="A1"/>
  <sheetViews>
    <sheetView workbookViewId="0"/>
    <sheetView workbookViewId="1"/>
  </sheetViews>
  <sheetFormatPr defaultRowHeight="10.199999999999999"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C1DD3-9521-4CDC-B1B0-0D3A429CDE97}">
  <sheetPr>
    <tabColor theme="0" tint="-0.249977111117893"/>
  </sheetPr>
  <dimension ref="B4:T58"/>
  <sheetViews>
    <sheetView workbookViewId="0">
      <selection activeCell="E9" sqref="E9"/>
    </sheetView>
    <sheetView workbookViewId="1"/>
  </sheetViews>
  <sheetFormatPr defaultRowHeight="10.199999999999999" x14ac:dyDescent="0.2"/>
  <cols>
    <col min="2" max="2" width="24.42578125" customWidth="1"/>
    <col min="3" max="3" width="11.7109375" customWidth="1"/>
    <col min="4" max="9" width="12.7109375" customWidth="1"/>
    <col min="11" max="11" width="20.7109375" customWidth="1"/>
    <col min="12" max="12" width="12.7109375" customWidth="1"/>
    <col min="13" max="15" width="13.7109375" customWidth="1"/>
    <col min="16" max="16" width="15" bestFit="1" customWidth="1"/>
    <col min="17" max="17" width="20" bestFit="1" customWidth="1"/>
    <col min="18" max="18" width="12.7109375" customWidth="1"/>
    <col min="20" max="20" width="21.140625" customWidth="1"/>
    <col min="21" max="21" width="11.140625" bestFit="1" customWidth="1"/>
    <col min="22" max="22" width="10.140625" bestFit="1" customWidth="1"/>
  </cols>
  <sheetData>
    <row r="4" spans="2:20" x14ac:dyDescent="0.2">
      <c r="Q4" s="47"/>
    </row>
    <row r="6" spans="2:20" ht="25.5" customHeight="1" thickBot="1" x14ac:dyDescent="0.25">
      <c r="B6" s="58" t="s">
        <v>120</v>
      </c>
      <c r="D6" s="255" t="s">
        <v>204</v>
      </c>
      <c r="E6" s="255"/>
      <c r="F6" s="255" t="s">
        <v>136</v>
      </c>
      <c r="G6" s="255"/>
      <c r="H6" s="255" t="s">
        <v>137</v>
      </c>
      <c r="I6" s="255"/>
      <c r="K6" s="58" t="s">
        <v>121</v>
      </c>
      <c r="P6" s="47"/>
      <c r="R6" s="66"/>
    </row>
    <row r="7" spans="2:20" ht="21" thickBot="1" x14ac:dyDescent="0.25">
      <c r="B7" s="16" t="s">
        <v>10</v>
      </c>
      <c r="C7" s="16" t="s">
        <v>77</v>
      </c>
      <c r="D7" s="15" t="s">
        <v>100</v>
      </c>
      <c r="E7" s="15" t="s">
        <v>101</v>
      </c>
      <c r="F7" s="15" t="s">
        <v>100</v>
      </c>
      <c r="G7" s="15" t="s">
        <v>101</v>
      </c>
      <c r="H7" s="15" t="s">
        <v>100</v>
      </c>
      <c r="I7" s="15" t="s">
        <v>101</v>
      </c>
      <c r="K7" s="16" t="s">
        <v>10</v>
      </c>
      <c r="L7" s="16" t="s">
        <v>77</v>
      </c>
      <c r="M7" s="15" t="s">
        <v>100</v>
      </c>
      <c r="N7" s="15" t="s">
        <v>132</v>
      </c>
      <c r="Q7" s="15" t="s">
        <v>122</v>
      </c>
      <c r="R7" s="15" t="s">
        <v>123</v>
      </c>
      <c r="T7" s="15" t="s">
        <v>206</v>
      </c>
    </row>
    <row r="8" spans="2:20" x14ac:dyDescent="0.2">
      <c r="B8" s="61" t="str" cm="1">
        <f t="array" ref="B8:B11">_xlfn.ANCHORARRAY('Int BCA Ann PWFC'!C8)</f>
        <v>Pole</v>
      </c>
      <c r="C8" s="61" t="str" cm="1">
        <f t="array" ref="C8:C11">_xlfn.ANCHORARRAY('Int BCA Ann PWFC'!D8)</f>
        <v>Class 5</v>
      </c>
      <c r="D8" s="70" cm="1">
        <f t="array" ref="D8:D11">_xlfn.ANCHORARRAY('Int BCA Ann PWFC'!CG8)</f>
        <v>0</v>
      </c>
      <c r="E8" s="70" cm="1">
        <f t="array" ref="E8:E11">_xlfn.ANCHORARRAY('Int BCA Ann PWFC'!FI8)</f>
        <v>0</v>
      </c>
      <c r="F8" s="70" cm="1">
        <f t="array" ref="F8:F11">_xlfn.XLOOKUP(_xlfn.ANCHORARRAY(B8)&amp;_xlfn.ANCHORARRAY(C8),_xlfn.ANCHORARRAY('Int BCA Ann PWVOLL'!C8)&amp;_xlfn.ANCHORARRAY('Int BCA Ann PWVOLL'!D8),_xlfn.ANCHORARRAY('Int BCA Ann PWVOLL'!E8))</f>
        <v>0</v>
      </c>
      <c r="G8" s="70" cm="1">
        <f t="array" ref="G8:G11">_xlfn.XLOOKUP(_xlfn.ANCHORARRAY(B8)&amp;_xlfn.ANCHORARRAY(C8),_xlfn.ANCHORARRAY('Int BCA Ann PWVOLL'!CE8)&amp;_xlfn.ANCHORARRAY('Int BCA Ann PWVOLL'!CF8),_xlfn.ANCHORARRAY('Int BCA Ann PWVOLL'!CG8))</f>
        <v>0</v>
      </c>
      <c r="H8" s="70" cm="1">
        <f t="array" ref="H8:H11">_xlfn.XLOOKUP(_xlfn.ANCHORARRAY(B8)&amp;_xlfn.ANCHORARRAY(C8),_xlfn.ANCHORARRAY('Int BCA Ann PWVOLL'!CE8)&amp;_xlfn.ANCHORARRAY('Int BCA Ann PWVOLL'!CF8),_xlfn.ANCHORARRAY('Int BCA Ann PWVOLL'!CG8))</f>
        <v>0</v>
      </c>
      <c r="I8" s="70" cm="1">
        <f t="array" ref="I8:I11">_xlfn.XLOOKUP(_xlfn.ANCHORARRAY(B8)&amp;_xlfn.ANCHORARRAY(C8),_xlfn.ANCHORARRAY('Int BCA Ann PWVOLL'!FG8)&amp;_xlfn.ANCHORARRAY('Int BCA Ann PWVOLL'!FH8),_xlfn.ANCHORARRAY('Int BCA Ann PWVOLL'!FI8))</f>
        <v>0</v>
      </c>
      <c r="K8" s="61" t="str" cm="1">
        <f t="array" ref="K8:K11">_xlfn.ANCHORARRAY('Int BCA Ann PWVOLL'!C8)</f>
        <v>Pole</v>
      </c>
      <c r="L8" s="61" t="str" cm="1">
        <f t="array" ref="L8:L11">_xlfn.ANCHORARRAY('Int BCA Ann PWVOLL'!D8)</f>
        <v>Class 5</v>
      </c>
      <c r="M8" s="94" cm="1">
        <f t="array" ref="M8:M11">_xlfn.XLOOKUP(_xlfn.ANCHORARRAY(B8)&amp;_xlfn.ANCHORARRAY(C8),_xlfn.ANCHORARRAY('7. Project Characteristics'!B48),repl_assets_proj_budget[Project Count])*
_xlfn.XLOOKUP(_xlfn.ANCHORARRAY(K8)&amp;_xlfn.ANCHORARRAY(L8),_xlfn.ANCHORARRAY('Int BCA Ann Fail Prob'!C8)&amp;_xlfn.ANCHORARRAY('Int BCA Ann Fail Prob'!D8),
_xlfn.XLOOKUP('7. Project Characteristics'!$G$40,'Int BCA Ann Fail Prob'!$G$7:$CD$7,_xlfn.ANCHORARRAY('Int BCA Ann Fail Prob'!$G$8):_xlfn.ANCHORARRAY('Int BCA Ann Fail Prob'!$CD$8))
)</f>
        <v>0</v>
      </c>
      <c r="N8" s="94"/>
      <c r="P8" s="43" t="s">
        <v>100</v>
      </c>
      <c r="Q8" s="95">
        <f>SUM(_xlfn.ANCHORARRAY(M8))</f>
        <v>10.194122456690229</v>
      </c>
      <c r="R8" s="95">
        <f>'7. Project Characteristics'!$G$41/$Q$8</f>
        <v>0.21581063101279283</v>
      </c>
      <c r="T8" s="158">
        <f>IF('7. Project Characteristics'!$G$12="Early Retirement",'7. Project Characteristics'!$G$29,0)</f>
        <v>0</v>
      </c>
    </row>
    <row r="9" spans="2:20" x14ac:dyDescent="0.2">
      <c r="B9" s="61" t="str">
        <v>Pole</v>
      </c>
      <c r="C9" s="61" t="str">
        <v>Class 4</v>
      </c>
      <c r="D9" s="70">
        <v>550513.46879266563</v>
      </c>
      <c r="E9" s="70">
        <v>550513.46879266563</v>
      </c>
      <c r="F9" s="70">
        <v>720852.75820954563</v>
      </c>
      <c r="G9" s="70">
        <v>720852.75820954563</v>
      </c>
      <c r="H9" s="70">
        <v>720852.75820954563</v>
      </c>
      <c r="I9" s="70">
        <v>179320.2006391765</v>
      </c>
      <c r="K9" s="61" t="str">
        <v>Pole</v>
      </c>
      <c r="L9" s="61" t="str">
        <v>Class 4</v>
      </c>
      <c r="M9" s="94">
        <v>10.194122456690229</v>
      </c>
      <c r="N9" s="94"/>
      <c r="P9" s="43" t="s">
        <v>133</v>
      </c>
      <c r="Q9" s="95"/>
      <c r="R9" s="95" t="s">
        <v>20</v>
      </c>
    </row>
    <row r="10" spans="2:20" x14ac:dyDescent="0.2">
      <c r="B10" s="61" t="str">
        <v>Pole</v>
      </c>
      <c r="C10" s="61" t="str">
        <v>Class 3</v>
      </c>
      <c r="D10" s="70">
        <v>0</v>
      </c>
      <c r="E10" s="70">
        <v>0</v>
      </c>
      <c r="F10" s="70">
        <v>0</v>
      </c>
      <c r="G10" s="70">
        <v>0</v>
      </c>
      <c r="H10" s="70">
        <v>0</v>
      </c>
      <c r="I10" s="70">
        <v>0</v>
      </c>
      <c r="K10" s="61" t="str">
        <v>Pole</v>
      </c>
      <c r="L10" s="61" t="str">
        <v>Class 3</v>
      </c>
      <c r="M10" s="94">
        <v>0</v>
      </c>
      <c r="N10" s="94"/>
      <c r="P10" s="43" t="s">
        <v>27</v>
      </c>
      <c r="Q10" s="95"/>
      <c r="R10" s="95" t="s">
        <v>20</v>
      </c>
    </row>
    <row r="11" spans="2:20" x14ac:dyDescent="0.2">
      <c r="B11" s="61" t="str">
        <v>Pole</v>
      </c>
      <c r="C11" s="61" t="str">
        <v>Class 2</v>
      </c>
      <c r="D11" s="70">
        <v>0</v>
      </c>
      <c r="E11" s="70">
        <v>0</v>
      </c>
      <c r="F11" s="70">
        <v>0</v>
      </c>
      <c r="G11" s="70">
        <v>0</v>
      </c>
      <c r="H11" s="70">
        <v>0</v>
      </c>
      <c r="I11" s="70">
        <v>0</v>
      </c>
      <c r="K11" s="61" t="str">
        <v>Pole</v>
      </c>
      <c r="L11" s="61" t="str">
        <v>Class 2</v>
      </c>
      <c r="M11" s="94">
        <v>0</v>
      </c>
      <c r="N11" s="94"/>
      <c r="P11" s="100" t="s">
        <v>29</v>
      </c>
      <c r="Q11" s="95"/>
      <c r="R11" s="95" t="s">
        <v>20</v>
      </c>
    </row>
    <row r="12" spans="2:20" x14ac:dyDescent="0.2">
      <c r="B12" s="61"/>
      <c r="C12" s="61"/>
      <c r="D12" s="70"/>
      <c r="E12" s="70"/>
      <c r="F12" s="70"/>
      <c r="G12" s="70"/>
      <c r="H12" s="70"/>
      <c r="I12" s="70"/>
      <c r="K12" s="61"/>
      <c r="L12" s="61"/>
      <c r="M12" s="94"/>
      <c r="N12" s="94"/>
    </row>
    <row r="13" spans="2:20" x14ac:dyDescent="0.2">
      <c r="B13" s="61"/>
      <c r="C13" s="61"/>
      <c r="D13" s="70"/>
      <c r="E13" s="70"/>
      <c r="F13" s="70"/>
      <c r="G13" s="70"/>
      <c r="H13" s="70"/>
      <c r="I13" s="70"/>
      <c r="K13" s="61"/>
      <c r="L13" s="61"/>
      <c r="M13" s="94"/>
      <c r="N13" s="94"/>
    </row>
    <row r="14" spans="2:20" x14ac:dyDescent="0.2">
      <c r="B14" s="61"/>
      <c r="C14" s="61"/>
      <c r="D14" s="70"/>
      <c r="E14" s="70"/>
      <c r="F14" s="70"/>
      <c r="G14" s="70"/>
      <c r="H14" s="70"/>
      <c r="I14" s="70"/>
      <c r="K14" s="61"/>
      <c r="L14" s="61"/>
      <c r="M14" s="159"/>
      <c r="N14" s="72"/>
    </row>
    <row r="15" spans="2:20" x14ac:dyDescent="0.2">
      <c r="B15" s="61"/>
      <c r="C15" s="61"/>
      <c r="D15" s="70"/>
      <c r="E15" s="70"/>
      <c r="F15" s="70"/>
      <c r="G15" s="70"/>
      <c r="H15" s="70"/>
      <c r="I15" s="70"/>
      <c r="K15" s="61"/>
      <c r="L15" s="61"/>
      <c r="M15" s="72"/>
      <c r="N15" s="72"/>
    </row>
    <row r="16" spans="2:20" x14ac:dyDescent="0.2">
      <c r="B16" s="61"/>
      <c r="C16" s="61"/>
      <c r="D16" s="70"/>
      <c r="E16" s="70"/>
      <c r="F16" s="70"/>
      <c r="G16" s="70"/>
      <c r="H16" s="70"/>
      <c r="I16" s="70"/>
      <c r="K16" s="61"/>
      <c r="L16" s="61"/>
      <c r="M16" s="72"/>
      <c r="N16" s="72"/>
    </row>
    <row r="17" spans="2:14" x14ac:dyDescent="0.2">
      <c r="B17" s="61"/>
      <c r="C17" s="61"/>
      <c r="D17" s="70"/>
      <c r="E17" s="70"/>
      <c r="F17" s="70"/>
      <c r="G17" s="70"/>
      <c r="H17" s="70"/>
      <c r="I17" s="70"/>
      <c r="K17" s="61"/>
      <c r="L17" s="61"/>
      <c r="M17" s="72"/>
      <c r="N17" s="72"/>
    </row>
    <row r="18" spans="2:14" x14ac:dyDescent="0.2">
      <c r="B18" s="61"/>
      <c r="C18" s="61"/>
      <c r="D18" s="70"/>
      <c r="E18" s="70"/>
      <c r="F18" s="70"/>
      <c r="G18" s="70"/>
      <c r="H18" s="70"/>
      <c r="I18" s="70"/>
      <c r="K18" s="61"/>
      <c r="L18" s="61"/>
      <c r="M18" s="72"/>
      <c r="N18" s="72"/>
    </row>
    <row r="19" spans="2:14" x14ac:dyDescent="0.2">
      <c r="B19" s="61"/>
      <c r="C19" s="61"/>
      <c r="D19" s="70"/>
      <c r="E19" s="70"/>
      <c r="F19" s="70"/>
      <c r="G19" s="70"/>
      <c r="H19" s="70"/>
      <c r="I19" s="70"/>
      <c r="K19" s="61"/>
      <c r="L19" s="61"/>
      <c r="M19" s="72"/>
      <c r="N19" s="72"/>
    </row>
    <row r="20" spans="2:14" x14ac:dyDescent="0.2">
      <c r="B20" s="61"/>
      <c r="C20" s="61"/>
      <c r="D20" s="70"/>
      <c r="E20" s="70"/>
      <c r="F20" s="70"/>
      <c r="G20" s="70"/>
      <c r="H20" s="70"/>
      <c r="I20" s="70"/>
      <c r="K20" s="61"/>
      <c r="L20" s="61"/>
      <c r="M20" s="72"/>
      <c r="N20" s="72"/>
    </row>
    <row r="21" spans="2:14" x14ac:dyDescent="0.2">
      <c r="B21" s="61"/>
      <c r="C21" s="61"/>
      <c r="D21" s="70"/>
      <c r="E21" s="70"/>
      <c r="F21" s="70"/>
      <c r="G21" s="70"/>
      <c r="H21" s="70"/>
      <c r="I21" s="70"/>
      <c r="K21" s="61"/>
      <c r="L21" s="61"/>
      <c r="M21" s="72"/>
      <c r="N21" s="72"/>
    </row>
    <row r="22" spans="2:14" x14ac:dyDescent="0.2">
      <c r="B22" s="61"/>
      <c r="C22" s="61"/>
      <c r="D22" s="70"/>
      <c r="E22" s="70"/>
      <c r="F22" s="70"/>
      <c r="G22" s="70"/>
      <c r="H22" s="70"/>
      <c r="I22" s="70"/>
      <c r="K22" s="61"/>
      <c r="L22" s="61"/>
      <c r="M22" s="72"/>
      <c r="N22" s="72"/>
    </row>
    <row r="23" spans="2:14" x14ac:dyDescent="0.2">
      <c r="B23" s="61"/>
      <c r="C23" s="61"/>
      <c r="D23" s="70"/>
      <c r="E23" s="70"/>
      <c r="F23" s="70"/>
      <c r="G23" s="70"/>
      <c r="H23" s="70"/>
      <c r="I23" s="70"/>
      <c r="K23" s="61"/>
      <c r="L23" s="61"/>
      <c r="M23" s="72"/>
      <c r="N23" s="72"/>
    </row>
    <row r="24" spans="2:14" x14ac:dyDescent="0.2">
      <c r="B24" s="61"/>
      <c r="C24" s="61"/>
      <c r="D24" s="70"/>
      <c r="E24" s="70"/>
      <c r="F24" s="70"/>
      <c r="G24" s="70"/>
      <c r="H24" s="70"/>
      <c r="I24" s="70"/>
      <c r="K24" s="61"/>
      <c r="L24" s="61"/>
      <c r="M24" s="72"/>
      <c r="N24" s="72"/>
    </row>
    <row r="25" spans="2:14" x14ac:dyDescent="0.2">
      <c r="B25" s="61"/>
      <c r="C25" s="61"/>
      <c r="D25" s="70"/>
      <c r="E25" s="70"/>
      <c r="F25" s="70"/>
      <c r="G25" s="70"/>
      <c r="H25" s="70"/>
      <c r="I25" s="70"/>
      <c r="K25" s="61"/>
      <c r="L25" s="61"/>
      <c r="M25" s="72"/>
      <c r="N25" s="72"/>
    </row>
    <row r="26" spans="2:14" x14ac:dyDescent="0.2">
      <c r="B26" s="61"/>
      <c r="C26" s="61"/>
      <c r="D26" s="70"/>
      <c r="E26" s="70"/>
      <c r="F26" s="70"/>
      <c r="G26" s="70"/>
      <c r="H26" s="70"/>
      <c r="I26" s="70"/>
      <c r="K26" s="61"/>
      <c r="L26" s="61"/>
      <c r="M26" s="72"/>
      <c r="N26" s="72"/>
    </row>
    <row r="27" spans="2:14" x14ac:dyDescent="0.2">
      <c r="B27" s="61"/>
      <c r="C27" s="61"/>
      <c r="D27" s="70"/>
      <c r="E27" s="70"/>
      <c r="F27" s="70"/>
      <c r="G27" s="70"/>
      <c r="H27" s="70"/>
      <c r="I27" s="70"/>
      <c r="K27" s="61"/>
      <c r="L27" s="61"/>
      <c r="M27" s="72"/>
      <c r="N27" s="72"/>
    </row>
    <row r="28" spans="2:14" x14ac:dyDescent="0.2">
      <c r="B28" s="61"/>
      <c r="C28" s="61"/>
      <c r="D28" s="70"/>
      <c r="E28" s="70"/>
      <c r="F28" s="70"/>
      <c r="G28" s="70"/>
      <c r="H28" s="70"/>
      <c r="I28" s="70"/>
      <c r="K28" s="61"/>
      <c r="L28" s="61"/>
      <c r="M28" s="72"/>
      <c r="N28" s="72"/>
    </row>
    <row r="29" spans="2:14" x14ac:dyDescent="0.2">
      <c r="B29" s="61"/>
      <c r="C29" s="61"/>
      <c r="D29" s="70"/>
      <c r="E29" s="70"/>
      <c r="F29" s="70"/>
      <c r="G29" s="70"/>
      <c r="H29" s="70"/>
      <c r="I29" s="70"/>
      <c r="K29" s="61"/>
      <c r="L29" s="61"/>
      <c r="M29" s="72"/>
      <c r="N29" s="72"/>
    </row>
    <row r="30" spans="2:14" x14ac:dyDescent="0.2">
      <c r="B30" s="61"/>
      <c r="C30" s="61"/>
      <c r="D30" s="70"/>
      <c r="E30" s="70"/>
      <c r="F30" s="70"/>
      <c r="G30" s="70"/>
      <c r="H30" s="70"/>
      <c r="I30" s="70"/>
      <c r="K30" s="61"/>
      <c r="L30" s="61"/>
      <c r="M30" s="72"/>
      <c r="N30" s="72"/>
    </row>
    <row r="31" spans="2:14" x14ac:dyDescent="0.2">
      <c r="B31" s="61"/>
      <c r="C31" s="61"/>
      <c r="D31" s="70"/>
      <c r="E31" s="70"/>
      <c r="F31" s="70"/>
      <c r="G31" s="70"/>
      <c r="H31" s="70"/>
      <c r="I31" s="70"/>
      <c r="K31" s="61"/>
      <c r="L31" s="61"/>
      <c r="M31" s="72"/>
      <c r="N31" s="72"/>
    </row>
    <row r="32" spans="2:14" x14ac:dyDescent="0.2">
      <c r="B32" s="61"/>
      <c r="C32" s="61"/>
      <c r="D32" s="70"/>
      <c r="E32" s="70"/>
      <c r="F32" s="70"/>
      <c r="G32" s="70"/>
      <c r="H32" s="70"/>
      <c r="I32" s="70"/>
      <c r="K32" s="61"/>
      <c r="L32" s="61"/>
      <c r="M32" s="72"/>
      <c r="N32" s="72"/>
    </row>
    <row r="33" spans="2:14" x14ac:dyDescent="0.2">
      <c r="B33" s="61"/>
      <c r="C33" s="61"/>
      <c r="D33" s="70"/>
      <c r="E33" s="70"/>
      <c r="F33" s="70"/>
      <c r="G33" s="70"/>
      <c r="H33" s="70"/>
      <c r="I33" s="70"/>
      <c r="K33" s="61"/>
      <c r="L33" s="61"/>
      <c r="M33" s="72"/>
      <c r="N33" s="72"/>
    </row>
    <row r="34" spans="2:14" x14ac:dyDescent="0.2">
      <c r="B34" s="61"/>
      <c r="C34" s="61"/>
      <c r="D34" s="70"/>
      <c r="E34" s="70"/>
      <c r="F34" s="70"/>
      <c r="G34" s="70"/>
      <c r="H34" s="70"/>
      <c r="I34" s="70"/>
      <c r="K34" s="61"/>
      <c r="L34" s="61"/>
      <c r="M34" s="72"/>
      <c r="N34" s="72"/>
    </row>
    <row r="35" spans="2:14" x14ac:dyDescent="0.2">
      <c r="B35" s="61"/>
      <c r="C35" s="61"/>
      <c r="D35" s="70"/>
      <c r="E35" s="70"/>
      <c r="F35" s="70"/>
      <c r="G35" s="70"/>
      <c r="H35" s="70"/>
      <c r="I35" s="70"/>
      <c r="K35" s="61"/>
      <c r="L35" s="61"/>
      <c r="M35" s="72"/>
      <c r="N35" s="72"/>
    </row>
    <row r="36" spans="2:14" x14ac:dyDescent="0.2">
      <c r="B36" s="61"/>
      <c r="C36" s="61"/>
      <c r="D36" s="70"/>
      <c r="E36" s="70"/>
      <c r="F36" s="70"/>
      <c r="G36" s="70"/>
      <c r="H36" s="70"/>
      <c r="I36" s="70"/>
      <c r="K36" s="61"/>
      <c r="L36" s="61"/>
      <c r="M36" s="72"/>
      <c r="N36" s="72"/>
    </row>
    <row r="37" spans="2:14" x14ac:dyDescent="0.2">
      <c r="B37" s="61"/>
      <c r="C37" s="61"/>
      <c r="D37" s="70"/>
      <c r="E37" s="70"/>
      <c r="F37" s="70"/>
      <c r="G37" s="70"/>
      <c r="H37" s="70"/>
      <c r="I37" s="70"/>
      <c r="K37" s="61"/>
      <c r="L37" s="61"/>
      <c r="M37" s="72"/>
      <c r="N37" s="72"/>
    </row>
    <row r="38" spans="2:14" x14ac:dyDescent="0.2">
      <c r="B38" s="61"/>
      <c r="C38" s="61"/>
      <c r="D38" s="70"/>
      <c r="E38" s="70"/>
      <c r="F38" s="70"/>
      <c r="G38" s="70"/>
      <c r="H38" s="70"/>
      <c r="I38" s="70"/>
      <c r="K38" s="61"/>
      <c r="L38" s="61"/>
      <c r="M38" s="72"/>
      <c r="N38" s="72"/>
    </row>
    <row r="39" spans="2:14" x14ac:dyDescent="0.2">
      <c r="B39" s="61"/>
      <c r="C39" s="61"/>
      <c r="D39" s="70"/>
      <c r="E39" s="70"/>
      <c r="F39" s="70"/>
      <c r="G39" s="70"/>
      <c r="H39" s="70"/>
      <c r="I39" s="70"/>
      <c r="K39" s="61"/>
      <c r="L39" s="61"/>
      <c r="M39" s="72"/>
      <c r="N39" s="72"/>
    </row>
    <row r="40" spans="2:14" x14ac:dyDescent="0.2">
      <c r="B40" s="61"/>
      <c r="C40" s="61"/>
      <c r="D40" s="70"/>
      <c r="E40" s="70"/>
      <c r="F40" s="70"/>
      <c r="G40" s="70"/>
      <c r="H40" s="70"/>
      <c r="I40" s="70"/>
      <c r="K40" s="61"/>
      <c r="L40" s="61"/>
      <c r="M40" s="72"/>
      <c r="N40" s="72"/>
    </row>
    <row r="41" spans="2:14" x14ac:dyDescent="0.2">
      <c r="B41" s="61"/>
      <c r="C41" s="61"/>
      <c r="D41" s="70"/>
      <c r="E41" s="70"/>
      <c r="F41" s="70"/>
      <c r="G41" s="70"/>
      <c r="H41" s="70"/>
      <c r="I41" s="70"/>
      <c r="K41" s="61"/>
      <c r="L41" s="61"/>
      <c r="M41" s="72"/>
      <c r="N41" s="72"/>
    </row>
    <row r="42" spans="2:14" x14ac:dyDescent="0.2">
      <c r="B42" s="61"/>
      <c r="C42" s="61"/>
      <c r="D42" s="70"/>
      <c r="E42" s="70"/>
      <c r="F42" s="70"/>
      <c r="G42" s="70"/>
      <c r="H42" s="70"/>
      <c r="I42" s="70"/>
      <c r="K42" s="61"/>
      <c r="L42" s="61"/>
      <c r="M42" s="72"/>
      <c r="N42" s="72"/>
    </row>
    <row r="43" spans="2:14" x14ac:dyDescent="0.2">
      <c r="B43" s="61"/>
      <c r="C43" s="61"/>
      <c r="D43" s="70"/>
      <c r="E43" s="70"/>
      <c r="F43" s="70"/>
      <c r="G43" s="70"/>
      <c r="H43" s="70"/>
      <c r="I43" s="70"/>
      <c r="K43" s="61"/>
      <c r="L43" s="61"/>
      <c r="M43" s="72"/>
      <c r="N43" s="72"/>
    </row>
    <row r="44" spans="2:14" x14ac:dyDescent="0.2">
      <c r="B44" s="61"/>
      <c r="C44" s="61"/>
      <c r="D44" s="70"/>
      <c r="E44" s="70"/>
      <c r="F44" s="70"/>
      <c r="G44" s="70"/>
      <c r="H44" s="70"/>
      <c r="I44" s="70"/>
      <c r="K44" s="61"/>
      <c r="L44" s="61"/>
      <c r="M44" s="72"/>
      <c r="N44" s="72"/>
    </row>
    <row r="45" spans="2:14" x14ac:dyDescent="0.2">
      <c r="B45" s="61"/>
      <c r="C45" s="61"/>
      <c r="D45" s="70"/>
      <c r="E45" s="70"/>
      <c r="F45" s="70"/>
      <c r="G45" s="70"/>
      <c r="H45" s="70"/>
      <c r="I45" s="70"/>
      <c r="K45" s="61"/>
      <c r="L45" s="61"/>
      <c r="M45" s="72"/>
      <c r="N45" s="72"/>
    </row>
    <row r="46" spans="2:14" x14ac:dyDescent="0.2">
      <c r="B46" s="61"/>
      <c r="C46" s="61"/>
      <c r="D46" s="70"/>
      <c r="E46" s="70"/>
      <c r="F46" s="70"/>
      <c r="G46" s="70"/>
      <c r="H46" s="70"/>
      <c r="I46" s="70"/>
      <c r="K46" s="61"/>
      <c r="L46" s="61"/>
      <c r="M46" s="72"/>
      <c r="N46" s="72"/>
    </row>
    <row r="47" spans="2:14" x14ac:dyDescent="0.2">
      <c r="B47" s="61"/>
      <c r="C47" s="61"/>
      <c r="D47" s="70"/>
      <c r="E47" s="70"/>
      <c r="F47" s="70"/>
      <c r="G47" s="70"/>
      <c r="H47" s="70"/>
      <c r="I47" s="70"/>
      <c r="K47" s="61"/>
      <c r="L47" s="61"/>
      <c r="M47" s="72"/>
      <c r="N47" s="72"/>
    </row>
    <row r="48" spans="2:14" x14ac:dyDescent="0.2">
      <c r="B48" s="61"/>
      <c r="C48" s="61"/>
      <c r="D48" s="70"/>
      <c r="E48" s="70"/>
      <c r="F48" s="70"/>
      <c r="G48" s="70"/>
      <c r="H48" s="70"/>
      <c r="I48" s="70"/>
      <c r="K48" s="61"/>
      <c r="L48" s="61"/>
      <c r="M48" s="72"/>
      <c r="N48" s="72"/>
    </row>
    <row r="49" spans="2:14" x14ac:dyDescent="0.2">
      <c r="B49" s="61"/>
      <c r="C49" s="61"/>
      <c r="D49" s="70"/>
      <c r="E49" s="70"/>
      <c r="F49" s="70"/>
      <c r="G49" s="70"/>
      <c r="H49" s="70"/>
      <c r="I49" s="70"/>
      <c r="K49" s="61"/>
      <c r="L49" s="61"/>
      <c r="M49" s="72"/>
      <c r="N49" s="72"/>
    </row>
    <row r="50" spans="2:14" x14ac:dyDescent="0.2">
      <c r="B50" s="61"/>
      <c r="C50" s="61"/>
      <c r="D50" s="70"/>
      <c r="E50" s="70"/>
      <c r="F50" s="70"/>
      <c r="G50" s="70"/>
      <c r="H50" s="70"/>
      <c r="I50" s="70"/>
      <c r="K50" s="61"/>
      <c r="L50" s="61"/>
      <c r="M50" s="72"/>
      <c r="N50" s="72"/>
    </row>
    <row r="51" spans="2:14" x14ac:dyDescent="0.2">
      <c r="B51" s="61"/>
      <c r="C51" s="61"/>
      <c r="D51" s="70"/>
      <c r="E51" s="70"/>
      <c r="F51" s="70"/>
      <c r="G51" s="70"/>
      <c r="H51" s="70"/>
      <c r="I51" s="70"/>
      <c r="K51" s="61"/>
      <c r="L51" s="61"/>
      <c r="M51" s="72"/>
      <c r="N51" s="72"/>
    </row>
    <row r="52" spans="2:14" x14ac:dyDescent="0.2">
      <c r="B52" s="61"/>
      <c r="C52" s="61"/>
      <c r="D52" s="70"/>
      <c r="E52" s="70"/>
      <c r="F52" s="70"/>
      <c r="G52" s="70"/>
      <c r="H52" s="70"/>
      <c r="I52" s="70"/>
      <c r="K52" s="61"/>
      <c r="L52" s="61"/>
      <c r="M52" s="72"/>
      <c r="N52" s="72"/>
    </row>
    <row r="53" spans="2:14" x14ac:dyDescent="0.2">
      <c r="B53" s="61"/>
      <c r="C53" s="61"/>
      <c r="D53" s="70"/>
      <c r="E53" s="70"/>
      <c r="F53" s="70"/>
      <c r="G53" s="70"/>
      <c r="H53" s="70"/>
      <c r="I53" s="70"/>
      <c r="K53" s="61"/>
      <c r="L53" s="61"/>
      <c r="M53" s="72"/>
      <c r="N53" s="72"/>
    </row>
    <row r="54" spans="2:14" x14ac:dyDescent="0.2">
      <c r="B54" s="61"/>
      <c r="C54" s="61"/>
      <c r="D54" s="70"/>
      <c r="E54" s="70"/>
      <c r="F54" s="70"/>
      <c r="G54" s="70"/>
      <c r="H54" s="70"/>
      <c r="I54" s="70"/>
      <c r="K54" s="61"/>
      <c r="L54" s="61"/>
      <c r="M54" s="72"/>
      <c r="N54" s="72"/>
    </row>
    <row r="55" spans="2:14" x14ac:dyDescent="0.2">
      <c r="B55" s="61"/>
      <c r="C55" s="61"/>
      <c r="D55" s="70"/>
      <c r="E55" s="70"/>
      <c r="F55" s="70"/>
      <c r="G55" s="70"/>
      <c r="H55" s="70"/>
      <c r="I55" s="70"/>
      <c r="K55" s="61"/>
      <c r="L55" s="61"/>
      <c r="M55" s="72"/>
      <c r="N55" s="72"/>
    </row>
    <row r="56" spans="2:14" x14ac:dyDescent="0.2">
      <c r="B56" s="61"/>
      <c r="C56" s="61"/>
      <c r="D56" s="70"/>
      <c r="E56" s="70"/>
      <c r="F56" s="70"/>
      <c r="G56" s="70"/>
      <c r="H56" s="70"/>
      <c r="I56" s="70"/>
      <c r="K56" s="61"/>
      <c r="L56" s="61"/>
      <c r="M56" s="72"/>
      <c r="N56" s="72"/>
    </row>
    <row r="57" spans="2:14" x14ac:dyDescent="0.2">
      <c r="B57" s="61"/>
      <c r="C57" s="61"/>
      <c r="D57" s="70"/>
      <c r="E57" s="70"/>
      <c r="F57" s="70"/>
      <c r="G57" s="70"/>
      <c r="H57" s="70"/>
      <c r="I57" s="70"/>
      <c r="K57" s="61"/>
      <c r="L57" s="61"/>
      <c r="M57" s="72"/>
      <c r="N57" s="72"/>
    </row>
    <row r="58" spans="2:14" x14ac:dyDescent="0.2">
      <c r="B58" s="61"/>
      <c r="C58" s="61"/>
      <c r="D58" s="70"/>
      <c r="E58" s="70"/>
      <c r="F58" s="70"/>
      <c r="G58" s="70"/>
      <c r="H58" s="70"/>
      <c r="I58" s="70"/>
      <c r="K58" s="61"/>
      <c r="L58" s="61"/>
      <c r="M58" s="72"/>
      <c r="N58" s="72"/>
    </row>
  </sheetData>
  <mergeCells count="3">
    <mergeCell ref="D6:E6"/>
    <mergeCell ref="F6:G6"/>
    <mergeCell ref="H6:I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861F-AB4D-4803-B6A8-319B06493B21}">
  <sheetPr>
    <tabColor theme="0" tint="-0.499984740745262"/>
  </sheetPr>
  <dimension ref="A1:W23470"/>
  <sheetViews>
    <sheetView workbookViewId="0"/>
    <sheetView workbookViewId="1"/>
  </sheetViews>
  <sheetFormatPr defaultRowHeight="10.199999999999999" x14ac:dyDescent="0.2"/>
  <cols>
    <col min="2" max="2" width="9.28515625" customWidth="1"/>
    <col min="3" max="3" width="11.140625" bestFit="1" customWidth="1"/>
    <col min="4" max="4" width="12.7109375" bestFit="1" customWidth="1"/>
    <col min="8" max="8" width="10.42578125" bestFit="1" customWidth="1"/>
    <col min="9" max="9" width="14.140625" bestFit="1" customWidth="1"/>
    <col min="15" max="15" width="14" customWidth="1"/>
  </cols>
  <sheetData>
    <row r="1" spans="1:23" x14ac:dyDescent="0.2">
      <c r="A1" s="8"/>
    </row>
    <row r="2" spans="1:23" ht="17.399999999999999" thickBot="1" x14ac:dyDescent="0.35">
      <c r="C2" s="1"/>
      <c r="D2" s="1"/>
      <c r="E2" s="11" t="s">
        <v>196</v>
      </c>
      <c r="F2" s="1"/>
      <c r="G2" s="1"/>
      <c r="H2" s="1"/>
      <c r="I2" s="1"/>
      <c r="J2" s="1"/>
      <c r="K2" s="1"/>
      <c r="L2" s="1"/>
      <c r="M2" s="1"/>
      <c r="N2" s="1"/>
      <c r="O2" s="1"/>
    </row>
    <row r="3" spans="1:23" ht="10.8" thickTop="1" x14ac:dyDescent="0.2">
      <c r="C3" s="3"/>
      <c r="D3" s="3"/>
      <c r="E3" s="4"/>
      <c r="F3" s="4"/>
      <c r="G3" s="4"/>
      <c r="H3" s="4"/>
      <c r="I3" s="4"/>
      <c r="J3" s="4"/>
      <c r="K3" s="4"/>
    </row>
    <row r="4" spans="1:23" x14ac:dyDescent="0.2">
      <c r="C4" s="3"/>
      <c r="D4" s="3"/>
      <c r="E4" s="4"/>
      <c r="F4" s="4"/>
      <c r="G4" s="4"/>
      <c r="H4" s="4"/>
      <c r="I4" s="4"/>
      <c r="J4" s="4"/>
      <c r="K4" s="4"/>
    </row>
    <row r="5" spans="1:23" x14ac:dyDescent="0.2">
      <c r="C5" s="3"/>
      <c r="D5" s="3"/>
      <c r="E5" s="4"/>
      <c r="F5" s="4"/>
      <c r="G5" s="4"/>
      <c r="H5" s="4"/>
      <c r="I5" s="4"/>
      <c r="J5" s="4"/>
      <c r="K5" s="4"/>
    </row>
    <row r="6" spans="1:23" x14ac:dyDescent="0.2">
      <c r="C6" s="3"/>
      <c r="D6" s="3"/>
      <c r="E6" s="4"/>
      <c r="F6" s="4"/>
      <c r="G6" s="4"/>
      <c r="H6" s="4"/>
      <c r="I6" s="4"/>
      <c r="J6" s="4"/>
      <c r="K6" s="4"/>
    </row>
    <row r="7" spans="1:23" x14ac:dyDescent="0.2">
      <c r="C7" s="3"/>
      <c r="D7" s="3"/>
      <c r="E7" s="4"/>
      <c r="F7" s="4"/>
      <c r="G7" s="4"/>
      <c r="H7" s="4"/>
      <c r="I7" s="4"/>
      <c r="J7" s="4"/>
      <c r="K7" s="4"/>
    </row>
    <row r="8" spans="1:23" x14ac:dyDescent="0.2">
      <c r="C8" s="3"/>
      <c r="D8" s="3"/>
      <c r="E8" s="4"/>
      <c r="F8" s="4"/>
      <c r="G8" s="4"/>
      <c r="H8" s="4"/>
      <c r="I8" s="4"/>
      <c r="J8" s="4"/>
      <c r="K8" s="4"/>
    </row>
    <row r="9" spans="1:23" ht="10.8" thickBot="1" x14ac:dyDescent="0.25">
      <c r="G9" s="255" t="s">
        <v>194</v>
      </c>
      <c r="H9" s="255"/>
      <c r="I9" s="255"/>
      <c r="J9" s="255"/>
      <c r="K9" s="255"/>
    </row>
    <row r="10" spans="1:23" ht="21" thickBot="1" x14ac:dyDescent="0.3">
      <c r="C10" s="16" t="s">
        <v>63</v>
      </c>
      <c r="D10" s="16" t="s">
        <v>0</v>
      </c>
      <c r="E10" s="15" t="s">
        <v>132</v>
      </c>
      <c r="F10" s="15" t="s">
        <v>64</v>
      </c>
      <c r="G10" s="206">
        <v>10</v>
      </c>
      <c r="H10" s="206">
        <v>20</v>
      </c>
      <c r="I10" s="206">
        <v>50</v>
      </c>
      <c r="J10" s="206">
        <v>100</v>
      </c>
      <c r="K10" s="206">
        <v>200</v>
      </c>
      <c r="O10" s="205" t="s">
        <v>484</v>
      </c>
      <c r="R10" s="265"/>
      <c r="S10" s="265"/>
      <c r="T10" s="265"/>
      <c r="U10" s="265"/>
      <c r="V10" s="265"/>
      <c r="W10" s="265"/>
    </row>
    <row r="11" spans="1:23" ht="13.8" x14ac:dyDescent="0.25">
      <c r="B11" s="21" t="str">
        <f>C11&amp;D11&amp;F11&amp;E11</f>
        <v>Ailsa CraigIce Accretion2023RCP4.5</v>
      </c>
      <c r="C11" t="s">
        <v>255</v>
      </c>
      <c r="D11" t="s">
        <v>486</v>
      </c>
      <c r="E11" s="144" t="s">
        <v>193</v>
      </c>
      <c r="F11" s="144">
        <v>2023</v>
      </c>
      <c r="G11" s="147">
        <v>17.117814450310661</v>
      </c>
      <c r="H11" s="147">
        <v>20.521750000000001</v>
      </c>
      <c r="I11" s="147">
        <v>24.8</v>
      </c>
      <c r="J11" s="147">
        <v>28.080499999999997</v>
      </c>
      <c r="K11" s="147">
        <v>31.342500000000001</v>
      </c>
      <c r="O11" s="204" t="str" cm="1">
        <f t="array" ref="O11:O240">_xlfn.UNIQUE(C11:C23470)</f>
        <v>Ailsa Craig</v>
      </c>
      <c r="P11" s="145"/>
      <c r="Q11" s="145"/>
      <c r="R11" s="145"/>
      <c r="S11" s="145"/>
      <c r="T11" s="145"/>
      <c r="U11" s="145"/>
      <c r="V11" s="145"/>
      <c r="W11" s="145"/>
    </row>
    <row r="12" spans="1:23" ht="13.8" x14ac:dyDescent="0.25">
      <c r="B12" s="21" t="str">
        <f t="shared" ref="B12:B75" si="0">C12&amp;D12&amp;F12&amp;E12</f>
        <v>Ailsa CraigIce Accretion2025RCP4.5</v>
      </c>
      <c r="C12" t="s">
        <v>255</v>
      </c>
      <c r="D12" t="s">
        <v>486</v>
      </c>
      <c r="E12" s="144" t="s">
        <v>193</v>
      </c>
      <c r="F12" s="144">
        <v>2025</v>
      </c>
      <c r="G12" s="147">
        <v>17.135210603207319</v>
      </c>
      <c r="H12" s="147">
        <v>20.556333333333335</v>
      </c>
      <c r="I12" s="147">
        <v>24.862500000000001</v>
      </c>
      <c r="J12" s="147">
        <v>28.160541666666663</v>
      </c>
      <c r="K12" s="147">
        <v>31.442250000000001</v>
      </c>
      <c r="O12" s="204" t="str">
        <v>Ajax</v>
      </c>
      <c r="P12" s="145"/>
      <c r="Q12" s="145"/>
      <c r="R12" s="145"/>
      <c r="S12" s="145"/>
      <c r="T12" s="145"/>
      <c r="U12" s="145"/>
      <c r="V12" s="145"/>
      <c r="W12" s="145"/>
    </row>
    <row r="13" spans="1:23" x14ac:dyDescent="0.2">
      <c r="B13" s="21" t="str">
        <f t="shared" si="0"/>
        <v>Ailsa CraigIce Accretion2030RCP4.5</v>
      </c>
      <c r="C13" t="s">
        <v>255</v>
      </c>
      <c r="D13" t="s">
        <v>486</v>
      </c>
      <c r="E13" s="144" t="s">
        <v>193</v>
      </c>
      <c r="F13" s="144">
        <v>2030</v>
      </c>
      <c r="G13" s="147">
        <v>17.152606756103975</v>
      </c>
      <c r="H13" s="147">
        <v>20.590916666666669</v>
      </c>
      <c r="I13" s="147">
        <v>24.925000000000001</v>
      </c>
      <c r="J13" s="147">
        <v>28.24058333333333</v>
      </c>
      <c r="K13" s="147">
        <v>31.542000000000002</v>
      </c>
      <c r="O13" s="204" t="str">
        <v>Alexandria</v>
      </c>
      <c r="P13" s="144"/>
      <c r="Q13" s="144"/>
      <c r="R13" s="146"/>
      <c r="S13" s="146"/>
      <c r="T13" s="146"/>
      <c r="U13" s="146"/>
      <c r="V13" s="146"/>
      <c r="W13" s="146"/>
    </row>
    <row r="14" spans="1:23" x14ac:dyDescent="0.2">
      <c r="B14" s="21" t="str">
        <f t="shared" si="0"/>
        <v>Ailsa CraigIce Accretion2035RCP4.5</v>
      </c>
      <c r="C14" t="s">
        <v>255</v>
      </c>
      <c r="D14" t="s">
        <v>486</v>
      </c>
      <c r="E14" s="144" t="s">
        <v>193</v>
      </c>
      <c r="F14" s="144">
        <v>2035</v>
      </c>
      <c r="G14" s="147">
        <v>17.17000290900063</v>
      </c>
      <c r="H14" s="147">
        <v>20.625500000000002</v>
      </c>
      <c r="I14" s="147">
        <v>24.987499999999997</v>
      </c>
      <c r="J14" s="147">
        <v>28.320624999999996</v>
      </c>
      <c r="K14" s="147">
        <v>31.641750000000002</v>
      </c>
      <c r="O14" s="204" t="str">
        <v>Alliston</v>
      </c>
      <c r="P14" s="144"/>
      <c r="Q14" s="144"/>
      <c r="R14" s="146"/>
      <c r="S14" s="146"/>
      <c r="T14" s="146"/>
      <c r="U14" s="146"/>
      <c r="V14" s="146"/>
      <c r="W14" s="146"/>
    </row>
    <row r="15" spans="1:23" x14ac:dyDescent="0.2">
      <c r="B15" s="21" t="str">
        <f t="shared" si="0"/>
        <v>Ailsa CraigIce Accretion2040RCP4.5</v>
      </c>
      <c r="C15" t="s">
        <v>255</v>
      </c>
      <c r="D15" t="s">
        <v>486</v>
      </c>
      <c r="E15" s="144" t="s">
        <v>193</v>
      </c>
      <c r="F15" s="144">
        <v>2040</v>
      </c>
      <c r="G15" s="147">
        <v>17.187399061897288</v>
      </c>
      <c r="H15" s="147">
        <v>20.660083333333333</v>
      </c>
      <c r="I15" s="147">
        <v>25.049999999999997</v>
      </c>
      <c r="J15" s="147">
        <v>28.400666666666663</v>
      </c>
      <c r="K15" s="147">
        <v>31.741499999999998</v>
      </c>
      <c r="O15" s="204" t="str">
        <v>Almonte</v>
      </c>
      <c r="P15" s="144"/>
      <c r="Q15" s="144"/>
      <c r="R15" s="146"/>
      <c r="S15" s="146"/>
      <c r="T15" s="146"/>
      <c r="U15" s="146"/>
      <c r="V15" s="146"/>
      <c r="W15" s="146"/>
    </row>
    <row r="16" spans="1:23" x14ac:dyDescent="0.2">
      <c r="B16" s="21" t="str">
        <f t="shared" si="0"/>
        <v>Ailsa CraigIce Accretion2045RCP4.5</v>
      </c>
      <c r="C16" t="s">
        <v>255</v>
      </c>
      <c r="D16" t="s">
        <v>486</v>
      </c>
      <c r="E16" s="144" t="s">
        <v>193</v>
      </c>
      <c r="F16" s="144">
        <v>2045</v>
      </c>
      <c r="G16" s="147">
        <v>17.204795214793947</v>
      </c>
      <c r="H16" s="147">
        <v>20.694666666666667</v>
      </c>
      <c r="I16" s="147">
        <v>25.112499999999997</v>
      </c>
      <c r="J16" s="147">
        <v>28.480708333333329</v>
      </c>
      <c r="K16" s="147">
        <v>31.841249999999999</v>
      </c>
      <c r="O16" s="204" t="str">
        <v>Armstrong</v>
      </c>
      <c r="P16" s="144"/>
      <c r="Q16" s="144"/>
      <c r="R16" s="146"/>
      <c r="S16" s="146"/>
      <c r="T16" s="146"/>
      <c r="U16" s="146"/>
      <c r="V16" s="146"/>
      <c r="W16" s="146"/>
    </row>
    <row r="17" spans="2:23" x14ac:dyDescent="0.2">
      <c r="B17" s="21" t="str">
        <f t="shared" si="0"/>
        <v>Ailsa CraigIce Accretion2050RCP4.5</v>
      </c>
      <c r="C17" t="s">
        <v>255</v>
      </c>
      <c r="D17" t="s">
        <v>486</v>
      </c>
      <c r="E17" s="144" t="s">
        <v>193</v>
      </c>
      <c r="F17" s="144">
        <v>2050</v>
      </c>
      <c r="G17" s="147">
        <v>17.152606756103975</v>
      </c>
      <c r="H17" s="147">
        <v>20.679449999999999</v>
      </c>
      <c r="I17" s="147">
        <v>25.144999999999996</v>
      </c>
      <c r="J17" s="147">
        <v>28.543799999999994</v>
      </c>
      <c r="K17" s="147">
        <v>31.940999999999999</v>
      </c>
      <c r="O17" s="204" t="str">
        <v>Arnprior</v>
      </c>
      <c r="P17" s="144"/>
      <c r="Q17" s="144"/>
      <c r="R17" s="146"/>
      <c r="S17" s="146"/>
      <c r="T17" s="146"/>
      <c r="U17" s="146"/>
      <c r="V17" s="146"/>
      <c r="W17" s="146"/>
    </row>
    <row r="18" spans="2:23" x14ac:dyDescent="0.2">
      <c r="B18" s="21" t="str">
        <f t="shared" si="0"/>
        <v>Ailsa CraigIce Accretion2055RCP4.5</v>
      </c>
      <c r="C18" t="s">
        <v>255</v>
      </c>
      <c r="D18" t="s">
        <v>486</v>
      </c>
      <c r="E18" s="144" t="s">
        <v>193</v>
      </c>
      <c r="F18" s="144">
        <v>2055</v>
      </c>
      <c r="G18" s="147">
        <v>17.083022144517344</v>
      </c>
      <c r="H18" s="147">
        <v>20.629649999999998</v>
      </c>
      <c r="I18" s="147">
        <v>25.114999999999998</v>
      </c>
      <c r="J18" s="147">
        <v>28.526849999999996</v>
      </c>
      <c r="K18" s="147">
        <v>31.940999999999999</v>
      </c>
      <c r="O18" s="204" t="str">
        <v>Atikokan</v>
      </c>
      <c r="P18" s="144"/>
      <c r="Q18" s="144"/>
      <c r="R18" s="146"/>
      <c r="S18" s="146"/>
      <c r="T18" s="146"/>
      <c r="U18" s="146"/>
      <c r="V18" s="146"/>
      <c r="W18" s="146"/>
    </row>
    <row r="19" spans="2:23" x14ac:dyDescent="0.2">
      <c r="B19" s="21" t="str">
        <f t="shared" si="0"/>
        <v>Ailsa CraigIce Accretion2060RCP4.5</v>
      </c>
      <c r="C19" t="s">
        <v>255</v>
      </c>
      <c r="D19" t="s">
        <v>486</v>
      </c>
      <c r="E19" s="144" t="s">
        <v>193</v>
      </c>
      <c r="F19" s="144">
        <v>2060</v>
      </c>
      <c r="G19" s="147">
        <v>17.013437532930716</v>
      </c>
      <c r="H19" s="147">
        <v>20.57985</v>
      </c>
      <c r="I19" s="147">
        <v>25.084999999999997</v>
      </c>
      <c r="J19" s="147">
        <v>28.509899999999995</v>
      </c>
      <c r="K19" s="147">
        <v>31.940999999999999</v>
      </c>
      <c r="O19" s="204" t="str">
        <v>Attawapiskat</v>
      </c>
      <c r="P19" s="144"/>
      <c r="Q19" s="144"/>
      <c r="R19" s="146"/>
      <c r="S19" s="146"/>
      <c r="T19" s="146"/>
      <c r="U19" s="146"/>
      <c r="V19" s="146"/>
      <c r="W19" s="146"/>
    </row>
    <row r="20" spans="2:23" x14ac:dyDescent="0.2">
      <c r="B20" s="21" t="str">
        <f t="shared" si="0"/>
        <v>Ailsa CraigIce Accretion2065RCP4.5</v>
      </c>
      <c r="C20" t="s">
        <v>255</v>
      </c>
      <c r="D20" t="s">
        <v>486</v>
      </c>
      <c r="E20" s="144" t="s">
        <v>193</v>
      </c>
      <c r="F20" s="144">
        <v>2065</v>
      </c>
      <c r="G20" s="147">
        <v>16.943852921344085</v>
      </c>
      <c r="H20" s="147">
        <v>20.530049999999999</v>
      </c>
      <c r="I20" s="147">
        <v>25.055</v>
      </c>
      <c r="J20" s="147">
        <v>28.492949999999997</v>
      </c>
      <c r="K20" s="147">
        <v>31.940999999999999</v>
      </c>
      <c r="O20" s="204" t="str">
        <v>Aurora</v>
      </c>
      <c r="P20" s="144"/>
      <c r="Q20" s="144"/>
      <c r="R20" s="146"/>
      <c r="S20" s="146"/>
      <c r="T20" s="146"/>
      <c r="U20" s="146"/>
      <c r="V20" s="146"/>
      <c r="W20" s="146"/>
    </row>
    <row r="21" spans="2:23" x14ac:dyDescent="0.2">
      <c r="B21" s="21" t="str">
        <f t="shared" si="0"/>
        <v>Ailsa CraigIce Accretion2070RCP4.5</v>
      </c>
      <c r="C21" t="s">
        <v>255</v>
      </c>
      <c r="D21" t="s">
        <v>486</v>
      </c>
      <c r="E21" s="144" t="s">
        <v>193</v>
      </c>
      <c r="F21" s="144">
        <v>2070</v>
      </c>
      <c r="G21" s="147">
        <v>16.874268309757458</v>
      </c>
      <c r="H21" s="147">
        <v>20.480249999999998</v>
      </c>
      <c r="I21" s="147">
        <v>25.024999999999999</v>
      </c>
      <c r="J21" s="147">
        <v>28.475999999999996</v>
      </c>
      <c r="K21" s="147">
        <v>31.940999999999999</v>
      </c>
      <c r="O21" s="204" t="str">
        <v>Bancroft</v>
      </c>
      <c r="P21" s="144"/>
      <c r="Q21" s="144"/>
      <c r="R21" s="146"/>
      <c r="S21" s="146"/>
      <c r="T21" s="146"/>
      <c r="U21" s="146"/>
      <c r="V21" s="146"/>
      <c r="W21" s="146"/>
    </row>
    <row r="22" spans="2:23" x14ac:dyDescent="0.2">
      <c r="B22" s="21" t="str">
        <f t="shared" si="0"/>
        <v>Ailsa CraigIce Accretion2075RCP4.5</v>
      </c>
      <c r="C22" t="s">
        <v>255</v>
      </c>
      <c r="D22" t="s">
        <v>486</v>
      </c>
      <c r="E22" s="144" t="s">
        <v>193</v>
      </c>
      <c r="F22" s="144">
        <v>2075</v>
      </c>
      <c r="G22" s="147">
        <v>16.842375362780253</v>
      </c>
      <c r="H22" s="147">
        <v>20.466416666666664</v>
      </c>
      <c r="I22" s="147">
        <v>25.037499999999998</v>
      </c>
      <c r="J22" s="147">
        <v>28.504249999999995</v>
      </c>
      <c r="K22" s="147">
        <v>31.988250000000001</v>
      </c>
      <c r="O22" s="204" t="str">
        <v>Barrie</v>
      </c>
      <c r="P22" s="144"/>
      <c r="Q22" s="144"/>
      <c r="R22" s="146"/>
      <c r="S22" s="146"/>
      <c r="T22" s="146"/>
      <c r="U22" s="146"/>
      <c r="V22" s="146"/>
      <c r="W22" s="146"/>
    </row>
    <row r="23" spans="2:23" x14ac:dyDescent="0.2">
      <c r="B23" s="21" t="str">
        <f t="shared" si="0"/>
        <v>Ailsa CraigIce Accretion2080RCP4.5</v>
      </c>
      <c r="C23" t="s">
        <v>255</v>
      </c>
      <c r="D23" t="s">
        <v>486</v>
      </c>
      <c r="E23" s="144" t="s">
        <v>193</v>
      </c>
      <c r="F23" s="144">
        <v>2080</v>
      </c>
      <c r="G23" s="147">
        <v>16.810482415803047</v>
      </c>
      <c r="H23" s="147">
        <v>20.452583333333333</v>
      </c>
      <c r="I23" s="147">
        <v>25.05</v>
      </c>
      <c r="J23" s="147">
        <v>28.532499999999995</v>
      </c>
      <c r="K23" s="147">
        <v>32.035499999999999</v>
      </c>
      <c r="O23" s="204" t="str">
        <v>Barriefield</v>
      </c>
      <c r="P23" s="144"/>
      <c r="Q23" s="144"/>
      <c r="R23" s="146"/>
      <c r="S23" s="146"/>
      <c r="T23" s="146"/>
      <c r="U23" s="146"/>
      <c r="V23" s="146"/>
      <c r="W23" s="146"/>
    </row>
    <row r="24" spans="2:23" x14ac:dyDescent="0.2">
      <c r="B24" s="21" t="str">
        <f t="shared" si="0"/>
        <v>Ailsa CraigIce Accretion2085RCP4.5</v>
      </c>
      <c r="C24" t="s">
        <v>255</v>
      </c>
      <c r="D24" t="s">
        <v>486</v>
      </c>
      <c r="E24" s="144" t="s">
        <v>193</v>
      </c>
      <c r="F24" s="144">
        <v>2085</v>
      </c>
      <c r="G24" s="147">
        <v>16.778589468825842</v>
      </c>
      <c r="H24" s="147">
        <v>20.438749999999999</v>
      </c>
      <c r="I24" s="147">
        <v>25.0625</v>
      </c>
      <c r="J24" s="147">
        <v>28.560749999999999</v>
      </c>
      <c r="K24" s="147">
        <v>32.082749999999997</v>
      </c>
      <c r="O24" s="204" t="str">
        <v>Beaverton</v>
      </c>
      <c r="P24" s="144"/>
      <c r="Q24" s="144"/>
      <c r="R24" s="146"/>
      <c r="S24" s="146"/>
      <c r="T24" s="146"/>
      <c r="U24" s="146"/>
      <c r="V24" s="146"/>
      <c r="W24" s="146"/>
    </row>
    <row r="25" spans="2:23" x14ac:dyDescent="0.2">
      <c r="B25" s="21" t="str">
        <f t="shared" si="0"/>
        <v>Ailsa CraigIce Accretion2090RCP4.5</v>
      </c>
      <c r="C25" t="s">
        <v>255</v>
      </c>
      <c r="D25" t="s">
        <v>486</v>
      </c>
      <c r="E25" s="144" t="s">
        <v>193</v>
      </c>
      <c r="F25" s="144">
        <v>2090</v>
      </c>
      <c r="G25" s="147">
        <v>16.746696521848641</v>
      </c>
      <c r="H25" s="147">
        <v>20.424916666666665</v>
      </c>
      <c r="I25" s="147">
        <v>25.074999999999999</v>
      </c>
      <c r="J25" s="147">
        <v>28.588999999999999</v>
      </c>
      <c r="K25" s="147">
        <v>32.129999999999995</v>
      </c>
      <c r="O25" s="204" t="str">
        <v>Belleville</v>
      </c>
      <c r="P25" s="144"/>
      <c r="Q25" s="144"/>
      <c r="R25" s="146"/>
      <c r="S25" s="146"/>
      <c r="T25" s="146"/>
      <c r="U25" s="146"/>
      <c r="V25" s="146"/>
      <c r="W25" s="146"/>
    </row>
    <row r="26" spans="2:23" x14ac:dyDescent="0.2">
      <c r="B26" s="21" t="str">
        <f t="shared" si="0"/>
        <v>Ailsa CraigIce Accretion2095RCP4.5</v>
      </c>
      <c r="C26" t="s">
        <v>255</v>
      </c>
      <c r="D26" t="s">
        <v>486</v>
      </c>
      <c r="E26" s="144" t="s">
        <v>193</v>
      </c>
      <c r="F26" s="144">
        <v>2095</v>
      </c>
      <c r="G26" s="147">
        <v>16.714803574871436</v>
      </c>
      <c r="H26" s="147">
        <v>20.411083333333334</v>
      </c>
      <c r="I26" s="147">
        <v>25.087500000000002</v>
      </c>
      <c r="J26" s="147">
        <v>28.617249999999999</v>
      </c>
      <c r="K26" s="147">
        <v>32.177250000000001</v>
      </c>
      <c r="O26" s="204" t="str">
        <v>Belmont</v>
      </c>
      <c r="P26" s="144"/>
      <c r="Q26" s="144"/>
      <c r="R26" s="146"/>
      <c r="S26" s="146"/>
      <c r="T26" s="146"/>
      <c r="U26" s="146"/>
      <c r="V26" s="146"/>
      <c r="W26" s="146"/>
    </row>
    <row r="27" spans="2:23" x14ac:dyDescent="0.2">
      <c r="B27" s="21" t="str">
        <f t="shared" si="0"/>
        <v>Ailsa CraigIce Accretion2100RCP4.5</v>
      </c>
      <c r="C27" t="s">
        <v>255</v>
      </c>
      <c r="D27" t="s">
        <v>486</v>
      </c>
      <c r="E27" s="144" t="s">
        <v>193</v>
      </c>
      <c r="F27" s="144">
        <v>2100</v>
      </c>
      <c r="G27" s="147">
        <v>16.682910627894231</v>
      </c>
      <c r="H27" s="147">
        <v>20.39725</v>
      </c>
      <c r="I27" s="147">
        <v>25.1</v>
      </c>
      <c r="J27" s="147">
        <v>28.645499999999998</v>
      </c>
      <c r="K27" s="147">
        <v>32.224499999999999</v>
      </c>
      <c r="O27" s="204" t="str">
        <v>Bowmanville</v>
      </c>
      <c r="P27" s="144"/>
      <c r="Q27" s="144"/>
      <c r="R27" s="146"/>
      <c r="S27" s="146"/>
      <c r="T27" s="146"/>
      <c r="U27" s="146"/>
      <c r="V27" s="146"/>
      <c r="W27" s="146"/>
    </row>
    <row r="28" spans="2:23" x14ac:dyDescent="0.2">
      <c r="B28" s="21" t="str">
        <f t="shared" si="0"/>
        <v>Ailsa CraigIce Accretion2023RCP6.0</v>
      </c>
      <c r="C28" t="s">
        <v>255</v>
      </c>
      <c r="D28" t="s">
        <v>486</v>
      </c>
      <c r="E28" s="144" t="s">
        <v>192</v>
      </c>
      <c r="F28" s="144">
        <v>2023</v>
      </c>
      <c r="G28" s="147">
        <v>17.117814450310661</v>
      </c>
      <c r="H28" s="147">
        <v>20.521750000000001</v>
      </c>
      <c r="I28" s="147">
        <v>24.8</v>
      </c>
      <c r="J28" s="147">
        <v>28.080499999999997</v>
      </c>
      <c r="K28" s="147">
        <v>31.342500000000001</v>
      </c>
      <c r="O28" s="204" t="str">
        <v>Bracebridge</v>
      </c>
      <c r="P28" s="144"/>
      <c r="Q28" s="144"/>
      <c r="R28" s="146"/>
      <c r="S28" s="146"/>
      <c r="T28" s="146"/>
      <c r="U28" s="146"/>
      <c r="V28" s="146"/>
      <c r="W28" s="146"/>
    </row>
    <row r="29" spans="2:23" x14ac:dyDescent="0.2">
      <c r="B29" s="21" t="str">
        <f t="shared" si="0"/>
        <v>Ailsa CraigIce Accretion2025RCP6.0</v>
      </c>
      <c r="C29" t="s">
        <v>255</v>
      </c>
      <c r="D29" t="s">
        <v>486</v>
      </c>
      <c r="E29" s="144" t="s">
        <v>192</v>
      </c>
      <c r="F29" s="144">
        <v>2025</v>
      </c>
      <c r="G29" s="147">
        <v>17.135210603207319</v>
      </c>
      <c r="H29" s="147">
        <v>20.556333333333335</v>
      </c>
      <c r="I29" s="147">
        <v>24.862500000000001</v>
      </c>
      <c r="J29" s="147">
        <v>28.160541666666663</v>
      </c>
      <c r="K29" s="147">
        <v>31.442250000000001</v>
      </c>
      <c r="O29" s="204" t="str">
        <v>Bradford</v>
      </c>
    </row>
    <row r="30" spans="2:23" x14ac:dyDescent="0.2">
      <c r="B30" s="21" t="str">
        <f t="shared" si="0"/>
        <v>Ailsa CraigIce Accretion2030RCP6.0</v>
      </c>
      <c r="C30" t="s">
        <v>255</v>
      </c>
      <c r="D30" t="s">
        <v>486</v>
      </c>
      <c r="E30" s="144" t="s">
        <v>192</v>
      </c>
      <c r="F30" s="144">
        <v>2030</v>
      </c>
      <c r="G30" s="147">
        <v>17.152606756103975</v>
      </c>
      <c r="H30" s="147">
        <v>20.590916666666669</v>
      </c>
      <c r="I30" s="147">
        <v>24.925000000000001</v>
      </c>
      <c r="J30" s="147">
        <v>28.24058333333333</v>
      </c>
      <c r="K30" s="147">
        <v>31.542000000000002</v>
      </c>
      <c r="O30" s="204" t="str">
        <v>Brampton</v>
      </c>
    </row>
    <row r="31" spans="2:23" x14ac:dyDescent="0.2">
      <c r="B31" s="21" t="str">
        <f t="shared" si="0"/>
        <v>Ailsa CraigIce Accretion2035RCP6.0</v>
      </c>
      <c r="C31" t="s">
        <v>255</v>
      </c>
      <c r="D31" t="s">
        <v>486</v>
      </c>
      <c r="E31" s="144" t="s">
        <v>192</v>
      </c>
      <c r="F31" s="144">
        <v>2035</v>
      </c>
      <c r="G31" s="147">
        <v>17.17000290900063</v>
      </c>
      <c r="H31" s="147">
        <v>20.625500000000002</v>
      </c>
      <c r="I31" s="147">
        <v>24.987499999999997</v>
      </c>
      <c r="J31" s="147">
        <v>28.320624999999996</v>
      </c>
      <c r="K31" s="147">
        <v>31.641750000000002</v>
      </c>
      <c r="O31" s="204" t="str">
        <v>Brantford</v>
      </c>
    </row>
    <row r="32" spans="2:23" x14ac:dyDescent="0.2">
      <c r="B32" s="21" t="str">
        <f t="shared" si="0"/>
        <v>Ailsa CraigIce Accretion2040RCP6.0</v>
      </c>
      <c r="C32" t="s">
        <v>255</v>
      </c>
      <c r="D32" t="s">
        <v>486</v>
      </c>
      <c r="E32" s="144" t="s">
        <v>192</v>
      </c>
      <c r="F32" s="144">
        <v>2040</v>
      </c>
      <c r="G32" s="147">
        <v>17.187399061897288</v>
      </c>
      <c r="H32" s="147">
        <v>20.660083333333333</v>
      </c>
      <c r="I32" s="147">
        <v>25.049999999999997</v>
      </c>
      <c r="J32" s="147">
        <v>28.400666666666663</v>
      </c>
      <c r="K32" s="147">
        <v>31.741499999999998</v>
      </c>
      <c r="O32" s="204" t="str">
        <v>Brighton</v>
      </c>
    </row>
    <row r="33" spans="2:15" x14ac:dyDescent="0.2">
      <c r="B33" s="21" t="str">
        <f t="shared" si="0"/>
        <v>Ailsa CraigIce Accretion2045RCP6.0</v>
      </c>
      <c r="C33" t="s">
        <v>255</v>
      </c>
      <c r="D33" t="s">
        <v>486</v>
      </c>
      <c r="E33" s="144" t="s">
        <v>192</v>
      </c>
      <c r="F33" s="144">
        <v>2045</v>
      </c>
      <c r="G33" s="147">
        <v>17.204795214793947</v>
      </c>
      <c r="H33" s="147">
        <v>20.694666666666667</v>
      </c>
      <c r="I33" s="147">
        <v>25.112499999999997</v>
      </c>
      <c r="J33" s="147">
        <v>28.480708333333329</v>
      </c>
      <c r="K33" s="147">
        <v>31.841249999999999</v>
      </c>
      <c r="O33" s="204" t="str">
        <v>Brockville</v>
      </c>
    </row>
    <row r="34" spans="2:15" x14ac:dyDescent="0.2">
      <c r="B34" s="21" t="str">
        <f t="shared" si="0"/>
        <v>Ailsa CraigIce Accretion2050RCP6.0</v>
      </c>
      <c r="C34" t="s">
        <v>255</v>
      </c>
      <c r="D34" t="s">
        <v>486</v>
      </c>
      <c r="E34" s="144" t="s">
        <v>192</v>
      </c>
      <c r="F34" s="144">
        <v>2050</v>
      </c>
      <c r="G34" s="147">
        <v>17.152606756103975</v>
      </c>
      <c r="H34" s="147">
        <v>20.679449999999999</v>
      </c>
      <c r="I34" s="147">
        <v>25.144999999999996</v>
      </c>
      <c r="J34" s="147">
        <v>28.543799999999994</v>
      </c>
      <c r="K34" s="147">
        <v>31.940999999999999</v>
      </c>
      <c r="O34" s="204" t="str">
        <v>Burk's Falls</v>
      </c>
    </row>
    <row r="35" spans="2:15" x14ac:dyDescent="0.2">
      <c r="B35" s="21" t="str">
        <f t="shared" si="0"/>
        <v>Ailsa CraigIce Accretion2055RCP6.0</v>
      </c>
      <c r="C35" t="s">
        <v>255</v>
      </c>
      <c r="D35" t="s">
        <v>486</v>
      </c>
      <c r="E35" s="144" t="s">
        <v>192</v>
      </c>
      <c r="F35" s="144">
        <v>2055</v>
      </c>
      <c r="G35" s="147">
        <v>17.083022144517344</v>
      </c>
      <c r="H35" s="147">
        <v>20.629649999999998</v>
      </c>
      <c r="I35" s="147">
        <v>25.114999999999998</v>
      </c>
      <c r="J35" s="147">
        <v>28.526849999999996</v>
      </c>
      <c r="K35" s="147">
        <v>31.940999999999999</v>
      </c>
      <c r="O35" s="204" t="str">
        <v>Burlington</v>
      </c>
    </row>
    <row r="36" spans="2:15" x14ac:dyDescent="0.2">
      <c r="B36" s="21" t="str">
        <f t="shared" si="0"/>
        <v>Ailsa CraigIce Accretion2060RCP6.0</v>
      </c>
      <c r="C36" t="s">
        <v>255</v>
      </c>
      <c r="D36" t="s">
        <v>486</v>
      </c>
      <c r="E36" s="144" t="s">
        <v>192</v>
      </c>
      <c r="F36" s="144">
        <v>2060</v>
      </c>
      <c r="G36" s="147">
        <v>17.013437532930716</v>
      </c>
      <c r="H36" s="147">
        <v>20.57985</v>
      </c>
      <c r="I36" s="147">
        <v>25.084999999999997</v>
      </c>
      <c r="J36" s="147">
        <v>28.509899999999995</v>
      </c>
      <c r="K36" s="147">
        <v>31.940999999999999</v>
      </c>
      <c r="O36" s="204" t="str">
        <v>CFB Borden</v>
      </c>
    </row>
    <row r="37" spans="2:15" x14ac:dyDescent="0.2">
      <c r="B37" s="21" t="str">
        <f t="shared" si="0"/>
        <v>Ailsa CraigIce Accretion2065RCP6.0</v>
      </c>
      <c r="C37" t="s">
        <v>255</v>
      </c>
      <c r="D37" t="s">
        <v>486</v>
      </c>
      <c r="E37" s="144" t="s">
        <v>192</v>
      </c>
      <c r="F37" s="144">
        <v>2065</v>
      </c>
      <c r="G37" s="147">
        <v>16.943852921344085</v>
      </c>
      <c r="H37" s="147">
        <v>20.530049999999999</v>
      </c>
      <c r="I37" s="147">
        <v>25.055</v>
      </c>
      <c r="J37" s="147">
        <v>28.492949999999997</v>
      </c>
      <c r="K37" s="147">
        <v>31.940999999999999</v>
      </c>
      <c r="O37" s="204" t="str">
        <v>Cambridge</v>
      </c>
    </row>
    <row r="38" spans="2:15" x14ac:dyDescent="0.2">
      <c r="B38" s="21" t="str">
        <f t="shared" si="0"/>
        <v>Ailsa CraigIce Accretion2070RCP6.0</v>
      </c>
      <c r="C38" t="s">
        <v>255</v>
      </c>
      <c r="D38" t="s">
        <v>486</v>
      </c>
      <c r="E38" s="144" t="s">
        <v>192</v>
      </c>
      <c r="F38" s="144">
        <v>2070</v>
      </c>
      <c r="G38" s="147">
        <v>16.874268309757458</v>
      </c>
      <c r="H38" s="147">
        <v>20.480249999999998</v>
      </c>
      <c r="I38" s="147">
        <v>25.024999999999999</v>
      </c>
      <c r="J38" s="147">
        <v>28.475999999999996</v>
      </c>
      <c r="K38" s="147">
        <v>31.940999999999999</v>
      </c>
      <c r="O38" s="204" t="str">
        <v>Campbellford</v>
      </c>
    </row>
    <row r="39" spans="2:15" x14ac:dyDescent="0.2">
      <c r="B39" s="21" t="str">
        <f t="shared" si="0"/>
        <v>Ailsa CraigIce Accretion2075RCP6.0</v>
      </c>
      <c r="C39" t="s">
        <v>255</v>
      </c>
      <c r="D39" t="s">
        <v>486</v>
      </c>
      <c r="E39" s="144" t="s">
        <v>192</v>
      </c>
      <c r="F39" s="144">
        <v>2075</v>
      </c>
      <c r="G39" s="147">
        <v>16.826428889291652</v>
      </c>
      <c r="H39" s="147">
        <v>20.459499999999998</v>
      </c>
      <c r="I39" s="147">
        <v>25.043749999999999</v>
      </c>
      <c r="J39" s="147">
        <v>28.518374999999995</v>
      </c>
      <c r="K39" s="147">
        <v>32.011874999999996</v>
      </c>
      <c r="O39" s="204" t="str">
        <v>Cannington</v>
      </c>
    </row>
    <row r="40" spans="2:15" x14ac:dyDescent="0.2">
      <c r="B40" s="21" t="str">
        <f t="shared" si="0"/>
        <v>Ailsa CraigIce Accretion2080RCP6.0</v>
      </c>
      <c r="C40" t="s">
        <v>255</v>
      </c>
      <c r="D40" t="s">
        <v>486</v>
      </c>
      <c r="E40" s="144" t="s">
        <v>192</v>
      </c>
      <c r="F40" s="144">
        <v>2080</v>
      </c>
      <c r="G40" s="147">
        <v>16.778589468825842</v>
      </c>
      <c r="H40" s="147">
        <v>20.438749999999999</v>
      </c>
      <c r="I40" s="147">
        <v>25.0625</v>
      </c>
      <c r="J40" s="147">
        <v>28.560749999999999</v>
      </c>
      <c r="K40" s="147">
        <v>32.082749999999997</v>
      </c>
      <c r="O40" s="204" t="str">
        <v>Carleton Place</v>
      </c>
    </row>
    <row r="41" spans="2:15" x14ac:dyDescent="0.2">
      <c r="B41" s="21" t="str">
        <f t="shared" si="0"/>
        <v>Ailsa CraigIce Accretion2085RCP6.0</v>
      </c>
      <c r="C41" t="s">
        <v>255</v>
      </c>
      <c r="D41" t="s">
        <v>486</v>
      </c>
      <c r="E41" s="144" t="s">
        <v>192</v>
      </c>
      <c r="F41" s="144">
        <v>2085</v>
      </c>
      <c r="G41" s="147">
        <v>16.730750048360036</v>
      </c>
      <c r="H41" s="147">
        <v>20.417999999999999</v>
      </c>
      <c r="I41" s="147">
        <v>25.081250000000001</v>
      </c>
      <c r="J41" s="147">
        <v>28.603124999999999</v>
      </c>
      <c r="K41" s="147">
        <v>32.153624999999998</v>
      </c>
      <c r="O41" s="204" t="str">
        <v>Cavan</v>
      </c>
    </row>
    <row r="42" spans="2:15" x14ac:dyDescent="0.2">
      <c r="B42" s="21" t="str">
        <f t="shared" si="0"/>
        <v>Ailsa CraigIce Accretion2090RCP6.0</v>
      </c>
      <c r="C42" t="s">
        <v>255</v>
      </c>
      <c r="D42" t="s">
        <v>486</v>
      </c>
      <c r="E42" s="144" t="s">
        <v>192</v>
      </c>
      <c r="F42" s="144">
        <v>2090</v>
      </c>
      <c r="G42" s="147">
        <v>16.474156793134345</v>
      </c>
      <c r="H42" s="147">
        <v>20.18975</v>
      </c>
      <c r="I42" s="147">
        <v>24.883333333333333</v>
      </c>
      <c r="J42" s="147">
        <v>28.428916666666666</v>
      </c>
      <c r="K42" s="147">
        <v>31.993499999999997</v>
      </c>
      <c r="O42" s="204" t="str">
        <v>Centralia</v>
      </c>
    </row>
    <row r="43" spans="2:15" x14ac:dyDescent="0.2">
      <c r="B43" s="21" t="str">
        <f t="shared" si="0"/>
        <v>Ailsa CraigIce Accretion2095RCP6.0</v>
      </c>
      <c r="C43" t="s">
        <v>255</v>
      </c>
      <c r="D43" t="s">
        <v>486</v>
      </c>
      <c r="E43" s="144" t="s">
        <v>192</v>
      </c>
      <c r="F43" s="144">
        <v>2095</v>
      </c>
      <c r="G43" s="147">
        <v>16.265402958374459</v>
      </c>
      <c r="H43" s="147">
        <v>19.982249999999997</v>
      </c>
      <c r="I43" s="147">
        <v>24.666666666666668</v>
      </c>
      <c r="J43" s="147">
        <v>28.21233333333333</v>
      </c>
      <c r="K43" s="147">
        <v>31.762499999999999</v>
      </c>
      <c r="O43" s="204" t="str">
        <v>Chapleau</v>
      </c>
    </row>
    <row r="44" spans="2:15" x14ac:dyDescent="0.2">
      <c r="B44" s="21" t="str">
        <f t="shared" si="0"/>
        <v>Ailsa CraigIce Accretion2100RCP6.0</v>
      </c>
      <c r="C44" t="s">
        <v>255</v>
      </c>
      <c r="D44" t="s">
        <v>486</v>
      </c>
      <c r="E44" s="144" t="s">
        <v>192</v>
      </c>
      <c r="F44" s="144">
        <v>2100</v>
      </c>
      <c r="G44" s="147">
        <v>16.056649123614573</v>
      </c>
      <c r="H44" s="147">
        <v>19.774749999999997</v>
      </c>
      <c r="I44" s="147">
        <v>24.45</v>
      </c>
      <c r="J44" s="147">
        <v>27.995749999999997</v>
      </c>
      <c r="K44" s="147">
        <v>31.531499999999998</v>
      </c>
      <c r="O44" s="204" t="str">
        <v>Chatham</v>
      </c>
    </row>
    <row r="45" spans="2:15" x14ac:dyDescent="0.2">
      <c r="B45" s="21" t="str">
        <f t="shared" si="0"/>
        <v>Ailsa CraigIce Accretion2023RCP8.5</v>
      </c>
      <c r="C45" t="s">
        <v>255</v>
      </c>
      <c r="D45" t="s">
        <v>486</v>
      </c>
      <c r="E45" s="144" t="s">
        <v>191</v>
      </c>
      <c r="F45" s="144">
        <v>2023</v>
      </c>
      <c r="G45" s="147">
        <v>17.117814450310661</v>
      </c>
      <c r="H45" s="147">
        <v>20.521750000000001</v>
      </c>
      <c r="I45" s="147">
        <v>24.8</v>
      </c>
      <c r="J45" s="147">
        <v>28.080499999999997</v>
      </c>
      <c r="K45" s="147">
        <v>31.342500000000001</v>
      </c>
      <c r="O45" s="204" t="str">
        <v>Chesley</v>
      </c>
    </row>
    <row r="46" spans="2:15" x14ac:dyDescent="0.2">
      <c r="B46" s="21" t="str">
        <f t="shared" si="0"/>
        <v>Ailsa CraigIce Accretion2025RCP8.5</v>
      </c>
      <c r="C46" t="s">
        <v>255</v>
      </c>
      <c r="D46" t="s">
        <v>486</v>
      </c>
      <c r="E46" s="144" t="s">
        <v>191</v>
      </c>
      <c r="F46" s="144">
        <v>2025</v>
      </c>
      <c r="G46" s="147">
        <v>17.152606756103975</v>
      </c>
      <c r="H46" s="147">
        <v>20.590916666666669</v>
      </c>
      <c r="I46" s="147">
        <v>24.925000000000001</v>
      </c>
      <c r="J46" s="147">
        <v>28.24058333333333</v>
      </c>
      <c r="K46" s="147">
        <v>31.542000000000002</v>
      </c>
      <c r="O46" s="204" t="str">
        <v>Clinton</v>
      </c>
    </row>
    <row r="47" spans="2:15" x14ac:dyDescent="0.2">
      <c r="B47" s="21" t="str">
        <f t="shared" si="0"/>
        <v>Ailsa CraigIce Accretion2030RCP8.5</v>
      </c>
      <c r="C47" t="s">
        <v>255</v>
      </c>
      <c r="D47" t="s">
        <v>486</v>
      </c>
      <c r="E47" s="144" t="s">
        <v>191</v>
      </c>
      <c r="F47" s="144">
        <v>2030</v>
      </c>
      <c r="G47" s="147">
        <v>17.187399061897288</v>
      </c>
      <c r="H47" s="147">
        <v>20.660083333333333</v>
      </c>
      <c r="I47" s="147">
        <v>25.049999999999997</v>
      </c>
      <c r="J47" s="147">
        <v>28.400666666666663</v>
      </c>
      <c r="K47" s="147">
        <v>31.741499999999998</v>
      </c>
      <c r="O47" s="204" t="str">
        <v>Coboconk</v>
      </c>
    </row>
    <row r="48" spans="2:15" x14ac:dyDescent="0.2">
      <c r="B48" s="21" t="str">
        <f t="shared" si="0"/>
        <v>Ailsa CraigIce Accretion2035RCP8.5</v>
      </c>
      <c r="C48" t="s">
        <v>255</v>
      </c>
      <c r="D48" t="s">
        <v>486</v>
      </c>
      <c r="E48" s="144" t="s">
        <v>191</v>
      </c>
      <c r="F48" s="144">
        <v>2035</v>
      </c>
      <c r="G48" s="147">
        <v>17.222191367690602</v>
      </c>
      <c r="H48" s="147">
        <v>20.72925</v>
      </c>
      <c r="I48" s="147">
        <v>25.174999999999997</v>
      </c>
      <c r="J48" s="147">
        <v>28.560749999999995</v>
      </c>
      <c r="K48" s="147">
        <v>31.940999999999999</v>
      </c>
      <c r="O48" s="204" t="str">
        <v>Cobourg</v>
      </c>
    </row>
    <row r="49" spans="2:15" x14ac:dyDescent="0.2">
      <c r="B49" s="21" t="str">
        <f t="shared" si="0"/>
        <v>Ailsa CraigIce Accretion2040RCP8.5</v>
      </c>
      <c r="C49" t="s">
        <v>255</v>
      </c>
      <c r="D49" t="s">
        <v>486</v>
      </c>
      <c r="E49" s="144" t="s">
        <v>191</v>
      </c>
      <c r="F49" s="144">
        <v>2040</v>
      </c>
      <c r="G49" s="147">
        <v>17.106217015046219</v>
      </c>
      <c r="H49" s="147">
        <v>20.646249999999998</v>
      </c>
      <c r="I49" s="147">
        <v>25.124999999999996</v>
      </c>
      <c r="J49" s="147">
        <v>28.532499999999995</v>
      </c>
      <c r="K49" s="147">
        <v>31.940999999999999</v>
      </c>
      <c r="O49" s="204" t="str">
        <v>Cochrane</v>
      </c>
    </row>
    <row r="50" spans="2:15" x14ac:dyDescent="0.2">
      <c r="B50" s="21" t="str">
        <f t="shared" si="0"/>
        <v>Ailsa CraigIce Accretion2045RCP8.5</v>
      </c>
      <c r="C50" t="s">
        <v>255</v>
      </c>
      <c r="D50" t="s">
        <v>486</v>
      </c>
      <c r="E50" s="144" t="s">
        <v>191</v>
      </c>
      <c r="F50" s="144">
        <v>2045</v>
      </c>
      <c r="G50" s="147">
        <v>16.99024266240184</v>
      </c>
      <c r="H50" s="147">
        <v>20.56325</v>
      </c>
      <c r="I50" s="147">
        <v>25.074999999999999</v>
      </c>
      <c r="J50" s="147">
        <v>28.504249999999995</v>
      </c>
      <c r="K50" s="147">
        <v>31.940999999999999</v>
      </c>
      <c r="O50" s="204" t="str">
        <v>Colborne</v>
      </c>
    </row>
    <row r="51" spans="2:15" x14ac:dyDescent="0.2">
      <c r="B51" s="21" t="str">
        <f t="shared" si="0"/>
        <v>Ailsa CraigIce Accretion2050RCP8.5</v>
      </c>
      <c r="C51" t="s">
        <v>255</v>
      </c>
      <c r="D51" t="s">
        <v>486</v>
      </c>
      <c r="E51" s="144" t="s">
        <v>191</v>
      </c>
      <c r="F51" s="144">
        <v>2050</v>
      </c>
      <c r="G51" s="147">
        <v>16.810482415803047</v>
      </c>
      <c r="H51" s="147">
        <v>20.452583333333333</v>
      </c>
      <c r="I51" s="147">
        <v>25.05</v>
      </c>
      <c r="J51" s="147">
        <v>28.532499999999995</v>
      </c>
      <c r="K51" s="147">
        <v>32.035499999999999</v>
      </c>
      <c r="O51" s="204" t="str">
        <v>Collingwood</v>
      </c>
    </row>
    <row r="52" spans="2:15" x14ac:dyDescent="0.2">
      <c r="B52" s="21" t="str">
        <f t="shared" si="0"/>
        <v>Ailsa CraigIce Accretion2055RCP8.5</v>
      </c>
      <c r="C52" t="s">
        <v>255</v>
      </c>
      <c r="D52" t="s">
        <v>486</v>
      </c>
      <c r="E52" s="144" t="s">
        <v>191</v>
      </c>
      <c r="F52" s="144">
        <v>2055</v>
      </c>
      <c r="G52" s="147">
        <v>16.746696521848641</v>
      </c>
      <c r="H52" s="147">
        <v>20.424916666666665</v>
      </c>
      <c r="I52" s="147">
        <v>25.074999999999999</v>
      </c>
      <c r="J52" s="147">
        <v>28.588999999999999</v>
      </c>
      <c r="K52" s="147">
        <v>32.129999999999995</v>
      </c>
      <c r="O52" s="204" t="str">
        <v>Cornwall</v>
      </c>
    </row>
    <row r="53" spans="2:15" x14ac:dyDescent="0.2">
      <c r="B53" s="21" t="str">
        <f t="shared" si="0"/>
        <v>Ailsa CraigIce Accretion2060RCP8.5</v>
      </c>
      <c r="C53" t="s">
        <v>255</v>
      </c>
      <c r="D53" t="s">
        <v>486</v>
      </c>
      <c r="E53" s="144" t="s">
        <v>191</v>
      </c>
      <c r="F53" s="144">
        <v>2060</v>
      </c>
      <c r="G53" s="147">
        <v>16.474156793134345</v>
      </c>
      <c r="H53" s="147">
        <v>20.18975</v>
      </c>
      <c r="I53" s="147">
        <v>24.883333333333333</v>
      </c>
      <c r="J53" s="147">
        <v>28.428916666666666</v>
      </c>
      <c r="K53" s="147">
        <v>31.993499999999997</v>
      </c>
      <c r="O53" s="204" t="str">
        <v>Corunna</v>
      </c>
    </row>
    <row r="54" spans="2:15" x14ac:dyDescent="0.2">
      <c r="B54" s="21" t="str">
        <f t="shared" si="0"/>
        <v>Ailsa CraigIce Accretion2065RCP8.5</v>
      </c>
      <c r="C54" t="s">
        <v>255</v>
      </c>
      <c r="D54" t="s">
        <v>486</v>
      </c>
      <c r="E54" s="144" t="s">
        <v>191</v>
      </c>
      <c r="F54" s="144">
        <v>2065</v>
      </c>
      <c r="G54" s="147">
        <v>16.265402958374459</v>
      </c>
      <c r="H54" s="147">
        <v>19.982249999999997</v>
      </c>
      <c r="I54" s="147">
        <v>24.666666666666668</v>
      </c>
      <c r="J54" s="147">
        <v>28.21233333333333</v>
      </c>
      <c r="K54" s="147">
        <v>31.762499999999999</v>
      </c>
      <c r="O54" s="204" t="str">
        <v>Deep River</v>
      </c>
    </row>
    <row r="55" spans="2:15" x14ac:dyDescent="0.2">
      <c r="B55" s="21" t="str">
        <f t="shared" si="0"/>
        <v>Ailsa CraigIce Accretion2070RCP8.5</v>
      </c>
      <c r="C55" t="s">
        <v>255</v>
      </c>
      <c r="D55" t="s">
        <v>486</v>
      </c>
      <c r="E55" s="144" t="s">
        <v>191</v>
      </c>
      <c r="F55" s="144">
        <v>2070</v>
      </c>
      <c r="G55" s="147">
        <v>15.679732477520334</v>
      </c>
      <c r="H55" s="147">
        <v>19.352833333333333</v>
      </c>
      <c r="I55" s="147">
        <v>23.975000000000001</v>
      </c>
      <c r="J55" s="147">
        <v>27.477833333333329</v>
      </c>
      <c r="K55" s="147">
        <v>30.964499999999997</v>
      </c>
      <c r="O55" s="204" t="str">
        <v>Deseronto</v>
      </c>
    </row>
    <row r="56" spans="2:15" x14ac:dyDescent="0.2">
      <c r="B56" s="21" t="str">
        <f t="shared" si="0"/>
        <v>Ailsa CraigIce Accretion2075RCP8.5</v>
      </c>
      <c r="C56" t="s">
        <v>255</v>
      </c>
      <c r="D56" t="s">
        <v>486</v>
      </c>
      <c r="E56" s="144" t="s">
        <v>191</v>
      </c>
      <c r="F56" s="144">
        <v>2075</v>
      </c>
      <c r="G56" s="147">
        <v>15.302815831426095</v>
      </c>
      <c r="H56" s="147">
        <v>18.930916666666665</v>
      </c>
      <c r="I56" s="147">
        <v>23.5</v>
      </c>
      <c r="J56" s="147">
        <v>26.959916666666665</v>
      </c>
      <c r="K56" s="147">
        <v>30.397499999999997</v>
      </c>
      <c r="O56" s="204" t="str">
        <v>Dorchester</v>
      </c>
    </row>
    <row r="57" spans="2:15" x14ac:dyDescent="0.2">
      <c r="B57" s="21" t="str">
        <f t="shared" si="0"/>
        <v>Ailsa CraigIce Accretion2080RCP8.5</v>
      </c>
      <c r="C57" t="s">
        <v>255</v>
      </c>
      <c r="D57" t="s">
        <v>486</v>
      </c>
      <c r="E57" s="144" t="s">
        <v>191</v>
      </c>
      <c r="F57" s="144">
        <v>2080</v>
      </c>
      <c r="G57" s="147">
        <v>14.925899185331856</v>
      </c>
      <c r="H57" s="147">
        <v>18.509</v>
      </c>
      <c r="I57" s="147">
        <v>23.025000000000002</v>
      </c>
      <c r="J57" s="147">
        <v>26.441999999999997</v>
      </c>
      <c r="K57" s="147">
        <v>29.830499999999997</v>
      </c>
      <c r="O57" s="204" t="str">
        <v>Dorion</v>
      </c>
    </row>
    <row r="58" spans="2:15" x14ac:dyDescent="0.2">
      <c r="B58" s="21" t="str">
        <f t="shared" si="0"/>
        <v>Ailsa CraigIce Accretion2085RCP8.5</v>
      </c>
      <c r="C58" t="s">
        <v>255</v>
      </c>
      <c r="D58" t="s">
        <v>486</v>
      </c>
      <c r="E58" s="144" t="s">
        <v>191</v>
      </c>
      <c r="F58" s="144">
        <v>2085</v>
      </c>
      <c r="G58" s="147">
        <v>14.143072304982283</v>
      </c>
      <c r="H58" s="147">
        <v>17.585625</v>
      </c>
      <c r="I58" s="147">
        <v>21.925000000000001</v>
      </c>
      <c r="J58" s="147">
        <v>25.213124999999998</v>
      </c>
      <c r="K58" s="147">
        <v>28.475999999999999</v>
      </c>
      <c r="O58" s="204" t="str">
        <v>Dresden</v>
      </c>
    </row>
    <row r="59" spans="2:15" x14ac:dyDescent="0.2">
      <c r="B59" s="21" t="str">
        <f t="shared" si="0"/>
        <v>Ailsa CraigIce Accretion2090RCP8.5</v>
      </c>
      <c r="C59" t="s">
        <v>255</v>
      </c>
      <c r="D59" t="s">
        <v>486</v>
      </c>
      <c r="E59" s="144" t="s">
        <v>191</v>
      </c>
      <c r="F59" s="144">
        <v>2090</v>
      </c>
      <c r="G59" s="147">
        <v>13.36024542463271</v>
      </c>
      <c r="H59" s="147">
        <v>16.66225</v>
      </c>
      <c r="I59" s="147">
        <v>20.824999999999999</v>
      </c>
      <c r="J59" s="147">
        <v>23.984249999999996</v>
      </c>
      <c r="K59" s="147">
        <v>27.121500000000001</v>
      </c>
      <c r="O59" s="204" t="str">
        <v>Dryden</v>
      </c>
    </row>
    <row r="60" spans="2:15" x14ac:dyDescent="0.2">
      <c r="B60" s="21" t="str">
        <f t="shared" si="0"/>
        <v>Ailsa CraigIce Accretion2095RCP8.5</v>
      </c>
      <c r="C60" t="s">
        <v>255</v>
      </c>
      <c r="D60" t="s">
        <v>486</v>
      </c>
      <c r="E60" s="144" t="s">
        <v>191</v>
      </c>
      <c r="F60" s="144">
        <v>2095</v>
      </c>
      <c r="G60" s="147">
        <v>13.36024542463271</v>
      </c>
      <c r="H60" s="147">
        <v>16.66225</v>
      </c>
      <c r="I60" s="147">
        <v>20.824999999999999</v>
      </c>
      <c r="J60" s="147">
        <v>23.984249999999996</v>
      </c>
      <c r="K60" s="147">
        <v>27.121500000000001</v>
      </c>
      <c r="O60" s="204" t="str">
        <v>Dundalk</v>
      </c>
    </row>
    <row r="61" spans="2:15" x14ac:dyDescent="0.2">
      <c r="B61" s="21" t="str">
        <f t="shared" si="0"/>
        <v>Ailsa CraigIce Accretion2100RCP8.5</v>
      </c>
      <c r="C61" t="s">
        <v>255</v>
      </c>
      <c r="D61" t="s">
        <v>486</v>
      </c>
      <c r="E61" s="144" t="s">
        <v>191</v>
      </c>
      <c r="F61" s="144">
        <v>2100</v>
      </c>
      <c r="G61" s="147">
        <v>13.36024542463271</v>
      </c>
      <c r="H61" s="147">
        <v>16.66225</v>
      </c>
      <c r="I61" s="147">
        <v>20.824999999999999</v>
      </c>
      <c r="J61" s="147">
        <v>23.984249999999996</v>
      </c>
      <c r="K61" s="147">
        <v>27.121500000000001</v>
      </c>
      <c r="O61" s="204" t="str">
        <v>Dunnville</v>
      </c>
    </row>
    <row r="62" spans="2:15" x14ac:dyDescent="0.2">
      <c r="B62" s="21" t="str">
        <f t="shared" si="0"/>
        <v>Ailsa CraigWind2023RCP4.5</v>
      </c>
      <c r="C62" t="s">
        <v>255</v>
      </c>
      <c r="D62" t="s">
        <v>1</v>
      </c>
      <c r="E62" s="144" t="s">
        <v>193</v>
      </c>
      <c r="F62" s="144">
        <v>2023</v>
      </c>
      <c r="G62" s="147">
        <v>85.53518763120087</v>
      </c>
      <c r="H62" s="147">
        <v>92.297477999999998</v>
      </c>
      <c r="I62" s="147">
        <v>99.460199999999986</v>
      </c>
      <c r="J62" s="147">
        <v>106.57970399999999</v>
      </c>
      <c r="K62" s="147">
        <v>113.70861599999999</v>
      </c>
      <c r="O62" s="204" t="str">
        <v>Durham</v>
      </c>
    </row>
    <row r="63" spans="2:15" x14ac:dyDescent="0.2">
      <c r="B63" s="21" t="str">
        <f t="shared" si="0"/>
        <v>Ailsa CraigWind2025RCP4.5</v>
      </c>
      <c r="C63" t="s">
        <v>255</v>
      </c>
      <c r="D63" t="s">
        <v>1</v>
      </c>
      <c r="E63" s="144" t="s">
        <v>193</v>
      </c>
      <c r="F63" s="144">
        <v>2025</v>
      </c>
      <c r="G63" s="147">
        <v>85.625450327553551</v>
      </c>
      <c r="H63" s="147">
        <v>92.415959999999998</v>
      </c>
      <c r="I63" s="147">
        <v>99.61536666666666</v>
      </c>
      <c r="J63" s="147">
        <v>106.76670433333332</v>
      </c>
      <c r="K63" s="147">
        <v>113.928332</v>
      </c>
      <c r="O63" s="204" t="str">
        <v>Dutton</v>
      </c>
    </row>
    <row r="64" spans="2:15" x14ac:dyDescent="0.2">
      <c r="B64" s="21" t="str">
        <f t="shared" si="0"/>
        <v>Ailsa CraigWind2030RCP4.5</v>
      </c>
      <c r="C64" t="s">
        <v>255</v>
      </c>
      <c r="D64" t="s">
        <v>1</v>
      </c>
      <c r="E64" s="144" t="s">
        <v>193</v>
      </c>
      <c r="F64" s="144">
        <v>2030</v>
      </c>
      <c r="G64" s="147">
        <v>85.715713023906218</v>
      </c>
      <c r="H64" s="147">
        <v>92.534441999999999</v>
      </c>
      <c r="I64" s="147">
        <v>99.770533333333319</v>
      </c>
      <c r="J64" s="147">
        <v>106.95370466666665</v>
      </c>
      <c r="K64" s="147">
        <v>114.14804799999999</v>
      </c>
      <c r="O64" s="204" t="str">
        <v>Earlton</v>
      </c>
    </row>
    <row r="65" spans="2:15" x14ac:dyDescent="0.2">
      <c r="B65" s="21" t="str">
        <f t="shared" si="0"/>
        <v>Ailsa CraigWind2035RCP4.5</v>
      </c>
      <c r="C65" t="s">
        <v>255</v>
      </c>
      <c r="D65" t="s">
        <v>1</v>
      </c>
      <c r="E65" s="144" t="s">
        <v>193</v>
      </c>
      <c r="F65" s="144">
        <v>2035</v>
      </c>
      <c r="G65" s="147">
        <v>85.8059757202589</v>
      </c>
      <c r="H65" s="147">
        <v>92.652923999999999</v>
      </c>
      <c r="I65" s="147">
        <v>99.925699999999992</v>
      </c>
      <c r="J65" s="147">
        <v>107.140705</v>
      </c>
      <c r="K65" s="147">
        <v>114.36776399999999</v>
      </c>
      <c r="O65" s="204" t="str">
        <v>Edison</v>
      </c>
    </row>
    <row r="66" spans="2:15" x14ac:dyDescent="0.2">
      <c r="B66" s="21" t="str">
        <f t="shared" si="0"/>
        <v>Ailsa CraigWind2040RCP4.5</v>
      </c>
      <c r="C66" t="s">
        <v>255</v>
      </c>
      <c r="D66" t="s">
        <v>1</v>
      </c>
      <c r="E66" s="144" t="s">
        <v>193</v>
      </c>
      <c r="F66" s="144">
        <v>2040</v>
      </c>
      <c r="G66" s="147">
        <v>85.896238416611581</v>
      </c>
      <c r="H66" s="147">
        <v>92.771405999999999</v>
      </c>
      <c r="I66" s="147">
        <v>100.08086666666667</v>
      </c>
      <c r="J66" s="147">
        <v>107.32770533333333</v>
      </c>
      <c r="K66" s="147">
        <v>114.58748</v>
      </c>
      <c r="O66" s="204" t="str">
        <v xml:space="preserve">Elliot Lake </v>
      </c>
    </row>
    <row r="67" spans="2:15" x14ac:dyDescent="0.2">
      <c r="B67" s="21" t="str">
        <f t="shared" si="0"/>
        <v>Ailsa CraigWind2045RCP4.5</v>
      </c>
      <c r="C67" t="s">
        <v>255</v>
      </c>
      <c r="D67" t="s">
        <v>1</v>
      </c>
      <c r="E67" s="144" t="s">
        <v>193</v>
      </c>
      <c r="F67" s="144">
        <v>2045</v>
      </c>
      <c r="G67" s="147">
        <v>85.986501112964248</v>
      </c>
      <c r="H67" s="147">
        <v>92.889887999999999</v>
      </c>
      <c r="I67" s="147">
        <v>100.23603333333332</v>
      </c>
      <c r="J67" s="147">
        <v>107.51470566666666</v>
      </c>
      <c r="K67" s="147">
        <v>114.80719599999999</v>
      </c>
      <c r="O67" s="204" t="str">
        <v>Elmvale</v>
      </c>
    </row>
    <row r="68" spans="2:15" x14ac:dyDescent="0.2">
      <c r="B68" s="21" t="str">
        <f t="shared" si="0"/>
        <v>Ailsa CraigWind2050RCP4.5</v>
      </c>
      <c r="C68" t="s">
        <v>255</v>
      </c>
      <c r="D68" t="s">
        <v>1</v>
      </c>
      <c r="E68" s="144" t="s">
        <v>193</v>
      </c>
      <c r="F68" s="144">
        <v>2050</v>
      </c>
      <c r="G68" s="147">
        <v>86.110612320449178</v>
      </c>
      <c r="H68" s="147">
        <v>93.050294399999999</v>
      </c>
      <c r="I68" s="147">
        <v>100.44412</v>
      </c>
      <c r="J68" s="147">
        <v>107.76252479999999</v>
      </c>
      <c r="K68" s="147">
        <v>115.09394399999999</v>
      </c>
      <c r="O68" s="204" t="str">
        <v>Embro</v>
      </c>
    </row>
    <row r="69" spans="2:15" x14ac:dyDescent="0.2">
      <c r="B69" s="21" t="str">
        <f t="shared" si="0"/>
        <v>Ailsa CraigWind2055RCP4.5</v>
      </c>
      <c r="C69" t="s">
        <v>255</v>
      </c>
      <c r="D69" t="s">
        <v>1</v>
      </c>
      <c r="E69" s="144" t="s">
        <v>193</v>
      </c>
      <c r="F69" s="144">
        <v>2055</v>
      </c>
      <c r="G69" s="147">
        <v>86.144460831581426</v>
      </c>
      <c r="H69" s="147">
        <v>93.092218799999998</v>
      </c>
      <c r="I69" s="147">
        <v>100.49704</v>
      </c>
      <c r="J69" s="147">
        <v>107.8233436</v>
      </c>
      <c r="K69" s="147">
        <v>115.16097599999999</v>
      </c>
      <c r="O69" s="204" t="str">
        <v>Englehart</v>
      </c>
    </row>
    <row r="70" spans="2:15" x14ac:dyDescent="0.2">
      <c r="B70" s="21" t="str">
        <f t="shared" si="0"/>
        <v>Ailsa CraigWind2060RCP4.5</v>
      </c>
      <c r="C70" t="s">
        <v>255</v>
      </c>
      <c r="D70" t="s">
        <v>1</v>
      </c>
      <c r="E70" s="144" t="s">
        <v>193</v>
      </c>
      <c r="F70" s="144">
        <v>2060</v>
      </c>
      <c r="G70" s="147">
        <v>86.178309342713689</v>
      </c>
      <c r="H70" s="147">
        <v>93.134143199999997</v>
      </c>
      <c r="I70" s="147">
        <v>100.54995999999998</v>
      </c>
      <c r="J70" s="147">
        <v>107.88416239999999</v>
      </c>
      <c r="K70" s="147">
        <v>115.22800799999999</v>
      </c>
      <c r="O70" s="204" t="str">
        <v>Espanola</v>
      </c>
    </row>
    <row r="71" spans="2:15" x14ac:dyDescent="0.2">
      <c r="B71" s="21" t="str">
        <f t="shared" si="0"/>
        <v>Ailsa CraigWind2065RCP4.5</v>
      </c>
      <c r="C71" t="s">
        <v>255</v>
      </c>
      <c r="D71" t="s">
        <v>1</v>
      </c>
      <c r="E71" s="144" t="s">
        <v>193</v>
      </c>
      <c r="F71" s="144">
        <v>2065</v>
      </c>
      <c r="G71" s="147">
        <v>86.212157853845937</v>
      </c>
      <c r="H71" s="147">
        <v>93.176067599999996</v>
      </c>
      <c r="I71" s="147">
        <v>100.60287999999998</v>
      </c>
      <c r="J71" s="147">
        <v>107.9449812</v>
      </c>
      <c r="K71" s="147">
        <v>115.29503999999999</v>
      </c>
      <c r="O71" s="204" t="str">
        <v>Etobicoke</v>
      </c>
    </row>
    <row r="72" spans="2:15" x14ac:dyDescent="0.2">
      <c r="B72" s="21" t="str">
        <f t="shared" si="0"/>
        <v>Ailsa CraigWind2070RCP4.5</v>
      </c>
      <c r="C72" t="s">
        <v>255</v>
      </c>
      <c r="D72" t="s">
        <v>1</v>
      </c>
      <c r="E72" s="144" t="s">
        <v>193</v>
      </c>
      <c r="F72" s="144">
        <v>2070</v>
      </c>
      <c r="G72" s="147">
        <v>86.246006364978186</v>
      </c>
      <c r="H72" s="147">
        <v>93.217991999999995</v>
      </c>
      <c r="I72" s="147">
        <v>100.65579999999999</v>
      </c>
      <c r="J72" s="147">
        <v>108.00580000000001</v>
      </c>
      <c r="K72" s="147">
        <v>115.36207199999998</v>
      </c>
      <c r="O72" s="204" t="str">
        <v>Exeter</v>
      </c>
    </row>
    <row r="73" spans="2:15" x14ac:dyDescent="0.2">
      <c r="B73" s="21" t="str">
        <f t="shared" si="0"/>
        <v>Ailsa CraigWind2075RCP4.5</v>
      </c>
      <c r="C73" t="s">
        <v>255</v>
      </c>
      <c r="D73" t="s">
        <v>1</v>
      </c>
      <c r="E73" s="144" t="s">
        <v>193</v>
      </c>
      <c r="F73" s="144">
        <v>2075</v>
      </c>
      <c r="G73" s="147">
        <v>86.350372607635961</v>
      </c>
      <c r="H73" s="147">
        <v>93.357739999999993</v>
      </c>
      <c r="I73" s="147">
        <v>100.83873333333332</v>
      </c>
      <c r="J73" s="147">
        <v>108.22600600000001</v>
      </c>
      <c r="K73" s="147">
        <v>115.62275199999999</v>
      </c>
      <c r="O73" s="204" t="str">
        <v>Fenelon Falls</v>
      </c>
    </row>
    <row r="74" spans="2:15" x14ac:dyDescent="0.2">
      <c r="B74" s="21" t="str">
        <f t="shared" si="0"/>
        <v>Ailsa CraigWind2080RCP4.5</v>
      </c>
      <c r="C74" t="s">
        <v>255</v>
      </c>
      <c r="D74" t="s">
        <v>1</v>
      </c>
      <c r="E74" s="144" t="s">
        <v>193</v>
      </c>
      <c r="F74" s="144">
        <v>2080</v>
      </c>
      <c r="G74" s="147">
        <v>86.454738850293737</v>
      </c>
      <c r="H74" s="147">
        <v>93.497488000000004</v>
      </c>
      <c r="I74" s="147">
        <v>101.02166666666666</v>
      </c>
      <c r="J74" s="147">
        <v>108.446212</v>
      </c>
      <c r="K74" s="147">
        <v>115.88343199999998</v>
      </c>
      <c r="O74" s="204" t="str">
        <v>Fergus</v>
      </c>
    </row>
    <row r="75" spans="2:15" x14ac:dyDescent="0.2">
      <c r="B75" s="21" t="str">
        <f t="shared" si="0"/>
        <v>Ailsa CraigWind2085RCP4.5</v>
      </c>
      <c r="C75" t="s">
        <v>255</v>
      </c>
      <c r="D75" t="s">
        <v>1</v>
      </c>
      <c r="E75" s="144" t="s">
        <v>193</v>
      </c>
      <c r="F75" s="144">
        <v>2085</v>
      </c>
      <c r="G75" s="147">
        <v>86.559105092951512</v>
      </c>
      <c r="H75" s="147">
        <v>93.637236000000001</v>
      </c>
      <c r="I75" s="147">
        <v>101.2046</v>
      </c>
      <c r="J75" s="147">
        <v>108.66641799999999</v>
      </c>
      <c r="K75" s="147">
        <v>116.14411199999998</v>
      </c>
      <c r="O75" s="204" t="str">
        <v>Forest</v>
      </c>
    </row>
    <row r="76" spans="2:15" x14ac:dyDescent="0.2">
      <c r="B76" s="21" t="str">
        <f t="shared" ref="B76:B139" si="1">C76&amp;D76&amp;F76&amp;E76</f>
        <v>Ailsa CraigWind2090RCP4.5</v>
      </c>
      <c r="C76" t="s">
        <v>255</v>
      </c>
      <c r="D76" t="s">
        <v>1</v>
      </c>
      <c r="E76" s="144" t="s">
        <v>193</v>
      </c>
      <c r="F76" s="144">
        <v>2090</v>
      </c>
      <c r="G76" s="147">
        <v>86.663471335609287</v>
      </c>
      <c r="H76" s="147">
        <v>93.776983999999999</v>
      </c>
      <c r="I76" s="147">
        <v>101.38753333333332</v>
      </c>
      <c r="J76" s="147">
        <v>108.886624</v>
      </c>
      <c r="K76" s="147">
        <v>116.40479199999999</v>
      </c>
      <c r="O76" s="204" t="str">
        <v>Fort Erie</v>
      </c>
    </row>
    <row r="77" spans="2:15" x14ac:dyDescent="0.2">
      <c r="B77" s="21" t="str">
        <f t="shared" si="1"/>
        <v>Ailsa CraigWind2095RCP4.5</v>
      </c>
      <c r="C77" t="s">
        <v>255</v>
      </c>
      <c r="D77" t="s">
        <v>1</v>
      </c>
      <c r="E77" s="144" t="s">
        <v>193</v>
      </c>
      <c r="F77" s="144">
        <v>2095</v>
      </c>
      <c r="G77" s="147">
        <v>86.767837578267063</v>
      </c>
      <c r="H77" s="147">
        <v>93.91673200000001</v>
      </c>
      <c r="I77" s="147">
        <v>101.57046666666666</v>
      </c>
      <c r="J77" s="147">
        <v>109.10683</v>
      </c>
      <c r="K77" s="147">
        <v>116.66547199999999</v>
      </c>
      <c r="O77" s="204" t="str">
        <v>Fort Erie (Ridgeway)</v>
      </c>
    </row>
    <row r="78" spans="2:15" x14ac:dyDescent="0.2">
      <c r="B78" s="21" t="str">
        <f t="shared" si="1"/>
        <v>Ailsa CraigWind2100RCP4.5</v>
      </c>
      <c r="C78" t="s">
        <v>255</v>
      </c>
      <c r="D78" t="s">
        <v>1</v>
      </c>
      <c r="E78" s="144" t="s">
        <v>193</v>
      </c>
      <c r="F78" s="144">
        <v>2100</v>
      </c>
      <c r="G78" s="147">
        <v>86.872203820924838</v>
      </c>
      <c r="H78" s="147">
        <v>94.056480000000008</v>
      </c>
      <c r="I78" s="147">
        <v>101.7534</v>
      </c>
      <c r="J78" s="147">
        <v>109.32703599999999</v>
      </c>
      <c r="K78" s="147">
        <v>116.92615199999999</v>
      </c>
      <c r="O78" s="204" t="str">
        <v>Fort Frances</v>
      </c>
    </row>
    <row r="79" spans="2:15" x14ac:dyDescent="0.2">
      <c r="B79" s="21" t="str">
        <f t="shared" si="1"/>
        <v>Ailsa CraigWind2023RCP6.0</v>
      </c>
      <c r="C79" t="s">
        <v>255</v>
      </c>
      <c r="D79" t="s">
        <v>1</v>
      </c>
      <c r="E79" s="144" t="s">
        <v>192</v>
      </c>
      <c r="F79" s="144">
        <v>2023</v>
      </c>
      <c r="G79" s="147">
        <v>85.53518763120087</v>
      </c>
      <c r="H79" s="147">
        <v>92.297477999999998</v>
      </c>
      <c r="I79" s="147">
        <v>99.460199999999986</v>
      </c>
      <c r="J79" s="147">
        <v>106.57970399999999</v>
      </c>
      <c r="K79" s="147">
        <v>113.70861599999999</v>
      </c>
      <c r="O79" s="204" t="str">
        <v>Gananoque</v>
      </c>
    </row>
    <row r="80" spans="2:15" x14ac:dyDescent="0.2">
      <c r="B80" s="21" t="str">
        <f t="shared" si="1"/>
        <v>Ailsa CraigWind2025RCP6.0</v>
      </c>
      <c r="C80" t="s">
        <v>255</v>
      </c>
      <c r="D80" t="s">
        <v>1</v>
      </c>
      <c r="E80" s="144" t="s">
        <v>192</v>
      </c>
      <c r="F80" s="144">
        <v>2025</v>
      </c>
      <c r="G80" s="147">
        <v>85.625450327553551</v>
      </c>
      <c r="H80" s="147">
        <v>92.415959999999998</v>
      </c>
      <c r="I80" s="147">
        <v>99.61536666666666</v>
      </c>
      <c r="J80" s="147">
        <v>106.76670433333332</v>
      </c>
      <c r="K80" s="147">
        <v>113.928332</v>
      </c>
      <c r="O80" s="204" t="str">
        <v>Geraldton</v>
      </c>
    </row>
    <row r="81" spans="2:15" x14ac:dyDescent="0.2">
      <c r="B81" s="21" t="str">
        <f t="shared" si="1"/>
        <v>Ailsa CraigWind2030RCP6.0</v>
      </c>
      <c r="C81" t="s">
        <v>255</v>
      </c>
      <c r="D81" t="s">
        <v>1</v>
      </c>
      <c r="E81" s="144" t="s">
        <v>192</v>
      </c>
      <c r="F81" s="144">
        <v>2030</v>
      </c>
      <c r="G81" s="147">
        <v>85.715713023906218</v>
      </c>
      <c r="H81" s="147">
        <v>92.534441999999999</v>
      </c>
      <c r="I81" s="147">
        <v>99.770533333333319</v>
      </c>
      <c r="J81" s="147">
        <v>106.95370466666665</v>
      </c>
      <c r="K81" s="147">
        <v>114.14804799999999</v>
      </c>
      <c r="O81" s="204" t="str">
        <v>Glencoe</v>
      </c>
    </row>
    <row r="82" spans="2:15" x14ac:dyDescent="0.2">
      <c r="B82" s="21" t="str">
        <f t="shared" si="1"/>
        <v>Ailsa CraigWind2035RCP6.0</v>
      </c>
      <c r="C82" t="s">
        <v>255</v>
      </c>
      <c r="D82" t="s">
        <v>1</v>
      </c>
      <c r="E82" s="144" t="s">
        <v>192</v>
      </c>
      <c r="F82" s="144">
        <v>2035</v>
      </c>
      <c r="G82" s="147">
        <v>85.8059757202589</v>
      </c>
      <c r="H82" s="147">
        <v>92.652923999999999</v>
      </c>
      <c r="I82" s="147">
        <v>99.925699999999992</v>
      </c>
      <c r="J82" s="147">
        <v>107.140705</v>
      </c>
      <c r="K82" s="147">
        <v>114.36776399999999</v>
      </c>
      <c r="O82" s="204" t="str">
        <v>Goderich</v>
      </c>
    </row>
    <row r="83" spans="2:15" x14ac:dyDescent="0.2">
      <c r="B83" s="21" t="str">
        <f t="shared" si="1"/>
        <v>Ailsa CraigWind2040RCP6.0</v>
      </c>
      <c r="C83" t="s">
        <v>255</v>
      </c>
      <c r="D83" t="s">
        <v>1</v>
      </c>
      <c r="E83" s="144" t="s">
        <v>192</v>
      </c>
      <c r="F83" s="144">
        <v>2040</v>
      </c>
      <c r="G83" s="147">
        <v>85.896238416611581</v>
      </c>
      <c r="H83" s="147">
        <v>92.771405999999999</v>
      </c>
      <c r="I83" s="147">
        <v>100.08086666666667</v>
      </c>
      <c r="J83" s="147">
        <v>107.32770533333333</v>
      </c>
      <c r="K83" s="147">
        <v>114.58748</v>
      </c>
      <c r="O83" s="204" t="str">
        <v>Gore Bay</v>
      </c>
    </row>
    <row r="84" spans="2:15" x14ac:dyDescent="0.2">
      <c r="B84" s="21" t="str">
        <f t="shared" si="1"/>
        <v>Ailsa CraigWind2045RCP6.0</v>
      </c>
      <c r="C84" t="s">
        <v>255</v>
      </c>
      <c r="D84" t="s">
        <v>1</v>
      </c>
      <c r="E84" s="144" t="s">
        <v>192</v>
      </c>
      <c r="F84" s="144">
        <v>2045</v>
      </c>
      <c r="G84" s="147">
        <v>85.986501112964248</v>
      </c>
      <c r="H84" s="147">
        <v>92.889887999999999</v>
      </c>
      <c r="I84" s="147">
        <v>100.23603333333332</v>
      </c>
      <c r="J84" s="147">
        <v>107.51470566666666</v>
      </c>
      <c r="K84" s="147">
        <v>114.80719599999999</v>
      </c>
      <c r="O84" s="204" t="str">
        <v>Graham</v>
      </c>
    </row>
    <row r="85" spans="2:15" x14ac:dyDescent="0.2">
      <c r="B85" s="21" t="str">
        <f t="shared" si="1"/>
        <v>Ailsa CraigWind2050RCP6.0</v>
      </c>
      <c r="C85" t="s">
        <v>255</v>
      </c>
      <c r="D85" t="s">
        <v>1</v>
      </c>
      <c r="E85" s="144" t="s">
        <v>192</v>
      </c>
      <c r="F85" s="144">
        <v>2050</v>
      </c>
      <c r="G85" s="147">
        <v>86.110612320449178</v>
      </c>
      <c r="H85" s="147">
        <v>93.050294399999999</v>
      </c>
      <c r="I85" s="147">
        <v>100.44412</v>
      </c>
      <c r="J85" s="147">
        <v>107.76252479999999</v>
      </c>
      <c r="K85" s="147">
        <v>115.09394399999999</v>
      </c>
      <c r="O85" s="204" t="str">
        <v>Gravenhurst (Muskoka Airport)</v>
      </c>
    </row>
    <row r="86" spans="2:15" x14ac:dyDescent="0.2">
      <c r="B86" s="21" t="str">
        <f t="shared" si="1"/>
        <v>Ailsa CraigWind2055RCP6.0</v>
      </c>
      <c r="C86" t="s">
        <v>255</v>
      </c>
      <c r="D86" t="s">
        <v>1</v>
      </c>
      <c r="E86" s="144" t="s">
        <v>192</v>
      </c>
      <c r="F86" s="144">
        <v>2055</v>
      </c>
      <c r="G86" s="147">
        <v>86.144460831581426</v>
      </c>
      <c r="H86" s="147">
        <v>93.092218799999998</v>
      </c>
      <c r="I86" s="147">
        <v>100.49704</v>
      </c>
      <c r="J86" s="147">
        <v>107.8233436</v>
      </c>
      <c r="K86" s="147">
        <v>115.16097599999999</v>
      </c>
      <c r="O86" s="204" t="str">
        <v>Grimsby</v>
      </c>
    </row>
    <row r="87" spans="2:15" x14ac:dyDescent="0.2">
      <c r="B87" s="21" t="str">
        <f t="shared" si="1"/>
        <v>Ailsa CraigWind2060RCP6.0</v>
      </c>
      <c r="C87" t="s">
        <v>255</v>
      </c>
      <c r="D87" t="s">
        <v>1</v>
      </c>
      <c r="E87" s="144" t="s">
        <v>192</v>
      </c>
      <c r="F87" s="144">
        <v>2060</v>
      </c>
      <c r="G87" s="147">
        <v>86.178309342713689</v>
      </c>
      <c r="H87" s="147">
        <v>93.134143199999997</v>
      </c>
      <c r="I87" s="147">
        <v>100.54995999999998</v>
      </c>
      <c r="J87" s="147">
        <v>107.88416239999999</v>
      </c>
      <c r="K87" s="147">
        <v>115.22800799999999</v>
      </c>
      <c r="O87" s="204" t="str">
        <v>Guelph</v>
      </c>
    </row>
    <row r="88" spans="2:15" x14ac:dyDescent="0.2">
      <c r="B88" s="21" t="str">
        <f t="shared" si="1"/>
        <v>Ailsa CraigWind2065RCP6.0</v>
      </c>
      <c r="C88" t="s">
        <v>255</v>
      </c>
      <c r="D88" t="s">
        <v>1</v>
      </c>
      <c r="E88" s="144" t="s">
        <v>192</v>
      </c>
      <c r="F88" s="144">
        <v>2065</v>
      </c>
      <c r="G88" s="147">
        <v>86.212157853845937</v>
      </c>
      <c r="H88" s="147">
        <v>93.176067599999996</v>
      </c>
      <c r="I88" s="147">
        <v>100.60287999999998</v>
      </c>
      <c r="J88" s="147">
        <v>107.9449812</v>
      </c>
      <c r="K88" s="147">
        <v>115.29503999999999</v>
      </c>
      <c r="O88" s="204" t="str">
        <v>Guthrie</v>
      </c>
    </row>
    <row r="89" spans="2:15" x14ac:dyDescent="0.2">
      <c r="B89" s="21" t="str">
        <f t="shared" si="1"/>
        <v>Ailsa CraigWind2070RCP6.0</v>
      </c>
      <c r="C89" t="s">
        <v>255</v>
      </c>
      <c r="D89" t="s">
        <v>1</v>
      </c>
      <c r="E89" s="144" t="s">
        <v>192</v>
      </c>
      <c r="F89" s="144">
        <v>2070</v>
      </c>
      <c r="G89" s="147">
        <v>86.246006364978186</v>
      </c>
      <c r="H89" s="147">
        <v>93.217991999999995</v>
      </c>
      <c r="I89" s="147">
        <v>100.65579999999999</v>
      </c>
      <c r="J89" s="147">
        <v>108.00580000000001</v>
      </c>
      <c r="K89" s="147">
        <v>115.36207199999998</v>
      </c>
      <c r="O89" s="204" t="str">
        <v>Haileybury</v>
      </c>
    </row>
    <row r="90" spans="2:15" x14ac:dyDescent="0.2">
      <c r="B90" s="21" t="str">
        <f t="shared" si="1"/>
        <v>Ailsa CraigWind2075RCP6.0</v>
      </c>
      <c r="C90" t="s">
        <v>255</v>
      </c>
      <c r="D90" t="s">
        <v>1</v>
      </c>
      <c r="E90" s="144" t="s">
        <v>192</v>
      </c>
      <c r="F90" s="144">
        <v>2075</v>
      </c>
      <c r="G90" s="147">
        <v>86.402555728964842</v>
      </c>
      <c r="H90" s="147">
        <v>93.427614000000005</v>
      </c>
      <c r="I90" s="147">
        <v>100.93019999999999</v>
      </c>
      <c r="J90" s="147">
        <v>108.33610900000001</v>
      </c>
      <c r="K90" s="147">
        <v>115.75309199999998</v>
      </c>
      <c r="O90" s="204" t="str">
        <v>Haldimand (Caledonia)</v>
      </c>
    </row>
    <row r="91" spans="2:15" x14ac:dyDescent="0.2">
      <c r="B91" s="21" t="str">
        <f t="shared" si="1"/>
        <v>Ailsa CraigWind2080RCP6.0</v>
      </c>
      <c r="C91" t="s">
        <v>255</v>
      </c>
      <c r="D91" t="s">
        <v>1</v>
      </c>
      <c r="E91" s="144" t="s">
        <v>192</v>
      </c>
      <c r="F91" s="144">
        <v>2080</v>
      </c>
      <c r="G91" s="147">
        <v>86.559105092951512</v>
      </c>
      <c r="H91" s="147">
        <v>93.637236000000001</v>
      </c>
      <c r="I91" s="147">
        <v>101.2046</v>
      </c>
      <c r="J91" s="147">
        <v>108.66641799999999</v>
      </c>
      <c r="K91" s="147">
        <v>116.14411199999998</v>
      </c>
      <c r="O91" s="204" t="str">
        <v>Haldimand (Hagersville)</v>
      </c>
    </row>
    <row r="92" spans="2:15" x14ac:dyDescent="0.2">
      <c r="B92" s="21" t="str">
        <f t="shared" si="1"/>
        <v>Ailsa CraigWind2085RCP6.0</v>
      </c>
      <c r="C92" t="s">
        <v>255</v>
      </c>
      <c r="D92" t="s">
        <v>1</v>
      </c>
      <c r="E92" s="144" t="s">
        <v>192</v>
      </c>
      <c r="F92" s="144">
        <v>2085</v>
      </c>
      <c r="G92" s="147">
        <v>86.715654456938182</v>
      </c>
      <c r="H92" s="147">
        <v>93.846857999999997</v>
      </c>
      <c r="I92" s="147">
        <v>101.479</v>
      </c>
      <c r="J92" s="147">
        <v>108.99672699999999</v>
      </c>
      <c r="K92" s="147">
        <v>116.53513199999999</v>
      </c>
      <c r="O92" s="204" t="str">
        <v>Haliburton</v>
      </c>
    </row>
    <row r="93" spans="2:15" x14ac:dyDescent="0.2">
      <c r="B93" s="21" t="str">
        <f t="shared" si="1"/>
        <v>Ailsa CraigWind2090RCP6.0</v>
      </c>
      <c r="C93" t="s">
        <v>255</v>
      </c>
      <c r="D93" t="s">
        <v>1</v>
      </c>
      <c r="E93" s="144" t="s">
        <v>192</v>
      </c>
      <c r="F93" s="144">
        <v>2090</v>
      </c>
      <c r="G93" s="147">
        <v>87.176840421115102</v>
      </c>
      <c r="H93" s="147">
        <v>94.421040000000005</v>
      </c>
      <c r="I93" s="147">
        <v>102.18786666666666</v>
      </c>
      <c r="J93" s="147">
        <v>109.82686866666666</v>
      </c>
      <c r="K93" s="147">
        <v>117.48847599999999</v>
      </c>
      <c r="O93" s="204" t="str">
        <v>Halton Hills (Georgetown)</v>
      </c>
    </row>
    <row r="94" spans="2:15" x14ac:dyDescent="0.2">
      <c r="B94" s="21" t="str">
        <f t="shared" si="1"/>
        <v>Ailsa CraigWind2095RCP6.0</v>
      </c>
      <c r="C94" t="s">
        <v>255</v>
      </c>
      <c r="D94" t="s">
        <v>1</v>
      </c>
      <c r="E94" s="144" t="s">
        <v>192</v>
      </c>
      <c r="F94" s="144">
        <v>2095</v>
      </c>
      <c r="G94" s="147">
        <v>87.481477021305381</v>
      </c>
      <c r="H94" s="147">
        <v>94.785600000000002</v>
      </c>
      <c r="I94" s="147">
        <v>102.62233333333334</v>
      </c>
      <c r="J94" s="147">
        <v>110.32670133333333</v>
      </c>
      <c r="K94" s="147">
        <v>118.0508</v>
      </c>
      <c r="O94" s="204" t="str">
        <v>Hamilton</v>
      </c>
    </row>
    <row r="95" spans="2:15" x14ac:dyDescent="0.2">
      <c r="B95" s="21" t="str">
        <f t="shared" si="1"/>
        <v>Ailsa CraigWind2100RCP6.0</v>
      </c>
      <c r="C95" t="s">
        <v>255</v>
      </c>
      <c r="D95" t="s">
        <v>1</v>
      </c>
      <c r="E95" s="144" t="s">
        <v>192</v>
      </c>
      <c r="F95" s="144">
        <v>2100</v>
      </c>
      <c r="G95" s="147">
        <v>87.786113621495645</v>
      </c>
      <c r="H95" s="147">
        <v>95.15016</v>
      </c>
      <c r="I95" s="147">
        <v>103.05680000000001</v>
      </c>
      <c r="J95" s="147">
        <v>110.826534</v>
      </c>
      <c r="K95" s="147">
        <v>118.613124</v>
      </c>
      <c r="O95" s="204" t="str">
        <v>Hanover</v>
      </c>
    </row>
    <row r="96" spans="2:15" x14ac:dyDescent="0.2">
      <c r="B96" s="21" t="str">
        <f t="shared" si="1"/>
        <v>Ailsa CraigWind2023RCP8.5</v>
      </c>
      <c r="C96" t="s">
        <v>255</v>
      </c>
      <c r="D96" t="s">
        <v>1</v>
      </c>
      <c r="E96" s="144" t="s">
        <v>191</v>
      </c>
      <c r="F96" s="144">
        <v>2023</v>
      </c>
      <c r="G96" s="147">
        <v>85.53518763120087</v>
      </c>
      <c r="H96" s="147">
        <v>92.297477999999998</v>
      </c>
      <c r="I96" s="147">
        <v>99.460199999999986</v>
      </c>
      <c r="J96" s="147">
        <v>106.57970399999999</v>
      </c>
      <c r="K96" s="147">
        <v>113.70861599999999</v>
      </c>
      <c r="O96" s="204" t="str">
        <v>Hastings</v>
      </c>
    </row>
    <row r="97" spans="2:15" x14ac:dyDescent="0.2">
      <c r="B97" s="21" t="str">
        <f t="shared" si="1"/>
        <v>Ailsa CraigWind2025RCP8.5</v>
      </c>
      <c r="C97" t="s">
        <v>255</v>
      </c>
      <c r="D97" t="s">
        <v>1</v>
      </c>
      <c r="E97" s="144" t="s">
        <v>191</v>
      </c>
      <c r="F97" s="144">
        <v>2025</v>
      </c>
      <c r="G97" s="147">
        <v>85.715713023906218</v>
      </c>
      <c r="H97" s="147">
        <v>92.534441999999999</v>
      </c>
      <c r="I97" s="147">
        <v>99.770533333333319</v>
      </c>
      <c r="J97" s="147">
        <v>106.95370466666665</v>
      </c>
      <c r="K97" s="147">
        <v>114.14804799999999</v>
      </c>
      <c r="O97" s="204" t="str">
        <v>Hawkesbury</v>
      </c>
    </row>
    <row r="98" spans="2:15" x14ac:dyDescent="0.2">
      <c r="B98" s="21" t="str">
        <f t="shared" si="1"/>
        <v>Ailsa CraigWind2030RCP8.5</v>
      </c>
      <c r="C98" t="s">
        <v>255</v>
      </c>
      <c r="D98" t="s">
        <v>1</v>
      </c>
      <c r="E98" s="144" t="s">
        <v>191</v>
      </c>
      <c r="F98" s="144">
        <v>2030</v>
      </c>
      <c r="G98" s="147">
        <v>85.896238416611581</v>
      </c>
      <c r="H98" s="147">
        <v>92.771405999999999</v>
      </c>
      <c r="I98" s="147">
        <v>100.08086666666667</v>
      </c>
      <c r="J98" s="147">
        <v>107.32770533333333</v>
      </c>
      <c r="K98" s="147">
        <v>114.58748</v>
      </c>
      <c r="O98" s="204" t="str">
        <v>Hearst</v>
      </c>
    </row>
    <row r="99" spans="2:15" x14ac:dyDescent="0.2">
      <c r="B99" s="21" t="str">
        <f t="shared" si="1"/>
        <v>Ailsa CraigWind2035RCP8.5</v>
      </c>
      <c r="C99" t="s">
        <v>255</v>
      </c>
      <c r="D99" t="s">
        <v>1</v>
      </c>
      <c r="E99" s="144" t="s">
        <v>191</v>
      </c>
      <c r="F99" s="144">
        <v>2035</v>
      </c>
      <c r="G99" s="147">
        <v>86.07676380931693</v>
      </c>
      <c r="H99" s="147">
        <v>93.008369999999999</v>
      </c>
      <c r="I99" s="147">
        <v>100.3912</v>
      </c>
      <c r="J99" s="147">
        <v>107.70170599999999</v>
      </c>
      <c r="K99" s="147">
        <v>115.026912</v>
      </c>
      <c r="O99" s="204" t="str">
        <v>Honey Harbour</v>
      </c>
    </row>
    <row r="100" spans="2:15" x14ac:dyDescent="0.2">
      <c r="B100" s="21" t="str">
        <f t="shared" si="1"/>
        <v>Ailsa CraigWind2040RCP8.5</v>
      </c>
      <c r="C100" t="s">
        <v>255</v>
      </c>
      <c r="D100" t="s">
        <v>1</v>
      </c>
      <c r="E100" s="144" t="s">
        <v>191</v>
      </c>
      <c r="F100" s="144">
        <v>2040</v>
      </c>
      <c r="G100" s="147">
        <v>86.133177994537348</v>
      </c>
      <c r="H100" s="147">
        <v>93.078243999999998</v>
      </c>
      <c r="I100" s="147">
        <v>100.4794</v>
      </c>
      <c r="J100" s="147">
        <v>107.80307066666666</v>
      </c>
      <c r="K100" s="147">
        <v>115.13863199999999</v>
      </c>
      <c r="O100" s="204" t="str">
        <v>Hornepayne</v>
      </c>
    </row>
    <row r="101" spans="2:15" x14ac:dyDescent="0.2">
      <c r="B101" s="21" t="str">
        <f t="shared" si="1"/>
        <v>Ailsa CraigWind2045RCP8.5</v>
      </c>
      <c r="C101" t="s">
        <v>255</v>
      </c>
      <c r="D101" t="s">
        <v>1</v>
      </c>
      <c r="E101" s="144" t="s">
        <v>191</v>
      </c>
      <c r="F101" s="144">
        <v>2045</v>
      </c>
      <c r="G101" s="147">
        <v>86.189592179757767</v>
      </c>
      <c r="H101" s="147">
        <v>93.148117999999997</v>
      </c>
      <c r="I101" s="147">
        <v>100.56759999999998</v>
      </c>
      <c r="J101" s="147">
        <v>107.90443533333334</v>
      </c>
      <c r="K101" s="147">
        <v>115.25035199999999</v>
      </c>
      <c r="O101" s="204" t="str">
        <v>Huntsville</v>
      </c>
    </row>
    <row r="102" spans="2:15" x14ac:dyDescent="0.2">
      <c r="B102" s="21" t="str">
        <f t="shared" si="1"/>
        <v>Ailsa CraigWind2050RCP8.5</v>
      </c>
      <c r="C102" t="s">
        <v>255</v>
      </c>
      <c r="D102" t="s">
        <v>1</v>
      </c>
      <c r="E102" s="144" t="s">
        <v>191</v>
      </c>
      <c r="F102" s="144">
        <v>2050</v>
      </c>
      <c r="G102" s="147">
        <v>86.454738850293737</v>
      </c>
      <c r="H102" s="147">
        <v>93.497488000000004</v>
      </c>
      <c r="I102" s="147">
        <v>101.02166666666666</v>
      </c>
      <c r="J102" s="147">
        <v>108.446212</v>
      </c>
      <c r="K102" s="147">
        <v>115.88343199999998</v>
      </c>
      <c r="O102" s="204" t="str">
        <v>Ingersoll</v>
      </c>
    </row>
    <row r="103" spans="2:15" x14ac:dyDescent="0.2">
      <c r="B103" s="21" t="str">
        <f t="shared" si="1"/>
        <v>Ailsa CraigWind2055RCP8.5</v>
      </c>
      <c r="C103" t="s">
        <v>255</v>
      </c>
      <c r="D103" t="s">
        <v>1</v>
      </c>
      <c r="E103" s="144" t="s">
        <v>191</v>
      </c>
      <c r="F103" s="144">
        <v>2055</v>
      </c>
      <c r="G103" s="147">
        <v>86.663471335609287</v>
      </c>
      <c r="H103" s="147">
        <v>93.776983999999999</v>
      </c>
      <c r="I103" s="147">
        <v>101.38753333333332</v>
      </c>
      <c r="J103" s="147">
        <v>108.886624</v>
      </c>
      <c r="K103" s="147">
        <v>116.40479199999999</v>
      </c>
      <c r="O103" s="204" t="str">
        <v>Iroquois Falls</v>
      </c>
    </row>
    <row r="104" spans="2:15" x14ac:dyDescent="0.2">
      <c r="B104" s="21" t="str">
        <f t="shared" si="1"/>
        <v>Ailsa CraigWind2060RCP8.5</v>
      </c>
      <c r="C104" t="s">
        <v>255</v>
      </c>
      <c r="D104" t="s">
        <v>1</v>
      </c>
      <c r="E104" s="144" t="s">
        <v>191</v>
      </c>
      <c r="F104" s="144">
        <v>2060</v>
      </c>
      <c r="G104" s="147">
        <v>87.176840421115102</v>
      </c>
      <c r="H104" s="147">
        <v>94.421040000000005</v>
      </c>
      <c r="I104" s="147">
        <v>102.18786666666666</v>
      </c>
      <c r="J104" s="147">
        <v>109.82686866666666</v>
      </c>
      <c r="K104" s="147">
        <v>117.48847599999999</v>
      </c>
      <c r="O104" s="204" t="str">
        <v>Jellicoe</v>
      </c>
    </row>
    <row r="105" spans="2:15" x14ac:dyDescent="0.2">
      <c r="B105" s="21" t="str">
        <f t="shared" si="1"/>
        <v>Ailsa CraigWind2065RCP8.5</v>
      </c>
      <c r="C105" t="s">
        <v>255</v>
      </c>
      <c r="D105" t="s">
        <v>1</v>
      </c>
      <c r="E105" s="144" t="s">
        <v>191</v>
      </c>
      <c r="F105" s="144">
        <v>2065</v>
      </c>
      <c r="G105" s="147">
        <v>87.481477021305381</v>
      </c>
      <c r="H105" s="147">
        <v>94.785600000000002</v>
      </c>
      <c r="I105" s="147">
        <v>102.62233333333334</v>
      </c>
      <c r="J105" s="147">
        <v>110.32670133333333</v>
      </c>
      <c r="K105" s="147">
        <v>118.0508</v>
      </c>
      <c r="O105" s="204" t="str">
        <v>Kapuskasing</v>
      </c>
    </row>
    <row r="106" spans="2:15" x14ac:dyDescent="0.2">
      <c r="B106" s="21" t="str">
        <f t="shared" si="1"/>
        <v>Ailsa CraigWind2070RCP8.5</v>
      </c>
      <c r="C106" t="s">
        <v>255</v>
      </c>
      <c r="D106" t="s">
        <v>1</v>
      </c>
      <c r="E106" s="144" t="s">
        <v>191</v>
      </c>
      <c r="F106" s="144">
        <v>2070</v>
      </c>
      <c r="G106" s="147">
        <v>88.054081001292644</v>
      </c>
      <c r="H106" s="147">
        <v>95.502567999999997</v>
      </c>
      <c r="I106" s="147">
        <v>103.52066666666667</v>
      </c>
      <c r="J106" s="147">
        <v>111.37879666666666</v>
      </c>
      <c r="K106" s="147">
        <v>119.2611</v>
      </c>
      <c r="O106" s="204" t="str">
        <v>Kemptville</v>
      </c>
    </row>
    <row r="107" spans="2:15" x14ac:dyDescent="0.2">
      <c r="B107" s="21" t="str">
        <f t="shared" si="1"/>
        <v>Ailsa CraigWind2075RCP8.5</v>
      </c>
      <c r="C107" t="s">
        <v>255</v>
      </c>
      <c r="D107" t="s">
        <v>1</v>
      </c>
      <c r="E107" s="144" t="s">
        <v>191</v>
      </c>
      <c r="F107" s="144">
        <v>2075</v>
      </c>
      <c r="G107" s="147">
        <v>88.32204838108963</v>
      </c>
      <c r="H107" s="147">
        <v>95.854976000000008</v>
      </c>
      <c r="I107" s="147">
        <v>103.98453333333335</v>
      </c>
      <c r="J107" s="147">
        <v>111.93105933333334</v>
      </c>
      <c r="K107" s="147">
        <v>119.90907599999998</v>
      </c>
      <c r="O107" s="204" t="str">
        <v>Kenora</v>
      </c>
    </row>
    <row r="108" spans="2:15" x14ac:dyDescent="0.2">
      <c r="B108" s="21" t="str">
        <f t="shared" si="1"/>
        <v>Ailsa CraigWind2080RCP8.5</v>
      </c>
      <c r="C108" t="s">
        <v>255</v>
      </c>
      <c r="D108" t="s">
        <v>1</v>
      </c>
      <c r="E108" s="144" t="s">
        <v>191</v>
      </c>
      <c r="F108" s="144">
        <v>2080</v>
      </c>
      <c r="G108" s="147">
        <v>88.590015760886629</v>
      </c>
      <c r="H108" s="147">
        <v>96.207384000000005</v>
      </c>
      <c r="I108" s="147">
        <v>104.44840000000001</v>
      </c>
      <c r="J108" s="147">
        <v>112.483322</v>
      </c>
      <c r="K108" s="147">
        <v>120.55705199999998</v>
      </c>
      <c r="O108" s="204" t="str">
        <v>Killaloe</v>
      </c>
    </row>
    <row r="109" spans="2:15" x14ac:dyDescent="0.2">
      <c r="B109" s="21" t="str">
        <f t="shared" si="1"/>
        <v>Ailsa CraigWind2085RCP8.5</v>
      </c>
      <c r="C109" t="s">
        <v>255</v>
      </c>
      <c r="D109" t="s">
        <v>1</v>
      </c>
      <c r="E109" s="144" t="s">
        <v>191</v>
      </c>
      <c r="F109" s="144">
        <v>2085</v>
      </c>
      <c r="G109" s="147">
        <v>88.94542512777528</v>
      </c>
      <c r="H109" s="147">
        <v>96.658527000000007</v>
      </c>
      <c r="I109" s="147">
        <v>105.0217</v>
      </c>
      <c r="J109" s="147">
        <v>113.16491200000002</v>
      </c>
      <c r="K109" s="147">
        <v>121.34467799999999</v>
      </c>
      <c r="O109" s="204" t="str">
        <v>Kincardine</v>
      </c>
    </row>
    <row r="110" spans="2:15" x14ac:dyDescent="0.2">
      <c r="B110" s="21" t="str">
        <f t="shared" si="1"/>
        <v>Ailsa CraigWind2090RCP8.5</v>
      </c>
      <c r="C110" t="s">
        <v>255</v>
      </c>
      <c r="D110" t="s">
        <v>1</v>
      </c>
      <c r="E110" s="144" t="s">
        <v>191</v>
      </c>
      <c r="F110" s="144">
        <v>2090</v>
      </c>
      <c r="G110" s="147">
        <v>89.300834494663917</v>
      </c>
      <c r="H110" s="147">
        <v>97.109670000000008</v>
      </c>
      <c r="I110" s="147">
        <v>105.59499999999998</v>
      </c>
      <c r="J110" s="147">
        <v>113.84650200000002</v>
      </c>
      <c r="K110" s="147">
        <v>122.13230399999998</v>
      </c>
      <c r="O110" s="204" t="str">
        <v>Kingston</v>
      </c>
    </row>
    <row r="111" spans="2:15" x14ac:dyDescent="0.2">
      <c r="B111" s="21" t="str">
        <f t="shared" si="1"/>
        <v>Ailsa CraigWind2095RCP8.5</v>
      </c>
      <c r="C111" t="s">
        <v>255</v>
      </c>
      <c r="D111" t="s">
        <v>1</v>
      </c>
      <c r="E111" s="144" t="s">
        <v>191</v>
      </c>
      <c r="F111" s="144">
        <v>2095</v>
      </c>
      <c r="G111" s="147">
        <v>89.300834494663917</v>
      </c>
      <c r="H111" s="147">
        <v>97.109670000000008</v>
      </c>
      <c r="I111" s="147">
        <v>105.59499999999998</v>
      </c>
      <c r="J111" s="147">
        <v>113.84650200000002</v>
      </c>
      <c r="K111" s="147">
        <v>122.13230399999998</v>
      </c>
      <c r="O111" s="204" t="str">
        <v>Kinmount</v>
      </c>
    </row>
    <row r="112" spans="2:15" x14ac:dyDescent="0.2">
      <c r="B112" s="21" t="str">
        <f t="shared" si="1"/>
        <v>Ailsa CraigWind2100RCP8.5</v>
      </c>
      <c r="C112" t="s">
        <v>255</v>
      </c>
      <c r="D112" t="s">
        <v>1</v>
      </c>
      <c r="E112" s="144" t="s">
        <v>191</v>
      </c>
      <c r="F112" s="144">
        <v>2100</v>
      </c>
      <c r="G112" s="147">
        <v>89.300834494663917</v>
      </c>
      <c r="H112" s="147">
        <v>97.109670000000008</v>
      </c>
      <c r="I112" s="147">
        <v>105.59499999999998</v>
      </c>
      <c r="J112" s="147">
        <v>113.84650200000002</v>
      </c>
      <c r="K112" s="147">
        <v>122.13230399999998</v>
      </c>
      <c r="O112" s="204" t="str">
        <v>Kirkland Lake</v>
      </c>
    </row>
    <row r="113" spans="2:15" x14ac:dyDescent="0.2">
      <c r="B113" s="21" t="str">
        <f t="shared" si="1"/>
        <v>AjaxIce Accretion2023RCP4.5</v>
      </c>
      <c r="C113" t="s">
        <v>256</v>
      </c>
      <c r="D113" t="s">
        <v>486</v>
      </c>
      <c r="E113" s="144" t="s">
        <v>193</v>
      </c>
      <c r="F113" s="144">
        <v>2023</v>
      </c>
      <c r="G113" s="147">
        <v>16.961249074240744</v>
      </c>
      <c r="H113" s="147">
        <v>20.35575</v>
      </c>
      <c r="I113" s="147">
        <v>24.65</v>
      </c>
      <c r="J113" s="147">
        <v>27.910999999999998</v>
      </c>
      <c r="K113" s="147">
        <v>31.184999999999999</v>
      </c>
      <c r="O113" s="204" t="str">
        <v>Kitchener</v>
      </c>
    </row>
    <row r="114" spans="2:15" x14ac:dyDescent="0.2">
      <c r="B114" s="21" t="str">
        <f t="shared" si="1"/>
        <v>AjaxIce Accretion2025RCP4.5</v>
      </c>
      <c r="C114" t="s">
        <v>256</v>
      </c>
      <c r="D114" t="s">
        <v>486</v>
      </c>
      <c r="E114" s="144" t="s">
        <v>193</v>
      </c>
      <c r="F114" s="144">
        <v>2025</v>
      </c>
      <c r="G114" s="147">
        <v>16.935154844895759</v>
      </c>
      <c r="H114" s="147">
        <v>20.345375000000001</v>
      </c>
      <c r="I114" s="147">
        <v>24.658333333333331</v>
      </c>
      <c r="J114" s="147">
        <v>27.934541666666664</v>
      </c>
      <c r="K114" s="147">
        <v>31.22175</v>
      </c>
      <c r="O114" s="204" t="str">
        <v>Kitchenuhmaykoosib</v>
      </c>
    </row>
    <row r="115" spans="2:15" x14ac:dyDescent="0.2">
      <c r="B115" s="21" t="str">
        <f t="shared" si="1"/>
        <v>AjaxIce Accretion2030RCP4.5</v>
      </c>
      <c r="C115" t="s">
        <v>256</v>
      </c>
      <c r="D115" t="s">
        <v>486</v>
      </c>
      <c r="E115" s="144" t="s">
        <v>193</v>
      </c>
      <c r="F115" s="144">
        <v>2030</v>
      </c>
      <c r="G115" s="147">
        <v>16.909060615550771</v>
      </c>
      <c r="H115" s="147">
        <v>20.335000000000001</v>
      </c>
      <c r="I115" s="147">
        <v>24.666666666666664</v>
      </c>
      <c r="J115" s="147">
        <v>27.958083333333331</v>
      </c>
      <c r="K115" s="147">
        <v>31.258499999999998</v>
      </c>
      <c r="O115" s="204" t="str">
        <v>Lakefield</v>
      </c>
    </row>
    <row r="116" spans="2:15" x14ac:dyDescent="0.2">
      <c r="B116" s="21" t="str">
        <f t="shared" si="1"/>
        <v>AjaxIce Accretion2035RCP4.5</v>
      </c>
      <c r="C116" t="s">
        <v>256</v>
      </c>
      <c r="D116" t="s">
        <v>486</v>
      </c>
      <c r="E116" s="144" t="s">
        <v>193</v>
      </c>
      <c r="F116" s="144">
        <v>2035</v>
      </c>
      <c r="G116" s="147">
        <v>16.882966386205787</v>
      </c>
      <c r="H116" s="147">
        <v>20.324624999999997</v>
      </c>
      <c r="I116" s="147">
        <v>24.674999999999997</v>
      </c>
      <c r="J116" s="147">
        <v>27.981624999999998</v>
      </c>
      <c r="K116" s="147">
        <v>31.295249999999999</v>
      </c>
      <c r="O116" s="204" t="str">
        <v>Lansdowne House</v>
      </c>
    </row>
    <row r="117" spans="2:15" x14ac:dyDescent="0.2">
      <c r="B117" s="21" t="str">
        <f t="shared" si="1"/>
        <v>AjaxIce Accretion2040RCP4.5</v>
      </c>
      <c r="C117" t="s">
        <v>256</v>
      </c>
      <c r="D117" t="s">
        <v>486</v>
      </c>
      <c r="E117" s="144" t="s">
        <v>193</v>
      </c>
      <c r="F117" s="144">
        <v>2040</v>
      </c>
      <c r="G117" s="147">
        <v>16.856872156860803</v>
      </c>
      <c r="H117" s="147">
        <v>20.314249999999998</v>
      </c>
      <c r="I117" s="147">
        <v>24.683333333333334</v>
      </c>
      <c r="J117" s="147">
        <v>28.005166666666664</v>
      </c>
      <c r="K117" s="147">
        <v>31.332000000000001</v>
      </c>
      <c r="O117" s="204" t="str">
        <v>Leamington</v>
      </c>
    </row>
    <row r="118" spans="2:15" x14ac:dyDescent="0.2">
      <c r="B118" s="21" t="str">
        <f t="shared" si="1"/>
        <v>AjaxIce Accretion2045RCP4.5</v>
      </c>
      <c r="C118" t="s">
        <v>256</v>
      </c>
      <c r="D118" t="s">
        <v>486</v>
      </c>
      <c r="E118" s="144" t="s">
        <v>193</v>
      </c>
      <c r="F118" s="144">
        <v>2045</v>
      </c>
      <c r="G118" s="147">
        <v>16.830777927515815</v>
      </c>
      <c r="H118" s="147">
        <v>20.303874999999998</v>
      </c>
      <c r="I118" s="147">
        <v>24.691666666666666</v>
      </c>
      <c r="J118" s="147">
        <v>28.028708333333331</v>
      </c>
      <c r="K118" s="147">
        <v>31.368749999999999</v>
      </c>
      <c r="O118" s="204" t="str">
        <v>Lindsay</v>
      </c>
    </row>
    <row r="119" spans="2:15" x14ac:dyDescent="0.2">
      <c r="B119" s="21" t="str">
        <f t="shared" si="1"/>
        <v>AjaxIce Accretion2050RCP4.5</v>
      </c>
      <c r="C119" t="s">
        <v>256</v>
      </c>
      <c r="D119" t="s">
        <v>486</v>
      </c>
      <c r="E119" s="144" t="s">
        <v>193</v>
      </c>
      <c r="F119" s="144">
        <v>2050</v>
      </c>
      <c r="G119" s="147">
        <v>16.606367555148939</v>
      </c>
      <c r="H119" s="147">
        <v>20.077699999999997</v>
      </c>
      <c r="I119" s="147">
        <v>24.454999999999998</v>
      </c>
      <c r="J119" s="147">
        <v>27.786699999999996</v>
      </c>
      <c r="K119" s="147">
        <v>31.122</v>
      </c>
      <c r="O119" s="204" t="str">
        <v>Lion's Head</v>
      </c>
    </row>
    <row r="120" spans="2:15" x14ac:dyDescent="0.2">
      <c r="B120" s="21" t="str">
        <f t="shared" si="1"/>
        <v>AjaxIce Accretion2055RCP4.5</v>
      </c>
      <c r="C120" t="s">
        <v>256</v>
      </c>
      <c r="D120" t="s">
        <v>486</v>
      </c>
      <c r="E120" s="144" t="s">
        <v>193</v>
      </c>
      <c r="F120" s="144">
        <v>2055</v>
      </c>
      <c r="G120" s="147">
        <v>16.408051412127048</v>
      </c>
      <c r="H120" s="147">
        <v>19.861899999999999</v>
      </c>
      <c r="I120" s="147">
        <v>24.21</v>
      </c>
      <c r="J120" s="147">
        <v>27.521149999999995</v>
      </c>
      <c r="K120" s="147">
        <v>30.8385</v>
      </c>
      <c r="O120" s="204" t="str">
        <v>Listowel</v>
      </c>
    </row>
    <row r="121" spans="2:15" x14ac:dyDescent="0.2">
      <c r="B121" s="21" t="str">
        <f t="shared" si="1"/>
        <v>AjaxIce Accretion2060RCP4.5</v>
      </c>
      <c r="C121" t="s">
        <v>256</v>
      </c>
      <c r="D121" t="s">
        <v>486</v>
      </c>
      <c r="E121" s="144" t="s">
        <v>193</v>
      </c>
      <c r="F121" s="144">
        <v>2060</v>
      </c>
      <c r="G121" s="147">
        <v>16.209735269105156</v>
      </c>
      <c r="H121" s="147">
        <v>19.646099999999997</v>
      </c>
      <c r="I121" s="147">
        <v>23.965</v>
      </c>
      <c r="J121" s="147">
        <v>27.255599999999998</v>
      </c>
      <c r="K121" s="147">
        <v>30.555</v>
      </c>
      <c r="O121" s="204" t="str">
        <v>London</v>
      </c>
    </row>
    <row r="122" spans="2:15" x14ac:dyDescent="0.2">
      <c r="B122" s="21" t="str">
        <f t="shared" si="1"/>
        <v>AjaxIce Accretion2065RCP4.5</v>
      </c>
      <c r="C122" t="s">
        <v>256</v>
      </c>
      <c r="D122" t="s">
        <v>486</v>
      </c>
      <c r="E122" s="144" t="s">
        <v>193</v>
      </c>
      <c r="F122" s="144">
        <v>2065</v>
      </c>
      <c r="G122" s="147">
        <v>16.011419126083265</v>
      </c>
      <c r="H122" s="147">
        <v>19.430299999999999</v>
      </c>
      <c r="I122" s="147">
        <v>23.720000000000002</v>
      </c>
      <c r="J122" s="147">
        <v>26.990049999999997</v>
      </c>
      <c r="K122" s="147">
        <v>30.2715</v>
      </c>
      <c r="O122" s="204" t="str">
        <v>Lucan</v>
      </c>
    </row>
    <row r="123" spans="2:15" x14ac:dyDescent="0.2">
      <c r="B123" s="21" t="str">
        <f t="shared" si="1"/>
        <v>AjaxIce Accretion2070RCP4.5</v>
      </c>
      <c r="C123" t="s">
        <v>256</v>
      </c>
      <c r="D123" t="s">
        <v>486</v>
      </c>
      <c r="E123" s="144" t="s">
        <v>193</v>
      </c>
      <c r="F123" s="144">
        <v>2070</v>
      </c>
      <c r="G123" s="147">
        <v>15.813102983061372</v>
      </c>
      <c r="H123" s="147">
        <v>19.214499999999997</v>
      </c>
      <c r="I123" s="147">
        <v>23.475000000000001</v>
      </c>
      <c r="J123" s="147">
        <v>26.724499999999995</v>
      </c>
      <c r="K123" s="147">
        <v>29.988</v>
      </c>
      <c r="O123" s="204" t="str">
        <v>Maitland</v>
      </c>
    </row>
    <row r="124" spans="2:15" x14ac:dyDescent="0.2">
      <c r="B124" s="21" t="str">
        <f t="shared" si="1"/>
        <v>AjaxIce Accretion2075RCP4.5</v>
      </c>
      <c r="C124" t="s">
        <v>256</v>
      </c>
      <c r="D124" t="s">
        <v>486</v>
      </c>
      <c r="E124" s="144" t="s">
        <v>193</v>
      </c>
      <c r="F124" s="144">
        <v>2075</v>
      </c>
      <c r="G124" s="147">
        <v>15.775411318451948</v>
      </c>
      <c r="H124" s="147">
        <v>19.193749999999998</v>
      </c>
      <c r="I124" s="147">
        <v>23.479166666666668</v>
      </c>
      <c r="J124" s="147">
        <v>26.748041666666662</v>
      </c>
      <c r="K124" s="147">
        <v>30.019500000000001</v>
      </c>
      <c r="O124" s="204" t="str">
        <v>Markdale</v>
      </c>
    </row>
    <row r="125" spans="2:15" x14ac:dyDescent="0.2">
      <c r="B125" s="21" t="str">
        <f t="shared" si="1"/>
        <v>AjaxIce Accretion2080RCP4.5</v>
      </c>
      <c r="C125" t="s">
        <v>256</v>
      </c>
      <c r="D125" t="s">
        <v>486</v>
      </c>
      <c r="E125" s="144" t="s">
        <v>193</v>
      </c>
      <c r="F125" s="144">
        <v>2080</v>
      </c>
      <c r="G125" s="147">
        <v>15.737719653842523</v>
      </c>
      <c r="H125" s="147">
        <v>19.172999999999998</v>
      </c>
      <c r="I125" s="147">
        <v>23.483333333333334</v>
      </c>
      <c r="J125" s="147">
        <v>26.771583333333329</v>
      </c>
      <c r="K125" s="147">
        <v>30.050999999999998</v>
      </c>
      <c r="O125" s="204" t="str">
        <v>Markham</v>
      </c>
    </row>
    <row r="126" spans="2:15" x14ac:dyDescent="0.2">
      <c r="B126" s="21" t="str">
        <f t="shared" si="1"/>
        <v>AjaxIce Accretion2085RCP4.5</v>
      </c>
      <c r="C126" t="s">
        <v>256</v>
      </c>
      <c r="D126" t="s">
        <v>486</v>
      </c>
      <c r="E126" s="144" t="s">
        <v>193</v>
      </c>
      <c r="F126" s="144">
        <v>2085</v>
      </c>
      <c r="G126" s="147">
        <v>15.700027989233099</v>
      </c>
      <c r="H126" s="147">
        <v>19.152249999999999</v>
      </c>
      <c r="I126" s="147">
        <v>23.487500000000001</v>
      </c>
      <c r="J126" s="147">
        <v>26.795124999999995</v>
      </c>
      <c r="K126" s="147">
        <v>30.0825</v>
      </c>
      <c r="O126" s="204" t="str">
        <v>Martin</v>
      </c>
    </row>
    <row r="127" spans="2:15" x14ac:dyDescent="0.2">
      <c r="B127" s="21" t="str">
        <f t="shared" si="1"/>
        <v>AjaxIce Accretion2090RCP4.5</v>
      </c>
      <c r="C127" t="s">
        <v>256</v>
      </c>
      <c r="D127" t="s">
        <v>486</v>
      </c>
      <c r="E127" s="144" t="s">
        <v>193</v>
      </c>
      <c r="F127" s="144">
        <v>2090</v>
      </c>
      <c r="G127" s="147">
        <v>15.662336324623677</v>
      </c>
      <c r="H127" s="147">
        <v>19.131499999999999</v>
      </c>
      <c r="I127" s="147">
        <v>23.491666666666667</v>
      </c>
      <c r="J127" s="147">
        <v>26.818666666666662</v>
      </c>
      <c r="K127" s="147">
        <v>30.114000000000001</v>
      </c>
      <c r="O127" s="204" t="str">
        <v>Matheson</v>
      </c>
    </row>
    <row r="128" spans="2:15" x14ac:dyDescent="0.2">
      <c r="B128" s="21" t="str">
        <f t="shared" si="1"/>
        <v>AjaxIce Accretion2095RCP4.5</v>
      </c>
      <c r="C128" t="s">
        <v>256</v>
      </c>
      <c r="D128" t="s">
        <v>486</v>
      </c>
      <c r="E128" s="144" t="s">
        <v>193</v>
      </c>
      <c r="F128" s="144">
        <v>2095</v>
      </c>
      <c r="G128" s="147">
        <v>15.624644660014253</v>
      </c>
      <c r="H128" s="147">
        <v>19.110749999999999</v>
      </c>
      <c r="I128" s="147">
        <v>23.495833333333334</v>
      </c>
      <c r="J128" s="147">
        <v>26.842208333333328</v>
      </c>
      <c r="K128" s="147">
        <v>30.145499999999998</v>
      </c>
      <c r="O128" s="204" t="str">
        <v>Mattawa</v>
      </c>
    </row>
    <row r="129" spans="2:15" x14ac:dyDescent="0.2">
      <c r="B129" s="21" t="str">
        <f t="shared" si="1"/>
        <v>AjaxIce Accretion2100RCP4.5</v>
      </c>
      <c r="C129" t="s">
        <v>256</v>
      </c>
      <c r="D129" t="s">
        <v>486</v>
      </c>
      <c r="E129" s="144" t="s">
        <v>193</v>
      </c>
      <c r="F129" s="144">
        <v>2100</v>
      </c>
      <c r="G129" s="147">
        <v>15.586952995404829</v>
      </c>
      <c r="H129" s="147">
        <v>19.09</v>
      </c>
      <c r="I129" s="147">
        <v>23.5</v>
      </c>
      <c r="J129" s="147">
        <v>26.865749999999995</v>
      </c>
      <c r="K129" s="147">
        <v>30.177</v>
      </c>
      <c r="O129" s="204" t="str">
        <v>Midland</v>
      </c>
    </row>
    <row r="130" spans="2:15" x14ac:dyDescent="0.2">
      <c r="B130" s="21" t="str">
        <f t="shared" si="1"/>
        <v>AjaxIce Accretion2023RCP6.0</v>
      </c>
      <c r="C130" t="s">
        <v>256</v>
      </c>
      <c r="D130" t="s">
        <v>486</v>
      </c>
      <c r="E130" s="144" t="s">
        <v>192</v>
      </c>
      <c r="F130" s="144">
        <v>2023</v>
      </c>
      <c r="G130" s="147">
        <v>16.961249074240744</v>
      </c>
      <c r="H130" s="147">
        <v>20.35575</v>
      </c>
      <c r="I130" s="147">
        <v>24.65</v>
      </c>
      <c r="J130" s="147">
        <v>27.910999999999998</v>
      </c>
      <c r="K130" s="147">
        <v>31.184999999999999</v>
      </c>
      <c r="O130" s="204" t="str">
        <v>Milton</v>
      </c>
    </row>
    <row r="131" spans="2:15" x14ac:dyDescent="0.2">
      <c r="B131" s="21" t="str">
        <f t="shared" si="1"/>
        <v>AjaxIce Accretion2025RCP6.0</v>
      </c>
      <c r="C131" t="s">
        <v>256</v>
      </c>
      <c r="D131" t="s">
        <v>486</v>
      </c>
      <c r="E131" s="144" t="s">
        <v>192</v>
      </c>
      <c r="F131" s="144">
        <v>2025</v>
      </c>
      <c r="G131" s="147">
        <v>16.935154844895759</v>
      </c>
      <c r="H131" s="147">
        <v>20.345375000000001</v>
      </c>
      <c r="I131" s="147">
        <v>24.658333333333331</v>
      </c>
      <c r="J131" s="147">
        <v>27.934541666666664</v>
      </c>
      <c r="K131" s="147">
        <v>31.22175</v>
      </c>
      <c r="O131" s="204" t="str">
        <v>Milverton</v>
      </c>
    </row>
    <row r="132" spans="2:15" x14ac:dyDescent="0.2">
      <c r="B132" s="21" t="str">
        <f t="shared" si="1"/>
        <v>AjaxIce Accretion2030RCP6.0</v>
      </c>
      <c r="C132" t="s">
        <v>256</v>
      </c>
      <c r="D132" t="s">
        <v>486</v>
      </c>
      <c r="E132" s="144" t="s">
        <v>192</v>
      </c>
      <c r="F132" s="144">
        <v>2030</v>
      </c>
      <c r="G132" s="147">
        <v>16.909060615550771</v>
      </c>
      <c r="H132" s="147">
        <v>20.335000000000001</v>
      </c>
      <c r="I132" s="147">
        <v>24.666666666666664</v>
      </c>
      <c r="J132" s="147">
        <v>27.958083333333331</v>
      </c>
      <c r="K132" s="147">
        <v>31.258499999999998</v>
      </c>
      <c r="O132" s="204" t="str">
        <v>Minden</v>
      </c>
    </row>
    <row r="133" spans="2:15" x14ac:dyDescent="0.2">
      <c r="B133" s="21" t="str">
        <f t="shared" si="1"/>
        <v>AjaxIce Accretion2035RCP6.0</v>
      </c>
      <c r="C133" t="s">
        <v>256</v>
      </c>
      <c r="D133" t="s">
        <v>486</v>
      </c>
      <c r="E133" s="144" t="s">
        <v>192</v>
      </c>
      <c r="F133" s="144">
        <v>2035</v>
      </c>
      <c r="G133" s="147">
        <v>16.882966386205787</v>
      </c>
      <c r="H133" s="147">
        <v>20.324624999999997</v>
      </c>
      <c r="I133" s="147">
        <v>24.674999999999997</v>
      </c>
      <c r="J133" s="147">
        <v>27.981624999999998</v>
      </c>
      <c r="K133" s="147">
        <v>31.295249999999999</v>
      </c>
      <c r="O133" s="204" t="str">
        <v>Mississauga</v>
      </c>
    </row>
    <row r="134" spans="2:15" x14ac:dyDescent="0.2">
      <c r="B134" s="21" t="str">
        <f t="shared" si="1"/>
        <v>AjaxIce Accretion2040RCP6.0</v>
      </c>
      <c r="C134" t="s">
        <v>256</v>
      </c>
      <c r="D134" t="s">
        <v>486</v>
      </c>
      <c r="E134" s="144" t="s">
        <v>192</v>
      </c>
      <c r="F134" s="144">
        <v>2040</v>
      </c>
      <c r="G134" s="147">
        <v>16.856872156860803</v>
      </c>
      <c r="H134" s="147">
        <v>20.314249999999998</v>
      </c>
      <c r="I134" s="147">
        <v>24.683333333333334</v>
      </c>
      <c r="J134" s="147">
        <v>28.005166666666664</v>
      </c>
      <c r="K134" s="147">
        <v>31.332000000000001</v>
      </c>
      <c r="O134" s="204" t="str">
        <v>Mississauga Port Credit</v>
      </c>
    </row>
    <row r="135" spans="2:15" x14ac:dyDescent="0.2">
      <c r="B135" s="21" t="str">
        <f t="shared" si="1"/>
        <v>AjaxIce Accretion2045RCP6.0</v>
      </c>
      <c r="C135" t="s">
        <v>256</v>
      </c>
      <c r="D135" t="s">
        <v>486</v>
      </c>
      <c r="E135" s="144" t="s">
        <v>192</v>
      </c>
      <c r="F135" s="144">
        <v>2045</v>
      </c>
      <c r="G135" s="147">
        <v>16.830777927515815</v>
      </c>
      <c r="H135" s="147">
        <v>20.303874999999998</v>
      </c>
      <c r="I135" s="147">
        <v>24.691666666666666</v>
      </c>
      <c r="J135" s="147">
        <v>28.028708333333331</v>
      </c>
      <c r="K135" s="147">
        <v>31.368749999999999</v>
      </c>
      <c r="O135" s="204" t="str">
        <v>Mitchell</v>
      </c>
    </row>
    <row r="136" spans="2:15" x14ac:dyDescent="0.2">
      <c r="B136" s="21" t="str">
        <f t="shared" si="1"/>
        <v>AjaxIce Accretion2050RCP6.0</v>
      </c>
      <c r="C136" t="s">
        <v>256</v>
      </c>
      <c r="D136" t="s">
        <v>486</v>
      </c>
      <c r="E136" s="144" t="s">
        <v>192</v>
      </c>
      <c r="F136" s="144">
        <v>2050</v>
      </c>
      <c r="G136" s="147">
        <v>16.606367555148939</v>
      </c>
      <c r="H136" s="147">
        <v>20.077699999999997</v>
      </c>
      <c r="I136" s="147">
        <v>24.454999999999998</v>
      </c>
      <c r="J136" s="147">
        <v>27.786699999999996</v>
      </c>
      <c r="K136" s="147">
        <v>31.122</v>
      </c>
      <c r="O136" s="204" t="str">
        <v>Moosonee</v>
      </c>
    </row>
    <row r="137" spans="2:15" x14ac:dyDescent="0.2">
      <c r="B137" s="21" t="str">
        <f t="shared" si="1"/>
        <v>AjaxIce Accretion2055RCP6.0</v>
      </c>
      <c r="C137" t="s">
        <v>256</v>
      </c>
      <c r="D137" t="s">
        <v>486</v>
      </c>
      <c r="E137" s="144" t="s">
        <v>192</v>
      </c>
      <c r="F137" s="144">
        <v>2055</v>
      </c>
      <c r="G137" s="147">
        <v>16.408051412127048</v>
      </c>
      <c r="H137" s="147">
        <v>19.861899999999999</v>
      </c>
      <c r="I137" s="147">
        <v>24.21</v>
      </c>
      <c r="J137" s="147">
        <v>27.521149999999995</v>
      </c>
      <c r="K137" s="147">
        <v>30.8385</v>
      </c>
      <c r="O137" s="204" t="str">
        <v>Morrisburg</v>
      </c>
    </row>
    <row r="138" spans="2:15" x14ac:dyDescent="0.2">
      <c r="B138" s="21" t="str">
        <f t="shared" si="1"/>
        <v>AjaxIce Accretion2060RCP6.0</v>
      </c>
      <c r="C138" t="s">
        <v>256</v>
      </c>
      <c r="D138" t="s">
        <v>486</v>
      </c>
      <c r="E138" s="144" t="s">
        <v>192</v>
      </c>
      <c r="F138" s="144">
        <v>2060</v>
      </c>
      <c r="G138" s="147">
        <v>16.209735269105156</v>
      </c>
      <c r="H138" s="147">
        <v>19.646099999999997</v>
      </c>
      <c r="I138" s="147">
        <v>23.965</v>
      </c>
      <c r="J138" s="147">
        <v>27.255599999999998</v>
      </c>
      <c r="K138" s="147">
        <v>30.555</v>
      </c>
      <c r="O138" s="204" t="str">
        <v>Mount Forest</v>
      </c>
    </row>
    <row r="139" spans="2:15" x14ac:dyDescent="0.2">
      <c r="B139" s="21" t="str">
        <f t="shared" si="1"/>
        <v>AjaxIce Accretion2065RCP6.0</v>
      </c>
      <c r="C139" t="s">
        <v>256</v>
      </c>
      <c r="D139" t="s">
        <v>486</v>
      </c>
      <c r="E139" s="144" t="s">
        <v>192</v>
      </c>
      <c r="F139" s="144">
        <v>2065</v>
      </c>
      <c r="G139" s="147">
        <v>16.011419126083265</v>
      </c>
      <c r="H139" s="147">
        <v>19.430299999999999</v>
      </c>
      <c r="I139" s="147">
        <v>23.720000000000002</v>
      </c>
      <c r="J139" s="147">
        <v>26.990049999999997</v>
      </c>
      <c r="K139" s="147">
        <v>30.2715</v>
      </c>
      <c r="O139" s="204" t="str">
        <v>Nakina</v>
      </c>
    </row>
    <row r="140" spans="2:15" x14ac:dyDescent="0.2">
      <c r="B140" s="21" t="str">
        <f t="shared" ref="B140:B203" si="2">C140&amp;D140&amp;F140&amp;E140</f>
        <v>AjaxIce Accretion2070RCP6.0</v>
      </c>
      <c r="C140" t="s">
        <v>256</v>
      </c>
      <c r="D140" t="s">
        <v>486</v>
      </c>
      <c r="E140" s="144" t="s">
        <v>192</v>
      </c>
      <c r="F140" s="144">
        <v>2070</v>
      </c>
      <c r="G140" s="147">
        <v>15.813102983061372</v>
      </c>
      <c r="H140" s="147">
        <v>19.214499999999997</v>
      </c>
      <c r="I140" s="147">
        <v>23.475000000000001</v>
      </c>
      <c r="J140" s="147">
        <v>26.724499999999995</v>
      </c>
      <c r="K140" s="147">
        <v>29.988</v>
      </c>
      <c r="O140" s="204" t="str">
        <v>Nanticoke (Jarvis)</v>
      </c>
    </row>
    <row r="141" spans="2:15" x14ac:dyDescent="0.2">
      <c r="B141" s="21" t="str">
        <f t="shared" si="2"/>
        <v>AjaxIce Accretion2075RCP6.0</v>
      </c>
      <c r="C141" t="s">
        <v>256</v>
      </c>
      <c r="D141" t="s">
        <v>486</v>
      </c>
      <c r="E141" s="144" t="s">
        <v>192</v>
      </c>
      <c r="F141" s="144">
        <v>2075</v>
      </c>
      <c r="G141" s="147">
        <v>15.756565486147236</v>
      </c>
      <c r="H141" s="147">
        <v>19.183374999999998</v>
      </c>
      <c r="I141" s="147">
        <v>23.481250000000003</v>
      </c>
      <c r="J141" s="147">
        <v>26.759812499999995</v>
      </c>
      <c r="K141" s="147">
        <v>30.035249999999998</v>
      </c>
      <c r="O141" s="204" t="str">
        <v>Nanticoke (Port Dover)</v>
      </c>
    </row>
    <row r="142" spans="2:15" x14ac:dyDescent="0.2">
      <c r="B142" s="21" t="str">
        <f t="shared" si="2"/>
        <v>AjaxIce Accretion2080RCP6.0</v>
      </c>
      <c r="C142" t="s">
        <v>256</v>
      </c>
      <c r="D142" t="s">
        <v>486</v>
      </c>
      <c r="E142" s="144" t="s">
        <v>192</v>
      </c>
      <c r="F142" s="144">
        <v>2080</v>
      </c>
      <c r="G142" s="147">
        <v>15.700027989233099</v>
      </c>
      <c r="H142" s="147">
        <v>19.152249999999999</v>
      </c>
      <c r="I142" s="147">
        <v>23.487500000000001</v>
      </c>
      <c r="J142" s="147">
        <v>26.795124999999995</v>
      </c>
      <c r="K142" s="147">
        <v>30.0825</v>
      </c>
      <c r="O142" s="204" t="str">
        <v>Napanee</v>
      </c>
    </row>
    <row r="143" spans="2:15" x14ac:dyDescent="0.2">
      <c r="B143" s="21" t="str">
        <f t="shared" si="2"/>
        <v>AjaxIce Accretion2085RCP6.0</v>
      </c>
      <c r="C143" t="s">
        <v>256</v>
      </c>
      <c r="D143" t="s">
        <v>486</v>
      </c>
      <c r="E143" s="144" t="s">
        <v>192</v>
      </c>
      <c r="F143" s="144">
        <v>2085</v>
      </c>
      <c r="G143" s="147">
        <v>15.643490492318964</v>
      </c>
      <c r="H143" s="147">
        <v>19.121124999999999</v>
      </c>
      <c r="I143" s="147">
        <v>23.493749999999999</v>
      </c>
      <c r="J143" s="147">
        <v>26.830437499999995</v>
      </c>
      <c r="K143" s="147">
        <v>30.129750000000001</v>
      </c>
      <c r="O143" s="204" t="str">
        <v>New Liskeard</v>
      </c>
    </row>
    <row r="144" spans="2:15" x14ac:dyDescent="0.2">
      <c r="B144" s="21" t="str">
        <f t="shared" si="2"/>
        <v>AjaxIce Accretion2090RCP6.0</v>
      </c>
      <c r="C144" t="s">
        <v>256</v>
      </c>
      <c r="D144" t="s">
        <v>486</v>
      </c>
      <c r="E144" s="144" t="s">
        <v>192</v>
      </c>
      <c r="F144" s="144">
        <v>2090</v>
      </c>
      <c r="G144" s="147">
        <v>15.221633784575028</v>
      </c>
      <c r="H144" s="147">
        <v>18.702666666666666</v>
      </c>
      <c r="I144" s="147">
        <v>23.074999999999999</v>
      </c>
      <c r="J144" s="147">
        <v>26.40433333333333</v>
      </c>
      <c r="K144" s="147">
        <v>29.693999999999999</v>
      </c>
      <c r="O144" s="204" t="str">
        <v>Newcastle</v>
      </c>
    </row>
    <row r="145" spans="2:15" x14ac:dyDescent="0.2">
      <c r="B145" s="21" t="str">
        <f t="shared" si="2"/>
        <v>AjaxIce Accretion2095RCP6.0</v>
      </c>
      <c r="C145" t="s">
        <v>256</v>
      </c>
      <c r="D145" t="s">
        <v>486</v>
      </c>
      <c r="E145" s="144" t="s">
        <v>192</v>
      </c>
      <c r="F145" s="144">
        <v>2095</v>
      </c>
      <c r="G145" s="147">
        <v>14.856314573745227</v>
      </c>
      <c r="H145" s="147">
        <v>18.315333333333335</v>
      </c>
      <c r="I145" s="147">
        <v>22.650000000000002</v>
      </c>
      <c r="J145" s="147">
        <v>25.942916666666662</v>
      </c>
      <c r="K145" s="147">
        <v>29.211000000000002</v>
      </c>
      <c r="O145" s="204" t="str">
        <v>Newmarket</v>
      </c>
    </row>
    <row r="146" spans="2:15" x14ac:dyDescent="0.2">
      <c r="B146" s="21" t="str">
        <f t="shared" si="2"/>
        <v>AjaxIce Accretion2100RCP6.0</v>
      </c>
      <c r="C146" t="s">
        <v>256</v>
      </c>
      <c r="D146" t="s">
        <v>486</v>
      </c>
      <c r="E146" s="144" t="s">
        <v>192</v>
      </c>
      <c r="F146" s="144">
        <v>2100</v>
      </c>
      <c r="G146" s="147">
        <v>14.490995362915426</v>
      </c>
      <c r="H146" s="147">
        <v>17.928000000000001</v>
      </c>
      <c r="I146" s="147">
        <v>22.225000000000001</v>
      </c>
      <c r="J146" s="147">
        <v>25.481499999999997</v>
      </c>
      <c r="K146" s="147">
        <v>28.728000000000002</v>
      </c>
      <c r="O146" s="204" t="str">
        <v>Niagara Falls</v>
      </c>
    </row>
    <row r="147" spans="2:15" x14ac:dyDescent="0.2">
      <c r="B147" s="21" t="str">
        <f t="shared" si="2"/>
        <v>AjaxIce Accretion2023RCP8.5</v>
      </c>
      <c r="C147" t="s">
        <v>256</v>
      </c>
      <c r="D147" t="s">
        <v>486</v>
      </c>
      <c r="E147" s="144" t="s">
        <v>191</v>
      </c>
      <c r="F147" s="144">
        <v>2023</v>
      </c>
      <c r="G147" s="147">
        <v>16.961249074240744</v>
      </c>
      <c r="H147" s="147">
        <v>20.35575</v>
      </c>
      <c r="I147" s="147">
        <v>24.65</v>
      </c>
      <c r="J147" s="147">
        <v>27.910999999999998</v>
      </c>
      <c r="K147" s="147">
        <v>31.184999999999999</v>
      </c>
      <c r="O147" s="204" t="str">
        <v>North Bay</v>
      </c>
    </row>
    <row r="148" spans="2:15" x14ac:dyDescent="0.2">
      <c r="B148" s="21" t="str">
        <f t="shared" si="2"/>
        <v>AjaxIce Accretion2025RCP8.5</v>
      </c>
      <c r="C148" t="s">
        <v>256</v>
      </c>
      <c r="D148" t="s">
        <v>486</v>
      </c>
      <c r="E148" s="144" t="s">
        <v>191</v>
      </c>
      <c r="F148" s="144">
        <v>2025</v>
      </c>
      <c r="G148" s="147">
        <v>16.909060615550771</v>
      </c>
      <c r="H148" s="147">
        <v>20.335000000000001</v>
      </c>
      <c r="I148" s="147">
        <v>24.666666666666664</v>
      </c>
      <c r="J148" s="147">
        <v>27.958083333333331</v>
      </c>
      <c r="K148" s="147">
        <v>31.258499999999998</v>
      </c>
      <c r="O148" s="204" t="str">
        <v>North York</v>
      </c>
    </row>
    <row r="149" spans="2:15" x14ac:dyDescent="0.2">
      <c r="B149" s="21" t="str">
        <f t="shared" si="2"/>
        <v>AjaxIce Accretion2030RCP8.5</v>
      </c>
      <c r="C149" t="s">
        <v>256</v>
      </c>
      <c r="D149" t="s">
        <v>486</v>
      </c>
      <c r="E149" s="144" t="s">
        <v>191</v>
      </c>
      <c r="F149" s="144">
        <v>2030</v>
      </c>
      <c r="G149" s="147">
        <v>16.856872156860803</v>
      </c>
      <c r="H149" s="147">
        <v>20.314249999999998</v>
      </c>
      <c r="I149" s="147">
        <v>24.683333333333334</v>
      </c>
      <c r="J149" s="147">
        <v>28.005166666666664</v>
      </c>
      <c r="K149" s="147">
        <v>31.332000000000001</v>
      </c>
      <c r="O149" s="204" t="str">
        <v>Norwood</v>
      </c>
    </row>
    <row r="150" spans="2:15" x14ac:dyDescent="0.2">
      <c r="B150" s="21" t="str">
        <f t="shared" si="2"/>
        <v>AjaxIce Accretion2035RCP8.5</v>
      </c>
      <c r="C150" t="s">
        <v>256</v>
      </c>
      <c r="D150" t="s">
        <v>486</v>
      </c>
      <c r="E150" s="144" t="s">
        <v>191</v>
      </c>
      <c r="F150" s="144">
        <v>2035</v>
      </c>
      <c r="G150" s="147">
        <v>16.80468369817083</v>
      </c>
      <c r="H150" s="147">
        <v>20.293499999999998</v>
      </c>
      <c r="I150" s="147">
        <v>24.7</v>
      </c>
      <c r="J150" s="147">
        <v>28.052249999999997</v>
      </c>
      <c r="K150" s="147">
        <v>31.4055</v>
      </c>
      <c r="O150" s="204" t="str">
        <v>Oakville</v>
      </c>
    </row>
    <row r="151" spans="2:15" x14ac:dyDescent="0.2">
      <c r="B151" s="21" t="str">
        <f t="shared" si="2"/>
        <v>AjaxIce Accretion2040RCP8.5</v>
      </c>
      <c r="C151" t="s">
        <v>256</v>
      </c>
      <c r="D151" t="s">
        <v>486</v>
      </c>
      <c r="E151" s="144" t="s">
        <v>191</v>
      </c>
      <c r="F151" s="144">
        <v>2040</v>
      </c>
      <c r="G151" s="147">
        <v>16.474156793134345</v>
      </c>
      <c r="H151" s="147">
        <v>19.933833333333332</v>
      </c>
      <c r="I151" s="147">
        <v>24.291666666666668</v>
      </c>
      <c r="J151" s="147">
        <v>27.609666666666662</v>
      </c>
      <c r="K151" s="147">
        <v>30.933</v>
      </c>
      <c r="O151" s="204" t="str">
        <v>Orangeville</v>
      </c>
    </row>
    <row r="152" spans="2:15" x14ac:dyDescent="0.2">
      <c r="B152" s="21" t="str">
        <f t="shared" si="2"/>
        <v>AjaxIce Accretion2045RCP8.5</v>
      </c>
      <c r="C152" t="s">
        <v>256</v>
      </c>
      <c r="D152" t="s">
        <v>486</v>
      </c>
      <c r="E152" s="144" t="s">
        <v>191</v>
      </c>
      <c r="F152" s="144">
        <v>2045</v>
      </c>
      <c r="G152" s="147">
        <v>16.143629888097859</v>
      </c>
      <c r="H152" s="147">
        <v>19.574166666666663</v>
      </c>
      <c r="I152" s="147">
        <v>23.883333333333333</v>
      </c>
      <c r="J152" s="147">
        <v>27.167083333333331</v>
      </c>
      <c r="K152" s="147">
        <v>30.4605</v>
      </c>
      <c r="O152" s="204" t="str">
        <v>Orillia</v>
      </c>
    </row>
    <row r="153" spans="2:15" x14ac:dyDescent="0.2">
      <c r="B153" s="21" t="str">
        <f t="shared" si="2"/>
        <v>AjaxIce Accretion2050RCP8.5</v>
      </c>
      <c r="C153" t="s">
        <v>256</v>
      </c>
      <c r="D153" t="s">
        <v>486</v>
      </c>
      <c r="E153" s="144" t="s">
        <v>191</v>
      </c>
      <c r="F153" s="144">
        <v>2050</v>
      </c>
      <c r="G153" s="147">
        <v>15.737719653842523</v>
      </c>
      <c r="H153" s="147">
        <v>19.172999999999998</v>
      </c>
      <c r="I153" s="147">
        <v>23.483333333333334</v>
      </c>
      <c r="J153" s="147">
        <v>26.771583333333329</v>
      </c>
      <c r="K153" s="147">
        <v>30.050999999999998</v>
      </c>
      <c r="O153" s="204" t="str">
        <v>Oshawa</v>
      </c>
    </row>
    <row r="154" spans="2:15" x14ac:dyDescent="0.2">
      <c r="B154" s="21" t="str">
        <f t="shared" si="2"/>
        <v>AjaxIce Accretion2055RCP8.5</v>
      </c>
      <c r="C154" t="s">
        <v>256</v>
      </c>
      <c r="D154" t="s">
        <v>486</v>
      </c>
      <c r="E154" s="144" t="s">
        <v>191</v>
      </c>
      <c r="F154" s="144">
        <v>2055</v>
      </c>
      <c r="G154" s="147">
        <v>15.662336324623677</v>
      </c>
      <c r="H154" s="147">
        <v>19.131499999999999</v>
      </c>
      <c r="I154" s="147">
        <v>23.491666666666667</v>
      </c>
      <c r="J154" s="147">
        <v>26.818666666666662</v>
      </c>
      <c r="K154" s="147">
        <v>30.114000000000001</v>
      </c>
      <c r="O154" s="204" t="str">
        <v>Ottawa (Barrhaven)</v>
      </c>
    </row>
    <row r="155" spans="2:15" x14ac:dyDescent="0.2">
      <c r="B155" s="21" t="str">
        <f t="shared" si="2"/>
        <v>AjaxIce Accretion2060RCP8.5</v>
      </c>
      <c r="C155" t="s">
        <v>256</v>
      </c>
      <c r="D155" t="s">
        <v>486</v>
      </c>
      <c r="E155" s="144" t="s">
        <v>191</v>
      </c>
      <c r="F155" s="144">
        <v>2060</v>
      </c>
      <c r="G155" s="147">
        <v>15.221633784575028</v>
      </c>
      <c r="H155" s="147">
        <v>18.702666666666666</v>
      </c>
      <c r="I155" s="147">
        <v>23.074999999999999</v>
      </c>
      <c r="J155" s="147">
        <v>26.40433333333333</v>
      </c>
      <c r="K155" s="147">
        <v>29.693999999999999</v>
      </c>
      <c r="O155" s="204" t="str">
        <v>Ottawa (Kanata)</v>
      </c>
    </row>
    <row r="156" spans="2:15" x14ac:dyDescent="0.2">
      <c r="B156" s="21" t="str">
        <f t="shared" si="2"/>
        <v>AjaxIce Accretion2065RCP8.5</v>
      </c>
      <c r="C156" t="s">
        <v>256</v>
      </c>
      <c r="D156" t="s">
        <v>486</v>
      </c>
      <c r="E156" s="144" t="s">
        <v>191</v>
      </c>
      <c r="F156" s="144">
        <v>2065</v>
      </c>
      <c r="G156" s="147">
        <v>14.856314573745227</v>
      </c>
      <c r="H156" s="147">
        <v>18.315333333333335</v>
      </c>
      <c r="I156" s="147">
        <v>22.650000000000002</v>
      </c>
      <c r="J156" s="147">
        <v>25.942916666666662</v>
      </c>
      <c r="K156" s="147">
        <v>29.211000000000002</v>
      </c>
      <c r="O156" s="204" t="str">
        <v>Ottawa (M-C Int'l Airport)</v>
      </c>
    </row>
    <row r="157" spans="2:15" x14ac:dyDescent="0.2">
      <c r="B157" s="21" t="str">
        <f t="shared" si="2"/>
        <v>AjaxIce Accretion2070RCP8.5</v>
      </c>
      <c r="C157" t="s">
        <v>256</v>
      </c>
      <c r="D157" t="s">
        <v>486</v>
      </c>
      <c r="E157" s="144" t="s">
        <v>191</v>
      </c>
      <c r="F157" s="144">
        <v>2070</v>
      </c>
      <c r="G157" s="147">
        <v>14.073487693395654</v>
      </c>
      <c r="H157" s="147">
        <v>17.464583333333334</v>
      </c>
      <c r="I157" s="147">
        <v>21.700000000000003</v>
      </c>
      <c r="J157" s="147">
        <v>24.907083333333329</v>
      </c>
      <c r="K157" s="147">
        <v>28.108499999999999</v>
      </c>
      <c r="O157" s="204" t="str">
        <v>Ottawa (Orleans)</v>
      </c>
    </row>
    <row r="158" spans="2:15" x14ac:dyDescent="0.2">
      <c r="B158" s="21" t="str">
        <f t="shared" si="2"/>
        <v>AjaxIce Accretion2075RCP8.5</v>
      </c>
      <c r="C158" t="s">
        <v>256</v>
      </c>
      <c r="D158" t="s">
        <v>486</v>
      </c>
      <c r="E158" s="144" t="s">
        <v>191</v>
      </c>
      <c r="F158" s="144">
        <v>2075</v>
      </c>
      <c r="G158" s="147">
        <v>13.655980023875882</v>
      </c>
      <c r="H158" s="147">
        <v>17.001166666666666</v>
      </c>
      <c r="I158" s="147">
        <v>21.175000000000001</v>
      </c>
      <c r="J158" s="147">
        <v>24.332666666666665</v>
      </c>
      <c r="K158" s="147">
        <v>27.489000000000001</v>
      </c>
      <c r="O158" s="204" t="str">
        <v>Ottawa (city hall)</v>
      </c>
    </row>
    <row r="159" spans="2:15" x14ac:dyDescent="0.2">
      <c r="B159" s="21" t="str">
        <f t="shared" si="2"/>
        <v>AjaxIce Accretion2080RCP8.5</v>
      </c>
      <c r="C159" t="s">
        <v>256</v>
      </c>
      <c r="D159" t="s">
        <v>486</v>
      </c>
      <c r="E159" s="144" t="s">
        <v>191</v>
      </c>
      <c r="F159" s="144">
        <v>2080</v>
      </c>
      <c r="G159" s="147">
        <v>13.23847235435611</v>
      </c>
      <c r="H159" s="147">
        <v>16.537749999999999</v>
      </c>
      <c r="I159" s="147">
        <v>20.650000000000002</v>
      </c>
      <c r="J159" s="147">
        <v>23.758249999999997</v>
      </c>
      <c r="K159" s="147">
        <v>26.869499999999999</v>
      </c>
      <c r="O159" s="204" t="str">
        <v>Owen Sound</v>
      </c>
    </row>
    <row r="160" spans="2:15" x14ac:dyDescent="0.2">
      <c r="B160" s="21" t="str">
        <f t="shared" si="2"/>
        <v>AjaxIce Accretion2085RCP8.5</v>
      </c>
      <c r="C160" t="s">
        <v>256</v>
      </c>
      <c r="D160" t="s">
        <v>486</v>
      </c>
      <c r="E160" s="144" t="s">
        <v>191</v>
      </c>
      <c r="F160" s="144">
        <v>2085</v>
      </c>
      <c r="G160" s="147">
        <v>12.333872403729938</v>
      </c>
      <c r="H160" s="147">
        <v>15.448374999999999</v>
      </c>
      <c r="I160" s="147">
        <v>19.337500000000002</v>
      </c>
      <c r="J160" s="147">
        <v>22.289249999999996</v>
      </c>
      <c r="K160" s="147">
        <v>25.21575</v>
      </c>
      <c r="O160" s="204" t="str">
        <v>Pagwa River</v>
      </c>
    </row>
    <row r="161" spans="2:15" x14ac:dyDescent="0.2">
      <c r="B161" s="21" t="str">
        <f t="shared" si="2"/>
        <v>AjaxIce Accretion2090RCP8.5</v>
      </c>
      <c r="C161" t="s">
        <v>256</v>
      </c>
      <c r="D161" t="s">
        <v>486</v>
      </c>
      <c r="E161" s="144" t="s">
        <v>191</v>
      </c>
      <c r="F161" s="144">
        <v>2090</v>
      </c>
      <c r="G161" s="147">
        <v>11.429272453103763</v>
      </c>
      <c r="H161" s="147">
        <v>14.358999999999998</v>
      </c>
      <c r="I161" s="147">
        <v>18.025000000000002</v>
      </c>
      <c r="J161" s="147">
        <v>20.820249999999998</v>
      </c>
      <c r="K161" s="147">
        <v>23.562000000000001</v>
      </c>
      <c r="O161" s="204" t="str">
        <v>Paris</v>
      </c>
    </row>
    <row r="162" spans="2:15" x14ac:dyDescent="0.2">
      <c r="B162" s="21" t="str">
        <f t="shared" si="2"/>
        <v>AjaxIce Accretion2095RCP8.5</v>
      </c>
      <c r="C162" t="s">
        <v>256</v>
      </c>
      <c r="D162" t="s">
        <v>486</v>
      </c>
      <c r="E162" s="144" t="s">
        <v>191</v>
      </c>
      <c r="F162" s="144">
        <v>2095</v>
      </c>
      <c r="G162" s="147">
        <v>11.429272453103763</v>
      </c>
      <c r="H162" s="147">
        <v>14.358999999999998</v>
      </c>
      <c r="I162" s="147">
        <v>18.025000000000002</v>
      </c>
      <c r="J162" s="147">
        <v>20.820249999999998</v>
      </c>
      <c r="K162" s="147">
        <v>23.562000000000001</v>
      </c>
      <c r="O162" s="204" t="str">
        <v>Parkhill</v>
      </c>
    </row>
    <row r="163" spans="2:15" x14ac:dyDescent="0.2">
      <c r="B163" s="21" t="str">
        <f t="shared" si="2"/>
        <v>AjaxIce Accretion2100RCP8.5</v>
      </c>
      <c r="C163" t="s">
        <v>256</v>
      </c>
      <c r="D163" t="s">
        <v>486</v>
      </c>
      <c r="E163" s="144" t="s">
        <v>191</v>
      </c>
      <c r="F163" s="144">
        <v>2100</v>
      </c>
      <c r="G163" s="147">
        <v>11.429272453103763</v>
      </c>
      <c r="H163" s="147">
        <v>14.358999999999998</v>
      </c>
      <c r="I163" s="147">
        <v>18.025000000000002</v>
      </c>
      <c r="J163" s="147">
        <v>20.820249999999998</v>
      </c>
      <c r="K163" s="147">
        <v>23.562000000000001</v>
      </c>
      <c r="O163" s="204" t="str">
        <v>Parry Sound</v>
      </c>
    </row>
    <row r="164" spans="2:15" x14ac:dyDescent="0.2">
      <c r="B164" s="21" t="str">
        <f t="shared" si="2"/>
        <v>AjaxWind2023RCP4.5</v>
      </c>
      <c r="C164" t="s">
        <v>256</v>
      </c>
      <c r="D164" t="s">
        <v>1</v>
      </c>
      <c r="E164" s="144" t="s">
        <v>193</v>
      </c>
      <c r="F164" s="144">
        <v>2023</v>
      </c>
      <c r="G164" s="147">
        <v>83.958814112756002</v>
      </c>
      <c r="H164" s="147">
        <v>90.390420000000006</v>
      </c>
      <c r="I164" s="147">
        <v>97.155200000000008</v>
      </c>
      <c r="J164" s="147">
        <v>103.92492700000001</v>
      </c>
      <c r="K164" s="147">
        <v>110.69057999999997</v>
      </c>
      <c r="O164" s="204" t="str">
        <v>Pelham (Fonthill)</v>
      </c>
    </row>
    <row r="165" spans="2:15" x14ac:dyDescent="0.2">
      <c r="B165" s="21" t="str">
        <f t="shared" si="2"/>
        <v>AjaxWind2025RCP4.5</v>
      </c>
      <c r="C165" t="s">
        <v>256</v>
      </c>
      <c r="D165" t="s">
        <v>1</v>
      </c>
      <c r="E165" s="144" t="s">
        <v>193</v>
      </c>
      <c r="F165" s="144">
        <v>2025</v>
      </c>
      <c r="G165" s="147">
        <v>83.974169708580035</v>
      </c>
      <c r="H165" s="147">
        <v>90.423497000000012</v>
      </c>
      <c r="I165" s="147">
        <v>97.208550000000002</v>
      </c>
      <c r="J165" s="147">
        <v>103.99585016666668</v>
      </c>
      <c r="K165" s="147">
        <v>110.77904399999997</v>
      </c>
      <c r="O165" s="204" t="str">
        <v>Pembroke</v>
      </c>
    </row>
    <row r="166" spans="2:15" x14ac:dyDescent="0.2">
      <c r="B166" s="21" t="str">
        <f t="shared" si="2"/>
        <v>AjaxWind2030RCP4.5</v>
      </c>
      <c r="C166" t="s">
        <v>256</v>
      </c>
      <c r="D166" t="s">
        <v>1</v>
      </c>
      <c r="E166" s="144" t="s">
        <v>193</v>
      </c>
      <c r="F166" s="144">
        <v>2030</v>
      </c>
      <c r="G166" s="147">
        <v>83.989525304404054</v>
      </c>
      <c r="H166" s="147">
        <v>90.456574000000003</v>
      </c>
      <c r="I166" s="147">
        <v>97.261899999999997</v>
      </c>
      <c r="J166" s="147">
        <v>104.06677333333334</v>
      </c>
      <c r="K166" s="147">
        <v>110.86750799999997</v>
      </c>
      <c r="O166" s="204" t="str">
        <v>Penetanguishene</v>
      </c>
    </row>
    <row r="167" spans="2:15" x14ac:dyDescent="0.2">
      <c r="B167" s="21" t="str">
        <f t="shared" si="2"/>
        <v>AjaxWind2035RCP4.5</v>
      </c>
      <c r="C167" t="s">
        <v>256</v>
      </c>
      <c r="D167" t="s">
        <v>1</v>
      </c>
      <c r="E167" s="144" t="s">
        <v>193</v>
      </c>
      <c r="F167" s="144">
        <v>2035</v>
      </c>
      <c r="G167" s="147">
        <v>84.004880900228088</v>
      </c>
      <c r="H167" s="147">
        <v>90.489651000000009</v>
      </c>
      <c r="I167" s="147">
        <v>97.315249999999992</v>
      </c>
      <c r="J167" s="147">
        <v>104.1376965</v>
      </c>
      <c r="K167" s="147">
        <v>110.95597199999997</v>
      </c>
      <c r="O167" s="204" t="str">
        <v>Perth</v>
      </c>
    </row>
    <row r="168" spans="2:15" x14ac:dyDescent="0.2">
      <c r="B168" s="21" t="str">
        <f t="shared" si="2"/>
        <v>AjaxWind2040RCP4.5</v>
      </c>
      <c r="C168" t="s">
        <v>256</v>
      </c>
      <c r="D168" t="s">
        <v>1</v>
      </c>
      <c r="E168" s="144" t="s">
        <v>193</v>
      </c>
      <c r="F168" s="144">
        <v>2040</v>
      </c>
      <c r="G168" s="147">
        <v>84.020236496052121</v>
      </c>
      <c r="H168" s="147">
        <v>90.522728000000015</v>
      </c>
      <c r="I168" s="147">
        <v>97.368600000000001</v>
      </c>
      <c r="J168" s="147">
        <v>104.20861966666668</v>
      </c>
      <c r="K168" s="147">
        <v>111.04443599999999</v>
      </c>
      <c r="O168" s="204" t="str">
        <v>Petawawa</v>
      </c>
    </row>
    <row r="169" spans="2:15" x14ac:dyDescent="0.2">
      <c r="B169" s="21" t="str">
        <f t="shared" si="2"/>
        <v>AjaxWind2045RCP4.5</v>
      </c>
      <c r="C169" t="s">
        <v>256</v>
      </c>
      <c r="D169" t="s">
        <v>1</v>
      </c>
      <c r="E169" s="144" t="s">
        <v>193</v>
      </c>
      <c r="F169" s="144">
        <v>2045</v>
      </c>
      <c r="G169" s="147">
        <v>84.03559209187614</v>
      </c>
      <c r="H169" s="147">
        <v>90.555805000000007</v>
      </c>
      <c r="I169" s="147">
        <v>97.421949999999995</v>
      </c>
      <c r="J169" s="147">
        <v>104.27954283333335</v>
      </c>
      <c r="K169" s="147">
        <v>111.13289999999999</v>
      </c>
      <c r="O169" s="204" t="str">
        <v>Peterborough</v>
      </c>
    </row>
    <row r="170" spans="2:15" x14ac:dyDescent="0.2">
      <c r="B170" s="21" t="str">
        <f t="shared" si="2"/>
        <v>AjaxWind2050RCP4.5</v>
      </c>
      <c r="C170" t="s">
        <v>256</v>
      </c>
      <c r="D170" t="s">
        <v>1</v>
      </c>
      <c r="E170" s="144" t="s">
        <v>193</v>
      </c>
      <c r="F170" s="144">
        <v>2050</v>
      </c>
      <c r="G170" s="147">
        <v>84.133030327195883</v>
      </c>
      <c r="H170" s="147">
        <v>90.691721400000006</v>
      </c>
      <c r="I170" s="147">
        <v>97.605279999999993</v>
      </c>
      <c r="J170" s="147">
        <v>104.5019994</v>
      </c>
      <c r="K170" s="147">
        <v>111.398292</v>
      </c>
      <c r="O170" s="204" t="str">
        <v>Petrolia</v>
      </c>
    </row>
    <row r="171" spans="2:15" x14ac:dyDescent="0.2">
      <c r="B171" s="21" t="str">
        <f t="shared" si="2"/>
        <v>AjaxWind2055RCP4.5</v>
      </c>
      <c r="C171" t="s">
        <v>256</v>
      </c>
      <c r="D171" t="s">
        <v>1</v>
      </c>
      <c r="E171" s="144" t="s">
        <v>193</v>
      </c>
      <c r="F171" s="144">
        <v>2055</v>
      </c>
      <c r="G171" s="147">
        <v>84.215112966691592</v>
      </c>
      <c r="H171" s="147">
        <v>90.794560800000014</v>
      </c>
      <c r="I171" s="147">
        <v>97.735259999999997</v>
      </c>
      <c r="J171" s="147">
        <v>104.65353280000001</v>
      </c>
      <c r="K171" s="147">
        <v>111.57521999999999</v>
      </c>
      <c r="O171" s="204" t="str">
        <v>Pickering (Dunbarton)</v>
      </c>
    </row>
    <row r="172" spans="2:15" x14ac:dyDescent="0.2">
      <c r="B172" s="21" t="str">
        <f t="shared" si="2"/>
        <v>AjaxWind2060RCP4.5</v>
      </c>
      <c r="C172" t="s">
        <v>256</v>
      </c>
      <c r="D172" t="s">
        <v>1</v>
      </c>
      <c r="E172" s="144" t="s">
        <v>193</v>
      </c>
      <c r="F172" s="144">
        <v>2060</v>
      </c>
      <c r="G172" s="147">
        <v>84.297195606187302</v>
      </c>
      <c r="H172" s="147">
        <v>90.897400200000007</v>
      </c>
      <c r="I172" s="147">
        <v>97.86524</v>
      </c>
      <c r="J172" s="147">
        <v>104.8050662</v>
      </c>
      <c r="K172" s="147">
        <v>111.75214799999999</v>
      </c>
      <c r="O172" s="204" t="str">
        <v>Picton</v>
      </c>
    </row>
    <row r="173" spans="2:15" x14ac:dyDescent="0.2">
      <c r="B173" s="21" t="str">
        <f t="shared" si="2"/>
        <v>AjaxWind2065RCP4.5</v>
      </c>
      <c r="C173" t="s">
        <v>256</v>
      </c>
      <c r="D173" t="s">
        <v>1</v>
      </c>
      <c r="E173" s="144" t="s">
        <v>193</v>
      </c>
      <c r="F173" s="144">
        <v>2065</v>
      </c>
      <c r="G173" s="147">
        <v>84.379278245683011</v>
      </c>
      <c r="H173" s="147">
        <v>91.000239600000015</v>
      </c>
      <c r="I173" s="147">
        <v>97.995220000000003</v>
      </c>
      <c r="J173" s="147">
        <v>104.9565996</v>
      </c>
      <c r="K173" s="147">
        <v>111.92907599999998</v>
      </c>
      <c r="O173" s="204" t="str">
        <v>Plattsville</v>
      </c>
    </row>
    <row r="174" spans="2:15" x14ac:dyDescent="0.2">
      <c r="B174" s="21" t="str">
        <f t="shared" si="2"/>
        <v>AjaxWind2070RCP4.5</v>
      </c>
      <c r="C174" t="s">
        <v>256</v>
      </c>
      <c r="D174" t="s">
        <v>1</v>
      </c>
      <c r="E174" s="144" t="s">
        <v>193</v>
      </c>
      <c r="F174" s="144">
        <v>2070</v>
      </c>
      <c r="G174" s="147">
        <v>84.461360885178721</v>
      </c>
      <c r="H174" s="147">
        <v>91.103079000000008</v>
      </c>
      <c r="I174" s="147">
        <v>98.125200000000007</v>
      </c>
      <c r="J174" s="147">
        <v>105.108133</v>
      </c>
      <c r="K174" s="147">
        <v>112.10600399999998</v>
      </c>
      <c r="O174" s="204" t="str">
        <v>Point Alexander</v>
      </c>
    </row>
    <row r="175" spans="2:15" x14ac:dyDescent="0.2">
      <c r="B175" s="21" t="str">
        <f t="shared" si="2"/>
        <v>AjaxWind2075RCP4.5</v>
      </c>
      <c r="C175" t="s">
        <v>256</v>
      </c>
      <c r="D175" t="s">
        <v>1</v>
      </c>
      <c r="E175" s="144" t="s">
        <v>193</v>
      </c>
      <c r="F175" s="144">
        <v>2075</v>
      </c>
      <c r="G175" s="147">
        <v>84.603749137365156</v>
      </c>
      <c r="H175" s="147">
        <v>91.286506000000003</v>
      </c>
      <c r="I175" s="147">
        <v>98.359616666666668</v>
      </c>
      <c r="J175" s="147">
        <v>105.38663616666666</v>
      </c>
      <c r="K175" s="147">
        <v>112.42852899999998</v>
      </c>
      <c r="O175" s="204" t="str">
        <v>Port Burwell</v>
      </c>
    </row>
    <row r="176" spans="2:15" x14ac:dyDescent="0.2">
      <c r="B176" s="21" t="str">
        <f t="shared" si="2"/>
        <v>AjaxWind2080RCP4.5</v>
      </c>
      <c r="C176" t="s">
        <v>256</v>
      </c>
      <c r="D176" t="s">
        <v>1</v>
      </c>
      <c r="E176" s="144" t="s">
        <v>193</v>
      </c>
      <c r="F176" s="144">
        <v>2080</v>
      </c>
      <c r="G176" s="147">
        <v>84.746137389551592</v>
      </c>
      <c r="H176" s="147">
        <v>91.469933000000012</v>
      </c>
      <c r="I176" s="147">
        <v>98.594033333333343</v>
      </c>
      <c r="J176" s="147">
        <v>105.66513933333333</v>
      </c>
      <c r="K176" s="147">
        <v>112.75105399999998</v>
      </c>
      <c r="O176" s="204" t="str">
        <v>Port Colborne</v>
      </c>
    </row>
    <row r="177" spans="2:15" x14ac:dyDescent="0.2">
      <c r="B177" s="21" t="str">
        <f t="shared" si="2"/>
        <v>AjaxWind2085RCP4.5</v>
      </c>
      <c r="C177" t="s">
        <v>256</v>
      </c>
      <c r="D177" t="s">
        <v>1</v>
      </c>
      <c r="E177" s="144" t="s">
        <v>193</v>
      </c>
      <c r="F177" s="144">
        <v>2085</v>
      </c>
      <c r="G177" s="147">
        <v>84.888525641738028</v>
      </c>
      <c r="H177" s="147">
        <v>91.653360000000006</v>
      </c>
      <c r="I177" s="147">
        <v>98.828450000000004</v>
      </c>
      <c r="J177" s="147">
        <v>105.9436425</v>
      </c>
      <c r="K177" s="147">
        <v>113.073579</v>
      </c>
      <c r="O177" s="204" t="str">
        <v>Port Elgin</v>
      </c>
    </row>
    <row r="178" spans="2:15" x14ac:dyDescent="0.2">
      <c r="B178" s="21" t="str">
        <f t="shared" si="2"/>
        <v>AjaxWind2090RCP4.5</v>
      </c>
      <c r="C178" t="s">
        <v>256</v>
      </c>
      <c r="D178" t="s">
        <v>1</v>
      </c>
      <c r="E178" s="144" t="s">
        <v>193</v>
      </c>
      <c r="F178" s="144">
        <v>2090</v>
      </c>
      <c r="G178" s="147">
        <v>85.030913893924478</v>
      </c>
      <c r="H178" s="147">
        <v>91.836787000000001</v>
      </c>
      <c r="I178" s="147">
        <v>99.062866666666665</v>
      </c>
      <c r="J178" s="147">
        <v>106.22214566666666</v>
      </c>
      <c r="K178" s="147">
        <v>113.39610399999999</v>
      </c>
      <c r="O178" s="204" t="str">
        <v>Port Hope</v>
      </c>
    </row>
    <row r="179" spans="2:15" x14ac:dyDescent="0.2">
      <c r="B179" s="21" t="str">
        <f t="shared" si="2"/>
        <v>AjaxWind2095RCP4.5</v>
      </c>
      <c r="C179" t="s">
        <v>256</v>
      </c>
      <c r="D179" t="s">
        <v>1</v>
      </c>
      <c r="E179" s="144" t="s">
        <v>193</v>
      </c>
      <c r="F179" s="144">
        <v>2095</v>
      </c>
      <c r="G179" s="147">
        <v>85.173302146110913</v>
      </c>
      <c r="H179" s="147">
        <v>92.02021400000001</v>
      </c>
      <c r="I179" s="147">
        <v>99.29728333333334</v>
      </c>
      <c r="J179" s="147">
        <v>106.50064883333333</v>
      </c>
      <c r="K179" s="147">
        <v>113.71862899999999</v>
      </c>
      <c r="O179" s="204" t="str">
        <v>Port Perry</v>
      </c>
    </row>
    <row r="180" spans="2:15" x14ac:dyDescent="0.2">
      <c r="B180" s="21" t="str">
        <f t="shared" si="2"/>
        <v>AjaxWind2100RCP4.5</v>
      </c>
      <c r="C180" t="s">
        <v>256</v>
      </c>
      <c r="D180" t="s">
        <v>1</v>
      </c>
      <c r="E180" s="144" t="s">
        <v>193</v>
      </c>
      <c r="F180" s="144">
        <v>2100</v>
      </c>
      <c r="G180" s="147">
        <v>85.315690398297349</v>
      </c>
      <c r="H180" s="147">
        <v>92.203641000000005</v>
      </c>
      <c r="I180" s="147">
        <v>99.531700000000001</v>
      </c>
      <c r="J180" s="147">
        <v>106.779152</v>
      </c>
      <c r="K180" s="147">
        <v>114.04115399999999</v>
      </c>
      <c r="O180" s="204" t="str">
        <v>Port Stanley</v>
      </c>
    </row>
    <row r="181" spans="2:15" x14ac:dyDescent="0.2">
      <c r="B181" s="21" t="str">
        <f t="shared" si="2"/>
        <v>AjaxWind2023RCP6.0</v>
      </c>
      <c r="C181" t="s">
        <v>256</v>
      </c>
      <c r="D181" t="s">
        <v>1</v>
      </c>
      <c r="E181" s="144" t="s">
        <v>192</v>
      </c>
      <c r="F181" s="144">
        <v>2023</v>
      </c>
      <c r="G181" s="147">
        <v>83.958814112756002</v>
      </c>
      <c r="H181" s="147">
        <v>90.390420000000006</v>
      </c>
      <c r="I181" s="147">
        <v>97.155200000000008</v>
      </c>
      <c r="J181" s="147">
        <v>103.92492700000001</v>
      </c>
      <c r="K181" s="147">
        <v>110.69057999999997</v>
      </c>
      <c r="O181" s="204" t="str">
        <v>Prescott</v>
      </c>
    </row>
    <row r="182" spans="2:15" x14ac:dyDescent="0.2">
      <c r="B182" s="21" t="str">
        <f t="shared" si="2"/>
        <v>AjaxWind2025RCP6.0</v>
      </c>
      <c r="C182" t="s">
        <v>256</v>
      </c>
      <c r="D182" t="s">
        <v>1</v>
      </c>
      <c r="E182" s="144" t="s">
        <v>192</v>
      </c>
      <c r="F182" s="144">
        <v>2025</v>
      </c>
      <c r="G182" s="147">
        <v>83.974169708580035</v>
      </c>
      <c r="H182" s="147">
        <v>90.423497000000012</v>
      </c>
      <c r="I182" s="147">
        <v>97.208550000000002</v>
      </c>
      <c r="J182" s="147">
        <v>103.99585016666668</v>
      </c>
      <c r="K182" s="147">
        <v>110.77904399999997</v>
      </c>
      <c r="O182" s="204" t="str">
        <v>Princeton</v>
      </c>
    </row>
    <row r="183" spans="2:15" x14ac:dyDescent="0.2">
      <c r="B183" s="21" t="str">
        <f t="shared" si="2"/>
        <v>AjaxWind2030RCP6.0</v>
      </c>
      <c r="C183" t="s">
        <v>256</v>
      </c>
      <c r="D183" t="s">
        <v>1</v>
      </c>
      <c r="E183" s="144" t="s">
        <v>192</v>
      </c>
      <c r="F183" s="144">
        <v>2030</v>
      </c>
      <c r="G183" s="147">
        <v>83.989525304404054</v>
      </c>
      <c r="H183" s="147">
        <v>90.456574000000003</v>
      </c>
      <c r="I183" s="147">
        <v>97.261899999999997</v>
      </c>
      <c r="J183" s="147">
        <v>104.06677333333334</v>
      </c>
      <c r="K183" s="147">
        <v>110.86750799999997</v>
      </c>
      <c r="O183" s="204" t="str">
        <v>Raith</v>
      </c>
    </row>
    <row r="184" spans="2:15" x14ac:dyDescent="0.2">
      <c r="B184" s="21" t="str">
        <f t="shared" si="2"/>
        <v>AjaxWind2035RCP6.0</v>
      </c>
      <c r="C184" t="s">
        <v>256</v>
      </c>
      <c r="D184" t="s">
        <v>1</v>
      </c>
      <c r="E184" s="144" t="s">
        <v>192</v>
      </c>
      <c r="F184" s="144">
        <v>2035</v>
      </c>
      <c r="G184" s="147">
        <v>84.004880900228088</v>
      </c>
      <c r="H184" s="147">
        <v>90.489651000000009</v>
      </c>
      <c r="I184" s="147">
        <v>97.315249999999992</v>
      </c>
      <c r="J184" s="147">
        <v>104.1376965</v>
      </c>
      <c r="K184" s="147">
        <v>110.95597199999997</v>
      </c>
      <c r="O184" s="204" t="str">
        <v>Rayside-Balfour (Chelmsford)</v>
      </c>
    </row>
    <row r="185" spans="2:15" x14ac:dyDescent="0.2">
      <c r="B185" s="21" t="str">
        <f t="shared" si="2"/>
        <v>AjaxWind2040RCP6.0</v>
      </c>
      <c r="C185" t="s">
        <v>256</v>
      </c>
      <c r="D185" t="s">
        <v>1</v>
      </c>
      <c r="E185" s="144" t="s">
        <v>192</v>
      </c>
      <c r="F185" s="144">
        <v>2040</v>
      </c>
      <c r="G185" s="147">
        <v>84.020236496052121</v>
      </c>
      <c r="H185" s="147">
        <v>90.522728000000015</v>
      </c>
      <c r="I185" s="147">
        <v>97.368600000000001</v>
      </c>
      <c r="J185" s="147">
        <v>104.20861966666668</v>
      </c>
      <c r="K185" s="147">
        <v>111.04443599999999</v>
      </c>
      <c r="O185" s="204" t="str">
        <v>Red Lake</v>
      </c>
    </row>
    <row r="186" spans="2:15" x14ac:dyDescent="0.2">
      <c r="B186" s="21" t="str">
        <f t="shared" si="2"/>
        <v>AjaxWind2045RCP6.0</v>
      </c>
      <c r="C186" t="s">
        <v>256</v>
      </c>
      <c r="D186" t="s">
        <v>1</v>
      </c>
      <c r="E186" s="144" t="s">
        <v>192</v>
      </c>
      <c r="F186" s="144">
        <v>2045</v>
      </c>
      <c r="G186" s="147">
        <v>84.03559209187614</v>
      </c>
      <c r="H186" s="147">
        <v>90.555805000000007</v>
      </c>
      <c r="I186" s="147">
        <v>97.421949999999995</v>
      </c>
      <c r="J186" s="147">
        <v>104.27954283333335</v>
      </c>
      <c r="K186" s="147">
        <v>111.13289999999999</v>
      </c>
      <c r="O186" s="204" t="str">
        <v>Renfrew</v>
      </c>
    </row>
    <row r="187" spans="2:15" x14ac:dyDescent="0.2">
      <c r="B187" s="21" t="str">
        <f t="shared" si="2"/>
        <v>AjaxWind2050RCP6.0</v>
      </c>
      <c r="C187" t="s">
        <v>256</v>
      </c>
      <c r="D187" t="s">
        <v>1</v>
      </c>
      <c r="E187" s="144" t="s">
        <v>192</v>
      </c>
      <c r="F187" s="144">
        <v>2050</v>
      </c>
      <c r="G187" s="147">
        <v>84.133030327195883</v>
      </c>
      <c r="H187" s="147">
        <v>90.691721400000006</v>
      </c>
      <c r="I187" s="147">
        <v>97.605279999999993</v>
      </c>
      <c r="J187" s="147">
        <v>104.5019994</v>
      </c>
      <c r="K187" s="147">
        <v>111.398292</v>
      </c>
      <c r="O187" s="204" t="str">
        <v>Richmond Hill</v>
      </c>
    </row>
    <row r="188" spans="2:15" x14ac:dyDescent="0.2">
      <c r="B188" s="21" t="str">
        <f t="shared" si="2"/>
        <v>AjaxWind2055RCP6.0</v>
      </c>
      <c r="C188" t="s">
        <v>256</v>
      </c>
      <c r="D188" t="s">
        <v>1</v>
      </c>
      <c r="E188" s="144" t="s">
        <v>192</v>
      </c>
      <c r="F188" s="144">
        <v>2055</v>
      </c>
      <c r="G188" s="147">
        <v>84.215112966691592</v>
      </c>
      <c r="H188" s="147">
        <v>90.794560800000014</v>
      </c>
      <c r="I188" s="147">
        <v>97.735259999999997</v>
      </c>
      <c r="J188" s="147">
        <v>104.65353280000001</v>
      </c>
      <c r="K188" s="147">
        <v>111.57521999999999</v>
      </c>
      <c r="O188" s="204" t="str">
        <v>Rockland</v>
      </c>
    </row>
    <row r="189" spans="2:15" x14ac:dyDescent="0.2">
      <c r="B189" s="21" t="str">
        <f t="shared" si="2"/>
        <v>AjaxWind2060RCP6.0</v>
      </c>
      <c r="C189" t="s">
        <v>256</v>
      </c>
      <c r="D189" t="s">
        <v>1</v>
      </c>
      <c r="E189" s="144" t="s">
        <v>192</v>
      </c>
      <c r="F189" s="144">
        <v>2060</v>
      </c>
      <c r="G189" s="147">
        <v>84.297195606187302</v>
      </c>
      <c r="H189" s="147">
        <v>90.897400200000007</v>
      </c>
      <c r="I189" s="147">
        <v>97.86524</v>
      </c>
      <c r="J189" s="147">
        <v>104.8050662</v>
      </c>
      <c r="K189" s="147">
        <v>111.75214799999999</v>
      </c>
      <c r="O189" s="204" t="str">
        <v>Sarnia</v>
      </c>
    </row>
    <row r="190" spans="2:15" x14ac:dyDescent="0.2">
      <c r="B190" s="21" t="str">
        <f t="shared" si="2"/>
        <v>AjaxWind2065RCP6.0</v>
      </c>
      <c r="C190" t="s">
        <v>256</v>
      </c>
      <c r="D190" t="s">
        <v>1</v>
      </c>
      <c r="E190" s="144" t="s">
        <v>192</v>
      </c>
      <c r="F190" s="144">
        <v>2065</v>
      </c>
      <c r="G190" s="147">
        <v>84.379278245683011</v>
      </c>
      <c r="H190" s="147">
        <v>91.000239600000015</v>
      </c>
      <c r="I190" s="147">
        <v>97.995220000000003</v>
      </c>
      <c r="J190" s="147">
        <v>104.9565996</v>
      </c>
      <c r="K190" s="147">
        <v>111.92907599999998</v>
      </c>
      <c r="O190" s="204" t="str">
        <v>Sault Ste. Marie</v>
      </c>
    </row>
    <row r="191" spans="2:15" x14ac:dyDescent="0.2">
      <c r="B191" s="21" t="str">
        <f t="shared" si="2"/>
        <v>AjaxWind2070RCP6.0</v>
      </c>
      <c r="C191" t="s">
        <v>256</v>
      </c>
      <c r="D191" t="s">
        <v>1</v>
      </c>
      <c r="E191" s="144" t="s">
        <v>192</v>
      </c>
      <c r="F191" s="144">
        <v>2070</v>
      </c>
      <c r="G191" s="147">
        <v>84.461360885178721</v>
      </c>
      <c r="H191" s="147">
        <v>91.103079000000008</v>
      </c>
      <c r="I191" s="147">
        <v>98.125200000000007</v>
      </c>
      <c r="J191" s="147">
        <v>105.108133</v>
      </c>
      <c r="K191" s="147">
        <v>112.10600399999998</v>
      </c>
      <c r="O191" s="204" t="str">
        <v>Scarborough</v>
      </c>
    </row>
    <row r="192" spans="2:15" x14ac:dyDescent="0.2">
      <c r="B192" s="21" t="str">
        <f t="shared" si="2"/>
        <v>AjaxWind2075RCP6.0</v>
      </c>
      <c r="C192" t="s">
        <v>256</v>
      </c>
      <c r="D192" t="s">
        <v>1</v>
      </c>
      <c r="E192" s="144" t="s">
        <v>192</v>
      </c>
      <c r="F192" s="144">
        <v>2075</v>
      </c>
      <c r="G192" s="147">
        <v>84.674943263458374</v>
      </c>
      <c r="H192" s="147">
        <v>91.3782195</v>
      </c>
      <c r="I192" s="147">
        <v>98.476825000000005</v>
      </c>
      <c r="J192" s="147">
        <v>105.52588775</v>
      </c>
      <c r="K192" s="147">
        <v>112.58979149999999</v>
      </c>
      <c r="O192" s="204" t="str">
        <v>Schreiber</v>
      </c>
    </row>
    <row r="193" spans="2:15" x14ac:dyDescent="0.2">
      <c r="B193" s="21" t="str">
        <f t="shared" si="2"/>
        <v>AjaxWind2080RCP6.0</v>
      </c>
      <c r="C193" t="s">
        <v>256</v>
      </c>
      <c r="D193" t="s">
        <v>1</v>
      </c>
      <c r="E193" s="144" t="s">
        <v>192</v>
      </c>
      <c r="F193" s="144">
        <v>2080</v>
      </c>
      <c r="G193" s="147">
        <v>84.888525641738028</v>
      </c>
      <c r="H193" s="147">
        <v>91.653360000000006</v>
      </c>
      <c r="I193" s="147">
        <v>98.828450000000004</v>
      </c>
      <c r="J193" s="147">
        <v>105.9436425</v>
      </c>
      <c r="K193" s="147">
        <v>113.073579</v>
      </c>
      <c r="O193" s="204" t="str">
        <v>Seaforth</v>
      </c>
    </row>
    <row r="194" spans="2:15" x14ac:dyDescent="0.2">
      <c r="B194" s="21" t="str">
        <f t="shared" si="2"/>
        <v>AjaxWind2085RCP6.0</v>
      </c>
      <c r="C194" t="s">
        <v>256</v>
      </c>
      <c r="D194" t="s">
        <v>1</v>
      </c>
      <c r="E194" s="144" t="s">
        <v>192</v>
      </c>
      <c r="F194" s="144">
        <v>2085</v>
      </c>
      <c r="G194" s="147">
        <v>85.102108020017695</v>
      </c>
      <c r="H194" s="147">
        <v>91.928500500000013</v>
      </c>
      <c r="I194" s="147">
        <v>99.180075000000002</v>
      </c>
      <c r="J194" s="147">
        <v>106.36139725</v>
      </c>
      <c r="K194" s="147">
        <v>113.55736649999999</v>
      </c>
      <c r="O194" s="204" t="str">
        <v>Shelburne</v>
      </c>
    </row>
    <row r="195" spans="2:15" x14ac:dyDescent="0.2">
      <c r="B195" s="21" t="str">
        <f t="shared" si="2"/>
        <v>AjaxWind2090RCP6.0</v>
      </c>
      <c r="C195" t="s">
        <v>256</v>
      </c>
      <c r="D195" t="s">
        <v>1</v>
      </c>
      <c r="E195" s="144" t="s">
        <v>192</v>
      </c>
      <c r="F195" s="144">
        <v>2090</v>
      </c>
      <c r="G195" s="147">
        <v>85.756814787423963</v>
      </c>
      <c r="H195" s="147">
        <v>92.744901000000013</v>
      </c>
      <c r="I195" s="147">
        <v>100.20099999999999</v>
      </c>
      <c r="J195" s="147">
        <v>107.55757699999999</v>
      </c>
      <c r="K195" s="147">
        <v>114.93316599999999</v>
      </c>
      <c r="O195" s="204" t="str">
        <v>Simcoe</v>
      </c>
    </row>
    <row r="196" spans="2:15" x14ac:dyDescent="0.2">
      <c r="B196" s="21" t="str">
        <f t="shared" si="2"/>
        <v>AjaxWind2095RCP6.0</v>
      </c>
      <c r="C196" t="s">
        <v>256</v>
      </c>
      <c r="D196" t="s">
        <v>1</v>
      </c>
      <c r="E196" s="144" t="s">
        <v>192</v>
      </c>
      <c r="F196" s="144">
        <v>2095</v>
      </c>
      <c r="G196" s="147">
        <v>86.197939176550577</v>
      </c>
      <c r="H196" s="147">
        <v>93.286161000000007</v>
      </c>
      <c r="I196" s="147">
        <v>100.8703</v>
      </c>
      <c r="J196" s="147">
        <v>108.33600199999999</v>
      </c>
      <c r="K196" s="147">
        <v>115.82517799999999</v>
      </c>
      <c r="O196" s="204" t="str">
        <v>Sioux Lookout</v>
      </c>
    </row>
    <row r="197" spans="2:15" x14ac:dyDescent="0.2">
      <c r="B197" s="21" t="str">
        <f t="shared" si="2"/>
        <v>AjaxWind2100RCP6.0</v>
      </c>
      <c r="C197" t="s">
        <v>256</v>
      </c>
      <c r="D197" t="s">
        <v>1</v>
      </c>
      <c r="E197" s="144" t="s">
        <v>192</v>
      </c>
      <c r="F197" s="144">
        <v>2100</v>
      </c>
      <c r="G197" s="147">
        <v>86.639063565677191</v>
      </c>
      <c r="H197" s="147">
        <v>93.827421000000015</v>
      </c>
      <c r="I197" s="147">
        <v>101.53959999999999</v>
      </c>
      <c r="J197" s="147">
        <v>109.11442699999999</v>
      </c>
      <c r="K197" s="147">
        <v>116.71718999999999</v>
      </c>
      <c r="O197" s="204" t="str">
        <v>Smiths Falls</v>
      </c>
    </row>
    <row r="198" spans="2:15" x14ac:dyDescent="0.2">
      <c r="B198" s="21" t="str">
        <f t="shared" si="2"/>
        <v>AjaxWind2023RCP8.5</v>
      </c>
      <c r="C198" t="s">
        <v>256</v>
      </c>
      <c r="D198" t="s">
        <v>1</v>
      </c>
      <c r="E198" s="144" t="s">
        <v>191</v>
      </c>
      <c r="F198" s="144">
        <v>2023</v>
      </c>
      <c r="G198" s="147">
        <v>83.958814112756002</v>
      </c>
      <c r="H198" s="147">
        <v>90.390420000000006</v>
      </c>
      <c r="I198" s="147">
        <v>97.155200000000008</v>
      </c>
      <c r="J198" s="147">
        <v>103.92492700000001</v>
      </c>
      <c r="K198" s="147">
        <v>110.69057999999997</v>
      </c>
      <c r="O198" s="204" t="str">
        <v>Smithville</v>
      </c>
    </row>
    <row r="199" spans="2:15" x14ac:dyDescent="0.2">
      <c r="B199" s="21" t="str">
        <f t="shared" si="2"/>
        <v>AjaxWind2025RCP8.5</v>
      </c>
      <c r="C199" t="s">
        <v>256</v>
      </c>
      <c r="D199" t="s">
        <v>1</v>
      </c>
      <c r="E199" s="144" t="s">
        <v>191</v>
      </c>
      <c r="F199" s="144">
        <v>2025</v>
      </c>
      <c r="G199" s="147">
        <v>83.989525304404054</v>
      </c>
      <c r="H199" s="147">
        <v>90.456574000000003</v>
      </c>
      <c r="I199" s="147">
        <v>97.261899999999997</v>
      </c>
      <c r="J199" s="147">
        <v>104.06677333333334</v>
      </c>
      <c r="K199" s="147">
        <v>110.86750799999997</v>
      </c>
      <c r="O199" s="204" t="str">
        <v>Smooth Rock Falls</v>
      </c>
    </row>
    <row r="200" spans="2:15" x14ac:dyDescent="0.2">
      <c r="B200" s="21" t="str">
        <f t="shared" si="2"/>
        <v>AjaxWind2030RCP8.5</v>
      </c>
      <c r="C200" t="s">
        <v>256</v>
      </c>
      <c r="D200" t="s">
        <v>1</v>
      </c>
      <c r="E200" s="144" t="s">
        <v>191</v>
      </c>
      <c r="F200" s="144">
        <v>2030</v>
      </c>
      <c r="G200" s="147">
        <v>84.020236496052121</v>
      </c>
      <c r="H200" s="147">
        <v>90.522728000000015</v>
      </c>
      <c r="I200" s="147">
        <v>97.368600000000001</v>
      </c>
      <c r="J200" s="147">
        <v>104.20861966666668</v>
      </c>
      <c r="K200" s="147">
        <v>111.04443599999999</v>
      </c>
      <c r="O200" s="204" t="str">
        <v>South River</v>
      </c>
    </row>
    <row r="201" spans="2:15" x14ac:dyDescent="0.2">
      <c r="B201" s="21" t="str">
        <f t="shared" si="2"/>
        <v>AjaxWind2035RCP8.5</v>
      </c>
      <c r="C201" t="s">
        <v>256</v>
      </c>
      <c r="D201" t="s">
        <v>1</v>
      </c>
      <c r="E201" s="144" t="s">
        <v>191</v>
      </c>
      <c r="F201" s="144">
        <v>2035</v>
      </c>
      <c r="G201" s="147">
        <v>84.050947687700173</v>
      </c>
      <c r="H201" s="147">
        <v>90.588882000000012</v>
      </c>
      <c r="I201" s="147">
        <v>97.47529999999999</v>
      </c>
      <c r="J201" s="147">
        <v>104.35046600000001</v>
      </c>
      <c r="K201" s="147">
        <v>111.22136399999999</v>
      </c>
      <c r="O201" s="204" t="str">
        <v>Southampton</v>
      </c>
    </row>
    <row r="202" spans="2:15" x14ac:dyDescent="0.2">
      <c r="B202" s="21" t="str">
        <f t="shared" si="2"/>
        <v>AjaxWind2040RCP8.5</v>
      </c>
      <c r="C202" t="s">
        <v>256</v>
      </c>
      <c r="D202" t="s">
        <v>1</v>
      </c>
      <c r="E202" s="144" t="s">
        <v>191</v>
      </c>
      <c r="F202" s="144">
        <v>2040</v>
      </c>
      <c r="G202" s="147">
        <v>84.187752086859689</v>
      </c>
      <c r="H202" s="147">
        <v>90.760281000000006</v>
      </c>
      <c r="I202" s="147">
        <v>97.691933333333324</v>
      </c>
      <c r="J202" s="147">
        <v>104.60302166666668</v>
      </c>
      <c r="K202" s="147">
        <v>111.51624399999999</v>
      </c>
      <c r="O202" s="204" t="str">
        <v>St. Catharines</v>
      </c>
    </row>
    <row r="203" spans="2:15" x14ac:dyDescent="0.2">
      <c r="B203" s="21" t="str">
        <f t="shared" si="2"/>
        <v>AjaxWind2045RCP8.5</v>
      </c>
      <c r="C203" t="s">
        <v>256</v>
      </c>
      <c r="D203" t="s">
        <v>1</v>
      </c>
      <c r="E203" s="144" t="s">
        <v>191</v>
      </c>
      <c r="F203" s="144">
        <v>2045</v>
      </c>
      <c r="G203" s="147">
        <v>84.324556486019205</v>
      </c>
      <c r="H203" s="147">
        <v>90.931680000000014</v>
      </c>
      <c r="I203" s="147">
        <v>97.908566666666673</v>
      </c>
      <c r="J203" s="147">
        <v>104.85557733333333</v>
      </c>
      <c r="K203" s="147">
        <v>111.81112399999999</v>
      </c>
      <c r="O203" s="204" t="str">
        <v>St. Mary's</v>
      </c>
    </row>
    <row r="204" spans="2:15" x14ac:dyDescent="0.2">
      <c r="B204" s="21" t="str">
        <f t="shared" ref="B204:B267" si="3">C204&amp;D204&amp;F204&amp;E204</f>
        <v>AjaxWind2050RCP8.5</v>
      </c>
      <c r="C204" t="s">
        <v>256</v>
      </c>
      <c r="D204" t="s">
        <v>1</v>
      </c>
      <c r="E204" s="144" t="s">
        <v>191</v>
      </c>
      <c r="F204" s="144">
        <v>2050</v>
      </c>
      <c r="G204" s="147">
        <v>84.746137389551592</v>
      </c>
      <c r="H204" s="147">
        <v>91.469933000000012</v>
      </c>
      <c r="I204" s="147">
        <v>98.594033333333343</v>
      </c>
      <c r="J204" s="147">
        <v>105.66513933333333</v>
      </c>
      <c r="K204" s="147">
        <v>112.75105399999998</v>
      </c>
      <c r="O204" s="204" t="str">
        <v>St. Thomas</v>
      </c>
    </row>
    <row r="205" spans="2:15" x14ac:dyDescent="0.2">
      <c r="B205" s="21" t="str">
        <f t="shared" si="3"/>
        <v>AjaxWind2055RCP8.5</v>
      </c>
      <c r="C205" t="s">
        <v>256</v>
      </c>
      <c r="D205" t="s">
        <v>1</v>
      </c>
      <c r="E205" s="144" t="s">
        <v>191</v>
      </c>
      <c r="F205" s="144">
        <v>2055</v>
      </c>
      <c r="G205" s="147">
        <v>85.030913893924478</v>
      </c>
      <c r="H205" s="147">
        <v>91.836787000000001</v>
      </c>
      <c r="I205" s="147">
        <v>99.062866666666665</v>
      </c>
      <c r="J205" s="147">
        <v>106.22214566666666</v>
      </c>
      <c r="K205" s="147">
        <v>113.39610399999999</v>
      </c>
      <c r="O205" s="204" t="str">
        <v>Stirling</v>
      </c>
    </row>
    <row r="206" spans="2:15" x14ac:dyDescent="0.2">
      <c r="B206" s="21" t="str">
        <f t="shared" si="3"/>
        <v>AjaxWind2060RCP8.5</v>
      </c>
      <c r="C206" t="s">
        <v>256</v>
      </c>
      <c r="D206" t="s">
        <v>1</v>
      </c>
      <c r="E206" s="144" t="s">
        <v>191</v>
      </c>
      <c r="F206" s="144">
        <v>2060</v>
      </c>
      <c r="G206" s="147">
        <v>85.756814787423963</v>
      </c>
      <c r="H206" s="147">
        <v>92.744901000000013</v>
      </c>
      <c r="I206" s="147">
        <v>100.20099999999999</v>
      </c>
      <c r="J206" s="147">
        <v>107.55757699999999</v>
      </c>
      <c r="K206" s="147">
        <v>114.93316599999999</v>
      </c>
      <c r="O206" s="204" t="str">
        <v>Stratford</v>
      </c>
    </row>
    <row r="207" spans="2:15" x14ac:dyDescent="0.2">
      <c r="B207" s="21" t="str">
        <f t="shared" si="3"/>
        <v>AjaxWind2065RCP8.5</v>
      </c>
      <c r="C207" t="s">
        <v>256</v>
      </c>
      <c r="D207" t="s">
        <v>1</v>
      </c>
      <c r="E207" s="144" t="s">
        <v>191</v>
      </c>
      <c r="F207" s="144">
        <v>2065</v>
      </c>
      <c r="G207" s="147">
        <v>86.197939176550577</v>
      </c>
      <c r="H207" s="147">
        <v>93.286161000000007</v>
      </c>
      <c r="I207" s="147">
        <v>100.8703</v>
      </c>
      <c r="J207" s="147">
        <v>108.33600199999999</v>
      </c>
      <c r="K207" s="147">
        <v>115.82517799999999</v>
      </c>
      <c r="O207" s="204" t="str">
        <v>Strathroy</v>
      </c>
    </row>
    <row r="208" spans="2:15" x14ac:dyDescent="0.2">
      <c r="B208" s="21" t="str">
        <f t="shared" si="3"/>
        <v>AjaxWind2070RCP8.5</v>
      </c>
      <c r="C208" t="s">
        <v>256</v>
      </c>
      <c r="D208" t="s">
        <v>1</v>
      </c>
      <c r="E208" s="144" t="s">
        <v>191</v>
      </c>
      <c r="F208" s="144">
        <v>2070</v>
      </c>
      <c r="G208" s="147">
        <v>86.770284111809787</v>
      </c>
      <c r="H208" s="147">
        <v>94.004834000000017</v>
      </c>
      <c r="I208" s="147">
        <v>101.77563333333333</v>
      </c>
      <c r="J208" s="147">
        <v>109.405039</v>
      </c>
      <c r="K208" s="147">
        <v>117.05630199999999</v>
      </c>
      <c r="O208" s="204" t="str">
        <v>Sturgeon Falls</v>
      </c>
    </row>
    <row r="209" spans="2:15" x14ac:dyDescent="0.2">
      <c r="B209" s="21" t="str">
        <f t="shared" si="3"/>
        <v>AjaxWind2075RCP8.5</v>
      </c>
      <c r="C209" t="s">
        <v>256</v>
      </c>
      <c r="D209" t="s">
        <v>1</v>
      </c>
      <c r="E209" s="144" t="s">
        <v>191</v>
      </c>
      <c r="F209" s="144">
        <v>2075</v>
      </c>
      <c r="G209" s="147">
        <v>86.901504657942382</v>
      </c>
      <c r="H209" s="147">
        <v>94.182247000000004</v>
      </c>
      <c r="I209" s="147">
        <v>102.01166666666667</v>
      </c>
      <c r="J209" s="147">
        <v>109.69565100000001</v>
      </c>
      <c r="K209" s="147">
        <v>117.39541399999997</v>
      </c>
      <c r="O209" s="204" t="str">
        <v>Sudbury</v>
      </c>
    </row>
    <row r="210" spans="2:15" x14ac:dyDescent="0.2">
      <c r="B210" s="21" t="str">
        <f t="shared" si="3"/>
        <v>AjaxWind2080RCP8.5</v>
      </c>
      <c r="C210" t="s">
        <v>256</v>
      </c>
      <c r="D210" t="s">
        <v>1</v>
      </c>
      <c r="E210" s="144" t="s">
        <v>191</v>
      </c>
      <c r="F210" s="144">
        <v>2080</v>
      </c>
      <c r="G210" s="147">
        <v>87.032725204074978</v>
      </c>
      <c r="H210" s="147">
        <v>94.359660000000005</v>
      </c>
      <c r="I210" s="147">
        <v>102.24770000000001</v>
      </c>
      <c r="J210" s="147">
        <v>109.98626300000002</v>
      </c>
      <c r="K210" s="147">
        <v>117.73452599999997</v>
      </c>
      <c r="O210" s="204" t="str">
        <v>Sundridge</v>
      </c>
    </row>
    <row r="211" spans="2:15" x14ac:dyDescent="0.2">
      <c r="B211" s="21" t="str">
        <f t="shared" si="3"/>
        <v>AjaxWind2085RCP8.5</v>
      </c>
      <c r="C211" t="s">
        <v>256</v>
      </c>
      <c r="D211" t="s">
        <v>1</v>
      </c>
      <c r="E211" s="144" t="s">
        <v>191</v>
      </c>
      <c r="F211" s="144">
        <v>2085</v>
      </c>
      <c r="G211" s="147">
        <v>87.31331381867767</v>
      </c>
      <c r="H211" s="147">
        <v>94.756584000000004</v>
      </c>
      <c r="I211" s="147">
        <v>102.79089999999999</v>
      </c>
      <c r="J211" s="147">
        <v>110.65051900000002</v>
      </c>
      <c r="K211" s="147">
        <v>118.52517299999997</v>
      </c>
      <c r="O211" s="204" t="str">
        <v>Tavistock</v>
      </c>
    </row>
    <row r="212" spans="2:15" x14ac:dyDescent="0.2">
      <c r="B212" s="21" t="str">
        <f t="shared" si="3"/>
        <v>AjaxWind2090RCP8.5</v>
      </c>
      <c r="C212" t="s">
        <v>256</v>
      </c>
      <c r="D212" t="s">
        <v>1</v>
      </c>
      <c r="E212" s="144" t="s">
        <v>191</v>
      </c>
      <c r="F212" s="144">
        <v>2090</v>
      </c>
      <c r="G212" s="147">
        <v>87.593902433280363</v>
      </c>
      <c r="H212" s="147">
        <v>95.153508000000002</v>
      </c>
      <c r="I212" s="147">
        <v>103.33409999999999</v>
      </c>
      <c r="J212" s="147">
        <v>111.31477500000001</v>
      </c>
      <c r="K212" s="147">
        <v>119.31581999999997</v>
      </c>
      <c r="O212" s="204" t="str">
        <v>Temagami</v>
      </c>
    </row>
    <row r="213" spans="2:15" x14ac:dyDescent="0.2">
      <c r="B213" s="21" t="str">
        <f t="shared" si="3"/>
        <v>AjaxWind2095RCP8.5</v>
      </c>
      <c r="C213" t="s">
        <v>256</v>
      </c>
      <c r="D213" t="s">
        <v>1</v>
      </c>
      <c r="E213" s="144" t="s">
        <v>191</v>
      </c>
      <c r="F213" s="144">
        <v>2095</v>
      </c>
      <c r="G213" s="147">
        <v>87.593902433280363</v>
      </c>
      <c r="H213" s="147">
        <v>95.153508000000002</v>
      </c>
      <c r="I213" s="147">
        <v>103.33409999999999</v>
      </c>
      <c r="J213" s="147">
        <v>111.31477500000001</v>
      </c>
      <c r="K213" s="147">
        <v>119.31581999999997</v>
      </c>
      <c r="O213" s="204" t="str">
        <v>Thamesford</v>
      </c>
    </row>
    <row r="214" spans="2:15" x14ac:dyDescent="0.2">
      <c r="B214" s="21" t="str">
        <f t="shared" si="3"/>
        <v>AjaxWind2100RCP8.5</v>
      </c>
      <c r="C214" t="s">
        <v>256</v>
      </c>
      <c r="D214" t="s">
        <v>1</v>
      </c>
      <c r="E214" s="144" t="s">
        <v>191</v>
      </c>
      <c r="F214" s="144">
        <v>2100</v>
      </c>
      <c r="G214" s="147">
        <v>87.593902433280363</v>
      </c>
      <c r="H214" s="147">
        <v>95.153508000000002</v>
      </c>
      <c r="I214" s="147">
        <v>103.33409999999999</v>
      </c>
      <c r="J214" s="147">
        <v>111.31477500000001</v>
      </c>
      <c r="K214" s="147">
        <v>119.31581999999997</v>
      </c>
      <c r="O214" s="204" t="str">
        <v>Thedford</v>
      </c>
    </row>
    <row r="215" spans="2:15" x14ac:dyDescent="0.2">
      <c r="B215" s="21" t="str">
        <f t="shared" si="3"/>
        <v>AlexandriaIce Accretion2023RCP4.5</v>
      </c>
      <c r="C215" t="s">
        <v>257</v>
      </c>
      <c r="D215" t="s">
        <v>486</v>
      </c>
      <c r="E215" s="144" t="s">
        <v>193</v>
      </c>
      <c r="F215" s="144">
        <v>2023</v>
      </c>
      <c r="G215" s="147">
        <v>20.854508092512621</v>
      </c>
      <c r="H215" s="147">
        <v>24.8751</v>
      </c>
      <c r="I215" s="147">
        <v>29.94</v>
      </c>
      <c r="J215" s="147">
        <v>33.8322</v>
      </c>
      <c r="K215" s="147">
        <v>37.724399999999996</v>
      </c>
      <c r="O215" s="204" t="str">
        <v>Thunder Bay</v>
      </c>
    </row>
    <row r="216" spans="2:15" x14ac:dyDescent="0.2">
      <c r="B216" s="21" t="str">
        <f t="shared" si="3"/>
        <v>AlexandriaIce Accretion2025RCP4.5</v>
      </c>
      <c r="C216" t="s">
        <v>257</v>
      </c>
      <c r="D216" t="s">
        <v>486</v>
      </c>
      <c r="E216" s="144" t="s">
        <v>193</v>
      </c>
      <c r="F216" s="144">
        <v>2025</v>
      </c>
      <c r="G216" s="147">
        <v>20.882341937147274</v>
      </c>
      <c r="H216" s="147">
        <v>24.920749999999998</v>
      </c>
      <c r="I216" s="147">
        <v>30.005000000000003</v>
      </c>
      <c r="J216" s="147">
        <v>33.911299999999997</v>
      </c>
      <c r="K216" s="147">
        <v>37.818899999999999</v>
      </c>
      <c r="O216" s="204" t="str">
        <v>Tillsonburg</v>
      </c>
    </row>
    <row r="217" spans="2:15" x14ac:dyDescent="0.2">
      <c r="B217" s="21" t="str">
        <f t="shared" si="3"/>
        <v>AlexandriaIce Accretion2030RCP4.5</v>
      </c>
      <c r="C217" t="s">
        <v>257</v>
      </c>
      <c r="D217" t="s">
        <v>486</v>
      </c>
      <c r="E217" s="144" t="s">
        <v>193</v>
      </c>
      <c r="F217" s="144">
        <v>2030</v>
      </c>
      <c r="G217" s="147">
        <v>20.910175781781923</v>
      </c>
      <c r="H217" s="147">
        <v>24.9664</v>
      </c>
      <c r="I217" s="147">
        <v>30.07</v>
      </c>
      <c r="J217" s="147">
        <v>33.990400000000001</v>
      </c>
      <c r="K217" s="147">
        <v>37.913399999999996</v>
      </c>
      <c r="O217" s="204" t="str">
        <v>Timmins</v>
      </c>
    </row>
    <row r="218" spans="2:15" x14ac:dyDescent="0.2">
      <c r="B218" s="21" t="str">
        <f t="shared" si="3"/>
        <v>AlexandriaIce Accretion2035RCP4.5</v>
      </c>
      <c r="C218" t="s">
        <v>257</v>
      </c>
      <c r="D218" t="s">
        <v>486</v>
      </c>
      <c r="E218" s="144" t="s">
        <v>193</v>
      </c>
      <c r="F218" s="144">
        <v>2035</v>
      </c>
      <c r="G218" s="147">
        <v>20.938009626416573</v>
      </c>
      <c r="H218" s="147">
        <v>25.012049999999999</v>
      </c>
      <c r="I218" s="147">
        <v>30.134999999999998</v>
      </c>
      <c r="J218" s="147">
        <v>34.069499999999998</v>
      </c>
      <c r="K218" s="147">
        <v>38.007899999999992</v>
      </c>
      <c r="O218" s="204" t="str">
        <v>Timmins (Porcupine)</v>
      </c>
    </row>
    <row r="219" spans="2:15" x14ac:dyDescent="0.2">
      <c r="B219" s="21" t="str">
        <f t="shared" si="3"/>
        <v>AlexandriaIce Accretion2040RCP4.5</v>
      </c>
      <c r="C219" t="s">
        <v>257</v>
      </c>
      <c r="D219" t="s">
        <v>486</v>
      </c>
      <c r="E219" s="144" t="s">
        <v>193</v>
      </c>
      <c r="F219" s="144">
        <v>2040</v>
      </c>
      <c r="G219" s="147">
        <v>20.965843471051226</v>
      </c>
      <c r="H219" s="147">
        <v>25.057699999999997</v>
      </c>
      <c r="I219" s="147">
        <v>30.2</v>
      </c>
      <c r="J219" s="147">
        <v>34.148599999999995</v>
      </c>
      <c r="K219" s="147">
        <v>38.102399999999996</v>
      </c>
      <c r="O219" s="204" t="str">
        <v>Toronto (LBP Int'l Airport)</v>
      </c>
    </row>
    <row r="220" spans="2:15" x14ac:dyDescent="0.2">
      <c r="B220" s="21" t="str">
        <f t="shared" si="3"/>
        <v>AlexandriaIce Accretion2045RCP4.5</v>
      </c>
      <c r="C220" t="s">
        <v>257</v>
      </c>
      <c r="D220" t="s">
        <v>486</v>
      </c>
      <c r="E220" s="144" t="s">
        <v>193</v>
      </c>
      <c r="F220" s="144">
        <v>2045</v>
      </c>
      <c r="G220" s="147">
        <v>20.993677315685879</v>
      </c>
      <c r="H220" s="147">
        <v>25.103349999999999</v>
      </c>
      <c r="I220" s="147">
        <v>30.265000000000001</v>
      </c>
      <c r="J220" s="147">
        <v>34.227699999999999</v>
      </c>
      <c r="K220" s="147">
        <v>38.196899999999999</v>
      </c>
      <c r="O220" s="204" t="str">
        <v>Toronto (city hall)</v>
      </c>
    </row>
    <row r="221" spans="2:15" x14ac:dyDescent="0.2">
      <c r="B221" s="21" t="str">
        <f t="shared" si="3"/>
        <v>AlexandriaIce Accretion2050RCP4.5</v>
      </c>
      <c r="C221" t="s">
        <v>257</v>
      </c>
      <c r="D221" t="s">
        <v>486</v>
      </c>
      <c r="E221" s="144" t="s">
        <v>193</v>
      </c>
      <c r="F221" s="144">
        <v>2050</v>
      </c>
      <c r="G221" s="147">
        <v>21.029861313710924</v>
      </c>
      <c r="H221" s="147">
        <v>25.168919999999996</v>
      </c>
      <c r="I221" s="147">
        <v>30.372</v>
      </c>
      <c r="J221" s="147">
        <v>34.361039999999996</v>
      </c>
      <c r="K221" s="147">
        <v>38.351879999999994</v>
      </c>
      <c r="O221" s="204" t="str">
        <v>Trenton</v>
      </c>
    </row>
    <row r="222" spans="2:15" x14ac:dyDescent="0.2">
      <c r="B222" s="21" t="str">
        <f t="shared" si="3"/>
        <v>AlexandriaIce Accretion2055RCP4.5</v>
      </c>
      <c r="C222" t="s">
        <v>257</v>
      </c>
      <c r="D222" t="s">
        <v>486</v>
      </c>
      <c r="E222" s="144" t="s">
        <v>193</v>
      </c>
      <c r="F222" s="144">
        <v>2055</v>
      </c>
      <c r="G222" s="147">
        <v>21.03821146710132</v>
      </c>
      <c r="H222" s="147">
        <v>25.188839999999999</v>
      </c>
      <c r="I222" s="147">
        <v>30.413999999999998</v>
      </c>
      <c r="J222" s="147">
        <v>34.415279999999996</v>
      </c>
      <c r="K222" s="147">
        <v>38.412359999999993</v>
      </c>
      <c r="O222" s="204" t="str">
        <v>Trout Creek</v>
      </c>
    </row>
    <row r="223" spans="2:15" x14ac:dyDescent="0.2">
      <c r="B223" s="21" t="str">
        <f t="shared" si="3"/>
        <v>AlexandriaIce Accretion2060RCP4.5</v>
      </c>
      <c r="C223" t="s">
        <v>257</v>
      </c>
      <c r="D223" t="s">
        <v>486</v>
      </c>
      <c r="E223" s="144" t="s">
        <v>193</v>
      </c>
      <c r="F223" s="144">
        <v>2060</v>
      </c>
      <c r="G223" s="147">
        <v>21.046561620491715</v>
      </c>
      <c r="H223" s="147">
        <v>25.208759999999998</v>
      </c>
      <c r="I223" s="147">
        <v>30.456</v>
      </c>
      <c r="J223" s="147">
        <v>34.469519999999996</v>
      </c>
      <c r="K223" s="147">
        <v>38.472839999999998</v>
      </c>
      <c r="O223" s="204" t="str">
        <v>Uxbridge</v>
      </c>
    </row>
    <row r="224" spans="2:15" x14ac:dyDescent="0.2">
      <c r="B224" s="21" t="str">
        <f t="shared" si="3"/>
        <v>AlexandriaIce Accretion2065RCP4.5</v>
      </c>
      <c r="C224" t="s">
        <v>257</v>
      </c>
      <c r="D224" t="s">
        <v>486</v>
      </c>
      <c r="E224" s="144" t="s">
        <v>193</v>
      </c>
      <c r="F224" s="144">
        <v>2065</v>
      </c>
      <c r="G224" s="147">
        <v>21.054911773882111</v>
      </c>
      <c r="H224" s="147">
        <v>25.228680000000001</v>
      </c>
      <c r="I224" s="147">
        <v>30.497999999999998</v>
      </c>
      <c r="J224" s="147">
        <v>34.523759999999996</v>
      </c>
      <c r="K224" s="147">
        <v>38.533319999999996</v>
      </c>
      <c r="O224" s="204" t="str">
        <v>Vaughan (Woodbridge)</v>
      </c>
    </row>
    <row r="225" spans="2:15" x14ac:dyDescent="0.2">
      <c r="B225" s="21" t="str">
        <f t="shared" si="3"/>
        <v>AlexandriaIce Accretion2070RCP4.5</v>
      </c>
      <c r="C225" t="s">
        <v>257</v>
      </c>
      <c r="D225" t="s">
        <v>486</v>
      </c>
      <c r="E225" s="144" t="s">
        <v>193</v>
      </c>
      <c r="F225" s="144">
        <v>2070</v>
      </c>
      <c r="G225" s="147">
        <v>21.063261927272507</v>
      </c>
      <c r="H225" s="147">
        <v>25.2486</v>
      </c>
      <c r="I225" s="147">
        <v>30.54</v>
      </c>
      <c r="J225" s="147">
        <v>34.577999999999996</v>
      </c>
      <c r="K225" s="147">
        <v>38.593799999999995</v>
      </c>
      <c r="O225" s="204" t="str">
        <v>Vittoria</v>
      </c>
    </row>
    <row r="226" spans="2:15" x14ac:dyDescent="0.2">
      <c r="B226" s="21" t="str">
        <f t="shared" si="3"/>
        <v>AlexandriaIce Accretion2075RCP4.5</v>
      </c>
      <c r="C226" t="s">
        <v>257</v>
      </c>
      <c r="D226" t="s">
        <v>486</v>
      </c>
      <c r="E226" s="144" t="s">
        <v>193</v>
      </c>
      <c r="F226" s="144">
        <v>2075</v>
      </c>
      <c r="G226" s="147">
        <v>21.115450385962479</v>
      </c>
      <c r="H226" s="147">
        <v>25.331600000000002</v>
      </c>
      <c r="I226" s="147">
        <v>30.664999999999999</v>
      </c>
      <c r="J226" s="147">
        <v>34.736199999999997</v>
      </c>
      <c r="K226" s="147">
        <v>38.782799999999995</v>
      </c>
      <c r="O226" s="204" t="str">
        <v>Walkerton</v>
      </c>
    </row>
    <row r="227" spans="2:15" x14ac:dyDescent="0.2">
      <c r="B227" s="21" t="str">
        <f t="shared" si="3"/>
        <v>AlexandriaIce Accretion2080RCP4.5</v>
      </c>
      <c r="C227" t="s">
        <v>257</v>
      </c>
      <c r="D227" t="s">
        <v>486</v>
      </c>
      <c r="E227" s="144" t="s">
        <v>193</v>
      </c>
      <c r="F227" s="144">
        <v>2080</v>
      </c>
      <c r="G227" s="147">
        <v>21.167638844652451</v>
      </c>
      <c r="H227" s="147">
        <v>25.4146</v>
      </c>
      <c r="I227" s="147">
        <v>30.79</v>
      </c>
      <c r="J227" s="147">
        <v>34.894399999999997</v>
      </c>
      <c r="K227" s="147">
        <v>38.971799999999995</v>
      </c>
      <c r="O227" s="204" t="str">
        <v>Wallaceburg</v>
      </c>
    </row>
    <row r="228" spans="2:15" x14ac:dyDescent="0.2">
      <c r="B228" s="21" t="str">
        <f t="shared" si="3"/>
        <v>AlexandriaIce Accretion2085RCP4.5</v>
      </c>
      <c r="C228" t="s">
        <v>257</v>
      </c>
      <c r="D228" t="s">
        <v>486</v>
      </c>
      <c r="E228" s="144" t="s">
        <v>193</v>
      </c>
      <c r="F228" s="144">
        <v>2085</v>
      </c>
      <c r="G228" s="147">
        <v>21.21982730334242</v>
      </c>
      <c r="H228" s="147">
        <v>25.497599999999998</v>
      </c>
      <c r="I228" s="147">
        <v>30.914999999999999</v>
      </c>
      <c r="J228" s="147">
        <v>35.052599999999998</v>
      </c>
      <c r="K228" s="147">
        <v>39.160799999999995</v>
      </c>
      <c r="O228" s="204" t="str">
        <v>Waterloo</v>
      </c>
    </row>
    <row r="229" spans="2:15" x14ac:dyDescent="0.2">
      <c r="B229" s="21" t="str">
        <f t="shared" si="3"/>
        <v>AlexandriaIce Accretion2090RCP4.5</v>
      </c>
      <c r="C229" t="s">
        <v>257</v>
      </c>
      <c r="D229" t="s">
        <v>486</v>
      </c>
      <c r="E229" s="144" t="s">
        <v>193</v>
      </c>
      <c r="F229" s="144">
        <v>2090</v>
      </c>
      <c r="G229" s="147">
        <v>21.272015762032392</v>
      </c>
      <c r="H229" s="147">
        <v>25.5806</v>
      </c>
      <c r="I229" s="147">
        <v>31.04</v>
      </c>
      <c r="J229" s="147">
        <v>35.210799999999999</v>
      </c>
      <c r="K229" s="147">
        <v>39.349799999999995</v>
      </c>
      <c r="O229" s="204" t="str">
        <v>Watford</v>
      </c>
    </row>
    <row r="230" spans="2:15" x14ac:dyDescent="0.2">
      <c r="B230" s="21" t="str">
        <f t="shared" si="3"/>
        <v>AlexandriaIce Accretion2095RCP4.5</v>
      </c>
      <c r="C230" t="s">
        <v>257</v>
      </c>
      <c r="D230" t="s">
        <v>486</v>
      </c>
      <c r="E230" s="144" t="s">
        <v>193</v>
      </c>
      <c r="F230" s="144">
        <v>2095</v>
      </c>
      <c r="G230" s="147">
        <v>21.324204220722365</v>
      </c>
      <c r="H230" s="147">
        <v>25.663600000000002</v>
      </c>
      <c r="I230" s="147">
        <v>31.164999999999999</v>
      </c>
      <c r="J230" s="147">
        <v>35.369</v>
      </c>
      <c r="K230" s="147">
        <v>39.538799999999995</v>
      </c>
      <c r="O230" s="204" t="str">
        <v>Wawa</v>
      </c>
    </row>
    <row r="231" spans="2:15" x14ac:dyDescent="0.2">
      <c r="B231" s="21" t="str">
        <f t="shared" si="3"/>
        <v>AlexandriaIce Accretion2100RCP4.5</v>
      </c>
      <c r="C231" t="s">
        <v>257</v>
      </c>
      <c r="D231" t="s">
        <v>486</v>
      </c>
      <c r="E231" s="144" t="s">
        <v>193</v>
      </c>
      <c r="F231" s="144">
        <v>2100</v>
      </c>
      <c r="G231" s="147">
        <v>21.376392679412337</v>
      </c>
      <c r="H231" s="147">
        <v>25.746600000000001</v>
      </c>
      <c r="I231" s="147">
        <v>31.29</v>
      </c>
      <c r="J231" s="147">
        <v>35.527200000000001</v>
      </c>
      <c r="K231" s="147">
        <v>39.727799999999995</v>
      </c>
      <c r="O231" s="204" t="str">
        <v>Welland</v>
      </c>
    </row>
    <row r="232" spans="2:15" x14ac:dyDescent="0.2">
      <c r="B232" s="21" t="str">
        <f t="shared" si="3"/>
        <v>AlexandriaIce Accretion2023RCP6.0</v>
      </c>
      <c r="C232" t="s">
        <v>257</v>
      </c>
      <c r="D232" t="s">
        <v>486</v>
      </c>
      <c r="E232" s="144" t="s">
        <v>192</v>
      </c>
      <c r="F232" s="144">
        <v>2023</v>
      </c>
      <c r="G232" s="147">
        <v>20.854508092512621</v>
      </c>
      <c r="H232" s="147">
        <v>24.8751</v>
      </c>
      <c r="I232" s="147">
        <v>29.94</v>
      </c>
      <c r="J232" s="147">
        <v>33.8322</v>
      </c>
      <c r="K232" s="147">
        <v>37.724399999999996</v>
      </c>
      <c r="O232" s="204" t="str">
        <v>West Lorne</v>
      </c>
    </row>
    <row r="233" spans="2:15" x14ac:dyDescent="0.2">
      <c r="B233" s="21" t="str">
        <f t="shared" si="3"/>
        <v>AlexandriaIce Accretion2025RCP6.0</v>
      </c>
      <c r="C233" t="s">
        <v>257</v>
      </c>
      <c r="D233" t="s">
        <v>486</v>
      </c>
      <c r="E233" s="144" t="s">
        <v>192</v>
      </c>
      <c r="F233" s="144">
        <v>2025</v>
      </c>
      <c r="G233" s="147">
        <v>20.882341937147274</v>
      </c>
      <c r="H233" s="147">
        <v>24.920749999999998</v>
      </c>
      <c r="I233" s="147">
        <v>30.005000000000003</v>
      </c>
      <c r="J233" s="147">
        <v>33.911299999999997</v>
      </c>
      <c r="K233" s="147">
        <v>37.818899999999999</v>
      </c>
      <c r="O233" s="204" t="str">
        <v>Whitby</v>
      </c>
    </row>
    <row r="234" spans="2:15" x14ac:dyDescent="0.2">
      <c r="B234" s="21" t="str">
        <f t="shared" si="3"/>
        <v>AlexandriaIce Accretion2030RCP6.0</v>
      </c>
      <c r="C234" t="s">
        <v>257</v>
      </c>
      <c r="D234" t="s">
        <v>486</v>
      </c>
      <c r="E234" s="144" t="s">
        <v>192</v>
      </c>
      <c r="F234" s="144">
        <v>2030</v>
      </c>
      <c r="G234" s="147">
        <v>20.910175781781923</v>
      </c>
      <c r="H234" s="147">
        <v>24.9664</v>
      </c>
      <c r="I234" s="147">
        <v>30.07</v>
      </c>
      <c r="J234" s="147">
        <v>33.990400000000001</v>
      </c>
      <c r="K234" s="147">
        <v>37.913399999999996</v>
      </c>
      <c r="O234" s="204" t="str">
        <v>Whitby (Brooklin)</v>
      </c>
    </row>
    <row r="235" spans="2:15" x14ac:dyDescent="0.2">
      <c r="B235" s="21" t="str">
        <f t="shared" si="3"/>
        <v>AlexandriaIce Accretion2035RCP6.0</v>
      </c>
      <c r="C235" t="s">
        <v>257</v>
      </c>
      <c r="D235" t="s">
        <v>486</v>
      </c>
      <c r="E235" s="144" t="s">
        <v>192</v>
      </c>
      <c r="F235" s="144">
        <v>2035</v>
      </c>
      <c r="G235" s="147">
        <v>20.938009626416573</v>
      </c>
      <c r="H235" s="147">
        <v>25.012049999999999</v>
      </c>
      <c r="I235" s="147">
        <v>30.134999999999998</v>
      </c>
      <c r="J235" s="147">
        <v>34.069499999999998</v>
      </c>
      <c r="K235" s="147">
        <v>38.007899999999992</v>
      </c>
      <c r="O235" s="204" t="str">
        <v>White River</v>
      </c>
    </row>
    <row r="236" spans="2:15" x14ac:dyDescent="0.2">
      <c r="B236" s="21" t="str">
        <f t="shared" si="3"/>
        <v>AlexandriaIce Accretion2040RCP6.0</v>
      </c>
      <c r="C236" t="s">
        <v>257</v>
      </c>
      <c r="D236" t="s">
        <v>486</v>
      </c>
      <c r="E236" s="144" t="s">
        <v>192</v>
      </c>
      <c r="F236" s="144">
        <v>2040</v>
      </c>
      <c r="G236" s="147">
        <v>20.965843471051226</v>
      </c>
      <c r="H236" s="147">
        <v>25.057699999999997</v>
      </c>
      <c r="I236" s="147">
        <v>30.2</v>
      </c>
      <c r="J236" s="147">
        <v>34.148599999999995</v>
      </c>
      <c r="K236" s="147">
        <v>38.102399999999996</v>
      </c>
      <c r="O236" s="204" t="str">
        <v>Wiarton</v>
      </c>
    </row>
    <row r="237" spans="2:15" x14ac:dyDescent="0.2">
      <c r="B237" s="21" t="str">
        <f t="shared" si="3"/>
        <v>AlexandriaIce Accretion2045RCP6.0</v>
      </c>
      <c r="C237" t="s">
        <v>257</v>
      </c>
      <c r="D237" t="s">
        <v>486</v>
      </c>
      <c r="E237" s="144" t="s">
        <v>192</v>
      </c>
      <c r="F237" s="144">
        <v>2045</v>
      </c>
      <c r="G237" s="147">
        <v>20.993677315685879</v>
      </c>
      <c r="H237" s="147">
        <v>25.103349999999999</v>
      </c>
      <c r="I237" s="147">
        <v>30.265000000000001</v>
      </c>
      <c r="J237" s="147">
        <v>34.227699999999999</v>
      </c>
      <c r="K237" s="147">
        <v>38.196899999999999</v>
      </c>
      <c r="O237" s="204" t="str">
        <v>Windsor</v>
      </c>
    </row>
    <row r="238" spans="2:15" x14ac:dyDescent="0.2">
      <c r="B238" s="21" t="str">
        <f t="shared" si="3"/>
        <v>AlexandriaIce Accretion2050RCP6.0</v>
      </c>
      <c r="C238" t="s">
        <v>257</v>
      </c>
      <c r="D238" t="s">
        <v>486</v>
      </c>
      <c r="E238" s="144" t="s">
        <v>192</v>
      </c>
      <c r="F238" s="144">
        <v>2050</v>
      </c>
      <c r="G238" s="147">
        <v>21.029861313710924</v>
      </c>
      <c r="H238" s="147">
        <v>25.168919999999996</v>
      </c>
      <c r="I238" s="147">
        <v>30.372</v>
      </c>
      <c r="J238" s="147">
        <v>34.361039999999996</v>
      </c>
      <c r="K238" s="147">
        <v>38.351879999999994</v>
      </c>
      <c r="O238" s="204" t="str">
        <v>Wingham</v>
      </c>
    </row>
    <row r="239" spans="2:15" x14ac:dyDescent="0.2">
      <c r="B239" s="21" t="str">
        <f t="shared" si="3"/>
        <v>AlexandriaIce Accretion2055RCP6.0</v>
      </c>
      <c r="C239" t="s">
        <v>257</v>
      </c>
      <c r="D239" t="s">
        <v>486</v>
      </c>
      <c r="E239" s="144" t="s">
        <v>192</v>
      </c>
      <c r="F239" s="144">
        <v>2055</v>
      </c>
      <c r="G239" s="147">
        <v>21.03821146710132</v>
      </c>
      <c r="H239" s="147">
        <v>25.188839999999999</v>
      </c>
      <c r="I239" s="147">
        <v>30.413999999999998</v>
      </c>
      <c r="J239" s="147">
        <v>34.415279999999996</v>
      </c>
      <c r="K239" s="147">
        <v>38.412359999999993</v>
      </c>
      <c r="O239" s="204" t="str">
        <v>Woodstock</v>
      </c>
    </row>
    <row r="240" spans="2:15" x14ac:dyDescent="0.2">
      <c r="B240" s="21" t="str">
        <f t="shared" si="3"/>
        <v>AlexandriaIce Accretion2060RCP6.0</v>
      </c>
      <c r="C240" t="s">
        <v>257</v>
      </c>
      <c r="D240" t="s">
        <v>486</v>
      </c>
      <c r="E240" s="144" t="s">
        <v>192</v>
      </c>
      <c r="F240" s="144">
        <v>2060</v>
      </c>
      <c r="G240" s="147">
        <v>21.046561620491715</v>
      </c>
      <c r="H240" s="147">
        <v>25.208759999999998</v>
      </c>
      <c r="I240" s="147">
        <v>30.456</v>
      </c>
      <c r="J240" s="147">
        <v>34.469519999999996</v>
      </c>
      <c r="K240" s="147">
        <v>38.472839999999998</v>
      </c>
      <c r="O240" s="204" t="str">
        <v>Wyoming</v>
      </c>
    </row>
    <row r="241" spans="2:11" x14ac:dyDescent="0.2">
      <c r="B241" s="21" t="str">
        <f t="shared" si="3"/>
        <v>AlexandriaIce Accretion2065RCP6.0</v>
      </c>
      <c r="C241" t="s">
        <v>257</v>
      </c>
      <c r="D241" t="s">
        <v>486</v>
      </c>
      <c r="E241" s="144" t="s">
        <v>192</v>
      </c>
      <c r="F241" s="144">
        <v>2065</v>
      </c>
      <c r="G241" s="147">
        <v>21.054911773882111</v>
      </c>
      <c r="H241" s="147">
        <v>25.228680000000001</v>
      </c>
      <c r="I241" s="147">
        <v>30.497999999999998</v>
      </c>
      <c r="J241" s="147">
        <v>34.523759999999996</v>
      </c>
      <c r="K241" s="147">
        <v>38.533319999999996</v>
      </c>
    </row>
    <row r="242" spans="2:11" x14ac:dyDescent="0.2">
      <c r="B242" s="21" t="str">
        <f t="shared" si="3"/>
        <v>AlexandriaIce Accretion2070RCP6.0</v>
      </c>
      <c r="C242" t="s">
        <v>257</v>
      </c>
      <c r="D242" t="s">
        <v>486</v>
      </c>
      <c r="E242" s="144" t="s">
        <v>192</v>
      </c>
      <c r="F242" s="144">
        <v>2070</v>
      </c>
      <c r="G242" s="147">
        <v>21.063261927272507</v>
      </c>
      <c r="H242" s="147">
        <v>25.2486</v>
      </c>
      <c r="I242" s="147">
        <v>30.54</v>
      </c>
      <c r="J242" s="147">
        <v>34.577999999999996</v>
      </c>
      <c r="K242" s="147">
        <v>38.593799999999995</v>
      </c>
    </row>
    <row r="243" spans="2:11" x14ac:dyDescent="0.2">
      <c r="B243" s="21" t="str">
        <f t="shared" si="3"/>
        <v>AlexandriaIce Accretion2075RCP6.0</v>
      </c>
      <c r="C243" t="s">
        <v>257</v>
      </c>
      <c r="D243" t="s">
        <v>486</v>
      </c>
      <c r="E243" s="144" t="s">
        <v>192</v>
      </c>
      <c r="F243" s="144">
        <v>2075</v>
      </c>
      <c r="G243" s="147">
        <v>21.141544615307463</v>
      </c>
      <c r="H243" s="147">
        <v>25.373100000000001</v>
      </c>
      <c r="I243" s="147">
        <v>30.727499999999999</v>
      </c>
      <c r="J243" s="147">
        <v>34.815299999999993</v>
      </c>
      <c r="K243" s="147">
        <v>38.877299999999991</v>
      </c>
    </row>
    <row r="244" spans="2:11" x14ac:dyDescent="0.2">
      <c r="B244" s="21" t="str">
        <f t="shared" si="3"/>
        <v>AlexandriaIce Accretion2080RCP6.0</v>
      </c>
      <c r="C244" t="s">
        <v>257</v>
      </c>
      <c r="D244" t="s">
        <v>486</v>
      </c>
      <c r="E244" s="144" t="s">
        <v>192</v>
      </c>
      <c r="F244" s="144">
        <v>2080</v>
      </c>
      <c r="G244" s="147">
        <v>21.21982730334242</v>
      </c>
      <c r="H244" s="147">
        <v>25.497599999999998</v>
      </c>
      <c r="I244" s="147">
        <v>30.914999999999999</v>
      </c>
      <c r="J244" s="147">
        <v>35.052599999999998</v>
      </c>
      <c r="K244" s="147">
        <v>39.160799999999995</v>
      </c>
    </row>
    <row r="245" spans="2:11" x14ac:dyDescent="0.2">
      <c r="B245" s="21" t="str">
        <f t="shared" si="3"/>
        <v>AlexandriaIce Accretion2085RCP6.0</v>
      </c>
      <c r="C245" t="s">
        <v>257</v>
      </c>
      <c r="D245" t="s">
        <v>486</v>
      </c>
      <c r="E245" s="144" t="s">
        <v>192</v>
      </c>
      <c r="F245" s="144">
        <v>2085</v>
      </c>
      <c r="G245" s="147">
        <v>21.29810999137738</v>
      </c>
      <c r="H245" s="147">
        <v>25.6221</v>
      </c>
      <c r="I245" s="147">
        <v>31.102499999999999</v>
      </c>
      <c r="J245" s="147">
        <v>35.289900000000003</v>
      </c>
      <c r="K245" s="147">
        <v>39.444299999999998</v>
      </c>
    </row>
    <row r="246" spans="2:11" x14ac:dyDescent="0.2">
      <c r="B246" s="21" t="str">
        <f t="shared" si="3"/>
        <v>AlexandriaIce Accretion2090RCP6.0</v>
      </c>
      <c r="C246" t="s">
        <v>257</v>
      </c>
      <c r="D246" t="s">
        <v>486</v>
      </c>
      <c r="E246" s="144" t="s">
        <v>192</v>
      </c>
      <c r="F246" s="144">
        <v>2090</v>
      </c>
      <c r="G246" s="147">
        <v>21.334641912460359</v>
      </c>
      <c r="H246" s="147">
        <v>25.746600000000001</v>
      </c>
      <c r="I246" s="147">
        <v>31.33</v>
      </c>
      <c r="J246" s="147">
        <v>35.594999999999999</v>
      </c>
      <c r="K246" s="147">
        <v>39.841199999999994</v>
      </c>
    </row>
    <row r="247" spans="2:11" x14ac:dyDescent="0.2">
      <c r="B247" s="21" t="str">
        <f t="shared" si="3"/>
        <v>AlexandriaIce Accretion2095RCP6.0</v>
      </c>
      <c r="C247" t="s">
        <v>257</v>
      </c>
      <c r="D247" t="s">
        <v>486</v>
      </c>
      <c r="E247" s="144" t="s">
        <v>192</v>
      </c>
      <c r="F247" s="144">
        <v>2095</v>
      </c>
      <c r="G247" s="147">
        <v>21.292891145508381</v>
      </c>
      <c r="H247" s="147">
        <v>25.746600000000001</v>
      </c>
      <c r="I247" s="147">
        <v>31.369999999999997</v>
      </c>
      <c r="J247" s="147">
        <v>35.662800000000004</v>
      </c>
      <c r="K247" s="147">
        <v>39.954599999999999</v>
      </c>
    </row>
    <row r="248" spans="2:11" x14ac:dyDescent="0.2">
      <c r="B248" s="21" t="str">
        <f t="shared" si="3"/>
        <v>AlexandriaIce Accretion2100RCP6.0</v>
      </c>
      <c r="C248" t="s">
        <v>257</v>
      </c>
      <c r="D248" t="s">
        <v>486</v>
      </c>
      <c r="E248" s="144" t="s">
        <v>192</v>
      </c>
      <c r="F248" s="144">
        <v>2100</v>
      </c>
      <c r="G248" s="147">
        <v>21.251140378556403</v>
      </c>
      <c r="H248" s="147">
        <v>25.746600000000001</v>
      </c>
      <c r="I248" s="147">
        <v>31.409999999999997</v>
      </c>
      <c r="J248" s="147">
        <v>35.730600000000003</v>
      </c>
      <c r="K248" s="147">
        <v>40.067999999999998</v>
      </c>
    </row>
    <row r="249" spans="2:11" x14ac:dyDescent="0.2">
      <c r="B249" s="21" t="str">
        <f t="shared" si="3"/>
        <v>AlexandriaIce Accretion2023RCP8.5</v>
      </c>
      <c r="C249" t="s">
        <v>257</v>
      </c>
      <c r="D249" t="s">
        <v>486</v>
      </c>
      <c r="E249" s="144" t="s">
        <v>191</v>
      </c>
      <c r="F249" s="144">
        <v>2023</v>
      </c>
      <c r="G249" s="147">
        <v>20.854508092512621</v>
      </c>
      <c r="H249" s="147">
        <v>24.8751</v>
      </c>
      <c r="I249" s="147">
        <v>29.94</v>
      </c>
      <c r="J249" s="147">
        <v>33.8322</v>
      </c>
      <c r="K249" s="147">
        <v>37.724399999999996</v>
      </c>
    </row>
    <row r="250" spans="2:11" x14ac:dyDescent="0.2">
      <c r="B250" s="21" t="str">
        <f t="shared" si="3"/>
        <v>AlexandriaIce Accretion2025RCP8.5</v>
      </c>
      <c r="C250" t="s">
        <v>257</v>
      </c>
      <c r="D250" t="s">
        <v>486</v>
      </c>
      <c r="E250" s="144" t="s">
        <v>191</v>
      </c>
      <c r="F250" s="144">
        <v>2025</v>
      </c>
      <c r="G250" s="147">
        <v>20.910175781781923</v>
      </c>
      <c r="H250" s="147">
        <v>24.9664</v>
      </c>
      <c r="I250" s="147">
        <v>30.07</v>
      </c>
      <c r="J250" s="147">
        <v>33.990400000000001</v>
      </c>
      <c r="K250" s="147">
        <v>37.913399999999996</v>
      </c>
    </row>
    <row r="251" spans="2:11" x14ac:dyDescent="0.2">
      <c r="B251" s="21" t="str">
        <f t="shared" si="3"/>
        <v>AlexandriaIce Accretion2030RCP8.5</v>
      </c>
      <c r="C251" t="s">
        <v>257</v>
      </c>
      <c r="D251" t="s">
        <v>486</v>
      </c>
      <c r="E251" s="144" t="s">
        <v>191</v>
      </c>
      <c r="F251" s="144">
        <v>2030</v>
      </c>
      <c r="G251" s="147">
        <v>20.965843471051226</v>
      </c>
      <c r="H251" s="147">
        <v>25.057699999999997</v>
      </c>
      <c r="I251" s="147">
        <v>30.2</v>
      </c>
      <c r="J251" s="147">
        <v>34.148599999999995</v>
      </c>
      <c r="K251" s="147">
        <v>38.102399999999996</v>
      </c>
    </row>
    <row r="252" spans="2:11" x14ac:dyDescent="0.2">
      <c r="B252" s="21" t="str">
        <f t="shared" si="3"/>
        <v>AlexandriaIce Accretion2035RCP8.5</v>
      </c>
      <c r="C252" t="s">
        <v>257</v>
      </c>
      <c r="D252" t="s">
        <v>486</v>
      </c>
      <c r="E252" s="144" t="s">
        <v>191</v>
      </c>
      <c r="F252" s="144">
        <v>2035</v>
      </c>
      <c r="G252" s="147">
        <v>21.021511160320529</v>
      </c>
      <c r="H252" s="147">
        <v>25.148999999999997</v>
      </c>
      <c r="I252" s="147">
        <v>30.33</v>
      </c>
      <c r="J252" s="147">
        <v>34.306799999999996</v>
      </c>
      <c r="K252" s="147">
        <v>38.291399999999996</v>
      </c>
    </row>
    <row r="253" spans="2:11" x14ac:dyDescent="0.2">
      <c r="B253" s="21" t="str">
        <f t="shared" si="3"/>
        <v>AlexandriaIce Accretion2040RCP8.5</v>
      </c>
      <c r="C253" t="s">
        <v>257</v>
      </c>
      <c r="D253" t="s">
        <v>486</v>
      </c>
      <c r="E253" s="144" t="s">
        <v>191</v>
      </c>
      <c r="F253" s="144">
        <v>2040</v>
      </c>
      <c r="G253" s="147">
        <v>21.035428082637853</v>
      </c>
      <c r="H253" s="147">
        <v>25.182199999999998</v>
      </c>
      <c r="I253" s="147">
        <v>30.4</v>
      </c>
      <c r="J253" s="147">
        <v>34.397199999999998</v>
      </c>
      <c r="K253" s="147">
        <v>38.392199999999995</v>
      </c>
    </row>
    <row r="254" spans="2:11" x14ac:dyDescent="0.2">
      <c r="B254" s="21" t="str">
        <f t="shared" si="3"/>
        <v>AlexandriaIce Accretion2045RCP8.5</v>
      </c>
      <c r="C254" t="s">
        <v>257</v>
      </c>
      <c r="D254" t="s">
        <v>486</v>
      </c>
      <c r="E254" s="144" t="s">
        <v>191</v>
      </c>
      <c r="F254" s="144">
        <v>2045</v>
      </c>
      <c r="G254" s="147">
        <v>21.049345004955182</v>
      </c>
      <c r="H254" s="147">
        <v>25.215399999999999</v>
      </c>
      <c r="I254" s="147">
        <v>30.47</v>
      </c>
      <c r="J254" s="147">
        <v>34.487599999999993</v>
      </c>
      <c r="K254" s="147">
        <v>38.492999999999995</v>
      </c>
    </row>
    <row r="255" spans="2:11" x14ac:dyDescent="0.2">
      <c r="B255" s="21" t="str">
        <f t="shared" si="3"/>
        <v>AlexandriaIce Accretion2050RCP8.5</v>
      </c>
      <c r="C255" t="s">
        <v>257</v>
      </c>
      <c r="D255" t="s">
        <v>486</v>
      </c>
      <c r="E255" s="144" t="s">
        <v>191</v>
      </c>
      <c r="F255" s="144">
        <v>2050</v>
      </c>
      <c r="G255" s="147">
        <v>21.167638844652451</v>
      </c>
      <c r="H255" s="147">
        <v>25.4146</v>
      </c>
      <c r="I255" s="147">
        <v>30.79</v>
      </c>
      <c r="J255" s="147">
        <v>34.894399999999997</v>
      </c>
      <c r="K255" s="147">
        <v>38.971799999999995</v>
      </c>
    </row>
    <row r="256" spans="2:11" x14ac:dyDescent="0.2">
      <c r="B256" s="21" t="str">
        <f t="shared" si="3"/>
        <v>AlexandriaIce Accretion2055RCP8.5</v>
      </c>
      <c r="C256" t="s">
        <v>257</v>
      </c>
      <c r="D256" t="s">
        <v>486</v>
      </c>
      <c r="E256" s="144" t="s">
        <v>191</v>
      </c>
      <c r="F256" s="144">
        <v>2055</v>
      </c>
      <c r="G256" s="147">
        <v>21.272015762032392</v>
      </c>
      <c r="H256" s="147">
        <v>25.5806</v>
      </c>
      <c r="I256" s="147">
        <v>31.04</v>
      </c>
      <c r="J256" s="147">
        <v>35.210799999999999</v>
      </c>
      <c r="K256" s="147">
        <v>39.349799999999995</v>
      </c>
    </row>
    <row r="257" spans="2:11" x14ac:dyDescent="0.2">
      <c r="B257" s="21" t="str">
        <f t="shared" si="3"/>
        <v>AlexandriaIce Accretion2060RCP8.5</v>
      </c>
      <c r="C257" t="s">
        <v>257</v>
      </c>
      <c r="D257" t="s">
        <v>486</v>
      </c>
      <c r="E257" s="144" t="s">
        <v>191</v>
      </c>
      <c r="F257" s="144">
        <v>2060</v>
      </c>
      <c r="G257" s="147">
        <v>21.334641912460359</v>
      </c>
      <c r="H257" s="147">
        <v>25.746600000000001</v>
      </c>
      <c r="I257" s="147">
        <v>31.33</v>
      </c>
      <c r="J257" s="147">
        <v>35.594999999999999</v>
      </c>
      <c r="K257" s="147">
        <v>39.841199999999994</v>
      </c>
    </row>
    <row r="258" spans="2:11" x14ac:dyDescent="0.2">
      <c r="B258" s="21" t="str">
        <f t="shared" si="3"/>
        <v>AlexandriaIce Accretion2065RCP8.5</v>
      </c>
      <c r="C258" t="s">
        <v>257</v>
      </c>
      <c r="D258" t="s">
        <v>486</v>
      </c>
      <c r="E258" s="144" t="s">
        <v>191</v>
      </c>
      <c r="F258" s="144">
        <v>2065</v>
      </c>
      <c r="G258" s="147">
        <v>21.292891145508381</v>
      </c>
      <c r="H258" s="147">
        <v>25.746600000000001</v>
      </c>
      <c r="I258" s="147">
        <v>31.369999999999997</v>
      </c>
      <c r="J258" s="147">
        <v>35.662800000000004</v>
      </c>
      <c r="K258" s="147">
        <v>39.954599999999999</v>
      </c>
    </row>
    <row r="259" spans="2:11" x14ac:dyDescent="0.2">
      <c r="B259" s="21" t="str">
        <f t="shared" si="3"/>
        <v>AlexandriaIce Accretion2070RCP8.5</v>
      </c>
      <c r="C259" t="s">
        <v>257</v>
      </c>
      <c r="D259" t="s">
        <v>486</v>
      </c>
      <c r="E259" s="144" t="s">
        <v>191</v>
      </c>
      <c r="F259" s="144">
        <v>2070</v>
      </c>
      <c r="G259" s="147">
        <v>21.091095771907156</v>
      </c>
      <c r="H259" s="147">
        <v>25.597200000000001</v>
      </c>
      <c r="I259" s="147">
        <v>31.269999999999996</v>
      </c>
      <c r="J259" s="147">
        <v>35.606299999999997</v>
      </c>
      <c r="K259" s="147">
        <v>39.942</v>
      </c>
    </row>
    <row r="260" spans="2:11" x14ac:dyDescent="0.2">
      <c r="B260" s="21" t="str">
        <f t="shared" si="3"/>
        <v>AlexandriaIce Accretion2075RCP8.5</v>
      </c>
      <c r="C260" t="s">
        <v>257</v>
      </c>
      <c r="D260" t="s">
        <v>486</v>
      </c>
      <c r="E260" s="144" t="s">
        <v>191</v>
      </c>
      <c r="F260" s="144">
        <v>2075</v>
      </c>
      <c r="G260" s="147">
        <v>20.931051165257912</v>
      </c>
      <c r="H260" s="147">
        <v>25.447799999999997</v>
      </c>
      <c r="I260" s="147">
        <v>31.13</v>
      </c>
      <c r="J260" s="147">
        <v>35.481999999999999</v>
      </c>
      <c r="K260" s="147">
        <v>39.815999999999995</v>
      </c>
    </row>
    <row r="261" spans="2:11" x14ac:dyDescent="0.2">
      <c r="B261" s="21" t="str">
        <f t="shared" si="3"/>
        <v>AlexandriaIce Accretion2080RCP8.5</v>
      </c>
      <c r="C261" t="s">
        <v>257</v>
      </c>
      <c r="D261" t="s">
        <v>486</v>
      </c>
      <c r="E261" s="144" t="s">
        <v>191</v>
      </c>
      <c r="F261" s="144">
        <v>2080</v>
      </c>
      <c r="G261" s="147">
        <v>20.771006558608665</v>
      </c>
      <c r="H261" s="147">
        <v>25.298399999999997</v>
      </c>
      <c r="I261" s="147">
        <v>30.99</v>
      </c>
      <c r="J261" s="147">
        <v>35.357699999999994</v>
      </c>
      <c r="K261" s="147">
        <v>39.69</v>
      </c>
    </row>
    <row r="262" spans="2:11" x14ac:dyDescent="0.2">
      <c r="B262" s="21" t="str">
        <f t="shared" si="3"/>
        <v>AlexandriaIce Accretion2085RCP8.5</v>
      </c>
      <c r="C262" t="s">
        <v>257</v>
      </c>
      <c r="D262" t="s">
        <v>486</v>
      </c>
      <c r="E262" s="144" t="s">
        <v>191</v>
      </c>
      <c r="F262" s="144">
        <v>2085</v>
      </c>
      <c r="G262" s="147">
        <v>19.946428911307116</v>
      </c>
      <c r="H262" s="147">
        <v>24.377099999999999</v>
      </c>
      <c r="I262" s="147">
        <v>29.939999999999998</v>
      </c>
      <c r="J262" s="147">
        <v>34.205099999999995</v>
      </c>
      <c r="K262" s="147">
        <v>38.423699999999997</v>
      </c>
    </row>
    <row r="263" spans="2:11" x14ac:dyDescent="0.2">
      <c r="B263" s="21" t="str">
        <f t="shared" si="3"/>
        <v>AlexandriaIce Accretion2090RCP8.5</v>
      </c>
      <c r="C263" t="s">
        <v>257</v>
      </c>
      <c r="D263" t="s">
        <v>486</v>
      </c>
      <c r="E263" s="144" t="s">
        <v>191</v>
      </c>
      <c r="F263" s="144">
        <v>2090</v>
      </c>
      <c r="G263" s="147">
        <v>19.121851264005567</v>
      </c>
      <c r="H263" s="147">
        <v>23.455799999999996</v>
      </c>
      <c r="I263" s="147">
        <v>28.89</v>
      </c>
      <c r="J263" s="147">
        <v>33.052499999999995</v>
      </c>
      <c r="K263" s="147">
        <v>37.157399999999996</v>
      </c>
    </row>
    <row r="264" spans="2:11" x14ac:dyDescent="0.2">
      <c r="B264" s="21" t="str">
        <f t="shared" si="3"/>
        <v>AlexandriaIce Accretion2095RCP8.5</v>
      </c>
      <c r="C264" t="s">
        <v>257</v>
      </c>
      <c r="D264" t="s">
        <v>486</v>
      </c>
      <c r="E264" s="144" t="s">
        <v>191</v>
      </c>
      <c r="F264" s="144">
        <v>2095</v>
      </c>
      <c r="G264" s="147">
        <v>19.121851264005567</v>
      </c>
      <c r="H264" s="147">
        <v>23.455799999999996</v>
      </c>
      <c r="I264" s="147">
        <v>28.89</v>
      </c>
      <c r="J264" s="147">
        <v>33.052499999999995</v>
      </c>
      <c r="K264" s="147">
        <v>37.157399999999996</v>
      </c>
    </row>
    <row r="265" spans="2:11" x14ac:dyDescent="0.2">
      <c r="B265" s="21" t="str">
        <f t="shared" si="3"/>
        <v>AlexandriaIce Accretion2100RCP8.5</v>
      </c>
      <c r="C265" t="s">
        <v>257</v>
      </c>
      <c r="D265" t="s">
        <v>486</v>
      </c>
      <c r="E265" s="144" t="s">
        <v>191</v>
      </c>
      <c r="F265" s="144">
        <v>2100</v>
      </c>
      <c r="G265" s="147">
        <v>19.121851264005567</v>
      </c>
      <c r="H265" s="147">
        <v>23.455799999999996</v>
      </c>
      <c r="I265" s="147">
        <v>28.89</v>
      </c>
      <c r="J265" s="147">
        <v>33.052499999999995</v>
      </c>
      <c r="K265" s="147">
        <v>37.157399999999996</v>
      </c>
    </row>
    <row r="266" spans="2:11" x14ac:dyDescent="0.2">
      <c r="B266" s="21" t="str">
        <f t="shared" si="3"/>
        <v>AlexandriaWind2023RCP4.5</v>
      </c>
      <c r="C266" t="s">
        <v>257</v>
      </c>
      <c r="D266" t="s">
        <v>1</v>
      </c>
      <c r="E266" s="144" t="s">
        <v>193</v>
      </c>
      <c r="F266" s="144">
        <v>2023</v>
      </c>
      <c r="G266" s="147">
        <v>77.550220237211406</v>
      </c>
      <c r="H266" s="147">
        <v>83.457270000000008</v>
      </c>
      <c r="I266" s="147">
        <v>89.649000000000001</v>
      </c>
      <c r="J266" s="147">
        <v>95.866650000000021</v>
      </c>
      <c r="K266" s="147">
        <v>102.08699999999999</v>
      </c>
    </row>
    <row r="267" spans="2:11" x14ac:dyDescent="0.2">
      <c r="B267" s="21" t="str">
        <f t="shared" si="3"/>
        <v>AlexandriaWind2025RCP4.5</v>
      </c>
      <c r="C267" t="s">
        <v>257</v>
      </c>
      <c r="D267" t="s">
        <v>1</v>
      </c>
      <c r="E267" s="144" t="s">
        <v>193</v>
      </c>
      <c r="F267" s="144">
        <v>2025</v>
      </c>
      <c r="G267" s="147">
        <v>77.592962617340135</v>
      </c>
      <c r="H267" s="147">
        <v>83.504700000000014</v>
      </c>
      <c r="I267" s="147">
        <v>89.703000000000003</v>
      </c>
      <c r="J267" s="147">
        <v>95.926035000000013</v>
      </c>
      <c r="K267" s="147">
        <v>102.15026999999999</v>
      </c>
    </row>
    <row r="268" spans="2:11" x14ac:dyDescent="0.2">
      <c r="B268" s="21" t="str">
        <f t="shared" ref="B268:B331" si="4">C268&amp;D268&amp;F268&amp;E268</f>
        <v>AlexandriaWind2030RCP4.5</v>
      </c>
      <c r="C268" t="s">
        <v>257</v>
      </c>
      <c r="D268" t="s">
        <v>1</v>
      </c>
      <c r="E268" s="144" t="s">
        <v>193</v>
      </c>
      <c r="F268" s="144">
        <v>2030</v>
      </c>
      <c r="G268" s="147">
        <v>77.635704997468878</v>
      </c>
      <c r="H268" s="147">
        <v>83.552130000000005</v>
      </c>
      <c r="I268" s="147">
        <v>89.757000000000005</v>
      </c>
      <c r="J268" s="147">
        <v>95.985420000000019</v>
      </c>
      <c r="K268" s="147">
        <v>102.21353999999999</v>
      </c>
    </row>
    <row r="269" spans="2:11" x14ac:dyDescent="0.2">
      <c r="B269" s="21" t="str">
        <f t="shared" si="4"/>
        <v>AlexandriaWind2035RCP4.5</v>
      </c>
      <c r="C269" t="s">
        <v>257</v>
      </c>
      <c r="D269" t="s">
        <v>1</v>
      </c>
      <c r="E269" s="144" t="s">
        <v>193</v>
      </c>
      <c r="F269" s="144">
        <v>2035</v>
      </c>
      <c r="G269" s="147">
        <v>77.678447377597621</v>
      </c>
      <c r="H269" s="147">
        <v>83.599559999999997</v>
      </c>
      <c r="I269" s="147">
        <v>89.811000000000007</v>
      </c>
      <c r="J269" s="147">
        <v>96.044805000000025</v>
      </c>
      <c r="K269" s="147">
        <v>102.27680999999998</v>
      </c>
    </row>
    <row r="270" spans="2:11" x14ac:dyDescent="0.2">
      <c r="B270" s="21" t="str">
        <f t="shared" si="4"/>
        <v>AlexandriaWind2040RCP4.5</v>
      </c>
      <c r="C270" t="s">
        <v>257</v>
      </c>
      <c r="D270" t="s">
        <v>1</v>
      </c>
      <c r="E270" s="144" t="s">
        <v>193</v>
      </c>
      <c r="F270" s="144">
        <v>2040</v>
      </c>
      <c r="G270" s="147">
        <v>77.72118975772635</v>
      </c>
      <c r="H270" s="147">
        <v>83.646990000000002</v>
      </c>
      <c r="I270" s="147">
        <v>89.864999999999995</v>
      </c>
      <c r="J270" s="147">
        <v>96.104190000000017</v>
      </c>
      <c r="K270" s="147">
        <v>102.34007999999999</v>
      </c>
    </row>
    <row r="271" spans="2:11" x14ac:dyDescent="0.2">
      <c r="B271" s="21" t="str">
        <f t="shared" si="4"/>
        <v>AlexandriaWind2045RCP4.5</v>
      </c>
      <c r="C271" t="s">
        <v>257</v>
      </c>
      <c r="D271" t="s">
        <v>1</v>
      </c>
      <c r="E271" s="144" t="s">
        <v>193</v>
      </c>
      <c r="F271" s="144">
        <v>2045</v>
      </c>
      <c r="G271" s="147">
        <v>77.763932137855079</v>
      </c>
      <c r="H271" s="147">
        <v>83.694420000000008</v>
      </c>
      <c r="I271" s="147">
        <v>89.918999999999997</v>
      </c>
      <c r="J271" s="147">
        <v>96.163575000000009</v>
      </c>
      <c r="K271" s="147">
        <v>102.40334999999999</v>
      </c>
    </row>
    <row r="272" spans="2:11" x14ac:dyDescent="0.2">
      <c r="B272" s="21" t="str">
        <f t="shared" si="4"/>
        <v>AlexandriaWind2050RCP4.5</v>
      </c>
      <c r="C272" t="s">
        <v>257</v>
      </c>
      <c r="D272" t="s">
        <v>1</v>
      </c>
      <c r="E272" s="144" t="s">
        <v>193</v>
      </c>
      <c r="F272" s="144">
        <v>2050</v>
      </c>
      <c r="G272" s="147">
        <v>77.742949514882795</v>
      </c>
      <c r="H272" s="147">
        <v>83.669867999999994</v>
      </c>
      <c r="I272" s="147">
        <v>89.890199999999993</v>
      </c>
      <c r="J272" s="147">
        <v>96.13051200000001</v>
      </c>
      <c r="K272" s="147">
        <v>102.36402</v>
      </c>
    </row>
    <row r="273" spans="2:11" x14ac:dyDescent="0.2">
      <c r="B273" s="21" t="str">
        <f t="shared" si="4"/>
        <v>AlexandriaWind2055RCP4.5</v>
      </c>
      <c r="C273" t="s">
        <v>257</v>
      </c>
      <c r="D273" t="s">
        <v>1</v>
      </c>
      <c r="E273" s="144" t="s">
        <v>193</v>
      </c>
      <c r="F273" s="144">
        <v>2055</v>
      </c>
      <c r="G273" s="147">
        <v>77.679224511781769</v>
      </c>
      <c r="H273" s="147">
        <v>83.597886000000003</v>
      </c>
      <c r="I273" s="147">
        <v>89.807400000000001</v>
      </c>
      <c r="J273" s="147">
        <v>96.038064000000006</v>
      </c>
      <c r="K273" s="147">
        <v>102.26142</v>
      </c>
    </row>
    <row r="274" spans="2:11" x14ac:dyDescent="0.2">
      <c r="B274" s="21" t="str">
        <f t="shared" si="4"/>
        <v>AlexandriaWind2060RCP4.5</v>
      </c>
      <c r="C274" t="s">
        <v>257</v>
      </c>
      <c r="D274" t="s">
        <v>1</v>
      </c>
      <c r="E274" s="144" t="s">
        <v>193</v>
      </c>
      <c r="F274" s="144">
        <v>2060</v>
      </c>
      <c r="G274" s="147">
        <v>77.615499508680742</v>
      </c>
      <c r="H274" s="147">
        <v>83.525903999999997</v>
      </c>
      <c r="I274" s="147">
        <v>89.724599999999995</v>
      </c>
      <c r="J274" s="147">
        <v>95.945616000000015</v>
      </c>
      <c r="K274" s="147">
        <v>102.15881999999999</v>
      </c>
    </row>
    <row r="275" spans="2:11" x14ac:dyDescent="0.2">
      <c r="B275" s="21" t="str">
        <f t="shared" si="4"/>
        <v>AlexandriaWind2065RCP4.5</v>
      </c>
      <c r="C275" t="s">
        <v>257</v>
      </c>
      <c r="D275" t="s">
        <v>1</v>
      </c>
      <c r="E275" s="144" t="s">
        <v>193</v>
      </c>
      <c r="F275" s="144">
        <v>2065</v>
      </c>
      <c r="G275" s="147">
        <v>77.551774505579715</v>
      </c>
      <c r="H275" s="147">
        <v>83.453922000000006</v>
      </c>
      <c r="I275" s="147">
        <v>89.641800000000003</v>
      </c>
      <c r="J275" s="147">
        <v>95.853168000000011</v>
      </c>
      <c r="K275" s="147">
        <v>102.05622</v>
      </c>
    </row>
    <row r="276" spans="2:11" x14ac:dyDescent="0.2">
      <c r="B276" s="21" t="str">
        <f t="shared" si="4"/>
        <v>AlexandriaWind2070RCP4.5</v>
      </c>
      <c r="C276" t="s">
        <v>257</v>
      </c>
      <c r="D276" t="s">
        <v>1</v>
      </c>
      <c r="E276" s="144" t="s">
        <v>193</v>
      </c>
      <c r="F276" s="144">
        <v>2070</v>
      </c>
      <c r="G276" s="147">
        <v>77.488049502478688</v>
      </c>
      <c r="H276" s="147">
        <v>83.38194</v>
      </c>
      <c r="I276" s="147">
        <v>89.558999999999997</v>
      </c>
      <c r="J276" s="147">
        <v>95.760720000000006</v>
      </c>
      <c r="K276" s="147">
        <v>101.95362</v>
      </c>
    </row>
    <row r="277" spans="2:11" x14ac:dyDescent="0.2">
      <c r="B277" s="21" t="str">
        <f t="shared" si="4"/>
        <v>AlexandriaWind2075RCP4.5</v>
      </c>
      <c r="C277" t="s">
        <v>257</v>
      </c>
      <c r="D277" t="s">
        <v>1</v>
      </c>
      <c r="E277" s="144" t="s">
        <v>193</v>
      </c>
      <c r="F277" s="144">
        <v>2075</v>
      </c>
      <c r="G277" s="147">
        <v>77.431059662307035</v>
      </c>
      <c r="H277" s="147">
        <v>83.316374999999994</v>
      </c>
      <c r="I277" s="147">
        <v>89.483999999999995</v>
      </c>
      <c r="J277" s="147">
        <v>95.677260000000004</v>
      </c>
      <c r="K277" s="147">
        <v>101.86299</v>
      </c>
    </row>
    <row r="278" spans="2:11" x14ac:dyDescent="0.2">
      <c r="B278" s="21" t="str">
        <f t="shared" si="4"/>
        <v>AlexandriaWind2080RCP4.5</v>
      </c>
      <c r="C278" t="s">
        <v>257</v>
      </c>
      <c r="D278" t="s">
        <v>1</v>
      </c>
      <c r="E278" s="144" t="s">
        <v>193</v>
      </c>
      <c r="F278" s="144">
        <v>2080</v>
      </c>
      <c r="G278" s="147">
        <v>77.374069822135397</v>
      </c>
      <c r="H278" s="147">
        <v>83.250810000000001</v>
      </c>
      <c r="I278" s="147">
        <v>89.408999999999992</v>
      </c>
      <c r="J278" s="147">
        <v>95.593800000000002</v>
      </c>
      <c r="K278" s="147">
        <v>101.77235999999999</v>
      </c>
    </row>
    <row r="279" spans="2:11" x14ac:dyDescent="0.2">
      <c r="B279" s="21" t="str">
        <f t="shared" si="4"/>
        <v>AlexandriaWind2085RCP4.5</v>
      </c>
      <c r="C279" t="s">
        <v>257</v>
      </c>
      <c r="D279" t="s">
        <v>1</v>
      </c>
      <c r="E279" s="144" t="s">
        <v>193</v>
      </c>
      <c r="F279" s="144">
        <v>2085</v>
      </c>
      <c r="G279" s="147">
        <v>77.317079981963744</v>
      </c>
      <c r="H279" s="147">
        <v>83.185245000000009</v>
      </c>
      <c r="I279" s="147">
        <v>89.334000000000003</v>
      </c>
      <c r="J279" s="147">
        <v>95.510340000000014</v>
      </c>
      <c r="K279" s="147">
        <v>101.68172999999999</v>
      </c>
    </row>
    <row r="280" spans="2:11" x14ac:dyDescent="0.2">
      <c r="B280" s="21" t="str">
        <f t="shared" si="4"/>
        <v>AlexandriaWind2090RCP4.5</v>
      </c>
      <c r="C280" t="s">
        <v>257</v>
      </c>
      <c r="D280" t="s">
        <v>1</v>
      </c>
      <c r="E280" s="144" t="s">
        <v>193</v>
      </c>
      <c r="F280" s="144">
        <v>2090</v>
      </c>
      <c r="G280" s="147">
        <v>77.260090141792091</v>
      </c>
      <c r="H280" s="147">
        <v>83.119680000000002</v>
      </c>
      <c r="I280" s="147">
        <v>89.259</v>
      </c>
      <c r="J280" s="147">
        <v>95.426880000000011</v>
      </c>
      <c r="K280" s="147">
        <v>101.5911</v>
      </c>
    </row>
    <row r="281" spans="2:11" x14ac:dyDescent="0.2">
      <c r="B281" s="21" t="str">
        <f t="shared" si="4"/>
        <v>AlexandriaWind2095RCP4.5</v>
      </c>
      <c r="C281" t="s">
        <v>257</v>
      </c>
      <c r="D281" t="s">
        <v>1</v>
      </c>
      <c r="E281" s="144" t="s">
        <v>193</v>
      </c>
      <c r="F281" s="144">
        <v>2095</v>
      </c>
      <c r="G281" s="147">
        <v>77.203100301620452</v>
      </c>
      <c r="H281" s="147">
        <v>83.054114999999996</v>
      </c>
      <c r="I281" s="147">
        <v>89.183999999999997</v>
      </c>
      <c r="J281" s="147">
        <v>95.343420000000009</v>
      </c>
      <c r="K281" s="147">
        <v>101.50046999999999</v>
      </c>
    </row>
    <row r="282" spans="2:11" x14ac:dyDescent="0.2">
      <c r="B282" s="21" t="str">
        <f t="shared" si="4"/>
        <v>AlexandriaWind2100RCP4.5</v>
      </c>
      <c r="C282" t="s">
        <v>257</v>
      </c>
      <c r="D282" t="s">
        <v>1</v>
      </c>
      <c r="E282" s="144" t="s">
        <v>193</v>
      </c>
      <c r="F282" s="144">
        <v>2100</v>
      </c>
      <c r="G282" s="147">
        <v>77.146110461448799</v>
      </c>
      <c r="H282" s="147">
        <v>82.988550000000004</v>
      </c>
      <c r="I282" s="147">
        <v>89.108999999999995</v>
      </c>
      <c r="J282" s="147">
        <v>95.259960000000007</v>
      </c>
      <c r="K282" s="147">
        <v>101.40983999999999</v>
      </c>
    </row>
    <row r="283" spans="2:11" x14ac:dyDescent="0.2">
      <c r="B283" s="21" t="str">
        <f t="shared" si="4"/>
        <v>AlexandriaWind2023RCP6.0</v>
      </c>
      <c r="C283" t="s">
        <v>257</v>
      </c>
      <c r="D283" t="s">
        <v>1</v>
      </c>
      <c r="E283" s="144" t="s">
        <v>192</v>
      </c>
      <c r="F283" s="144">
        <v>2023</v>
      </c>
      <c r="G283" s="147">
        <v>77.550220237211406</v>
      </c>
      <c r="H283" s="147">
        <v>83.457270000000008</v>
      </c>
      <c r="I283" s="147">
        <v>89.649000000000001</v>
      </c>
      <c r="J283" s="147">
        <v>95.866650000000021</v>
      </c>
      <c r="K283" s="147">
        <v>102.08699999999999</v>
      </c>
    </row>
    <row r="284" spans="2:11" x14ac:dyDescent="0.2">
      <c r="B284" s="21" t="str">
        <f t="shared" si="4"/>
        <v>AlexandriaWind2025RCP6.0</v>
      </c>
      <c r="C284" t="s">
        <v>257</v>
      </c>
      <c r="D284" t="s">
        <v>1</v>
      </c>
      <c r="E284" s="144" t="s">
        <v>192</v>
      </c>
      <c r="F284" s="144">
        <v>2025</v>
      </c>
      <c r="G284" s="147">
        <v>77.592962617340135</v>
      </c>
      <c r="H284" s="147">
        <v>83.504700000000014</v>
      </c>
      <c r="I284" s="147">
        <v>89.703000000000003</v>
      </c>
      <c r="J284" s="147">
        <v>95.926035000000013</v>
      </c>
      <c r="K284" s="147">
        <v>102.15026999999999</v>
      </c>
    </row>
    <row r="285" spans="2:11" x14ac:dyDescent="0.2">
      <c r="B285" s="21" t="str">
        <f t="shared" si="4"/>
        <v>AlexandriaWind2030RCP6.0</v>
      </c>
      <c r="C285" t="s">
        <v>257</v>
      </c>
      <c r="D285" t="s">
        <v>1</v>
      </c>
      <c r="E285" s="144" t="s">
        <v>192</v>
      </c>
      <c r="F285" s="144">
        <v>2030</v>
      </c>
      <c r="G285" s="147">
        <v>77.635704997468878</v>
      </c>
      <c r="H285" s="147">
        <v>83.552130000000005</v>
      </c>
      <c r="I285" s="147">
        <v>89.757000000000005</v>
      </c>
      <c r="J285" s="147">
        <v>95.985420000000019</v>
      </c>
      <c r="K285" s="147">
        <v>102.21353999999999</v>
      </c>
    </row>
    <row r="286" spans="2:11" x14ac:dyDescent="0.2">
      <c r="B286" s="21" t="str">
        <f t="shared" si="4"/>
        <v>AlexandriaWind2035RCP6.0</v>
      </c>
      <c r="C286" t="s">
        <v>257</v>
      </c>
      <c r="D286" t="s">
        <v>1</v>
      </c>
      <c r="E286" s="144" t="s">
        <v>192</v>
      </c>
      <c r="F286" s="144">
        <v>2035</v>
      </c>
      <c r="G286" s="147">
        <v>77.678447377597621</v>
      </c>
      <c r="H286" s="147">
        <v>83.599559999999997</v>
      </c>
      <c r="I286" s="147">
        <v>89.811000000000007</v>
      </c>
      <c r="J286" s="147">
        <v>96.044805000000025</v>
      </c>
      <c r="K286" s="147">
        <v>102.27680999999998</v>
      </c>
    </row>
    <row r="287" spans="2:11" x14ac:dyDescent="0.2">
      <c r="B287" s="21" t="str">
        <f t="shared" si="4"/>
        <v>AlexandriaWind2040RCP6.0</v>
      </c>
      <c r="C287" t="s">
        <v>257</v>
      </c>
      <c r="D287" t="s">
        <v>1</v>
      </c>
      <c r="E287" s="144" t="s">
        <v>192</v>
      </c>
      <c r="F287" s="144">
        <v>2040</v>
      </c>
      <c r="G287" s="147">
        <v>77.72118975772635</v>
      </c>
      <c r="H287" s="147">
        <v>83.646990000000002</v>
      </c>
      <c r="I287" s="147">
        <v>89.864999999999995</v>
      </c>
      <c r="J287" s="147">
        <v>96.104190000000017</v>
      </c>
      <c r="K287" s="147">
        <v>102.34007999999999</v>
      </c>
    </row>
    <row r="288" spans="2:11" x14ac:dyDescent="0.2">
      <c r="B288" s="21" t="str">
        <f t="shared" si="4"/>
        <v>AlexandriaWind2045RCP6.0</v>
      </c>
      <c r="C288" t="s">
        <v>257</v>
      </c>
      <c r="D288" t="s">
        <v>1</v>
      </c>
      <c r="E288" s="144" t="s">
        <v>192</v>
      </c>
      <c r="F288" s="144">
        <v>2045</v>
      </c>
      <c r="G288" s="147">
        <v>77.763932137855079</v>
      </c>
      <c r="H288" s="147">
        <v>83.694420000000008</v>
      </c>
      <c r="I288" s="147">
        <v>89.918999999999997</v>
      </c>
      <c r="J288" s="147">
        <v>96.163575000000009</v>
      </c>
      <c r="K288" s="147">
        <v>102.40334999999999</v>
      </c>
    </row>
    <row r="289" spans="2:11" x14ac:dyDescent="0.2">
      <c r="B289" s="21" t="str">
        <f t="shared" si="4"/>
        <v>AlexandriaWind2050RCP6.0</v>
      </c>
      <c r="C289" t="s">
        <v>257</v>
      </c>
      <c r="D289" t="s">
        <v>1</v>
      </c>
      <c r="E289" s="144" t="s">
        <v>192</v>
      </c>
      <c r="F289" s="144">
        <v>2050</v>
      </c>
      <c r="G289" s="147">
        <v>77.742949514882795</v>
      </c>
      <c r="H289" s="147">
        <v>83.669867999999994</v>
      </c>
      <c r="I289" s="147">
        <v>89.890199999999993</v>
      </c>
      <c r="J289" s="147">
        <v>96.13051200000001</v>
      </c>
      <c r="K289" s="147">
        <v>102.36402</v>
      </c>
    </row>
    <row r="290" spans="2:11" x14ac:dyDescent="0.2">
      <c r="B290" s="21" t="str">
        <f t="shared" si="4"/>
        <v>AlexandriaWind2055RCP6.0</v>
      </c>
      <c r="C290" t="s">
        <v>257</v>
      </c>
      <c r="D290" t="s">
        <v>1</v>
      </c>
      <c r="E290" s="144" t="s">
        <v>192</v>
      </c>
      <c r="F290" s="144">
        <v>2055</v>
      </c>
      <c r="G290" s="147">
        <v>77.679224511781769</v>
      </c>
      <c r="H290" s="147">
        <v>83.597886000000003</v>
      </c>
      <c r="I290" s="147">
        <v>89.807400000000001</v>
      </c>
      <c r="J290" s="147">
        <v>96.038064000000006</v>
      </c>
      <c r="K290" s="147">
        <v>102.26142</v>
      </c>
    </row>
    <row r="291" spans="2:11" x14ac:dyDescent="0.2">
      <c r="B291" s="21" t="str">
        <f t="shared" si="4"/>
        <v>AlexandriaWind2060RCP6.0</v>
      </c>
      <c r="C291" t="s">
        <v>257</v>
      </c>
      <c r="D291" t="s">
        <v>1</v>
      </c>
      <c r="E291" s="144" t="s">
        <v>192</v>
      </c>
      <c r="F291" s="144">
        <v>2060</v>
      </c>
      <c r="G291" s="147">
        <v>77.615499508680742</v>
      </c>
      <c r="H291" s="147">
        <v>83.525903999999997</v>
      </c>
      <c r="I291" s="147">
        <v>89.724599999999995</v>
      </c>
      <c r="J291" s="147">
        <v>95.945616000000015</v>
      </c>
      <c r="K291" s="147">
        <v>102.15881999999999</v>
      </c>
    </row>
    <row r="292" spans="2:11" x14ac:dyDescent="0.2">
      <c r="B292" s="21" t="str">
        <f t="shared" si="4"/>
        <v>AlexandriaWind2065RCP6.0</v>
      </c>
      <c r="C292" t="s">
        <v>257</v>
      </c>
      <c r="D292" t="s">
        <v>1</v>
      </c>
      <c r="E292" s="144" t="s">
        <v>192</v>
      </c>
      <c r="F292" s="144">
        <v>2065</v>
      </c>
      <c r="G292" s="147">
        <v>77.551774505579715</v>
      </c>
      <c r="H292" s="147">
        <v>83.453922000000006</v>
      </c>
      <c r="I292" s="147">
        <v>89.641800000000003</v>
      </c>
      <c r="J292" s="147">
        <v>95.853168000000011</v>
      </c>
      <c r="K292" s="147">
        <v>102.05622</v>
      </c>
    </row>
    <row r="293" spans="2:11" x14ac:dyDescent="0.2">
      <c r="B293" s="21" t="str">
        <f t="shared" si="4"/>
        <v>AlexandriaWind2070RCP6.0</v>
      </c>
      <c r="C293" t="s">
        <v>257</v>
      </c>
      <c r="D293" t="s">
        <v>1</v>
      </c>
      <c r="E293" s="144" t="s">
        <v>192</v>
      </c>
      <c r="F293" s="144">
        <v>2070</v>
      </c>
      <c r="G293" s="147">
        <v>77.488049502478688</v>
      </c>
      <c r="H293" s="147">
        <v>83.38194</v>
      </c>
      <c r="I293" s="147">
        <v>89.558999999999997</v>
      </c>
      <c r="J293" s="147">
        <v>95.760720000000006</v>
      </c>
      <c r="K293" s="147">
        <v>101.95362</v>
      </c>
    </row>
    <row r="294" spans="2:11" x14ac:dyDescent="0.2">
      <c r="B294" s="21" t="str">
        <f t="shared" si="4"/>
        <v>AlexandriaWind2075RCP6.0</v>
      </c>
      <c r="C294" t="s">
        <v>257</v>
      </c>
      <c r="D294" t="s">
        <v>1</v>
      </c>
      <c r="E294" s="144" t="s">
        <v>192</v>
      </c>
      <c r="F294" s="144">
        <v>2075</v>
      </c>
      <c r="G294" s="147">
        <v>77.402564742221216</v>
      </c>
      <c r="H294" s="147">
        <v>83.283592499999997</v>
      </c>
      <c r="I294" s="147">
        <v>89.4465</v>
      </c>
      <c r="J294" s="147">
        <v>95.635530000000003</v>
      </c>
      <c r="K294" s="147">
        <v>101.81767499999999</v>
      </c>
    </row>
    <row r="295" spans="2:11" x14ac:dyDescent="0.2">
      <c r="B295" s="21" t="str">
        <f t="shared" si="4"/>
        <v>AlexandriaWind2080RCP6.0</v>
      </c>
      <c r="C295" t="s">
        <v>257</v>
      </c>
      <c r="D295" t="s">
        <v>1</v>
      </c>
      <c r="E295" s="144" t="s">
        <v>192</v>
      </c>
      <c r="F295" s="144">
        <v>2080</v>
      </c>
      <c r="G295" s="147">
        <v>77.317079981963744</v>
      </c>
      <c r="H295" s="147">
        <v>83.185245000000009</v>
      </c>
      <c r="I295" s="147">
        <v>89.334000000000003</v>
      </c>
      <c r="J295" s="147">
        <v>95.510340000000014</v>
      </c>
      <c r="K295" s="147">
        <v>101.68172999999999</v>
      </c>
    </row>
    <row r="296" spans="2:11" x14ac:dyDescent="0.2">
      <c r="B296" s="21" t="str">
        <f t="shared" si="4"/>
        <v>AlexandriaWind2085RCP6.0</v>
      </c>
      <c r="C296" t="s">
        <v>257</v>
      </c>
      <c r="D296" t="s">
        <v>1</v>
      </c>
      <c r="E296" s="144" t="s">
        <v>192</v>
      </c>
      <c r="F296" s="144">
        <v>2085</v>
      </c>
      <c r="G296" s="147">
        <v>77.231595221706272</v>
      </c>
      <c r="H296" s="147">
        <v>83.086897500000006</v>
      </c>
      <c r="I296" s="147">
        <v>89.221499999999992</v>
      </c>
      <c r="J296" s="147">
        <v>95.38515000000001</v>
      </c>
      <c r="K296" s="147">
        <v>101.545785</v>
      </c>
    </row>
    <row r="297" spans="2:11" x14ac:dyDescent="0.2">
      <c r="B297" s="21" t="str">
        <f t="shared" si="4"/>
        <v>AlexandriaWind2090RCP6.0</v>
      </c>
      <c r="C297" t="s">
        <v>257</v>
      </c>
      <c r="D297" t="s">
        <v>1</v>
      </c>
      <c r="E297" s="144" t="s">
        <v>192</v>
      </c>
      <c r="F297" s="144">
        <v>2090</v>
      </c>
      <c r="G297" s="147">
        <v>77.10984419952139</v>
      </c>
      <c r="H297" s="147">
        <v>82.960650000000001</v>
      </c>
      <c r="I297" s="147">
        <v>89.090999999999994</v>
      </c>
      <c r="J297" s="147">
        <v>95.250330000000005</v>
      </c>
      <c r="K297" s="147">
        <v>101.40641999999998</v>
      </c>
    </row>
    <row r="298" spans="2:11" x14ac:dyDescent="0.2">
      <c r="B298" s="21" t="str">
        <f t="shared" si="4"/>
        <v>AlexandriaWind2095RCP6.0</v>
      </c>
      <c r="C298" t="s">
        <v>257</v>
      </c>
      <c r="D298" t="s">
        <v>1</v>
      </c>
      <c r="E298" s="144" t="s">
        <v>192</v>
      </c>
      <c r="F298" s="144">
        <v>2095</v>
      </c>
      <c r="G298" s="147">
        <v>77.073577937593967</v>
      </c>
      <c r="H298" s="147">
        <v>82.932750000000013</v>
      </c>
      <c r="I298" s="147">
        <v>89.073000000000008</v>
      </c>
      <c r="J298" s="147">
        <v>95.240700000000018</v>
      </c>
      <c r="K298" s="147">
        <v>101.40299999999999</v>
      </c>
    </row>
    <row r="299" spans="2:11" x14ac:dyDescent="0.2">
      <c r="B299" s="21" t="str">
        <f t="shared" si="4"/>
        <v>AlexandriaWind2100RCP6.0</v>
      </c>
      <c r="C299" t="s">
        <v>257</v>
      </c>
      <c r="D299" t="s">
        <v>1</v>
      </c>
      <c r="E299" s="144" t="s">
        <v>192</v>
      </c>
      <c r="F299" s="144">
        <v>2100</v>
      </c>
      <c r="G299" s="147">
        <v>77.037311675666558</v>
      </c>
      <c r="H299" s="147">
        <v>82.90485000000001</v>
      </c>
      <c r="I299" s="147">
        <v>89.055000000000007</v>
      </c>
      <c r="J299" s="147">
        <v>95.231070000000017</v>
      </c>
      <c r="K299" s="147">
        <v>101.39957999999999</v>
      </c>
    </row>
    <row r="300" spans="2:11" x14ac:dyDescent="0.2">
      <c r="B300" s="21" t="str">
        <f t="shared" si="4"/>
        <v>AlexandriaWind2023RCP8.5</v>
      </c>
      <c r="C300" t="s">
        <v>257</v>
      </c>
      <c r="D300" t="s">
        <v>1</v>
      </c>
      <c r="E300" s="144" t="s">
        <v>191</v>
      </c>
      <c r="F300" s="144">
        <v>2023</v>
      </c>
      <c r="G300" s="147">
        <v>77.550220237211406</v>
      </c>
      <c r="H300" s="147">
        <v>83.457270000000008</v>
      </c>
      <c r="I300" s="147">
        <v>89.649000000000001</v>
      </c>
      <c r="J300" s="147">
        <v>95.866650000000021</v>
      </c>
      <c r="K300" s="147">
        <v>102.08699999999999</v>
      </c>
    </row>
    <row r="301" spans="2:11" x14ac:dyDescent="0.2">
      <c r="B301" s="21" t="str">
        <f t="shared" si="4"/>
        <v>AlexandriaWind2025RCP8.5</v>
      </c>
      <c r="C301" t="s">
        <v>257</v>
      </c>
      <c r="D301" t="s">
        <v>1</v>
      </c>
      <c r="E301" s="144" t="s">
        <v>191</v>
      </c>
      <c r="F301" s="144">
        <v>2025</v>
      </c>
      <c r="G301" s="147">
        <v>77.635704997468878</v>
      </c>
      <c r="H301" s="147">
        <v>83.552130000000005</v>
      </c>
      <c r="I301" s="147">
        <v>89.757000000000005</v>
      </c>
      <c r="J301" s="147">
        <v>95.985420000000019</v>
      </c>
      <c r="K301" s="147">
        <v>102.21353999999999</v>
      </c>
    </row>
    <row r="302" spans="2:11" x14ac:dyDescent="0.2">
      <c r="B302" s="21" t="str">
        <f t="shared" si="4"/>
        <v>AlexandriaWind2030RCP8.5</v>
      </c>
      <c r="C302" t="s">
        <v>257</v>
      </c>
      <c r="D302" t="s">
        <v>1</v>
      </c>
      <c r="E302" s="144" t="s">
        <v>191</v>
      </c>
      <c r="F302" s="144">
        <v>2030</v>
      </c>
      <c r="G302" s="147">
        <v>77.72118975772635</v>
      </c>
      <c r="H302" s="147">
        <v>83.646990000000002</v>
      </c>
      <c r="I302" s="147">
        <v>89.864999999999995</v>
      </c>
      <c r="J302" s="147">
        <v>96.104190000000017</v>
      </c>
      <c r="K302" s="147">
        <v>102.34007999999999</v>
      </c>
    </row>
    <row r="303" spans="2:11" x14ac:dyDescent="0.2">
      <c r="B303" s="21" t="str">
        <f t="shared" si="4"/>
        <v>AlexandriaWind2035RCP8.5</v>
      </c>
      <c r="C303" t="s">
        <v>257</v>
      </c>
      <c r="D303" t="s">
        <v>1</v>
      </c>
      <c r="E303" s="144" t="s">
        <v>191</v>
      </c>
      <c r="F303" s="144">
        <v>2035</v>
      </c>
      <c r="G303" s="147">
        <v>77.806674517983822</v>
      </c>
      <c r="H303" s="147">
        <v>83.741849999999999</v>
      </c>
      <c r="I303" s="147">
        <v>89.972999999999999</v>
      </c>
      <c r="J303" s="147">
        <v>96.222960000000015</v>
      </c>
      <c r="K303" s="147">
        <v>102.46661999999999</v>
      </c>
    </row>
    <row r="304" spans="2:11" x14ac:dyDescent="0.2">
      <c r="B304" s="21" t="str">
        <f t="shared" si="4"/>
        <v>AlexandriaWind2040RCP8.5</v>
      </c>
      <c r="C304" t="s">
        <v>257</v>
      </c>
      <c r="D304" t="s">
        <v>1</v>
      </c>
      <c r="E304" s="144" t="s">
        <v>191</v>
      </c>
      <c r="F304" s="144">
        <v>2040</v>
      </c>
      <c r="G304" s="147">
        <v>77.700466179482106</v>
      </c>
      <c r="H304" s="147">
        <v>83.621880000000004</v>
      </c>
      <c r="I304" s="147">
        <v>89.834999999999994</v>
      </c>
      <c r="J304" s="147">
        <v>96.068880000000007</v>
      </c>
      <c r="K304" s="147">
        <v>102.29562</v>
      </c>
    </row>
    <row r="305" spans="2:11" x14ac:dyDescent="0.2">
      <c r="B305" s="21" t="str">
        <f t="shared" si="4"/>
        <v>AlexandriaWind2045RCP8.5</v>
      </c>
      <c r="C305" t="s">
        <v>257</v>
      </c>
      <c r="D305" t="s">
        <v>1</v>
      </c>
      <c r="E305" s="144" t="s">
        <v>191</v>
      </c>
      <c r="F305" s="144">
        <v>2045</v>
      </c>
      <c r="G305" s="147">
        <v>77.594257840980404</v>
      </c>
      <c r="H305" s="147">
        <v>83.501909999999995</v>
      </c>
      <c r="I305" s="147">
        <v>89.697000000000003</v>
      </c>
      <c r="J305" s="147">
        <v>95.914800000000014</v>
      </c>
      <c r="K305" s="147">
        <v>102.12461999999999</v>
      </c>
    </row>
    <row r="306" spans="2:11" x14ac:dyDescent="0.2">
      <c r="B306" s="21" t="str">
        <f t="shared" si="4"/>
        <v>AlexandriaWind2050RCP8.5</v>
      </c>
      <c r="C306" t="s">
        <v>257</v>
      </c>
      <c r="D306" t="s">
        <v>1</v>
      </c>
      <c r="E306" s="144" t="s">
        <v>191</v>
      </c>
      <c r="F306" s="144">
        <v>2050</v>
      </c>
      <c r="G306" s="147">
        <v>77.374069822135397</v>
      </c>
      <c r="H306" s="147">
        <v>83.250810000000001</v>
      </c>
      <c r="I306" s="147">
        <v>89.408999999999992</v>
      </c>
      <c r="J306" s="147">
        <v>95.593800000000002</v>
      </c>
      <c r="K306" s="147">
        <v>101.77235999999999</v>
      </c>
    </row>
    <row r="307" spans="2:11" x14ac:dyDescent="0.2">
      <c r="B307" s="21" t="str">
        <f t="shared" si="4"/>
        <v>AlexandriaWind2055RCP8.5</v>
      </c>
      <c r="C307" t="s">
        <v>257</v>
      </c>
      <c r="D307" t="s">
        <v>1</v>
      </c>
      <c r="E307" s="144" t="s">
        <v>191</v>
      </c>
      <c r="F307" s="144">
        <v>2055</v>
      </c>
      <c r="G307" s="147">
        <v>77.260090141792091</v>
      </c>
      <c r="H307" s="147">
        <v>83.119680000000002</v>
      </c>
      <c r="I307" s="147">
        <v>89.259</v>
      </c>
      <c r="J307" s="147">
        <v>95.426880000000011</v>
      </c>
      <c r="K307" s="147">
        <v>101.5911</v>
      </c>
    </row>
    <row r="308" spans="2:11" x14ac:dyDescent="0.2">
      <c r="B308" s="21" t="str">
        <f t="shared" si="4"/>
        <v>AlexandriaWind2060RCP8.5</v>
      </c>
      <c r="C308" t="s">
        <v>257</v>
      </c>
      <c r="D308" t="s">
        <v>1</v>
      </c>
      <c r="E308" s="144" t="s">
        <v>191</v>
      </c>
      <c r="F308" s="144">
        <v>2060</v>
      </c>
      <c r="G308" s="147">
        <v>77.10984419952139</v>
      </c>
      <c r="H308" s="147">
        <v>82.960650000000001</v>
      </c>
      <c r="I308" s="147">
        <v>89.090999999999994</v>
      </c>
      <c r="J308" s="147">
        <v>95.250330000000005</v>
      </c>
      <c r="K308" s="147">
        <v>101.40641999999998</v>
      </c>
    </row>
    <row r="309" spans="2:11" x14ac:dyDescent="0.2">
      <c r="B309" s="21" t="str">
        <f t="shared" si="4"/>
        <v>AlexandriaWind2065RCP8.5</v>
      </c>
      <c r="C309" t="s">
        <v>257</v>
      </c>
      <c r="D309" t="s">
        <v>1</v>
      </c>
      <c r="E309" s="144" t="s">
        <v>191</v>
      </c>
      <c r="F309" s="144">
        <v>2065</v>
      </c>
      <c r="G309" s="147">
        <v>77.073577937593967</v>
      </c>
      <c r="H309" s="147">
        <v>82.932750000000013</v>
      </c>
      <c r="I309" s="147">
        <v>89.073000000000008</v>
      </c>
      <c r="J309" s="147">
        <v>95.240700000000018</v>
      </c>
      <c r="K309" s="147">
        <v>101.40299999999999</v>
      </c>
    </row>
    <row r="310" spans="2:11" x14ac:dyDescent="0.2">
      <c r="B310" s="21" t="str">
        <f t="shared" si="4"/>
        <v>AlexandriaWind2070RCP8.5</v>
      </c>
      <c r="C310" t="s">
        <v>257</v>
      </c>
      <c r="D310" t="s">
        <v>1</v>
      </c>
      <c r="E310" s="144" t="s">
        <v>191</v>
      </c>
      <c r="F310" s="144">
        <v>2070</v>
      </c>
      <c r="G310" s="147">
        <v>77.107253752240851</v>
      </c>
      <c r="H310" s="147">
        <v>82.994130000000013</v>
      </c>
      <c r="I310" s="147">
        <v>89.165999999999997</v>
      </c>
      <c r="J310" s="147">
        <v>95.362680000000012</v>
      </c>
      <c r="K310" s="147">
        <v>101.55005999999999</v>
      </c>
    </row>
    <row r="311" spans="2:11" x14ac:dyDescent="0.2">
      <c r="B311" s="21" t="str">
        <f t="shared" si="4"/>
        <v>AlexandriaWind2075RCP8.5</v>
      </c>
      <c r="C311" t="s">
        <v>257</v>
      </c>
      <c r="D311" t="s">
        <v>1</v>
      </c>
      <c r="E311" s="144" t="s">
        <v>191</v>
      </c>
      <c r="F311" s="144">
        <v>2075</v>
      </c>
      <c r="G311" s="147">
        <v>77.177195828815158</v>
      </c>
      <c r="H311" s="147">
        <v>83.083410000000001</v>
      </c>
      <c r="I311" s="147">
        <v>89.277000000000001</v>
      </c>
      <c r="J311" s="147">
        <v>95.494290000000021</v>
      </c>
      <c r="K311" s="147">
        <v>101.70053999999999</v>
      </c>
    </row>
    <row r="312" spans="2:11" x14ac:dyDescent="0.2">
      <c r="B312" s="21" t="str">
        <f t="shared" si="4"/>
        <v>AlexandriaWind2080RCP8.5</v>
      </c>
      <c r="C312" t="s">
        <v>257</v>
      </c>
      <c r="D312" t="s">
        <v>1</v>
      </c>
      <c r="E312" s="144" t="s">
        <v>191</v>
      </c>
      <c r="F312" s="144">
        <v>2080</v>
      </c>
      <c r="G312" s="147">
        <v>77.247137905389451</v>
      </c>
      <c r="H312" s="147">
        <v>83.172690000000003</v>
      </c>
      <c r="I312" s="147">
        <v>89.387999999999991</v>
      </c>
      <c r="J312" s="147">
        <v>95.625900000000016</v>
      </c>
      <c r="K312" s="147">
        <v>101.85101999999999</v>
      </c>
    </row>
    <row r="313" spans="2:11" x14ac:dyDescent="0.2">
      <c r="B313" s="21" t="str">
        <f t="shared" si="4"/>
        <v>AlexandriaWind2085RCP8.5</v>
      </c>
      <c r="C313" t="s">
        <v>257</v>
      </c>
      <c r="D313" t="s">
        <v>1</v>
      </c>
      <c r="E313" s="144" t="s">
        <v>191</v>
      </c>
      <c r="F313" s="144">
        <v>2085</v>
      </c>
      <c r="G313" s="147">
        <v>77.227709550785477</v>
      </c>
      <c r="H313" s="147">
        <v>83.151765000000012</v>
      </c>
      <c r="I313" s="147">
        <v>89.374499999999998</v>
      </c>
      <c r="J313" s="147">
        <v>95.611455000000007</v>
      </c>
      <c r="K313" s="147">
        <v>101.84075999999999</v>
      </c>
    </row>
    <row r="314" spans="2:11" x14ac:dyDescent="0.2">
      <c r="B314" s="21" t="str">
        <f t="shared" si="4"/>
        <v>AlexandriaWind2090RCP8.5</v>
      </c>
      <c r="C314" t="s">
        <v>257</v>
      </c>
      <c r="D314" t="s">
        <v>1</v>
      </c>
      <c r="E314" s="144" t="s">
        <v>191</v>
      </c>
      <c r="F314" s="144">
        <v>2090</v>
      </c>
      <c r="G314" s="147">
        <v>77.208281196181517</v>
      </c>
      <c r="H314" s="147">
        <v>83.130840000000006</v>
      </c>
      <c r="I314" s="147">
        <v>89.361000000000004</v>
      </c>
      <c r="J314" s="147">
        <v>95.597010000000012</v>
      </c>
      <c r="K314" s="147">
        <v>101.8305</v>
      </c>
    </row>
    <row r="315" spans="2:11" x14ac:dyDescent="0.2">
      <c r="B315" s="21" t="str">
        <f t="shared" si="4"/>
        <v>AlexandriaWind2095RCP8.5</v>
      </c>
      <c r="C315" t="s">
        <v>257</v>
      </c>
      <c r="D315" t="s">
        <v>1</v>
      </c>
      <c r="E315" s="144" t="s">
        <v>191</v>
      </c>
      <c r="F315" s="144">
        <v>2095</v>
      </c>
      <c r="G315" s="147">
        <v>77.208281196181517</v>
      </c>
      <c r="H315" s="147">
        <v>83.130840000000006</v>
      </c>
      <c r="I315" s="147">
        <v>89.361000000000004</v>
      </c>
      <c r="J315" s="147">
        <v>95.597010000000012</v>
      </c>
      <c r="K315" s="147">
        <v>101.8305</v>
      </c>
    </row>
    <row r="316" spans="2:11" x14ac:dyDescent="0.2">
      <c r="B316" s="21" t="str">
        <f t="shared" si="4"/>
        <v>AlexandriaWind2100RCP8.5</v>
      </c>
      <c r="C316" t="s">
        <v>257</v>
      </c>
      <c r="D316" t="s">
        <v>1</v>
      </c>
      <c r="E316" s="144" t="s">
        <v>191</v>
      </c>
      <c r="F316" s="144">
        <v>2100</v>
      </c>
      <c r="G316" s="147">
        <v>77.208281196181517</v>
      </c>
      <c r="H316" s="147">
        <v>83.130840000000006</v>
      </c>
      <c r="I316" s="147">
        <v>89.361000000000004</v>
      </c>
      <c r="J316" s="147">
        <v>95.597010000000012</v>
      </c>
      <c r="K316" s="147">
        <v>101.8305</v>
      </c>
    </row>
    <row r="317" spans="2:11" x14ac:dyDescent="0.2">
      <c r="B317" s="21" t="str">
        <f t="shared" si="4"/>
        <v>AllistonIce Accretion2023RCP4.5</v>
      </c>
      <c r="C317" t="s">
        <v>258</v>
      </c>
      <c r="D317" t="s">
        <v>486</v>
      </c>
      <c r="E317" s="144" t="s">
        <v>193</v>
      </c>
      <c r="F317" s="144">
        <v>2023</v>
      </c>
      <c r="G317" s="147">
        <v>15.988456204259675</v>
      </c>
      <c r="H317" s="147">
        <v>19.185449999999999</v>
      </c>
      <c r="I317" s="147">
        <v>23.23</v>
      </c>
      <c r="J317" s="147">
        <v>26.327869999999997</v>
      </c>
      <c r="K317" s="147">
        <v>29.414699999999996</v>
      </c>
    </row>
    <row r="318" spans="2:11" x14ac:dyDescent="0.2">
      <c r="B318" s="21" t="str">
        <f t="shared" si="4"/>
        <v>AllistonIce Accretion2025RCP4.5</v>
      </c>
      <c r="C318" t="s">
        <v>258</v>
      </c>
      <c r="D318" t="s">
        <v>486</v>
      </c>
      <c r="E318" s="144" t="s">
        <v>193</v>
      </c>
      <c r="F318" s="144">
        <v>2025</v>
      </c>
      <c r="G318" s="147">
        <v>16.028467355921986</v>
      </c>
      <c r="H318" s="147">
        <v>19.249083333333331</v>
      </c>
      <c r="I318" s="147">
        <v>23.325833333333335</v>
      </c>
      <c r="J318" s="147">
        <v>26.444824999999998</v>
      </c>
      <c r="K318" s="147">
        <v>29.554769999999998</v>
      </c>
    </row>
    <row r="319" spans="2:11" x14ac:dyDescent="0.2">
      <c r="B319" s="21" t="str">
        <f t="shared" si="4"/>
        <v>AllistonIce Accretion2030RCP4.5</v>
      </c>
      <c r="C319" t="s">
        <v>258</v>
      </c>
      <c r="D319" t="s">
        <v>486</v>
      </c>
      <c r="E319" s="144" t="s">
        <v>193</v>
      </c>
      <c r="F319" s="144">
        <v>2030</v>
      </c>
      <c r="G319" s="147">
        <v>16.068478507584299</v>
      </c>
      <c r="H319" s="147">
        <v>19.312716666666667</v>
      </c>
      <c r="I319" s="147">
        <v>23.421666666666667</v>
      </c>
      <c r="J319" s="147">
        <v>26.561779999999999</v>
      </c>
      <c r="K319" s="147">
        <v>29.694839999999999</v>
      </c>
    </row>
    <row r="320" spans="2:11" x14ac:dyDescent="0.2">
      <c r="B320" s="21" t="str">
        <f t="shared" si="4"/>
        <v>AllistonIce Accretion2035RCP4.5</v>
      </c>
      <c r="C320" t="s">
        <v>258</v>
      </c>
      <c r="D320" t="s">
        <v>486</v>
      </c>
      <c r="E320" s="144" t="s">
        <v>193</v>
      </c>
      <c r="F320" s="144">
        <v>2035</v>
      </c>
      <c r="G320" s="147">
        <v>16.108489659246612</v>
      </c>
      <c r="H320" s="147">
        <v>19.376349999999999</v>
      </c>
      <c r="I320" s="147">
        <v>23.517499999999998</v>
      </c>
      <c r="J320" s="147">
        <v>26.678734999999996</v>
      </c>
      <c r="K320" s="147">
        <v>29.834910000000001</v>
      </c>
    </row>
    <row r="321" spans="2:11" x14ac:dyDescent="0.2">
      <c r="B321" s="21" t="str">
        <f t="shared" si="4"/>
        <v>AllistonIce Accretion2040RCP4.5</v>
      </c>
      <c r="C321" t="s">
        <v>258</v>
      </c>
      <c r="D321" t="s">
        <v>486</v>
      </c>
      <c r="E321" s="144" t="s">
        <v>193</v>
      </c>
      <c r="F321" s="144">
        <v>2040</v>
      </c>
      <c r="G321" s="147">
        <v>16.148500810908921</v>
      </c>
      <c r="H321" s="147">
        <v>19.439983333333331</v>
      </c>
      <c r="I321" s="147">
        <v>23.613333333333333</v>
      </c>
      <c r="J321" s="147">
        <v>26.795689999999997</v>
      </c>
      <c r="K321" s="147">
        <v>29.974979999999999</v>
      </c>
    </row>
    <row r="322" spans="2:11" x14ac:dyDescent="0.2">
      <c r="B322" s="21" t="str">
        <f t="shared" si="4"/>
        <v>AllistonIce Accretion2045RCP4.5</v>
      </c>
      <c r="C322" t="s">
        <v>258</v>
      </c>
      <c r="D322" t="s">
        <v>486</v>
      </c>
      <c r="E322" s="144" t="s">
        <v>193</v>
      </c>
      <c r="F322" s="144">
        <v>2045</v>
      </c>
      <c r="G322" s="147">
        <v>16.188511962571233</v>
      </c>
      <c r="H322" s="147">
        <v>19.503616666666666</v>
      </c>
      <c r="I322" s="147">
        <v>23.709166666666668</v>
      </c>
      <c r="J322" s="147">
        <v>26.912644999999998</v>
      </c>
      <c r="K322" s="147">
        <v>30.11505</v>
      </c>
    </row>
    <row r="323" spans="2:11" x14ac:dyDescent="0.2">
      <c r="B323" s="21" t="str">
        <f t="shared" si="4"/>
        <v>AllistonIce Accretion2050RCP4.5</v>
      </c>
      <c r="C323" t="s">
        <v>258</v>
      </c>
      <c r="D323" t="s">
        <v>486</v>
      </c>
      <c r="E323" s="144" t="s">
        <v>193</v>
      </c>
      <c r="F323" s="144">
        <v>2050</v>
      </c>
      <c r="G323" s="147">
        <v>16.119692781712057</v>
      </c>
      <c r="H323" s="147">
        <v>19.456527999999999</v>
      </c>
      <c r="I323" s="147">
        <v>23.685399999999998</v>
      </c>
      <c r="J323" s="147">
        <v>26.904847999999998</v>
      </c>
      <c r="K323" s="147">
        <v>30.121812000000002</v>
      </c>
    </row>
    <row r="324" spans="2:11" x14ac:dyDescent="0.2">
      <c r="B324" s="21" t="str">
        <f t="shared" si="4"/>
        <v>AllistonIce Accretion2055RCP4.5</v>
      </c>
      <c r="C324" t="s">
        <v>258</v>
      </c>
      <c r="D324" t="s">
        <v>486</v>
      </c>
      <c r="E324" s="144" t="s">
        <v>193</v>
      </c>
      <c r="F324" s="144">
        <v>2055</v>
      </c>
      <c r="G324" s="147">
        <v>16.010862449190572</v>
      </c>
      <c r="H324" s="147">
        <v>19.345806</v>
      </c>
      <c r="I324" s="147">
        <v>23.565799999999999</v>
      </c>
      <c r="J324" s="147">
        <v>26.780095999999997</v>
      </c>
      <c r="K324" s="147">
        <v>29.988503999999999</v>
      </c>
    </row>
    <row r="325" spans="2:11" x14ac:dyDescent="0.2">
      <c r="B325" s="21" t="str">
        <f t="shared" si="4"/>
        <v>AllistonIce Accretion2060RCP4.5</v>
      </c>
      <c r="C325" t="s">
        <v>258</v>
      </c>
      <c r="D325" t="s">
        <v>486</v>
      </c>
      <c r="E325" s="144" t="s">
        <v>193</v>
      </c>
      <c r="F325" s="144">
        <v>2060</v>
      </c>
      <c r="G325" s="147">
        <v>15.902032116669083</v>
      </c>
      <c r="H325" s="147">
        <v>19.235083999999997</v>
      </c>
      <c r="I325" s="147">
        <v>23.446199999999997</v>
      </c>
      <c r="J325" s="147">
        <v>26.655343999999999</v>
      </c>
      <c r="K325" s="147">
        <v>29.855195999999999</v>
      </c>
    </row>
    <row r="326" spans="2:11" x14ac:dyDescent="0.2">
      <c r="B326" s="21" t="str">
        <f t="shared" si="4"/>
        <v>AllistonIce Accretion2065RCP4.5</v>
      </c>
      <c r="C326" t="s">
        <v>258</v>
      </c>
      <c r="D326" t="s">
        <v>486</v>
      </c>
      <c r="E326" s="144" t="s">
        <v>193</v>
      </c>
      <c r="F326" s="144">
        <v>2065</v>
      </c>
      <c r="G326" s="147">
        <v>15.793201784147595</v>
      </c>
      <c r="H326" s="147">
        <v>19.124361999999998</v>
      </c>
      <c r="I326" s="147">
        <v>23.326599999999999</v>
      </c>
      <c r="J326" s="147">
        <v>26.530591999999999</v>
      </c>
      <c r="K326" s="147">
        <v>29.721887999999996</v>
      </c>
    </row>
    <row r="327" spans="2:11" x14ac:dyDescent="0.2">
      <c r="B327" s="21" t="str">
        <f t="shared" si="4"/>
        <v>AllistonIce Accretion2070RCP4.5</v>
      </c>
      <c r="C327" t="s">
        <v>258</v>
      </c>
      <c r="D327" t="s">
        <v>486</v>
      </c>
      <c r="E327" s="144" t="s">
        <v>193</v>
      </c>
      <c r="F327" s="144">
        <v>2070</v>
      </c>
      <c r="G327" s="147">
        <v>15.684371451626108</v>
      </c>
      <c r="H327" s="147">
        <v>19.013639999999999</v>
      </c>
      <c r="I327" s="147">
        <v>23.206999999999997</v>
      </c>
      <c r="J327" s="147">
        <v>26.405839999999998</v>
      </c>
      <c r="K327" s="147">
        <v>29.588579999999997</v>
      </c>
    </row>
    <row r="328" spans="2:11" x14ac:dyDescent="0.2">
      <c r="B328" s="21" t="str">
        <f t="shared" si="4"/>
        <v>AllistonIce Accretion2075RCP4.5</v>
      </c>
      <c r="C328" t="s">
        <v>258</v>
      </c>
      <c r="D328" t="s">
        <v>486</v>
      </c>
      <c r="E328" s="144" t="s">
        <v>193</v>
      </c>
      <c r="F328" s="144">
        <v>2075</v>
      </c>
      <c r="G328" s="147">
        <v>15.649695120185438</v>
      </c>
      <c r="H328" s="147">
        <v>18.997731666666667</v>
      </c>
      <c r="I328" s="147">
        <v>23.214666666666663</v>
      </c>
      <c r="J328" s="147">
        <v>26.427498333333332</v>
      </c>
      <c r="K328" s="147">
        <v>29.627219999999998</v>
      </c>
    </row>
    <row r="329" spans="2:11" x14ac:dyDescent="0.2">
      <c r="B329" s="21" t="str">
        <f t="shared" si="4"/>
        <v>AllistonIce Accretion2080RCP4.5</v>
      </c>
      <c r="C329" t="s">
        <v>258</v>
      </c>
      <c r="D329" t="s">
        <v>486</v>
      </c>
      <c r="E329" s="144" t="s">
        <v>193</v>
      </c>
      <c r="F329" s="144">
        <v>2080</v>
      </c>
      <c r="G329" s="147">
        <v>15.615018788744768</v>
      </c>
      <c r="H329" s="147">
        <v>18.981823333333331</v>
      </c>
      <c r="I329" s="147">
        <v>23.222333333333331</v>
      </c>
      <c r="J329" s="147">
        <v>26.449156666666664</v>
      </c>
      <c r="K329" s="147">
        <v>29.665859999999999</v>
      </c>
    </row>
    <row r="330" spans="2:11" x14ac:dyDescent="0.2">
      <c r="B330" s="21" t="str">
        <f t="shared" si="4"/>
        <v>AllistonIce Accretion2085RCP4.5</v>
      </c>
      <c r="C330" t="s">
        <v>258</v>
      </c>
      <c r="D330" t="s">
        <v>486</v>
      </c>
      <c r="E330" s="144" t="s">
        <v>193</v>
      </c>
      <c r="F330" s="144">
        <v>2085</v>
      </c>
      <c r="G330" s="147">
        <v>15.580342457304099</v>
      </c>
      <c r="H330" s="147">
        <v>18.965914999999999</v>
      </c>
      <c r="I330" s="147">
        <v>23.229999999999997</v>
      </c>
      <c r="J330" s="147">
        <v>26.470814999999995</v>
      </c>
      <c r="K330" s="147">
        <v>29.704499999999996</v>
      </c>
    </row>
    <row r="331" spans="2:11" x14ac:dyDescent="0.2">
      <c r="B331" s="21" t="str">
        <f t="shared" si="4"/>
        <v>AllistonIce Accretion2090RCP4.5</v>
      </c>
      <c r="C331" t="s">
        <v>258</v>
      </c>
      <c r="D331" t="s">
        <v>486</v>
      </c>
      <c r="E331" s="144" t="s">
        <v>193</v>
      </c>
      <c r="F331" s="144">
        <v>2090</v>
      </c>
      <c r="G331" s="147">
        <v>15.545666125863427</v>
      </c>
      <c r="H331" s="147">
        <v>18.950006666666667</v>
      </c>
      <c r="I331" s="147">
        <v>23.237666666666662</v>
      </c>
      <c r="J331" s="147">
        <v>26.492473333333329</v>
      </c>
      <c r="K331" s="147">
        <v>29.743139999999997</v>
      </c>
    </row>
    <row r="332" spans="2:11" x14ac:dyDescent="0.2">
      <c r="B332" s="21" t="str">
        <f t="shared" ref="B332:B395" si="5">C332&amp;D332&amp;F332&amp;E332</f>
        <v>AllistonIce Accretion2095RCP4.5</v>
      </c>
      <c r="C332" t="s">
        <v>258</v>
      </c>
      <c r="D332" t="s">
        <v>486</v>
      </c>
      <c r="E332" s="144" t="s">
        <v>193</v>
      </c>
      <c r="F332" s="144">
        <v>2095</v>
      </c>
      <c r="G332" s="147">
        <v>15.510989794422757</v>
      </c>
      <c r="H332" s="147">
        <v>18.934098333333331</v>
      </c>
      <c r="I332" s="147">
        <v>23.245333333333331</v>
      </c>
      <c r="J332" s="147">
        <v>26.514131666666664</v>
      </c>
      <c r="K332" s="147">
        <v>29.781779999999998</v>
      </c>
    </row>
    <row r="333" spans="2:11" x14ac:dyDescent="0.2">
      <c r="B333" s="21" t="str">
        <f t="shared" si="5"/>
        <v>AllistonIce Accretion2100RCP4.5</v>
      </c>
      <c r="C333" t="s">
        <v>258</v>
      </c>
      <c r="D333" t="s">
        <v>486</v>
      </c>
      <c r="E333" s="144" t="s">
        <v>193</v>
      </c>
      <c r="F333" s="144">
        <v>2100</v>
      </c>
      <c r="G333" s="147">
        <v>15.476313462982088</v>
      </c>
      <c r="H333" s="147">
        <v>18.918189999999999</v>
      </c>
      <c r="I333" s="147">
        <v>23.252999999999997</v>
      </c>
      <c r="J333" s="147">
        <v>26.535789999999995</v>
      </c>
      <c r="K333" s="147">
        <v>29.820419999999999</v>
      </c>
    </row>
    <row r="334" spans="2:11" x14ac:dyDescent="0.2">
      <c r="B334" s="21" t="str">
        <f t="shared" si="5"/>
        <v>AllistonIce Accretion2023RCP6.0</v>
      </c>
      <c r="C334" t="s">
        <v>258</v>
      </c>
      <c r="D334" t="s">
        <v>486</v>
      </c>
      <c r="E334" s="144" t="s">
        <v>192</v>
      </c>
      <c r="F334" s="144">
        <v>2023</v>
      </c>
      <c r="G334" s="147">
        <v>15.988456204259675</v>
      </c>
      <c r="H334" s="147">
        <v>19.185449999999999</v>
      </c>
      <c r="I334" s="147">
        <v>23.23</v>
      </c>
      <c r="J334" s="147">
        <v>26.327869999999997</v>
      </c>
      <c r="K334" s="147">
        <v>29.414699999999996</v>
      </c>
    </row>
    <row r="335" spans="2:11" x14ac:dyDescent="0.2">
      <c r="B335" s="21" t="str">
        <f t="shared" si="5"/>
        <v>AllistonIce Accretion2025RCP6.0</v>
      </c>
      <c r="C335" t="s">
        <v>258</v>
      </c>
      <c r="D335" t="s">
        <v>486</v>
      </c>
      <c r="E335" s="144" t="s">
        <v>192</v>
      </c>
      <c r="F335" s="144">
        <v>2025</v>
      </c>
      <c r="G335" s="147">
        <v>16.028467355921986</v>
      </c>
      <c r="H335" s="147">
        <v>19.249083333333331</v>
      </c>
      <c r="I335" s="147">
        <v>23.325833333333335</v>
      </c>
      <c r="J335" s="147">
        <v>26.444824999999998</v>
      </c>
      <c r="K335" s="147">
        <v>29.554769999999998</v>
      </c>
    </row>
    <row r="336" spans="2:11" x14ac:dyDescent="0.2">
      <c r="B336" s="21" t="str">
        <f t="shared" si="5"/>
        <v>AllistonIce Accretion2030RCP6.0</v>
      </c>
      <c r="C336" t="s">
        <v>258</v>
      </c>
      <c r="D336" t="s">
        <v>486</v>
      </c>
      <c r="E336" s="144" t="s">
        <v>192</v>
      </c>
      <c r="F336" s="144">
        <v>2030</v>
      </c>
      <c r="G336" s="147">
        <v>16.068478507584299</v>
      </c>
      <c r="H336" s="147">
        <v>19.312716666666667</v>
      </c>
      <c r="I336" s="147">
        <v>23.421666666666667</v>
      </c>
      <c r="J336" s="147">
        <v>26.561779999999999</v>
      </c>
      <c r="K336" s="147">
        <v>29.694839999999999</v>
      </c>
    </row>
    <row r="337" spans="2:11" x14ac:dyDescent="0.2">
      <c r="B337" s="21" t="str">
        <f t="shared" si="5"/>
        <v>AllistonIce Accretion2035RCP6.0</v>
      </c>
      <c r="C337" t="s">
        <v>258</v>
      </c>
      <c r="D337" t="s">
        <v>486</v>
      </c>
      <c r="E337" s="144" t="s">
        <v>192</v>
      </c>
      <c r="F337" s="144">
        <v>2035</v>
      </c>
      <c r="G337" s="147">
        <v>16.108489659246612</v>
      </c>
      <c r="H337" s="147">
        <v>19.376349999999999</v>
      </c>
      <c r="I337" s="147">
        <v>23.517499999999998</v>
      </c>
      <c r="J337" s="147">
        <v>26.678734999999996</v>
      </c>
      <c r="K337" s="147">
        <v>29.834910000000001</v>
      </c>
    </row>
    <row r="338" spans="2:11" x14ac:dyDescent="0.2">
      <c r="B338" s="21" t="str">
        <f t="shared" si="5"/>
        <v>AllistonIce Accretion2040RCP6.0</v>
      </c>
      <c r="C338" t="s">
        <v>258</v>
      </c>
      <c r="D338" t="s">
        <v>486</v>
      </c>
      <c r="E338" s="144" t="s">
        <v>192</v>
      </c>
      <c r="F338" s="144">
        <v>2040</v>
      </c>
      <c r="G338" s="147">
        <v>16.148500810908921</v>
      </c>
      <c r="H338" s="147">
        <v>19.439983333333331</v>
      </c>
      <c r="I338" s="147">
        <v>23.613333333333333</v>
      </c>
      <c r="J338" s="147">
        <v>26.795689999999997</v>
      </c>
      <c r="K338" s="147">
        <v>29.974979999999999</v>
      </c>
    </row>
    <row r="339" spans="2:11" x14ac:dyDescent="0.2">
      <c r="B339" s="21" t="str">
        <f t="shared" si="5"/>
        <v>AllistonIce Accretion2045RCP6.0</v>
      </c>
      <c r="C339" t="s">
        <v>258</v>
      </c>
      <c r="D339" t="s">
        <v>486</v>
      </c>
      <c r="E339" s="144" t="s">
        <v>192</v>
      </c>
      <c r="F339" s="144">
        <v>2045</v>
      </c>
      <c r="G339" s="147">
        <v>16.188511962571233</v>
      </c>
      <c r="H339" s="147">
        <v>19.503616666666666</v>
      </c>
      <c r="I339" s="147">
        <v>23.709166666666668</v>
      </c>
      <c r="J339" s="147">
        <v>26.912644999999998</v>
      </c>
      <c r="K339" s="147">
        <v>30.11505</v>
      </c>
    </row>
    <row r="340" spans="2:11" x14ac:dyDescent="0.2">
      <c r="B340" s="21" t="str">
        <f t="shared" si="5"/>
        <v>AllistonIce Accretion2050RCP6.0</v>
      </c>
      <c r="C340" t="s">
        <v>258</v>
      </c>
      <c r="D340" t="s">
        <v>486</v>
      </c>
      <c r="E340" s="144" t="s">
        <v>192</v>
      </c>
      <c r="F340" s="144">
        <v>2050</v>
      </c>
      <c r="G340" s="147">
        <v>16.119692781712057</v>
      </c>
      <c r="H340" s="147">
        <v>19.456527999999999</v>
      </c>
      <c r="I340" s="147">
        <v>23.685399999999998</v>
      </c>
      <c r="J340" s="147">
        <v>26.904847999999998</v>
      </c>
      <c r="K340" s="147">
        <v>30.121812000000002</v>
      </c>
    </row>
    <row r="341" spans="2:11" x14ac:dyDescent="0.2">
      <c r="B341" s="21" t="str">
        <f t="shared" si="5"/>
        <v>AllistonIce Accretion2055RCP6.0</v>
      </c>
      <c r="C341" t="s">
        <v>258</v>
      </c>
      <c r="D341" t="s">
        <v>486</v>
      </c>
      <c r="E341" s="144" t="s">
        <v>192</v>
      </c>
      <c r="F341" s="144">
        <v>2055</v>
      </c>
      <c r="G341" s="147">
        <v>16.010862449190572</v>
      </c>
      <c r="H341" s="147">
        <v>19.345806</v>
      </c>
      <c r="I341" s="147">
        <v>23.565799999999999</v>
      </c>
      <c r="J341" s="147">
        <v>26.780095999999997</v>
      </c>
      <c r="K341" s="147">
        <v>29.988503999999999</v>
      </c>
    </row>
    <row r="342" spans="2:11" x14ac:dyDescent="0.2">
      <c r="B342" s="21" t="str">
        <f t="shared" si="5"/>
        <v>AllistonIce Accretion2060RCP6.0</v>
      </c>
      <c r="C342" t="s">
        <v>258</v>
      </c>
      <c r="D342" t="s">
        <v>486</v>
      </c>
      <c r="E342" s="144" t="s">
        <v>192</v>
      </c>
      <c r="F342" s="144">
        <v>2060</v>
      </c>
      <c r="G342" s="147">
        <v>15.902032116669083</v>
      </c>
      <c r="H342" s="147">
        <v>19.235083999999997</v>
      </c>
      <c r="I342" s="147">
        <v>23.446199999999997</v>
      </c>
      <c r="J342" s="147">
        <v>26.655343999999999</v>
      </c>
      <c r="K342" s="147">
        <v>29.855195999999999</v>
      </c>
    </row>
    <row r="343" spans="2:11" x14ac:dyDescent="0.2">
      <c r="B343" s="21" t="str">
        <f t="shared" si="5"/>
        <v>AllistonIce Accretion2065RCP6.0</v>
      </c>
      <c r="C343" t="s">
        <v>258</v>
      </c>
      <c r="D343" t="s">
        <v>486</v>
      </c>
      <c r="E343" s="144" t="s">
        <v>192</v>
      </c>
      <c r="F343" s="144">
        <v>2065</v>
      </c>
      <c r="G343" s="147">
        <v>15.793201784147595</v>
      </c>
      <c r="H343" s="147">
        <v>19.124361999999998</v>
      </c>
      <c r="I343" s="147">
        <v>23.326599999999999</v>
      </c>
      <c r="J343" s="147">
        <v>26.530591999999999</v>
      </c>
      <c r="K343" s="147">
        <v>29.721887999999996</v>
      </c>
    </row>
    <row r="344" spans="2:11" x14ac:dyDescent="0.2">
      <c r="B344" s="21" t="str">
        <f t="shared" si="5"/>
        <v>AllistonIce Accretion2070RCP6.0</v>
      </c>
      <c r="C344" t="s">
        <v>258</v>
      </c>
      <c r="D344" t="s">
        <v>486</v>
      </c>
      <c r="E344" s="144" t="s">
        <v>192</v>
      </c>
      <c r="F344" s="144">
        <v>2070</v>
      </c>
      <c r="G344" s="147">
        <v>15.684371451626108</v>
      </c>
      <c r="H344" s="147">
        <v>19.013639999999999</v>
      </c>
      <c r="I344" s="147">
        <v>23.206999999999997</v>
      </c>
      <c r="J344" s="147">
        <v>26.405839999999998</v>
      </c>
      <c r="K344" s="147">
        <v>29.588579999999997</v>
      </c>
    </row>
    <row r="345" spans="2:11" x14ac:dyDescent="0.2">
      <c r="B345" s="21" t="str">
        <f t="shared" si="5"/>
        <v>AllistonIce Accretion2075RCP6.0</v>
      </c>
      <c r="C345" t="s">
        <v>258</v>
      </c>
      <c r="D345" t="s">
        <v>486</v>
      </c>
      <c r="E345" s="144" t="s">
        <v>192</v>
      </c>
      <c r="F345" s="144">
        <v>2075</v>
      </c>
      <c r="G345" s="147">
        <v>15.632356954465102</v>
      </c>
      <c r="H345" s="147">
        <v>18.989777499999999</v>
      </c>
      <c r="I345" s="147">
        <v>23.218499999999999</v>
      </c>
      <c r="J345" s="147">
        <v>26.438327499999996</v>
      </c>
      <c r="K345" s="147">
        <v>29.646539999999998</v>
      </c>
    </row>
    <row r="346" spans="2:11" x14ac:dyDescent="0.2">
      <c r="B346" s="21" t="str">
        <f t="shared" si="5"/>
        <v>AllistonIce Accretion2080RCP6.0</v>
      </c>
      <c r="C346" t="s">
        <v>258</v>
      </c>
      <c r="D346" t="s">
        <v>486</v>
      </c>
      <c r="E346" s="144" t="s">
        <v>192</v>
      </c>
      <c r="F346" s="144">
        <v>2080</v>
      </c>
      <c r="G346" s="147">
        <v>15.580342457304099</v>
      </c>
      <c r="H346" s="147">
        <v>18.965914999999999</v>
      </c>
      <c r="I346" s="147">
        <v>23.229999999999997</v>
      </c>
      <c r="J346" s="147">
        <v>26.470814999999995</v>
      </c>
      <c r="K346" s="147">
        <v>29.704499999999996</v>
      </c>
    </row>
    <row r="347" spans="2:11" x14ac:dyDescent="0.2">
      <c r="B347" s="21" t="str">
        <f t="shared" si="5"/>
        <v>AllistonIce Accretion2085RCP6.0</v>
      </c>
      <c r="C347" t="s">
        <v>258</v>
      </c>
      <c r="D347" t="s">
        <v>486</v>
      </c>
      <c r="E347" s="144" t="s">
        <v>192</v>
      </c>
      <c r="F347" s="144">
        <v>2085</v>
      </c>
      <c r="G347" s="147">
        <v>15.528327960143093</v>
      </c>
      <c r="H347" s="147">
        <v>18.942052499999999</v>
      </c>
      <c r="I347" s="147">
        <v>23.241499999999995</v>
      </c>
      <c r="J347" s="147">
        <v>26.503302499999997</v>
      </c>
      <c r="K347" s="147">
        <v>29.762459999999997</v>
      </c>
    </row>
    <row r="348" spans="2:11" x14ac:dyDescent="0.2">
      <c r="B348" s="21" t="str">
        <f t="shared" si="5"/>
        <v>AllistonIce Accretion2090RCP6.0</v>
      </c>
      <c r="C348" t="s">
        <v>258</v>
      </c>
      <c r="D348" t="s">
        <v>486</v>
      </c>
      <c r="E348" s="144" t="s">
        <v>192</v>
      </c>
      <c r="F348" s="144">
        <v>2090</v>
      </c>
      <c r="G348" s="147">
        <v>15.193567991235087</v>
      </c>
      <c r="H348" s="147">
        <v>18.619113333333331</v>
      </c>
      <c r="I348" s="147">
        <v>22.930999999999997</v>
      </c>
      <c r="J348" s="147">
        <v>26.206583333333331</v>
      </c>
      <c r="K348" s="147">
        <v>29.472659999999998</v>
      </c>
    </row>
    <row r="349" spans="2:11" x14ac:dyDescent="0.2">
      <c r="B349" s="21" t="str">
        <f t="shared" si="5"/>
        <v>AllistonIce Accretion2095RCP6.0</v>
      </c>
      <c r="C349" t="s">
        <v>258</v>
      </c>
      <c r="D349" t="s">
        <v>486</v>
      </c>
      <c r="E349" s="144" t="s">
        <v>192</v>
      </c>
      <c r="F349" s="144">
        <v>2095</v>
      </c>
      <c r="G349" s="147">
        <v>14.910822519488086</v>
      </c>
      <c r="H349" s="147">
        <v>18.320036666666667</v>
      </c>
      <c r="I349" s="147">
        <v>22.608999999999998</v>
      </c>
      <c r="J349" s="147">
        <v>25.877376666666663</v>
      </c>
      <c r="K349" s="147">
        <v>29.1249</v>
      </c>
    </row>
    <row r="350" spans="2:11" x14ac:dyDescent="0.2">
      <c r="B350" s="21" t="str">
        <f t="shared" si="5"/>
        <v>AllistonIce Accretion2100RCP6.0</v>
      </c>
      <c r="C350" t="s">
        <v>258</v>
      </c>
      <c r="D350" t="s">
        <v>486</v>
      </c>
      <c r="E350" s="144" t="s">
        <v>192</v>
      </c>
      <c r="F350" s="144">
        <v>2100</v>
      </c>
      <c r="G350" s="147">
        <v>14.628077047741085</v>
      </c>
      <c r="H350" s="147">
        <v>18.020959999999999</v>
      </c>
      <c r="I350" s="147">
        <v>22.286999999999999</v>
      </c>
      <c r="J350" s="147">
        <v>25.548169999999999</v>
      </c>
      <c r="K350" s="147">
        <v>28.777139999999999</v>
      </c>
    </row>
    <row r="351" spans="2:11" x14ac:dyDescent="0.2">
      <c r="B351" s="21" t="str">
        <f t="shared" si="5"/>
        <v>AllistonIce Accretion2023RCP8.5</v>
      </c>
      <c r="C351" t="s">
        <v>258</v>
      </c>
      <c r="D351" t="s">
        <v>486</v>
      </c>
      <c r="E351" s="144" t="s">
        <v>191</v>
      </c>
      <c r="F351" s="144">
        <v>2023</v>
      </c>
      <c r="G351" s="147">
        <v>15.988456204259675</v>
      </c>
      <c r="H351" s="147">
        <v>19.185449999999999</v>
      </c>
      <c r="I351" s="147">
        <v>23.23</v>
      </c>
      <c r="J351" s="147">
        <v>26.327869999999997</v>
      </c>
      <c r="K351" s="147">
        <v>29.414699999999996</v>
      </c>
    </row>
    <row r="352" spans="2:11" x14ac:dyDescent="0.2">
      <c r="B352" s="21" t="str">
        <f t="shared" si="5"/>
        <v>AllistonIce Accretion2025RCP8.5</v>
      </c>
      <c r="C352" t="s">
        <v>258</v>
      </c>
      <c r="D352" t="s">
        <v>486</v>
      </c>
      <c r="E352" s="144" t="s">
        <v>191</v>
      </c>
      <c r="F352" s="144">
        <v>2025</v>
      </c>
      <c r="G352" s="147">
        <v>16.068478507584299</v>
      </c>
      <c r="H352" s="147">
        <v>19.312716666666667</v>
      </c>
      <c r="I352" s="147">
        <v>23.421666666666667</v>
      </c>
      <c r="J352" s="147">
        <v>26.561779999999999</v>
      </c>
      <c r="K352" s="147">
        <v>29.694839999999999</v>
      </c>
    </row>
    <row r="353" spans="2:11" x14ac:dyDescent="0.2">
      <c r="B353" s="21" t="str">
        <f t="shared" si="5"/>
        <v>AllistonIce Accretion2030RCP8.5</v>
      </c>
      <c r="C353" t="s">
        <v>258</v>
      </c>
      <c r="D353" t="s">
        <v>486</v>
      </c>
      <c r="E353" s="144" t="s">
        <v>191</v>
      </c>
      <c r="F353" s="144">
        <v>2030</v>
      </c>
      <c r="G353" s="147">
        <v>16.148500810908921</v>
      </c>
      <c r="H353" s="147">
        <v>19.439983333333331</v>
      </c>
      <c r="I353" s="147">
        <v>23.613333333333333</v>
      </c>
      <c r="J353" s="147">
        <v>26.795689999999997</v>
      </c>
      <c r="K353" s="147">
        <v>29.974979999999999</v>
      </c>
    </row>
    <row r="354" spans="2:11" x14ac:dyDescent="0.2">
      <c r="B354" s="21" t="str">
        <f t="shared" si="5"/>
        <v>AllistonIce Accretion2035RCP8.5</v>
      </c>
      <c r="C354" t="s">
        <v>258</v>
      </c>
      <c r="D354" t="s">
        <v>486</v>
      </c>
      <c r="E354" s="144" t="s">
        <v>191</v>
      </c>
      <c r="F354" s="144">
        <v>2035</v>
      </c>
      <c r="G354" s="147">
        <v>16.228523114233546</v>
      </c>
      <c r="H354" s="147">
        <v>19.567249999999998</v>
      </c>
      <c r="I354" s="147">
        <v>23.805</v>
      </c>
      <c r="J354" s="147">
        <v>27.029599999999999</v>
      </c>
      <c r="K354" s="147">
        <v>30.255120000000002</v>
      </c>
    </row>
    <row r="355" spans="2:11" x14ac:dyDescent="0.2">
      <c r="B355" s="21" t="str">
        <f t="shared" si="5"/>
        <v>AllistonIce Accretion2040RCP8.5</v>
      </c>
      <c r="C355" t="s">
        <v>258</v>
      </c>
      <c r="D355" t="s">
        <v>486</v>
      </c>
      <c r="E355" s="144" t="s">
        <v>191</v>
      </c>
      <c r="F355" s="144">
        <v>2040</v>
      </c>
      <c r="G355" s="147">
        <v>16.047139226697734</v>
      </c>
      <c r="H355" s="147">
        <v>19.382713333333331</v>
      </c>
      <c r="I355" s="147">
        <v>23.605666666666664</v>
      </c>
      <c r="J355" s="147">
        <v>26.821679999999997</v>
      </c>
      <c r="K355" s="147">
        <v>30.03294</v>
      </c>
    </row>
    <row r="356" spans="2:11" x14ac:dyDescent="0.2">
      <c r="B356" s="21" t="str">
        <f t="shared" si="5"/>
        <v>AllistonIce Accretion2045RCP8.5</v>
      </c>
      <c r="C356" t="s">
        <v>258</v>
      </c>
      <c r="D356" t="s">
        <v>486</v>
      </c>
      <c r="E356" s="144" t="s">
        <v>191</v>
      </c>
      <c r="F356" s="144">
        <v>2045</v>
      </c>
      <c r="G356" s="147">
        <v>15.86575533916192</v>
      </c>
      <c r="H356" s="147">
        <v>19.198176666666665</v>
      </c>
      <c r="I356" s="147">
        <v>23.406333333333333</v>
      </c>
      <c r="J356" s="147">
        <v>26.613759999999999</v>
      </c>
      <c r="K356" s="147">
        <v>29.810759999999998</v>
      </c>
    </row>
    <row r="357" spans="2:11" x14ac:dyDescent="0.2">
      <c r="B357" s="21" t="str">
        <f t="shared" si="5"/>
        <v>AllistonIce Accretion2050RCP8.5</v>
      </c>
      <c r="C357" t="s">
        <v>258</v>
      </c>
      <c r="D357" t="s">
        <v>486</v>
      </c>
      <c r="E357" s="144" t="s">
        <v>191</v>
      </c>
      <c r="F357" s="144">
        <v>2050</v>
      </c>
      <c r="G357" s="147">
        <v>15.615018788744768</v>
      </c>
      <c r="H357" s="147">
        <v>18.981823333333331</v>
      </c>
      <c r="I357" s="147">
        <v>23.222333333333331</v>
      </c>
      <c r="J357" s="147">
        <v>26.449156666666664</v>
      </c>
      <c r="K357" s="147">
        <v>29.665859999999999</v>
      </c>
    </row>
    <row r="358" spans="2:11" x14ac:dyDescent="0.2">
      <c r="B358" s="21" t="str">
        <f t="shared" si="5"/>
        <v>AllistonIce Accretion2055RCP8.5</v>
      </c>
      <c r="C358" t="s">
        <v>258</v>
      </c>
      <c r="D358" t="s">
        <v>486</v>
      </c>
      <c r="E358" s="144" t="s">
        <v>191</v>
      </c>
      <c r="F358" s="144">
        <v>2055</v>
      </c>
      <c r="G358" s="147">
        <v>15.545666125863427</v>
      </c>
      <c r="H358" s="147">
        <v>18.950006666666667</v>
      </c>
      <c r="I358" s="147">
        <v>23.237666666666662</v>
      </c>
      <c r="J358" s="147">
        <v>26.492473333333329</v>
      </c>
      <c r="K358" s="147">
        <v>29.743139999999997</v>
      </c>
    </row>
    <row r="359" spans="2:11" x14ac:dyDescent="0.2">
      <c r="B359" s="21" t="str">
        <f t="shared" si="5"/>
        <v>AllistonIce Accretion2060RCP8.5</v>
      </c>
      <c r="C359" t="s">
        <v>258</v>
      </c>
      <c r="D359" t="s">
        <v>486</v>
      </c>
      <c r="E359" s="144" t="s">
        <v>191</v>
      </c>
      <c r="F359" s="144">
        <v>2060</v>
      </c>
      <c r="G359" s="147">
        <v>15.193567991235087</v>
      </c>
      <c r="H359" s="147">
        <v>18.619113333333331</v>
      </c>
      <c r="I359" s="147">
        <v>22.930999999999997</v>
      </c>
      <c r="J359" s="147">
        <v>26.206583333333331</v>
      </c>
      <c r="K359" s="147">
        <v>29.472659999999998</v>
      </c>
    </row>
    <row r="360" spans="2:11" x14ac:dyDescent="0.2">
      <c r="B360" s="21" t="str">
        <f t="shared" si="5"/>
        <v>AllistonIce Accretion2065RCP8.5</v>
      </c>
      <c r="C360" t="s">
        <v>258</v>
      </c>
      <c r="D360" t="s">
        <v>486</v>
      </c>
      <c r="E360" s="144" t="s">
        <v>191</v>
      </c>
      <c r="F360" s="144">
        <v>2065</v>
      </c>
      <c r="G360" s="147">
        <v>14.910822519488086</v>
      </c>
      <c r="H360" s="147">
        <v>18.320036666666667</v>
      </c>
      <c r="I360" s="147">
        <v>22.608999999999998</v>
      </c>
      <c r="J360" s="147">
        <v>25.877376666666663</v>
      </c>
      <c r="K360" s="147">
        <v>29.1249</v>
      </c>
    </row>
    <row r="361" spans="2:11" x14ac:dyDescent="0.2">
      <c r="B361" s="21" t="str">
        <f t="shared" si="5"/>
        <v>AllistonIce Accretion2070RCP8.5</v>
      </c>
      <c r="C361" t="s">
        <v>258</v>
      </c>
      <c r="D361" t="s">
        <v>486</v>
      </c>
      <c r="E361" s="144" t="s">
        <v>191</v>
      </c>
      <c r="F361" s="144">
        <v>2070</v>
      </c>
      <c r="G361" s="147">
        <v>14.270644092891102</v>
      </c>
      <c r="H361" s="147">
        <v>17.63916</v>
      </c>
      <c r="I361" s="147">
        <v>21.873000000000001</v>
      </c>
      <c r="J361" s="147">
        <v>25.097676666666665</v>
      </c>
      <c r="K361" s="147">
        <v>28.303799999999999</v>
      </c>
    </row>
    <row r="362" spans="2:11" x14ac:dyDescent="0.2">
      <c r="B362" s="21" t="str">
        <f t="shared" si="5"/>
        <v>AllistonIce Accretion2075RCP8.5</v>
      </c>
      <c r="C362" t="s">
        <v>258</v>
      </c>
      <c r="D362" t="s">
        <v>486</v>
      </c>
      <c r="E362" s="144" t="s">
        <v>191</v>
      </c>
      <c r="F362" s="144">
        <v>2075</v>
      </c>
      <c r="G362" s="147">
        <v>13.91321113804112</v>
      </c>
      <c r="H362" s="147">
        <v>17.257359999999998</v>
      </c>
      <c r="I362" s="147">
        <v>21.459</v>
      </c>
      <c r="J362" s="147">
        <v>24.647183333333334</v>
      </c>
      <c r="K362" s="147">
        <v>27.830459999999999</v>
      </c>
    </row>
    <row r="363" spans="2:11" x14ac:dyDescent="0.2">
      <c r="B363" s="21" t="str">
        <f t="shared" si="5"/>
        <v>AllistonIce Accretion2080RCP8.5</v>
      </c>
      <c r="C363" t="s">
        <v>258</v>
      </c>
      <c r="D363" t="s">
        <v>486</v>
      </c>
      <c r="E363" s="144" t="s">
        <v>191</v>
      </c>
      <c r="F363" s="144">
        <v>2080</v>
      </c>
      <c r="G363" s="147">
        <v>13.555778183191137</v>
      </c>
      <c r="H363" s="147">
        <v>16.87556</v>
      </c>
      <c r="I363" s="147">
        <v>21.045000000000002</v>
      </c>
      <c r="J363" s="147">
        <v>24.19669</v>
      </c>
      <c r="K363" s="147">
        <v>27.357119999999998</v>
      </c>
    </row>
    <row r="364" spans="2:11" x14ac:dyDescent="0.2">
      <c r="B364" s="21" t="str">
        <f t="shared" si="5"/>
        <v>AllistonIce Accretion2085RCP8.5</v>
      </c>
      <c r="C364" t="s">
        <v>258</v>
      </c>
      <c r="D364" t="s">
        <v>486</v>
      </c>
      <c r="E364" s="144" t="s">
        <v>191</v>
      </c>
      <c r="F364" s="144">
        <v>2085</v>
      </c>
      <c r="G364" s="147">
        <v>12.851581913934455</v>
      </c>
      <c r="H364" s="147">
        <v>16.045144999999998</v>
      </c>
      <c r="I364" s="147">
        <v>20.056000000000001</v>
      </c>
      <c r="J364" s="147">
        <v>23.092115</v>
      </c>
      <c r="K364" s="147">
        <v>26.12547</v>
      </c>
    </row>
    <row r="365" spans="2:11" x14ac:dyDescent="0.2">
      <c r="B365" s="21" t="str">
        <f t="shared" si="5"/>
        <v>AllistonIce Accretion2090RCP8.5</v>
      </c>
      <c r="C365" t="s">
        <v>258</v>
      </c>
      <c r="D365" t="s">
        <v>486</v>
      </c>
      <c r="E365" s="144" t="s">
        <v>191</v>
      </c>
      <c r="F365" s="144">
        <v>2090</v>
      </c>
      <c r="G365" s="147">
        <v>12.147385644677772</v>
      </c>
      <c r="H365" s="147">
        <v>15.214729999999999</v>
      </c>
      <c r="I365" s="147">
        <v>19.067</v>
      </c>
      <c r="J365" s="147">
        <v>21.987539999999999</v>
      </c>
      <c r="K365" s="147">
        <v>24.893820000000002</v>
      </c>
    </row>
    <row r="366" spans="2:11" x14ac:dyDescent="0.2">
      <c r="B366" s="21" t="str">
        <f t="shared" si="5"/>
        <v>AllistonIce Accretion2095RCP8.5</v>
      </c>
      <c r="C366" t="s">
        <v>258</v>
      </c>
      <c r="D366" t="s">
        <v>486</v>
      </c>
      <c r="E366" s="144" t="s">
        <v>191</v>
      </c>
      <c r="F366" s="144">
        <v>2095</v>
      </c>
      <c r="G366" s="147">
        <v>12.147385644677772</v>
      </c>
      <c r="H366" s="147">
        <v>15.214729999999999</v>
      </c>
      <c r="I366" s="147">
        <v>19.067</v>
      </c>
      <c r="J366" s="147">
        <v>21.987539999999999</v>
      </c>
      <c r="K366" s="147">
        <v>24.893820000000002</v>
      </c>
    </row>
    <row r="367" spans="2:11" x14ac:dyDescent="0.2">
      <c r="B367" s="21" t="str">
        <f t="shared" si="5"/>
        <v>AllistonIce Accretion2100RCP8.5</v>
      </c>
      <c r="C367" t="s">
        <v>258</v>
      </c>
      <c r="D367" t="s">
        <v>486</v>
      </c>
      <c r="E367" s="144" t="s">
        <v>191</v>
      </c>
      <c r="F367" s="144">
        <v>2100</v>
      </c>
      <c r="G367" s="147">
        <v>12.147385644677772</v>
      </c>
      <c r="H367" s="147">
        <v>15.214729999999999</v>
      </c>
      <c r="I367" s="147">
        <v>19.067</v>
      </c>
      <c r="J367" s="147">
        <v>21.987539999999999</v>
      </c>
      <c r="K367" s="147">
        <v>24.893820000000002</v>
      </c>
    </row>
    <row r="368" spans="2:11" x14ac:dyDescent="0.2">
      <c r="B368" s="21" t="str">
        <f t="shared" si="5"/>
        <v>AllistonWind2023RCP4.5</v>
      </c>
      <c r="C368" t="s">
        <v>258</v>
      </c>
      <c r="D368" t="s">
        <v>1</v>
      </c>
      <c r="E368" s="144" t="s">
        <v>193</v>
      </c>
      <c r="F368" s="144">
        <v>2023</v>
      </c>
      <c r="G368" s="147">
        <v>78.000958064023536</v>
      </c>
      <c r="H368" s="147">
        <v>84.009690000000006</v>
      </c>
      <c r="I368" s="147">
        <v>90.332999999999998</v>
      </c>
      <c r="J368" s="147">
        <v>96.656310000000019</v>
      </c>
      <c r="K368" s="147">
        <v>102.97962</v>
      </c>
    </row>
    <row r="369" spans="2:11" x14ac:dyDescent="0.2">
      <c r="B369" s="21" t="str">
        <f t="shared" si="5"/>
        <v>AllistonWind2025RCP4.5</v>
      </c>
      <c r="C369" t="s">
        <v>258</v>
      </c>
      <c r="D369" t="s">
        <v>1</v>
      </c>
      <c r="E369" s="144" t="s">
        <v>193</v>
      </c>
      <c r="F369" s="144">
        <v>2025</v>
      </c>
      <c r="G369" s="147">
        <v>78.02556731318856</v>
      </c>
      <c r="H369" s="147">
        <v>84.044565000000006</v>
      </c>
      <c r="I369" s="147">
        <v>90.381</v>
      </c>
      <c r="J369" s="147">
        <v>96.715695000000011</v>
      </c>
      <c r="K369" s="147">
        <v>103.05144</v>
      </c>
    </row>
    <row r="370" spans="2:11" x14ac:dyDescent="0.2">
      <c r="B370" s="21" t="str">
        <f t="shared" si="5"/>
        <v>AllistonWind2030RCP4.5</v>
      </c>
      <c r="C370" t="s">
        <v>258</v>
      </c>
      <c r="D370" t="s">
        <v>1</v>
      </c>
      <c r="E370" s="144" t="s">
        <v>193</v>
      </c>
      <c r="F370" s="144">
        <v>2030</v>
      </c>
      <c r="G370" s="147">
        <v>78.050176562353599</v>
      </c>
      <c r="H370" s="147">
        <v>84.079440000000005</v>
      </c>
      <c r="I370" s="147">
        <v>90.429000000000002</v>
      </c>
      <c r="J370" s="147">
        <v>96.775080000000017</v>
      </c>
      <c r="K370" s="147">
        <v>103.12326</v>
      </c>
    </row>
    <row r="371" spans="2:11" x14ac:dyDescent="0.2">
      <c r="B371" s="21" t="str">
        <f t="shared" si="5"/>
        <v>AllistonWind2035RCP4.5</v>
      </c>
      <c r="C371" t="s">
        <v>258</v>
      </c>
      <c r="D371" t="s">
        <v>1</v>
      </c>
      <c r="E371" s="144" t="s">
        <v>193</v>
      </c>
      <c r="F371" s="144">
        <v>2035</v>
      </c>
      <c r="G371" s="147">
        <v>78.074785811518638</v>
      </c>
      <c r="H371" s="147">
        <v>84.114315000000005</v>
      </c>
      <c r="I371" s="147">
        <v>90.477000000000004</v>
      </c>
      <c r="J371" s="147">
        <v>96.834465000000023</v>
      </c>
      <c r="K371" s="147">
        <v>103.19507999999999</v>
      </c>
    </row>
    <row r="372" spans="2:11" x14ac:dyDescent="0.2">
      <c r="B372" s="21" t="str">
        <f t="shared" si="5"/>
        <v>AllistonWind2040RCP4.5</v>
      </c>
      <c r="C372" t="s">
        <v>258</v>
      </c>
      <c r="D372" t="s">
        <v>1</v>
      </c>
      <c r="E372" s="144" t="s">
        <v>193</v>
      </c>
      <c r="F372" s="144">
        <v>2040</v>
      </c>
      <c r="G372" s="147">
        <v>78.099395060683662</v>
      </c>
      <c r="H372" s="147">
        <v>84.149190000000004</v>
      </c>
      <c r="I372" s="147">
        <v>90.524999999999991</v>
      </c>
      <c r="J372" s="147">
        <v>96.893850000000015</v>
      </c>
      <c r="K372" s="147">
        <v>103.26689999999999</v>
      </c>
    </row>
    <row r="373" spans="2:11" x14ac:dyDescent="0.2">
      <c r="B373" s="21" t="str">
        <f t="shared" si="5"/>
        <v>AllistonWind2045RCP4.5</v>
      </c>
      <c r="C373" t="s">
        <v>258</v>
      </c>
      <c r="D373" t="s">
        <v>1</v>
      </c>
      <c r="E373" s="144" t="s">
        <v>193</v>
      </c>
      <c r="F373" s="144">
        <v>2045</v>
      </c>
      <c r="G373" s="147">
        <v>78.124004309848686</v>
      </c>
      <c r="H373" s="147">
        <v>84.184065000000004</v>
      </c>
      <c r="I373" s="147">
        <v>90.572999999999993</v>
      </c>
      <c r="J373" s="147">
        <v>96.953235000000006</v>
      </c>
      <c r="K373" s="147">
        <v>103.33872</v>
      </c>
    </row>
    <row r="374" spans="2:11" x14ac:dyDescent="0.2">
      <c r="B374" s="21" t="str">
        <f t="shared" si="5"/>
        <v>AllistonWind2050RCP4.5</v>
      </c>
      <c r="C374" t="s">
        <v>258</v>
      </c>
      <c r="D374" t="s">
        <v>1</v>
      </c>
      <c r="E374" s="144" t="s">
        <v>193</v>
      </c>
      <c r="F374" s="144">
        <v>2050</v>
      </c>
      <c r="G374" s="147">
        <v>78.199904415168206</v>
      </c>
      <c r="H374" s="147">
        <v>84.267486000000005</v>
      </c>
      <c r="I374" s="147">
        <v>90.665999999999997</v>
      </c>
      <c r="J374" s="147">
        <v>97.054992000000013</v>
      </c>
      <c r="K374" s="147">
        <v>103.449528</v>
      </c>
    </row>
    <row r="375" spans="2:11" x14ac:dyDescent="0.2">
      <c r="B375" s="21" t="str">
        <f t="shared" si="5"/>
        <v>AllistonWind2055RCP4.5</v>
      </c>
      <c r="C375" t="s">
        <v>258</v>
      </c>
      <c r="D375" t="s">
        <v>1</v>
      </c>
      <c r="E375" s="144" t="s">
        <v>193</v>
      </c>
      <c r="F375" s="144">
        <v>2055</v>
      </c>
      <c r="G375" s="147">
        <v>78.251195271322686</v>
      </c>
      <c r="H375" s="147">
        <v>84.316032000000007</v>
      </c>
      <c r="I375" s="147">
        <v>90.710999999999999</v>
      </c>
      <c r="J375" s="147">
        <v>97.097364000000013</v>
      </c>
      <c r="K375" s="147">
        <v>103.488516</v>
      </c>
    </row>
    <row r="376" spans="2:11" x14ac:dyDescent="0.2">
      <c r="B376" s="21" t="str">
        <f t="shared" si="5"/>
        <v>AllistonWind2060RCP4.5</v>
      </c>
      <c r="C376" t="s">
        <v>258</v>
      </c>
      <c r="D376" t="s">
        <v>1</v>
      </c>
      <c r="E376" s="144" t="s">
        <v>193</v>
      </c>
      <c r="F376" s="144">
        <v>2060</v>
      </c>
      <c r="G376" s="147">
        <v>78.302486127477167</v>
      </c>
      <c r="H376" s="147">
        <v>84.364578000000009</v>
      </c>
      <c r="I376" s="147">
        <v>90.756</v>
      </c>
      <c r="J376" s="147">
        <v>97.139736000000013</v>
      </c>
      <c r="K376" s="147">
        <v>103.52750399999999</v>
      </c>
    </row>
    <row r="377" spans="2:11" x14ac:dyDescent="0.2">
      <c r="B377" s="21" t="str">
        <f t="shared" si="5"/>
        <v>AllistonWind2065RCP4.5</v>
      </c>
      <c r="C377" t="s">
        <v>258</v>
      </c>
      <c r="D377" t="s">
        <v>1</v>
      </c>
      <c r="E377" s="144" t="s">
        <v>193</v>
      </c>
      <c r="F377" s="144">
        <v>2065</v>
      </c>
      <c r="G377" s="147">
        <v>78.353776983631647</v>
      </c>
      <c r="H377" s="147">
        <v>84.41312400000001</v>
      </c>
      <c r="I377" s="147">
        <v>90.801000000000002</v>
      </c>
      <c r="J377" s="147">
        <v>97.182108000000014</v>
      </c>
      <c r="K377" s="147">
        <v>103.566492</v>
      </c>
    </row>
    <row r="378" spans="2:11" x14ac:dyDescent="0.2">
      <c r="B378" s="21" t="str">
        <f t="shared" si="5"/>
        <v>AllistonWind2070RCP4.5</v>
      </c>
      <c r="C378" t="s">
        <v>258</v>
      </c>
      <c r="D378" t="s">
        <v>1</v>
      </c>
      <c r="E378" s="144" t="s">
        <v>193</v>
      </c>
      <c r="F378" s="144">
        <v>2070</v>
      </c>
      <c r="G378" s="147">
        <v>78.405067839786128</v>
      </c>
      <c r="H378" s="147">
        <v>84.461670000000012</v>
      </c>
      <c r="I378" s="147">
        <v>90.846000000000004</v>
      </c>
      <c r="J378" s="147">
        <v>97.224480000000014</v>
      </c>
      <c r="K378" s="147">
        <v>103.60548</v>
      </c>
    </row>
    <row r="379" spans="2:11" x14ac:dyDescent="0.2">
      <c r="B379" s="21" t="str">
        <f t="shared" si="5"/>
        <v>AllistonWind2075RCP4.5</v>
      </c>
      <c r="C379" t="s">
        <v>258</v>
      </c>
      <c r="D379" t="s">
        <v>1</v>
      </c>
      <c r="E379" s="144" t="s">
        <v>193</v>
      </c>
      <c r="F379" s="144">
        <v>2075</v>
      </c>
      <c r="G379" s="147">
        <v>78.480190810921485</v>
      </c>
      <c r="H379" s="147">
        <v>84.564900000000009</v>
      </c>
      <c r="I379" s="147">
        <v>90.984000000000009</v>
      </c>
      <c r="J379" s="147">
        <v>97.391400000000019</v>
      </c>
      <c r="K379" s="147">
        <v>103.80213000000001</v>
      </c>
    </row>
    <row r="380" spans="2:11" x14ac:dyDescent="0.2">
      <c r="B380" s="21" t="str">
        <f t="shared" si="5"/>
        <v>AllistonWind2080RCP4.5</v>
      </c>
      <c r="C380" t="s">
        <v>258</v>
      </c>
      <c r="D380" t="s">
        <v>1</v>
      </c>
      <c r="E380" s="144" t="s">
        <v>193</v>
      </c>
      <c r="F380" s="144">
        <v>2080</v>
      </c>
      <c r="G380" s="147">
        <v>78.555313782056842</v>
      </c>
      <c r="H380" s="147">
        <v>84.668130000000005</v>
      </c>
      <c r="I380" s="147">
        <v>91.122</v>
      </c>
      <c r="J380" s="147">
        <v>97.558320000000009</v>
      </c>
      <c r="K380" s="147">
        <v>103.99878</v>
      </c>
    </row>
    <row r="381" spans="2:11" x14ac:dyDescent="0.2">
      <c r="B381" s="21" t="str">
        <f t="shared" si="5"/>
        <v>AllistonWind2085RCP4.5</v>
      </c>
      <c r="C381" t="s">
        <v>258</v>
      </c>
      <c r="D381" t="s">
        <v>1</v>
      </c>
      <c r="E381" s="144" t="s">
        <v>193</v>
      </c>
      <c r="F381" s="144">
        <v>2085</v>
      </c>
      <c r="G381" s="147">
        <v>78.630436753192186</v>
      </c>
      <c r="H381" s="147">
        <v>84.771360000000016</v>
      </c>
      <c r="I381" s="147">
        <v>91.259999999999991</v>
      </c>
      <c r="J381" s="147">
        <v>97.725240000000014</v>
      </c>
      <c r="K381" s="147">
        <v>104.19543</v>
      </c>
    </row>
    <row r="382" spans="2:11" x14ac:dyDescent="0.2">
      <c r="B382" s="21" t="str">
        <f t="shared" si="5"/>
        <v>AllistonWind2090RCP4.5</v>
      </c>
      <c r="C382" t="s">
        <v>258</v>
      </c>
      <c r="D382" t="s">
        <v>1</v>
      </c>
      <c r="E382" s="144" t="s">
        <v>193</v>
      </c>
      <c r="F382" s="144">
        <v>2090</v>
      </c>
      <c r="G382" s="147">
        <v>78.705559724327543</v>
      </c>
      <c r="H382" s="147">
        <v>84.874590000000012</v>
      </c>
      <c r="I382" s="147">
        <v>91.397999999999996</v>
      </c>
      <c r="J382" s="147">
        <v>97.892160000000018</v>
      </c>
      <c r="K382" s="147">
        <v>104.39208000000001</v>
      </c>
    </row>
    <row r="383" spans="2:11" x14ac:dyDescent="0.2">
      <c r="B383" s="21" t="str">
        <f t="shared" si="5"/>
        <v>AllistonWind2095RCP4.5</v>
      </c>
      <c r="C383" t="s">
        <v>258</v>
      </c>
      <c r="D383" t="s">
        <v>1</v>
      </c>
      <c r="E383" s="144" t="s">
        <v>193</v>
      </c>
      <c r="F383" s="144">
        <v>2095</v>
      </c>
      <c r="G383" s="147">
        <v>78.7806826954629</v>
      </c>
      <c r="H383" s="147">
        <v>84.977820000000008</v>
      </c>
      <c r="I383" s="147">
        <v>91.536000000000001</v>
      </c>
      <c r="J383" s="147">
        <v>98.059080000000009</v>
      </c>
      <c r="K383" s="147">
        <v>104.58873</v>
      </c>
    </row>
    <row r="384" spans="2:11" x14ac:dyDescent="0.2">
      <c r="B384" s="21" t="str">
        <f t="shared" si="5"/>
        <v>AllistonWind2100RCP4.5</v>
      </c>
      <c r="C384" t="s">
        <v>258</v>
      </c>
      <c r="D384" t="s">
        <v>1</v>
      </c>
      <c r="E384" s="144" t="s">
        <v>193</v>
      </c>
      <c r="F384" s="144">
        <v>2100</v>
      </c>
      <c r="G384" s="147">
        <v>78.855805666598258</v>
      </c>
      <c r="H384" s="147">
        <v>85.081050000000005</v>
      </c>
      <c r="I384" s="147">
        <v>91.673999999999992</v>
      </c>
      <c r="J384" s="147">
        <v>98.226000000000013</v>
      </c>
      <c r="K384" s="147">
        <v>104.78538</v>
      </c>
    </row>
    <row r="385" spans="2:11" x14ac:dyDescent="0.2">
      <c r="B385" s="21" t="str">
        <f t="shared" si="5"/>
        <v>AllistonWind2023RCP6.0</v>
      </c>
      <c r="C385" t="s">
        <v>258</v>
      </c>
      <c r="D385" t="s">
        <v>1</v>
      </c>
      <c r="E385" s="144" t="s">
        <v>192</v>
      </c>
      <c r="F385" s="144">
        <v>2023</v>
      </c>
      <c r="G385" s="147">
        <v>78.000958064023536</v>
      </c>
      <c r="H385" s="147">
        <v>84.009690000000006</v>
      </c>
      <c r="I385" s="147">
        <v>90.332999999999998</v>
      </c>
      <c r="J385" s="147">
        <v>96.656310000000019</v>
      </c>
      <c r="K385" s="147">
        <v>102.97962</v>
      </c>
    </row>
    <row r="386" spans="2:11" x14ac:dyDescent="0.2">
      <c r="B386" s="21" t="str">
        <f t="shared" si="5"/>
        <v>AllistonWind2025RCP6.0</v>
      </c>
      <c r="C386" t="s">
        <v>258</v>
      </c>
      <c r="D386" t="s">
        <v>1</v>
      </c>
      <c r="E386" s="144" t="s">
        <v>192</v>
      </c>
      <c r="F386" s="144">
        <v>2025</v>
      </c>
      <c r="G386" s="147">
        <v>78.02556731318856</v>
      </c>
      <c r="H386" s="147">
        <v>84.044565000000006</v>
      </c>
      <c r="I386" s="147">
        <v>90.381</v>
      </c>
      <c r="J386" s="147">
        <v>96.715695000000011</v>
      </c>
      <c r="K386" s="147">
        <v>103.05144</v>
      </c>
    </row>
    <row r="387" spans="2:11" x14ac:dyDescent="0.2">
      <c r="B387" s="21" t="str">
        <f t="shared" si="5"/>
        <v>AllistonWind2030RCP6.0</v>
      </c>
      <c r="C387" t="s">
        <v>258</v>
      </c>
      <c r="D387" t="s">
        <v>1</v>
      </c>
      <c r="E387" s="144" t="s">
        <v>192</v>
      </c>
      <c r="F387" s="144">
        <v>2030</v>
      </c>
      <c r="G387" s="147">
        <v>78.050176562353599</v>
      </c>
      <c r="H387" s="147">
        <v>84.079440000000005</v>
      </c>
      <c r="I387" s="147">
        <v>90.429000000000002</v>
      </c>
      <c r="J387" s="147">
        <v>96.775080000000017</v>
      </c>
      <c r="K387" s="147">
        <v>103.12326</v>
      </c>
    </row>
    <row r="388" spans="2:11" x14ac:dyDescent="0.2">
      <c r="B388" s="21" t="str">
        <f t="shared" si="5"/>
        <v>AllistonWind2035RCP6.0</v>
      </c>
      <c r="C388" t="s">
        <v>258</v>
      </c>
      <c r="D388" t="s">
        <v>1</v>
      </c>
      <c r="E388" s="144" t="s">
        <v>192</v>
      </c>
      <c r="F388" s="144">
        <v>2035</v>
      </c>
      <c r="G388" s="147">
        <v>78.074785811518638</v>
      </c>
      <c r="H388" s="147">
        <v>84.114315000000005</v>
      </c>
      <c r="I388" s="147">
        <v>90.477000000000004</v>
      </c>
      <c r="J388" s="147">
        <v>96.834465000000023</v>
      </c>
      <c r="K388" s="147">
        <v>103.19507999999999</v>
      </c>
    </row>
    <row r="389" spans="2:11" x14ac:dyDescent="0.2">
      <c r="B389" s="21" t="str">
        <f t="shared" si="5"/>
        <v>AllistonWind2040RCP6.0</v>
      </c>
      <c r="C389" t="s">
        <v>258</v>
      </c>
      <c r="D389" t="s">
        <v>1</v>
      </c>
      <c r="E389" s="144" t="s">
        <v>192</v>
      </c>
      <c r="F389" s="144">
        <v>2040</v>
      </c>
      <c r="G389" s="147">
        <v>78.099395060683662</v>
      </c>
      <c r="H389" s="147">
        <v>84.149190000000004</v>
      </c>
      <c r="I389" s="147">
        <v>90.524999999999991</v>
      </c>
      <c r="J389" s="147">
        <v>96.893850000000015</v>
      </c>
      <c r="K389" s="147">
        <v>103.26689999999999</v>
      </c>
    </row>
    <row r="390" spans="2:11" x14ac:dyDescent="0.2">
      <c r="B390" s="21" t="str">
        <f t="shared" si="5"/>
        <v>AllistonWind2045RCP6.0</v>
      </c>
      <c r="C390" t="s">
        <v>258</v>
      </c>
      <c r="D390" t="s">
        <v>1</v>
      </c>
      <c r="E390" s="144" t="s">
        <v>192</v>
      </c>
      <c r="F390" s="144">
        <v>2045</v>
      </c>
      <c r="G390" s="147">
        <v>78.124004309848686</v>
      </c>
      <c r="H390" s="147">
        <v>84.184065000000004</v>
      </c>
      <c r="I390" s="147">
        <v>90.572999999999993</v>
      </c>
      <c r="J390" s="147">
        <v>96.953235000000006</v>
      </c>
      <c r="K390" s="147">
        <v>103.33872</v>
      </c>
    </row>
    <row r="391" spans="2:11" x14ac:dyDescent="0.2">
      <c r="B391" s="21" t="str">
        <f t="shared" si="5"/>
        <v>AllistonWind2050RCP6.0</v>
      </c>
      <c r="C391" t="s">
        <v>258</v>
      </c>
      <c r="D391" t="s">
        <v>1</v>
      </c>
      <c r="E391" s="144" t="s">
        <v>192</v>
      </c>
      <c r="F391" s="144">
        <v>2050</v>
      </c>
      <c r="G391" s="147">
        <v>78.199904415168206</v>
      </c>
      <c r="H391" s="147">
        <v>84.267486000000005</v>
      </c>
      <c r="I391" s="147">
        <v>90.665999999999997</v>
      </c>
      <c r="J391" s="147">
        <v>97.054992000000013</v>
      </c>
      <c r="K391" s="147">
        <v>103.449528</v>
      </c>
    </row>
    <row r="392" spans="2:11" x14ac:dyDescent="0.2">
      <c r="B392" s="21" t="str">
        <f t="shared" si="5"/>
        <v>AllistonWind2055RCP6.0</v>
      </c>
      <c r="C392" t="s">
        <v>258</v>
      </c>
      <c r="D392" t="s">
        <v>1</v>
      </c>
      <c r="E392" s="144" t="s">
        <v>192</v>
      </c>
      <c r="F392" s="144">
        <v>2055</v>
      </c>
      <c r="G392" s="147">
        <v>78.251195271322686</v>
      </c>
      <c r="H392" s="147">
        <v>84.316032000000007</v>
      </c>
      <c r="I392" s="147">
        <v>90.710999999999999</v>
      </c>
      <c r="J392" s="147">
        <v>97.097364000000013</v>
      </c>
      <c r="K392" s="147">
        <v>103.488516</v>
      </c>
    </row>
    <row r="393" spans="2:11" x14ac:dyDescent="0.2">
      <c r="B393" s="21" t="str">
        <f t="shared" si="5"/>
        <v>AllistonWind2060RCP6.0</v>
      </c>
      <c r="C393" t="s">
        <v>258</v>
      </c>
      <c r="D393" t="s">
        <v>1</v>
      </c>
      <c r="E393" s="144" t="s">
        <v>192</v>
      </c>
      <c r="F393" s="144">
        <v>2060</v>
      </c>
      <c r="G393" s="147">
        <v>78.302486127477167</v>
      </c>
      <c r="H393" s="147">
        <v>84.364578000000009</v>
      </c>
      <c r="I393" s="147">
        <v>90.756</v>
      </c>
      <c r="J393" s="147">
        <v>97.139736000000013</v>
      </c>
      <c r="K393" s="147">
        <v>103.52750399999999</v>
      </c>
    </row>
    <row r="394" spans="2:11" x14ac:dyDescent="0.2">
      <c r="B394" s="21" t="str">
        <f t="shared" si="5"/>
        <v>AllistonWind2065RCP6.0</v>
      </c>
      <c r="C394" t="s">
        <v>258</v>
      </c>
      <c r="D394" t="s">
        <v>1</v>
      </c>
      <c r="E394" s="144" t="s">
        <v>192</v>
      </c>
      <c r="F394" s="144">
        <v>2065</v>
      </c>
      <c r="G394" s="147">
        <v>78.353776983631647</v>
      </c>
      <c r="H394" s="147">
        <v>84.41312400000001</v>
      </c>
      <c r="I394" s="147">
        <v>90.801000000000002</v>
      </c>
      <c r="J394" s="147">
        <v>97.182108000000014</v>
      </c>
      <c r="K394" s="147">
        <v>103.566492</v>
      </c>
    </row>
    <row r="395" spans="2:11" x14ac:dyDescent="0.2">
      <c r="B395" s="21" t="str">
        <f t="shared" si="5"/>
        <v>AllistonWind2070RCP6.0</v>
      </c>
      <c r="C395" t="s">
        <v>258</v>
      </c>
      <c r="D395" t="s">
        <v>1</v>
      </c>
      <c r="E395" s="144" t="s">
        <v>192</v>
      </c>
      <c r="F395" s="144">
        <v>2070</v>
      </c>
      <c r="G395" s="147">
        <v>78.405067839786128</v>
      </c>
      <c r="H395" s="147">
        <v>84.461670000000012</v>
      </c>
      <c r="I395" s="147">
        <v>90.846000000000004</v>
      </c>
      <c r="J395" s="147">
        <v>97.224480000000014</v>
      </c>
      <c r="K395" s="147">
        <v>103.60548</v>
      </c>
    </row>
    <row r="396" spans="2:11" x14ac:dyDescent="0.2">
      <c r="B396" s="21" t="str">
        <f t="shared" ref="B396:B459" si="6">C396&amp;D396&amp;F396&amp;E396</f>
        <v>AllistonWind2075RCP6.0</v>
      </c>
      <c r="C396" t="s">
        <v>258</v>
      </c>
      <c r="D396" t="s">
        <v>1</v>
      </c>
      <c r="E396" s="144" t="s">
        <v>192</v>
      </c>
      <c r="F396" s="144">
        <v>2075</v>
      </c>
      <c r="G396" s="147">
        <v>78.517752296489164</v>
      </c>
      <c r="H396" s="147">
        <v>84.616515000000007</v>
      </c>
      <c r="I396" s="147">
        <v>91.052999999999997</v>
      </c>
      <c r="J396" s="147">
        <v>97.474860000000007</v>
      </c>
      <c r="K396" s="147">
        <v>103.90045499999999</v>
      </c>
    </row>
    <row r="397" spans="2:11" x14ac:dyDescent="0.2">
      <c r="B397" s="21" t="str">
        <f t="shared" si="6"/>
        <v>AllistonWind2080RCP6.0</v>
      </c>
      <c r="C397" t="s">
        <v>258</v>
      </c>
      <c r="D397" t="s">
        <v>1</v>
      </c>
      <c r="E397" s="144" t="s">
        <v>192</v>
      </c>
      <c r="F397" s="144">
        <v>2080</v>
      </c>
      <c r="G397" s="147">
        <v>78.630436753192186</v>
      </c>
      <c r="H397" s="147">
        <v>84.771360000000016</v>
      </c>
      <c r="I397" s="147">
        <v>91.259999999999991</v>
      </c>
      <c r="J397" s="147">
        <v>97.725240000000014</v>
      </c>
      <c r="K397" s="147">
        <v>104.19543</v>
      </c>
    </row>
    <row r="398" spans="2:11" x14ac:dyDescent="0.2">
      <c r="B398" s="21" t="str">
        <f t="shared" si="6"/>
        <v>AllistonWind2085RCP6.0</v>
      </c>
      <c r="C398" t="s">
        <v>258</v>
      </c>
      <c r="D398" t="s">
        <v>1</v>
      </c>
      <c r="E398" s="144" t="s">
        <v>192</v>
      </c>
      <c r="F398" s="144">
        <v>2085</v>
      </c>
      <c r="G398" s="147">
        <v>78.743121209895222</v>
      </c>
      <c r="H398" s="147">
        <v>84.92620500000001</v>
      </c>
      <c r="I398" s="147">
        <v>91.466999999999999</v>
      </c>
      <c r="J398" s="147">
        <v>97.975620000000021</v>
      </c>
      <c r="K398" s="147">
        <v>104.49040500000001</v>
      </c>
    </row>
    <row r="399" spans="2:11" x14ac:dyDescent="0.2">
      <c r="B399" s="21" t="str">
        <f t="shared" si="6"/>
        <v>AllistonWind2090RCP6.0</v>
      </c>
      <c r="C399" t="s">
        <v>258</v>
      </c>
      <c r="D399" t="s">
        <v>1</v>
      </c>
      <c r="E399" s="144" t="s">
        <v>192</v>
      </c>
      <c r="F399" s="144">
        <v>2090</v>
      </c>
      <c r="G399" s="147">
        <v>79.117440841931739</v>
      </c>
      <c r="H399" s="147">
        <v>85.404690000000002</v>
      </c>
      <c r="I399" s="147">
        <v>92.072999999999993</v>
      </c>
      <c r="J399" s="147">
        <v>98.691450000000017</v>
      </c>
      <c r="K399" s="147">
        <v>105.3189</v>
      </c>
    </row>
    <row r="400" spans="2:11" x14ac:dyDescent="0.2">
      <c r="B400" s="21" t="str">
        <f t="shared" si="6"/>
        <v>AllistonWind2095RCP6.0</v>
      </c>
      <c r="C400" t="s">
        <v>258</v>
      </c>
      <c r="D400" t="s">
        <v>1</v>
      </c>
      <c r="E400" s="144" t="s">
        <v>192</v>
      </c>
      <c r="F400" s="144">
        <v>2095</v>
      </c>
      <c r="G400" s="147">
        <v>79.37907601726522</v>
      </c>
      <c r="H400" s="147">
        <v>85.72833</v>
      </c>
      <c r="I400" s="147">
        <v>92.472000000000008</v>
      </c>
      <c r="J400" s="147">
        <v>99.156900000000007</v>
      </c>
      <c r="K400" s="147">
        <v>105.85242</v>
      </c>
    </row>
    <row r="401" spans="2:11" x14ac:dyDescent="0.2">
      <c r="B401" s="21" t="str">
        <f t="shared" si="6"/>
        <v>AllistonWind2100RCP6.0</v>
      </c>
      <c r="C401" t="s">
        <v>258</v>
      </c>
      <c r="D401" t="s">
        <v>1</v>
      </c>
      <c r="E401" s="144" t="s">
        <v>192</v>
      </c>
      <c r="F401" s="144">
        <v>2100</v>
      </c>
      <c r="G401" s="147">
        <v>79.640711192598701</v>
      </c>
      <c r="H401" s="147">
        <v>86.051969999999997</v>
      </c>
      <c r="I401" s="147">
        <v>92.871000000000009</v>
      </c>
      <c r="J401" s="147">
        <v>99.622350000000012</v>
      </c>
      <c r="K401" s="147">
        <v>106.38593999999999</v>
      </c>
    </row>
    <row r="402" spans="2:11" x14ac:dyDescent="0.2">
      <c r="B402" s="21" t="str">
        <f t="shared" si="6"/>
        <v>AllistonWind2023RCP8.5</v>
      </c>
      <c r="C402" t="s">
        <v>258</v>
      </c>
      <c r="D402" t="s">
        <v>1</v>
      </c>
      <c r="E402" s="144" t="s">
        <v>191</v>
      </c>
      <c r="F402" s="144">
        <v>2023</v>
      </c>
      <c r="G402" s="147">
        <v>78.000958064023536</v>
      </c>
      <c r="H402" s="147">
        <v>84.009690000000006</v>
      </c>
      <c r="I402" s="147">
        <v>90.332999999999998</v>
      </c>
      <c r="J402" s="147">
        <v>96.656310000000019</v>
      </c>
      <c r="K402" s="147">
        <v>102.97962</v>
      </c>
    </row>
    <row r="403" spans="2:11" x14ac:dyDescent="0.2">
      <c r="B403" s="21" t="str">
        <f t="shared" si="6"/>
        <v>AllistonWind2025RCP8.5</v>
      </c>
      <c r="C403" t="s">
        <v>258</v>
      </c>
      <c r="D403" t="s">
        <v>1</v>
      </c>
      <c r="E403" s="144" t="s">
        <v>191</v>
      </c>
      <c r="F403" s="144">
        <v>2025</v>
      </c>
      <c r="G403" s="147">
        <v>78.050176562353599</v>
      </c>
      <c r="H403" s="147">
        <v>84.079440000000005</v>
      </c>
      <c r="I403" s="147">
        <v>90.429000000000002</v>
      </c>
      <c r="J403" s="147">
        <v>96.775080000000017</v>
      </c>
      <c r="K403" s="147">
        <v>103.12326</v>
      </c>
    </row>
    <row r="404" spans="2:11" x14ac:dyDescent="0.2">
      <c r="B404" s="21" t="str">
        <f t="shared" si="6"/>
        <v>AllistonWind2030RCP8.5</v>
      </c>
      <c r="C404" t="s">
        <v>258</v>
      </c>
      <c r="D404" t="s">
        <v>1</v>
      </c>
      <c r="E404" s="144" t="s">
        <v>191</v>
      </c>
      <c r="F404" s="144">
        <v>2030</v>
      </c>
      <c r="G404" s="147">
        <v>78.099395060683662</v>
      </c>
      <c r="H404" s="147">
        <v>84.149190000000004</v>
      </c>
      <c r="I404" s="147">
        <v>90.524999999999991</v>
      </c>
      <c r="J404" s="147">
        <v>96.893850000000015</v>
      </c>
      <c r="K404" s="147">
        <v>103.26689999999999</v>
      </c>
    </row>
    <row r="405" spans="2:11" x14ac:dyDescent="0.2">
      <c r="B405" s="21" t="str">
        <f t="shared" si="6"/>
        <v>AllistonWind2035RCP8.5</v>
      </c>
      <c r="C405" t="s">
        <v>258</v>
      </c>
      <c r="D405" t="s">
        <v>1</v>
      </c>
      <c r="E405" s="144" t="s">
        <v>191</v>
      </c>
      <c r="F405" s="144">
        <v>2035</v>
      </c>
      <c r="G405" s="147">
        <v>78.148613559013725</v>
      </c>
      <c r="H405" s="147">
        <v>84.218940000000003</v>
      </c>
      <c r="I405" s="147">
        <v>90.620999999999995</v>
      </c>
      <c r="J405" s="147">
        <v>97.012620000000013</v>
      </c>
      <c r="K405" s="147">
        <v>103.41054</v>
      </c>
    </row>
    <row r="406" spans="2:11" x14ac:dyDescent="0.2">
      <c r="B406" s="21" t="str">
        <f t="shared" si="6"/>
        <v>AllistonWind2040RCP8.5</v>
      </c>
      <c r="C406" t="s">
        <v>258</v>
      </c>
      <c r="D406" t="s">
        <v>1</v>
      </c>
      <c r="E406" s="144" t="s">
        <v>191</v>
      </c>
      <c r="F406" s="144">
        <v>2040</v>
      </c>
      <c r="G406" s="147">
        <v>78.234098319271197</v>
      </c>
      <c r="H406" s="147">
        <v>84.299850000000006</v>
      </c>
      <c r="I406" s="147">
        <v>90.695999999999998</v>
      </c>
      <c r="J406" s="147">
        <v>97.083240000000018</v>
      </c>
      <c r="K406" s="147">
        <v>103.47552</v>
      </c>
    </row>
    <row r="407" spans="2:11" x14ac:dyDescent="0.2">
      <c r="B407" s="21" t="str">
        <f t="shared" si="6"/>
        <v>AllistonWind2045RCP8.5</v>
      </c>
      <c r="C407" t="s">
        <v>258</v>
      </c>
      <c r="D407" t="s">
        <v>1</v>
      </c>
      <c r="E407" s="144" t="s">
        <v>191</v>
      </c>
      <c r="F407" s="144">
        <v>2045</v>
      </c>
      <c r="G407" s="147">
        <v>78.319583079528655</v>
      </c>
      <c r="H407" s="147">
        <v>84.380760000000009</v>
      </c>
      <c r="I407" s="147">
        <v>90.771000000000001</v>
      </c>
      <c r="J407" s="147">
        <v>97.153860000000009</v>
      </c>
      <c r="K407" s="147">
        <v>103.54049999999999</v>
      </c>
    </row>
    <row r="408" spans="2:11" x14ac:dyDescent="0.2">
      <c r="B408" s="21" t="str">
        <f t="shared" si="6"/>
        <v>AllistonWind2050RCP8.5</v>
      </c>
      <c r="C408" t="s">
        <v>258</v>
      </c>
      <c r="D408" t="s">
        <v>1</v>
      </c>
      <c r="E408" s="144" t="s">
        <v>191</v>
      </c>
      <c r="F408" s="144">
        <v>2050</v>
      </c>
      <c r="G408" s="147">
        <v>78.555313782056842</v>
      </c>
      <c r="H408" s="147">
        <v>84.668130000000005</v>
      </c>
      <c r="I408" s="147">
        <v>91.122</v>
      </c>
      <c r="J408" s="147">
        <v>97.558320000000009</v>
      </c>
      <c r="K408" s="147">
        <v>103.99878</v>
      </c>
    </row>
    <row r="409" spans="2:11" x14ac:dyDescent="0.2">
      <c r="B409" s="21" t="str">
        <f t="shared" si="6"/>
        <v>AllistonWind2055RCP8.5</v>
      </c>
      <c r="C409" t="s">
        <v>258</v>
      </c>
      <c r="D409" t="s">
        <v>1</v>
      </c>
      <c r="E409" s="144" t="s">
        <v>191</v>
      </c>
      <c r="F409" s="144">
        <v>2055</v>
      </c>
      <c r="G409" s="147">
        <v>78.705559724327543</v>
      </c>
      <c r="H409" s="147">
        <v>84.874590000000012</v>
      </c>
      <c r="I409" s="147">
        <v>91.397999999999996</v>
      </c>
      <c r="J409" s="147">
        <v>97.892160000000018</v>
      </c>
      <c r="K409" s="147">
        <v>104.39208000000001</v>
      </c>
    </row>
    <row r="410" spans="2:11" x14ac:dyDescent="0.2">
      <c r="B410" s="21" t="str">
        <f t="shared" si="6"/>
        <v>AllistonWind2060RCP8.5</v>
      </c>
      <c r="C410" t="s">
        <v>258</v>
      </c>
      <c r="D410" t="s">
        <v>1</v>
      </c>
      <c r="E410" s="144" t="s">
        <v>191</v>
      </c>
      <c r="F410" s="144">
        <v>2060</v>
      </c>
      <c r="G410" s="147">
        <v>79.117440841931739</v>
      </c>
      <c r="H410" s="147">
        <v>85.404690000000002</v>
      </c>
      <c r="I410" s="147">
        <v>92.072999999999993</v>
      </c>
      <c r="J410" s="147">
        <v>98.691450000000017</v>
      </c>
      <c r="K410" s="147">
        <v>105.3189</v>
      </c>
    </row>
    <row r="411" spans="2:11" x14ac:dyDescent="0.2">
      <c r="B411" s="21" t="str">
        <f t="shared" si="6"/>
        <v>AllistonWind2065RCP8.5</v>
      </c>
      <c r="C411" t="s">
        <v>258</v>
      </c>
      <c r="D411" t="s">
        <v>1</v>
      </c>
      <c r="E411" s="144" t="s">
        <v>191</v>
      </c>
      <c r="F411" s="144">
        <v>2065</v>
      </c>
      <c r="G411" s="147">
        <v>79.37907601726522</v>
      </c>
      <c r="H411" s="147">
        <v>85.72833</v>
      </c>
      <c r="I411" s="147">
        <v>92.472000000000008</v>
      </c>
      <c r="J411" s="147">
        <v>99.156900000000007</v>
      </c>
      <c r="K411" s="147">
        <v>105.85242</v>
      </c>
    </row>
    <row r="412" spans="2:11" x14ac:dyDescent="0.2">
      <c r="B412" s="21" t="str">
        <f t="shared" si="6"/>
        <v>AllistonWind2070RCP8.5</v>
      </c>
      <c r="C412" t="s">
        <v>258</v>
      </c>
      <c r="D412" t="s">
        <v>1</v>
      </c>
      <c r="E412" s="144" t="s">
        <v>191</v>
      </c>
      <c r="F412" s="144">
        <v>2070</v>
      </c>
      <c r="G412" s="147">
        <v>79.840175633199465</v>
      </c>
      <c r="H412" s="147">
        <v>86.319810000000004</v>
      </c>
      <c r="I412" s="147">
        <v>93.225000000000009</v>
      </c>
      <c r="J412" s="147">
        <v>100.04928000000001</v>
      </c>
      <c r="K412" s="147">
        <v>106.88526</v>
      </c>
    </row>
    <row r="413" spans="2:11" x14ac:dyDescent="0.2">
      <c r="B413" s="21" t="str">
        <f t="shared" si="6"/>
        <v>AllistonWind2075RCP8.5</v>
      </c>
      <c r="C413" t="s">
        <v>258</v>
      </c>
      <c r="D413" t="s">
        <v>1</v>
      </c>
      <c r="E413" s="144" t="s">
        <v>191</v>
      </c>
      <c r="F413" s="144">
        <v>2075</v>
      </c>
      <c r="G413" s="147">
        <v>80.039640073800243</v>
      </c>
      <c r="H413" s="147">
        <v>86.587649999999996</v>
      </c>
      <c r="I413" s="147">
        <v>93.579000000000008</v>
      </c>
      <c r="J413" s="147">
        <v>100.47621000000002</v>
      </c>
      <c r="K413" s="147">
        <v>107.38458</v>
      </c>
    </row>
    <row r="414" spans="2:11" x14ac:dyDescent="0.2">
      <c r="B414" s="21" t="str">
        <f t="shared" si="6"/>
        <v>AllistonWind2080RCP8.5</v>
      </c>
      <c r="C414" t="s">
        <v>258</v>
      </c>
      <c r="D414" t="s">
        <v>1</v>
      </c>
      <c r="E414" s="144" t="s">
        <v>191</v>
      </c>
      <c r="F414" s="144">
        <v>2080</v>
      </c>
      <c r="G414" s="147">
        <v>80.239104514401006</v>
      </c>
      <c r="H414" s="147">
        <v>86.855490000000003</v>
      </c>
      <c r="I414" s="147">
        <v>93.933000000000007</v>
      </c>
      <c r="J414" s="147">
        <v>100.90314000000002</v>
      </c>
      <c r="K414" s="147">
        <v>107.88390000000001</v>
      </c>
    </row>
    <row r="415" spans="2:11" x14ac:dyDescent="0.2">
      <c r="B415" s="21" t="str">
        <f t="shared" si="6"/>
        <v>AllistonWind2085RCP8.5</v>
      </c>
      <c r="C415" t="s">
        <v>258</v>
      </c>
      <c r="D415" t="s">
        <v>1</v>
      </c>
      <c r="E415" s="144" t="s">
        <v>191</v>
      </c>
      <c r="F415" s="144">
        <v>2085</v>
      </c>
      <c r="G415" s="147">
        <v>80.340131958341658</v>
      </c>
      <c r="H415" s="147">
        <v>86.989409999999992</v>
      </c>
      <c r="I415" s="147">
        <v>94.113</v>
      </c>
      <c r="J415" s="147">
        <v>101.11500000000001</v>
      </c>
      <c r="K415" s="147">
        <v>108.13527000000001</v>
      </c>
    </row>
    <row r="416" spans="2:11" x14ac:dyDescent="0.2">
      <c r="B416" s="21" t="str">
        <f t="shared" si="6"/>
        <v>AllistonWind2090RCP8.5</v>
      </c>
      <c r="C416" t="s">
        <v>258</v>
      </c>
      <c r="D416" t="s">
        <v>1</v>
      </c>
      <c r="E416" s="144" t="s">
        <v>191</v>
      </c>
      <c r="F416" s="144">
        <v>2090</v>
      </c>
      <c r="G416" s="147">
        <v>80.44115940228231</v>
      </c>
      <c r="H416" s="147">
        <v>87.123329999999996</v>
      </c>
      <c r="I416" s="147">
        <v>94.293000000000006</v>
      </c>
      <c r="J416" s="147">
        <v>101.32686000000001</v>
      </c>
      <c r="K416" s="147">
        <v>108.38664</v>
      </c>
    </row>
    <row r="417" spans="2:11" x14ac:dyDescent="0.2">
      <c r="B417" s="21" t="str">
        <f t="shared" si="6"/>
        <v>AllistonWind2095RCP8.5</v>
      </c>
      <c r="C417" t="s">
        <v>258</v>
      </c>
      <c r="D417" t="s">
        <v>1</v>
      </c>
      <c r="E417" s="144" t="s">
        <v>191</v>
      </c>
      <c r="F417" s="144">
        <v>2095</v>
      </c>
      <c r="G417" s="147">
        <v>80.44115940228231</v>
      </c>
      <c r="H417" s="147">
        <v>87.123329999999996</v>
      </c>
      <c r="I417" s="147">
        <v>94.293000000000006</v>
      </c>
      <c r="J417" s="147">
        <v>101.32686000000001</v>
      </c>
      <c r="K417" s="147">
        <v>108.38664</v>
      </c>
    </row>
    <row r="418" spans="2:11" x14ac:dyDescent="0.2">
      <c r="B418" s="21" t="str">
        <f t="shared" si="6"/>
        <v>AllistonWind2100RCP8.5</v>
      </c>
      <c r="C418" t="s">
        <v>258</v>
      </c>
      <c r="D418" t="s">
        <v>1</v>
      </c>
      <c r="E418" s="144" t="s">
        <v>191</v>
      </c>
      <c r="F418" s="144">
        <v>2100</v>
      </c>
      <c r="G418" s="147">
        <v>80.44115940228231</v>
      </c>
      <c r="H418" s="147">
        <v>87.123329999999996</v>
      </c>
      <c r="I418" s="147">
        <v>94.293000000000006</v>
      </c>
      <c r="J418" s="147">
        <v>101.32686000000001</v>
      </c>
      <c r="K418" s="147">
        <v>108.38664</v>
      </c>
    </row>
    <row r="419" spans="2:11" x14ac:dyDescent="0.2">
      <c r="B419" s="21" t="str">
        <f t="shared" si="6"/>
        <v>AlmonteIce Accretion2023RCP4.5</v>
      </c>
      <c r="C419" t="s">
        <v>259</v>
      </c>
      <c r="D419" t="s">
        <v>486</v>
      </c>
      <c r="E419" s="144" t="s">
        <v>193</v>
      </c>
      <c r="F419" s="144">
        <v>2023</v>
      </c>
      <c r="G419" s="147">
        <v>17.947263020423275</v>
      </c>
      <c r="H419" s="147">
        <v>21.342619999999997</v>
      </c>
      <c r="I419" s="147">
        <v>25.635999999999999</v>
      </c>
      <c r="J419" s="147">
        <v>28.939299999999996</v>
      </c>
      <c r="K419" s="147">
        <v>32.235839999999996</v>
      </c>
    </row>
    <row r="420" spans="2:11" x14ac:dyDescent="0.2">
      <c r="B420" s="21" t="str">
        <f t="shared" si="6"/>
        <v>AlmonteIce Accretion2025RCP4.5</v>
      </c>
      <c r="C420" t="s">
        <v>259</v>
      </c>
      <c r="D420" t="s">
        <v>486</v>
      </c>
      <c r="E420" s="144" t="s">
        <v>193</v>
      </c>
      <c r="F420" s="144">
        <v>2025</v>
      </c>
      <c r="G420" s="147">
        <v>17.941232354085766</v>
      </c>
      <c r="H420" s="147">
        <v>21.33902333333333</v>
      </c>
      <c r="I420" s="147">
        <v>25.640333333333331</v>
      </c>
      <c r="J420" s="147">
        <v>28.94909333333333</v>
      </c>
      <c r="K420" s="147">
        <v>32.246759999999995</v>
      </c>
    </row>
    <row r="421" spans="2:11" x14ac:dyDescent="0.2">
      <c r="B421" s="21" t="str">
        <f t="shared" si="6"/>
        <v>AlmonteIce Accretion2030RCP4.5</v>
      </c>
      <c r="C421" t="s">
        <v>259</v>
      </c>
      <c r="D421" t="s">
        <v>486</v>
      </c>
      <c r="E421" s="144" t="s">
        <v>193</v>
      </c>
      <c r="F421" s="144">
        <v>2030</v>
      </c>
      <c r="G421" s="147">
        <v>17.935201687748258</v>
      </c>
      <c r="H421" s="147">
        <v>21.335426666666663</v>
      </c>
      <c r="I421" s="147">
        <v>25.644666666666666</v>
      </c>
      <c r="J421" s="147">
        <v>28.958886666666661</v>
      </c>
      <c r="K421" s="147">
        <v>32.257679999999993</v>
      </c>
    </row>
    <row r="422" spans="2:11" x14ac:dyDescent="0.2">
      <c r="B422" s="21" t="str">
        <f t="shared" si="6"/>
        <v>AlmonteIce Accretion2035RCP4.5</v>
      </c>
      <c r="C422" t="s">
        <v>259</v>
      </c>
      <c r="D422" t="s">
        <v>486</v>
      </c>
      <c r="E422" s="144" t="s">
        <v>193</v>
      </c>
      <c r="F422" s="144">
        <v>2035</v>
      </c>
      <c r="G422" s="147">
        <v>17.929171021410752</v>
      </c>
      <c r="H422" s="147">
        <v>21.331829999999997</v>
      </c>
      <c r="I422" s="147">
        <v>25.649000000000001</v>
      </c>
      <c r="J422" s="147">
        <v>28.968679999999996</v>
      </c>
      <c r="K422" s="147">
        <v>32.268599999999992</v>
      </c>
    </row>
    <row r="423" spans="2:11" x14ac:dyDescent="0.2">
      <c r="B423" s="21" t="str">
        <f t="shared" si="6"/>
        <v>AlmonteIce Accretion2040RCP4.5</v>
      </c>
      <c r="C423" t="s">
        <v>259</v>
      </c>
      <c r="D423" t="s">
        <v>486</v>
      </c>
      <c r="E423" s="144" t="s">
        <v>193</v>
      </c>
      <c r="F423" s="144">
        <v>2040</v>
      </c>
      <c r="G423" s="147">
        <v>17.923140355073244</v>
      </c>
      <c r="H423" s="147">
        <v>21.32823333333333</v>
      </c>
      <c r="I423" s="147">
        <v>25.653333333333332</v>
      </c>
      <c r="J423" s="147">
        <v>28.97847333333333</v>
      </c>
      <c r="K423" s="147">
        <v>32.279519999999998</v>
      </c>
    </row>
    <row r="424" spans="2:11" x14ac:dyDescent="0.2">
      <c r="B424" s="21" t="str">
        <f t="shared" si="6"/>
        <v>AlmonteIce Accretion2045RCP4.5</v>
      </c>
      <c r="C424" t="s">
        <v>259</v>
      </c>
      <c r="D424" t="s">
        <v>486</v>
      </c>
      <c r="E424" s="144" t="s">
        <v>193</v>
      </c>
      <c r="F424" s="144">
        <v>2045</v>
      </c>
      <c r="G424" s="147">
        <v>17.917109688735735</v>
      </c>
      <c r="H424" s="147">
        <v>21.324636666666663</v>
      </c>
      <c r="I424" s="147">
        <v>25.657666666666664</v>
      </c>
      <c r="J424" s="147">
        <v>28.988266666666661</v>
      </c>
      <c r="K424" s="147">
        <v>32.290439999999997</v>
      </c>
    </row>
    <row r="425" spans="2:11" x14ac:dyDescent="0.2">
      <c r="B425" s="21" t="str">
        <f t="shared" si="6"/>
        <v>AlmonteIce Accretion2050RCP4.5</v>
      </c>
      <c r="C425" t="s">
        <v>259</v>
      </c>
      <c r="D425" t="s">
        <v>486</v>
      </c>
      <c r="E425" s="144" t="s">
        <v>193</v>
      </c>
      <c r="F425" s="144">
        <v>2050</v>
      </c>
      <c r="G425" s="147">
        <v>17.914697422200732</v>
      </c>
      <c r="H425" s="147">
        <v>21.342619999999997</v>
      </c>
      <c r="I425" s="147">
        <v>25.703599999999998</v>
      </c>
      <c r="J425" s="147">
        <v>29.056819999999995</v>
      </c>
      <c r="K425" s="147">
        <v>32.373431999999994</v>
      </c>
    </row>
    <row r="426" spans="2:11" x14ac:dyDescent="0.2">
      <c r="B426" s="21" t="str">
        <f t="shared" si="6"/>
        <v>AlmonteIce Accretion2055RCP4.5</v>
      </c>
      <c r="C426" t="s">
        <v>259</v>
      </c>
      <c r="D426" t="s">
        <v>486</v>
      </c>
      <c r="E426" s="144" t="s">
        <v>193</v>
      </c>
      <c r="F426" s="144">
        <v>2055</v>
      </c>
      <c r="G426" s="147">
        <v>17.918315822003237</v>
      </c>
      <c r="H426" s="147">
        <v>21.364199999999997</v>
      </c>
      <c r="I426" s="147">
        <v>25.745200000000001</v>
      </c>
      <c r="J426" s="147">
        <v>29.115579999999994</v>
      </c>
      <c r="K426" s="147">
        <v>32.445503999999993</v>
      </c>
    </row>
    <row r="427" spans="2:11" x14ac:dyDescent="0.2">
      <c r="B427" s="21" t="str">
        <f t="shared" si="6"/>
        <v>AlmonteIce Accretion2060RCP4.5</v>
      </c>
      <c r="C427" t="s">
        <v>259</v>
      </c>
      <c r="D427" t="s">
        <v>486</v>
      </c>
      <c r="E427" s="144" t="s">
        <v>193</v>
      </c>
      <c r="F427" s="144">
        <v>2060</v>
      </c>
      <c r="G427" s="147">
        <v>17.921934221805742</v>
      </c>
      <c r="H427" s="147">
        <v>21.385779999999997</v>
      </c>
      <c r="I427" s="147">
        <v>25.786799999999999</v>
      </c>
      <c r="J427" s="147">
        <v>29.174339999999997</v>
      </c>
      <c r="K427" s="147">
        <v>32.517575999999998</v>
      </c>
    </row>
    <row r="428" spans="2:11" x14ac:dyDescent="0.2">
      <c r="B428" s="21" t="str">
        <f t="shared" si="6"/>
        <v>AlmonteIce Accretion2065RCP4.5</v>
      </c>
      <c r="C428" t="s">
        <v>259</v>
      </c>
      <c r="D428" t="s">
        <v>486</v>
      </c>
      <c r="E428" s="144" t="s">
        <v>193</v>
      </c>
      <c r="F428" s="144">
        <v>2065</v>
      </c>
      <c r="G428" s="147">
        <v>17.925552621608247</v>
      </c>
      <c r="H428" s="147">
        <v>21.407359999999997</v>
      </c>
      <c r="I428" s="147">
        <v>25.828400000000002</v>
      </c>
      <c r="J428" s="147">
        <v>29.233099999999997</v>
      </c>
      <c r="K428" s="147">
        <v>32.589647999999997</v>
      </c>
    </row>
    <row r="429" spans="2:11" x14ac:dyDescent="0.2">
      <c r="B429" s="21" t="str">
        <f t="shared" si="6"/>
        <v>AlmonteIce Accretion2070RCP4.5</v>
      </c>
      <c r="C429" t="s">
        <v>259</v>
      </c>
      <c r="D429" t="s">
        <v>486</v>
      </c>
      <c r="E429" s="144" t="s">
        <v>193</v>
      </c>
      <c r="F429" s="144">
        <v>2070</v>
      </c>
      <c r="G429" s="147">
        <v>17.929171021410752</v>
      </c>
      <c r="H429" s="147">
        <v>21.428939999999997</v>
      </c>
      <c r="I429" s="147">
        <v>25.87</v>
      </c>
      <c r="J429" s="147">
        <v>29.291859999999996</v>
      </c>
      <c r="K429" s="147">
        <v>32.661719999999995</v>
      </c>
    </row>
    <row r="430" spans="2:11" x14ac:dyDescent="0.2">
      <c r="B430" s="21" t="str">
        <f t="shared" si="6"/>
        <v>AlmonteIce Accretion2075RCP4.5</v>
      </c>
      <c r="C430" t="s">
        <v>259</v>
      </c>
      <c r="D430" t="s">
        <v>486</v>
      </c>
      <c r="E430" s="144" t="s">
        <v>193</v>
      </c>
      <c r="F430" s="144">
        <v>2075</v>
      </c>
      <c r="G430" s="147">
        <v>18.010585016967109</v>
      </c>
      <c r="H430" s="147">
        <v>21.547629999999998</v>
      </c>
      <c r="I430" s="147">
        <v>26.034666666666666</v>
      </c>
      <c r="J430" s="147">
        <v>29.487726666666664</v>
      </c>
      <c r="K430" s="147">
        <v>32.896499999999996</v>
      </c>
    </row>
    <row r="431" spans="2:11" x14ac:dyDescent="0.2">
      <c r="B431" s="21" t="str">
        <f t="shared" si="6"/>
        <v>AlmonteIce Accretion2080RCP4.5</v>
      </c>
      <c r="C431" t="s">
        <v>259</v>
      </c>
      <c r="D431" t="s">
        <v>486</v>
      </c>
      <c r="E431" s="144" t="s">
        <v>193</v>
      </c>
      <c r="F431" s="144">
        <v>2080</v>
      </c>
      <c r="G431" s="147">
        <v>18.091999012523463</v>
      </c>
      <c r="H431" s="147">
        <v>21.666319999999999</v>
      </c>
      <c r="I431" s="147">
        <v>26.199333333333332</v>
      </c>
      <c r="J431" s="147">
        <v>29.683593333333327</v>
      </c>
      <c r="K431" s="147">
        <v>33.131279999999997</v>
      </c>
    </row>
    <row r="432" spans="2:11" x14ac:dyDescent="0.2">
      <c r="B432" s="21" t="str">
        <f t="shared" si="6"/>
        <v>AlmonteIce Accretion2085RCP4.5</v>
      </c>
      <c r="C432" t="s">
        <v>259</v>
      </c>
      <c r="D432" t="s">
        <v>486</v>
      </c>
      <c r="E432" s="144" t="s">
        <v>193</v>
      </c>
      <c r="F432" s="144">
        <v>2085</v>
      </c>
      <c r="G432" s="147">
        <v>18.17341300807982</v>
      </c>
      <c r="H432" s="147">
        <v>21.78501</v>
      </c>
      <c r="I432" s="147">
        <v>26.363999999999997</v>
      </c>
      <c r="J432" s="147">
        <v>29.879459999999995</v>
      </c>
      <c r="K432" s="147">
        <v>33.366059999999997</v>
      </c>
    </row>
    <row r="433" spans="2:11" x14ac:dyDescent="0.2">
      <c r="B433" s="21" t="str">
        <f t="shared" si="6"/>
        <v>AlmonteIce Accretion2090RCP4.5</v>
      </c>
      <c r="C433" t="s">
        <v>259</v>
      </c>
      <c r="D433" t="s">
        <v>486</v>
      </c>
      <c r="E433" s="144" t="s">
        <v>193</v>
      </c>
      <c r="F433" s="144">
        <v>2090</v>
      </c>
      <c r="G433" s="147">
        <v>18.254827003636176</v>
      </c>
      <c r="H433" s="147">
        <v>21.903699999999997</v>
      </c>
      <c r="I433" s="147">
        <v>26.528666666666666</v>
      </c>
      <c r="J433" s="147">
        <v>30.075326666666662</v>
      </c>
      <c r="K433" s="147">
        <v>33.600839999999998</v>
      </c>
    </row>
    <row r="434" spans="2:11" x14ac:dyDescent="0.2">
      <c r="B434" s="21" t="str">
        <f t="shared" si="6"/>
        <v>AlmonteIce Accretion2095RCP4.5</v>
      </c>
      <c r="C434" t="s">
        <v>259</v>
      </c>
      <c r="D434" t="s">
        <v>486</v>
      </c>
      <c r="E434" s="144" t="s">
        <v>193</v>
      </c>
      <c r="F434" s="144">
        <v>2095</v>
      </c>
      <c r="G434" s="147">
        <v>18.33624099919253</v>
      </c>
      <c r="H434" s="147">
        <v>22.022389999999998</v>
      </c>
      <c r="I434" s="147">
        <v>26.693333333333332</v>
      </c>
      <c r="J434" s="147">
        <v>30.271193333333326</v>
      </c>
      <c r="K434" s="147">
        <v>33.835619999999999</v>
      </c>
    </row>
    <row r="435" spans="2:11" x14ac:dyDescent="0.2">
      <c r="B435" s="21" t="str">
        <f t="shared" si="6"/>
        <v>AlmonteIce Accretion2100RCP4.5</v>
      </c>
      <c r="C435" t="s">
        <v>259</v>
      </c>
      <c r="D435" t="s">
        <v>486</v>
      </c>
      <c r="E435" s="144" t="s">
        <v>193</v>
      </c>
      <c r="F435" s="144">
        <v>2100</v>
      </c>
      <c r="G435" s="147">
        <v>18.417654994748887</v>
      </c>
      <c r="H435" s="147">
        <v>22.141079999999999</v>
      </c>
      <c r="I435" s="147">
        <v>26.857999999999997</v>
      </c>
      <c r="J435" s="147">
        <v>30.467059999999993</v>
      </c>
      <c r="K435" s="147">
        <v>34.070399999999999</v>
      </c>
    </row>
    <row r="436" spans="2:11" x14ac:dyDescent="0.2">
      <c r="B436" s="21" t="str">
        <f t="shared" si="6"/>
        <v>AlmonteIce Accretion2023RCP6.0</v>
      </c>
      <c r="C436" t="s">
        <v>259</v>
      </c>
      <c r="D436" t="s">
        <v>486</v>
      </c>
      <c r="E436" s="144" t="s">
        <v>192</v>
      </c>
      <c r="F436" s="144">
        <v>2023</v>
      </c>
      <c r="G436" s="147">
        <v>17.947263020423275</v>
      </c>
      <c r="H436" s="147">
        <v>21.342619999999997</v>
      </c>
      <c r="I436" s="147">
        <v>25.635999999999999</v>
      </c>
      <c r="J436" s="147">
        <v>28.939299999999996</v>
      </c>
      <c r="K436" s="147">
        <v>32.235839999999996</v>
      </c>
    </row>
    <row r="437" spans="2:11" x14ac:dyDescent="0.2">
      <c r="B437" s="21" t="str">
        <f t="shared" si="6"/>
        <v>AlmonteIce Accretion2025RCP6.0</v>
      </c>
      <c r="C437" t="s">
        <v>259</v>
      </c>
      <c r="D437" t="s">
        <v>486</v>
      </c>
      <c r="E437" s="144" t="s">
        <v>192</v>
      </c>
      <c r="F437" s="144">
        <v>2025</v>
      </c>
      <c r="G437" s="147">
        <v>17.941232354085766</v>
      </c>
      <c r="H437" s="147">
        <v>21.33902333333333</v>
      </c>
      <c r="I437" s="147">
        <v>25.640333333333331</v>
      </c>
      <c r="J437" s="147">
        <v>28.94909333333333</v>
      </c>
      <c r="K437" s="147">
        <v>32.246759999999995</v>
      </c>
    </row>
    <row r="438" spans="2:11" x14ac:dyDescent="0.2">
      <c r="B438" s="21" t="str">
        <f t="shared" si="6"/>
        <v>AlmonteIce Accretion2030RCP6.0</v>
      </c>
      <c r="C438" t="s">
        <v>259</v>
      </c>
      <c r="D438" t="s">
        <v>486</v>
      </c>
      <c r="E438" s="144" t="s">
        <v>192</v>
      </c>
      <c r="F438" s="144">
        <v>2030</v>
      </c>
      <c r="G438" s="147">
        <v>17.935201687748258</v>
      </c>
      <c r="H438" s="147">
        <v>21.335426666666663</v>
      </c>
      <c r="I438" s="147">
        <v>25.644666666666666</v>
      </c>
      <c r="J438" s="147">
        <v>28.958886666666661</v>
      </c>
      <c r="K438" s="147">
        <v>32.257679999999993</v>
      </c>
    </row>
    <row r="439" spans="2:11" x14ac:dyDescent="0.2">
      <c r="B439" s="21" t="str">
        <f t="shared" si="6"/>
        <v>AlmonteIce Accretion2035RCP6.0</v>
      </c>
      <c r="C439" t="s">
        <v>259</v>
      </c>
      <c r="D439" t="s">
        <v>486</v>
      </c>
      <c r="E439" s="144" t="s">
        <v>192</v>
      </c>
      <c r="F439" s="144">
        <v>2035</v>
      </c>
      <c r="G439" s="147">
        <v>17.929171021410752</v>
      </c>
      <c r="H439" s="147">
        <v>21.331829999999997</v>
      </c>
      <c r="I439" s="147">
        <v>25.649000000000001</v>
      </c>
      <c r="J439" s="147">
        <v>28.968679999999996</v>
      </c>
      <c r="K439" s="147">
        <v>32.268599999999992</v>
      </c>
    </row>
    <row r="440" spans="2:11" x14ac:dyDescent="0.2">
      <c r="B440" s="21" t="str">
        <f t="shared" si="6"/>
        <v>AlmonteIce Accretion2040RCP6.0</v>
      </c>
      <c r="C440" t="s">
        <v>259</v>
      </c>
      <c r="D440" t="s">
        <v>486</v>
      </c>
      <c r="E440" s="144" t="s">
        <v>192</v>
      </c>
      <c r="F440" s="144">
        <v>2040</v>
      </c>
      <c r="G440" s="147">
        <v>17.923140355073244</v>
      </c>
      <c r="H440" s="147">
        <v>21.32823333333333</v>
      </c>
      <c r="I440" s="147">
        <v>25.653333333333332</v>
      </c>
      <c r="J440" s="147">
        <v>28.97847333333333</v>
      </c>
      <c r="K440" s="147">
        <v>32.279519999999998</v>
      </c>
    </row>
    <row r="441" spans="2:11" x14ac:dyDescent="0.2">
      <c r="B441" s="21" t="str">
        <f t="shared" si="6"/>
        <v>AlmonteIce Accretion2045RCP6.0</v>
      </c>
      <c r="C441" t="s">
        <v>259</v>
      </c>
      <c r="D441" t="s">
        <v>486</v>
      </c>
      <c r="E441" s="144" t="s">
        <v>192</v>
      </c>
      <c r="F441" s="144">
        <v>2045</v>
      </c>
      <c r="G441" s="147">
        <v>17.917109688735735</v>
      </c>
      <c r="H441" s="147">
        <v>21.324636666666663</v>
      </c>
      <c r="I441" s="147">
        <v>25.657666666666664</v>
      </c>
      <c r="J441" s="147">
        <v>28.988266666666661</v>
      </c>
      <c r="K441" s="147">
        <v>32.290439999999997</v>
      </c>
    </row>
    <row r="442" spans="2:11" x14ac:dyDescent="0.2">
      <c r="B442" s="21" t="str">
        <f t="shared" si="6"/>
        <v>AlmonteIce Accretion2050RCP6.0</v>
      </c>
      <c r="C442" t="s">
        <v>259</v>
      </c>
      <c r="D442" t="s">
        <v>486</v>
      </c>
      <c r="E442" s="144" t="s">
        <v>192</v>
      </c>
      <c r="F442" s="144">
        <v>2050</v>
      </c>
      <c r="G442" s="147">
        <v>17.914697422200732</v>
      </c>
      <c r="H442" s="147">
        <v>21.342619999999997</v>
      </c>
      <c r="I442" s="147">
        <v>25.703599999999998</v>
      </c>
      <c r="J442" s="147">
        <v>29.056819999999995</v>
      </c>
      <c r="K442" s="147">
        <v>32.373431999999994</v>
      </c>
    </row>
    <row r="443" spans="2:11" x14ac:dyDescent="0.2">
      <c r="B443" s="21" t="str">
        <f t="shared" si="6"/>
        <v>AlmonteIce Accretion2055RCP6.0</v>
      </c>
      <c r="C443" t="s">
        <v>259</v>
      </c>
      <c r="D443" t="s">
        <v>486</v>
      </c>
      <c r="E443" s="144" t="s">
        <v>192</v>
      </c>
      <c r="F443" s="144">
        <v>2055</v>
      </c>
      <c r="G443" s="147">
        <v>17.918315822003237</v>
      </c>
      <c r="H443" s="147">
        <v>21.364199999999997</v>
      </c>
      <c r="I443" s="147">
        <v>25.745200000000001</v>
      </c>
      <c r="J443" s="147">
        <v>29.115579999999994</v>
      </c>
      <c r="K443" s="147">
        <v>32.445503999999993</v>
      </c>
    </row>
    <row r="444" spans="2:11" x14ac:dyDescent="0.2">
      <c r="B444" s="21" t="str">
        <f t="shared" si="6"/>
        <v>AlmonteIce Accretion2060RCP6.0</v>
      </c>
      <c r="C444" t="s">
        <v>259</v>
      </c>
      <c r="D444" t="s">
        <v>486</v>
      </c>
      <c r="E444" s="144" t="s">
        <v>192</v>
      </c>
      <c r="F444" s="144">
        <v>2060</v>
      </c>
      <c r="G444" s="147">
        <v>17.921934221805742</v>
      </c>
      <c r="H444" s="147">
        <v>21.385779999999997</v>
      </c>
      <c r="I444" s="147">
        <v>25.786799999999999</v>
      </c>
      <c r="J444" s="147">
        <v>29.174339999999997</v>
      </c>
      <c r="K444" s="147">
        <v>32.517575999999998</v>
      </c>
    </row>
    <row r="445" spans="2:11" x14ac:dyDescent="0.2">
      <c r="B445" s="21" t="str">
        <f t="shared" si="6"/>
        <v>AlmonteIce Accretion2065RCP6.0</v>
      </c>
      <c r="C445" t="s">
        <v>259</v>
      </c>
      <c r="D445" t="s">
        <v>486</v>
      </c>
      <c r="E445" s="144" t="s">
        <v>192</v>
      </c>
      <c r="F445" s="144">
        <v>2065</v>
      </c>
      <c r="G445" s="147">
        <v>17.925552621608247</v>
      </c>
      <c r="H445" s="147">
        <v>21.407359999999997</v>
      </c>
      <c r="I445" s="147">
        <v>25.828400000000002</v>
      </c>
      <c r="J445" s="147">
        <v>29.233099999999997</v>
      </c>
      <c r="K445" s="147">
        <v>32.589647999999997</v>
      </c>
    </row>
    <row r="446" spans="2:11" x14ac:dyDescent="0.2">
      <c r="B446" s="21" t="str">
        <f t="shared" si="6"/>
        <v>AlmonteIce Accretion2070RCP6.0</v>
      </c>
      <c r="C446" t="s">
        <v>259</v>
      </c>
      <c r="D446" t="s">
        <v>486</v>
      </c>
      <c r="E446" s="144" t="s">
        <v>192</v>
      </c>
      <c r="F446" s="144">
        <v>2070</v>
      </c>
      <c r="G446" s="147">
        <v>17.929171021410752</v>
      </c>
      <c r="H446" s="147">
        <v>21.428939999999997</v>
      </c>
      <c r="I446" s="147">
        <v>25.87</v>
      </c>
      <c r="J446" s="147">
        <v>29.291859999999996</v>
      </c>
      <c r="K446" s="147">
        <v>32.661719999999995</v>
      </c>
    </row>
    <row r="447" spans="2:11" x14ac:dyDescent="0.2">
      <c r="B447" s="21" t="str">
        <f t="shared" si="6"/>
        <v>AlmonteIce Accretion2075RCP6.0</v>
      </c>
      <c r="C447" t="s">
        <v>259</v>
      </c>
      <c r="D447" t="s">
        <v>486</v>
      </c>
      <c r="E447" s="144" t="s">
        <v>192</v>
      </c>
      <c r="F447" s="144">
        <v>2075</v>
      </c>
      <c r="G447" s="147">
        <v>18.051292014745286</v>
      </c>
      <c r="H447" s="147">
        <v>21.606974999999998</v>
      </c>
      <c r="I447" s="147">
        <v>26.117000000000001</v>
      </c>
      <c r="J447" s="147">
        <v>29.585659999999997</v>
      </c>
      <c r="K447" s="147">
        <v>33.013889999999996</v>
      </c>
    </row>
    <row r="448" spans="2:11" x14ac:dyDescent="0.2">
      <c r="B448" s="21" t="str">
        <f t="shared" si="6"/>
        <v>AlmonteIce Accretion2080RCP6.0</v>
      </c>
      <c r="C448" t="s">
        <v>259</v>
      </c>
      <c r="D448" t="s">
        <v>486</v>
      </c>
      <c r="E448" s="144" t="s">
        <v>192</v>
      </c>
      <c r="F448" s="144">
        <v>2080</v>
      </c>
      <c r="G448" s="147">
        <v>18.17341300807982</v>
      </c>
      <c r="H448" s="147">
        <v>21.78501</v>
      </c>
      <c r="I448" s="147">
        <v>26.363999999999997</v>
      </c>
      <c r="J448" s="147">
        <v>29.879459999999995</v>
      </c>
      <c r="K448" s="147">
        <v>33.366059999999997</v>
      </c>
    </row>
    <row r="449" spans="2:11" x14ac:dyDescent="0.2">
      <c r="B449" s="21" t="str">
        <f t="shared" si="6"/>
        <v>AlmonteIce Accretion2085RCP6.0</v>
      </c>
      <c r="C449" t="s">
        <v>259</v>
      </c>
      <c r="D449" t="s">
        <v>486</v>
      </c>
      <c r="E449" s="144" t="s">
        <v>192</v>
      </c>
      <c r="F449" s="144">
        <v>2085</v>
      </c>
      <c r="G449" s="147">
        <v>18.295534001414353</v>
      </c>
      <c r="H449" s="147">
        <v>21.963044999999997</v>
      </c>
      <c r="I449" s="147">
        <v>26.610999999999997</v>
      </c>
      <c r="J449" s="147">
        <v>30.173259999999992</v>
      </c>
      <c r="K449" s="147">
        <v>33.718229999999998</v>
      </c>
    </row>
    <row r="450" spans="2:11" x14ac:dyDescent="0.2">
      <c r="B450" s="21" t="str">
        <f t="shared" si="6"/>
        <v>AlmonteIce Accretion2090RCP6.0</v>
      </c>
      <c r="C450" t="s">
        <v>259</v>
      </c>
      <c r="D450" t="s">
        <v>486</v>
      </c>
      <c r="E450" s="144" t="s">
        <v>192</v>
      </c>
      <c r="F450" s="144">
        <v>2090</v>
      </c>
      <c r="G450" s="147">
        <v>18.405593662073869</v>
      </c>
      <c r="H450" s="147">
        <v>22.162659999999999</v>
      </c>
      <c r="I450" s="147">
        <v>26.92733333333333</v>
      </c>
      <c r="J450" s="147">
        <v>30.555199999999996</v>
      </c>
      <c r="K450" s="147">
        <v>34.190519999999999</v>
      </c>
    </row>
    <row r="451" spans="2:11" x14ac:dyDescent="0.2">
      <c r="B451" s="21" t="str">
        <f t="shared" si="6"/>
        <v>AlmonteIce Accretion2095RCP6.0</v>
      </c>
      <c r="C451" t="s">
        <v>259</v>
      </c>
      <c r="D451" t="s">
        <v>486</v>
      </c>
      <c r="E451" s="144" t="s">
        <v>192</v>
      </c>
      <c r="F451" s="144">
        <v>2095</v>
      </c>
      <c r="G451" s="147">
        <v>18.393532329398855</v>
      </c>
      <c r="H451" s="147">
        <v>22.184239999999996</v>
      </c>
      <c r="I451" s="147">
        <v>26.996666666666666</v>
      </c>
      <c r="J451" s="147">
        <v>30.643339999999995</v>
      </c>
      <c r="K451" s="147">
        <v>34.310639999999992</v>
      </c>
    </row>
    <row r="452" spans="2:11" x14ac:dyDescent="0.2">
      <c r="B452" s="21" t="str">
        <f t="shared" si="6"/>
        <v>AlmonteIce Accretion2100RCP6.0</v>
      </c>
      <c r="C452" t="s">
        <v>259</v>
      </c>
      <c r="D452" t="s">
        <v>486</v>
      </c>
      <c r="E452" s="144" t="s">
        <v>192</v>
      </c>
      <c r="F452" s="144">
        <v>2100</v>
      </c>
      <c r="G452" s="147">
        <v>18.381470996723838</v>
      </c>
      <c r="H452" s="147">
        <v>22.205819999999996</v>
      </c>
      <c r="I452" s="147">
        <v>27.065999999999999</v>
      </c>
      <c r="J452" s="147">
        <v>30.731479999999998</v>
      </c>
      <c r="K452" s="147">
        <v>34.430759999999992</v>
      </c>
    </row>
    <row r="453" spans="2:11" x14ac:dyDescent="0.2">
      <c r="B453" s="21" t="str">
        <f t="shared" si="6"/>
        <v>AlmonteIce Accretion2023RCP8.5</v>
      </c>
      <c r="C453" t="s">
        <v>259</v>
      </c>
      <c r="D453" t="s">
        <v>486</v>
      </c>
      <c r="E453" s="144" t="s">
        <v>191</v>
      </c>
      <c r="F453" s="144">
        <v>2023</v>
      </c>
      <c r="G453" s="147">
        <v>17.947263020423275</v>
      </c>
      <c r="H453" s="147">
        <v>21.342619999999997</v>
      </c>
      <c r="I453" s="147">
        <v>25.635999999999999</v>
      </c>
      <c r="J453" s="147">
        <v>28.939299999999996</v>
      </c>
      <c r="K453" s="147">
        <v>32.235839999999996</v>
      </c>
    </row>
    <row r="454" spans="2:11" x14ac:dyDescent="0.2">
      <c r="B454" s="21" t="str">
        <f t="shared" si="6"/>
        <v>AlmonteIce Accretion2025RCP8.5</v>
      </c>
      <c r="C454" t="s">
        <v>259</v>
      </c>
      <c r="D454" t="s">
        <v>486</v>
      </c>
      <c r="E454" s="144" t="s">
        <v>191</v>
      </c>
      <c r="F454" s="144">
        <v>2025</v>
      </c>
      <c r="G454" s="147">
        <v>17.935201687748258</v>
      </c>
      <c r="H454" s="147">
        <v>21.335426666666663</v>
      </c>
      <c r="I454" s="147">
        <v>25.644666666666666</v>
      </c>
      <c r="J454" s="147">
        <v>28.958886666666661</v>
      </c>
      <c r="K454" s="147">
        <v>32.257679999999993</v>
      </c>
    </row>
    <row r="455" spans="2:11" x14ac:dyDescent="0.2">
      <c r="B455" s="21" t="str">
        <f t="shared" si="6"/>
        <v>AlmonteIce Accretion2030RCP8.5</v>
      </c>
      <c r="C455" t="s">
        <v>259</v>
      </c>
      <c r="D455" t="s">
        <v>486</v>
      </c>
      <c r="E455" s="144" t="s">
        <v>191</v>
      </c>
      <c r="F455" s="144">
        <v>2030</v>
      </c>
      <c r="G455" s="147">
        <v>17.923140355073244</v>
      </c>
      <c r="H455" s="147">
        <v>21.32823333333333</v>
      </c>
      <c r="I455" s="147">
        <v>25.653333333333332</v>
      </c>
      <c r="J455" s="147">
        <v>28.97847333333333</v>
      </c>
      <c r="K455" s="147">
        <v>32.279519999999998</v>
      </c>
    </row>
    <row r="456" spans="2:11" x14ac:dyDescent="0.2">
      <c r="B456" s="21" t="str">
        <f t="shared" si="6"/>
        <v>AlmonteIce Accretion2035RCP8.5</v>
      </c>
      <c r="C456" t="s">
        <v>259</v>
      </c>
      <c r="D456" t="s">
        <v>486</v>
      </c>
      <c r="E456" s="144" t="s">
        <v>191</v>
      </c>
      <c r="F456" s="144">
        <v>2035</v>
      </c>
      <c r="G456" s="147">
        <v>17.911079022398226</v>
      </c>
      <c r="H456" s="147">
        <v>21.321039999999996</v>
      </c>
      <c r="I456" s="147">
        <v>25.661999999999999</v>
      </c>
      <c r="J456" s="147">
        <v>28.998059999999995</v>
      </c>
      <c r="K456" s="147">
        <v>32.301359999999995</v>
      </c>
    </row>
    <row r="457" spans="2:11" x14ac:dyDescent="0.2">
      <c r="B457" s="21" t="str">
        <f t="shared" si="6"/>
        <v>AlmonteIce Accretion2040RCP8.5</v>
      </c>
      <c r="C457" t="s">
        <v>259</v>
      </c>
      <c r="D457" t="s">
        <v>486</v>
      </c>
      <c r="E457" s="144" t="s">
        <v>191</v>
      </c>
      <c r="F457" s="144">
        <v>2040</v>
      </c>
      <c r="G457" s="147">
        <v>17.917109688735735</v>
      </c>
      <c r="H457" s="147">
        <v>21.357006666666663</v>
      </c>
      <c r="I457" s="147">
        <v>25.731333333333332</v>
      </c>
      <c r="J457" s="147">
        <v>29.095993333333329</v>
      </c>
      <c r="K457" s="147">
        <v>32.421479999999995</v>
      </c>
    </row>
    <row r="458" spans="2:11" x14ac:dyDescent="0.2">
      <c r="B458" s="21" t="str">
        <f t="shared" si="6"/>
        <v>AlmonteIce Accretion2045RCP8.5</v>
      </c>
      <c r="C458" t="s">
        <v>259</v>
      </c>
      <c r="D458" t="s">
        <v>486</v>
      </c>
      <c r="E458" s="144" t="s">
        <v>191</v>
      </c>
      <c r="F458" s="144">
        <v>2045</v>
      </c>
      <c r="G458" s="147">
        <v>17.923140355073244</v>
      </c>
      <c r="H458" s="147">
        <v>21.39297333333333</v>
      </c>
      <c r="I458" s="147">
        <v>25.800666666666668</v>
      </c>
      <c r="J458" s="147">
        <v>29.193926666666663</v>
      </c>
      <c r="K458" s="147">
        <v>32.541599999999995</v>
      </c>
    </row>
    <row r="459" spans="2:11" x14ac:dyDescent="0.2">
      <c r="B459" s="21" t="str">
        <f t="shared" si="6"/>
        <v>AlmonteIce Accretion2050RCP8.5</v>
      </c>
      <c r="C459" t="s">
        <v>259</v>
      </c>
      <c r="D459" t="s">
        <v>486</v>
      </c>
      <c r="E459" s="144" t="s">
        <v>191</v>
      </c>
      <c r="F459" s="144">
        <v>2050</v>
      </c>
      <c r="G459" s="147">
        <v>18.091999012523463</v>
      </c>
      <c r="H459" s="147">
        <v>21.666319999999999</v>
      </c>
      <c r="I459" s="147">
        <v>26.199333333333332</v>
      </c>
      <c r="J459" s="147">
        <v>29.683593333333327</v>
      </c>
      <c r="K459" s="147">
        <v>33.131279999999997</v>
      </c>
    </row>
    <row r="460" spans="2:11" x14ac:dyDescent="0.2">
      <c r="B460" s="21" t="str">
        <f t="shared" ref="B460:B523" si="7">C460&amp;D460&amp;F460&amp;E460</f>
        <v>AlmonteIce Accretion2055RCP8.5</v>
      </c>
      <c r="C460" t="s">
        <v>259</v>
      </c>
      <c r="D460" t="s">
        <v>486</v>
      </c>
      <c r="E460" s="144" t="s">
        <v>191</v>
      </c>
      <c r="F460" s="144">
        <v>2055</v>
      </c>
      <c r="G460" s="147">
        <v>18.254827003636176</v>
      </c>
      <c r="H460" s="147">
        <v>21.903699999999997</v>
      </c>
      <c r="I460" s="147">
        <v>26.528666666666666</v>
      </c>
      <c r="J460" s="147">
        <v>30.075326666666662</v>
      </c>
      <c r="K460" s="147">
        <v>33.600839999999998</v>
      </c>
    </row>
    <row r="461" spans="2:11" x14ac:dyDescent="0.2">
      <c r="B461" s="21" t="str">
        <f t="shared" si="7"/>
        <v>AlmonteIce Accretion2060RCP8.5</v>
      </c>
      <c r="C461" t="s">
        <v>259</v>
      </c>
      <c r="D461" t="s">
        <v>486</v>
      </c>
      <c r="E461" s="144" t="s">
        <v>191</v>
      </c>
      <c r="F461" s="144">
        <v>2060</v>
      </c>
      <c r="G461" s="147">
        <v>18.405593662073869</v>
      </c>
      <c r="H461" s="147">
        <v>22.162659999999999</v>
      </c>
      <c r="I461" s="147">
        <v>26.92733333333333</v>
      </c>
      <c r="J461" s="147">
        <v>30.555199999999996</v>
      </c>
      <c r="K461" s="147">
        <v>34.190519999999999</v>
      </c>
    </row>
    <row r="462" spans="2:11" x14ac:dyDescent="0.2">
      <c r="B462" s="21" t="str">
        <f t="shared" si="7"/>
        <v>AlmonteIce Accretion2065RCP8.5</v>
      </c>
      <c r="C462" t="s">
        <v>259</v>
      </c>
      <c r="D462" t="s">
        <v>486</v>
      </c>
      <c r="E462" s="144" t="s">
        <v>191</v>
      </c>
      <c r="F462" s="144">
        <v>2065</v>
      </c>
      <c r="G462" s="147">
        <v>18.393532329398855</v>
      </c>
      <c r="H462" s="147">
        <v>22.184239999999996</v>
      </c>
      <c r="I462" s="147">
        <v>26.996666666666666</v>
      </c>
      <c r="J462" s="147">
        <v>30.643339999999995</v>
      </c>
      <c r="K462" s="147">
        <v>34.310639999999992</v>
      </c>
    </row>
    <row r="463" spans="2:11" x14ac:dyDescent="0.2">
      <c r="B463" s="21" t="str">
        <f t="shared" si="7"/>
        <v>AlmonteIce Accretion2070RCP8.5</v>
      </c>
      <c r="C463" t="s">
        <v>259</v>
      </c>
      <c r="D463" t="s">
        <v>486</v>
      </c>
      <c r="E463" s="144" t="s">
        <v>191</v>
      </c>
      <c r="F463" s="144">
        <v>2070</v>
      </c>
      <c r="G463" s="147">
        <v>18.188489673923588</v>
      </c>
      <c r="H463" s="147">
        <v>22.004406666666661</v>
      </c>
      <c r="I463" s="147">
        <v>26.849333333333334</v>
      </c>
      <c r="J463" s="147">
        <v>30.506233333333331</v>
      </c>
      <c r="K463" s="147">
        <v>34.190519999999992</v>
      </c>
    </row>
    <row r="464" spans="2:11" x14ac:dyDescent="0.2">
      <c r="B464" s="21" t="str">
        <f t="shared" si="7"/>
        <v>AlmonteIce Accretion2075RCP8.5</v>
      </c>
      <c r="C464" t="s">
        <v>259</v>
      </c>
      <c r="D464" t="s">
        <v>486</v>
      </c>
      <c r="E464" s="144" t="s">
        <v>191</v>
      </c>
      <c r="F464" s="144">
        <v>2075</v>
      </c>
      <c r="G464" s="147">
        <v>17.995508351123338</v>
      </c>
      <c r="H464" s="147">
        <v>21.80299333333333</v>
      </c>
      <c r="I464" s="147">
        <v>26.632666666666665</v>
      </c>
      <c r="J464" s="147">
        <v>30.28098666666666</v>
      </c>
      <c r="K464" s="147">
        <v>33.950279999999992</v>
      </c>
    </row>
    <row r="465" spans="2:11" x14ac:dyDescent="0.2">
      <c r="B465" s="21" t="str">
        <f t="shared" si="7"/>
        <v>AlmonteIce Accretion2080RCP8.5</v>
      </c>
      <c r="C465" t="s">
        <v>259</v>
      </c>
      <c r="D465" t="s">
        <v>486</v>
      </c>
      <c r="E465" s="144" t="s">
        <v>191</v>
      </c>
      <c r="F465" s="144">
        <v>2080</v>
      </c>
      <c r="G465" s="147">
        <v>17.802527028323087</v>
      </c>
      <c r="H465" s="147">
        <v>21.601579999999995</v>
      </c>
      <c r="I465" s="147">
        <v>26.416</v>
      </c>
      <c r="J465" s="147">
        <v>30.055739999999993</v>
      </c>
      <c r="K465" s="147">
        <v>33.710039999999992</v>
      </c>
    </row>
    <row r="466" spans="2:11" x14ac:dyDescent="0.2">
      <c r="B466" s="21" t="str">
        <f t="shared" si="7"/>
        <v>AlmonteIce Accretion2085RCP8.5</v>
      </c>
      <c r="C466" t="s">
        <v>259</v>
      </c>
      <c r="D466" t="s">
        <v>486</v>
      </c>
      <c r="E466" s="144" t="s">
        <v>191</v>
      </c>
      <c r="F466" s="144">
        <v>2085</v>
      </c>
      <c r="G466" s="147">
        <v>17.060755068809627</v>
      </c>
      <c r="H466" s="147">
        <v>20.749169999999999</v>
      </c>
      <c r="I466" s="147">
        <v>25.414999999999999</v>
      </c>
      <c r="J466" s="147">
        <v>28.953989999999994</v>
      </c>
      <c r="K466" s="147">
        <v>32.497919999999993</v>
      </c>
    </row>
    <row r="467" spans="2:11" x14ac:dyDescent="0.2">
      <c r="B467" s="21" t="str">
        <f t="shared" si="7"/>
        <v>AlmonteIce Accretion2090RCP8.5</v>
      </c>
      <c r="C467" t="s">
        <v>259</v>
      </c>
      <c r="D467" t="s">
        <v>486</v>
      </c>
      <c r="E467" s="144" t="s">
        <v>191</v>
      </c>
      <c r="F467" s="144">
        <v>2090</v>
      </c>
      <c r="G467" s="147">
        <v>16.318983109296163</v>
      </c>
      <c r="H467" s="147">
        <v>19.89676</v>
      </c>
      <c r="I467" s="147">
        <v>24.414000000000001</v>
      </c>
      <c r="J467" s="147">
        <v>27.852239999999995</v>
      </c>
      <c r="K467" s="147">
        <v>31.285799999999998</v>
      </c>
    </row>
    <row r="468" spans="2:11" x14ac:dyDescent="0.2">
      <c r="B468" s="21" t="str">
        <f t="shared" si="7"/>
        <v>AlmonteIce Accretion2095RCP8.5</v>
      </c>
      <c r="C468" t="s">
        <v>259</v>
      </c>
      <c r="D468" t="s">
        <v>486</v>
      </c>
      <c r="E468" s="144" t="s">
        <v>191</v>
      </c>
      <c r="F468" s="144">
        <v>2095</v>
      </c>
      <c r="G468" s="147">
        <v>16.318983109296163</v>
      </c>
      <c r="H468" s="147">
        <v>19.89676</v>
      </c>
      <c r="I468" s="147">
        <v>24.414000000000001</v>
      </c>
      <c r="J468" s="147">
        <v>27.852239999999995</v>
      </c>
      <c r="K468" s="147">
        <v>31.285799999999998</v>
      </c>
    </row>
    <row r="469" spans="2:11" x14ac:dyDescent="0.2">
      <c r="B469" s="21" t="str">
        <f t="shared" si="7"/>
        <v>AlmonteIce Accretion2100RCP8.5</v>
      </c>
      <c r="C469" t="s">
        <v>259</v>
      </c>
      <c r="D469" t="s">
        <v>486</v>
      </c>
      <c r="E469" s="144" t="s">
        <v>191</v>
      </c>
      <c r="F469" s="144">
        <v>2100</v>
      </c>
      <c r="G469" s="147">
        <v>16.318983109296163</v>
      </c>
      <c r="H469" s="147">
        <v>19.89676</v>
      </c>
      <c r="I469" s="147">
        <v>24.414000000000001</v>
      </c>
      <c r="J469" s="147">
        <v>27.852239999999995</v>
      </c>
      <c r="K469" s="147">
        <v>31.285799999999998</v>
      </c>
    </row>
    <row r="470" spans="2:11" x14ac:dyDescent="0.2">
      <c r="B470" s="21" t="str">
        <f t="shared" si="7"/>
        <v>AlmonteWind2023RCP4.5</v>
      </c>
      <c r="C470" t="s">
        <v>259</v>
      </c>
      <c r="D470" t="s">
        <v>1</v>
      </c>
      <c r="E470" s="144" t="s">
        <v>193</v>
      </c>
      <c r="F470" s="144">
        <v>2023</v>
      </c>
      <c r="G470" s="147">
        <v>74.816434873825955</v>
      </c>
      <c r="H470" s="147">
        <v>80.651831999999999</v>
      </c>
      <c r="I470" s="147">
        <v>86.808400000000006</v>
      </c>
      <c r="J470" s="147">
        <v>92.940200000000004</v>
      </c>
      <c r="K470" s="147">
        <v>99.079223999999982</v>
      </c>
    </row>
    <row r="471" spans="2:11" x14ac:dyDescent="0.2">
      <c r="B471" s="21" t="str">
        <f t="shared" si="7"/>
        <v>AlmonteWind2025RCP4.5</v>
      </c>
      <c r="C471" t="s">
        <v>259</v>
      </c>
      <c r="D471" t="s">
        <v>1</v>
      </c>
      <c r="E471" s="144" t="s">
        <v>193</v>
      </c>
      <c r="F471" s="144">
        <v>2025</v>
      </c>
      <c r="G471" s="147">
        <v>74.924111132453291</v>
      </c>
      <c r="H471" s="147">
        <v>80.781132999999997</v>
      </c>
      <c r="I471" s="147">
        <v>86.964633333333339</v>
      </c>
      <c r="J471" s="147">
        <v>93.121172666666666</v>
      </c>
      <c r="K471" s="147">
        <v>99.28510799999998</v>
      </c>
    </row>
    <row r="472" spans="2:11" x14ac:dyDescent="0.2">
      <c r="B472" s="21" t="str">
        <f t="shared" si="7"/>
        <v>AlmonteWind2030RCP4.5</v>
      </c>
      <c r="C472" t="s">
        <v>259</v>
      </c>
      <c r="D472" t="s">
        <v>1</v>
      </c>
      <c r="E472" s="144" t="s">
        <v>193</v>
      </c>
      <c r="F472" s="144">
        <v>2030</v>
      </c>
      <c r="G472" s="147">
        <v>75.031787391080641</v>
      </c>
      <c r="H472" s="147">
        <v>80.910433999999995</v>
      </c>
      <c r="I472" s="147">
        <v>87.120866666666672</v>
      </c>
      <c r="J472" s="147">
        <v>93.302145333333343</v>
      </c>
      <c r="K472" s="147">
        <v>99.490991999999991</v>
      </c>
    </row>
    <row r="473" spans="2:11" x14ac:dyDescent="0.2">
      <c r="B473" s="21" t="str">
        <f t="shared" si="7"/>
        <v>AlmonteWind2035RCP4.5</v>
      </c>
      <c r="C473" t="s">
        <v>259</v>
      </c>
      <c r="D473" t="s">
        <v>1</v>
      </c>
      <c r="E473" s="144" t="s">
        <v>193</v>
      </c>
      <c r="F473" s="144">
        <v>2035</v>
      </c>
      <c r="G473" s="147">
        <v>75.139463649707977</v>
      </c>
      <c r="H473" s="147">
        <v>81.039735000000007</v>
      </c>
      <c r="I473" s="147">
        <v>87.277100000000004</v>
      </c>
      <c r="J473" s="147">
        <v>93.483118000000019</v>
      </c>
      <c r="K473" s="147">
        <v>99.696875999999989</v>
      </c>
    </row>
    <row r="474" spans="2:11" x14ac:dyDescent="0.2">
      <c r="B474" s="21" t="str">
        <f t="shared" si="7"/>
        <v>AlmonteWind2040RCP4.5</v>
      </c>
      <c r="C474" t="s">
        <v>259</v>
      </c>
      <c r="D474" t="s">
        <v>1</v>
      </c>
      <c r="E474" s="144" t="s">
        <v>193</v>
      </c>
      <c r="F474" s="144">
        <v>2040</v>
      </c>
      <c r="G474" s="147">
        <v>75.247139908335313</v>
      </c>
      <c r="H474" s="147">
        <v>81.169036000000006</v>
      </c>
      <c r="I474" s="147">
        <v>87.433333333333337</v>
      </c>
      <c r="J474" s="147">
        <v>93.664090666666681</v>
      </c>
      <c r="K474" s="147">
        <v>99.902759999999986</v>
      </c>
    </row>
    <row r="475" spans="2:11" x14ac:dyDescent="0.2">
      <c r="B475" s="21" t="str">
        <f t="shared" si="7"/>
        <v>AlmonteWind2045RCP4.5</v>
      </c>
      <c r="C475" t="s">
        <v>259</v>
      </c>
      <c r="D475" t="s">
        <v>1</v>
      </c>
      <c r="E475" s="144" t="s">
        <v>193</v>
      </c>
      <c r="F475" s="144">
        <v>2045</v>
      </c>
      <c r="G475" s="147">
        <v>75.354816166962664</v>
      </c>
      <c r="H475" s="147">
        <v>81.298337000000004</v>
      </c>
      <c r="I475" s="147">
        <v>87.58956666666667</v>
      </c>
      <c r="J475" s="147">
        <v>93.845063333333343</v>
      </c>
      <c r="K475" s="147">
        <v>100.108644</v>
      </c>
    </row>
    <row r="476" spans="2:11" x14ac:dyDescent="0.2">
      <c r="B476" s="21" t="str">
        <f t="shared" si="7"/>
        <v>AlmonteWind2050RCP4.5</v>
      </c>
      <c r="C476" t="s">
        <v>259</v>
      </c>
      <c r="D476" t="s">
        <v>1</v>
      </c>
      <c r="E476" s="144" t="s">
        <v>193</v>
      </c>
      <c r="F476" s="144">
        <v>2050</v>
      </c>
      <c r="G476" s="147">
        <v>75.447640527848293</v>
      </c>
      <c r="H476" s="147">
        <v>81.405243600000006</v>
      </c>
      <c r="I476" s="147">
        <v>87.714839999999995</v>
      </c>
      <c r="J476" s="147">
        <v>93.987387600000019</v>
      </c>
      <c r="K476" s="147">
        <v>100.26746879999999</v>
      </c>
    </row>
    <row r="477" spans="2:11" x14ac:dyDescent="0.2">
      <c r="B477" s="21" t="str">
        <f t="shared" si="7"/>
        <v>AlmonteWind2055RCP4.5</v>
      </c>
      <c r="C477" t="s">
        <v>259</v>
      </c>
      <c r="D477" t="s">
        <v>1</v>
      </c>
      <c r="E477" s="144" t="s">
        <v>193</v>
      </c>
      <c r="F477" s="144">
        <v>2055</v>
      </c>
      <c r="G477" s="147">
        <v>75.4327886301066</v>
      </c>
      <c r="H477" s="147">
        <v>81.382849199999995</v>
      </c>
      <c r="I477" s="147">
        <v>87.683880000000002</v>
      </c>
      <c r="J477" s="147">
        <v>93.94873920000002</v>
      </c>
      <c r="K477" s="147">
        <v>100.2204096</v>
      </c>
    </row>
    <row r="478" spans="2:11" x14ac:dyDescent="0.2">
      <c r="B478" s="21" t="str">
        <f t="shared" si="7"/>
        <v>AlmonteWind2060RCP4.5</v>
      </c>
      <c r="C478" t="s">
        <v>259</v>
      </c>
      <c r="D478" t="s">
        <v>1</v>
      </c>
      <c r="E478" s="144" t="s">
        <v>193</v>
      </c>
      <c r="F478" s="144">
        <v>2060</v>
      </c>
      <c r="G478" s="147">
        <v>75.417936732364893</v>
      </c>
      <c r="H478" s="147">
        <v>81.360454799999999</v>
      </c>
      <c r="I478" s="147">
        <v>87.652919999999995</v>
      </c>
      <c r="J478" s="147">
        <v>93.91009080000002</v>
      </c>
      <c r="K478" s="147">
        <v>100.17335039999999</v>
      </c>
    </row>
    <row r="479" spans="2:11" x14ac:dyDescent="0.2">
      <c r="B479" s="21" t="str">
        <f t="shared" si="7"/>
        <v>AlmonteWind2065RCP4.5</v>
      </c>
      <c r="C479" t="s">
        <v>259</v>
      </c>
      <c r="D479" t="s">
        <v>1</v>
      </c>
      <c r="E479" s="144" t="s">
        <v>193</v>
      </c>
      <c r="F479" s="144">
        <v>2065</v>
      </c>
      <c r="G479" s="147">
        <v>75.403084834623201</v>
      </c>
      <c r="H479" s="147">
        <v>81.338060399999989</v>
      </c>
      <c r="I479" s="147">
        <v>87.621960000000001</v>
      </c>
      <c r="J479" s="147">
        <v>93.871442400000021</v>
      </c>
      <c r="K479" s="147">
        <v>100.1262912</v>
      </c>
    </row>
    <row r="480" spans="2:11" x14ac:dyDescent="0.2">
      <c r="B480" s="21" t="str">
        <f t="shared" si="7"/>
        <v>AlmonteWind2070RCP4.5</v>
      </c>
      <c r="C480" t="s">
        <v>259</v>
      </c>
      <c r="D480" t="s">
        <v>1</v>
      </c>
      <c r="E480" s="144" t="s">
        <v>193</v>
      </c>
      <c r="F480" s="144">
        <v>2070</v>
      </c>
      <c r="G480" s="147">
        <v>75.388232936881494</v>
      </c>
      <c r="H480" s="147">
        <v>81.315665999999993</v>
      </c>
      <c r="I480" s="147">
        <v>87.590999999999994</v>
      </c>
      <c r="J480" s="147">
        <v>93.832794000000021</v>
      </c>
      <c r="K480" s="147">
        <v>100.07923199999999</v>
      </c>
    </row>
    <row r="481" spans="2:11" x14ac:dyDescent="0.2">
      <c r="B481" s="21" t="str">
        <f t="shared" si="7"/>
        <v>AlmonteWind2075RCP4.5</v>
      </c>
      <c r="C481" t="s">
        <v>259</v>
      </c>
      <c r="D481" t="s">
        <v>1</v>
      </c>
      <c r="E481" s="144" t="s">
        <v>193</v>
      </c>
      <c r="F481" s="144">
        <v>2075</v>
      </c>
      <c r="G481" s="147">
        <v>75.415461416074621</v>
      </c>
      <c r="H481" s="147">
        <v>81.351656999999989</v>
      </c>
      <c r="I481" s="147">
        <v>87.639733333333325</v>
      </c>
      <c r="J481" s="147">
        <v>93.891073333333352</v>
      </c>
      <c r="K481" s="147">
        <v>100.14622599999998</v>
      </c>
    </row>
    <row r="482" spans="2:11" x14ac:dyDescent="0.2">
      <c r="B482" s="21" t="str">
        <f t="shared" si="7"/>
        <v>AlmonteWind2080RCP4.5</v>
      </c>
      <c r="C482" t="s">
        <v>259</v>
      </c>
      <c r="D482" t="s">
        <v>1</v>
      </c>
      <c r="E482" s="144" t="s">
        <v>193</v>
      </c>
      <c r="F482" s="144">
        <v>2080</v>
      </c>
      <c r="G482" s="147">
        <v>75.442689895267733</v>
      </c>
      <c r="H482" s="147">
        <v>81.387647999999999</v>
      </c>
      <c r="I482" s="147">
        <v>87.68846666666667</v>
      </c>
      <c r="J482" s="147">
        <v>93.949352666666684</v>
      </c>
      <c r="K482" s="147">
        <v>100.21321999999999</v>
      </c>
    </row>
    <row r="483" spans="2:11" x14ac:dyDescent="0.2">
      <c r="B483" s="21" t="str">
        <f t="shared" si="7"/>
        <v>AlmonteWind2085RCP4.5</v>
      </c>
      <c r="C483" t="s">
        <v>259</v>
      </c>
      <c r="D483" t="s">
        <v>1</v>
      </c>
      <c r="E483" s="144" t="s">
        <v>193</v>
      </c>
      <c r="F483" s="144">
        <v>2085</v>
      </c>
      <c r="G483" s="147">
        <v>75.46991837446086</v>
      </c>
      <c r="H483" s="147">
        <v>81.423639000000009</v>
      </c>
      <c r="I483" s="147">
        <v>87.737200000000001</v>
      </c>
      <c r="J483" s="147">
        <v>94.007632000000029</v>
      </c>
      <c r="K483" s="147">
        <v>100.28021399999999</v>
      </c>
    </row>
    <row r="484" spans="2:11" x14ac:dyDescent="0.2">
      <c r="B484" s="21" t="str">
        <f t="shared" si="7"/>
        <v>AlmonteWind2090RCP4.5</v>
      </c>
      <c r="C484" t="s">
        <v>259</v>
      </c>
      <c r="D484" t="s">
        <v>1</v>
      </c>
      <c r="E484" s="144" t="s">
        <v>193</v>
      </c>
      <c r="F484" s="144">
        <v>2090</v>
      </c>
      <c r="G484" s="147">
        <v>75.497146853653987</v>
      </c>
      <c r="H484" s="147">
        <v>81.459630000000004</v>
      </c>
      <c r="I484" s="147">
        <v>87.785933333333332</v>
      </c>
      <c r="J484" s="147">
        <v>94.065911333333361</v>
      </c>
      <c r="K484" s="147">
        <v>100.34720799999998</v>
      </c>
    </row>
    <row r="485" spans="2:11" x14ac:dyDescent="0.2">
      <c r="B485" s="21" t="str">
        <f t="shared" si="7"/>
        <v>AlmonteWind2095RCP4.5</v>
      </c>
      <c r="C485" t="s">
        <v>259</v>
      </c>
      <c r="D485" t="s">
        <v>1</v>
      </c>
      <c r="E485" s="144" t="s">
        <v>193</v>
      </c>
      <c r="F485" s="144">
        <v>2095</v>
      </c>
      <c r="G485" s="147">
        <v>75.5243753328471</v>
      </c>
      <c r="H485" s="147">
        <v>81.495621</v>
      </c>
      <c r="I485" s="147">
        <v>87.834666666666678</v>
      </c>
      <c r="J485" s="147">
        <v>94.124190666666692</v>
      </c>
      <c r="K485" s="147">
        <v>100.41420199999999</v>
      </c>
    </row>
    <row r="486" spans="2:11" x14ac:dyDescent="0.2">
      <c r="B486" s="21" t="str">
        <f t="shared" si="7"/>
        <v>AlmonteWind2100RCP4.5</v>
      </c>
      <c r="C486" t="s">
        <v>259</v>
      </c>
      <c r="D486" t="s">
        <v>1</v>
      </c>
      <c r="E486" s="144" t="s">
        <v>193</v>
      </c>
      <c r="F486" s="144">
        <v>2100</v>
      </c>
      <c r="G486" s="147">
        <v>75.551603812040227</v>
      </c>
      <c r="H486" s="147">
        <v>81.53161200000001</v>
      </c>
      <c r="I486" s="147">
        <v>87.883400000000009</v>
      </c>
      <c r="J486" s="147">
        <v>94.182470000000023</v>
      </c>
      <c r="K486" s="147">
        <v>100.48119599999998</v>
      </c>
    </row>
    <row r="487" spans="2:11" x14ac:dyDescent="0.2">
      <c r="B487" s="21" t="str">
        <f t="shared" si="7"/>
        <v>AlmonteWind2023RCP6.0</v>
      </c>
      <c r="C487" t="s">
        <v>259</v>
      </c>
      <c r="D487" t="s">
        <v>1</v>
      </c>
      <c r="E487" s="144" t="s">
        <v>192</v>
      </c>
      <c r="F487" s="144">
        <v>2023</v>
      </c>
      <c r="G487" s="147">
        <v>74.816434873825955</v>
      </c>
      <c r="H487" s="147">
        <v>80.651831999999999</v>
      </c>
      <c r="I487" s="147">
        <v>86.808400000000006</v>
      </c>
      <c r="J487" s="147">
        <v>92.940200000000004</v>
      </c>
      <c r="K487" s="147">
        <v>99.079223999999982</v>
      </c>
    </row>
    <row r="488" spans="2:11" x14ac:dyDescent="0.2">
      <c r="B488" s="21" t="str">
        <f t="shared" si="7"/>
        <v>AlmonteWind2025RCP6.0</v>
      </c>
      <c r="C488" t="s">
        <v>259</v>
      </c>
      <c r="D488" t="s">
        <v>1</v>
      </c>
      <c r="E488" s="144" t="s">
        <v>192</v>
      </c>
      <c r="F488" s="144">
        <v>2025</v>
      </c>
      <c r="G488" s="147">
        <v>74.924111132453291</v>
      </c>
      <c r="H488" s="147">
        <v>80.781132999999997</v>
      </c>
      <c r="I488" s="147">
        <v>86.964633333333339</v>
      </c>
      <c r="J488" s="147">
        <v>93.121172666666666</v>
      </c>
      <c r="K488" s="147">
        <v>99.28510799999998</v>
      </c>
    </row>
    <row r="489" spans="2:11" x14ac:dyDescent="0.2">
      <c r="B489" s="21" t="str">
        <f t="shared" si="7"/>
        <v>AlmonteWind2030RCP6.0</v>
      </c>
      <c r="C489" t="s">
        <v>259</v>
      </c>
      <c r="D489" t="s">
        <v>1</v>
      </c>
      <c r="E489" s="144" t="s">
        <v>192</v>
      </c>
      <c r="F489" s="144">
        <v>2030</v>
      </c>
      <c r="G489" s="147">
        <v>75.031787391080641</v>
      </c>
      <c r="H489" s="147">
        <v>80.910433999999995</v>
      </c>
      <c r="I489" s="147">
        <v>87.120866666666672</v>
      </c>
      <c r="J489" s="147">
        <v>93.302145333333343</v>
      </c>
      <c r="K489" s="147">
        <v>99.490991999999991</v>
      </c>
    </row>
    <row r="490" spans="2:11" x14ac:dyDescent="0.2">
      <c r="B490" s="21" t="str">
        <f t="shared" si="7"/>
        <v>AlmonteWind2035RCP6.0</v>
      </c>
      <c r="C490" t="s">
        <v>259</v>
      </c>
      <c r="D490" t="s">
        <v>1</v>
      </c>
      <c r="E490" s="144" t="s">
        <v>192</v>
      </c>
      <c r="F490" s="144">
        <v>2035</v>
      </c>
      <c r="G490" s="147">
        <v>75.139463649707977</v>
      </c>
      <c r="H490" s="147">
        <v>81.039735000000007</v>
      </c>
      <c r="I490" s="147">
        <v>87.277100000000004</v>
      </c>
      <c r="J490" s="147">
        <v>93.483118000000019</v>
      </c>
      <c r="K490" s="147">
        <v>99.696875999999989</v>
      </c>
    </row>
    <row r="491" spans="2:11" x14ac:dyDescent="0.2">
      <c r="B491" s="21" t="str">
        <f t="shared" si="7"/>
        <v>AlmonteWind2040RCP6.0</v>
      </c>
      <c r="C491" t="s">
        <v>259</v>
      </c>
      <c r="D491" t="s">
        <v>1</v>
      </c>
      <c r="E491" s="144" t="s">
        <v>192</v>
      </c>
      <c r="F491" s="144">
        <v>2040</v>
      </c>
      <c r="G491" s="147">
        <v>75.247139908335313</v>
      </c>
      <c r="H491" s="147">
        <v>81.169036000000006</v>
      </c>
      <c r="I491" s="147">
        <v>87.433333333333337</v>
      </c>
      <c r="J491" s="147">
        <v>93.664090666666681</v>
      </c>
      <c r="K491" s="147">
        <v>99.902759999999986</v>
      </c>
    </row>
    <row r="492" spans="2:11" x14ac:dyDescent="0.2">
      <c r="B492" s="21" t="str">
        <f t="shared" si="7"/>
        <v>AlmonteWind2045RCP6.0</v>
      </c>
      <c r="C492" t="s">
        <v>259</v>
      </c>
      <c r="D492" t="s">
        <v>1</v>
      </c>
      <c r="E492" s="144" t="s">
        <v>192</v>
      </c>
      <c r="F492" s="144">
        <v>2045</v>
      </c>
      <c r="G492" s="147">
        <v>75.354816166962664</v>
      </c>
      <c r="H492" s="147">
        <v>81.298337000000004</v>
      </c>
      <c r="I492" s="147">
        <v>87.58956666666667</v>
      </c>
      <c r="J492" s="147">
        <v>93.845063333333343</v>
      </c>
      <c r="K492" s="147">
        <v>100.108644</v>
      </c>
    </row>
    <row r="493" spans="2:11" x14ac:dyDescent="0.2">
      <c r="B493" s="21" t="str">
        <f t="shared" si="7"/>
        <v>AlmonteWind2050RCP6.0</v>
      </c>
      <c r="C493" t="s">
        <v>259</v>
      </c>
      <c r="D493" t="s">
        <v>1</v>
      </c>
      <c r="E493" s="144" t="s">
        <v>192</v>
      </c>
      <c r="F493" s="144">
        <v>2050</v>
      </c>
      <c r="G493" s="147">
        <v>75.447640527848293</v>
      </c>
      <c r="H493" s="147">
        <v>81.405243600000006</v>
      </c>
      <c r="I493" s="147">
        <v>87.714839999999995</v>
      </c>
      <c r="J493" s="147">
        <v>93.987387600000019</v>
      </c>
      <c r="K493" s="147">
        <v>100.26746879999999</v>
      </c>
    </row>
    <row r="494" spans="2:11" x14ac:dyDescent="0.2">
      <c r="B494" s="21" t="str">
        <f t="shared" si="7"/>
        <v>AlmonteWind2055RCP6.0</v>
      </c>
      <c r="C494" t="s">
        <v>259</v>
      </c>
      <c r="D494" t="s">
        <v>1</v>
      </c>
      <c r="E494" s="144" t="s">
        <v>192</v>
      </c>
      <c r="F494" s="144">
        <v>2055</v>
      </c>
      <c r="G494" s="147">
        <v>75.4327886301066</v>
      </c>
      <c r="H494" s="147">
        <v>81.382849199999995</v>
      </c>
      <c r="I494" s="147">
        <v>87.683880000000002</v>
      </c>
      <c r="J494" s="147">
        <v>93.94873920000002</v>
      </c>
      <c r="K494" s="147">
        <v>100.2204096</v>
      </c>
    </row>
    <row r="495" spans="2:11" x14ac:dyDescent="0.2">
      <c r="B495" s="21" t="str">
        <f t="shared" si="7"/>
        <v>AlmonteWind2060RCP6.0</v>
      </c>
      <c r="C495" t="s">
        <v>259</v>
      </c>
      <c r="D495" t="s">
        <v>1</v>
      </c>
      <c r="E495" s="144" t="s">
        <v>192</v>
      </c>
      <c r="F495" s="144">
        <v>2060</v>
      </c>
      <c r="G495" s="147">
        <v>75.417936732364893</v>
      </c>
      <c r="H495" s="147">
        <v>81.360454799999999</v>
      </c>
      <c r="I495" s="147">
        <v>87.652919999999995</v>
      </c>
      <c r="J495" s="147">
        <v>93.91009080000002</v>
      </c>
      <c r="K495" s="147">
        <v>100.17335039999999</v>
      </c>
    </row>
    <row r="496" spans="2:11" x14ac:dyDescent="0.2">
      <c r="B496" s="21" t="str">
        <f t="shared" si="7"/>
        <v>AlmonteWind2065RCP6.0</v>
      </c>
      <c r="C496" t="s">
        <v>259</v>
      </c>
      <c r="D496" t="s">
        <v>1</v>
      </c>
      <c r="E496" s="144" t="s">
        <v>192</v>
      </c>
      <c r="F496" s="144">
        <v>2065</v>
      </c>
      <c r="G496" s="147">
        <v>75.403084834623201</v>
      </c>
      <c r="H496" s="147">
        <v>81.338060399999989</v>
      </c>
      <c r="I496" s="147">
        <v>87.621960000000001</v>
      </c>
      <c r="J496" s="147">
        <v>93.871442400000021</v>
      </c>
      <c r="K496" s="147">
        <v>100.1262912</v>
      </c>
    </row>
    <row r="497" spans="2:11" x14ac:dyDescent="0.2">
      <c r="B497" s="21" t="str">
        <f t="shared" si="7"/>
        <v>AlmonteWind2070RCP6.0</v>
      </c>
      <c r="C497" t="s">
        <v>259</v>
      </c>
      <c r="D497" t="s">
        <v>1</v>
      </c>
      <c r="E497" s="144" t="s">
        <v>192</v>
      </c>
      <c r="F497" s="144">
        <v>2070</v>
      </c>
      <c r="G497" s="147">
        <v>75.388232936881494</v>
      </c>
      <c r="H497" s="147">
        <v>81.315665999999993</v>
      </c>
      <c r="I497" s="147">
        <v>87.590999999999994</v>
      </c>
      <c r="J497" s="147">
        <v>93.832794000000021</v>
      </c>
      <c r="K497" s="147">
        <v>100.07923199999999</v>
      </c>
    </row>
    <row r="498" spans="2:11" x14ac:dyDescent="0.2">
      <c r="B498" s="21" t="str">
        <f t="shared" si="7"/>
        <v>AlmonteWind2075RCP6.0</v>
      </c>
      <c r="C498" t="s">
        <v>259</v>
      </c>
      <c r="D498" t="s">
        <v>1</v>
      </c>
      <c r="E498" s="144" t="s">
        <v>192</v>
      </c>
      <c r="F498" s="144">
        <v>2075</v>
      </c>
      <c r="G498" s="147">
        <v>75.42907565567117</v>
      </c>
      <c r="H498" s="147">
        <v>81.369652500000001</v>
      </c>
      <c r="I498" s="147">
        <v>87.664099999999991</v>
      </c>
      <c r="J498" s="147">
        <v>93.920213000000018</v>
      </c>
      <c r="K498" s="147">
        <v>100.179723</v>
      </c>
    </row>
    <row r="499" spans="2:11" x14ac:dyDescent="0.2">
      <c r="B499" s="21" t="str">
        <f t="shared" si="7"/>
        <v>AlmonteWind2080RCP6.0</v>
      </c>
      <c r="C499" t="s">
        <v>259</v>
      </c>
      <c r="D499" t="s">
        <v>1</v>
      </c>
      <c r="E499" s="144" t="s">
        <v>192</v>
      </c>
      <c r="F499" s="144">
        <v>2080</v>
      </c>
      <c r="G499" s="147">
        <v>75.46991837446086</v>
      </c>
      <c r="H499" s="147">
        <v>81.423639000000009</v>
      </c>
      <c r="I499" s="147">
        <v>87.737200000000001</v>
      </c>
      <c r="J499" s="147">
        <v>94.007632000000029</v>
      </c>
      <c r="K499" s="147">
        <v>100.28021399999999</v>
      </c>
    </row>
    <row r="500" spans="2:11" x14ac:dyDescent="0.2">
      <c r="B500" s="21" t="str">
        <f t="shared" si="7"/>
        <v>AlmonteWind2085RCP6.0</v>
      </c>
      <c r="C500" t="s">
        <v>259</v>
      </c>
      <c r="D500" t="s">
        <v>1</v>
      </c>
      <c r="E500" s="144" t="s">
        <v>192</v>
      </c>
      <c r="F500" s="144">
        <v>2085</v>
      </c>
      <c r="G500" s="147">
        <v>75.510761093250551</v>
      </c>
      <c r="H500" s="147">
        <v>81.477625500000002</v>
      </c>
      <c r="I500" s="147">
        <v>87.810300000000012</v>
      </c>
      <c r="J500" s="147">
        <v>94.095051000000026</v>
      </c>
      <c r="K500" s="147">
        <v>100.38070499999998</v>
      </c>
    </row>
    <row r="501" spans="2:11" x14ac:dyDescent="0.2">
      <c r="B501" s="21" t="str">
        <f t="shared" si="7"/>
        <v>AlmonteWind2090RCP6.0</v>
      </c>
      <c r="C501" t="s">
        <v>259</v>
      </c>
      <c r="D501" t="s">
        <v>1</v>
      </c>
      <c r="E501" s="144" t="s">
        <v>192</v>
      </c>
      <c r="F501" s="144">
        <v>2090</v>
      </c>
      <c r="G501" s="147">
        <v>75.497146853653987</v>
      </c>
      <c r="H501" s="147">
        <v>81.448966000000013</v>
      </c>
      <c r="I501" s="147">
        <v>87.757266666666681</v>
      </c>
      <c r="J501" s="147">
        <v>94.026036000000019</v>
      </c>
      <c r="K501" s="147">
        <v>100.29165199999998</v>
      </c>
    </row>
    <row r="502" spans="2:11" x14ac:dyDescent="0.2">
      <c r="B502" s="21" t="str">
        <f t="shared" si="7"/>
        <v>AlmonteWind2095RCP6.0</v>
      </c>
      <c r="C502" t="s">
        <v>259</v>
      </c>
      <c r="D502" t="s">
        <v>1</v>
      </c>
      <c r="E502" s="144" t="s">
        <v>192</v>
      </c>
      <c r="F502" s="144">
        <v>2095</v>
      </c>
      <c r="G502" s="147">
        <v>75.442689895267733</v>
      </c>
      <c r="H502" s="147">
        <v>81.366320000000002</v>
      </c>
      <c r="I502" s="147">
        <v>87.631133333333338</v>
      </c>
      <c r="J502" s="147">
        <v>93.869602000000015</v>
      </c>
      <c r="K502" s="147">
        <v>100.10210799999997</v>
      </c>
    </row>
    <row r="503" spans="2:11" x14ac:dyDescent="0.2">
      <c r="B503" s="21" t="str">
        <f t="shared" si="7"/>
        <v>AlmonteWind2100RCP6.0</v>
      </c>
      <c r="C503" t="s">
        <v>259</v>
      </c>
      <c r="D503" t="s">
        <v>1</v>
      </c>
      <c r="E503" s="144" t="s">
        <v>192</v>
      </c>
      <c r="F503" s="144">
        <v>2100</v>
      </c>
      <c r="G503" s="147">
        <v>75.388232936881494</v>
      </c>
      <c r="H503" s="147">
        <v>81.283674000000005</v>
      </c>
      <c r="I503" s="147">
        <v>87.50500000000001</v>
      </c>
      <c r="J503" s="147">
        <v>93.71316800000001</v>
      </c>
      <c r="K503" s="147">
        <v>99.912563999999975</v>
      </c>
    </row>
    <row r="504" spans="2:11" x14ac:dyDescent="0.2">
      <c r="B504" s="21" t="str">
        <f t="shared" si="7"/>
        <v>AlmonteWind2023RCP8.5</v>
      </c>
      <c r="C504" t="s">
        <v>259</v>
      </c>
      <c r="D504" t="s">
        <v>1</v>
      </c>
      <c r="E504" s="144" t="s">
        <v>191</v>
      </c>
      <c r="F504" s="144">
        <v>2023</v>
      </c>
      <c r="G504" s="147">
        <v>74.816434873825955</v>
      </c>
      <c r="H504" s="147">
        <v>80.651831999999999</v>
      </c>
      <c r="I504" s="147">
        <v>86.808400000000006</v>
      </c>
      <c r="J504" s="147">
        <v>92.940200000000004</v>
      </c>
      <c r="K504" s="147">
        <v>99.079223999999982</v>
      </c>
    </row>
    <row r="505" spans="2:11" x14ac:dyDescent="0.2">
      <c r="B505" s="21" t="str">
        <f t="shared" si="7"/>
        <v>AlmonteWind2025RCP8.5</v>
      </c>
      <c r="C505" t="s">
        <v>259</v>
      </c>
      <c r="D505" t="s">
        <v>1</v>
      </c>
      <c r="E505" s="144" t="s">
        <v>191</v>
      </c>
      <c r="F505" s="144">
        <v>2025</v>
      </c>
      <c r="G505" s="147">
        <v>75.031787391080641</v>
      </c>
      <c r="H505" s="147">
        <v>80.910433999999995</v>
      </c>
      <c r="I505" s="147">
        <v>87.120866666666672</v>
      </c>
      <c r="J505" s="147">
        <v>93.302145333333343</v>
      </c>
      <c r="K505" s="147">
        <v>99.490991999999991</v>
      </c>
    </row>
    <row r="506" spans="2:11" x14ac:dyDescent="0.2">
      <c r="B506" s="21" t="str">
        <f t="shared" si="7"/>
        <v>AlmonteWind2030RCP8.5</v>
      </c>
      <c r="C506" t="s">
        <v>259</v>
      </c>
      <c r="D506" t="s">
        <v>1</v>
      </c>
      <c r="E506" s="144" t="s">
        <v>191</v>
      </c>
      <c r="F506" s="144">
        <v>2030</v>
      </c>
      <c r="G506" s="147">
        <v>75.247139908335313</v>
      </c>
      <c r="H506" s="147">
        <v>81.169036000000006</v>
      </c>
      <c r="I506" s="147">
        <v>87.433333333333337</v>
      </c>
      <c r="J506" s="147">
        <v>93.664090666666681</v>
      </c>
      <c r="K506" s="147">
        <v>99.902759999999986</v>
      </c>
    </row>
    <row r="507" spans="2:11" x14ac:dyDescent="0.2">
      <c r="B507" s="21" t="str">
        <f t="shared" si="7"/>
        <v>AlmonteWind2035RCP8.5</v>
      </c>
      <c r="C507" t="s">
        <v>259</v>
      </c>
      <c r="D507" t="s">
        <v>1</v>
      </c>
      <c r="E507" s="144" t="s">
        <v>191</v>
      </c>
      <c r="F507" s="144">
        <v>2035</v>
      </c>
      <c r="G507" s="147">
        <v>75.46249242559</v>
      </c>
      <c r="H507" s="147">
        <v>81.427638000000002</v>
      </c>
      <c r="I507" s="147">
        <v>87.745800000000003</v>
      </c>
      <c r="J507" s="147">
        <v>94.026036000000019</v>
      </c>
      <c r="K507" s="147">
        <v>100.314528</v>
      </c>
    </row>
    <row r="508" spans="2:11" x14ac:dyDescent="0.2">
      <c r="B508" s="21" t="str">
        <f t="shared" si="7"/>
        <v>AlmonteWind2040RCP8.5</v>
      </c>
      <c r="C508" t="s">
        <v>259</v>
      </c>
      <c r="D508" t="s">
        <v>1</v>
      </c>
      <c r="E508" s="144" t="s">
        <v>191</v>
      </c>
      <c r="F508" s="144">
        <v>2040</v>
      </c>
      <c r="G508" s="147">
        <v>75.43773926268716</v>
      </c>
      <c r="H508" s="147">
        <v>81.390314000000004</v>
      </c>
      <c r="I508" s="147">
        <v>87.694199999999995</v>
      </c>
      <c r="J508" s="147">
        <v>93.96162200000002</v>
      </c>
      <c r="K508" s="147">
        <v>100.23609599999999</v>
      </c>
    </row>
    <row r="509" spans="2:11" x14ac:dyDescent="0.2">
      <c r="B509" s="21" t="str">
        <f t="shared" si="7"/>
        <v>AlmonteWind2045RCP8.5</v>
      </c>
      <c r="C509" t="s">
        <v>259</v>
      </c>
      <c r="D509" t="s">
        <v>1</v>
      </c>
      <c r="E509" s="144" t="s">
        <v>191</v>
      </c>
      <c r="F509" s="144">
        <v>2045</v>
      </c>
      <c r="G509" s="147">
        <v>75.412986099784334</v>
      </c>
      <c r="H509" s="147">
        <v>81.352989999999991</v>
      </c>
      <c r="I509" s="147">
        <v>87.642600000000002</v>
      </c>
      <c r="J509" s="147">
        <v>93.89720800000002</v>
      </c>
      <c r="K509" s="147">
        <v>100.157664</v>
      </c>
    </row>
    <row r="510" spans="2:11" x14ac:dyDescent="0.2">
      <c r="B510" s="21" t="str">
        <f t="shared" si="7"/>
        <v>AlmonteWind2050RCP8.5</v>
      </c>
      <c r="C510" t="s">
        <v>259</v>
      </c>
      <c r="D510" t="s">
        <v>1</v>
      </c>
      <c r="E510" s="144" t="s">
        <v>191</v>
      </c>
      <c r="F510" s="144">
        <v>2050</v>
      </c>
      <c r="G510" s="147">
        <v>75.442689895267733</v>
      </c>
      <c r="H510" s="147">
        <v>81.387647999999999</v>
      </c>
      <c r="I510" s="147">
        <v>87.68846666666667</v>
      </c>
      <c r="J510" s="147">
        <v>93.949352666666684</v>
      </c>
      <c r="K510" s="147">
        <v>100.21321999999999</v>
      </c>
    </row>
    <row r="511" spans="2:11" x14ac:dyDescent="0.2">
      <c r="B511" s="21" t="str">
        <f t="shared" si="7"/>
        <v>AlmonteWind2055RCP8.5</v>
      </c>
      <c r="C511" t="s">
        <v>259</v>
      </c>
      <c r="D511" t="s">
        <v>1</v>
      </c>
      <c r="E511" s="144" t="s">
        <v>191</v>
      </c>
      <c r="F511" s="144">
        <v>2055</v>
      </c>
      <c r="G511" s="147">
        <v>75.497146853653987</v>
      </c>
      <c r="H511" s="147">
        <v>81.459630000000004</v>
      </c>
      <c r="I511" s="147">
        <v>87.785933333333332</v>
      </c>
      <c r="J511" s="147">
        <v>94.065911333333361</v>
      </c>
      <c r="K511" s="147">
        <v>100.34720799999998</v>
      </c>
    </row>
    <row r="512" spans="2:11" x14ac:dyDescent="0.2">
      <c r="B512" s="21" t="str">
        <f t="shared" si="7"/>
        <v>AlmonteWind2060RCP8.5</v>
      </c>
      <c r="C512" t="s">
        <v>259</v>
      </c>
      <c r="D512" t="s">
        <v>1</v>
      </c>
      <c r="E512" s="144" t="s">
        <v>191</v>
      </c>
      <c r="F512" s="144">
        <v>2060</v>
      </c>
      <c r="G512" s="147">
        <v>75.497146853653987</v>
      </c>
      <c r="H512" s="147">
        <v>81.448966000000013</v>
      </c>
      <c r="I512" s="147">
        <v>87.757266666666681</v>
      </c>
      <c r="J512" s="147">
        <v>94.026036000000019</v>
      </c>
      <c r="K512" s="147">
        <v>100.29165199999998</v>
      </c>
    </row>
    <row r="513" spans="2:11" x14ac:dyDescent="0.2">
      <c r="B513" s="21" t="str">
        <f t="shared" si="7"/>
        <v>AlmonteWind2065RCP8.5</v>
      </c>
      <c r="C513" t="s">
        <v>259</v>
      </c>
      <c r="D513" t="s">
        <v>1</v>
      </c>
      <c r="E513" s="144" t="s">
        <v>191</v>
      </c>
      <c r="F513" s="144">
        <v>2065</v>
      </c>
      <c r="G513" s="147">
        <v>75.442689895267733</v>
      </c>
      <c r="H513" s="147">
        <v>81.366320000000002</v>
      </c>
      <c r="I513" s="147">
        <v>87.631133333333338</v>
      </c>
      <c r="J513" s="147">
        <v>93.869602000000015</v>
      </c>
      <c r="K513" s="147">
        <v>100.10210799999997</v>
      </c>
    </row>
    <row r="514" spans="2:11" x14ac:dyDescent="0.2">
      <c r="B514" s="21" t="str">
        <f t="shared" si="7"/>
        <v>AlmonteWind2070RCP8.5</v>
      </c>
      <c r="C514" t="s">
        <v>259</v>
      </c>
      <c r="D514" t="s">
        <v>1</v>
      </c>
      <c r="E514" s="144" t="s">
        <v>191</v>
      </c>
      <c r="F514" s="144">
        <v>2070</v>
      </c>
      <c r="G514" s="147">
        <v>75.42041204865518</v>
      </c>
      <c r="H514" s="147">
        <v>81.313000000000002</v>
      </c>
      <c r="I514" s="147">
        <v>87.530799999999999</v>
      </c>
      <c r="J514" s="147">
        <v>93.737706666666682</v>
      </c>
      <c r="K514" s="147">
        <v>99.935439999999986</v>
      </c>
    </row>
    <row r="515" spans="2:11" x14ac:dyDescent="0.2">
      <c r="B515" s="21" t="str">
        <f t="shared" si="7"/>
        <v>AlmonteWind2075RCP8.5</v>
      </c>
      <c r="C515" t="s">
        <v>259</v>
      </c>
      <c r="D515" t="s">
        <v>1</v>
      </c>
      <c r="E515" s="144" t="s">
        <v>191</v>
      </c>
      <c r="F515" s="144">
        <v>2075</v>
      </c>
      <c r="G515" s="147">
        <v>75.452591160428867</v>
      </c>
      <c r="H515" s="147">
        <v>81.342326000000014</v>
      </c>
      <c r="I515" s="147">
        <v>87.556600000000003</v>
      </c>
      <c r="J515" s="147">
        <v>93.762245333333354</v>
      </c>
      <c r="K515" s="147">
        <v>99.958315999999982</v>
      </c>
    </row>
    <row r="516" spans="2:11" x14ac:dyDescent="0.2">
      <c r="B516" s="21" t="str">
        <f t="shared" si="7"/>
        <v>AlmonteWind2080RCP8.5</v>
      </c>
      <c r="C516" t="s">
        <v>259</v>
      </c>
      <c r="D516" t="s">
        <v>1</v>
      </c>
      <c r="E516" s="144" t="s">
        <v>191</v>
      </c>
      <c r="F516" s="144">
        <v>2080</v>
      </c>
      <c r="G516" s="147">
        <v>75.484770272202553</v>
      </c>
      <c r="H516" s="147">
        <v>81.371652000000012</v>
      </c>
      <c r="I516" s="147">
        <v>87.582399999999993</v>
      </c>
      <c r="J516" s="147">
        <v>93.786784000000026</v>
      </c>
      <c r="K516" s="147">
        <v>99.981191999999993</v>
      </c>
    </row>
    <row r="517" spans="2:11" x14ac:dyDescent="0.2">
      <c r="B517" s="21" t="str">
        <f t="shared" si="7"/>
        <v>AlmonteWind2085RCP8.5</v>
      </c>
      <c r="C517" t="s">
        <v>259</v>
      </c>
      <c r="D517" t="s">
        <v>1</v>
      </c>
      <c r="E517" s="144" t="s">
        <v>191</v>
      </c>
      <c r="F517" s="144">
        <v>2085</v>
      </c>
      <c r="G517" s="147">
        <v>75.510761093250537</v>
      </c>
      <c r="H517" s="147">
        <v>81.411642000000001</v>
      </c>
      <c r="I517" s="147">
        <v>87.638300000000001</v>
      </c>
      <c r="J517" s="147">
        <v>93.851198000000011</v>
      </c>
      <c r="K517" s="147">
        <v>100.059624</v>
      </c>
    </row>
    <row r="518" spans="2:11" x14ac:dyDescent="0.2">
      <c r="B518" s="21" t="str">
        <f t="shared" si="7"/>
        <v>AlmonteWind2090RCP8.5</v>
      </c>
      <c r="C518" t="s">
        <v>259</v>
      </c>
      <c r="D518" t="s">
        <v>1</v>
      </c>
      <c r="E518" s="144" t="s">
        <v>191</v>
      </c>
      <c r="F518" s="144">
        <v>2090</v>
      </c>
      <c r="G518" s="147">
        <v>75.53675191429852</v>
      </c>
      <c r="H518" s="147">
        <v>81.451632000000004</v>
      </c>
      <c r="I518" s="147">
        <v>87.694200000000009</v>
      </c>
      <c r="J518" s="147">
        <v>93.91561200000001</v>
      </c>
      <c r="K518" s="147">
        <v>100.13805600000001</v>
      </c>
    </row>
    <row r="519" spans="2:11" x14ac:dyDescent="0.2">
      <c r="B519" s="21" t="str">
        <f t="shared" si="7"/>
        <v>AlmonteWind2095RCP8.5</v>
      </c>
      <c r="C519" t="s">
        <v>259</v>
      </c>
      <c r="D519" t="s">
        <v>1</v>
      </c>
      <c r="E519" s="144" t="s">
        <v>191</v>
      </c>
      <c r="F519" s="144">
        <v>2095</v>
      </c>
      <c r="G519" s="147">
        <v>75.53675191429852</v>
      </c>
      <c r="H519" s="147">
        <v>81.451632000000004</v>
      </c>
      <c r="I519" s="147">
        <v>87.694200000000009</v>
      </c>
      <c r="J519" s="147">
        <v>93.91561200000001</v>
      </c>
      <c r="K519" s="147">
        <v>100.13805600000001</v>
      </c>
    </row>
    <row r="520" spans="2:11" x14ac:dyDescent="0.2">
      <c r="B520" s="21" t="str">
        <f t="shared" si="7"/>
        <v>AlmonteWind2100RCP8.5</v>
      </c>
      <c r="C520" t="s">
        <v>259</v>
      </c>
      <c r="D520" t="s">
        <v>1</v>
      </c>
      <c r="E520" s="144" t="s">
        <v>191</v>
      </c>
      <c r="F520" s="144">
        <v>2100</v>
      </c>
      <c r="G520" s="147">
        <v>75.53675191429852</v>
      </c>
      <c r="H520" s="147">
        <v>81.451632000000004</v>
      </c>
      <c r="I520" s="147">
        <v>87.694200000000009</v>
      </c>
      <c r="J520" s="147">
        <v>93.91561200000001</v>
      </c>
      <c r="K520" s="147">
        <v>100.13805600000001</v>
      </c>
    </row>
    <row r="521" spans="2:11" x14ac:dyDescent="0.2">
      <c r="B521" s="21" t="str">
        <f t="shared" si="7"/>
        <v>ArmstrongIce Accretion2023RCP4.5</v>
      </c>
      <c r="C521" t="s">
        <v>260</v>
      </c>
      <c r="D521" t="s">
        <v>486</v>
      </c>
      <c r="E521" s="144" t="s">
        <v>193</v>
      </c>
      <c r="F521" s="144">
        <v>2023</v>
      </c>
      <c r="G521" s="147">
        <v>9.272149493918274</v>
      </c>
      <c r="H521" s="147">
        <v>11.038169999999997</v>
      </c>
      <c r="I521" s="147">
        <v>13.298999999999999</v>
      </c>
      <c r="J521" s="147">
        <v>15.013179999999998</v>
      </c>
      <c r="K521" s="147">
        <v>16.740359999999999</v>
      </c>
    </row>
    <row r="522" spans="2:11" x14ac:dyDescent="0.2">
      <c r="B522" s="21" t="str">
        <f t="shared" si="7"/>
        <v>ArmstrongIce Accretion2025RCP4.5</v>
      </c>
      <c r="C522" t="s">
        <v>260</v>
      </c>
      <c r="D522" t="s">
        <v>486</v>
      </c>
      <c r="E522" s="144" t="s">
        <v>193</v>
      </c>
      <c r="F522" s="144">
        <v>2025</v>
      </c>
      <c r="G522" s="147">
        <v>9.3867321543309217</v>
      </c>
      <c r="H522" s="147">
        <v>11.169448333333332</v>
      </c>
      <c r="I522" s="147">
        <v>13.446333333333333</v>
      </c>
      <c r="J522" s="147">
        <v>15.177218333333332</v>
      </c>
      <c r="K522" s="147">
        <v>16.920539999999999</v>
      </c>
    </row>
    <row r="523" spans="2:11" x14ac:dyDescent="0.2">
      <c r="B523" s="21" t="str">
        <f t="shared" si="7"/>
        <v>ArmstrongIce Accretion2030RCP4.5</v>
      </c>
      <c r="C523" t="s">
        <v>260</v>
      </c>
      <c r="D523" t="s">
        <v>486</v>
      </c>
      <c r="E523" s="144" t="s">
        <v>193</v>
      </c>
      <c r="F523" s="144">
        <v>2030</v>
      </c>
      <c r="G523" s="147">
        <v>9.5013148147435711</v>
      </c>
      <c r="H523" s="147">
        <v>11.300726666666664</v>
      </c>
      <c r="I523" s="147">
        <v>13.593666666666666</v>
      </c>
      <c r="J523" s="147">
        <v>15.341256666666665</v>
      </c>
      <c r="K523" s="147">
        <v>17.100719999999999</v>
      </c>
    </row>
    <row r="524" spans="2:11" x14ac:dyDescent="0.2">
      <c r="B524" s="21" t="str">
        <f t="shared" ref="B524:B587" si="8">C524&amp;D524&amp;F524&amp;E524</f>
        <v>ArmstrongIce Accretion2035RCP4.5</v>
      </c>
      <c r="C524" t="s">
        <v>260</v>
      </c>
      <c r="D524" t="s">
        <v>486</v>
      </c>
      <c r="E524" s="144" t="s">
        <v>193</v>
      </c>
      <c r="F524" s="144">
        <v>2035</v>
      </c>
      <c r="G524" s="147">
        <v>9.6158974751562205</v>
      </c>
      <c r="H524" s="147">
        <v>11.432004999999998</v>
      </c>
      <c r="I524" s="147">
        <v>13.741</v>
      </c>
      <c r="J524" s="147">
        <v>15.505294999999997</v>
      </c>
      <c r="K524" s="147">
        <v>17.280899999999999</v>
      </c>
    </row>
    <row r="525" spans="2:11" x14ac:dyDescent="0.2">
      <c r="B525" s="21" t="str">
        <f t="shared" si="8"/>
        <v>ArmstrongIce Accretion2040RCP4.5</v>
      </c>
      <c r="C525" t="s">
        <v>260</v>
      </c>
      <c r="D525" t="s">
        <v>486</v>
      </c>
      <c r="E525" s="144" t="s">
        <v>193</v>
      </c>
      <c r="F525" s="144">
        <v>2040</v>
      </c>
      <c r="G525" s="147">
        <v>9.7304801355688681</v>
      </c>
      <c r="H525" s="147">
        <v>11.563283333333333</v>
      </c>
      <c r="I525" s="147">
        <v>13.888333333333334</v>
      </c>
      <c r="J525" s="147">
        <v>15.669333333333331</v>
      </c>
      <c r="K525" s="147">
        <v>17.461079999999999</v>
      </c>
    </row>
    <row r="526" spans="2:11" x14ac:dyDescent="0.2">
      <c r="B526" s="21" t="str">
        <f t="shared" si="8"/>
        <v>ArmstrongIce Accretion2045RCP4.5</v>
      </c>
      <c r="C526" t="s">
        <v>260</v>
      </c>
      <c r="D526" t="s">
        <v>486</v>
      </c>
      <c r="E526" s="144" t="s">
        <v>193</v>
      </c>
      <c r="F526" s="144">
        <v>2045</v>
      </c>
      <c r="G526" s="147">
        <v>9.8450627959815158</v>
      </c>
      <c r="H526" s="147">
        <v>11.694561666666665</v>
      </c>
      <c r="I526" s="147">
        <v>14.035666666666666</v>
      </c>
      <c r="J526" s="147">
        <v>15.833371666666665</v>
      </c>
      <c r="K526" s="147">
        <v>17.641259999999999</v>
      </c>
    </row>
    <row r="527" spans="2:11" x14ac:dyDescent="0.2">
      <c r="B527" s="21" t="str">
        <f t="shared" si="8"/>
        <v>ArmstrongIce Accretion2050RCP4.5</v>
      </c>
      <c r="C527" t="s">
        <v>260</v>
      </c>
      <c r="D527" t="s">
        <v>486</v>
      </c>
      <c r="E527" s="144" t="s">
        <v>193</v>
      </c>
      <c r="F527" s="144">
        <v>2050</v>
      </c>
      <c r="G527" s="147">
        <v>9.9741190556041843</v>
      </c>
      <c r="H527" s="147">
        <v>11.840945999999999</v>
      </c>
      <c r="I527" s="147">
        <v>14.2012</v>
      </c>
      <c r="J527" s="147">
        <v>16.017975999999997</v>
      </c>
      <c r="K527" s="147">
        <v>17.841096</v>
      </c>
    </row>
    <row r="528" spans="2:11" x14ac:dyDescent="0.2">
      <c r="B528" s="21" t="str">
        <f t="shared" si="8"/>
        <v>ArmstrongIce Accretion2055RCP4.5</v>
      </c>
      <c r="C528" t="s">
        <v>260</v>
      </c>
      <c r="D528" t="s">
        <v>486</v>
      </c>
      <c r="E528" s="144" t="s">
        <v>193</v>
      </c>
      <c r="F528" s="144">
        <v>2055</v>
      </c>
      <c r="G528" s="147">
        <v>9.9885926548142034</v>
      </c>
      <c r="H528" s="147">
        <v>11.856051999999998</v>
      </c>
      <c r="I528" s="147">
        <v>14.2194</v>
      </c>
      <c r="J528" s="147">
        <v>16.038542</v>
      </c>
      <c r="K528" s="147">
        <v>17.860752000000002</v>
      </c>
    </row>
    <row r="529" spans="2:11" x14ac:dyDescent="0.2">
      <c r="B529" s="21" t="str">
        <f t="shared" si="8"/>
        <v>ArmstrongIce Accretion2060RCP4.5</v>
      </c>
      <c r="C529" t="s">
        <v>260</v>
      </c>
      <c r="D529" t="s">
        <v>486</v>
      </c>
      <c r="E529" s="144" t="s">
        <v>193</v>
      </c>
      <c r="F529" s="144">
        <v>2060</v>
      </c>
      <c r="G529" s="147">
        <v>10.003066254024223</v>
      </c>
      <c r="H529" s="147">
        <v>11.871157999999999</v>
      </c>
      <c r="I529" s="147">
        <v>14.2376</v>
      </c>
      <c r="J529" s="147">
        <v>16.059107999999998</v>
      </c>
      <c r="K529" s="147">
        <v>17.880407999999999</v>
      </c>
    </row>
    <row r="530" spans="2:11" x14ac:dyDescent="0.2">
      <c r="B530" s="21" t="str">
        <f t="shared" si="8"/>
        <v>ArmstrongIce Accretion2065RCP4.5</v>
      </c>
      <c r="C530" t="s">
        <v>260</v>
      </c>
      <c r="D530" t="s">
        <v>486</v>
      </c>
      <c r="E530" s="144" t="s">
        <v>193</v>
      </c>
      <c r="F530" s="144">
        <v>2065</v>
      </c>
      <c r="G530" s="147">
        <v>10.017539853234242</v>
      </c>
      <c r="H530" s="147">
        <v>11.886263999999999</v>
      </c>
      <c r="I530" s="147">
        <v>14.255800000000001</v>
      </c>
      <c r="J530" s="147">
        <v>16.079673999999997</v>
      </c>
      <c r="K530" s="147">
        <v>17.900064</v>
      </c>
    </row>
    <row r="531" spans="2:11" x14ac:dyDescent="0.2">
      <c r="B531" s="21" t="str">
        <f t="shared" si="8"/>
        <v>ArmstrongIce Accretion2070RCP4.5</v>
      </c>
      <c r="C531" t="s">
        <v>260</v>
      </c>
      <c r="D531" t="s">
        <v>486</v>
      </c>
      <c r="E531" s="144" t="s">
        <v>193</v>
      </c>
      <c r="F531" s="144">
        <v>2070</v>
      </c>
      <c r="G531" s="147">
        <v>10.032013452444261</v>
      </c>
      <c r="H531" s="147">
        <v>11.901369999999998</v>
      </c>
      <c r="I531" s="147">
        <v>14.274000000000001</v>
      </c>
      <c r="J531" s="147">
        <v>16.100239999999999</v>
      </c>
      <c r="K531" s="147">
        <v>17.919720000000002</v>
      </c>
    </row>
    <row r="532" spans="2:11" x14ac:dyDescent="0.2">
      <c r="B532" s="21" t="str">
        <f t="shared" si="8"/>
        <v>ArmstrongIce Accretion2075RCP4.5</v>
      </c>
      <c r="C532" t="s">
        <v>260</v>
      </c>
      <c r="D532" t="s">
        <v>486</v>
      </c>
      <c r="E532" s="144" t="s">
        <v>193</v>
      </c>
      <c r="F532" s="144">
        <v>2075</v>
      </c>
      <c r="G532" s="147">
        <v>10.047090118288031</v>
      </c>
      <c r="H532" s="147">
        <v>11.921151666666665</v>
      </c>
      <c r="I532" s="147">
        <v>14.297833333333333</v>
      </c>
      <c r="J532" s="147">
        <v>16.127171666666666</v>
      </c>
      <c r="K532" s="147">
        <v>17.952480000000001</v>
      </c>
    </row>
    <row r="533" spans="2:11" x14ac:dyDescent="0.2">
      <c r="B533" s="21" t="str">
        <f t="shared" si="8"/>
        <v>ArmstrongIce Accretion2080RCP4.5</v>
      </c>
      <c r="C533" t="s">
        <v>260</v>
      </c>
      <c r="D533" t="s">
        <v>486</v>
      </c>
      <c r="E533" s="144" t="s">
        <v>193</v>
      </c>
      <c r="F533" s="144">
        <v>2080</v>
      </c>
      <c r="G533" s="147">
        <v>10.062166784131799</v>
      </c>
      <c r="H533" s="147">
        <v>11.940933333333332</v>
      </c>
      <c r="I533" s="147">
        <v>14.321666666666667</v>
      </c>
      <c r="J533" s="147">
        <v>16.154103333333332</v>
      </c>
      <c r="K533" s="147">
        <v>17.985240000000001</v>
      </c>
    </row>
    <row r="534" spans="2:11" x14ac:dyDescent="0.2">
      <c r="B534" s="21" t="str">
        <f t="shared" si="8"/>
        <v>ArmstrongIce Accretion2085RCP4.5</v>
      </c>
      <c r="C534" t="s">
        <v>260</v>
      </c>
      <c r="D534" t="s">
        <v>486</v>
      </c>
      <c r="E534" s="144" t="s">
        <v>193</v>
      </c>
      <c r="F534" s="144">
        <v>2085</v>
      </c>
      <c r="G534" s="147">
        <v>10.077243449975569</v>
      </c>
      <c r="H534" s="147">
        <v>11.960715</v>
      </c>
      <c r="I534" s="147">
        <v>14.345500000000001</v>
      </c>
      <c r="J534" s="147">
        <v>16.181034999999998</v>
      </c>
      <c r="K534" s="147">
        <v>18.018000000000001</v>
      </c>
    </row>
    <row r="535" spans="2:11" x14ac:dyDescent="0.2">
      <c r="B535" s="21" t="str">
        <f t="shared" si="8"/>
        <v>ArmstrongIce Accretion2090RCP4.5</v>
      </c>
      <c r="C535" t="s">
        <v>260</v>
      </c>
      <c r="D535" t="s">
        <v>486</v>
      </c>
      <c r="E535" s="144" t="s">
        <v>193</v>
      </c>
      <c r="F535" s="144">
        <v>2090</v>
      </c>
      <c r="G535" s="147">
        <v>10.092320115819339</v>
      </c>
      <c r="H535" s="147">
        <v>11.980496666666667</v>
      </c>
      <c r="I535" s="147">
        <v>14.369333333333334</v>
      </c>
      <c r="J535" s="147">
        <v>16.207966666666664</v>
      </c>
      <c r="K535" s="147">
        <v>18.05076</v>
      </c>
    </row>
    <row r="536" spans="2:11" x14ac:dyDescent="0.2">
      <c r="B536" s="21" t="str">
        <f t="shared" si="8"/>
        <v>ArmstrongIce Accretion2095RCP4.5</v>
      </c>
      <c r="C536" t="s">
        <v>260</v>
      </c>
      <c r="D536" t="s">
        <v>486</v>
      </c>
      <c r="E536" s="144" t="s">
        <v>193</v>
      </c>
      <c r="F536" s="144">
        <v>2095</v>
      </c>
      <c r="G536" s="147">
        <v>10.107396781663107</v>
      </c>
      <c r="H536" s="147">
        <v>12.000278333333334</v>
      </c>
      <c r="I536" s="147">
        <v>14.393166666666666</v>
      </c>
      <c r="J536" s="147">
        <v>16.23489833333333</v>
      </c>
      <c r="K536" s="147">
        <v>18.08352</v>
      </c>
    </row>
    <row r="537" spans="2:11" x14ac:dyDescent="0.2">
      <c r="B537" s="21" t="str">
        <f t="shared" si="8"/>
        <v>ArmstrongIce Accretion2100RCP4.5</v>
      </c>
      <c r="C537" t="s">
        <v>260</v>
      </c>
      <c r="D537" t="s">
        <v>486</v>
      </c>
      <c r="E537" s="144" t="s">
        <v>193</v>
      </c>
      <c r="F537" s="144">
        <v>2100</v>
      </c>
      <c r="G537" s="147">
        <v>10.122473447506877</v>
      </c>
      <c r="H537" s="147">
        <v>12.020060000000001</v>
      </c>
      <c r="I537" s="147">
        <v>14.417</v>
      </c>
      <c r="J537" s="147">
        <v>16.261829999999996</v>
      </c>
      <c r="K537" s="147">
        <v>18.11628</v>
      </c>
    </row>
    <row r="538" spans="2:11" x14ac:dyDescent="0.2">
      <c r="B538" s="21" t="str">
        <f t="shared" si="8"/>
        <v>ArmstrongIce Accretion2023RCP6.0</v>
      </c>
      <c r="C538" t="s">
        <v>260</v>
      </c>
      <c r="D538" t="s">
        <v>486</v>
      </c>
      <c r="E538" s="144" t="s">
        <v>192</v>
      </c>
      <c r="F538" s="144">
        <v>2023</v>
      </c>
      <c r="G538" s="147">
        <v>9.272149493918274</v>
      </c>
      <c r="H538" s="147">
        <v>11.038169999999997</v>
      </c>
      <c r="I538" s="147">
        <v>13.298999999999999</v>
      </c>
      <c r="J538" s="147">
        <v>15.013179999999998</v>
      </c>
      <c r="K538" s="147">
        <v>16.740359999999999</v>
      </c>
    </row>
    <row r="539" spans="2:11" x14ac:dyDescent="0.2">
      <c r="B539" s="21" t="str">
        <f t="shared" si="8"/>
        <v>ArmstrongIce Accretion2025RCP6.0</v>
      </c>
      <c r="C539" t="s">
        <v>260</v>
      </c>
      <c r="D539" t="s">
        <v>486</v>
      </c>
      <c r="E539" s="144" t="s">
        <v>192</v>
      </c>
      <c r="F539" s="144">
        <v>2025</v>
      </c>
      <c r="G539" s="147">
        <v>9.3867321543309217</v>
      </c>
      <c r="H539" s="147">
        <v>11.169448333333332</v>
      </c>
      <c r="I539" s="147">
        <v>13.446333333333333</v>
      </c>
      <c r="J539" s="147">
        <v>15.177218333333332</v>
      </c>
      <c r="K539" s="147">
        <v>16.920539999999999</v>
      </c>
    </row>
    <row r="540" spans="2:11" x14ac:dyDescent="0.2">
      <c r="B540" s="21" t="str">
        <f t="shared" si="8"/>
        <v>ArmstrongIce Accretion2030RCP6.0</v>
      </c>
      <c r="C540" t="s">
        <v>260</v>
      </c>
      <c r="D540" t="s">
        <v>486</v>
      </c>
      <c r="E540" s="144" t="s">
        <v>192</v>
      </c>
      <c r="F540" s="144">
        <v>2030</v>
      </c>
      <c r="G540" s="147">
        <v>9.5013148147435711</v>
      </c>
      <c r="H540" s="147">
        <v>11.300726666666664</v>
      </c>
      <c r="I540" s="147">
        <v>13.593666666666666</v>
      </c>
      <c r="J540" s="147">
        <v>15.341256666666665</v>
      </c>
      <c r="K540" s="147">
        <v>17.100719999999999</v>
      </c>
    </row>
    <row r="541" spans="2:11" x14ac:dyDescent="0.2">
      <c r="B541" s="21" t="str">
        <f t="shared" si="8"/>
        <v>ArmstrongIce Accretion2035RCP6.0</v>
      </c>
      <c r="C541" t="s">
        <v>260</v>
      </c>
      <c r="D541" t="s">
        <v>486</v>
      </c>
      <c r="E541" s="144" t="s">
        <v>192</v>
      </c>
      <c r="F541" s="144">
        <v>2035</v>
      </c>
      <c r="G541" s="147">
        <v>9.6158974751562205</v>
      </c>
      <c r="H541" s="147">
        <v>11.432004999999998</v>
      </c>
      <c r="I541" s="147">
        <v>13.741</v>
      </c>
      <c r="J541" s="147">
        <v>15.505294999999997</v>
      </c>
      <c r="K541" s="147">
        <v>17.280899999999999</v>
      </c>
    </row>
    <row r="542" spans="2:11" x14ac:dyDescent="0.2">
      <c r="B542" s="21" t="str">
        <f t="shared" si="8"/>
        <v>ArmstrongIce Accretion2040RCP6.0</v>
      </c>
      <c r="C542" t="s">
        <v>260</v>
      </c>
      <c r="D542" t="s">
        <v>486</v>
      </c>
      <c r="E542" s="144" t="s">
        <v>192</v>
      </c>
      <c r="F542" s="144">
        <v>2040</v>
      </c>
      <c r="G542" s="147">
        <v>9.7304801355688681</v>
      </c>
      <c r="H542" s="147">
        <v>11.563283333333333</v>
      </c>
      <c r="I542" s="147">
        <v>13.888333333333334</v>
      </c>
      <c r="J542" s="147">
        <v>15.669333333333331</v>
      </c>
      <c r="K542" s="147">
        <v>17.461079999999999</v>
      </c>
    </row>
    <row r="543" spans="2:11" x14ac:dyDescent="0.2">
      <c r="B543" s="21" t="str">
        <f t="shared" si="8"/>
        <v>ArmstrongIce Accretion2045RCP6.0</v>
      </c>
      <c r="C543" t="s">
        <v>260</v>
      </c>
      <c r="D543" t="s">
        <v>486</v>
      </c>
      <c r="E543" s="144" t="s">
        <v>192</v>
      </c>
      <c r="F543" s="144">
        <v>2045</v>
      </c>
      <c r="G543" s="147">
        <v>9.8450627959815158</v>
      </c>
      <c r="H543" s="147">
        <v>11.694561666666665</v>
      </c>
      <c r="I543" s="147">
        <v>14.035666666666666</v>
      </c>
      <c r="J543" s="147">
        <v>15.833371666666665</v>
      </c>
      <c r="K543" s="147">
        <v>17.641259999999999</v>
      </c>
    </row>
    <row r="544" spans="2:11" x14ac:dyDescent="0.2">
      <c r="B544" s="21" t="str">
        <f t="shared" si="8"/>
        <v>ArmstrongIce Accretion2050RCP6.0</v>
      </c>
      <c r="C544" t="s">
        <v>260</v>
      </c>
      <c r="D544" t="s">
        <v>486</v>
      </c>
      <c r="E544" s="144" t="s">
        <v>192</v>
      </c>
      <c r="F544" s="144">
        <v>2050</v>
      </c>
      <c r="G544" s="147">
        <v>9.9741190556041843</v>
      </c>
      <c r="H544" s="147">
        <v>11.840945999999999</v>
      </c>
      <c r="I544" s="147">
        <v>14.2012</v>
      </c>
      <c r="J544" s="147">
        <v>16.017975999999997</v>
      </c>
      <c r="K544" s="147">
        <v>17.841096</v>
      </c>
    </row>
    <row r="545" spans="2:11" x14ac:dyDescent="0.2">
      <c r="B545" s="21" t="str">
        <f t="shared" si="8"/>
        <v>ArmstrongIce Accretion2055RCP6.0</v>
      </c>
      <c r="C545" t="s">
        <v>260</v>
      </c>
      <c r="D545" t="s">
        <v>486</v>
      </c>
      <c r="E545" s="144" t="s">
        <v>192</v>
      </c>
      <c r="F545" s="144">
        <v>2055</v>
      </c>
      <c r="G545" s="147">
        <v>9.9885926548142034</v>
      </c>
      <c r="H545" s="147">
        <v>11.856051999999998</v>
      </c>
      <c r="I545" s="147">
        <v>14.2194</v>
      </c>
      <c r="J545" s="147">
        <v>16.038542</v>
      </c>
      <c r="K545" s="147">
        <v>17.860752000000002</v>
      </c>
    </row>
    <row r="546" spans="2:11" x14ac:dyDescent="0.2">
      <c r="B546" s="21" t="str">
        <f t="shared" si="8"/>
        <v>ArmstrongIce Accretion2060RCP6.0</v>
      </c>
      <c r="C546" t="s">
        <v>260</v>
      </c>
      <c r="D546" t="s">
        <v>486</v>
      </c>
      <c r="E546" s="144" t="s">
        <v>192</v>
      </c>
      <c r="F546" s="144">
        <v>2060</v>
      </c>
      <c r="G546" s="147">
        <v>10.003066254024223</v>
      </c>
      <c r="H546" s="147">
        <v>11.871157999999999</v>
      </c>
      <c r="I546" s="147">
        <v>14.2376</v>
      </c>
      <c r="J546" s="147">
        <v>16.059107999999998</v>
      </c>
      <c r="K546" s="147">
        <v>17.880407999999999</v>
      </c>
    </row>
    <row r="547" spans="2:11" x14ac:dyDescent="0.2">
      <c r="B547" s="21" t="str">
        <f t="shared" si="8"/>
        <v>ArmstrongIce Accretion2065RCP6.0</v>
      </c>
      <c r="C547" t="s">
        <v>260</v>
      </c>
      <c r="D547" t="s">
        <v>486</v>
      </c>
      <c r="E547" s="144" t="s">
        <v>192</v>
      </c>
      <c r="F547" s="144">
        <v>2065</v>
      </c>
      <c r="G547" s="147">
        <v>10.017539853234242</v>
      </c>
      <c r="H547" s="147">
        <v>11.886263999999999</v>
      </c>
      <c r="I547" s="147">
        <v>14.255800000000001</v>
      </c>
      <c r="J547" s="147">
        <v>16.079673999999997</v>
      </c>
      <c r="K547" s="147">
        <v>17.900064</v>
      </c>
    </row>
    <row r="548" spans="2:11" x14ac:dyDescent="0.2">
      <c r="B548" s="21" t="str">
        <f t="shared" si="8"/>
        <v>ArmstrongIce Accretion2070RCP6.0</v>
      </c>
      <c r="C548" t="s">
        <v>260</v>
      </c>
      <c r="D548" t="s">
        <v>486</v>
      </c>
      <c r="E548" s="144" t="s">
        <v>192</v>
      </c>
      <c r="F548" s="144">
        <v>2070</v>
      </c>
      <c r="G548" s="147">
        <v>10.032013452444261</v>
      </c>
      <c r="H548" s="147">
        <v>11.901369999999998</v>
      </c>
      <c r="I548" s="147">
        <v>14.274000000000001</v>
      </c>
      <c r="J548" s="147">
        <v>16.100239999999999</v>
      </c>
      <c r="K548" s="147">
        <v>17.919720000000002</v>
      </c>
    </row>
    <row r="549" spans="2:11" x14ac:dyDescent="0.2">
      <c r="B549" s="21" t="str">
        <f t="shared" si="8"/>
        <v>ArmstrongIce Accretion2075RCP6.0</v>
      </c>
      <c r="C549" t="s">
        <v>260</v>
      </c>
      <c r="D549" t="s">
        <v>486</v>
      </c>
      <c r="E549" s="144" t="s">
        <v>192</v>
      </c>
      <c r="F549" s="144">
        <v>2075</v>
      </c>
      <c r="G549" s="147">
        <v>10.054628451209915</v>
      </c>
      <c r="H549" s="147">
        <v>11.931042499999998</v>
      </c>
      <c r="I549" s="147">
        <v>14.309750000000001</v>
      </c>
      <c r="J549" s="147">
        <v>16.140637499999997</v>
      </c>
      <c r="K549" s="147">
        <v>17.968859999999999</v>
      </c>
    </row>
    <row r="550" spans="2:11" x14ac:dyDescent="0.2">
      <c r="B550" s="21" t="str">
        <f t="shared" si="8"/>
        <v>ArmstrongIce Accretion2080RCP6.0</v>
      </c>
      <c r="C550" t="s">
        <v>260</v>
      </c>
      <c r="D550" t="s">
        <v>486</v>
      </c>
      <c r="E550" s="144" t="s">
        <v>192</v>
      </c>
      <c r="F550" s="144">
        <v>2080</v>
      </c>
      <c r="G550" s="147">
        <v>10.077243449975569</v>
      </c>
      <c r="H550" s="147">
        <v>11.960715</v>
      </c>
      <c r="I550" s="147">
        <v>14.345500000000001</v>
      </c>
      <c r="J550" s="147">
        <v>16.181034999999998</v>
      </c>
      <c r="K550" s="147">
        <v>18.018000000000001</v>
      </c>
    </row>
    <row r="551" spans="2:11" x14ac:dyDescent="0.2">
      <c r="B551" s="21" t="str">
        <f t="shared" si="8"/>
        <v>ArmstrongIce Accretion2085RCP6.0</v>
      </c>
      <c r="C551" t="s">
        <v>260</v>
      </c>
      <c r="D551" t="s">
        <v>486</v>
      </c>
      <c r="E551" s="144" t="s">
        <v>192</v>
      </c>
      <c r="F551" s="144">
        <v>2085</v>
      </c>
      <c r="G551" s="147">
        <v>10.099858448741223</v>
      </c>
      <c r="H551" s="147">
        <v>11.990387500000001</v>
      </c>
      <c r="I551" s="147">
        <v>14.38125</v>
      </c>
      <c r="J551" s="147">
        <v>16.221432499999999</v>
      </c>
      <c r="K551" s="147">
        <v>18.067140000000002</v>
      </c>
    </row>
    <row r="552" spans="2:11" x14ac:dyDescent="0.2">
      <c r="B552" s="21" t="str">
        <f t="shared" si="8"/>
        <v>ArmstrongIce Accretion2090RCP6.0</v>
      </c>
      <c r="C552" t="s">
        <v>260</v>
      </c>
      <c r="D552" t="s">
        <v>486</v>
      </c>
      <c r="E552" s="144" t="s">
        <v>192</v>
      </c>
      <c r="F552" s="144">
        <v>2090</v>
      </c>
      <c r="G552" s="147">
        <v>10.08628944948183</v>
      </c>
      <c r="H552" s="147">
        <v>11.991286666666667</v>
      </c>
      <c r="I552" s="147">
        <v>14.395333333333333</v>
      </c>
      <c r="J552" s="147">
        <v>16.247139999999998</v>
      </c>
      <c r="K552" s="147">
        <v>18.099899999999998</v>
      </c>
    </row>
    <row r="553" spans="2:11" x14ac:dyDescent="0.2">
      <c r="B553" s="21" t="str">
        <f t="shared" si="8"/>
        <v>ArmstrongIce Accretion2095RCP6.0</v>
      </c>
      <c r="C553" t="s">
        <v>260</v>
      </c>
      <c r="D553" t="s">
        <v>486</v>
      </c>
      <c r="E553" s="144" t="s">
        <v>192</v>
      </c>
      <c r="F553" s="144">
        <v>2095</v>
      </c>
      <c r="G553" s="147">
        <v>10.050105451456783</v>
      </c>
      <c r="H553" s="147">
        <v>11.962513333333334</v>
      </c>
      <c r="I553" s="147">
        <v>14.373666666666667</v>
      </c>
      <c r="J553" s="147">
        <v>16.232449999999996</v>
      </c>
      <c r="K553" s="147">
        <v>18.08352</v>
      </c>
    </row>
    <row r="554" spans="2:11" x14ac:dyDescent="0.2">
      <c r="B554" s="21" t="str">
        <f t="shared" si="8"/>
        <v>ArmstrongIce Accretion2100RCP6.0</v>
      </c>
      <c r="C554" t="s">
        <v>260</v>
      </c>
      <c r="D554" t="s">
        <v>486</v>
      </c>
      <c r="E554" s="144" t="s">
        <v>192</v>
      </c>
      <c r="F554" s="144">
        <v>2100</v>
      </c>
      <c r="G554" s="147">
        <v>10.013921453431736</v>
      </c>
      <c r="H554" s="147">
        <v>11.93374</v>
      </c>
      <c r="I554" s="147">
        <v>14.352</v>
      </c>
      <c r="J554" s="147">
        <v>16.217759999999998</v>
      </c>
      <c r="K554" s="147">
        <v>18.067139999999998</v>
      </c>
    </row>
    <row r="555" spans="2:11" x14ac:dyDescent="0.2">
      <c r="B555" s="21" t="str">
        <f t="shared" si="8"/>
        <v>ArmstrongIce Accretion2023RCP8.5</v>
      </c>
      <c r="C555" t="s">
        <v>260</v>
      </c>
      <c r="D555" t="s">
        <v>486</v>
      </c>
      <c r="E555" s="144" t="s">
        <v>191</v>
      </c>
      <c r="F555" s="144">
        <v>2023</v>
      </c>
      <c r="G555" s="147">
        <v>9.272149493918274</v>
      </c>
      <c r="H555" s="147">
        <v>11.038169999999997</v>
      </c>
      <c r="I555" s="147">
        <v>13.298999999999999</v>
      </c>
      <c r="J555" s="147">
        <v>15.013179999999998</v>
      </c>
      <c r="K555" s="147">
        <v>16.740359999999999</v>
      </c>
    </row>
    <row r="556" spans="2:11" x14ac:dyDescent="0.2">
      <c r="B556" s="21" t="str">
        <f t="shared" si="8"/>
        <v>ArmstrongIce Accretion2025RCP8.5</v>
      </c>
      <c r="C556" t="s">
        <v>260</v>
      </c>
      <c r="D556" t="s">
        <v>486</v>
      </c>
      <c r="E556" s="144" t="s">
        <v>191</v>
      </c>
      <c r="F556" s="144">
        <v>2025</v>
      </c>
      <c r="G556" s="147">
        <v>9.5013148147435711</v>
      </c>
      <c r="H556" s="147">
        <v>11.300726666666664</v>
      </c>
      <c r="I556" s="147">
        <v>13.593666666666666</v>
      </c>
      <c r="J556" s="147">
        <v>15.341256666666665</v>
      </c>
      <c r="K556" s="147">
        <v>17.100719999999999</v>
      </c>
    </row>
    <row r="557" spans="2:11" x14ac:dyDescent="0.2">
      <c r="B557" s="21" t="str">
        <f t="shared" si="8"/>
        <v>ArmstrongIce Accretion2030RCP8.5</v>
      </c>
      <c r="C557" t="s">
        <v>260</v>
      </c>
      <c r="D557" t="s">
        <v>486</v>
      </c>
      <c r="E557" s="144" t="s">
        <v>191</v>
      </c>
      <c r="F557" s="144">
        <v>2030</v>
      </c>
      <c r="G557" s="147">
        <v>9.7304801355688681</v>
      </c>
      <c r="H557" s="147">
        <v>11.563283333333333</v>
      </c>
      <c r="I557" s="147">
        <v>13.888333333333334</v>
      </c>
      <c r="J557" s="147">
        <v>15.669333333333331</v>
      </c>
      <c r="K557" s="147">
        <v>17.461079999999999</v>
      </c>
    </row>
    <row r="558" spans="2:11" x14ac:dyDescent="0.2">
      <c r="B558" s="21" t="str">
        <f t="shared" si="8"/>
        <v>ArmstrongIce Accretion2035RCP8.5</v>
      </c>
      <c r="C558" t="s">
        <v>260</v>
      </c>
      <c r="D558" t="s">
        <v>486</v>
      </c>
      <c r="E558" s="144" t="s">
        <v>191</v>
      </c>
      <c r="F558" s="144">
        <v>2035</v>
      </c>
      <c r="G558" s="147">
        <v>9.9596454563941652</v>
      </c>
      <c r="H558" s="147">
        <v>11.825839999999999</v>
      </c>
      <c r="I558" s="147">
        <v>14.183</v>
      </c>
      <c r="J558" s="147">
        <v>15.997409999999997</v>
      </c>
      <c r="K558" s="147">
        <v>17.821439999999999</v>
      </c>
    </row>
    <row r="559" spans="2:11" x14ac:dyDescent="0.2">
      <c r="B559" s="21" t="str">
        <f t="shared" si="8"/>
        <v>ArmstrongIce Accretion2040RCP8.5</v>
      </c>
      <c r="C559" t="s">
        <v>260</v>
      </c>
      <c r="D559" t="s">
        <v>486</v>
      </c>
      <c r="E559" s="144" t="s">
        <v>191</v>
      </c>
      <c r="F559" s="144">
        <v>2040</v>
      </c>
      <c r="G559" s="147">
        <v>9.9837681217441965</v>
      </c>
      <c r="H559" s="147">
        <v>11.851016666666666</v>
      </c>
      <c r="I559" s="147">
        <v>14.213333333333333</v>
      </c>
      <c r="J559" s="147">
        <v>16.031686666666666</v>
      </c>
      <c r="K559" s="147">
        <v>17.854199999999999</v>
      </c>
    </row>
    <row r="560" spans="2:11" x14ac:dyDescent="0.2">
      <c r="B560" s="21" t="str">
        <f t="shared" si="8"/>
        <v>ArmstrongIce Accretion2045RCP8.5</v>
      </c>
      <c r="C560" t="s">
        <v>260</v>
      </c>
      <c r="D560" t="s">
        <v>486</v>
      </c>
      <c r="E560" s="144" t="s">
        <v>191</v>
      </c>
      <c r="F560" s="144">
        <v>2045</v>
      </c>
      <c r="G560" s="147">
        <v>10.00789078709423</v>
      </c>
      <c r="H560" s="147">
        <v>11.876193333333331</v>
      </c>
      <c r="I560" s="147">
        <v>14.243666666666668</v>
      </c>
      <c r="J560" s="147">
        <v>16.065963333333332</v>
      </c>
      <c r="K560" s="147">
        <v>17.886960000000002</v>
      </c>
    </row>
    <row r="561" spans="2:11" x14ac:dyDescent="0.2">
      <c r="B561" s="21" t="str">
        <f t="shared" si="8"/>
        <v>ArmstrongIce Accretion2050RCP8.5</v>
      </c>
      <c r="C561" t="s">
        <v>260</v>
      </c>
      <c r="D561" t="s">
        <v>486</v>
      </c>
      <c r="E561" s="144" t="s">
        <v>191</v>
      </c>
      <c r="F561" s="144">
        <v>2050</v>
      </c>
      <c r="G561" s="147">
        <v>10.062166784131799</v>
      </c>
      <c r="H561" s="147">
        <v>11.940933333333332</v>
      </c>
      <c r="I561" s="147">
        <v>14.321666666666667</v>
      </c>
      <c r="J561" s="147">
        <v>16.154103333333332</v>
      </c>
      <c r="K561" s="147">
        <v>17.985240000000001</v>
      </c>
    </row>
    <row r="562" spans="2:11" x14ac:dyDescent="0.2">
      <c r="B562" s="21" t="str">
        <f t="shared" si="8"/>
        <v>ArmstrongIce Accretion2055RCP8.5</v>
      </c>
      <c r="C562" t="s">
        <v>260</v>
      </c>
      <c r="D562" t="s">
        <v>486</v>
      </c>
      <c r="E562" s="144" t="s">
        <v>191</v>
      </c>
      <c r="F562" s="144">
        <v>2055</v>
      </c>
      <c r="G562" s="147">
        <v>10.092320115819339</v>
      </c>
      <c r="H562" s="147">
        <v>11.980496666666667</v>
      </c>
      <c r="I562" s="147">
        <v>14.369333333333334</v>
      </c>
      <c r="J562" s="147">
        <v>16.207966666666664</v>
      </c>
      <c r="K562" s="147">
        <v>18.05076</v>
      </c>
    </row>
    <row r="563" spans="2:11" x14ac:dyDescent="0.2">
      <c r="B563" s="21" t="str">
        <f t="shared" si="8"/>
        <v>ArmstrongIce Accretion2060RCP8.5</v>
      </c>
      <c r="C563" t="s">
        <v>260</v>
      </c>
      <c r="D563" t="s">
        <v>486</v>
      </c>
      <c r="E563" s="144" t="s">
        <v>191</v>
      </c>
      <c r="F563" s="144">
        <v>2060</v>
      </c>
      <c r="G563" s="147">
        <v>10.08628944948183</v>
      </c>
      <c r="H563" s="147">
        <v>11.991286666666667</v>
      </c>
      <c r="I563" s="147">
        <v>14.395333333333333</v>
      </c>
      <c r="J563" s="147">
        <v>16.247139999999998</v>
      </c>
      <c r="K563" s="147">
        <v>18.099899999999998</v>
      </c>
    </row>
    <row r="564" spans="2:11" x14ac:dyDescent="0.2">
      <c r="B564" s="21" t="str">
        <f t="shared" si="8"/>
        <v>ArmstrongIce Accretion2065RCP8.5</v>
      </c>
      <c r="C564" t="s">
        <v>260</v>
      </c>
      <c r="D564" t="s">
        <v>486</v>
      </c>
      <c r="E564" s="144" t="s">
        <v>191</v>
      </c>
      <c r="F564" s="144">
        <v>2065</v>
      </c>
      <c r="G564" s="147">
        <v>10.050105451456783</v>
      </c>
      <c r="H564" s="147">
        <v>11.962513333333334</v>
      </c>
      <c r="I564" s="147">
        <v>14.373666666666667</v>
      </c>
      <c r="J564" s="147">
        <v>16.232449999999996</v>
      </c>
      <c r="K564" s="147">
        <v>18.08352</v>
      </c>
    </row>
    <row r="565" spans="2:11" x14ac:dyDescent="0.2">
      <c r="B565" s="21" t="str">
        <f t="shared" si="8"/>
        <v>ArmstrongIce Accretion2070RCP8.5</v>
      </c>
      <c r="C565" t="s">
        <v>260</v>
      </c>
      <c r="D565" t="s">
        <v>486</v>
      </c>
      <c r="E565" s="144" t="s">
        <v>191</v>
      </c>
      <c r="F565" s="144">
        <v>2070</v>
      </c>
      <c r="G565" s="147">
        <v>10.077243449975569</v>
      </c>
      <c r="H565" s="147">
        <v>12.012866666666667</v>
      </c>
      <c r="I565" s="147">
        <v>14.460333333333333</v>
      </c>
      <c r="J565" s="147">
        <v>16.340176666666665</v>
      </c>
      <c r="K565" s="147">
        <v>18.209099999999999</v>
      </c>
    </row>
    <row r="566" spans="2:11" x14ac:dyDescent="0.2">
      <c r="B566" s="21" t="str">
        <f t="shared" si="8"/>
        <v>ArmstrongIce Accretion2075RCP8.5</v>
      </c>
      <c r="C566" t="s">
        <v>260</v>
      </c>
      <c r="D566" t="s">
        <v>486</v>
      </c>
      <c r="E566" s="144" t="s">
        <v>191</v>
      </c>
      <c r="F566" s="144">
        <v>2075</v>
      </c>
      <c r="G566" s="147">
        <v>10.140565446519402</v>
      </c>
      <c r="H566" s="147">
        <v>12.091993333333333</v>
      </c>
      <c r="I566" s="147">
        <v>14.568666666666667</v>
      </c>
      <c r="J566" s="147">
        <v>16.462593333333331</v>
      </c>
      <c r="K566" s="147">
        <v>18.351059999999997</v>
      </c>
    </row>
    <row r="567" spans="2:11" x14ac:dyDescent="0.2">
      <c r="B567" s="21" t="str">
        <f t="shared" si="8"/>
        <v>ArmstrongIce Accretion2080RCP8.5</v>
      </c>
      <c r="C567" t="s">
        <v>260</v>
      </c>
      <c r="D567" t="s">
        <v>486</v>
      </c>
      <c r="E567" s="144" t="s">
        <v>191</v>
      </c>
      <c r="F567" s="144">
        <v>2080</v>
      </c>
      <c r="G567" s="147">
        <v>10.203887443063234</v>
      </c>
      <c r="H567" s="147">
        <v>12.17112</v>
      </c>
      <c r="I567" s="147">
        <v>14.677</v>
      </c>
      <c r="J567" s="147">
        <v>16.585009999999997</v>
      </c>
      <c r="K567" s="147">
        <v>18.493019999999998</v>
      </c>
    </row>
    <row r="568" spans="2:11" x14ac:dyDescent="0.2">
      <c r="B568" s="21" t="str">
        <f t="shared" si="8"/>
        <v>ArmstrongIce Accretion2085RCP8.5</v>
      </c>
      <c r="C568" t="s">
        <v>260</v>
      </c>
      <c r="D568" t="s">
        <v>486</v>
      </c>
      <c r="E568" s="144" t="s">
        <v>191</v>
      </c>
      <c r="F568" s="144">
        <v>2085</v>
      </c>
      <c r="G568" s="147">
        <v>10.018444453184868</v>
      </c>
      <c r="H568" s="147">
        <v>11.96611</v>
      </c>
      <c r="I568" s="147">
        <v>14.436500000000001</v>
      </c>
      <c r="J568" s="147">
        <v>16.320589999999996</v>
      </c>
      <c r="K568" s="147">
        <v>18.198180000000001</v>
      </c>
    </row>
    <row r="569" spans="2:11" x14ac:dyDescent="0.2">
      <c r="B569" s="21" t="str">
        <f t="shared" si="8"/>
        <v>ArmstrongIce Accretion2090RCP8.5</v>
      </c>
      <c r="C569" t="s">
        <v>260</v>
      </c>
      <c r="D569" t="s">
        <v>486</v>
      </c>
      <c r="E569" s="144" t="s">
        <v>191</v>
      </c>
      <c r="F569" s="144">
        <v>2090</v>
      </c>
      <c r="G569" s="147">
        <v>9.8330014633065019</v>
      </c>
      <c r="H569" s="147">
        <v>11.761100000000001</v>
      </c>
      <c r="I569" s="147">
        <v>14.196000000000002</v>
      </c>
      <c r="J569" s="147">
        <v>16.056169999999998</v>
      </c>
      <c r="K569" s="147">
        <v>17.90334</v>
      </c>
    </row>
    <row r="570" spans="2:11" x14ac:dyDescent="0.2">
      <c r="B570" s="21" t="str">
        <f t="shared" si="8"/>
        <v>ArmstrongIce Accretion2095RCP8.5</v>
      </c>
      <c r="C570" t="s">
        <v>260</v>
      </c>
      <c r="D570" t="s">
        <v>486</v>
      </c>
      <c r="E570" s="144" t="s">
        <v>191</v>
      </c>
      <c r="F570" s="144">
        <v>2095</v>
      </c>
      <c r="G570" s="147">
        <v>9.8330014633065019</v>
      </c>
      <c r="H570" s="147">
        <v>11.761100000000001</v>
      </c>
      <c r="I570" s="147">
        <v>14.196000000000002</v>
      </c>
      <c r="J570" s="147">
        <v>16.056169999999998</v>
      </c>
      <c r="K570" s="147">
        <v>17.90334</v>
      </c>
    </row>
    <row r="571" spans="2:11" x14ac:dyDescent="0.2">
      <c r="B571" s="21" t="str">
        <f t="shared" si="8"/>
        <v>ArmstrongIce Accretion2100RCP8.5</v>
      </c>
      <c r="C571" t="s">
        <v>260</v>
      </c>
      <c r="D571" t="s">
        <v>486</v>
      </c>
      <c r="E571" s="144" t="s">
        <v>191</v>
      </c>
      <c r="F571" s="144">
        <v>2100</v>
      </c>
      <c r="G571" s="147">
        <v>9.8330014633065019</v>
      </c>
      <c r="H571" s="147">
        <v>11.761100000000001</v>
      </c>
      <c r="I571" s="147">
        <v>14.196000000000002</v>
      </c>
      <c r="J571" s="147">
        <v>16.056169999999998</v>
      </c>
      <c r="K571" s="147">
        <v>17.90334</v>
      </c>
    </row>
    <row r="572" spans="2:11" x14ac:dyDescent="0.2">
      <c r="B572" s="21" t="str">
        <f t="shared" si="8"/>
        <v>ArmstrongWind2023RCP4.5</v>
      </c>
      <c r="C572" t="s">
        <v>260</v>
      </c>
      <c r="D572" t="s">
        <v>1</v>
      </c>
      <c r="E572" s="144" t="s">
        <v>193</v>
      </c>
      <c r="F572" s="144">
        <v>2023</v>
      </c>
      <c r="G572" s="147">
        <v>71.597372386554625</v>
      </c>
      <c r="H572" s="147">
        <v>77.058776999999992</v>
      </c>
      <c r="I572" s="147">
        <v>82.792500000000004</v>
      </c>
      <c r="J572" s="147">
        <v>88.534689</v>
      </c>
      <c r="K572" s="147">
        <v>94.28882999999999</v>
      </c>
    </row>
    <row r="573" spans="2:11" x14ac:dyDescent="0.2">
      <c r="B573" s="21" t="str">
        <f t="shared" si="8"/>
        <v>ArmstrongWind2025RCP4.5</v>
      </c>
      <c r="C573" t="s">
        <v>260</v>
      </c>
      <c r="D573" t="s">
        <v>1</v>
      </c>
      <c r="E573" s="144" t="s">
        <v>193</v>
      </c>
      <c r="F573" s="144">
        <v>2025</v>
      </c>
      <c r="G573" s="147">
        <v>71.714431820887</v>
      </c>
      <c r="H573" s="147">
        <v>77.196432499999986</v>
      </c>
      <c r="I573" s="147">
        <v>82.954350000000005</v>
      </c>
      <c r="J573" s="147">
        <v>88.71970983333334</v>
      </c>
      <c r="K573" s="147">
        <v>94.493839999999992</v>
      </c>
    </row>
    <row r="574" spans="2:11" x14ac:dyDescent="0.2">
      <c r="B574" s="21" t="str">
        <f t="shared" si="8"/>
        <v>ArmstrongWind2030RCP4.5</v>
      </c>
      <c r="C574" t="s">
        <v>260</v>
      </c>
      <c r="D574" t="s">
        <v>1</v>
      </c>
      <c r="E574" s="144" t="s">
        <v>193</v>
      </c>
      <c r="F574" s="144">
        <v>2030</v>
      </c>
      <c r="G574" s="147">
        <v>71.831491255219362</v>
      </c>
      <c r="H574" s="147">
        <v>77.334087999999994</v>
      </c>
      <c r="I574" s="147">
        <v>83.116200000000006</v>
      </c>
      <c r="J574" s="147">
        <v>88.904730666666666</v>
      </c>
      <c r="K574" s="147">
        <v>94.698849999999993</v>
      </c>
    </row>
    <row r="575" spans="2:11" x14ac:dyDescent="0.2">
      <c r="B575" s="21" t="str">
        <f t="shared" si="8"/>
        <v>ArmstrongWind2035RCP4.5</v>
      </c>
      <c r="C575" t="s">
        <v>260</v>
      </c>
      <c r="D575" t="s">
        <v>1</v>
      </c>
      <c r="E575" s="144" t="s">
        <v>193</v>
      </c>
      <c r="F575" s="144">
        <v>2035</v>
      </c>
      <c r="G575" s="147">
        <v>71.948550689551737</v>
      </c>
      <c r="H575" s="147">
        <v>77.471743499999988</v>
      </c>
      <c r="I575" s="147">
        <v>83.278050000000007</v>
      </c>
      <c r="J575" s="147">
        <v>89.089751500000006</v>
      </c>
      <c r="K575" s="147">
        <v>94.903859999999995</v>
      </c>
    </row>
    <row r="576" spans="2:11" x14ac:dyDescent="0.2">
      <c r="B576" s="21" t="str">
        <f t="shared" si="8"/>
        <v>ArmstrongWind2040RCP4.5</v>
      </c>
      <c r="C576" t="s">
        <v>260</v>
      </c>
      <c r="D576" t="s">
        <v>1</v>
      </c>
      <c r="E576" s="144" t="s">
        <v>193</v>
      </c>
      <c r="F576" s="144">
        <v>2040</v>
      </c>
      <c r="G576" s="147">
        <v>72.065610123884113</v>
      </c>
      <c r="H576" s="147">
        <v>77.609398999999982</v>
      </c>
      <c r="I576" s="147">
        <v>83.439900000000009</v>
      </c>
      <c r="J576" s="147">
        <v>89.274772333333345</v>
      </c>
      <c r="K576" s="147">
        <v>95.108869999999996</v>
      </c>
    </row>
    <row r="577" spans="2:11" x14ac:dyDescent="0.2">
      <c r="B577" s="21" t="str">
        <f t="shared" si="8"/>
        <v>ArmstrongWind2045RCP4.5</v>
      </c>
      <c r="C577" t="s">
        <v>260</v>
      </c>
      <c r="D577" t="s">
        <v>1</v>
      </c>
      <c r="E577" s="144" t="s">
        <v>193</v>
      </c>
      <c r="F577" s="144">
        <v>2045</v>
      </c>
      <c r="G577" s="147">
        <v>72.182669558216475</v>
      </c>
      <c r="H577" s="147">
        <v>77.74705449999999</v>
      </c>
      <c r="I577" s="147">
        <v>83.60175000000001</v>
      </c>
      <c r="J577" s="147">
        <v>89.459793166666671</v>
      </c>
      <c r="K577" s="147">
        <v>95.313879999999997</v>
      </c>
    </row>
    <row r="578" spans="2:11" x14ac:dyDescent="0.2">
      <c r="B578" s="21" t="str">
        <f t="shared" si="8"/>
        <v>ArmstrongWind2050RCP4.5</v>
      </c>
      <c r="C578" t="s">
        <v>260</v>
      </c>
      <c r="D578" t="s">
        <v>1</v>
      </c>
      <c r="E578" s="144" t="s">
        <v>193</v>
      </c>
      <c r="F578" s="144">
        <v>2050</v>
      </c>
      <c r="G578" s="147">
        <v>72.418699601319304</v>
      </c>
      <c r="H578" s="147">
        <v>78.023651999999984</v>
      </c>
      <c r="I578" s="147">
        <v>83.927940000000007</v>
      </c>
      <c r="J578" s="147">
        <v>89.831315000000004</v>
      </c>
      <c r="K578" s="147">
        <v>95.728946399999998</v>
      </c>
    </row>
    <row r="579" spans="2:11" x14ac:dyDescent="0.2">
      <c r="B579" s="21" t="str">
        <f t="shared" si="8"/>
        <v>ArmstrongWind2055RCP4.5</v>
      </c>
      <c r="C579" t="s">
        <v>260</v>
      </c>
      <c r="D579" t="s">
        <v>1</v>
      </c>
      <c r="E579" s="144" t="s">
        <v>193</v>
      </c>
      <c r="F579" s="144">
        <v>2055</v>
      </c>
      <c r="G579" s="147">
        <v>72.537670210089757</v>
      </c>
      <c r="H579" s="147">
        <v>78.162593999999984</v>
      </c>
      <c r="I579" s="147">
        <v>84.092280000000002</v>
      </c>
      <c r="J579" s="147">
        <v>90.01781600000001</v>
      </c>
      <c r="K579" s="147">
        <v>95.939002799999997</v>
      </c>
    </row>
    <row r="580" spans="2:11" x14ac:dyDescent="0.2">
      <c r="B580" s="21" t="str">
        <f t="shared" si="8"/>
        <v>ArmstrongWind2060RCP4.5</v>
      </c>
      <c r="C580" t="s">
        <v>260</v>
      </c>
      <c r="D580" t="s">
        <v>1</v>
      </c>
      <c r="E580" s="144" t="s">
        <v>193</v>
      </c>
      <c r="F580" s="144">
        <v>2060</v>
      </c>
      <c r="G580" s="147">
        <v>72.656640818860197</v>
      </c>
      <c r="H580" s="147">
        <v>78.301535999999999</v>
      </c>
      <c r="I580" s="147">
        <v>84.256619999999998</v>
      </c>
      <c r="J580" s="147">
        <v>90.204317000000003</v>
      </c>
      <c r="K580" s="147">
        <v>96.149059199999982</v>
      </c>
    </row>
    <row r="581" spans="2:11" x14ac:dyDescent="0.2">
      <c r="B581" s="21" t="str">
        <f t="shared" si="8"/>
        <v>ArmstrongWind2065RCP4.5</v>
      </c>
      <c r="C581" t="s">
        <v>260</v>
      </c>
      <c r="D581" t="s">
        <v>1</v>
      </c>
      <c r="E581" s="144" t="s">
        <v>193</v>
      </c>
      <c r="F581" s="144">
        <v>2065</v>
      </c>
      <c r="G581" s="147">
        <v>72.77561142763065</v>
      </c>
      <c r="H581" s="147">
        <v>78.440477999999999</v>
      </c>
      <c r="I581" s="147">
        <v>84.420959999999994</v>
      </c>
      <c r="J581" s="147">
        <v>90.39081800000001</v>
      </c>
      <c r="K581" s="147">
        <v>96.359115599999981</v>
      </c>
    </row>
    <row r="582" spans="2:11" x14ac:dyDescent="0.2">
      <c r="B582" s="21" t="str">
        <f t="shared" si="8"/>
        <v>ArmstrongWind2070RCP4.5</v>
      </c>
      <c r="C582" t="s">
        <v>260</v>
      </c>
      <c r="D582" t="s">
        <v>1</v>
      </c>
      <c r="E582" s="144" t="s">
        <v>193</v>
      </c>
      <c r="F582" s="144">
        <v>2070</v>
      </c>
      <c r="G582" s="147">
        <v>72.894582036401104</v>
      </c>
      <c r="H582" s="147">
        <v>78.579419999999999</v>
      </c>
      <c r="I582" s="147">
        <v>84.585299999999989</v>
      </c>
      <c r="J582" s="147">
        <v>90.577319000000003</v>
      </c>
      <c r="K582" s="147">
        <v>96.56917199999998</v>
      </c>
    </row>
    <row r="583" spans="2:11" x14ac:dyDescent="0.2">
      <c r="B583" s="21" t="str">
        <f t="shared" si="8"/>
        <v>ArmstrongWind2075RCP4.5</v>
      </c>
      <c r="C583" t="s">
        <v>260</v>
      </c>
      <c r="D583" t="s">
        <v>1</v>
      </c>
      <c r="E583" s="144" t="s">
        <v>193</v>
      </c>
      <c r="F583" s="144">
        <v>2075</v>
      </c>
      <c r="G583" s="147">
        <v>72.974612465995691</v>
      </c>
      <c r="H583" s="147">
        <v>78.670761499999998</v>
      </c>
      <c r="I583" s="147">
        <v>84.687666666666658</v>
      </c>
      <c r="J583" s="147">
        <v>90.689811666666671</v>
      </c>
      <c r="K583" s="147">
        <v>96.692177999999984</v>
      </c>
    </row>
    <row r="584" spans="2:11" x14ac:dyDescent="0.2">
      <c r="B584" s="21" t="str">
        <f t="shared" si="8"/>
        <v>ArmstrongWind2080RCP4.5</v>
      </c>
      <c r="C584" t="s">
        <v>260</v>
      </c>
      <c r="D584" t="s">
        <v>1</v>
      </c>
      <c r="E584" s="144" t="s">
        <v>193</v>
      </c>
      <c r="F584" s="144">
        <v>2080</v>
      </c>
      <c r="G584" s="147">
        <v>73.054642895590263</v>
      </c>
      <c r="H584" s="147">
        <v>78.762102999999996</v>
      </c>
      <c r="I584" s="147">
        <v>84.790033333333326</v>
      </c>
      <c r="J584" s="147">
        <v>90.802304333333339</v>
      </c>
      <c r="K584" s="147">
        <v>96.815183999999988</v>
      </c>
    </row>
    <row r="585" spans="2:11" x14ac:dyDescent="0.2">
      <c r="B585" s="21" t="str">
        <f t="shared" si="8"/>
        <v>ArmstrongWind2085RCP4.5</v>
      </c>
      <c r="C585" t="s">
        <v>260</v>
      </c>
      <c r="D585" t="s">
        <v>1</v>
      </c>
      <c r="E585" s="144" t="s">
        <v>193</v>
      </c>
      <c r="F585" s="144">
        <v>2085</v>
      </c>
      <c r="G585" s="147">
        <v>73.134673325184849</v>
      </c>
      <c r="H585" s="147">
        <v>78.853444499999995</v>
      </c>
      <c r="I585" s="147">
        <v>84.892399999999995</v>
      </c>
      <c r="J585" s="147">
        <v>90.914797000000007</v>
      </c>
      <c r="K585" s="147">
        <v>96.938189999999992</v>
      </c>
    </row>
    <row r="586" spans="2:11" x14ac:dyDescent="0.2">
      <c r="B586" s="21" t="str">
        <f t="shared" si="8"/>
        <v>ArmstrongWind2090RCP4.5</v>
      </c>
      <c r="C586" t="s">
        <v>260</v>
      </c>
      <c r="D586" t="s">
        <v>1</v>
      </c>
      <c r="E586" s="144" t="s">
        <v>193</v>
      </c>
      <c r="F586" s="144">
        <v>2090</v>
      </c>
      <c r="G586" s="147">
        <v>73.214703754779435</v>
      </c>
      <c r="H586" s="147">
        <v>78.944785999999993</v>
      </c>
      <c r="I586" s="147">
        <v>84.994766666666663</v>
      </c>
      <c r="J586" s="147">
        <v>91.027289666666675</v>
      </c>
      <c r="K586" s="147">
        <v>97.061195999999981</v>
      </c>
    </row>
    <row r="587" spans="2:11" x14ac:dyDescent="0.2">
      <c r="B587" s="21" t="str">
        <f t="shared" si="8"/>
        <v>ArmstrongWind2095RCP4.5</v>
      </c>
      <c r="C587" t="s">
        <v>260</v>
      </c>
      <c r="D587" t="s">
        <v>1</v>
      </c>
      <c r="E587" s="144" t="s">
        <v>193</v>
      </c>
      <c r="F587" s="144">
        <v>2095</v>
      </c>
      <c r="G587" s="147">
        <v>73.294734184374008</v>
      </c>
      <c r="H587" s="147">
        <v>79.036127499999992</v>
      </c>
      <c r="I587" s="147">
        <v>85.097133333333332</v>
      </c>
      <c r="J587" s="147">
        <v>91.139782333333343</v>
      </c>
      <c r="K587" s="147">
        <v>97.184201999999985</v>
      </c>
    </row>
    <row r="588" spans="2:11" x14ac:dyDescent="0.2">
      <c r="B588" s="21" t="str">
        <f t="shared" ref="B588:B651" si="9">C588&amp;D588&amp;F588&amp;E588</f>
        <v>ArmstrongWind2100RCP4.5</v>
      </c>
      <c r="C588" t="s">
        <v>260</v>
      </c>
      <c r="D588" t="s">
        <v>1</v>
      </c>
      <c r="E588" s="144" t="s">
        <v>193</v>
      </c>
      <c r="F588" s="144">
        <v>2100</v>
      </c>
      <c r="G588" s="147">
        <v>73.374764613968594</v>
      </c>
      <c r="H588" s="147">
        <v>79.127468999999991</v>
      </c>
      <c r="I588" s="147">
        <v>85.1995</v>
      </c>
      <c r="J588" s="147">
        <v>91.252275000000012</v>
      </c>
      <c r="K588" s="147">
        <v>97.307207999999989</v>
      </c>
    </row>
    <row r="589" spans="2:11" x14ac:dyDescent="0.2">
      <c r="B589" s="21" t="str">
        <f t="shared" si="9"/>
        <v>ArmstrongWind2023RCP6.0</v>
      </c>
      <c r="C589" t="s">
        <v>260</v>
      </c>
      <c r="D589" t="s">
        <v>1</v>
      </c>
      <c r="E589" s="144" t="s">
        <v>192</v>
      </c>
      <c r="F589" s="144">
        <v>2023</v>
      </c>
      <c r="G589" s="147">
        <v>71.597372386554625</v>
      </c>
      <c r="H589" s="147">
        <v>77.058776999999992</v>
      </c>
      <c r="I589" s="147">
        <v>82.792500000000004</v>
      </c>
      <c r="J589" s="147">
        <v>88.534689</v>
      </c>
      <c r="K589" s="147">
        <v>94.28882999999999</v>
      </c>
    </row>
    <row r="590" spans="2:11" x14ac:dyDescent="0.2">
      <c r="B590" s="21" t="str">
        <f t="shared" si="9"/>
        <v>ArmstrongWind2025RCP6.0</v>
      </c>
      <c r="C590" t="s">
        <v>260</v>
      </c>
      <c r="D590" t="s">
        <v>1</v>
      </c>
      <c r="E590" s="144" t="s">
        <v>192</v>
      </c>
      <c r="F590" s="144">
        <v>2025</v>
      </c>
      <c r="G590" s="147">
        <v>71.714431820887</v>
      </c>
      <c r="H590" s="147">
        <v>77.196432499999986</v>
      </c>
      <c r="I590" s="147">
        <v>82.954350000000005</v>
      </c>
      <c r="J590" s="147">
        <v>88.71970983333334</v>
      </c>
      <c r="K590" s="147">
        <v>94.493839999999992</v>
      </c>
    </row>
    <row r="591" spans="2:11" x14ac:dyDescent="0.2">
      <c r="B591" s="21" t="str">
        <f t="shared" si="9"/>
        <v>ArmstrongWind2030RCP6.0</v>
      </c>
      <c r="C591" t="s">
        <v>260</v>
      </c>
      <c r="D591" t="s">
        <v>1</v>
      </c>
      <c r="E591" s="144" t="s">
        <v>192</v>
      </c>
      <c r="F591" s="144">
        <v>2030</v>
      </c>
      <c r="G591" s="147">
        <v>71.831491255219362</v>
      </c>
      <c r="H591" s="147">
        <v>77.334087999999994</v>
      </c>
      <c r="I591" s="147">
        <v>83.116200000000006</v>
      </c>
      <c r="J591" s="147">
        <v>88.904730666666666</v>
      </c>
      <c r="K591" s="147">
        <v>94.698849999999993</v>
      </c>
    </row>
    <row r="592" spans="2:11" x14ac:dyDescent="0.2">
      <c r="B592" s="21" t="str">
        <f t="shared" si="9"/>
        <v>ArmstrongWind2035RCP6.0</v>
      </c>
      <c r="C592" t="s">
        <v>260</v>
      </c>
      <c r="D592" t="s">
        <v>1</v>
      </c>
      <c r="E592" s="144" t="s">
        <v>192</v>
      </c>
      <c r="F592" s="144">
        <v>2035</v>
      </c>
      <c r="G592" s="147">
        <v>71.948550689551737</v>
      </c>
      <c r="H592" s="147">
        <v>77.471743499999988</v>
      </c>
      <c r="I592" s="147">
        <v>83.278050000000007</v>
      </c>
      <c r="J592" s="147">
        <v>89.089751500000006</v>
      </c>
      <c r="K592" s="147">
        <v>94.903859999999995</v>
      </c>
    </row>
    <row r="593" spans="2:11" x14ac:dyDescent="0.2">
      <c r="B593" s="21" t="str">
        <f t="shared" si="9"/>
        <v>ArmstrongWind2040RCP6.0</v>
      </c>
      <c r="C593" t="s">
        <v>260</v>
      </c>
      <c r="D593" t="s">
        <v>1</v>
      </c>
      <c r="E593" s="144" t="s">
        <v>192</v>
      </c>
      <c r="F593" s="144">
        <v>2040</v>
      </c>
      <c r="G593" s="147">
        <v>72.065610123884113</v>
      </c>
      <c r="H593" s="147">
        <v>77.609398999999982</v>
      </c>
      <c r="I593" s="147">
        <v>83.439900000000009</v>
      </c>
      <c r="J593" s="147">
        <v>89.274772333333345</v>
      </c>
      <c r="K593" s="147">
        <v>95.108869999999996</v>
      </c>
    </row>
    <row r="594" spans="2:11" x14ac:dyDescent="0.2">
      <c r="B594" s="21" t="str">
        <f t="shared" si="9"/>
        <v>ArmstrongWind2045RCP6.0</v>
      </c>
      <c r="C594" t="s">
        <v>260</v>
      </c>
      <c r="D594" t="s">
        <v>1</v>
      </c>
      <c r="E594" s="144" t="s">
        <v>192</v>
      </c>
      <c r="F594" s="144">
        <v>2045</v>
      </c>
      <c r="G594" s="147">
        <v>72.182669558216475</v>
      </c>
      <c r="H594" s="147">
        <v>77.74705449999999</v>
      </c>
      <c r="I594" s="147">
        <v>83.60175000000001</v>
      </c>
      <c r="J594" s="147">
        <v>89.459793166666671</v>
      </c>
      <c r="K594" s="147">
        <v>95.313879999999997</v>
      </c>
    </row>
    <row r="595" spans="2:11" x14ac:dyDescent="0.2">
      <c r="B595" s="21" t="str">
        <f t="shared" si="9"/>
        <v>ArmstrongWind2050RCP6.0</v>
      </c>
      <c r="C595" t="s">
        <v>260</v>
      </c>
      <c r="D595" t="s">
        <v>1</v>
      </c>
      <c r="E595" s="144" t="s">
        <v>192</v>
      </c>
      <c r="F595" s="144">
        <v>2050</v>
      </c>
      <c r="G595" s="147">
        <v>72.418699601319304</v>
      </c>
      <c r="H595" s="147">
        <v>78.023651999999984</v>
      </c>
      <c r="I595" s="147">
        <v>83.927940000000007</v>
      </c>
      <c r="J595" s="147">
        <v>89.831315000000004</v>
      </c>
      <c r="K595" s="147">
        <v>95.728946399999998</v>
      </c>
    </row>
    <row r="596" spans="2:11" x14ac:dyDescent="0.2">
      <c r="B596" s="21" t="str">
        <f t="shared" si="9"/>
        <v>ArmstrongWind2055RCP6.0</v>
      </c>
      <c r="C596" t="s">
        <v>260</v>
      </c>
      <c r="D596" t="s">
        <v>1</v>
      </c>
      <c r="E596" s="144" t="s">
        <v>192</v>
      </c>
      <c r="F596" s="144">
        <v>2055</v>
      </c>
      <c r="G596" s="147">
        <v>72.537670210089757</v>
      </c>
      <c r="H596" s="147">
        <v>78.162593999999984</v>
      </c>
      <c r="I596" s="147">
        <v>84.092280000000002</v>
      </c>
      <c r="J596" s="147">
        <v>90.01781600000001</v>
      </c>
      <c r="K596" s="147">
        <v>95.939002799999997</v>
      </c>
    </row>
    <row r="597" spans="2:11" x14ac:dyDescent="0.2">
      <c r="B597" s="21" t="str">
        <f t="shared" si="9"/>
        <v>ArmstrongWind2060RCP6.0</v>
      </c>
      <c r="C597" t="s">
        <v>260</v>
      </c>
      <c r="D597" t="s">
        <v>1</v>
      </c>
      <c r="E597" s="144" t="s">
        <v>192</v>
      </c>
      <c r="F597" s="144">
        <v>2060</v>
      </c>
      <c r="G597" s="147">
        <v>72.656640818860197</v>
      </c>
      <c r="H597" s="147">
        <v>78.301535999999999</v>
      </c>
      <c r="I597" s="147">
        <v>84.256619999999998</v>
      </c>
      <c r="J597" s="147">
        <v>90.204317000000003</v>
      </c>
      <c r="K597" s="147">
        <v>96.149059199999982</v>
      </c>
    </row>
    <row r="598" spans="2:11" x14ac:dyDescent="0.2">
      <c r="B598" s="21" t="str">
        <f t="shared" si="9"/>
        <v>ArmstrongWind2065RCP6.0</v>
      </c>
      <c r="C598" t="s">
        <v>260</v>
      </c>
      <c r="D598" t="s">
        <v>1</v>
      </c>
      <c r="E598" s="144" t="s">
        <v>192</v>
      </c>
      <c r="F598" s="144">
        <v>2065</v>
      </c>
      <c r="G598" s="147">
        <v>72.77561142763065</v>
      </c>
      <c r="H598" s="147">
        <v>78.440477999999999</v>
      </c>
      <c r="I598" s="147">
        <v>84.420959999999994</v>
      </c>
      <c r="J598" s="147">
        <v>90.39081800000001</v>
      </c>
      <c r="K598" s="147">
        <v>96.359115599999981</v>
      </c>
    </row>
    <row r="599" spans="2:11" x14ac:dyDescent="0.2">
      <c r="B599" s="21" t="str">
        <f t="shared" si="9"/>
        <v>ArmstrongWind2070RCP6.0</v>
      </c>
      <c r="C599" t="s">
        <v>260</v>
      </c>
      <c r="D599" t="s">
        <v>1</v>
      </c>
      <c r="E599" s="144" t="s">
        <v>192</v>
      </c>
      <c r="F599" s="144">
        <v>2070</v>
      </c>
      <c r="G599" s="147">
        <v>72.894582036401104</v>
      </c>
      <c r="H599" s="147">
        <v>78.579419999999999</v>
      </c>
      <c r="I599" s="147">
        <v>84.585299999999989</v>
      </c>
      <c r="J599" s="147">
        <v>90.577319000000003</v>
      </c>
      <c r="K599" s="147">
        <v>96.56917199999998</v>
      </c>
    </row>
    <row r="600" spans="2:11" x14ac:dyDescent="0.2">
      <c r="B600" s="21" t="str">
        <f t="shared" si="9"/>
        <v>ArmstrongWind2075RCP6.0</v>
      </c>
      <c r="C600" t="s">
        <v>260</v>
      </c>
      <c r="D600" t="s">
        <v>1</v>
      </c>
      <c r="E600" s="144" t="s">
        <v>192</v>
      </c>
      <c r="F600" s="144">
        <v>2075</v>
      </c>
      <c r="G600" s="147">
        <v>73.014627680792984</v>
      </c>
      <c r="H600" s="147">
        <v>78.716432249999997</v>
      </c>
      <c r="I600" s="147">
        <v>84.738849999999985</v>
      </c>
      <c r="J600" s="147">
        <v>90.746058000000005</v>
      </c>
      <c r="K600" s="147">
        <v>96.753680999999986</v>
      </c>
    </row>
    <row r="601" spans="2:11" x14ac:dyDescent="0.2">
      <c r="B601" s="21" t="str">
        <f t="shared" si="9"/>
        <v>ArmstrongWind2080RCP6.0</v>
      </c>
      <c r="C601" t="s">
        <v>260</v>
      </c>
      <c r="D601" t="s">
        <v>1</v>
      </c>
      <c r="E601" s="144" t="s">
        <v>192</v>
      </c>
      <c r="F601" s="144">
        <v>2080</v>
      </c>
      <c r="G601" s="147">
        <v>73.134673325184849</v>
      </c>
      <c r="H601" s="147">
        <v>78.853444499999995</v>
      </c>
      <c r="I601" s="147">
        <v>84.892399999999995</v>
      </c>
      <c r="J601" s="147">
        <v>90.914797000000007</v>
      </c>
      <c r="K601" s="147">
        <v>96.938189999999992</v>
      </c>
    </row>
    <row r="602" spans="2:11" x14ac:dyDescent="0.2">
      <c r="B602" s="21" t="str">
        <f t="shared" si="9"/>
        <v>ArmstrongWind2085RCP6.0</v>
      </c>
      <c r="C602" t="s">
        <v>260</v>
      </c>
      <c r="D602" t="s">
        <v>1</v>
      </c>
      <c r="E602" s="144" t="s">
        <v>192</v>
      </c>
      <c r="F602" s="144">
        <v>2085</v>
      </c>
      <c r="G602" s="147">
        <v>73.254718969576714</v>
      </c>
      <c r="H602" s="147">
        <v>78.990456749999993</v>
      </c>
      <c r="I602" s="147">
        <v>85.045950000000005</v>
      </c>
      <c r="J602" s="147">
        <v>91.083536000000009</v>
      </c>
      <c r="K602" s="147">
        <v>97.122698999999983</v>
      </c>
    </row>
    <row r="603" spans="2:11" x14ac:dyDescent="0.2">
      <c r="B603" s="21" t="str">
        <f t="shared" si="9"/>
        <v>ArmstrongWind2090RCP6.0</v>
      </c>
      <c r="C603" t="s">
        <v>260</v>
      </c>
      <c r="D603" t="s">
        <v>1</v>
      </c>
      <c r="E603" s="144" t="s">
        <v>192</v>
      </c>
      <c r="F603" s="144">
        <v>2090</v>
      </c>
      <c r="G603" s="147">
        <v>73.346096997397396</v>
      </c>
      <c r="H603" s="147">
        <v>79.09402</v>
      </c>
      <c r="I603" s="147">
        <v>85.16076666666666</v>
      </c>
      <c r="J603" s="147">
        <v>91.207870000000014</v>
      </c>
      <c r="K603" s="147">
        <v>97.259897999999993</v>
      </c>
    </row>
    <row r="604" spans="2:11" x14ac:dyDescent="0.2">
      <c r="B604" s="21" t="str">
        <f t="shared" si="9"/>
        <v>ArmstrongWind2095RCP6.0</v>
      </c>
      <c r="C604" t="s">
        <v>260</v>
      </c>
      <c r="D604" t="s">
        <v>1</v>
      </c>
      <c r="E604" s="144" t="s">
        <v>192</v>
      </c>
      <c r="F604" s="144">
        <v>2095</v>
      </c>
      <c r="G604" s="147">
        <v>73.317429380826212</v>
      </c>
      <c r="H604" s="147">
        <v>79.060570999999996</v>
      </c>
      <c r="I604" s="147">
        <v>85.122033333333334</v>
      </c>
      <c r="J604" s="147">
        <v>91.163465000000002</v>
      </c>
      <c r="K604" s="147">
        <v>97.212587999999982</v>
      </c>
    </row>
    <row r="605" spans="2:11" x14ac:dyDescent="0.2">
      <c r="B605" s="21" t="str">
        <f t="shared" si="9"/>
        <v>ArmstrongWind2100RCP6.0</v>
      </c>
      <c r="C605" t="s">
        <v>260</v>
      </c>
      <c r="D605" t="s">
        <v>1</v>
      </c>
      <c r="E605" s="144" t="s">
        <v>192</v>
      </c>
      <c r="F605" s="144">
        <v>2100</v>
      </c>
      <c r="G605" s="147">
        <v>73.288761764255014</v>
      </c>
      <c r="H605" s="147">
        <v>79.027122000000006</v>
      </c>
      <c r="I605" s="147">
        <v>85.083299999999994</v>
      </c>
      <c r="J605" s="147">
        <v>91.119060000000005</v>
      </c>
      <c r="K605" s="147">
        <v>97.165277999999986</v>
      </c>
    </row>
    <row r="606" spans="2:11" x14ac:dyDescent="0.2">
      <c r="B606" s="21" t="str">
        <f t="shared" si="9"/>
        <v>ArmstrongWind2023RCP8.5</v>
      </c>
      <c r="C606" t="s">
        <v>260</v>
      </c>
      <c r="D606" t="s">
        <v>1</v>
      </c>
      <c r="E606" s="144" t="s">
        <v>191</v>
      </c>
      <c r="F606" s="144">
        <v>2023</v>
      </c>
      <c r="G606" s="147">
        <v>71.597372386554625</v>
      </c>
      <c r="H606" s="147">
        <v>77.058776999999992</v>
      </c>
      <c r="I606" s="147">
        <v>82.792500000000004</v>
      </c>
      <c r="J606" s="147">
        <v>88.534689</v>
      </c>
      <c r="K606" s="147">
        <v>94.28882999999999</v>
      </c>
    </row>
    <row r="607" spans="2:11" x14ac:dyDescent="0.2">
      <c r="B607" s="21" t="str">
        <f t="shared" si="9"/>
        <v>ArmstrongWind2025RCP8.5</v>
      </c>
      <c r="C607" t="s">
        <v>260</v>
      </c>
      <c r="D607" t="s">
        <v>1</v>
      </c>
      <c r="E607" s="144" t="s">
        <v>191</v>
      </c>
      <c r="F607" s="144">
        <v>2025</v>
      </c>
      <c r="G607" s="147">
        <v>71.831491255219362</v>
      </c>
      <c r="H607" s="147">
        <v>77.334087999999994</v>
      </c>
      <c r="I607" s="147">
        <v>83.116200000000006</v>
      </c>
      <c r="J607" s="147">
        <v>88.904730666666666</v>
      </c>
      <c r="K607" s="147">
        <v>94.698849999999993</v>
      </c>
    </row>
    <row r="608" spans="2:11" x14ac:dyDescent="0.2">
      <c r="B608" s="21" t="str">
        <f t="shared" si="9"/>
        <v>ArmstrongWind2030RCP8.5</v>
      </c>
      <c r="C608" t="s">
        <v>260</v>
      </c>
      <c r="D608" t="s">
        <v>1</v>
      </c>
      <c r="E608" s="144" t="s">
        <v>191</v>
      </c>
      <c r="F608" s="144">
        <v>2030</v>
      </c>
      <c r="G608" s="147">
        <v>72.065610123884113</v>
      </c>
      <c r="H608" s="147">
        <v>77.609398999999982</v>
      </c>
      <c r="I608" s="147">
        <v>83.439900000000009</v>
      </c>
      <c r="J608" s="147">
        <v>89.274772333333345</v>
      </c>
      <c r="K608" s="147">
        <v>95.108869999999996</v>
      </c>
    </row>
    <row r="609" spans="2:11" x14ac:dyDescent="0.2">
      <c r="B609" s="21" t="str">
        <f t="shared" si="9"/>
        <v>ArmstrongWind2035RCP8.5</v>
      </c>
      <c r="C609" t="s">
        <v>260</v>
      </c>
      <c r="D609" t="s">
        <v>1</v>
      </c>
      <c r="E609" s="144" t="s">
        <v>191</v>
      </c>
      <c r="F609" s="144">
        <v>2035</v>
      </c>
      <c r="G609" s="147">
        <v>72.29972899254885</v>
      </c>
      <c r="H609" s="147">
        <v>77.884709999999984</v>
      </c>
      <c r="I609" s="147">
        <v>83.763600000000011</v>
      </c>
      <c r="J609" s="147">
        <v>89.644814000000011</v>
      </c>
      <c r="K609" s="147">
        <v>95.518889999999999</v>
      </c>
    </row>
    <row r="610" spans="2:11" x14ac:dyDescent="0.2">
      <c r="B610" s="21" t="str">
        <f t="shared" si="9"/>
        <v>ArmstrongWind2040RCP8.5</v>
      </c>
      <c r="C610" t="s">
        <v>260</v>
      </c>
      <c r="D610" t="s">
        <v>1</v>
      </c>
      <c r="E610" s="144" t="s">
        <v>191</v>
      </c>
      <c r="F610" s="144">
        <v>2040</v>
      </c>
      <c r="G610" s="147">
        <v>72.498013340499597</v>
      </c>
      <c r="H610" s="147">
        <v>78.116279999999989</v>
      </c>
      <c r="I610" s="147">
        <v>84.037500000000009</v>
      </c>
      <c r="J610" s="147">
        <v>89.955649000000008</v>
      </c>
      <c r="K610" s="147">
        <v>95.868983999999998</v>
      </c>
    </row>
    <row r="611" spans="2:11" x14ac:dyDescent="0.2">
      <c r="B611" s="21" t="str">
        <f t="shared" si="9"/>
        <v>ArmstrongWind2045RCP8.5</v>
      </c>
      <c r="C611" t="s">
        <v>260</v>
      </c>
      <c r="D611" t="s">
        <v>1</v>
      </c>
      <c r="E611" s="144" t="s">
        <v>191</v>
      </c>
      <c r="F611" s="144">
        <v>2045</v>
      </c>
      <c r="G611" s="147">
        <v>72.696297688450358</v>
      </c>
      <c r="H611" s="147">
        <v>78.347849999999994</v>
      </c>
      <c r="I611" s="147">
        <v>84.311399999999992</v>
      </c>
      <c r="J611" s="147">
        <v>90.266484000000005</v>
      </c>
      <c r="K611" s="147">
        <v>96.219077999999982</v>
      </c>
    </row>
    <row r="612" spans="2:11" x14ac:dyDescent="0.2">
      <c r="B612" s="21" t="str">
        <f t="shared" si="9"/>
        <v>ArmstrongWind2050RCP8.5</v>
      </c>
      <c r="C612" t="s">
        <v>260</v>
      </c>
      <c r="D612" t="s">
        <v>1</v>
      </c>
      <c r="E612" s="144" t="s">
        <v>191</v>
      </c>
      <c r="F612" s="144">
        <v>2050</v>
      </c>
      <c r="G612" s="147">
        <v>73.054642895590263</v>
      </c>
      <c r="H612" s="147">
        <v>78.762102999999996</v>
      </c>
      <c r="I612" s="147">
        <v>84.790033333333326</v>
      </c>
      <c r="J612" s="147">
        <v>90.802304333333339</v>
      </c>
      <c r="K612" s="147">
        <v>96.815183999999988</v>
      </c>
    </row>
    <row r="613" spans="2:11" x14ac:dyDescent="0.2">
      <c r="B613" s="21" t="str">
        <f t="shared" si="9"/>
        <v>ArmstrongWind2055RCP8.5</v>
      </c>
      <c r="C613" t="s">
        <v>260</v>
      </c>
      <c r="D613" t="s">
        <v>1</v>
      </c>
      <c r="E613" s="144" t="s">
        <v>191</v>
      </c>
      <c r="F613" s="144">
        <v>2055</v>
      </c>
      <c r="G613" s="147">
        <v>73.214703754779435</v>
      </c>
      <c r="H613" s="147">
        <v>78.944785999999993</v>
      </c>
      <c r="I613" s="147">
        <v>84.994766666666663</v>
      </c>
      <c r="J613" s="147">
        <v>91.027289666666675</v>
      </c>
      <c r="K613" s="147">
        <v>97.061195999999981</v>
      </c>
    </row>
    <row r="614" spans="2:11" x14ac:dyDescent="0.2">
      <c r="B614" s="21" t="str">
        <f t="shared" si="9"/>
        <v>ArmstrongWind2060RCP8.5</v>
      </c>
      <c r="C614" t="s">
        <v>260</v>
      </c>
      <c r="D614" t="s">
        <v>1</v>
      </c>
      <c r="E614" s="144" t="s">
        <v>191</v>
      </c>
      <c r="F614" s="144">
        <v>2060</v>
      </c>
      <c r="G614" s="147">
        <v>73.346096997397396</v>
      </c>
      <c r="H614" s="147">
        <v>79.09402</v>
      </c>
      <c r="I614" s="147">
        <v>85.16076666666666</v>
      </c>
      <c r="J614" s="147">
        <v>91.207870000000014</v>
      </c>
      <c r="K614" s="147">
        <v>97.259897999999993</v>
      </c>
    </row>
    <row r="615" spans="2:11" x14ac:dyDescent="0.2">
      <c r="B615" s="21" t="str">
        <f t="shared" si="9"/>
        <v>ArmstrongWind2065RCP8.5</v>
      </c>
      <c r="C615" t="s">
        <v>260</v>
      </c>
      <c r="D615" t="s">
        <v>1</v>
      </c>
      <c r="E615" s="144" t="s">
        <v>191</v>
      </c>
      <c r="F615" s="144">
        <v>2065</v>
      </c>
      <c r="G615" s="147">
        <v>73.317429380826212</v>
      </c>
      <c r="H615" s="147">
        <v>79.060570999999996</v>
      </c>
      <c r="I615" s="147">
        <v>85.122033333333334</v>
      </c>
      <c r="J615" s="147">
        <v>91.163465000000002</v>
      </c>
      <c r="K615" s="147">
        <v>97.212587999999982</v>
      </c>
    </row>
    <row r="616" spans="2:11" x14ac:dyDescent="0.2">
      <c r="B616" s="21" t="str">
        <f t="shared" si="9"/>
        <v>ArmstrongWind2070RCP8.5</v>
      </c>
      <c r="C616" t="s">
        <v>260</v>
      </c>
      <c r="D616" t="s">
        <v>1</v>
      </c>
      <c r="E616" s="144" t="s">
        <v>191</v>
      </c>
      <c r="F616" s="144">
        <v>2070</v>
      </c>
      <c r="G616" s="147">
        <v>73.460767463682174</v>
      </c>
      <c r="H616" s="147">
        <v>79.245827000000006</v>
      </c>
      <c r="I616" s="147">
        <v>85.359966666666665</v>
      </c>
      <c r="J616" s="147">
        <v>91.444696666666673</v>
      </c>
      <c r="K616" s="147">
        <v>97.537449999999993</v>
      </c>
    </row>
    <row r="617" spans="2:11" x14ac:dyDescent="0.2">
      <c r="B617" s="21" t="str">
        <f t="shared" si="9"/>
        <v>ArmstrongWind2075RCP8.5</v>
      </c>
      <c r="C617" t="s">
        <v>260</v>
      </c>
      <c r="D617" t="s">
        <v>1</v>
      </c>
      <c r="E617" s="144" t="s">
        <v>191</v>
      </c>
      <c r="F617" s="144">
        <v>2075</v>
      </c>
      <c r="G617" s="147">
        <v>73.632773163109334</v>
      </c>
      <c r="H617" s="147">
        <v>79.464531999999991</v>
      </c>
      <c r="I617" s="147">
        <v>85.636633333333322</v>
      </c>
      <c r="J617" s="147">
        <v>91.770333333333326</v>
      </c>
      <c r="K617" s="147">
        <v>97.909621999999985</v>
      </c>
    </row>
    <row r="618" spans="2:11" x14ac:dyDescent="0.2">
      <c r="B618" s="21" t="str">
        <f t="shared" si="9"/>
        <v>ArmstrongWind2080RCP8.5</v>
      </c>
      <c r="C618" t="s">
        <v>260</v>
      </c>
      <c r="D618" t="s">
        <v>1</v>
      </c>
      <c r="E618" s="144" t="s">
        <v>191</v>
      </c>
      <c r="F618" s="144">
        <v>2080</v>
      </c>
      <c r="G618" s="147">
        <v>73.804778862536494</v>
      </c>
      <c r="H618" s="147">
        <v>79.683236999999991</v>
      </c>
      <c r="I618" s="147">
        <v>85.913299999999992</v>
      </c>
      <c r="J618" s="147">
        <v>92.095969999999994</v>
      </c>
      <c r="K618" s="147">
        <v>98.281793999999991</v>
      </c>
    </row>
    <row r="619" spans="2:11" x14ac:dyDescent="0.2">
      <c r="B619" s="21" t="str">
        <f t="shared" si="9"/>
        <v>ArmstrongWind2085RCP8.5</v>
      </c>
      <c r="C619" t="s">
        <v>260</v>
      </c>
      <c r="D619" t="s">
        <v>1</v>
      </c>
      <c r="E619" s="144" t="s">
        <v>191</v>
      </c>
      <c r="F619" s="144">
        <v>2085</v>
      </c>
      <c r="G619" s="147">
        <v>73.82269612289349</v>
      </c>
      <c r="H619" s="147">
        <v>79.698674999999994</v>
      </c>
      <c r="I619" s="147">
        <v>85.929900000000004</v>
      </c>
      <c r="J619" s="147">
        <v>92.113731999999999</v>
      </c>
      <c r="K619" s="147">
        <v>98.300717999999989</v>
      </c>
    </row>
    <row r="620" spans="2:11" x14ac:dyDescent="0.2">
      <c r="B620" s="21" t="str">
        <f t="shared" si="9"/>
        <v>ArmstrongWind2090RCP8.5</v>
      </c>
      <c r="C620" t="s">
        <v>260</v>
      </c>
      <c r="D620" t="s">
        <v>1</v>
      </c>
      <c r="E620" s="144" t="s">
        <v>191</v>
      </c>
      <c r="F620" s="144">
        <v>2090</v>
      </c>
      <c r="G620" s="147">
        <v>73.840613383250485</v>
      </c>
      <c r="H620" s="147">
        <v>79.714112999999998</v>
      </c>
      <c r="I620" s="147">
        <v>85.9465</v>
      </c>
      <c r="J620" s="147">
        <v>92.131494000000018</v>
      </c>
      <c r="K620" s="147">
        <v>98.319641999999988</v>
      </c>
    </row>
    <row r="621" spans="2:11" x14ac:dyDescent="0.2">
      <c r="B621" s="21" t="str">
        <f t="shared" si="9"/>
        <v>ArmstrongWind2095RCP8.5</v>
      </c>
      <c r="C621" t="s">
        <v>260</v>
      </c>
      <c r="D621" t="s">
        <v>1</v>
      </c>
      <c r="E621" s="144" t="s">
        <v>191</v>
      </c>
      <c r="F621" s="144">
        <v>2095</v>
      </c>
      <c r="G621" s="147">
        <v>73.840613383250485</v>
      </c>
      <c r="H621" s="147">
        <v>79.714112999999998</v>
      </c>
      <c r="I621" s="147">
        <v>85.9465</v>
      </c>
      <c r="J621" s="147">
        <v>92.131494000000018</v>
      </c>
      <c r="K621" s="147">
        <v>98.319641999999988</v>
      </c>
    </row>
    <row r="622" spans="2:11" x14ac:dyDescent="0.2">
      <c r="B622" s="21" t="str">
        <f t="shared" si="9"/>
        <v>ArmstrongWind2100RCP8.5</v>
      </c>
      <c r="C622" t="s">
        <v>260</v>
      </c>
      <c r="D622" t="s">
        <v>1</v>
      </c>
      <c r="E622" s="144" t="s">
        <v>191</v>
      </c>
      <c r="F622" s="144">
        <v>2100</v>
      </c>
      <c r="G622" s="147">
        <v>73.840613383250485</v>
      </c>
      <c r="H622" s="147">
        <v>79.714112999999998</v>
      </c>
      <c r="I622" s="147">
        <v>85.9465</v>
      </c>
      <c r="J622" s="147">
        <v>92.131494000000018</v>
      </c>
      <c r="K622" s="147">
        <v>98.319641999999988</v>
      </c>
    </row>
    <row r="623" spans="2:11" x14ac:dyDescent="0.2">
      <c r="B623" s="21" t="str">
        <f t="shared" si="9"/>
        <v>ArnpriorIce Accretion2023RCP4.5</v>
      </c>
      <c r="C623" t="s">
        <v>261</v>
      </c>
      <c r="D623" t="s">
        <v>486</v>
      </c>
      <c r="E623" s="144" t="s">
        <v>193</v>
      </c>
      <c r="F623" s="144">
        <v>2023</v>
      </c>
      <c r="G623" s="147">
        <v>18.581178831977461</v>
      </c>
      <c r="H623" s="147">
        <v>22.07385</v>
      </c>
      <c r="I623" s="147">
        <v>26.513999999999999</v>
      </c>
      <c r="J623" s="147">
        <v>29.899799999999999</v>
      </c>
      <c r="K623" s="147">
        <v>33.305579999999999</v>
      </c>
    </row>
    <row r="624" spans="2:11" x14ac:dyDescent="0.2">
      <c r="B624" s="21" t="str">
        <f t="shared" si="9"/>
        <v>ArnpriorIce Accretion2025RCP4.5</v>
      </c>
      <c r="C624" t="s">
        <v>261</v>
      </c>
      <c r="D624" t="s">
        <v>486</v>
      </c>
      <c r="E624" s="144" t="s">
        <v>193</v>
      </c>
      <c r="F624" s="144">
        <v>2025</v>
      </c>
      <c r="G624" s="147">
        <v>18.578047524456061</v>
      </c>
      <c r="H624" s="147">
        <v>22.066379999999999</v>
      </c>
      <c r="I624" s="147">
        <v>26.500499999999999</v>
      </c>
      <c r="J624" s="147">
        <v>29.884544999999999</v>
      </c>
      <c r="K624" s="147">
        <v>33.282899999999998</v>
      </c>
    </row>
    <row r="625" spans="2:11" x14ac:dyDescent="0.2">
      <c r="B625" s="21" t="str">
        <f t="shared" si="9"/>
        <v>ArnpriorIce Accretion2030RCP4.5</v>
      </c>
      <c r="C625" t="s">
        <v>261</v>
      </c>
      <c r="D625" t="s">
        <v>486</v>
      </c>
      <c r="E625" s="144" t="s">
        <v>193</v>
      </c>
      <c r="F625" s="144">
        <v>2030</v>
      </c>
      <c r="G625" s="147">
        <v>18.574916216934664</v>
      </c>
      <c r="H625" s="147">
        <v>22.058910000000001</v>
      </c>
      <c r="I625" s="147">
        <v>26.486999999999998</v>
      </c>
      <c r="J625" s="147">
        <v>29.869289999999999</v>
      </c>
      <c r="K625" s="147">
        <v>33.260219999999997</v>
      </c>
    </row>
    <row r="626" spans="2:11" x14ac:dyDescent="0.2">
      <c r="B626" s="21" t="str">
        <f t="shared" si="9"/>
        <v>ArnpriorIce Accretion2035RCP4.5</v>
      </c>
      <c r="C626" t="s">
        <v>261</v>
      </c>
      <c r="D626" t="s">
        <v>486</v>
      </c>
      <c r="E626" s="144" t="s">
        <v>193</v>
      </c>
      <c r="F626" s="144">
        <v>2035</v>
      </c>
      <c r="G626" s="147">
        <v>18.571784909413267</v>
      </c>
      <c r="H626" s="147">
        <v>22.051439999999999</v>
      </c>
      <c r="I626" s="147">
        <v>26.473500000000001</v>
      </c>
      <c r="J626" s="147">
        <v>29.854034999999996</v>
      </c>
      <c r="K626" s="147">
        <v>33.237539999999996</v>
      </c>
    </row>
    <row r="627" spans="2:11" x14ac:dyDescent="0.2">
      <c r="B627" s="21" t="str">
        <f t="shared" si="9"/>
        <v>ArnpriorIce Accretion2040RCP4.5</v>
      </c>
      <c r="C627" t="s">
        <v>261</v>
      </c>
      <c r="D627" t="s">
        <v>486</v>
      </c>
      <c r="E627" s="144" t="s">
        <v>193</v>
      </c>
      <c r="F627" s="144">
        <v>2040</v>
      </c>
      <c r="G627" s="147">
        <v>18.568653601891867</v>
      </c>
      <c r="H627" s="147">
        <v>22.043969999999998</v>
      </c>
      <c r="I627" s="147">
        <v>26.46</v>
      </c>
      <c r="J627" s="147">
        <v>29.838779999999996</v>
      </c>
      <c r="K627" s="147">
        <v>33.214860000000002</v>
      </c>
    </row>
    <row r="628" spans="2:11" x14ac:dyDescent="0.2">
      <c r="B628" s="21" t="str">
        <f t="shared" si="9"/>
        <v>ArnpriorIce Accretion2045RCP4.5</v>
      </c>
      <c r="C628" t="s">
        <v>261</v>
      </c>
      <c r="D628" t="s">
        <v>486</v>
      </c>
      <c r="E628" s="144" t="s">
        <v>193</v>
      </c>
      <c r="F628" s="144">
        <v>2045</v>
      </c>
      <c r="G628" s="147">
        <v>18.565522294370467</v>
      </c>
      <c r="H628" s="147">
        <v>22.0365</v>
      </c>
      <c r="I628" s="147">
        <v>26.4465</v>
      </c>
      <c r="J628" s="147">
        <v>29.823524999999997</v>
      </c>
      <c r="K628" s="147">
        <v>33.19218</v>
      </c>
    </row>
    <row r="629" spans="2:11" x14ac:dyDescent="0.2">
      <c r="B629" s="21" t="str">
        <f t="shared" si="9"/>
        <v>ArnpriorIce Accretion2050RCP4.5</v>
      </c>
      <c r="C629" t="s">
        <v>261</v>
      </c>
      <c r="D629" t="s">
        <v>486</v>
      </c>
      <c r="E629" s="144" t="s">
        <v>193</v>
      </c>
      <c r="F629" s="144">
        <v>2050</v>
      </c>
      <c r="G629" s="147">
        <v>18.573663693926104</v>
      </c>
      <c r="H629" s="147">
        <v>22.060403999999998</v>
      </c>
      <c r="I629" s="147">
        <v>26.4924</v>
      </c>
      <c r="J629" s="147">
        <v>29.887595999999998</v>
      </c>
      <c r="K629" s="147">
        <v>33.264755999999998</v>
      </c>
    </row>
    <row r="630" spans="2:11" x14ac:dyDescent="0.2">
      <c r="B630" s="21" t="str">
        <f t="shared" si="9"/>
        <v>ArnpriorIce Accretion2055RCP4.5</v>
      </c>
      <c r="C630" t="s">
        <v>261</v>
      </c>
      <c r="D630" t="s">
        <v>486</v>
      </c>
      <c r="E630" s="144" t="s">
        <v>193</v>
      </c>
      <c r="F630" s="144">
        <v>2055</v>
      </c>
      <c r="G630" s="147">
        <v>18.584936401003137</v>
      </c>
      <c r="H630" s="147">
        <v>22.091777999999998</v>
      </c>
      <c r="I630" s="147">
        <v>26.5518</v>
      </c>
      <c r="J630" s="147">
        <v>29.966921999999997</v>
      </c>
      <c r="K630" s="147">
        <v>33.360011999999998</v>
      </c>
    </row>
    <row r="631" spans="2:11" x14ac:dyDescent="0.2">
      <c r="B631" s="21" t="str">
        <f t="shared" si="9"/>
        <v>ArnpriorIce Accretion2060RCP4.5</v>
      </c>
      <c r="C631" t="s">
        <v>261</v>
      </c>
      <c r="D631" t="s">
        <v>486</v>
      </c>
      <c r="E631" s="144" t="s">
        <v>193</v>
      </c>
      <c r="F631" s="144">
        <v>2060</v>
      </c>
      <c r="G631" s="147">
        <v>18.596209108080174</v>
      </c>
      <c r="H631" s="147">
        <v>22.123152000000001</v>
      </c>
      <c r="I631" s="147">
        <v>26.6112</v>
      </c>
      <c r="J631" s="147">
        <v>30.046247999999999</v>
      </c>
      <c r="K631" s="147">
        <v>33.455268000000004</v>
      </c>
    </row>
    <row r="632" spans="2:11" x14ac:dyDescent="0.2">
      <c r="B632" s="21" t="str">
        <f t="shared" si="9"/>
        <v>ArnpriorIce Accretion2065RCP4.5</v>
      </c>
      <c r="C632" t="s">
        <v>261</v>
      </c>
      <c r="D632" t="s">
        <v>486</v>
      </c>
      <c r="E632" s="144" t="s">
        <v>193</v>
      </c>
      <c r="F632" s="144">
        <v>2065</v>
      </c>
      <c r="G632" s="147">
        <v>18.607481815157207</v>
      </c>
      <c r="H632" s="147">
        <v>22.154526000000001</v>
      </c>
      <c r="I632" s="147">
        <v>26.6706</v>
      </c>
      <c r="J632" s="147">
        <v>30.125573999999997</v>
      </c>
      <c r="K632" s="147">
        <v>33.550524000000003</v>
      </c>
    </row>
    <row r="633" spans="2:11" x14ac:dyDescent="0.2">
      <c r="B633" s="21" t="str">
        <f t="shared" si="9"/>
        <v>ArnpriorIce Accretion2070RCP4.5</v>
      </c>
      <c r="C633" t="s">
        <v>261</v>
      </c>
      <c r="D633" t="s">
        <v>486</v>
      </c>
      <c r="E633" s="144" t="s">
        <v>193</v>
      </c>
      <c r="F633" s="144">
        <v>2070</v>
      </c>
      <c r="G633" s="147">
        <v>18.618754522234241</v>
      </c>
      <c r="H633" s="147">
        <v>22.1859</v>
      </c>
      <c r="I633" s="147">
        <v>26.73</v>
      </c>
      <c r="J633" s="147">
        <v>30.204899999999999</v>
      </c>
      <c r="K633" s="147">
        <v>33.645780000000002</v>
      </c>
    </row>
    <row r="634" spans="2:11" x14ac:dyDescent="0.2">
      <c r="B634" s="21" t="str">
        <f t="shared" si="9"/>
        <v>ArnpriorIce Accretion2075RCP4.5</v>
      </c>
      <c r="C634" t="s">
        <v>261</v>
      </c>
      <c r="D634" t="s">
        <v>486</v>
      </c>
      <c r="E634" s="144" t="s">
        <v>193</v>
      </c>
      <c r="F634" s="144">
        <v>2075</v>
      </c>
      <c r="G634" s="147">
        <v>18.687643287705001</v>
      </c>
      <c r="H634" s="147">
        <v>22.294215000000001</v>
      </c>
      <c r="I634" s="147">
        <v>26.882999999999999</v>
      </c>
      <c r="J634" s="147">
        <v>30.393044999999997</v>
      </c>
      <c r="K634" s="147">
        <v>33.872579999999999</v>
      </c>
    </row>
    <row r="635" spans="2:11" x14ac:dyDescent="0.2">
      <c r="B635" s="21" t="str">
        <f t="shared" si="9"/>
        <v>ArnpriorIce Accretion2080RCP4.5</v>
      </c>
      <c r="C635" t="s">
        <v>261</v>
      </c>
      <c r="D635" t="s">
        <v>486</v>
      </c>
      <c r="E635" s="144" t="s">
        <v>193</v>
      </c>
      <c r="F635" s="144">
        <v>2080</v>
      </c>
      <c r="G635" s="147">
        <v>18.756532053175764</v>
      </c>
      <c r="H635" s="147">
        <v>22.402529999999999</v>
      </c>
      <c r="I635" s="147">
        <v>27.036000000000001</v>
      </c>
      <c r="J635" s="147">
        <v>30.581189999999996</v>
      </c>
      <c r="K635" s="147">
        <v>34.099380000000004</v>
      </c>
    </row>
    <row r="636" spans="2:11" x14ac:dyDescent="0.2">
      <c r="B636" s="21" t="str">
        <f t="shared" si="9"/>
        <v>ArnpriorIce Accretion2085RCP4.5</v>
      </c>
      <c r="C636" t="s">
        <v>261</v>
      </c>
      <c r="D636" t="s">
        <v>486</v>
      </c>
      <c r="E636" s="144" t="s">
        <v>193</v>
      </c>
      <c r="F636" s="144">
        <v>2085</v>
      </c>
      <c r="G636" s="147">
        <v>18.825420818646528</v>
      </c>
      <c r="H636" s="147">
        <v>22.510845</v>
      </c>
      <c r="I636" s="147">
        <v>27.189</v>
      </c>
      <c r="J636" s="147">
        <v>30.769334999999998</v>
      </c>
      <c r="K636" s="147">
        <v>34.326180000000001</v>
      </c>
    </row>
    <row r="637" spans="2:11" x14ac:dyDescent="0.2">
      <c r="B637" s="21" t="str">
        <f t="shared" si="9"/>
        <v>ArnpriorIce Accretion2090RCP4.5</v>
      </c>
      <c r="C637" t="s">
        <v>261</v>
      </c>
      <c r="D637" t="s">
        <v>486</v>
      </c>
      <c r="E637" s="144" t="s">
        <v>193</v>
      </c>
      <c r="F637" s="144">
        <v>2090</v>
      </c>
      <c r="G637" s="147">
        <v>18.894309584117288</v>
      </c>
      <c r="H637" s="147">
        <v>22.619160000000001</v>
      </c>
      <c r="I637" s="147">
        <v>27.341999999999999</v>
      </c>
      <c r="J637" s="147">
        <v>30.957479999999997</v>
      </c>
      <c r="K637" s="147">
        <v>34.552979999999998</v>
      </c>
    </row>
    <row r="638" spans="2:11" x14ac:dyDescent="0.2">
      <c r="B638" s="21" t="str">
        <f t="shared" si="9"/>
        <v>ArnpriorIce Accretion2095RCP4.5</v>
      </c>
      <c r="C638" t="s">
        <v>261</v>
      </c>
      <c r="D638" t="s">
        <v>486</v>
      </c>
      <c r="E638" s="144" t="s">
        <v>193</v>
      </c>
      <c r="F638" s="144">
        <v>2095</v>
      </c>
      <c r="G638" s="147">
        <v>18.963198349588048</v>
      </c>
      <c r="H638" s="147">
        <v>22.727474999999998</v>
      </c>
      <c r="I638" s="147">
        <v>27.495000000000001</v>
      </c>
      <c r="J638" s="147">
        <v>31.145624999999995</v>
      </c>
      <c r="K638" s="147">
        <v>34.779780000000002</v>
      </c>
    </row>
    <row r="639" spans="2:11" x14ac:dyDescent="0.2">
      <c r="B639" s="21" t="str">
        <f t="shared" si="9"/>
        <v>ArnpriorIce Accretion2100RCP4.5</v>
      </c>
      <c r="C639" t="s">
        <v>261</v>
      </c>
      <c r="D639" t="s">
        <v>486</v>
      </c>
      <c r="E639" s="144" t="s">
        <v>193</v>
      </c>
      <c r="F639" s="144">
        <v>2100</v>
      </c>
      <c r="G639" s="147">
        <v>19.032087115058811</v>
      </c>
      <c r="H639" s="147">
        <v>22.835789999999999</v>
      </c>
      <c r="I639" s="147">
        <v>27.648</v>
      </c>
      <c r="J639" s="147">
        <v>31.333769999999994</v>
      </c>
      <c r="K639" s="147">
        <v>35.00658</v>
      </c>
    </row>
    <row r="640" spans="2:11" x14ac:dyDescent="0.2">
      <c r="B640" s="21" t="str">
        <f t="shared" si="9"/>
        <v>ArnpriorIce Accretion2023RCP6.0</v>
      </c>
      <c r="C640" t="s">
        <v>261</v>
      </c>
      <c r="D640" t="s">
        <v>486</v>
      </c>
      <c r="E640" s="144" t="s">
        <v>192</v>
      </c>
      <c r="F640" s="144">
        <v>2023</v>
      </c>
      <c r="G640" s="147">
        <v>18.581178831977461</v>
      </c>
      <c r="H640" s="147">
        <v>22.07385</v>
      </c>
      <c r="I640" s="147">
        <v>26.513999999999999</v>
      </c>
      <c r="J640" s="147">
        <v>29.899799999999999</v>
      </c>
      <c r="K640" s="147">
        <v>33.305579999999999</v>
      </c>
    </row>
    <row r="641" spans="2:11" x14ac:dyDescent="0.2">
      <c r="B641" s="21" t="str">
        <f t="shared" si="9"/>
        <v>ArnpriorIce Accretion2025RCP6.0</v>
      </c>
      <c r="C641" t="s">
        <v>261</v>
      </c>
      <c r="D641" t="s">
        <v>486</v>
      </c>
      <c r="E641" s="144" t="s">
        <v>192</v>
      </c>
      <c r="F641" s="144">
        <v>2025</v>
      </c>
      <c r="G641" s="147">
        <v>18.578047524456061</v>
      </c>
      <c r="H641" s="147">
        <v>22.066379999999999</v>
      </c>
      <c r="I641" s="147">
        <v>26.500499999999999</v>
      </c>
      <c r="J641" s="147">
        <v>29.884544999999999</v>
      </c>
      <c r="K641" s="147">
        <v>33.282899999999998</v>
      </c>
    </row>
    <row r="642" spans="2:11" x14ac:dyDescent="0.2">
      <c r="B642" s="21" t="str">
        <f t="shared" si="9"/>
        <v>ArnpriorIce Accretion2030RCP6.0</v>
      </c>
      <c r="C642" t="s">
        <v>261</v>
      </c>
      <c r="D642" t="s">
        <v>486</v>
      </c>
      <c r="E642" s="144" t="s">
        <v>192</v>
      </c>
      <c r="F642" s="144">
        <v>2030</v>
      </c>
      <c r="G642" s="147">
        <v>18.574916216934664</v>
      </c>
      <c r="H642" s="147">
        <v>22.058910000000001</v>
      </c>
      <c r="I642" s="147">
        <v>26.486999999999998</v>
      </c>
      <c r="J642" s="147">
        <v>29.869289999999999</v>
      </c>
      <c r="K642" s="147">
        <v>33.260219999999997</v>
      </c>
    </row>
    <row r="643" spans="2:11" x14ac:dyDescent="0.2">
      <c r="B643" s="21" t="str">
        <f t="shared" si="9"/>
        <v>ArnpriorIce Accretion2035RCP6.0</v>
      </c>
      <c r="C643" t="s">
        <v>261</v>
      </c>
      <c r="D643" t="s">
        <v>486</v>
      </c>
      <c r="E643" s="144" t="s">
        <v>192</v>
      </c>
      <c r="F643" s="144">
        <v>2035</v>
      </c>
      <c r="G643" s="147">
        <v>18.571784909413267</v>
      </c>
      <c r="H643" s="147">
        <v>22.051439999999999</v>
      </c>
      <c r="I643" s="147">
        <v>26.473500000000001</v>
      </c>
      <c r="J643" s="147">
        <v>29.854034999999996</v>
      </c>
      <c r="K643" s="147">
        <v>33.237539999999996</v>
      </c>
    </row>
    <row r="644" spans="2:11" x14ac:dyDescent="0.2">
      <c r="B644" s="21" t="str">
        <f t="shared" si="9"/>
        <v>ArnpriorIce Accretion2040RCP6.0</v>
      </c>
      <c r="C644" t="s">
        <v>261</v>
      </c>
      <c r="D644" t="s">
        <v>486</v>
      </c>
      <c r="E644" s="144" t="s">
        <v>192</v>
      </c>
      <c r="F644" s="144">
        <v>2040</v>
      </c>
      <c r="G644" s="147">
        <v>18.568653601891867</v>
      </c>
      <c r="H644" s="147">
        <v>22.043969999999998</v>
      </c>
      <c r="I644" s="147">
        <v>26.46</v>
      </c>
      <c r="J644" s="147">
        <v>29.838779999999996</v>
      </c>
      <c r="K644" s="147">
        <v>33.214860000000002</v>
      </c>
    </row>
    <row r="645" spans="2:11" x14ac:dyDescent="0.2">
      <c r="B645" s="21" t="str">
        <f t="shared" si="9"/>
        <v>ArnpriorIce Accretion2045RCP6.0</v>
      </c>
      <c r="C645" t="s">
        <v>261</v>
      </c>
      <c r="D645" t="s">
        <v>486</v>
      </c>
      <c r="E645" s="144" t="s">
        <v>192</v>
      </c>
      <c r="F645" s="144">
        <v>2045</v>
      </c>
      <c r="G645" s="147">
        <v>18.565522294370467</v>
      </c>
      <c r="H645" s="147">
        <v>22.0365</v>
      </c>
      <c r="I645" s="147">
        <v>26.4465</v>
      </c>
      <c r="J645" s="147">
        <v>29.823524999999997</v>
      </c>
      <c r="K645" s="147">
        <v>33.19218</v>
      </c>
    </row>
    <row r="646" spans="2:11" x14ac:dyDescent="0.2">
      <c r="B646" s="21" t="str">
        <f t="shared" si="9"/>
        <v>ArnpriorIce Accretion2050RCP6.0</v>
      </c>
      <c r="C646" t="s">
        <v>261</v>
      </c>
      <c r="D646" t="s">
        <v>486</v>
      </c>
      <c r="E646" s="144" t="s">
        <v>192</v>
      </c>
      <c r="F646" s="144">
        <v>2050</v>
      </c>
      <c r="G646" s="147">
        <v>18.573663693926104</v>
      </c>
      <c r="H646" s="147">
        <v>22.060403999999998</v>
      </c>
      <c r="I646" s="147">
        <v>26.4924</v>
      </c>
      <c r="J646" s="147">
        <v>29.887595999999998</v>
      </c>
      <c r="K646" s="147">
        <v>33.264755999999998</v>
      </c>
    </row>
    <row r="647" spans="2:11" x14ac:dyDescent="0.2">
      <c r="B647" s="21" t="str">
        <f t="shared" si="9"/>
        <v>ArnpriorIce Accretion2055RCP6.0</v>
      </c>
      <c r="C647" t="s">
        <v>261</v>
      </c>
      <c r="D647" t="s">
        <v>486</v>
      </c>
      <c r="E647" s="144" t="s">
        <v>192</v>
      </c>
      <c r="F647" s="144">
        <v>2055</v>
      </c>
      <c r="G647" s="147">
        <v>18.584936401003137</v>
      </c>
      <c r="H647" s="147">
        <v>22.091777999999998</v>
      </c>
      <c r="I647" s="147">
        <v>26.5518</v>
      </c>
      <c r="J647" s="147">
        <v>29.966921999999997</v>
      </c>
      <c r="K647" s="147">
        <v>33.360011999999998</v>
      </c>
    </row>
    <row r="648" spans="2:11" x14ac:dyDescent="0.2">
      <c r="B648" s="21" t="str">
        <f t="shared" si="9"/>
        <v>ArnpriorIce Accretion2060RCP6.0</v>
      </c>
      <c r="C648" t="s">
        <v>261</v>
      </c>
      <c r="D648" t="s">
        <v>486</v>
      </c>
      <c r="E648" s="144" t="s">
        <v>192</v>
      </c>
      <c r="F648" s="144">
        <v>2060</v>
      </c>
      <c r="G648" s="147">
        <v>18.596209108080174</v>
      </c>
      <c r="H648" s="147">
        <v>22.123152000000001</v>
      </c>
      <c r="I648" s="147">
        <v>26.6112</v>
      </c>
      <c r="J648" s="147">
        <v>30.046247999999999</v>
      </c>
      <c r="K648" s="147">
        <v>33.455268000000004</v>
      </c>
    </row>
    <row r="649" spans="2:11" x14ac:dyDescent="0.2">
      <c r="B649" s="21" t="str">
        <f t="shared" si="9"/>
        <v>ArnpriorIce Accretion2065RCP6.0</v>
      </c>
      <c r="C649" t="s">
        <v>261</v>
      </c>
      <c r="D649" t="s">
        <v>486</v>
      </c>
      <c r="E649" s="144" t="s">
        <v>192</v>
      </c>
      <c r="F649" s="144">
        <v>2065</v>
      </c>
      <c r="G649" s="147">
        <v>18.607481815157207</v>
      </c>
      <c r="H649" s="147">
        <v>22.154526000000001</v>
      </c>
      <c r="I649" s="147">
        <v>26.6706</v>
      </c>
      <c r="J649" s="147">
        <v>30.125573999999997</v>
      </c>
      <c r="K649" s="147">
        <v>33.550524000000003</v>
      </c>
    </row>
    <row r="650" spans="2:11" x14ac:dyDescent="0.2">
      <c r="B650" s="21" t="str">
        <f t="shared" si="9"/>
        <v>ArnpriorIce Accretion2070RCP6.0</v>
      </c>
      <c r="C650" t="s">
        <v>261</v>
      </c>
      <c r="D650" t="s">
        <v>486</v>
      </c>
      <c r="E650" s="144" t="s">
        <v>192</v>
      </c>
      <c r="F650" s="144">
        <v>2070</v>
      </c>
      <c r="G650" s="147">
        <v>18.618754522234241</v>
      </c>
      <c r="H650" s="147">
        <v>22.1859</v>
      </c>
      <c r="I650" s="147">
        <v>26.73</v>
      </c>
      <c r="J650" s="147">
        <v>30.204899999999999</v>
      </c>
      <c r="K650" s="147">
        <v>33.645780000000002</v>
      </c>
    </row>
    <row r="651" spans="2:11" x14ac:dyDescent="0.2">
      <c r="B651" s="21" t="str">
        <f t="shared" si="9"/>
        <v>ArnpriorIce Accretion2075RCP6.0</v>
      </c>
      <c r="C651" t="s">
        <v>261</v>
      </c>
      <c r="D651" t="s">
        <v>486</v>
      </c>
      <c r="E651" s="144" t="s">
        <v>192</v>
      </c>
      <c r="F651" s="144">
        <v>2075</v>
      </c>
      <c r="G651" s="147">
        <v>18.722087670440384</v>
      </c>
      <c r="H651" s="147">
        <v>22.3483725</v>
      </c>
      <c r="I651" s="147">
        <v>26.959499999999998</v>
      </c>
      <c r="J651" s="147">
        <v>30.487117499999997</v>
      </c>
      <c r="K651" s="147">
        <v>33.985979999999998</v>
      </c>
    </row>
    <row r="652" spans="2:11" x14ac:dyDescent="0.2">
      <c r="B652" s="21" t="str">
        <f t="shared" ref="B652:B715" si="10">C652&amp;D652&amp;F652&amp;E652</f>
        <v>ArnpriorIce Accretion2080RCP6.0</v>
      </c>
      <c r="C652" t="s">
        <v>261</v>
      </c>
      <c r="D652" t="s">
        <v>486</v>
      </c>
      <c r="E652" s="144" t="s">
        <v>192</v>
      </c>
      <c r="F652" s="144">
        <v>2080</v>
      </c>
      <c r="G652" s="147">
        <v>18.825420818646528</v>
      </c>
      <c r="H652" s="147">
        <v>22.510845</v>
      </c>
      <c r="I652" s="147">
        <v>27.189</v>
      </c>
      <c r="J652" s="147">
        <v>30.769334999999998</v>
      </c>
      <c r="K652" s="147">
        <v>34.326180000000001</v>
      </c>
    </row>
    <row r="653" spans="2:11" x14ac:dyDescent="0.2">
      <c r="B653" s="21" t="str">
        <f t="shared" si="10"/>
        <v>ArnpriorIce Accretion2085RCP6.0</v>
      </c>
      <c r="C653" t="s">
        <v>261</v>
      </c>
      <c r="D653" t="s">
        <v>486</v>
      </c>
      <c r="E653" s="144" t="s">
        <v>192</v>
      </c>
      <c r="F653" s="144">
        <v>2085</v>
      </c>
      <c r="G653" s="147">
        <v>18.928753966852668</v>
      </c>
      <c r="H653" s="147">
        <v>22.6733175</v>
      </c>
      <c r="I653" s="147">
        <v>27.418500000000002</v>
      </c>
      <c r="J653" s="147">
        <v>31.051552499999996</v>
      </c>
      <c r="K653" s="147">
        <v>34.666380000000004</v>
      </c>
    </row>
    <row r="654" spans="2:11" x14ac:dyDescent="0.2">
      <c r="B654" s="21" t="str">
        <f t="shared" si="10"/>
        <v>ArnpriorIce Accretion2090RCP6.0</v>
      </c>
      <c r="C654" t="s">
        <v>261</v>
      </c>
      <c r="D654" t="s">
        <v>486</v>
      </c>
      <c r="E654" s="144" t="s">
        <v>192</v>
      </c>
      <c r="F654" s="144">
        <v>2090</v>
      </c>
      <c r="G654" s="147">
        <v>19.038349730101608</v>
      </c>
      <c r="H654" s="147">
        <v>22.888079999999999</v>
      </c>
      <c r="I654" s="147">
        <v>27.765000000000001</v>
      </c>
      <c r="J654" s="147">
        <v>31.486319999999996</v>
      </c>
      <c r="K654" s="147">
        <v>35.199359999999999</v>
      </c>
    </row>
    <row r="655" spans="2:11" x14ac:dyDescent="0.2">
      <c r="B655" s="21" t="str">
        <f t="shared" si="10"/>
        <v>ArnpriorIce Accretion2095RCP6.0</v>
      </c>
      <c r="C655" t="s">
        <v>261</v>
      </c>
      <c r="D655" t="s">
        <v>486</v>
      </c>
      <c r="E655" s="144" t="s">
        <v>192</v>
      </c>
      <c r="F655" s="144">
        <v>2095</v>
      </c>
      <c r="G655" s="147">
        <v>19.044612345144408</v>
      </c>
      <c r="H655" s="147">
        <v>22.940370000000001</v>
      </c>
      <c r="I655" s="147">
        <v>27.881999999999998</v>
      </c>
      <c r="J655" s="147">
        <v>31.638869999999997</v>
      </c>
      <c r="K655" s="147">
        <v>35.392140000000005</v>
      </c>
    </row>
    <row r="656" spans="2:11" x14ac:dyDescent="0.2">
      <c r="B656" s="21" t="str">
        <f t="shared" si="10"/>
        <v>ArnpriorIce Accretion2100RCP6.0</v>
      </c>
      <c r="C656" t="s">
        <v>261</v>
      </c>
      <c r="D656" t="s">
        <v>486</v>
      </c>
      <c r="E656" s="144" t="s">
        <v>192</v>
      </c>
      <c r="F656" s="144">
        <v>2100</v>
      </c>
      <c r="G656" s="147">
        <v>19.050874960187205</v>
      </c>
      <c r="H656" s="147">
        <v>22.992660000000001</v>
      </c>
      <c r="I656" s="147">
        <v>27.998999999999999</v>
      </c>
      <c r="J656" s="147">
        <v>31.791419999999999</v>
      </c>
      <c r="K656" s="147">
        <v>35.584920000000004</v>
      </c>
    </row>
    <row r="657" spans="2:11" x14ac:dyDescent="0.2">
      <c r="B657" s="21" t="str">
        <f t="shared" si="10"/>
        <v>ArnpriorIce Accretion2023RCP8.5</v>
      </c>
      <c r="C657" t="s">
        <v>261</v>
      </c>
      <c r="D657" t="s">
        <v>486</v>
      </c>
      <c r="E657" s="144" t="s">
        <v>191</v>
      </c>
      <c r="F657" s="144">
        <v>2023</v>
      </c>
      <c r="G657" s="147">
        <v>18.581178831977461</v>
      </c>
      <c r="H657" s="147">
        <v>22.07385</v>
      </c>
      <c r="I657" s="147">
        <v>26.513999999999999</v>
      </c>
      <c r="J657" s="147">
        <v>29.899799999999999</v>
      </c>
      <c r="K657" s="147">
        <v>33.305579999999999</v>
      </c>
    </row>
    <row r="658" spans="2:11" x14ac:dyDescent="0.2">
      <c r="B658" s="21" t="str">
        <f t="shared" si="10"/>
        <v>ArnpriorIce Accretion2025RCP8.5</v>
      </c>
      <c r="C658" t="s">
        <v>261</v>
      </c>
      <c r="D658" t="s">
        <v>486</v>
      </c>
      <c r="E658" s="144" t="s">
        <v>191</v>
      </c>
      <c r="F658" s="144">
        <v>2025</v>
      </c>
      <c r="G658" s="147">
        <v>18.574916216934664</v>
      </c>
      <c r="H658" s="147">
        <v>22.058910000000001</v>
      </c>
      <c r="I658" s="147">
        <v>26.486999999999998</v>
      </c>
      <c r="J658" s="147">
        <v>29.869289999999999</v>
      </c>
      <c r="K658" s="147">
        <v>33.260219999999997</v>
      </c>
    </row>
    <row r="659" spans="2:11" x14ac:dyDescent="0.2">
      <c r="B659" s="21" t="str">
        <f t="shared" si="10"/>
        <v>ArnpriorIce Accretion2030RCP8.5</v>
      </c>
      <c r="C659" t="s">
        <v>261</v>
      </c>
      <c r="D659" t="s">
        <v>486</v>
      </c>
      <c r="E659" s="144" t="s">
        <v>191</v>
      </c>
      <c r="F659" s="144">
        <v>2030</v>
      </c>
      <c r="G659" s="147">
        <v>18.568653601891867</v>
      </c>
      <c r="H659" s="147">
        <v>22.043969999999998</v>
      </c>
      <c r="I659" s="147">
        <v>26.46</v>
      </c>
      <c r="J659" s="147">
        <v>29.838779999999996</v>
      </c>
      <c r="K659" s="147">
        <v>33.214860000000002</v>
      </c>
    </row>
    <row r="660" spans="2:11" x14ac:dyDescent="0.2">
      <c r="B660" s="21" t="str">
        <f t="shared" si="10"/>
        <v>ArnpriorIce Accretion2035RCP8.5</v>
      </c>
      <c r="C660" t="s">
        <v>261</v>
      </c>
      <c r="D660" t="s">
        <v>486</v>
      </c>
      <c r="E660" s="144" t="s">
        <v>191</v>
      </c>
      <c r="F660" s="144">
        <v>2035</v>
      </c>
      <c r="G660" s="147">
        <v>18.562390986849071</v>
      </c>
      <c r="H660" s="147">
        <v>22.029029999999999</v>
      </c>
      <c r="I660" s="147">
        <v>26.433</v>
      </c>
      <c r="J660" s="147">
        <v>29.808269999999997</v>
      </c>
      <c r="K660" s="147">
        <v>33.169499999999999</v>
      </c>
    </row>
    <row r="661" spans="2:11" x14ac:dyDescent="0.2">
      <c r="B661" s="21" t="str">
        <f t="shared" si="10"/>
        <v>ArnpriorIce Accretion2040RCP8.5</v>
      </c>
      <c r="C661" t="s">
        <v>261</v>
      </c>
      <c r="D661" t="s">
        <v>486</v>
      </c>
      <c r="E661" s="144" t="s">
        <v>191</v>
      </c>
      <c r="F661" s="144">
        <v>2040</v>
      </c>
      <c r="G661" s="147">
        <v>18.581178831977461</v>
      </c>
      <c r="H661" s="147">
        <v>22.081319999999998</v>
      </c>
      <c r="I661" s="147">
        <v>26.532</v>
      </c>
      <c r="J661" s="147">
        <v>29.940479999999997</v>
      </c>
      <c r="K661" s="147">
        <v>33.32826</v>
      </c>
    </row>
    <row r="662" spans="2:11" x14ac:dyDescent="0.2">
      <c r="B662" s="21" t="str">
        <f t="shared" si="10"/>
        <v>ArnpriorIce Accretion2045RCP8.5</v>
      </c>
      <c r="C662" t="s">
        <v>261</v>
      </c>
      <c r="D662" t="s">
        <v>486</v>
      </c>
      <c r="E662" s="144" t="s">
        <v>191</v>
      </c>
      <c r="F662" s="144">
        <v>2045</v>
      </c>
      <c r="G662" s="147">
        <v>18.599966677105851</v>
      </c>
      <c r="H662" s="147">
        <v>22.133610000000001</v>
      </c>
      <c r="I662" s="147">
        <v>26.631</v>
      </c>
      <c r="J662" s="147">
        <v>30.072689999999998</v>
      </c>
      <c r="K662" s="147">
        <v>33.487020000000001</v>
      </c>
    </row>
    <row r="663" spans="2:11" x14ac:dyDescent="0.2">
      <c r="B663" s="21" t="str">
        <f t="shared" si="10"/>
        <v>ArnpriorIce Accretion2050RCP8.5</v>
      </c>
      <c r="C663" t="s">
        <v>261</v>
      </c>
      <c r="D663" t="s">
        <v>486</v>
      </c>
      <c r="E663" s="144" t="s">
        <v>191</v>
      </c>
      <c r="F663" s="144">
        <v>2050</v>
      </c>
      <c r="G663" s="147">
        <v>18.756532053175764</v>
      </c>
      <c r="H663" s="147">
        <v>22.402529999999999</v>
      </c>
      <c r="I663" s="147">
        <v>27.036000000000001</v>
      </c>
      <c r="J663" s="147">
        <v>30.581189999999996</v>
      </c>
      <c r="K663" s="147">
        <v>34.099380000000004</v>
      </c>
    </row>
    <row r="664" spans="2:11" x14ac:dyDescent="0.2">
      <c r="B664" s="21" t="str">
        <f t="shared" si="10"/>
        <v>ArnpriorIce Accretion2055RCP8.5</v>
      </c>
      <c r="C664" t="s">
        <v>261</v>
      </c>
      <c r="D664" t="s">
        <v>486</v>
      </c>
      <c r="E664" s="144" t="s">
        <v>191</v>
      </c>
      <c r="F664" s="144">
        <v>2055</v>
      </c>
      <c r="G664" s="147">
        <v>18.894309584117288</v>
      </c>
      <c r="H664" s="147">
        <v>22.619160000000001</v>
      </c>
      <c r="I664" s="147">
        <v>27.341999999999999</v>
      </c>
      <c r="J664" s="147">
        <v>30.957479999999997</v>
      </c>
      <c r="K664" s="147">
        <v>34.552979999999998</v>
      </c>
    </row>
    <row r="665" spans="2:11" x14ac:dyDescent="0.2">
      <c r="B665" s="21" t="str">
        <f t="shared" si="10"/>
        <v>ArnpriorIce Accretion2060RCP8.5</v>
      </c>
      <c r="C665" t="s">
        <v>261</v>
      </c>
      <c r="D665" t="s">
        <v>486</v>
      </c>
      <c r="E665" s="144" t="s">
        <v>191</v>
      </c>
      <c r="F665" s="144">
        <v>2060</v>
      </c>
      <c r="G665" s="147">
        <v>19.038349730101608</v>
      </c>
      <c r="H665" s="147">
        <v>22.888079999999999</v>
      </c>
      <c r="I665" s="147">
        <v>27.765000000000001</v>
      </c>
      <c r="J665" s="147">
        <v>31.486319999999996</v>
      </c>
      <c r="K665" s="147">
        <v>35.199359999999999</v>
      </c>
    </row>
    <row r="666" spans="2:11" x14ac:dyDescent="0.2">
      <c r="B666" s="21" t="str">
        <f t="shared" si="10"/>
        <v>ArnpriorIce Accretion2065RCP8.5</v>
      </c>
      <c r="C666" t="s">
        <v>261</v>
      </c>
      <c r="D666" t="s">
        <v>486</v>
      </c>
      <c r="E666" s="144" t="s">
        <v>191</v>
      </c>
      <c r="F666" s="144">
        <v>2065</v>
      </c>
      <c r="G666" s="147">
        <v>19.044612345144408</v>
      </c>
      <c r="H666" s="147">
        <v>22.940370000000001</v>
      </c>
      <c r="I666" s="147">
        <v>27.881999999999998</v>
      </c>
      <c r="J666" s="147">
        <v>31.638869999999997</v>
      </c>
      <c r="K666" s="147">
        <v>35.392140000000005</v>
      </c>
    </row>
    <row r="667" spans="2:11" x14ac:dyDescent="0.2">
      <c r="B667" s="21" t="str">
        <f t="shared" si="10"/>
        <v>ArnpriorIce Accretion2070RCP8.5</v>
      </c>
      <c r="C667" t="s">
        <v>261</v>
      </c>
      <c r="D667" t="s">
        <v>486</v>
      </c>
      <c r="E667" s="144" t="s">
        <v>191</v>
      </c>
      <c r="F667" s="144">
        <v>2070</v>
      </c>
      <c r="G667" s="147">
        <v>18.950673119502458</v>
      </c>
      <c r="H667" s="147">
        <v>22.910489999999999</v>
      </c>
      <c r="I667" s="147">
        <v>27.936</v>
      </c>
      <c r="J667" s="147">
        <v>31.75074</v>
      </c>
      <c r="K667" s="147">
        <v>35.562240000000003</v>
      </c>
    </row>
    <row r="668" spans="2:11" x14ac:dyDescent="0.2">
      <c r="B668" s="21" t="str">
        <f t="shared" si="10"/>
        <v>ArnpriorIce Accretion2075RCP8.5</v>
      </c>
      <c r="C668" t="s">
        <v>261</v>
      </c>
      <c r="D668" t="s">
        <v>486</v>
      </c>
      <c r="E668" s="144" t="s">
        <v>191</v>
      </c>
      <c r="F668" s="144">
        <v>2075</v>
      </c>
      <c r="G668" s="147">
        <v>18.850471278817714</v>
      </c>
      <c r="H668" s="147">
        <v>22.828319999999998</v>
      </c>
      <c r="I668" s="147">
        <v>27.873000000000001</v>
      </c>
      <c r="J668" s="147">
        <v>31.710059999999999</v>
      </c>
      <c r="K668" s="147">
        <v>35.539560000000009</v>
      </c>
    </row>
    <row r="669" spans="2:11" x14ac:dyDescent="0.2">
      <c r="B669" s="21" t="str">
        <f t="shared" si="10"/>
        <v>ArnpriorIce Accretion2080RCP8.5</v>
      </c>
      <c r="C669" t="s">
        <v>261</v>
      </c>
      <c r="D669" t="s">
        <v>486</v>
      </c>
      <c r="E669" s="144" t="s">
        <v>191</v>
      </c>
      <c r="F669" s="144">
        <v>2080</v>
      </c>
      <c r="G669" s="147">
        <v>18.750269438132968</v>
      </c>
      <c r="H669" s="147">
        <v>22.746149999999997</v>
      </c>
      <c r="I669" s="147">
        <v>27.810000000000002</v>
      </c>
      <c r="J669" s="147">
        <v>31.66938</v>
      </c>
      <c r="K669" s="147">
        <v>35.516880000000008</v>
      </c>
    </row>
    <row r="670" spans="2:11" x14ac:dyDescent="0.2">
      <c r="B670" s="21" t="str">
        <f t="shared" si="10"/>
        <v>ArnpriorIce Accretion2085RCP8.5</v>
      </c>
      <c r="C670" t="s">
        <v>261</v>
      </c>
      <c r="D670" t="s">
        <v>486</v>
      </c>
      <c r="E670" s="144" t="s">
        <v>191</v>
      </c>
      <c r="F670" s="144">
        <v>2085</v>
      </c>
      <c r="G670" s="147">
        <v>18.158452316588694</v>
      </c>
      <c r="H670" s="147">
        <v>22.07385</v>
      </c>
      <c r="I670" s="147">
        <v>27.027000000000001</v>
      </c>
      <c r="J670" s="147">
        <v>30.799844999999998</v>
      </c>
      <c r="K670" s="147">
        <v>34.564320000000009</v>
      </c>
    </row>
    <row r="671" spans="2:11" x14ac:dyDescent="0.2">
      <c r="B671" s="21" t="str">
        <f t="shared" si="10"/>
        <v>ArnpriorIce Accretion2090RCP8.5</v>
      </c>
      <c r="C671" t="s">
        <v>261</v>
      </c>
      <c r="D671" t="s">
        <v>486</v>
      </c>
      <c r="E671" s="144" t="s">
        <v>191</v>
      </c>
      <c r="F671" s="144">
        <v>2090</v>
      </c>
      <c r="G671" s="147">
        <v>17.566635195044416</v>
      </c>
      <c r="H671" s="147">
        <v>21.40155</v>
      </c>
      <c r="I671" s="147">
        <v>26.244</v>
      </c>
      <c r="J671" s="147">
        <v>29.930309999999999</v>
      </c>
      <c r="K671" s="147">
        <v>33.611760000000004</v>
      </c>
    </row>
    <row r="672" spans="2:11" x14ac:dyDescent="0.2">
      <c r="B672" s="21" t="str">
        <f t="shared" si="10"/>
        <v>ArnpriorIce Accretion2095RCP8.5</v>
      </c>
      <c r="C672" t="s">
        <v>261</v>
      </c>
      <c r="D672" t="s">
        <v>486</v>
      </c>
      <c r="E672" s="144" t="s">
        <v>191</v>
      </c>
      <c r="F672" s="144">
        <v>2095</v>
      </c>
      <c r="G672" s="147">
        <v>17.566635195044416</v>
      </c>
      <c r="H672" s="147">
        <v>21.40155</v>
      </c>
      <c r="I672" s="147">
        <v>26.244</v>
      </c>
      <c r="J672" s="147">
        <v>29.930309999999999</v>
      </c>
      <c r="K672" s="147">
        <v>33.611760000000004</v>
      </c>
    </row>
    <row r="673" spans="2:11" x14ac:dyDescent="0.2">
      <c r="B673" s="21" t="str">
        <f t="shared" si="10"/>
        <v>ArnpriorIce Accretion2100RCP8.5</v>
      </c>
      <c r="C673" t="s">
        <v>261</v>
      </c>
      <c r="D673" t="s">
        <v>486</v>
      </c>
      <c r="E673" s="144" t="s">
        <v>191</v>
      </c>
      <c r="F673" s="144">
        <v>2100</v>
      </c>
      <c r="G673" s="147">
        <v>17.566635195044416</v>
      </c>
      <c r="H673" s="147">
        <v>21.40155</v>
      </c>
      <c r="I673" s="147">
        <v>26.244</v>
      </c>
      <c r="J673" s="147">
        <v>29.930309999999999</v>
      </c>
      <c r="K673" s="147">
        <v>33.611760000000004</v>
      </c>
    </row>
    <row r="674" spans="2:11" x14ac:dyDescent="0.2">
      <c r="B674" s="21" t="str">
        <f t="shared" si="10"/>
        <v>ArnpriorWind2023RCP4.5</v>
      </c>
      <c r="C674" t="s">
        <v>261</v>
      </c>
      <c r="D674" t="s">
        <v>1</v>
      </c>
      <c r="E674" s="144" t="s">
        <v>193</v>
      </c>
      <c r="F674" s="144">
        <v>2023</v>
      </c>
      <c r="G674" s="147">
        <v>76.320793957872098</v>
      </c>
      <c r="H674" s="147">
        <v>82.306488000000002</v>
      </c>
      <c r="I674" s="147">
        <v>88.624800000000008</v>
      </c>
      <c r="J674" s="147">
        <v>94.922696000000016</v>
      </c>
      <c r="K674" s="147">
        <v>101.22287999999999</v>
      </c>
    </row>
    <row r="675" spans="2:11" x14ac:dyDescent="0.2">
      <c r="B675" s="21" t="str">
        <f t="shared" si="10"/>
        <v>ArnpriorWind2025RCP4.5</v>
      </c>
      <c r="C675" t="s">
        <v>261</v>
      </c>
      <c r="D675" t="s">
        <v>1</v>
      </c>
      <c r="E675" s="144" t="s">
        <v>193</v>
      </c>
      <c r="F675" s="144">
        <v>2025</v>
      </c>
      <c r="G675" s="147">
        <v>76.40944482036133</v>
      </c>
      <c r="H675" s="147">
        <v>82.419700000000006</v>
      </c>
      <c r="I675" s="147">
        <v>88.77000000000001</v>
      </c>
      <c r="J675" s="147">
        <v>95.093753333333353</v>
      </c>
      <c r="K675" s="147">
        <v>101.42184799999998</v>
      </c>
    </row>
    <row r="676" spans="2:11" x14ac:dyDescent="0.2">
      <c r="B676" s="21" t="str">
        <f t="shared" si="10"/>
        <v>ArnpriorWind2030RCP4.5</v>
      </c>
      <c r="C676" t="s">
        <v>261</v>
      </c>
      <c r="D676" t="s">
        <v>1</v>
      </c>
      <c r="E676" s="144" t="s">
        <v>193</v>
      </c>
      <c r="F676" s="144">
        <v>2030</v>
      </c>
      <c r="G676" s="147">
        <v>76.498095682850561</v>
      </c>
      <c r="H676" s="147">
        <v>82.532911999999996</v>
      </c>
      <c r="I676" s="147">
        <v>88.915199999999999</v>
      </c>
      <c r="J676" s="147">
        <v>95.264810666666676</v>
      </c>
      <c r="K676" s="147">
        <v>101.62081599999999</v>
      </c>
    </row>
    <row r="677" spans="2:11" x14ac:dyDescent="0.2">
      <c r="B677" s="21" t="str">
        <f t="shared" si="10"/>
        <v>ArnpriorWind2035RCP4.5</v>
      </c>
      <c r="C677" t="s">
        <v>261</v>
      </c>
      <c r="D677" t="s">
        <v>1</v>
      </c>
      <c r="E677" s="144" t="s">
        <v>193</v>
      </c>
      <c r="F677" s="144">
        <v>2035</v>
      </c>
      <c r="G677" s="147">
        <v>76.586746545339793</v>
      </c>
      <c r="H677" s="147">
        <v>82.646124</v>
      </c>
      <c r="I677" s="147">
        <v>89.060400000000001</v>
      </c>
      <c r="J677" s="147">
        <v>95.435867999999999</v>
      </c>
      <c r="K677" s="147">
        <v>101.81978399999998</v>
      </c>
    </row>
    <row r="678" spans="2:11" x14ac:dyDescent="0.2">
      <c r="B678" s="21" t="str">
        <f t="shared" si="10"/>
        <v>ArnpriorWind2040RCP4.5</v>
      </c>
      <c r="C678" t="s">
        <v>261</v>
      </c>
      <c r="D678" t="s">
        <v>1</v>
      </c>
      <c r="E678" s="144" t="s">
        <v>193</v>
      </c>
      <c r="F678" s="144">
        <v>2040</v>
      </c>
      <c r="G678" s="147">
        <v>76.675397407829038</v>
      </c>
      <c r="H678" s="147">
        <v>82.759336000000005</v>
      </c>
      <c r="I678" s="147">
        <v>89.205600000000004</v>
      </c>
      <c r="J678" s="147">
        <v>95.606925333333336</v>
      </c>
      <c r="K678" s="147">
        <v>102.01875199999998</v>
      </c>
    </row>
    <row r="679" spans="2:11" x14ac:dyDescent="0.2">
      <c r="B679" s="21" t="str">
        <f t="shared" si="10"/>
        <v>ArnpriorWind2045RCP4.5</v>
      </c>
      <c r="C679" t="s">
        <v>261</v>
      </c>
      <c r="D679" t="s">
        <v>1</v>
      </c>
      <c r="E679" s="144" t="s">
        <v>193</v>
      </c>
      <c r="F679" s="144">
        <v>2045</v>
      </c>
      <c r="G679" s="147">
        <v>76.76404827031827</v>
      </c>
      <c r="H679" s="147">
        <v>82.872547999999995</v>
      </c>
      <c r="I679" s="147">
        <v>89.350799999999992</v>
      </c>
      <c r="J679" s="147">
        <v>95.777982666666674</v>
      </c>
      <c r="K679" s="147">
        <v>102.21771999999999</v>
      </c>
    </row>
    <row r="680" spans="2:11" x14ac:dyDescent="0.2">
      <c r="B680" s="21" t="str">
        <f t="shared" si="10"/>
        <v>ArnpriorWind2050RCP4.5</v>
      </c>
      <c r="C680" t="s">
        <v>261</v>
      </c>
      <c r="D680" t="s">
        <v>1</v>
      </c>
      <c r="E680" s="144" t="s">
        <v>193</v>
      </c>
      <c r="F680" s="144">
        <v>2050</v>
      </c>
      <c r="G680" s="147">
        <v>76.7660745757466</v>
      </c>
      <c r="H680" s="147">
        <v>82.8679104</v>
      </c>
      <c r="I680" s="147">
        <v>89.339359999999999</v>
      </c>
      <c r="J680" s="147">
        <v>95.758836799999997</v>
      </c>
      <c r="K680" s="147">
        <v>102.19197119999998</v>
      </c>
    </row>
    <row r="681" spans="2:11" x14ac:dyDescent="0.2">
      <c r="B681" s="21" t="str">
        <f t="shared" si="10"/>
        <v>ArnpriorWind2055RCP4.5</v>
      </c>
      <c r="C681" t="s">
        <v>261</v>
      </c>
      <c r="D681" t="s">
        <v>1</v>
      </c>
      <c r="E681" s="144" t="s">
        <v>193</v>
      </c>
      <c r="F681" s="144">
        <v>2055</v>
      </c>
      <c r="G681" s="147">
        <v>76.679450018685685</v>
      </c>
      <c r="H681" s="147">
        <v>82.7500608</v>
      </c>
      <c r="I681" s="147">
        <v>89.182720000000003</v>
      </c>
      <c r="J681" s="147">
        <v>95.568633599999998</v>
      </c>
      <c r="K681" s="147">
        <v>101.96725439999999</v>
      </c>
    </row>
    <row r="682" spans="2:11" x14ac:dyDescent="0.2">
      <c r="B682" s="21" t="str">
        <f t="shared" si="10"/>
        <v>ArnpriorWind2060RCP4.5</v>
      </c>
      <c r="C682" t="s">
        <v>261</v>
      </c>
      <c r="D682" t="s">
        <v>1</v>
      </c>
      <c r="E682" s="144" t="s">
        <v>193</v>
      </c>
      <c r="F682" s="144">
        <v>2060</v>
      </c>
      <c r="G682" s="147">
        <v>76.592825461624784</v>
      </c>
      <c r="H682" s="147">
        <v>82.6322112</v>
      </c>
      <c r="I682" s="147">
        <v>89.026079999999993</v>
      </c>
      <c r="J682" s="147">
        <v>95.378430399999999</v>
      </c>
      <c r="K682" s="147">
        <v>101.74253759999999</v>
      </c>
    </row>
    <row r="683" spans="2:11" x14ac:dyDescent="0.2">
      <c r="B683" s="21" t="str">
        <f t="shared" si="10"/>
        <v>ArnpriorWind2065RCP4.5</v>
      </c>
      <c r="C683" t="s">
        <v>261</v>
      </c>
      <c r="D683" t="s">
        <v>1</v>
      </c>
      <c r="E683" s="144" t="s">
        <v>193</v>
      </c>
      <c r="F683" s="144">
        <v>2065</v>
      </c>
      <c r="G683" s="147">
        <v>76.506200904563869</v>
      </c>
      <c r="H683" s="147">
        <v>82.514361600000001</v>
      </c>
      <c r="I683" s="147">
        <v>88.869439999999997</v>
      </c>
      <c r="J683" s="147">
        <v>95.1882272</v>
      </c>
      <c r="K683" s="147">
        <v>101.5178208</v>
      </c>
    </row>
    <row r="684" spans="2:11" x14ac:dyDescent="0.2">
      <c r="B684" s="21" t="str">
        <f t="shared" si="10"/>
        <v>ArnpriorWind2070RCP4.5</v>
      </c>
      <c r="C684" t="s">
        <v>261</v>
      </c>
      <c r="D684" t="s">
        <v>1</v>
      </c>
      <c r="E684" s="144" t="s">
        <v>193</v>
      </c>
      <c r="F684" s="144">
        <v>2070</v>
      </c>
      <c r="G684" s="147">
        <v>76.419576347502968</v>
      </c>
      <c r="H684" s="147">
        <v>82.396512000000001</v>
      </c>
      <c r="I684" s="147">
        <v>88.712800000000001</v>
      </c>
      <c r="J684" s="147">
        <v>94.998024000000001</v>
      </c>
      <c r="K684" s="147">
        <v>101.293104</v>
      </c>
    </row>
    <row r="685" spans="2:11" x14ac:dyDescent="0.2">
      <c r="B685" s="21" t="str">
        <f t="shared" si="10"/>
        <v>ArnpriorWind2075RCP4.5</v>
      </c>
      <c r="C685" t="s">
        <v>261</v>
      </c>
      <c r="D685" t="s">
        <v>1</v>
      </c>
      <c r="E685" s="144" t="s">
        <v>193</v>
      </c>
      <c r="F685" s="144">
        <v>2075</v>
      </c>
      <c r="G685" s="147">
        <v>76.461368896962171</v>
      </c>
      <c r="H685" s="147">
        <v>82.451071999999996</v>
      </c>
      <c r="I685" s="147">
        <v>88.781733333333335</v>
      </c>
      <c r="J685" s="147">
        <v>95.079629333333344</v>
      </c>
      <c r="K685" s="147">
        <v>101.388408</v>
      </c>
    </row>
    <row r="686" spans="2:11" x14ac:dyDescent="0.2">
      <c r="B686" s="21" t="str">
        <f t="shared" si="10"/>
        <v>ArnpriorWind2080RCP4.5</v>
      </c>
      <c r="C686" t="s">
        <v>261</v>
      </c>
      <c r="D686" t="s">
        <v>1</v>
      </c>
      <c r="E686" s="144" t="s">
        <v>193</v>
      </c>
      <c r="F686" s="144">
        <v>2080</v>
      </c>
      <c r="G686" s="147">
        <v>76.503161446421387</v>
      </c>
      <c r="H686" s="147">
        <v>82.505632000000006</v>
      </c>
      <c r="I686" s="147">
        <v>88.850666666666669</v>
      </c>
      <c r="J686" s="147">
        <v>95.161234666666672</v>
      </c>
      <c r="K686" s="147">
        <v>101.483712</v>
      </c>
    </row>
    <row r="687" spans="2:11" x14ac:dyDescent="0.2">
      <c r="B687" s="21" t="str">
        <f t="shared" si="10"/>
        <v>ArnpriorWind2085RCP4.5</v>
      </c>
      <c r="C687" t="s">
        <v>261</v>
      </c>
      <c r="D687" t="s">
        <v>1</v>
      </c>
      <c r="E687" s="144" t="s">
        <v>193</v>
      </c>
      <c r="F687" s="144">
        <v>2085</v>
      </c>
      <c r="G687" s="147">
        <v>76.54495399588059</v>
      </c>
      <c r="H687" s="147">
        <v>82.560192000000001</v>
      </c>
      <c r="I687" s="147">
        <v>88.919600000000003</v>
      </c>
      <c r="J687" s="147">
        <v>95.242840000000001</v>
      </c>
      <c r="K687" s="147">
        <v>101.579016</v>
      </c>
    </row>
    <row r="688" spans="2:11" x14ac:dyDescent="0.2">
      <c r="B688" s="21" t="str">
        <f t="shared" si="10"/>
        <v>ArnpriorWind2090RCP4.5</v>
      </c>
      <c r="C688" t="s">
        <v>261</v>
      </c>
      <c r="D688" t="s">
        <v>1</v>
      </c>
      <c r="E688" s="144" t="s">
        <v>193</v>
      </c>
      <c r="F688" s="144">
        <v>2090</v>
      </c>
      <c r="G688" s="147">
        <v>76.586746545339793</v>
      </c>
      <c r="H688" s="147">
        <v>82.614751999999996</v>
      </c>
      <c r="I688" s="147">
        <v>88.988533333333322</v>
      </c>
      <c r="J688" s="147">
        <v>95.324445333333344</v>
      </c>
      <c r="K688" s="147">
        <v>101.67432000000001</v>
      </c>
    </row>
    <row r="689" spans="2:11" x14ac:dyDescent="0.2">
      <c r="B689" s="21" t="str">
        <f t="shared" si="10"/>
        <v>ArnpriorWind2095RCP4.5</v>
      </c>
      <c r="C689" t="s">
        <v>261</v>
      </c>
      <c r="D689" t="s">
        <v>1</v>
      </c>
      <c r="E689" s="144" t="s">
        <v>193</v>
      </c>
      <c r="F689" s="144">
        <v>2095</v>
      </c>
      <c r="G689" s="147">
        <v>76.628539094799009</v>
      </c>
      <c r="H689" s="147">
        <v>82.669312000000005</v>
      </c>
      <c r="I689" s="147">
        <v>89.057466666666656</v>
      </c>
      <c r="J689" s="147">
        <v>95.406050666666687</v>
      </c>
      <c r="K689" s="147">
        <v>101.76962400000001</v>
      </c>
    </row>
    <row r="690" spans="2:11" x14ac:dyDescent="0.2">
      <c r="B690" s="21" t="str">
        <f t="shared" si="10"/>
        <v>ArnpriorWind2100RCP4.5</v>
      </c>
      <c r="C690" t="s">
        <v>261</v>
      </c>
      <c r="D690" t="s">
        <v>1</v>
      </c>
      <c r="E690" s="144" t="s">
        <v>193</v>
      </c>
      <c r="F690" s="144">
        <v>2100</v>
      </c>
      <c r="G690" s="147">
        <v>76.670331644258212</v>
      </c>
      <c r="H690" s="147">
        <v>82.723872</v>
      </c>
      <c r="I690" s="147">
        <v>89.12639999999999</v>
      </c>
      <c r="J690" s="147">
        <v>95.487656000000015</v>
      </c>
      <c r="K690" s="147">
        <v>101.86492800000001</v>
      </c>
    </row>
    <row r="691" spans="2:11" x14ac:dyDescent="0.2">
      <c r="B691" s="21" t="str">
        <f t="shared" si="10"/>
        <v>ArnpriorWind2023RCP6.0</v>
      </c>
      <c r="C691" t="s">
        <v>261</v>
      </c>
      <c r="D691" t="s">
        <v>1</v>
      </c>
      <c r="E691" s="144" t="s">
        <v>192</v>
      </c>
      <c r="F691" s="144">
        <v>2023</v>
      </c>
      <c r="G691" s="147">
        <v>76.320793957872098</v>
      </c>
      <c r="H691" s="147">
        <v>82.306488000000002</v>
      </c>
      <c r="I691" s="147">
        <v>88.624800000000008</v>
      </c>
      <c r="J691" s="147">
        <v>94.922696000000016</v>
      </c>
      <c r="K691" s="147">
        <v>101.22287999999999</v>
      </c>
    </row>
    <row r="692" spans="2:11" x14ac:dyDescent="0.2">
      <c r="B692" s="21" t="str">
        <f t="shared" si="10"/>
        <v>ArnpriorWind2025RCP6.0</v>
      </c>
      <c r="C692" t="s">
        <v>261</v>
      </c>
      <c r="D692" t="s">
        <v>1</v>
      </c>
      <c r="E692" s="144" t="s">
        <v>192</v>
      </c>
      <c r="F692" s="144">
        <v>2025</v>
      </c>
      <c r="G692" s="147">
        <v>76.40944482036133</v>
      </c>
      <c r="H692" s="147">
        <v>82.419700000000006</v>
      </c>
      <c r="I692" s="147">
        <v>88.77000000000001</v>
      </c>
      <c r="J692" s="147">
        <v>95.093753333333353</v>
      </c>
      <c r="K692" s="147">
        <v>101.42184799999998</v>
      </c>
    </row>
    <row r="693" spans="2:11" x14ac:dyDescent="0.2">
      <c r="B693" s="21" t="str">
        <f t="shared" si="10"/>
        <v>ArnpriorWind2030RCP6.0</v>
      </c>
      <c r="C693" t="s">
        <v>261</v>
      </c>
      <c r="D693" t="s">
        <v>1</v>
      </c>
      <c r="E693" s="144" t="s">
        <v>192</v>
      </c>
      <c r="F693" s="144">
        <v>2030</v>
      </c>
      <c r="G693" s="147">
        <v>76.498095682850561</v>
      </c>
      <c r="H693" s="147">
        <v>82.532911999999996</v>
      </c>
      <c r="I693" s="147">
        <v>88.915199999999999</v>
      </c>
      <c r="J693" s="147">
        <v>95.264810666666676</v>
      </c>
      <c r="K693" s="147">
        <v>101.62081599999999</v>
      </c>
    </row>
    <row r="694" spans="2:11" x14ac:dyDescent="0.2">
      <c r="B694" s="21" t="str">
        <f t="shared" si="10"/>
        <v>ArnpriorWind2035RCP6.0</v>
      </c>
      <c r="C694" t="s">
        <v>261</v>
      </c>
      <c r="D694" t="s">
        <v>1</v>
      </c>
      <c r="E694" s="144" t="s">
        <v>192</v>
      </c>
      <c r="F694" s="144">
        <v>2035</v>
      </c>
      <c r="G694" s="147">
        <v>76.586746545339793</v>
      </c>
      <c r="H694" s="147">
        <v>82.646124</v>
      </c>
      <c r="I694" s="147">
        <v>89.060400000000001</v>
      </c>
      <c r="J694" s="147">
        <v>95.435867999999999</v>
      </c>
      <c r="K694" s="147">
        <v>101.81978399999998</v>
      </c>
    </row>
    <row r="695" spans="2:11" x14ac:dyDescent="0.2">
      <c r="B695" s="21" t="str">
        <f t="shared" si="10"/>
        <v>ArnpriorWind2040RCP6.0</v>
      </c>
      <c r="C695" t="s">
        <v>261</v>
      </c>
      <c r="D695" t="s">
        <v>1</v>
      </c>
      <c r="E695" s="144" t="s">
        <v>192</v>
      </c>
      <c r="F695" s="144">
        <v>2040</v>
      </c>
      <c r="G695" s="147">
        <v>76.675397407829038</v>
      </c>
      <c r="H695" s="147">
        <v>82.759336000000005</v>
      </c>
      <c r="I695" s="147">
        <v>89.205600000000004</v>
      </c>
      <c r="J695" s="147">
        <v>95.606925333333336</v>
      </c>
      <c r="K695" s="147">
        <v>102.01875199999998</v>
      </c>
    </row>
    <row r="696" spans="2:11" x14ac:dyDescent="0.2">
      <c r="B696" s="21" t="str">
        <f t="shared" si="10"/>
        <v>ArnpriorWind2045RCP6.0</v>
      </c>
      <c r="C696" t="s">
        <v>261</v>
      </c>
      <c r="D696" t="s">
        <v>1</v>
      </c>
      <c r="E696" s="144" t="s">
        <v>192</v>
      </c>
      <c r="F696" s="144">
        <v>2045</v>
      </c>
      <c r="G696" s="147">
        <v>76.76404827031827</v>
      </c>
      <c r="H696" s="147">
        <v>82.872547999999995</v>
      </c>
      <c r="I696" s="147">
        <v>89.350799999999992</v>
      </c>
      <c r="J696" s="147">
        <v>95.777982666666674</v>
      </c>
      <c r="K696" s="147">
        <v>102.21771999999999</v>
      </c>
    </row>
    <row r="697" spans="2:11" x14ac:dyDescent="0.2">
      <c r="B697" s="21" t="str">
        <f t="shared" si="10"/>
        <v>ArnpriorWind2050RCP6.0</v>
      </c>
      <c r="C697" t="s">
        <v>261</v>
      </c>
      <c r="D697" t="s">
        <v>1</v>
      </c>
      <c r="E697" s="144" t="s">
        <v>192</v>
      </c>
      <c r="F697" s="144">
        <v>2050</v>
      </c>
      <c r="G697" s="147">
        <v>76.7660745757466</v>
      </c>
      <c r="H697" s="147">
        <v>82.8679104</v>
      </c>
      <c r="I697" s="147">
        <v>89.339359999999999</v>
      </c>
      <c r="J697" s="147">
        <v>95.758836799999997</v>
      </c>
      <c r="K697" s="147">
        <v>102.19197119999998</v>
      </c>
    </row>
    <row r="698" spans="2:11" x14ac:dyDescent="0.2">
      <c r="B698" s="21" t="str">
        <f t="shared" si="10"/>
        <v>ArnpriorWind2055RCP6.0</v>
      </c>
      <c r="C698" t="s">
        <v>261</v>
      </c>
      <c r="D698" t="s">
        <v>1</v>
      </c>
      <c r="E698" s="144" t="s">
        <v>192</v>
      </c>
      <c r="F698" s="144">
        <v>2055</v>
      </c>
      <c r="G698" s="147">
        <v>76.679450018685685</v>
      </c>
      <c r="H698" s="147">
        <v>82.7500608</v>
      </c>
      <c r="I698" s="147">
        <v>89.182720000000003</v>
      </c>
      <c r="J698" s="147">
        <v>95.568633599999998</v>
      </c>
      <c r="K698" s="147">
        <v>101.96725439999999</v>
      </c>
    </row>
    <row r="699" spans="2:11" x14ac:dyDescent="0.2">
      <c r="B699" s="21" t="str">
        <f t="shared" si="10"/>
        <v>ArnpriorWind2060RCP6.0</v>
      </c>
      <c r="C699" t="s">
        <v>261</v>
      </c>
      <c r="D699" t="s">
        <v>1</v>
      </c>
      <c r="E699" s="144" t="s">
        <v>192</v>
      </c>
      <c r="F699" s="144">
        <v>2060</v>
      </c>
      <c r="G699" s="147">
        <v>76.592825461624784</v>
      </c>
      <c r="H699" s="147">
        <v>82.6322112</v>
      </c>
      <c r="I699" s="147">
        <v>89.026079999999993</v>
      </c>
      <c r="J699" s="147">
        <v>95.378430399999999</v>
      </c>
      <c r="K699" s="147">
        <v>101.74253759999999</v>
      </c>
    </row>
    <row r="700" spans="2:11" x14ac:dyDescent="0.2">
      <c r="B700" s="21" t="str">
        <f t="shared" si="10"/>
        <v>ArnpriorWind2065RCP6.0</v>
      </c>
      <c r="C700" t="s">
        <v>261</v>
      </c>
      <c r="D700" t="s">
        <v>1</v>
      </c>
      <c r="E700" s="144" t="s">
        <v>192</v>
      </c>
      <c r="F700" s="144">
        <v>2065</v>
      </c>
      <c r="G700" s="147">
        <v>76.506200904563869</v>
      </c>
      <c r="H700" s="147">
        <v>82.514361600000001</v>
      </c>
      <c r="I700" s="147">
        <v>88.869439999999997</v>
      </c>
      <c r="J700" s="147">
        <v>95.1882272</v>
      </c>
      <c r="K700" s="147">
        <v>101.5178208</v>
      </c>
    </row>
    <row r="701" spans="2:11" x14ac:dyDescent="0.2">
      <c r="B701" s="21" t="str">
        <f t="shared" si="10"/>
        <v>ArnpriorWind2070RCP6.0</v>
      </c>
      <c r="C701" t="s">
        <v>261</v>
      </c>
      <c r="D701" t="s">
        <v>1</v>
      </c>
      <c r="E701" s="144" t="s">
        <v>192</v>
      </c>
      <c r="F701" s="144">
        <v>2070</v>
      </c>
      <c r="G701" s="147">
        <v>76.419576347502968</v>
      </c>
      <c r="H701" s="147">
        <v>82.396512000000001</v>
      </c>
      <c r="I701" s="147">
        <v>88.712800000000001</v>
      </c>
      <c r="J701" s="147">
        <v>94.998024000000001</v>
      </c>
      <c r="K701" s="147">
        <v>101.293104</v>
      </c>
    </row>
    <row r="702" spans="2:11" x14ac:dyDescent="0.2">
      <c r="B702" s="21" t="str">
        <f t="shared" si="10"/>
        <v>ArnpriorWind2075RCP6.0</v>
      </c>
      <c r="C702" t="s">
        <v>261</v>
      </c>
      <c r="D702" t="s">
        <v>1</v>
      </c>
      <c r="E702" s="144" t="s">
        <v>192</v>
      </c>
      <c r="F702" s="144">
        <v>2075</v>
      </c>
      <c r="G702" s="147">
        <v>76.482265171691779</v>
      </c>
      <c r="H702" s="147">
        <v>82.478352000000001</v>
      </c>
      <c r="I702" s="147">
        <v>88.816199999999995</v>
      </c>
      <c r="J702" s="147">
        <v>95.120432000000008</v>
      </c>
      <c r="K702" s="147">
        <v>101.43606</v>
      </c>
    </row>
    <row r="703" spans="2:11" x14ac:dyDescent="0.2">
      <c r="B703" s="21" t="str">
        <f t="shared" si="10"/>
        <v>ArnpriorWind2080RCP6.0</v>
      </c>
      <c r="C703" t="s">
        <v>261</v>
      </c>
      <c r="D703" t="s">
        <v>1</v>
      </c>
      <c r="E703" s="144" t="s">
        <v>192</v>
      </c>
      <c r="F703" s="144">
        <v>2080</v>
      </c>
      <c r="G703" s="147">
        <v>76.54495399588059</v>
      </c>
      <c r="H703" s="147">
        <v>82.560192000000001</v>
      </c>
      <c r="I703" s="147">
        <v>88.919600000000003</v>
      </c>
      <c r="J703" s="147">
        <v>95.242840000000001</v>
      </c>
      <c r="K703" s="147">
        <v>101.579016</v>
      </c>
    </row>
    <row r="704" spans="2:11" x14ac:dyDescent="0.2">
      <c r="B704" s="21" t="str">
        <f t="shared" si="10"/>
        <v>ArnpriorWind2085RCP6.0</v>
      </c>
      <c r="C704" t="s">
        <v>261</v>
      </c>
      <c r="D704" t="s">
        <v>1</v>
      </c>
      <c r="E704" s="144" t="s">
        <v>192</v>
      </c>
      <c r="F704" s="144">
        <v>2085</v>
      </c>
      <c r="G704" s="147">
        <v>76.607642820069401</v>
      </c>
      <c r="H704" s="147">
        <v>82.642032</v>
      </c>
      <c r="I704" s="147">
        <v>89.022999999999996</v>
      </c>
      <c r="J704" s="147">
        <v>95.365248000000008</v>
      </c>
      <c r="K704" s="147">
        <v>101.72197200000001</v>
      </c>
    </row>
    <row r="705" spans="2:11" x14ac:dyDescent="0.2">
      <c r="B705" s="21" t="str">
        <f t="shared" si="10"/>
        <v>ArnpriorWind2090RCP6.0</v>
      </c>
      <c r="C705" t="s">
        <v>261</v>
      </c>
      <c r="D705" t="s">
        <v>1</v>
      </c>
      <c r="E705" s="144" t="s">
        <v>192</v>
      </c>
      <c r="F705" s="144">
        <v>2090</v>
      </c>
      <c r="G705" s="147">
        <v>76.487964155708937</v>
      </c>
      <c r="H705" s="147">
        <v>82.486536000000001</v>
      </c>
      <c r="I705" s="147">
        <v>88.821333333333328</v>
      </c>
      <c r="J705" s="147">
        <v>95.12984800000001</v>
      </c>
      <c r="K705" s="147">
        <v>101.446928</v>
      </c>
    </row>
    <row r="706" spans="2:11" x14ac:dyDescent="0.2">
      <c r="B706" s="21" t="str">
        <f t="shared" si="10"/>
        <v>ArnpriorWind2095RCP6.0</v>
      </c>
      <c r="C706" t="s">
        <v>261</v>
      </c>
      <c r="D706" t="s">
        <v>1</v>
      </c>
      <c r="E706" s="144" t="s">
        <v>192</v>
      </c>
      <c r="F706" s="144">
        <v>2095</v>
      </c>
      <c r="G706" s="147">
        <v>76.305596667159662</v>
      </c>
      <c r="H706" s="147">
        <v>82.249200000000002</v>
      </c>
      <c r="I706" s="147">
        <v>88.516266666666652</v>
      </c>
      <c r="J706" s="147">
        <v>94.772040000000004</v>
      </c>
      <c r="K706" s="147">
        <v>101.02892799999999</v>
      </c>
    </row>
    <row r="707" spans="2:11" x14ac:dyDescent="0.2">
      <c r="B707" s="21" t="str">
        <f t="shared" si="10"/>
        <v>ArnpriorWind2100RCP6.0</v>
      </c>
      <c r="C707" t="s">
        <v>261</v>
      </c>
      <c r="D707" t="s">
        <v>1</v>
      </c>
      <c r="E707" s="144" t="s">
        <v>192</v>
      </c>
      <c r="F707" s="144">
        <v>2100</v>
      </c>
      <c r="G707" s="147">
        <v>76.123229178610387</v>
      </c>
      <c r="H707" s="147">
        <v>82.011864000000003</v>
      </c>
      <c r="I707" s="147">
        <v>88.211199999999991</v>
      </c>
      <c r="J707" s="147">
        <v>94.414231999999998</v>
      </c>
      <c r="K707" s="147">
        <v>100.61092799999999</v>
      </c>
    </row>
    <row r="708" spans="2:11" x14ac:dyDescent="0.2">
      <c r="B708" s="21" t="str">
        <f t="shared" si="10"/>
        <v>ArnpriorWind2023RCP8.5</v>
      </c>
      <c r="C708" t="s">
        <v>261</v>
      </c>
      <c r="D708" t="s">
        <v>1</v>
      </c>
      <c r="E708" s="144" t="s">
        <v>191</v>
      </c>
      <c r="F708" s="144">
        <v>2023</v>
      </c>
      <c r="G708" s="147">
        <v>76.320793957872098</v>
      </c>
      <c r="H708" s="147">
        <v>82.306488000000002</v>
      </c>
      <c r="I708" s="147">
        <v>88.624800000000008</v>
      </c>
      <c r="J708" s="147">
        <v>94.922696000000016</v>
      </c>
      <c r="K708" s="147">
        <v>101.22287999999999</v>
      </c>
    </row>
    <row r="709" spans="2:11" x14ac:dyDescent="0.2">
      <c r="B709" s="21" t="str">
        <f t="shared" si="10"/>
        <v>ArnpriorWind2025RCP8.5</v>
      </c>
      <c r="C709" t="s">
        <v>261</v>
      </c>
      <c r="D709" t="s">
        <v>1</v>
      </c>
      <c r="E709" s="144" t="s">
        <v>191</v>
      </c>
      <c r="F709" s="144">
        <v>2025</v>
      </c>
      <c r="G709" s="147">
        <v>76.498095682850561</v>
      </c>
      <c r="H709" s="147">
        <v>82.532911999999996</v>
      </c>
      <c r="I709" s="147">
        <v>88.915199999999999</v>
      </c>
      <c r="J709" s="147">
        <v>95.264810666666676</v>
      </c>
      <c r="K709" s="147">
        <v>101.62081599999999</v>
      </c>
    </row>
    <row r="710" spans="2:11" x14ac:dyDescent="0.2">
      <c r="B710" s="21" t="str">
        <f t="shared" si="10"/>
        <v>ArnpriorWind2030RCP8.5</v>
      </c>
      <c r="C710" t="s">
        <v>261</v>
      </c>
      <c r="D710" t="s">
        <v>1</v>
      </c>
      <c r="E710" s="144" t="s">
        <v>191</v>
      </c>
      <c r="F710" s="144">
        <v>2030</v>
      </c>
      <c r="G710" s="147">
        <v>76.675397407829038</v>
      </c>
      <c r="H710" s="147">
        <v>82.759336000000005</v>
      </c>
      <c r="I710" s="147">
        <v>89.205600000000004</v>
      </c>
      <c r="J710" s="147">
        <v>95.606925333333336</v>
      </c>
      <c r="K710" s="147">
        <v>102.01875199999998</v>
      </c>
    </row>
    <row r="711" spans="2:11" x14ac:dyDescent="0.2">
      <c r="B711" s="21" t="str">
        <f t="shared" si="10"/>
        <v>ArnpriorWind2035RCP8.5</v>
      </c>
      <c r="C711" t="s">
        <v>261</v>
      </c>
      <c r="D711" t="s">
        <v>1</v>
      </c>
      <c r="E711" s="144" t="s">
        <v>191</v>
      </c>
      <c r="F711" s="144">
        <v>2035</v>
      </c>
      <c r="G711" s="147">
        <v>76.852699132807501</v>
      </c>
      <c r="H711" s="147">
        <v>82.985759999999999</v>
      </c>
      <c r="I711" s="147">
        <v>89.495999999999995</v>
      </c>
      <c r="J711" s="147">
        <v>95.949039999999997</v>
      </c>
      <c r="K711" s="147">
        <v>102.41668799999998</v>
      </c>
    </row>
    <row r="712" spans="2:11" x14ac:dyDescent="0.2">
      <c r="B712" s="21" t="str">
        <f t="shared" si="10"/>
        <v>ArnpriorWind2040RCP8.5</v>
      </c>
      <c r="C712" t="s">
        <v>261</v>
      </c>
      <c r="D712" t="s">
        <v>1</v>
      </c>
      <c r="E712" s="144" t="s">
        <v>191</v>
      </c>
      <c r="F712" s="144">
        <v>2040</v>
      </c>
      <c r="G712" s="147">
        <v>76.708324871039324</v>
      </c>
      <c r="H712" s="147">
        <v>82.789344</v>
      </c>
      <c r="I712" s="147">
        <v>89.234933333333331</v>
      </c>
      <c r="J712" s="147">
        <v>95.632034666666669</v>
      </c>
      <c r="K712" s="147">
        <v>102.04215999999998</v>
      </c>
    </row>
    <row r="713" spans="2:11" x14ac:dyDescent="0.2">
      <c r="B713" s="21" t="str">
        <f t="shared" si="10"/>
        <v>ArnpriorWind2045RCP8.5</v>
      </c>
      <c r="C713" t="s">
        <v>261</v>
      </c>
      <c r="D713" t="s">
        <v>1</v>
      </c>
      <c r="E713" s="144" t="s">
        <v>191</v>
      </c>
      <c r="F713" s="144">
        <v>2045</v>
      </c>
      <c r="G713" s="147">
        <v>76.563950609271146</v>
      </c>
      <c r="H713" s="147">
        <v>82.592928000000001</v>
      </c>
      <c r="I713" s="147">
        <v>88.973866666666666</v>
      </c>
      <c r="J713" s="147">
        <v>95.315029333333328</v>
      </c>
      <c r="K713" s="147">
        <v>101.667632</v>
      </c>
    </row>
    <row r="714" spans="2:11" x14ac:dyDescent="0.2">
      <c r="B714" s="21" t="str">
        <f t="shared" si="10"/>
        <v>ArnpriorWind2050RCP8.5</v>
      </c>
      <c r="C714" t="s">
        <v>261</v>
      </c>
      <c r="D714" t="s">
        <v>1</v>
      </c>
      <c r="E714" s="144" t="s">
        <v>191</v>
      </c>
      <c r="F714" s="144">
        <v>2050</v>
      </c>
      <c r="G714" s="147">
        <v>76.503161446421387</v>
      </c>
      <c r="H714" s="147">
        <v>82.505632000000006</v>
      </c>
      <c r="I714" s="147">
        <v>88.850666666666669</v>
      </c>
      <c r="J714" s="147">
        <v>95.161234666666672</v>
      </c>
      <c r="K714" s="147">
        <v>101.483712</v>
      </c>
    </row>
    <row r="715" spans="2:11" x14ac:dyDescent="0.2">
      <c r="B715" s="21" t="str">
        <f t="shared" si="10"/>
        <v>ArnpriorWind2055RCP8.5</v>
      </c>
      <c r="C715" t="s">
        <v>261</v>
      </c>
      <c r="D715" t="s">
        <v>1</v>
      </c>
      <c r="E715" s="144" t="s">
        <v>191</v>
      </c>
      <c r="F715" s="144">
        <v>2055</v>
      </c>
      <c r="G715" s="147">
        <v>76.586746545339793</v>
      </c>
      <c r="H715" s="147">
        <v>82.614751999999996</v>
      </c>
      <c r="I715" s="147">
        <v>88.988533333333322</v>
      </c>
      <c r="J715" s="147">
        <v>95.324445333333344</v>
      </c>
      <c r="K715" s="147">
        <v>101.67432000000001</v>
      </c>
    </row>
    <row r="716" spans="2:11" x14ac:dyDescent="0.2">
      <c r="B716" s="21" t="str">
        <f t="shared" ref="B716:B779" si="11">C716&amp;D716&amp;F716&amp;E716</f>
        <v>ArnpriorWind2060RCP8.5</v>
      </c>
      <c r="C716" t="s">
        <v>261</v>
      </c>
      <c r="D716" t="s">
        <v>1</v>
      </c>
      <c r="E716" s="144" t="s">
        <v>191</v>
      </c>
      <c r="F716" s="144">
        <v>2060</v>
      </c>
      <c r="G716" s="147">
        <v>76.487964155708937</v>
      </c>
      <c r="H716" s="147">
        <v>82.486536000000001</v>
      </c>
      <c r="I716" s="147">
        <v>88.821333333333328</v>
      </c>
      <c r="J716" s="147">
        <v>95.12984800000001</v>
      </c>
      <c r="K716" s="147">
        <v>101.446928</v>
      </c>
    </row>
    <row r="717" spans="2:11" x14ac:dyDescent="0.2">
      <c r="B717" s="21" t="str">
        <f t="shared" si="11"/>
        <v>ArnpriorWind2065RCP8.5</v>
      </c>
      <c r="C717" t="s">
        <v>261</v>
      </c>
      <c r="D717" t="s">
        <v>1</v>
      </c>
      <c r="E717" s="144" t="s">
        <v>191</v>
      </c>
      <c r="F717" s="144">
        <v>2065</v>
      </c>
      <c r="G717" s="147">
        <v>76.305596667159662</v>
      </c>
      <c r="H717" s="147">
        <v>82.249200000000002</v>
      </c>
      <c r="I717" s="147">
        <v>88.516266666666652</v>
      </c>
      <c r="J717" s="147">
        <v>94.772040000000004</v>
      </c>
      <c r="K717" s="147">
        <v>101.02892799999999</v>
      </c>
    </row>
    <row r="718" spans="2:11" x14ac:dyDescent="0.2">
      <c r="B718" s="21" t="str">
        <f t="shared" si="11"/>
        <v>ArnpriorWind2070RCP8.5</v>
      </c>
      <c r="C718" t="s">
        <v>261</v>
      </c>
      <c r="D718" t="s">
        <v>1</v>
      </c>
      <c r="E718" s="144" t="s">
        <v>191</v>
      </c>
      <c r="F718" s="144">
        <v>2070</v>
      </c>
      <c r="G718" s="147">
        <v>76.092834597185501</v>
      </c>
      <c r="H718" s="147">
        <v>81.957304000000008</v>
      </c>
      <c r="I718" s="147">
        <v>88.126133333333328</v>
      </c>
      <c r="J718" s="147">
        <v>94.301240000000007</v>
      </c>
      <c r="K718" s="147">
        <v>100.47047999999999</v>
      </c>
    </row>
    <row r="719" spans="2:11" x14ac:dyDescent="0.2">
      <c r="B719" s="21" t="str">
        <f t="shared" si="11"/>
        <v>ArnpriorWind2075RCP8.5</v>
      </c>
      <c r="C719" t="s">
        <v>261</v>
      </c>
      <c r="D719" t="s">
        <v>1</v>
      </c>
      <c r="E719" s="144" t="s">
        <v>191</v>
      </c>
      <c r="F719" s="144">
        <v>2075</v>
      </c>
      <c r="G719" s="147">
        <v>76.062440015760629</v>
      </c>
      <c r="H719" s="147">
        <v>81.902743999999998</v>
      </c>
      <c r="I719" s="147">
        <v>88.041066666666666</v>
      </c>
      <c r="J719" s="147">
        <v>94.188248000000002</v>
      </c>
      <c r="K719" s="147">
        <v>100.33003199999999</v>
      </c>
    </row>
    <row r="720" spans="2:11" x14ac:dyDescent="0.2">
      <c r="B720" s="21" t="str">
        <f t="shared" si="11"/>
        <v>ArnpriorWind2080RCP8.5</v>
      </c>
      <c r="C720" t="s">
        <v>261</v>
      </c>
      <c r="D720" t="s">
        <v>1</v>
      </c>
      <c r="E720" s="144" t="s">
        <v>191</v>
      </c>
      <c r="F720" s="144">
        <v>2080</v>
      </c>
      <c r="G720" s="147">
        <v>76.032045434335743</v>
      </c>
      <c r="H720" s="147">
        <v>81.848184000000003</v>
      </c>
      <c r="I720" s="147">
        <v>87.956000000000003</v>
      </c>
      <c r="J720" s="147">
        <v>94.07525600000001</v>
      </c>
      <c r="K720" s="147">
        <v>100.189584</v>
      </c>
    </row>
    <row r="721" spans="2:11" x14ac:dyDescent="0.2">
      <c r="B721" s="21" t="str">
        <f t="shared" si="11"/>
        <v>ArnpriorWind2085RCP8.5</v>
      </c>
      <c r="C721" t="s">
        <v>261</v>
      </c>
      <c r="D721" t="s">
        <v>1</v>
      </c>
      <c r="E721" s="144" t="s">
        <v>191</v>
      </c>
      <c r="F721" s="144">
        <v>2085</v>
      </c>
      <c r="G721" s="147">
        <v>75.823082687039701</v>
      </c>
      <c r="H721" s="147">
        <v>81.594480000000004</v>
      </c>
      <c r="I721" s="147">
        <v>87.647999999999996</v>
      </c>
      <c r="J721" s="147">
        <v>93.722156000000012</v>
      </c>
      <c r="K721" s="147">
        <v>99.788303999999997</v>
      </c>
    </row>
    <row r="722" spans="2:11" x14ac:dyDescent="0.2">
      <c r="B722" s="21" t="str">
        <f t="shared" si="11"/>
        <v>ArnpriorWind2090RCP8.5</v>
      </c>
      <c r="C722" t="s">
        <v>261</v>
      </c>
      <c r="D722" t="s">
        <v>1</v>
      </c>
      <c r="E722" s="144" t="s">
        <v>191</v>
      </c>
      <c r="F722" s="144">
        <v>2090</v>
      </c>
      <c r="G722" s="147">
        <v>75.614119939743659</v>
      </c>
      <c r="H722" s="147">
        <v>81.340776000000005</v>
      </c>
      <c r="I722" s="147">
        <v>87.34</v>
      </c>
      <c r="J722" s="147">
        <v>93.369056000000015</v>
      </c>
      <c r="K722" s="147">
        <v>99.387023999999997</v>
      </c>
    </row>
    <row r="723" spans="2:11" x14ac:dyDescent="0.2">
      <c r="B723" s="21" t="str">
        <f t="shared" si="11"/>
        <v>ArnpriorWind2095RCP8.5</v>
      </c>
      <c r="C723" t="s">
        <v>261</v>
      </c>
      <c r="D723" t="s">
        <v>1</v>
      </c>
      <c r="E723" s="144" t="s">
        <v>191</v>
      </c>
      <c r="F723" s="144">
        <v>2095</v>
      </c>
      <c r="G723" s="147">
        <v>75.614119939743659</v>
      </c>
      <c r="H723" s="147">
        <v>81.340776000000005</v>
      </c>
      <c r="I723" s="147">
        <v>87.34</v>
      </c>
      <c r="J723" s="147">
        <v>93.369056000000015</v>
      </c>
      <c r="K723" s="147">
        <v>99.387023999999997</v>
      </c>
    </row>
    <row r="724" spans="2:11" x14ac:dyDescent="0.2">
      <c r="B724" s="21" t="str">
        <f t="shared" si="11"/>
        <v>ArnpriorWind2100RCP8.5</v>
      </c>
      <c r="C724" t="s">
        <v>261</v>
      </c>
      <c r="D724" t="s">
        <v>1</v>
      </c>
      <c r="E724" s="144" t="s">
        <v>191</v>
      </c>
      <c r="F724" s="144">
        <v>2100</v>
      </c>
      <c r="G724" s="147">
        <v>75.614119939743659</v>
      </c>
      <c r="H724" s="147">
        <v>81.340776000000005</v>
      </c>
      <c r="I724" s="147">
        <v>87.34</v>
      </c>
      <c r="J724" s="147">
        <v>93.369056000000015</v>
      </c>
      <c r="K724" s="147">
        <v>99.387023999999997</v>
      </c>
    </row>
    <row r="725" spans="2:11" x14ac:dyDescent="0.2">
      <c r="B725" s="21" t="str">
        <f t="shared" si="11"/>
        <v>AtikokanIce Accretion2023RCP4.5</v>
      </c>
      <c r="C725" t="s">
        <v>262</v>
      </c>
      <c r="D725" t="s">
        <v>486</v>
      </c>
      <c r="E725" s="144" t="s">
        <v>193</v>
      </c>
      <c r="F725" s="144">
        <v>2023</v>
      </c>
      <c r="G725" s="147">
        <v>11.011764783583992</v>
      </c>
      <c r="H725" s="147">
        <v>13.1472</v>
      </c>
      <c r="I725" s="147">
        <v>15.84</v>
      </c>
      <c r="J725" s="147">
        <v>17.8992</v>
      </c>
      <c r="K725" s="147">
        <v>19.958400000000001</v>
      </c>
    </row>
    <row r="726" spans="2:11" x14ac:dyDescent="0.2">
      <c r="B726" s="21" t="str">
        <f t="shared" si="11"/>
        <v>AtikokanIce Accretion2025RCP4.5</v>
      </c>
      <c r="C726" t="s">
        <v>262</v>
      </c>
      <c r="D726" t="s">
        <v>486</v>
      </c>
      <c r="E726" s="144" t="s">
        <v>193</v>
      </c>
      <c r="F726" s="144">
        <v>2025</v>
      </c>
      <c r="G726" s="147">
        <v>11.020462860032321</v>
      </c>
      <c r="H726" s="147">
        <v>13.1555</v>
      </c>
      <c r="I726" s="147">
        <v>15.852499999999999</v>
      </c>
      <c r="J726" s="147">
        <v>17.913325</v>
      </c>
      <c r="K726" s="147">
        <v>19.974150000000002</v>
      </c>
    </row>
    <row r="727" spans="2:11" x14ac:dyDescent="0.2">
      <c r="B727" s="21" t="str">
        <f t="shared" si="11"/>
        <v>AtikokanIce Accretion2030RCP4.5</v>
      </c>
      <c r="C727" t="s">
        <v>262</v>
      </c>
      <c r="D727" t="s">
        <v>486</v>
      </c>
      <c r="E727" s="144" t="s">
        <v>193</v>
      </c>
      <c r="F727" s="144">
        <v>2030</v>
      </c>
      <c r="G727" s="147">
        <v>11.029160936480649</v>
      </c>
      <c r="H727" s="147">
        <v>13.1638</v>
      </c>
      <c r="I727" s="147">
        <v>15.865</v>
      </c>
      <c r="J727" s="147">
        <v>17.92745</v>
      </c>
      <c r="K727" s="147">
        <v>19.989899999999999</v>
      </c>
    </row>
    <row r="728" spans="2:11" x14ac:dyDescent="0.2">
      <c r="B728" s="21" t="str">
        <f t="shared" si="11"/>
        <v>AtikokanIce Accretion2035RCP4.5</v>
      </c>
      <c r="C728" t="s">
        <v>262</v>
      </c>
      <c r="D728" t="s">
        <v>486</v>
      </c>
      <c r="E728" s="144" t="s">
        <v>193</v>
      </c>
      <c r="F728" s="144">
        <v>2035</v>
      </c>
      <c r="G728" s="147">
        <v>11.037859012928978</v>
      </c>
      <c r="H728" s="147">
        <v>13.1721</v>
      </c>
      <c r="I728" s="147">
        <v>15.8775</v>
      </c>
      <c r="J728" s="147">
        <v>17.941575</v>
      </c>
      <c r="K728" s="147">
        <v>20.005649999999999</v>
      </c>
    </row>
    <row r="729" spans="2:11" x14ac:dyDescent="0.2">
      <c r="B729" s="21" t="str">
        <f t="shared" si="11"/>
        <v>AtikokanIce Accretion2040RCP4.5</v>
      </c>
      <c r="C729" t="s">
        <v>262</v>
      </c>
      <c r="D729" t="s">
        <v>486</v>
      </c>
      <c r="E729" s="144" t="s">
        <v>193</v>
      </c>
      <c r="F729" s="144">
        <v>2040</v>
      </c>
      <c r="G729" s="147">
        <v>11.046557089377307</v>
      </c>
      <c r="H729" s="147">
        <v>13.180399999999999</v>
      </c>
      <c r="I729" s="147">
        <v>15.889999999999999</v>
      </c>
      <c r="J729" s="147">
        <v>17.955699999999997</v>
      </c>
      <c r="K729" s="147">
        <v>20.0214</v>
      </c>
    </row>
    <row r="730" spans="2:11" x14ac:dyDescent="0.2">
      <c r="B730" s="21" t="str">
        <f t="shared" si="11"/>
        <v>AtikokanIce Accretion2045RCP4.5</v>
      </c>
      <c r="C730" t="s">
        <v>262</v>
      </c>
      <c r="D730" t="s">
        <v>486</v>
      </c>
      <c r="E730" s="144" t="s">
        <v>193</v>
      </c>
      <c r="F730" s="144">
        <v>2045</v>
      </c>
      <c r="G730" s="147">
        <v>11.055255165825635</v>
      </c>
      <c r="H730" s="147">
        <v>13.188699999999999</v>
      </c>
      <c r="I730" s="147">
        <v>15.9025</v>
      </c>
      <c r="J730" s="147">
        <v>17.969824999999997</v>
      </c>
      <c r="K730" s="147">
        <v>20.037149999999997</v>
      </c>
    </row>
    <row r="731" spans="2:11" x14ac:dyDescent="0.2">
      <c r="B731" s="21" t="str">
        <f t="shared" si="11"/>
        <v>AtikokanIce Accretion2050RCP4.5</v>
      </c>
      <c r="C731" t="s">
        <v>262</v>
      </c>
      <c r="D731" t="s">
        <v>486</v>
      </c>
      <c r="E731" s="144" t="s">
        <v>193</v>
      </c>
      <c r="F731" s="144">
        <v>2050</v>
      </c>
      <c r="G731" s="147">
        <v>11.018027398626788</v>
      </c>
      <c r="H731" s="147">
        <v>13.134749999999999</v>
      </c>
      <c r="I731" s="147">
        <v>15.827999999999999</v>
      </c>
      <c r="J731" s="147">
        <v>17.882249999999996</v>
      </c>
      <c r="K731" s="147">
        <v>19.935719999999996</v>
      </c>
    </row>
    <row r="732" spans="2:11" x14ac:dyDescent="0.2">
      <c r="B732" s="21" t="str">
        <f t="shared" si="11"/>
        <v>AtikokanIce Accretion2055RCP4.5</v>
      </c>
      <c r="C732" t="s">
        <v>262</v>
      </c>
      <c r="D732" t="s">
        <v>486</v>
      </c>
      <c r="E732" s="144" t="s">
        <v>193</v>
      </c>
      <c r="F732" s="144">
        <v>2055</v>
      </c>
      <c r="G732" s="147">
        <v>10.972101554979615</v>
      </c>
      <c r="H732" s="147">
        <v>13.072499999999998</v>
      </c>
      <c r="I732" s="147">
        <v>15.741</v>
      </c>
      <c r="J732" s="147">
        <v>17.780549999999998</v>
      </c>
      <c r="K732" s="147">
        <v>19.818539999999999</v>
      </c>
    </row>
    <row r="733" spans="2:11" x14ac:dyDescent="0.2">
      <c r="B733" s="21" t="str">
        <f t="shared" si="11"/>
        <v>AtikokanIce Accretion2060RCP4.5</v>
      </c>
      <c r="C733" t="s">
        <v>262</v>
      </c>
      <c r="D733" t="s">
        <v>486</v>
      </c>
      <c r="E733" s="144" t="s">
        <v>193</v>
      </c>
      <c r="F733" s="144">
        <v>2060</v>
      </c>
      <c r="G733" s="147">
        <v>10.926175711332439</v>
      </c>
      <c r="H733" s="147">
        <v>13.010249999999999</v>
      </c>
      <c r="I733" s="147">
        <v>15.654</v>
      </c>
      <c r="J733" s="147">
        <v>17.678849999999997</v>
      </c>
      <c r="K733" s="147">
        <v>19.701359999999998</v>
      </c>
    </row>
    <row r="734" spans="2:11" x14ac:dyDescent="0.2">
      <c r="B734" s="21" t="str">
        <f t="shared" si="11"/>
        <v>AtikokanIce Accretion2065RCP4.5</v>
      </c>
      <c r="C734" t="s">
        <v>262</v>
      </c>
      <c r="D734" t="s">
        <v>486</v>
      </c>
      <c r="E734" s="144" t="s">
        <v>193</v>
      </c>
      <c r="F734" s="144">
        <v>2065</v>
      </c>
      <c r="G734" s="147">
        <v>10.880249867685265</v>
      </c>
      <c r="H734" s="147">
        <v>12.947999999999999</v>
      </c>
      <c r="I734" s="147">
        <v>15.567</v>
      </c>
      <c r="J734" s="147">
        <v>17.57715</v>
      </c>
      <c r="K734" s="147">
        <v>19.58418</v>
      </c>
    </row>
    <row r="735" spans="2:11" x14ac:dyDescent="0.2">
      <c r="B735" s="21" t="str">
        <f t="shared" si="11"/>
        <v>AtikokanIce Accretion2070RCP4.5</v>
      </c>
      <c r="C735" t="s">
        <v>262</v>
      </c>
      <c r="D735" t="s">
        <v>486</v>
      </c>
      <c r="E735" s="144" t="s">
        <v>193</v>
      </c>
      <c r="F735" s="144">
        <v>2070</v>
      </c>
      <c r="G735" s="147">
        <v>10.834324024038089</v>
      </c>
      <c r="H735" s="147">
        <v>12.885749999999998</v>
      </c>
      <c r="I735" s="147">
        <v>15.48</v>
      </c>
      <c r="J735" s="147">
        <v>17.475449999999999</v>
      </c>
      <c r="K735" s="147">
        <v>19.466999999999999</v>
      </c>
    </row>
    <row r="736" spans="2:11" x14ac:dyDescent="0.2">
      <c r="B736" s="21" t="str">
        <f t="shared" si="11"/>
        <v>AtikokanIce Accretion2075RCP4.5</v>
      </c>
      <c r="C736" t="s">
        <v>262</v>
      </c>
      <c r="D736" t="s">
        <v>486</v>
      </c>
      <c r="E736" s="144" t="s">
        <v>193</v>
      </c>
      <c r="F736" s="144">
        <v>2075</v>
      </c>
      <c r="G736" s="147">
        <v>10.818667486431098</v>
      </c>
      <c r="H736" s="147">
        <v>12.869149999999998</v>
      </c>
      <c r="I736" s="147">
        <v>15.465</v>
      </c>
      <c r="J736" s="147">
        <v>17.461324999999999</v>
      </c>
      <c r="K736" s="147">
        <v>19.451249999999998</v>
      </c>
    </row>
    <row r="737" spans="2:11" x14ac:dyDescent="0.2">
      <c r="B737" s="21" t="str">
        <f t="shared" si="11"/>
        <v>AtikokanIce Accretion2080RCP4.5</v>
      </c>
      <c r="C737" t="s">
        <v>262</v>
      </c>
      <c r="D737" t="s">
        <v>486</v>
      </c>
      <c r="E737" s="144" t="s">
        <v>193</v>
      </c>
      <c r="F737" s="144">
        <v>2080</v>
      </c>
      <c r="G737" s="147">
        <v>10.803010948824106</v>
      </c>
      <c r="H737" s="147">
        <v>12.852549999999997</v>
      </c>
      <c r="I737" s="147">
        <v>15.450000000000001</v>
      </c>
      <c r="J737" s="147">
        <v>17.447199999999999</v>
      </c>
      <c r="K737" s="147">
        <v>19.435499999999998</v>
      </c>
    </row>
    <row r="738" spans="2:11" x14ac:dyDescent="0.2">
      <c r="B738" s="21" t="str">
        <f t="shared" si="11"/>
        <v>AtikokanIce Accretion2085RCP4.5</v>
      </c>
      <c r="C738" t="s">
        <v>262</v>
      </c>
      <c r="D738" t="s">
        <v>486</v>
      </c>
      <c r="E738" s="144" t="s">
        <v>193</v>
      </c>
      <c r="F738" s="144">
        <v>2085</v>
      </c>
      <c r="G738" s="147">
        <v>10.787354411217114</v>
      </c>
      <c r="H738" s="147">
        <v>12.835949999999997</v>
      </c>
      <c r="I738" s="147">
        <v>15.435</v>
      </c>
      <c r="J738" s="147">
        <v>17.433074999999999</v>
      </c>
      <c r="K738" s="147">
        <v>19.419749999999997</v>
      </c>
    </row>
    <row r="739" spans="2:11" x14ac:dyDescent="0.2">
      <c r="B739" s="21" t="str">
        <f t="shared" si="11"/>
        <v>AtikokanIce Accretion2090RCP4.5</v>
      </c>
      <c r="C739" t="s">
        <v>262</v>
      </c>
      <c r="D739" t="s">
        <v>486</v>
      </c>
      <c r="E739" s="144" t="s">
        <v>193</v>
      </c>
      <c r="F739" s="144">
        <v>2090</v>
      </c>
      <c r="G739" s="147">
        <v>10.771697873610123</v>
      </c>
      <c r="H739" s="147">
        <v>12.819349999999998</v>
      </c>
      <c r="I739" s="147">
        <v>15.42</v>
      </c>
      <c r="J739" s="147">
        <v>17.418949999999999</v>
      </c>
      <c r="K739" s="147">
        <v>19.403999999999996</v>
      </c>
    </row>
    <row r="740" spans="2:11" x14ac:dyDescent="0.2">
      <c r="B740" s="21" t="str">
        <f t="shared" si="11"/>
        <v>AtikokanIce Accretion2095RCP4.5</v>
      </c>
      <c r="C740" t="s">
        <v>262</v>
      </c>
      <c r="D740" t="s">
        <v>486</v>
      </c>
      <c r="E740" s="144" t="s">
        <v>193</v>
      </c>
      <c r="F740" s="144">
        <v>2095</v>
      </c>
      <c r="G740" s="147">
        <v>10.756041336003131</v>
      </c>
      <c r="H740" s="147">
        <v>12.802749999999998</v>
      </c>
      <c r="I740" s="147">
        <v>15.405000000000001</v>
      </c>
      <c r="J740" s="147">
        <v>17.404824999999999</v>
      </c>
      <c r="K740" s="147">
        <v>19.388249999999996</v>
      </c>
    </row>
    <row r="741" spans="2:11" x14ac:dyDescent="0.2">
      <c r="B741" s="21" t="str">
        <f t="shared" si="11"/>
        <v>AtikokanIce Accretion2100RCP4.5</v>
      </c>
      <c r="C741" t="s">
        <v>262</v>
      </c>
      <c r="D741" t="s">
        <v>486</v>
      </c>
      <c r="E741" s="144" t="s">
        <v>193</v>
      </c>
      <c r="F741" s="144">
        <v>2100</v>
      </c>
      <c r="G741" s="147">
        <v>10.740384798396139</v>
      </c>
      <c r="H741" s="147">
        <v>12.786149999999997</v>
      </c>
      <c r="I741" s="147">
        <v>15.39</v>
      </c>
      <c r="J741" s="147">
        <v>17.390699999999999</v>
      </c>
      <c r="K741" s="147">
        <v>19.372499999999995</v>
      </c>
    </row>
    <row r="742" spans="2:11" x14ac:dyDescent="0.2">
      <c r="B742" s="21" t="str">
        <f t="shared" si="11"/>
        <v>AtikokanIce Accretion2023RCP6.0</v>
      </c>
      <c r="C742" t="s">
        <v>262</v>
      </c>
      <c r="D742" t="s">
        <v>486</v>
      </c>
      <c r="E742" s="144" t="s">
        <v>192</v>
      </c>
      <c r="F742" s="144">
        <v>2023</v>
      </c>
      <c r="G742" s="147">
        <v>11.011764783583992</v>
      </c>
      <c r="H742" s="147">
        <v>13.1472</v>
      </c>
      <c r="I742" s="147">
        <v>15.84</v>
      </c>
      <c r="J742" s="147">
        <v>17.8992</v>
      </c>
      <c r="K742" s="147">
        <v>19.958400000000001</v>
      </c>
    </row>
    <row r="743" spans="2:11" x14ac:dyDescent="0.2">
      <c r="B743" s="21" t="str">
        <f t="shared" si="11"/>
        <v>AtikokanIce Accretion2025RCP6.0</v>
      </c>
      <c r="C743" t="s">
        <v>262</v>
      </c>
      <c r="D743" t="s">
        <v>486</v>
      </c>
      <c r="E743" s="144" t="s">
        <v>192</v>
      </c>
      <c r="F743" s="144">
        <v>2025</v>
      </c>
      <c r="G743" s="147">
        <v>11.020462860032321</v>
      </c>
      <c r="H743" s="147">
        <v>13.1555</v>
      </c>
      <c r="I743" s="147">
        <v>15.852499999999999</v>
      </c>
      <c r="J743" s="147">
        <v>17.913325</v>
      </c>
      <c r="K743" s="147">
        <v>19.974150000000002</v>
      </c>
    </row>
    <row r="744" spans="2:11" x14ac:dyDescent="0.2">
      <c r="B744" s="21" t="str">
        <f t="shared" si="11"/>
        <v>AtikokanIce Accretion2030RCP6.0</v>
      </c>
      <c r="C744" t="s">
        <v>262</v>
      </c>
      <c r="D744" t="s">
        <v>486</v>
      </c>
      <c r="E744" s="144" t="s">
        <v>192</v>
      </c>
      <c r="F744" s="144">
        <v>2030</v>
      </c>
      <c r="G744" s="147">
        <v>11.029160936480649</v>
      </c>
      <c r="H744" s="147">
        <v>13.1638</v>
      </c>
      <c r="I744" s="147">
        <v>15.865</v>
      </c>
      <c r="J744" s="147">
        <v>17.92745</v>
      </c>
      <c r="K744" s="147">
        <v>19.989899999999999</v>
      </c>
    </row>
    <row r="745" spans="2:11" x14ac:dyDescent="0.2">
      <c r="B745" s="21" t="str">
        <f t="shared" si="11"/>
        <v>AtikokanIce Accretion2035RCP6.0</v>
      </c>
      <c r="C745" t="s">
        <v>262</v>
      </c>
      <c r="D745" t="s">
        <v>486</v>
      </c>
      <c r="E745" s="144" t="s">
        <v>192</v>
      </c>
      <c r="F745" s="144">
        <v>2035</v>
      </c>
      <c r="G745" s="147">
        <v>11.037859012928978</v>
      </c>
      <c r="H745" s="147">
        <v>13.1721</v>
      </c>
      <c r="I745" s="147">
        <v>15.8775</v>
      </c>
      <c r="J745" s="147">
        <v>17.941575</v>
      </c>
      <c r="K745" s="147">
        <v>20.005649999999999</v>
      </c>
    </row>
    <row r="746" spans="2:11" x14ac:dyDescent="0.2">
      <c r="B746" s="21" t="str">
        <f t="shared" si="11"/>
        <v>AtikokanIce Accretion2040RCP6.0</v>
      </c>
      <c r="C746" t="s">
        <v>262</v>
      </c>
      <c r="D746" t="s">
        <v>486</v>
      </c>
      <c r="E746" s="144" t="s">
        <v>192</v>
      </c>
      <c r="F746" s="144">
        <v>2040</v>
      </c>
      <c r="G746" s="147">
        <v>11.046557089377307</v>
      </c>
      <c r="H746" s="147">
        <v>13.180399999999999</v>
      </c>
      <c r="I746" s="147">
        <v>15.889999999999999</v>
      </c>
      <c r="J746" s="147">
        <v>17.955699999999997</v>
      </c>
      <c r="K746" s="147">
        <v>20.0214</v>
      </c>
    </row>
    <row r="747" spans="2:11" x14ac:dyDescent="0.2">
      <c r="B747" s="21" t="str">
        <f t="shared" si="11"/>
        <v>AtikokanIce Accretion2045RCP6.0</v>
      </c>
      <c r="C747" t="s">
        <v>262</v>
      </c>
      <c r="D747" t="s">
        <v>486</v>
      </c>
      <c r="E747" s="144" t="s">
        <v>192</v>
      </c>
      <c r="F747" s="144">
        <v>2045</v>
      </c>
      <c r="G747" s="147">
        <v>11.055255165825635</v>
      </c>
      <c r="H747" s="147">
        <v>13.188699999999999</v>
      </c>
      <c r="I747" s="147">
        <v>15.9025</v>
      </c>
      <c r="J747" s="147">
        <v>17.969824999999997</v>
      </c>
      <c r="K747" s="147">
        <v>20.037149999999997</v>
      </c>
    </row>
    <row r="748" spans="2:11" x14ac:dyDescent="0.2">
      <c r="B748" s="21" t="str">
        <f t="shared" si="11"/>
        <v>AtikokanIce Accretion2050RCP6.0</v>
      </c>
      <c r="C748" t="s">
        <v>262</v>
      </c>
      <c r="D748" t="s">
        <v>486</v>
      </c>
      <c r="E748" s="144" t="s">
        <v>192</v>
      </c>
      <c r="F748" s="144">
        <v>2050</v>
      </c>
      <c r="G748" s="147">
        <v>11.018027398626788</v>
      </c>
      <c r="H748" s="147">
        <v>13.134749999999999</v>
      </c>
      <c r="I748" s="147">
        <v>15.827999999999999</v>
      </c>
      <c r="J748" s="147">
        <v>17.882249999999996</v>
      </c>
      <c r="K748" s="147">
        <v>19.935719999999996</v>
      </c>
    </row>
    <row r="749" spans="2:11" x14ac:dyDescent="0.2">
      <c r="B749" s="21" t="str">
        <f t="shared" si="11"/>
        <v>AtikokanIce Accretion2055RCP6.0</v>
      </c>
      <c r="C749" t="s">
        <v>262</v>
      </c>
      <c r="D749" t="s">
        <v>486</v>
      </c>
      <c r="E749" s="144" t="s">
        <v>192</v>
      </c>
      <c r="F749" s="144">
        <v>2055</v>
      </c>
      <c r="G749" s="147">
        <v>10.972101554979615</v>
      </c>
      <c r="H749" s="147">
        <v>13.072499999999998</v>
      </c>
      <c r="I749" s="147">
        <v>15.741</v>
      </c>
      <c r="J749" s="147">
        <v>17.780549999999998</v>
      </c>
      <c r="K749" s="147">
        <v>19.818539999999999</v>
      </c>
    </row>
    <row r="750" spans="2:11" x14ac:dyDescent="0.2">
      <c r="B750" s="21" t="str">
        <f t="shared" si="11"/>
        <v>AtikokanIce Accretion2060RCP6.0</v>
      </c>
      <c r="C750" t="s">
        <v>262</v>
      </c>
      <c r="D750" t="s">
        <v>486</v>
      </c>
      <c r="E750" s="144" t="s">
        <v>192</v>
      </c>
      <c r="F750" s="144">
        <v>2060</v>
      </c>
      <c r="G750" s="147">
        <v>10.926175711332439</v>
      </c>
      <c r="H750" s="147">
        <v>13.010249999999999</v>
      </c>
      <c r="I750" s="147">
        <v>15.654</v>
      </c>
      <c r="J750" s="147">
        <v>17.678849999999997</v>
      </c>
      <c r="K750" s="147">
        <v>19.701359999999998</v>
      </c>
    </row>
    <row r="751" spans="2:11" x14ac:dyDescent="0.2">
      <c r="B751" s="21" t="str">
        <f t="shared" si="11"/>
        <v>AtikokanIce Accretion2065RCP6.0</v>
      </c>
      <c r="C751" t="s">
        <v>262</v>
      </c>
      <c r="D751" t="s">
        <v>486</v>
      </c>
      <c r="E751" s="144" t="s">
        <v>192</v>
      </c>
      <c r="F751" s="144">
        <v>2065</v>
      </c>
      <c r="G751" s="147">
        <v>10.880249867685265</v>
      </c>
      <c r="H751" s="147">
        <v>12.947999999999999</v>
      </c>
      <c r="I751" s="147">
        <v>15.567</v>
      </c>
      <c r="J751" s="147">
        <v>17.57715</v>
      </c>
      <c r="K751" s="147">
        <v>19.58418</v>
      </c>
    </row>
    <row r="752" spans="2:11" x14ac:dyDescent="0.2">
      <c r="B752" s="21" t="str">
        <f t="shared" si="11"/>
        <v>AtikokanIce Accretion2070RCP6.0</v>
      </c>
      <c r="C752" t="s">
        <v>262</v>
      </c>
      <c r="D752" t="s">
        <v>486</v>
      </c>
      <c r="E752" s="144" t="s">
        <v>192</v>
      </c>
      <c r="F752" s="144">
        <v>2070</v>
      </c>
      <c r="G752" s="147">
        <v>10.834324024038089</v>
      </c>
      <c r="H752" s="147">
        <v>12.885749999999998</v>
      </c>
      <c r="I752" s="147">
        <v>15.48</v>
      </c>
      <c r="J752" s="147">
        <v>17.475449999999999</v>
      </c>
      <c r="K752" s="147">
        <v>19.466999999999999</v>
      </c>
    </row>
    <row r="753" spans="2:11" x14ac:dyDescent="0.2">
      <c r="B753" s="21" t="str">
        <f t="shared" si="11"/>
        <v>AtikokanIce Accretion2075RCP6.0</v>
      </c>
      <c r="C753" t="s">
        <v>262</v>
      </c>
      <c r="D753" t="s">
        <v>486</v>
      </c>
      <c r="E753" s="144" t="s">
        <v>192</v>
      </c>
      <c r="F753" s="144">
        <v>2075</v>
      </c>
      <c r="G753" s="147">
        <v>10.810839217627603</v>
      </c>
      <c r="H753" s="147">
        <v>12.860849999999997</v>
      </c>
      <c r="I753" s="147">
        <v>15.4575</v>
      </c>
      <c r="J753" s="147">
        <v>17.454262499999999</v>
      </c>
      <c r="K753" s="147">
        <v>19.443374999999996</v>
      </c>
    </row>
    <row r="754" spans="2:11" x14ac:dyDescent="0.2">
      <c r="B754" s="21" t="str">
        <f t="shared" si="11"/>
        <v>AtikokanIce Accretion2080RCP6.0</v>
      </c>
      <c r="C754" t="s">
        <v>262</v>
      </c>
      <c r="D754" t="s">
        <v>486</v>
      </c>
      <c r="E754" s="144" t="s">
        <v>192</v>
      </c>
      <c r="F754" s="144">
        <v>2080</v>
      </c>
      <c r="G754" s="147">
        <v>10.787354411217114</v>
      </c>
      <c r="H754" s="147">
        <v>12.835949999999997</v>
      </c>
      <c r="I754" s="147">
        <v>15.435</v>
      </c>
      <c r="J754" s="147">
        <v>17.433074999999999</v>
      </c>
      <c r="K754" s="147">
        <v>19.419749999999997</v>
      </c>
    </row>
    <row r="755" spans="2:11" x14ac:dyDescent="0.2">
      <c r="B755" s="21" t="str">
        <f t="shared" si="11"/>
        <v>AtikokanIce Accretion2085RCP6.0</v>
      </c>
      <c r="C755" t="s">
        <v>262</v>
      </c>
      <c r="D755" t="s">
        <v>486</v>
      </c>
      <c r="E755" s="144" t="s">
        <v>192</v>
      </c>
      <c r="F755" s="144">
        <v>2085</v>
      </c>
      <c r="G755" s="147">
        <v>10.763869604806626</v>
      </c>
      <c r="H755" s="147">
        <v>12.811049999999998</v>
      </c>
      <c r="I755" s="147">
        <v>15.412500000000001</v>
      </c>
      <c r="J755" s="147">
        <v>17.411887499999999</v>
      </c>
      <c r="K755" s="147">
        <v>19.396124999999998</v>
      </c>
    </row>
    <row r="756" spans="2:11" x14ac:dyDescent="0.2">
      <c r="B756" s="21" t="str">
        <f t="shared" si="11"/>
        <v>AtikokanIce Accretion2090RCP6.0</v>
      </c>
      <c r="C756" t="s">
        <v>262</v>
      </c>
      <c r="D756" t="s">
        <v>486</v>
      </c>
      <c r="E756" s="144" t="s">
        <v>192</v>
      </c>
      <c r="F756" s="144">
        <v>2090</v>
      </c>
      <c r="G756" s="147">
        <v>10.775177104189453</v>
      </c>
      <c r="H756" s="147">
        <v>12.835949999999997</v>
      </c>
      <c r="I756" s="147">
        <v>15.46</v>
      </c>
      <c r="J756" s="147">
        <v>17.469799999999999</v>
      </c>
      <c r="K756" s="147">
        <v>19.466999999999995</v>
      </c>
    </row>
    <row r="757" spans="2:11" x14ac:dyDescent="0.2">
      <c r="B757" s="21" t="str">
        <f t="shared" si="11"/>
        <v>AtikokanIce Accretion2095RCP6.0</v>
      </c>
      <c r="C757" t="s">
        <v>262</v>
      </c>
      <c r="D757" t="s">
        <v>486</v>
      </c>
      <c r="E757" s="144" t="s">
        <v>192</v>
      </c>
      <c r="F757" s="144">
        <v>2095</v>
      </c>
      <c r="G757" s="147">
        <v>10.809969409982768</v>
      </c>
      <c r="H757" s="147">
        <v>12.885749999999998</v>
      </c>
      <c r="I757" s="147">
        <v>15.530000000000001</v>
      </c>
      <c r="J757" s="147">
        <v>17.5489</v>
      </c>
      <c r="K757" s="147">
        <v>19.561499999999999</v>
      </c>
    </row>
    <row r="758" spans="2:11" x14ac:dyDescent="0.2">
      <c r="B758" s="21" t="str">
        <f t="shared" si="11"/>
        <v>AtikokanIce Accretion2100RCP6.0</v>
      </c>
      <c r="C758" t="s">
        <v>262</v>
      </c>
      <c r="D758" t="s">
        <v>486</v>
      </c>
      <c r="E758" s="144" t="s">
        <v>192</v>
      </c>
      <c r="F758" s="144">
        <v>2100</v>
      </c>
      <c r="G758" s="147">
        <v>10.844761715776082</v>
      </c>
      <c r="H758" s="147">
        <v>12.935549999999997</v>
      </c>
      <c r="I758" s="147">
        <v>15.600000000000001</v>
      </c>
      <c r="J758" s="147">
        <v>17.628</v>
      </c>
      <c r="K758" s="147">
        <v>19.655999999999999</v>
      </c>
    </row>
    <row r="759" spans="2:11" x14ac:dyDescent="0.2">
      <c r="B759" s="21" t="str">
        <f t="shared" si="11"/>
        <v>AtikokanIce Accretion2023RCP8.5</v>
      </c>
      <c r="C759" t="s">
        <v>262</v>
      </c>
      <c r="D759" t="s">
        <v>486</v>
      </c>
      <c r="E759" s="144" t="s">
        <v>191</v>
      </c>
      <c r="F759" s="144">
        <v>2023</v>
      </c>
      <c r="G759" s="147">
        <v>11.011764783583992</v>
      </c>
      <c r="H759" s="147">
        <v>13.1472</v>
      </c>
      <c r="I759" s="147">
        <v>15.84</v>
      </c>
      <c r="J759" s="147">
        <v>17.8992</v>
      </c>
      <c r="K759" s="147">
        <v>19.958400000000001</v>
      </c>
    </row>
    <row r="760" spans="2:11" x14ac:dyDescent="0.2">
      <c r="B760" s="21" t="str">
        <f t="shared" si="11"/>
        <v>AtikokanIce Accretion2025RCP8.5</v>
      </c>
      <c r="C760" t="s">
        <v>262</v>
      </c>
      <c r="D760" t="s">
        <v>486</v>
      </c>
      <c r="E760" s="144" t="s">
        <v>191</v>
      </c>
      <c r="F760" s="144">
        <v>2025</v>
      </c>
      <c r="G760" s="147">
        <v>11.029160936480649</v>
      </c>
      <c r="H760" s="147">
        <v>13.1638</v>
      </c>
      <c r="I760" s="147">
        <v>15.865</v>
      </c>
      <c r="J760" s="147">
        <v>17.92745</v>
      </c>
      <c r="K760" s="147">
        <v>19.989899999999999</v>
      </c>
    </row>
    <row r="761" spans="2:11" x14ac:dyDescent="0.2">
      <c r="B761" s="21" t="str">
        <f t="shared" si="11"/>
        <v>AtikokanIce Accretion2030RCP8.5</v>
      </c>
      <c r="C761" t="s">
        <v>262</v>
      </c>
      <c r="D761" t="s">
        <v>486</v>
      </c>
      <c r="E761" s="144" t="s">
        <v>191</v>
      </c>
      <c r="F761" s="144">
        <v>2030</v>
      </c>
      <c r="G761" s="147">
        <v>11.046557089377307</v>
      </c>
      <c r="H761" s="147">
        <v>13.180399999999999</v>
      </c>
      <c r="I761" s="147">
        <v>15.889999999999999</v>
      </c>
      <c r="J761" s="147">
        <v>17.955699999999997</v>
      </c>
      <c r="K761" s="147">
        <v>20.0214</v>
      </c>
    </row>
    <row r="762" spans="2:11" x14ac:dyDescent="0.2">
      <c r="B762" s="21" t="str">
        <f t="shared" si="11"/>
        <v>AtikokanIce Accretion2035RCP8.5</v>
      </c>
      <c r="C762" t="s">
        <v>262</v>
      </c>
      <c r="D762" t="s">
        <v>486</v>
      </c>
      <c r="E762" s="144" t="s">
        <v>191</v>
      </c>
      <c r="F762" s="144">
        <v>2035</v>
      </c>
      <c r="G762" s="147">
        <v>11.063953242273964</v>
      </c>
      <c r="H762" s="147">
        <v>13.196999999999999</v>
      </c>
      <c r="I762" s="147">
        <v>15.914999999999999</v>
      </c>
      <c r="J762" s="147">
        <v>17.983949999999997</v>
      </c>
      <c r="K762" s="147">
        <v>20.052899999999998</v>
      </c>
    </row>
    <row r="763" spans="2:11" x14ac:dyDescent="0.2">
      <c r="B763" s="21" t="str">
        <f t="shared" si="11"/>
        <v>AtikokanIce Accretion2040RCP8.5</v>
      </c>
      <c r="C763" t="s">
        <v>262</v>
      </c>
      <c r="D763" t="s">
        <v>486</v>
      </c>
      <c r="E763" s="144" t="s">
        <v>191</v>
      </c>
      <c r="F763" s="144">
        <v>2040</v>
      </c>
      <c r="G763" s="147">
        <v>10.987410169528673</v>
      </c>
      <c r="H763" s="147">
        <v>13.093249999999999</v>
      </c>
      <c r="I763" s="147">
        <v>15.77</v>
      </c>
      <c r="J763" s="147">
        <v>17.814449999999997</v>
      </c>
      <c r="K763" s="147">
        <v>19.857599999999998</v>
      </c>
    </row>
    <row r="764" spans="2:11" x14ac:dyDescent="0.2">
      <c r="B764" s="21" t="str">
        <f t="shared" si="11"/>
        <v>AtikokanIce Accretion2045RCP8.5</v>
      </c>
      <c r="C764" t="s">
        <v>262</v>
      </c>
      <c r="D764" t="s">
        <v>486</v>
      </c>
      <c r="E764" s="144" t="s">
        <v>191</v>
      </c>
      <c r="F764" s="144">
        <v>2045</v>
      </c>
      <c r="G764" s="147">
        <v>10.910867096783381</v>
      </c>
      <c r="H764" s="147">
        <v>12.989499999999998</v>
      </c>
      <c r="I764" s="147">
        <v>15.625</v>
      </c>
      <c r="J764" s="147">
        <v>17.644949999999998</v>
      </c>
      <c r="K764" s="147">
        <v>19.662299999999998</v>
      </c>
    </row>
    <row r="765" spans="2:11" x14ac:dyDescent="0.2">
      <c r="B765" s="21" t="str">
        <f t="shared" si="11"/>
        <v>AtikokanIce Accretion2050RCP8.5</v>
      </c>
      <c r="C765" t="s">
        <v>262</v>
      </c>
      <c r="D765" t="s">
        <v>486</v>
      </c>
      <c r="E765" s="144" t="s">
        <v>191</v>
      </c>
      <c r="F765" s="144">
        <v>2050</v>
      </c>
      <c r="G765" s="147">
        <v>10.803010948824106</v>
      </c>
      <c r="H765" s="147">
        <v>12.852549999999997</v>
      </c>
      <c r="I765" s="147">
        <v>15.450000000000001</v>
      </c>
      <c r="J765" s="147">
        <v>17.447199999999999</v>
      </c>
      <c r="K765" s="147">
        <v>19.435499999999998</v>
      </c>
    </row>
    <row r="766" spans="2:11" x14ac:dyDescent="0.2">
      <c r="B766" s="21" t="str">
        <f t="shared" si="11"/>
        <v>AtikokanIce Accretion2055RCP8.5</v>
      </c>
      <c r="C766" t="s">
        <v>262</v>
      </c>
      <c r="D766" t="s">
        <v>486</v>
      </c>
      <c r="E766" s="144" t="s">
        <v>191</v>
      </c>
      <c r="F766" s="144">
        <v>2055</v>
      </c>
      <c r="G766" s="147">
        <v>10.771697873610123</v>
      </c>
      <c r="H766" s="147">
        <v>12.819349999999998</v>
      </c>
      <c r="I766" s="147">
        <v>15.42</v>
      </c>
      <c r="J766" s="147">
        <v>17.418949999999999</v>
      </c>
      <c r="K766" s="147">
        <v>19.403999999999996</v>
      </c>
    </row>
    <row r="767" spans="2:11" x14ac:dyDescent="0.2">
      <c r="B767" s="21" t="str">
        <f t="shared" si="11"/>
        <v>AtikokanIce Accretion2060RCP8.5</v>
      </c>
      <c r="C767" t="s">
        <v>262</v>
      </c>
      <c r="D767" t="s">
        <v>486</v>
      </c>
      <c r="E767" s="144" t="s">
        <v>191</v>
      </c>
      <c r="F767" s="144">
        <v>2060</v>
      </c>
      <c r="G767" s="147">
        <v>10.775177104189453</v>
      </c>
      <c r="H767" s="147">
        <v>12.835949999999997</v>
      </c>
      <c r="I767" s="147">
        <v>15.46</v>
      </c>
      <c r="J767" s="147">
        <v>17.469799999999999</v>
      </c>
      <c r="K767" s="147">
        <v>19.466999999999995</v>
      </c>
    </row>
    <row r="768" spans="2:11" x14ac:dyDescent="0.2">
      <c r="B768" s="21" t="str">
        <f t="shared" si="11"/>
        <v>AtikokanIce Accretion2065RCP8.5</v>
      </c>
      <c r="C768" t="s">
        <v>262</v>
      </c>
      <c r="D768" t="s">
        <v>486</v>
      </c>
      <c r="E768" s="144" t="s">
        <v>191</v>
      </c>
      <c r="F768" s="144">
        <v>2065</v>
      </c>
      <c r="G768" s="147">
        <v>10.809969409982768</v>
      </c>
      <c r="H768" s="147">
        <v>12.885749999999998</v>
      </c>
      <c r="I768" s="147">
        <v>15.530000000000001</v>
      </c>
      <c r="J768" s="147">
        <v>17.5489</v>
      </c>
      <c r="K768" s="147">
        <v>19.561499999999999</v>
      </c>
    </row>
    <row r="769" spans="2:11" x14ac:dyDescent="0.2">
      <c r="B769" s="21" t="str">
        <f t="shared" si="11"/>
        <v>AtikokanIce Accretion2070RCP8.5</v>
      </c>
      <c r="C769" t="s">
        <v>262</v>
      </c>
      <c r="D769" t="s">
        <v>486</v>
      </c>
      <c r="E769" s="144" t="s">
        <v>191</v>
      </c>
      <c r="F769" s="144">
        <v>2070</v>
      </c>
      <c r="G769" s="147">
        <v>10.796052487665442</v>
      </c>
      <c r="H769" s="147">
        <v>12.889899999999999</v>
      </c>
      <c r="I769" s="147">
        <v>15.555</v>
      </c>
      <c r="J769" s="147">
        <v>17.582799999999999</v>
      </c>
      <c r="K769" s="147">
        <v>19.611899999999999</v>
      </c>
    </row>
    <row r="770" spans="2:11" x14ac:dyDescent="0.2">
      <c r="B770" s="21" t="str">
        <f t="shared" si="11"/>
        <v>AtikokanIce Accretion2075RCP8.5</v>
      </c>
      <c r="C770" t="s">
        <v>262</v>
      </c>
      <c r="D770" t="s">
        <v>486</v>
      </c>
      <c r="E770" s="144" t="s">
        <v>191</v>
      </c>
      <c r="F770" s="144">
        <v>2075</v>
      </c>
      <c r="G770" s="147">
        <v>10.747343259554802</v>
      </c>
      <c r="H770" s="147">
        <v>12.844249999999999</v>
      </c>
      <c r="I770" s="147">
        <v>15.51</v>
      </c>
      <c r="J770" s="147">
        <v>17.537600000000001</v>
      </c>
      <c r="K770" s="147">
        <v>19.567799999999998</v>
      </c>
    </row>
    <row r="771" spans="2:11" x14ac:dyDescent="0.2">
      <c r="B771" s="21" t="str">
        <f t="shared" si="11"/>
        <v>AtikokanIce Accretion2080RCP8.5</v>
      </c>
      <c r="C771" t="s">
        <v>262</v>
      </c>
      <c r="D771" t="s">
        <v>486</v>
      </c>
      <c r="E771" s="144" t="s">
        <v>191</v>
      </c>
      <c r="F771" s="144">
        <v>2080</v>
      </c>
      <c r="G771" s="147">
        <v>10.698634031444161</v>
      </c>
      <c r="H771" s="147">
        <v>12.7986</v>
      </c>
      <c r="I771" s="147">
        <v>15.464999999999998</v>
      </c>
      <c r="J771" s="147">
        <v>17.4924</v>
      </c>
      <c r="K771" s="147">
        <v>19.523699999999998</v>
      </c>
    </row>
    <row r="772" spans="2:11" x14ac:dyDescent="0.2">
      <c r="B772" s="21" t="str">
        <f t="shared" si="11"/>
        <v>AtikokanIce Accretion2085RCP8.5</v>
      </c>
      <c r="C772" t="s">
        <v>262</v>
      </c>
      <c r="D772" t="s">
        <v>486</v>
      </c>
      <c r="E772" s="144" t="s">
        <v>191</v>
      </c>
      <c r="F772" s="144">
        <v>2085</v>
      </c>
      <c r="G772" s="147">
        <v>10.333314820614362</v>
      </c>
      <c r="H772" s="147">
        <v>12.36285</v>
      </c>
      <c r="I772" s="147">
        <v>14.939999999999998</v>
      </c>
      <c r="J772" s="147">
        <v>16.899149999999999</v>
      </c>
      <c r="K772" s="147">
        <v>18.862199999999998</v>
      </c>
    </row>
    <row r="773" spans="2:11" x14ac:dyDescent="0.2">
      <c r="B773" s="21" t="str">
        <f t="shared" si="11"/>
        <v>AtikokanIce Accretion2090RCP8.5</v>
      </c>
      <c r="C773" t="s">
        <v>262</v>
      </c>
      <c r="D773" t="s">
        <v>486</v>
      </c>
      <c r="E773" s="144" t="s">
        <v>191</v>
      </c>
      <c r="F773" s="144">
        <v>2090</v>
      </c>
      <c r="G773" s="147">
        <v>9.9679956097845608</v>
      </c>
      <c r="H773" s="147">
        <v>11.927099999999999</v>
      </c>
      <c r="I773" s="147">
        <v>14.414999999999999</v>
      </c>
      <c r="J773" s="147">
        <v>16.305899999999998</v>
      </c>
      <c r="K773" s="147">
        <v>18.200699999999998</v>
      </c>
    </row>
    <row r="774" spans="2:11" x14ac:dyDescent="0.2">
      <c r="B774" s="21" t="str">
        <f t="shared" si="11"/>
        <v>AtikokanIce Accretion2095RCP8.5</v>
      </c>
      <c r="C774" t="s">
        <v>262</v>
      </c>
      <c r="D774" t="s">
        <v>486</v>
      </c>
      <c r="E774" s="144" t="s">
        <v>191</v>
      </c>
      <c r="F774" s="144">
        <v>2095</v>
      </c>
      <c r="G774" s="147">
        <v>9.9679956097845608</v>
      </c>
      <c r="H774" s="147">
        <v>11.927099999999999</v>
      </c>
      <c r="I774" s="147">
        <v>14.414999999999999</v>
      </c>
      <c r="J774" s="147">
        <v>16.305899999999998</v>
      </c>
      <c r="K774" s="147">
        <v>18.200699999999998</v>
      </c>
    </row>
    <row r="775" spans="2:11" x14ac:dyDescent="0.2">
      <c r="B775" s="21" t="str">
        <f t="shared" si="11"/>
        <v>AtikokanIce Accretion2100RCP8.5</v>
      </c>
      <c r="C775" t="s">
        <v>262</v>
      </c>
      <c r="D775" t="s">
        <v>486</v>
      </c>
      <c r="E775" s="144" t="s">
        <v>191</v>
      </c>
      <c r="F775" s="144">
        <v>2100</v>
      </c>
      <c r="G775" s="147">
        <v>9.9679956097845608</v>
      </c>
      <c r="H775" s="147">
        <v>11.927099999999999</v>
      </c>
      <c r="I775" s="147">
        <v>14.414999999999999</v>
      </c>
      <c r="J775" s="147">
        <v>16.305899999999998</v>
      </c>
      <c r="K775" s="147">
        <v>18.200699999999998</v>
      </c>
    </row>
    <row r="776" spans="2:11" x14ac:dyDescent="0.2">
      <c r="B776" s="21" t="str">
        <f t="shared" si="11"/>
        <v>AtikokanWind2023RCP4.5</v>
      </c>
      <c r="C776" t="s">
        <v>262</v>
      </c>
      <c r="D776" t="s">
        <v>1</v>
      </c>
      <c r="E776" s="144" t="s">
        <v>193</v>
      </c>
      <c r="F776" s="144">
        <v>2023</v>
      </c>
      <c r="G776" s="147">
        <v>74.214933015287002</v>
      </c>
      <c r="H776" s="147">
        <v>79.916015999999999</v>
      </c>
      <c r="I776" s="147">
        <v>85.914000000000001</v>
      </c>
      <c r="J776" s="147">
        <v>91.909576000000015</v>
      </c>
      <c r="K776" s="147">
        <v>97.912548000000001</v>
      </c>
    </row>
    <row r="777" spans="2:11" x14ac:dyDescent="0.2">
      <c r="B777" s="21" t="str">
        <f t="shared" si="11"/>
        <v>AtikokanWind2025RCP4.5</v>
      </c>
      <c r="C777" t="s">
        <v>262</v>
      </c>
      <c r="D777" t="s">
        <v>1</v>
      </c>
      <c r="E777" s="144" t="s">
        <v>193</v>
      </c>
      <c r="F777" s="144">
        <v>2025</v>
      </c>
      <c r="G777" s="147">
        <v>74.281766555124662</v>
      </c>
      <c r="H777" s="147">
        <v>79.99333</v>
      </c>
      <c r="I777" s="147">
        <v>86.004300000000001</v>
      </c>
      <c r="J777" s="147">
        <v>92.010798000000023</v>
      </c>
      <c r="K777" s="147">
        <v>98.025294000000002</v>
      </c>
    </row>
    <row r="778" spans="2:11" x14ac:dyDescent="0.2">
      <c r="B778" s="21" t="str">
        <f t="shared" si="11"/>
        <v>AtikokanWind2030RCP4.5</v>
      </c>
      <c r="C778" t="s">
        <v>262</v>
      </c>
      <c r="D778" t="s">
        <v>1</v>
      </c>
      <c r="E778" s="144" t="s">
        <v>193</v>
      </c>
      <c r="F778" s="144">
        <v>2030</v>
      </c>
      <c r="G778" s="147">
        <v>74.348600094962322</v>
      </c>
      <c r="H778" s="147">
        <v>80.070644000000001</v>
      </c>
      <c r="I778" s="147">
        <v>86.0946</v>
      </c>
      <c r="J778" s="147">
        <v>92.112020000000015</v>
      </c>
      <c r="K778" s="147">
        <v>98.138040000000004</v>
      </c>
    </row>
    <row r="779" spans="2:11" x14ac:dyDescent="0.2">
      <c r="B779" s="21" t="str">
        <f t="shared" si="11"/>
        <v>AtikokanWind2035RCP4.5</v>
      </c>
      <c r="C779" t="s">
        <v>262</v>
      </c>
      <c r="D779" t="s">
        <v>1</v>
      </c>
      <c r="E779" s="144" t="s">
        <v>193</v>
      </c>
      <c r="F779" s="144">
        <v>2035</v>
      </c>
      <c r="G779" s="147">
        <v>74.415433634799982</v>
      </c>
      <c r="H779" s="147">
        <v>80.147957999999988</v>
      </c>
      <c r="I779" s="147">
        <v>86.184899999999999</v>
      </c>
      <c r="J779" s="147">
        <v>92.213242000000008</v>
      </c>
      <c r="K779" s="147">
        <v>98.250786000000005</v>
      </c>
    </row>
    <row r="780" spans="2:11" x14ac:dyDescent="0.2">
      <c r="B780" s="21" t="str">
        <f t="shared" ref="B780:B843" si="12">C780&amp;D780&amp;F780&amp;E780</f>
        <v>AtikokanWind2040RCP4.5</v>
      </c>
      <c r="C780" t="s">
        <v>262</v>
      </c>
      <c r="D780" t="s">
        <v>1</v>
      </c>
      <c r="E780" s="144" t="s">
        <v>193</v>
      </c>
      <c r="F780" s="144">
        <v>2040</v>
      </c>
      <c r="G780" s="147">
        <v>74.482267174637641</v>
      </c>
      <c r="H780" s="147">
        <v>80.22527199999999</v>
      </c>
      <c r="I780" s="147">
        <v>86.275200000000012</v>
      </c>
      <c r="J780" s="147">
        <v>92.314464000000015</v>
      </c>
      <c r="K780" s="147">
        <v>98.363531999999992</v>
      </c>
    </row>
    <row r="781" spans="2:11" x14ac:dyDescent="0.2">
      <c r="B781" s="21" t="str">
        <f t="shared" si="12"/>
        <v>AtikokanWind2045RCP4.5</v>
      </c>
      <c r="C781" t="s">
        <v>262</v>
      </c>
      <c r="D781" t="s">
        <v>1</v>
      </c>
      <c r="E781" s="144" t="s">
        <v>193</v>
      </c>
      <c r="F781" s="144">
        <v>2045</v>
      </c>
      <c r="G781" s="147">
        <v>74.549100714475301</v>
      </c>
      <c r="H781" s="147">
        <v>80.302585999999991</v>
      </c>
      <c r="I781" s="147">
        <v>86.365500000000011</v>
      </c>
      <c r="J781" s="147">
        <v>92.415686000000022</v>
      </c>
      <c r="K781" s="147">
        <v>98.476277999999994</v>
      </c>
    </row>
    <row r="782" spans="2:11" x14ac:dyDescent="0.2">
      <c r="B782" s="21" t="str">
        <f t="shared" si="12"/>
        <v>AtikokanWind2050RCP4.5</v>
      </c>
      <c r="C782" t="s">
        <v>262</v>
      </c>
      <c r="D782" t="s">
        <v>1</v>
      </c>
      <c r="E782" s="144" t="s">
        <v>193</v>
      </c>
      <c r="F782" s="144">
        <v>2050</v>
      </c>
      <c r="G782" s="147">
        <v>74.693164122569812</v>
      </c>
      <c r="H782" s="147">
        <v>80.474276399999994</v>
      </c>
      <c r="I782" s="147">
        <v>86.571040000000011</v>
      </c>
      <c r="J782" s="147">
        <v>92.653097600000009</v>
      </c>
      <c r="K782" s="147">
        <v>98.743927200000002</v>
      </c>
    </row>
    <row r="783" spans="2:11" x14ac:dyDescent="0.2">
      <c r="B783" s="21" t="str">
        <f t="shared" si="12"/>
        <v>AtikokanWind2055RCP4.5</v>
      </c>
      <c r="C783" t="s">
        <v>262</v>
      </c>
      <c r="D783" t="s">
        <v>1</v>
      </c>
      <c r="E783" s="144" t="s">
        <v>193</v>
      </c>
      <c r="F783" s="144">
        <v>2055</v>
      </c>
      <c r="G783" s="147">
        <v>74.770393990826662</v>
      </c>
      <c r="H783" s="147">
        <v>80.568652799999995</v>
      </c>
      <c r="I783" s="147">
        <v>86.686280000000011</v>
      </c>
      <c r="J783" s="147">
        <v>92.789287200000004</v>
      </c>
      <c r="K783" s="147">
        <v>98.898830399999994</v>
      </c>
    </row>
    <row r="784" spans="2:11" x14ac:dyDescent="0.2">
      <c r="B784" s="21" t="str">
        <f t="shared" si="12"/>
        <v>AtikokanWind2060RCP4.5</v>
      </c>
      <c r="C784" t="s">
        <v>262</v>
      </c>
      <c r="D784" t="s">
        <v>1</v>
      </c>
      <c r="E784" s="144" t="s">
        <v>193</v>
      </c>
      <c r="F784" s="144">
        <v>2060</v>
      </c>
      <c r="G784" s="147">
        <v>74.847623859083527</v>
      </c>
      <c r="H784" s="147">
        <v>80.663029199999997</v>
      </c>
      <c r="I784" s="147">
        <v>86.801519999999996</v>
      </c>
      <c r="J784" s="147">
        <v>92.925476800000013</v>
      </c>
      <c r="K784" s="147">
        <v>99.053733600000001</v>
      </c>
    </row>
    <row r="785" spans="2:11" x14ac:dyDescent="0.2">
      <c r="B785" s="21" t="str">
        <f t="shared" si="12"/>
        <v>AtikokanWind2065RCP4.5</v>
      </c>
      <c r="C785" t="s">
        <v>262</v>
      </c>
      <c r="D785" t="s">
        <v>1</v>
      </c>
      <c r="E785" s="144" t="s">
        <v>193</v>
      </c>
      <c r="F785" s="144">
        <v>2065</v>
      </c>
      <c r="G785" s="147">
        <v>74.924853727340377</v>
      </c>
      <c r="H785" s="147">
        <v>80.757405599999998</v>
      </c>
      <c r="I785" s="147">
        <v>86.916759999999996</v>
      </c>
      <c r="J785" s="147">
        <v>93.061666400000007</v>
      </c>
      <c r="K785" s="147">
        <v>99.208636799999994</v>
      </c>
    </row>
    <row r="786" spans="2:11" x14ac:dyDescent="0.2">
      <c r="B786" s="21" t="str">
        <f t="shared" si="12"/>
        <v>AtikokanWind2070RCP4.5</v>
      </c>
      <c r="C786" t="s">
        <v>262</v>
      </c>
      <c r="D786" t="s">
        <v>1</v>
      </c>
      <c r="E786" s="144" t="s">
        <v>193</v>
      </c>
      <c r="F786" s="144">
        <v>2070</v>
      </c>
      <c r="G786" s="147">
        <v>75.002083595597227</v>
      </c>
      <c r="H786" s="147">
        <v>80.851782</v>
      </c>
      <c r="I786" s="147">
        <v>87.031999999999996</v>
      </c>
      <c r="J786" s="147">
        <v>93.197856000000002</v>
      </c>
      <c r="K786" s="147">
        <v>99.36354</v>
      </c>
    </row>
    <row r="787" spans="2:11" x14ac:dyDescent="0.2">
      <c r="B787" s="21" t="str">
        <f t="shared" si="12"/>
        <v>AtikokanWind2075RCP4.5</v>
      </c>
      <c r="C787" t="s">
        <v>262</v>
      </c>
      <c r="D787" t="s">
        <v>1</v>
      </c>
      <c r="E787" s="144" t="s">
        <v>193</v>
      </c>
      <c r="F787" s="144">
        <v>2075</v>
      </c>
      <c r="G787" s="147">
        <v>75.107284537934291</v>
      </c>
      <c r="H787" s="147">
        <v>80.981082999999998</v>
      </c>
      <c r="I787" s="147">
        <v>87.188233333333329</v>
      </c>
      <c r="J787" s="147">
        <v>93.377295000000004</v>
      </c>
      <c r="K787" s="147">
        <v>99.566156000000007</v>
      </c>
    </row>
    <row r="788" spans="2:11" x14ac:dyDescent="0.2">
      <c r="B788" s="21" t="str">
        <f t="shared" si="12"/>
        <v>AtikokanWind2080RCP4.5</v>
      </c>
      <c r="C788" t="s">
        <v>262</v>
      </c>
      <c r="D788" t="s">
        <v>1</v>
      </c>
      <c r="E788" s="144" t="s">
        <v>193</v>
      </c>
      <c r="F788" s="144">
        <v>2080</v>
      </c>
      <c r="G788" s="147">
        <v>75.21248548027134</v>
      </c>
      <c r="H788" s="147">
        <v>81.110383999999996</v>
      </c>
      <c r="I788" s="147">
        <v>87.344466666666662</v>
      </c>
      <c r="J788" s="147">
        <v>93.556734000000006</v>
      </c>
      <c r="K788" s="147">
        <v>99.768771999999998</v>
      </c>
    </row>
    <row r="789" spans="2:11" x14ac:dyDescent="0.2">
      <c r="B789" s="21" t="str">
        <f t="shared" si="12"/>
        <v>AtikokanWind2085RCP4.5</v>
      </c>
      <c r="C789" t="s">
        <v>262</v>
      </c>
      <c r="D789" t="s">
        <v>1</v>
      </c>
      <c r="E789" s="144" t="s">
        <v>193</v>
      </c>
      <c r="F789" s="144">
        <v>2085</v>
      </c>
      <c r="G789" s="147">
        <v>75.317686422608404</v>
      </c>
      <c r="H789" s="147">
        <v>81.239685000000009</v>
      </c>
      <c r="I789" s="147">
        <v>87.500699999999995</v>
      </c>
      <c r="J789" s="147">
        <v>93.736173000000008</v>
      </c>
      <c r="K789" s="147">
        <v>99.97138799999999</v>
      </c>
    </row>
    <row r="790" spans="2:11" x14ac:dyDescent="0.2">
      <c r="B790" s="21" t="str">
        <f t="shared" si="12"/>
        <v>AtikokanWind2090RCP4.5</v>
      </c>
      <c r="C790" t="s">
        <v>262</v>
      </c>
      <c r="D790" t="s">
        <v>1</v>
      </c>
      <c r="E790" s="144" t="s">
        <v>193</v>
      </c>
      <c r="F790" s="144">
        <v>2090</v>
      </c>
      <c r="G790" s="147">
        <v>75.422887364945467</v>
      </c>
      <c r="H790" s="147">
        <v>81.368986000000007</v>
      </c>
      <c r="I790" s="147">
        <v>87.656933333333328</v>
      </c>
      <c r="J790" s="147">
        <v>93.91561200000001</v>
      </c>
      <c r="K790" s="147">
        <v>100.174004</v>
      </c>
    </row>
    <row r="791" spans="2:11" x14ac:dyDescent="0.2">
      <c r="B791" s="21" t="str">
        <f t="shared" si="12"/>
        <v>AtikokanWind2095RCP4.5</v>
      </c>
      <c r="C791" t="s">
        <v>262</v>
      </c>
      <c r="D791" t="s">
        <v>1</v>
      </c>
      <c r="E791" s="144" t="s">
        <v>193</v>
      </c>
      <c r="F791" s="144">
        <v>2095</v>
      </c>
      <c r="G791" s="147">
        <v>75.528088307282516</v>
      </c>
      <c r="H791" s="147">
        <v>81.498287000000005</v>
      </c>
      <c r="I791" s="147">
        <v>87.81316666666666</v>
      </c>
      <c r="J791" s="147">
        <v>94.095051000000012</v>
      </c>
      <c r="K791" s="147">
        <v>100.37662</v>
      </c>
    </row>
    <row r="792" spans="2:11" x14ac:dyDescent="0.2">
      <c r="B792" s="21" t="str">
        <f t="shared" si="12"/>
        <v>AtikokanWind2100RCP4.5</v>
      </c>
      <c r="C792" t="s">
        <v>262</v>
      </c>
      <c r="D792" t="s">
        <v>1</v>
      </c>
      <c r="E792" s="144" t="s">
        <v>193</v>
      </c>
      <c r="F792" s="144">
        <v>2100</v>
      </c>
      <c r="G792" s="147">
        <v>75.63328924961958</v>
      </c>
      <c r="H792" s="147">
        <v>81.627588000000003</v>
      </c>
      <c r="I792" s="147">
        <v>87.969399999999993</v>
      </c>
      <c r="J792" s="147">
        <v>94.274490000000014</v>
      </c>
      <c r="K792" s="147">
        <v>100.57923599999999</v>
      </c>
    </row>
    <row r="793" spans="2:11" x14ac:dyDescent="0.2">
      <c r="B793" s="21" t="str">
        <f t="shared" si="12"/>
        <v>AtikokanWind2023RCP6.0</v>
      </c>
      <c r="C793" t="s">
        <v>262</v>
      </c>
      <c r="D793" t="s">
        <v>1</v>
      </c>
      <c r="E793" s="144" t="s">
        <v>192</v>
      </c>
      <c r="F793" s="144">
        <v>2023</v>
      </c>
      <c r="G793" s="147">
        <v>74.214933015287002</v>
      </c>
      <c r="H793" s="147">
        <v>79.916015999999999</v>
      </c>
      <c r="I793" s="147">
        <v>85.914000000000001</v>
      </c>
      <c r="J793" s="147">
        <v>91.909576000000015</v>
      </c>
      <c r="K793" s="147">
        <v>97.912548000000001</v>
      </c>
    </row>
    <row r="794" spans="2:11" x14ac:dyDescent="0.2">
      <c r="B794" s="21" t="str">
        <f t="shared" si="12"/>
        <v>AtikokanWind2025RCP6.0</v>
      </c>
      <c r="C794" t="s">
        <v>262</v>
      </c>
      <c r="D794" t="s">
        <v>1</v>
      </c>
      <c r="E794" s="144" t="s">
        <v>192</v>
      </c>
      <c r="F794" s="144">
        <v>2025</v>
      </c>
      <c r="G794" s="147">
        <v>74.281766555124662</v>
      </c>
      <c r="H794" s="147">
        <v>79.99333</v>
      </c>
      <c r="I794" s="147">
        <v>86.004300000000001</v>
      </c>
      <c r="J794" s="147">
        <v>92.010798000000023</v>
      </c>
      <c r="K794" s="147">
        <v>98.025294000000002</v>
      </c>
    </row>
    <row r="795" spans="2:11" x14ac:dyDescent="0.2">
      <c r="B795" s="21" t="str">
        <f t="shared" si="12"/>
        <v>AtikokanWind2030RCP6.0</v>
      </c>
      <c r="C795" t="s">
        <v>262</v>
      </c>
      <c r="D795" t="s">
        <v>1</v>
      </c>
      <c r="E795" s="144" t="s">
        <v>192</v>
      </c>
      <c r="F795" s="144">
        <v>2030</v>
      </c>
      <c r="G795" s="147">
        <v>74.348600094962322</v>
      </c>
      <c r="H795" s="147">
        <v>80.070644000000001</v>
      </c>
      <c r="I795" s="147">
        <v>86.0946</v>
      </c>
      <c r="J795" s="147">
        <v>92.112020000000015</v>
      </c>
      <c r="K795" s="147">
        <v>98.138040000000004</v>
      </c>
    </row>
    <row r="796" spans="2:11" x14ac:dyDescent="0.2">
      <c r="B796" s="21" t="str">
        <f t="shared" si="12"/>
        <v>AtikokanWind2035RCP6.0</v>
      </c>
      <c r="C796" t="s">
        <v>262</v>
      </c>
      <c r="D796" t="s">
        <v>1</v>
      </c>
      <c r="E796" s="144" t="s">
        <v>192</v>
      </c>
      <c r="F796" s="144">
        <v>2035</v>
      </c>
      <c r="G796" s="147">
        <v>74.415433634799982</v>
      </c>
      <c r="H796" s="147">
        <v>80.147957999999988</v>
      </c>
      <c r="I796" s="147">
        <v>86.184899999999999</v>
      </c>
      <c r="J796" s="147">
        <v>92.213242000000008</v>
      </c>
      <c r="K796" s="147">
        <v>98.250786000000005</v>
      </c>
    </row>
    <row r="797" spans="2:11" x14ac:dyDescent="0.2">
      <c r="B797" s="21" t="str">
        <f t="shared" si="12"/>
        <v>AtikokanWind2040RCP6.0</v>
      </c>
      <c r="C797" t="s">
        <v>262</v>
      </c>
      <c r="D797" t="s">
        <v>1</v>
      </c>
      <c r="E797" s="144" t="s">
        <v>192</v>
      </c>
      <c r="F797" s="144">
        <v>2040</v>
      </c>
      <c r="G797" s="147">
        <v>74.482267174637641</v>
      </c>
      <c r="H797" s="147">
        <v>80.22527199999999</v>
      </c>
      <c r="I797" s="147">
        <v>86.275200000000012</v>
      </c>
      <c r="J797" s="147">
        <v>92.314464000000015</v>
      </c>
      <c r="K797" s="147">
        <v>98.363531999999992</v>
      </c>
    </row>
    <row r="798" spans="2:11" x14ac:dyDescent="0.2">
      <c r="B798" s="21" t="str">
        <f t="shared" si="12"/>
        <v>AtikokanWind2045RCP6.0</v>
      </c>
      <c r="C798" t="s">
        <v>262</v>
      </c>
      <c r="D798" t="s">
        <v>1</v>
      </c>
      <c r="E798" s="144" t="s">
        <v>192</v>
      </c>
      <c r="F798" s="144">
        <v>2045</v>
      </c>
      <c r="G798" s="147">
        <v>74.549100714475301</v>
      </c>
      <c r="H798" s="147">
        <v>80.302585999999991</v>
      </c>
      <c r="I798" s="147">
        <v>86.365500000000011</v>
      </c>
      <c r="J798" s="147">
        <v>92.415686000000022</v>
      </c>
      <c r="K798" s="147">
        <v>98.476277999999994</v>
      </c>
    </row>
    <row r="799" spans="2:11" x14ac:dyDescent="0.2">
      <c r="B799" s="21" t="str">
        <f t="shared" si="12"/>
        <v>AtikokanWind2050RCP6.0</v>
      </c>
      <c r="C799" t="s">
        <v>262</v>
      </c>
      <c r="D799" t="s">
        <v>1</v>
      </c>
      <c r="E799" s="144" t="s">
        <v>192</v>
      </c>
      <c r="F799" s="144">
        <v>2050</v>
      </c>
      <c r="G799" s="147">
        <v>74.693164122569812</v>
      </c>
      <c r="H799" s="147">
        <v>80.474276399999994</v>
      </c>
      <c r="I799" s="147">
        <v>86.571040000000011</v>
      </c>
      <c r="J799" s="147">
        <v>92.653097600000009</v>
      </c>
      <c r="K799" s="147">
        <v>98.743927200000002</v>
      </c>
    </row>
    <row r="800" spans="2:11" x14ac:dyDescent="0.2">
      <c r="B800" s="21" t="str">
        <f t="shared" si="12"/>
        <v>AtikokanWind2055RCP6.0</v>
      </c>
      <c r="C800" t="s">
        <v>262</v>
      </c>
      <c r="D800" t="s">
        <v>1</v>
      </c>
      <c r="E800" s="144" t="s">
        <v>192</v>
      </c>
      <c r="F800" s="144">
        <v>2055</v>
      </c>
      <c r="G800" s="147">
        <v>74.770393990826662</v>
      </c>
      <c r="H800" s="147">
        <v>80.568652799999995</v>
      </c>
      <c r="I800" s="147">
        <v>86.686280000000011</v>
      </c>
      <c r="J800" s="147">
        <v>92.789287200000004</v>
      </c>
      <c r="K800" s="147">
        <v>98.898830399999994</v>
      </c>
    </row>
    <row r="801" spans="2:11" x14ac:dyDescent="0.2">
      <c r="B801" s="21" t="str">
        <f t="shared" si="12"/>
        <v>AtikokanWind2060RCP6.0</v>
      </c>
      <c r="C801" t="s">
        <v>262</v>
      </c>
      <c r="D801" t="s">
        <v>1</v>
      </c>
      <c r="E801" s="144" t="s">
        <v>192</v>
      </c>
      <c r="F801" s="144">
        <v>2060</v>
      </c>
      <c r="G801" s="147">
        <v>74.847623859083527</v>
      </c>
      <c r="H801" s="147">
        <v>80.663029199999997</v>
      </c>
      <c r="I801" s="147">
        <v>86.801519999999996</v>
      </c>
      <c r="J801" s="147">
        <v>92.925476800000013</v>
      </c>
      <c r="K801" s="147">
        <v>99.053733600000001</v>
      </c>
    </row>
    <row r="802" spans="2:11" x14ac:dyDescent="0.2">
      <c r="B802" s="21" t="str">
        <f t="shared" si="12"/>
        <v>AtikokanWind2065RCP6.0</v>
      </c>
      <c r="C802" t="s">
        <v>262</v>
      </c>
      <c r="D802" t="s">
        <v>1</v>
      </c>
      <c r="E802" s="144" t="s">
        <v>192</v>
      </c>
      <c r="F802" s="144">
        <v>2065</v>
      </c>
      <c r="G802" s="147">
        <v>74.924853727340377</v>
      </c>
      <c r="H802" s="147">
        <v>80.757405599999998</v>
      </c>
      <c r="I802" s="147">
        <v>86.916759999999996</v>
      </c>
      <c r="J802" s="147">
        <v>93.061666400000007</v>
      </c>
      <c r="K802" s="147">
        <v>99.208636799999994</v>
      </c>
    </row>
    <row r="803" spans="2:11" x14ac:dyDescent="0.2">
      <c r="B803" s="21" t="str">
        <f t="shared" si="12"/>
        <v>AtikokanWind2070RCP6.0</v>
      </c>
      <c r="C803" t="s">
        <v>262</v>
      </c>
      <c r="D803" t="s">
        <v>1</v>
      </c>
      <c r="E803" s="144" t="s">
        <v>192</v>
      </c>
      <c r="F803" s="144">
        <v>2070</v>
      </c>
      <c r="G803" s="147">
        <v>75.002083595597227</v>
      </c>
      <c r="H803" s="147">
        <v>80.851782</v>
      </c>
      <c r="I803" s="147">
        <v>87.031999999999996</v>
      </c>
      <c r="J803" s="147">
        <v>93.197856000000002</v>
      </c>
      <c r="K803" s="147">
        <v>99.36354</v>
      </c>
    </row>
    <row r="804" spans="2:11" x14ac:dyDescent="0.2">
      <c r="B804" s="21" t="str">
        <f t="shared" si="12"/>
        <v>AtikokanWind2075RCP6.0</v>
      </c>
      <c r="C804" t="s">
        <v>262</v>
      </c>
      <c r="D804" t="s">
        <v>1</v>
      </c>
      <c r="E804" s="144" t="s">
        <v>192</v>
      </c>
      <c r="F804" s="144">
        <v>2075</v>
      </c>
      <c r="G804" s="147">
        <v>75.159885009102823</v>
      </c>
      <c r="H804" s="147">
        <v>81.045733499999997</v>
      </c>
      <c r="I804" s="147">
        <v>87.266349999999989</v>
      </c>
      <c r="J804" s="147">
        <v>93.467014500000005</v>
      </c>
      <c r="K804" s="147">
        <v>99.667463999999995</v>
      </c>
    </row>
    <row r="805" spans="2:11" x14ac:dyDescent="0.2">
      <c r="B805" s="21" t="str">
        <f t="shared" si="12"/>
        <v>AtikokanWind2080RCP6.0</v>
      </c>
      <c r="C805" t="s">
        <v>262</v>
      </c>
      <c r="D805" t="s">
        <v>1</v>
      </c>
      <c r="E805" s="144" t="s">
        <v>192</v>
      </c>
      <c r="F805" s="144">
        <v>2080</v>
      </c>
      <c r="G805" s="147">
        <v>75.317686422608404</v>
      </c>
      <c r="H805" s="147">
        <v>81.239685000000009</v>
      </c>
      <c r="I805" s="147">
        <v>87.500699999999995</v>
      </c>
      <c r="J805" s="147">
        <v>93.736173000000008</v>
      </c>
      <c r="K805" s="147">
        <v>99.97138799999999</v>
      </c>
    </row>
    <row r="806" spans="2:11" x14ac:dyDescent="0.2">
      <c r="B806" s="21" t="str">
        <f t="shared" si="12"/>
        <v>AtikokanWind2085RCP6.0</v>
      </c>
      <c r="C806" t="s">
        <v>262</v>
      </c>
      <c r="D806" t="s">
        <v>1</v>
      </c>
      <c r="E806" s="144" t="s">
        <v>192</v>
      </c>
      <c r="F806" s="144">
        <v>2085</v>
      </c>
      <c r="G806" s="147">
        <v>75.475487836113984</v>
      </c>
      <c r="H806" s="147">
        <v>81.433636500000006</v>
      </c>
      <c r="I806" s="147">
        <v>87.735050000000001</v>
      </c>
      <c r="J806" s="147">
        <v>94.005331500000011</v>
      </c>
      <c r="K806" s="147">
        <v>100.275312</v>
      </c>
    </row>
    <row r="807" spans="2:11" x14ac:dyDescent="0.2">
      <c r="B807" s="21" t="str">
        <f t="shared" si="12"/>
        <v>AtikokanWind2090RCP6.0</v>
      </c>
      <c r="C807" t="s">
        <v>262</v>
      </c>
      <c r="D807" t="s">
        <v>1</v>
      </c>
      <c r="E807" s="144" t="s">
        <v>192</v>
      </c>
      <c r="F807" s="144">
        <v>2090</v>
      </c>
      <c r="G807" s="147">
        <v>75.863493664615973</v>
      </c>
      <c r="H807" s="147">
        <v>81.942176000000003</v>
      </c>
      <c r="I807" s="147">
        <v>88.396533333333323</v>
      </c>
      <c r="J807" s="147">
        <v>94.792869333333343</v>
      </c>
      <c r="K807" s="147">
        <v>101.19035199999999</v>
      </c>
    </row>
    <row r="808" spans="2:11" x14ac:dyDescent="0.2">
      <c r="B808" s="21" t="str">
        <f t="shared" si="12"/>
        <v>AtikokanWind2095RCP6.0</v>
      </c>
      <c r="C808" t="s">
        <v>262</v>
      </c>
      <c r="D808" t="s">
        <v>1</v>
      </c>
      <c r="E808" s="144" t="s">
        <v>192</v>
      </c>
      <c r="F808" s="144">
        <v>2095</v>
      </c>
      <c r="G808" s="147">
        <v>76.093698079612352</v>
      </c>
      <c r="H808" s="147">
        <v>82.256764000000004</v>
      </c>
      <c r="I808" s="147">
        <v>88.823666666666668</v>
      </c>
      <c r="J808" s="147">
        <v>95.311248666666685</v>
      </c>
      <c r="K808" s="147">
        <v>101.801468</v>
      </c>
    </row>
    <row r="809" spans="2:11" x14ac:dyDescent="0.2">
      <c r="B809" s="21" t="str">
        <f t="shared" si="12"/>
        <v>AtikokanWind2100RCP6.0</v>
      </c>
      <c r="C809" t="s">
        <v>262</v>
      </c>
      <c r="D809" t="s">
        <v>1</v>
      </c>
      <c r="E809" s="144" t="s">
        <v>192</v>
      </c>
      <c r="F809" s="144">
        <v>2100</v>
      </c>
      <c r="G809" s="147">
        <v>76.323902494608745</v>
      </c>
      <c r="H809" s="147">
        <v>82.571352000000005</v>
      </c>
      <c r="I809" s="147">
        <v>89.250799999999998</v>
      </c>
      <c r="J809" s="147">
        <v>95.829628000000014</v>
      </c>
      <c r="K809" s="147">
        <v>102.412584</v>
      </c>
    </row>
    <row r="810" spans="2:11" x14ac:dyDescent="0.2">
      <c r="B810" s="21" t="str">
        <f t="shared" si="12"/>
        <v>AtikokanWind2023RCP8.5</v>
      </c>
      <c r="C810" t="s">
        <v>262</v>
      </c>
      <c r="D810" t="s">
        <v>1</v>
      </c>
      <c r="E810" s="144" t="s">
        <v>191</v>
      </c>
      <c r="F810" s="144">
        <v>2023</v>
      </c>
      <c r="G810" s="147">
        <v>74.214933015287002</v>
      </c>
      <c r="H810" s="147">
        <v>79.916015999999999</v>
      </c>
      <c r="I810" s="147">
        <v>85.914000000000001</v>
      </c>
      <c r="J810" s="147">
        <v>91.909576000000015</v>
      </c>
      <c r="K810" s="147">
        <v>97.912548000000001</v>
      </c>
    </row>
    <row r="811" spans="2:11" x14ac:dyDescent="0.2">
      <c r="B811" s="21" t="str">
        <f t="shared" si="12"/>
        <v>AtikokanWind2025RCP8.5</v>
      </c>
      <c r="C811" t="s">
        <v>262</v>
      </c>
      <c r="D811" t="s">
        <v>1</v>
      </c>
      <c r="E811" s="144" t="s">
        <v>191</v>
      </c>
      <c r="F811" s="144">
        <v>2025</v>
      </c>
      <c r="G811" s="147">
        <v>74.348600094962322</v>
      </c>
      <c r="H811" s="147">
        <v>80.070644000000001</v>
      </c>
      <c r="I811" s="147">
        <v>86.0946</v>
      </c>
      <c r="J811" s="147">
        <v>92.112020000000015</v>
      </c>
      <c r="K811" s="147">
        <v>98.138040000000004</v>
      </c>
    </row>
    <row r="812" spans="2:11" x14ac:dyDescent="0.2">
      <c r="B812" s="21" t="str">
        <f t="shared" si="12"/>
        <v>AtikokanWind2030RCP8.5</v>
      </c>
      <c r="C812" t="s">
        <v>262</v>
      </c>
      <c r="D812" t="s">
        <v>1</v>
      </c>
      <c r="E812" s="144" t="s">
        <v>191</v>
      </c>
      <c r="F812" s="144">
        <v>2030</v>
      </c>
      <c r="G812" s="147">
        <v>74.482267174637641</v>
      </c>
      <c r="H812" s="147">
        <v>80.22527199999999</v>
      </c>
      <c r="I812" s="147">
        <v>86.275200000000012</v>
      </c>
      <c r="J812" s="147">
        <v>92.314464000000015</v>
      </c>
      <c r="K812" s="147">
        <v>98.363531999999992</v>
      </c>
    </row>
    <row r="813" spans="2:11" x14ac:dyDescent="0.2">
      <c r="B813" s="21" t="str">
        <f t="shared" si="12"/>
        <v>AtikokanWind2035RCP8.5</v>
      </c>
      <c r="C813" t="s">
        <v>262</v>
      </c>
      <c r="D813" t="s">
        <v>1</v>
      </c>
      <c r="E813" s="144" t="s">
        <v>191</v>
      </c>
      <c r="F813" s="144">
        <v>2035</v>
      </c>
      <c r="G813" s="147">
        <v>74.615934254312961</v>
      </c>
      <c r="H813" s="147">
        <v>80.379899999999992</v>
      </c>
      <c r="I813" s="147">
        <v>86.455800000000011</v>
      </c>
      <c r="J813" s="147">
        <v>92.516908000000015</v>
      </c>
      <c r="K813" s="147">
        <v>98.589023999999995</v>
      </c>
    </row>
    <row r="814" spans="2:11" x14ac:dyDescent="0.2">
      <c r="B814" s="21" t="str">
        <f t="shared" si="12"/>
        <v>AtikokanWind2040RCP8.5</v>
      </c>
      <c r="C814" t="s">
        <v>262</v>
      </c>
      <c r="D814" t="s">
        <v>1</v>
      </c>
      <c r="E814" s="144" t="s">
        <v>191</v>
      </c>
      <c r="F814" s="144">
        <v>2040</v>
      </c>
      <c r="G814" s="147">
        <v>74.744650701407721</v>
      </c>
      <c r="H814" s="147">
        <v>80.537194</v>
      </c>
      <c r="I814" s="147">
        <v>86.647866666666673</v>
      </c>
      <c r="J814" s="147">
        <v>92.743890666666672</v>
      </c>
      <c r="K814" s="147">
        <v>98.847195999999997</v>
      </c>
    </row>
    <row r="815" spans="2:11" x14ac:dyDescent="0.2">
      <c r="B815" s="21" t="str">
        <f t="shared" si="12"/>
        <v>AtikokanWind2045RCP8.5</v>
      </c>
      <c r="C815" t="s">
        <v>262</v>
      </c>
      <c r="D815" t="s">
        <v>1</v>
      </c>
      <c r="E815" s="144" t="s">
        <v>191</v>
      </c>
      <c r="F815" s="144">
        <v>2045</v>
      </c>
      <c r="G815" s="147">
        <v>74.873367148502467</v>
      </c>
      <c r="H815" s="147">
        <v>80.694487999999993</v>
      </c>
      <c r="I815" s="147">
        <v>86.839933333333335</v>
      </c>
      <c r="J815" s="147">
        <v>92.970873333333344</v>
      </c>
      <c r="K815" s="147">
        <v>99.105367999999999</v>
      </c>
    </row>
    <row r="816" spans="2:11" x14ac:dyDescent="0.2">
      <c r="B816" s="21" t="str">
        <f t="shared" si="12"/>
        <v>AtikokanWind2050RCP8.5</v>
      </c>
      <c r="C816" t="s">
        <v>262</v>
      </c>
      <c r="D816" t="s">
        <v>1</v>
      </c>
      <c r="E816" s="144" t="s">
        <v>191</v>
      </c>
      <c r="F816" s="144">
        <v>2050</v>
      </c>
      <c r="G816" s="147">
        <v>75.21248548027134</v>
      </c>
      <c r="H816" s="147">
        <v>81.110383999999996</v>
      </c>
      <c r="I816" s="147">
        <v>87.344466666666662</v>
      </c>
      <c r="J816" s="147">
        <v>93.556734000000006</v>
      </c>
      <c r="K816" s="147">
        <v>99.768771999999998</v>
      </c>
    </row>
    <row r="817" spans="2:11" x14ac:dyDescent="0.2">
      <c r="B817" s="21" t="str">
        <f t="shared" si="12"/>
        <v>AtikokanWind2055RCP8.5</v>
      </c>
      <c r="C817" t="s">
        <v>262</v>
      </c>
      <c r="D817" t="s">
        <v>1</v>
      </c>
      <c r="E817" s="144" t="s">
        <v>191</v>
      </c>
      <c r="F817" s="144">
        <v>2055</v>
      </c>
      <c r="G817" s="147">
        <v>75.422887364945467</v>
      </c>
      <c r="H817" s="147">
        <v>81.368986000000007</v>
      </c>
      <c r="I817" s="147">
        <v>87.656933333333328</v>
      </c>
      <c r="J817" s="147">
        <v>93.91561200000001</v>
      </c>
      <c r="K817" s="147">
        <v>100.174004</v>
      </c>
    </row>
    <row r="818" spans="2:11" x14ac:dyDescent="0.2">
      <c r="B818" s="21" t="str">
        <f t="shared" si="12"/>
        <v>AtikokanWind2060RCP8.5</v>
      </c>
      <c r="C818" t="s">
        <v>262</v>
      </c>
      <c r="D818" t="s">
        <v>1</v>
      </c>
      <c r="E818" s="144" t="s">
        <v>191</v>
      </c>
      <c r="F818" s="144">
        <v>2060</v>
      </c>
      <c r="G818" s="147">
        <v>75.863493664615973</v>
      </c>
      <c r="H818" s="147">
        <v>81.942176000000003</v>
      </c>
      <c r="I818" s="147">
        <v>88.396533333333323</v>
      </c>
      <c r="J818" s="147">
        <v>94.792869333333343</v>
      </c>
      <c r="K818" s="147">
        <v>101.19035199999999</v>
      </c>
    </row>
    <row r="819" spans="2:11" x14ac:dyDescent="0.2">
      <c r="B819" s="21" t="str">
        <f t="shared" si="12"/>
        <v>AtikokanWind2065RCP8.5</v>
      </c>
      <c r="C819" t="s">
        <v>262</v>
      </c>
      <c r="D819" t="s">
        <v>1</v>
      </c>
      <c r="E819" s="144" t="s">
        <v>191</v>
      </c>
      <c r="F819" s="144">
        <v>2065</v>
      </c>
      <c r="G819" s="147">
        <v>76.093698079612352</v>
      </c>
      <c r="H819" s="147">
        <v>82.256764000000004</v>
      </c>
      <c r="I819" s="147">
        <v>88.823666666666668</v>
      </c>
      <c r="J819" s="147">
        <v>95.311248666666685</v>
      </c>
      <c r="K819" s="147">
        <v>101.801468</v>
      </c>
    </row>
    <row r="820" spans="2:11" x14ac:dyDescent="0.2">
      <c r="B820" s="21" t="str">
        <f t="shared" si="12"/>
        <v>AtikokanWind2070RCP8.5</v>
      </c>
      <c r="C820" t="s">
        <v>262</v>
      </c>
      <c r="D820" t="s">
        <v>1</v>
      </c>
      <c r="E820" s="144" t="s">
        <v>191</v>
      </c>
      <c r="F820" s="144">
        <v>2070</v>
      </c>
      <c r="G820" s="147">
        <v>76.442717676542358</v>
      </c>
      <c r="H820" s="147">
        <v>82.707318000000001</v>
      </c>
      <c r="I820" s="147">
        <v>89.40273333333333</v>
      </c>
      <c r="J820" s="147">
        <v>95.99833133333334</v>
      </c>
      <c r="K820" s="147">
        <v>102.60212799999999</v>
      </c>
    </row>
    <row r="821" spans="2:11" x14ac:dyDescent="0.2">
      <c r="B821" s="21" t="str">
        <f t="shared" si="12"/>
        <v>AtikokanWind2075RCP8.5</v>
      </c>
      <c r="C821" t="s">
        <v>262</v>
      </c>
      <c r="D821" t="s">
        <v>1</v>
      </c>
      <c r="E821" s="144" t="s">
        <v>191</v>
      </c>
      <c r="F821" s="144">
        <v>2075</v>
      </c>
      <c r="G821" s="147">
        <v>76.561532858475985</v>
      </c>
      <c r="H821" s="147">
        <v>82.843284000000011</v>
      </c>
      <c r="I821" s="147">
        <v>89.554666666666662</v>
      </c>
      <c r="J821" s="147">
        <v>96.16703466666668</v>
      </c>
      <c r="K821" s="147">
        <v>102.79167199999999</v>
      </c>
    </row>
    <row r="822" spans="2:11" x14ac:dyDescent="0.2">
      <c r="B822" s="21" t="str">
        <f t="shared" si="12"/>
        <v>AtikokanWind2080RCP8.5</v>
      </c>
      <c r="C822" t="s">
        <v>262</v>
      </c>
      <c r="D822" t="s">
        <v>1</v>
      </c>
      <c r="E822" s="144" t="s">
        <v>191</v>
      </c>
      <c r="F822" s="144">
        <v>2080</v>
      </c>
      <c r="G822" s="147">
        <v>76.680348040409598</v>
      </c>
      <c r="H822" s="147">
        <v>82.979250000000008</v>
      </c>
      <c r="I822" s="147">
        <v>89.706599999999995</v>
      </c>
      <c r="J822" s="147">
        <v>96.335738000000006</v>
      </c>
      <c r="K822" s="147">
        <v>102.98121599999999</v>
      </c>
    </row>
    <row r="823" spans="2:11" x14ac:dyDescent="0.2">
      <c r="B823" s="21" t="str">
        <f t="shared" si="12"/>
        <v>AtikokanWind2085RCP8.5</v>
      </c>
      <c r="C823" t="s">
        <v>262</v>
      </c>
      <c r="D823" t="s">
        <v>1</v>
      </c>
      <c r="E823" s="144" t="s">
        <v>191</v>
      </c>
      <c r="F823" s="144">
        <v>2085</v>
      </c>
      <c r="G823" s="147">
        <v>76.713764810328428</v>
      </c>
      <c r="H823" s="147">
        <v>83.01124200000001</v>
      </c>
      <c r="I823" s="147">
        <v>89.732399999999998</v>
      </c>
      <c r="J823" s="147">
        <v>96.358743000000004</v>
      </c>
      <c r="K823" s="147">
        <v>102.99592199999998</v>
      </c>
    </row>
    <row r="824" spans="2:11" x14ac:dyDescent="0.2">
      <c r="B824" s="21" t="str">
        <f t="shared" si="12"/>
        <v>AtikokanWind2090RCP8.5</v>
      </c>
      <c r="C824" t="s">
        <v>262</v>
      </c>
      <c r="D824" t="s">
        <v>1</v>
      </c>
      <c r="E824" s="144" t="s">
        <v>191</v>
      </c>
      <c r="F824" s="144">
        <v>2090</v>
      </c>
      <c r="G824" s="147">
        <v>76.747181580247272</v>
      </c>
      <c r="H824" s="147">
        <v>83.043233999999998</v>
      </c>
      <c r="I824" s="147">
        <v>89.758200000000002</v>
      </c>
      <c r="J824" s="147">
        <v>96.381748000000016</v>
      </c>
      <c r="K824" s="147">
        <v>103.01062799999998</v>
      </c>
    </row>
    <row r="825" spans="2:11" x14ac:dyDescent="0.2">
      <c r="B825" s="21" t="str">
        <f t="shared" si="12"/>
        <v>AtikokanWind2095RCP8.5</v>
      </c>
      <c r="C825" t="s">
        <v>262</v>
      </c>
      <c r="D825" t="s">
        <v>1</v>
      </c>
      <c r="E825" s="144" t="s">
        <v>191</v>
      </c>
      <c r="F825" s="144">
        <v>2095</v>
      </c>
      <c r="G825" s="147">
        <v>76.747181580247272</v>
      </c>
      <c r="H825" s="147">
        <v>83.043233999999998</v>
      </c>
      <c r="I825" s="147">
        <v>89.758200000000002</v>
      </c>
      <c r="J825" s="147">
        <v>96.381748000000016</v>
      </c>
      <c r="K825" s="147">
        <v>103.01062799999998</v>
      </c>
    </row>
    <row r="826" spans="2:11" x14ac:dyDescent="0.2">
      <c r="B826" s="21" t="str">
        <f t="shared" si="12"/>
        <v>AtikokanWind2100RCP8.5</v>
      </c>
      <c r="C826" t="s">
        <v>262</v>
      </c>
      <c r="D826" t="s">
        <v>1</v>
      </c>
      <c r="E826" s="144" t="s">
        <v>191</v>
      </c>
      <c r="F826" s="144">
        <v>2100</v>
      </c>
      <c r="G826" s="147">
        <v>76.747181580247272</v>
      </c>
      <c r="H826" s="147">
        <v>83.043233999999998</v>
      </c>
      <c r="I826" s="147">
        <v>89.758200000000002</v>
      </c>
      <c r="J826" s="147">
        <v>96.381748000000016</v>
      </c>
      <c r="K826" s="147">
        <v>103.01062799999998</v>
      </c>
    </row>
    <row r="827" spans="2:11" x14ac:dyDescent="0.2">
      <c r="B827" s="21" t="str">
        <f t="shared" si="12"/>
        <v>AttawapiskatIce Accretion2023RCP4.5</v>
      </c>
      <c r="C827" t="s">
        <v>263</v>
      </c>
      <c r="D827" t="s">
        <v>486</v>
      </c>
      <c r="E827" s="144" t="s">
        <v>193</v>
      </c>
      <c r="F827" s="144">
        <v>2023</v>
      </c>
      <c r="G827" s="147">
        <v>10.636007881016196</v>
      </c>
      <c r="H827" s="147">
        <v>12.686549999999999</v>
      </c>
      <c r="I827" s="147">
        <v>15.284999999999998</v>
      </c>
      <c r="J827" s="147">
        <v>17.272049999999997</v>
      </c>
      <c r="K827" s="147">
        <v>19.259099999999997</v>
      </c>
    </row>
    <row r="828" spans="2:11" x14ac:dyDescent="0.2">
      <c r="B828" s="21" t="str">
        <f t="shared" si="12"/>
        <v>AttawapiskatIce Accretion2025RCP4.5</v>
      </c>
      <c r="C828" t="s">
        <v>263</v>
      </c>
      <c r="D828" t="s">
        <v>486</v>
      </c>
      <c r="E828" s="144" t="s">
        <v>193</v>
      </c>
      <c r="F828" s="144">
        <v>2025</v>
      </c>
      <c r="G828" s="147">
        <v>10.693415185575166</v>
      </c>
      <c r="H828" s="147">
        <v>12.752949999999998</v>
      </c>
      <c r="I828" s="147">
        <v>15.364999999999998</v>
      </c>
      <c r="J828" s="147">
        <v>17.362449999999995</v>
      </c>
      <c r="K828" s="147">
        <v>19.356749999999998</v>
      </c>
    </row>
    <row r="829" spans="2:11" x14ac:dyDescent="0.2">
      <c r="B829" s="21" t="str">
        <f t="shared" si="12"/>
        <v>AttawapiskatIce Accretion2030RCP4.5</v>
      </c>
      <c r="C829" t="s">
        <v>263</v>
      </c>
      <c r="D829" t="s">
        <v>486</v>
      </c>
      <c r="E829" s="144" t="s">
        <v>193</v>
      </c>
      <c r="F829" s="144">
        <v>2030</v>
      </c>
      <c r="G829" s="147">
        <v>10.750822490134134</v>
      </c>
      <c r="H829" s="147">
        <v>12.819349999999998</v>
      </c>
      <c r="I829" s="147">
        <v>15.444999999999999</v>
      </c>
      <c r="J829" s="147">
        <v>17.452849999999998</v>
      </c>
      <c r="K829" s="147">
        <v>19.454399999999996</v>
      </c>
    </row>
    <row r="830" spans="2:11" x14ac:dyDescent="0.2">
      <c r="B830" s="21" t="str">
        <f t="shared" si="12"/>
        <v>AttawapiskatIce Accretion2035RCP4.5</v>
      </c>
      <c r="C830" t="s">
        <v>263</v>
      </c>
      <c r="D830" t="s">
        <v>486</v>
      </c>
      <c r="E830" s="144" t="s">
        <v>193</v>
      </c>
      <c r="F830" s="144">
        <v>2035</v>
      </c>
      <c r="G830" s="147">
        <v>10.808229794693101</v>
      </c>
      <c r="H830" s="147">
        <v>12.885749999999998</v>
      </c>
      <c r="I830" s="147">
        <v>15.524999999999999</v>
      </c>
      <c r="J830" s="147">
        <v>17.543249999999997</v>
      </c>
      <c r="K830" s="147">
        <v>19.552049999999998</v>
      </c>
    </row>
    <row r="831" spans="2:11" x14ac:dyDescent="0.2">
      <c r="B831" s="21" t="str">
        <f t="shared" si="12"/>
        <v>AttawapiskatIce Accretion2040RCP4.5</v>
      </c>
      <c r="C831" t="s">
        <v>263</v>
      </c>
      <c r="D831" t="s">
        <v>486</v>
      </c>
      <c r="E831" s="144" t="s">
        <v>193</v>
      </c>
      <c r="F831" s="144">
        <v>2040</v>
      </c>
      <c r="G831" s="147">
        <v>10.865637099252071</v>
      </c>
      <c r="H831" s="147">
        <v>12.95215</v>
      </c>
      <c r="I831" s="147">
        <v>15.604999999999999</v>
      </c>
      <c r="J831" s="147">
        <v>17.633649999999996</v>
      </c>
      <c r="K831" s="147">
        <v>19.649699999999999</v>
      </c>
    </row>
    <row r="832" spans="2:11" x14ac:dyDescent="0.2">
      <c r="B832" s="21" t="str">
        <f t="shared" si="12"/>
        <v>AttawapiskatIce Accretion2045RCP4.5</v>
      </c>
      <c r="C832" t="s">
        <v>263</v>
      </c>
      <c r="D832" t="s">
        <v>486</v>
      </c>
      <c r="E832" s="144" t="s">
        <v>193</v>
      </c>
      <c r="F832" s="144">
        <v>2045</v>
      </c>
      <c r="G832" s="147">
        <v>10.923044403811041</v>
      </c>
      <c r="H832" s="147">
        <v>13.018549999999999</v>
      </c>
      <c r="I832" s="147">
        <v>15.684999999999999</v>
      </c>
      <c r="J832" s="147">
        <v>17.724049999999998</v>
      </c>
      <c r="K832" s="147">
        <v>19.747349999999997</v>
      </c>
    </row>
    <row r="833" spans="2:11" x14ac:dyDescent="0.2">
      <c r="B833" s="21" t="str">
        <f t="shared" si="12"/>
        <v>AttawapiskatIce Accretion2050RCP4.5</v>
      </c>
      <c r="C833" t="s">
        <v>263</v>
      </c>
      <c r="D833" t="s">
        <v>486</v>
      </c>
      <c r="E833" s="144" t="s">
        <v>193</v>
      </c>
      <c r="F833" s="144">
        <v>2050</v>
      </c>
      <c r="G833" s="147">
        <v>10.988801861760404</v>
      </c>
      <c r="H833" s="147">
        <v>13.10238</v>
      </c>
      <c r="I833" s="147">
        <v>15.792</v>
      </c>
      <c r="J833" s="147">
        <v>17.848349999999996</v>
      </c>
      <c r="K833" s="147">
        <v>19.886579999999999</v>
      </c>
    </row>
    <row r="834" spans="2:11" x14ac:dyDescent="0.2">
      <c r="B834" s="21" t="str">
        <f t="shared" si="12"/>
        <v>AttawapiskatIce Accretion2055RCP4.5</v>
      </c>
      <c r="C834" t="s">
        <v>263</v>
      </c>
      <c r="D834" t="s">
        <v>486</v>
      </c>
      <c r="E834" s="144" t="s">
        <v>193</v>
      </c>
      <c r="F834" s="144">
        <v>2055</v>
      </c>
      <c r="G834" s="147">
        <v>10.9971520151508</v>
      </c>
      <c r="H834" s="147">
        <v>13.119809999999999</v>
      </c>
      <c r="I834" s="147">
        <v>15.818999999999999</v>
      </c>
      <c r="J834" s="147">
        <v>17.882249999999996</v>
      </c>
      <c r="K834" s="147">
        <v>19.928159999999998</v>
      </c>
    </row>
    <row r="835" spans="2:11" x14ac:dyDescent="0.2">
      <c r="B835" s="21" t="str">
        <f t="shared" si="12"/>
        <v>AttawapiskatIce Accretion2060RCP4.5</v>
      </c>
      <c r="C835" t="s">
        <v>263</v>
      </c>
      <c r="D835" t="s">
        <v>486</v>
      </c>
      <c r="E835" s="144" t="s">
        <v>193</v>
      </c>
      <c r="F835" s="144">
        <v>2060</v>
      </c>
      <c r="G835" s="147">
        <v>11.005502168541195</v>
      </c>
      <c r="H835" s="147">
        <v>13.13724</v>
      </c>
      <c r="I835" s="147">
        <v>15.846</v>
      </c>
      <c r="J835" s="147">
        <v>17.916149999999998</v>
      </c>
      <c r="K835" s="147">
        <v>19.969739999999998</v>
      </c>
    </row>
    <row r="836" spans="2:11" x14ac:dyDescent="0.2">
      <c r="B836" s="21" t="str">
        <f t="shared" si="12"/>
        <v>AttawapiskatIce Accretion2065RCP4.5</v>
      </c>
      <c r="C836" t="s">
        <v>263</v>
      </c>
      <c r="D836" t="s">
        <v>486</v>
      </c>
      <c r="E836" s="144" t="s">
        <v>193</v>
      </c>
      <c r="F836" s="144">
        <v>2065</v>
      </c>
      <c r="G836" s="147">
        <v>11.013852321931591</v>
      </c>
      <c r="H836" s="147">
        <v>13.154669999999999</v>
      </c>
      <c r="I836" s="147">
        <v>15.872999999999999</v>
      </c>
      <c r="J836" s="147">
        <v>17.950049999999997</v>
      </c>
      <c r="K836" s="147">
        <v>20.011319999999998</v>
      </c>
    </row>
    <row r="837" spans="2:11" x14ac:dyDescent="0.2">
      <c r="B837" s="21" t="str">
        <f t="shared" si="12"/>
        <v>AttawapiskatIce Accretion2070RCP4.5</v>
      </c>
      <c r="C837" t="s">
        <v>263</v>
      </c>
      <c r="D837" t="s">
        <v>486</v>
      </c>
      <c r="E837" s="144" t="s">
        <v>193</v>
      </c>
      <c r="F837" s="144">
        <v>2070</v>
      </c>
      <c r="G837" s="147">
        <v>11.022202475321986</v>
      </c>
      <c r="H837" s="147">
        <v>13.1721</v>
      </c>
      <c r="I837" s="147">
        <v>15.9</v>
      </c>
      <c r="J837" s="147">
        <v>17.983949999999997</v>
      </c>
      <c r="K837" s="147">
        <v>20.052899999999998</v>
      </c>
    </row>
    <row r="838" spans="2:11" x14ac:dyDescent="0.2">
      <c r="B838" s="21" t="str">
        <f t="shared" si="12"/>
        <v>AttawapiskatIce Accretion2075RCP4.5</v>
      </c>
      <c r="C838" t="s">
        <v>263</v>
      </c>
      <c r="D838" t="s">
        <v>486</v>
      </c>
      <c r="E838" s="144" t="s">
        <v>193</v>
      </c>
      <c r="F838" s="144">
        <v>2075</v>
      </c>
      <c r="G838" s="147">
        <v>10.917825557942043</v>
      </c>
      <c r="H838" s="147">
        <v>13.06005</v>
      </c>
      <c r="I838" s="147">
        <v>15.7775</v>
      </c>
      <c r="J838" s="147">
        <v>17.851174999999998</v>
      </c>
      <c r="K838" s="147">
        <v>19.914299999999997</v>
      </c>
    </row>
    <row r="839" spans="2:11" x14ac:dyDescent="0.2">
      <c r="B839" s="21" t="str">
        <f t="shared" si="12"/>
        <v>AttawapiskatIce Accretion2080RCP4.5</v>
      </c>
      <c r="C839" t="s">
        <v>263</v>
      </c>
      <c r="D839" t="s">
        <v>486</v>
      </c>
      <c r="E839" s="144" t="s">
        <v>193</v>
      </c>
      <c r="F839" s="144">
        <v>2080</v>
      </c>
      <c r="G839" s="147">
        <v>10.8134486405621</v>
      </c>
      <c r="H839" s="147">
        <v>12.948</v>
      </c>
      <c r="I839" s="147">
        <v>15.654999999999999</v>
      </c>
      <c r="J839" s="147">
        <v>17.718399999999999</v>
      </c>
      <c r="K839" s="147">
        <v>19.775699999999997</v>
      </c>
    </row>
    <row r="840" spans="2:11" x14ac:dyDescent="0.2">
      <c r="B840" s="21" t="str">
        <f t="shared" si="12"/>
        <v>AttawapiskatIce Accretion2085RCP4.5</v>
      </c>
      <c r="C840" t="s">
        <v>263</v>
      </c>
      <c r="D840" t="s">
        <v>486</v>
      </c>
      <c r="E840" s="144" t="s">
        <v>193</v>
      </c>
      <c r="F840" s="144">
        <v>2085</v>
      </c>
      <c r="G840" s="147">
        <v>10.709071723182156</v>
      </c>
      <c r="H840" s="147">
        <v>12.83595</v>
      </c>
      <c r="I840" s="147">
        <v>15.532499999999999</v>
      </c>
      <c r="J840" s="147">
        <v>17.585625</v>
      </c>
      <c r="K840" s="147">
        <v>19.637099999999997</v>
      </c>
    </row>
    <row r="841" spans="2:11" x14ac:dyDescent="0.2">
      <c r="B841" s="21" t="str">
        <f t="shared" si="12"/>
        <v>AttawapiskatIce Accretion2090RCP4.5</v>
      </c>
      <c r="C841" t="s">
        <v>263</v>
      </c>
      <c r="D841" t="s">
        <v>486</v>
      </c>
      <c r="E841" s="144" t="s">
        <v>193</v>
      </c>
      <c r="F841" s="144">
        <v>2090</v>
      </c>
      <c r="G841" s="147">
        <v>10.604694805802213</v>
      </c>
      <c r="H841" s="147">
        <v>12.723899999999999</v>
      </c>
      <c r="I841" s="147">
        <v>15.41</v>
      </c>
      <c r="J841" s="147">
        <v>17.452849999999998</v>
      </c>
      <c r="K841" s="147">
        <v>19.498499999999996</v>
      </c>
    </row>
    <row r="842" spans="2:11" x14ac:dyDescent="0.2">
      <c r="B842" s="21" t="str">
        <f t="shared" si="12"/>
        <v>AttawapiskatIce Accretion2095RCP4.5</v>
      </c>
      <c r="C842" t="s">
        <v>263</v>
      </c>
      <c r="D842" t="s">
        <v>486</v>
      </c>
      <c r="E842" s="144" t="s">
        <v>193</v>
      </c>
      <c r="F842" s="144">
        <v>2095</v>
      </c>
      <c r="G842" s="147">
        <v>10.50031788842227</v>
      </c>
      <c r="H842" s="147">
        <v>12.611849999999999</v>
      </c>
      <c r="I842" s="147">
        <v>15.2875</v>
      </c>
      <c r="J842" s="147">
        <v>17.320074999999999</v>
      </c>
      <c r="K842" s="147">
        <v>19.359899999999996</v>
      </c>
    </row>
    <row r="843" spans="2:11" x14ac:dyDescent="0.2">
      <c r="B843" s="21" t="str">
        <f t="shared" si="12"/>
        <v>AttawapiskatIce Accretion2100RCP4.5</v>
      </c>
      <c r="C843" t="s">
        <v>263</v>
      </c>
      <c r="D843" t="s">
        <v>486</v>
      </c>
      <c r="E843" s="144" t="s">
        <v>193</v>
      </c>
      <c r="F843" s="144">
        <v>2100</v>
      </c>
      <c r="G843" s="147">
        <v>10.395940971042327</v>
      </c>
      <c r="H843" s="147">
        <v>12.499799999999999</v>
      </c>
      <c r="I843" s="147">
        <v>15.164999999999999</v>
      </c>
      <c r="J843" s="147">
        <v>17.1873</v>
      </c>
      <c r="K843" s="147">
        <v>19.221299999999996</v>
      </c>
    </row>
    <row r="844" spans="2:11" x14ac:dyDescent="0.2">
      <c r="B844" s="21" t="str">
        <f t="shared" ref="B844:B907" si="13">C844&amp;D844&amp;F844&amp;E844</f>
        <v>AttawapiskatIce Accretion2023RCP6.0</v>
      </c>
      <c r="C844" t="s">
        <v>263</v>
      </c>
      <c r="D844" t="s">
        <v>486</v>
      </c>
      <c r="E844" s="144" t="s">
        <v>192</v>
      </c>
      <c r="F844" s="144">
        <v>2023</v>
      </c>
      <c r="G844" s="147">
        <v>10.636007881016196</v>
      </c>
      <c r="H844" s="147">
        <v>12.686549999999999</v>
      </c>
      <c r="I844" s="147">
        <v>15.284999999999998</v>
      </c>
      <c r="J844" s="147">
        <v>17.272049999999997</v>
      </c>
      <c r="K844" s="147">
        <v>19.259099999999997</v>
      </c>
    </row>
    <row r="845" spans="2:11" x14ac:dyDescent="0.2">
      <c r="B845" s="21" t="str">
        <f t="shared" si="13"/>
        <v>AttawapiskatIce Accretion2025RCP6.0</v>
      </c>
      <c r="C845" t="s">
        <v>263</v>
      </c>
      <c r="D845" t="s">
        <v>486</v>
      </c>
      <c r="E845" s="144" t="s">
        <v>192</v>
      </c>
      <c r="F845" s="144">
        <v>2025</v>
      </c>
      <c r="G845" s="147">
        <v>10.693415185575166</v>
      </c>
      <c r="H845" s="147">
        <v>12.752949999999998</v>
      </c>
      <c r="I845" s="147">
        <v>15.364999999999998</v>
      </c>
      <c r="J845" s="147">
        <v>17.362449999999995</v>
      </c>
      <c r="K845" s="147">
        <v>19.356749999999998</v>
      </c>
    </row>
    <row r="846" spans="2:11" x14ac:dyDescent="0.2">
      <c r="B846" s="21" t="str">
        <f t="shared" si="13"/>
        <v>AttawapiskatIce Accretion2030RCP6.0</v>
      </c>
      <c r="C846" t="s">
        <v>263</v>
      </c>
      <c r="D846" t="s">
        <v>486</v>
      </c>
      <c r="E846" s="144" t="s">
        <v>192</v>
      </c>
      <c r="F846" s="144">
        <v>2030</v>
      </c>
      <c r="G846" s="147">
        <v>10.750822490134134</v>
      </c>
      <c r="H846" s="147">
        <v>12.819349999999998</v>
      </c>
      <c r="I846" s="147">
        <v>15.444999999999999</v>
      </c>
      <c r="J846" s="147">
        <v>17.452849999999998</v>
      </c>
      <c r="K846" s="147">
        <v>19.454399999999996</v>
      </c>
    </row>
    <row r="847" spans="2:11" x14ac:dyDescent="0.2">
      <c r="B847" s="21" t="str">
        <f t="shared" si="13"/>
        <v>AttawapiskatIce Accretion2035RCP6.0</v>
      </c>
      <c r="C847" t="s">
        <v>263</v>
      </c>
      <c r="D847" t="s">
        <v>486</v>
      </c>
      <c r="E847" s="144" t="s">
        <v>192</v>
      </c>
      <c r="F847" s="144">
        <v>2035</v>
      </c>
      <c r="G847" s="147">
        <v>10.808229794693101</v>
      </c>
      <c r="H847" s="147">
        <v>12.885749999999998</v>
      </c>
      <c r="I847" s="147">
        <v>15.524999999999999</v>
      </c>
      <c r="J847" s="147">
        <v>17.543249999999997</v>
      </c>
      <c r="K847" s="147">
        <v>19.552049999999998</v>
      </c>
    </row>
    <row r="848" spans="2:11" x14ac:dyDescent="0.2">
      <c r="B848" s="21" t="str">
        <f t="shared" si="13"/>
        <v>AttawapiskatIce Accretion2040RCP6.0</v>
      </c>
      <c r="C848" t="s">
        <v>263</v>
      </c>
      <c r="D848" t="s">
        <v>486</v>
      </c>
      <c r="E848" s="144" t="s">
        <v>192</v>
      </c>
      <c r="F848" s="144">
        <v>2040</v>
      </c>
      <c r="G848" s="147">
        <v>10.865637099252071</v>
      </c>
      <c r="H848" s="147">
        <v>12.95215</v>
      </c>
      <c r="I848" s="147">
        <v>15.604999999999999</v>
      </c>
      <c r="J848" s="147">
        <v>17.633649999999996</v>
      </c>
      <c r="K848" s="147">
        <v>19.649699999999999</v>
      </c>
    </row>
    <row r="849" spans="2:11" x14ac:dyDescent="0.2">
      <c r="B849" s="21" t="str">
        <f t="shared" si="13"/>
        <v>AttawapiskatIce Accretion2045RCP6.0</v>
      </c>
      <c r="C849" t="s">
        <v>263</v>
      </c>
      <c r="D849" t="s">
        <v>486</v>
      </c>
      <c r="E849" s="144" t="s">
        <v>192</v>
      </c>
      <c r="F849" s="144">
        <v>2045</v>
      </c>
      <c r="G849" s="147">
        <v>10.923044403811041</v>
      </c>
      <c r="H849" s="147">
        <v>13.018549999999999</v>
      </c>
      <c r="I849" s="147">
        <v>15.684999999999999</v>
      </c>
      <c r="J849" s="147">
        <v>17.724049999999998</v>
      </c>
      <c r="K849" s="147">
        <v>19.747349999999997</v>
      </c>
    </row>
    <row r="850" spans="2:11" x14ac:dyDescent="0.2">
      <c r="B850" s="21" t="str">
        <f t="shared" si="13"/>
        <v>AttawapiskatIce Accretion2050RCP6.0</v>
      </c>
      <c r="C850" t="s">
        <v>263</v>
      </c>
      <c r="D850" t="s">
        <v>486</v>
      </c>
      <c r="E850" s="144" t="s">
        <v>192</v>
      </c>
      <c r="F850" s="144">
        <v>2050</v>
      </c>
      <c r="G850" s="147">
        <v>10.988801861760404</v>
      </c>
      <c r="H850" s="147">
        <v>13.10238</v>
      </c>
      <c r="I850" s="147">
        <v>15.792</v>
      </c>
      <c r="J850" s="147">
        <v>17.848349999999996</v>
      </c>
      <c r="K850" s="147">
        <v>19.886579999999999</v>
      </c>
    </row>
    <row r="851" spans="2:11" x14ac:dyDescent="0.2">
      <c r="B851" s="21" t="str">
        <f t="shared" si="13"/>
        <v>AttawapiskatIce Accretion2055RCP6.0</v>
      </c>
      <c r="C851" t="s">
        <v>263</v>
      </c>
      <c r="D851" t="s">
        <v>486</v>
      </c>
      <c r="E851" s="144" t="s">
        <v>192</v>
      </c>
      <c r="F851" s="144">
        <v>2055</v>
      </c>
      <c r="G851" s="147">
        <v>10.9971520151508</v>
      </c>
      <c r="H851" s="147">
        <v>13.119809999999999</v>
      </c>
      <c r="I851" s="147">
        <v>15.818999999999999</v>
      </c>
      <c r="J851" s="147">
        <v>17.882249999999996</v>
      </c>
      <c r="K851" s="147">
        <v>19.928159999999998</v>
      </c>
    </row>
    <row r="852" spans="2:11" x14ac:dyDescent="0.2">
      <c r="B852" s="21" t="str">
        <f t="shared" si="13"/>
        <v>AttawapiskatIce Accretion2060RCP6.0</v>
      </c>
      <c r="C852" t="s">
        <v>263</v>
      </c>
      <c r="D852" t="s">
        <v>486</v>
      </c>
      <c r="E852" s="144" t="s">
        <v>192</v>
      </c>
      <c r="F852" s="144">
        <v>2060</v>
      </c>
      <c r="G852" s="147">
        <v>11.005502168541195</v>
      </c>
      <c r="H852" s="147">
        <v>13.13724</v>
      </c>
      <c r="I852" s="147">
        <v>15.846</v>
      </c>
      <c r="J852" s="147">
        <v>17.916149999999998</v>
      </c>
      <c r="K852" s="147">
        <v>19.969739999999998</v>
      </c>
    </row>
    <row r="853" spans="2:11" x14ac:dyDescent="0.2">
      <c r="B853" s="21" t="str">
        <f t="shared" si="13"/>
        <v>AttawapiskatIce Accretion2065RCP6.0</v>
      </c>
      <c r="C853" t="s">
        <v>263</v>
      </c>
      <c r="D853" t="s">
        <v>486</v>
      </c>
      <c r="E853" s="144" t="s">
        <v>192</v>
      </c>
      <c r="F853" s="144">
        <v>2065</v>
      </c>
      <c r="G853" s="147">
        <v>11.013852321931591</v>
      </c>
      <c r="H853" s="147">
        <v>13.154669999999999</v>
      </c>
      <c r="I853" s="147">
        <v>15.872999999999999</v>
      </c>
      <c r="J853" s="147">
        <v>17.950049999999997</v>
      </c>
      <c r="K853" s="147">
        <v>20.011319999999998</v>
      </c>
    </row>
    <row r="854" spans="2:11" x14ac:dyDescent="0.2">
      <c r="B854" s="21" t="str">
        <f t="shared" si="13"/>
        <v>AttawapiskatIce Accretion2070RCP6.0</v>
      </c>
      <c r="C854" t="s">
        <v>263</v>
      </c>
      <c r="D854" t="s">
        <v>486</v>
      </c>
      <c r="E854" s="144" t="s">
        <v>192</v>
      </c>
      <c r="F854" s="144">
        <v>2070</v>
      </c>
      <c r="G854" s="147">
        <v>11.022202475321986</v>
      </c>
      <c r="H854" s="147">
        <v>13.1721</v>
      </c>
      <c r="I854" s="147">
        <v>15.9</v>
      </c>
      <c r="J854" s="147">
        <v>17.983949999999997</v>
      </c>
      <c r="K854" s="147">
        <v>20.052899999999998</v>
      </c>
    </row>
    <row r="855" spans="2:11" x14ac:dyDescent="0.2">
      <c r="B855" s="21" t="str">
        <f t="shared" si="13"/>
        <v>AttawapiskatIce Accretion2075RCP6.0</v>
      </c>
      <c r="C855" t="s">
        <v>263</v>
      </c>
      <c r="D855" t="s">
        <v>486</v>
      </c>
      <c r="E855" s="144" t="s">
        <v>192</v>
      </c>
      <c r="F855" s="144">
        <v>2075</v>
      </c>
      <c r="G855" s="147">
        <v>10.865637099252071</v>
      </c>
      <c r="H855" s="147">
        <v>13.004025</v>
      </c>
      <c r="I855" s="147">
        <v>15.71625</v>
      </c>
      <c r="J855" s="147">
        <v>17.784787499999997</v>
      </c>
      <c r="K855" s="147">
        <v>19.844999999999999</v>
      </c>
    </row>
    <row r="856" spans="2:11" x14ac:dyDescent="0.2">
      <c r="B856" s="21" t="str">
        <f t="shared" si="13"/>
        <v>AttawapiskatIce Accretion2080RCP6.0</v>
      </c>
      <c r="C856" t="s">
        <v>263</v>
      </c>
      <c r="D856" t="s">
        <v>486</v>
      </c>
      <c r="E856" s="144" t="s">
        <v>192</v>
      </c>
      <c r="F856" s="144">
        <v>2080</v>
      </c>
      <c r="G856" s="147">
        <v>10.709071723182156</v>
      </c>
      <c r="H856" s="147">
        <v>12.83595</v>
      </c>
      <c r="I856" s="147">
        <v>15.532499999999999</v>
      </c>
      <c r="J856" s="147">
        <v>17.585625</v>
      </c>
      <c r="K856" s="147">
        <v>19.637099999999997</v>
      </c>
    </row>
    <row r="857" spans="2:11" x14ac:dyDescent="0.2">
      <c r="B857" s="21" t="str">
        <f t="shared" si="13"/>
        <v>AttawapiskatIce Accretion2085RCP6.0</v>
      </c>
      <c r="C857" t="s">
        <v>263</v>
      </c>
      <c r="D857" t="s">
        <v>486</v>
      </c>
      <c r="E857" s="144" t="s">
        <v>192</v>
      </c>
      <c r="F857" s="144">
        <v>2085</v>
      </c>
      <c r="G857" s="147">
        <v>10.552506347112242</v>
      </c>
      <c r="H857" s="147">
        <v>12.667874999999999</v>
      </c>
      <c r="I857" s="147">
        <v>15.348749999999999</v>
      </c>
      <c r="J857" s="147">
        <v>17.3864625</v>
      </c>
      <c r="K857" s="147">
        <v>19.429199999999994</v>
      </c>
    </row>
    <row r="858" spans="2:11" x14ac:dyDescent="0.2">
      <c r="B858" s="21" t="str">
        <f t="shared" si="13"/>
        <v>AttawapiskatIce Accretion2090RCP6.0</v>
      </c>
      <c r="C858" t="s">
        <v>263</v>
      </c>
      <c r="D858" t="s">
        <v>486</v>
      </c>
      <c r="E858" s="144" t="s">
        <v>192</v>
      </c>
      <c r="F858" s="144">
        <v>2090</v>
      </c>
      <c r="G858" s="147">
        <v>10.117602524695812</v>
      </c>
      <c r="H858" s="147">
        <v>12.19685</v>
      </c>
      <c r="I858" s="147">
        <v>14.824999999999999</v>
      </c>
      <c r="J858" s="147">
        <v>16.825700000000001</v>
      </c>
      <c r="K858" s="147">
        <v>18.830699999999997</v>
      </c>
    </row>
    <row r="859" spans="2:11" x14ac:dyDescent="0.2">
      <c r="B859" s="21" t="str">
        <f t="shared" si="13"/>
        <v>AttawapiskatIce Accretion2095RCP6.0</v>
      </c>
      <c r="C859" t="s">
        <v>263</v>
      </c>
      <c r="D859" t="s">
        <v>486</v>
      </c>
      <c r="E859" s="144" t="s">
        <v>192</v>
      </c>
      <c r="F859" s="144">
        <v>2095</v>
      </c>
      <c r="G859" s="147">
        <v>9.8392640783492986</v>
      </c>
      <c r="H859" s="147">
        <v>11.893899999999999</v>
      </c>
      <c r="I859" s="147">
        <v>14.484999999999999</v>
      </c>
      <c r="J859" s="147">
        <v>16.464099999999998</v>
      </c>
      <c r="K859" s="147">
        <v>18.440099999999997</v>
      </c>
    </row>
    <row r="860" spans="2:11" x14ac:dyDescent="0.2">
      <c r="B860" s="21" t="str">
        <f t="shared" si="13"/>
        <v>AttawapiskatIce Accretion2100RCP6.0</v>
      </c>
      <c r="C860" t="s">
        <v>263</v>
      </c>
      <c r="D860" t="s">
        <v>486</v>
      </c>
      <c r="E860" s="144" t="s">
        <v>192</v>
      </c>
      <c r="F860" s="144">
        <v>2100</v>
      </c>
      <c r="G860" s="147">
        <v>9.5609256320027836</v>
      </c>
      <c r="H860" s="147">
        <v>11.590949999999999</v>
      </c>
      <c r="I860" s="147">
        <v>14.145</v>
      </c>
      <c r="J860" s="147">
        <v>16.102499999999999</v>
      </c>
      <c r="K860" s="147">
        <v>18.049499999999998</v>
      </c>
    </row>
    <row r="861" spans="2:11" x14ac:dyDescent="0.2">
      <c r="B861" s="21" t="str">
        <f t="shared" si="13"/>
        <v>AttawapiskatIce Accretion2023RCP8.5</v>
      </c>
      <c r="C861" t="s">
        <v>263</v>
      </c>
      <c r="D861" t="s">
        <v>486</v>
      </c>
      <c r="E861" s="144" t="s">
        <v>191</v>
      </c>
      <c r="F861" s="144">
        <v>2023</v>
      </c>
      <c r="G861" s="147">
        <v>10.636007881016196</v>
      </c>
      <c r="H861" s="147">
        <v>12.686549999999999</v>
      </c>
      <c r="I861" s="147">
        <v>15.284999999999998</v>
      </c>
      <c r="J861" s="147">
        <v>17.272049999999997</v>
      </c>
      <c r="K861" s="147">
        <v>19.259099999999997</v>
      </c>
    </row>
    <row r="862" spans="2:11" x14ac:dyDescent="0.2">
      <c r="B862" s="21" t="str">
        <f t="shared" si="13"/>
        <v>AttawapiskatIce Accretion2025RCP8.5</v>
      </c>
      <c r="C862" t="s">
        <v>263</v>
      </c>
      <c r="D862" t="s">
        <v>486</v>
      </c>
      <c r="E862" s="144" t="s">
        <v>191</v>
      </c>
      <c r="F862" s="144">
        <v>2025</v>
      </c>
      <c r="G862" s="147">
        <v>10.750822490134134</v>
      </c>
      <c r="H862" s="147">
        <v>12.819349999999998</v>
      </c>
      <c r="I862" s="147">
        <v>15.444999999999999</v>
      </c>
      <c r="J862" s="147">
        <v>17.452849999999998</v>
      </c>
      <c r="K862" s="147">
        <v>19.454399999999996</v>
      </c>
    </row>
    <row r="863" spans="2:11" x14ac:dyDescent="0.2">
      <c r="B863" s="21" t="str">
        <f t="shared" si="13"/>
        <v>AttawapiskatIce Accretion2030RCP8.5</v>
      </c>
      <c r="C863" t="s">
        <v>263</v>
      </c>
      <c r="D863" t="s">
        <v>486</v>
      </c>
      <c r="E863" s="144" t="s">
        <v>191</v>
      </c>
      <c r="F863" s="144">
        <v>2030</v>
      </c>
      <c r="G863" s="147">
        <v>10.865637099252071</v>
      </c>
      <c r="H863" s="147">
        <v>12.95215</v>
      </c>
      <c r="I863" s="147">
        <v>15.604999999999999</v>
      </c>
      <c r="J863" s="147">
        <v>17.633649999999996</v>
      </c>
      <c r="K863" s="147">
        <v>19.649699999999999</v>
      </c>
    </row>
    <row r="864" spans="2:11" x14ac:dyDescent="0.2">
      <c r="B864" s="21" t="str">
        <f t="shared" si="13"/>
        <v>AttawapiskatIce Accretion2035RCP8.5</v>
      </c>
      <c r="C864" t="s">
        <v>263</v>
      </c>
      <c r="D864" t="s">
        <v>486</v>
      </c>
      <c r="E864" s="144" t="s">
        <v>191</v>
      </c>
      <c r="F864" s="144">
        <v>2035</v>
      </c>
      <c r="G864" s="147">
        <v>10.980451708370008</v>
      </c>
      <c r="H864" s="147">
        <v>13.084949999999999</v>
      </c>
      <c r="I864" s="147">
        <v>15.764999999999999</v>
      </c>
      <c r="J864" s="147">
        <v>17.814449999999997</v>
      </c>
      <c r="K864" s="147">
        <v>19.844999999999999</v>
      </c>
    </row>
    <row r="865" spans="2:11" x14ac:dyDescent="0.2">
      <c r="B865" s="21" t="str">
        <f t="shared" si="13"/>
        <v>AttawapiskatIce Accretion2040RCP8.5</v>
      </c>
      <c r="C865" t="s">
        <v>263</v>
      </c>
      <c r="D865" t="s">
        <v>486</v>
      </c>
      <c r="E865" s="144" t="s">
        <v>191</v>
      </c>
      <c r="F865" s="144">
        <v>2040</v>
      </c>
      <c r="G865" s="147">
        <v>10.994368630687335</v>
      </c>
      <c r="H865" s="147">
        <v>13.113999999999999</v>
      </c>
      <c r="I865" s="147">
        <v>15.809999999999999</v>
      </c>
      <c r="J865" s="147">
        <v>17.870949999999997</v>
      </c>
      <c r="K865" s="147">
        <v>19.914299999999997</v>
      </c>
    </row>
    <row r="866" spans="2:11" x14ac:dyDescent="0.2">
      <c r="B866" s="21" t="str">
        <f t="shared" si="13"/>
        <v>AttawapiskatIce Accretion2045RCP8.5</v>
      </c>
      <c r="C866" t="s">
        <v>263</v>
      </c>
      <c r="D866" t="s">
        <v>486</v>
      </c>
      <c r="E866" s="144" t="s">
        <v>191</v>
      </c>
      <c r="F866" s="144">
        <v>2045</v>
      </c>
      <c r="G866" s="147">
        <v>11.00828555300466</v>
      </c>
      <c r="H866" s="147">
        <v>13.143050000000001</v>
      </c>
      <c r="I866" s="147">
        <v>15.855</v>
      </c>
      <c r="J866" s="147">
        <v>17.927449999999997</v>
      </c>
      <c r="K866" s="147">
        <v>19.983599999999999</v>
      </c>
    </row>
    <row r="867" spans="2:11" x14ac:dyDescent="0.2">
      <c r="B867" s="21" t="str">
        <f t="shared" si="13"/>
        <v>AttawapiskatIce Accretion2050RCP8.5</v>
      </c>
      <c r="C867" t="s">
        <v>263</v>
      </c>
      <c r="D867" t="s">
        <v>486</v>
      </c>
      <c r="E867" s="144" t="s">
        <v>191</v>
      </c>
      <c r="F867" s="144">
        <v>2050</v>
      </c>
      <c r="G867" s="147">
        <v>10.8134486405621</v>
      </c>
      <c r="H867" s="147">
        <v>12.948</v>
      </c>
      <c r="I867" s="147">
        <v>15.654999999999999</v>
      </c>
      <c r="J867" s="147">
        <v>17.718399999999999</v>
      </c>
      <c r="K867" s="147">
        <v>19.775699999999997</v>
      </c>
    </row>
    <row r="868" spans="2:11" x14ac:dyDescent="0.2">
      <c r="B868" s="21" t="str">
        <f t="shared" si="13"/>
        <v>AttawapiskatIce Accretion2055RCP8.5</v>
      </c>
      <c r="C868" t="s">
        <v>263</v>
      </c>
      <c r="D868" t="s">
        <v>486</v>
      </c>
      <c r="E868" s="144" t="s">
        <v>191</v>
      </c>
      <c r="F868" s="144">
        <v>2055</v>
      </c>
      <c r="G868" s="147">
        <v>10.604694805802213</v>
      </c>
      <c r="H868" s="147">
        <v>12.723899999999999</v>
      </c>
      <c r="I868" s="147">
        <v>15.41</v>
      </c>
      <c r="J868" s="147">
        <v>17.452849999999998</v>
      </c>
      <c r="K868" s="147">
        <v>19.498499999999996</v>
      </c>
    </row>
    <row r="869" spans="2:11" x14ac:dyDescent="0.2">
      <c r="B869" s="21" t="str">
        <f t="shared" si="13"/>
        <v>AttawapiskatIce Accretion2060RCP8.5</v>
      </c>
      <c r="C869" t="s">
        <v>263</v>
      </c>
      <c r="D869" t="s">
        <v>486</v>
      </c>
      <c r="E869" s="144" t="s">
        <v>191</v>
      </c>
      <c r="F869" s="144">
        <v>2060</v>
      </c>
      <c r="G869" s="147">
        <v>10.117602524695812</v>
      </c>
      <c r="H869" s="147">
        <v>12.19685</v>
      </c>
      <c r="I869" s="147">
        <v>14.824999999999999</v>
      </c>
      <c r="J869" s="147">
        <v>16.825700000000001</v>
      </c>
      <c r="K869" s="147">
        <v>18.830699999999997</v>
      </c>
    </row>
    <row r="870" spans="2:11" x14ac:dyDescent="0.2">
      <c r="B870" s="21" t="str">
        <f t="shared" si="13"/>
        <v>AttawapiskatIce Accretion2065RCP8.5</v>
      </c>
      <c r="C870" t="s">
        <v>263</v>
      </c>
      <c r="D870" t="s">
        <v>486</v>
      </c>
      <c r="E870" s="144" t="s">
        <v>191</v>
      </c>
      <c r="F870" s="144">
        <v>2065</v>
      </c>
      <c r="G870" s="147">
        <v>9.8392640783492986</v>
      </c>
      <c r="H870" s="147">
        <v>11.893899999999999</v>
      </c>
      <c r="I870" s="147">
        <v>14.484999999999999</v>
      </c>
      <c r="J870" s="147">
        <v>16.464099999999998</v>
      </c>
      <c r="K870" s="147">
        <v>18.440099999999997</v>
      </c>
    </row>
    <row r="871" spans="2:11" x14ac:dyDescent="0.2">
      <c r="B871" s="21" t="str">
        <f t="shared" si="13"/>
        <v>AttawapiskatIce Accretion2070RCP8.5</v>
      </c>
      <c r="C871" t="s">
        <v>263</v>
      </c>
      <c r="D871" t="s">
        <v>486</v>
      </c>
      <c r="E871" s="144" t="s">
        <v>191</v>
      </c>
      <c r="F871" s="144">
        <v>2070</v>
      </c>
      <c r="G871" s="147">
        <v>9.2338779575456282</v>
      </c>
      <c r="H871" s="147">
        <v>11.221599999999999</v>
      </c>
      <c r="I871" s="147">
        <v>13.725</v>
      </c>
      <c r="J871" s="147">
        <v>15.639199999999999</v>
      </c>
      <c r="K871" s="147">
        <v>17.545499999999997</v>
      </c>
    </row>
    <row r="872" spans="2:11" x14ac:dyDescent="0.2">
      <c r="B872" s="21" t="str">
        <f t="shared" si="13"/>
        <v>AttawapiskatIce Accretion2075RCP8.5</v>
      </c>
      <c r="C872" t="s">
        <v>263</v>
      </c>
      <c r="D872" t="s">
        <v>486</v>
      </c>
      <c r="E872" s="144" t="s">
        <v>191</v>
      </c>
      <c r="F872" s="144">
        <v>2075</v>
      </c>
      <c r="G872" s="147">
        <v>8.9068302830884729</v>
      </c>
      <c r="H872" s="147">
        <v>10.85225</v>
      </c>
      <c r="I872" s="147">
        <v>13.305</v>
      </c>
      <c r="J872" s="147">
        <v>15.1759</v>
      </c>
      <c r="K872" s="147">
        <v>17.041499999999999</v>
      </c>
    </row>
    <row r="873" spans="2:11" x14ac:dyDescent="0.2">
      <c r="B873" s="21" t="str">
        <f t="shared" si="13"/>
        <v>AttawapiskatIce Accretion2080RCP8.5</v>
      </c>
      <c r="C873" t="s">
        <v>263</v>
      </c>
      <c r="D873" t="s">
        <v>486</v>
      </c>
      <c r="E873" s="144" t="s">
        <v>191</v>
      </c>
      <c r="F873" s="144">
        <v>2080</v>
      </c>
      <c r="G873" s="147">
        <v>8.5797826086313176</v>
      </c>
      <c r="H873" s="147">
        <v>10.482899999999999</v>
      </c>
      <c r="I873" s="147">
        <v>12.885</v>
      </c>
      <c r="J873" s="147">
        <v>14.7126</v>
      </c>
      <c r="K873" s="147">
        <v>16.537499999999998</v>
      </c>
    </row>
    <row r="874" spans="2:11" x14ac:dyDescent="0.2">
      <c r="B874" s="21" t="str">
        <f t="shared" si="13"/>
        <v>AttawapiskatIce Accretion2085RCP8.5</v>
      </c>
      <c r="C874" t="s">
        <v>263</v>
      </c>
      <c r="D874" t="s">
        <v>486</v>
      </c>
      <c r="E874" s="144" t="s">
        <v>191</v>
      </c>
      <c r="F874" s="144">
        <v>2085</v>
      </c>
      <c r="G874" s="147">
        <v>8.1100864804215753</v>
      </c>
      <c r="H874" s="147">
        <v>9.9537750000000003</v>
      </c>
      <c r="I874" s="147">
        <v>12.2775</v>
      </c>
      <c r="J874" s="147">
        <v>14.043074999999998</v>
      </c>
      <c r="K874" s="147">
        <v>15.800399999999998</v>
      </c>
    </row>
    <row r="875" spans="2:11" x14ac:dyDescent="0.2">
      <c r="B875" s="21" t="str">
        <f t="shared" si="13"/>
        <v>AttawapiskatIce Accretion2090RCP8.5</v>
      </c>
      <c r="C875" t="s">
        <v>263</v>
      </c>
      <c r="D875" t="s">
        <v>486</v>
      </c>
      <c r="E875" s="144" t="s">
        <v>191</v>
      </c>
      <c r="F875" s="144">
        <v>2090</v>
      </c>
      <c r="G875" s="147">
        <v>7.6403903522118313</v>
      </c>
      <c r="H875" s="147">
        <v>9.4246499999999997</v>
      </c>
      <c r="I875" s="147">
        <v>11.67</v>
      </c>
      <c r="J875" s="147">
        <v>13.373549999999998</v>
      </c>
      <c r="K875" s="147">
        <v>15.063299999999998</v>
      </c>
    </row>
    <row r="876" spans="2:11" x14ac:dyDescent="0.2">
      <c r="B876" s="21" t="str">
        <f t="shared" si="13"/>
        <v>AttawapiskatIce Accretion2095RCP8.5</v>
      </c>
      <c r="C876" t="s">
        <v>263</v>
      </c>
      <c r="D876" t="s">
        <v>486</v>
      </c>
      <c r="E876" s="144" t="s">
        <v>191</v>
      </c>
      <c r="F876" s="144">
        <v>2095</v>
      </c>
      <c r="G876" s="147">
        <v>7.6403903522118313</v>
      </c>
      <c r="H876" s="147">
        <v>9.4246499999999997</v>
      </c>
      <c r="I876" s="147">
        <v>11.67</v>
      </c>
      <c r="J876" s="147">
        <v>13.373549999999998</v>
      </c>
      <c r="K876" s="147">
        <v>15.063299999999998</v>
      </c>
    </row>
    <row r="877" spans="2:11" x14ac:dyDescent="0.2">
      <c r="B877" s="21" t="str">
        <f t="shared" si="13"/>
        <v>AttawapiskatIce Accretion2100RCP8.5</v>
      </c>
      <c r="C877" t="s">
        <v>263</v>
      </c>
      <c r="D877" t="s">
        <v>486</v>
      </c>
      <c r="E877" s="144" t="s">
        <v>191</v>
      </c>
      <c r="F877" s="144">
        <v>2100</v>
      </c>
      <c r="G877" s="147">
        <v>7.6403903522118313</v>
      </c>
      <c r="H877" s="147">
        <v>9.4246499999999997</v>
      </c>
      <c r="I877" s="147">
        <v>11.67</v>
      </c>
      <c r="J877" s="147">
        <v>13.373549999999998</v>
      </c>
      <c r="K877" s="147">
        <v>15.063299999999998</v>
      </c>
    </row>
    <row r="878" spans="2:11" x14ac:dyDescent="0.2">
      <c r="B878" s="21" t="str">
        <f t="shared" si="13"/>
        <v>AttawapiskatWind2023RCP4.5</v>
      </c>
      <c r="C878" t="s">
        <v>263</v>
      </c>
      <c r="D878" t="s">
        <v>1</v>
      </c>
      <c r="E878" s="144" t="s">
        <v>193</v>
      </c>
      <c r="F878" s="144">
        <v>2023</v>
      </c>
      <c r="G878" s="147">
        <v>81.110530979571124</v>
      </c>
      <c r="H878" s="147">
        <v>87.201450000000008</v>
      </c>
      <c r="I878" s="147">
        <v>93.586399999999998</v>
      </c>
      <c r="J878" s="147">
        <v>100.00669400000001</v>
      </c>
      <c r="K878" s="147">
        <v>106.42059599999999</v>
      </c>
    </row>
    <row r="879" spans="2:11" x14ac:dyDescent="0.2">
      <c r="B879" s="21" t="str">
        <f t="shared" si="13"/>
        <v>AttawapiskatWind2025RCP4.5</v>
      </c>
      <c r="C879" t="s">
        <v>263</v>
      </c>
      <c r="D879" t="s">
        <v>1</v>
      </c>
      <c r="E879" s="144" t="s">
        <v>193</v>
      </c>
      <c r="F879" s="144">
        <v>2025</v>
      </c>
      <c r="G879" s="147">
        <v>81.13623397314349</v>
      </c>
      <c r="H879" s="147">
        <v>87.223305000000011</v>
      </c>
      <c r="I879" s="147">
        <v>93.598933333333335</v>
      </c>
      <c r="J879" s="147">
        <v>100.01507566666668</v>
      </c>
      <c r="K879" s="147">
        <v>106.42238199999998</v>
      </c>
    </row>
    <row r="880" spans="2:11" x14ac:dyDescent="0.2">
      <c r="B880" s="21" t="str">
        <f t="shared" si="13"/>
        <v>AttawapiskatWind2030RCP4.5</v>
      </c>
      <c r="C880" t="s">
        <v>263</v>
      </c>
      <c r="D880" t="s">
        <v>1</v>
      </c>
      <c r="E880" s="144" t="s">
        <v>193</v>
      </c>
      <c r="F880" s="144">
        <v>2030</v>
      </c>
      <c r="G880" s="147">
        <v>81.161936966715857</v>
      </c>
      <c r="H880" s="147">
        <v>87.245160000000013</v>
      </c>
      <c r="I880" s="147">
        <v>93.611466666666658</v>
      </c>
      <c r="J880" s="147">
        <v>100.02345733333334</v>
      </c>
      <c r="K880" s="147">
        <v>106.42416799999999</v>
      </c>
    </row>
    <row r="881" spans="2:11" x14ac:dyDescent="0.2">
      <c r="B881" s="21" t="str">
        <f t="shared" si="13"/>
        <v>AttawapiskatWind2035RCP4.5</v>
      </c>
      <c r="C881" t="s">
        <v>263</v>
      </c>
      <c r="D881" t="s">
        <v>1</v>
      </c>
      <c r="E881" s="144" t="s">
        <v>193</v>
      </c>
      <c r="F881" s="144">
        <v>2035</v>
      </c>
      <c r="G881" s="147">
        <v>81.187639960288223</v>
      </c>
      <c r="H881" s="147">
        <v>87.267015000000015</v>
      </c>
      <c r="I881" s="147">
        <v>93.623999999999995</v>
      </c>
      <c r="J881" s="147">
        <v>100.03183900000002</v>
      </c>
      <c r="K881" s="147">
        <v>106.42595399999999</v>
      </c>
    </row>
    <row r="882" spans="2:11" x14ac:dyDescent="0.2">
      <c r="B882" s="21" t="str">
        <f t="shared" si="13"/>
        <v>AttawapiskatWind2040RCP4.5</v>
      </c>
      <c r="C882" t="s">
        <v>263</v>
      </c>
      <c r="D882" t="s">
        <v>1</v>
      </c>
      <c r="E882" s="144" t="s">
        <v>193</v>
      </c>
      <c r="F882" s="144">
        <v>2040</v>
      </c>
      <c r="G882" s="147">
        <v>81.21334295386059</v>
      </c>
      <c r="H882" s="147">
        <v>87.288870000000003</v>
      </c>
      <c r="I882" s="147">
        <v>93.636533333333333</v>
      </c>
      <c r="J882" s="147">
        <v>100.04022066666668</v>
      </c>
      <c r="K882" s="147">
        <v>106.42773999999999</v>
      </c>
    </row>
    <row r="883" spans="2:11" x14ac:dyDescent="0.2">
      <c r="B883" s="21" t="str">
        <f t="shared" si="13"/>
        <v>AttawapiskatWind2045RCP4.5</v>
      </c>
      <c r="C883" t="s">
        <v>263</v>
      </c>
      <c r="D883" t="s">
        <v>1</v>
      </c>
      <c r="E883" s="144" t="s">
        <v>193</v>
      </c>
      <c r="F883" s="144">
        <v>2045</v>
      </c>
      <c r="G883" s="147">
        <v>81.239045947432956</v>
      </c>
      <c r="H883" s="147">
        <v>87.310725000000005</v>
      </c>
      <c r="I883" s="147">
        <v>93.649066666666656</v>
      </c>
      <c r="J883" s="147">
        <v>100.04860233333335</v>
      </c>
      <c r="K883" s="147">
        <v>106.429526</v>
      </c>
    </row>
    <row r="884" spans="2:11" x14ac:dyDescent="0.2">
      <c r="B884" s="21" t="str">
        <f t="shared" si="13"/>
        <v>AttawapiskatWind2050RCP4.5</v>
      </c>
      <c r="C884" t="s">
        <v>263</v>
      </c>
      <c r="D884" t="s">
        <v>1</v>
      </c>
      <c r="E884" s="144" t="s">
        <v>193</v>
      </c>
      <c r="F884" s="144">
        <v>2050</v>
      </c>
      <c r="G884" s="147">
        <v>81.3540330239409</v>
      </c>
      <c r="H884" s="147">
        <v>87.432238800000007</v>
      </c>
      <c r="I884" s="147">
        <v>93.77816</v>
      </c>
      <c r="J884" s="147">
        <v>100.18371480000002</v>
      </c>
      <c r="K884" s="147">
        <v>106.5727632</v>
      </c>
    </row>
    <row r="885" spans="2:11" x14ac:dyDescent="0.2">
      <c r="B885" s="21" t="str">
        <f t="shared" si="13"/>
        <v>AttawapiskatWind2055RCP4.5</v>
      </c>
      <c r="C885" t="s">
        <v>263</v>
      </c>
      <c r="D885" t="s">
        <v>1</v>
      </c>
      <c r="E885" s="144" t="s">
        <v>193</v>
      </c>
      <c r="F885" s="144">
        <v>2055</v>
      </c>
      <c r="G885" s="147">
        <v>81.443317106876478</v>
      </c>
      <c r="H885" s="147">
        <v>87.531897600000008</v>
      </c>
      <c r="I885" s="147">
        <v>93.894719999999992</v>
      </c>
      <c r="J885" s="147">
        <v>100.31044560000002</v>
      </c>
      <c r="K885" s="147">
        <v>106.71421439999999</v>
      </c>
    </row>
    <row r="886" spans="2:11" x14ac:dyDescent="0.2">
      <c r="B886" s="21" t="str">
        <f t="shared" si="13"/>
        <v>AttawapiskatWind2060RCP4.5</v>
      </c>
      <c r="C886" t="s">
        <v>263</v>
      </c>
      <c r="D886" t="s">
        <v>1</v>
      </c>
      <c r="E886" s="144" t="s">
        <v>193</v>
      </c>
      <c r="F886" s="144">
        <v>2060</v>
      </c>
      <c r="G886" s="147">
        <v>81.53260118981207</v>
      </c>
      <c r="H886" s="147">
        <v>87.631556399999994</v>
      </c>
      <c r="I886" s="147">
        <v>94.011279999999999</v>
      </c>
      <c r="J886" s="147">
        <v>100.43717640000001</v>
      </c>
      <c r="K886" s="147">
        <v>106.85566559999999</v>
      </c>
    </row>
    <row r="887" spans="2:11" x14ac:dyDescent="0.2">
      <c r="B887" s="21" t="str">
        <f t="shared" si="13"/>
        <v>AttawapiskatWind2065RCP4.5</v>
      </c>
      <c r="C887" t="s">
        <v>263</v>
      </c>
      <c r="D887" t="s">
        <v>1</v>
      </c>
      <c r="E887" s="144" t="s">
        <v>193</v>
      </c>
      <c r="F887" s="144">
        <v>2065</v>
      </c>
      <c r="G887" s="147">
        <v>81.621885272747647</v>
      </c>
      <c r="H887" s="147">
        <v>87.731215199999994</v>
      </c>
      <c r="I887" s="147">
        <v>94.127839999999992</v>
      </c>
      <c r="J887" s="147">
        <v>100.56390720000002</v>
      </c>
      <c r="K887" s="147">
        <v>106.99711679999999</v>
      </c>
    </row>
    <row r="888" spans="2:11" x14ac:dyDescent="0.2">
      <c r="B888" s="21" t="str">
        <f t="shared" si="13"/>
        <v>AttawapiskatWind2070RCP4.5</v>
      </c>
      <c r="C888" t="s">
        <v>263</v>
      </c>
      <c r="D888" t="s">
        <v>1</v>
      </c>
      <c r="E888" s="144" t="s">
        <v>193</v>
      </c>
      <c r="F888" s="144">
        <v>2070</v>
      </c>
      <c r="G888" s="147">
        <v>81.711169355683225</v>
      </c>
      <c r="H888" s="147">
        <v>87.830873999999994</v>
      </c>
      <c r="I888" s="147">
        <v>94.244399999999999</v>
      </c>
      <c r="J888" s="147">
        <v>100.69063800000002</v>
      </c>
      <c r="K888" s="147">
        <v>107.13856799999999</v>
      </c>
    </row>
    <row r="889" spans="2:11" x14ac:dyDescent="0.2">
      <c r="B889" s="21" t="str">
        <f t="shared" si="13"/>
        <v>AttawapiskatWind2075RCP4.5</v>
      </c>
      <c r="C889" t="s">
        <v>263</v>
      </c>
      <c r="D889" t="s">
        <v>1</v>
      </c>
      <c r="E889" s="144" t="s">
        <v>193</v>
      </c>
      <c r="F889" s="144">
        <v>2075</v>
      </c>
      <c r="G889" s="147">
        <v>81.747694662338688</v>
      </c>
      <c r="H889" s="147">
        <v>87.870212999999993</v>
      </c>
      <c r="I889" s="147">
        <v>94.281999999999996</v>
      </c>
      <c r="J889" s="147">
        <v>100.72919366666669</v>
      </c>
      <c r="K889" s="147">
        <v>107.17786</v>
      </c>
    </row>
    <row r="890" spans="2:11" x14ac:dyDescent="0.2">
      <c r="B890" s="21" t="str">
        <f t="shared" si="13"/>
        <v>AttawapiskatWind2080RCP4.5</v>
      </c>
      <c r="C890" t="s">
        <v>263</v>
      </c>
      <c r="D890" t="s">
        <v>1</v>
      </c>
      <c r="E890" s="144" t="s">
        <v>193</v>
      </c>
      <c r="F890" s="144">
        <v>2080</v>
      </c>
      <c r="G890" s="147">
        <v>81.784219968994165</v>
      </c>
      <c r="H890" s="147">
        <v>87.909552000000005</v>
      </c>
      <c r="I890" s="147">
        <v>94.319599999999994</v>
      </c>
      <c r="J890" s="147">
        <v>100.76774933333336</v>
      </c>
      <c r="K890" s="147">
        <v>107.217152</v>
      </c>
    </row>
    <row r="891" spans="2:11" x14ac:dyDescent="0.2">
      <c r="B891" s="21" t="str">
        <f t="shared" si="13"/>
        <v>AttawapiskatWind2085RCP4.5</v>
      </c>
      <c r="C891" t="s">
        <v>263</v>
      </c>
      <c r="D891" t="s">
        <v>1</v>
      </c>
      <c r="E891" s="144" t="s">
        <v>193</v>
      </c>
      <c r="F891" s="144">
        <v>2085</v>
      </c>
      <c r="G891" s="147">
        <v>81.820745275649628</v>
      </c>
      <c r="H891" s="147">
        <v>87.948891000000003</v>
      </c>
      <c r="I891" s="147">
        <v>94.357199999999992</v>
      </c>
      <c r="J891" s="147">
        <v>100.80630500000002</v>
      </c>
      <c r="K891" s="147">
        <v>107.25644399999999</v>
      </c>
    </row>
    <row r="892" spans="2:11" x14ac:dyDescent="0.2">
      <c r="B892" s="21" t="str">
        <f t="shared" si="13"/>
        <v>AttawapiskatWind2090RCP4.5</v>
      </c>
      <c r="C892" t="s">
        <v>263</v>
      </c>
      <c r="D892" t="s">
        <v>1</v>
      </c>
      <c r="E892" s="144" t="s">
        <v>193</v>
      </c>
      <c r="F892" s="144">
        <v>2090</v>
      </c>
      <c r="G892" s="147">
        <v>81.857270582305091</v>
      </c>
      <c r="H892" s="147">
        <v>87.988230000000001</v>
      </c>
      <c r="I892" s="147">
        <v>94.394799999999989</v>
      </c>
      <c r="J892" s="147">
        <v>100.84486066666669</v>
      </c>
      <c r="K892" s="147">
        <v>107.29573599999999</v>
      </c>
    </row>
    <row r="893" spans="2:11" x14ac:dyDescent="0.2">
      <c r="B893" s="21" t="str">
        <f t="shared" si="13"/>
        <v>AttawapiskatWind2095RCP4.5</v>
      </c>
      <c r="C893" t="s">
        <v>263</v>
      </c>
      <c r="D893" t="s">
        <v>1</v>
      </c>
      <c r="E893" s="144" t="s">
        <v>193</v>
      </c>
      <c r="F893" s="144">
        <v>2095</v>
      </c>
      <c r="G893" s="147">
        <v>81.893795888960568</v>
      </c>
      <c r="H893" s="147">
        <v>88.027569000000014</v>
      </c>
      <c r="I893" s="147">
        <v>94.432399999999987</v>
      </c>
      <c r="J893" s="147">
        <v>100.88341633333336</v>
      </c>
      <c r="K893" s="147">
        <v>107.33502799999999</v>
      </c>
    </row>
    <row r="894" spans="2:11" x14ac:dyDescent="0.2">
      <c r="B894" s="21" t="str">
        <f t="shared" si="13"/>
        <v>AttawapiskatWind2100RCP4.5</v>
      </c>
      <c r="C894" t="s">
        <v>263</v>
      </c>
      <c r="D894" t="s">
        <v>1</v>
      </c>
      <c r="E894" s="144" t="s">
        <v>193</v>
      </c>
      <c r="F894" s="144">
        <v>2100</v>
      </c>
      <c r="G894" s="147">
        <v>81.930321195616031</v>
      </c>
      <c r="H894" s="147">
        <v>88.066908000000012</v>
      </c>
      <c r="I894" s="147">
        <v>94.469999999999985</v>
      </c>
      <c r="J894" s="147">
        <v>100.92197200000003</v>
      </c>
      <c r="K894" s="147">
        <v>107.37432</v>
      </c>
    </row>
    <row r="895" spans="2:11" x14ac:dyDescent="0.2">
      <c r="B895" s="21" t="str">
        <f t="shared" si="13"/>
        <v>AttawapiskatWind2023RCP6.0</v>
      </c>
      <c r="C895" t="s">
        <v>263</v>
      </c>
      <c r="D895" t="s">
        <v>1</v>
      </c>
      <c r="E895" s="144" t="s">
        <v>192</v>
      </c>
      <c r="F895" s="144">
        <v>2023</v>
      </c>
      <c r="G895" s="147">
        <v>81.110530979571124</v>
      </c>
      <c r="H895" s="147">
        <v>87.201450000000008</v>
      </c>
      <c r="I895" s="147">
        <v>93.586399999999998</v>
      </c>
      <c r="J895" s="147">
        <v>100.00669400000001</v>
      </c>
      <c r="K895" s="147">
        <v>106.42059599999999</v>
      </c>
    </row>
    <row r="896" spans="2:11" x14ac:dyDescent="0.2">
      <c r="B896" s="21" t="str">
        <f t="shared" si="13"/>
        <v>AttawapiskatWind2025RCP6.0</v>
      </c>
      <c r="C896" t="s">
        <v>263</v>
      </c>
      <c r="D896" t="s">
        <v>1</v>
      </c>
      <c r="E896" s="144" t="s">
        <v>192</v>
      </c>
      <c r="F896" s="144">
        <v>2025</v>
      </c>
      <c r="G896" s="147">
        <v>81.13623397314349</v>
      </c>
      <c r="H896" s="147">
        <v>87.223305000000011</v>
      </c>
      <c r="I896" s="147">
        <v>93.598933333333335</v>
      </c>
      <c r="J896" s="147">
        <v>100.01507566666668</v>
      </c>
      <c r="K896" s="147">
        <v>106.42238199999998</v>
      </c>
    </row>
    <row r="897" spans="2:11" x14ac:dyDescent="0.2">
      <c r="B897" s="21" t="str">
        <f t="shared" si="13"/>
        <v>AttawapiskatWind2030RCP6.0</v>
      </c>
      <c r="C897" t="s">
        <v>263</v>
      </c>
      <c r="D897" t="s">
        <v>1</v>
      </c>
      <c r="E897" s="144" t="s">
        <v>192</v>
      </c>
      <c r="F897" s="144">
        <v>2030</v>
      </c>
      <c r="G897" s="147">
        <v>81.161936966715857</v>
      </c>
      <c r="H897" s="147">
        <v>87.245160000000013</v>
      </c>
      <c r="I897" s="147">
        <v>93.611466666666658</v>
      </c>
      <c r="J897" s="147">
        <v>100.02345733333334</v>
      </c>
      <c r="K897" s="147">
        <v>106.42416799999999</v>
      </c>
    </row>
    <row r="898" spans="2:11" x14ac:dyDescent="0.2">
      <c r="B898" s="21" t="str">
        <f t="shared" si="13"/>
        <v>AttawapiskatWind2035RCP6.0</v>
      </c>
      <c r="C898" t="s">
        <v>263</v>
      </c>
      <c r="D898" t="s">
        <v>1</v>
      </c>
      <c r="E898" s="144" t="s">
        <v>192</v>
      </c>
      <c r="F898" s="144">
        <v>2035</v>
      </c>
      <c r="G898" s="147">
        <v>81.187639960288223</v>
      </c>
      <c r="H898" s="147">
        <v>87.267015000000015</v>
      </c>
      <c r="I898" s="147">
        <v>93.623999999999995</v>
      </c>
      <c r="J898" s="147">
        <v>100.03183900000002</v>
      </c>
      <c r="K898" s="147">
        <v>106.42595399999999</v>
      </c>
    </row>
    <row r="899" spans="2:11" x14ac:dyDescent="0.2">
      <c r="B899" s="21" t="str">
        <f t="shared" si="13"/>
        <v>AttawapiskatWind2040RCP6.0</v>
      </c>
      <c r="C899" t="s">
        <v>263</v>
      </c>
      <c r="D899" t="s">
        <v>1</v>
      </c>
      <c r="E899" s="144" t="s">
        <v>192</v>
      </c>
      <c r="F899" s="144">
        <v>2040</v>
      </c>
      <c r="G899" s="147">
        <v>81.21334295386059</v>
      </c>
      <c r="H899" s="147">
        <v>87.288870000000003</v>
      </c>
      <c r="I899" s="147">
        <v>93.636533333333333</v>
      </c>
      <c r="J899" s="147">
        <v>100.04022066666668</v>
      </c>
      <c r="K899" s="147">
        <v>106.42773999999999</v>
      </c>
    </row>
    <row r="900" spans="2:11" x14ac:dyDescent="0.2">
      <c r="B900" s="21" t="str">
        <f t="shared" si="13"/>
        <v>AttawapiskatWind2045RCP6.0</v>
      </c>
      <c r="C900" t="s">
        <v>263</v>
      </c>
      <c r="D900" t="s">
        <v>1</v>
      </c>
      <c r="E900" s="144" t="s">
        <v>192</v>
      </c>
      <c r="F900" s="144">
        <v>2045</v>
      </c>
      <c r="G900" s="147">
        <v>81.239045947432956</v>
      </c>
      <c r="H900" s="147">
        <v>87.310725000000005</v>
      </c>
      <c r="I900" s="147">
        <v>93.649066666666656</v>
      </c>
      <c r="J900" s="147">
        <v>100.04860233333335</v>
      </c>
      <c r="K900" s="147">
        <v>106.429526</v>
      </c>
    </row>
    <row r="901" spans="2:11" x14ac:dyDescent="0.2">
      <c r="B901" s="21" t="str">
        <f t="shared" si="13"/>
        <v>AttawapiskatWind2050RCP6.0</v>
      </c>
      <c r="C901" t="s">
        <v>263</v>
      </c>
      <c r="D901" t="s">
        <v>1</v>
      </c>
      <c r="E901" s="144" t="s">
        <v>192</v>
      </c>
      <c r="F901" s="144">
        <v>2050</v>
      </c>
      <c r="G901" s="147">
        <v>81.3540330239409</v>
      </c>
      <c r="H901" s="147">
        <v>87.432238800000007</v>
      </c>
      <c r="I901" s="147">
        <v>93.77816</v>
      </c>
      <c r="J901" s="147">
        <v>100.18371480000002</v>
      </c>
      <c r="K901" s="147">
        <v>106.5727632</v>
      </c>
    </row>
    <row r="902" spans="2:11" x14ac:dyDescent="0.2">
      <c r="B902" s="21" t="str">
        <f t="shared" si="13"/>
        <v>AttawapiskatWind2055RCP6.0</v>
      </c>
      <c r="C902" t="s">
        <v>263</v>
      </c>
      <c r="D902" t="s">
        <v>1</v>
      </c>
      <c r="E902" s="144" t="s">
        <v>192</v>
      </c>
      <c r="F902" s="144">
        <v>2055</v>
      </c>
      <c r="G902" s="147">
        <v>81.443317106876478</v>
      </c>
      <c r="H902" s="147">
        <v>87.531897600000008</v>
      </c>
      <c r="I902" s="147">
        <v>93.894719999999992</v>
      </c>
      <c r="J902" s="147">
        <v>100.31044560000002</v>
      </c>
      <c r="K902" s="147">
        <v>106.71421439999999</v>
      </c>
    </row>
    <row r="903" spans="2:11" x14ac:dyDescent="0.2">
      <c r="B903" s="21" t="str">
        <f t="shared" si="13"/>
        <v>AttawapiskatWind2060RCP6.0</v>
      </c>
      <c r="C903" t="s">
        <v>263</v>
      </c>
      <c r="D903" t="s">
        <v>1</v>
      </c>
      <c r="E903" s="144" t="s">
        <v>192</v>
      </c>
      <c r="F903" s="144">
        <v>2060</v>
      </c>
      <c r="G903" s="147">
        <v>81.53260118981207</v>
      </c>
      <c r="H903" s="147">
        <v>87.631556399999994</v>
      </c>
      <c r="I903" s="147">
        <v>94.011279999999999</v>
      </c>
      <c r="J903" s="147">
        <v>100.43717640000001</v>
      </c>
      <c r="K903" s="147">
        <v>106.85566559999999</v>
      </c>
    </row>
    <row r="904" spans="2:11" x14ac:dyDescent="0.2">
      <c r="B904" s="21" t="str">
        <f t="shared" si="13"/>
        <v>AttawapiskatWind2065RCP6.0</v>
      </c>
      <c r="C904" t="s">
        <v>263</v>
      </c>
      <c r="D904" t="s">
        <v>1</v>
      </c>
      <c r="E904" s="144" t="s">
        <v>192</v>
      </c>
      <c r="F904" s="144">
        <v>2065</v>
      </c>
      <c r="G904" s="147">
        <v>81.621885272747647</v>
      </c>
      <c r="H904" s="147">
        <v>87.731215199999994</v>
      </c>
      <c r="I904" s="147">
        <v>94.127839999999992</v>
      </c>
      <c r="J904" s="147">
        <v>100.56390720000002</v>
      </c>
      <c r="K904" s="147">
        <v>106.99711679999999</v>
      </c>
    </row>
    <row r="905" spans="2:11" x14ac:dyDescent="0.2">
      <c r="B905" s="21" t="str">
        <f t="shared" si="13"/>
        <v>AttawapiskatWind2070RCP6.0</v>
      </c>
      <c r="C905" t="s">
        <v>263</v>
      </c>
      <c r="D905" t="s">
        <v>1</v>
      </c>
      <c r="E905" s="144" t="s">
        <v>192</v>
      </c>
      <c r="F905" s="144">
        <v>2070</v>
      </c>
      <c r="G905" s="147">
        <v>81.711169355683225</v>
      </c>
      <c r="H905" s="147">
        <v>87.830873999999994</v>
      </c>
      <c r="I905" s="147">
        <v>94.244399999999999</v>
      </c>
      <c r="J905" s="147">
        <v>100.69063800000002</v>
      </c>
      <c r="K905" s="147">
        <v>107.13856799999999</v>
      </c>
    </row>
    <row r="906" spans="2:11" x14ac:dyDescent="0.2">
      <c r="B906" s="21" t="str">
        <f t="shared" si="13"/>
        <v>AttawapiskatWind2075RCP6.0</v>
      </c>
      <c r="C906" t="s">
        <v>263</v>
      </c>
      <c r="D906" t="s">
        <v>1</v>
      </c>
      <c r="E906" s="144" t="s">
        <v>192</v>
      </c>
      <c r="F906" s="144">
        <v>2075</v>
      </c>
      <c r="G906" s="147">
        <v>81.765957315666427</v>
      </c>
      <c r="H906" s="147">
        <v>87.889882499999999</v>
      </c>
      <c r="I906" s="147">
        <v>94.300799999999995</v>
      </c>
      <c r="J906" s="147">
        <v>100.74847150000002</v>
      </c>
      <c r="K906" s="147">
        <v>107.19750599999999</v>
      </c>
    </row>
    <row r="907" spans="2:11" x14ac:dyDescent="0.2">
      <c r="B907" s="21" t="str">
        <f t="shared" si="13"/>
        <v>AttawapiskatWind2080RCP6.0</v>
      </c>
      <c r="C907" t="s">
        <v>263</v>
      </c>
      <c r="D907" t="s">
        <v>1</v>
      </c>
      <c r="E907" s="144" t="s">
        <v>192</v>
      </c>
      <c r="F907" s="144">
        <v>2080</v>
      </c>
      <c r="G907" s="147">
        <v>81.820745275649628</v>
      </c>
      <c r="H907" s="147">
        <v>87.948891000000003</v>
      </c>
      <c r="I907" s="147">
        <v>94.357199999999992</v>
      </c>
      <c r="J907" s="147">
        <v>100.80630500000002</v>
      </c>
      <c r="K907" s="147">
        <v>107.25644399999999</v>
      </c>
    </row>
    <row r="908" spans="2:11" x14ac:dyDescent="0.2">
      <c r="B908" s="21" t="str">
        <f t="shared" ref="B908:B971" si="14">C908&amp;D908&amp;F908&amp;E908</f>
        <v>AttawapiskatWind2085RCP6.0</v>
      </c>
      <c r="C908" t="s">
        <v>263</v>
      </c>
      <c r="D908" t="s">
        <v>1</v>
      </c>
      <c r="E908" s="144" t="s">
        <v>192</v>
      </c>
      <c r="F908" s="144">
        <v>2085</v>
      </c>
      <c r="G908" s="147">
        <v>81.87553323563283</v>
      </c>
      <c r="H908" s="147">
        <v>88.007899500000008</v>
      </c>
      <c r="I908" s="147">
        <v>94.413599999999988</v>
      </c>
      <c r="J908" s="147">
        <v>100.86413850000002</v>
      </c>
      <c r="K908" s="147">
        <v>107.315382</v>
      </c>
    </row>
    <row r="909" spans="2:11" x14ac:dyDescent="0.2">
      <c r="B909" s="21" t="str">
        <f t="shared" si="14"/>
        <v>AttawapiskatWind2090RCP6.0</v>
      </c>
      <c r="C909" t="s">
        <v>263</v>
      </c>
      <c r="D909" t="s">
        <v>1</v>
      </c>
      <c r="E909" s="144" t="s">
        <v>192</v>
      </c>
      <c r="F909" s="144">
        <v>2090</v>
      </c>
      <c r="G909" s="147">
        <v>81.954671400053002</v>
      </c>
      <c r="H909" s="147">
        <v>88.084392000000008</v>
      </c>
      <c r="I909" s="147">
        <v>94.479399999999998</v>
      </c>
      <c r="J909" s="147">
        <v>100.92532466666668</v>
      </c>
      <c r="K909" s="147">
        <v>107.37074799999999</v>
      </c>
    </row>
    <row r="910" spans="2:11" x14ac:dyDescent="0.2">
      <c r="B910" s="21" t="str">
        <f t="shared" si="14"/>
        <v>AttawapiskatWind2095RCP6.0</v>
      </c>
      <c r="C910" t="s">
        <v>263</v>
      </c>
      <c r="D910" t="s">
        <v>1</v>
      </c>
      <c r="E910" s="144" t="s">
        <v>192</v>
      </c>
      <c r="F910" s="144">
        <v>2095</v>
      </c>
      <c r="G910" s="147">
        <v>81.979021604489986</v>
      </c>
      <c r="H910" s="147">
        <v>88.101876000000004</v>
      </c>
      <c r="I910" s="147">
        <v>94.488799999999998</v>
      </c>
      <c r="J910" s="147">
        <v>100.92867733333335</v>
      </c>
      <c r="K910" s="147">
        <v>107.367176</v>
      </c>
    </row>
    <row r="911" spans="2:11" x14ac:dyDescent="0.2">
      <c r="B911" s="21" t="str">
        <f t="shared" si="14"/>
        <v>AttawapiskatWind2100RCP6.0</v>
      </c>
      <c r="C911" t="s">
        <v>263</v>
      </c>
      <c r="D911" t="s">
        <v>1</v>
      </c>
      <c r="E911" s="144" t="s">
        <v>192</v>
      </c>
      <c r="F911" s="144">
        <v>2100</v>
      </c>
      <c r="G911" s="147">
        <v>82.003371808926957</v>
      </c>
      <c r="H911" s="147">
        <v>88.11936</v>
      </c>
      <c r="I911" s="147">
        <v>94.498200000000011</v>
      </c>
      <c r="J911" s="147">
        <v>100.93203000000001</v>
      </c>
      <c r="K911" s="147">
        <v>107.363604</v>
      </c>
    </row>
    <row r="912" spans="2:11" x14ac:dyDescent="0.2">
      <c r="B912" s="21" t="str">
        <f t="shared" si="14"/>
        <v>AttawapiskatWind2023RCP8.5</v>
      </c>
      <c r="C912" t="s">
        <v>263</v>
      </c>
      <c r="D912" t="s">
        <v>1</v>
      </c>
      <c r="E912" s="144" t="s">
        <v>191</v>
      </c>
      <c r="F912" s="144">
        <v>2023</v>
      </c>
      <c r="G912" s="147">
        <v>81.110530979571124</v>
      </c>
      <c r="H912" s="147">
        <v>87.201450000000008</v>
      </c>
      <c r="I912" s="147">
        <v>93.586399999999998</v>
      </c>
      <c r="J912" s="147">
        <v>100.00669400000001</v>
      </c>
      <c r="K912" s="147">
        <v>106.42059599999999</v>
      </c>
    </row>
    <row r="913" spans="2:11" x14ac:dyDescent="0.2">
      <c r="B913" s="21" t="str">
        <f t="shared" si="14"/>
        <v>AttawapiskatWind2025RCP8.5</v>
      </c>
      <c r="C913" t="s">
        <v>263</v>
      </c>
      <c r="D913" t="s">
        <v>1</v>
      </c>
      <c r="E913" s="144" t="s">
        <v>191</v>
      </c>
      <c r="F913" s="144">
        <v>2025</v>
      </c>
      <c r="G913" s="147">
        <v>81.161936966715857</v>
      </c>
      <c r="H913" s="147">
        <v>87.245160000000013</v>
      </c>
      <c r="I913" s="147">
        <v>93.611466666666658</v>
      </c>
      <c r="J913" s="147">
        <v>100.02345733333334</v>
      </c>
      <c r="K913" s="147">
        <v>106.42416799999999</v>
      </c>
    </row>
    <row r="914" spans="2:11" x14ac:dyDescent="0.2">
      <c r="B914" s="21" t="str">
        <f t="shared" si="14"/>
        <v>AttawapiskatWind2030RCP8.5</v>
      </c>
      <c r="C914" t="s">
        <v>263</v>
      </c>
      <c r="D914" t="s">
        <v>1</v>
      </c>
      <c r="E914" s="144" t="s">
        <v>191</v>
      </c>
      <c r="F914" s="144">
        <v>2030</v>
      </c>
      <c r="G914" s="147">
        <v>81.21334295386059</v>
      </c>
      <c r="H914" s="147">
        <v>87.288870000000003</v>
      </c>
      <c r="I914" s="147">
        <v>93.636533333333333</v>
      </c>
      <c r="J914" s="147">
        <v>100.04022066666668</v>
      </c>
      <c r="K914" s="147">
        <v>106.42773999999999</v>
      </c>
    </row>
    <row r="915" spans="2:11" x14ac:dyDescent="0.2">
      <c r="B915" s="21" t="str">
        <f t="shared" si="14"/>
        <v>AttawapiskatWind2035RCP8.5</v>
      </c>
      <c r="C915" t="s">
        <v>263</v>
      </c>
      <c r="D915" t="s">
        <v>1</v>
      </c>
      <c r="E915" s="144" t="s">
        <v>191</v>
      </c>
      <c r="F915" s="144">
        <v>2035</v>
      </c>
      <c r="G915" s="147">
        <v>81.264748941005323</v>
      </c>
      <c r="H915" s="147">
        <v>87.332580000000007</v>
      </c>
      <c r="I915" s="147">
        <v>93.661599999999993</v>
      </c>
      <c r="J915" s="147">
        <v>100.05698400000001</v>
      </c>
      <c r="K915" s="147">
        <v>106.43131199999999</v>
      </c>
    </row>
    <row r="916" spans="2:11" x14ac:dyDescent="0.2">
      <c r="B916" s="21" t="str">
        <f t="shared" si="14"/>
        <v>AttawapiskatWind2040RCP8.5</v>
      </c>
      <c r="C916" t="s">
        <v>263</v>
      </c>
      <c r="D916" t="s">
        <v>1</v>
      </c>
      <c r="E916" s="144" t="s">
        <v>191</v>
      </c>
      <c r="F916" s="144">
        <v>2040</v>
      </c>
      <c r="G916" s="147">
        <v>81.413555745897952</v>
      </c>
      <c r="H916" s="147">
        <v>87.498677999999998</v>
      </c>
      <c r="I916" s="147">
        <v>93.855866666666657</v>
      </c>
      <c r="J916" s="147">
        <v>100.26820200000002</v>
      </c>
      <c r="K916" s="147">
        <v>106.667064</v>
      </c>
    </row>
    <row r="917" spans="2:11" x14ac:dyDescent="0.2">
      <c r="B917" s="21" t="str">
        <f t="shared" si="14"/>
        <v>AttawapiskatWind2045RCP8.5</v>
      </c>
      <c r="C917" t="s">
        <v>263</v>
      </c>
      <c r="D917" t="s">
        <v>1</v>
      </c>
      <c r="E917" s="144" t="s">
        <v>191</v>
      </c>
      <c r="F917" s="144">
        <v>2045</v>
      </c>
      <c r="G917" s="147">
        <v>81.562362550790596</v>
      </c>
      <c r="H917" s="147">
        <v>87.664776000000003</v>
      </c>
      <c r="I917" s="147">
        <v>94.050133333333335</v>
      </c>
      <c r="J917" s="147">
        <v>100.47942000000002</v>
      </c>
      <c r="K917" s="147">
        <v>106.90281599999999</v>
      </c>
    </row>
    <row r="918" spans="2:11" x14ac:dyDescent="0.2">
      <c r="B918" s="21" t="str">
        <f t="shared" si="14"/>
        <v>AttawapiskatWind2050RCP8.5</v>
      </c>
      <c r="C918" t="s">
        <v>263</v>
      </c>
      <c r="D918" t="s">
        <v>1</v>
      </c>
      <c r="E918" s="144" t="s">
        <v>191</v>
      </c>
      <c r="F918" s="144">
        <v>2050</v>
      </c>
      <c r="G918" s="147">
        <v>81.784219968994165</v>
      </c>
      <c r="H918" s="147">
        <v>87.909552000000005</v>
      </c>
      <c r="I918" s="147">
        <v>94.319599999999994</v>
      </c>
      <c r="J918" s="147">
        <v>100.76774933333336</v>
      </c>
      <c r="K918" s="147">
        <v>107.217152</v>
      </c>
    </row>
    <row r="919" spans="2:11" x14ac:dyDescent="0.2">
      <c r="B919" s="21" t="str">
        <f t="shared" si="14"/>
        <v>AttawapiskatWind2055RCP8.5</v>
      </c>
      <c r="C919" t="s">
        <v>263</v>
      </c>
      <c r="D919" t="s">
        <v>1</v>
      </c>
      <c r="E919" s="144" t="s">
        <v>191</v>
      </c>
      <c r="F919" s="144">
        <v>2055</v>
      </c>
      <c r="G919" s="147">
        <v>81.857270582305091</v>
      </c>
      <c r="H919" s="147">
        <v>87.988230000000001</v>
      </c>
      <c r="I919" s="147">
        <v>94.394799999999989</v>
      </c>
      <c r="J919" s="147">
        <v>100.84486066666669</v>
      </c>
      <c r="K919" s="147">
        <v>107.29573599999999</v>
      </c>
    </row>
    <row r="920" spans="2:11" x14ac:dyDescent="0.2">
      <c r="B920" s="21" t="str">
        <f t="shared" si="14"/>
        <v>AttawapiskatWind2060RCP8.5</v>
      </c>
      <c r="C920" t="s">
        <v>263</v>
      </c>
      <c r="D920" t="s">
        <v>1</v>
      </c>
      <c r="E920" s="144" t="s">
        <v>191</v>
      </c>
      <c r="F920" s="144">
        <v>2060</v>
      </c>
      <c r="G920" s="147">
        <v>81.954671400053002</v>
      </c>
      <c r="H920" s="147">
        <v>88.084392000000008</v>
      </c>
      <c r="I920" s="147">
        <v>94.479399999999998</v>
      </c>
      <c r="J920" s="147">
        <v>100.92532466666668</v>
      </c>
      <c r="K920" s="147">
        <v>107.37074799999999</v>
      </c>
    </row>
    <row r="921" spans="2:11" x14ac:dyDescent="0.2">
      <c r="B921" s="21" t="str">
        <f t="shared" si="14"/>
        <v>AttawapiskatWind2065RCP8.5</v>
      </c>
      <c r="C921" t="s">
        <v>263</v>
      </c>
      <c r="D921" t="s">
        <v>1</v>
      </c>
      <c r="E921" s="144" t="s">
        <v>191</v>
      </c>
      <c r="F921" s="144">
        <v>2065</v>
      </c>
      <c r="G921" s="147">
        <v>81.979021604489986</v>
      </c>
      <c r="H921" s="147">
        <v>88.101876000000004</v>
      </c>
      <c r="I921" s="147">
        <v>94.488799999999998</v>
      </c>
      <c r="J921" s="147">
        <v>100.92867733333335</v>
      </c>
      <c r="K921" s="147">
        <v>107.367176</v>
      </c>
    </row>
    <row r="922" spans="2:11" x14ac:dyDescent="0.2">
      <c r="B922" s="21" t="str">
        <f t="shared" si="14"/>
        <v>AttawapiskatWind2070RCP8.5</v>
      </c>
      <c r="C922" t="s">
        <v>263</v>
      </c>
      <c r="D922" t="s">
        <v>1</v>
      </c>
      <c r="E922" s="144" t="s">
        <v>191</v>
      </c>
      <c r="F922" s="144">
        <v>2070</v>
      </c>
      <c r="G922" s="147">
        <v>82.154884192090378</v>
      </c>
      <c r="H922" s="147">
        <v>88.276716000000008</v>
      </c>
      <c r="I922" s="147">
        <v>94.667400000000001</v>
      </c>
      <c r="J922" s="147">
        <v>101.10972133333334</v>
      </c>
      <c r="K922" s="147">
        <v>107.55292</v>
      </c>
    </row>
    <row r="923" spans="2:11" x14ac:dyDescent="0.2">
      <c r="B923" s="21" t="str">
        <f t="shared" si="14"/>
        <v>AttawapiskatWind2075RCP8.5</v>
      </c>
      <c r="C923" t="s">
        <v>263</v>
      </c>
      <c r="D923" t="s">
        <v>1</v>
      </c>
      <c r="E923" s="144" t="s">
        <v>191</v>
      </c>
      <c r="F923" s="144">
        <v>2075</v>
      </c>
      <c r="G923" s="147">
        <v>82.306396575253785</v>
      </c>
      <c r="H923" s="147">
        <v>88.434072</v>
      </c>
      <c r="I923" s="147">
        <v>94.836600000000004</v>
      </c>
      <c r="J923" s="147">
        <v>101.28741266666668</v>
      </c>
      <c r="K923" s="147">
        <v>107.74223600000001</v>
      </c>
    </row>
    <row r="924" spans="2:11" x14ac:dyDescent="0.2">
      <c r="B924" s="21" t="str">
        <f t="shared" si="14"/>
        <v>AttawapiskatWind2080RCP8.5</v>
      </c>
      <c r="C924" t="s">
        <v>263</v>
      </c>
      <c r="D924" t="s">
        <v>1</v>
      </c>
      <c r="E924" s="144" t="s">
        <v>191</v>
      </c>
      <c r="F924" s="144">
        <v>2080</v>
      </c>
      <c r="G924" s="147">
        <v>82.457908958417207</v>
      </c>
      <c r="H924" s="147">
        <v>88.591428000000008</v>
      </c>
      <c r="I924" s="147">
        <v>95.005799999999994</v>
      </c>
      <c r="J924" s="147">
        <v>101.46510400000001</v>
      </c>
      <c r="K924" s="147">
        <v>107.93155200000001</v>
      </c>
    </row>
    <row r="925" spans="2:11" x14ac:dyDescent="0.2">
      <c r="B925" s="21" t="str">
        <f t="shared" si="14"/>
        <v>AttawapiskatWind2085RCP8.5</v>
      </c>
      <c r="C925" t="s">
        <v>263</v>
      </c>
      <c r="D925" t="s">
        <v>1</v>
      </c>
      <c r="E925" s="144" t="s">
        <v>191</v>
      </c>
      <c r="F925" s="144">
        <v>2085</v>
      </c>
      <c r="G925" s="147">
        <v>82.786636718316402</v>
      </c>
      <c r="H925" s="147">
        <v>89.002302</v>
      </c>
      <c r="I925" s="147">
        <v>95.508700000000005</v>
      </c>
      <c r="J925" s="147">
        <v>102.05349700000001</v>
      </c>
      <c r="K925" s="147">
        <v>108.595944</v>
      </c>
    </row>
    <row r="926" spans="2:11" x14ac:dyDescent="0.2">
      <c r="B926" s="21" t="str">
        <f t="shared" si="14"/>
        <v>AttawapiskatWind2090RCP8.5</v>
      </c>
      <c r="C926" t="s">
        <v>263</v>
      </c>
      <c r="D926" t="s">
        <v>1</v>
      </c>
      <c r="E926" s="144" t="s">
        <v>191</v>
      </c>
      <c r="F926" s="144">
        <v>2090</v>
      </c>
      <c r="G926" s="147">
        <v>83.115364478215596</v>
      </c>
      <c r="H926" s="147">
        <v>89.413175999999993</v>
      </c>
      <c r="I926" s="147">
        <v>96.011600000000001</v>
      </c>
      <c r="J926" s="147">
        <v>102.64189</v>
      </c>
      <c r="K926" s="147">
        <v>109.26033600000001</v>
      </c>
    </row>
    <row r="927" spans="2:11" x14ac:dyDescent="0.2">
      <c r="B927" s="21" t="str">
        <f t="shared" si="14"/>
        <v>AttawapiskatWind2095RCP8.5</v>
      </c>
      <c r="C927" t="s">
        <v>263</v>
      </c>
      <c r="D927" t="s">
        <v>1</v>
      </c>
      <c r="E927" s="144" t="s">
        <v>191</v>
      </c>
      <c r="F927" s="144">
        <v>2095</v>
      </c>
      <c r="G927" s="147">
        <v>83.115364478215596</v>
      </c>
      <c r="H927" s="147">
        <v>89.413175999999993</v>
      </c>
      <c r="I927" s="147">
        <v>96.011600000000001</v>
      </c>
      <c r="J927" s="147">
        <v>102.64189</v>
      </c>
      <c r="K927" s="147">
        <v>109.26033600000001</v>
      </c>
    </row>
    <row r="928" spans="2:11" x14ac:dyDescent="0.2">
      <c r="B928" s="21" t="str">
        <f t="shared" si="14"/>
        <v>AttawapiskatWind2100RCP8.5</v>
      </c>
      <c r="C928" t="s">
        <v>263</v>
      </c>
      <c r="D928" t="s">
        <v>1</v>
      </c>
      <c r="E928" s="144" t="s">
        <v>191</v>
      </c>
      <c r="F928" s="144">
        <v>2100</v>
      </c>
      <c r="G928" s="147">
        <v>83.115364478215596</v>
      </c>
      <c r="H928" s="147">
        <v>89.413175999999993</v>
      </c>
      <c r="I928" s="147">
        <v>96.011600000000001</v>
      </c>
      <c r="J928" s="147">
        <v>102.64189</v>
      </c>
      <c r="K928" s="147">
        <v>109.26033600000001</v>
      </c>
    </row>
    <row r="929" spans="2:11" x14ac:dyDescent="0.2">
      <c r="B929" s="21" t="str">
        <f t="shared" si="14"/>
        <v>AuroraIce Accretion2023RCP4.5</v>
      </c>
      <c r="C929" t="s">
        <v>264</v>
      </c>
      <c r="D929" t="s">
        <v>486</v>
      </c>
      <c r="E929" s="144" t="s">
        <v>193</v>
      </c>
      <c r="F929" s="144">
        <v>2023</v>
      </c>
      <c r="G929" s="147">
        <v>17.378756743760515</v>
      </c>
      <c r="H929" s="147">
        <v>20.853749999999998</v>
      </c>
      <c r="I929" s="147">
        <v>25.25</v>
      </c>
      <c r="J929" s="147">
        <v>28.617249999999995</v>
      </c>
      <c r="K929" s="147">
        <v>31.972499999999997</v>
      </c>
    </row>
    <row r="930" spans="2:11" x14ac:dyDescent="0.2">
      <c r="B930" s="21" t="str">
        <f t="shared" si="14"/>
        <v>AuroraIce Accretion2025RCP4.5</v>
      </c>
      <c r="C930" t="s">
        <v>264</v>
      </c>
      <c r="D930" t="s">
        <v>486</v>
      </c>
      <c r="E930" s="144" t="s">
        <v>193</v>
      </c>
      <c r="F930" s="144">
        <v>2025</v>
      </c>
      <c r="G930" s="147">
        <v>17.422247126002159</v>
      </c>
      <c r="H930" s="147">
        <v>20.922916666666666</v>
      </c>
      <c r="I930" s="147">
        <v>25.354166666666664</v>
      </c>
      <c r="J930" s="147">
        <v>28.744374999999994</v>
      </c>
      <c r="K930" s="147">
        <v>32.124749999999999</v>
      </c>
    </row>
    <row r="931" spans="2:11" x14ac:dyDescent="0.2">
      <c r="B931" s="21" t="str">
        <f t="shared" si="14"/>
        <v>AuroraIce Accretion2030RCP4.5</v>
      </c>
      <c r="C931" t="s">
        <v>264</v>
      </c>
      <c r="D931" t="s">
        <v>486</v>
      </c>
      <c r="E931" s="144" t="s">
        <v>193</v>
      </c>
      <c r="F931" s="144">
        <v>2030</v>
      </c>
      <c r="G931" s="147">
        <v>17.465737508243802</v>
      </c>
      <c r="H931" s="147">
        <v>20.99208333333333</v>
      </c>
      <c r="I931" s="147">
        <v>25.458333333333332</v>
      </c>
      <c r="J931" s="147">
        <v>28.871499999999997</v>
      </c>
      <c r="K931" s="147">
        <v>32.277000000000001</v>
      </c>
    </row>
    <row r="932" spans="2:11" x14ac:dyDescent="0.2">
      <c r="B932" s="21" t="str">
        <f t="shared" si="14"/>
        <v>AuroraIce Accretion2035RCP4.5</v>
      </c>
      <c r="C932" t="s">
        <v>264</v>
      </c>
      <c r="D932" t="s">
        <v>486</v>
      </c>
      <c r="E932" s="144" t="s">
        <v>193</v>
      </c>
      <c r="F932" s="144">
        <v>2035</v>
      </c>
      <c r="G932" s="147">
        <v>17.509227890485445</v>
      </c>
      <c r="H932" s="147">
        <v>21.061249999999998</v>
      </c>
      <c r="I932" s="147">
        <v>25.5625</v>
      </c>
      <c r="J932" s="147">
        <v>28.998624999999997</v>
      </c>
      <c r="K932" s="147">
        <v>32.429249999999996</v>
      </c>
    </row>
    <row r="933" spans="2:11" x14ac:dyDescent="0.2">
      <c r="B933" s="21" t="str">
        <f t="shared" si="14"/>
        <v>AuroraIce Accretion2040RCP4.5</v>
      </c>
      <c r="C933" t="s">
        <v>264</v>
      </c>
      <c r="D933" t="s">
        <v>486</v>
      </c>
      <c r="E933" s="144" t="s">
        <v>193</v>
      </c>
      <c r="F933" s="144">
        <v>2040</v>
      </c>
      <c r="G933" s="147">
        <v>17.552718272727088</v>
      </c>
      <c r="H933" s="147">
        <v>21.130416666666665</v>
      </c>
      <c r="I933" s="147">
        <v>25.666666666666664</v>
      </c>
      <c r="J933" s="147">
        <v>29.125749999999996</v>
      </c>
      <c r="K933" s="147">
        <v>32.581499999999998</v>
      </c>
    </row>
    <row r="934" spans="2:11" x14ac:dyDescent="0.2">
      <c r="B934" s="21" t="str">
        <f t="shared" si="14"/>
        <v>AuroraIce Accretion2045RCP4.5</v>
      </c>
      <c r="C934" t="s">
        <v>264</v>
      </c>
      <c r="D934" t="s">
        <v>486</v>
      </c>
      <c r="E934" s="144" t="s">
        <v>193</v>
      </c>
      <c r="F934" s="144">
        <v>2045</v>
      </c>
      <c r="G934" s="147">
        <v>17.596208654968731</v>
      </c>
      <c r="H934" s="147">
        <v>21.199583333333329</v>
      </c>
      <c r="I934" s="147">
        <v>25.770833333333329</v>
      </c>
      <c r="J934" s="147">
        <v>29.252875</v>
      </c>
      <c r="K934" s="147">
        <v>32.733750000000001</v>
      </c>
    </row>
    <row r="935" spans="2:11" x14ac:dyDescent="0.2">
      <c r="B935" s="21" t="str">
        <f t="shared" si="14"/>
        <v>AuroraIce Accretion2050RCP4.5</v>
      </c>
      <c r="C935" t="s">
        <v>264</v>
      </c>
      <c r="D935" t="s">
        <v>486</v>
      </c>
      <c r="E935" s="144" t="s">
        <v>193</v>
      </c>
      <c r="F935" s="144">
        <v>2050</v>
      </c>
      <c r="G935" s="147">
        <v>17.521405197513104</v>
      </c>
      <c r="H935" s="147">
        <v>21.148399999999999</v>
      </c>
      <c r="I935" s="147">
        <v>25.744999999999997</v>
      </c>
      <c r="J935" s="147">
        <v>29.244399999999999</v>
      </c>
      <c r="K935" s="147">
        <v>32.741100000000003</v>
      </c>
    </row>
    <row r="936" spans="2:11" x14ac:dyDescent="0.2">
      <c r="B936" s="21" t="str">
        <f t="shared" si="14"/>
        <v>AuroraIce Accretion2055RCP4.5</v>
      </c>
      <c r="C936" t="s">
        <v>264</v>
      </c>
      <c r="D936" t="s">
        <v>486</v>
      </c>
      <c r="E936" s="144" t="s">
        <v>193</v>
      </c>
      <c r="F936" s="144">
        <v>2055</v>
      </c>
      <c r="G936" s="147">
        <v>17.403111357815835</v>
      </c>
      <c r="H936" s="147">
        <v>21.02805</v>
      </c>
      <c r="I936" s="147">
        <v>25.614999999999998</v>
      </c>
      <c r="J936" s="147">
        <v>29.108799999999999</v>
      </c>
      <c r="K936" s="147">
        <v>32.596200000000003</v>
      </c>
    </row>
    <row r="937" spans="2:11" x14ac:dyDescent="0.2">
      <c r="B937" s="21" t="str">
        <f t="shared" si="14"/>
        <v>AuroraIce Accretion2060RCP4.5</v>
      </c>
      <c r="C937" t="s">
        <v>264</v>
      </c>
      <c r="D937" t="s">
        <v>486</v>
      </c>
      <c r="E937" s="144" t="s">
        <v>193</v>
      </c>
      <c r="F937" s="144">
        <v>2060</v>
      </c>
      <c r="G937" s="147">
        <v>17.284817518118569</v>
      </c>
      <c r="H937" s="147">
        <v>20.907699999999998</v>
      </c>
      <c r="I937" s="147">
        <v>25.484999999999996</v>
      </c>
      <c r="J937" s="147">
        <v>28.973199999999999</v>
      </c>
      <c r="K937" s="147">
        <v>32.451299999999996</v>
      </c>
    </row>
    <row r="938" spans="2:11" x14ac:dyDescent="0.2">
      <c r="B938" s="21" t="str">
        <f t="shared" si="14"/>
        <v>AuroraIce Accretion2065RCP4.5</v>
      </c>
      <c r="C938" t="s">
        <v>264</v>
      </c>
      <c r="D938" t="s">
        <v>486</v>
      </c>
      <c r="E938" s="144" t="s">
        <v>193</v>
      </c>
      <c r="F938" s="144">
        <v>2065</v>
      </c>
      <c r="G938" s="147">
        <v>17.166523678421299</v>
      </c>
      <c r="H938" s="147">
        <v>20.78735</v>
      </c>
      <c r="I938" s="147">
        <v>25.354999999999997</v>
      </c>
      <c r="J938" s="147">
        <v>28.837599999999998</v>
      </c>
      <c r="K938" s="147">
        <v>32.306399999999996</v>
      </c>
    </row>
    <row r="939" spans="2:11" x14ac:dyDescent="0.2">
      <c r="B939" s="21" t="str">
        <f t="shared" si="14"/>
        <v>AuroraIce Accretion2070RCP4.5</v>
      </c>
      <c r="C939" t="s">
        <v>264</v>
      </c>
      <c r="D939" t="s">
        <v>486</v>
      </c>
      <c r="E939" s="144" t="s">
        <v>193</v>
      </c>
      <c r="F939" s="144">
        <v>2070</v>
      </c>
      <c r="G939" s="147">
        <v>17.04822983872403</v>
      </c>
      <c r="H939" s="147">
        <v>20.667000000000002</v>
      </c>
      <c r="I939" s="147">
        <v>25.224999999999998</v>
      </c>
      <c r="J939" s="147">
        <v>28.701999999999998</v>
      </c>
      <c r="K939" s="147">
        <v>32.161499999999997</v>
      </c>
    </row>
    <row r="940" spans="2:11" x14ac:dyDescent="0.2">
      <c r="B940" s="21" t="str">
        <f t="shared" si="14"/>
        <v>AuroraIce Accretion2075RCP4.5</v>
      </c>
      <c r="C940" t="s">
        <v>264</v>
      </c>
      <c r="D940" t="s">
        <v>486</v>
      </c>
      <c r="E940" s="144" t="s">
        <v>193</v>
      </c>
      <c r="F940" s="144">
        <v>2075</v>
      </c>
      <c r="G940" s="147">
        <v>17.010538174114608</v>
      </c>
      <c r="H940" s="147">
        <v>20.649708333333336</v>
      </c>
      <c r="I940" s="147">
        <v>25.233333333333331</v>
      </c>
      <c r="J940" s="147">
        <v>28.725541666666665</v>
      </c>
      <c r="K940" s="147">
        <v>32.203499999999998</v>
      </c>
    </row>
    <row r="941" spans="2:11" x14ac:dyDescent="0.2">
      <c r="B941" s="21" t="str">
        <f t="shared" si="14"/>
        <v>AuroraIce Accretion2080RCP4.5</v>
      </c>
      <c r="C941" t="s">
        <v>264</v>
      </c>
      <c r="D941" t="s">
        <v>486</v>
      </c>
      <c r="E941" s="144" t="s">
        <v>193</v>
      </c>
      <c r="F941" s="144">
        <v>2080</v>
      </c>
      <c r="G941" s="147">
        <v>16.972846509505182</v>
      </c>
      <c r="H941" s="147">
        <v>20.632416666666668</v>
      </c>
      <c r="I941" s="147">
        <v>25.241666666666664</v>
      </c>
      <c r="J941" s="147">
        <v>28.749083333333331</v>
      </c>
      <c r="K941" s="147">
        <v>32.2455</v>
      </c>
    </row>
    <row r="942" spans="2:11" x14ac:dyDescent="0.2">
      <c r="B942" s="21" t="str">
        <f t="shared" si="14"/>
        <v>AuroraIce Accretion2085RCP4.5</v>
      </c>
      <c r="C942" t="s">
        <v>264</v>
      </c>
      <c r="D942" t="s">
        <v>486</v>
      </c>
      <c r="E942" s="144" t="s">
        <v>193</v>
      </c>
      <c r="F942" s="144">
        <v>2085</v>
      </c>
      <c r="G942" s="147">
        <v>16.935154844895756</v>
      </c>
      <c r="H942" s="147">
        <v>20.615124999999999</v>
      </c>
      <c r="I942" s="147">
        <v>25.25</v>
      </c>
      <c r="J942" s="147">
        <v>28.772624999999998</v>
      </c>
      <c r="K942" s="147">
        <v>32.287499999999994</v>
      </c>
    </row>
    <row r="943" spans="2:11" x14ac:dyDescent="0.2">
      <c r="B943" s="21" t="str">
        <f t="shared" si="14"/>
        <v>AuroraIce Accretion2090RCP4.5</v>
      </c>
      <c r="C943" t="s">
        <v>264</v>
      </c>
      <c r="D943" t="s">
        <v>486</v>
      </c>
      <c r="E943" s="144" t="s">
        <v>193</v>
      </c>
      <c r="F943" s="144">
        <v>2090</v>
      </c>
      <c r="G943" s="147">
        <v>16.897463180286334</v>
      </c>
      <c r="H943" s="147">
        <v>20.597833333333334</v>
      </c>
      <c r="I943" s="147">
        <v>25.258333333333333</v>
      </c>
      <c r="J943" s="147">
        <v>28.796166666666661</v>
      </c>
      <c r="K943" s="147">
        <v>32.329499999999996</v>
      </c>
    </row>
    <row r="944" spans="2:11" x14ac:dyDescent="0.2">
      <c r="B944" s="21" t="str">
        <f t="shared" si="14"/>
        <v>AuroraIce Accretion2095RCP4.5</v>
      </c>
      <c r="C944" t="s">
        <v>264</v>
      </c>
      <c r="D944" t="s">
        <v>486</v>
      </c>
      <c r="E944" s="144" t="s">
        <v>193</v>
      </c>
      <c r="F944" s="144">
        <v>2095</v>
      </c>
      <c r="G944" s="147">
        <v>16.859771515676911</v>
      </c>
      <c r="H944" s="147">
        <v>20.580541666666669</v>
      </c>
      <c r="I944" s="147">
        <v>25.266666666666666</v>
      </c>
      <c r="J944" s="147">
        <v>28.819708333333327</v>
      </c>
      <c r="K944" s="147">
        <v>32.371499999999997</v>
      </c>
    </row>
    <row r="945" spans="2:11" x14ac:dyDescent="0.2">
      <c r="B945" s="21" t="str">
        <f t="shared" si="14"/>
        <v>AuroraIce Accretion2100RCP4.5</v>
      </c>
      <c r="C945" t="s">
        <v>264</v>
      </c>
      <c r="D945" t="s">
        <v>486</v>
      </c>
      <c r="E945" s="144" t="s">
        <v>193</v>
      </c>
      <c r="F945" s="144">
        <v>2100</v>
      </c>
      <c r="G945" s="147">
        <v>16.822079851067485</v>
      </c>
      <c r="H945" s="147">
        <v>20.56325</v>
      </c>
      <c r="I945" s="147">
        <v>25.274999999999999</v>
      </c>
      <c r="J945" s="147">
        <v>28.843249999999994</v>
      </c>
      <c r="K945" s="147">
        <v>32.413499999999999</v>
      </c>
    </row>
    <row r="946" spans="2:11" x14ac:dyDescent="0.2">
      <c r="B946" s="21" t="str">
        <f t="shared" si="14"/>
        <v>AuroraIce Accretion2023RCP6.0</v>
      </c>
      <c r="C946" t="s">
        <v>264</v>
      </c>
      <c r="D946" t="s">
        <v>486</v>
      </c>
      <c r="E946" s="144" t="s">
        <v>192</v>
      </c>
      <c r="F946" s="144">
        <v>2023</v>
      </c>
      <c r="G946" s="147">
        <v>17.378756743760515</v>
      </c>
      <c r="H946" s="147">
        <v>20.853749999999998</v>
      </c>
      <c r="I946" s="147">
        <v>25.25</v>
      </c>
      <c r="J946" s="147">
        <v>28.617249999999995</v>
      </c>
      <c r="K946" s="147">
        <v>31.972499999999997</v>
      </c>
    </row>
    <row r="947" spans="2:11" x14ac:dyDescent="0.2">
      <c r="B947" s="21" t="str">
        <f t="shared" si="14"/>
        <v>AuroraIce Accretion2025RCP6.0</v>
      </c>
      <c r="C947" t="s">
        <v>264</v>
      </c>
      <c r="D947" t="s">
        <v>486</v>
      </c>
      <c r="E947" s="144" t="s">
        <v>192</v>
      </c>
      <c r="F947" s="144">
        <v>2025</v>
      </c>
      <c r="G947" s="147">
        <v>17.422247126002159</v>
      </c>
      <c r="H947" s="147">
        <v>20.922916666666666</v>
      </c>
      <c r="I947" s="147">
        <v>25.354166666666664</v>
      </c>
      <c r="J947" s="147">
        <v>28.744374999999994</v>
      </c>
      <c r="K947" s="147">
        <v>32.124749999999999</v>
      </c>
    </row>
    <row r="948" spans="2:11" x14ac:dyDescent="0.2">
      <c r="B948" s="21" t="str">
        <f t="shared" si="14"/>
        <v>AuroraIce Accretion2030RCP6.0</v>
      </c>
      <c r="C948" t="s">
        <v>264</v>
      </c>
      <c r="D948" t="s">
        <v>486</v>
      </c>
      <c r="E948" s="144" t="s">
        <v>192</v>
      </c>
      <c r="F948" s="144">
        <v>2030</v>
      </c>
      <c r="G948" s="147">
        <v>17.465737508243802</v>
      </c>
      <c r="H948" s="147">
        <v>20.99208333333333</v>
      </c>
      <c r="I948" s="147">
        <v>25.458333333333332</v>
      </c>
      <c r="J948" s="147">
        <v>28.871499999999997</v>
      </c>
      <c r="K948" s="147">
        <v>32.277000000000001</v>
      </c>
    </row>
    <row r="949" spans="2:11" x14ac:dyDescent="0.2">
      <c r="B949" s="21" t="str">
        <f t="shared" si="14"/>
        <v>AuroraIce Accretion2035RCP6.0</v>
      </c>
      <c r="C949" t="s">
        <v>264</v>
      </c>
      <c r="D949" t="s">
        <v>486</v>
      </c>
      <c r="E949" s="144" t="s">
        <v>192</v>
      </c>
      <c r="F949" s="144">
        <v>2035</v>
      </c>
      <c r="G949" s="147">
        <v>17.509227890485445</v>
      </c>
      <c r="H949" s="147">
        <v>21.061249999999998</v>
      </c>
      <c r="I949" s="147">
        <v>25.5625</v>
      </c>
      <c r="J949" s="147">
        <v>28.998624999999997</v>
      </c>
      <c r="K949" s="147">
        <v>32.429249999999996</v>
      </c>
    </row>
    <row r="950" spans="2:11" x14ac:dyDescent="0.2">
      <c r="B950" s="21" t="str">
        <f t="shared" si="14"/>
        <v>AuroraIce Accretion2040RCP6.0</v>
      </c>
      <c r="C950" t="s">
        <v>264</v>
      </c>
      <c r="D950" t="s">
        <v>486</v>
      </c>
      <c r="E950" s="144" t="s">
        <v>192</v>
      </c>
      <c r="F950" s="144">
        <v>2040</v>
      </c>
      <c r="G950" s="147">
        <v>17.552718272727088</v>
      </c>
      <c r="H950" s="147">
        <v>21.130416666666665</v>
      </c>
      <c r="I950" s="147">
        <v>25.666666666666664</v>
      </c>
      <c r="J950" s="147">
        <v>29.125749999999996</v>
      </c>
      <c r="K950" s="147">
        <v>32.581499999999998</v>
      </c>
    </row>
    <row r="951" spans="2:11" x14ac:dyDescent="0.2">
      <c r="B951" s="21" t="str">
        <f t="shared" si="14"/>
        <v>AuroraIce Accretion2045RCP6.0</v>
      </c>
      <c r="C951" t="s">
        <v>264</v>
      </c>
      <c r="D951" t="s">
        <v>486</v>
      </c>
      <c r="E951" s="144" t="s">
        <v>192</v>
      </c>
      <c r="F951" s="144">
        <v>2045</v>
      </c>
      <c r="G951" s="147">
        <v>17.596208654968731</v>
      </c>
      <c r="H951" s="147">
        <v>21.199583333333329</v>
      </c>
      <c r="I951" s="147">
        <v>25.770833333333329</v>
      </c>
      <c r="J951" s="147">
        <v>29.252875</v>
      </c>
      <c r="K951" s="147">
        <v>32.733750000000001</v>
      </c>
    </row>
    <row r="952" spans="2:11" x14ac:dyDescent="0.2">
      <c r="B952" s="21" t="str">
        <f t="shared" si="14"/>
        <v>AuroraIce Accretion2050RCP6.0</v>
      </c>
      <c r="C952" t="s">
        <v>264</v>
      </c>
      <c r="D952" t="s">
        <v>486</v>
      </c>
      <c r="E952" s="144" t="s">
        <v>192</v>
      </c>
      <c r="F952" s="144">
        <v>2050</v>
      </c>
      <c r="G952" s="147">
        <v>17.521405197513104</v>
      </c>
      <c r="H952" s="147">
        <v>21.148399999999999</v>
      </c>
      <c r="I952" s="147">
        <v>25.744999999999997</v>
      </c>
      <c r="J952" s="147">
        <v>29.244399999999999</v>
      </c>
      <c r="K952" s="147">
        <v>32.741100000000003</v>
      </c>
    </row>
    <row r="953" spans="2:11" x14ac:dyDescent="0.2">
      <c r="B953" s="21" t="str">
        <f t="shared" si="14"/>
        <v>AuroraIce Accretion2055RCP6.0</v>
      </c>
      <c r="C953" t="s">
        <v>264</v>
      </c>
      <c r="D953" t="s">
        <v>486</v>
      </c>
      <c r="E953" s="144" t="s">
        <v>192</v>
      </c>
      <c r="F953" s="144">
        <v>2055</v>
      </c>
      <c r="G953" s="147">
        <v>17.403111357815835</v>
      </c>
      <c r="H953" s="147">
        <v>21.02805</v>
      </c>
      <c r="I953" s="147">
        <v>25.614999999999998</v>
      </c>
      <c r="J953" s="147">
        <v>29.108799999999999</v>
      </c>
      <c r="K953" s="147">
        <v>32.596200000000003</v>
      </c>
    </row>
    <row r="954" spans="2:11" x14ac:dyDescent="0.2">
      <c r="B954" s="21" t="str">
        <f t="shared" si="14"/>
        <v>AuroraIce Accretion2060RCP6.0</v>
      </c>
      <c r="C954" t="s">
        <v>264</v>
      </c>
      <c r="D954" t="s">
        <v>486</v>
      </c>
      <c r="E954" s="144" t="s">
        <v>192</v>
      </c>
      <c r="F954" s="144">
        <v>2060</v>
      </c>
      <c r="G954" s="147">
        <v>17.284817518118569</v>
      </c>
      <c r="H954" s="147">
        <v>20.907699999999998</v>
      </c>
      <c r="I954" s="147">
        <v>25.484999999999996</v>
      </c>
      <c r="J954" s="147">
        <v>28.973199999999999</v>
      </c>
      <c r="K954" s="147">
        <v>32.451299999999996</v>
      </c>
    </row>
    <row r="955" spans="2:11" x14ac:dyDescent="0.2">
      <c r="B955" s="21" t="str">
        <f t="shared" si="14"/>
        <v>AuroraIce Accretion2065RCP6.0</v>
      </c>
      <c r="C955" t="s">
        <v>264</v>
      </c>
      <c r="D955" t="s">
        <v>486</v>
      </c>
      <c r="E955" s="144" t="s">
        <v>192</v>
      </c>
      <c r="F955" s="144">
        <v>2065</v>
      </c>
      <c r="G955" s="147">
        <v>17.166523678421299</v>
      </c>
      <c r="H955" s="147">
        <v>20.78735</v>
      </c>
      <c r="I955" s="147">
        <v>25.354999999999997</v>
      </c>
      <c r="J955" s="147">
        <v>28.837599999999998</v>
      </c>
      <c r="K955" s="147">
        <v>32.306399999999996</v>
      </c>
    </row>
    <row r="956" spans="2:11" x14ac:dyDescent="0.2">
      <c r="B956" s="21" t="str">
        <f t="shared" si="14"/>
        <v>AuroraIce Accretion2070RCP6.0</v>
      </c>
      <c r="C956" t="s">
        <v>264</v>
      </c>
      <c r="D956" t="s">
        <v>486</v>
      </c>
      <c r="E956" s="144" t="s">
        <v>192</v>
      </c>
      <c r="F956" s="144">
        <v>2070</v>
      </c>
      <c r="G956" s="147">
        <v>17.04822983872403</v>
      </c>
      <c r="H956" s="147">
        <v>20.667000000000002</v>
      </c>
      <c r="I956" s="147">
        <v>25.224999999999998</v>
      </c>
      <c r="J956" s="147">
        <v>28.701999999999998</v>
      </c>
      <c r="K956" s="147">
        <v>32.161499999999997</v>
      </c>
    </row>
    <row r="957" spans="2:11" x14ac:dyDescent="0.2">
      <c r="B957" s="21" t="str">
        <f t="shared" si="14"/>
        <v>AuroraIce Accretion2075RCP6.0</v>
      </c>
      <c r="C957" t="s">
        <v>264</v>
      </c>
      <c r="D957" t="s">
        <v>486</v>
      </c>
      <c r="E957" s="144" t="s">
        <v>192</v>
      </c>
      <c r="F957" s="144">
        <v>2075</v>
      </c>
      <c r="G957" s="147">
        <v>16.991692341809895</v>
      </c>
      <c r="H957" s="147">
        <v>20.6410625</v>
      </c>
      <c r="I957" s="147">
        <v>25.237499999999997</v>
      </c>
      <c r="J957" s="147">
        <v>28.737312499999998</v>
      </c>
      <c r="K957" s="147">
        <v>32.224499999999999</v>
      </c>
    </row>
    <row r="958" spans="2:11" x14ac:dyDescent="0.2">
      <c r="B958" s="21" t="str">
        <f t="shared" si="14"/>
        <v>AuroraIce Accretion2080RCP6.0</v>
      </c>
      <c r="C958" t="s">
        <v>264</v>
      </c>
      <c r="D958" t="s">
        <v>486</v>
      </c>
      <c r="E958" s="144" t="s">
        <v>192</v>
      </c>
      <c r="F958" s="144">
        <v>2080</v>
      </c>
      <c r="G958" s="147">
        <v>16.935154844895756</v>
      </c>
      <c r="H958" s="147">
        <v>20.615124999999999</v>
      </c>
      <c r="I958" s="147">
        <v>25.25</v>
      </c>
      <c r="J958" s="147">
        <v>28.772624999999998</v>
      </c>
      <c r="K958" s="147">
        <v>32.287499999999994</v>
      </c>
    </row>
    <row r="959" spans="2:11" x14ac:dyDescent="0.2">
      <c r="B959" s="21" t="str">
        <f t="shared" si="14"/>
        <v>AuroraIce Accretion2085RCP6.0</v>
      </c>
      <c r="C959" t="s">
        <v>264</v>
      </c>
      <c r="D959" t="s">
        <v>486</v>
      </c>
      <c r="E959" s="144" t="s">
        <v>192</v>
      </c>
      <c r="F959" s="144">
        <v>2085</v>
      </c>
      <c r="G959" s="147">
        <v>16.878617347981621</v>
      </c>
      <c r="H959" s="147">
        <v>20.589187500000001</v>
      </c>
      <c r="I959" s="147">
        <v>25.262499999999999</v>
      </c>
      <c r="J959" s="147">
        <v>28.807937499999994</v>
      </c>
      <c r="K959" s="147">
        <v>32.350499999999997</v>
      </c>
    </row>
    <row r="960" spans="2:11" x14ac:dyDescent="0.2">
      <c r="B960" s="21" t="str">
        <f t="shared" si="14"/>
        <v>AuroraIce Accretion2090RCP6.0</v>
      </c>
      <c r="C960" t="s">
        <v>264</v>
      </c>
      <c r="D960" t="s">
        <v>486</v>
      </c>
      <c r="E960" s="144" t="s">
        <v>192</v>
      </c>
      <c r="F960" s="144">
        <v>2090</v>
      </c>
      <c r="G960" s="147">
        <v>16.514747816559876</v>
      </c>
      <c r="H960" s="147">
        <v>20.238166666666665</v>
      </c>
      <c r="I960" s="147">
        <v>24.924999999999997</v>
      </c>
      <c r="J960" s="147">
        <v>28.485416666666662</v>
      </c>
      <c r="K960" s="147">
        <v>32.035499999999999</v>
      </c>
    </row>
    <row r="961" spans="2:11" x14ac:dyDescent="0.2">
      <c r="B961" s="21" t="str">
        <f t="shared" si="14"/>
        <v>AuroraIce Accretion2095RCP6.0</v>
      </c>
      <c r="C961" t="s">
        <v>264</v>
      </c>
      <c r="D961" t="s">
        <v>486</v>
      </c>
      <c r="E961" s="144" t="s">
        <v>192</v>
      </c>
      <c r="F961" s="144">
        <v>2095</v>
      </c>
      <c r="G961" s="147">
        <v>16.207415782052266</v>
      </c>
      <c r="H961" s="147">
        <v>19.913083333333333</v>
      </c>
      <c r="I961" s="147">
        <v>24.574999999999999</v>
      </c>
      <c r="J961" s="147">
        <v>28.127583333333327</v>
      </c>
      <c r="K961" s="147">
        <v>31.657499999999999</v>
      </c>
    </row>
    <row r="962" spans="2:11" x14ac:dyDescent="0.2">
      <c r="B962" s="21" t="str">
        <f t="shared" si="14"/>
        <v>AuroraIce Accretion2100RCP6.0</v>
      </c>
      <c r="C962" t="s">
        <v>264</v>
      </c>
      <c r="D962" t="s">
        <v>486</v>
      </c>
      <c r="E962" s="144" t="s">
        <v>192</v>
      </c>
      <c r="F962" s="144">
        <v>2100</v>
      </c>
      <c r="G962" s="147">
        <v>15.900083747544658</v>
      </c>
      <c r="H962" s="147">
        <v>19.587999999999997</v>
      </c>
      <c r="I962" s="147">
        <v>24.224999999999998</v>
      </c>
      <c r="J962" s="147">
        <v>27.769749999999995</v>
      </c>
      <c r="K962" s="147">
        <v>31.279499999999999</v>
      </c>
    </row>
    <row r="963" spans="2:11" x14ac:dyDescent="0.2">
      <c r="B963" s="21" t="str">
        <f t="shared" si="14"/>
        <v>AuroraIce Accretion2023RCP8.5</v>
      </c>
      <c r="C963" t="s">
        <v>264</v>
      </c>
      <c r="D963" t="s">
        <v>486</v>
      </c>
      <c r="E963" s="144" t="s">
        <v>191</v>
      </c>
      <c r="F963" s="144">
        <v>2023</v>
      </c>
      <c r="G963" s="147">
        <v>17.378756743760515</v>
      </c>
      <c r="H963" s="147">
        <v>20.853749999999998</v>
      </c>
      <c r="I963" s="147">
        <v>25.25</v>
      </c>
      <c r="J963" s="147">
        <v>28.617249999999995</v>
      </c>
      <c r="K963" s="147">
        <v>31.972499999999997</v>
      </c>
    </row>
    <row r="964" spans="2:11" x14ac:dyDescent="0.2">
      <c r="B964" s="21" t="str">
        <f t="shared" si="14"/>
        <v>AuroraIce Accretion2025RCP8.5</v>
      </c>
      <c r="C964" t="s">
        <v>264</v>
      </c>
      <c r="D964" t="s">
        <v>486</v>
      </c>
      <c r="E964" s="144" t="s">
        <v>191</v>
      </c>
      <c r="F964" s="144">
        <v>2025</v>
      </c>
      <c r="G964" s="147">
        <v>17.465737508243802</v>
      </c>
      <c r="H964" s="147">
        <v>20.99208333333333</v>
      </c>
      <c r="I964" s="147">
        <v>25.458333333333332</v>
      </c>
      <c r="J964" s="147">
        <v>28.871499999999997</v>
      </c>
      <c r="K964" s="147">
        <v>32.277000000000001</v>
      </c>
    </row>
    <row r="965" spans="2:11" x14ac:dyDescent="0.2">
      <c r="B965" s="21" t="str">
        <f t="shared" si="14"/>
        <v>AuroraIce Accretion2030RCP8.5</v>
      </c>
      <c r="C965" t="s">
        <v>264</v>
      </c>
      <c r="D965" t="s">
        <v>486</v>
      </c>
      <c r="E965" s="144" t="s">
        <v>191</v>
      </c>
      <c r="F965" s="144">
        <v>2030</v>
      </c>
      <c r="G965" s="147">
        <v>17.552718272727088</v>
      </c>
      <c r="H965" s="147">
        <v>21.130416666666665</v>
      </c>
      <c r="I965" s="147">
        <v>25.666666666666664</v>
      </c>
      <c r="J965" s="147">
        <v>29.125749999999996</v>
      </c>
      <c r="K965" s="147">
        <v>32.581499999999998</v>
      </c>
    </row>
    <row r="966" spans="2:11" x14ac:dyDescent="0.2">
      <c r="B966" s="21" t="str">
        <f t="shared" si="14"/>
        <v>AuroraIce Accretion2035RCP8.5</v>
      </c>
      <c r="C966" t="s">
        <v>264</v>
      </c>
      <c r="D966" t="s">
        <v>486</v>
      </c>
      <c r="E966" s="144" t="s">
        <v>191</v>
      </c>
      <c r="F966" s="144">
        <v>2035</v>
      </c>
      <c r="G966" s="147">
        <v>17.639699037210374</v>
      </c>
      <c r="H966" s="147">
        <v>21.268749999999997</v>
      </c>
      <c r="I966" s="147">
        <v>25.874999999999996</v>
      </c>
      <c r="J966" s="147">
        <v>29.38</v>
      </c>
      <c r="K966" s="147">
        <v>32.886000000000003</v>
      </c>
    </row>
    <row r="967" spans="2:11" x14ac:dyDescent="0.2">
      <c r="B967" s="21" t="str">
        <f t="shared" si="14"/>
        <v>AuroraIce Accretion2040RCP8.5</v>
      </c>
      <c r="C967" t="s">
        <v>264</v>
      </c>
      <c r="D967" t="s">
        <v>486</v>
      </c>
      <c r="E967" s="144" t="s">
        <v>191</v>
      </c>
      <c r="F967" s="144">
        <v>2040</v>
      </c>
      <c r="G967" s="147">
        <v>17.442542637714926</v>
      </c>
      <c r="H967" s="147">
        <v>21.068166666666666</v>
      </c>
      <c r="I967" s="147">
        <v>25.658333333333331</v>
      </c>
      <c r="J967" s="147">
        <v>29.154</v>
      </c>
      <c r="K967" s="147">
        <v>32.644500000000001</v>
      </c>
    </row>
    <row r="968" spans="2:11" x14ac:dyDescent="0.2">
      <c r="B968" s="21" t="str">
        <f t="shared" si="14"/>
        <v>AuroraIce Accretion2045RCP8.5</v>
      </c>
      <c r="C968" t="s">
        <v>264</v>
      </c>
      <c r="D968" t="s">
        <v>486</v>
      </c>
      <c r="E968" s="144" t="s">
        <v>191</v>
      </c>
      <c r="F968" s="144">
        <v>2045</v>
      </c>
      <c r="G968" s="147">
        <v>17.245386238219478</v>
      </c>
      <c r="H968" s="147">
        <v>20.867583333333332</v>
      </c>
      <c r="I968" s="147">
        <v>25.441666666666663</v>
      </c>
      <c r="J968" s="147">
        <v>28.927999999999997</v>
      </c>
      <c r="K968" s="147">
        <v>32.402999999999999</v>
      </c>
    </row>
    <row r="969" spans="2:11" x14ac:dyDescent="0.2">
      <c r="B969" s="21" t="str">
        <f t="shared" si="14"/>
        <v>AuroraIce Accretion2050RCP8.5</v>
      </c>
      <c r="C969" t="s">
        <v>264</v>
      </c>
      <c r="D969" t="s">
        <v>486</v>
      </c>
      <c r="E969" s="144" t="s">
        <v>191</v>
      </c>
      <c r="F969" s="144">
        <v>2050</v>
      </c>
      <c r="G969" s="147">
        <v>16.972846509505182</v>
      </c>
      <c r="H969" s="147">
        <v>20.632416666666668</v>
      </c>
      <c r="I969" s="147">
        <v>25.241666666666664</v>
      </c>
      <c r="J969" s="147">
        <v>28.749083333333331</v>
      </c>
      <c r="K969" s="147">
        <v>32.2455</v>
      </c>
    </row>
    <row r="970" spans="2:11" x14ac:dyDescent="0.2">
      <c r="B970" s="21" t="str">
        <f t="shared" si="14"/>
        <v>AuroraIce Accretion2055RCP8.5</v>
      </c>
      <c r="C970" t="s">
        <v>264</v>
      </c>
      <c r="D970" t="s">
        <v>486</v>
      </c>
      <c r="E970" s="144" t="s">
        <v>191</v>
      </c>
      <c r="F970" s="144">
        <v>2055</v>
      </c>
      <c r="G970" s="147">
        <v>16.897463180286334</v>
      </c>
      <c r="H970" s="147">
        <v>20.597833333333334</v>
      </c>
      <c r="I970" s="147">
        <v>25.258333333333333</v>
      </c>
      <c r="J970" s="147">
        <v>28.796166666666661</v>
      </c>
      <c r="K970" s="147">
        <v>32.329499999999996</v>
      </c>
    </row>
    <row r="971" spans="2:11" x14ac:dyDescent="0.2">
      <c r="B971" s="21" t="str">
        <f t="shared" si="14"/>
        <v>AuroraIce Accretion2060RCP8.5</v>
      </c>
      <c r="C971" t="s">
        <v>264</v>
      </c>
      <c r="D971" t="s">
        <v>486</v>
      </c>
      <c r="E971" s="144" t="s">
        <v>191</v>
      </c>
      <c r="F971" s="144">
        <v>2060</v>
      </c>
      <c r="G971" s="147">
        <v>16.514747816559876</v>
      </c>
      <c r="H971" s="147">
        <v>20.238166666666665</v>
      </c>
      <c r="I971" s="147">
        <v>24.924999999999997</v>
      </c>
      <c r="J971" s="147">
        <v>28.485416666666662</v>
      </c>
      <c r="K971" s="147">
        <v>32.035499999999999</v>
      </c>
    </row>
    <row r="972" spans="2:11" x14ac:dyDescent="0.2">
      <c r="B972" s="21" t="str">
        <f t="shared" ref="B972:B1035" si="15">C972&amp;D972&amp;F972&amp;E972</f>
        <v>AuroraIce Accretion2065RCP8.5</v>
      </c>
      <c r="C972" t="s">
        <v>264</v>
      </c>
      <c r="D972" t="s">
        <v>486</v>
      </c>
      <c r="E972" s="144" t="s">
        <v>191</v>
      </c>
      <c r="F972" s="144">
        <v>2065</v>
      </c>
      <c r="G972" s="147">
        <v>16.207415782052266</v>
      </c>
      <c r="H972" s="147">
        <v>19.913083333333333</v>
      </c>
      <c r="I972" s="147">
        <v>24.574999999999999</v>
      </c>
      <c r="J972" s="147">
        <v>28.127583333333327</v>
      </c>
      <c r="K972" s="147">
        <v>31.657499999999999</v>
      </c>
    </row>
    <row r="973" spans="2:11" x14ac:dyDescent="0.2">
      <c r="B973" s="21" t="str">
        <f t="shared" si="15"/>
        <v>AuroraIce Accretion2070RCP8.5</v>
      </c>
      <c r="C973" t="s">
        <v>264</v>
      </c>
      <c r="D973" t="s">
        <v>486</v>
      </c>
      <c r="E973" s="144" t="s">
        <v>191</v>
      </c>
      <c r="F973" s="144">
        <v>2070</v>
      </c>
      <c r="G973" s="147">
        <v>15.511569666185981</v>
      </c>
      <c r="H973" s="147">
        <v>19.172999999999998</v>
      </c>
      <c r="I973" s="147">
        <v>23.774999999999999</v>
      </c>
      <c r="J973" s="147">
        <v>27.28008333333333</v>
      </c>
      <c r="K973" s="147">
        <v>30.764999999999997</v>
      </c>
    </row>
    <row r="974" spans="2:11" x14ac:dyDescent="0.2">
      <c r="B974" s="21" t="str">
        <f t="shared" si="15"/>
        <v>AuroraIce Accretion2075RCP8.5</v>
      </c>
      <c r="C974" t="s">
        <v>264</v>
      </c>
      <c r="D974" t="s">
        <v>486</v>
      </c>
      <c r="E974" s="144" t="s">
        <v>191</v>
      </c>
      <c r="F974" s="144">
        <v>2075</v>
      </c>
      <c r="G974" s="147">
        <v>15.123055584827304</v>
      </c>
      <c r="H974" s="147">
        <v>18.757999999999999</v>
      </c>
      <c r="I974" s="147">
        <v>23.324999999999999</v>
      </c>
      <c r="J974" s="147">
        <v>26.790416666666662</v>
      </c>
      <c r="K974" s="147">
        <v>30.250499999999999</v>
      </c>
    </row>
    <row r="975" spans="2:11" x14ac:dyDescent="0.2">
      <c r="B975" s="21" t="str">
        <f t="shared" si="15"/>
        <v>AuroraIce Accretion2080RCP8.5</v>
      </c>
      <c r="C975" t="s">
        <v>264</v>
      </c>
      <c r="D975" t="s">
        <v>486</v>
      </c>
      <c r="E975" s="144" t="s">
        <v>191</v>
      </c>
      <c r="F975" s="144">
        <v>2080</v>
      </c>
      <c r="G975" s="147">
        <v>14.734541503468627</v>
      </c>
      <c r="H975" s="147">
        <v>18.343</v>
      </c>
      <c r="I975" s="147">
        <v>22.875</v>
      </c>
      <c r="J975" s="147">
        <v>26.300749999999997</v>
      </c>
      <c r="K975" s="147">
        <v>29.735999999999997</v>
      </c>
    </row>
    <row r="976" spans="2:11" x14ac:dyDescent="0.2">
      <c r="B976" s="21" t="str">
        <f t="shared" si="15"/>
        <v>AuroraIce Accretion2085RCP8.5</v>
      </c>
      <c r="C976" t="s">
        <v>264</v>
      </c>
      <c r="D976" t="s">
        <v>486</v>
      </c>
      <c r="E976" s="144" t="s">
        <v>191</v>
      </c>
      <c r="F976" s="144">
        <v>2085</v>
      </c>
      <c r="G976" s="147">
        <v>13.969110776015711</v>
      </c>
      <c r="H976" s="147">
        <v>17.440375</v>
      </c>
      <c r="I976" s="147">
        <v>21.799999999999997</v>
      </c>
      <c r="J976" s="147">
        <v>25.100124999999998</v>
      </c>
      <c r="K976" s="147">
        <v>28.39725</v>
      </c>
    </row>
    <row r="977" spans="2:11" x14ac:dyDescent="0.2">
      <c r="B977" s="21" t="str">
        <f t="shared" si="15"/>
        <v>AuroraIce Accretion2090RCP8.5</v>
      </c>
      <c r="C977" t="s">
        <v>264</v>
      </c>
      <c r="D977" t="s">
        <v>486</v>
      </c>
      <c r="E977" s="144" t="s">
        <v>191</v>
      </c>
      <c r="F977" s="144">
        <v>2090</v>
      </c>
      <c r="G977" s="147">
        <v>13.203680048562795</v>
      </c>
      <c r="H977" s="147">
        <v>16.537749999999999</v>
      </c>
      <c r="I977" s="147">
        <v>20.724999999999998</v>
      </c>
      <c r="J977" s="147">
        <v>23.899499999999996</v>
      </c>
      <c r="K977" s="147">
        <v>27.058499999999999</v>
      </c>
    </row>
    <row r="978" spans="2:11" x14ac:dyDescent="0.2">
      <c r="B978" s="21" t="str">
        <f t="shared" si="15"/>
        <v>AuroraIce Accretion2095RCP8.5</v>
      </c>
      <c r="C978" t="s">
        <v>264</v>
      </c>
      <c r="D978" t="s">
        <v>486</v>
      </c>
      <c r="E978" s="144" t="s">
        <v>191</v>
      </c>
      <c r="F978" s="144">
        <v>2095</v>
      </c>
      <c r="G978" s="147">
        <v>13.203680048562795</v>
      </c>
      <c r="H978" s="147">
        <v>16.537749999999999</v>
      </c>
      <c r="I978" s="147">
        <v>20.724999999999998</v>
      </c>
      <c r="J978" s="147">
        <v>23.899499999999996</v>
      </c>
      <c r="K978" s="147">
        <v>27.058499999999999</v>
      </c>
    </row>
    <row r="979" spans="2:11" x14ac:dyDescent="0.2">
      <c r="B979" s="21" t="str">
        <f t="shared" si="15"/>
        <v>AuroraIce Accretion2100RCP8.5</v>
      </c>
      <c r="C979" t="s">
        <v>264</v>
      </c>
      <c r="D979" t="s">
        <v>486</v>
      </c>
      <c r="E979" s="144" t="s">
        <v>191</v>
      </c>
      <c r="F979" s="144">
        <v>2100</v>
      </c>
      <c r="G979" s="147">
        <v>13.203680048562795</v>
      </c>
      <c r="H979" s="147">
        <v>16.537749999999999</v>
      </c>
      <c r="I979" s="147">
        <v>20.724999999999998</v>
      </c>
      <c r="J979" s="147">
        <v>23.899499999999996</v>
      </c>
      <c r="K979" s="147">
        <v>27.058499999999999</v>
      </c>
    </row>
    <row r="980" spans="2:11" x14ac:dyDescent="0.2">
      <c r="B980" s="21" t="str">
        <f t="shared" si="15"/>
        <v>AuroraWind2023RCP4.5</v>
      </c>
      <c r="C980" t="s">
        <v>264</v>
      </c>
      <c r="D980" t="s">
        <v>1</v>
      </c>
      <c r="E980" s="144" t="s">
        <v>193</v>
      </c>
      <c r="F980" s="144">
        <v>2023</v>
      </c>
      <c r="G980" s="147">
        <v>77.13428075220105</v>
      </c>
      <c r="H980" s="147">
        <v>83.076249000000018</v>
      </c>
      <c r="I980" s="147">
        <v>89.329300000000003</v>
      </c>
      <c r="J980" s="147">
        <v>95.582351000000003</v>
      </c>
      <c r="K980" s="147">
        <v>101.835402</v>
      </c>
    </row>
    <row r="981" spans="2:11" x14ac:dyDescent="0.2">
      <c r="B981" s="21" t="str">
        <f t="shared" si="15"/>
        <v>AuroraWind2025RCP4.5</v>
      </c>
      <c r="C981" t="s">
        <v>264</v>
      </c>
      <c r="D981" t="s">
        <v>1</v>
      </c>
      <c r="E981" s="144" t="s">
        <v>193</v>
      </c>
      <c r="F981" s="144">
        <v>2025</v>
      </c>
      <c r="G981" s="147">
        <v>77.158616565264253</v>
      </c>
      <c r="H981" s="147">
        <v>83.110736500000016</v>
      </c>
      <c r="I981" s="147">
        <v>89.376766666666668</v>
      </c>
      <c r="J981" s="147">
        <v>95.641076166666664</v>
      </c>
      <c r="K981" s="147">
        <v>101.906424</v>
      </c>
    </row>
    <row r="982" spans="2:11" x14ac:dyDescent="0.2">
      <c r="B982" s="21" t="str">
        <f t="shared" si="15"/>
        <v>AuroraWind2030RCP4.5</v>
      </c>
      <c r="C982" t="s">
        <v>264</v>
      </c>
      <c r="D982" t="s">
        <v>1</v>
      </c>
      <c r="E982" s="144" t="s">
        <v>193</v>
      </c>
      <c r="F982" s="144">
        <v>2030</v>
      </c>
      <c r="G982" s="147">
        <v>77.182952378327442</v>
      </c>
      <c r="H982" s="147">
        <v>83.145224000000013</v>
      </c>
      <c r="I982" s="147">
        <v>89.424233333333333</v>
      </c>
      <c r="J982" s="147">
        <v>95.69980133333334</v>
      </c>
      <c r="K982" s="147">
        <v>101.977446</v>
      </c>
    </row>
    <row r="983" spans="2:11" x14ac:dyDescent="0.2">
      <c r="B983" s="21" t="str">
        <f t="shared" si="15"/>
        <v>AuroraWind2035RCP4.5</v>
      </c>
      <c r="C983" t="s">
        <v>264</v>
      </c>
      <c r="D983" t="s">
        <v>1</v>
      </c>
      <c r="E983" s="144" t="s">
        <v>193</v>
      </c>
      <c r="F983" s="144">
        <v>2035</v>
      </c>
      <c r="G983" s="147">
        <v>77.207288191390646</v>
      </c>
      <c r="H983" s="147">
        <v>83.17971150000001</v>
      </c>
      <c r="I983" s="147">
        <v>89.471699999999998</v>
      </c>
      <c r="J983" s="147">
        <v>95.758526500000016</v>
      </c>
      <c r="K983" s="147">
        <v>102.048468</v>
      </c>
    </row>
    <row r="984" spans="2:11" x14ac:dyDescent="0.2">
      <c r="B984" s="21" t="str">
        <f t="shared" si="15"/>
        <v>AuroraWind2040RCP4.5</v>
      </c>
      <c r="C984" t="s">
        <v>264</v>
      </c>
      <c r="D984" t="s">
        <v>1</v>
      </c>
      <c r="E984" s="144" t="s">
        <v>193</v>
      </c>
      <c r="F984" s="144">
        <v>2040</v>
      </c>
      <c r="G984" s="147">
        <v>77.231624004453849</v>
      </c>
      <c r="H984" s="147">
        <v>83.214199000000008</v>
      </c>
      <c r="I984" s="147">
        <v>89.519166666666663</v>
      </c>
      <c r="J984" s="147">
        <v>95.817251666666678</v>
      </c>
      <c r="K984" s="147">
        <v>102.11949</v>
      </c>
    </row>
    <row r="985" spans="2:11" x14ac:dyDescent="0.2">
      <c r="B985" s="21" t="str">
        <f t="shared" si="15"/>
        <v>AuroraWind2045RCP4.5</v>
      </c>
      <c r="C985" t="s">
        <v>264</v>
      </c>
      <c r="D985" t="s">
        <v>1</v>
      </c>
      <c r="E985" s="144" t="s">
        <v>193</v>
      </c>
      <c r="F985" s="144">
        <v>2045</v>
      </c>
      <c r="G985" s="147">
        <v>77.255959817517038</v>
      </c>
      <c r="H985" s="147">
        <v>83.248686500000005</v>
      </c>
      <c r="I985" s="147">
        <v>89.566633333333328</v>
      </c>
      <c r="J985" s="147">
        <v>95.87597683333334</v>
      </c>
      <c r="K985" s="147">
        <v>102.190512</v>
      </c>
    </row>
    <row r="986" spans="2:11" x14ac:dyDescent="0.2">
      <c r="B986" s="21" t="str">
        <f t="shared" si="15"/>
        <v>AuroraWind2050RCP4.5</v>
      </c>
      <c r="C986" t="s">
        <v>264</v>
      </c>
      <c r="D986" t="s">
        <v>1</v>
      </c>
      <c r="E986" s="144" t="s">
        <v>193</v>
      </c>
      <c r="F986" s="144">
        <v>2050</v>
      </c>
      <c r="G986" s="147">
        <v>77.331016588333</v>
      </c>
      <c r="H986" s="147">
        <v>83.33118060000001</v>
      </c>
      <c r="I986" s="147">
        <v>89.658599999999993</v>
      </c>
      <c r="J986" s="147">
        <v>95.976603200000014</v>
      </c>
      <c r="K986" s="147">
        <v>102.3000888</v>
      </c>
    </row>
    <row r="987" spans="2:11" x14ac:dyDescent="0.2">
      <c r="B987" s="21" t="str">
        <f t="shared" si="15"/>
        <v>AuroraWind2055RCP4.5</v>
      </c>
      <c r="C987" t="s">
        <v>264</v>
      </c>
      <c r="D987" t="s">
        <v>1</v>
      </c>
      <c r="E987" s="144" t="s">
        <v>193</v>
      </c>
      <c r="F987" s="144">
        <v>2055</v>
      </c>
      <c r="G987" s="147">
        <v>77.381737546085773</v>
      </c>
      <c r="H987" s="147">
        <v>83.379187200000004</v>
      </c>
      <c r="I987" s="147">
        <v>89.703099999999992</v>
      </c>
      <c r="J987" s="147">
        <v>96.018504400000012</v>
      </c>
      <c r="K987" s="147">
        <v>102.3386436</v>
      </c>
    </row>
    <row r="988" spans="2:11" x14ac:dyDescent="0.2">
      <c r="B988" s="21" t="str">
        <f t="shared" si="15"/>
        <v>AuroraWind2060RCP4.5</v>
      </c>
      <c r="C988" t="s">
        <v>264</v>
      </c>
      <c r="D988" t="s">
        <v>1</v>
      </c>
      <c r="E988" s="144" t="s">
        <v>193</v>
      </c>
      <c r="F988" s="144">
        <v>2060</v>
      </c>
      <c r="G988" s="147">
        <v>77.432458503838532</v>
      </c>
      <c r="H988" s="147">
        <v>83.427193800000012</v>
      </c>
      <c r="I988" s="147">
        <v>89.747600000000006</v>
      </c>
      <c r="J988" s="147">
        <v>96.06040560000001</v>
      </c>
      <c r="K988" s="147">
        <v>102.3771984</v>
      </c>
    </row>
    <row r="989" spans="2:11" x14ac:dyDescent="0.2">
      <c r="B989" s="21" t="str">
        <f t="shared" si="15"/>
        <v>AuroraWind2065RCP4.5</v>
      </c>
      <c r="C989" t="s">
        <v>264</v>
      </c>
      <c r="D989" t="s">
        <v>1</v>
      </c>
      <c r="E989" s="144" t="s">
        <v>193</v>
      </c>
      <c r="F989" s="144">
        <v>2065</v>
      </c>
      <c r="G989" s="147">
        <v>77.483179461591305</v>
      </c>
      <c r="H989" s="147">
        <v>83.475200400000006</v>
      </c>
      <c r="I989" s="147">
        <v>89.792100000000005</v>
      </c>
      <c r="J989" s="147">
        <v>96.102306800000008</v>
      </c>
      <c r="K989" s="147">
        <v>102.4157532</v>
      </c>
    </row>
    <row r="990" spans="2:11" x14ac:dyDescent="0.2">
      <c r="B990" s="21" t="str">
        <f t="shared" si="15"/>
        <v>AuroraWind2070RCP4.5</v>
      </c>
      <c r="C990" t="s">
        <v>264</v>
      </c>
      <c r="D990" t="s">
        <v>1</v>
      </c>
      <c r="E990" s="144" t="s">
        <v>193</v>
      </c>
      <c r="F990" s="144">
        <v>2070</v>
      </c>
      <c r="G990" s="147">
        <v>77.533900419344064</v>
      </c>
      <c r="H990" s="147">
        <v>83.523207000000014</v>
      </c>
      <c r="I990" s="147">
        <v>89.836600000000004</v>
      </c>
      <c r="J990" s="147">
        <v>96.144208000000006</v>
      </c>
      <c r="K990" s="147">
        <v>102.454308</v>
      </c>
    </row>
    <row r="991" spans="2:11" x14ac:dyDescent="0.2">
      <c r="B991" s="21" t="str">
        <f t="shared" si="15"/>
        <v>AuroraWind2075RCP4.5</v>
      </c>
      <c r="C991" t="s">
        <v>264</v>
      </c>
      <c r="D991" t="s">
        <v>1</v>
      </c>
      <c r="E991" s="144" t="s">
        <v>193</v>
      </c>
      <c r="F991" s="144">
        <v>2075</v>
      </c>
      <c r="G991" s="147">
        <v>77.608188690800134</v>
      </c>
      <c r="H991" s="147">
        <v>83.625290000000007</v>
      </c>
      <c r="I991" s="147">
        <v>89.973066666666668</v>
      </c>
      <c r="J991" s="147">
        <v>96.309273333333337</v>
      </c>
      <c r="K991" s="147">
        <v>102.64877300000001</v>
      </c>
    </row>
    <row r="992" spans="2:11" x14ac:dyDescent="0.2">
      <c r="B992" s="21" t="str">
        <f t="shared" si="15"/>
        <v>AuroraWind2080RCP4.5</v>
      </c>
      <c r="C992" t="s">
        <v>264</v>
      </c>
      <c r="D992" t="s">
        <v>1</v>
      </c>
      <c r="E992" s="144" t="s">
        <v>193</v>
      </c>
      <c r="F992" s="144">
        <v>2080</v>
      </c>
      <c r="G992" s="147">
        <v>77.682476962256217</v>
      </c>
      <c r="H992" s="147">
        <v>83.727373000000014</v>
      </c>
      <c r="I992" s="147">
        <v>90.109533333333331</v>
      </c>
      <c r="J992" s="147">
        <v>96.474338666666668</v>
      </c>
      <c r="K992" s="147">
        <v>102.843238</v>
      </c>
    </row>
    <row r="993" spans="2:11" x14ac:dyDescent="0.2">
      <c r="B993" s="21" t="str">
        <f t="shared" si="15"/>
        <v>AuroraWind2085RCP4.5</v>
      </c>
      <c r="C993" t="s">
        <v>264</v>
      </c>
      <c r="D993" t="s">
        <v>1</v>
      </c>
      <c r="E993" s="144" t="s">
        <v>193</v>
      </c>
      <c r="F993" s="144">
        <v>2085</v>
      </c>
      <c r="G993" s="147">
        <v>77.756765233712287</v>
      </c>
      <c r="H993" s="147">
        <v>83.829456000000008</v>
      </c>
      <c r="I993" s="147">
        <v>90.246000000000009</v>
      </c>
      <c r="J993" s="147">
        <v>96.639404000000013</v>
      </c>
      <c r="K993" s="147">
        <v>103.03770299999999</v>
      </c>
    </row>
    <row r="994" spans="2:11" x14ac:dyDescent="0.2">
      <c r="B994" s="21" t="str">
        <f t="shared" si="15"/>
        <v>AuroraWind2090RCP4.5</v>
      </c>
      <c r="C994" t="s">
        <v>264</v>
      </c>
      <c r="D994" t="s">
        <v>1</v>
      </c>
      <c r="E994" s="144" t="s">
        <v>193</v>
      </c>
      <c r="F994" s="144">
        <v>2090</v>
      </c>
      <c r="G994" s="147">
        <v>77.831053505168356</v>
      </c>
      <c r="H994" s="147">
        <v>83.931539000000001</v>
      </c>
      <c r="I994" s="147">
        <v>90.382466666666673</v>
      </c>
      <c r="J994" s="147">
        <v>96.804469333333344</v>
      </c>
      <c r="K994" s="147">
        <v>103.232168</v>
      </c>
    </row>
    <row r="995" spans="2:11" x14ac:dyDescent="0.2">
      <c r="B995" s="21" t="str">
        <f t="shared" si="15"/>
        <v>AuroraWind2095RCP4.5</v>
      </c>
      <c r="C995" t="s">
        <v>264</v>
      </c>
      <c r="D995" t="s">
        <v>1</v>
      </c>
      <c r="E995" s="144" t="s">
        <v>193</v>
      </c>
      <c r="F995" s="144">
        <v>2095</v>
      </c>
      <c r="G995" s="147">
        <v>77.905341776624439</v>
      </c>
      <c r="H995" s="147">
        <v>84.033622000000008</v>
      </c>
      <c r="I995" s="147">
        <v>90.518933333333337</v>
      </c>
      <c r="J995" s="147">
        <v>96.969534666666675</v>
      </c>
      <c r="K995" s="147">
        <v>103.42663300000001</v>
      </c>
    </row>
    <row r="996" spans="2:11" x14ac:dyDescent="0.2">
      <c r="B996" s="21" t="str">
        <f t="shared" si="15"/>
        <v>AuroraWind2100RCP4.5</v>
      </c>
      <c r="C996" t="s">
        <v>264</v>
      </c>
      <c r="D996" t="s">
        <v>1</v>
      </c>
      <c r="E996" s="144" t="s">
        <v>193</v>
      </c>
      <c r="F996" s="144">
        <v>2100</v>
      </c>
      <c r="G996" s="147">
        <v>77.979630048080509</v>
      </c>
      <c r="H996" s="147">
        <v>84.135705000000002</v>
      </c>
      <c r="I996" s="147">
        <v>90.6554</v>
      </c>
      <c r="J996" s="147">
        <v>97.134600000000006</v>
      </c>
      <c r="K996" s="147">
        <v>103.621098</v>
      </c>
    </row>
    <row r="997" spans="2:11" x14ac:dyDescent="0.2">
      <c r="B997" s="21" t="str">
        <f t="shared" si="15"/>
        <v>AuroraWind2023RCP6.0</v>
      </c>
      <c r="C997" t="s">
        <v>264</v>
      </c>
      <c r="D997" t="s">
        <v>1</v>
      </c>
      <c r="E997" s="144" t="s">
        <v>192</v>
      </c>
      <c r="F997" s="144">
        <v>2023</v>
      </c>
      <c r="G997" s="147">
        <v>77.13428075220105</v>
      </c>
      <c r="H997" s="147">
        <v>83.076249000000018</v>
      </c>
      <c r="I997" s="147">
        <v>89.329300000000003</v>
      </c>
      <c r="J997" s="147">
        <v>95.582351000000003</v>
      </c>
      <c r="K997" s="147">
        <v>101.835402</v>
      </c>
    </row>
    <row r="998" spans="2:11" x14ac:dyDescent="0.2">
      <c r="B998" s="21" t="str">
        <f t="shared" si="15"/>
        <v>AuroraWind2025RCP6.0</v>
      </c>
      <c r="C998" t="s">
        <v>264</v>
      </c>
      <c r="D998" t="s">
        <v>1</v>
      </c>
      <c r="E998" s="144" t="s">
        <v>192</v>
      </c>
      <c r="F998" s="144">
        <v>2025</v>
      </c>
      <c r="G998" s="147">
        <v>77.158616565264253</v>
      </c>
      <c r="H998" s="147">
        <v>83.110736500000016</v>
      </c>
      <c r="I998" s="147">
        <v>89.376766666666668</v>
      </c>
      <c r="J998" s="147">
        <v>95.641076166666664</v>
      </c>
      <c r="K998" s="147">
        <v>101.906424</v>
      </c>
    </row>
    <row r="999" spans="2:11" x14ac:dyDescent="0.2">
      <c r="B999" s="21" t="str">
        <f t="shared" si="15"/>
        <v>AuroraWind2030RCP6.0</v>
      </c>
      <c r="C999" t="s">
        <v>264</v>
      </c>
      <c r="D999" t="s">
        <v>1</v>
      </c>
      <c r="E999" s="144" t="s">
        <v>192</v>
      </c>
      <c r="F999" s="144">
        <v>2030</v>
      </c>
      <c r="G999" s="147">
        <v>77.182952378327442</v>
      </c>
      <c r="H999" s="147">
        <v>83.145224000000013</v>
      </c>
      <c r="I999" s="147">
        <v>89.424233333333333</v>
      </c>
      <c r="J999" s="147">
        <v>95.69980133333334</v>
      </c>
      <c r="K999" s="147">
        <v>101.977446</v>
      </c>
    </row>
    <row r="1000" spans="2:11" x14ac:dyDescent="0.2">
      <c r="B1000" s="21" t="str">
        <f t="shared" si="15"/>
        <v>AuroraWind2035RCP6.0</v>
      </c>
      <c r="C1000" t="s">
        <v>264</v>
      </c>
      <c r="D1000" t="s">
        <v>1</v>
      </c>
      <c r="E1000" s="144" t="s">
        <v>192</v>
      </c>
      <c r="F1000" s="144">
        <v>2035</v>
      </c>
      <c r="G1000" s="147">
        <v>77.207288191390646</v>
      </c>
      <c r="H1000" s="147">
        <v>83.17971150000001</v>
      </c>
      <c r="I1000" s="147">
        <v>89.471699999999998</v>
      </c>
      <c r="J1000" s="147">
        <v>95.758526500000016</v>
      </c>
      <c r="K1000" s="147">
        <v>102.048468</v>
      </c>
    </row>
    <row r="1001" spans="2:11" x14ac:dyDescent="0.2">
      <c r="B1001" s="21" t="str">
        <f t="shared" si="15"/>
        <v>AuroraWind2040RCP6.0</v>
      </c>
      <c r="C1001" t="s">
        <v>264</v>
      </c>
      <c r="D1001" t="s">
        <v>1</v>
      </c>
      <c r="E1001" s="144" t="s">
        <v>192</v>
      </c>
      <c r="F1001" s="144">
        <v>2040</v>
      </c>
      <c r="G1001" s="147">
        <v>77.231624004453849</v>
      </c>
      <c r="H1001" s="147">
        <v>83.214199000000008</v>
      </c>
      <c r="I1001" s="147">
        <v>89.519166666666663</v>
      </c>
      <c r="J1001" s="147">
        <v>95.817251666666678</v>
      </c>
      <c r="K1001" s="147">
        <v>102.11949</v>
      </c>
    </row>
    <row r="1002" spans="2:11" x14ac:dyDescent="0.2">
      <c r="B1002" s="21" t="str">
        <f t="shared" si="15"/>
        <v>AuroraWind2045RCP6.0</v>
      </c>
      <c r="C1002" t="s">
        <v>264</v>
      </c>
      <c r="D1002" t="s">
        <v>1</v>
      </c>
      <c r="E1002" s="144" t="s">
        <v>192</v>
      </c>
      <c r="F1002" s="144">
        <v>2045</v>
      </c>
      <c r="G1002" s="147">
        <v>77.255959817517038</v>
      </c>
      <c r="H1002" s="147">
        <v>83.248686500000005</v>
      </c>
      <c r="I1002" s="147">
        <v>89.566633333333328</v>
      </c>
      <c r="J1002" s="147">
        <v>95.87597683333334</v>
      </c>
      <c r="K1002" s="147">
        <v>102.190512</v>
      </c>
    </row>
    <row r="1003" spans="2:11" x14ac:dyDescent="0.2">
      <c r="B1003" s="21" t="str">
        <f t="shared" si="15"/>
        <v>AuroraWind2050RCP6.0</v>
      </c>
      <c r="C1003" t="s">
        <v>264</v>
      </c>
      <c r="D1003" t="s">
        <v>1</v>
      </c>
      <c r="E1003" s="144" t="s">
        <v>192</v>
      </c>
      <c r="F1003" s="144">
        <v>2050</v>
      </c>
      <c r="G1003" s="147">
        <v>77.331016588333</v>
      </c>
      <c r="H1003" s="147">
        <v>83.33118060000001</v>
      </c>
      <c r="I1003" s="147">
        <v>89.658599999999993</v>
      </c>
      <c r="J1003" s="147">
        <v>95.976603200000014</v>
      </c>
      <c r="K1003" s="147">
        <v>102.3000888</v>
      </c>
    </row>
    <row r="1004" spans="2:11" x14ac:dyDescent="0.2">
      <c r="B1004" s="21" t="str">
        <f t="shared" si="15"/>
        <v>AuroraWind2055RCP6.0</v>
      </c>
      <c r="C1004" t="s">
        <v>264</v>
      </c>
      <c r="D1004" t="s">
        <v>1</v>
      </c>
      <c r="E1004" s="144" t="s">
        <v>192</v>
      </c>
      <c r="F1004" s="144">
        <v>2055</v>
      </c>
      <c r="G1004" s="147">
        <v>77.381737546085773</v>
      </c>
      <c r="H1004" s="147">
        <v>83.379187200000004</v>
      </c>
      <c r="I1004" s="147">
        <v>89.703099999999992</v>
      </c>
      <c r="J1004" s="147">
        <v>96.018504400000012</v>
      </c>
      <c r="K1004" s="147">
        <v>102.3386436</v>
      </c>
    </row>
    <row r="1005" spans="2:11" x14ac:dyDescent="0.2">
      <c r="B1005" s="21" t="str">
        <f t="shared" si="15"/>
        <v>AuroraWind2060RCP6.0</v>
      </c>
      <c r="C1005" t="s">
        <v>264</v>
      </c>
      <c r="D1005" t="s">
        <v>1</v>
      </c>
      <c r="E1005" s="144" t="s">
        <v>192</v>
      </c>
      <c r="F1005" s="144">
        <v>2060</v>
      </c>
      <c r="G1005" s="147">
        <v>77.432458503838532</v>
      </c>
      <c r="H1005" s="147">
        <v>83.427193800000012</v>
      </c>
      <c r="I1005" s="147">
        <v>89.747600000000006</v>
      </c>
      <c r="J1005" s="147">
        <v>96.06040560000001</v>
      </c>
      <c r="K1005" s="147">
        <v>102.3771984</v>
      </c>
    </row>
    <row r="1006" spans="2:11" x14ac:dyDescent="0.2">
      <c r="B1006" s="21" t="str">
        <f t="shared" si="15"/>
        <v>AuroraWind2065RCP6.0</v>
      </c>
      <c r="C1006" t="s">
        <v>264</v>
      </c>
      <c r="D1006" t="s">
        <v>1</v>
      </c>
      <c r="E1006" s="144" t="s">
        <v>192</v>
      </c>
      <c r="F1006" s="144">
        <v>2065</v>
      </c>
      <c r="G1006" s="147">
        <v>77.483179461591305</v>
      </c>
      <c r="H1006" s="147">
        <v>83.475200400000006</v>
      </c>
      <c r="I1006" s="147">
        <v>89.792100000000005</v>
      </c>
      <c r="J1006" s="147">
        <v>96.102306800000008</v>
      </c>
      <c r="K1006" s="147">
        <v>102.4157532</v>
      </c>
    </row>
    <row r="1007" spans="2:11" x14ac:dyDescent="0.2">
      <c r="B1007" s="21" t="str">
        <f t="shared" si="15"/>
        <v>AuroraWind2070RCP6.0</v>
      </c>
      <c r="C1007" t="s">
        <v>264</v>
      </c>
      <c r="D1007" t="s">
        <v>1</v>
      </c>
      <c r="E1007" s="144" t="s">
        <v>192</v>
      </c>
      <c r="F1007" s="144">
        <v>2070</v>
      </c>
      <c r="G1007" s="147">
        <v>77.533900419344064</v>
      </c>
      <c r="H1007" s="147">
        <v>83.523207000000014</v>
      </c>
      <c r="I1007" s="147">
        <v>89.836600000000004</v>
      </c>
      <c r="J1007" s="147">
        <v>96.144208000000006</v>
      </c>
      <c r="K1007" s="147">
        <v>102.454308</v>
      </c>
    </row>
    <row r="1008" spans="2:11" x14ac:dyDescent="0.2">
      <c r="B1008" s="21" t="str">
        <f t="shared" si="15"/>
        <v>AuroraWind2075RCP6.0</v>
      </c>
      <c r="C1008" t="s">
        <v>264</v>
      </c>
      <c r="D1008" t="s">
        <v>1</v>
      </c>
      <c r="E1008" s="144" t="s">
        <v>192</v>
      </c>
      <c r="F1008" s="144">
        <v>2075</v>
      </c>
      <c r="G1008" s="147">
        <v>77.645332826528175</v>
      </c>
      <c r="H1008" s="147">
        <v>83.676331500000003</v>
      </c>
      <c r="I1008" s="147">
        <v>90.041300000000007</v>
      </c>
      <c r="J1008" s="147">
        <v>96.391806000000003</v>
      </c>
      <c r="K1008" s="147">
        <v>102.7460055</v>
      </c>
    </row>
    <row r="1009" spans="2:11" x14ac:dyDescent="0.2">
      <c r="B1009" s="21" t="str">
        <f t="shared" si="15"/>
        <v>AuroraWind2080RCP6.0</v>
      </c>
      <c r="C1009" t="s">
        <v>264</v>
      </c>
      <c r="D1009" t="s">
        <v>1</v>
      </c>
      <c r="E1009" s="144" t="s">
        <v>192</v>
      </c>
      <c r="F1009" s="144">
        <v>2080</v>
      </c>
      <c r="G1009" s="147">
        <v>77.756765233712287</v>
      </c>
      <c r="H1009" s="147">
        <v>83.829456000000008</v>
      </c>
      <c r="I1009" s="147">
        <v>90.246000000000009</v>
      </c>
      <c r="J1009" s="147">
        <v>96.639404000000013</v>
      </c>
      <c r="K1009" s="147">
        <v>103.03770299999999</v>
      </c>
    </row>
    <row r="1010" spans="2:11" x14ac:dyDescent="0.2">
      <c r="B1010" s="21" t="str">
        <f t="shared" si="15"/>
        <v>AuroraWind2085RCP6.0</v>
      </c>
      <c r="C1010" t="s">
        <v>264</v>
      </c>
      <c r="D1010" t="s">
        <v>1</v>
      </c>
      <c r="E1010" s="144" t="s">
        <v>192</v>
      </c>
      <c r="F1010" s="144">
        <v>2085</v>
      </c>
      <c r="G1010" s="147">
        <v>77.868197640896398</v>
      </c>
      <c r="H1010" s="147">
        <v>83.982580500000012</v>
      </c>
      <c r="I1010" s="147">
        <v>90.450699999999998</v>
      </c>
      <c r="J1010" s="147">
        <v>96.88700200000001</v>
      </c>
      <c r="K1010" s="147">
        <v>103.32940050000001</v>
      </c>
    </row>
    <row r="1011" spans="2:11" x14ac:dyDescent="0.2">
      <c r="B1011" s="21" t="str">
        <f t="shared" si="15"/>
        <v>AuroraWind2090RCP6.0</v>
      </c>
      <c r="C1011" t="s">
        <v>264</v>
      </c>
      <c r="D1011" t="s">
        <v>1</v>
      </c>
      <c r="E1011" s="144" t="s">
        <v>192</v>
      </c>
      <c r="F1011" s="144">
        <v>2090</v>
      </c>
      <c r="G1011" s="147">
        <v>78.238358165910284</v>
      </c>
      <c r="H1011" s="147">
        <v>84.455749000000012</v>
      </c>
      <c r="I1011" s="147">
        <v>91.049966666666663</v>
      </c>
      <c r="J1011" s="147">
        <v>97.594878333333341</v>
      </c>
      <c r="K1011" s="147">
        <v>104.14869</v>
      </c>
    </row>
    <row r="1012" spans="2:11" x14ac:dyDescent="0.2">
      <c r="B1012" s="21" t="str">
        <f t="shared" si="15"/>
        <v>AuroraWind2095RCP6.0</v>
      </c>
      <c r="C1012" t="s">
        <v>264</v>
      </c>
      <c r="D1012" t="s">
        <v>1</v>
      </c>
      <c r="E1012" s="144" t="s">
        <v>192</v>
      </c>
      <c r="F1012" s="144">
        <v>2095</v>
      </c>
      <c r="G1012" s="147">
        <v>78.497086283740046</v>
      </c>
      <c r="H1012" s="147">
        <v>84.775793000000007</v>
      </c>
      <c r="I1012" s="147">
        <v>91.444533333333339</v>
      </c>
      <c r="J1012" s="147">
        <v>98.055156666666662</v>
      </c>
      <c r="K1012" s="147">
        <v>104.67628199999999</v>
      </c>
    </row>
    <row r="1013" spans="2:11" x14ac:dyDescent="0.2">
      <c r="B1013" s="21" t="str">
        <f t="shared" si="15"/>
        <v>AuroraWind2100RCP6.0</v>
      </c>
      <c r="C1013" t="s">
        <v>264</v>
      </c>
      <c r="D1013" t="s">
        <v>1</v>
      </c>
      <c r="E1013" s="144" t="s">
        <v>192</v>
      </c>
      <c r="F1013" s="144">
        <v>2100</v>
      </c>
      <c r="G1013" s="147">
        <v>78.755814401569822</v>
      </c>
      <c r="H1013" s="147">
        <v>85.095837000000017</v>
      </c>
      <c r="I1013" s="147">
        <v>91.839100000000002</v>
      </c>
      <c r="J1013" s="147">
        <v>98.515434999999997</v>
      </c>
      <c r="K1013" s="147">
        <v>105.20387399999998</v>
      </c>
    </row>
    <row r="1014" spans="2:11" x14ac:dyDescent="0.2">
      <c r="B1014" s="21" t="str">
        <f t="shared" si="15"/>
        <v>AuroraWind2023RCP8.5</v>
      </c>
      <c r="C1014" t="s">
        <v>264</v>
      </c>
      <c r="D1014" t="s">
        <v>1</v>
      </c>
      <c r="E1014" s="144" t="s">
        <v>191</v>
      </c>
      <c r="F1014" s="144">
        <v>2023</v>
      </c>
      <c r="G1014" s="147">
        <v>77.13428075220105</v>
      </c>
      <c r="H1014" s="147">
        <v>83.076249000000018</v>
      </c>
      <c r="I1014" s="147">
        <v>89.329300000000003</v>
      </c>
      <c r="J1014" s="147">
        <v>95.582351000000003</v>
      </c>
      <c r="K1014" s="147">
        <v>101.835402</v>
      </c>
    </row>
    <row r="1015" spans="2:11" x14ac:dyDescent="0.2">
      <c r="B1015" s="21" t="str">
        <f t="shared" si="15"/>
        <v>AuroraWind2025RCP8.5</v>
      </c>
      <c r="C1015" t="s">
        <v>264</v>
      </c>
      <c r="D1015" t="s">
        <v>1</v>
      </c>
      <c r="E1015" s="144" t="s">
        <v>191</v>
      </c>
      <c r="F1015" s="144">
        <v>2025</v>
      </c>
      <c r="G1015" s="147">
        <v>77.182952378327442</v>
      </c>
      <c r="H1015" s="147">
        <v>83.145224000000013</v>
      </c>
      <c r="I1015" s="147">
        <v>89.424233333333333</v>
      </c>
      <c r="J1015" s="147">
        <v>95.69980133333334</v>
      </c>
      <c r="K1015" s="147">
        <v>101.977446</v>
      </c>
    </row>
    <row r="1016" spans="2:11" x14ac:dyDescent="0.2">
      <c r="B1016" s="21" t="str">
        <f t="shared" si="15"/>
        <v>AuroraWind2030RCP8.5</v>
      </c>
      <c r="C1016" t="s">
        <v>264</v>
      </c>
      <c r="D1016" t="s">
        <v>1</v>
      </c>
      <c r="E1016" s="144" t="s">
        <v>191</v>
      </c>
      <c r="F1016" s="144">
        <v>2030</v>
      </c>
      <c r="G1016" s="147">
        <v>77.231624004453849</v>
      </c>
      <c r="H1016" s="147">
        <v>83.214199000000008</v>
      </c>
      <c r="I1016" s="147">
        <v>89.519166666666663</v>
      </c>
      <c r="J1016" s="147">
        <v>95.817251666666678</v>
      </c>
      <c r="K1016" s="147">
        <v>102.11949</v>
      </c>
    </row>
    <row r="1017" spans="2:11" x14ac:dyDescent="0.2">
      <c r="B1017" s="21" t="str">
        <f t="shared" si="15"/>
        <v>AuroraWind2035RCP8.5</v>
      </c>
      <c r="C1017" t="s">
        <v>264</v>
      </c>
      <c r="D1017" t="s">
        <v>1</v>
      </c>
      <c r="E1017" s="144" t="s">
        <v>191</v>
      </c>
      <c r="F1017" s="144">
        <v>2035</v>
      </c>
      <c r="G1017" s="147">
        <v>77.280295630580241</v>
      </c>
      <c r="H1017" s="147">
        <v>83.283174000000002</v>
      </c>
      <c r="I1017" s="147">
        <v>89.614099999999993</v>
      </c>
      <c r="J1017" s="147">
        <v>95.934702000000016</v>
      </c>
      <c r="K1017" s="147">
        <v>102.261534</v>
      </c>
    </row>
    <row r="1018" spans="2:11" x14ac:dyDescent="0.2">
      <c r="B1018" s="21" t="str">
        <f t="shared" si="15"/>
        <v>AuroraWind2040RCP8.5</v>
      </c>
      <c r="C1018" t="s">
        <v>264</v>
      </c>
      <c r="D1018" t="s">
        <v>1</v>
      </c>
      <c r="E1018" s="144" t="s">
        <v>191</v>
      </c>
      <c r="F1018" s="144">
        <v>2040</v>
      </c>
      <c r="G1018" s="147">
        <v>77.364830560168187</v>
      </c>
      <c r="H1018" s="147">
        <v>83.363185000000001</v>
      </c>
      <c r="I1018" s="147">
        <v>89.688266666666664</v>
      </c>
      <c r="J1018" s="147">
        <v>96.004537333333346</v>
      </c>
      <c r="K1018" s="147">
        <v>102.32579199999999</v>
      </c>
    </row>
    <row r="1019" spans="2:11" x14ac:dyDescent="0.2">
      <c r="B1019" s="21" t="str">
        <f t="shared" si="15"/>
        <v>AuroraWind2045RCP8.5</v>
      </c>
      <c r="C1019" t="s">
        <v>264</v>
      </c>
      <c r="D1019" t="s">
        <v>1</v>
      </c>
      <c r="E1019" s="144" t="s">
        <v>191</v>
      </c>
      <c r="F1019" s="144">
        <v>2045</v>
      </c>
      <c r="G1019" s="147">
        <v>77.449365489756119</v>
      </c>
      <c r="H1019" s="147">
        <v>83.443196000000015</v>
      </c>
      <c r="I1019" s="147">
        <v>89.762433333333334</v>
      </c>
      <c r="J1019" s="147">
        <v>96.074372666666676</v>
      </c>
      <c r="K1019" s="147">
        <v>102.39005</v>
      </c>
    </row>
    <row r="1020" spans="2:11" x14ac:dyDescent="0.2">
      <c r="B1020" s="21" t="str">
        <f t="shared" si="15"/>
        <v>AuroraWind2050RCP8.5</v>
      </c>
      <c r="C1020" t="s">
        <v>264</v>
      </c>
      <c r="D1020" t="s">
        <v>1</v>
      </c>
      <c r="E1020" s="144" t="s">
        <v>191</v>
      </c>
      <c r="F1020" s="144">
        <v>2050</v>
      </c>
      <c r="G1020" s="147">
        <v>77.682476962256217</v>
      </c>
      <c r="H1020" s="147">
        <v>83.727373000000014</v>
      </c>
      <c r="I1020" s="147">
        <v>90.109533333333331</v>
      </c>
      <c r="J1020" s="147">
        <v>96.474338666666668</v>
      </c>
      <c r="K1020" s="147">
        <v>102.843238</v>
      </c>
    </row>
    <row r="1021" spans="2:11" x14ac:dyDescent="0.2">
      <c r="B1021" s="21" t="str">
        <f t="shared" si="15"/>
        <v>AuroraWind2055RCP8.5</v>
      </c>
      <c r="C1021" t="s">
        <v>264</v>
      </c>
      <c r="D1021" t="s">
        <v>1</v>
      </c>
      <c r="E1021" s="144" t="s">
        <v>191</v>
      </c>
      <c r="F1021" s="144">
        <v>2055</v>
      </c>
      <c r="G1021" s="147">
        <v>77.831053505168356</v>
      </c>
      <c r="H1021" s="147">
        <v>83.931539000000001</v>
      </c>
      <c r="I1021" s="147">
        <v>90.382466666666673</v>
      </c>
      <c r="J1021" s="147">
        <v>96.804469333333344</v>
      </c>
      <c r="K1021" s="147">
        <v>103.232168</v>
      </c>
    </row>
    <row r="1022" spans="2:11" x14ac:dyDescent="0.2">
      <c r="B1022" s="21" t="str">
        <f t="shared" si="15"/>
        <v>AuroraWind2060RCP8.5</v>
      </c>
      <c r="C1022" t="s">
        <v>264</v>
      </c>
      <c r="D1022" t="s">
        <v>1</v>
      </c>
      <c r="E1022" s="144" t="s">
        <v>191</v>
      </c>
      <c r="F1022" s="144">
        <v>2060</v>
      </c>
      <c r="G1022" s="147">
        <v>78.238358165910284</v>
      </c>
      <c r="H1022" s="147">
        <v>84.455749000000012</v>
      </c>
      <c r="I1022" s="147">
        <v>91.049966666666663</v>
      </c>
      <c r="J1022" s="147">
        <v>97.594878333333341</v>
      </c>
      <c r="K1022" s="147">
        <v>104.14869</v>
      </c>
    </row>
    <row r="1023" spans="2:11" x14ac:dyDescent="0.2">
      <c r="B1023" s="21" t="str">
        <f t="shared" si="15"/>
        <v>AuroraWind2065RCP8.5</v>
      </c>
      <c r="C1023" t="s">
        <v>264</v>
      </c>
      <c r="D1023" t="s">
        <v>1</v>
      </c>
      <c r="E1023" s="144" t="s">
        <v>191</v>
      </c>
      <c r="F1023" s="144">
        <v>2065</v>
      </c>
      <c r="G1023" s="147">
        <v>78.497086283740046</v>
      </c>
      <c r="H1023" s="147">
        <v>84.775793000000007</v>
      </c>
      <c r="I1023" s="147">
        <v>91.444533333333339</v>
      </c>
      <c r="J1023" s="147">
        <v>98.055156666666662</v>
      </c>
      <c r="K1023" s="147">
        <v>104.67628199999999</v>
      </c>
    </row>
    <row r="1024" spans="2:11" x14ac:dyDescent="0.2">
      <c r="B1024" s="21" t="str">
        <f t="shared" si="15"/>
        <v>AuroraWind2070RCP8.5</v>
      </c>
      <c r="C1024" t="s">
        <v>264</v>
      </c>
      <c r="D1024" t="s">
        <v>1</v>
      </c>
      <c r="E1024" s="144" t="s">
        <v>191</v>
      </c>
      <c r="F1024" s="144">
        <v>2070</v>
      </c>
      <c r="G1024" s="147">
        <v>78.953062570608367</v>
      </c>
      <c r="H1024" s="147">
        <v>85.36070100000002</v>
      </c>
      <c r="I1024" s="147">
        <v>92.189166666666665</v>
      </c>
      <c r="J1024" s="147">
        <v>98.93762133333334</v>
      </c>
      <c r="K1024" s="147">
        <v>105.69764599999999</v>
      </c>
    </row>
    <row r="1025" spans="2:11" x14ac:dyDescent="0.2">
      <c r="B1025" s="21" t="str">
        <f t="shared" si="15"/>
        <v>AuroraWind2075RCP8.5</v>
      </c>
      <c r="C1025" t="s">
        <v>264</v>
      </c>
      <c r="D1025" t="s">
        <v>1</v>
      </c>
      <c r="E1025" s="144" t="s">
        <v>191</v>
      </c>
      <c r="F1025" s="144">
        <v>2075</v>
      </c>
      <c r="G1025" s="147">
        <v>79.150310739646898</v>
      </c>
      <c r="H1025" s="147">
        <v>85.625565000000009</v>
      </c>
      <c r="I1025" s="147">
        <v>92.539233333333343</v>
      </c>
      <c r="J1025" s="147">
        <v>99.359807666666669</v>
      </c>
      <c r="K1025" s="147">
        <v>106.191418</v>
      </c>
    </row>
    <row r="1026" spans="2:11" x14ac:dyDescent="0.2">
      <c r="B1026" s="21" t="str">
        <f t="shared" si="15"/>
        <v>AuroraWind2080RCP8.5</v>
      </c>
      <c r="C1026" t="s">
        <v>264</v>
      </c>
      <c r="D1026" t="s">
        <v>1</v>
      </c>
      <c r="E1026" s="144" t="s">
        <v>191</v>
      </c>
      <c r="F1026" s="144">
        <v>2080</v>
      </c>
      <c r="G1026" s="147">
        <v>79.347558908685443</v>
      </c>
      <c r="H1026" s="147">
        <v>85.890429000000012</v>
      </c>
      <c r="I1026" s="147">
        <v>92.889300000000006</v>
      </c>
      <c r="J1026" s="147">
        <v>99.781994000000012</v>
      </c>
      <c r="K1026" s="147">
        <v>106.68519000000001</v>
      </c>
    </row>
    <row r="1027" spans="2:11" x14ac:dyDescent="0.2">
      <c r="B1027" s="21" t="str">
        <f t="shared" si="15"/>
        <v>AuroraWind2085RCP8.5</v>
      </c>
      <c r="C1027" t="s">
        <v>264</v>
      </c>
      <c r="D1027" t="s">
        <v>1</v>
      </c>
      <c r="E1027" s="144" t="s">
        <v>191</v>
      </c>
      <c r="F1027" s="144">
        <v>2085</v>
      </c>
      <c r="G1027" s="147">
        <v>79.447463825471203</v>
      </c>
      <c r="H1027" s="147">
        <v>86.022861000000006</v>
      </c>
      <c r="I1027" s="147">
        <v>93.067300000000003</v>
      </c>
      <c r="J1027" s="147">
        <v>99.991500000000002</v>
      </c>
      <c r="K1027" s="147">
        <v>106.933767</v>
      </c>
    </row>
    <row r="1028" spans="2:11" x14ac:dyDescent="0.2">
      <c r="B1028" s="21" t="str">
        <f t="shared" si="15"/>
        <v>AuroraWind2090RCP8.5</v>
      </c>
      <c r="C1028" t="s">
        <v>264</v>
      </c>
      <c r="D1028" t="s">
        <v>1</v>
      </c>
      <c r="E1028" s="144" t="s">
        <v>191</v>
      </c>
      <c r="F1028" s="144">
        <v>2090</v>
      </c>
      <c r="G1028" s="147">
        <v>79.54736874225695</v>
      </c>
      <c r="H1028" s="147">
        <v>86.155293</v>
      </c>
      <c r="I1028" s="147">
        <v>93.2453</v>
      </c>
      <c r="J1028" s="147">
        <v>100.20100600000001</v>
      </c>
      <c r="K1028" s="147">
        <v>107.182344</v>
      </c>
    </row>
    <row r="1029" spans="2:11" x14ac:dyDescent="0.2">
      <c r="B1029" s="21" t="str">
        <f t="shared" si="15"/>
        <v>AuroraWind2095RCP8.5</v>
      </c>
      <c r="C1029" t="s">
        <v>264</v>
      </c>
      <c r="D1029" t="s">
        <v>1</v>
      </c>
      <c r="E1029" s="144" t="s">
        <v>191</v>
      </c>
      <c r="F1029" s="144">
        <v>2095</v>
      </c>
      <c r="G1029" s="147">
        <v>79.54736874225695</v>
      </c>
      <c r="H1029" s="147">
        <v>86.155293</v>
      </c>
      <c r="I1029" s="147">
        <v>93.2453</v>
      </c>
      <c r="J1029" s="147">
        <v>100.20100600000001</v>
      </c>
      <c r="K1029" s="147">
        <v>107.182344</v>
      </c>
    </row>
    <row r="1030" spans="2:11" x14ac:dyDescent="0.2">
      <c r="B1030" s="21" t="str">
        <f t="shared" si="15"/>
        <v>AuroraWind2100RCP8.5</v>
      </c>
      <c r="C1030" t="s">
        <v>264</v>
      </c>
      <c r="D1030" t="s">
        <v>1</v>
      </c>
      <c r="E1030" s="144" t="s">
        <v>191</v>
      </c>
      <c r="F1030" s="144">
        <v>2100</v>
      </c>
      <c r="G1030" s="147">
        <v>79.54736874225695</v>
      </c>
      <c r="H1030" s="147">
        <v>86.155293</v>
      </c>
      <c r="I1030" s="147">
        <v>93.2453</v>
      </c>
      <c r="J1030" s="147">
        <v>100.20100600000001</v>
      </c>
      <c r="K1030" s="147">
        <v>107.182344</v>
      </c>
    </row>
    <row r="1031" spans="2:11" x14ac:dyDescent="0.2">
      <c r="B1031" s="21" t="str">
        <f t="shared" si="15"/>
        <v>BancroftIce Accretion2023RCP4.5</v>
      </c>
      <c r="C1031" t="s">
        <v>265</v>
      </c>
      <c r="D1031" t="s">
        <v>486</v>
      </c>
      <c r="E1031" s="144" t="s">
        <v>193</v>
      </c>
      <c r="F1031" s="144">
        <v>2023</v>
      </c>
      <c r="G1031" s="147">
        <v>17.187399061897288</v>
      </c>
      <c r="H1031" s="147">
        <v>20.480249999999998</v>
      </c>
      <c r="I1031" s="147">
        <v>24.675000000000001</v>
      </c>
      <c r="J1031" s="147">
        <v>27.882749999999998</v>
      </c>
      <c r="K1031" s="147">
        <v>31.090499999999999</v>
      </c>
    </row>
    <row r="1032" spans="2:11" x14ac:dyDescent="0.2">
      <c r="B1032" s="21" t="str">
        <f t="shared" si="15"/>
        <v>BancroftIce Accretion2025RCP4.5</v>
      </c>
      <c r="C1032" t="s">
        <v>265</v>
      </c>
      <c r="D1032" t="s">
        <v>486</v>
      </c>
      <c r="E1032" s="144" t="s">
        <v>193</v>
      </c>
      <c r="F1032" s="144">
        <v>2025</v>
      </c>
      <c r="G1032" s="147">
        <v>17.207694573610055</v>
      </c>
      <c r="H1032" s="147">
        <v>20.500999999999998</v>
      </c>
      <c r="I1032" s="147">
        <v>24.695833333333333</v>
      </c>
      <c r="J1032" s="147">
        <v>27.901583333333331</v>
      </c>
      <c r="K1032" s="147">
        <v>31.111499999999999</v>
      </c>
    </row>
    <row r="1033" spans="2:11" x14ac:dyDescent="0.2">
      <c r="B1033" s="21" t="str">
        <f t="shared" si="15"/>
        <v>BancroftIce Accretion2030RCP4.5</v>
      </c>
      <c r="C1033" t="s">
        <v>265</v>
      </c>
      <c r="D1033" t="s">
        <v>486</v>
      </c>
      <c r="E1033" s="144" t="s">
        <v>193</v>
      </c>
      <c r="F1033" s="144">
        <v>2030</v>
      </c>
      <c r="G1033" s="147">
        <v>17.227990085322823</v>
      </c>
      <c r="H1033" s="147">
        <v>20.521749999999997</v>
      </c>
      <c r="I1033" s="147">
        <v>24.716666666666669</v>
      </c>
      <c r="J1033" s="147">
        <v>27.920416666666664</v>
      </c>
      <c r="K1033" s="147">
        <v>31.1325</v>
      </c>
    </row>
    <row r="1034" spans="2:11" x14ac:dyDescent="0.2">
      <c r="B1034" s="21" t="str">
        <f t="shared" si="15"/>
        <v>BancroftIce Accretion2035RCP4.5</v>
      </c>
      <c r="C1034" t="s">
        <v>265</v>
      </c>
      <c r="D1034" t="s">
        <v>486</v>
      </c>
      <c r="E1034" s="144" t="s">
        <v>193</v>
      </c>
      <c r="F1034" s="144">
        <v>2035</v>
      </c>
      <c r="G1034" s="147">
        <v>17.24828559703559</v>
      </c>
      <c r="H1034" s="147">
        <v>20.542499999999997</v>
      </c>
      <c r="I1034" s="147">
        <v>24.737500000000001</v>
      </c>
      <c r="J1034" s="147">
        <v>27.939249999999998</v>
      </c>
      <c r="K1034" s="147">
        <v>31.153500000000001</v>
      </c>
    </row>
    <row r="1035" spans="2:11" x14ac:dyDescent="0.2">
      <c r="B1035" s="21" t="str">
        <f t="shared" si="15"/>
        <v>BancroftIce Accretion2040RCP4.5</v>
      </c>
      <c r="C1035" t="s">
        <v>265</v>
      </c>
      <c r="D1035" t="s">
        <v>486</v>
      </c>
      <c r="E1035" s="144" t="s">
        <v>193</v>
      </c>
      <c r="F1035" s="144">
        <v>2040</v>
      </c>
      <c r="G1035" s="147">
        <v>17.268581108748354</v>
      </c>
      <c r="H1035" s="147">
        <v>20.56325</v>
      </c>
      <c r="I1035" s="147">
        <v>24.758333333333333</v>
      </c>
      <c r="J1035" s="147">
        <v>27.958083333333331</v>
      </c>
      <c r="K1035" s="147">
        <v>31.174499999999998</v>
      </c>
    </row>
    <row r="1036" spans="2:11" x14ac:dyDescent="0.2">
      <c r="B1036" s="21" t="str">
        <f t="shared" ref="B1036:B1099" si="16">C1036&amp;D1036&amp;F1036&amp;E1036</f>
        <v>BancroftIce Accretion2045RCP4.5</v>
      </c>
      <c r="C1036" t="s">
        <v>265</v>
      </c>
      <c r="D1036" t="s">
        <v>486</v>
      </c>
      <c r="E1036" s="144" t="s">
        <v>193</v>
      </c>
      <c r="F1036" s="144">
        <v>2045</v>
      </c>
      <c r="G1036" s="147">
        <v>17.288876620461121</v>
      </c>
      <c r="H1036" s="147">
        <v>20.584</v>
      </c>
      <c r="I1036" s="147">
        <v>24.779166666666669</v>
      </c>
      <c r="J1036" s="147">
        <v>27.976916666666664</v>
      </c>
      <c r="K1036" s="147">
        <v>31.195499999999999</v>
      </c>
    </row>
    <row r="1037" spans="2:11" x14ac:dyDescent="0.2">
      <c r="B1037" s="21" t="str">
        <f t="shared" si="16"/>
        <v>BancroftIce Accretion2050RCP4.5</v>
      </c>
      <c r="C1037" t="s">
        <v>265</v>
      </c>
      <c r="D1037" t="s">
        <v>486</v>
      </c>
      <c r="E1037" s="144" t="s">
        <v>193</v>
      </c>
      <c r="F1037" s="144">
        <v>2050</v>
      </c>
      <c r="G1037" s="147">
        <v>17.284817518118569</v>
      </c>
      <c r="H1037" s="147">
        <v>20.596450000000001</v>
      </c>
      <c r="I1037" s="147">
        <v>24.8</v>
      </c>
      <c r="J1037" s="147">
        <v>28.012699999999999</v>
      </c>
      <c r="K1037" s="147">
        <v>31.235399999999998</v>
      </c>
    </row>
    <row r="1038" spans="2:11" x14ac:dyDescent="0.2">
      <c r="B1038" s="21" t="str">
        <f t="shared" si="16"/>
        <v>BancroftIce Accretion2055RCP4.5</v>
      </c>
      <c r="C1038" t="s">
        <v>265</v>
      </c>
      <c r="D1038" t="s">
        <v>486</v>
      </c>
      <c r="E1038" s="144" t="s">
        <v>193</v>
      </c>
      <c r="F1038" s="144">
        <v>2055</v>
      </c>
      <c r="G1038" s="147">
        <v>17.26046290406325</v>
      </c>
      <c r="H1038" s="147">
        <v>20.588149999999999</v>
      </c>
      <c r="I1038" s="147">
        <v>24.8</v>
      </c>
      <c r="J1038" s="147">
        <v>28.029649999999997</v>
      </c>
      <c r="K1038" s="147">
        <v>31.254300000000001</v>
      </c>
    </row>
    <row r="1039" spans="2:11" x14ac:dyDescent="0.2">
      <c r="B1039" s="21" t="str">
        <f t="shared" si="16"/>
        <v>BancroftIce Accretion2060RCP4.5</v>
      </c>
      <c r="C1039" t="s">
        <v>265</v>
      </c>
      <c r="D1039" t="s">
        <v>486</v>
      </c>
      <c r="E1039" s="144" t="s">
        <v>193</v>
      </c>
      <c r="F1039" s="144">
        <v>2060</v>
      </c>
      <c r="G1039" s="147">
        <v>17.236108290007927</v>
      </c>
      <c r="H1039" s="147">
        <v>20.57985</v>
      </c>
      <c r="I1039" s="147">
        <v>24.8</v>
      </c>
      <c r="J1039" s="147">
        <v>28.046599999999998</v>
      </c>
      <c r="K1039" s="147">
        <v>31.273199999999999</v>
      </c>
    </row>
    <row r="1040" spans="2:11" x14ac:dyDescent="0.2">
      <c r="B1040" s="21" t="str">
        <f t="shared" si="16"/>
        <v>BancroftIce Accretion2065RCP4.5</v>
      </c>
      <c r="C1040" t="s">
        <v>265</v>
      </c>
      <c r="D1040" t="s">
        <v>486</v>
      </c>
      <c r="E1040" s="144" t="s">
        <v>193</v>
      </c>
      <c r="F1040" s="144">
        <v>2065</v>
      </c>
      <c r="G1040" s="147">
        <v>17.211753675952608</v>
      </c>
      <c r="H1040" s="147">
        <v>20.571549999999998</v>
      </c>
      <c r="I1040" s="147">
        <v>24.8</v>
      </c>
      <c r="J1040" s="147">
        <v>28.063549999999996</v>
      </c>
      <c r="K1040" s="147">
        <v>31.292100000000001</v>
      </c>
    </row>
    <row r="1041" spans="2:11" x14ac:dyDescent="0.2">
      <c r="B1041" s="21" t="str">
        <f t="shared" si="16"/>
        <v>BancroftIce Accretion2070RCP4.5</v>
      </c>
      <c r="C1041" t="s">
        <v>265</v>
      </c>
      <c r="D1041" t="s">
        <v>486</v>
      </c>
      <c r="E1041" s="144" t="s">
        <v>193</v>
      </c>
      <c r="F1041" s="144">
        <v>2070</v>
      </c>
      <c r="G1041" s="147">
        <v>17.187399061897288</v>
      </c>
      <c r="H1041" s="147">
        <v>20.56325</v>
      </c>
      <c r="I1041" s="147">
        <v>24.8</v>
      </c>
      <c r="J1041" s="147">
        <v>28.080499999999997</v>
      </c>
      <c r="K1041" s="147">
        <v>31.311</v>
      </c>
    </row>
    <row r="1042" spans="2:11" x14ac:dyDescent="0.2">
      <c r="B1042" s="21" t="str">
        <f t="shared" si="16"/>
        <v>BancroftIce Accretion2075RCP4.5</v>
      </c>
      <c r="C1042" t="s">
        <v>265</v>
      </c>
      <c r="D1042" t="s">
        <v>486</v>
      </c>
      <c r="E1042" s="144" t="s">
        <v>193</v>
      </c>
      <c r="F1042" s="144">
        <v>2075</v>
      </c>
      <c r="G1042" s="147">
        <v>17.285977261645012</v>
      </c>
      <c r="H1042" s="147">
        <v>20.694666666666667</v>
      </c>
      <c r="I1042" s="147">
        <v>24.979166666666668</v>
      </c>
      <c r="J1042" s="147">
        <v>28.292374999999996</v>
      </c>
      <c r="K1042" s="147">
        <v>31.557749999999999</v>
      </c>
    </row>
    <row r="1043" spans="2:11" x14ac:dyDescent="0.2">
      <c r="B1043" s="21" t="str">
        <f t="shared" si="16"/>
        <v>BancroftIce Accretion2080RCP4.5</v>
      </c>
      <c r="C1043" t="s">
        <v>265</v>
      </c>
      <c r="D1043" t="s">
        <v>486</v>
      </c>
      <c r="E1043" s="144" t="s">
        <v>193</v>
      </c>
      <c r="F1043" s="144">
        <v>2080</v>
      </c>
      <c r="G1043" s="147">
        <v>17.384555461392736</v>
      </c>
      <c r="H1043" s="147">
        <v>20.826083333333333</v>
      </c>
      <c r="I1043" s="147">
        <v>25.158333333333331</v>
      </c>
      <c r="J1043" s="147">
        <v>28.504249999999995</v>
      </c>
      <c r="K1043" s="147">
        <v>31.804500000000001</v>
      </c>
    </row>
    <row r="1044" spans="2:11" x14ac:dyDescent="0.2">
      <c r="B1044" s="21" t="str">
        <f t="shared" si="16"/>
        <v>BancroftIce Accretion2085RCP4.5</v>
      </c>
      <c r="C1044" t="s">
        <v>265</v>
      </c>
      <c r="D1044" t="s">
        <v>486</v>
      </c>
      <c r="E1044" s="144" t="s">
        <v>193</v>
      </c>
      <c r="F1044" s="144">
        <v>2085</v>
      </c>
      <c r="G1044" s="147">
        <v>17.48313366114046</v>
      </c>
      <c r="H1044" s="147">
        <v>20.9575</v>
      </c>
      <c r="I1044" s="147">
        <v>25.337499999999999</v>
      </c>
      <c r="J1044" s="147">
        <v>28.716124999999998</v>
      </c>
      <c r="K1044" s="147">
        <v>32.051249999999996</v>
      </c>
    </row>
    <row r="1045" spans="2:11" x14ac:dyDescent="0.2">
      <c r="B1045" s="21" t="str">
        <f t="shared" si="16"/>
        <v>BancroftIce Accretion2090RCP4.5</v>
      </c>
      <c r="C1045" t="s">
        <v>265</v>
      </c>
      <c r="D1045" t="s">
        <v>486</v>
      </c>
      <c r="E1045" s="144" t="s">
        <v>193</v>
      </c>
      <c r="F1045" s="144">
        <v>2090</v>
      </c>
      <c r="G1045" s="147">
        <v>17.581711860888184</v>
      </c>
      <c r="H1045" s="147">
        <v>21.088916666666666</v>
      </c>
      <c r="I1045" s="147">
        <v>25.516666666666666</v>
      </c>
      <c r="J1045" s="147">
        <v>28.927999999999997</v>
      </c>
      <c r="K1045" s="147">
        <v>32.298000000000002</v>
      </c>
    </row>
    <row r="1046" spans="2:11" x14ac:dyDescent="0.2">
      <c r="B1046" s="21" t="str">
        <f t="shared" si="16"/>
        <v>BancroftIce Accretion2095RCP4.5</v>
      </c>
      <c r="C1046" t="s">
        <v>265</v>
      </c>
      <c r="D1046" t="s">
        <v>486</v>
      </c>
      <c r="E1046" s="144" t="s">
        <v>193</v>
      </c>
      <c r="F1046" s="144">
        <v>2095</v>
      </c>
      <c r="G1046" s="147">
        <v>17.680290060635908</v>
      </c>
      <c r="H1046" s="147">
        <v>21.220333333333333</v>
      </c>
      <c r="I1046" s="147">
        <v>25.695833333333329</v>
      </c>
      <c r="J1046" s="147">
        <v>29.139874999999996</v>
      </c>
      <c r="K1046" s="147">
        <v>32.544750000000001</v>
      </c>
    </row>
    <row r="1047" spans="2:11" x14ac:dyDescent="0.2">
      <c r="B1047" s="21" t="str">
        <f t="shared" si="16"/>
        <v>BancroftIce Accretion2100RCP4.5</v>
      </c>
      <c r="C1047" t="s">
        <v>265</v>
      </c>
      <c r="D1047" t="s">
        <v>486</v>
      </c>
      <c r="E1047" s="144" t="s">
        <v>193</v>
      </c>
      <c r="F1047" s="144">
        <v>2100</v>
      </c>
      <c r="G1047" s="147">
        <v>17.778868260383632</v>
      </c>
      <c r="H1047" s="147">
        <v>21.351749999999999</v>
      </c>
      <c r="I1047" s="147">
        <v>25.874999999999996</v>
      </c>
      <c r="J1047" s="147">
        <v>29.351749999999996</v>
      </c>
      <c r="K1047" s="147">
        <v>32.791499999999999</v>
      </c>
    </row>
    <row r="1048" spans="2:11" x14ac:dyDescent="0.2">
      <c r="B1048" s="21" t="str">
        <f t="shared" si="16"/>
        <v>BancroftIce Accretion2023RCP6.0</v>
      </c>
      <c r="C1048" t="s">
        <v>265</v>
      </c>
      <c r="D1048" t="s">
        <v>486</v>
      </c>
      <c r="E1048" s="144" t="s">
        <v>192</v>
      </c>
      <c r="F1048" s="144">
        <v>2023</v>
      </c>
      <c r="G1048" s="147">
        <v>17.187399061897288</v>
      </c>
      <c r="H1048" s="147">
        <v>20.480249999999998</v>
      </c>
      <c r="I1048" s="147">
        <v>24.675000000000001</v>
      </c>
      <c r="J1048" s="147">
        <v>27.882749999999998</v>
      </c>
      <c r="K1048" s="147">
        <v>31.090499999999999</v>
      </c>
    </row>
    <row r="1049" spans="2:11" x14ac:dyDescent="0.2">
      <c r="B1049" s="21" t="str">
        <f t="shared" si="16"/>
        <v>BancroftIce Accretion2025RCP6.0</v>
      </c>
      <c r="C1049" t="s">
        <v>265</v>
      </c>
      <c r="D1049" t="s">
        <v>486</v>
      </c>
      <c r="E1049" s="144" t="s">
        <v>192</v>
      </c>
      <c r="F1049" s="144">
        <v>2025</v>
      </c>
      <c r="G1049" s="147">
        <v>17.207694573610055</v>
      </c>
      <c r="H1049" s="147">
        <v>20.500999999999998</v>
      </c>
      <c r="I1049" s="147">
        <v>24.695833333333333</v>
      </c>
      <c r="J1049" s="147">
        <v>27.901583333333331</v>
      </c>
      <c r="K1049" s="147">
        <v>31.111499999999999</v>
      </c>
    </row>
    <row r="1050" spans="2:11" x14ac:dyDescent="0.2">
      <c r="B1050" s="21" t="str">
        <f t="shared" si="16"/>
        <v>BancroftIce Accretion2030RCP6.0</v>
      </c>
      <c r="C1050" t="s">
        <v>265</v>
      </c>
      <c r="D1050" t="s">
        <v>486</v>
      </c>
      <c r="E1050" s="144" t="s">
        <v>192</v>
      </c>
      <c r="F1050" s="144">
        <v>2030</v>
      </c>
      <c r="G1050" s="147">
        <v>17.227990085322823</v>
      </c>
      <c r="H1050" s="147">
        <v>20.521749999999997</v>
      </c>
      <c r="I1050" s="147">
        <v>24.716666666666669</v>
      </c>
      <c r="J1050" s="147">
        <v>27.920416666666664</v>
      </c>
      <c r="K1050" s="147">
        <v>31.1325</v>
      </c>
    </row>
    <row r="1051" spans="2:11" x14ac:dyDescent="0.2">
      <c r="B1051" s="21" t="str">
        <f t="shared" si="16"/>
        <v>BancroftIce Accretion2035RCP6.0</v>
      </c>
      <c r="C1051" t="s">
        <v>265</v>
      </c>
      <c r="D1051" t="s">
        <v>486</v>
      </c>
      <c r="E1051" s="144" t="s">
        <v>192</v>
      </c>
      <c r="F1051" s="144">
        <v>2035</v>
      </c>
      <c r="G1051" s="147">
        <v>17.24828559703559</v>
      </c>
      <c r="H1051" s="147">
        <v>20.542499999999997</v>
      </c>
      <c r="I1051" s="147">
        <v>24.737500000000001</v>
      </c>
      <c r="J1051" s="147">
        <v>27.939249999999998</v>
      </c>
      <c r="K1051" s="147">
        <v>31.153500000000001</v>
      </c>
    </row>
    <row r="1052" spans="2:11" x14ac:dyDescent="0.2">
      <c r="B1052" s="21" t="str">
        <f t="shared" si="16"/>
        <v>BancroftIce Accretion2040RCP6.0</v>
      </c>
      <c r="C1052" t="s">
        <v>265</v>
      </c>
      <c r="D1052" t="s">
        <v>486</v>
      </c>
      <c r="E1052" s="144" t="s">
        <v>192</v>
      </c>
      <c r="F1052" s="144">
        <v>2040</v>
      </c>
      <c r="G1052" s="147">
        <v>17.268581108748354</v>
      </c>
      <c r="H1052" s="147">
        <v>20.56325</v>
      </c>
      <c r="I1052" s="147">
        <v>24.758333333333333</v>
      </c>
      <c r="J1052" s="147">
        <v>27.958083333333331</v>
      </c>
      <c r="K1052" s="147">
        <v>31.174499999999998</v>
      </c>
    </row>
    <row r="1053" spans="2:11" x14ac:dyDescent="0.2">
      <c r="B1053" s="21" t="str">
        <f t="shared" si="16"/>
        <v>BancroftIce Accretion2045RCP6.0</v>
      </c>
      <c r="C1053" t="s">
        <v>265</v>
      </c>
      <c r="D1053" t="s">
        <v>486</v>
      </c>
      <c r="E1053" s="144" t="s">
        <v>192</v>
      </c>
      <c r="F1053" s="144">
        <v>2045</v>
      </c>
      <c r="G1053" s="147">
        <v>17.288876620461121</v>
      </c>
      <c r="H1053" s="147">
        <v>20.584</v>
      </c>
      <c r="I1053" s="147">
        <v>24.779166666666669</v>
      </c>
      <c r="J1053" s="147">
        <v>27.976916666666664</v>
      </c>
      <c r="K1053" s="147">
        <v>31.195499999999999</v>
      </c>
    </row>
    <row r="1054" spans="2:11" x14ac:dyDescent="0.2">
      <c r="B1054" s="21" t="str">
        <f t="shared" si="16"/>
        <v>BancroftIce Accretion2050RCP6.0</v>
      </c>
      <c r="C1054" t="s">
        <v>265</v>
      </c>
      <c r="D1054" t="s">
        <v>486</v>
      </c>
      <c r="E1054" s="144" t="s">
        <v>192</v>
      </c>
      <c r="F1054" s="144">
        <v>2050</v>
      </c>
      <c r="G1054" s="147">
        <v>17.284817518118569</v>
      </c>
      <c r="H1054" s="147">
        <v>20.596450000000001</v>
      </c>
      <c r="I1054" s="147">
        <v>24.8</v>
      </c>
      <c r="J1054" s="147">
        <v>28.012699999999999</v>
      </c>
      <c r="K1054" s="147">
        <v>31.235399999999998</v>
      </c>
    </row>
    <row r="1055" spans="2:11" x14ac:dyDescent="0.2">
      <c r="B1055" s="21" t="str">
        <f t="shared" si="16"/>
        <v>BancroftIce Accretion2055RCP6.0</v>
      </c>
      <c r="C1055" t="s">
        <v>265</v>
      </c>
      <c r="D1055" t="s">
        <v>486</v>
      </c>
      <c r="E1055" s="144" t="s">
        <v>192</v>
      </c>
      <c r="F1055" s="144">
        <v>2055</v>
      </c>
      <c r="G1055" s="147">
        <v>17.26046290406325</v>
      </c>
      <c r="H1055" s="147">
        <v>20.588149999999999</v>
      </c>
      <c r="I1055" s="147">
        <v>24.8</v>
      </c>
      <c r="J1055" s="147">
        <v>28.029649999999997</v>
      </c>
      <c r="K1055" s="147">
        <v>31.254300000000001</v>
      </c>
    </row>
    <row r="1056" spans="2:11" x14ac:dyDescent="0.2">
      <c r="B1056" s="21" t="str">
        <f t="shared" si="16"/>
        <v>BancroftIce Accretion2060RCP6.0</v>
      </c>
      <c r="C1056" t="s">
        <v>265</v>
      </c>
      <c r="D1056" t="s">
        <v>486</v>
      </c>
      <c r="E1056" s="144" t="s">
        <v>192</v>
      </c>
      <c r="F1056" s="144">
        <v>2060</v>
      </c>
      <c r="G1056" s="147">
        <v>17.236108290007927</v>
      </c>
      <c r="H1056" s="147">
        <v>20.57985</v>
      </c>
      <c r="I1056" s="147">
        <v>24.8</v>
      </c>
      <c r="J1056" s="147">
        <v>28.046599999999998</v>
      </c>
      <c r="K1056" s="147">
        <v>31.273199999999999</v>
      </c>
    </row>
    <row r="1057" spans="2:11" x14ac:dyDescent="0.2">
      <c r="B1057" s="21" t="str">
        <f t="shared" si="16"/>
        <v>BancroftIce Accretion2065RCP6.0</v>
      </c>
      <c r="C1057" t="s">
        <v>265</v>
      </c>
      <c r="D1057" t="s">
        <v>486</v>
      </c>
      <c r="E1057" s="144" t="s">
        <v>192</v>
      </c>
      <c r="F1057" s="144">
        <v>2065</v>
      </c>
      <c r="G1057" s="147">
        <v>17.211753675952608</v>
      </c>
      <c r="H1057" s="147">
        <v>20.571549999999998</v>
      </c>
      <c r="I1057" s="147">
        <v>24.8</v>
      </c>
      <c r="J1057" s="147">
        <v>28.063549999999996</v>
      </c>
      <c r="K1057" s="147">
        <v>31.292100000000001</v>
      </c>
    </row>
    <row r="1058" spans="2:11" x14ac:dyDescent="0.2">
      <c r="B1058" s="21" t="str">
        <f t="shared" si="16"/>
        <v>BancroftIce Accretion2070RCP6.0</v>
      </c>
      <c r="C1058" t="s">
        <v>265</v>
      </c>
      <c r="D1058" t="s">
        <v>486</v>
      </c>
      <c r="E1058" s="144" t="s">
        <v>192</v>
      </c>
      <c r="F1058" s="144">
        <v>2070</v>
      </c>
      <c r="G1058" s="147">
        <v>17.187399061897288</v>
      </c>
      <c r="H1058" s="147">
        <v>20.56325</v>
      </c>
      <c r="I1058" s="147">
        <v>24.8</v>
      </c>
      <c r="J1058" s="147">
        <v>28.080499999999997</v>
      </c>
      <c r="K1058" s="147">
        <v>31.311</v>
      </c>
    </row>
    <row r="1059" spans="2:11" x14ac:dyDescent="0.2">
      <c r="B1059" s="21" t="str">
        <f t="shared" si="16"/>
        <v>BancroftIce Accretion2075RCP6.0</v>
      </c>
      <c r="C1059" t="s">
        <v>265</v>
      </c>
      <c r="D1059" t="s">
        <v>486</v>
      </c>
      <c r="E1059" s="144" t="s">
        <v>192</v>
      </c>
      <c r="F1059" s="144">
        <v>2075</v>
      </c>
      <c r="G1059" s="147">
        <v>17.335266361518876</v>
      </c>
      <c r="H1059" s="147">
        <v>20.760375</v>
      </c>
      <c r="I1059" s="147">
        <v>25.068750000000001</v>
      </c>
      <c r="J1059" s="147">
        <v>28.398312499999996</v>
      </c>
      <c r="K1059" s="147">
        <v>31.681125000000002</v>
      </c>
    </row>
    <row r="1060" spans="2:11" x14ac:dyDescent="0.2">
      <c r="B1060" s="21" t="str">
        <f t="shared" si="16"/>
        <v>BancroftIce Accretion2080RCP6.0</v>
      </c>
      <c r="C1060" t="s">
        <v>265</v>
      </c>
      <c r="D1060" t="s">
        <v>486</v>
      </c>
      <c r="E1060" s="144" t="s">
        <v>192</v>
      </c>
      <c r="F1060" s="144">
        <v>2080</v>
      </c>
      <c r="G1060" s="147">
        <v>17.48313366114046</v>
      </c>
      <c r="H1060" s="147">
        <v>20.9575</v>
      </c>
      <c r="I1060" s="147">
        <v>25.337499999999999</v>
      </c>
      <c r="J1060" s="147">
        <v>28.716124999999998</v>
      </c>
      <c r="K1060" s="147">
        <v>32.051249999999996</v>
      </c>
    </row>
    <row r="1061" spans="2:11" x14ac:dyDescent="0.2">
      <c r="B1061" s="21" t="str">
        <f t="shared" si="16"/>
        <v>BancroftIce Accretion2085RCP6.0</v>
      </c>
      <c r="C1061" t="s">
        <v>265</v>
      </c>
      <c r="D1061" t="s">
        <v>486</v>
      </c>
      <c r="E1061" s="144" t="s">
        <v>192</v>
      </c>
      <c r="F1061" s="144">
        <v>2085</v>
      </c>
      <c r="G1061" s="147">
        <v>17.631000960762044</v>
      </c>
      <c r="H1061" s="147">
        <v>21.154624999999999</v>
      </c>
      <c r="I1061" s="147">
        <v>25.606249999999996</v>
      </c>
      <c r="J1061" s="147">
        <v>29.033937499999997</v>
      </c>
      <c r="K1061" s="147">
        <v>32.421374999999998</v>
      </c>
    </row>
    <row r="1062" spans="2:11" x14ac:dyDescent="0.2">
      <c r="B1062" s="21" t="str">
        <f t="shared" si="16"/>
        <v>BancroftIce Accretion2090RCP6.0</v>
      </c>
      <c r="C1062" t="s">
        <v>265</v>
      </c>
      <c r="D1062" t="s">
        <v>486</v>
      </c>
      <c r="E1062" s="144" t="s">
        <v>192</v>
      </c>
      <c r="F1062" s="144">
        <v>2090</v>
      </c>
      <c r="G1062" s="147">
        <v>17.773069542751411</v>
      </c>
      <c r="H1062" s="147">
        <v>21.372499999999999</v>
      </c>
      <c r="I1062" s="147">
        <v>25.93333333333333</v>
      </c>
      <c r="J1062" s="147">
        <v>29.427083333333329</v>
      </c>
      <c r="K1062" s="147">
        <v>32.906999999999996</v>
      </c>
    </row>
    <row r="1063" spans="2:11" x14ac:dyDescent="0.2">
      <c r="B1063" s="21" t="str">
        <f t="shared" si="16"/>
        <v>BancroftIce Accretion2095RCP6.0</v>
      </c>
      <c r="C1063" t="s">
        <v>265</v>
      </c>
      <c r="D1063" t="s">
        <v>486</v>
      </c>
      <c r="E1063" s="144" t="s">
        <v>192</v>
      </c>
      <c r="F1063" s="144">
        <v>2095</v>
      </c>
      <c r="G1063" s="147">
        <v>17.767270825119194</v>
      </c>
      <c r="H1063" s="147">
        <v>21.393250000000002</v>
      </c>
      <c r="I1063" s="147">
        <v>25.991666666666667</v>
      </c>
      <c r="J1063" s="147">
        <v>29.502416666666662</v>
      </c>
      <c r="K1063" s="147">
        <v>33.022500000000001</v>
      </c>
    </row>
    <row r="1064" spans="2:11" x14ac:dyDescent="0.2">
      <c r="B1064" s="21" t="str">
        <f t="shared" si="16"/>
        <v>BancroftIce Accretion2100RCP6.0</v>
      </c>
      <c r="C1064" t="s">
        <v>265</v>
      </c>
      <c r="D1064" t="s">
        <v>486</v>
      </c>
      <c r="E1064" s="144" t="s">
        <v>192</v>
      </c>
      <c r="F1064" s="144">
        <v>2100</v>
      </c>
      <c r="G1064" s="147">
        <v>17.761472107486973</v>
      </c>
      <c r="H1064" s="147">
        <v>21.414000000000001</v>
      </c>
      <c r="I1064" s="147">
        <v>26.05</v>
      </c>
      <c r="J1064" s="147">
        <v>29.577749999999995</v>
      </c>
      <c r="K1064" s="147">
        <v>33.137999999999998</v>
      </c>
    </row>
    <row r="1065" spans="2:11" x14ac:dyDescent="0.2">
      <c r="B1065" s="21" t="str">
        <f t="shared" si="16"/>
        <v>BancroftIce Accretion2023RCP8.5</v>
      </c>
      <c r="C1065" t="s">
        <v>265</v>
      </c>
      <c r="D1065" t="s">
        <v>486</v>
      </c>
      <c r="E1065" s="144" t="s">
        <v>191</v>
      </c>
      <c r="F1065" s="144">
        <v>2023</v>
      </c>
      <c r="G1065" s="147">
        <v>17.187399061897288</v>
      </c>
      <c r="H1065" s="147">
        <v>20.480249999999998</v>
      </c>
      <c r="I1065" s="147">
        <v>24.675000000000001</v>
      </c>
      <c r="J1065" s="147">
        <v>27.882749999999998</v>
      </c>
      <c r="K1065" s="147">
        <v>31.090499999999999</v>
      </c>
    </row>
    <row r="1066" spans="2:11" x14ac:dyDescent="0.2">
      <c r="B1066" s="21" t="str">
        <f t="shared" si="16"/>
        <v>BancroftIce Accretion2025RCP8.5</v>
      </c>
      <c r="C1066" t="s">
        <v>265</v>
      </c>
      <c r="D1066" t="s">
        <v>486</v>
      </c>
      <c r="E1066" s="144" t="s">
        <v>191</v>
      </c>
      <c r="F1066" s="144">
        <v>2025</v>
      </c>
      <c r="G1066" s="147">
        <v>17.227990085322823</v>
      </c>
      <c r="H1066" s="147">
        <v>20.521749999999997</v>
      </c>
      <c r="I1066" s="147">
        <v>24.716666666666669</v>
      </c>
      <c r="J1066" s="147">
        <v>27.920416666666664</v>
      </c>
      <c r="K1066" s="147">
        <v>31.1325</v>
      </c>
    </row>
    <row r="1067" spans="2:11" x14ac:dyDescent="0.2">
      <c r="B1067" s="21" t="str">
        <f t="shared" si="16"/>
        <v>BancroftIce Accretion2030RCP8.5</v>
      </c>
      <c r="C1067" t="s">
        <v>265</v>
      </c>
      <c r="D1067" t="s">
        <v>486</v>
      </c>
      <c r="E1067" s="144" t="s">
        <v>191</v>
      </c>
      <c r="F1067" s="144">
        <v>2030</v>
      </c>
      <c r="G1067" s="147">
        <v>17.268581108748354</v>
      </c>
      <c r="H1067" s="147">
        <v>20.56325</v>
      </c>
      <c r="I1067" s="147">
        <v>24.758333333333333</v>
      </c>
      <c r="J1067" s="147">
        <v>27.958083333333331</v>
      </c>
      <c r="K1067" s="147">
        <v>31.174499999999998</v>
      </c>
    </row>
    <row r="1068" spans="2:11" x14ac:dyDescent="0.2">
      <c r="B1068" s="21" t="str">
        <f t="shared" si="16"/>
        <v>BancroftIce Accretion2035RCP8.5</v>
      </c>
      <c r="C1068" t="s">
        <v>265</v>
      </c>
      <c r="D1068" t="s">
        <v>486</v>
      </c>
      <c r="E1068" s="144" t="s">
        <v>191</v>
      </c>
      <c r="F1068" s="144">
        <v>2035</v>
      </c>
      <c r="G1068" s="147">
        <v>17.309172132173888</v>
      </c>
      <c r="H1068" s="147">
        <v>20.604749999999999</v>
      </c>
      <c r="I1068" s="147">
        <v>24.8</v>
      </c>
      <c r="J1068" s="147">
        <v>27.995749999999997</v>
      </c>
      <c r="K1068" s="147">
        <v>31.2165</v>
      </c>
    </row>
    <row r="1069" spans="2:11" x14ac:dyDescent="0.2">
      <c r="B1069" s="21" t="str">
        <f t="shared" si="16"/>
        <v>BancroftIce Accretion2040RCP8.5</v>
      </c>
      <c r="C1069" t="s">
        <v>265</v>
      </c>
      <c r="D1069" t="s">
        <v>486</v>
      </c>
      <c r="E1069" s="144" t="s">
        <v>191</v>
      </c>
      <c r="F1069" s="144">
        <v>2040</v>
      </c>
      <c r="G1069" s="147">
        <v>17.268581108748354</v>
      </c>
      <c r="H1069" s="147">
        <v>20.590916666666665</v>
      </c>
      <c r="I1069" s="147">
        <v>24.8</v>
      </c>
      <c r="J1069" s="147">
        <v>28.023999999999997</v>
      </c>
      <c r="K1069" s="147">
        <v>31.248000000000001</v>
      </c>
    </row>
    <row r="1070" spans="2:11" x14ac:dyDescent="0.2">
      <c r="B1070" s="21" t="str">
        <f t="shared" si="16"/>
        <v>BancroftIce Accretion2045RCP8.5</v>
      </c>
      <c r="C1070" t="s">
        <v>265</v>
      </c>
      <c r="D1070" t="s">
        <v>486</v>
      </c>
      <c r="E1070" s="144" t="s">
        <v>191</v>
      </c>
      <c r="F1070" s="144">
        <v>2045</v>
      </c>
      <c r="G1070" s="147">
        <v>17.227990085322823</v>
      </c>
      <c r="H1070" s="147">
        <v>20.577083333333334</v>
      </c>
      <c r="I1070" s="147">
        <v>24.8</v>
      </c>
      <c r="J1070" s="147">
        <v>28.052249999999997</v>
      </c>
      <c r="K1070" s="147">
        <v>31.279499999999999</v>
      </c>
    </row>
    <row r="1071" spans="2:11" x14ac:dyDescent="0.2">
      <c r="B1071" s="21" t="str">
        <f t="shared" si="16"/>
        <v>BancroftIce Accretion2050RCP8.5</v>
      </c>
      <c r="C1071" t="s">
        <v>265</v>
      </c>
      <c r="D1071" t="s">
        <v>486</v>
      </c>
      <c r="E1071" s="144" t="s">
        <v>191</v>
      </c>
      <c r="F1071" s="144">
        <v>2050</v>
      </c>
      <c r="G1071" s="147">
        <v>17.384555461392736</v>
      </c>
      <c r="H1071" s="147">
        <v>20.826083333333333</v>
      </c>
      <c r="I1071" s="147">
        <v>25.158333333333331</v>
      </c>
      <c r="J1071" s="147">
        <v>28.504249999999995</v>
      </c>
      <c r="K1071" s="147">
        <v>31.804500000000001</v>
      </c>
    </row>
    <row r="1072" spans="2:11" x14ac:dyDescent="0.2">
      <c r="B1072" s="21" t="str">
        <f t="shared" si="16"/>
        <v>BancroftIce Accretion2055RCP8.5</v>
      </c>
      <c r="C1072" t="s">
        <v>265</v>
      </c>
      <c r="D1072" t="s">
        <v>486</v>
      </c>
      <c r="E1072" s="144" t="s">
        <v>191</v>
      </c>
      <c r="F1072" s="144">
        <v>2055</v>
      </c>
      <c r="G1072" s="147">
        <v>17.581711860888184</v>
      </c>
      <c r="H1072" s="147">
        <v>21.088916666666666</v>
      </c>
      <c r="I1072" s="147">
        <v>25.516666666666666</v>
      </c>
      <c r="J1072" s="147">
        <v>28.927999999999997</v>
      </c>
      <c r="K1072" s="147">
        <v>32.298000000000002</v>
      </c>
    </row>
    <row r="1073" spans="2:11" x14ac:dyDescent="0.2">
      <c r="B1073" s="21" t="str">
        <f t="shared" si="16"/>
        <v>BancroftIce Accretion2060RCP8.5</v>
      </c>
      <c r="C1073" t="s">
        <v>265</v>
      </c>
      <c r="D1073" t="s">
        <v>486</v>
      </c>
      <c r="E1073" s="144" t="s">
        <v>191</v>
      </c>
      <c r="F1073" s="144">
        <v>2060</v>
      </c>
      <c r="G1073" s="147">
        <v>17.773069542751411</v>
      </c>
      <c r="H1073" s="147">
        <v>21.372499999999999</v>
      </c>
      <c r="I1073" s="147">
        <v>25.93333333333333</v>
      </c>
      <c r="J1073" s="147">
        <v>29.427083333333329</v>
      </c>
      <c r="K1073" s="147">
        <v>32.906999999999996</v>
      </c>
    </row>
    <row r="1074" spans="2:11" x14ac:dyDescent="0.2">
      <c r="B1074" s="21" t="str">
        <f t="shared" si="16"/>
        <v>BancroftIce Accretion2065RCP8.5</v>
      </c>
      <c r="C1074" t="s">
        <v>265</v>
      </c>
      <c r="D1074" t="s">
        <v>486</v>
      </c>
      <c r="E1074" s="144" t="s">
        <v>191</v>
      </c>
      <c r="F1074" s="144">
        <v>2065</v>
      </c>
      <c r="G1074" s="147">
        <v>17.767270825119194</v>
      </c>
      <c r="H1074" s="147">
        <v>21.393250000000002</v>
      </c>
      <c r="I1074" s="147">
        <v>25.991666666666667</v>
      </c>
      <c r="J1074" s="147">
        <v>29.502416666666662</v>
      </c>
      <c r="K1074" s="147">
        <v>33.022500000000001</v>
      </c>
    </row>
    <row r="1075" spans="2:11" x14ac:dyDescent="0.2">
      <c r="B1075" s="21" t="str">
        <f t="shared" si="16"/>
        <v>BancroftIce Accretion2070RCP8.5</v>
      </c>
      <c r="C1075" t="s">
        <v>265</v>
      </c>
      <c r="D1075" t="s">
        <v>486</v>
      </c>
      <c r="E1075" s="144" t="s">
        <v>191</v>
      </c>
      <c r="F1075" s="144">
        <v>2070</v>
      </c>
      <c r="G1075" s="147">
        <v>17.720881084061439</v>
      </c>
      <c r="H1075" s="147">
        <v>21.414000000000001</v>
      </c>
      <c r="I1075" s="147">
        <v>26.083333333333336</v>
      </c>
      <c r="J1075" s="147">
        <v>29.643666666666661</v>
      </c>
      <c r="K1075" s="147">
        <v>33.222000000000001</v>
      </c>
    </row>
    <row r="1076" spans="2:11" x14ac:dyDescent="0.2">
      <c r="B1076" s="21" t="str">
        <f t="shared" si="16"/>
        <v>BancroftIce Accretion2075RCP8.5</v>
      </c>
      <c r="C1076" t="s">
        <v>265</v>
      </c>
      <c r="D1076" t="s">
        <v>486</v>
      </c>
      <c r="E1076" s="144" t="s">
        <v>191</v>
      </c>
      <c r="F1076" s="144">
        <v>2075</v>
      </c>
      <c r="G1076" s="147">
        <v>17.680290060635908</v>
      </c>
      <c r="H1076" s="147">
        <v>21.414000000000001</v>
      </c>
      <c r="I1076" s="147">
        <v>26.116666666666667</v>
      </c>
      <c r="J1076" s="147">
        <v>29.709583333333331</v>
      </c>
      <c r="K1076" s="147">
        <v>33.305999999999997</v>
      </c>
    </row>
    <row r="1077" spans="2:11" x14ac:dyDescent="0.2">
      <c r="B1077" s="21" t="str">
        <f t="shared" si="16"/>
        <v>BancroftIce Accretion2080RCP8.5</v>
      </c>
      <c r="C1077" t="s">
        <v>265</v>
      </c>
      <c r="D1077" t="s">
        <v>486</v>
      </c>
      <c r="E1077" s="144" t="s">
        <v>191</v>
      </c>
      <c r="F1077" s="144">
        <v>2080</v>
      </c>
      <c r="G1077" s="147">
        <v>17.639699037210374</v>
      </c>
      <c r="H1077" s="147">
        <v>21.414000000000001</v>
      </c>
      <c r="I1077" s="147">
        <v>26.150000000000002</v>
      </c>
      <c r="J1077" s="147">
        <v>29.775499999999997</v>
      </c>
      <c r="K1077" s="147">
        <v>33.39</v>
      </c>
    </row>
    <row r="1078" spans="2:11" x14ac:dyDescent="0.2">
      <c r="B1078" s="21" t="str">
        <f t="shared" si="16"/>
        <v>BancroftIce Accretion2085RCP8.5</v>
      </c>
      <c r="C1078" t="s">
        <v>265</v>
      </c>
      <c r="D1078" t="s">
        <v>486</v>
      </c>
      <c r="E1078" s="144" t="s">
        <v>191</v>
      </c>
      <c r="F1078" s="144">
        <v>2085</v>
      </c>
      <c r="G1078" s="147">
        <v>17.309172132173888</v>
      </c>
      <c r="H1078" s="147">
        <v>21.061250000000001</v>
      </c>
      <c r="I1078" s="147">
        <v>25.774999999999999</v>
      </c>
      <c r="J1078" s="147">
        <v>29.379999999999995</v>
      </c>
      <c r="K1078" s="147">
        <v>32.980499999999999</v>
      </c>
    </row>
    <row r="1079" spans="2:11" x14ac:dyDescent="0.2">
      <c r="B1079" s="21" t="str">
        <f t="shared" si="16"/>
        <v>BancroftIce Accretion2090RCP8.5</v>
      </c>
      <c r="C1079" t="s">
        <v>265</v>
      </c>
      <c r="D1079" t="s">
        <v>486</v>
      </c>
      <c r="E1079" s="144" t="s">
        <v>191</v>
      </c>
      <c r="F1079" s="144">
        <v>2090</v>
      </c>
      <c r="G1079" s="147">
        <v>16.978645227137402</v>
      </c>
      <c r="H1079" s="147">
        <v>20.708500000000001</v>
      </c>
      <c r="I1079" s="147">
        <v>25.4</v>
      </c>
      <c r="J1079" s="147">
        <v>28.984499999999997</v>
      </c>
      <c r="K1079" s="147">
        <v>32.570999999999998</v>
      </c>
    </row>
    <row r="1080" spans="2:11" x14ac:dyDescent="0.2">
      <c r="B1080" s="21" t="str">
        <f t="shared" si="16"/>
        <v>BancroftIce Accretion2095RCP8.5</v>
      </c>
      <c r="C1080" t="s">
        <v>265</v>
      </c>
      <c r="D1080" t="s">
        <v>486</v>
      </c>
      <c r="E1080" s="144" t="s">
        <v>191</v>
      </c>
      <c r="F1080" s="144">
        <v>2095</v>
      </c>
      <c r="G1080" s="147">
        <v>16.978645227137402</v>
      </c>
      <c r="H1080" s="147">
        <v>20.708500000000001</v>
      </c>
      <c r="I1080" s="147">
        <v>25.4</v>
      </c>
      <c r="J1080" s="147">
        <v>28.984499999999997</v>
      </c>
      <c r="K1080" s="147">
        <v>32.570999999999998</v>
      </c>
    </row>
    <row r="1081" spans="2:11" x14ac:dyDescent="0.2">
      <c r="B1081" s="21" t="str">
        <f t="shared" si="16"/>
        <v>BancroftIce Accretion2100RCP8.5</v>
      </c>
      <c r="C1081" t="s">
        <v>265</v>
      </c>
      <c r="D1081" t="s">
        <v>486</v>
      </c>
      <c r="E1081" s="144" t="s">
        <v>191</v>
      </c>
      <c r="F1081" s="144">
        <v>2100</v>
      </c>
      <c r="G1081" s="147">
        <v>16.978645227137402</v>
      </c>
      <c r="H1081" s="147">
        <v>20.708500000000001</v>
      </c>
      <c r="I1081" s="147">
        <v>25.4</v>
      </c>
      <c r="J1081" s="147">
        <v>28.984499999999997</v>
      </c>
      <c r="K1081" s="147">
        <v>32.570999999999998</v>
      </c>
    </row>
    <row r="1082" spans="2:11" x14ac:dyDescent="0.2">
      <c r="B1082" s="21" t="str">
        <f t="shared" si="16"/>
        <v>BancroftWind2023RCP4.5</v>
      </c>
      <c r="C1082" t="s">
        <v>265</v>
      </c>
      <c r="D1082" t="s">
        <v>1</v>
      </c>
      <c r="E1082" s="144" t="s">
        <v>193</v>
      </c>
      <c r="F1082" s="144">
        <v>2023</v>
      </c>
      <c r="G1082" s="147">
        <v>69.548328587655789</v>
      </c>
      <c r="H1082" s="147">
        <v>74.995200000000011</v>
      </c>
      <c r="I1082" s="147">
        <v>80.75200000000001</v>
      </c>
      <c r="J1082" s="147">
        <v>86.481680000000011</v>
      </c>
      <c r="K1082" s="147">
        <v>92.212320000000005</v>
      </c>
    </row>
    <row r="1083" spans="2:11" x14ac:dyDescent="0.2">
      <c r="B1083" s="21" t="str">
        <f t="shared" si="16"/>
        <v>BancroftWind2025RCP4.5</v>
      </c>
      <c r="C1083" t="s">
        <v>265</v>
      </c>
      <c r="D1083" t="s">
        <v>1</v>
      </c>
      <c r="E1083" s="144" t="s">
        <v>193</v>
      </c>
      <c r="F1083" s="144">
        <v>2025</v>
      </c>
      <c r="G1083" s="147">
        <v>69.612801942193414</v>
      </c>
      <c r="H1083" s="147">
        <v>75.082000000000008</v>
      </c>
      <c r="I1083" s="147">
        <v>80.868000000000009</v>
      </c>
      <c r="J1083" s="147">
        <v>86.621493333333348</v>
      </c>
      <c r="K1083" s="147">
        <v>92.378</v>
      </c>
    </row>
    <row r="1084" spans="2:11" x14ac:dyDescent="0.2">
      <c r="B1084" s="21" t="str">
        <f t="shared" si="16"/>
        <v>BancroftWind2030RCP4.5</v>
      </c>
      <c r="C1084" t="s">
        <v>265</v>
      </c>
      <c r="D1084" t="s">
        <v>1</v>
      </c>
      <c r="E1084" s="144" t="s">
        <v>193</v>
      </c>
      <c r="F1084" s="144">
        <v>2030</v>
      </c>
      <c r="G1084" s="147">
        <v>69.67727529673104</v>
      </c>
      <c r="H1084" s="147">
        <v>75.168800000000005</v>
      </c>
      <c r="I1084" s="147">
        <v>80.984000000000009</v>
      </c>
      <c r="J1084" s="147">
        <v>86.761306666666684</v>
      </c>
      <c r="K1084" s="147">
        <v>92.543679999999995</v>
      </c>
    </row>
    <row r="1085" spans="2:11" x14ac:dyDescent="0.2">
      <c r="B1085" s="21" t="str">
        <f t="shared" si="16"/>
        <v>BancroftWind2035RCP4.5</v>
      </c>
      <c r="C1085" t="s">
        <v>265</v>
      </c>
      <c r="D1085" t="s">
        <v>1</v>
      </c>
      <c r="E1085" s="144" t="s">
        <v>193</v>
      </c>
      <c r="F1085" s="144">
        <v>2035</v>
      </c>
      <c r="G1085" s="147">
        <v>69.741748651268665</v>
      </c>
      <c r="H1085" s="147">
        <v>75.255600000000015</v>
      </c>
      <c r="I1085" s="147">
        <v>81.100000000000009</v>
      </c>
      <c r="J1085" s="147">
        <v>86.90112000000002</v>
      </c>
      <c r="K1085" s="147">
        <v>92.709360000000004</v>
      </c>
    </row>
    <row r="1086" spans="2:11" x14ac:dyDescent="0.2">
      <c r="B1086" s="21" t="str">
        <f t="shared" si="16"/>
        <v>BancroftWind2040RCP4.5</v>
      </c>
      <c r="C1086" t="s">
        <v>265</v>
      </c>
      <c r="D1086" t="s">
        <v>1</v>
      </c>
      <c r="E1086" s="144" t="s">
        <v>193</v>
      </c>
      <c r="F1086" s="144">
        <v>2040</v>
      </c>
      <c r="G1086" s="147">
        <v>69.806222005806276</v>
      </c>
      <c r="H1086" s="147">
        <v>75.342400000000012</v>
      </c>
      <c r="I1086" s="147">
        <v>81.216000000000008</v>
      </c>
      <c r="J1086" s="147">
        <v>87.040933333333342</v>
      </c>
      <c r="K1086" s="147">
        <v>92.875039999999998</v>
      </c>
    </row>
    <row r="1087" spans="2:11" x14ac:dyDescent="0.2">
      <c r="B1087" s="21" t="str">
        <f t="shared" si="16"/>
        <v>BancroftWind2045RCP4.5</v>
      </c>
      <c r="C1087" t="s">
        <v>265</v>
      </c>
      <c r="D1087" t="s">
        <v>1</v>
      </c>
      <c r="E1087" s="144" t="s">
        <v>193</v>
      </c>
      <c r="F1087" s="144">
        <v>2045</v>
      </c>
      <c r="G1087" s="147">
        <v>69.870695360343902</v>
      </c>
      <c r="H1087" s="147">
        <v>75.429200000000009</v>
      </c>
      <c r="I1087" s="147">
        <v>81.332000000000008</v>
      </c>
      <c r="J1087" s="147">
        <v>87.180746666666678</v>
      </c>
      <c r="K1087" s="147">
        <v>93.040719999999993</v>
      </c>
    </row>
    <row r="1088" spans="2:11" x14ac:dyDescent="0.2">
      <c r="B1088" s="21" t="str">
        <f t="shared" si="16"/>
        <v>BancroftWind2050RCP4.5</v>
      </c>
      <c r="C1088" t="s">
        <v>265</v>
      </c>
      <c r="D1088" t="s">
        <v>1</v>
      </c>
      <c r="E1088" s="144" t="s">
        <v>193</v>
      </c>
      <c r="F1088" s="144">
        <v>2050</v>
      </c>
      <c r="G1088" s="147">
        <v>69.943458146179225</v>
      </c>
      <c r="H1088" s="147">
        <v>75.511536000000007</v>
      </c>
      <c r="I1088" s="147">
        <v>81.425600000000003</v>
      </c>
      <c r="J1088" s="147">
        <v>87.28460800000002</v>
      </c>
      <c r="K1088" s="147">
        <v>93.155327999999983</v>
      </c>
    </row>
    <row r="1089" spans="2:11" x14ac:dyDescent="0.2">
      <c r="B1089" s="21" t="str">
        <f t="shared" si="16"/>
        <v>BancroftWind2055RCP4.5</v>
      </c>
      <c r="C1089" t="s">
        <v>265</v>
      </c>
      <c r="D1089" t="s">
        <v>1</v>
      </c>
      <c r="E1089" s="144" t="s">
        <v>193</v>
      </c>
      <c r="F1089" s="144">
        <v>2055</v>
      </c>
      <c r="G1089" s="147">
        <v>69.951747577476922</v>
      </c>
      <c r="H1089" s="147">
        <v>75.507072000000008</v>
      </c>
      <c r="I1089" s="147">
        <v>81.403199999999998</v>
      </c>
      <c r="J1089" s="147">
        <v>87.248656000000011</v>
      </c>
      <c r="K1089" s="147">
        <v>93.104255999999992</v>
      </c>
    </row>
    <row r="1090" spans="2:11" x14ac:dyDescent="0.2">
      <c r="B1090" s="21" t="str">
        <f t="shared" si="16"/>
        <v>BancroftWind2060RCP4.5</v>
      </c>
      <c r="C1090" t="s">
        <v>265</v>
      </c>
      <c r="D1090" t="s">
        <v>1</v>
      </c>
      <c r="E1090" s="144" t="s">
        <v>193</v>
      </c>
      <c r="F1090" s="144">
        <v>2060</v>
      </c>
      <c r="G1090" s="147">
        <v>69.960037008774606</v>
      </c>
      <c r="H1090" s="147">
        <v>75.502607999999995</v>
      </c>
      <c r="I1090" s="147">
        <v>81.380800000000008</v>
      </c>
      <c r="J1090" s="147">
        <v>87.212704000000016</v>
      </c>
      <c r="K1090" s="147">
        <v>93.053183999999987</v>
      </c>
    </row>
    <row r="1091" spans="2:11" x14ac:dyDescent="0.2">
      <c r="B1091" s="21" t="str">
        <f t="shared" si="16"/>
        <v>BancroftWind2065RCP4.5</v>
      </c>
      <c r="C1091" t="s">
        <v>265</v>
      </c>
      <c r="D1091" t="s">
        <v>1</v>
      </c>
      <c r="E1091" s="144" t="s">
        <v>193</v>
      </c>
      <c r="F1091" s="144">
        <v>2065</v>
      </c>
      <c r="G1091" s="147">
        <v>69.968326440072303</v>
      </c>
      <c r="H1091" s="147">
        <v>75.498143999999996</v>
      </c>
      <c r="I1091" s="147">
        <v>81.358400000000003</v>
      </c>
      <c r="J1091" s="147">
        <v>87.176752000000008</v>
      </c>
      <c r="K1091" s="147">
        <v>93.002111999999997</v>
      </c>
    </row>
    <row r="1092" spans="2:11" x14ac:dyDescent="0.2">
      <c r="B1092" s="21" t="str">
        <f t="shared" si="16"/>
        <v>BancroftWind2070RCP4.5</v>
      </c>
      <c r="C1092" t="s">
        <v>265</v>
      </c>
      <c r="D1092" t="s">
        <v>1</v>
      </c>
      <c r="E1092" s="144" t="s">
        <v>193</v>
      </c>
      <c r="F1092" s="144">
        <v>2070</v>
      </c>
      <c r="G1092" s="147">
        <v>69.976615871370001</v>
      </c>
      <c r="H1092" s="147">
        <v>75.493679999999998</v>
      </c>
      <c r="I1092" s="147">
        <v>81.335999999999999</v>
      </c>
      <c r="J1092" s="147">
        <v>87.140800000000013</v>
      </c>
      <c r="K1092" s="147">
        <v>92.951039999999992</v>
      </c>
    </row>
    <row r="1093" spans="2:11" x14ac:dyDescent="0.2">
      <c r="B1093" s="21" t="str">
        <f t="shared" si="16"/>
        <v>BancroftWind2075RCP4.5</v>
      </c>
      <c r="C1093" t="s">
        <v>265</v>
      </c>
      <c r="D1093" t="s">
        <v>1</v>
      </c>
      <c r="E1093" s="144" t="s">
        <v>193</v>
      </c>
      <c r="F1093" s="144">
        <v>2075</v>
      </c>
      <c r="G1093" s="147">
        <v>69.986977660492116</v>
      </c>
      <c r="H1093" s="147">
        <v>75.502359999999996</v>
      </c>
      <c r="I1093" s="147">
        <v>81.341333333333324</v>
      </c>
      <c r="J1093" s="147">
        <v>87.143653333333347</v>
      </c>
      <c r="K1093" s="147">
        <v>92.952559999999991</v>
      </c>
    </row>
    <row r="1094" spans="2:11" x14ac:dyDescent="0.2">
      <c r="B1094" s="21" t="str">
        <f t="shared" si="16"/>
        <v>BancroftWind2080RCP4.5</v>
      </c>
      <c r="C1094" t="s">
        <v>265</v>
      </c>
      <c r="D1094" t="s">
        <v>1</v>
      </c>
      <c r="E1094" s="144" t="s">
        <v>193</v>
      </c>
      <c r="F1094" s="144">
        <v>2080</v>
      </c>
      <c r="G1094" s="147">
        <v>69.997339449614245</v>
      </c>
      <c r="H1094" s="147">
        <v>75.511040000000008</v>
      </c>
      <c r="I1094" s="147">
        <v>81.346666666666664</v>
      </c>
      <c r="J1094" s="147">
        <v>87.146506666666681</v>
      </c>
      <c r="K1094" s="147">
        <v>92.95407999999999</v>
      </c>
    </row>
    <row r="1095" spans="2:11" x14ac:dyDescent="0.2">
      <c r="B1095" s="21" t="str">
        <f t="shared" si="16"/>
        <v>BancroftWind2085RCP4.5</v>
      </c>
      <c r="C1095" t="s">
        <v>265</v>
      </c>
      <c r="D1095" t="s">
        <v>1</v>
      </c>
      <c r="E1095" s="144" t="s">
        <v>193</v>
      </c>
      <c r="F1095" s="144">
        <v>2085</v>
      </c>
      <c r="G1095" s="147">
        <v>70.00770123873636</v>
      </c>
      <c r="H1095" s="147">
        <v>75.519720000000007</v>
      </c>
      <c r="I1095" s="147">
        <v>81.352000000000004</v>
      </c>
      <c r="J1095" s="147">
        <v>87.149360000000001</v>
      </c>
      <c r="K1095" s="147">
        <v>92.955600000000004</v>
      </c>
    </row>
    <row r="1096" spans="2:11" x14ac:dyDescent="0.2">
      <c r="B1096" s="21" t="str">
        <f t="shared" si="16"/>
        <v>BancroftWind2090RCP4.5</v>
      </c>
      <c r="C1096" t="s">
        <v>265</v>
      </c>
      <c r="D1096" t="s">
        <v>1</v>
      </c>
      <c r="E1096" s="144" t="s">
        <v>193</v>
      </c>
      <c r="F1096" s="144">
        <v>2090</v>
      </c>
      <c r="G1096" s="147">
        <v>70.018063027858474</v>
      </c>
      <c r="H1096" s="147">
        <v>75.528400000000005</v>
      </c>
      <c r="I1096" s="147">
        <v>81.35733333333333</v>
      </c>
      <c r="J1096" s="147">
        <v>87.152213333333336</v>
      </c>
      <c r="K1096" s="147">
        <v>92.957120000000003</v>
      </c>
    </row>
    <row r="1097" spans="2:11" x14ac:dyDescent="0.2">
      <c r="B1097" s="21" t="str">
        <f t="shared" si="16"/>
        <v>BancroftWind2095RCP4.5</v>
      </c>
      <c r="C1097" t="s">
        <v>265</v>
      </c>
      <c r="D1097" t="s">
        <v>1</v>
      </c>
      <c r="E1097" s="144" t="s">
        <v>193</v>
      </c>
      <c r="F1097" s="144">
        <v>2095</v>
      </c>
      <c r="G1097" s="147">
        <v>70.028424816980603</v>
      </c>
      <c r="H1097" s="147">
        <v>75.537080000000017</v>
      </c>
      <c r="I1097" s="147">
        <v>81.362666666666655</v>
      </c>
      <c r="J1097" s="147">
        <v>87.15506666666667</v>
      </c>
      <c r="K1097" s="147">
        <v>92.958640000000003</v>
      </c>
    </row>
    <row r="1098" spans="2:11" x14ac:dyDescent="0.2">
      <c r="B1098" s="21" t="str">
        <f t="shared" si="16"/>
        <v>BancroftWind2100RCP4.5</v>
      </c>
      <c r="C1098" t="s">
        <v>265</v>
      </c>
      <c r="D1098" t="s">
        <v>1</v>
      </c>
      <c r="E1098" s="144" t="s">
        <v>193</v>
      </c>
      <c r="F1098" s="144">
        <v>2100</v>
      </c>
      <c r="G1098" s="147">
        <v>70.038786606102718</v>
      </c>
      <c r="H1098" s="147">
        <v>75.545760000000016</v>
      </c>
      <c r="I1098" s="147">
        <v>81.367999999999995</v>
      </c>
      <c r="J1098" s="147">
        <v>87.157920000000004</v>
      </c>
      <c r="K1098" s="147">
        <v>92.960160000000002</v>
      </c>
    </row>
    <row r="1099" spans="2:11" x14ac:dyDescent="0.2">
      <c r="B1099" s="21" t="str">
        <f t="shared" si="16"/>
        <v>BancroftWind2023RCP6.0</v>
      </c>
      <c r="C1099" t="s">
        <v>265</v>
      </c>
      <c r="D1099" t="s">
        <v>1</v>
      </c>
      <c r="E1099" s="144" t="s">
        <v>192</v>
      </c>
      <c r="F1099" s="144">
        <v>2023</v>
      </c>
      <c r="G1099" s="147">
        <v>69.548328587655789</v>
      </c>
      <c r="H1099" s="147">
        <v>74.995200000000011</v>
      </c>
      <c r="I1099" s="147">
        <v>80.75200000000001</v>
      </c>
      <c r="J1099" s="147">
        <v>86.481680000000011</v>
      </c>
      <c r="K1099" s="147">
        <v>92.212320000000005</v>
      </c>
    </row>
    <row r="1100" spans="2:11" x14ac:dyDescent="0.2">
      <c r="B1100" s="21" t="str">
        <f t="shared" ref="B1100:B1163" si="17">C1100&amp;D1100&amp;F1100&amp;E1100</f>
        <v>BancroftWind2025RCP6.0</v>
      </c>
      <c r="C1100" t="s">
        <v>265</v>
      </c>
      <c r="D1100" t="s">
        <v>1</v>
      </c>
      <c r="E1100" s="144" t="s">
        <v>192</v>
      </c>
      <c r="F1100" s="144">
        <v>2025</v>
      </c>
      <c r="G1100" s="147">
        <v>69.612801942193414</v>
      </c>
      <c r="H1100" s="147">
        <v>75.082000000000008</v>
      </c>
      <c r="I1100" s="147">
        <v>80.868000000000009</v>
      </c>
      <c r="J1100" s="147">
        <v>86.621493333333348</v>
      </c>
      <c r="K1100" s="147">
        <v>92.378</v>
      </c>
    </row>
    <row r="1101" spans="2:11" x14ac:dyDescent="0.2">
      <c r="B1101" s="21" t="str">
        <f t="shared" si="17"/>
        <v>BancroftWind2030RCP6.0</v>
      </c>
      <c r="C1101" t="s">
        <v>265</v>
      </c>
      <c r="D1101" t="s">
        <v>1</v>
      </c>
      <c r="E1101" s="144" t="s">
        <v>192</v>
      </c>
      <c r="F1101" s="144">
        <v>2030</v>
      </c>
      <c r="G1101" s="147">
        <v>69.67727529673104</v>
      </c>
      <c r="H1101" s="147">
        <v>75.168800000000005</v>
      </c>
      <c r="I1101" s="147">
        <v>80.984000000000009</v>
      </c>
      <c r="J1101" s="147">
        <v>86.761306666666684</v>
      </c>
      <c r="K1101" s="147">
        <v>92.543679999999995</v>
      </c>
    </row>
    <row r="1102" spans="2:11" x14ac:dyDescent="0.2">
      <c r="B1102" s="21" t="str">
        <f t="shared" si="17"/>
        <v>BancroftWind2035RCP6.0</v>
      </c>
      <c r="C1102" t="s">
        <v>265</v>
      </c>
      <c r="D1102" t="s">
        <v>1</v>
      </c>
      <c r="E1102" s="144" t="s">
        <v>192</v>
      </c>
      <c r="F1102" s="144">
        <v>2035</v>
      </c>
      <c r="G1102" s="147">
        <v>69.741748651268665</v>
      </c>
      <c r="H1102" s="147">
        <v>75.255600000000015</v>
      </c>
      <c r="I1102" s="147">
        <v>81.100000000000009</v>
      </c>
      <c r="J1102" s="147">
        <v>86.90112000000002</v>
      </c>
      <c r="K1102" s="147">
        <v>92.709360000000004</v>
      </c>
    </row>
    <row r="1103" spans="2:11" x14ac:dyDescent="0.2">
      <c r="B1103" s="21" t="str">
        <f t="shared" si="17"/>
        <v>BancroftWind2040RCP6.0</v>
      </c>
      <c r="C1103" t="s">
        <v>265</v>
      </c>
      <c r="D1103" t="s">
        <v>1</v>
      </c>
      <c r="E1103" s="144" t="s">
        <v>192</v>
      </c>
      <c r="F1103" s="144">
        <v>2040</v>
      </c>
      <c r="G1103" s="147">
        <v>69.806222005806276</v>
      </c>
      <c r="H1103" s="147">
        <v>75.342400000000012</v>
      </c>
      <c r="I1103" s="147">
        <v>81.216000000000008</v>
      </c>
      <c r="J1103" s="147">
        <v>87.040933333333342</v>
      </c>
      <c r="K1103" s="147">
        <v>92.875039999999998</v>
      </c>
    </row>
    <row r="1104" spans="2:11" x14ac:dyDescent="0.2">
      <c r="B1104" s="21" t="str">
        <f t="shared" si="17"/>
        <v>BancroftWind2045RCP6.0</v>
      </c>
      <c r="C1104" t="s">
        <v>265</v>
      </c>
      <c r="D1104" t="s">
        <v>1</v>
      </c>
      <c r="E1104" s="144" t="s">
        <v>192</v>
      </c>
      <c r="F1104" s="144">
        <v>2045</v>
      </c>
      <c r="G1104" s="147">
        <v>69.870695360343902</v>
      </c>
      <c r="H1104" s="147">
        <v>75.429200000000009</v>
      </c>
      <c r="I1104" s="147">
        <v>81.332000000000008</v>
      </c>
      <c r="J1104" s="147">
        <v>87.180746666666678</v>
      </c>
      <c r="K1104" s="147">
        <v>93.040719999999993</v>
      </c>
    </row>
    <row r="1105" spans="2:11" x14ac:dyDescent="0.2">
      <c r="B1105" s="21" t="str">
        <f t="shared" si="17"/>
        <v>BancroftWind2050RCP6.0</v>
      </c>
      <c r="C1105" t="s">
        <v>265</v>
      </c>
      <c r="D1105" t="s">
        <v>1</v>
      </c>
      <c r="E1105" s="144" t="s">
        <v>192</v>
      </c>
      <c r="F1105" s="144">
        <v>2050</v>
      </c>
      <c r="G1105" s="147">
        <v>69.943458146179225</v>
      </c>
      <c r="H1105" s="147">
        <v>75.511536000000007</v>
      </c>
      <c r="I1105" s="147">
        <v>81.425600000000003</v>
      </c>
      <c r="J1105" s="147">
        <v>87.28460800000002</v>
      </c>
      <c r="K1105" s="147">
        <v>93.155327999999983</v>
      </c>
    </row>
    <row r="1106" spans="2:11" x14ac:dyDescent="0.2">
      <c r="B1106" s="21" t="str">
        <f t="shared" si="17"/>
        <v>BancroftWind2055RCP6.0</v>
      </c>
      <c r="C1106" t="s">
        <v>265</v>
      </c>
      <c r="D1106" t="s">
        <v>1</v>
      </c>
      <c r="E1106" s="144" t="s">
        <v>192</v>
      </c>
      <c r="F1106" s="144">
        <v>2055</v>
      </c>
      <c r="G1106" s="147">
        <v>69.951747577476922</v>
      </c>
      <c r="H1106" s="147">
        <v>75.507072000000008</v>
      </c>
      <c r="I1106" s="147">
        <v>81.403199999999998</v>
      </c>
      <c r="J1106" s="147">
        <v>87.248656000000011</v>
      </c>
      <c r="K1106" s="147">
        <v>93.104255999999992</v>
      </c>
    </row>
    <row r="1107" spans="2:11" x14ac:dyDescent="0.2">
      <c r="B1107" s="21" t="str">
        <f t="shared" si="17"/>
        <v>BancroftWind2060RCP6.0</v>
      </c>
      <c r="C1107" t="s">
        <v>265</v>
      </c>
      <c r="D1107" t="s">
        <v>1</v>
      </c>
      <c r="E1107" s="144" t="s">
        <v>192</v>
      </c>
      <c r="F1107" s="144">
        <v>2060</v>
      </c>
      <c r="G1107" s="147">
        <v>69.960037008774606</v>
      </c>
      <c r="H1107" s="147">
        <v>75.502607999999995</v>
      </c>
      <c r="I1107" s="147">
        <v>81.380800000000008</v>
      </c>
      <c r="J1107" s="147">
        <v>87.212704000000016</v>
      </c>
      <c r="K1107" s="147">
        <v>93.053183999999987</v>
      </c>
    </row>
    <row r="1108" spans="2:11" x14ac:dyDescent="0.2">
      <c r="B1108" s="21" t="str">
        <f t="shared" si="17"/>
        <v>BancroftWind2065RCP6.0</v>
      </c>
      <c r="C1108" t="s">
        <v>265</v>
      </c>
      <c r="D1108" t="s">
        <v>1</v>
      </c>
      <c r="E1108" s="144" t="s">
        <v>192</v>
      </c>
      <c r="F1108" s="144">
        <v>2065</v>
      </c>
      <c r="G1108" s="147">
        <v>69.968326440072303</v>
      </c>
      <c r="H1108" s="147">
        <v>75.498143999999996</v>
      </c>
      <c r="I1108" s="147">
        <v>81.358400000000003</v>
      </c>
      <c r="J1108" s="147">
        <v>87.176752000000008</v>
      </c>
      <c r="K1108" s="147">
        <v>93.002111999999997</v>
      </c>
    </row>
    <row r="1109" spans="2:11" x14ac:dyDescent="0.2">
      <c r="B1109" s="21" t="str">
        <f t="shared" si="17"/>
        <v>BancroftWind2070RCP6.0</v>
      </c>
      <c r="C1109" t="s">
        <v>265</v>
      </c>
      <c r="D1109" t="s">
        <v>1</v>
      </c>
      <c r="E1109" s="144" t="s">
        <v>192</v>
      </c>
      <c r="F1109" s="144">
        <v>2070</v>
      </c>
      <c r="G1109" s="147">
        <v>69.976615871370001</v>
      </c>
      <c r="H1109" s="147">
        <v>75.493679999999998</v>
      </c>
      <c r="I1109" s="147">
        <v>81.335999999999999</v>
      </c>
      <c r="J1109" s="147">
        <v>87.140800000000013</v>
      </c>
      <c r="K1109" s="147">
        <v>92.951039999999992</v>
      </c>
    </row>
    <row r="1110" spans="2:11" x14ac:dyDescent="0.2">
      <c r="B1110" s="21" t="str">
        <f t="shared" si="17"/>
        <v>BancroftWind2075RCP6.0</v>
      </c>
      <c r="C1110" t="s">
        <v>265</v>
      </c>
      <c r="D1110" t="s">
        <v>1</v>
      </c>
      <c r="E1110" s="144" t="s">
        <v>192</v>
      </c>
      <c r="F1110" s="144">
        <v>2075</v>
      </c>
      <c r="G1110" s="147">
        <v>69.99215855505318</v>
      </c>
      <c r="H1110" s="147">
        <v>75.506699999999995</v>
      </c>
      <c r="I1110" s="147">
        <v>81.343999999999994</v>
      </c>
      <c r="J1110" s="147">
        <v>87.145080000000007</v>
      </c>
      <c r="K1110" s="147">
        <v>92.953319999999991</v>
      </c>
    </row>
    <row r="1111" spans="2:11" x14ac:dyDescent="0.2">
      <c r="B1111" s="21" t="str">
        <f t="shared" si="17"/>
        <v>BancroftWind2080RCP6.0</v>
      </c>
      <c r="C1111" t="s">
        <v>265</v>
      </c>
      <c r="D1111" t="s">
        <v>1</v>
      </c>
      <c r="E1111" s="144" t="s">
        <v>192</v>
      </c>
      <c r="F1111" s="144">
        <v>2080</v>
      </c>
      <c r="G1111" s="147">
        <v>70.00770123873636</v>
      </c>
      <c r="H1111" s="147">
        <v>75.519720000000007</v>
      </c>
      <c r="I1111" s="147">
        <v>81.352000000000004</v>
      </c>
      <c r="J1111" s="147">
        <v>87.149360000000001</v>
      </c>
      <c r="K1111" s="147">
        <v>92.955600000000004</v>
      </c>
    </row>
    <row r="1112" spans="2:11" x14ac:dyDescent="0.2">
      <c r="B1112" s="21" t="str">
        <f t="shared" si="17"/>
        <v>BancroftWind2085RCP6.0</v>
      </c>
      <c r="C1112" t="s">
        <v>265</v>
      </c>
      <c r="D1112" t="s">
        <v>1</v>
      </c>
      <c r="E1112" s="144" t="s">
        <v>192</v>
      </c>
      <c r="F1112" s="144">
        <v>2085</v>
      </c>
      <c r="G1112" s="147">
        <v>70.023243922419539</v>
      </c>
      <c r="H1112" s="147">
        <v>75.532740000000018</v>
      </c>
      <c r="I1112" s="147">
        <v>81.36</v>
      </c>
      <c r="J1112" s="147">
        <v>87.15364000000001</v>
      </c>
      <c r="K1112" s="147">
        <v>92.957880000000003</v>
      </c>
    </row>
    <row r="1113" spans="2:11" x14ac:dyDescent="0.2">
      <c r="B1113" s="21" t="str">
        <f t="shared" si="17"/>
        <v>BancroftWind2090RCP6.0</v>
      </c>
      <c r="C1113" t="s">
        <v>265</v>
      </c>
      <c r="D1113" t="s">
        <v>1</v>
      </c>
      <c r="E1113" s="144" t="s">
        <v>192</v>
      </c>
      <c r="F1113" s="144">
        <v>2090</v>
      </c>
      <c r="G1113" s="147">
        <v>70.054904944737117</v>
      </c>
      <c r="H1113" s="147">
        <v>75.545760000000016</v>
      </c>
      <c r="I1113" s="147">
        <v>81.346666666666664</v>
      </c>
      <c r="J1113" s="147">
        <v>87.120826666666673</v>
      </c>
      <c r="K1113" s="147">
        <v>92.9024</v>
      </c>
    </row>
    <row r="1114" spans="2:11" x14ac:dyDescent="0.2">
      <c r="B1114" s="21" t="str">
        <f t="shared" si="17"/>
        <v>BancroftWind2095RCP6.0</v>
      </c>
      <c r="C1114" t="s">
        <v>265</v>
      </c>
      <c r="D1114" t="s">
        <v>1</v>
      </c>
      <c r="E1114" s="144" t="s">
        <v>192</v>
      </c>
      <c r="F1114" s="144">
        <v>2095</v>
      </c>
      <c r="G1114" s="147">
        <v>70.071023283371531</v>
      </c>
      <c r="H1114" s="147">
        <v>75.545760000000016</v>
      </c>
      <c r="I1114" s="147">
        <v>81.325333333333333</v>
      </c>
      <c r="J1114" s="147">
        <v>87.083733333333328</v>
      </c>
      <c r="K1114" s="147">
        <v>92.844639999999998</v>
      </c>
    </row>
    <row r="1115" spans="2:11" x14ac:dyDescent="0.2">
      <c r="B1115" s="21" t="str">
        <f t="shared" si="17"/>
        <v>BancroftWind2100RCP6.0</v>
      </c>
      <c r="C1115" t="s">
        <v>265</v>
      </c>
      <c r="D1115" t="s">
        <v>1</v>
      </c>
      <c r="E1115" s="144" t="s">
        <v>192</v>
      </c>
      <c r="F1115" s="144">
        <v>2100</v>
      </c>
      <c r="G1115" s="147">
        <v>70.08714162200593</v>
      </c>
      <c r="H1115" s="147">
        <v>75.545760000000016</v>
      </c>
      <c r="I1115" s="147">
        <v>81.304000000000002</v>
      </c>
      <c r="J1115" s="147">
        <v>87.046639999999996</v>
      </c>
      <c r="K1115" s="147">
        <v>92.786879999999996</v>
      </c>
    </row>
    <row r="1116" spans="2:11" x14ac:dyDescent="0.2">
      <c r="B1116" s="21" t="str">
        <f t="shared" si="17"/>
        <v>BancroftWind2023RCP8.5</v>
      </c>
      <c r="C1116" t="s">
        <v>265</v>
      </c>
      <c r="D1116" t="s">
        <v>1</v>
      </c>
      <c r="E1116" s="144" t="s">
        <v>191</v>
      </c>
      <c r="F1116" s="144">
        <v>2023</v>
      </c>
      <c r="G1116" s="147">
        <v>69.548328587655789</v>
      </c>
      <c r="H1116" s="147">
        <v>74.995200000000011</v>
      </c>
      <c r="I1116" s="147">
        <v>80.75200000000001</v>
      </c>
      <c r="J1116" s="147">
        <v>86.481680000000011</v>
      </c>
      <c r="K1116" s="147">
        <v>92.212320000000005</v>
      </c>
    </row>
    <row r="1117" spans="2:11" x14ac:dyDescent="0.2">
      <c r="B1117" s="21" t="str">
        <f t="shared" si="17"/>
        <v>BancroftWind2025RCP8.5</v>
      </c>
      <c r="C1117" t="s">
        <v>265</v>
      </c>
      <c r="D1117" t="s">
        <v>1</v>
      </c>
      <c r="E1117" s="144" t="s">
        <v>191</v>
      </c>
      <c r="F1117" s="144">
        <v>2025</v>
      </c>
      <c r="G1117" s="147">
        <v>69.67727529673104</v>
      </c>
      <c r="H1117" s="147">
        <v>75.168800000000005</v>
      </c>
      <c r="I1117" s="147">
        <v>80.984000000000009</v>
      </c>
      <c r="J1117" s="147">
        <v>86.761306666666684</v>
      </c>
      <c r="K1117" s="147">
        <v>92.543679999999995</v>
      </c>
    </row>
    <row r="1118" spans="2:11" x14ac:dyDescent="0.2">
      <c r="B1118" s="21" t="str">
        <f t="shared" si="17"/>
        <v>BancroftWind2030RCP8.5</v>
      </c>
      <c r="C1118" t="s">
        <v>265</v>
      </c>
      <c r="D1118" t="s">
        <v>1</v>
      </c>
      <c r="E1118" s="144" t="s">
        <v>191</v>
      </c>
      <c r="F1118" s="144">
        <v>2030</v>
      </c>
      <c r="G1118" s="147">
        <v>69.806222005806276</v>
      </c>
      <c r="H1118" s="147">
        <v>75.342400000000012</v>
      </c>
      <c r="I1118" s="147">
        <v>81.216000000000008</v>
      </c>
      <c r="J1118" s="147">
        <v>87.040933333333342</v>
      </c>
      <c r="K1118" s="147">
        <v>92.875039999999998</v>
      </c>
    </row>
    <row r="1119" spans="2:11" x14ac:dyDescent="0.2">
      <c r="B1119" s="21" t="str">
        <f t="shared" si="17"/>
        <v>BancroftWind2035RCP8.5</v>
      </c>
      <c r="C1119" t="s">
        <v>265</v>
      </c>
      <c r="D1119" t="s">
        <v>1</v>
      </c>
      <c r="E1119" s="144" t="s">
        <v>191</v>
      </c>
      <c r="F1119" s="144">
        <v>2035</v>
      </c>
      <c r="G1119" s="147">
        <v>69.935168714881527</v>
      </c>
      <c r="H1119" s="147">
        <v>75.516000000000005</v>
      </c>
      <c r="I1119" s="147">
        <v>81.448000000000008</v>
      </c>
      <c r="J1119" s="147">
        <v>87.320560000000015</v>
      </c>
      <c r="K1119" s="147">
        <v>93.206399999999988</v>
      </c>
    </row>
    <row r="1120" spans="2:11" x14ac:dyDescent="0.2">
      <c r="B1120" s="21" t="str">
        <f t="shared" si="17"/>
        <v>BancroftWind2040RCP8.5</v>
      </c>
      <c r="C1120" t="s">
        <v>265</v>
      </c>
      <c r="D1120" t="s">
        <v>1</v>
      </c>
      <c r="E1120" s="144" t="s">
        <v>191</v>
      </c>
      <c r="F1120" s="144">
        <v>2040</v>
      </c>
      <c r="G1120" s="147">
        <v>69.948984433711018</v>
      </c>
      <c r="H1120" s="147">
        <v>75.508560000000003</v>
      </c>
      <c r="I1120" s="147">
        <v>81.410666666666671</v>
      </c>
      <c r="J1120" s="147">
        <v>87.260640000000009</v>
      </c>
      <c r="K1120" s="147">
        <v>93.121279999999985</v>
      </c>
    </row>
    <row r="1121" spans="2:11" x14ac:dyDescent="0.2">
      <c r="B1121" s="21" t="str">
        <f t="shared" si="17"/>
        <v>BancroftWind2045RCP8.5</v>
      </c>
      <c r="C1121" t="s">
        <v>265</v>
      </c>
      <c r="D1121" t="s">
        <v>1</v>
      </c>
      <c r="E1121" s="144" t="s">
        <v>191</v>
      </c>
      <c r="F1121" s="144">
        <v>2045</v>
      </c>
      <c r="G1121" s="147">
        <v>69.96280015254051</v>
      </c>
      <c r="H1121" s="147">
        <v>75.50112</v>
      </c>
      <c r="I1121" s="147">
        <v>81.373333333333335</v>
      </c>
      <c r="J1121" s="147">
        <v>87.200720000000018</v>
      </c>
      <c r="K1121" s="147">
        <v>93.036159999999995</v>
      </c>
    </row>
    <row r="1122" spans="2:11" x14ac:dyDescent="0.2">
      <c r="B1122" s="21" t="str">
        <f t="shared" si="17"/>
        <v>BancroftWind2050RCP8.5</v>
      </c>
      <c r="C1122" t="s">
        <v>265</v>
      </c>
      <c r="D1122" t="s">
        <v>1</v>
      </c>
      <c r="E1122" s="144" t="s">
        <v>191</v>
      </c>
      <c r="F1122" s="144">
        <v>2050</v>
      </c>
      <c r="G1122" s="147">
        <v>69.997339449614245</v>
      </c>
      <c r="H1122" s="147">
        <v>75.511040000000008</v>
      </c>
      <c r="I1122" s="147">
        <v>81.346666666666664</v>
      </c>
      <c r="J1122" s="147">
        <v>87.146506666666681</v>
      </c>
      <c r="K1122" s="147">
        <v>92.95407999999999</v>
      </c>
    </row>
    <row r="1123" spans="2:11" x14ac:dyDescent="0.2">
      <c r="B1123" s="21" t="str">
        <f t="shared" si="17"/>
        <v>BancroftWind2055RCP8.5</v>
      </c>
      <c r="C1123" t="s">
        <v>265</v>
      </c>
      <c r="D1123" t="s">
        <v>1</v>
      </c>
      <c r="E1123" s="144" t="s">
        <v>191</v>
      </c>
      <c r="F1123" s="144">
        <v>2055</v>
      </c>
      <c r="G1123" s="147">
        <v>70.018063027858474</v>
      </c>
      <c r="H1123" s="147">
        <v>75.528400000000005</v>
      </c>
      <c r="I1123" s="147">
        <v>81.35733333333333</v>
      </c>
      <c r="J1123" s="147">
        <v>87.152213333333336</v>
      </c>
      <c r="K1123" s="147">
        <v>92.957120000000003</v>
      </c>
    </row>
    <row r="1124" spans="2:11" x14ac:dyDescent="0.2">
      <c r="B1124" s="21" t="str">
        <f t="shared" si="17"/>
        <v>BancroftWind2060RCP8.5</v>
      </c>
      <c r="C1124" t="s">
        <v>265</v>
      </c>
      <c r="D1124" t="s">
        <v>1</v>
      </c>
      <c r="E1124" s="144" t="s">
        <v>191</v>
      </c>
      <c r="F1124" s="144">
        <v>2060</v>
      </c>
      <c r="G1124" s="147">
        <v>70.054904944737117</v>
      </c>
      <c r="H1124" s="147">
        <v>75.545760000000016</v>
      </c>
      <c r="I1124" s="147">
        <v>81.346666666666664</v>
      </c>
      <c r="J1124" s="147">
        <v>87.120826666666673</v>
      </c>
      <c r="K1124" s="147">
        <v>92.9024</v>
      </c>
    </row>
    <row r="1125" spans="2:11" x14ac:dyDescent="0.2">
      <c r="B1125" s="21" t="str">
        <f t="shared" si="17"/>
        <v>BancroftWind2065RCP8.5</v>
      </c>
      <c r="C1125" t="s">
        <v>265</v>
      </c>
      <c r="D1125" t="s">
        <v>1</v>
      </c>
      <c r="E1125" s="144" t="s">
        <v>191</v>
      </c>
      <c r="F1125" s="144">
        <v>2065</v>
      </c>
      <c r="G1125" s="147">
        <v>70.071023283371531</v>
      </c>
      <c r="H1125" s="147">
        <v>75.545760000000016</v>
      </c>
      <c r="I1125" s="147">
        <v>81.325333333333333</v>
      </c>
      <c r="J1125" s="147">
        <v>87.083733333333328</v>
      </c>
      <c r="K1125" s="147">
        <v>92.844639999999998</v>
      </c>
    </row>
    <row r="1126" spans="2:11" x14ac:dyDescent="0.2">
      <c r="B1126" s="21" t="str">
        <f t="shared" si="17"/>
        <v>BancroftWind2070RCP8.5</v>
      </c>
      <c r="C1126" t="s">
        <v>265</v>
      </c>
      <c r="D1126" t="s">
        <v>1</v>
      </c>
      <c r="E1126" s="144" t="s">
        <v>191</v>
      </c>
      <c r="F1126" s="144">
        <v>2070</v>
      </c>
      <c r="G1126" s="147">
        <v>70.121680919079651</v>
      </c>
      <c r="H1126" s="147">
        <v>75.565600000000018</v>
      </c>
      <c r="I1126" s="147">
        <v>81.306666666666672</v>
      </c>
      <c r="J1126" s="147">
        <v>87.038079999999994</v>
      </c>
      <c r="K1126" s="147">
        <v>92.765599999999992</v>
      </c>
    </row>
    <row r="1127" spans="2:11" x14ac:dyDescent="0.2">
      <c r="B1127" s="21" t="str">
        <f t="shared" si="17"/>
        <v>BancroftWind2075RCP8.5</v>
      </c>
      <c r="C1127" t="s">
        <v>265</v>
      </c>
      <c r="D1127" t="s">
        <v>1</v>
      </c>
      <c r="E1127" s="144" t="s">
        <v>191</v>
      </c>
      <c r="F1127" s="144">
        <v>2075</v>
      </c>
      <c r="G1127" s="147">
        <v>70.156220216153386</v>
      </c>
      <c r="H1127" s="147">
        <v>75.585440000000006</v>
      </c>
      <c r="I1127" s="147">
        <v>81.309333333333328</v>
      </c>
      <c r="J1127" s="147">
        <v>87.029520000000005</v>
      </c>
      <c r="K1127" s="147">
        <v>92.744319999999988</v>
      </c>
    </row>
    <row r="1128" spans="2:11" x14ac:dyDescent="0.2">
      <c r="B1128" s="21" t="str">
        <f t="shared" si="17"/>
        <v>BancroftWind2080RCP8.5</v>
      </c>
      <c r="C1128" t="s">
        <v>265</v>
      </c>
      <c r="D1128" t="s">
        <v>1</v>
      </c>
      <c r="E1128" s="144" t="s">
        <v>191</v>
      </c>
      <c r="F1128" s="144">
        <v>2080</v>
      </c>
      <c r="G1128" s="147">
        <v>70.190759513227107</v>
      </c>
      <c r="H1128" s="147">
        <v>75.605280000000008</v>
      </c>
      <c r="I1128" s="147">
        <v>81.311999999999998</v>
      </c>
      <c r="J1128" s="147">
        <v>87.020960000000002</v>
      </c>
      <c r="K1128" s="147">
        <v>92.723039999999983</v>
      </c>
    </row>
    <row r="1129" spans="2:11" x14ac:dyDescent="0.2">
      <c r="B1129" s="21" t="str">
        <f t="shared" si="17"/>
        <v>BancroftWind2085RCP8.5</v>
      </c>
      <c r="C1129" t="s">
        <v>265</v>
      </c>
      <c r="D1129" t="s">
        <v>1</v>
      </c>
      <c r="E1129" s="144" t="s">
        <v>191</v>
      </c>
      <c r="F1129" s="144">
        <v>2085</v>
      </c>
      <c r="G1129" s="147">
        <v>70.29783133415566</v>
      </c>
      <c r="H1129" s="147">
        <v>75.757800000000003</v>
      </c>
      <c r="I1129" s="147">
        <v>81.52000000000001</v>
      </c>
      <c r="J1129" s="147">
        <v>87.273480000000006</v>
      </c>
      <c r="K1129" s="147">
        <v>93.019439999999989</v>
      </c>
    </row>
    <row r="1130" spans="2:11" x14ac:dyDescent="0.2">
      <c r="B1130" s="21" t="str">
        <f t="shared" si="17"/>
        <v>BancroftWind2090RCP8.5</v>
      </c>
      <c r="C1130" t="s">
        <v>265</v>
      </c>
      <c r="D1130" t="s">
        <v>1</v>
      </c>
      <c r="E1130" s="144" t="s">
        <v>191</v>
      </c>
      <c r="F1130" s="144">
        <v>2090</v>
      </c>
      <c r="G1130" s="147">
        <v>70.404903155084227</v>
      </c>
      <c r="H1130" s="147">
        <v>75.910319999999999</v>
      </c>
      <c r="I1130" s="147">
        <v>81.728000000000009</v>
      </c>
      <c r="J1130" s="147">
        <v>87.52600000000001</v>
      </c>
      <c r="K1130" s="147">
        <v>93.315839999999994</v>
      </c>
    </row>
    <row r="1131" spans="2:11" x14ac:dyDescent="0.2">
      <c r="B1131" s="21" t="str">
        <f t="shared" si="17"/>
        <v>BancroftWind2095RCP8.5</v>
      </c>
      <c r="C1131" t="s">
        <v>265</v>
      </c>
      <c r="D1131" t="s">
        <v>1</v>
      </c>
      <c r="E1131" s="144" t="s">
        <v>191</v>
      </c>
      <c r="F1131" s="144">
        <v>2095</v>
      </c>
      <c r="G1131" s="147">
        <v>70.404903155084227</v>
      </c>
      <c r="H1131" s="147">
        <v>75.910319999999999</v>
      </c>
      <c r="I1131" s="147">
        <v>81.728000000000009</v>
      </c>
      <c r="J1131" s="147">
        <v>87.52600000000001</v>
      </c>
      <c r="K1131" s="147">
        <v>93.315839999999994</v>
      </c>
    </row>
    <row r="1132" spans="2:11" x14ac:dyDescent="0.2">
      <c r="B1132" s="21" t="str">
        <f t="shared" si="17"/>
        <v>BancroftWind2100RCP8.5</v>
      </c>
      <c r="C1132" t="s">
        <v>265</v>
      </c>
      <c r="D1132" t="s">
        <v>1</v>
      </c>
      <c r="E1132" s="144" t="s">
        <v>191</v>
      </c>
      <c r="F1132" s="144">
        <v>2100</v>
      </c>
      <c r="G1132" s="147">
        <v>70.404903155084227</v>
      </c>
      <c r="H1132" s="147">
        <v>75.910319999999999</v>
      </c>
      <c r="I1132" s="147">
        <v>81.728000000000009</v>
      </c>
      <c r="J1132" s="147">
        <v>87.52600000000001</v>
      </c>
      <c r="K1132" s="147">
        <v>93.315839999999994</v>
      </c>
    </row>
    <row r="1133" spans="2:11" x14ac:dyDescent="0.2">
      <c r="B1133" s="21" t="str">
        <f t="shared" si="17"/>
        <v>BarrieIce Accretion2023RCP4.5</v>
      </c>
      <c r="C1133" t="s">
        <v>266</v>
      </c>
      <c r="D1133" t="s">
        <v>486</v>
      </c>
      <c r="E1133" s="144" t="s">
        <v>193</v>
      </c>
      <c r="F1133" s="144">
        <v>2023</v>
      </c>
      <c r="G1133" s="147">
        <v>15.668366990961184</v>
      </c>
      <c r="H1133" s="147">
        <v>18.746379999999998</v>
      </c>
      <c r="I1133" s="147">
        <v>22.631999999999998</v>
      </c>
      <c r="J1133" s="147">
        <v>25.600149999999999</v>
      </c>
      <c r="K1133" s="147">
        <v>28.545300000000001</v>
      </c>
    </row>
    <row r="1134" spans="2:11" x14ac:dyDescent="0.2">
      <c r="B1134" s="21" t="str">
        <f t="shared" si="17"/>
        <v>BarrieIce Accretion2025RCP4.5</v>
      </c>
      <c r="C1134" t="s">
        <v>266</v>
      </c>
      <c r="D1134" t="s">
        <v>486</v>
      </c>
      <c r="E1134" s="144" t="s">
        <v>193</v>
      </c>
      <c r="F1134" s="144">
        <v>2025</v>
      </c>
      <c r="G1134" s="147">
        <v>15.663032170739543</v>
      </c>
      <c r="H1134" s="147">
        <v>18.743198333333332</v>
      </c>
      <c r="I1134" s="147">
        <v>22.635833333333331</v>
      </c>
      <c r="J1134" s="147">
        <v>25.608813333333334</v>
      </c>
      <c r="K1134" s="147">
        <v>28.564620000000001</v>
      </c>
    </row>
    <row r="1135" spans="2:11" x14ac:dyDescent="0.2">
      <c r="B1135" s="21" t="str">
        <f t="shared" si="17"/>
        <v>BarrieIce Accretion2030RCP4.5</v>
      </c>
      <c r="C1135" t="s">
        <v>266</v>
      </c>
      <c r="D1135" t="s">
        <v>486</v>
      </c>
      <c r="E1135" s="144" t="s">
        <v>193</v>
      </c>
      <c r="F1135" s="144">
        <v>2030</v>
      </c>
      <c r="G1135" s="147">
        <v>15.657697350517902</v>
      </c>
      <c r="H1135" s="147">
        <v>18.740016666666666</v>
      </c>
      <c r="I1135" s="147">
        <v>22.639666666666667</v>
      </c>
      <c r="J1135" s="147">
        <v>25.617476666666665</v>
      </c>
      <c r="K1135" s="147">
        <v>28.583940000000002</v>
      </c>
    </row>
    <row r="1136" spans="2:11" x14ac:dyDescent="0.2">
      <c r="B1136" s="21" t="str">
        <f t="shared" si="17"/>
        <v>BarrieIce Accretion2035RCP4.5</v>
      </c>
      <c r="C1136" t="s">
        <v>266</v>
      </c>
      <c r="D1136" t="s">
        <v>486</v>
      </c>
      <c r="E1136" s="144" t="s">
        <v>193</v>
      </c>
      <c r="F1136" s="144">
        <v>2035</v>
      </c>
      <c r="G1136" s="147">
        <v>15.652362530296259</v>
      </c>
      <c r="H1136" s="147">
        <v>18.736834999999999</v>
      </c>
      <c r="I1136" s="147">
        <v>22.6435</v>
      </c>
      <c r="J1136" s="147">
        <v>25.626139999999999</v>
      </c>
      <c r="K1136" s="147">
        <v>28.603259999999999</v>
      </c>
    </row>
    <row r="1137" spans="2:11" x14ac:dyDescent="0.2">
      <c r="B1137" s="21" t="str">
        <f t="shared" si="17"/>
        <v>BarrieIce Accretion2040RCP4.5</v>
      </c>
      <c r="C1137" t="s">
        <v>266</v>
      </c>
      <c r="D1137" t="s">
        <v>486</v>
      </c>
      <c r="E1137" s="144" t="s">
        <v>193</v>
      </c>
      <c r="F1137" s="144">
        <v>2040</v>
      </c>
      <c r="G1137" s="147">
        <v>15.647027710074617</v>
      </c>
      <c r="H1137" s="147">
        <v>18.733653333333333</v>
      </c>
      <c r="I1137" s="147">
        <v>22.647333333333332</v>
      </c>
      <c r="J1137" s="147">
        <v>25.634803333333334</v>
      </c>
      <c r="K1137" s="147">
        <v>28.622579999999999</v>
      </c>
    </row>
    <row r="1138" spans="2:11" x14ac:dyDescent="0.2">
      <c r="B1138" s="21" t="str">
        <f t="shared" si="17"/>
        <v>BarrieIce Accretion2045RCP4.5</v>
      </c>
      <c r="C1138" t="s">
        <v>266</v>
      </c>
      <c r="D1138" t="s">
        <v>486</v>
      </c>
      <c r="E1138" s="144" t="s">
        <v>193</v>
      </c>
      <c r="F1138" s="144">
        <v>2045</v>
      </c>
      <c r="G1138" s="147">
        <v>15.641692889852976</v>
      </c>
      <c r="H1138" s="147">
        <v>18.730471666666666</v>
      </c>
      <c r="I1138" s="147">
        <v>22.651166666666668</v>
      </c>
      <c r="J1138" s="147">
        <v>25.643466666666665</v>
      </c>
      <c r="K1138" s="147">
        <v>28.6419</v>
      </c>
    </row>
    <row r="1139" spans="2:11" x14ac:dyDescent="0.2">
      <c r="B1139" s="21" t="str">
        <f t="shared" si="17"/>
        <v>BarrieIce Accretion2050RCP4.5</v>
      </c>
      <c r="C1139" t="s">
        <v>266</v>
      </c>
      <c r="D1139" t="s">
        <v>486</v>
      </c>
      <c r="E1139" s="144" t="s">
        <v>193</v>
      </c>
      <c r="F1139" s="144">
        <v>2050</v>
      </c>
      <c r="G1139" s="147">
        <v>15.59474647190253</v>
      </c>
      <c r="H1139" s="147">
        <v>18.696746000000001</v>
      </c>
      <c r="I1139" s="147">
        <v>22.636600000000001</v>
      </c>
      <c r="J1139" s="147">
        <v>25.641734</v>
      </c>
      <c r="K1139" s="147">
        <v>28.655424</v>
      </c>
    </row>
    <row r="1140" spans="2:11" x14ac:dyDescent="0.2">
      <c r="B1140" s="21" t="str">
        <f t="shared" si="17"/>
        <v>BarrieIce Accretion2055RCP4.5</v>
      </c>
      <c r="C1140" t="s">
        <v>266</v>
      </c>
      <c r="D1140" t="s">
        <v>486</v>
      </c>
      <c r="E1140" s="144" t="s">
        <v>193</v>
      </c>
      <c r="F1140" s="144">
        <v>2055</v>
      </c>
      <c r="G1140" s="147">
        <v>15.553134874173727</v>
      </c>
      <c r="H1140" s="147">
        <v>18.666201999999998</v>
      </c>
      <c r="I1140" s="147">
        <v>22.618200000000002</v>
      </c>
      <c r="J1140" s="147">
        <v>25.631338</v>
      </c>
      <c r="K1140" s="147">
        <v>28.649628</v>
      </c>
    </row>
    <row r="1141" spans="2:11" x14ac:dyDescent="0.2">
      <c r="B1141" s="21" t="str">
        <f t="shared" si="17"/>
        <v>BarrieIce Accretion2060RCP4.5</v>
      </c>
      <c r="C1141" t="s">
        <v>266</v>
      </c>
      <c r="D1141" t="s">
        <v>486</v>
      </c>
      <c r="E1141" s="144" t="s">
        <v>193</v>
      </c>
      <c r="F1141" s="144">
        <v>2060</v>
      </c>
      <c r="G1141" s="147">
        <v>15.511523276444922</v>
      </c>
      <c r="H1141" s="147">
        <v>18.635657999999999</v>
      </c>
      <c r="I1141" s="147">
        <v>22.599799999999998</v>
      </c>
      <c r="J1141" s="147">
        <v>25.620941999999999</v>
      </c>
      <c r="K1141" s="147">
        <v>28.643832</v>
      </c>
    </row>
    <row r="1142" spans="2:11" x14ac:dyDescent="0.2">
      <c r="B1142" s="21" t="str">
        <f t="shared" si="17"/>
        <v>BarrieIce Accretion2065RCP4.5</v>
      </c>
      <c r="C1142" t="s">
        <v>266</v>
      </c>
      <c r="D1142" t="s">
        <v>486</v>
      </c>
      <c r="E1142" s="144" t="s">
        <v>193</v>
      </c>
      <c r="F1142" s="144">
        <v>2065</v>
      </c>
      <c r="G1142" s="147">
        <v>15.469911678716119</v>
      </c>
      <c r="H1142" s="147">
        <v>18.605113999999997</v>
      </c>
      <c r="I1142" s="147">
        <v>22.581399999999999</v>
      </c>
      <c r="J1142" s="147">
        <v>25.610545999999999</v>
      </c>
      <c r="K1142" s="147">
        <v>28.638036</v>
      </c>
    </row>
    <row r="1143" spans="2:11" x14ac:dyDescent="0.2">
      <c r="B1143" s="21" t="str">
        <f t="shared" si="17"/>
        <v>BarrieIce Accretion2070RCP4.5</v>
      </c>
      <c r="C1143" t="s">
        <v>266</v>
      </c>
      <c r="D1143" t="s">
        <v>486</v>
      </c>
      <c r="E1143" s="144" t="s">
        <v>193</v>
      </c>
      <c r="F1143" s="144">
        <v>2070</v>
      </c>
      <c r="G1143" s="147">
        <v>15.428300080987315</v>
      </c>
      <c r="H1143" s="147">
        <v>18.574569999999998</v>
      </c>
      <c r="I1143" s="147">
        <v>22.562999999999999</v>
      </c>
      <c r="J1143" s="147">
        <v>25.600149999999999</v>
      </c>
      <c r="K1143" s="147">
        <v>28.632239999999999</v>
      </c>
    </row>
    <row r="1144" spans="2:11" x14ac:dyDescent="0.2">
      <c r="B1144" s="21" t="str">
        <f t="shared" si="17"/>
        <v>BarrieIce Accretion2075RCP4.5</v>
      </c>
      <c r="C1144" t="s">
        <v>266</v>
      </c>
      <c r="D1144" t="s">
        <v>486</v>
      </c>
      <c r="E1144" s="144" t="s">
        <v>193</v>
      </c>
      <c r="F1144" s="144">
        <v>2075</v>
      </c>
      <c r="G1144" s="147">
        <v>15.428300080987315</v>
      </c>
      <c r="H1144" s="147">
        <v>18.596841666666663</v>
      </c>
      <c r="I1144" s="147">
        <v>22.612833333333331</v>
      </c>
      <c r="J1144" s="147">
        <v>25.669456666666665</v>
      </c>
      <c r="K1144" s="147">
        <v>28.719180000000001</v>
      </c>
    </row>
    <row r="1145" spans="2:11" x14ac:dyDescent="0.2">
      <c r="B1145" s="21" t="str">
        <f t="shared" si="17"/>
        <v>BarrieIce Accretion2080RCP4.5</v>
      </c>
      <c r="C1145" t="s">
        <v>266</v>
      </c>
      <c r="D1145" t="s">
        <v>486</v>
      </c>
      <c r="E1145" s="144" t="s">
        <v>193</v>
      </c>
      <c r="F1145" s="144">
        <v>2080</v>
      </c>
      <c r="G1145" s="147">
        <v>15.428300080987315</v>
      </c>
      <c r="H1145" s="147">
        <v>18.619113333333331</v>
      </c>
      <c r="I1145" s="147">
        <v>22.662666666666667</v>
      </c>
      <c r="J1145" s="147">
        <v>25.738763333333331</v>
      </c>
      <c r="K1145" s="147">
        <v>28.80612</v>
      </c>
    </row>
    <row r="1146" spans="2:11" x14ac:dyDescent="0.2">
      <c r="B1146" s="21" t="str">
        <f t="shared" si="17"/>
        <v>BarrieIce Accretion2085RCP4.5</v>
      </c>
      <c r="C1146" t="s">
        <v>266</v>
      </c>
      <c r="D1146" t="s">
        <v>486</v>
      </c>
      <c r="E1146" s="144" t="s">
        <v>193</v>
      </c>
      <c r="F1146" s="144">
        <v>2085</v>
      </c>
      <c r="G1146" s="147">
        <v>15.428300080987315</v>
      </c>
      <c r="H1146" s="147">
        <v>18.641385</v>
      </c>
      <c r="I1146" s="147">
        <v>22.712499999999999</v>
      </c>
      <c r="J1146" s="147">
        <v>25.808069999999997</v>
      </c>
      <c r="K1146" s="147">
        <v>28.893059999999998</v>
      </c>
    </row>
    <row r="1147" spans="2:11" x14ac:dyDescent="0.2">
      <c r="B1147" s="21" t="str">
        <f t="shared" si="17"/>
        <v>BarrieIce Accretion2090RCP4.5</v>
      </c>
      <c r="C1147" t="s">
        <v>266</v>
      </c>
      <c r="D1147" t="s">
        <v>486</v>
      </c>
      <c r="E1147" s="144" t="s">
        <v>193</v>
      </c>
      <c r="F1147" s="144">
        <v>2090</v>
      </c>
      <c r="G1147" s="147">
        <v>15.428300080987315</v>
      </c>
      <c r="H1147" s="147">
        <v>18.663656666666665</v>
      </c>
      <c r="I1147" s="147">
        <v>22.762333333333331</v>
      </c>
      <c r="J1147" s="147">
        <v>25.877376666666663</v>
      </c>
      <c r="K1147" s="147">
        <v>28.98</v>
      </c>
    </row>
    <row r="1148" spans="2:11" x14ac:dyDescent="0.2">
      <c r="B1148" s="21" t="str">
        <f t="shared" si="17"/>
        <v>BarrieIce Accretion2095RCP4.5</v>
      </c>
      <c r="C1148" t="s">
        <v>266</v>
      </c>
      <c r="D1148" t="s">
        <v>486</v>
      </c>
      <c r="E1148" s="144" t="s">
        <v>193</v>
      </c>
      <c r="F1148" s="144">
        <v>2095</v>
      </c>
      <c r="G1148" s="147">
        <v>15.428300080987315</v>
      </c>
      <c r="H1148" s="147">
        <v>18.685928333333329</v>
      </c>
      <c r="I1148" s="147">
        <v>22.812166666666666</v>
      </c>
      <c r="J1148" s="147">
        <v>25.946683333333329</v>
      </c>
      <c r="K1148" s="147">
        <v>29.066940000000002</v>
      </c>
    </row>
    <row r="1149" spans="2:11" x14ac:dyDescent="0.2">
      <c r="B1149" s="21" t="str">
        <f t="shared" si="17"/>
        <v>BarrieIce Accretion2100RCP4.5</v>
      </c>
      <c r="C1149" t="s">
        <v>266</v>
      </c>
      <c r="D1149" t="s">
        <v>486</v>
      </c>
      <c r="E1149" s="144" t="s">
        <v>193</v>
      </c>
      <c r="F1149" s="144">
        <v>2100</v>
      </c>
      <c r="G1149" s="147">
        <v>15.428300080987315</v>
      </c>
      <c r="H1149" s="147">
        <v>18.708199999999998</v>
      </c>
      <c r="I1149" s="147">
        <v>22.861999999999998</v>
      </c>
      <c r="J1149" s="147">
        <v>26.015989999999995</v>
      </c>
      <c r="K1149" s="147">
        <v>29.153880000000001</v>
      </c>
    </row>
    <row r="1150" spans="2:11" x14ac:dyDescent="0.2">
      <c r="B1150" s="21" t="str">
        <f t="shared" si="17"/>
        <v>BarrieIce Accretion2023RCP6.0</v>
      </c>
      <c r="C1150" t="s">
        <v>266</v>
      </c>
      <c r="D1150" t="s">
        <v>486</v>
      </c>
      <c r="E1150" s="144" t="s">
        <v>192</v>
      </c>
      <c r="F1150" s="144">
        <v>2023</v>
      </c>
      <c r="G1150" s="147">
        <v>15.668366990961184</v>
      </c>
      <c r="H1150" s="147">
        <v>18.746379999999998</v>
      </c>
      <c r="I1150" s="147">
        <v>22.631999999999998</v>
      </c>
      <c r="J1150" s="147">
        <v>25.600149999999999</v>
      </c>
      <c r="K1150" s="147">
        <v>28.545300000000001</v>
      </c>
    </row>
    <row r="1151" spans="2:11" x14ac:dyDescent="0.2">
      <c r="B1151" s="21" t="str">
        <f t="shared" si="17"/>
        <v>BarrieIce Accretion2025RCP6.0</v>
      </c>
      <c r="C1151" t="s">
        <v>266</v>
      </c>
      <c r="D1151" t="s">
        <v>486</v>
      </c>
      <c r="E1151" s="144" t="s">
        <v>192</v>
      </c>
      <c r="F1151" s="144">
        <v>2025</v>
      </c>
      <c r="G1151" s="147">
        <v>15.663032170739543</v>
      </c>
      <c r="H1151" s="147">
        <v>18.743198333333332</v>
      </c>
      <c r="I1151" s="147">
        <v>22.635833333333331</v>
      </c>
      <c r="J1151" s="147">
        <v>25.608813333333334</v>
      </c>
      <c r="K1151" s="147">
        <v>28.564620000000001</v>
      </c>
    </row>
    <row r="1152" spans="2:11" x14ac:dyDescent="0.2">
      <c r="B1152" s="21" t="str">
        <f t="shared" si="17"/>
        <v>BarrieIce Accretion2030RCP6.0</v>
      </c>
      <c r="C1152" t="s">
        <v>266</v>
      </c>
      <c r="D1152" t="s">
        <v>486</v>
      </c>
      <c r="E1152" s="144" t="s">
        <v>192</v>
      </c>
      <c r="F1152" s="144">
        <v>2030</v>
      </c>
      <c r="G1152" s="147">
        <v>15.657697350517902</v>
      </c>
      <c r="H1152" s="147">
        <v>18.740016666666666</v>
      </c>
      <c r="I1152" s="147">
        <v>22.639666666666667</v>
      </c>
      <c r="J1152" s="147">
        <v>25.617476666666665</v>
      </c>
      <c r="K1152" s="147">
        <v>28.583940000000002</v>
      </c>
    </row>
    <row r="1153" spans="2:11" x14ac:dyDescent="0.2">
      <c r="B1153" s="21" t="str">
        <f t="shared" si="17"/>
        <v>BarrieIce Accretion2035RCP6.0</v>
      </c>
      <c r="C1153" t="s">
        <v>266</v>
      </c>
      <c r="D1153" t="s">
        <v>486</v>
      </c>
      <c r="E1153" s="144" t="s">
        <v>192</v>
      </c>
      <c r="F1153" s="144">
        <v>2035</v>
      </c>
      <c r="G1153" s="147">
        <v>15.652362530296259</v>
      </c>
      <c r="H1153" s="147">
        <v>18.736834999999999</v>
      </c>
      <c r="I1153" s="147">
        <v>22.6435</v>
      </c>
      <c r="J1153" s="147">
        <v>25.626139999999999</v>
      </c>
      <c r="K1153" s="147">
        <v>28.603259999999999</v>
      </c>
    </row>
    <row r="1154" spans="2:11" x14ac:dyDescent="0.2">
      <c r="B1154" s="21" t="str">
        <f t="shared" si="17"/>
        <v>BarrieIce Accretion2040RCP6.0</v>
      </c>
      <c r="C1154" t="s">
        <v>266</v>
      </c>
      <c r="D1154" t="s">
        <v>486</v>
      </c>
      <c r="E1154" s="144" t="s">
        <v>192</v>
      </c>
      <c r="F1154" s="144">
        <v>2040</v>
      </c>
      <c r="G1154" s="147">
        <v>15.647027710074617</v>
      </c>
      <c r="H1154" s="147">
        <v>18.733653333333333</v>
      </c>
      <c r="I1154" s="147">
        <v>22.647333333333332</v>
      </c>
      <c r="J1154" s="147">
        <v>25.634803333333334</v>
      </c>
      <c r="K1154" s="147">
        <v>28.622579999999999</v>
      </c>
    </row>
    <row r="1155" spans="2:11" x14ac:dyDescent="0.2">
      <c r="B1155" s="21" t="str">
        <f t="shared" si="17"/>
        <v>BarrieIce Accretion2045RCP6.0</v>
      </c>
      <c r="C1155" t="s">
        <v>266</v>
      </c>
      <c r="D1155" t="s">
        <v>486</v>
      </c>
      <c r="E1155" s="144" t="s">
        <v>192</v>
      </c>
      <c r="F1155" s="144">
        <v>2045</v>
      </c>
      <c r="G1155" s="147">
        <v>15.641692889852976</v>
      </c>
      <c r="H1155" s="147">
        <v>18.730471666666666</v>
      </c>
      <c r="I1155" s="147">
        <v>22.651166666666668</v>
      </c>
      <c r="J1155" s="147">
        <v>25.643466666666665</v>
      </c>
      <c r="K1155" s="147">
        <v>28.6419</v>
      </c>
    </row>
    <row r="1156" spans="2:11" x14ac:dyDescent="0.2">
      <c r="B1156" s="21" t="str">
        <f t="shared" si="17"/>
        <v>BarrieIce Accretion2050RCP6.0</v>
      </c>
      <c r="C1156" t="s">
        <v>266</v>
      </c>
      <c r="D1156" t="s">
        <v>486</v>
      </c>
      <c r="E1156" s="144" t="s">
        <v>192</v>
      </c>
      <c r="F1156" s="144">
        <v>2050</v>
      </c>
      <c r="G1156" s="147">
        <v>15.59474647190253</v>
      </c>
      <c r="H1156" s="147">
        <v>18.696746000000001</v>
      </c>
      <c r="I1156" s="147">
        <v>22.636600000000001</v>
      </c>
      <c r="J1156" s="147">
        <v>25.641734</v>
      </c>
      <c r="K1156" s="147">
        <v>28.655424</v>
      </c>
    </row>
    <row r="1157" spans="2:11" x14ac:dyDescent="0.2">
      <c r="B1157" s="21" t="str">
        <f t="shared" si="17"/>
        <v>BarrieIce Accretion2055RCP6.0</v>
      </c>
      <c r="C1157" t="s">
        <v>266</v>
      </c>
      <c r="D1157" t="s">
        <v>486</v>
      </c>
      <c r="E1157" s="144" t="s">
        <v>192</v>
      </c>
      <c r="F1157" s="144">
        <v>2055</v>
      </c>
      <c r="G1157" s="147">
        <v>15.553134874173727</v>
      </c>
      <c r="H1157" s="147">
        <v>18.666201999999998</v>
      </c>
      <c r="I1157" s="147">
        <v>22.618200000000002</v>
      </c>
      <c r="J1157" s="147">
        <v>25.631338</v>
      </c>
      <c r="K1157" s="147">
        <v>28.649628</v>
      </c>
    </row>
    <row r="1158" spans="2:11" x14ac:dyDescent="0.2">
      <c r="B1158" s="21" t="str">
        <f t="shared" si="17"/>
        <v>BarrieIce Accretion2060RCP6.0</v>
      </c>
      <c r="C1158" t="s">
        <v>266</v>
      </c>
      <c r="D1158" t="s">
        <v>486</v>
      </c>
      <c r="E1158" s="144" t="s">
        <v>192</v>
      </c>
      <c r="F1158" s="144">
        <v>2060</v>
      </c>
      <c r="G1158" s="147">
        <v>15.511523276444922</v>
      </c>
      <c r="H1158" s="147">
        <v>18.635657999999999</v>
      </c>
      <c r="I1158" s="147">
        <v>22.599799999999998</v>
      </c>
      <c r="J1158" s="147">
        <v>25.620941999999999</v>
      </c>
      <c r="K1158" s="147">
        <v>28.643832</v>
      </c>
    </row>
    <row r="1159" spans="2:11" x14ac:dyDescent="0.2">
      <c r="B1159" s="21" t="str">
        <f t="shared" si="17"/>
        <v>BarrieIce Accretion2065RCP6.0</v>
      </c>
      <c r="C1159" t="s">
        <v>266</v>
      </c>
      <c r="D1159" t="s">
        <v>486</v>
      </c>
      <c r="E1159" s="144" t="s">
        <v>192</v>
      </c>
      <c r="F1159" s="144">
        <v>2065</v>
      </c>
      <c r="G1159" s="147">
        <v>15.469911678716119</v>
      </c>
      <c r="H1159" s="147">
        <v>18.605113999999997</v>
      </c>
      <c r="I1159" s="147">
        <v>22.581399999999999</v>
      </c>
      <c r="J1159" s="147">
        <v>25.610545999999999</v>
      </c>
      <c r="K1159" s="147">
        <v>28.638036</v>
      </c>
    </row>
    <row r="1160" spans="2:11" x14ac:dyDescent="0.2">
      <c r="B1160" s="21" t="str">
        <f t="shared" si="17"/>
        <v>BarrieIce Accretion2070RCP6.0</v>
      </c>
      <c r="C1160" t="s">
        <v>266</v>
      </c>
      <c r="D1160" t="s">
        <v>486</v>
      </c>
      <c r="E1160" s="144" t="s">
        <v>192</v>
      </c>
      <c r="F1160" s="144">
        <v>2070</v>
      </c>
      <c r="G1160" s="147">
        <v>15.428300080987315</v>
      </c>
      <c r="H1160" s="147">
        <v>18.574569999999998</v>
      </c>
      <c r="I1160" s="147">
        <v>22.562999999999999</v>
      </c>
      <c r="J1160" s="147">
        <v>25.600149999999999</v>
      </c>
      <c r="K1160" s="147">
        <v>28.632239999999999</v>
      </c>
    </row>
    <row r="1161" spans="2:11" x14ac:dyDescent="0.2">
      <c r="B1161" s="21" t="str">
        <f t="shared" si="17"/>
        <v>BarrieIce Accretion2075RCP6.0</v>
      </c>
      <c r="C1161" t="s">
        <v>266</v>
      </c>
      <c r="D1161" t="s">
        <v>486</v>
      </c>
      <c r="E1161" s="144" t="s">
        <v>192</v>
      </c>
      <c r="F1161" s="144">
        <v>2075</v>
      </c>
      <c r="G1161" s="147">
        <v>15.428300080987315</v>
      </c>
      <c r="H1161" s="147">
        <v>18.607977499999997</v>
      </c>
      <c r="I1161" s="147">
        <v>22.637749999999997</v>
      </c>
      <c r="J1161" s="147">
        <v>25.70411</v>
      </c>
      <c r="K1161" s="147">
        <v>28.762650000000001</v>
      </c>
    </row>
    <row r="1162" spans="2:11" x14ac:dyDescent="0.2">
      <c r="B1162" s="21" t="str">
        <f t="shared" si="17"/>
        <v>BarrieIce Accretion2080RCP6.0</v>
      </c>
      <c r="C1162" t="s">
        <v>266</v>
      </c>
      <c r="D1162" t="s">
        <v>486</v>
      </c>
      <c r="E1162" s="144" t="s">
        <v>192</v>
      </c>
      <c r="F1162" s="144">
        <v>2080</v>
      </c>
      <c r="G1162" s="147">
        <v>15.428300080987315</v>
      </c>
      <c r="H1162" s="147">
        <v>18.641385</v>
      </c>
      <c r="I1162" s="147">
        <v>22.712499999999999</v>
      </c>
      <c r="J1162" s="147">
        <v>25.808069999999997</v>
      </c>
      <c r="K1162" s="147">
        <v>28.893059999999998</v>
      </c>
    </row>
    <row r="1163" spans="2:11" x14ac:dyDescent="0.2">
      <c r="B1163" s="21" t="str">
        <f t="shared" si="17"/>
        <v>BarrieIce Accretion2085RCP6.0</v>
      </c>
      <c r="C1163" t="s">
        <v>266</v>
      </c>
      <c r="D1163" t="s">
        <v>486</v>
      </c>
      <c r="E1163" s="144" t="s">
        <v>192</v>
      </c>
      <c r="F1163" s="144">
        <v>2085</v>
      </c>
      <c r="G1163" s="147">
        <v>15.428300080987315</v>
      </c>
      <c r="H1163" s="147">
        <v>18.674792499999999</v>
      </c>
      <c r="I1163" s="147">
        <v>22.78725</v>
      </c>
      <c r="J1163" s="147">
        <v>25.912029999999994</v>
      </c>
      <c r="K1163" s="147">
        <v>29.02347</v>
      </c>
    </row>
    <row r="1164" spans="2:11" x14ac:dyDescent="0.2">
      <c r="B1164" s="21" t="str">
        <f t="shared" ref="B1164:B1227" si="18">C1164&amp;D1164&amp;F1164&amp;E1164</f>
        <v>BarrieIce Accretion2090RCP6.0</v>
      </c>
      <c r="C1164" t="s">
        <v>266</v>
      </c>
      <c r="D1164" t="s">
        <v>486</v>
      </c>
      <c r="E1164" s="144" t="s">
        <v>192</v>
      </c>
      <c r="F1164" s="144">
        <v>2090</v>
      </c>
      <c r="G1164" s="147">
        <v>15.252251013673144</v>
      </c>
      <c r="H1164" s="147">
        <v>18.530026666666664</v>
      </c>
      <c r="I1164" s="147">
        <v>22.685666666666666</v>
      </c>
      <c r="J1164" s="147">
        <v>25.834059999999997</v>
      </c>
      <c r="K1164" s="147">
        <v>28.98</v>
      </c>
    </row>
    <row r="1165" spans="2:11" x14ac:dyDescent="0.2">
      <c r="B1165" s="21" t="str">
        <f t="shared" si="18"/>
        <v>BarrieIce Accretion2095RCP6.0</v>
      </c>
      <c r="C1165" t="s">
        <v>266</v>
      </c>
      <c r="D1165" t="s">
        <v>486</v>
      </c>
      <c r="E1165" s="144" t="s">
        <v>192</v>
      </c>
      <c r="F1165" s="144">
        <v>2095</v>
      </c>
      <c r="G1165" s="147">
        <v>15.076201946358974</v>
      </c>
      <c r="H1165" s="147">
        <v>18.351853333333331</v>
      </c>
      <c r="I1165" s="147">
        <v>22.509333333333331</v>
      </c>
      <c r="J1165" s="147">
        <v>25.652129999999996</v>
      </c>
      <c r="K1165" s="147">
        <v>28.80612</v>
      </c>
    </row>
    <row r="1166" spans="2:11" x14ac:dyDescent="0.2">
      <c r="B1166" s="21" t="str">
        <f t="shared" si="18"/>
        <v>BarrieIce Accretion2100RCP6.0</v>
      </c>
      <c r="C1166" t="s">
        <v>266</v>
      </c>
      <c r="D1166" t="s">
        <v>486</v>
      </c>
      <c r="E1166" s="144" t="s">
        <v>192</v>
      </c>
      <c r="F1166" s="144">
        <v>2100</v>
      </c>
      <c r="G1166" s="147">
        <v>14.900152879044803</v>
      </c>
      <c r="H1166" s="147">
        <v>18.173679999999997</v>
      </c>
      <c r="I1166" s="147">
        <v>22.332999999999998</v>
      </c>
      <c r="J1166" s="147">
        <v>25.470199999999998</v>
      </c>
      <c r="K1166" s="147">
        <v>28.632239999999999</v>
      </c>
    </row>
    <row r="1167" spans="2:11" x14ac:dyDescent="0.2">
      <c r="B1167" s="21" t="str">
        <f t="shared" si="18"/>
        <v>BarrieIce Accretion2023RCP8.5</v>
      </c>
      <c r="C1167" t="s">
        <v>266</v>
      </c>
      <c r="D1167" t="s">
        <v>486</v>
      </c>
      <c r="E1167" s="144" t="s">
        <v>191</v>
      </c>
      <c r="F1167" s="144">
        <v>2023</v>
      </c>
      <c r="G1167" s="147">
        <v>15.668366990961184</v>
      </c>
      <c r="H1167" s="147">
        <v>18.746379999999998</v>
      </c>
      <c r="I1167" s="147">
        <v>22.631999999999998</v>
      </c>
      <c r="J1167" s="147">
        <v>25.600149999999999</v>
      </c>
      <c r="K1167" s="147">
        <v>28.545300000000001</v>
      </c>
    </row>
    <row r="1168" spans="2:11" x14ac:dyDescent="0.2">
      <c r="B1168" s="21" t="str">
        <f t="shared" si="18"/>
        <v>BarrieIce Accretion2025RCP8.5</v>
      </c>
      <c r="C1168" t="s">
        <v>266</v>
      </c>
      <c r="D1168" t="s">
        <v>486</v>
      </c>
      <c r="E1168" s="144" t="s">
        <v>191</v>
      </c>
      <c r="F1168" s="144">
        <v>2025</v>
      </c>
      <c r="G1168" s="147">
        <v>15.657697350517902</v>
      </c>
      <c r="H1168" s="147">
        <v>18.740016666666666</v>
      </c>
      <c r="I1168" s="147">
        <v>22.639666666666667</v>
      </c>
      <c r="J1168" s="147">
        <v>25.617476666666665</v>
      </c>
      <c r="K1168" s="147">
        <v>28.583940000000002</v>
      </c>
    </row>
    <row r="1169" spans="2:11" x14ac:dyDescent="0.2">
      <c r="B1169" s="21" t="str">
        <f t="shared" si="18"/>
        <v>BarrieIce Accretion2030RCP8.5</v>
      </c>
      <c r="C1169" t="s">
        <v>266</v>
      </c>
      <c r="D1169" t="s">
        <v>486</v>
      </c>
      <c r="E1169" s="144" t="s">
        <v>191</v>
      </c>
      <c r="F1169" s="144">
        <v>2030</v>
      </c>
      <c r="G1169" s="147">
        <v>15.647027710074617</v>
      </c>
      <c r="H1169" s="147">
        <v>18.733653333333333</v>
      </c>
      <c r="I1169" s="147">
        <v>22.647333333333332</v>
      </c>
      <c r="J1169" s="147">
        <v>25.634803333333334</v>
      </c>
      <c r="K1169" s="147">
        <v>28.622579999999999</v>
      </c>
    </row>
    <row r="1170" spans="2:11" x14ac:dyDescent="0.2">
      <c r="B1170" s="21" t="str">
        <f t="shared" si="18"/>
        <v>BarrieIce Accretion2035RCP8.5</v>
      </c>
      <c r="C1170" t="s">
        <v>266</v>
      </c>
      <c r="D1170" t="s">
        <v>486</v>
      </c>
      <c r="E1170" s="144" t="s">
        <v>191</v>
      </c>
      <c r="F1170" s="144">
        <v>2035</v>
      </c>
      <c r="G1170" s="147">
        <v>15.636358069631335</v>
      </c>
      <c r="H1170" s="147">
        <v>18.72729</v>
      </c>
      <c r="I1170" s="147">
        <v>22.655000000000001</v>
      </c>
      <c r="J1170" s="147">
        <v>25.65213</v>
      </c>
      <c r="K1170" s="147">
        <v>28.66122</v>
      </c>
    </row>
    <row r="1171" spans="2:11" x14ac:dyDescent="0.2">
      <c r="B1171" s="21" t="str">
        <f t="shared" si="18"/>
        <v>BarrieIce Accretion2040RCP8.5</v>
      </c>
      <c r="C1171" t="s">
        <v>266</v>
      </c>
      <c r="D1171" t="s">
        <v>486</v>
      </c>
      <c r="E1171" s="144" t="s">
        <v>191</v>
      </c>
      <c r="F1171" s="144">
        <v>2040</v>
      </c>
      <c r="G1171" s="147">
        <v>15.567005406749995</v>
      </c>
      <c r="H1171" s="147">
        <v>18.676383333333334</v>
      </c>
      <c r="I1171" s="147">
        <v>22.624333333333333</v>
      </c>
      <c r="J1171" s="147">
        <v>25.634803333333334</v>
      </c>
      <c r="K1171" s="147">
        <v>28.65156</v>
      </c>
    </row>
    <row r="1172" spans="2:11" x14ac:dyDescent="0.2">
      <c r="B1172" s="21" t="str">
        <f t="shared" si="18"/>
        <v>BarrieIce Accretion2045RCP8.5</v>
      </c>
      <c r="C1172" t="s">
        <v>266</v>
      </c>
      <c r="D1172" t="s">
        <v>486</v>
      </c>
      <c r="E1172" s="144" t="s">
        <v>191</v>
      </c>
      <c r="F1172" s="144">
        <v>2045</v>
      </c>
      <c r="G1172" s="147">
        <v>15.497652743868654</v>
      </c>
      <c r="H1172" s="147">
        <v>18.625476666666664</v>
      </c>
      <c r="I1172" s="147">
        <v>22.593666666666667</v>
      </c>
      <c r="J1172" s="147">
        <v>25.617476666666665</v>
      </c>
      <c r="K1172" s="147">
        <v>28.6419</v>
      </c>
    </row>
    <row r="1173" spans="2:11" x14ac:dyDescent="0.2">
      <c r="B1173" s="21" t="str">
        <f t="shared" si="18"/>
        <v>BarrieIce Accretion2050RCP8.5</v>
      </c>
      <c r="C1173" t="s">
        <v>266</v>
      </c>
      <c r="D1173" t="s">
        <v>486</v>
      </c>
      <c r="E1173" s="144" t="s">
        <v>191</v>
      </c>
      <c r="F1173" s="144">
        <v>2050</v>
      </c>
      <c r="G1173" s="147">
        <v>15.428300080987315</v>
      </c>
      <c r="H1173" s="147">
        <v>18.619113333333331</v>
      </c>
      <c r="I1173" s="147">
        <v>22.662666666666667</v>
      </c>
      <c r="J1173" s="147">
        <v>25.738763333333331</v>
      </c>
      <c r="K1173" s="147">
        <v>28.80612</v>
      </c>
    </row>
    <row r="1174" spans="2:11" x14ac:dyDescent="0.2">
      <c r="B1174" s="21" t="str">
        <f t="shared" si="18"/>
        <v>BarrieIce Accretion2055RCP8.5</v>
      </c>
      <c r="C1174" t="s">
        <v>266</v>
      </c>
      <c r="D1174" t="s">
        <v>486</v>
      </c>
      <c r="E1174" s="144" t="s">
        <v>191</v>
      </c>
      <c r="F1174" s="144">
        <v>2055</v>
      </c>
      <c r="G1174" s="147">
        <v>15.428300080987315</v>
      </c>
      <c r="H1174" s="147">
        <v>18.663656666666665</v>
      </c>
      <c r="I1174" s="147">
        <v>22.762333333333331</v>
      </c>
      <c r="J1174" s="147">
        <v>25.877376666666663</v>
      </c>
      <c r="K1174" s="147">
        <v>28.98</v>
      </c>
    </row>
    <row r="1175" spans="2:11" x14ac:dyDescent="0.2">
      <c r="B1175" s="21" t="str">
        <f t="shared" si="18"/>
        <v>BarrieIce Accretion2060RCP8.5</v>
      </c>
      <c r="C1175" t="s">
        <v>266</v>
      </c>
      <c r="D1175" t="s">
        <v>486</v>
      </c>
      <c r="E1175" s="144" t="s">
        <v>191</v>
      </c>
      <c r="F1175" s="144">
        <v>2060</v>
      </c>
      <c r="G1175" s="147">
        <v>15.252251013673144</v>
      </c>
      <c r="H1175" s="147">
        <v>18.530026666666664</v>
      </c>
      <c r="I1175" s="147">
        <v>22.685666666666666</v>
      </c>
      <c r="J1175" s="147">
        <v>25.834059999999997</v>
      </c>
      <c r="K1175" s="147">
        <v>28.98</v>
      </c>
    </row>
    <row r="1176" spans="2:11" x14ac:dyDescent="0.2">
      <c r="B1176" s="21" t="str">
        <f t="shared" si="18"/>
        <v>BarrieIce Accretion2065RCP8.5</v>
      </c>
      <c r="C1176" t="s">
        <v>266</v>
      </c>
      <c r="D1176" t="s">
        <v>486</v>
      </c>
      <c r="E1176" s="144" t="s">
        <v>191</v>
      </c>
      <c r="F1176" s="144">
        <v>2065</v>
      </c>
      <c r="G1176" s="147">
        <v>15.076201946358974</v>
      </c>
      <c r="H1176" s="147">
        <v>18.351853333333331</v>
      </c>
      <c r="I1176" s="147">
        <v>22.509333333333331</v>
      </c>
      <c r="J1176" s="147">
        <v>25.652129999999996</v>
      </c>
      <c r="K1176" s="147">
        <v>28.80612</v>
      </c>
    </row>
    <row r="1177" spans="2:11" x14ac:dyDescent="0.2">
      <c r="B1177" s="21" t="str">
        <f t="shared" si="18"/>
        <v>BarrieIce Accretion2070RCP8.5</v>
      </c>
      <c r="C1177" t="s">
        <v>266</v>
      </c>
      <c r="D1177" t="s">
        <v>486</v>
      </c>
      <c r="E1177" s="144" t="s">
        <v>191</v>
      </c>
      <c r="F1177" s="144">
        <v>2070</v>
      </c>
      <c r="G1177" s="147">
        <v>14.644081508406011</v>
      </c>
      <c r="H1177" s="147">
        <v>17.919146666666666</v>
      </c>
      <c r="I1177" s="147">
        <v>22.064666666666664</v>
      </c>
      <c r="J1177" s="147">
        <v>25.201636666666666</v>
      </c>
      <c r="K1177" s="147">
        <v>28.3521</v>
      </c>
    </row>
    <row r="1178" spans="2:11" x14ac:dyDescent="0.2">
      <c r="B1178" s="21" t="str">
        <f t="shared" si="18"/>
        <v>BarrieIce Accretion2075RCP8.5</v>
      </c>
      <c r="C1178" t="s">
        <v>266</v>
      </c>
      <c r="D1178" t="s">
        <v>486</v>
      </c>
      <c r="E1178" s="144" t="s">
        <v>191</v>
      </c>
      <c r="F1178" s="144">
        <v>2075</v>
      </c>
      <c r="G1178" s="147">
        <v>14.388010137767216</v>
      </c>
      <c r="H1178" s="147">
        <v>17.664613333333332</v>
      </c>
      <c r="I1178" s="147">
        <v>21.796333333333333</v>
      </c>
      <c r="J1178" s="147">
        <v>24.933073333333329</v>
      </c>
      <c r="K1178" s="147">
        <v>28.071959999999997</v>
      </c>
    </row>
    <row r="1179" spans="2:11" x14ac:dyDescent="0.2">
      <c r="B1179" s="21" t="str">
        <f t="shared" si="18"/>
        <v>BarrieIce Accretion2080RCP8.5</v>
      </c>
      <c r="C1179" t="s">
        <v>266</v>
      </c>
      <c r="D1179" t="s">
        <v>486</v>
      </c>
      <c r="E1179" s="144" t="s">
        <v>191</v>
      </c>
      <c r="F1179" s="144">
        <v>2080</v>
      </c>
      <c r="G1179" s="147">
        <v>14.131938767128423</v>
      </c>
      <c r="H1179" s="147">
        <v>17.410080000000001</v>
      </c>
      <c r="I1179" s="147">
        <v>21.527999999999999</v>
      </c>
      <c r="J1179" s="147">
        <v>24.664509999999996</v>
      </c>
      <c r="K1179" s="147">
        <v>27.791819999999998</v>
      </c>
    </row>
    <row r="1180" spans="2:11" x14ac:dyDescent="0.2">
      <c r="B1180" s="21" t="str">
        <f t="shared" si="18"/>
        <v>BarrieIce Accretion2085RCP8.5</v>
      </c>
      <c r="C1180" t="s">
        <v>266</v>
      </c>
      <c r="D1180" t="s">
        <v>486</v>
      </c>
      <c r="E1180" s="144" t="s">
        <v>191</v>
      </c>
      <c r="F1180" s="144">
        <v>2085</v>
      </c>
      <c r="G1180" s="147">
        <v>13.475755879866515</v>
      </c>
      <c r="H1180" s="147">
        <v>16.64648</v>
      </c>
      <c r="I1180" s="147">
        <v>20.642499999999998</v>
      </c>
      <c r="J1180" s="147">
        <v>23.676889999999997</v>
      </c>
      <c r="K1180" s="147">
        <v>26.690579999999997</v>
      </c>
    </row>
    <row r="1181" spans="2:11" x14ac:dyDescent="0.2">
      <c r="B1181" s="21" t="str">
        <f t="shared" si="18"/>
        <v>BarrieIce Accretion2090RCP8.5</v>
      </c>
      <c r="C1181" t="s">
        <v>266</v>
      </c>
      <c r="D1181" t="s">
        <v>486</v>
      </c>
      <c r="E1181" s="144" t="s">
        <v>191</v>
      </c>
      <c r="F1181" s="144">
        <v>2090</v>
      </c>
      <c r="G1181" s="147">
        <v>12.819572992604606</v>
      </c>
      <c r="H1181" s="147">
        <v>15.882879999999998</v>
      </c>
      <c r="I1181" s="147">
        <v>19.756999999999998</v>
      </c>
      <c r="J1181" s="147">
        <v>22.689269999999997</v>
      </c>
      <c r="K1181" s="147">
        <v>25.58934</v>
      </c>
    </row>
    <row r="1182" spans="2:11" x14ac:dyDescent="0.2">
      <c r="B1182" s="21" t="str">
        <f t="shared" si="18"/>
        <v>BarrieIce Accretion2095RCP8.5</v>
      </c>
      <c r="C1182" t="s">
        <v>266</v>
      </c>
      <c r="D1182" t="s">
        <v>486</v>
      </c>
      <c r="E1182" s="144" t="s">
        <v>191</v>
      </c>
      <c r="F1182" s="144">
        <v>2095</v>
      </c>
      <c r="G1182" s="147">
        <v>12.819572992604606</v>
      </c>
      <c r="H1182" s="147">
        <v>15.882879999999998</v>
      </c>
      <c r="I1182" s="147">
        <v>19.756999999999998</v>
      </c>
      <c r="J1182" s="147">
        <v>22.689269999999997</v>
      </c>
      <c r="K1182" s="147">
        <v>25.58934</v>
      </c>
    </row>
    <row r="1183" spans="2:11" x14ac:dyDescent="0.2">
      <c r="B1183" s="21" t="str">
        <f t="shared" si="18"/>
        <v>BarrieIce Accretion2100RCP8.5</v>
      </c>
      <c r="C1183" t="s">
        <v>266</v>
      </c>
      <c r="D1183" t="s">
        <v>486</v>
      </c>
      <c r="E1183" s="144" t="s">
        <v>191</v>
      </c>
      <c r="F1183" s="144">
        <v>2100</v>
      </c>
      <c r="G1183" s="147">
        <v>12.819572992604606</v>
      </c>
      <c r="H1183" s="147">
        <v>15.882879999999998</v>
      </c>
      <c r="I1183" s="147">
        <v>19.756999999999998</v>
      </c>
      <c r="J1183" s="147">
        <v>22.689269999999997</v>
      </c>
      <c r="K1183" s="147">
        <v>25.58934</v>
      </c>
    </row>
    <row r="1184" spans="2:11" x14ac:dyDescent="0.2">
      <c r="B1184" s="21" t="str">
        <f t="shared" si="18"/>
        <v>BarrieWind2023RCP4.5</v>
      </c>
      <c r="C1184" t="s">
        <v>266</v>
      </c>
      <c r="D1184" t="s">
        <v>1</v>
      </c>
      <c r="E1184" s="144" t="s">
        <v>193</v>
      </c>
      <c r="F1184" s="144">
        <v>2023</v>
      </c>
      <c r="G1184" s="147">
        <v>76.37398447536566</v>
      </c>
      <c r="H1184" s="147">
        <v>82.273752000000016</v>
      </c>
      <c r="I1184" s="147">
        <v>88.484000000000009</v>
      </c>
      <c r="J1184" s="147">
        <v>94.696712000000019</v>
      </c>
      <c r="K1184" s="147">
        <v>100.901856</v>
      </c>
    </row>
    <row r="1185" spans="2:11" x14ac:dyDescent="0.2">
      <c r="B1185" s="21" t="str">
        <f t="shared" si="18"/>
        <v>BarrieWind2025RCP4.5</v>
      </c>
      <c r="C1185" t="s">
        <v>266</v>
      </c>
      <c r="D1185" t="s">
        <v>1</v>
      </c>
      <c r="E1185" s="144" t="s">
        <v>193</v>
      </c>
      <c r="F1185" s="144">
        <v>2025</v>
      </c>
      <c r="G1185" s="147">
        <v>76.395513970541614</v>
      </c>
      <c r="H1185" s="147">
        <v>82.301032000000021</v>
      </c>
      <c r="I1185" s="147">
        <v>88.519200000000012</v>
      </c>
      <c r="J1185" s="147">
        <v>94.737514666666684</v>
      </c>
      <c r="K1185" s="147">
        <v>100.950344</v>
      </c>
    </row>
    <row r="1186" spans="2:11" x14ac:dyDescent="0.2">
      <c r="B1186" s="21" t="str">
        <f t="shared" si="18"/>
        <v>BarrieWind2030RCP4.5</v>
      </c>
      <c r="C1186" t="s">
        <v>266</v>
      </c>
      <c r="D1186" t="s">
        <v>1</v>
      </c>
      <c r="E1186" s="144" t="s">
        <v>193</v>
      </c>
      <c r="F1186" s="144">
        <v>2030</v>
      </c>
      <c r="G1186" s="147">
        <v>76.417043465717569</v>
      </c>
      <c r="H1186" s="147">
        <v>82.328312000000011</v>
      </c>
      <c r="I1186" s="147">
        <v>88.554400000000001</v>
      </c>
      <c r="J1186" s="147">
        <v>94.778317333333348</v>
      </c>
      <c r="K1186" s="147">
        <v>100.99883199999999</v>
      </c>
    </row>
    <row r="1187" spans="2:11" x14ac:dyDescent="0.2">
      <c r="B1187" s="21" t="str">
        <f t="shared" si="18"/>
        <v>BarrieWind2035RCP4.5</v>
      </c>
      <c r="C1187" t="s">
        <v>266</v>
      </c>
      <c r="D1187" t="s">
        <v>1</v>
      </c>
      <c r="E1187" s="144" t="s">
        <v>193</v>
      </c>
      <c r="F1187" s="144">
        <v>2035</v>
      </c>
      <c r="G1187" s="147">
        <v>76.438572960893509</v>
      </c>
      <c r="H1187" s="147">
        <v>82.355592000000016</v>
      </c>
      <c r="I1187" s="147">
        <v>88.589600000000004</v>
      </c>
      <c r="J1187" s="147">
        <v>94.819120000000012</v>
      </c>
      <c r="K1187" s="147">
        <v>101.04731999999998</v>
      </c>
    </row>
    <row r="1188" spans="2:11" x14ac:dyDescent="0.2">
      <c r="B1188" s="21" t="str">
        <f t="shared" si="18"/>
        <v>BarrieWind2040RCP4.5</v>
      </c>
      <c r="C1188" t="s">
        <v>266</v>
      </c>
      <c r="D1188" t="s">
        <v>1</v>
      </c>
      <c r="E1188" s="144" t="s">
        <v>193</v>
      </c>
      <c r="F1188" s="144">
        <v>2040</v>
      </c>
      <c r="G1188" s="147">
        <v>76.460102456069464</v>
      </c>
      <c r="H1188" s="147">
        <v>82.38287200000002</v>
      </c>
      <c r="I1188" s="147">
        <v>88.624800000000008</v>
      </c>
      <c r="J1188" s="147">
        <v>94.859922666666677</v>
      </c>
      <c r="K1188" s="147">
        <v>101.09580799999999</v>
      </c>
    </row>
    <row r="1189" spans="2:11" x14ac:dyDescent="0.2">
      <c r="B1189" s="21" t="str">
        <f t="shared" si="18"/>
        <v>BarrieWind2045RCP4.5</v>
      </c>
      <c r="C1189" t="s">
        <v>266</v>
      </c>
      <c r="D1189" t="s">
        <v>1</v>
      </c>
      <c r="E1189" s="144" t="s">
        <v>193</v>
      </c>
      <c r="F1189" s="144">
        <v>2045</v>
      </c>
      <c r="G1189" s="147">
        <v>76.481631951245419</v>
      </c>
      <c r="H1189" s="147">
        <v>82.410152000000011</v>
      </c>
      <c r="I1189" s="147">
        <v>88.66</v>
      </c>
      <c r="J1189" s="147">
        <v>94.900725333333341</v>
      </c>
      <c r="K1189" s="147">
        <v>101.144296</v>
      </c>
    </row>
    <row r="1190" spans="2:11" x14ac:dyDescent="0.2">
      <c r="B1190" s="21" t="str">
        <f t="shared" si="18"/>
        <v>BarrieWind2050RCP4.5</v>
      </c>
      <c r="C1190" t="s">
        <v>266</v>
      </c>
      <c r="D1190" t="s">
        <v>1</v>
      </c>
      <c r="E1190" s="144" t="s">
        <v>193</v>
      </c>
      <c r="F1190" s="144">
        <v>2050</v>
      </c>
      <c r="G1190" s="147">
        <v>76.623220043049642</v>
      </c>
      <c r="H1190" s="147">
        <v>82.576560000000015</v>
      </c>
      <c r="I1190" s="147">
        <v>88.855360000000005</v>
      </c>
      <c r="J1190" s="147">
        <v>95.120432000000008</v>
      </c>
      <c r="K1190" s="147">
        <v>101.39141759999998</v>
      </c>
    </row>
    <row r="1191" spans="2:11" x14ac:dyDescent="0.2">
      <c r="B1191" s="21" t="str">
        <f t="shared" si="18"/>
        <v>BarrieWind2055RCP4.5</v>
      </c>
      <c r="C1191" t="s">
        <v>266</v>
      </c>
      <c r="D1191" t="s">
        <v>1</v>
      </c>
      <c r="E1191" s="144" t="s">
        <v>193</v>
      </c>
      <c r="F1191" s="144">
        <v>2055</v>
      </c>
      <c r="G1191" s="147">
        <v>76.743278639677925</v>
      </c>
      <c r="H1191" s="147">
        <v>82.715688000000014</v>
      </c>
      <c r="I1191" s="147">
        <v>89.015519999999995</v>
      </c>
      <c r="J1191" s="147">
        <v>95.299336000000011</v>
      </c>
      <c r="K1191" s="147">
        <v>101.59005119999999</v>
      </c>
    </row>
    <row r="1192" spans="2:11" x14ac:dyDescent="0.2">
      <c r="B1192" s="21" t="str">
        <f t="shared" si="18"/>
        <v>BarrieWind2060RCP4.5</v>
      </c>
      <c r="C1192" t="s">
        <v>266</v>
      </c>
      <c r="D1192" t="s">
        <v>1</v>
      </c>
      <c r="E1192" s="144" t="s">
        <v>193</v>
      </c>
      <c r="F1192" s="144">
        <v>2060</v>
      </c>
      <c r="G1192" s="147">
        <v>76.863337236306194</v>
      </c>
      <c r="H1192" s="147">
        <v>82.854816000000014</v>
      </c>
      <c r="I1192" s="147">
        <v>89.17568</v>
      </c>
      <c r="J1192" s="147">
        <v>95.478240000000014</v>
      </c>
      <c r="K1192" s="147">
        <v>101.78868479999998</v>
      </c>
    </row>
    <row r="1193" spans="2:11" x14ac:dyDescent="0.2">
      <c r="B1193" s="21" t="str">
        <f t="shared" si="18"/>
        <v>BarrieWind2065RCP4.5</v>
      </c>
      <c r="C1193" t="s">
        <v>266</v>
      </c>
      <c r="D1193" t="s">
        <v>1</v>
      </c>
      <c r="E1193" s="144" t="s">
        <v>193</v>
      </c>
      <c r="F1193" s="144">
        <v>2065</v>
      </c>
      <c r="G1193" s="147">
        <v>76.983395832934477</v>
      </c>
      <c r="H1193" s="147">
        <v>82.993944000000013</v>
      </c>
      <c r="I1193" s="147">
        <v>89.33583999999999</v>
      </c>
      <c r="J1193" s="147">
        <v>95.657144000000017</v>
      </c>
      <c r="K1193" s="147">
        <v>101.98731839999999</v>
      </c>
    </row>
    <row r="1194" spans="2:11" x14ac:dyDescent="0.2">
      <c r="B1194" s="21" t="str">
        <f t="shared" si="18"/>
        <v>BarrieWind2070RCP4.5</v>
      </c>
      <c r="C1194" t="s">
        <v>266</v>
      </c>
      <c r="D1194" t="s">
        <v>1</v>
      </c>
      <c r="E1194" s="144" t="s">
        <v>193</v>
      </c>
      <c r="F1194" s="144">
        <v>2070</v>
      </c>
      <c r="G1194" s="147">
        <v>77.103454429562746</v>
      </c>
      <c r="H1194" s="147">
        <v>83.133072000000013</v>
      </c>
      <c r="I1194" s="147">
        <v>89.495999999999995</v>
      </c>
      <c r="J1194" s="147">
        <v>95.836048000000019</v>
      </c>
      <c r="K1194" s="147">
        <v>102.18595199999999</v>
      </c>
    </row>
    <row r="1195" spans="2:11" x14ac:dyDescent="0.2">
      <c r="B1195" s="21" t="str">
        <f t="shared" si="18"/>
        <v>BarrieWind2075RCP4.5</v>
      </c>
      <c r="C1195" t="s">
        <v>266</v>
      </c>
      <c r="D1195" t="s">
        <v>1</v>
      </c>
      <c r="E1195" s="144" t="s">
        <v>193</v>
      </c>
      <c r="F1195" s="144">
        <v>2075</v>
      </c>
      <c r="G1195" s="147">
        <v>77.161710710627105</v>
      </c>
      <c r="H1195" s="147">
        <v>83.209456000000017</v>
      </c>
      <c r="I1195" s="147">
        <v>89.595733333333328</v>
      </c>
      <c r="J1195" s="147">
        <v>95.955317333333355</v>
      </c>
      <c r="K1195" s="147">
        <v>102.32305599999998</v>
      </c>
    </row>
    <row r="1196" spans="2:11" x14ac:dyDescent="0.2">
      <c r="B1196" s="21" t="str">
        <f t="shared" si="18"/>
        <v>BarrieWind2080RCP4.5</v>
      </c>
      <c r="C1196" t="s">
        <v>266</v>
      </c>
      <c r="D1196" t="s">
        <v>1</v>
      </c>
      <c r="E1196" s="144" t="s">
        <v>193</v>
      </c>
      <c r="F1196" s="144">
        <v>2080</v>
      </c>
      <c r="G1196" s="147">
        <v>77.21996699169145</v>
      </c>
      <c r="H1196" s="147">
        <v>83.285840000000007</v>
      </c>
      <c r="I1196" s="147">
        <v>89.695466666666661</v>
      </c>
      <c r="J1196" s="147">
        <v>96.07458666666669</v>
      </c>
      <c r="K1196" s="147">
        <v>102.46015999999999</v>
      </c>
    </row>
    <row r="1197" spans="2:11" x14ac:dyDescent="0.2">
      <c r="B1197" s="21" t="str">
        <f t="shared" si="18"/>
        <v>BarrieWind2085RCP4.5</v>
      </c>
      <c r="C1197" t="s">
        <v>266</v>
      </c>
      <c r="D1197" t="s">
        <v>1</v>
      </c>
      <c r="E1197" s="144" t="s">
        <v>193</v>
      </c>
      <c r="F1197" s="144">
        <v>2085</v>
      </c>
      <c r="G1197" s="147">
        <v>77.27822327275581</v>
      </c>
      <c r="H1197" s="147">
        <v>83.362224000000012</v>
      </c>
      <c r="I1197" s="147">
        <v>89.795199999999994</v>
      </c>
      <c r="J1197" s="147">
        <v>96.193856000000011</v>
      </c>
      <c r="K1197" s="147">
        <v>102.597264</v>
      </c>
    </row>
    <row r="1198" spans="2:11" x14ac:dyDescent="0.2">
      <c r="B1198" s="21" t="str">
        <f t="shared" si="18"/>
        <v>BarrieWind2090RCP4.5</v>
      </c>
      <c r="C1198" t="s">
        <v>266</v>
      </c>
      <c r="D1198" t="s">
        <v>1</v>
      </c>
      <c r="E1198" s="144" t="s">
        <v>193</v>
      </c>
      <c r="F1198" s="144">
        <v>2090</v>
      </c>
      <c r="G1198" s="147">
        <v>77.336479553820169</v>
      </c>
      <c r="H1198" s="147">
        <v>83.438608000000016</v>
      </c>
      <c r="I1198" s="147">
        <v>89.894933333333341</v>
      </c>
      <c r="J1198" s="147">
        <v>96.313125333333346</v>
      </c>
      <c r="K1198" s="147">
        <v>102.73436799999999</v>
      </c>
    </row>
    <row r="1199" spans="2:11" x14ac:dyDescent="0.2">
      <c r="B1199" s="21" t="str">
        <f t="shared" si="18"/>
        <v>BarrieWind2095RCP4.5</v>
      </c>
      <c r="C1199" t="s">
        <v>266</v>
      </c>
      <c r="D1199" t="s">
        <v>1</v>
      </c>
      <c r="E1199" s="144" t="s">
        <v>193</v>
      </c>
      <c r="F1199" s="144">
        <v>2095</v>
      </c>
      <c r="G1199" s="147">
        <v>77.394735834884514</v>
      </c>
      <c r="H1199" s="147">
        <v>83.514992000000007</v>
      </c>
      <c r="I1199" s="147">
        <v>89.994666666666674</v>
      </c>
      <c r="J1199" s="147">
        <v>96.432394666666681</v>
      </c>
      <c r="K1199" s="147">
        <v>102.87147199999998</v>
      </c>
    </row>
    <row r="1200" spans="2:11" x14ac:dyDescent="0.2">
      <c r="B1200" s="21" t="str">
        <f t="shared" si="18"/>
        <v>BarrieWind2100RCP4.5</v>
      </c>
      <c r="C1200" t="s">
        <v>266</v>
      </c>
      <c r="D1200" t="s">
        <v>1</v>
      </c>
      <c r="E1200" s="144" t="s">
        <v>193</v>
      </c>
      <c r="F1200" s="144">
        <v>2100</v>
      </c>
      <c r="G1200" s="147">
        <v>77.452992115948874</v>
      </c>
      <c r="H1200" s="147">
        <v>83.591376000000011</v>
      </c>
      <c r="I1200" s="147">
        <v>90.094400000000007</v>
      </c>
      <c r="J1200" s="147">
        <v>96.551664000000017</v>
      </c>
      <c r="K1200" s="147">
        <v>103.00857599999999</v>
      </c>
    </row>
    <row r="1201" spans="2:11" x14ac:dyDescent="0.2">
      <c r="B1201" s="21" t="str">
        <f t="shared" si="18"/>
        <v>BarrieWind2023RCP6.0</v>
      </c>
      <c r="C1201" t="s">
        <v>266</v>
      </c>
      <c r="D1201" t="s">
        <v>1</v>
      </c>
      <c r="E1201" s="144" t="s">
        <v>192</v>
      </c>
      <c r="F1201" s="144">
        <v>2023</v>
      </c>
      <c r="G1201" s="147">
        <v>76.37398447536566</v>
      </c>
      <c r="H1201" s="147">
        <v>82.273752000000016</v>
      </c>
      <c r="I1201" s="147">
        <v>88.484000000000009</v>
      </c>
      <c r="J1201" s="147">
        <v>94.696712000000019</v>
      </c>
      <c r="K1201" s="147">
        <v>100.901856</v>
      </c>
    </row>
    <row r="1202" spans="2:11" x14ac:dyDescent="0.2">
      <c r="B1202" s="21" t="str">
        <f t="shared" si="18"/>
        <v>BarrieWind2025RCP6.0</v>
      </c>
      <c r="C1202" t="s">
        <v>266</v>
      </c>
      <c r="D1202" t="s">
        <v>1</v>
      </c>
      <c r="E1202" s="144" t="s">
        <v>192</v>
      </c>
      <c r="F1202" s="144">
        <v>2025</v>
      </c>
      <c r="G1202" s="147">
        <v>76.395513970541614</v>
      </c>
      <c r="H1202" s="147">
        <v>82.301032000000021</v>
      </c>
      <c r="I1202" s="147">
        <v>88.519200000000012</v>
      </c>
      <c r="J1202" s="147">
        <v>94.737514666666684</v>
      </c>
      <c r="K1202" s="147">
        <v>100.950344</v>
      </c>
    </row>
    <row r="1203" spans="2:11" x14ac:dyDescent="0.2">
      <c r="B1203" s="21" t="str">
        <f t="shared" si="18"/>
        <v>BarrieWind2030RCP6.0</v>
      </c>
      <c r="C1203" t="s">
        <v>266</v>
      </c>
      <c r="D1203" t="s">
        <v>1</v>
      </c>
      <c r="E1203" s="144" t="s">
        <v>192</v>
      </c>
      <c r="F1203" s="144">
        <v>2030</v>
      </c>
      <c r="G1203" s="147">
        <v>76.417043465717569</v>
      </c>
      <c r="H1203" s="147">
        <v>82.328312000000011</v>
      </c>
      <c r="I1203" s="147">
        <v>88.554400000000001</v>
      </c>
      <c r="J1203" s="147">
        <v>94.778317333333348</v>
      </c>
      <c r="K1203" s="147">
        <v>100.99883199999999</v>
      </c>
    </row>
    <row r="1204" spans="2:11" x14ac:dyDescent="0.2">
      <c r="B1204" s="21" t="str">
        <f t="shared" si="18"/>
        <v>BarrieWind2035RCP6.0</v>
      </c>
      <c r="C1204" t="s">
        <v>266</v>
      </c>
      <c r="D1204" t="s">
        <v>1</v>
      </c>
      <c r="E1204" s="144" t="s">
        <v>192</v>
      </c>
      <c r="F1204" s="144">
        <v>2035</v>
      </c>
      <c r="G1204" s="147">
        <v>76.438572960893509</v>
      </c>
      <c r="H1204" s="147">
        <v>82.355592000000016</v>
      </c>
      <c r="I1204" s="147">
        <v>88.589600000000004</v>
      </c>
      <c r="J1204" s="147">
        <v>94.819120000000012</v>
      </c>
      <c r="K1204" s="147">
        <v>101.04731999999998</v>
      </c>
    </row>
    <row r="1205" spans="2:11" x14ac:dyDescent="0.2">
      <c r="B1205" s="21" t="str">
        <f t="shared" si="18"/>
        <v>BarrieWind2040RCP6.0</v>
      </c>
      <c r="C1205" t="s">
        <v>266</v>
      </c>
      <c r="D1205" t="s">
        <v>1</v>
      </c>
      <c r="E1205" s="144" t="s">
        <v>192</v>
      </c>
      <c r="F1205" s="144">
        <v>2040</v>
      </c>
      <c r="G1205" s="147">
        <v>76.460102456069464</v>
      </c>
      <c r="H1205" s="147">
        <v>82.38287200000002</v>
      </c>
      <c r="I1205" s="147">
        <v>88.624800000000008</v>
      </c>
      <c r="J1205" s="147">
        <v>94.859922666666677</v>
      </c>
      <c r="K1205" s="147">
        <v>101.09580799999999</v>
      </c>
    </row>
    <row r="1206" spans="2:11" x14ac:dyDescent="0.2">
      <c r="B1206" s="21" t="str">
        <f t="shared" si="18"/>
        <v>BarrieWind2045RCP6.0</v>
      </c>
      <c r="C1206" t="s">
        <v>266</v>
      </c>
      <c r="D1206" t="s">
        <v>1</v>
      </c>
      <c r="E1206" s="144" t="s">
        <v>192</v>
      </c>
      <c r="F1206" s="144">
        <v>2045</v>
      </c>
      <c r="G1206" s="147">
        <v>76.481631951245419</v>
      </c>
      <c r="H1206" s="147">
        <v>82.410152000000011</v>
      </c>
      <c r="I1206" s="147">
        <v>88.66</v>
      </c>
      <c r="J1206" s="147">
        <v>94.900725333333341</v>
      </c>
      <c r="K1206" s="147">
        <v>101.144296</v>
      </c>
    </row>
    <row r="1207" spans="2:11" x14ac:dyDescent="0.2">
      <c r="B1207" s="21" t="str">
        <f t="shared" si="18"/>
        <v>BarrieWind2050RCP6.0</v>
      </c>
      <c r="C1207" t="s">
        <v>266</v>
      </c>
      <c r="D1207" t="s">
        <v>1</v>
      </c>
      <c r="E1207" s="144" t="s">
        <v>192</v>
      </c>
      <c r="F1207" s="144">
        <v>2050</v>
      </c>
      <c r="G1207" s="147">
        <v>76.623220043049642</v>
      </c>
      <c r="H1207" s="147">
        <v>82.576560000000015</v>
      </c>
      <c r="I1207" s="147">
        <v>88.855360000000005</v>
      </c>
      <c r="J1207" s="147">
        <v>95.120432000000008</v>
      </c>
      <c r="K1207" s="147">
        <v>101.39141759999998</v>
      </c>
    </row>
    <row r="1208" spans="2:11" x14ac:dyDescent="0.2">
      <c r="B1208" s="21" t="str">
        <f t="shared" si="18"/>
        <v>BarrieWind2055RCP6.0</v>
      </c>
      <c r="C1208" t="s">
        <v>266</v>
      </c>
      <c r="D1208" t="s">
        <v>1</v>
      </c>
      <c r="E1208" s="144" t="s">
        <v>192</v>
      </c>
      <c r="F1208" s="144">
        <v>2055</v>
      </c>
      <c r="G1208" s="147">
        <v>76.743278639677925</v>
      </c>
      <c r="H1208" s="147">
        <v>82.715688000000014</v>
      </c>
      <c r="I1208" s="147">
        <v>89.015519999999995</v>
      </c>
      <c r="J1208" s="147">
        <v>95.299336000000011</v>
      </c>
      <c r="K1208" s="147">
        <v>101.59005119999999</v>
      </c>
    </row>
    <row r="1209" spans="2:11" x14ac:dyDescent="0.2">
      <c r="B1209" s="21" t="str">
        <f t="shared" si="18"/>
        <v>BarrieWind2060RCP6.0</v>
      </c>
      <c r="C1209" t="s">
        <v>266</v>
      </c>
      <c r="D1209" t="s">
        <v>1</v>
      </c>
      <c r="E1209" s="144" t="s">
        <v>192</v>
      </c>
      <c r="F1209" s="144">
        <v>2060</v>
      </c>
      <c r="G1209" s="147">
        <v>76.863337236306194</v>
      </c>
      <c r="H1209" s="147">
        <v>82.854816000000014</v>
      </c>
      <c r="I1209" s="147">
        <v>89.17568</v>
      </c>
      <c r="J1209" s="147">
        <v>95.478240000000014</v>
      </c>
      <c r="K1209" s="147">
        <v>101.78868479999998</v>
      </c>
    </row>
    <row r="1210" spans="2:11" x14ac:dyDescent="0.2">
      <c r="B1210" s="21" t="str">
        <f t="shared" si="18"/>
        <v>BarrieWind2065RCP6.0</v>
      </c>
      <c r="C1210" t="s">
        <v>266</v>
      </c>
      <c r="D1210" t="s">
        <v>1</v>
      </c>
      <c r="E1210" s="144" t="s">
        <v>192</v>
      </c>
      <c r="F1210" s="144">
        <v>2065</v>
      </c>
      <c r="G1210" s="147">
        <v>76.983395832934477</v>
      </c>
      <c r="H1210" s="147">
        <v>82.993944000000013</v>
      </c>
      <c r="I1210" s="147">
        <v>89.33583999999999</v>
      </c>
      <c r="J1210" s="147">
        <v>95.657144000000017</v>
      </c>
      <c r="K1210" s="147">
        <v>101.98731839999999</v>
      </c>
    </row>
    <row r="1211" spans="2:11" x14ac:dyDescent="0.2">
      <c r="B1211" s="21" t="str">
        <f t="shared" si="18"/>
        <v>BarrieWind2070RCP6.0</v>
      </c>
      <c r="C1211" t="s">
        <v>266</v>
      </c>
      <c r="D1211" t="s">
        <v>1</v>
      </c>
      <c r="E1211" s="144" t="s">
        <v>192</v>
      </c>
      <c r="F1211" s="144">
        <v>2070</v>
      </c>
      <c r="G1211" s="147">
        <v>77.103454429562746</v>
      </c>
      <c r="H1211" s="147">
        <v>83.133072000000013</v>
      </c>
      <c r="I1211" s="147">
        <v>89.495999999999995</v>
      </c>
      <c r="J1211" s="147">
        <v>95.836048000000019</v>
      </c>
      <c r="K1211" s="147">
        <v>102.18595199999999</v>
      </c>
    </row>
    <row r="1212" spans="2:11" x14ac:dyDescent="0.2">
      <c r="B1212" s="21" t="str">
        <f t="shared" si="18"/>
        <v>BarrieWind2075RCP6.0</v>
      </c>
      <c r="C1212" t="s">
        <v>266</v>
      </c>
      <c r="D1212" t="s">
        <v>1</v>
      </c>
      <c r="E1212" s="144" t="s">
        <v>192</v>
      </c>
      <c r="F1212" s="144">
        <v>2075</v>
      </c>
      <c r="G1212" s="147">
        <v>77.19083885115927</v>
      </c>
      <c r="H1212" s="147">
        <v>83.247648000000012</v>
      </c>
      <c r="I1212" s="147">
        <v>89.645600000000002</v>
      </c>
      <c r="J1212" s="147">
        <v>96.014952000000022</v>
      </c>
      <c r="K1212" s="147">
        <v>102.39160799999999</v>
      </c>
    </row>
    <row r="1213" spans="2:11" x14ac:dyDescent="0.2">
      <c r="B1213" s="21" t="str">
        <f t="shared" si="18"/>
        <v>BarrieWind2080RCP6.0</v>
      </c>
      <c r="C1213" t="s">
        <v>266</v>
      </c>
      <c r="D1213" t="s">
        <v>1</v>
      </c>
      <c r="E1213" s="144" t="s">
        <v>192</v>
      </c>
      <c r="F1213" s="144">
        <v>2080</v>
      </c>
      <c r="G1213" s="147">
        <v>77.27822327275581</v>
      </c>
      <c r="H1213" s="147">
        <v>83.362224000000012</v>
      </c>
      <c r="I1213" s="147">
        <v>89.795199999999994</v>
      </c>
      <c r="J1213" s="147">
        <v>96.193856000000011</v>
      </c>
      <c r="K1213" s="147">
        <v>102.597264</v>
      </c>
    </row>
    <row r="1214" spans="2:11" x14ac:dyDescent="0.2">
      <c r="B1214" s="21" t="str">
        <f t="shared" si="18"/>
        <v>BarrieWind2085RCP6.0</v>
      </c>
      <c r="C1214" t="s">
        <v>266</v>
      </c>
      <c r="D1214" t="s">
        <v>1</v>
      </c>
      <c r="E1214" s="144" t="s">
        <v>192</v>
      </c>
      <c r="F1214" s="144">
        <v>2085</v>
      </c>
      <c r="G1214" s="147">
        <v>77.365607694352349</v>
      </c>
      <c r="H1214" s="147">
        <v>83.476800000000011</v>
      </c>
      <c r="I1214" s="147">
        <v>89.944800000000001</v>
      </c>
      <c r="J1214" s="147">
        <v>96.372760000000014</v>
      </c>
      <c r="K1214" s="147">
        <v>102.80291999999999</v>
      </c>
    </row>
    <row r="1215" spans="2:11" x14ac:dyDescent="0.2">
      <c r="B1215" s="21" t="str">
        <f t="shared" si="18"/>
        <v>BarrieWind2090RCP6.0</v>
      </c>
      <c r="C1215" t="s">
        <v>266</v>
      </c>
      <c r="D1215" t="s">
        <v>1</v>
      </c>
      <c r="E1215" s="144" t="s">
        <v>192</v>
      </c>
      <c r="F1215" s="144">
        <v>2090</v>
      </c>
      <c r="G1215" s="147">
        <v>77.729076230558192</v>
      </c>
      <c r="H1215" s="147">
        <v>83.924192000000005</v>
      </c>
      <c r="I1215" s="147">
        <v>90.493333333333339</v>
      </c>
      <c r="J1215" s="147">
        <v>97.009909333333354</v>
      </c>
      <c r="K1215" s="147">
        <v>103.53023999999999</v>
      </c>
    </row>
    <row r="1216" spans="2:11" x14ac:dyDescent="0.2">
      <c r="B1216" s="21" t="str">
        <f t="shared" si="18"/>
        <v>BarrieWind2095RCP6.0</v>
      </c>
      <c r="C1216" t="s">
        <v>266</v>
      </c>
      <c r="D1216" t="s">
        <v>1</v>
      </c>
      <c r="E1216" s="144" t="s">
        <v>192</v>
      </c>
      <c r="F1216" s="144">
        <v>2095</v>
      </c>
      <c r="G1216" s="147">
        <v>78.005160345167511</v>
      </c>
      <c r="H1216" s="147">
        <v>84.257008000000013</v>
      </c>
      <c r="I1216" s="147">
        <v>90.892266666666671</v>
      </c>
      <c r="J1216" s="147">
        <v>97.468154666666678</v>
      </c>
      <c r="K1216" s="147">
        <v>104.05190399999999</v>
      </c>
    </row>
    <row r="1217" spans="2:11" x14ac:dyDescent="0.2">
      <c r="B1217" s="21" t="str">
        <f t="shared" si="18"/>
        <v>BarrieWind2100RCP6.0</v>
      </c>
      <c r="C1217" t="s">
        <v>266</v>
      </c>
      <c r="D1217" t="s">
        <v>1</v>
      </c>
      <c r="E1217" s="144" t="s">
        <v>192</v>
      </c>
      <c r="F1217" s="144">
        <v>2100</v>
      </c>
      <c r="G1217" s="147">
        <v>78.281244459776829</v>
      </c>
      <c r="H1217" s="147">
        <v>84.589824000000007</v>
      </c>
      <c r="I1217" s="147">
        <v>91.291200000000003</v>
      </c>
      <c r="J1217" s="147">
        <v>97.926400000000015</v>
      </c>
      <c r="K1217" s="147">
        <v>104.57356799999999</v>
      </c>
    </row>
    <row r="1218" spans="2:11" x14ac:dyDescent="0.2">
      <c r="B1218" s="21" t="str">
        <f t="shared" si="18"/>
        <v>BarrieWind2023RCP8.5</v>
      </c>
      <c r="C1218" t="s">
        <v>266</v>
      </c>
      <c r="D1218" t="s">
        <v>1</v>
      </c>
      <c r="E1218" s="144" t="s">
        <v>191</v>
      </c>
      <c r="F1218" s="144">
        <v>2023</v>
      </c>
      <c r="G1218" s="147">
        <v>76.37398447536566</v>
      </c>
      <c r="H1218" s="147">
        <v>82.273752000000016</v>
      </c>
      <c r="I1218" s="147">
        <v>88.484000000000009</v>
      </c>
      <c r="J1218" s="147">
        <v>94.696712000000019</v>
      </c>
      <c r="K1218" s="147">
        <v>100.901856</v>
      </c>
    </row>
    <row r="1219" spans="2:11" x14ac:dyDescent="0.2">
      <c r="B1219" s="21" t="str">
        <f t="shared" si="18"/>
        <v>BarrieWind2025RCP8.5</v>
      </c>
      <c r="C1219" t="s">
        <v>266</v>
      </c>
      <c r="D1219" t="s">
        <v>1</v>
      </c>
      <c r="E1219" s="144" t="s">
        <v>191</v>
      </c>
      <c r="F1219" s="144">
        <v>2025</v>
      </c>
      <c r="G1219" s="147">
        <v>76.417043465717569</v>
      </c>
      <c r="H1219" s="147">
        <v>82.328312000000011</v>
      </c>
      <c r="I1219" s="147">
        <v>88.554400000000001</v>
      </c>
      <c r="J1219" s="147">
        <v>94.778317333333348</v>
      </c>
      <c r="K1219" s="147">
        <v>100.99883199999999</v>
      </c>
    </row>
    <row r="1220" spans="2:11" x14ac:dyDescent="0.2">
      <c r="B1220" s="21" t="str">
        <f t="shared" si="18"/>
        <v>BarrieWind2030RCP8.5</v>
      </c>
      <c r="C1220" t="s">
        <v>266</v>
      </c>
      <c r="D1220" t="s">
        <v>1</v>
      </c>
      <c r="E1220" s="144" t="s">
        <v>191</v>
      </c>
      <c r="F1220" s="144">
        <v>2030</v>
      </c>
      <c r="G1220" s="147">
        <v>76.460102456069464</v>
      </c>
      <c r="H1220" s="147">
        <v>82.38287200000002</v>
      </c>
      <c r="I1220" s="147">
        <v>88.624800000000008</v>
      </c>
      <c r="J1220" s="147">
        <v>94.859922666666677</v>
      </c>
      <c r="K1220" s="147">
        <v>101.09580799999999</v>
      </c>
    </row>
    <row r="1221" spans="2:11" x14ac:dyDescent="0.2">
      <c r="B1221" s="21" t="str">
        <f t="shared" si="18"/>
        <v>BarrieWind2035RCP8.5</v>
      </c>
      <c r="C1221" t="s">
        <v>266</v>
      </c>
      <c r="D1221" t="s">
        <v>1</v>
      </c>
      <c r="E1221" s="144" t="s">
        <v>191</v>
      </c>
      <c r="F1221" s="144">
        <v>2035</v>
      </c>
      <c r="G1221" s="147">
        <v>76.503161446421373</v>
      </c>
      <c r="H1221" s="147">
        <v>82.437432000000015</v>
      </c>
      <c r="I1221" s="147">
        <v>88.6952</v>
      </c>
      <c r="J1221" s="147">
        <v>94.941528000000005</v>
      </c>
      <c r="K1221" s="147">
        <v>101.19278399999999</v>
      </c>
    </row>
    <row r="1222" spans="2:11" x14ac:dyDescent="0.2">
      <c r="B1222" s="21" t="str">
        <f t="shared" si="18"/>
        <v>BarrieWind2040RCP8.5</v>
      </c>
      <c r="C1222" t="s">
        <v>266</v>
      </c>
      <c r="D1222" t="s">
        <v>1</v>
      </c>
      <c r="E1222" s="144" t="s">
        <v>191</v>
      </c>
      <c r="F1222" s="144">
        <v>2040</v>
      </c>
      <c r="G1222" s="147">
        <v>76.703259107468497</v>
      </c>
      <c r="H1222" s="147">
        <v>82.669312000000019</v>
      </c>
      <c r="I1222" s="147">
        <v>88.962133333333327</v>
      </c>
      <c r="J1222" s="147">
        <v>95.239701333333343</v>
      </c>
      <c r="K1222" s="147">
        <v>101.52383999999999</v>
      </c>
    </row>
    <row r="1223" spans="2:11" x14ac:dyDescent="0.2">
      <c r="B1223" s="21" t="str">
        <f t="shared" si="18"/>
        <v>BarrieWind2045RCP8.5</v>
      </c>
      <c r="C1223" t="s">
        <v>266</v>
      </c>
      <c r="D1223" t="s">
        <v>1</v>
      </c>
      <c r="E1223" s="144" t="s">
        <v>191</v>
      </c>
      <c r="F1223" s="144">
        <v>2045</v>
      </c>
      <c r="G1223" s="147">
        <v>76.903356768515621</v>
      </c>
      <c r="H1223" s="147">
        <v>82.901192000000009</v>
      </c>
      <c r="I1223" s="147">
        <v>89.229066666666668</v>
      </c>
      <c r="J1223" s="147">
        <v>95.537874666666681</v>
      </c>
      <c r="K1223" s="147">
        <v>101.85489599999998</v>
      </c>
    </row>
    <row r="1224" spans="2:11" x14ac:dyDescent="0.2">
      <c r="B1224" s="21" t="str">
        <f t="shared" si="18"/>
        <v>BarrieWind2050RCP8.5</v>
      </c>
      <c r="C1224" t="s">
        <v>266</v>
      </c>
      <c r="D1224" t="s">
        <v>1</v>
      </c>
      <c r="E1224" s="144" t="s">
        <v>191</v>
      </c>
      <c r="F1224" s="144">
        <v>2050</v>
      </c>
      <c r="G1224" s="147">
        <v>77.21996699169145</v>
      </c>
      <c r="H1224" s="147">
        <v>83.285840000000007</v>
      </c>
      <c r="I1224" s="147">
        <v>89.695466666666661</v>
      </c>
      <c r="J1224" s="147">
        <v>96.07458666666669</v>
      </c>
      <c r="K1224" s="147">
        <v>102.46015999999999</v>
      </c>
    </row>
    <row r="1225" spans="2:11" x14ac:dyDescent="0.2">
      <c r="B1225" s="21" t="str">
        <f t="shared" si="18"/>
        <v>BarrieWind2055RCP8.5</v>
      </c>
      <c r="C1225" t="s">
        <v>266</v>
      </c>
      <c r="D1225" t="s">
        <v>1</v>
      </c>
      <c r="E1225" s="144" t="s">
        <v>191</v>
      </c>
      <c r="F1225" s="144">
        <v>2055</v>
      </c>
      <c r="G1225" s="147">
        <v>77.336479553820169</v>
      </c>
      <c r="H1225" s="147">
        <v>83.438608000000016</v>
      </c>
      <c r="I1225" s="147">
        <v>89.894933333333341</v>
      </c>
      <c r="J1225" s="147">
        <v>96.313125333333346</v>
      </c>
      <c r="K1225" s="147">
        <v>102.73436799999999</v>
      </c>
    </row>
    <row r="1226" spans="2:11" x14ac:dyDescent="0.2">
      <c r="B1226" s="21" t="str">
        <f t="shared" si="18"/>
        <v>BarrieWind2060RCP8.5</v>
      </c>
      <c r="C1226" t="s">
        <v>266</v>
      </c>
      <c r="D1226" t="s">
        <v>1</v>
      </c>
      <c r="E1226" s="144" t="s">
        <v>191</v>
      </c>
      <c r="F1226" s="144">
        <v>2060</v>
      </c>
      <c r="G1226" s="147">
        <v>77.729076230558192</v>
      </c>
      <c r="H1226" s="147">
        <v>83.924192000000005</v>
      </c>
      <c r="I1226" s="147">
        <v>90.493333333333339</v>
      </c>
      <c r="J1226" s="147">
        <v>97.009909333333354</v>
      </c>
      <c r="K1226" s="147">
        <v>103.53023999999999</v>
      </c>
    </row>
    <row r="1227" spans="2:11" x14ac:dyDescent="0.2">
      <c r="B1227" s="21" t="str">
        <f t="shared" si="18"/>
        <v>BarrieWind2065RCP8.5</v>
      </c>
      <c r="C1227" t="s">
        <v>266</v>
      </c>
      <c r="D1227" t="s">
        <v>1</v>
      </c>
      <c r="E1227" s="144" t="s">
        <v>191</v>
      </c>
      <c r="F1227" s="144">
        <v>2065</v>
      </c>
      <c r="G1227" s="147">
        <v>78.005160345167511</v>
      </c>
      <c r="H1227" s="147">
        <v>84.257008000000013</v>
      </c>
      <c r="I1227" s="147">
        <v>90.892266666666671</v>
      </c>
      <c r="J1227" s="147">
        <v>97.468154666666678</v>
      </c>
      <c r="K1227" s="147">
        <v>104.05190399999999</v>
      </c>
    </row>
    <row r="1228" spans="2:11" x14ac:dyDescent="0.2">
      <c r="B1228" s="21" t="str">
        <f t="shared" ref="B1228:B1291" si="19">C1228&amp;D1228&amp;F1228&amp;E1228</f>
        <v>BarrieWind2070RCP8.5</v>
      </c>
      <c r="C1228" t="s">
        <v>266</v>
      </c>
      <c r="D1228" t="s">
        <v>1</v>
      </c>
      <c r="E1228" s="144" t="s">
        <v>191</v>
      </c>
      <c r="F1228" s="144">
        <v>2070</v>
      </c>
      <c r="G1228" s="147">
        <v>78.42815160333042</v>
      </c>
      <c r="H1228" s="147">
        <v>84.767144000000002</v>
      </c>
      <c r="I1228" s="147">
        <v>91.511200000000002</v>
      </c>
      <c r="J1228" s="147">
        <v>98.180632000000017</v>
      </c>
      <c r="K1228" s="147">
        <v>104.86115199999999</v>
      </c>
    </row>
    <row r="1229" spans="2:11" x14ac:dyDescent="0.2">
      <c r="B1229" s="21" t="str">
        <f t="shared" si="19"/>
        <v>BarrieWind2075RCP8.5</v>
      </c>
      <c r="C1229" t="s">
        <v>266</v>
      </c>
      <c r="D1229" t="s">
        <v>1</v>
      </c>
      <c r="E1229" s="144" t="s">
        <v>191</v>
      </c>
      <c r="F1229" s="144">
        <v>2075</v>
      </c>
      <c r="G1229" s="147">
        <v>78.575058746883997</v>
      </c>
      <c r="H1229" s="147">
        <v>84.944464000000011</v>
      </c>
      <c r="I1229" s="147">
        <v>91.731200000000001</v>
      </c>
      <c r="J1229" s="147">
        <v>98.434864000000019</v>
      </c>
      <c r="K1229" s="147">
        <v>105.14873599999999</v>
      </c>
    </row>
    <row r="1230" spans="2:11" x14ac:dyDescent="0.2">
      <c r="B1230" s="21" t="str">
        <f t="shared" si="19"/>
        <v>BarrieWind2080RCP8.5</v>
      </c>
      <c r="C1230" t="s">
        <v>266</v>
      </c>
      <c r="D1230" t="s">
        <v>1</v>
      </c>
      <c r="E1230" s="144" t="s">
        <v>191</v>
      </c>
      <c r="F1230" s="144">
        <v>2080</v>
      </c>
      <c r="G1230" s="147">
        <v>78.721965890437588</v>
      </c>
      <c r="H1230" s="147">
        <v>85.121784000000005</v>
      </c>
      <c r="I1230" s="147">
        <v>91.9512</v>
      </c>
      <c r="J1230" s="147">
        <v>98.689096000000021</v>
      </c>
      <c r="K1230" s="147">
        <v>105.43631999999998</v>
      </c>
    </row>
    <row r="1231" spans="2:11" x14ac:dyDescent="0.2">
      <c r="B1231" s="21" t="str">
        <f t="shared" si="19"/>
        <v>BarrieWind2085RCP8.5</v>
      </c>
      <c r="C1231" t="s">
        <v>266</v>
      </c>
      <c r="D1231" t="s">
        <v>1</v>
      </c>
      <c r="E1231" s="144" t="s">
        <v>191</v>
      </c>
      <c r="F1231" s="144">
        <v>2085</v>
      </c>
      <c r="G1231" s="147">
        <v>78.75236047186246</v>
      </c>
      <c r="H1231" s="147">
        <v>85.154520000000005</v>
      </c>
      <c r="I1231" s="147">
        <v>91.981999999999999</v>
      </c>
      <c r="J1231" s="147">
        <v>98.722052000000019</v>
      </c>
      <c r="K1231" s="147">
        <v>105.46641599999998</v>
      </c>
    </row>
    <row r="1232" spans="2:11" x14ac:dyDescent="0.2">
      <c r="B1232" s="21" t="str">
        <f t="shared" si="19"/>
        <v>BarrieWind2090RCP8.5</v>
      </c>
      <c r="C1232" t="s">
        <v>266</v>
      </c>
      <c r="D1232" t="s">
        <v>1</v>
      </c>
      <c r="E1232" s="144" t="s">
        <v>191</v>
      </c>
      <c r="F1232" s="144">
        <v>2090</v>
      </c>
      <c r="G1232" s="147">
        <v>78.782755053287332</v>
      </c>
      <c r="H1232" s="147">
        <v>85.187256000000005</v>
      </c>
      <c r="I1232" s="147">
        <v>92.012800000000013</v>
      </c>
      <c r="J1232" s="147">
        <v>98.755008000000004</v>
      </c>
      <c r="K1232" s="147">
        <v>105.496512</v>
      </c>
    </row>
    <row r="1233" spans="2:11" x14ac:dyDescent="0.2">
      <c r="B1233" s="21" t="str">
        <f t="shared" si="19"/>
        <v>BarrieWind2095RCP8.5</v>
      </c>
      <c r="C1233" t="s">
        <v>266</v>
      </c>
      <c r="D1233" t="s">
        <v>1</v>
      </c>
      <c r="E1233" s="144" t="s">
        <v>191</v>
      </c>
      <c r="F1233" s="144">
        <v>2095</v>
      </c>
      <c r="G1233" s="147">
        <v>78.782755053287332</v>
      </c>
      <c r="H1233" s="147">
        <v>85.187256000000005</v>
      </c>
      <c r="I1233" s="147">
        <v>92.012800000000013</v>
      </c>
      <c r="J1233" s="147">
        <v>98.755008000000004</v>
      </c>
      <c r="K1233" s="147">
        <v>105.496512</v>
      </c>
    </row>
    <row r="1234" spans="2:11" x14ac:dyDescent="0.2">
      <c r="B1234" s="21" t="str">
        <f t="shared" si="19"/>
        <v>BarrieWind2100RCP8.5</v>
      </c>
      <c r="C1234" t="s">
        <v>266</v>
      </c>
      <c r="D1234" t="s">
        <v>1</v>
      </c>
      <c r="E1234" s="144" t="s">
        <v>191</v>
      </c>
      <c r="F1234" s="144">
        <v>2100</v>
      </c>
      <c r="G1234" s="147">
        <v>78.782755053287332</v>
      </c>
      <c r="H1234" s="147">
        <v>85.187256000000005</v>
      </c>
      <c r="I1234" s="147">
        <v>92.012800000000013</v>
      </c>
      <c r="J1234" s="147">
        <v>98.755008000000004</v>
      </c>
      <c r="K1234" s="147">
        <v>105.496512</v>
      </c>
    </row>
    <row r="1235" spans="2:11" x14ac:dyDescent="0.2">
      <c r="B1235" s="21" t="str">
        <f t="shared" si="19"/>
        <v>BarriefieldIce Accretion2023RCP4.5</v>
      </c>
      <c r="C1235" t="s">
        <v>267</v>
      </c>
      <c r="D1235" t="s">
        <v>486</v>
      </c>
      <c r="E1235" s="144" t="s">
        <v>193</v>
      </c>
      <c r="F1235" s="144">
        <v>2023</v>
      </c>
      <c r="G1235" s="147">
        <v>18.091999012523463</v>
      </c>
      <c r="H1235" s="147">
        <v>21.558419999999998</v>
      </c>
      <c r="I1235" s="147">
        <v>25.974</v>
      </c>
      <c r="J1235" s="147">
        <v>29.350619999999996</v>
      </c>
      <c r="K1235" s="147">
        <v>32.694479999999999</v>
      </c>
    </row>
    <row r="1236" spans="2:11" x14ac:dyDescent="0.2">
      <c r="B1236" s="21" t="str">
        <f t="shared" si="19"/>
        <v>BarriefieldIce Accretion2025RCP4.5</v>
      </c>
      <c r="C1236" t="s">
        <v>267</v>
      </c>
      <c r="D1236" t="s">
        <v>486</v>
      </c>
      <c r="E1236" s="144" t="s">
        <v>193</v>
      </c>
      <c r="F1236" s="144">
        <v>2025</v>
      </c>
      <c r="G1236" s="147">
        <v>18.167382341742311</v>
      </c>
      <c r="H1236" s="147">
        <v>21.662723333333332</v>
      </c>
      <c r="I1236" s="147">
        <v>26.112666666666666</v>
      </c>
      <c r="J1236" s="147">
        <v>29.512209999999996</v>
      </c>
      <c r="K1236" s="147">
        <v>32.885579999999997</v>
      </c>
    </row>
    <row r="1237" spans="2:11" x14ac:dyDescent="0.2">
      <c r="B1237" s="21" t="str">
        <f t="shared" si="19"/>
        <v>BarriefieldIce Accretion2030RCP4.5</v>
      </c>
      <c r="C1237" t="s">
        <v>267</v>
      </c>
      <c r="D1237" t="s">
        <v>486</v>
      </c>
      <c r="E1237" s="144" t="s">
        <v>193</v>
      </c>
      <c r="F1237" s="144">
        <v>2030</v>
      </c>
      <c r="G1237" s="147">
        <v>18.242765670961159</v>
      </c>
      <c r="H1237" s="147">
        <v>21.767026666666666</v>
      </c>
      <c r="I1237" s="147">
        <v>26.251333333333331</v>
      </c>
      <c r="J1237" s="147">
        <v>29.673799999999996</v>
      </c>
      <c r="K1237" s="147">
        <v>33.076679999999996</v>
      </c>
    </row>
    <row r="1238" spans="2:11" x14ac:dyDescent="0.2">
      <c r="B1238" s="21" t="str">
        <f t="shared" si="19"/>
        <v>BarriefieldIce Accretion2035RCP4.5</v>
      </c>
      <c r="C1238" t="s">
        <v>267</v>
      </c>
      <c r="D1238" t="s">
        <v>486</v>
      </c>
      <c r="E1238" s="144" t="s">
        <v>193</v>
      </c>
      <c r="F1238" s="144">
        <v>2035</v>
      </c>
      <c r="G1238" s="147">
        <v>18.318149000180007</v>
      </c>
      <c r="H1238" s="147">
        <v>21.87133</v>
      </c>
      <c r="I1238" s="147">
        <v>26.39</v>
      </c>
      <c r="J1238" s="147">
        <v>29.835389999999997</v>
      </c>
      <c r="K1238" s="147">
        <v>33.267780000000002</v>
      </c>
    </row>
    <row r="1239" spans="2:11" x14ac:dyDescent="0.2">
      <c r="B1239" s="21" t="str">
        <f t="shared" si="19"/>
        <v>BarriefieldIce Accretion2040RCP4.5</v>
      </c>
      <c r="C1239" t="s">
        <v>267</v>
      </c>
      <c r="D1239" t="s">
        <v>486</v>
      </c>
      <c r="E1239" s="144" t="s">
        <v>193</v>
      </c>
      <c r="F1239" s="144">
        <v>2040</v>
      </c>
      <c r="G1239" s="147">
        <v>18.393532329398852</v>
      </c>
      <c r="H1239" s="147">
        <v>21.975633333333331</v>
      </c>
      <c r="I1239" s="147">
        <v>26.528666666666666</v>
      </c>
      <c r="J1239" s="147">
        <v>29.996979999999997</v>
      </c>
      <c r="K1239" s="147">
        <v>33.458880000000001</v>
      </c>
    </row>
    <row r="1240" spans="2:11" x14ac:dyDescent="0.2">
      <c r="B1240" s="21" t="str">
        <f t="shared" si="19"/>
        <v>BarriefieldIce Accretion2045RCP4.5</v>
      </c>
      <c r="C1240" t="s">
        <v>267</v>
      </c>
      <c r="D1240" t="s">
        <v>486</v>
      </c>
      <c r="E1240" s="144" t="s">
        <v>193</v>
      </c>
      <c r="F1240" s="144">
        <v>2045</v>
      </c>
      <c r="G1240" s="147">
        <v>18.4689156586177</v>
      </c>
      <c r="H1240" s="147">
        <v>22.079936666666665</v>
      </c>
      <c r="I1240" s="147">
        <v>26.667333333333332</v>
      </c>
      <c r="J1240" s="147">
        <v>30.158569999999997</v>
      </c>
      <c r="K1240" s="147">
        <v>33.649979999999999</v>
      </c>
    </row>
    <row r="1241" spans="2:11" x14ac:dyDescent="0.2">
      <c r="B1241" s="21" t="str">
        <f t="shared" si="19"/>
        <v>BarriefieldIce Accretion2050RCP4.5</v>
      </c>
      <c r="C1241" t="s">
        <v>267</v>
      </c>
      <c r="D1241" t="s">
        <v>486</v>
      </c>
      <c r="E1241" s="144" t="s">
        <v>193</v>
      </c>
      <c r="F1241" s="144">
        <v>2050</v>
      </c>
      <c r="G1241" s="147">
        <v>18.442983793366416</v>
      </c>
      <c r="H1241" s="147">
        <v>22.080655999999998</v>
      </c>
      <c r="I1241" s="147">
        <v>26.6968</v>
      </c>
      <c r="J1241" s="147">
        <v>30.208515999999996</v>
      </c>
      <c r="K1241" s="147">
        <v>33.729695999999997</v>
      </c>
    </row>
    <row r="1242" spans="2:11" x14ac:dyDescent="0.2">
      <c r="B1242" s="21" t="str">
        <f t="shared" si="19"/>
        <v>BarriefieldIce Accretion2055RCP4.5</v>
      </c>
      <c r="C1242" t="s">
        <v>267</v>
      </c>
      <c r="D1242" t="s">
        <v>486</v>
      </c>
      <c r="E1242" s="144" t="s">
        <v>193</v>
      </c>
      <c r="F1242" s="144">
        <v>2055</v>
      </c>
      <c r="G1242" s="147">
        <v>18.341668598896284</v>
      </c>
      <c r="H1242" s="147">
        <v>21.977072</v>
      </c>
      <c r="I1242" s="147">
        <v>26.587599999999998</v>
      </c>
      <c r="J1242" s="147">
        <v>30.096871999999994</v>
      </c>
      <c r="K1242" s="147">
        <v>33.618311999999996</v>
      </c>
    </row>
    <row r="1243" spans="2:11" x14ac:dyDescent="0.2">
      <c r="B1243" s="21" t="str">
        <f t="shared" si="19"/>
        <v>BarriefieldIce Accretion2060RCP4.5</v>
      </c>
      <c r="C1243" t="s">
        <v>267</v>
      </c>
      <c r="D1243" t="s">
        <v>486</v>
      </c>
      <c r="E1243" s="144" t="s">
        <v>193</v>
      </c>
      <c r="F1243" s="144">
        <v>2060</v>
      </c>
      <c r="G1243" s="147">
        <v>18.240353404426155</v>
      </c>
      <c r="H1243" s="147">
        <v>21.873487999999998</v>
      </c>
      <c r="I1243" s="147">
        <v>26.478400000000001</v>
      </c>
      <c r="J1243" s="147">
        <v>29.985227999999996</v>
      </c>
      <c r="K1243" s="147">
        <v>33.506928000000002</v>
      </c>
    </row>
    <row r="1244" spans="2:11" x14ac:dyDescent="0.2">
      <c r="B1244" s="21" t="str">
        <f t="shared" si="19"/>
        <v>BarriefieldIce Accretion2065RCP4.5</v>
      </c>
      <c r="C1244" t="s">
        <v>267</v>
      </c>
      <c r="D1244" t="s">
        <v>486</v>
      </c>
      <c r="E1244" s="144" t="s">
        <v>193</v>
      </c>
      <c r="F1244" s="144">
        <v>2065</v>
      </c>
      <c r="G1244" s="147">
        <v>18.139038209956023</v>
      </c>
      <c r="H1244" s="147">
        <v>21.769904</v>
      </c>
      <c r="I1244" s="147">
        <v>26.369199999999999</v>
      </c>
      <c r="J1244" s="147">
        <v>29.873583999999994</v>
      </c>
      <c r="K1244" s="147">
        <v>33.395544000000001</v>
      </c>
    </row>
    <row r="1245" spans="2:11" x14ac:dyDescent="0.2">
      <c r="B1245" s="21" t="str">
        <f t="shared" si="19"/>
        <v>BarriefieldIce Accretion2070RCP4.5</v>
      </c>
      <c r="C1245" t="s">
        <v>267</v>
      </c>
      <c r="D1245" t="s">
        <v>486</v>
      </c>
      <c r="E1245" s="144" t="s">
        <v>193</v>
      </c>
      <c r="F1245" s="144">
        <v>2070</v>
      </c>
      <c r="G1245" s="147">
        <v>18.037723015485891</v>
      </c>
      <c r="H1245" s="147">
        <v>21.666319999999999</v>
      </c>
      <c r="I1245" s="147">
        <v>26.26</v>
      </c>
      <c r="J1245" s="147">
        <v>29.761939999999992</v>
      </c>
      <c r="K1245" s="147">
        <v>33.28416</v>
      </c>
    </row>
    <row r="1246" spans="2:11" x14ac:dyDescent="0.2">
      <c r="B1246" s="21" t="str">
        <f t="shared" si="19"/>
        <v>BarriefieldIce Accretion2075RCP4.5</v>
      </c>
      <c r="C1246" t="s">
        <v>267</v>
      </c>
      <c r="D1246" t="s">
        <v>486</v>
      </c>
      <c r="E1246" s="144" t="s">
        <v>193</v>
      </c>
      <c r="F1246" s="144">
        <v>2075</v>
      </c>
      <c r="G1246" s="147">
        <v>18.049784348160905</v>
      </c>
      <c r="H1246" s="147">
        <v>21.705883333333333</v>
      </c>
      <c r="I1246" s="147">
        <v>26.329333333333334</v>
      </c>
      <c r="J1246" s="147">
        <v>29.854976666666659</v>
      </c>
      <c r="K1246" s="147">
        <v>33.398820000000001</v>
      </c>
    </row>
    <row r="1247" spans="2:11" x14ac:dyDescent="0.2">
      <c r="B1247" s="21" t="str">
        <f t="shared" si="19"/>
        <v>BarriefieldIce Accretion2080RCP4.5</v>
      </c>
      <c r="C1247" t="s">
        <v>267</v>
      </c>
      <c r="D1247" t="s">
        <v>486</v>
      </c>
      <c r="E1247" s="144" t="s">
        <v>193</v>
      </c>
      <c r="F1247" s="144">
        <v>2080</v>
      </c>
      <c r="G1247" s="147">
        <v>18.061845680835923</v>
      </c>
      <c r="H1247" s="147">
        <v>21.745446666666666</v>
      </c>
      <c r="I1247" s="147">
        <v>26.398666666666667</v>
      </c>
      <c r="J1247" s="147">
        <v>29.948013333333328</v>
      </c>
      <c r="K1247" s="147">
        <v>33.513480000000001</v>
      </c>
    </row>
    <row r="1248" spans="2:11" x14ac:dyDescent="0.2">
      <c r="B1248" s="21" t="str">
        <f t="shared" si="19"/>
        <v>BarriefieldIce Accretion2085RCP4.5</v>
      </c>
      <c r="C1248" t="s">
        <v>267</v>
      </c>
      <c r="D1248" t="s">
        <v>486</v>
      </c>
      <c r="E1248" s="144" t="s">
        <v>193</v>
      </c>
      <c r="F1248" s="144">
        <v>2085</v>
      </c>
      <c r="G1248" s="147">
        <v>18.07390701351094</v>
      </c>
      <c r="H1248" s="147">
        <v>21.78501</v>
      </c>
      <c r="I1248" s="147">
        <v>26.468000000000004</v>
      </c>
      <c r="J1248" s="147">
        <v>30.041049999999995</v>
      </c>
      <c r="K1248" s="147">
        <v>33.628140000000002</v>
      </c>
    </row>
    <row r="1249" spans="2:11" x14ac:dyDescent="0.2">
      <c r="B1249" s="21" t="str">
        <f t="shared" si="19"/>
        <v>BarriefieldIce Accretion2090RCP4.5</v>
      </c>
      <c r="C1249" t="s">
        <v>267</v>
      </c>
      <c r="D1249" t="s">
        <v>486</v>
      </c>
      <c r="E1249" s="144" t="s">
        <v>193</v>
      </c>
      <c r="F1249" s="144">
        <v>2090</v>
      </c>
      <c r="G1249" s="147">
        <v>18.085968346185954</v>
      </c>
      <c r="H1249" s="147">
        <v>21.82457333333333</v>
      </c>
      <c r="I1249" s="147">
        <v>26.537333333333336</v>
      </c>
      <c r="J1249" s="147">
        <v>30.134086666666661</v>
      </c>
      <c r="K1249" s="147">
        <v>33.742799999999995</v>
      </c>
    </row>
    <row r="1250" spans="2:11" x14ac:dyDescent="0.2">
      <c r="B1250" s="21" t="str">
        <f t="shared" si="19"/>
        <v>BarriefieldIce Accretion2095RCP4.5</v>
      </c>
      <c r="C1250" t="s">
        <v>267</v>
      </c>
      <c r="D1250" t="s">
        <v>486</v>
      </c>
      <c r="E1250" s="144" t="s">
        <v>193</v>
      </c>
      <c r="F1250" s="144">
        <v>2095</v>
      </c>
      <c r="G1250" s="147">
        <v>18.098029678860968</v>
      </c>
      <c r="H1250" s="147">
        <v>21.864136666666663</v>
      </c>
      <c r="I1250" s="147">
        <v>26.606666666666669</v>
      </c>
      <c r="J1250" s="147">
        <v>30.227123333333331</v>
      </c>
      <c r="K1250" s="147">
        <v>33.857459999999996</v>
      </c>
    </row>
    <row r="1251" spans="2:11" x14ac:dyDescent="0.2">
      <c r="B1251" s="21" t="str">
        <f t="shared" si="19"/>
        <v>BarriefieldIce Accretion2100RCP4.5</v>
      </c>
      <c r="C1251" t="s">
        <v>267</v>
      </c>
      <c r="D1251" t="s">
        <v>486</v>
      </c>
      <c r="E1251" s="144" t="s">
        <v>193</v>
      </c>
      <c r="F1251" s="144">
        <v>2100</v>
      </c>
      <c r="G1251" s="147">
        <v>18.110091011535985</v>
      </c>
      <c r="H1251" s="147">
        <v>21.903699999999997</v>
      </c>
      <c r="I1251" s="147">
        <v>26.676000000000002</v>
      </c>
      <c r="J1251" s="147">
        <v>30.320159999999998</v>
      </c>
      <c r="K1251" s="147">
        <v>33.972119999999997</v>
      </c>
    </row>
    <row r="1252" spans="2:11" x14ac:dyDescent="0.2">
      <c r="B1252" s="21" t="str">
        <f t="shared" si="19"/>
        <v>BarriefieldIce Accretion2023RCP6.0</v>
      </c>
      <c r="C1252" t="s">
        <v>267</v>
      </c>
      <c r="D1252" t="s">
        <v>486</v>
      </c>
      <c r="E1252" s="144" t="s">
        <v>192</v>
      </c>
      <c r="F1252" s="144">
        <v>2023</v>
      </c>
      <c r="G1252" s="147">
        <v>18.091999012523463</v>
      </c>
      <c r="H1252" s="147">
        <v>21.558419999999998</v>
      </c>
      <c r="I1252" s="147">
        <v>25.974</v>
      </c>
      <c r="J1252" s="147">
        <v>29.350619999999996</v>
      </c>
      <c r="K1252" s="147">
        <v>32.694479999999999</v>
      </c>
    </row>
    <row r="1253" spans="2:11" x14ac:dyDescent="0.2">
      <c r="B1253" s="21" t="str">
        <f t="shared" si="19"/>
        <v>BarriefieldIce Accretion2025RCP6.0</v>
      </c>
      <c r="C1253" t="s">
        <v>267</v>
      </c>
      <c r="D1253" t="s">
        <v>486</v>
      </c>
      <c r="E1253" s="144" t="s">
        <v>192</v>
      </c>
      <c r="F1253" s="144">
        <v>2025</v>
      </c>
      <c r="G1253" s="147">
        <v>18.167382341742311</v>
      </c>
      <c r="H1253" s="147">
        <v>21.662723333333332</v>
      </c>
      <c r="I1253" s="147">
        <v>26.112666666666666</v>
      </c>
      <c r="J1253" s="147">
        <v>29.512209999999996</v>
      </c>
      <c r="K1253" s="147">
        <v>32.885579999999997</v>
      </c>
    </row>
    <row r="1254" spans="2:11" x14ac:dyDescent="0.2">
      <c r="B1254" s="21" t="str">
        <f t="shared" si="19"/>
        <v>BarriefieldIce Accretion2030RCP6.0</v>
      </c>
      <c r="C1254" t="s">
        <v>267</v>
      </c>
      <c r="D1254" t="s">
        <v>486</v>
      </c>
      <c r="E1254" s="144" t="s">
        <v>192</v>
      </c>
      <c r="F1254" s="144">
        <v>2030</v>
      </c>
      <c r="G1254" s="147">
        <v>18.242765670961159</v>
      </c>
      <c r="H1254" s="147">
        <v>21.767026666666666</v>
      </c>
      <c r="I1254" s="147">
        <v>26.251333333333331</v>
      </c>
      <c r="J1254" s="147">
        <v>29.673799999999996</v>
      </c>
      <c r="K1254" s="147">
        <v>33.076679999999996</v>
      </c>
    </row>
    <row r="1255" spans="2:11" x14ac:dyDescent="0.2">
      <c r="B1255" s="21" t="str">
        <f t="shared" si="19"/>
        <v>BarriefieldIce Accretion2035RCP6.0</v>
      </c>
      <c r="C1255" t="s">
        <v>267</v>
      </c>
      <c r="D1255" t="s">
        <v>486</v>
      </c>
      <c r="E1255" s="144" t="s">
        <v>192</v>
      </c>
      <c r="F1255" s="144">
        <v>2035</v>
      </c>
      <c r="G1255" s="147">
        <v>18.318149000180007</v>
      </c>
      <c r="H1255" s="147">
        <v>21.87133</v>
      </c>
      <c r="I1255" s="147">
        <v>26.39</v>
      </c>
      <c r="J1255" s="147">
        <v>29.835389999999997</v>
      </c>
      <c r="K1255" s="147">
        <v>33.267780000000002</v>
      </c>
    </row>
    <row r="1256" spans="2:11" x14ac:dyDescent="0.2">
      <c r="B1256" s="21" t="str">
        <f t="shared" si="19"/>
        <v>BarriefieldIce Accretion2040RCP6.0</v>
      </c>
      <c r="C1256" t="s">
        <v>267</v>
      </c>
      <c r="D1256" t="s">
        <v>486</v>
      </c>
      <c r="E1256" s="144" t="s">
        <v>192</v>
      </c>
      <c r="F1256" s="144">
        <v>2040</v>
      </c>
      <c r="G1256" s="147">
        <v>18.393532329398852</v>
      </c>
      <c r="H1256" s="147">
        <v>21.975633333333331</v>
      </c>
      <c r="I1256" s="147">
        <v>26.528666666666666</v>
      </c>
      <c r="J1256" s="147">
        <v>29.996979999999997</v>
      </c>
      <c r="K1256" s="147">
        <v>33.458880000000001</v>
      </c>
    </row>
    <row r="1257" spans="2:11" x14ac:dyDescent="0.2">
      <c r="B1257" s="21" t="str">
        <f t="shared" si="19"/>
        <v>BarriefieldIce Accretion2045RCP6.0</v>
      </c>
      <c r="C1257" t="s">
        <v>267</v>
      </c>
      <c r="D1257" t="s">
        <v>486</v>
      </c>
      <c r="E1257" s="144" t="s">
        <v>192</v>
      </c>
      <c r="F1257" s="144">
        <v>2045</v>
      </c>
      <c r="G1257" s="147">
        <v>18.4689156586177</v>
      </c>
      <c r="H1257" s="147">
        <v>22.079936666666665</v>
      </c>
      <c r="I1257" s="147">
        <v>26.667333333333332</v>
      </c>
      <c r="J1257" s="147">
        <v>30.158569999999997</v>
      </c>
      <c r="K1257" s="147">
        <v>33.649979999999999</v>
      </c>
    </row>
    <row r="1258" spans="2:11" x14ac:dyDescent="0.2">
      <c r="B1258" s="21" t="str">
        <f t="shared" si="19"/>
        <v>BarriefieldIce Accretion2050RCP6.0</v>
      </c>
      <c r="C1258" t="s">
        <v>267</v>
      </c>
      <c r="D1258" t="s">
        <v>486</v>
      </c>
      <c r="E1258" s="144" t="s">
        <v>192</v>
      </c>
      <c r="F1258" s="144">
        <v>2050</v>
      </c>
      <c r="G1258" s="147">
        <v>18.442983793366416</v>
      </c>
      <c r="H1258" s="147">
        <v>22.080655999999998</v>
      </c>
      <c r="I1258" s="147">
        <v>26.6968</v>
      </c>
      <c r="J1258" s="147">
        <v>30.208515999999996</v>
      </c>
      <c r="K1258" s="147">
        <v>33.729695999999997</v>
      </c>
    </row>
    <row r="1259" spans="2:11" x14ac:dyDescent="0.2">
      <c r="B1259" s="21" t="str">
        <f t="shared" si="19"/>
        <v>BarriefieldIce Accretion2055RCP6.0</v>
      </c>
      <c r="C1259" t="s">
        <v>267</v>
      </c>
      <c r="D1259" t="s">
        <v>486</v>
      </c>
      <c r="E1259" s="144" t="s">
        <v>192</v>
      </c>
      <c r="F1259" s="144">
        <v>2055</v>
      </c>
      <c r="G1259" s="147">
        <v>18.341668598896284</v>
      </c>
      <c r="H1259" s="147">
        <v>21.977072</v>
      </c>
      <c r="I1259" s="147">
        <v>26.587599999999998</v>
      </c>
      <c r="J1259" s="147">
        <v>30.096871999999994</v>
      </c>
      <c r="K1259" s="147">
        <v>33.618311999999996</v>
      </c>
    </row>
    <row r="1260" spans="2:11" x14ac:dyDescent="0.2">
      <c r="B1260" s="21" t="str">
        <f t="shared" si="19"/>
        <v>BarriefieldIce Accretion2060RCP6.0</v>
      </c>
      <c r="C1260" t="s">
        <v>267</v>
      </c>
      <c r="D1260" t="s">
        <v>486</v>
      </c>
      <c r="E1260" s="144" t="s">
        <v>192</v>
      </c>
      <c r="F1260" s="144">
        <v>2060</v>
      </c>
      <c r="G1260" s="147">
        <v>18.240353404426155</v>
      </c>
      <c r="H1260" s="147">
        <v>21.873487999999998</v>
      </c>
      <c r="I1260" s="147">
        <v>26.478400000000001</v>
      </c>
      <c r="J1260" s="147">
        <v>29.985227999999996</v>
      </c>
      <c r="K1260" s="147">
        <v>33.506928000000002</v>
      </c>
    </row>
    <row r="1261" spans="2:11" x14ac:dyDescent="0.2">
      <c r="B1261" s="21" t="str">
        <f t="shared" si="19"/>
        <v>BarriefieldIce Accretion2065RCP6.0</v>
      </c>
      <c r="C1261" t="s">
        <v>267</v>
      </c>
      <c r="D1261" t="s">
        <v>486</v>
      </c>
      <c r="E1261" s="144" t="s">
        <v>192</v>
      </c>
      <c r="F1261" s="144">
        <v>2065</v>
      </c>
      <c r="G1261" s="147">
        <v>18.139038209956023</v>
      </c>
      <c r="H1261" s="147">
        <v>21.769904</v>
      </c>
      <c r="I1261" s="147">
        <v>26.369199999999999</v>
      </c>
      <c r="J1261" s="147">
        <v>29.873583999999994</v>
      </c>
      <c r="K1261" s="147">
        <v>33.395544000000001</v>
      </c>
    </row>
    <row r="1262" spans="2:11" x14ac:dyDescent="0.2">
      <c r="B1262" s="21" t="str">
        <f t="shared" si="19"/>
        <v>BarriefieldIce Accretion2070RCP6.0</v>
      </c>
      <c r="C1262" t="s">
        <v>267</v>
      </c>
      <c r="D1262" t="s">
        <v>486</v>
      </c>
      <c r="E1262" s="144" t="s">
        <v>192</v>
      </c>
      <c r="F1262" s="144">
        <v>2070</v>
      </c>
      <c r="G1262" s="147">
        <v>18.037723015485891</v>
      </c>
      <c r="H1262" s="147">
        <v>21.666319999999999</v>
      </c>
      <c r="I1262" s="147">
        <v>26.26</v>
      </c>
      <c r="J1262" s="147">
        <v>29.761939999999992</v>
      </c>
      <c r="K1262" s="147">
        <v>33.28416</v>
      </c>
    </row>
    <row r="1263" spans="2:11" x14ac:dyDescent="0.2">
      <c r="B1263" s="21" t="str">
        <f t="shared" si="19"/>
        <v>BarriefieldIce Accretion2075RCP6.0</v>
      </c>
      <c r="C1263" t="s">
        <v>267</v>
      </c>
      <c r="D1263" t="s">
        <v>486</v>
      </c>
      <c r="E1263" s="144" t="s">
        <v>192</v>
      </c>
      <c r="F1263" s="144">
        <v>2075</v>
      </c>
      <c r="G1263" s="147">
        <v>18.055815014498414</v>
      </c>
      <c r="H1263" s="147">
        <v>21.725664999999999</v>
      </c>
      <c r="I1263" s="147">
        <v>26.364000000000001</v>
      </c>
      <c r="J1263" s="147">
        <v>29.901494999999993</v>
      </c>
      <c r="K1263" s="147">
        <v>33.456150000000001</v>
      </c>
    </row>
    <row r="1264" spans="2:11" x14ac:dyDescent="0.2">
      <c r="B1264" s="21" t="str">
        <f t="shared" si="19"/>
        <v>BarriefieldIce Accretion2080RCP6.0</v>
      </c>
      <c r="C1264" t="s">
        <v>267</v>
      </c>
      <c r="D1264" t="s">
        <v>486</v>
      </c>
      <c r="E1264" s="144" t="s">
        <v>192</v>
      </c>
      <c r="F1264" s="144">
        <v>2080</v>
      </c>
      <c r="G1264" s="147">
        <v>18.07390701351094</v>
      </c>
      <c r="H1264" s="147">
        <v>21.78501</v>
      </c>
      <c r="I1264" s="147">
        <v>26.468000000000004</v>
      </c>
      <c r="J1264" s="147">
        <v>30.041049999999995</v>
      </c>
      <c r="K1264" s="147">
        <v>33.628140000000002</v>
      </c>
    </row>
    <row r="1265" spans="2:11" x14ac:dyDescent="0.2">
      <c r="B1265" s="21" t="str">
        <f t="shared" si="19"/>
        <v>BarriefieldIce Accretion2085RCP6.0</v>
      </c>
      <c r="C1265" t="s">
        <v>267</v>
      </c>
      <c r="D1265" t="s">
        <v>486</v>
      </c>
      <c r="E1265" s="144" t="s">
        <v>192</v>
      </c>
      <c r="F1265" s="144">
        <v>2085</v>
      </c>
      <c r="G1265" s="147">
        <v>18.091999012523463</v>
      </c>
      <c r="H1265" s="147">
        <v>21.844354999999997</v>
      </c>
      <c r="I1265" s="147">
        <v>26.572000000000003</v>
      </c>
      <c r="J1265" s="147">
        <v>30.180604999999996</v>
      </c>
      <c r="K1265" s="147">
        <v>33.800129999999996</v>
      </c>
    </row>
    <row r="1266" spans="2:11" x14ac:dyDescent="0.2">
      <c r="B1266" s="21" t="str">
        <f t="shared" si="19"/>
        <v>BarriefieldIce Accretion2090RCP6.0</v>
      </c>
      <c r="C1266" t="s">
        <v>267</v>
      </c>
      <c r="D1266" t="s">
        <v>486</v>
      </c>
      <c r="E1266" s="144" t="s">
        <v>192</v>
      </c>
      <c r="F1266" s="144">
        <v>2090</v>
      </c>
      <c r="G1266" s="147">
        <v>17.802527028323087</v>
      </c>
      <c r="H1266" s="147">
        <v>21.558419999999998</v>
      </c>
      <c r="I1266" s="147">
        <v>26.294666666666668</v>
      </c>
      <c r="J1266" s="147">
        <v>29.899046666666663</v>
      </c>
      <c r="K1266" s="147">
        <v>33.513479999999994</v>
      </c>
    </row>
    <row r="1267" spans="2:11" x14ac:dyDescent="0.2">
      <c r="B1267" s="21" t="str">
        <f t="shared" si="19"/>
        <v>BarriefieldIce Accretion2095RCP6.0</v>
      </c>
      <c r="C1267" t="s">
        <v>267</v>
      </c>
      <c r="D1267" t="s">
        <v>486</v>
      </c>
      <c r="E1267" s="144" t="s">
        <v>192</v>
      </c>
      <c r="F1267" s="144">
        <v>2095</v>
      </c>
      <c r="G1267" s="147">
        <v>17.494963045110186</v>
      </c>
      <c r="H1267" s="147">
        <v>21.213139999999996</v>
      </c>
      <c r="I1267" s="147">
        <v>25.913333333333334</v>
      </c>
      <c r="J1267" s="147">
        <v>29.477933333333329</v>
      </c>
      <c r="K1267" s="147">
        <v>33.054839999999999</v>
      </c>
    </row>
    <row r="1268" spans="2:11" x14ac:dyDescent="0.2">
      <c r="B1268" s="21" t="str">
        <f t="shared" si="19"/>
        <v>BarriefieldIce Accretion2100RCP6.0</v>
      </c>
      <c r="C1268" t="s">
        <v>267</v>
      </c>
      <c r="D1268" t="s">
        <v>486</v>
      </c>
      <c r="E1268" s="144" t="s">
        <v>192</v>
      </c>
      <c r="F1268" s="144">
        <v>2100</v>
      </c>
      <c r="G1268" s="147">
        <v>17.187399061897288</v>
      </c>
      <c r="H1268" s="147">
        <v>20.867859999999997</v>
      </c>
      <c r="I1268" s="147">
        <v>25.532</v>
      </c>
      <c r="J1268" s="147">
        <v>29.056819999999995</v>
      </c>
      <c r="K1268" s="147">
        <v>32.596199999999996</v>
      </c>
    </row>
    <row r="1269" spans="2:11" x14ac:dyDescent="0.2">
      <c r="B1269" s="21" t="str">
        <f t="shared" si="19"/>
        <v>BarriefieldIce Accretion2023RCP8.5</v>
      </c>
      <c r="C1269" t="s">
        <v>267</v>
      </c>
      <c r="D1269" t="s">
        <v>486</v>
      </c>
      <c r="E1269" s="144" t="s">
        <v>191</v>
      </c>
      <c r="F1269" s="144">
        <v>2023</v>
      </c>
      <c r="G1269" s="147">
        <v>18.091999012523463</v>
      </c>
      <c r="H1269" s="147">
        <v>21.558419999999998</v>
      </c>
      <c r="I1269" s="147">
        <v>25.974</v>
      </c>
      <c r="J1269" s="147">
        <v>29.350619999999996</v>
      </c>
      <c r="K1269" s="147">
        <v>32.694479999999999</v>
      </c>
    </row>
    <row r="1270" spans="2:11" x14ac:dyDescent="0.2">
      <c r="B1270" s="21" t="str">
        <f t="shared" si="19"/>
        <v>BarriefieldIce Accretion2025RCP8.5</v>
      </c>
      <c r="C1270" t="s">
        <v>267</v>
      </c>
      <c r="D1270" t="s">
        <v>486</v>
      </c>
      <c r="E1270" s="144" t="s">
        <v>191</v>
      </c>
      <c r="F1270" s="144">
        <v>2025</v>
      </c>
      <c r="G1270" s="147">
        <v>18.242765670961159</v>
      </c>
      <c r="H1270" s="147">
        <v>21.767026666666666</v>
      </c>
      <c r="I1270" s="147">
        <v>26.251333333333331</v>
      </c>
      <c r="J1270" s="147">
        <v>29.673799999999996</v>
      </c>
      <c r="K1270" s="147">
        <v>33.076679999999996</v>
      </c>
    </row>
    <row r="1271" spans="2:11" x14ac:dyDescent="0.2">
      <c r="B1271" s="21" t="str">
        <f t="shared" si="19"/>
        <v>BarriefieldIce Accretion2030RCP8.5</v>
      </c>
      <c r="C1271" t="s">
        <v>267</v>
      </c>
      <c r="D1271" t="s">
        <v>486</v>
      </c>
      <c r="E1271" s="144" t="s">
        <v>191</v>
      </c>
      <c r="F1271" s="144">
        <v>2030</v>
      </c>
      <c r="G1271" s="147">
        <v>18.393532329398852</v>
      </c>
      <c r="H1271" s="147">
        <v>21.975633333333331</v>
      </c>
      <c r="I1271" s="147">
        <v>26.528666666666666</v>
      </c>
      <c r="J1271" s="147">
        <v>29.996979999999997</v>
      </c>
      <c r="K1271" s="147">
        <v>33.458880000000001</v>
      </c>
    </row>
    <row r="1272" spans="2:11" x14ac:dyDescent="0.2">
      <c r="B1272" s="21" t="str">
        <f t="shared" si="19"/>
        <v>BarriefieldIce Accretion2035RCP8.5</v>
      </c>
      <c r="C1272" t="s">
        <v>267</v>
      </c>
      <c r="D1272" t="s">
        <v>486</v>
      </c>
      <c r="E1272" s="144" t="s">
        <v>191</v>
      </c>
      <c r="F1272" s="144">
        <v>2035</v>
      </c>
      <c r="G1272" s="147">
        <v>18.544298987836548</v>
      </c>
      <c r="H1272" s="147">
        <v>22.184239999999999</v>
      </c>
      <c r="I1272" s="147">
        <v>26.805999999999997</v>
      </c>
      <c r="J1272" s="147">
        <v>30.320159999999998</v>
      </c>
      <c r="K1272" s="147">
        <v>33.841079999999998</v>
      </c>
    </row>
    <row r="1273" spans="2:11" x14ac:dyDescent="0.2">
      <c r="B1273" s="21" t="str">
        <f t="shared" si="19"/>
        <v>BarriefieldIce Accretion2040RCP8.5</v>
      </c>
      <c r="C1273" t="s">
        <v>267</v>
      </c>
      <c r="D1273" t="s">
        <v>486</v>
      </c>
      <c r="E1273" s="144" t="s">
        <v>191</v>
      </c>
      <c r="F1273" s="144">
        <v>2040</v>
      </c>
      <c r="G1273" s="147">
        <v>18.375440330386329</v>
      </c>
      <c r="H1273" s="147">
        <v>22.011599999999998</v>
      </c>
      <c r="I1273" s="147">
        <v>26.623999999999999</v>
      </c>
      <c r="J1273" s="147">
        <v>30.134086666666661</v>
      </c>
      <c r="K1273" s="147">
        <v>33.655439999999999</v>
      </c>
    </row>
    <row r="1274" spans="2:11" x14ac:dyDescent="0.2">
      <c r="B1274" s="21" t="str">
        <f t="shared" si="19"/>
        <v>BarriefieldIce Accretion2045RCP8.5</v>
      </c>
      <c r="C1274" t="s">
        <v>267</v>
      </c>
      <c r="D1274" t="s">
        <v>486</v>
      </c>
      <c r="E1274" s="144" t="s">
        <v>191</v>
      </c>
      <c r="F1274" s="144">
        <v>2045</v>
      </c>
      <c r="G1274" s="147">
        <v>18.20658167293611</v>
      </c>
      <c r="H1274" s="147">
        <v>21.83896</v>
      </c>
      <c r="I1274" s="147">
        <v>26.442</v>
      </c>
      <c r="J1274" s="147">
        <v>29.948013333333328</v>
      </c>
      <c r="K1274" s="147">
        <v>33.469799999999999</v>
      </c>
    </row>
    <row r="1275" spans="2:11" x14ac:dyDescent="0.2">
      <c r="B1275" s="21" t="str">
        <f t="shared" si="19"/>
        <v>BarriefieldIce Accretion2050RCP8.5</v>
      </c>
      <c r="C1275" t="s">
        <v>267</v>
      </c>
      <c r="D1275" t="s">
        <v>486</v>
      </c>
      <c r="E1275" s="144" t="s">
        <v>191</v>
      </c>
      <c r="F1275" s="144">
        <v>2050</v>
      </c>
      <c r="G1275" s="147">
        <v>18.061845680835923</v>
      </c>
      <c r="H1275" s="147">
        <v>21.745446666666666</v>
      </c>
      <c r="I1275" s="147">
        <v>26.398666666666667</v>
      </c>
      <c r="J1275" s="147">
        <v>29.948013333333328</v>
      </c>
      <c r="K1275" s="147">
        <v>33.513480000000001</v>
      </c>
    </row>
    <row r="1276" spans="2:11" x14ac:dyDescent="0.2">
      <c r="B1276" s="21" t="str">
        <f t="shared" si="19"/>
        <v>BarriefieldIce Accretion2055RCP8.5</v>
      </c>
      <c r="C1276" t="s">
        <v>267</v>
      </c>
      <c r="D1276" t="s">
        <v>486</v>
      </c>
      <c r="E1276" s="144" t="s">
        <v>191</v>
      </c>
      <c r="F1276" s="144">
        <v>2055</v>
      </c>
      <c r="G1276" s="147">
        <v>18.085968346185954</v>
      </c>
      <c r="H1276" s="147">
        <v>21.82457333333333</v>
      </c>
      <c r="I1276" s="147">
        <v>26.537333333333336</v>
      </c>
      <c r="J1276" s="147">
        <v>30.134086666666661</v>
      </c>
      <c r="K1276" s="147">
        <v>33.742799999999995</v>
      </c>
    </row>
    <row r="1277" spans="2:11" x14ac:dyDescent="0.2">
      <c r="B1277" s="21" t="str">
        <f t="shared" si="19"/>
        <v>BarriefieldIce Accretion2060RCP8.5</v>
      </c>
      <c r="C1277" t="s">
        <v>267</v>
      </c>
      <c r="D1277" t="s">
        <v>486</v>
      </c>
      <c r="E1277" s="144" t="s">
        <v>191</v>
      </c>
      <c r="F1277" s="144">
        <v>2060</v>
      </c>
      <c r="G1277" s="147">
        <v>17.802527028323087</v>
      </c>
      <c r="H1277" s="147">
        <v>21.558419999999998</v>
      </c>
      <c r="I1277" s="147">
        <v>26.294666666666668</v>
      </c>
      <c r="J1277" s="147">
        <v>29.899046666666663</v>
      </c>
      <c r="K1277" s="147">
        <v>33.513479999999994</v>
      </c>
    </row>
    <row r="1278" spans="2:11" x14ac:dyDescent="0.2">
      <c r="B1278" s="21" t="str">
        <f t="shared" si="19"/>
        <v>BarriefieldIce Accretion2065RCP8.5</v>
      </c>
      <c r="C1278" t="s">
        <v>267</v>
      </c>
      <c r="D1278" t="s">
        <v>486</v>
      </c>
      <c r="E1278" s="144" t="s">
        <v>191</v>
      </c>
      <c r="F1278" s="144">
        <v>2065</v>
      </c>
      <c r="G1278" s="147">
        <v>17.494963045110186</v>
      </c>
      <c r="H1278" s="147">
        <v>21.213139999999996</v>
      </c>
      <c r="I1278" s="147">
        <v>25.913333333333334</v>
      </c>
      <c r="J1278" s="147">
        <v>29.477933333333329</v>
      </c>
      <c r="K1278" s="147">
        <v>33.054839999999999</v>
      </c>
    </row>
    <row r="1279" spans="2:11" x14ac:dyDescent="0.2">
      <c r="B1279" s="21" t="str">
        <f t="shared" si="19"/>
        <v>BarriefieldIce Accretion2070RCP8.5</v>
      </c>
      <c r="C1279" t="s">
        <v>267</v>
      </c>
      <c r="D1279" t="s">
        <v>486</v>
      </c>
      <c r="E1279" s="144" t="s">
        <v>191</v>
      </c>
      <c r="F1279" s="144">
        <v>2070</v>
      </c>
      <c r="G1279" s="147">
        <v>16.940141742059467</v>
      </c>
      <c r="H1279" s="147">
        <v>20.608899999999998</v>
      </c>
      <c r="I1279" s="147">
        <v>25.245999999999999</v>
      </c>
      <c r="J1279" s="147">
        <v>28.763019999999994</v>
      </c>
      <c r="K1279" s="147">
        <v>32.279519999999998</v>
      </c>
    </row>
    <row r="1280" spans="2:11" x14ac:dyDescent="0.2">
      <c r="B1280" s="21" t="str">
        <f t="shared" si="19"/>
        <v>BarriefieldIce Accretion2075RCP8.5</v>
      </c>
      <c r="C1280" t="s">
        <v>267</v>
      </c>
      <c r="D1280" t="s">
        <v>486</v>
      </c>
      <c r="E1280" s="144" t="s">
        <v>191</v>
      </c>
      <c r="F1280" s="144">
        <v>2075</v>
      </c>
      <c r="G1280" s="147">
        <v>16.692884422221649</v>
      </c>
      <c r="H1280" s="147">
        <v>20.349939999999997</v>
      </c>
      <c r="I1280" s="147">
        <v>24.96</v>
      </c>
      <c r="J1280" s="147">
        <v>28.469219999999996</v>
      </c>
      <c r="K1280" s="147">
        <v>31.962839999999996</v>
      </c>
    </row>
    <row r="1281" spans="2:11" x14ac:dyDescent="0.2">
      <c r="B1281" s="21" t="str">
        <f t="shared" si="19"/>
        <v>BarriefieldIce Accretion2080RCP8.5</v>
      </c>
      <c r="C1281" t="s">
        <v>267</v>
      </c>
      <c r="D1281" t="s">
        <v>486</v>
      </c>
      <c r="E1281" s="144" t="s">
        <v>191</v>
      </c>
      <c r="F1281" s="144">
        <v>2080</v>
      </c>
      <c r="G1281" s="147">
        <v>16.445627102383828</v>
      </c>
      <c r="H1281" s="147">
        <v>20.090979999999998</v>
      </c>
      <c r="I1281" s="147">
        <v>24.673999999999999</v>
      </c>
      <c r="J1281" s="147">
        <v>28.175419999999995</v>
      </c>
      <c r="K1281" s="147">
        <v>31.646159999999998</v>
      </c>
    </row>
    <row r="1282" spans="2:11" x14ac:dyDescent="0.2">
      <c r="B1282" s="21" t="str">
        <f t="shared" si="19"/>
        <v>BarriefieldIce Accretion2085RCP8.5</v>
      </c>
      <c r="C1282" t="s">
        <v>267</v>
      </c>
      <c r="D1282" t="s">
        <v>486</v>
      </c>
      <c r="E1282" s="144" t="s">
        <v>191</v>
      </c>
      <c r="F1282" s="144">
        <v>2085</v>
      </c>
      <c r="G1282" s="147">
        <v>15.830499135958028</v>
      </c>
      <c r="H1282" s="147">
        <v>19.368049999999997</v>
      </c>
      <c r="I1282" s="147">
        <v>23.815999999999999</v>
      </c>
      <c r="J1282" s="147">
        <v>27.205879999999993</v>
      </c>
      <c r="K1282" s="147">
        <v>30.565079999999998</v>
      </c>
    </row>
    <row r="1283" spans="2:11" x14ac:dyDescent="0.2">
      <c r="B1283" s="21" t="str">
        <f t="shared" si="19"/>
        <v>BarriefieldIce Accretion2090RCP8.5</v>
      </c>
      <c r="C1283" t="s">
        <v>267</v>
      </c>
      <c r="D1283" t="s">
        <v>486</v>
      </c>
      <c r="E1283" s="144" t="s">
        <v>191</v>
      </c>
      <c r="F1283" s="144">
        <v>2090</v>
      </c>
      <c r="G1283" s="147">
        <v>15.215371169532231</v>
      </c>
      <c r="H1283" s="147">
        <v>18.645119999999999</v>
      </c>
      <c r="I1283" s="147">
        <v>22.957999999999998</v>
      </c>
      <c r="J1283" s="147">
        <v>26.236339999999995</v>
      </c>
      <c r="K1283" s="147">
        <v>29.483999999999998</v>
      </c>
    </row>
    <row r="1284" spans="2:11" x14ac:dyDescent="0.2">
      <c r="B1284" s="21" t="str">
        <f t="shared" si="19"/>
        <v>BarriefieldIce Accretion2095RCP8.5</v>
      </c>
      <c r="C1284" t="s">
        <v>267</v>
      </c>
      <c r="D1284" t="s">
        <v>486</v>
      </c>
      <c r="E1284" s="144" t="s">
        <v>191</v>
      </c>
      <c r="F1284" s="144">
        <v>2095</v>
      </c>
      <c r="G1284" s="147">
        <v>15.215371169532231</v>
      </c>
      <c r="H1284" s="147">
        <v>18.645119999999999</v>
      </c>
      <c r="I1284" s="147">
        <v>22.957999999999998</v>
      </c>
      <c r="J1284" s="147">
        <v>26.236339999999995</v>
      </c>
      <c r="K1284" s="147">
        <v>29.483999999999998</v>
      </c>
    </row>
    <row r="1285" spans="2:11" x14ac:dyDescent="0.2">
      <c r="B1285" s="21" t="str">
        <f t="shared" si="19"/>
        <v>BarriefieldIce Accretion2100RCP8.5</v>
      </c>
      <c r="C1285" t="s">
        <v>267</v>
      </c>
      <c r="D1285" t="s">
        <v>486</v>
      </c>
      <c r="E1285" s="144" t="s">
        <v>191</v>
      </c>
      <c r="F1285" s="144">
        <v>2100</v>
      </c>
      <c r="G1285" s="147">
        <v>15.215371169532231</v>
      </c>
      <c r="H1285" s="147">
        <v>18.645119999999999</v>
      </c>
      <c r="I1285" s="147">
        <v>22.957999999999998</v>
      </c>
      <c r="J1285" s="147">
        <v>26.236339999999995</v>
      </c>
      <c r="K1285" s="147">
        <v>29.483999999999998</v>
      </c>
    </row>
    <row r="1286" spans="2:11" x14ac:dyDescent="0.2">
      <c r="B1286" s="21" t="str">
        <f t="shared" si="19"/>
        <v>BarriefieldWind2023RCP4.5</v>
      </c>
      <c r="C1286" t="s">
        <v>267</v>
      </c>
      <c r="D1286" t="s">
        <v>1</v>
      </c>
      <c r="E1286" s="144" t="s">
        <v>193</v>
      </c>
      <c r="F1286" s="144">
        <v>2023</v>
      </c>
      <c r="G1286" s="147">
        <v>87.89905712292672</v>
      </c>
      <c r="H1286" s="147">
        <v>94.575419999999994</v>
      </c>
      <c r="I1286" s="147">
        <v>101.592</v>
      </c>
      <c r="J1286" s="147">
        <v>108.627042</v>
      </c>
      <c r="K1286" s="147">
        <v>115.66371599999999</v>
      </c>
    </row>
    <row r="1287" spans="2:11" x14ac:dyDescent="0.2">
      <c r="B1287" s="21" t="str">
        <f t="shared" si="19"/>
        <v>BarriefieldWind2025RCP4.5</v>
      </c>
      <c r="C1287" t="s">
        <v>267</v>
      </c>
      <c r="D1287" t="s">
        <v>1</v>
      </c>
      <c r="E1287" s="144" t="s">
        <v>193</v>
      </c>
      <c r="F1287" s="144">
        <v>2025</v>
      </c>
      <c r="G1287" s="147">
        <v>87.882910001544758</v>
      </c>
      <c r="H1287" s="147">
        <v>94.546961999999994</v>
      </c>
      <c r="I1287" s="147">
        <v>101.5444</v>
      </c>
      <c r="J1287" s="147">
        <v>108.565196</v>
      </c>
      <c r="K1287" s="147">
        <v>115.586196</v>
      </c>
    </row>
    <row r="1288" spans="2:11" x14ac:dyDescent="0.2">
      <c r="B1288" s="21" t="str">
        <f t="shared" si="19"/>
        <v>BarriefieldWind2030RCP4.5</v>
      </c>
      <c r="C1288" t="s">
        <v>267</v>
      </c>
      <c r="D1288" t="s">
        <v>1</v>
      </c>
      <c r="E1288" s="144" t="s">
        <v>193</v>
      </c>
      <c r="F1288" s="144">
        <v>2030</v>
      </c>
      <c r="G1288" s="147">
        <v>87.866762880162781</v>
      </c>
      <c r="H1288" s="147">
        <v>94.518503999999993</v>
      </c>
      <c r="I1288" s="147">
        <v>101.49679999999999</v>
      </c>
      <c r="J1288" s="147">
        <v>108.50335</v>
      </c>
      <c r="K1288" s="147">
        <v>115.50867599999999</v>
      </c>
    </row>
    <row r="1289" spans="2:11" x14ac:dyDescent="0.2">
      <c r="B1289" s="21" t="str">
        <f t="shared" si="19"/>
        <v>BarriefieldWind2035RCP4.5</v>
      </c>
      <c r="C1289" t="s">
        <v>267</v>
      </c>
      <c r="D1289" t="s">
        <v>1</v>
      </c>
      <c r="E1289" s="144" t="s">
        <v>193</v>
      </c>
      <c r="F1289" s="144">
        <v>2035</v>
      </c>
      <c r="G1289" s="147">
        <v>87.850615758780819</v>
      </c>
      <c r="H1289" s="147">
        <v>94.490045999999992</v>
      </c>
      <c r="I1289" s="147">
        <v>101.44919999999999</v>
      </c>
      <c r="J1289" s="147">
        <v>108.44150400000001</v>
      </c>
      <c r="K1289" s="147">
        <v>115.43115599999999</v>
      </c>
    </row>
    <row r="1290" spans="2:11" x14ac:dyDescent="0.2">
      <c r="B1290" s="21" t="str">
        <f t="shared" si="19"/>
        <v>BarriefieldWind2040RCP4.5</v>
      </c>
      <c r="C1290" t="s">
        <v>267</v>
      </c>
      <c r="D1290" t="s">
        <v>1</v>
      </c>
      <c r="E1290" s="144" t="s">
        <v>193</v>
      </c>
      <c r="F1290" s="144">
        <v>2040</v>
      </c>
      <c r="G1290" s="147">
        <v>87.834468637398857</v>
      </c>
      <c r="H1290" s="147">
        <v>94.461587999999992</v>
      </c>
      <c r="I1290" s="147">
        <v>101.4016</v>
      </c>
      <c r="J1290" s="147">
        <v>108.37965800000001</v>
      </c>
      <c r="K1290" s="147">
        <v>115.35363599999999</v>
      </c>
    </row>
    <row r="1291" spans="2:11" x14ac:dyDescent="0.2">
      <c r="B1291" s="21" t="str">
        <f t="shared" si="19"/>
        <v>BarriefieldWind2045RCP4.5</v>
      </c>
      <c r="C1291" t="s">
        <v>267</v>
      </c>
      <c r="D1291" t="s">
        <v>1</v>
      </c>
      <c r="E1291" s="144" t="s">
        <v>193</v>
      </c>
      <c r="F1291" s="144">
        <v>2045</v>
      </c>
      <c r="G1291" s="147">
        <v>87.81832151601688</v>
      </c>
      <c r="H1291" s="147">
        <v>94.433129999999991</v>
      </c>
      <c r="I1291" s="147">
        <v>101.354</v>
      </c>
      <c r="J1291" s="147">
        <v>108.317812</v>
      </c>
      <c r="K1291" s="147">
        <v>115.276116</v>
      </c>
    </row>
    <row r="1292" spans="2:11" x14ac:dyDescent="0.2">
      <c r="B1292" s="21" t="str">
        <f t="shared" ref="B1292:B1355" si="20">C1292&amp;D1292&amp;F1292&amp;E1292</f>
        <v>BarriefieldWind2050RCP4.5</v>
      </c>
      <c r="C1292" t="s">
        <v>267</v>
      </c>
      <c r="D1292" t="s">
        <v>1</v>
      </c>
      <c r="E1292" s="144" t="s">
        <v>193</v>
      </c>
      <c r="F1292" s="144">
        <v>2050</v>
      </c>
      <c r="G1292" s="147">
        <v>87.913149156132803</v>
      </c>
      <c r="H1292" s="147">
        <v>94.539373199999986</v>
      </c>
      <c r="I1292" s="147">
        <v>101.47163999999999</v>
      </c>
      <c r="J1292" s="147">
        <v>108.44586959999999</v>
      </c>
      <c r="K1292" s="147">
        <v>115.41487679999999</v>
      </c>
    </row>
    <row r="1293" spans="2:11" x14ac:dyDescent="0.2">
      <c r="B1293" s="21" t="str">
        <f t="shared" si="20"/>
        <v>BarriefieldWind2055RCP4.5</v>
      </c>
      <c r="C1293" t="s">
        <v>267</v>
      </c>
      <c r="D1293" t="s">
        <v>1</v>
      </c>
      <c r="E1293" s="144" t="s">
        <v>193</v>
      </c>
      <c r="F1293" s="144">
        <v>2055</v>
      </c>
      <c r="G1293" s="147">
        <v>88.024123917630689</v>
      </c>
      <c r="H1293" s="147">
        <v>94.674074399999995</v>
      </c>
      <c r="I1293" s="147">
        <v>101.63688</v>
      </c>
      <c r="J1293" s="147">
        <v>108.6357732</v>
      </c>
      <c r="K1293" s="147">
        <v>115.63115759999999</v>
      </c>
    </row>
    <row r="1294" spans="2:11" x14ac:dyDescent="0.2">
      <c r="B1294" s="21" t="str">
        <f t="shared" si="20"/>
        <v>BarriefieldWind2060RCP4.5</v>
      </c>
      <c r="C1294" t="s">
        <v>267</v>
      </c>
      <c r="D1294" t="s">
        <v>1</v>
      </c>
      <c r="E1294" s="144" t="s">
        <v>193</v>
      </c>
      <c r="F1294" s="144">
        <v>2060</v>
      </c>
      <c r="G1294" s="147">
        <v>88.135098679128575</v>
      </c>
      <c r="H1294" s="147">
        <v>94.80877559999999</v>
      </c>
      <c r="I1294" s="147">
        <v>101.80212</v>
      </c>
      <c r="J1294" s="147">
        <v>108.8256768</v>
      </c>
      <c r="K1294" s="147">
        <v>115.84743839999999</v>
      </c>
    </row>
    <row r="1295" spans="2:11" x14ac:dyDescent="0.2">
      <c r="B1295" s="21" t="str">
        <f t="shared" si="20"/>
        <v>BarriefieldWind2065RCP4.5</v>
      </c>
      <c r="C1295" t="s">
        <v>267</v>
      </c>
      <c r="D1295" t="s">
        <v>1</v>
      </c>
      <c r="E1295" s="144" t="s">
        <v>193</v>
      </c>
      <c r="F1295" s="144">
        <v>2065</v>
      </c>
      <c r="G1295" s="147">
        <v>88.246073440626461</v>
      </c>
      <c r="H1295" s="147">
        <v>94.943476799999999</v>
      </c>
      <c r="I1295" s="147">
        <v>101.96736000000001</v>
      </c>
      <c r="J1295" s="147">
        <v>109.0155804</v>
      </c>
      <c r="K1295" s="147">
        <v>116.06371919999999</v>
      </c>
    </row>
    <row r="1296" spans="2:11" x14ac:dyDescent="0.2">
      <c r="B1296" s="21" t="str">
        <f t="shared" si="20"/>
        <v>BarriefieldWind2070RCP4.5</v>
      </c>
      <c r="C1296" t="s">
        <v>267</v>
      </c>
      <c r="D1296" t="s">
        <v>1</v>
      </c>
      <c r="E1296" s="144" t="s">
        <v>193</v>
      </c>
      <c r="F1296" s="144">
        <v>2070</v>
      </c>
      <c r="G1296" s="147">
        <v>88.357048202124346</v>
      </c>
      <c r="H1296" s="147">
        <v>95.078177999999994</v>
      </c>
      <c r="I1296" s="147">
        <v>102.13260000000001</v>
      </c>
      <c r="J1296" s="147">
        <v>109.205484</v>
      </c>
      <c r="K1296" s="147">
        <v>116.27999999999999</v>
      </c>
    </row>
    <row r="1297" spans="2:11" x14ac:dyDescent="0.2">
      <c r="B1297" s="21" t="str">
        <f t="shared" si="20"/>
        <v>BarriefieldWind2075RCP4.5</v>
      </c>
      <c r="C1297" t="s">
        <v>267</v>
      </c>
      <c r="D1297" t="s">
        <v>1</v>
      </c>
      <c r="E1297" s="144" t="s">
        <v>193</v>
      </c>
      <c r="F1297" s="144">
        <v>2075</v>
      </c>
      <c r="G1297" s="147">
        <v>88.477417652426283</v>
      </c>
      <c r="H1297" s="147">
        <v>95.242601999999991</v>
      </c>
      <c r="I1297" s="147">
        <v>102.3502</v>
      </c>
      <c r="J1297" s="147">
        <v>109.46742</v>
      </c>
      <c r="K1297" s="147">
        <v>116.58620399999998</v>
      </c>
    </row>
    <row r="1298" spans="2:11" x14ac:dyDescent="0.2">
      <c r="B1298" s="21" t="str">
        <f t="shared" si="20"/>
        <v>BarriefieldWind2080RCP4.5</v>
      </c>
      <c r="C1298" t="s">
        <v>267</v>
      </c>
      <c r="D1298" t="s">
        <v>1</v>
      </c>
      <c r="E1298" s="144" t="s">
        <v>193</v>
      </c>
      <c r="F1298" s="144">
        <v>2080</v>
      </c>
      <c r="G1298" s="147">
        <v>88.597787102728219</v>
      </c>
      <c r="H1298" s="147">
        <v>95.407025999999988</v>
      </c>
      <c r="I1298" s="147">
        <v>102.56780000000001</v>
      </c>
      <c r="J1298" s="147">
        <v>109.729356</v>
      </c>
      <c r="K1298" s="147">
        <v>116.89240799999999</v>
      </c>
    </row>
    <row r="1299" spans="2:11" x14ac:dyDescent="0.2">
      <c r="B1299" s="21" t="str">
        <f t="shared" si="20"/>
        <v>BarriefieldWind2085RCP4.5</v>
      </c>
      <c r="C1299" t="s">
        <v>267</v>
      </c>
      <c r="D1299" t="s">
        <v>1</v>
      </c>
      <c r="E1299" s="144" t="s">
        <v>193</v>
      </c>
      <c r="F1299" s="144">
        <v>2085</v>
      </c>
      <c r="G1299" s="147">
        <v>88.718156553030155</v>
      </c>
      <c r="H1299" s="147">
        <v>95.571449999999999</v>
      </c>
      <c r="I1299" s="147">
        <v>102.78540000000001</v>
      </c>
      <c r="J1299" s="147">
        <v>109.99129199999999</v>
      </c>
      <c r="K1299" s="147">
        <v>117.198612</v>
      </c>
    </row>
    <row r="1300" spans="2:11" x14ac:dyDescent="0.2">
      <c r="B1300" s="21" t="str">
        <f t="shared" si="20"/>
        <v>BarriefieldWind2090RCP4.5</v>
      </c>
      <c r="C1300" t="s">
        <v>267</v>
      </c>
      <c r="D1300" t="s">
        <v>1</v>
      </c>
      <c r="E1300" s="144" t="s">
        <v>193</v>
      </c>
      <c r="F1300" s="144">
        <v>2090</v>
      </c>
      <c r="G1300" s="147">
        <v>88.838526003332092</v>
      </c>
      <c r="H1300" s="147">
        <v>95.735873999999995</v>
      </c>
      <c r="I1300" s="147">
        <v>103.003</v>
      </c>
      <c r="J1300" s="147">
        <v>110.25322799999999</v>
      </c>
      <c r="K1300" s="147">
        <v>117.50481599999999</v>
      </c>
    </row>
    <row r="1301" spans="2:11" x14ac:dyDescent="0.2">
      <c r="B1301" s="21" t="str">
        <f t="shared" si="20"/>
        <v>BarriefieldWind2095RCP4.5</v>
      </c>
      <c r="C1301" t="s">
        <v>267</v>
      </c>
      <c r="D1301" t="s">
        <v>1</v>
      </c>
      <c r="E1301" s="144" t="s">
        <v>193</v>
      </c>
      <c r="F1301" s="144">
        <v>2095</v>
      </c>
      <c r="G1301" s="147">
        <v>88.958895453634028</v>
      </c>
      <c r="H1301" s="147">
        <v>95.900297999999992</v>
      </c>
      <c r="I1301" s="147">
        <v>103.22059999999999</v>
      </c>
      <c r="J1301" s="147">
        <v>110.515164</v>
      </c>
      <c r="K1301" s="147">
        <v>117.81101999999998</v>
      </c>
    </row>
    <row r="1302" spans="2:11" x14ac:dyDescent="0.2">
      <c r="B1302" s="21" t="str">
        <f t="shared" si="20"/>
        <v>BarriefieldWind2100RCP4.5</v>
      </c>
      <c r="C1302" t="s">
        <v>267</v>
      </c>
      <c r="D1302" t="s">
        <v>1</v>
      </c>
      <c r="E1302" s="144" t="s">
        <v>193</v>
      </c>
      <c r="F1302" s="144">
        <v>2100</v>
      </c>
      <c r="G1302" s="147">
        <v>89.079264903935965</v>
      </c>
      <c r="H1302" s="147">
        <v>96.064721999999989</v>
      </c>
      <c r="I1302" s="147">
        <v>103.43819999999999</v>
      </c>
      <c r="J1302" s="147">
        <v>110.77709999999999</v>
      </c>
      <c r="K1302" s="147">
        <v>118.11722399999999</v>
      </c>
    </row>
    <row r="1303" spans="2:11" x14ac:dyDescent="0.2">
      <c r="B1303" s="21" t="str">
        <f t="shared" si="20"/>
        <v>BarriefieldWind2023RCP6.0</v>
      </c>
      <c r="C1303" t="s">
        <v>267</v>
      </c>
      <c r="D1303" t="s">
        <v>1</v>
      </c>
      <c r="E1303" s="144" t="s">
        <v>192</v>
      </c>
      <c r="F1303" s="144">
        <v>2023</v>
      </c>
      <c r="G1303" s="147">
        <v>87.89905712292672</v>
      </c>
      <c r="H1303" s="147">
        <v>94.575419999999994</v>
      </c>
      <c r="I1303" s="147">
        <v>101.592</v>
      </c>
      <c r="J1303" s="147">
        <v>108.627042</v>
      </c>
      <c r="K1303" s="147">
        <v>115.66371599999999</v>
      </c>
    </row>
    <row r="1304" spans="2:11" x14ac:dyDescent="0.2">
      <c r="B1304" s="21" t="str">
        <f t="shared" si="20"/>
        <v>BarriefieldWind2025RCP6.0</v>
      </c>
      <c r="C1304" t="s">
        <v>267</v>
      </c>
      <c r="D1304" t="s">
        <v>1</v>
      </c>
      <c r="E1304" s="144" t="s">
        <v>192</v>
      </c>
      <c r="F1304" s="144">
        <v>2025</v>
      </c>
      <c r="G1304" s="147">
        <v>87.882910001544758</v>
      </c>
      <c r="H1304" s="147">
        <v>94.546961999999994</v>
      </c>
      <c r="I1304" s="147">
        <v>101.5444</v>
      </c>
      <c r="J1304" s="147">
        <v>108.565196</v>
      </c>
      <c r="K1304" s="147">
        <v>115.586196</v>
      </c>
    </row>
    <row r="1305" spans="2:11" x14ac:dyDescent="0.2">
      <c r="B1305" s="21" t="str">
        <f t="shared" si="20"/>
        <v>BarriefieldWind2030RCP6.0</v>
      </c>
      <c r="C1305" t="s">
        <v>267</v>
      </c>
      <c r="D1305" t="s">
        <v>1</v>
      </c>
      <c r="E1305" s="144" t="s">
        <v>192</v>
      </c>
      <c r="F1305" s="144">
        <v>2030</v>
      </c>
      <c r="G1305" s="147">
        <v>87.866762880162781</v>
      </c>
      <c r="H1305" s="147">
        <v>94.518503999999993</v>
      </c>
      <c r="I1305" s="147">
        <v>101.49679999999999</v>
      </c>
      <c r="J1305" s="147">
        <v>108.50335</v>
      </c>
      <c r="K1305" s="147">
        <v>115.50867599999999</v>
      </c>
    </row>
    <row r="1306" spans="2:11" x14ac:dyDescent="0.2">
      <c r="B1306" s="21" t="str">
        <f t="shared" si="20"/>
        <v>BarriefieldWind2035RCP6.0</v>
      </c>
      <c r="C1306" t="s">
        <v>267</v>
      </c>
      <c r="D1306" t="s">
        <v>1</v>
      </c>
      <c r="E1306" s="144" t="s">
        <v>192</v>
      </c>
      <c r="F1306" s="144">
        <v>2035</v>
      </c>
      <c r="G1306" s="147">
        <v>87.850615758780819</v>
      </c>
      <c r="H1306" s="147">
        <v>94.490045999999992</v>
      </c>
      <c r="I1306" s="147">
        <v>101.44919999999999</v>
      </c>
      <c r="J1306" s="147">
        <v>108.44150400000001</v>
      </c>
      <c r="K1306" s="147">
        <v>115.43115599999999</v>
      </c>
    </row>
    <row r="1307" spans="2:11" x14ac:dyDescent="0.2">
      <c r="B1307" s="21" t="str">
        <f t="shared" si="20"/>
        <v>BarriefieldWind2040RCP6.0</v>
      </c>
      <c r="C1307" t="s">
        <v>267</v>
      </c>
      <c r="D1307" t="s">
        <v>1</v>
      </c>
      <c r="E1307" s="144" t="s">
        <v>192</v>
      </c>
      <c r="F1307" s="144">
        <v>2040</v>
      </c>
      <c r="G1307" s="147">
        <v>87.834468637398857</v>
      </c>
      <c r="H1307" s="147">
        <v>94.461587999999992</v>
      </c>
      <c r="I1307" s="147">
        <v>101.4016</v>
      </c>
      <c r="J1307" s="147">
        <v>108.37965800000001</v>
      </c>
      <c r="K1307" s="147">
        <v>115.35363599999999</v>
      </c>
    </row>
    <row r="1308" spans="2:11" x14ac:dyDescent="0.2">
      <c r="B1308" s="21" t="str">
        <f t="shared" si="20"/>
        <v>BarriefieldWind2045RCP6.0</v>
      </c>
      <c r="C1308" t="s">
        <v>267</v>
      </c>
      <c r="D1308" t="s">
        <v>1</v>
      </c>
      <c r="E1308" s="144" t="s">
        <v>192</v>
      </c>
      <c r="F1308" s="144">
        <v>2045</v>
      </c>
      <c r="G1308" s="147">
        <v>87.81832151601688</v>
      </c>
      <c r="H1308" s="147">
        <v>94.433129999999991</v>
      </c>
      <c r="I1308" s="147">
        <v>101.354</v>
      </c>
      <c r="J1308" s="147">
        <v>108.317812</v>
      </c>
      <c r="K1308" s="147">
        <v>115.276116</v>
      </c>
    </row>
    <row r="1309" spans="2:11" x14ac:dyDescent="0.2">
      <c r="B1309" s="21" t="str">
        <f t="shared" si="20"/>
        <v>BarriefieldWind2050RCP6.0</v>
      </c>
      <c r="C1309" t="s">
        <v>267</v>
      </c>
      <c r="D1309" t="s">
        <v>1</v>
      </c>
      <c r="E1309" s="144" t="s">
        <v>192</v>
      </c>
      <c r="F1309" s="144">
        <v>2050</v>
      </c>
      <c r="G1309" s="147">
        <v>87.913149156132803</v>
      </c>
      <c r="H1309" s="147">
        <v>94.539373199999986</v>
      </c>
      <c r="I1309" s="147">
        <v>101.47163999999999</v>
      </c>
      <c r="J1309" s="147">
        <v>108.44586959999999</v>
      </c>
      <c r="K1309" s="147">
        <v>115.41487679999999</v>
      </c>
    </row>
    <row r="1310" spans="2:11" x14ac:dyDescent="0.2">
      <c r="B1310" s="21" t="str">
        <f t="shared" si="20"/>
        <v>BarriefieldWind2055RCP6.0</v>
      </c>
      <c r="C1310" t="s">
        <v>267</v>
      </c>
      <c r="D1310" t="s">
        <v>1</v>
      </c>
      <c r="E1310" s="144" t="s">
        <v>192</v>
      </c>
      <c r="F1310" s="144">
        <v>2055</v>
      </c>
      <c r="G1310" s="147">
        <v>88.024123917630689</v>
      </c>
      <c r="H1310" s="147">
        <v>94.674074399999995</v>
      </c>
      <c r="I1310" s="147">
        <v>101.63688</v>
      </c>
      <c r="J1310" s="147">
        <v>108.6357732</v>
      </c>
      <c r="K1310" s="147">
        <v>115.63115759999999</v>
      </c>
    </row>
    <row r="1311" spans="2:11" x14ac:dyDescent="0.2">
      <c r="B1311" s="21" t="str">
        <f t="shared" si="20"/>
        <v>BarriefieldWind2060RCP6.0</v>
      </c>
      <c r="C1311" t="s">
        <v>267</v>
      </c>
      <c r="D1311" t="s">
        <v>1</v>
      </c>
      <c r="E1311" s="144" t="s">
        <v>192</v>
      </c>
      <c r="F1311" s="144">
        <v>2060</v>
      </c>
      <c r="G1311" s="147">
        <v>88.135098679128575</v>
      </c>
      <c r="H1311" s="147">
        <v>94.80877559999999</v>
      </c>
      <c r="I1311" s="147">
        <v>101.80212</v>
      </c>
      <c r="J1311" s="147">
        <v>108.8256768</v>
      </c>
      <c r="K1311" s="147">
        <v>115.84743839999999</v>
      </c>
    </row>
    <row r="1312" spans="2:11" x14ac:dyDescent="0.2">
      <c r="B1312" s="21" t="str">
        <f t="shared" si="20"/>
        <v>BarriefieldWind2065RCP6.0</v>
      </c>
      <c r="C1312" t="s">
        <v>267</v>
      </c>
      <c r="D1312" t="s">
        <v>1</v>
      </c>
      <c r="E1312" s="144" t="s">
        <v>192</v>
      </c>
      <c r="F1312" s="144">
        <v>2065</v>
      </c>
      <c r="G1312" s="147">
        <v>88.246073440626461</v>
      </c>
      <c r="H1312" s="147">
        <v>94.943476799999999</v>
      </c>
      <c r="I1312" s="147">
        <v>101.96736000000001</v>
      </c>
      <c r="J1312" s="147">
        <v>109.0155804</v>
      </c>
      <c r="K1312" s="147">
        <v>116.06371919999999</v>
      </c>
    </row>
    <row r="1313" spans="2:11" x14ac:dyDescent="0.2">
      <c r="B1313" s="21" t="str">
        <f t="shared" si="20"/>
        <v>BarriefieldWind2070RCP6.0</v>
      </c>
      <c r="C1313" t="s">
        <v>267</v>
      </c>
      <c r="D1313" t="s">
        <v>1</v>
      </c>
      <c r="E1313" s="144" t="s">
        <v>192</v>
      </c>
      <c r="F1313" s="144">
        <v>2070</v>
      </c>
      <c r="G1313" s="147">
        <v>88.357048202124346</v>
      </c>
      <c r="H1313" s="147">
        <v>95.078177999999994</v>
      </c>
      <c r="I1313" s="147">
        <v>102.13260000000001</v>
      </c>
      <c r="J1313" s="147">
        <v>109.205484</v>
      </c>
      <c r="K1313" s="147">
        <v>116.27999999999999</v>
      </c>
    </row>
    <row r="1314" spans="2:11" x14ac:dyDescent="0.2">
      <c r="B1314" s="21" t="str">
        <f t="shared" si="20"/>
        <v>BarriefieldWind2075RCP6.0</v>
      </c>
      <c r="C1314" t="s">
        <v>267</v>
      </c>
      <c r="D1314" t="s">
        <v>1</v>
      </c>
      <c r="E1314" s="144" t="s">
        <v>192</v>
      </c>
      <c r="F1314" s="144">
        <v>2075</v>
      </c>
      <c r="G1314" s="147">
        <v>88.537602377577258</v>
      </c>
      <c r="H1314" s="147">
        <v>95.324813999999989</v>
      </c>
      <c r="I1314" s="147">
        <v>102.459</v>
      </c>
      <c r="J1314" s="147">
        <v>109.598388</v>
      </c>
      <c r="K1314" s="147">
        <v>116.73930599999998</v>
      </c>
    </row>
    <row r="1315" spans="2:11" x14ac:dyDescent="0.2">
      <c r="B1315" s="21" t="str">
        <f t="shared" si="20"/>
        <v>BarriefieldWind2080RCP6.0</v>
      </c>
      <c r="C1315" t="s">
        <v>267</v>
      </c>
      <c r="D1315" t="s">
        <v>1</v>
      </c>
      <c r="E1315" s="144" t="s">
        <v>192</v>
      </c>
      <c r="F1315" s="144">
        <v>2080</v>
      </c>
      <c r="G1315" s="147">
        <v>88.718156553030155</v>
      </c>
      <c r="H1315" s="147">
        <v>95.571449999999999</v>
      </c>
      <c r="I1315" s="147">
        <v>102.78540000000001</v>
      </c>
      <c r="J1315" s="147">
        <v>109.99129199999999</v>
      </c>
      <c r="K1315" s="147">
        <v>117.198612</v>
      </c>
    </row>
    <row r="1316" spans="2:11" x14ac:dyDescent="0.2">
      <c r="B1316" s="21" t="str">
        <f t="shared" si="20"/>
        <v>BarriefieldWind2085RCP6.0</v>
      </c>
      <c r="C1316" t="s">
        <v>267</v>
      </c>
      <c r="D1316" t="s">
        <v>1</v>
      </c>
      <c r="E1316" s="144" t="s">
        <v>192</v>
      </c>
      <c r="F1316" s="144">
        <v>2085</v>
      </c>
      <c r="G1316" s="147">
        <v>88.898710728483053</v>
      </c>
      <c r="H1316" s="147">
        <v>95.818085999999994</v>
      </c>
      <c r="I1316" s="147">
        <v>103.1118</v>
      </c>
      <c r="J1316" s="147">
        <v>110.38419599999999</v>
      </c>
      <c r="K1316" s="147">
        <v>117.657918</v>
      </c>
    </row>
    <row r="1317" spans="2:11" x14ac:dyDescent="0.2">
      <c r="B1317" s="21" t="str">
        <f t="shared" si="20"/>
        <v>BarriefieldWind2090RCP6.0</v>
      </c>
      <c r="C1317" t="s">
        <v>267</v>
      </c>
      <c r="D1317" t="s">
        <v>1</v>
      </c>
      <c r="E1317" s="144" t="s">
        <v>192</v>
      </c>
      <c r="F1317" s="144">
        <v>2090</v>
      </c>
      <c r="G1317" s="147">
        <v>89.281837881273376</v>
      </c>
      <c r="H1317" s="147">
        <v>96.327167999999986</v>
      </c>
      <c r="I1317" s="147">
        <v>103.7782</v>
      </c>
      <c r="J1317" s="147">
        <v>111.184556</v>
      </c>
      <c r="K1317" s="147">
        <v>118.59009599999999</v>
      </c>
    </row>
    <row r="1318" spans="2:11" x14ac:dyDescent="0.2">
      <c r="B1318" s="21" t="str">
        <f t="shared" si="20"/>
        <v>BarriefieldWind2095RCP6.0</v>
      </c>
      <c r="C1318" t="s">
        <v>267</v>
      </c>
      <c r="D1318" t="s">
        <v>1</v>
      </c>
      <c r="E1318" s="144" t="s">
        <v>192</v>
      </c>
      <c r="F1318" s="144">
        <v>2095</v>
      </c>
      <c r="G1318" s="147">
        <v>89.484410858610772</v>
      </c>
      <c r="H1318" s="147">
        <v>96.589613999999997</v>
      </c>
      <c r="I1318" s="147">
        <v>104.1182</v>
      </c>
      <c r="J1318" s="147">
        <v>111.592012</v>
      </c>
      <c r="K1318" s="147">
        <v>119.062968</v>
      </c>
    </row>
    <row r="1319" spans="2:11" x14ac:dyDescent="0.2">
      <c r="B1319" s="21" t="str">
        <f t="shared" si="20"/>
        <v>BarriefieldWind2100RCP6.0</v>
      </c>
      <c r="C1319" t="s">
        <v>267</v>
      </c>
      <c r="D1319" t="s">
        <v>1</v>
      </c>
      <c r="E1319" s="144" t="s">
        <v>192</v>
      </c>
      <c r="F1319" s="144">
        <v>2100</v>
      </c>
      <c r="G1319" s="147">
        <v>89.686983835948183</v>
      </c>
      <c r="H1319" s="147">
        <v>96.852059999999994</v>
      </c>
      <c r="I1319" s="147">
        <v>104.45820000000001</v>
      </c>
      <c r="J1319" s="147">
        <v>111.99946800000001</v>
      </c>
      <c r="K1319" s="147">
        <v>119.53583999999999</v>
      </c>
    </row>
    <row r="1320" spans="2:11" x14ac:dyDescent="0.2">
      <c r="B1320" s="21" t="str">
        <f t="shared" si="20"/>
        <v>BarriefieldWind2023RCP8.5</v>
      </c>
      <c r="C1320" t="s">
        <v>267</v>
      </c>
      <c r="D1320" t="s">
        <v>1</v>
      </c>
      <c r="E1320" s="144" t="s">
        <v>191</v>
      </c>
      <c r="F1320" s="144">
        <v>2023</v>
      </c>
      <c r="G1320" s="147">
        <v>87.89905712292672</v>
      </c>
      <c r="H1320" s="147">
        <v>94.575419999999994</v>
      </c>
      <c r="I1320" s="147">
        <v>101.592</v>
      </c>
      <c r="J1320" s="147">
        <v>108.627042</v>
      </c>
      <c r="K1320" s="147">
        <v>115.66371599999999</v>
      </c>
    </row>
    <row r="1321" spans="2:11" x14ac:dyDescent="0.2">
      <c r="B1321" s="21" t="str">
        <f t="shared" si="20"/>
        <v>BarriefieldWind2025RCP8.5</v>
      </c>
      <c r="C1321" t="s">
        <v>267</v>
      </c>
      <c r="D1321" t="s">
        <v>1</v>
      </c>
      <c r="E1321" s="144" t="s">
        <v>191</v>
      </c>
      <c r="F1321" s="144">
        <v>2025</v>
      </c>
      <c r="G1321" s="147">
        <v>87.866762880162781</v>
      </c>
      <c r="H1321" s="147">
        <v>94.518503999999993</v>
      </c>
      <c r="I1321" s="147">
        <v>101.49679999999999</v>
      </c>
      <c r="J1321" s="147">
        <v>108.50335</v>
      </c>
      <c r="K1321" s="147">
        <v>115.50867599999999</v>
      </c>
    </row>
    <row r="1322" spans="2:11" x14ac:dyDescent="0.2">
      <c r="B1322" s="21" t="str">
        <f t="shared" si="20"/>
        <v>BarriefieldWind2030RCP8.5</v>
      </c>
      <c r="C1322" t="s">
        <v>267</v>
      </c>
      <c r="D1322" t="s">
        <v>1</v>
      </c>
      <c r="E1322" s="144" t="s">
        <v>191</v>
      </c>
      <c r="F1322" s="144">
        <v>2030</v>
      </c>
      <c r="G1322" s="147">
        <v>87.834468637398857</v>
      </c>
      <c r="H1322" s="147">
        <v>94.461587999999992</v>
      </c>
      <c r="I1322" s="147">
        <v>101.4016</v>
      </c>
      <c r="J1322" s="147">
        <v>108.37965800000001</v>
      </c>
      <c r="K1322" s="147">
        <v>115.35363599999999</v>
      </c>
    </row>
    <row r="1323" spans="2:11" x14ac:dyDescent="0.2">
      <c r="B1323" s="21" t="str">
        <f t="shared" si="20"/>
        <v>BarriefieldWind2035RCP8.5</v>
      </c>
      <c r="C1323" t="s">
        <v>267</v>
      </c>
      <c r="D1323" t="s">
        <v>1</v>
      </c>
      <c r="E1323" s="144" t="s">
        <v>191</v>
      </c>
      <c r="F1323" s="144">
        <v>2035</v>
      </c>
      <c r="G1323" s="147">
        <v>87.802174394634918</v>
      </c>
      <c r="H1323" s="147">
        <v>94.404671999999991</v>
      </c>
      <c r="I1323" s="147">
        <v>101.3064</v>
      </c>
      <c r="J1323" s="147">
        <v>108.255966</v>
      </c>
      <c r="K1323" s="147">
        <v>115.19859599999999</v>
      </c>
    </row>
    <row r="1324" spans="2:11" x14ac:dyDescent="0.2">
      <c r="B1324" s="21" t="str">
        <f t="shared" si="20"/>
        <v>BarriefieldWind2040RCP8.5</v>
      </c>
      <c r="C1324" t="s">
        <v>267</v>
      </c>
      <c r="D1324" t="s">
        <v>1</v>
      </c>
      <c r="E1324" s="144" t="s">
        <v>191</v>
      </c>
      <c r="F1324" s="144">
        <v>2040</v>
      </c>
      <c r="G1324" s="147">
        <v>87.987132330464732</v>
      </c>
      <c r="H1324" s="147">
        <v>94.629173999999992</v>
      </c>
      <c r="I1324" s="147">
        <v>101.5818</v>
      </c>
      <c r="J1324" s="147">
        <v>108.572472</v>
      </c>
      <c r="K1324" s="147">
        <v>115.55906399999999</v>
      </c>
    </row>
    <row r="1325" spans="2:11" x14ac:dyDescent="0.2">
      <c r="B1325" s="21" t="str">
        <f t="shared" si="20"/>
        <v>BarriefieldWind2045RCP8.5</v>
      </c>
      <c r="C1325" t="s">
        <v>267</v>
      </c>
      <c r="D1325" t="s">
        <v>1</v>
      </c>
      <c r="E1325" s="144" t="s">
        <v>191</v>
      </c>
      <c r="F1325" s="144">
        <v>2045</v>
      </c>
      <c r="G1325" s="147">
        <v>88.172090266294532</v>
      </c>
      <c r="H1325" s="147">
        <v>94.853675999999993</v>
      </c>
      <c r="I1325" s="147">
        <v>101.85720000000001</v>
      </c>
      <c r="J1325" s="147">
        <v>108.88897799999999</v>
      </c>
      <c r="K1325" s="147">
        <v>115.91953199999999</v>
      </c>
    </row>
    <row r="1326" spans="2:11" x14ac:dyDescent="0.2">
      <c r="B1326" s="21" t="str">
        <f t="shared" si="20"/>
        <v>BarriefieldWind2050RCP8.5</v>
      </c>
      <c r="C1326" t="s">
        <v>267</v>
      </c>
      <c r="D1326" t="s">
        <v>1</v>
      </c>
      <c r="E1326" s="144" t="s">
        <v>191</v>
      </c>
      <c r="F1326" s="144">
        <v>2050</v>
      </c>
      <c r="G1326" s="147">
        <v>88.597787102728219</v>
      </c>
      <c r="H1326" s="147">
        <v>95.407025999999988</v>
      </c>
      <c r="I1326" s="147">
        <v>102.56780000000001</v>
      </c>
      <c r="J1326" s="147">
        <v>109.729356</v>
      </c>
      <c r="K1326" s="147">
        <v>116.89240799999999</v>
      </c>
    </row>
    <row r="1327" spans="2:11" x14ac:dyDescent="0.2">
      <c r="B1327" s="21" t="str">
        <f t="shared" si="20"/>
        <v>BarriefieldWind2055RCP8.5</v>
      </c>
      <c r="C1327" t="s">
        <v>267</v>
      </c>
      <c r="D1327" t="s">
        <v>1</v>
      </c>
      <c r="E1327" s="144" t="s">
        <v>191</v>
      </c>
      <c r="F1327" s="144">
        <v>2055</v>
      </c>
      <c r="G1327" s="147">
        <v>88.838526003332092</v>
      </c>
      <c r="H1327" s="147">
        <v>95.735873999999995</v>
      </c>
      <c r="I1327" s="147">
        <v>103.003</v>
      </c>
      <c r="J1327" s="147">
        <v>110.25322799999999</v>
      </c>
      <c r="K1327" s="147">
        <v>117.50481599999999</v>
      </c>
    </row>
    <row r="1328" spans="2:11" x14ac:dyDescent="0.2">
      <c r="B1328" s="21" t="str">
        <f t="shared" si="20"/>
        <v>BarriefieldWind2060RCP8.5</v>
      </c>
      <c r="C1328" t="s">
        <v>267</v>
      </c>
      <c r="D1328" t="s">
        <v>1</v>
      </c>
      <c r="E1328" s="144" t="s">
        <v>191</v>
      </c>
      <c r="F1328" s="144">
        <v>2060</v>
      </c>
      <c r="G1328" s="147">
        <v>89.281837881273376</v>
      </c>
      <c r="H1328" s="147">
        <v>96.327167999999986</v>
      </c>
      <c r="I1328" s="147">
        <v>103.7782</v>
      </c>
      <c r="J1328" s="147">
        <v>111.184556</v>
      </c>
      <c r="K1328" s="147">
        <v>118.59009599999999</v>
      </c>
    </row>
    <row r="1329" spans="2:11" x14ac:dyDescent="0.2">
      <c r="B1329" s="21" t="str">
        <f t="shared" si="20"/>
        <v>BarriefieldWind2065RCP8.5</v>
      </c>
      <c r="C1329" t="s">
        <v>267</v>
      </c>
      <c r="D1329" t="s">
        <v>1</v>
      </c>
      <c r="E1329" s="144" t="s">
        <v>191</v>
      </c>
      <c r="F1329" s="144">
        <v>2065</v>
      </c>
      <c r="G1329" s="147">
        <v>89.484410858610772</v>
      </c>
      <c r="H1329" s="147">
        <v>96.589613999999997</v>
      </c>
      <c r="I1329" s="147">
        <v>104.1182</v>
      </c>
      <c r="J1329" s="147">
        <v>111.592012</v>
      </c>
      <c r="K1329" s="147">
        <v>119.062968</v>
      </c>
    </row>
    <row r="1330" spans="2:11" x14ac:dyDescent="0.2">
      <c r="B1330" s="21" t="str">
        <f t="shared" si="20"/>
        <v>BarriefieldWind2070RCP8.5</v>
      </c>
      <c r="C1330" t="s">
        <v>267</v>
      </c>
      <c r="D1330" t="s">
        <v>1</v>
      </c>
      <c r="E1330" s="144" t="s">
        <v>191</v>
      </c>
      <c r="F1330" s="144">
        <v>2070</v>
      </c>
      <c r="G1330" s="147">
        <v>89.760379842229852</v>
      </c>
      <c r="H1330" s="147">
        <v>96.95956799999999</v>
      </c>
      <c r="I1330" s="147">
        <v>104.6078</v>
      </c>
      <c r="J1330" s="147">
        <v>112.18500600000002</v>
      </c>
      <c r="K1330" s="147">
        <v>119.756772</v>
      </c>
    </row>
    <row r="1331" spans="2:11" x14ac:dyDescent="0.2">
      <c r="B1331" s="21" t="str">
        <f t="shared" si="20"/>
        <v>BarriefieldWind2075RCP8.5</v>
      </c>
      <c r="C1331" t="s">
        <v>267</v>
      </c>
      <c r="D1331" t="s">
        <v>1</v>
      </c>
      <c r="E1331" s="144" t="s">
        <v>191</v>
      </c>
      <c r="F1331" s="144">
        <v>2075</v>
      </c>
      <c r="G1331" s="147">
        <v>89.833775848511507</v>
      </c>
      <c r="H1331" s="147">
        <v>97.067076</v>
      </c>
      <c r="I1331" s="147">
        <v>104.7574</v>
      </c>
      <c r="J1331" s="147">
        <v>112.37054400000001</v>
      </c>
      <c r="K1331" s="147">
        <v>119.97770399999999</v>
      </c>
    </row>
    <row r="1332" spans="2:11" x14ac:dyDescent="0.2">
      <c r="B1332" s="21" t="str">
        <f t="shared" si="20"/>
        <v>BarriefieldWind2080RCP8.5</v>
      </c>
      <c r="C1332" t="s">
        <v>267</v>
      </c>
      <c r="D1332" t="s">
        <v>1</v>
      </c>
      <c r="E1332" s="144" t="s">
        <v>191</v>
      </c>
      <c r="F1332" s="144">
        <v>2080</v>
      </c>
      <c r="G1332" s="147">
        <v>89.907171854793177</v>
      </c>
      <c r="H1332" s="147">
        <v>97.174583999999996</v>
      </c>
      <c r="I1332" s="147">
        <v>104.907</v>
      </c>
      <c r="J1332" s="147">
        <v>112.55608200000002</v>
      </c>
      <c r="K1332" s="147">
        <v>120.19863599999999</v>
      </c>
    </row>
    <row r="1333" spans="2:11" x14ac:dyDescent="0.2">
      <c r="B1333" s="21" t="str">
        <f t="shared" si="20"/>
        <v>BarriefieldWind2085RCP8.5</v>
      </c>
      <c r="C1333" t="s">
        <v>267</v>
      </c>
      <c r="D1333" t="s">
        <v>1</v>
      </c>
      <c r="E1333" s="144" t="s">
        <v>191</v>
      </c>
      <c r="F1333" s="144">
        <v>2085</v>
      </c>
      <c r="G1333" s="147">
        <v>90.078918509492283</v>
      </c>
      <c r="H1333" s="147">
        <v>97.411733999999996</v>
      </c>
      <c r="I1333" s="147">
        <v>105.22829999999999</v>
      </c>
      <c r="J1333" s="147">
        <v>112.94352900000001</v>
      </c>
      <c r="K1333" s="147">
        <v>120.66375599999999</v>
      </c>
    </row>
    <row r="1334" spans="2:11" x14ac:dyDescent="0.2">
      <c r="B1334" s="21" t="str">
        <f t="shared" si="20"/>
        <v>BarriefieldWind2090RCP8.5</v>
      </c>
      <c r="C1334" t="s">
        <v>267</v>
      </c>
      <c r="D1334" t="s">
        <v>1</v>
      </c>
      <c r="E1334" s="144" t="s">
        <v>191</v>
      </c>
      <c r="F1334" s="144">
        <v>2090</v>
      </c>
      <c r="G1334" s="147">
        <v>90.250665164191389</v>
      </c>
      <c r="H1334" s="147">
        <v>97.64888400000001</v>
      </c>
      <c r="I1334" s="147">
        <v>105.5496</v>
      </c>
      <c r="J1334" s="147">
        <v>113.33097599999999</v>
      </c>
      <c r="K1334" s="147">
        <v>121.12887599999999</v>
      </c>
    </row>
    <row r="1335" spans="2:11" x14ac:dyDescent="0.2">
      <c r="B1335" s="21" t="str">
        <f t="shared" si="20"/>
        <v>BarriefieldWind2095RCP8.5</v>
      </c>
      <c r="C1335" t="s">
        <v>267</v>
      </c>
      <c r="D1335" t="s">
        <v>1</v>
      </c>
      <c r="E1335" s="144" t="s">
        <v>191</v>
      </c>
      <c r="F1335" s="144">
        <v>2095</v>
      </c>
      <c r="G1335" s="147">
        <v>90.250665164191389</v>
      </c>
      <c r="H1335" s="147">
        <v>97.64888400000001</v>
      </c>
      <c r="I1335" s="147">
        <v>105.5496</v>
      </c>
      <c r="J1335" s="147">
        <v>113.33097599999999</v>
      </c>
      <c r="K1335" s="147">
        <v>121.12887599999999</v>
      </c>
    </row>
    <row r="1336" spans="2:11" x14ac:dyDescent="0.2">
      <c r="B1336" s="21" t="str">
        <f t="shared" si="20"/>
        <v>BarriefieldWind2100RCP8.5</v>
      </c>
      <c r="C1336" t="s">
        <v>267</v>
      </c>
      <c r="D1336" t="s">
        <v>1</v>
      </c>
      <c r="E1336" s="144" t="s">
        <v>191</v>
      </c>
      <c r="F1336" s="144">
        <v>2100</v>
      </c>
      <c r="G1336" s="147">
        <v>90.250665164191389</v>
      </c>
      <c r="H1336" s="147">
        <v>97.64888400000001</v>
      </c>
      <c r="I1336" s="147">
        <v>105.5496</v>
      </c>
      <c r="J1336" s="147">
        <v>113.33097599999999</v>
      </c>
      <c r="K1336" s="147">
        <v>121.12887599999999</v>
      </c>
    </row>
    <row r="1337" spans="2:11" x14ac:dyDescent="0.2">
      <c r="B1337" s="21" t="str">
        <f t="shared" si="20"/>
        <v>BeavertonIce Accretion2023RCP4.5</v>
      </c>
      <c r="C1337" t="s">
        <v>268</v>
      </c>
      <c r="D1337" t="s">
        <v>486</v>
      </c>
      <c r="E1337" s="144" t="s">
        <v>193</v>
      </c>
      <c r="F1337" s="144">
        <v>2023</v>
      </c>
      <c r="G1337" s="147">
        <v>17.378756743760515</v>
      </c>
      <c r="H1337" s="147">
        <v>20.770749999999996</v>
      </c>
      <c r="I1337" s="147">
        <v>25.05</v>
      </c>
      <c r="J1337" s="147">
        <v>28.334749999999993</v>
      </c>
      <c r="K1337" s="147">
        <v>31.594499999999996</v>
      </c>
    </row>
    <row r="1338" spans="2:11" x14ac:dyDescent="0.2">
      <c r="B1338" s="21" t="str">
        <f t="shared" si="20"/>
        <v>BeavertonIce Accretion2025RCP4.5</v>
      </c>
      <c r="C1338" t="s">
        <v>268</v>
      </c>
      <c r="D1338" t="s">
        <v>486</v>
      </c>
      <c r="E1338" s="144" t="s">
        <v>193</v>
      </c>
      <c r="F1338" s="144">
        <v>2025</v>
      </c>
      <c r="G1338" s="147">
        <v>17.430945202450488</v>
      </c>
      <c r="H1338" s="147">
        <v>20.846833333333329</v>
      </c>
      <c r="I1338" s="147">
        <v>25.162500000000001</v>
      </c>
      <c r="J1338" s="147">
        <v>28.471291666666659</v>
      </c>
      <c r="K1338" s="147">
        <v>31.762499999999996</v>
      </c>
    </row>
    <row r="1339" spans="2:11" x14ac:dyDescent="0.2">
      <c r="B1339" s="21" t="str">
        <f t="shared" si="20"/>
        <v>BeavertonIce Accretion2030RCP4.5</v>
      </c>
      <c r="C1339" t="s">
        <v>268</v>
      </c>
      <c r="D1339" t="s">
        <v>486</v>
      </c>
      <c r="E1339" s="144" t="s">
        <v>193</v>
      </c>
      <c r="F1339" s="144">
        <v>2030</v>
      </c>
      <c r="G1339" s="147">
        <v>17.48313366114046</v>
      </c>
      <c r="H1339" s="147">
        <v>20.922916666666662</v>
      </c>
      <c r="I1339" s="147">
        <v>25.274999999999999</v>
      </c>
      <c r="J1339" s="147">
        <v>28.607833333333328</v>
      </c>
      <c r="K1339" s="147">
        <v>31.930499999999999</v>
      </c>
    </row>
    <row r="1340" spans="2:11" x14ac:dyDescent="0.2">
      <c r="B1340" s="21" t="str">
        <f t="shared" si="20"/>
        <v>BeavertonIce Accretion2035RCP4.5</v>
      </c>
      <c r="C1340" t="s">
        <v>268</v>
      </c>
      <c r="D1340" t="s">
        <v>486</v>
      </c>
      <c r="E1340" s="144" t="s">
        <v>193</v>
      </c>
      <c r="F1340" s="144">
        <v>2035</v>
      </c>
      <c r="G1340" s="147">
        <v>17.535322119830433</v>
      </c>
      <c r="H1340" s="147">
        <v>20.998999999999995</v>
      </c>
      <c r="I1340" s="147">
        <v>25.387499999999999</v>
      </c>
      <c r="J1340" s="147">
        <v>28.744374999999994</v>
      </c>
      <c r="K1340" s="147">
        <v>32.098500000000001</v>
      </c>
    </row>
    <row r="1341" spans="2:11" x14ac:dyDescent="0.2">
      <c r="B1341" s="21" t="str">
        <f t="shared" si="20"/>
        <v>BeavertonIce Accretion2040RCP4.5</v>
      </c>
      <c r="C1341" t="s">
        <v>268</v>
      </c>
      <c r="D1341" t="s">
        <v>486</v>
      </c>
      <c r="E1341" s="144" t="s">
        <v>193</v>
      </c>
      <c r="F1341" s="144">
        <v>2040</v>
      </c>
      <c r="G1341" s="147">
        <v>17.587510578520401</v>
      </c>
      <c r="H1341" s="147">
        <v>21.075083333333332</v>
      </c>
      <c r="I1341" s="147">
        <v>25.5</v>
      </c>
      <c r="J1341" s="147">
        <v>28.880916666666661</v>
      </c>
      <c r="K1341" s="147">
        <v>32.266500000000001</v>
      </c>
    </row>
    <row r="1342" spans="2:11" x14ac:dyDescent="0.2">
      <c r="B1342" s="21" t="str">
        <f t="shared" si="20"/>
        <v>BeavertonIce Accretion2045RCP4.5</v>
      </c>
      <c r="C1342" t="s">
        <v>268</v>
      </c>
      <c r="D1342" t="s">
        <v>486</v>
      </c>
      <c r="E1342" s="144" t="s">
        <v>193</v>
      </c>
      <c r="F1342" s="144">
        <v>2045</v>
      </c>
      <c r="G1342" s="147">
        <v>17.639699037210374</v>
      </c>
      <c r="H1342" s="147">
        <v>21.151166666666665</v>
      </c>
      <c r="I1342" s="147">
        <v>25.612499999999997</v>
      </c>
      <c r="J1342" s="147">
        <v>29.01745833333333</v>
      </c>
      <c r="K1342" s="147">
        <v>32.4345</v>
      </c>
    </row>
    <row r="1343" spans="2:11" x14ac:dyDescent="0.2">
      <c r="B1343" s="21" t="str">
        <f t="shared" si="20"/>
        <v>BeavertonIce Accretion2050RCP4.5</v>
      </c>
      <c r="C1343" t="s">
        <v>268</v>
      </c>
      <c r="D1343" t="s">
        <v>486</v>
      </c>
      <c r="E1343" s="144" t="s">
        <v>193</v>
      </c>
      <c r="F1343" s="144">
        <v>2050</v>
      </c>
      <c r="G1343" s="147">
        <v>17.611865192575724</v>
      </c>
      <c r="H1343" s="147">
        <v>21.156699999999997</v>
      </c>
      <c r="I1343" s="147">
        <v>25.654999999999998</v>
      </c>
      <c r="J1343" s="147">
        <v>29.086199999999998</v>
      </c>
      <c r="K1343" s="147">
        <v>32.533200000000001</v>
      </c>
    </row>
    <row r="1344" spans="2:11" x14ac:dyDescent="0.2">
      <c r="B1344" s="21" t="str">
        <f t="shared" si="20"/>
        <v>BeavertonIce Accretion2055RCP4.5</v>
      </c>
      <c r="C1344" t="s">
        <v>268</v>
      </c>
      <c r="D1344" t="s">
        <v>486</v>
      </c>
      <c r="E1344" s="144" t="s">
        <v>193</v>
      </c>
      <c r="F1344" s="144">
        <v>2055</v>
      </c>
      <c r="G1344" s="147">
        <v>17.531842889251099</v>
      </c>
      <c r="H1344" s="147">
        <v>21.08615</v>
      </c>
      <c r="I1344" s="147">
        <v>25.584999999999997</v>
      </c>
      <c r="J1344" s="147">
        <v>29.018399999999996</v>
      </c>
      <c r="K1344" s="147">
        <v>32.463900000000002</v>
      </c>
    </row>
    <row r="1345" spans="2:11" x14ac:dyDescent="0.2">
      <c r="B1345" s="21" t="str">
        <f t="shared" si="20"/>
        <v>BeavertonIce Accretion2060RCP4.5</v>
      </c>
      <c r="C1345" t="s">
        <v>268</v>
      </c>
      <c r="D1345" t="s">
        <v>486</v>
      </c>
      <c r="E1345" s="144" t="s">
        <v>193</v>
      </c>
      <c r="F1345" s="144">
        <v>2060</v>
      </c>
      <c r="G1345" s="147">
        <v>17.451820585926477</v>
      </c>
      <c r="H1345" s="147">
        <v>21.015599999999999</v>
      </c>
      <c r="I1345" s="147">
        <v>25.514999999999997</v>
      </c>
      <c r="J1345" s="147">
        <v>28.950599999999998</v>
      </c>
      <c r="K1345" s="147">
        <v>32.394599999999997</v>
      </c>
    </row>
    <row r="1346" spans="2:11" x14ac:dyDescent="0.2">
      <c r="B1346" s="21" t="str">
        <f t="shared" si="20"/>
        <v>BeavertonIce Accretion2065RCP4.5</v>
      </c>
      <c r="C1346" t="s">
        <v>268</v>
      </c>
      <c r="D1346" t="s">
        <v>486</v>
      </c>
      <c r="E1346" s="144" t="s">
        <v>193</v>
      </c>
      <c r="F1346" s="144">
        <v>2065</v>
      </c>
      <c r="G1346" s="147">
        <v>17.371798282601851</v>
      </c>
      <c r="H1346" s="147">
        <v>20.945050000000002</v>
      </c>
      <c r="I1346" s="147">
        <v>25.444999999999997</v>
      </c>
      <c r="J1346" s="147">
        <v>28.882799999999996</v>
      </c>
      <c r="K1346" s="147">
        <v>32.325299999999999</v>
      </c>
    </row>
    <row r="1347" spans="2:11" x14ac:dyDescent="0.2">
      <c r="B1347" s="21" t="str">
        <f t="shared" si="20"/>
        <v>BeavertonIce Accretion2070RCP4.5</v>
      </c>
      <c r="C1347" t="s">
        <v>268</v>
      </c>
      <c r="D1347" t="s">
        <v>486</v>
      </c>
      <c r="E1347" s="144" t="s">
        <v>193</v>
      </c>
      <c r="F1347" s="144">
        <v>2070</v>
      </c>
      <c r="G1347" s="147">
        <v>17.291775979277229</v>
      </c>
      <c r="H1347" s="147">
        <v>20.874500000000001</v>
      </c>
      <c r="I1347" s="147">
        <v>25.374999999999996</v>
      </c>
      <c r="J1347" s="147">
        <v>28.814999999999998</v>
      </c>
      <c r="K1347" s="147">
        <v>32.256</v>
      </c>
    </row>
    <row r="1348" spans="2:11" x14ac:dyDescent="0.2">
      <c r="B1348" s="21" t="str">
        <f t="shared" si="20"/>
        <v>BeavertonIce Accretion2075RCP4.5</v>
      </c>
      <c r="C1348" t="s">
        <v>268</v>
      </c>
      <c r="D1348" t="s">
        <v>486</v>
      </c>
      <c r="E1348" s="144" t="s">
        <v>193</v>
      </c>
      <c r="F1348" s="144">
        <v>2075</v>
      </c>
      <c r="G1348" s="147">
        <v>17.274379826380574</v>
      </c>
      <c r="H1348" s="147">
        <v>20.881416666666667</v>
      </c>
      <c r="I1348" s="147">
        <v>25.416666666666664</v>
      </c>
      <c r="J1348" s="147">
        <v>28.876208333333331</v>
      </c>
      <c r="K1348" s="147">
        <v>32.340000000000003</v>
      </c>
    </row>
    <row r="1349" spans="2:11" x14ac:dyDescent="0.2">
      <c r="B1349" s="21" t="str">
        <f t="shared" si="20"/>
        <v>BeavertonIce Accretion2080RCP4.5</v>
      </c>
      <c r="C1349" t="s">
        <v>268</v>
      </c>
      <c r="D1349" t="s">
        <v>486</v>
      </c>
      <c r="E1349" s="144" t="s">
        <v>193</v>
      </c>
      <c r="F1349" s="144">
        <v>2080</v>
      </c>
      <c r="G1349" s="147">
        <v>17.256983673483916</v>
      </c>
      <c r="H1349" s="147">
        <v>20.888333333333335</v>
      </c>
      <c r="I1349" s="147">
        <v>25.458333333333329</v>
      </c>
      <c r="J1349" s="147">
        <v>28.937416666666664</v>
      </c>
      <c r="K1349" s="147">
        <v>32.423999999999999</v>
      </c>
    </row>
    <row r="1350" spans="2:11" x14ac:dyDescent="0.2">
      <c r="B1350" s="21" t="str">
        <f t="shared" si="20"/>
        <v>BeavertonIce Accretion2085RCP4.5</v>
      </c>
      <c r="C1350" t="s">
        <v>268</v>
      </c>
      <c r="D1350" t="s">
        <v>486</v>
      </c>
      <c r="E1350" s="144" t="s">
        <v>193</v>
      </c>
      <c r="F1350" s="144">
        <v>2085</v>
      </c>
      <c r="G1350" s="147">
        <v>17.239587520587257</v>
      </c>
      <c r="H1350" s="147">
        <v>20.895250000000001</v>
      </c>
      <c r="I1350" s="147">
        <v>25.499999999999996</v>
      </c>
      <c r="J1350" s="147">
        <v>28.998624999999997</v>
      </c>
      <c r="K1350" s="147">
        <v>32.507999999999996</v>
      </c>
    </row>
    <row r="1351" spans="2:11" x14ac:dyDescent="0.2">
      <c r="B1351" s="21" t="str">
        <f t="shared" si="20"/>
        <v>BeavertonIce Accretion2090RCP4.5</v>
      </c>
      <c r="C1351" t="s">
        <v>268</v>
      </c>
      <c r="D1351" t="s">
        <v>486</v>
      </c>
      <c r="E1351" s="144" t="s">
        <v>193</v>
      </c>
      <c r="F1351" s="144">
        <v>2090</v>
      </c>
      <c r="G1351" s="147">
        <v>17.222191367690602</v>
      </c>
      <c r="H1351" s="147">
        <v>20.902166666666666</v>
      </c>
      <c r="I1351" s="147">
        <v>25.541666666666664</v>
      </c>
      <c r="J1351" s="147">
        <v>29.059833333333327</v>
      </c>
      <c r="K1351" s="147">
        <v>32.591999999999999</v>
      </c>
    </row>
    <row r="1352" spans="2:11" x14ac:dyDescent="0.2">
      <c r="B1352" s="21" t="str">
        <f t="shared" si="20"/>
        <v>BeavertonIce Accretion2095RCP4.5</v>
      </c>
      <c r="C1352" t="s">
        <v>268</v>
      </c>
      <c r="D1352" t="s">
        <v>486</v>
      </c>
      <c r="E1352" s="144" t="s">
        <v>193</v>
      </c>
      <c r="F1352" s="144">
        <v>2095</v>
      </c>
      <c r="G1352" s="147">
        <v>17.204795214793947</v>
      </c>
      <c r="H1352" s="147">
        <v>20.909083333333335</v>
      </c>
      <c r="I1352" s="147">
        <v>25.583333333333329</v>
      </c>
      <c r="J1352" s="147">
        <v>29.12104166666666</v>
      </c>
      <c r="K1352" s="147">
        <v>32.676000000000002</v>
      </c>
    </row>
    <row r="1353" spans="2:11" x14ac:dyDescent="0.2">
      <c r="B1353" s="21" t="str">
        <f t="shared" si="20"/>
        <v>BeavertonIce Accretion2100RCP4.5</v>
      </c>
      <c r="C1353" t="s">
        <v>268</v>
      </c>
      <c r="D1353" t="s">
        <v>486</v>
      </c>
      <c r="E1353" s="144" t="s">
        <v>193</v>
      </c>
      <c r="F1353" s="144">
        <v>2100</v>
      </c>
      <c r="G1353" s="147">
        <v>17.187399061897288</v>
      </c>
      <c r="H1353" s="147">
        <v>20.916</v>
      </c>
      <c r="I1353" s="147">
        <v>25.624999999999996</v>
      </c>
      <c r="J1353" s="147">
        <v>29.182249999999993</v>
      </c>
      <c r="K1353" s="147">
        <v>32.76</v>
      </c>
    </row>
    <row r="1354" spans="2:11" x14ac:dyDescent="0.2">
      <c r="B1354" s="21" t="str">
        <f t="shared" si="20"/>
        <v>BeavertonIce Accretion2023RCP6.0</v>
      </c>
      <c r="C1354" t="s">
        <v>268</v>
      </c>
      <c r="D1354" t="s">
        <v>486</v>
      </c>
      <c r="E1354" s="144" t="s">
        <v>192</v>
      </c>
      <c r="F1354" s="144">
        <v>2023</v>
      </c>
      <c r="G1354" s="147">
        <v>17.378756743760515</v>
      </c>
      <c r="H1354" s="147">
        <v>20.770749999999996</v>
      </c>
      <c r="I1354" s="147">
        <v>25.05</v>
      </c>
      <c r="J1354" s="147">
        <v>28.334749999999993</v>
      </c>
      <c r="K1354" s="147">
        <v>31.594499999999996</v>
      </c>
    </row>
    <row r="1355" spans="2:11" x14ac:dyDescent="0.2">
      <c r="B1355" s="21" t="str">
        <f t="shared" si="20"/>
        <v>BeavertonIce Accretion2025RCP6.0</v>
      </c>
      <c r="C1355" t="s">
        <v>268</v>
      </c>
      <c r="D1355" t="s">
        <v>486</v>
      </c>
      <c r="E1355" s="144" t="s">
        <v>192</v>
      </c>
      <c r="F1355" s="144">
        <v>2025</v>
      </c>
      <c r="G1355" s="147">
        <v>17.430945202450488</v>
      </c>
      <c r="H1355" s="147">
        <v>20.846833333333329</v>
      </c>
      <c r="I1355" s="147">
        <v>25.162500000000001</v>
      </c>
      <c r="J1355" s="147">
        <v>28.471291666666659</v>
      </c>
      <c r="K1355" s="147">
        <v>31.762499999999996</v>
      </c>
    </row>
    <row r="1356" spans="2:11" x14ac:dyDescent="0.2">
      <c r="B1356" s="21" t="str">
        <f t="shared" ref="B1356:B1419" si="21">C1356&amp;D1356&amp;F1356&amp;E1356</f>
        <v>BeavertonIce Accretion2030RCP6.0</v>
      </c>
      <c r="C1356" t="s">
        <v>268</v>
      </c>
      <c r="D1356" t="s">
        <v>486</v>
      </c>
      <c r="E1356" s="144" t="s">
        <v>192</v>
      </c>
      <c r="F1356" s="144">
        <v>2030</v>
      </c>
      <c r="G1356" s="147">
        <v>17.48313366114046</v>
      </c>
      <c r="H1356" s="147">
        <v>20.922916666666662</v>
      </c>
      <c r="I1356" s="147">
        <v>25.274999999999999</v>
      </c>
      <c r="J1356" s="147">
        <v>28.607833333333328</v>
      </c>
      <c r="K1356" s="147">
        <v>31.930499999999999</v>
      </c>
    </row>
    <row r="1357" spans="2:11" x14ac:dyDescent="0.2">
      <c r="B1357" s="21" t="str">
        <f t="shared" si="21"/>
        <v>BeavertonIce Accretion2035RCP6.0</v>
      </c>
      <c r="C1357" t="s">
        <v>268</v>
      </c>
      <c r="D1357" t="s">
        <v>486</v>
      </c>
      <c r="E1357" s="144" t="s">
        <v>192</v>
      </c>
      <c r="F1357" s="144">
        <v>2035</v>
      </c>
      <c r="G1357" s="147">
        <v>17.535322119830433</v>
      </c>
      <c r="H1357" s="147">
        <v>20.998999999999995</v>
      </c>
      <c r="I1357" s="147">
        <v>25.387499999999999</v>
      </c>
      <c r="J1357" s="147">
        <v>28.744374999999994</v>
      </c>
      <c r="K1357" s="147">
        <v>32.098500000000001</v>
      </c>
    </row>
    <row r="1358" spans="2:11" x14ac:dyDescent="0.2">
      <c r="B1358" s="21" t="str">
        <f t="shared" si="21"/>
        <v>BeavertonIce Accretion2040RCP6.0</v>
      </c>
      <c r="C1358" t="s">
        <v>268</v>
      </c>
      <c r="D1358" t="s">
        <v>486</v>
      </c>
      <c r="E1358" s="144" t="s">
        <v>192</v>
      </c>
      <c r="F1358" s="144">
        <v>2040</v>
      </c>
      <c r="G1358" s="147">
        <v>17.587510578520401</v>
      </c>
      <c r="H1358" s="147">
        <v>21.075083333333332</v>
      </c>
      <c r="I1358" s="147">
        <v>25.5</v>
      </c>
      <c r="J1358" s="147">
        <v>28.880916666666661</v>
      </c>
      <c r="K1358" s="147">
        <v>32.266500000000001</v>
      </c>
    </row>
    <row r="1359" spans="2:11" x14ac:dyDescent="0.2">
      <c r="B1359" s="21" t="str">
        <f t="shared" si="21"/>
        <v>BeavertonIce Accretion2045RCP6.0</v>
      </c>
      <c r="C1359" t="s">
        <v>268</v>
      </c>
      <c r="D1359" t="s">
        <v>486</v>
      </c>
      <c r="E1359" s="144" t="s">
        <v>192</v>
      </c>
      <c r="F1359" s="144">
        <v>2045</v>
      </c>
      <c r="G1359" s="147">
        <v>17.639699037210374</v>
      </c>
      <c r="H1359" s="147">
        <v>21.151166666666665</v>
      </c>
      <c r="I1359" s="147">
        <v>25.612499999999997</v>
      </c>
      <c r="J1359" s="147">
        <v>29.01745833333333</v>
      </c>
      <c r="K1359" s="147">
        <v>32.4345</v>
      </c>
    </row>
    <row r="1360" spans="2:11" x14ac:dyDescent="0.2">
      <c r="B1360" s="21" t="str">
        <f t="shared" si="21"/>
        <v>BeavertonIce Accretion2050RCP6.0</v>
      </c>
      <c r="C1360" t="s">
        <v>268</v>
      </c>
      <c r="D1360" t="s">
        <v>486</v>
      </c>
      <c r="E1360" s="144" t="s">
        <v>192</v>
      </c>
      <c r="F1360" s="144">
        <v>2050</v>
      </c>
      <c r="G1360" s="147">
        <v>17.611865192575724</v>
      </c>
      <c r="H1360" s="147">
        <v>21.156699999999997</v>
      </c>
      <c r="I1360" s="147">
        <v>25.654999999999998</v>
      </c>
      <c r="J1360" s="147">
        <v>29.086199999999998</v>
      </c>
      <c r="K1360" s="147">
        <v>32.533200000000001</v>
      </c>
    </row>
    <row r="1361" spans="2:11" x14ac:dyDescent="0.2">
      <c r="B1361" s="21" t="str">
        <f t="shared" si="21"/>
        <v>BeavertonIce Accretion2055RCP6.0</v>
      </c>
      <c r="C1361" t="s">
        <v>268</v>
      </c>
      <c r="D1361" t="s">
        <v>486</v>
      </c>
      <c r="E1361" s="144" t="s">
        <v>192</v>
      </c>
      <c r="F1361" s="144">
        <v>2055</v>
      </c>
      <c r="G1361" s="147">
        <v>17.531842889251099</v>
      </c>
      <c r="H1361" s="147">
        <v>21.08615</v>
      </c>
      <c r="I1361" s="147">
        <v>25.584999999999997</v>
      </c>
      <c r="J1361" s="147">
        <v>29.018399999999996</v>
      </c>
      <c r="K1361" s="147">
        <v>32.463900000000002</v>
      </c>
    </row>
    <row r="1362" spans="2:11" x14ac:dyDescent="0.2">
      <c r="B1362" s="21" t="str">
        <f t="shared" si="21"/>
        <v>BeavertonIce Accretion2060RCP6.0</v>
      </c>
      <c r="C1362" t="s">
        <v>268</v>
      </c>
      <c r="D1362" t="s">
        <v>486</v>
      </c>
      <c r="E1362" s="144" t="s">
        <v>192</v>
      </c>
      <c r="F1362" s="144">
        <v>2060</v>
      </c>
      <c r="G1362" s="147">
        <v>17.451820585926477</v>
      </c>
      <c r="H1362" s="147">
        <v>21.015599999999999</v>
      </c>
      <c r="I1362" s="147">
        <v>25.514999999999997</v>
      </c>
      <c r="J1362" s="147">
        <v>28.950599999999998</v>
      </c>
      <c r="K1362" s="147">
        <v>32.394599999999997</v>
      </c>
    </row>
    <row r="1363" spans="2:11" x14ac:dyDescent="0.2">
      <c r="B1363" s="21" t="str">
        <f t="shared" si="21"/>
        <v>BeavertonIce Accretion2065RCP6.0</v>
      </c>
      <c r="C1363" t="s">
        <v>268</v>
      </c>
      <c r="D1363" t="s">
        <v>486</v>
      </c>
      <c r="E1363" s="144" t="s">
        <v>192</v>
      </c>
      <c r="F1363" s="144">
        <v>2065</v>
      </c>
      <c r="G1363" s="147">
        <v>17.371798282601851</v>
      </c>
      <c r="H1363" s="147">
        <v>20.945050000000002</v>
      </c>
      <c r="I1363" s="147">
        <v>25.444999999999997</v>
      </c>
      <c r="J1363" s="147">
        <v>28.882799999999996</v>
      </c>
      <c r="K1363" s="147">
        <v>32.325299999999999</v>
      </c>
    </row>
    <row r="1364" spans="2:11" x14ac:dyDescent="0.2">
      <c r="B1364" s="21" t="str">
        <f t="shared" si="21"/>
        <v>BeavertonIce Accretion2070RCP6.0</v>
      </c>
      <c r="C1364" t="s">
        <v>268</v>
      </c>
      <c r="D1364" t="s">
        <v>486</v>
      </c>
      <c r="E1364" s="144" t="s">
        <v>192</v>
      </c>
      <c r="F1364" s="144">
        <v>2070</v>
      </c>
      <c r="G1364" s="147">
        <v>17.291775979277229</v>
      </c>
      <c r="H1364" s="147">
        <v>20.874500000000001</v>
      </c>
      <c r="I1364" s="147">
        <v>25.374999999999996</v>
      </c>
      <c r="J1364" s="147">
        <v>28.814999999999998</v>
      </c>
      <c r="K1364" s="147">
        <v>32.256</v>
      </c>
    </row>
    <row r="1365" spans="2:11" x14ac:dyDescent="0.2">
      <c r="B1365" s="21" t="str">
        <f t="shared" si="21"/>
        <v>BeavertonIce Accretion2075RCP6.0</v>
      </c>
      <c r="C1365" t="s">
        <v>268</v>
      </c>
      <c r="D1365" t="s">
        <v>486</v>
      </c>
      <c r="E1365" s="144" t="s">
        <v>192</v>
      </c>
      <c r="F1365" s="144">
        <v>2075</v>
      </c>
      <c r="G1365" s="147">
        <v>17.265681749932245</v>
      </c>
      <c r="H1365" s="147">
        <v>20.884875000000001</v>
      </c>
      <c r="I1365" s="147">
        <v>25.437499999999996</v>
      </c>
      <c r="J1365" s="147">
        <v>28.906812499999997</v>
      </c>
      <c r="K1365" s="147">
        <v>32.381999999999998</v>
      </c>
    </row>
    <row r="1366" spans="2:11" x14ac:dyDescent="0.2">
      <c r="B1366" s="21" t="str">
        <f t="shared" si="21"/>
        <v>BeavertonIce Accretion2080RCP6.0</v>
      </c>
      <c r="C1366" t="s">
        <v>268</v>
      </c>
      <c r="D1366" t="s">
        <v>486</v>
      </c>
      <c r="E1366" s="144" t="s">
        <v>192</v>
      </c>
      <c r="F1366" s="144">
        <v>2080</v>
      </c>
      <c r="G1366" s="147">
        <v>17.239587520587257</v>
      </c>
      <c r="H1366" s="147">
        <v>20.895250000000001</v>
      </c>
      <c r="I1366" s="147">
        <v>25.499999999999996</v>
      </c>
      <c r="J1366" s="147">
        <v>28.998624999999997</v>
      </c>
      <c r="K1366" s="147">
        <v>32.507999999999996</v>
      </c>
    </row>
    <row r="1367" spans="2:11" x14ac:dyDescent="0.2">
      <c r="B1367" s="21" t="str">
        <f t="shared" si="21"/>
        <v>BeavertonIce Accretion2085RCP6.0</v>
      </c>
      <c r="C1367" t="s">
        <v>268</v>
      </c>
      <c r="D1367" t="s">
        <v>486</v>
      </c>
      <c r="E1367" s="144" t="s">
        <v>192</v>
      </c>
      <c r="F1367" s="144">
        <v>2085</v>
      </c>
      <c r="G1367" s="147">
        <v>17.213493291242273</v>
      </c>
      <c r="H1367" s="147">
        <v>20.905625000000001</v>
      </c>
      <c r="I1367" s="147">
        <v>25.562499999999996</v>
      </c>
      <c r="J1367" s="147">
        <v>29.090437499999993</v>
      </c>
      <c r="K1367" s="147">
        <v>32.634</v>
      </c>
    </row>
    <row r="1368" spans="2:11" x14ac:dyDescent="0.2">
      <c r="B1368" s="21" t="str">
        <f t="shared" si="21"/>
        <v>BeavertonIce Accretion2090RCP6.0</v>
      </c>
      <c r="C1368" t="s">
        <v>268</v>
      </c>
      <c r="D1368" t="s">
        <v>486</v>
      </c>
      <c r="E1368" s="144" t="s">
        <v>192</v>
      </c>
      <c r="F1368" s="144">
        <v>2090</v>
      </c>
      <c r="G1368" s="147">
        <v>16.880067027389678</v>
      </c>
      <c r="H1368" s="147">
        <v>20.577083333333334</v>
      </c>
      <c r="I1368" s="147">
        <v>25.249999999999996</v>
      </c>
      <c r="J1368" s="147">
        <v>28.786749999999994</v>
      </c>
      <c r="K1368" s="147">
        <v>32.329499999999996</v>
      </c>
    </row>
    <row r="1369" spans="2:11" x14ac:dyDescent="0.2">
      <c r="B1369" s="21" t="str">
        <f t="shared" si="21"/>
        <v>BeavertonIce Accretion2095RCP6.0</v>
      </c>
      <c r="C1369" t="s">
        <v>268</v>
      </c>
      <c r="D1369" t="s">
        <v>486</v>
      </c>
      <c r="E1369" s="144" t="s">
        <v>192</v>
      </c>
      <c r="F1369" s="144">
        <v>2095</v>
      </c>
      <c r="G1369" s="147">
        <v>16.572734992882069</v>
      </c>
      <c r="H1369" s="147">
        <v>20.238166666666665</v>
      </c>
      <c r="I1369" s="147">
        <v>24.875</v>
      </c>
      <c r="J1369" s="147">
        <v>28.391249999999996</v>
      </c>
      <c r="K1369" s="147">
        <v>31.898999999999997</v>
      </c>
    </row>
    <row r="1370" spans="2:11" x14ac:dyDescent="0.2">
      <c r="B1370" s="21" t="str">
        <f t="shared" si="21"/>
        <v>BeavertonIce Accretion2100RCP6.0</v>
      </c>
      <c r="C1370" t="s">
        <v>268</v>
      </c>
      <c r="D1370" t="s">
        <v>486</v>
      </c>
      <c r="E1370" s="144" t="s">
        <v>192</v>
      </c>
      <c r="F1370" s="144">
        <v>2100</v>
      </c>
      <c r="G1370" s="147">
        <v>16.265402958374459</v>
      </c>
      <c r="H1370" s="147">
        <v>19.899249999999999</v>
      </c>
      <c r="I1370" s="147">
        <v>24.5</v>
      </c>
      <c r="J1370" s="147">
        <v>27.995749999999997</v>
      </c>
      <c r="K1370" s="147">
        <v>31.468499999999999</v>
      </c>
    </row>
    <row r="1371" spans="2:11" x14ac:dyDescent="0.2">
      <c r="B1371" s="21" t="str">
        <f t="shared" si="21"/>
        <v>BeavertonIce Accretion2023RCP8.5</v>
      </c>
      <c r="C1371" t="s">
        <v>268</v>
      </c>
      <c r="D1371" t="s">
        <v>486</v>
      </c>
      <c r="E1371" s="144" t="s">
        <v>191</v>
      </c>
      <c r="F1371" s="144">
        <v>2023</v>
      </c>
      <c r="G1371" s="147">
        <v>17.378756743760515</v>
      </c>
      <c r="H1371" s="147">
        <v>20.770749999999996</v>
      </c>
      <c r="I1371" s="147">
        <v>25.05</v>
      </c>
      <c r="J1371" s="147">
        <v>28.334749999999993</v>
      </c>
      <c r="K1371" s="147">
        <v>31.594499999999996</v>
      </c>
    </row>
    <row r="1372" spans="2:11" x14ac:dyDescent="0.2">
      <c r="B1372" s="21" t="str">
        <f t="shared" si="21"/>
        <v>BeavertonIce Accretion2025RCP8.5</v>
      </c>
      <c r="C1372" t="s">
        <v>268</v>
      </c>
      <c r="D1372" t="s">
        <v>486</v>
      </c>
      <c r="E1372" s="144" t="s">
        <v>191</v>
      </c>
      <c r="F1372" s="144">
        <v>2025</v>
      </c>
      <c r="G1372" s="147">
        <v>17.48313366114046</v>
      </c>
      <c r="H1372" s="147">
        <v>20.922916666666662</v>
      </c>
      <c r="I1372" s="147">
        <v>25.274999999999999</v>
      </c>
      <c r="J1372" s="147">
        <v>28.607833333333328</v>
      </c>
      <c r="K1372" s="147">
        <v>31.930499999999999</v>
      </c>
    </row>
    <row r="1373" spans="2:11" x14ac:dyDescent="0.2">
      <c r="B1373" s="21" t="str">
        <f t="shared" si="21"/>
        <v>BeavertonIce Accretion2030RCP8.5</v>
      </c>
      <c r="C1373" t="s">
        <v>268</v>
      </c>
      <c r="D1373" t="s">
        <v>486</v>
      </c>
      <c r="E1373" s="144" t="s">
        <v>191</v>
      </c>
      <c r="F1373" s="144">
        <v>2030</v>
      </c>
      <c r="G1373" s="147">
        <v>17.587510578520401</v>
      </c>
      <c r="H1373" s="147">
        <v>21.075083333333332</v>
      </c>
      <c r="I1373" s="147">
        <v>25.5</v>
      </c>
      <c r="J1373" s="147">
        <v>28.880916666666661</v>
      </c>
      <c r="K1373" s="147">
        <v>32.266500000000001</v>
      </c>
    </row>
    <row r="1374" spans="2:11" x14ac:dyDescent="0.2">
      <c r="B1374" s="21" t="str">
        <f t="shared" si="21"/>
        <v>BeavertonIce Accretion2035RCP8.5</v>
      </c>
      <c r="C1374" t="s">
        <v>268</v>
      </c>
      <c r="D1374" t="s">
        <v>486</v>
      </c>
      <c r="E1374" s="144" t="s">
        <v>191</v>
      </c>
      <c r="F1374" s="144">
        <v>2035</v>
      </c>
      <c r="G1374" s="147">
        <v>17.691887495900346</v>
      </c>
      <c r="H1374" s="147">
        <v>21.227249999999998</v>
      </c>
      <c r="I1374" s="147">
        <v>25.724999999999998</v>
      </c>
      <c r="J1374" s="147">
        <v>29.153999999999996</v>
      </c>
      <c r="K1374" s="147">
        <v>32.602499999999999</v>
      </c>
    </row>
    <row r="1375" spans="2:11" x14ac:dyDescent="0.2">
      <c r="B1375" s="21" t="str">
        <f t="shared" si="21"/>
        <v>BeavertonIce Accretion2040RCP8.5</v>
      </c>
      <c r="C1375" t="s">
        <v>268</v>
      </c>
      <c r="D1375" t="s">
        <v>486</v>
      </c>
      <c r="E1375" s="144" t="s">
        <v>191</v>
      </c>
      <c r="F1375" s="144">
        <v>2040</v>
      </c>
      <c r="G1375" s="147">
        <v>17.558516990359308</v>
      </c>
      <c r="H1375" s="147">
        <v>21.109666666666666</v>
      </c>
      <c r="I1375" s="147">
        <v>25.608333333333331</v>
      </c>
      <c r="J1375" s="147">
        <v>29.040999999999997</v>
      </c>
      <c r="K1375" s="147">
        <v>32.487000000000002</v>
      </c>
    </row>
    <row r="1376" spans="2:11" x14ac:dyDescent="0.2">
      <c r="B1376" s="21" t="str">
        <f t="shared" si="21"/>
        <v>BeavertonIce Accretion2045RCP8.5</v>
      </c>
      <c r="C1376" t="s">
        <v>268</v>
      </c>
      <c r="D1376" t="s">
        <v>486</v>
      </c>
      <c r="E1376" s="144" t="s">
        <v>191</v>
      </c>
      <c r="F1376" s="144">
        <v>2045</v>
      </c>
      <c r="G1376" s="147">
        <v>17.425146484818267</v>
      </c>
      <c r="H1376" s="147">
        <v>20.992083333333333</v>
      </c>
      <c r="I1376" s="147">
        <v>25.491666666666664</v>
      </c>
      <c r="J1376" s="147">
        <v>28.927999999999997</v>
      </c>
      <c r="K1376" s="147">
        <v>32.371499999999997</v>
      </c>
    </row>
    <row r="1377" spans="2:11" x14ac:dyDescent="0.2">
      <c r="B1377" s="21" t="str">
        <f t="shared" si="21"/>
        <v>BeavertonIce Accretion2050RCP8.5</v>
      </c>
      <c r="C1377" t="s">
        <v>268</v>
      </c>
      <c r="D1377" t="s">
        <v>486</v>
      </c>
      <c r="E1377" s="144" t="s">
        <v>191</v>
      </c>
      <c r="F1377" s="144">
        <v>2050</v>
      </c>
      <c r="G1377" s="147">
        <v>17.256983673483916</v>
      </c>
      <c r="H1377" s="147">
        <v>20.888333333333335</v>
      </c>
      <c r="I1377" s="147">
        <v>25.458333333333329</v>
      </c>
      <c r="J1377" s="147">
        <v>28.937416666666664</v>
      </c>
      <c r="K1377" s="147">
        <v>32.423999999999999</v>
      </c>
    </row>
    <row r="1378" spans="2:11" x14ac:dyDescent="0.2">
      <c r="B1378" s="21" t="str">
        <f t="shared" si="21"/>
        <v>BeavertonIce Accretion2055RCP8.5</v>
      </c>
      <c r="C1378" t="s">
        <v>268</v>
      </c>
      <c r="D1378" t="s">
        <v>486</v>
      </c>
      <c r="E1378" s="144" t="s">
        <v>191</v>
      </c>
      <c r="F1378" s="144">
        <v>2055</v>
      </c>
      <c r="G1378" s="147">
        <v>17.222191367690602</v>
      </c>
      <c r="H1378" s="147">
        <v>20.902166666666666</v>
      </c>
      <c r="I1378" s="147">
        <v>25.541666666666664</v>
      </c>
      <c r="J1378" s="147">
        <v>29.059833333333327</v>
      </c>
      <c r="K1378" s="147">
        <v>32.591999999999999</v>
      </c>
    </row>
    <row r="1379" spans="2:11" x14ac:dyDescent="0.2">
      <c r="B1379" s="21" t="str">
        <f t="shared" si="21"/>
        <v>BeavertonIce Accretion2060RCP8.5</v>
      </c>
      <c r="C1379" t="s">
        <v>268</v>
      </c>
      <c r="D1379" t="s">
        <v>486</v>
      </c>
      <c r="E1379" s="144" t="s">
        <v>191</v>
      </c>
      <c r="F1379" s="144">
        <v>2060</v>
      </c>
      <c r="G1379" s="147">
        <v>16.880067027389678</v>
      </c>
      <c r="H1379" s="147">
        <v>20.577083333333334</v>
      </c>
      <c r="I1379" s="147">
        <v>25.249999999999996</v>
      </c>
      <c r="J1379" s="147">
        <v>28.786749999999994</v>
      </c>
      <c r="K1379" s="147">
        <v>32.329499999999996</v>
      </c>
    </row>
    <row r="1380" spans="2:11" x14ac:dyDescent="0.2">
      <c r="B1380" s="21" t="str">
        <f t="shared" si="21"/>
        <v>BeavertonIce Accretion2065RCP8.5</v>
      </c>
      <c r="C1380" t="s">
        <v>268</v>
      </c>
      <c r="D1380" t="s">
        <v>486</v>
      </c>
      <c r="E1380" s="144" t="s">
        <v>191</v>
      </c>
      <c r="F1380" s="144">
        <v>2065</v>
      </c>
      <c r="G1380" s="147">
        <v>16.572734992882069</v>
      </c>
      <c r="H1380" s="147">
        <v>20.238166666666665</v>
      </c>
      <c r="I1380" s="147">
        <v>24.875</v>
      </c>
      <c r="J1380" s="147">
        <v>28.391249999999996</v>
      </c>
      <c r="K1380" s="147">
        <v>31.898999999999997</v>
      </c>
    </row>
    <row r="1381" spans="2:11" x14ac:dyDescent="0.2">
      <c r="B1381" s="21" t="str">
        <f t="shared" si="21"/>
        <v>BeavertonIce Accretion2070RCP8.5</v>
      </c>
      <c r="C1381" t="s">
        <v>268</v>
      </c>
      <c r="D1381" t="s">
        <v>486</v>
      </c>
      <c r="E1381" s="144" t="s">
        <v>191</v>
      </c>
      <c r="F1381" s="144">
        <v>2070</v>
      </c>
      <c r="G1381" s="147">
        <v>15.998661947292382</v>
      </c>
      <c r="H1381" s="147">
        <v>19.622583333333331</v>
      </c>
      <c r="I1381" s="147">
        <v>24.208333333333332</v>
      </c>
      <c r="J1381" s="147">
        <v>27.684999999999995</v>
      </c>
      <c r="K1381" s="147">
        <v>31.142999999999997</v>
      </c>
    </row>
    <row r="1382" spans="2:11" x14ac:dyDescent="0.2">
      <c r="B1382" s="21" t="str">
        <f t="shared" si="21"/>
        <v>BeavertonIce Accretion2075RCP8.5</v>
      </c>
      <c r="C1382" t="s">
        <v>268</v>
      </c>
      <c r="D1382" t="s">
        <v>486</v>
      </c>
      <c r="E1382" s="144" t="s">
        <v>191</v>
      </c>
      <c r="F1382" s="144">
        <v>2075</v>
      </c>
      <c r="G1382" s="147">
        <v>15.731920936210305</v>
      </c>
      <c r="H1382" s="147">
        <v>19.345916666666668</v>
      </c>
      <c r="I1382" s="147">
        <v>23.916666666666668</v>
      </c>
      <c r="J1382" s="147">
        <v>27.374249999999996</v>
      </c>
      <c r="K1382" s="147">
        <v>30.817499999999999</v>
      </c>
    </row>
    <row r="1383" spans="2:11" x14ac:dyDescent="0.2">
      <c r="B1383" s="21" t="str">
        <f t="shared" si="21"/>
        <v>BeavertonIce Accretion2080RCP8.5</v>
      </c>
      <c r="C1383" t="s">
        <v>268</v>
      </c>
      <c r="D1383" t="s">
        <v>486</v>
      </c>
      <c r="E1383" s="144" t="s">
        <v>191</v>
      </c>
      <c r="F1383" s="144">
        <v>2080</v>
      </c>
      <c r="G1383" s="147">
        <v>15.465179925128227</v>
      </c>
      <c r="H1383" s="147">
        <v>19.06925</v>
      </c>
      <c r="I1383" s="147">
        <v>23.625</v>
      </c>
      <c r="J1383" s="147">
        <v>27.063499999999994</v>
      </c>
      <c r="K1383" s="147">
        <v>30.491999999999997</v>
      </c>
    </row>
    <row r="1384" spans="2:11" x14ac:dyDescent="0.2">
      <c r="B1384" s="21" t="str">
        <f t="shared" si="21"/>
        <v>BeavertonIce Accretion2085RCP8.5</v>
      </c>
      <c r="C1384" t="s">
        <v>268</v>
      </c>
      <c r="D1384" t="s">
        <v>486</v>
      </c>
      <c r="E1384" s="144" t="s">
        <v>191</v>
      </c>
      <c r="F1384" s="144">
        <v>2085</v>
      </c>
      <c r="G1384" s="147">
        <v>14.89110687953854</v>
      </c>
      <c r="H1384" s="147">
        <v>18.426000000000002</v>
      </c>
      <c r="I1384" s="147">
        <v>22.887499999999999</v>
      </c>
      <c r="J1384" s="147">
        <v>26.258374999999994</v>
      </c>
      <c r="K1384" s="147">
        <v>29.62575</v>
      </c>
    </row>
    <row r="1385" spans="2:11" x14ac:dyDescent="0.2">
      <c r="B1385" s="21" t="str">
        <f t="shared" si="21"/>
        <v>BeavertonIce Accretion2090RCP8.5</v>
      </c>
      <c r="C1385" t="s">
        <v>268</v>
      </c>
      <c r="D1385" t="s">
        <v>486</v>
      </c>
      <c r="E1385" s="144" t="s">
        <v>191</v>
      </c>
      <c r="F1385" s="144">
        <v>2090</v>
      </c>
      <c r="G1385" s="147">
        <v>14.317033833948853</v>
      </c>
      <c r="H1385" s="147">
        <v>17.78275</v>
      </c>
      <c r="I1385" s="147">
        <v>22.15</v>
      </c>
      <c r="J1385" s="147">
        <v>25.453249999999997</v>
      </c>
      <c r="K1385" s="147">
        <v>28.759500000000003</v>
      </c>
    </row>
    <row r="1386" spans="2:11" x14ac:dyDescent="0.2">
      <c r="B1386" s="21" t="str">
        <f t="shared" si="21"/>
        <v>BeavertonIce Accretion2095RCP8.5</v>
      </c>
      <c r="C1386" t="s">
        <v>268</v>
      </c>
      <c r="D1386" t="s">
        <v>486</v>
      </c>
      <c r="E1386" s="144" t="s">
        <v>191</v>
      </c>
      <c r="F1386" s="144">
        <v>2095</v>
      </c>
      <c r="G1386" s="147">
        <v>14.317033833948853</v>
      </c>
      <c r="H1386" s="147">
        <v>17.78275</v>
      </c>
      <c r="I1386" s="147">
        <v>22.15</v>
      </c>
      <c r="J1386" s="147">
        <v>25.453249999999997</v>
      </c>
      <c r="K1386" s="147">
        <v>28.759500000000003</v>
      </c>
    </row>
    <row r="1387" spans="2:11" x14ac:dyDescent="0.2">
      <c r="B1387" s="21" t="str">
        <f t="shared" si="21"/>
        <v>BeavertonIce Accretion2100RCP8.5</v>
      </c>
      <c r="C1387" t="s">
        <v>268</v>
      </c>
      <c r="D1387" t="s">
        <v>486</v>
      </c>
      <c r="E1387" s="144" t="s">
        <v>191</v>
      </c>
      <c r="F1387" s="144">
        <v>2100</v>
      </c>
      <c r="G1387" s="147">
        <v>14.317033833948853</v>
      </c>
      <c r="H1387" s="147">
        <v>17.78275</v>
      </c>
      <c r="I1387" s="147">
        <v>22.15</v>
      </c>
      <c r="J1387" s="147">
        <v>25.453249999999997</v>
      </c>
      <c r="K1387" s="147">
        <v>28.759500000000003</v>
      </c>
    </row>
    <row r="1388" spans="2:11" x14ac:dyDescent="0.2">
      <c r="B1388" s="21" t="str">
        <f t="shared" si="21"/>
        <v>BeavertonWind2023RCP4.5</v>
      </c>
      <c r="C1388" t="s">
        <v>268</v>
      </c>
      <c r="D1388" t="s">
        <v>1</v>
      </c>
      <c r="E1388" s="144" t="s">
        <v>193</v>
      </c>
      <c r="F1388" s="144">
        <v>2023</v>
      </c>
      <c r="G1388" s="147">
        <v>73.88041992312796</v>
      </c>
      <c r="H1388" s="147">
        <v>79.579634999999996</v>
      </c>
      <c r="I1388" s="147">
        <v>85.569499999999991</v>
      </c>
      <c r="J1388" s="147">
        <v>91.559365</v>
      </c>
      <c r="K1388" s="147">
        <v>97.558919999999986</v>
      </c>
    </row>
    <row r="1389" spans="2:11" x14ac:dyDescent="0.2">
      <c r="B1389" s="21" t="str">
        <f t="shared" si="21"/>
        <v>BeavertonWind2025RCP4.5</v>
      </c>
      <c r="C1389" t="s">
        <v>268</v>
      </c>
      <c r="D1389" t="s">
        <v>1</v>
      </c>
      <c r="E1389" s="144" t="s">
        <v>193</v>
      </c>
      <c r="F1389" s="144">
        <v>2025</v>
      </c>
      <c r="G1389" s="147">
        <v>73.913448125954716</v>
      </c>
      <c r="H1389" s="147">
        <v>79.623112499999991</v>
      </c>
      <c r="I1389" s="147">
        <v>85.62758333333332</v>
      </c>
      <c r="J1389" s="147">
        <v>91.630609166666673</v>
      </c>
      <c r="K1389" s="147">
        <v>97.641284999999982</v>
      </c>
    </row>
    <row r="1390" spans="2:11" x14ac:dyDescent="0.2">
      <c r="B1390" s="21" t="str">
        <f t="shared" si="21"/>
        <v>BeavertonWind2030RCP4.5</v>
      </c>
      <c r="C1390" t="s">
        <v>268</v>
      </c>
      <c r="D1390" t="s">
        <v>1</v>
      </c>
      <c r="E1390" s="144" t="s">
        <v>193</v>
      </c>
      <c r="F1390" s="144">
        <v>2030</v>
      </c>
      <c r="G1390" s="147">
        <v>73.946476328781458</v>
      </c>
      <c r="H1390" s="147">
        <v>79.666589999999999</v>
      </c>
      <c r="I1390" s="147">
        <v>85.685666666666663</v>
      </c>
      <c r="J1390" s="147">
        <v>91.701853333333332</v>
      </c>
      <c r="K1390" s="147">
        <v>97.723649999999992</v>
      </c>
    </row>
    <row r="1391" spans="2:11" x14ac:dyDescent="0.2">
      <c r="B1391" s="21" t="str">
        <f t="shared" si="21"/>
        <v>BeavertonWind2035RCP4.5</v>
      </c>
      <c r="C1391" t="s">
        <v>268</v>
      </c>
      <c r="D1391" t="s">
        <v>1</v>
      </c>
      <c r="E1391" s="144" t="s">
        <v>193</v>
      </c>
      <c r="F1391" s="144">
        <v>2035</v>
      </c>
      <c r="G1391" s="147">
        <v>73.979504531608214</v>
      </c>
      <c r="H1391" s="147">
        <v>79.710067499999994</v>
      </c>
      <c r="I1391" s="147">
        <v>85.743749999999991</v>
      </c>
      <c r="J1391" s="147">
        <v>91.773097500000006</v>
      </c>
      <c r="K1391" s="147">
        <v>97.806014999999988</v>
      </c>
    </row>
    <row r="1392" spans="2:11" x14ac:dyDescent="0.2">
      <c r="B1392" s="21" t="str">
        <f t="shared" si="21"/>
        <v>BeavertonWind2040RCP4.5</v>
      </c>
      <c r="C1392" t="s">
        <v>268</v>
      </c>
      <c r="D1392" t="s">
        <v>1</v>
      </c>
      <c r="E1392" s="144" t="s">
        <v>193</v>
      </c>
      <c r="F1392" s="144">
        <v>2040</v>
      </c>
      <c r="G1392" s="147">
        <v>74.01253273443497</v>
      </c>
      <c r="H1392" s="147">
        <v>79.753544999999988</v>
      </c>
      <c r="I1392" s="147">
        <v>85.80183333333332</v>
      </c>
      <c r="J1392" s="147">
        <v>91.844341666666679</v>
      </c>
      <c r="K1392" s="147">
        <v>97.888379999999984</v>
      </c>
    </row>
    <row r="1393" spans="2:11" x14ac:dyDescent="0.2">
      <c r="B1393" s="21" t="str">
        <f t="shared" si="21"/>
        <v>BeavertonWind2045RCP4.5</v>
      </c>
      <c r="C1393" t="s">
        <v>268</v>
      </c>
      <c r="D1393" t="s">
        <v>1</v>
      </c>
      <c r="E1393" s="144" t="s">
        <v>193</v>
      </c>
      <c r="F1393" s="144">
        <v>2045</v>
      </c>
      <c r="G1393" s="147">
        <v>74.045560937261712</v>
      </c>
      <c r="H1393" s="147">
        <v>79.797022499999997</v>
      </c>
      <c r="I1393" s="147">
        <v>85.859916666666663</v>
      </c>
      <c r="J1393" s="147">
        <v>91.915585833333338</v>
      </c>
      <c r="K1393" s="147">
        <v>97.970744999999994</v>
      </c>
    </row>
    <row r="1394" spans="2:11" x14ac:dyDescent="0.2">
      <c r="B1394" s="21" t="str">
        <f t="shared" si="21"/>
        <v>BeavertonWind2050RCP4.5</v>
      </c>
      <c r="C1394" t="s">
        <v>268</v>
      </c>
      <c r="D1394" t="s">
        <v>1</v>
      </c>
      <c r="E1394" s="144" t="s">
        <v>193</v>
      </c>
      <c r="F1394" s="144">
        <v>2050</v>
      </c>
      <c r="G1394" s="147">
        <v>74.144645545741966</v>
      </c>
      <c r="H1394" s="147">
        <v>79.917968999999985</v>
      </c>
      <c r="I1394" s="147">
        <v>86.008099999999999</v>
      </c>
      <c r="J1394" s="147">
        <v>92.086875000000006</v>
      </c>
      <c r="K1394" s="147">
        <v>98.165513999999988</v>
      </c>
    </row>
    <row r="1395" spans="2:11" x14ac:dyDescent="0.2">
      <c r="B1395" s="21" t="str">
        <f t="shared" si="21"/>
        <v>BeavertonWind2055RCP4.5</v>
      </c>
      <c r="C1395" t="s">
        <v>268</v>
      </c>
      <c r="D1395" t="s">
        <v>1</v>
      </c>
      <c r="E1395" s="144" t="s">
        <v>193</v>
      </c>
      <c r="F1395" s="144">
        <v>2055</v>
      </c>
      <c r="G1395" s="147">
        <v>74.210701951395478</v>
      </c>
      <c r="H1395" s="147">
        <v>79.995437999999993</v>
      </c>
      <c r="I1395" s="147">
        <v>86.098199999999991</v>
      </c>
      <c r="J1395" s="147">
        <v>92.186920000000001</v>
      </c>
      <c r="K1395" s="147">
        <v>98.277917999999985</v>
      </c>
    </row>
    <row r="1396" spans="2:11" x14ac:dyDescent="0.2">
      <c r="B1396" s="21" t="str">
        <f t="shared" si="21"/>
        <v>BeavertonWind2060RCP4.5</v>
      </c>
      <c r="C1396" t="s">
        <v>268</v>
      </c>
      <c r="D1396" t="s">
        <v>1</v>
      </c>
      <c r="E1396" s="144" t="s">
        <v>193</v>
      </c>
      <c r="F1396" s="144">
        <v>2060</v>
      </c>
      <c r="G1396" s="147">
        <v>74.276758357048976</v>
      </c>
      <c r="H1396" s="147">
        <v>80.072906999999987</v>
      </c>
      <c r="I1396" s="147">
        <v>86.188299999999998</v>
      </c>
      <c r="J1396" s="147">
        <v>92.286965000000009</v>
      </c>
      <c r="K1396" s="147">
        <v>98.390321999999998</v>
      </c>
    </row>
    <row r="1397" spans="2:11" x14ac:dyDescent="0.2">
      <c r="B1397" s="21" t="str">
        <f t="shared" si="21"/>
        <v>BeavertonWind2065RCP4.5</v>
      </c>
      <c r="C1397" t="s">
        <v>268</v>
      </c>
      <c r="D1397" t="s">
        <v>1</v>
      </c>
      <c r="E1397" s="144" t="s">
        <v>193</v>
      </c>
      <c r="F1397" s="144">
        <v>2065</v>
      </c>
      <c r="G1397" s="147">
        <v>74.342814762702488</v>
      </c>
      <c r="H1397" s="147">
        <v>80.150375999999994</v>
      </c>
      <c r="I1397" s="147">
        <v>86.278399999999991</v>
      </c>
      <c r="J1397" s="147">
        <v>92.387010000000004</v>
      </c>
      <c r="K1397" s="147">
        <v>98.502725999999996</v>
      </c>
    </row>
    <row r="1398" spans="2:11" x14ac:dyDescent="0.2">
      <c r="B1398" s="21" t="str">
        <f t="shared" si="21"/>
        <v>BeavertonWind2070RCP4.5</v>
      </c>
      <c r="C1398" t="s">
        <v>268</v>
      </c>
      <c r="D1398" t="s">
        <v>1</v>
      </c>
      <c r="E1398" s="144" t="s">
        <v>193</v>
      </c>
      <c r="F1398" s="144">
        <v>2070</v>
      </c>
      <c r="G1398" s="147">
        <v>74.408871168355986</v>
      </c>
      <c r="H1398" s="147">
        <v>80.227844999999988</v>
      </c>
      <c r="I1398" s="147">
        <v>86.368499999999997</v>
      </c>
      <c r="J1398" s="147">
        <v>92.487054999999998</v>
      </c>
      <c r="K1398" s="147">
        <v>98.615129999999994</v>
      </c>
    </row>
    <row r="1399" spans="2:11" x14ac:dyDescent="0.2">
      <c r="B1399" s="21" t="str">
        <f t="shared" si="21"/>
        <v>BeavertonWind2075RCP4.5</v>
      </c>
      <c r="C1399" t="s">
        <v>268</v>
      </c>
      <c r="D1399" t="s">
        <v>1</v>
      </c>
      <c r="E1399" s="144" t="s">
        <v>193</v>
      </c>
      <c r="F1399" s="144">
        <v>2075</v>
      </c>
      <c r="G1399" s="147">
        <v>74.481043907866294</v>
      </c>
      <c r="H1399" s="147">
        <v>80.317434999999989</v>
      </c>
      <c r="I1399" s="147">
        <v>86.478999999999999</v>
      </c>
      <c r="J1399" s="147">
        <v>92.617416666666671</v>
      </c>
      <c r="K1399" s="147">
        <v>98.763709999999989</v>
      </c>
    </row>
    <row r="1400" spans="2:11" x14ac:dyDescent="0.2">
      <c r="B1400" s="21" t="str">
        <f t="shared" si="21"/>
        <v>BeavertonWind2080RCP4.5</v>
      </c>
      <c r="C1400" t="s">
        <v>268</v>
      </c>
      <c r="D1400" t="s">
        <v>1</v>
      </c>
      <c r="E1400" s="144" t="s">
        <v>193</v>
      </c>
      <c r="F1400" s="144">
        <v>2080</v>
      </c>
      <c r="G1400" s="147">
        <v>74.553216647376601</v>
      </c>
      <c r="H1400" s="147">
        <v>80.40702499999999</v>
      </c>
      <c r="I1400" s="147">
        <v>86.589500000000001</v>
      </c>
      <c r="J1400" s="147">
        <v>92.747778333333329</v>
      </c>
      <c r="K1400" s="147">
        <v>98.912289999999985</v>
      </c>
    </row>
    <row r="1401" spans="2:11" x14ac:dyDescent="0.2">
      <c r="B1401" s="21" t="str">
        <f t="shared" si="21"/>
        <v>BeavertonWind2085RCP4.5</v>
      </c>
      <c r="C1401" t="s">
        <v>268</v>
      </c>
      <c r="D1401" t="s">
        <v>1</v>
      </c>
      <c r="E1401" s="144" t="s">
        <v>193</v>
      </c>
      <c r="F1401" s="144">
        <v>2085</v>
      </c>
      <c r="G1401" s="147">
        <v>74.625389386886908</v>
      </c>
      <c r="H1401" s="147">
        <v>80.496614999999991</v>
      </c>
      <c r="I1401" s="147">
        <v>86.7</v>
      </c>
      <c r="J1401" s="147">
        <v>92.878140000000002</v>
      </c>
      <c r="K1401" s="147">
        <v>99.060869999999994</v>
      </c>
    </row>
    <row r="1402" spans="2:11" x14ac:dyDescent="0.2">
      <c r="B1402" s="21" t="str">
        <f t="shared" si="21"/>
        <v>BeavertonWind2090RCP4.5</v>
      </c>
      <c r="C1402" t="s">
        <v>268</v>
      </c>
      <c r="D1402" t="s">
        <v>1</v>
      </c>
      <c r="E1402" s="144" t="s">
        <v>193</v>
      </c>
      <c r="F1402" s="144">
        <v>2090</v>
      </c>
      <c r="G1402" s="147">
        <v>74.697562126397216</v>
      </c>
      <c r="H1402" s="147">
        <v>80.586204999999993</v>
      </c>
      <c r="I1402" s="147">
        <v>86.810500000000005</v>
      </c>
      <c r="J1402" s="147">
        <v>93.008501666666675</v>
      </c>
      <c r="K1402" s="147">
        <v>99.20944999999999</v>
      </c>
    </row>
    <row r="1403" spans="2:11" x14ac:dyDescent="0.2">
      <c r="B1403" s="21" t="str">
        <f t="shared" si="21"/>
        <v>BeavertonWind2095RCP4.5</v>
      </c>
      <c r="C1403" t="s">
        <v>268</v>
      </c>
      <c r="D1403" t="s">
        <v>1</v>
      </c>
      <c r="E1403" s="144" t="s">
        <v>193</v>
      </c>
      <c r="F1403" s="144">
        <v>2095</v>
      </c>
      <c r="G1403" s="147">
        <v>74.769734865907523</v>
      </c>
      <c r="H1403" s="147">
        <v>80.675794999999994</v>
      </c>
      <c r="I1403" s="147">
        <v>86.921000000000006</v>
      </c>
      <c r="J1403" s="147">
        <v>93.138863333333333</v>
      </c>
      <c r="K1403" s="147">
        <v>99.358029999999985</v>
      </c>
    </row>
    <row r="1404" spans="2:11" x14ac:dyDescent="0.2">
      <c r="B1404" s="21" t="str">
        <f t="shared" si="21"/>
        <v>BeavertonWind2100RCP4.5</v>
      </c>
      <c r="C1404" t="s">
        <v>268</v>
      </c>
      <c r="D1404" t="s">
        <v>1</v>
      </c>
      <c r="E1404" s="144" t="s">
        <v>193</v>
      </c>
      <c r="F1404" s="144">
        <v>2100</v>
      </c>
      <c r="G1404" s="147">
        <v>74.84190760541783</v>
      </c>
      <c r="H1404" s="147">
        <v>80.765384999999995</v>
      </c>
      <c r="I1404" s="147">
        <v>87.031500000000008</v>
      </c>
      <c r="J1404" s="147">
        <v>93.269225000000006</v>
      </c>
      <c r="K1404" s="147">
        <v>99.506609999999981</v>
      </c>
    </row>
    <row r="1405" spans="2:11" x14ac:dyDescent="0.2">
      <c r="B1405" s="21" t="str">
        <f t="shared" si="21"/>
        <v>BeavertonWind2023RCP6.0</v>
      </c>
      <c r="C1405" t="s">
        <v>268</v>
      </c>
      <c r="D1405" t="s">
        <v>1</v>
      </c>
      <c r="E1405" s="144" t="s">
        <v>192</v>
      </c>
      <c r="F1405" s="144">
        <v>2023</v>
      </c>
      <c r="G1405" s="147">
        <v>73.88041992312796</v>
      </c>
      <c r="H1405" s="147">
        <v>79.579634999999996</v>
      </c>
      <c r="I1405" s="147">
        <v>85.569499999999991</v>
      </c>
      <c r="J1405" s="147">
        <v>91.559365</v>
      </c>
      <c r="K1405" s="147">
        <v>97.558919999999986</v>
      </c>
    </row>
    <row r="1406" spans="2:11" x14ac:dyDescent="0.2">
      <c r="B1406" s="21" t="str">
        <f t="shared" si="21"/>
        <v>BeavertonWind2025RCP6.0</v>
      </c>
      <c r="C1406" t="s">
        <v>268</v>
      </c>
      <c r="D1406" t="s">
        <v>1</v>
      </c>
      <c r="E1406" s="144" t="s">
        <v>192</v>
      </c>
      <c r="F1406" s="144">
        <v>2025</v>
      </c>
      <c r="G1406" s="147">
        <v>73.913448125954716</v>
      </c>
      <c r="H1406" s="147">
        <v>79.623112499999991</v>
      </c>
      <c r="I1406" s="147">
        <v>85.62758333333332</v>
      </c>
      <c r="J1406" s="147">
        <v>91.630609166666673</v>
      </c>
      <c r="K1406" s="147">
        <v>97.641284999999982</v>
      </c>
    </row>
    <row r="1407" spans="2:11" x14ac:dyDescent="0.2">
      <c r="B1407" s="21" t="str">
        <f t="shared" si="21"/>
        <v>BeavertonWind2030RCP6.0</v>
      </c>
      <c r="C1407" t="s">
        <v>268</v>
      </c>
      <c r="D1407" t="s">
        <v>1</v>
      </c>
      <c r="E1407" s="144" t="s">
        <v>192</v>
      </c>
      <c r="F1407" s="144">
        <v>2030</v>
      </c>
      <c r="G1407" s="147">
        <v>73.946476328781458</v>
      </c>
      <c r="H1407" s="147">
        <v>79.666589999999999</v>
      </c>
      <c r="I1407" s="147">
        <v>85.685666666666663</v>
      </c>
      <c r="J1407" s="147">
        <v>91.701853333333332</v>
      </c>
      <c r="K1407" s="147">
        <v>97.723649999999992</v>
      </c>
    </row>
    <row r="1408" spans="2:11" x14ac:dyDescent="0.2">
      <c r="B1408" s="21" t="str">
        <f t="shared" si="21"/>
        <v>BeavertonWind2035RCP6.0</v>
      </c>
      <c r="C1408" t="s">
        <v>268</v>
      </c>
      <c r="D1408" t="s">
        <v>1</v>
      </c>
      <c r="E1408" s="144" t="s">
        <v>192</v>
      </c>
      <c r="F1408" s="144">
        <v>2035</v>
      </c>
      <c r="G1408" s="147">
        <v>73.979504531608214</v>
      </c>
      <c r="H1408" s="147">
        <v>79.710067499999994</v>
      </c>
      <c r="I1408" s="147">
        <v>85.743749999999991</v>
      </c>
      <c r="J1408" s="147">
        <v>91.773097500000006</v>
      </c>
      <c r="K1408" s="147">
        <v>97.806014999999988</v>
      </c>
    </row>
    <row r="1409" spans="2:11" x14ac:dyDescent="0.2">
      <c r="B1409" s="21" t="str">
        <f t="shared" si="21"/>
        <v>BeavertonWind2040RCP6.0</v>
      </c>
      <c r="C1409" t="s">
        <v>268</v>
      </c>
      <c r="D1409" t="s">
        <v>1</v>
      </c>
      <c r="E1409" s="144" t="s">
        <v>192</v>
      </c>
      <c r="F1409" s="144">
        <v>2040</v>
      </c>
      <c r="G1409" s="147">
        <v>74.01253273443497</v>
      </c>
      <c r="H1409" s="147">
        <v>79.753544999999988</v>
      </c>
      <c r="I1409" s="147">
        <v>85.80183333333332</v>
      </c>
      <c r="J1409" s="147">
        <v>91.844341666666679</v>
      </c>
      <c r="K1409" s="147">
        <v>97.888379999999984</v>
      </c>
    </row>
    <row r="1410" spans="2:11" x14ac:dyDescent="0.2">
      <c r="B1410" s="21" t="str">
        <f t="shared" si="21"/>
        <v>BeavertonWind2045RCP6.0</v>
      </c>
      <c r="C1410" t="s">
        <v>268</v>
      </c>
      <c r="D1410" t="s">
        <v>1</v>
      </c>
      <c r="E1410" s="144" t="s">
        <v>192</v>
      </c>
      <c r="F1410" s="144">
        <v>2045</v>
      </c>
      <c r="G1410" s="147">
        <v>74.045560937261712</v>
      </c>
      <c r="H1410" s="147">
        <v>79.797022499999997</v>
      </c>
      <c r="I1410" s="147">
        <v>85.859916666666663</v>
      </c>
      <c r="J1410" s="147">
        <v>91.915585833333338</v>
      </c>
      <c r="K1410" s="147">
        <v>97.970744999999994</v>
      </c>
    </row>
    <row r="1411" spans="2:11" x14ac:dyDescent="0.2">
      <c r="B1411" s="21" t="str">
        <f t="shared" si="21"/>
        <v>BeavertonWind2050RCP6.0</v>
      </c>
      <c r="C1411" t="s">
        <v>268</v>
      </c>
      <c r="D1411" t="s">
        <v>1</v>
      </c>
      <c r="E1411" s="144" t="s">
        <v>192</v>
      </c>
      <c r="F1411" s="144">
        <v>2050</v>
      </c>
      <c r="G1411" s="147">
        <v>74.144645545741966</v>
      </c>
      <c r="H1411" s="147">
        <v>79.917968999999985</v>
      </c>
      <c r="I1411" s="147">
        <v>86.008099999999999</v>
      </c>
      <c r="J1411" s="147">
        <v>92.086875000000006</v>
      </c>
      <c r="K1411" s="147">
        <v>98.165513999999988</v>
      </c>
    </row>
    <row r="1412" spans="2:11" x14ac:dyDescent="0.2">
      <c r="B1412" s="21" t="str">
        <f t="shared" si="21"/>
        <v>BeavertonWind2055RCP6.0</v>
      </c>
      <c r="C1412" t="s">
        <v>268</v>
      </c>
      <c r="D1412" t="s">
        <v>1</v>
      </c>
      <c r="E1412" s="144" t="s">
        <v>192</v>
      </c>
      <c r="F1412" s="144">
        <v>2055</v>
      </c>
      <c r="G1412" s="147">
        <v>74.210701951395478</v>
      </c>
      <c r="H1412" s="147">
        <v>79.995437999999993</v>
      </c>
      <c r="I1412" s="147">
        <v>86.098199999999991</v>
      </c>
      <c r="J1412" s="147">
        <v>92.186920000000001</v>
      </c>
      <c r="K1412" s="147">
        <v>98.277917999999985</v>
      </c>
    </row>
    <row r="1413" spans="2:11" x14ac:dyDescent="0.2">
      <c r="B1413" s="21" t="str">
        <f t="shared" si="21"/>
        <v>BeavertonWind2060RCP6.0</v>
      </c>
      <c r="C1413" t="s">
        <v>268</v>
      </c>
      <c r="D1413" t="s">
        <v>1</v>
      </c>
      <c r="E1413" s="144" t="s">
        <v>192</v>
      </c>
      <c r="F1413" s="144">
        <v>2060</v>
      </c>
      <c r="G1413" s="147">
        <v>74.276758357048976</v>
      </c>
      <c r="H1413" s="147">
        <v>80.072906999999987</v>
      </c>
      <c r="I1413" s="147">
        <v>86.188299999999998</v>
      </c>
      <c r="J1413" s="147">
        <v>92.286965000000009</v>
      </c>
      <c r="K1413" s="147">
        <v>98.390321999999998</v>
      </c>
    </row>
    <row r="1414" spans="2:11" x14ac:dyDescent="0.2">
      <c r="B1414" s="21" t="str">
        <f t="shared" si="21"/>
        <v>BeavertonWind2065RCP6.0</v>
      </c>
      <c r="C1414" t="s">
        <v>268</v>
      </c>
      <c r="D1414" t="s">
        <v>1</v>
      </c>
      <c r="E1414" s="144" t="s">
        <v>192</v>
      </c>
      <c r="F1414" s="144">
        <v>2065</v>
      </c>
      <c r="G1414" s="147">
        <v>74.342814762702488</v>
      </c>
      <c r="H1414" s="147">
        <v>80.150375999999994</v>
      </c>
      <c r="I1414" s="147">
        <v>86.278399999999991</v>
      </c>
      <c r="J1414" s="147">
        <v>92.387010000000004</v>
      </c>
      <c r="K1414" s="147">
        <v>98.502725999999996</v>
      </c>
    </row>
    <row r="1415" spans="2:11" x14ac:dyDescent="0.2">
      <c r="B1415" s="21" t="str">
        <f t="shared" si="21"/>
        <v>BeavertonWind2070RCP6.0</v>
      </c>
      <c r="C1415" t="s">
        <v>268</v>
      </c>
      <c r="D1415" t="s">
        <v>1</v>
      </c>
      <c r="E1415" s="144" t="s">
        <v>192</v>
      </c>
      <c r="F1415" s="144">
        <v>2070</v>
      </c>
      <c r="G1415" s="147">
        <v>74.408871168355986</v>
      </c>
      <c r="H1415" s="147">
        <v>80.227844999999988</v>
      </c>
      <c r="I1415" s="147">
        <v>86.368499999999997</v>
      </c>
      <c r="J1415" s="147">
        <v>92.487054999999998</v>
      </c>
      <c r="K1415" s="147">
        <v>98.615129999999994</v>
      </c>
    </row>
    <row r="1416" spans="2:11" x14ac:dyDescent="0.2">
      <c r="B1416" s="21" t="str">
        <f t="shared" si="21"/>
        <v>BeavertonWind2075RCP6.0</v>
      </c>
      <c r="C1416" t="s">
        <v>268</v>
      </c>
      <c r="D1416" t="s">
        <v>1</v>
      </c>
      <c r="E1416" s="144" t="s">
        <v>192</v>
      </c>
      <c r="F1416" s="144">
        <v>2075</v>
      </c>
      <c r="G1416" s="147">
        <v>74.517130277621447</v>
      </c>
      <c r="H1416" s="147">
        <v>80.362229999999983</v>
      </c>
      <c r="I1416" s="147">
        <v>86.53425</v>
      </c>
      <c r="J1416" s="147">
        <v>92.6825975</v>
      </c>
      <c r="K1416" s="147">
        <v>98.837999999999994</v>
      </c>
    </row>
    <row r="1417" spans="2:11" x14ac:dyDescent="0.2">
      <c r="B1417" s="21" t="str">
        <f t="shared" si="21"/>
        <v>BeavertonWind2080RCP6.0</v>
      </c>
      <c r="C1417" t="s">
        <v>268</v>
      </c>
      <c r="D1417" t="s">
        <v>1</v>
      </c>
      <c r="E1417" s="144" t="s">
        <v>192</v>
      </c>
      <c r="F1417" s="144">
        <v>2080</v>
      </c>
      <c r="G1417" s="147">
        <v>74.625389386886908</v>
      </c>
      <c r="H1417" s="147">
        <v>80.496614999999991</v>
      </c>
      <c r="I1417" s="147">
        <v>86.7</v>
      </c>
      <c r="J1417" s="147">
        <v>92.878140000000002</v>
      </c>
      <c r="K1417" s="147">
        <v>99.060869999999994</v>
      </c>
    </row>
    <row r="1418" spans="2:11" x14ac:dyDescent="0.2">
      <c r="B1418" s="21" t="str">
        <f t="shared" si="21"/>
        <v>BeavertonWind2085RCP6.0</v>
      </c>
      <c r="C1418" t="s">
        <v>268</v>
      </c>
      <c r="D1418" t="s">
        <v>1</v>
      </c>
      <c r="E1418" s="144" t="s">
        <v>192</v>
      </c>
      <c r="F1418" s="144">
        <v>2085</v>
      </c>
      <c r="G1418" s="147">
        <v>74.733648496152369</v>
      </c>
      <c r="H1418" s="147">
        <v>80.631</v>
      </c>
      <c r="I1418" s="147">
        <v>86.865750000000006</v>
      </c>
      <c r="J1418" s="147">
        <v>93.073682500000004</v>
      </c>
      <c r="K1418" s="147">
        <v>99.28373999999998</v>
      </c>
    </row>
    <row r="1419" spans="2:11" x14ac:dyDescent="0.2">
      <c r="B1419" s="21" t="str">
        <f t="shared" si="21"/>
        <v>BeavertonWind2090RCP6.0</v>
      </c>
      <c r="C1419" t="s">
        <v>268</v>
      </c>
      <c r="D1419" t="s">
        <v>1</v>
      </c>
      <c r="E1419" s="144" t="s">
        <v>192</v>
      </c>
      <c r="F1419" s="144">
        <v>2090</v>
      </c>
      <c r="G1419" s="147">
        <v>75.07922135906189</v>
      </c>
      <c r="H1419" s="147">
        <v>81.036789999999996</v>
      </c>
      <c r="I1419" s="147">
        <v>87.348833333333332</v>
      </c>
      <c r="J1419" s="147">
        <v>93.620898333333329</v>
      </c>
      <c r="K1419" s="147">
        <v>99.897439999999975</v>
      </c>
    </row>
    <row r="1420" spans="2:11" x14ac:dyDescent="0.2">
      <c r="B1420" s="21" t="str">
        <f t="shared" ref="B1420:B1483" si="22">C1420&amp;D1420&amp;F1420&amp;E1420</f>
        <v>BeavertonWind2095RCP6.0</v>
      </c>
      <c r="C1420" t="s">
        <v>268</v>
      </c>
      <c r="D1420" t="s">
        <v>1</v>
      </c>
      <c r="E1420" s="144" t="s">
        <v>192</v>
      </c>
      <c r="F1420" s="144">
        <v>2095</v>
      </c>
      <c r="G1420" s="147">
        <v>75.316535112705964</v>
      </c>
      <c r="H1420" s="147">
        <v>81.308194999999998</v>
      </c>
      <c r="I1420" s="147">
        <v>87.666166666666669</v>
      </c>
      <c r="J1420" s="147">
        <v>93.972571666666667</v>
      </c>
      <c r="K1420" s="147">
        <v>100.28826999999998</v>
      </c>
    </row>
    <row r="1421" spans="2:11" x14ac:dyDescent="0.2">
      <c r="B1421" s="21" t="str">
        <f t="shared" si="22"/>
        <v>BeavertonWind2100RCP6.0</v>
      </c>
      <c r="C1421" t="s">
        <v>268</v>
      </c>
      <c r="D1421" t="s">
        <v>1</v>
      </c>
      <c r="E1421" s="144" t="s">
        <v>192</v>
      </c>
      <c r="F1421" s="144">
        <v>2100</v>
      </c>
      <c r="G1421" s="147">
        <v>75.553848866350023</v>
      </c>
      <c r="H1421" s="147">
        <v>81.579599999999999</v>
      </c>
      <c r="I1421" s="147">
        <v>87.983499999999992</v>
      </c>
      <c r="J1421" s="147">
        <v>94.324244999999991</v>
      </c>
      <c r="K1421" s="147">
        <v>100.67909999999998</v>
      </c>
    </row>
    <row r="1422" spans="2:11" x14ac:dyDescent="0.2">
      <c r="B1422" s="21" t="str">
        <f t="shared" si="22"/>
        <v>BeavertonWind2023RCP8.5</v>
      </c>
      <c r="C1422" t="s">
        <v>268</v>
      </c>
      <c r="D1422" t="s">
        <v>1</v>
      </c>
      <c r="E1422" s="144" t="s">
        <v>191</v>
      </c>
      <c r="F1422" s="144">
        <v>2023</v>
      </c>
      <c r="G1422" s="147">
        <v>73.88041992312796</v>
      </c>
      <c r="H1422" s="147">
        <v>79.579634999999996</v>
      </c>
      <c r="I1422" s="147">
        <v>85.569499999999991</v>
      </c>
      <c r="J1422" s="147">
        <v>91.559365</v>
      </c>
      <c r="K1422" s="147">
        <v>97.558919999999986</v>
      </c>
    </row>
    <row r="1423" spans="2:11" x14ac:dyDescent="0.2">
      <c r="B1423" s="21" t="str">
        <f t="shared" si="22"/>
        <v>BeavertonWind2025RCP8.5</v>
      </c>
      <c r="C1423" t="s">
        <v>268</v>
      </c>
      <c r="D1423" t="s">
        <v>1</v>
      </c>
      <c r="E1423" s="144" t="s">
        <v>191</v>
      </c>
      <c r="F1423" s="144">
        <v>2025</v>
      </c>
      <c r="G1423" s="147">
        <v>73.946476328781458</v>
      </c>
      <c r="H1423" s="147">
        <v>79.666589999999999</v>
      </c>
      <c r="I1423" s="147">
        <v>85.685666666666663</v>
      </c>
      <c r="J1423" s="147">
        <v>91.701853333333332</v>
      </c>
      <c r="K1423" s="147">
        <v>97.723649999999992</v>
      </c>
    </row>
    <row r="1424" spans="2:11" x14ac:dyDescent="0.2">
      <c r="B1424" s="21" t="str">
        <f t="shared" si="22"/>
        <v>BeavertonWind2030RCP8.5</v>
      </c>
      <c r="C1424" t="s">
        <v>268</v>
      </c>
      <c r="D1424" t="s">
        <v>1</v>
      </c>
      <c r="E1424" s="144" t="s">
        <v>191</v>
      </c>
      <c r="F1424" s="144">
        <v>2030</v>
      </c>
      <c r="G1424" s="147">
        <v>74.01253273443497</v>
      </c>
      <c r="H1424" s="147">
        <v>79.753544999999988</v>
      </c>
      <c r="I1424" s="147">
        <v>85.80183333333332</v>
      </c>
      <c r="J1424" s="147">
        <v>91.844341666666679</v>
      </c>
      <c r="K1424" s="147">
        <v>97.888379999999984</v>
      </c>
    </row>
    <row r="1425" spans="2:11" x14ac:dyDescent="0.2">
      <c r="B1425" s="21" t="str">
        <f t="shared" si="22"/>
        <v>BeavertonWind2035RCP8.5</v>
      </c>
      <c r="C1425" t="s">
        <v>268</v>
      </c>
      <c r="D1425" t="s">
        <v>1</v>
      </c>
      <c r="E1425" s="144" t="s">
        <v>191</v>
      </c>
      <c r="F1425" s="144">
        <v>2035</v>
      </c>
      <c r="G1425" s="147">
        <v>74.078589140088468</v>
      </c>
      <c r="H1425" s="147">
        <v>79.840499999999992</v>
      </c>
      <c r="I1425" s="147">
        <v>85.917999999999992</v>
      </c>
      <c r="J1425" s="147">
        <v>91.986830000000012</v>
      </c>
      <c r="K1425" s="147">
        <v>98.05310999999999</v>
      </c>
    </row>
    <row r="1426" spans="2:11" x14ac:dyDescent="0.2">
      <c r="B1426" s="21" t="str">
        <f t="shared" si="22"/>
        <v>BeavertonWind2040RCP8.5</v>
      </c>
      <c r="C1426" t="s">
        <v>268</v>
      </c>
      <c r="D1426" t="s">
        <v>1</v>
      </c>
      <c r="E1426" s="144" t="s">
        <v>191</v>
      </c>
      <c r="F1426" s="144">
        <v>2040</v>
      </c>
      <c r="G1426" s="147">
        <v>74.188683149510979</v>
      </c>
      <c r="H1426" s="147">
        <v>79.96961499999999</v>
      </c>
      <c r="I1426" s="147">
        <v>86.068166666666656</v>
      </c>
      <c r="J1426" s="147">
        <v>92.153571666666679</v>
      </c>
      <c r="K1426" s="147">
        <v>98.240449999999996</v>
      </c>
    </row>
    <row r="1427" spans="2:11" x14ac:dyDescent="0.2">
      <c r="B1427" s="21" t="str">
        <f t="shared" si="22"/>
        <v>BeavertonWind2045RCP8.5</v>
      </c>
      <c r="C1427" t="s">
        <v>268</v>
      </c>
      <c r="D1427" t="s">
        <v>1</v>
      </c>
      <c r="E1427" s="144" t="s">
        <v>191</v>
      </c>
      <c r="F1427" s="144">
        <v>2045</v>
      </c>
      <c r="G1427" s="147">
        <v>74.298777158933476</v>
      </c>
      <c r="H1427" s="147">
        <v>80.098729999999989</v>
      </c>
      <c r="I1427" s="147">
        <v>86.218333333333334</v>
      </c>
      <c r="J1427" s="147">
        <v>92.320313333333331</v>
      </c>
      <c r="K1427" s="147">
        <v>98.427789999999987</v>
      </c>
    </row>
    <row r="1428" spans="2:11" x14ac:dyDescent="0.2">
      <c r="B1428" s="21" t="str">
        <f t="shared" si="22"/>
        <v>BeavertonWind2050RCP8.5</v>
      </c>
      <c r="C1428" t="s">
        <v>268</v>
      </c>
      <c r="D1428" t="s">
        <v>1</v>
      </c>
      <c r="E1428" s="144" t="s">
        <v>191</v>
      </c>
      <c r="F1428" s="144">
        <v>2050</v>
      </c>
      <c r="G1428" s="147">
        <v>74.553216647376601</v>
      </c>
      <c r="H1428" s="147">
        <v>80.40702499999999</v>
      </c>
      <c r="I1428" s="147">
        <v>86.589500000000001</v>
      </c>
      <c r="J1428" s="147">
        <v>92.747778333333329</v>
      </c>
      <c r="K1428" s="147">
        <v>98.912289999999985</v>
      </c>
    </row>
    <row r="1429" spans="2:11" x14ac:dyDescent="0.2">
      <c r="B1429" s="21" t="str">
        <f t="shared" si="22"/>
        <v>BeavertonWind2055RCP8.5</v>
      </c>
      <c r="C1429" t="s">
        <v>268</v>
      </c>
      <c r="D1429" t="s">
        <v>1</v>
      </c>
      <c r="E1429" s="144" t="s">
        <v>191</v>
      </c>
      <c r="F1429" s="144">
        <v>2055</v>
      </c>
      <c r="G1429" s="147">
        <v>74.697562126397216</v>
      </c>
      <c r="H1429" s="147">
        <v>80.586204999999993</v>
      </c>
      <c r="I1429" s="147">
        <v>86.810500000000005</v>
      </c>
      <c r="J1429" s="147">
        <v>93.008501666666675</v>
      </c>
      <c r="K1429" s="147">
        <v>99.20944999999999</v>
      </c>
    </row>
    <row r="1430" spans="2:11" x14ac:dyDescent="0.2">
      <c r="B1430" s="21" t="str">
        <f t="shared" si="22"/>
        <v>BeavertonWind2060RCP8.5</v>
      </c>
      <c r="C1430" t="s">
        <v>268</v>
      </c>
      <c r="D1430" t="s">
        <v>1</v>
      </c>
      <c r="E1430" s="144" t="s">
        <v>191</v>
      </c>
      <c r="F1430" s="144">
        <v>2060</v>
      </c>
      <c r="G1430" s="147">
        <v>75.07922135906189</v>
      </c>
      <c r="H1430" s="147">
        <v>81.036789999999996</v>
      </c>
      <c r="I1430" s="147">
        <v>87.348833333333332</v>
      </c>
      <c r="J1430" s="147">
        <v>93.620898333333329</v>
      </c>
      <c r="K1430" s="147">
        <v>99.897439999999975</v>
      </c>
    </row>
    <row r="1431" spans="2:11" x14ac:dyDescent="0.2">
      <c r="B1431" s="21" t="str">
        <f t="shared" si="22"/>
        <v>BeavertonWind2065RCP8.5</v>
      </c>
      <c r="C1431" t="s">
        <v>268</v>
      </c>
      <c r="D1431" t="s">
        <v>1</v>
      </c>
      <c r="E1431" s="144" t="s">
        <v>191</v>
      </c>
      <c r="F1431" s="144">
        <v>2065</v>
      </c>
      <c r="G1431" s="147">
        <v>75.316535112705964</v>
      </c>
      <c r="H1431" s="147">
        <v>81.308194999999998</v>
      </c>
      <c r="I1431" s="147">
        <v>87.666166666666669</v>
      </c>
      <c r="J1431" s="147">
        <v>93.972571666666667</v>
      </c>
      <c r="K1431" s="147">
        <v>100.28826999999998</v>
      </c>
    </row>
    <row r="1432" spans="2:11" x14ac:dyDescent="0.2">
      <c r="B1432" s="21" t="str">
        <f t="shared" si="22"/>
        <v>BeavertonWind2070RCP8.5</v>
      </c>
      <c r="C1432" t="s">
        <v>268</v>
      </c>
      <c r="D1432" t="s">
        <v>1</v>
      </c>
      <c r="E1432" s="144" t="s">
        <v>191</v>
      </c>
      <c r="F1432" s="144">
        <v>2070</v>
      </c>
      <c r="G1432" s="147">
        <v>75.637031006802573</v>
      </c>
      <c r="H1432" s="147">
        <v>81.687635</v>
      </c>
      <c r="I1432" s="147">
        <v>88.11666666666666</v>
      </c>
      <c r="J1432" s="147">
        <v>94.481891666666655</v>
      </c>
      <c r="K1432" s="147">
        <v>100.86320999999998</v>
      </c>
    </row>
    <row r="1433" spans="2:11" x14ac:dyDescent="0.2">
      <c r="B1433" s="21" t="str">
        <f t="shared" si="22"/>
        <v>BeavertonWind2075RCP8.5</v>
      </c>
      <c r="C1433" t="s">
        <v>268</v>
      </c>
      <c r="D1433" t="s">
        <v>1</v>
      </c>
      <c r="E1433" s="144" t="s">
        <v>191</v>
      </c>
      <c r="F1433" s="144">
        <v>2075</v>
      </c>
      <c r="G1433" s="147">
        <v>75.720213147255137</v>
      </c>
      <c r="H1433" s="147">
        <v>81.795670000000001</v>
      </c>
      <c r="I1433" s="147">
        <v>88.249833333333342</v>
      </c>
      <c r="J1433" s="147">
        <v>94.639538333333334</v>
      </c>
      <c r="K1433" s="147">
        <v>101.04731999999998</v>
      </c>
    </row>
    <row r="1434" spans="2:11" x14ac:dyDescent="0.2">
      <c r="B1434" s="21" t="str">
        <f t="shared" si="22"/>
        <v>BeavertonWind2080RCP8.5</v>
      </c>
      <c r="C1434" t="s">
        <v>268</v>
      </c>
      <c r="D1434" t="s">
        <v>1</v>
      </c>
      <c r="E1434" s="144" t="s">
        <v>191</v>
      </c>
      <c r="F1434" s="144">
        <v>2080</v>
      </c>
      <c r="G1434" s="147">
        <v>75.803395287707687</v>
      </c>
      <c r="H1434" s="147">
        <v>81.903705000000002</v>
      </c>
      <c r="I1434" s="147">
        <v>88.38300000000001</v>
      </c>
      <c r="J1434" s="147">
        <v>94.797184999999999</v>
      </c>
      <c r="K1434" s="147">
        <v>101.23142999999999</v>
      </c>
    </row>
    <row r="1435" spans="2:11" x14ac:dyDescent="0.2">
      <c r="B1435" s="21" t="str">
        <f t="shared" si="22"/>
        <v>BeavertonWind2085RCP8.5</v>
      </c>
      <c r="C1435" t="s">
        <v>268</v>
      </c>
      <c r="D1435" t="s">
        <v>1</v>
      </c>
      <c r="E1435" s="144" t="s">
        <v>191</v>
      </c>
      <c r="F1435" s="144">
        <v>2085</v>
      </c>
      <c r="G1435" s="147">
        <v>75.99789470435411</v>
      </c>
      <c r="H1435" s="147">
        <v>82.176427499999988</v>
      </c>
      <c r="I1435" s="147">
        <v>88.765500000000003</v>
      </c>
      <c r="J1435" s="147">
        <v>95.265577500000006</v>
      </c>
      <c r="K1435" s="147">
        <v>101.78860499999999</v>
      </c>
    </row>
    <row r="1436" spans="2:11" x14ac:dyDescent="0.2">
      <c r="B1436" s="21" t="str">
        <f t="shared" si="22"/>
        <v>BeavertonWind2090RCP8.5</v>
      </c>
      <c r="C1436" t="s">
        <v>268</v>
      </c>
      <c r="D1436" t="s">
        <v>1</v>
      </c>
      <c r="E1436" s="144" t="s">
        <v>191</v>
      </c>
      <c r="F1436" s="144">
        <v>2090</v>
      </c>
      <c r="G1436" s="147">
        <v>76.192394121000532</v>
      </c>
      <c r="H1436" s="147">
        <v>82.449149999999989</v>
      </c>
      <c r="I1436" s="147">
        <v>89.147999999999996</v>
      </c>
      <c r="J1436" s="147">
        <v>95.733969999999999</v>
      </c>
      <c r="K1436" s="147">
        <v>102.34577999999999</v>
      </c>
    </row>
    <row r="1437" spans="2:11" x14ac:dyDescent="0.2">
      <c r="B1437" s="21" t="str">
        <f t="shared" si="22"/>
        <v>BeavertonWind2095RCP8.5</v>
      </c>
      <c r="C1437" t="s">
        <v>268</v>
      </c>
      <c r="D1437" t="s">
        <v>1</v>
      </c>
      <c r="E1437" s="144" t="s">
        <v>191</v>
      </c>
      <c r="F1437" s="144">
        <v>2095</v>
      </c>
      <c r="G1437" s="147">
        <v>76.192394121000532</v>
      </c>
      <c r="H1437" s="147">
        <v>82.449149999999989</v>
      </c>
      <c r="I1437" s="147">
        <v>89.147999999999996</v>
      </c>
      <c r="J1437" s="147">
        <v>95.733969999999999</v>
      </c>
      <c r="K1437" s="147">
        <v>102.34577999999999</v>
      </c>
    </row>
    <row r="1438" spans="2:11" x14ac:dyDescent="0.2">
      <c r="B1438" s="21" t="str">
        <f t="shared" si="22"/>
        <v>BeavertonWind2100RCP8.5</v>
      </c>
      <c r="C1438" t="s">
        <v>268</v>
      </c>
      <c r="D1438" t="s">
        <v>1</v>
      </c>
      <c r="E1438" s="144" t="s">
        <v>191</v>
      </c>
      <c r="F1438" s="144">
        <v>2100</v>
      </c>
      <c r="G1438" s="147">
        <v>76.192394121000532</v>
      </c>
      <c r="H1438" s="147">
        <v>82.449149999999989</v>
      </c>
      <c r="I1438" s="147">
        <v>89.147999999999996</v>
      </c>
      <c r="J1438" s="147">
        <v>95.733969999999999</v>
      </c>
      <c r="K1438" s="147">
        <v>102.34577999999999</v>
      </c>
    </row>
    <row r="1439" spans="2:11" x14ac:dyDescent="0.2">
      <c r="B1439" s="21" t="str">
        <f t="shared" si="22"/>
        <v>BellevilleIce Accretion2023RCP4.5</v>
      </c>
      <c r="C1439" t="s">
        <v>269</v>
      </c>
      <c r="D1439" t="s">
        <v>486</v>
      </c>
      <c r="E1439" s="144" t="s">
        <v>193</v>
      </c>
      <c r="F1439" s="144">
        <v>2023</v>
      </c>
      <c r="G1439" s="147">
        <v>17.691887495900346</v>
      </c>
      <c r="H1439" s="147">
        <v>21.164999999999999</v>
      </c>
      <c r="I1439" s="147">
        <v>25.55</v>
      </c>
      <c r="J1439" s="147">
        <v>28.899749999999994</v>
      </c>
      <c r="K1439" s="147">
        <v>32.256</v>
      </c>
    </row>
    <row r="1440" spans="2:11" x14ac:dyDescent="0.2">
      <c r="B1440" s="21" t="str">
        <f t="shared" si="22"/>
        <v>BellevilleIce Accretion2025RCP4.5</v>
      </c>
      <c r="C1440" t="s">
        <v>269</v>
      </c>
      <c r="D1440" t="s">
        <v>486</v>
      </c>
      <c r="E1440" s="144" t="s">
        <v>193</v>
      </c>
      <c r="F1440" s="144">
        <v>2025</v>
      </c>
      <c r="G1440" s="147">
        <v>17.688988137084237</v>
      </c>
      <c r="H1440" s="147">
        <v>21.175374999999999</v>
      </c>
      <c r="I1440" s="147">
        <v>25.579166666666666</v>
      </c>
      <c r="J1440" s="147">
        <v>28.942124999999994</v>
      </c>
      <c r="K1440" s="147">
        <v>32.308500000000002</v>
      </c>
    </row>
    <row r="1441" spans="2:11" x14ac:dyDescent="0.2">
      <c r="B1441" s="21" t="str">
        <f t="shared" si="22"/>
        <v>BellevilleIce Accretion2030RCP4.5</v>
      </c>
      <c r="C1441" t="s">
        <v>269</v>
      </c>
      <c r="D1441" t="s">
        <v>486</v>
      </c>
      <c r="E1441" s="144" t="s">
        <v>193</v>
      </c>
      <c r="F1441" s="144">
        <v>2030</v>
      </c>
      <c r="G1441" s="147">
        <v>17.686088778268125</v>
      </c>
      <c r="H1441" s="147">
        <v>21.185749999999999</v>
      </c>
      <c r="I1441" s="147">
        <v>25.608333333333334</v>
      </c>
      <c r="J1441" s="147">
        <v>28.984499999999993</v>
      </c>
      <c r="K1441" s="147">
        <v>32.360999999999997</v>
      </c>
    </row>
    <row r="1442" spans="2:11" x14ac:dyDescent="0.2">
      <c r="B1442" s="21" t="str">
        <f t="shared" si="22"/>
        <v>BellevilleIce Accretion2035RCP4.5</v>
      </c>
      <c r="C1442" t="s">
        <v>269</v>
      </c>
      <c r="D1442" t="s">
        <v>486</v>
      </c>
      <c r="E1442" s="144" t="s">
        <v>193</v>
      </c>
      <c r="F1442" s="144">
        <v>2035</v>
      </c>
      <c r="G1442" s="147">
        <v>17.683189419452017</v>
      </c>
      <c r="H1442" s="147">
        <v>21.196124999999999</v>
      </c>
      <c r="I1442" s="147">
        <v>25.637499999999999</v>
      </c>
      <c r="J1442" s="147">
        <v>29.026874999999997</v>
      </c>
      <c r="K1442" s="147">
        <v>32.413499999999999</v>
      </c>
    </row>
    <row r="1443" spans="2:11" x14ac:dyDescent="0.2">
      <c r="B1443" s="21" t="str">
        <f t="shared" si="22"/>
        <v>BellevilleIce Accretion2040RCP4.5</v>
      </c>
      <c r="C1443" t="s">
        <v>269</v>
      </c>
      <c r="D1443" t="s">
        <v>486</v>
      </c>
      <c r="E1443" s="144" t="s">
        <v>193</v>
      </c>
      <c r="F1443" s="144">
        <v>2040</v>
      </c>
      <c r="G1443" s="147">
        <v>17.680290060635908</v>
      </c>
      <c r="H1443" s="147">
        <v>21.206499999999998</v>
      </c>
      <c r="I1443" s="147">
        <v>25.666666666666664</v>
      </c>
      <c r="J1443" s="147">
        <v>29.069249999999997</v>
      </c>
      <c r="K1443" s="147">
        <v>32.466000000000001</v>
      </c>
    </row>
    <row r="1444" spans="2:11" x14ac:dyDescent="0.2">
      <c r="B1444" s="21" t="str">
        <f t="shared" si="22"/>
        <v>BellevilleIce Accretion2045RCP4.5</v>
      </c>
      <c r="C1444" t="s">
        <v>269</v>
      </c>
      <c r="D1444" t="s">
        <v>486</v>
      </c>
      <c r="E1444" s="144" t="s">
        <v>193</v>
      </c>
      <c r="F1444" s="144">
        <v>2045</v>
      </c>
      <c r="G1444" s="147">
        <v>17.677390701819796</v>
      </c>
      <c r="H1444" s="147">
        <v>21.216874999999998</v>
      </c>
      <c r="I1444" s="147">
        <v>25.695833333333333</v>
      </c>
      <c r="J1444" s="147">
        <v>29.111624999999997</v>
      </c>
      <c r="K1444" s="147">
        <v>32.518499999999996</v>
      </c>
    </row>
    <row r="1445" spans="2:11" x14ac:dyDescent="0.2">
      <c r="B1445" s="21" t="str">
        <f t="shared" si="22"/>
        <v>BellevilleIce Accretion2050RCP4.5</v>
      </c>
      <c r="C1445" t="s">
        <v>269</v>
      </c>
      <c r="D1445" t="s">
        <v>486</v>
      </c>
      <c r="E1445" s="144" t="s">
        <v>193</v>
      </c>
      <c r="F1445" s="144">
        <v>2050</v>
      </c>
      <c r="G1445" s="147">
        <v>17.524884428092435</v>
      </c>
      <c r="H1445" s="147">
        <v>21.065399999999997</v>
      </c>
      <c r="I1445" s="147">
        <v>25.544999999999998</v>
      </c>
      <c r="J1445" s="147">
        <v>28.961899999999996</v>
      </c>
      <c r="K1445" s="147">
        <v>32.363099999999996</v>
      </c>
    </row>
    <row r="1446" spans="2:11" x14ac:dyDescent="0.2">
      <c r="B1446" s="21" t="str">
        <f t="shared" si="22"/>
        <v>BellevilleIce Accretion2055RCP4.5</v>
      </c>
      <c r="C1446" t="s">
        <v>269</v>
      </c>
      <c r="D1446" t="s">
        <v>486</v>
      </c>
      <c r="E1446" s="144" t="s">
        <v>193</v>
      </c>
      <c r="F1446" s="144">
        <v>2055</v>
      </c>
      <c r="G1446" s="147">
        <v>17.375277513181185</v>
      </c>
      <c r="H1446" s="147">
        <v>20.903549999999999</v>
      </c>
      <c r="I1446" s="147">
        <v>25.364999999999998</v>
      </c>
      <c r="J1446" s="147">
        <v>28.769799999999996</v>
      </c>
      <c r="K1446" s="147">
        <v>32.155200000000001</v>
      </c>
    </row>
    <row r="1447" spans="2:11" x14ac:dyDescent="0.2">
      <c r="B1447" s="21" t="str">
        <f t="shared" si="22"/>
        <v>BellevilleIce Accretion2060RCP4.5</v>
      </c>
      <c r="C1447" t="s">
        <v>269</v>
      </c>
      <c r="D1447" t="s">
        <v>486</v>
      </c>
      <c r="E1447" s="144" t="s">
        <v>193</v>
      </c>
      <c r="F1447" s="144">
        <v>2060</v>
      </c>
      <c r="G1447" s="147">
        <v>17.225670598269932</v>
      </c>
      <c r="H1447" s="147">
        <v>20.741699999999998</v>
      </c>
      <c r="I1447" s="147">
        <v>25.184999999999999</v>
      </c>
      <c r="J1447" s="147">
        <v>28.577699999999997</v>
      </c>
      <c r="K1447" s="147">
        <v>31.947299999999998</v>
      </c>
    </row>
    <row r="1448" spans="2:11" x14ac:dyDescent="0.2">
      <c r="B1448" s="21" t="str">
        <f t="shared" si="22"/>
        <v>BellevilleIce Accretion2065RCP4.5</v>
      </c>
      <c r="C1448" t="s">
        <v>269</v>
      </c>
      <c r="D1448" t="s">
        <v>486</v>
      </c>
      <c r="E1448" s="144" t="s">
        <v>193</v>
      </c>
      <c r="F1448" s="144">
        <v>2065</v>
      </c>
      <c r="G1448" s="147">
        <v>17.076063683358683</v>
      </c>
      <c r="H1448" s="147">
        <v>20.57985</v>
      </c>
      <c r="I1448" s="147">
        <v>25.004999999999999</v>
      </c>
      <c r="J1448" s="147">
        <v>28.385599999999997</v>
      </c>
      <c r="K1448" s="147">
        <v>31.739399999999996</v>
      </c>
    </row>
    <row r="1449" spans="2:11" x14ac:dyDescent="0.2">
      <c r="B1449" s="21" t="str">
        <f t="shared" si="22"/>
        <v>BellevilleIce Accretion2070RCP4.5</v>
      </c>
      <c r="C1449" t="s">
        <v>269</v>
      </c>
      <c r="D1449" t="s">
        <v>486</v>
      </c>
      <c r="E1449" s="144" t="s">
        <v>193</v>
      </c>
      <c r="F1449" s="144">
        <v>2070</v>
      </c>
      <c r="G1449" s="147">
        <v>16.92645676844743</v>
      </c>
      <c r="H1449" s="147">
        <v>20.417999999999999</v>
      </c>
      <c r="I1449" s="147">
        <v>24.824999999999999</v>
      </c>
      <c r="J1449" s="147">
        <v>28.193499999999997</v>
      </c>
      <c r="K1449" s="147">
        <v>31.531499999999998</v>
      </c>
    </row>
    <row r="1450" spans="2:11" x14ac:dyDescent="0.2">
      <c r="B1450" s="21" t="str">
        <f t="shared" si="22"/>
        <v>BellevilleIce Accretion2075RCP4.5</v>
      </c>
      <c r="C1450" t="s">
        <v>269</v>
      </c>
      <c r="D1450" t="s">
        <v>486</v>
      </c>
      <c r="E1450" s="144" t="s">
        <v>193</v>
      </c>
      <c r="F1450" s="144">
        <v>2075</v>
      </c>
      <c r="G1450" s="147">
        <v>16.885865745021896</v>
      </c>
      <c r="H1450" s="147">
        <v>20.39725</v>
      </c>
      <c r="I1450" s="147">
        <v>24.829166666666666</v>
      </c>
      <c r="J1450" s="147">
        <v>28.21233333333333</v>
      </c>
      <c r="K1450" s="147">
        <v>31.568249999999999</v>
      </c>
    </row>
    <row r="1451" spans="2:11" x14ac:dyDescent="0.2">
      <c r="B1451" s="21" t="str">
        <f t="shared" si="22"/>
        <v>BellevilleIce Accretion2080RCP4.5</v>
      </c>
      <c r="C1451" t="s">
        <v>269</v>
      </c>
      <c r="D1451" t="s">
        <v>486</v>
      </c>
      <c r="E1451" s="144" t="s">
        <v>193</v>
      </c>
      <c r="F1451" s="144">
        <v>2080</v>
      </c>
      <c r="G1451" s="147">
        <v>16.845274721596365</v>
      </c>
      <c r="H1451" s="147">
        <v>20.3765</v>
      </c>
      <c r="I1451" s="147">
        <v>24.833333333333332</v>
      </c>
      <c r="J1451" s="147">
        <v>28.231166666666663</v>
      </c>
      <c r="K1451" s="147">
        <v>31.604999999999997</v>
      </c>
    </row>
    <row r="1452" spans="2:11" x14ac:dyDescent="0.2">
      <c r="B1452" s="21" t="str">
        <f t="shared" si="22"/>
        <v>BellevilleIce Accretion2085RCP4.5</v>
      </c>
      <c r="C1452" t="s">
        <v>269</v>
      </c>
      <c r="D1452" t="s">
        <v>486</v>
      </c>
      <c r="E1452" s="144" t="s">
        <v>193</v>
      </c>
      <c r="F1452" s="144">
        <v>2085</v>
      </c>
      <c r="G1452" s="147">
        <v>16.80468369817083</v>
      </c>
      <c r="H1452" s="147">
        <v>20.35575</v>
      </c>
      <c r="I1452" s="147">
        <v>24.837499999999999</v>
      </c>
      <c r="J1452" s="147">
        <v>28.249999999999996</v>
      </c>
      <c r="K1452" s="147">
        <v>31.641749999999998</v>
      </c>
    </row>
    <row r="1453" spans="2:11" x14ac:dyDescent="0.2">
      <c r="B1453" s="21" t="str">
        <f t="shared" si="22"/>
        <v>BellevilleIce Accretion2090RCP4.5</v>
      </c>
      <c r="C1453" t="s">
        <v>269</v>
      </c>
      <c r="D1453" t="s">
        <v>486</v>
      </c>
      <c r="E1453" s="144" t="s">
        <v>193</v>
      </c>
      <c r="F1453" s="144">
        <v>2090</v>
      </c>
      <c r="G1453" s="147">
        <v>16.764092674745296</v>
      </c>
      <c r="H1453" s="147">
        <v>20.334999999999997</v>
      </c>
      <c r="I1453" s="147">
        <v>24.841666666666669</v>
      </c>
      <c r="J1453" s="147">
        <v>28.26883333333333</v>
      </c>
      <c r="K1453" s="147">
        <v>31.6785</v>
      </c>
    </row>
    <row r="1454" spans="2:11" x14ac:dyDescent="0.2">
      <c r="B1454" s="21" t="str">
        <f t="shared" si="22"/>
        <v>BellevilleIce Accretion2095RCP4.5</v>
      </c>
      <c r="C1454" t="s">
        <v>269</v>
      </c>
      <c r="D1454" t="s">
        <v>486</v>
      </c>
      <c r="E1454" s="144" t="s">
        <v>193</v>
      </c>
      <c r="F1454" s="144">
        <v>2095</v>
      </c>
      <c r="G1454" s="147">
        <v>16.723501651319765</v>
      </c>
      <c r="H1454" s="147">
        <v>20.314249999999998</v>
      </c>
      <c r="I1454" s="147">
        <v>24.845833333333335</v>
      </c>
      <c r="J1454" s="147">
        <v>28.287666666666663</v>
      </c>
      <c r="K1454" s="147">
        <v>31.715249999999997</v>
      </c>
    </row>
    <row r="1455" spans="2:11" x14ac:dyDescent="0.2">
      <c r="B1455" s="21" t="str">
        <f t="shared" si="22"/>
        <v>BellevilleIce Accretion2100RCP4.5</v>
      </c>
      <c r="C1455" t="s">
        <v>269</v>
      </c>
      <c r="D1455" t="s">
        <v>486</v>
      </c>
      <c r="E1455" s="144" t="s">
        <v>193</v>
      </c>
      <c r="F1455" s="144">
        <v>2100</v>
      </c>
      <c r="G1455" s="147">
        <v>16.682910627894231</v>
      </c>
      <c r="H1455" s="147">
        <v>20.293499999999998</v>
      </c>
      <c r="I1455" s="147">
        <v>24.85</v>
      </c>
      <c r="J1455" s="147">
        <v>28.306499999999996</v>
      </c>
      <c r="K1455" s="147">
        <v>31.751999999999999</v>
      </c>
    </row>
    <row r="1456" spans="2:11" x14ac:dyDescent="0.2">
      <c r="B1456" s="21" t="str">
        <f t="shared" si="22"/>
        <v>BellevilleIce Accretion2023RCP6.0</v>
      </c>
      <c r="C1456" t="s">
        <v>269</v>
      </c>
      <c r="D1456" t="s">
        <v>486</v>
      </c>
      <c r="E1456" s="144" t="s">
        <v>192</v>
      </c>
      <c r="F1456" s="144">
        <v>2023</v>
      </c>
      <c r="G1456" s="147">
        <v>17.691887495900346</v>
      </c>
      <c r="H1456" s="147">
        <v>21.164999999999999</v>
      </c>
      <c r="I1456" s="147">
        <v>25.55</v>
      </c>
      <c r="J1456" s="147">
        <v>28.899749999999994</v>
      </c>
      <c r="K1456" s="147">
        <v>32.256</v>
      </c>
    </row>
    <row r="1457" spans="2:11" x14ac:dyDescent="0.2">
      <c r="B1457" s="21" t="str">
        <f t="shared" si="22"/>
        <v>BellevilleIce Accretion2025RCP6.0</v>
      </c>
      <c r="C1457" t="s">
        <v>269</v>
      </c>
      <c r="D1457" t="s">
        <v>486</v>
      </c>
      <c r="E1457" s="144" t="s">
        <v>192</v>
      </c>
      <c r="F1457" s="144">
        <v>2025</v>
      </c>
      <c r="G1457" s="147">
        <v>17.688988137084237</v>
      </c>
      <c r="H1457" s="147">
        <v>21.175374999999999</v>
      </c>
      <c r="I1457" s="147">
        <v>25.579166666666666</v>
      </c>
      <c r="J1457" s="147">
        <v>28.942124999999994</v>
      </c>
      <c r="K1457" s="147">
        <v>32.308500000000002</v>
      </c>
    </row>
    <row r="1458" spans="2:11" x14ac:dyDescent="0.2">
      <c r="B1458" s="21" t="str">
        <f t="shared" si="22"/>
        <v>BellevilleIce Accretion2030RCP6.0</v>
      </c>
      <c r="C1458" t="s">
        <v>269</v>
      </c>
      <c r="D1458" t="s">
        <v>486</v>
      </c>
      <c r="E1458" s="144" t="s">
        <v>192</v>
      </c>
      <c r="F1458" s="144">
        <v>2030</v>
      </c>
      <c r="G1458" s="147">
        <v>17.686088778268125</v>
      </c>
      <c r="H1458" s="147">
        <v>21.185749999999999</v>
      </c>
      <c r="I1458" s="147">
        <v>25.608333333333334</v>
      </c>
      <c r="J1458" s="147">
        <v>28.984499999999993</v>
      </c>
      <c r="K1458" s="147">
        <v>32.360999999999997</v>
      </c>
    </row>
    <row r="1459" spans="2:11" x14ac:dyDescent="0.2">
      <c r="B1459" s="21" t="str">
        <f t="shared" si="22"/>
        <v>BellevilleIce Accretion2035RCP6.0</v>
      </c>
      <c r="C1459" t="s">
        <v>269</v>
      </c>
      <c r="D1459" t="s">
        <v>486</v>
      </c>
      <c r="E1459" s="144" t="s">
        <v>192</v>
      </c>
      <c r="F1459" s="144">
        <v>2035</v>
      </c>
      <c r="G1459" s="147">
        <v>17.683189419452017</v>
      </c>
      <c r="H1459" s="147">
        <v>21.196124999999999</v>
      </c>
      <c r="I1459" s="147">
        <v>25.637499999999999</v>
      </c>
      <c r="J1459" s="147">
        <v>29.026874999999997</v>
      </c>
      <c r="K1459" s="147">
        <v>32.413499999999999</v>
      </c>
    </row>
    <row r="1460" spans="2:11" x14ac:dyDescent="0.2">
      <c r="B1460" s="21" t="str">
        <f t="shared" si="22"/>
        <v>BellevilleIce Accretion2040RCP6.0</v>
      </c>
      <c r="C1460" t="s">
        <v>269</v>
      </c>
      <c r="D1460" t="s">
        <v>486</v>
      </c>
      <c r="E1460" s="144" t="s">
        <v>192</v>
      </c>
      <c r="F1460" s="144">
        <v>2040</v>
      </c>
      <c r="G1460" s="147">
        <v>17.680290060635908</v>
      </c>
      <c r="H1460" s="147">
        <v>21.206499999999998</v>
      </c>
      <c r="I1460" s="147">
        <v>25.666666666666664</v>
      </c>
      <c r="J1460" s="147">
        <v>29.069249999999997</v>
      </c>
      <c r="K1460" s="147">
        <v>32.466000000000001</v>
      </c>
    </row>
    <row r="1461" spans="2:11" x14ac:dyDescent="0.2">
      <c r="B1461" s="21" t="str">
        <f t="shared" si="22"/>
        <v>BellevilleIce Accretion2045RCP6.0</v>
      </c>
      <c r="C1461" t="s">
        <v>269</v>
      </c>
      <c r="D1461" t="s">
        <v>486</v>
      </c>
      <c r="E1461" s="144" t="s">
        <v>192</v>
      </c>
      <c r="F1461" s="144">
        <v>2045</v>
      </c>
      <c r="G1461" s="147">
        <v>17.677390701819796</v>
      </c>
      <c r="H1461" s="147">
        <v>21.216874999999998</v>
      </c>
      <c r="I1461" s="147">
        <v>25.695833333333333</v>
      </c>
      <c r="J1461" s="147">
        <v>29.111624999999997</v>
      </c>
      <c r="K1461" s="147">
        <v>32.518499999999996</v>
      </c>
    </row>
    <row r="1462" spans="2:11" x14ac:dyDescent="0.2">
      <c r="B1462" s="21" t="str">
        <f t="shared" si="22"/>
        <v>BellevilleIce Accretion2050RCP6.0</v>
      </c>
      <c r="C1462" t="s">
        <v>269</v>
      </c>
      <c r="D1462" t="s">
        <v>486</v>
      </c>
      <c r="E1462" s="144" t="s">
        <v>192</v>
      </c>
      <c r="F1462" s="144">
        <v>2050</v>
      </c>
      <c r="G1462" s="147">
        <v>17.524884428092435</v>
      </c>
      <c r="H1462" s="147">
        <v>21.065399999999997</v>
      </c>
      <c r="I1462" s="147">
        <v>25.544999999999998</v>
      </c>
      <c r="J1462" s="147">
        <v>28.961899999999996</v>
      </c>
      <c r="K1462" s="147">
        <v>32.363099999999996</v>
      </c>
    </row>
    <row r="1463" spans="2:11" x14ac:dyDescent="0.2">
      <c r="B1463" s="21" t="str">
        <f t="shared" si="22"/>
        <v>BellevilleIce Accretion2055RCP6.0</v>
      </c>
      <c r="C1463" t="s">
        <v>269</v>
      </c>
      <c r="D1463" t="s">
        <v>486</v>
      </c>
      <c r="E1463" s="144" t="s">
        <v>192</v>
      </c>
      <c r="F1463" s="144">
        <v>2055</v>
      </c>
      <c r="G1463" s="147">
        <v>17.375277513181185</v>
      </c>
      <c r="H1463" s="147">
        <v>20.903549999999999</v>
      </c>
      <c r="I1463" s="147">
        <v>25.364999999999998</v>
      </c>
      <c r="J1463" s="147">
        <v>28.769799999999996</v>
      </c>
      <c r="K1463" s="147">
        <v>32.155200000000001</v>
      </c>
    </row>
    <row r="1464" spans="2:11" x14ac:dyDescent="0.2">
      <c r="B1464" s="21" t="str">
        <f t="shared" si="22"/>
        <v>BellevilleIce Accretion2060RCP6.0</v>
      </c>
      <c r="C1464" t="s">
        <v>269</v>
      </c>
      <c r="D1464" t="s">
        <v>486</v>
      </c>
      <c r="E1464" s="144" t="s">
        <v>192</v>
      </c>
      <c r="F1464" s="144">
        <v>2060</v>
      </c>
      <c r="G1464" s="147">
        <v>17.225670598269932</v>
      </c>
      <c r="H1464" s="147">
        <v>20.741699999999998</v>
      </c>
      <c r="I1464" s="147">
        <v>25.184999999999999</v>
      </c>
      <c r="J1464" s="147">
        <v>28.577699999999997</v>
      </c>
      <c r="K1464" s="147">
        <v>31.947299999999998</v>
      </c>
    </row>
    <row r="1465" spans="2:11" x14ac:dyDescent="0.2">
      <c r="B1465" s="21" t="str">
        <f t="shared" si="22"/>
        <v>BellevilleIce Accretion2065RCP6.0</v>
      </c>
      <c r="C1465" t="s">
        <v>269</v>
      </c>
      <c r="D1465" t="s">
        <v>486</v>
      </c>
      <c r="E1465" s="144" t="s">
        <v>192</v>
      </c>
      <c r="F1465" s="144">
        <v>2065</v>
      </c>
      <c r="G1465" s="147">
        <v>17.076063683358683</v>
      </c>
      <c r="H1465" s="147">
        <v>20.57985</v>
      </c>
      <c r="I1465" s="147">
        <v>25.004999999999999</v>
      </c>
      <c r="J1465" s="147">
        <v>28.385599999999997</v>
      </c>
      <c r="K1465" s="147">
        <v>31.739399999999996</v>
      </c>
    </row>
    <row r="1466" spans="2:11" x14ac:dyDescent="0.2">
      <c r="B1466" s="21" t="str">
        <f t="shared" si="22"/>
        <v>BellevilleIce Accretion2070RCP6.0</v>
      </c>
      <c r="C1466" t="s">
        <v>269</v>
      </c>
      <c r="D1466" t="s">
        <v>486</v>
      </c>
      <c r="E1466" s="144" t="s">
        <v>192</v>
      </c>
      <c r="F1466" s="144">
        <v>2070</v>
      </c>
      <c r="G1466" s="147">
        <v>16.92645676844743</v>
      </c>
      <c r="H1466" s="147">
        <v>20.417999999999999</v>
      </c>
      <c r="I1466" s="147">
        <v>24.824999999999999</v>
      </c>
      <c r="J1466" s="147">
        <v>28.193499999999997</v>
      </c>
      <c r="K1466" s="147">
        <v>31.531499999999998</v>
      </c>
    </row>
    <row r="1467" spans="2:11" x14ac:dyDescent="0.2">
      <c r="B1467" s="21" t="str">
        <f t="shared" si="22"/>
        <v>BellevilleIce Accretion2075RCP6.0</v>
      </c>
      <c r="C1467" t="s">
        <v>269</v>
      </c>
      <c r="D1467" t="s">
        <v>486</v>
      </c>
      <c r="E1467" s="144" t="s">
        <v>192</v>
      </c>
      <c r="F1467" s="144">
        <v>2075</v>
      </c>
      <c r="G1467" s="147">
        <v>16.865570233309128</v>
      </c>
      <c r="H1467" s="147">
        <v>20.386875</v>
      </c>
      <c r="I1467" s="147">
        <v>24.831250000000001</v>
      </c>
      <c r="J1467" s="147">
        <v>28.221749999999997</v>
      </c>
      <c r="K1467" s="147">
        <v>31.586624999999998</v>
      </c>
    </row>
    <row r="1468" spans="2:11" x14ac:dyDescent="0.2">
      <c r="B1468" s="21" t="str">
        <f t="shared" si="22"/>
        <v>BellevilleIce Accretion2080RCP6.0</v>
      </c>
      <c r="C1468" t="s">
        <v>269</v>
      </c>
      <c r="D1468" t="s">
        <v>486</v>
      </c>
      <c r="E1468" s="144" t="s">
        <v>192</v>
      </c>
      <c r="F1468" s="144">
        <v>2080</v>
      </c>
      <c r="G1468" s="147">
        <v>16.80468369817083</v>
      </c>
      <c r="H1468" s="147">
        <v>20.35575</v>
      </c>
      <c r="I1468" s="147">
        <v>24.837499999999999</v>
      </c>
      <c r="J1468" s="147">
        <v>28.249999999999996</v>
      </c>
      <c r="K1468" s="147">
        <v>31.641749999999998</v>
      </c>
    </row>
    <row r="1469" spans="2:11" x14ac:dyDescent="0.2">
      <c r="B1469" s="21" t="str">
        <f t="shared" si="22"/>
        <v>BellevilleIce Accretion2085RCP6.0</v>
      </c>
      <c r="C1469" t="s">
        <v>269</v>
      </c>
      <c r="D1469" t="s">
        <v>486</v>
      </c>
      <c r="E1469" s="144" t="s">
        <v>192</v>
      </c>
      <c r="F1469" s="144">
        <v>2085</v>
      </c>
      <c r="G1469" s="147">
        <v>16.743797163032532</v>
      </c>
      <c r="H1469" s="147">
        <v>20.324624999999997</v>
      </c>
      <c r="I1469" s="147">
        <v>24.84375</v>
      </c>
      <c r="J1469" s="147">
        <v>28.278249999999996</v>
      </c>
      <c r="K1469" s="147">
        <v>31.696874999999999</v>
      </c>
    </row>
    <row r="1470" spans="2:11" x14ac:dyDescent="0.2">
      <c r="B1470" s="21" t="str">
        <f t="shared" si="22"/>
        <v>BellevilleIce Accretion2090RCP6.0</v>
      </c>
      <c r="C1470" t="s">
        <v>269</v>
      </c>
      <c r="D1470" t="s">
        <v>486</v>
      </c>
      <c r="E1470" s="144" t="s">
        <v>192</v>
      </c>
      <c r="F1470" s="144">
        <v>2090</v>
      </c>
      <c r="G1470" s="147">
        <v>16.340786287593307</v>
      </c>
      <c r="H1470" s="147">
        <v>19.919999999999998</v>
      </c>
      <c r="I1470" s="147">
        <v>24.433333333333334</v>
      </c>
      <c r="J1470" s="147">
        <v>27.854499999999994</v>
      </c>
      <c r="K1470" s="147">
        <v>31.258499999999998</v>
      </c>
    </row>
    <row r="1471" spans="2:11" x14ac:dyDescent="0.2">
      <c r="B1471" s="21" t="str">
        <f t="shared" si="22"/>
        <v>BellevilleIce Accretion2095RCP6.0</v>
      </c>
      <c r="C1471" t="s">
        <v>269</v>
      </c>
      <c r="D1471" t="s">
        <v>486</v>
      </c>
      <c r="E1471" s="144" t="s">
        <v>192</v>
      </c>
      <c r="F1471" s="144">
        <v>2095</v>
      </c>
      <c r="G1471" s="147">
        <v>15.998661947292382</v>
      </c>
      <c r="H1471" s="147">
        <v>19.546500000000002</v>
      </c>
      <c r="I1471" s="147">
        <v>24.016666666666666</v>
      </c>
      <c r="J1471" s="147">
        <v>27.402499999999996</v>
      </c>
      <c r="K1471" s="147">
        <v>30.765000000000001</v>
      </c>
    </row>
    <row r="1472" spans="2:11" x14ac:dyDescent="0.2">
      <c r="B1472" s="21" t="str">
        <f t="shared" si="22"/>
        <v>BellevilleIce Accretion2100RCP6.0</v>
      </c>
      <c r="C1472" t="s">
        <v>269</v>
      </c>
      <c r="D1472" t="s">
        <v>486</v>
      </c>
      <c r="E1472" s="144" t="s">
        <v>192</v>
      </c>
      <c r="F1472" s="144">
        <v>2100</v>
      </c>
      <c r="G1472" s="147">
        <v>15.656537606991456</v>
      </c>
      <c r="H1472" s="147">
        <v>19.173000000000002</v>
      </c>
      <c r="I1472" s="147">
        <v>23.599999999999998</v>
      </c>
      <c r="J1472" s="147">
        <v>26.950499999999995</v>
      </c>
      <c r="K1472" s="147">
        <v>30.2715</v>
      </c>
    </row>
    <row r="1473" spans="2:11" x14ac:dyDescent="0.2">
      <c r="B1473" s="21" t="str">
        <f t="shared" si="22"/>
        <v>BellevilleIce Accretion2023RCP8.5</v>
      </c>
      <c r="C1473" t="s">
        <v>269</v>
      </c>
      <c r="D1473" t="s">
        <v>486</v>
      </c>
      <c r="E1473" s="144" t="s">
        <v>191</v>
      </c>
      <c r="F1473" s="144">
        <v>2023</v>
      </c>
      <c r="G1473" s="147">
        <v>17.691887495900346</v>
      </c>
      <c r="H1473" s="147">
        <v>21.164999999999999</v>
      </c>
      <c r="I1473" s="147">
        <v>25.55</v>
      </c>
      <c r="J1473" s="147">
        <v>28.899749999999994</v>
      </c>
      <c r="K1473" s="147">
        <v>32.256</v>
      </c>
    </row>
    <row r="1474" spans="2:11" x14ac:dyDescent="0.2">
      <c r="B1474" s="21" t="str">
        <f t="shared" si="22"/>
        <v>BellevilleIce Accretion2025RCP8.5</v>
      </c>
      <c r="C1474" t="s">
        <v>269</v>
      </c>
      <c r="D1474" t="s">
        <v>486</v>
      </c>
      <c r="E1474" s="144" t="s">
        <v>191</v>
      </c>
      <c r="F1474" s="144">
        <v>2025</v>
      </c>
      <c r="G1474" s="147">
        <v>17.686088778268125</v>
      </c>
      <c r="H1474" s="147">
        <v>21.185749999999999</v>
      </c>
      <c r="I1474" s="147">
        <v>25.608333333333334</v>
      </c>
      <c r="J1474" s="147">
        <v>28.984499999999993</v>
      </c>
      <c r="K1474" s="147">
        <v>32.360999999999997</v>
      </c>
    </row>
    <row r="1475" spans="2:11" x14ac:dyDescent="0.2">
      <c r="B1475" s="21" t="str">
        <f t="shared" si="22"/>
        <v>BellevilleIce Accretion2030RCP8.5</v>
      </c>
      <c r="C1475" t="s">
        <v>269</v>
      </c>
      <c r="D1475" t="s">
        <v>486</v>
      </c>
      <c r="E1475" s="144" t="s">
        <v>191</v>
      </c>
      <c r="F1475" s="144">
        <v>2030</v>
      </c>
      <c r="G1475" s="147">
        <v>17.680290060635908</v>
      </c>
      <c r="H1475" s="147">
        <v>21.206499999999998</v>
      </c>
      <c r="I1475" s="147">
        <v>25.666666666666664</v>
      </c>
      <c r="J1475" s="147">
        <v>29.069249999999997</v>
      </c>
      <c r="K1475" s="147">
        <v>32.466000000000001</v>
      </c>
    </row>
    <row r="1476" spans="2:11" x14ac:dyDescent="0.2">
      <c r="B1476" s="21" t="str">
        <f t="shared" si="22"/>
        <v>BellevilleIce Accretion2035RCP8.5</v>
      </c>
      <c r="C1476" t="s">
        <v>269</v>
      </c>
      <c r="D1476" t="s">
        <v>486</v>
      </c>
      <c r="E1476" s="144" t="s">
        <v>191</v>
      </c>
      <c r="F1476" s="144">
        <v>2035</v>
      </c>
      <c r="G1476" s="147">
        <v>17.674491343003687</v>
      </c>
      <c r="H1476" s="147">
        <v>21.227249999999998</v>
      </c>
      <c r="I1476" s="147">
        <v>25.724999999999998</v>
      </c>
      <c r="J1476" s="147">
        <v>29.153999999999996</v>
      </c>
      <c r="K1476" s="147">
        <v>32.570999999999998</v>
      </c>
    </row>
    <row r="1477" spans="2:11" x14ac:dyDescent="0.2">
      <c r="B1477" s="21" t="str">
        <f t="shared" si="22"/>
        <v>BellevilleIce Accretion2040RCP8.5</v>
      </c>
      <c r="C1477" t="s">
        <v>269</v>
      </c>
      <c r="D1477" t="s">
        <v>486</v>
      </c>
      <c r="E1477" s="144" t="s">
        <v>191</v>
      </c>
      <c r="F1477" s="144">
        <v>2040</v>
      </c>
      <c r="G1477" s="147">
        <v>17.425146484818267</v>
      </c>
      <c r="H1477" s="147">
        <v>20.9575</v>
      </c>
      <c r="I1477" s="147">
        <v>25.424999999999997</v>
      </c>
      <c r="J1477" s="147">
        <v>28.833833333333331</v>
      </c>
      <c r="K1477" s="147">
        <v>32.224499999999999</v>
      </c>
    </row>
    <row r="1478" spans="2:11" x14ac:dyDescent="0.2">
      <c r="B1478" s="21" t="str">
        <f t="shared" si="22"/>
        <v>BellevilleIce Accretion2045RCP8.5</v>
      </c>
      <c r="C1478" t="s">
        <v>269</v>
      </c>
      <c r="D1478" t="s">
        <v>486</v>
      </c>
      <c r="E1478" s="144" t="s">
        <v>191</v>
      </c>
      <c r="F1478" s="144">
        <v>2045</v>
      </c>
      <c r="G1478" s="147">
        <v>17.17580162663285</v>
      </c>
      <c r="H1478" s="147">
        <v>20.687749999999998</v>
      </c>
      <c r="I1478" s="147">
        <v>25.125</v>
      </c>
      <c r="J1478" s="147">
        <v>28.513666666666662</v>
      </c>
      <c r="K1478" s="147">
        <v>31.877999999999997</v>
      </c>
    </row>
    <row r="1479" spans="2:11" x14ac:dyDescent="0.2">
      <c r="B1479" s="21" t="str">
        <f t="shared" si="22"/>
        <v>BellevilleIce Accretion2050RCP8.5</v>
      </c>
      <c r="C1479" t="s">
        <v>269</v>
      </c>
      <c r="D1479" t="s">
        <v>486</v>
      </c>
      <c r="E1479" s="144" t="s">
        <v>191</v>
      </c>
      <c r="F1479" s="144">
        <v>2050</v>
      </c>
      <c r="G1479" s="147">
        <v>16.845274721596365</v>
      </c>
      <c r="H1479" s="147">
        <v>20.3765</v>
      </c>
      <c r="I1479" s="147">
        <v>24.833333333333332</v>
      </c>
      <c r="J1479" s="147">
        <v>28.231166666666663</v>
      </c>
      <c r="K1479" s="147">
        <v>31.604999999999997</v>
      </c>
    </row>
    <row r="1480" spans="2:11" x14ac:dyDescent="0.2">
      <c r="B1480" s="21" t="str">
        <f t="shared" si="22"/>
        <v>BellevilleIce Accretion2055RCP8.5</v>
      </c>
      <c r="C1480" t="s">
        <v>269</v>
      </c>
      <c r="D1480" t="s">
        <v>486</v>
      </c>
      <c r="E1480" s="144" t="s">
        <v>191</v>
      </c>
      <c r="F1480" s="144">
        <v>2055</v>
      </c>
      <c r="G1480" s="147">
        <v>16.764092674745296</v>
      </c>
      <c r="H1480" s="147">
        <v>20.334999999999997</v>
      </c>
      <c r="I1480" s="147">
        <v>24.841666666666669</v>
      </c>
      <c r="J1480" s="147">
        <v>28.26883333333333</v>
      </c>
      <c r="K1480" s="147">
        <v>31.6785</v>
      </c>
    </row>
    <row r="1481" spans="2:11" x14ac:dyDescent="0.2">
      <c r="B1481" s="21" t="str">
        <f t="shared" si="22"/>
        <v>BellevilleIce Accretion2060RCP8.5</v>
      </c>
      <c r="C1481" t="s">
        <v>269</v>
      </c>
      <c r="D1481" t="s">
        <v>486</v>
      </c>
      <c r="E1481" s="144" t="s">
        <v>191</v>
      </c>
      <c r="F1481" s="144">
        <v>2060</v>
      </c>
      <c r="G1481" s="147">
        <v>16.340786287593307</v>
      </c>
      <c r="H1481" s="147">
        <v>19.919999999999998</v>
      </c>
      <c r="I1481" s="147">
        <v>24.433333333333334</v>
      </c>
      <c r="J1481" s="147">
        <v>27.854499999999994</v>
      </c>
      <c r="K1481" s="147">
        <v>31.258499999999998</v>
      </c>
    </row>
    <row r="1482" spans="2:11" x14ac:dyDescent="0.2">
      <c r="B1482" s="21" t="str">
        <f t="shared" si="22"/>
        <v>BellevilleIce Accretion2065RCP8.5</v>
      </c>
      <c r="C1482" t="s">
        <v>269</v>
      </c>
      <c r="D1482" t="s">
        <v>486</v>
      </c>
      <c r="E1482" s="144" t="s">
        <v>191</v>
      </c>
      <c r="F1482" s="144">
        <v>2065</v>
      </c>
      <c r="G1482" s="147">
        <v>15.998661947292382</v>
      </c>
      <c r="H1482" s="147">
        <v>19.546500000000002</v>
      </c>
      <c r="I1482" s="147">
        <v>24.016666666666666</v>
      </c>
      <c r="J1482" s="147">
        <v>27.402499999999996</v>
      </c>
      <c r="K1482" s="147">
        <v>30.765000000000001</v>
      </c>
    </row>
    <row r="1483" spans="2:11" x14ac:dyDescent="0.2">
      <c r="B1483" s="21" t="str">
        <f t="shared" si="22"/>
        <v>BellevilleIce Accretion2070RCP8.5</v>
      </c>
      <c r="C1483" t="s">
        <v>269</v>
      </c>
      <c r="D1483" t="s">
        <v>486</v>
      </c>
      <c r="E1483" s="144" t="s">
        <v>191</v>
      </c>
      <c r="F1483" s="144">
        <v>2070</v>
      </c>
      <c r="G1483" s="147">
        <v>15.221633784575026</v>
      </c>
      <c r="H1483" s="147">
        <v>18.688833333333335</v>
      </c>
      <c r="I1483" s="147">
        <v>23.049999999999997</v>
      </c>
      <c r="J1483" s="147">
        <v>26.34783333333333</v>
      </c>
      <c r="K1483" s="147">
        <v>29.631</v>
      </c>
    </row>
    <row r="1484" spans="2:11" x14ac:dyDescent="0.2">
      <c r="B1484" s="21" t="str">
        <f t="shared" ref="B1484:B1547" si="23">C1484&amp;D1484&amp;F1484&amp;E1484</f>
        <v>BellevilleIce Accretion2075RCP8.5</v>
      </c>
      <c r="C1484" t="s">
        <v>269</v>
      </c>
      <c r="D1484" t="s">
        <v>486</v>
      </c>
      <c r="E1484" s="144" t="s">
        <v>191</v>
      </c>
      <c r="F1484" s="144">
        <v>2075</v>
      </c>
      <c r="G1484" s="147">
        <v>14.786729962158597</v>
      </c>
      <c r="H1484" s="147">
        <v>18.204666666666668</v>
      </c>
      <c r="I1484" s="147">
        <v>22.5</v>
      </c>
      <c r="J1484" s="147">
        <v>25.745166666666663</v>
      </c>
      <c r="K1484" s="147">
        <v>28.990500000000001</v>
      </c>
    </row>
    <row r="1485" spans="2:11" x14ac:dyDescent="0.2">
      <c r="B1485" s="21" t="str">
        <f t="shared" si="23"/>
        <v>BellevilleIce Accretion2080RCP8.5</v>
      </c>
      <c r="C1485" t="s">
        <v>269</v>
      </c>
      <c r="D1485" t="s">
        <v>486</v>
      </c>
      <c r="E1485" s="144" t="s">
        <v>191</v>
      </c>
      <c r="F1485" s="144">
        <v>2080</v>
      </c>
      <c r="G1485" s="147">
        <v>14.351826139742167</v>
      </c>
      <c r="H1485" s="147">
        <v>17.720500000000001</v>
      </c>
      <c r="I1485" s="147">
        <v>21.95</v>
      </c>
      <c r="J1485" s="147">
        <v>25.142499999999998</v>
      </c>
      <c r="K1485" s="147">
        <v>28.35</v>
      </c>
    </row>
    <row r="1486" spans="2:11" x14ac:dyDescent="0.2">
      <c r="B1486" s="21" t="str">
        <f t="shared" si="23"/>
        <v>BellevilleIce Accretion2085RCP8.5</v>
      </c>
      <c r="C1486" t="s">
        <v>269</v>
      </c>
      <c r="D1486" t="s">
        <v>486</v>
      </c>
      <c r="E1486" s="144" t="s">
        <v>191</v>
      </c>
      <c r="F1486" s="144">
        <v>2085</v>
      </c>
      <c r="G1486" s="147">
        <v>13.690772329669194</v>
      </c>
      <c r="H1486" s="147">
        <v>16.942374999999998</v>
      </c>
      <c r="I1486" s="147">
        <v>21.024999999999999</v>
      </c>
      <c r="J1486" s="147">
        <v>24.097249999999999</v>
      </c>
      <c r="K1486" s="147">
        <v>27.1845</v>
      </c>
    </row>
    <row r="1487" spans="2:11" x14ac:dyDescent="0.2">
      <c r="B1487" s="21" t="str">
        <f t="shared" si="23"/>
        <v>BellevilleIce Accretion2090RCP8.5</v>
      </c>
      <c r="C1487" t="s">
        <v>269</v>
      </c>
      <c r="D1487" t="s">
        <v>486</v>
      </c>
      <c r="E1487" s="144" t="s">
        <v>191</v>
      </c>
      <c r="F1487" s="144">
        <v>2090</v>
      </c>
      <c r="G1487" s="147">
        <v>13.029718519596223</v>
      </c>
      <c r="H1487" s="147">
        <v>16.164249999999999</v>
      </c>
      <c r="I1487" s="147">
        <v>20.100000000000001</v>
      </c>
      <c r="J1487" s="147">
        <v>23.052</v>
      </c>
      <c r="K1487" s="147">
        <v>26.019000000000002</v>
      </c>
    </row>
    <row r="1488" spans="2:11" x14ac:dyDescent="0.2">
      <c r="B1488" s="21" t="str">
        <f t="shared" si="23"/>
        <v>BellevilleIce Accretion2095RCP8.5</v>
      </c>
      <c r="C1488" t="s">
        <v>269</v>
      </c>
      <c r="D1488" t="s">
        <v>486</v>
      </c>
      <c r="E1488" s="144" t="s">
        <v>191</v>
      </c>
      <c r="F1488" s="144">
        <v>2095</v>
      </c>
      <c r="G1488" s="147">
        <v>13.029718519596223</v>
      </c>
      <c r="H1488" s="147">
        <v>16.164249999999999</v>
      </c>
      <c r="I1488" s="147">
        <v>20.100000000000001</v>
      </c>
      <c r="J1488" s="147">
        <v>23.052</v>
      </c>
      <c r="K1488" s="147">
        <v>26.019000000000002</v>
      </c>
    </row>
    <row r="1489" spans="2:11" x14ac:dyDescent="0.2">
      <c r="B1489" s="21" t="str">
        <f t="shared" si="23"/>
        <v>BellevilleIce Accretion2100RCP8.5</v>
      </c>
      <c r="C1489" t="s">
        <v>269</v>
      </c>
      <c r="D1489" t="s">
        <v>486</v>
      </c>
      <c r="E1489" s="144" t="s">
        <v>191</v>
      </c>
      <c r="F1489" s="144">
        <v>2100</v>
      </c>
      <c r="G1489" s="147">
        <v>13.029718519596223</v>
      </c>
      <c r="H1489" s="147">
        <v>16.164249999999999</v>
      </c>
      <c r="I1489" s="147">
        <v>20.100000000000001</v>
      </c>
      <c r="J1489" s="147">
        <v>23.052</v>
      </c>
      <c r="K1489" s="147">
        <v>26.019000000000002</v>
      </c>
    </row>
    <row r="1490" spans="2:11" x14ac:dyDescent="0.2">
      <c r="B1490" s="21" t="str">
        <f t="shared" si="23"/>
        <v>BellevilleWind2023RCP4.5</v>
      </c>
      <c r="C1490" t="s">
        <v>269</v>
      </c>
      <c r="D1490" t="s">
        <v>1</v>
      </c>
      <c r="E1490" s="144" t="s">
        <v>193</v>
      </c>
      <c r="F1490" s="144">
        <v>2023</v>
      </c>
      <c r="G1490" s="147">
        <v>85.129005497613861</v>
      </c>
      <c r="H1490" s="147">
        <v>91.705067999999997</v>
      </c>
      <c r="I1490" s="147">
        <v>98.617400000000004</v>
      </c>
      <c r="J1490" s="147">
        <v>105.531104</v>
      </c>
      <c r="K1490" s="147">
        <v>112.44617999999998</v>
      </c>
    </row>
    <row r="1491" spans="2:11" x14ac:dyDescent="0.2">
      <c r="B1491" s="21" t="str">
        <f t="shared" si="23"/>
        <v>BellevilleWind2025RCP4.5</v>
      </c>
      <c r="C1491" t="s">
        <v>269</v>
      </c>
      <c r="D1491" t="s">
        <v>1</v>
      </c>
      <c r="E1491" s="144" t="s">
        <v>193</v>
      </c>
      <c r="F1491" s="144">
        <v>2025</v>
      </c>
      <c r="G1491" s="147">
        <v>85.09656734111212</v>
      </c>
      <c r="H1491" s="147">
        <v>91.670130999999998</v>
      </c>
      <c r="I1491" s="147">
        <v>98.583100000000002</v>
      </c>
      <c r="J1491" s="147">
        <v>105.49440300000001</v>
      </c>
      <c r="K1491" s="147">
        <v>112.40893999999999</v>
      </c>
    </row>
    <row r="1492" spans="2:11" x14ac:dyDescent="0.2">
      <c r="B1492" s="21" t="str">
        <f t="shared" si="23"/>
        <v>BellevilleWind2030RCP4.5</v>
      </c>
      <c r="C1492" t="s">
        <v>269</v>
      </c>
      <c r="D1492" t="s">
        <v>1</v>
      </c>
      <c r="E1492" s="144" t="s">
        <v>193</v>
      </c>
      <c r="F1492" s="144">
        <v>2030</v>
      </c>
      <c r="G1492" s="147">
        <v>85.06412918461038</v>
      </c>
      <c r="H1492" s="147">
        <v>91.635193999999998</v>
      </c>
      <c r="I1492" s="147">
        <v>98.5488</v>
      </c>
      <c r="J1492" s="147">
        <v>105.457702</v>
      </c>
      <c r="K1492" s="147">
        <v>112.37169999999998</v>
      </c>
    </row>
    <row r="1493" spans="2:11" x14ac:dyDescent="0.2">
      <c r="B1493" s="21" t="str">
        <f t="shared" si="23"/>
        <v>BellevilleWind2035RCP4.5</v>
      </c>
      <c r="C1493" t="s">
        <v>269</v>
      </c>
      <c r="D1493" t="s">
        <v>1</v>
      </c>
      <c r="E1493" s="144" t="s">
        <v>193</v>
      </c>
      <c r="F1493" s="144">
        <v>2035</v>
      </c>
      <c r="G1493" s="147">
        <v>85.031691028108639</v>
      </c>
      <c r="H1493" s="147">
        <v>91.600256999999999</v>
      </c>
      <c r="I1493" s="147">
        <v>98.514499999999998</v>
      </c>
      <c r="J1493" s="147">
        <v>105.42100099999999</v>
      </c>
      <c r="K1493" s="147">
        <v>112.33445999999998</v>
      </c>
    </row>
    <row r="1494" spans="2:11" x14ac:dyDescent="0.2">
      <c r="B1494" s="21" t="str">
        <f t="shared" si="23"/>
        <v>BellevilleWind2040RCP4.5</v>
      </c>
      <c r="C1494" t="s">
        <v>269</v>
      </c>
      <c r="D1494" t="s">
        <v>1</v>
      </c>
      <c r="E1494" s="144" t="s">
        <v>193</v>
      </c>
      <c r="F1494" s="144">
        <v>2040</v>
      </c>
      <c r="G1494" s="147">
        <v>84.999252871606899</v>
      </c>
      <c r="H1494" s="147">
        <v>91.56532</v>
      </c>
      <c r="I1494" s="147">
        <v>98.480199999999996</v>
      </c>
      <c r="J1494" s="147">
        <v>105.3843</v>
      </c>
      <c r="K1494" s="147">
        <v>112.29721999999998</v>
      </c>
    </row>
    <row r="1495" spans="2:11" x14ac:dyDescent="0.2">
      <c r="B1495" s="21" t="str">
        <f t="shared" si="23"/>
        <v>BellevilleWind2045RCP4.5</v>
      </c>
      <c r="C1495" t="s">
        <v>269</v>
      </c>
      <c r="D1495" t="s">
        <v>1</v>
      </c>
      <c r="E1495" s="144" t="s">
        <v>193</v>
      </c>
      <c r="F1495" s="144">
        <v>2045</v>
      </c>
      <c r="G1495" s="147">
        <v>84.966814715105158</v>
      </c>
      <c r="H1495" s="147">
        <v>91.530383</v>
      </c>
      <c r="I1495" s="147">
        <v>98.445899999999995</v>
      </c>
      <c r="J1495" s="147">
        <v>105.347599</v>
      </c>
      <c r="K1495" s="147">
        <v>112.25997999999997</v>
      </c>
    </row>
    <row r="1496" spans="2:11" x14ac:dyDescent="0.2">
      <c r="B1496" s="21" t="str">
        <f t="shared" si="23"/>
        <v>BellevilleWind2050RCP4.5</v>
      </c>
      <c r="C1496" t="s">
        <v>269</v>
      </c>
      <c r="D1496" t="s">
        <v>1</v>
      </c>
      <c r="E1496" s="144" t="s">
        <v>193</v>
      </c>
      <c r="F1496" s="144">
        <v>2050</v>
      </c>
      <c r="G1496" s="147">
        <v>85.054538773122914</v>
      </c>
      <c r="H1496" s="147">
        <v>91.655852400000001</v>
      </c>
      <c r="I1496" s="147">
        <v>98.621319999999997</v>
      </c>
      <c r="J1496" s="147">
        <v>105.562562</v>
      </c>
      <c r="K1496" s="147">
        <v>112.51768079999998</v>
      </c>
    </row>
    <row r="1497" spans="2:11" x14ac:dyDescent="0.2">
      <c r="B1497" s="21" t="str">
        <f t="shared" si="23"/>
        <v>BellevilleWind2055RCP4.5</v>
      </c>
      <c r="C1497" t="s">
        <v>269</v>
      </c>
      <c r="D1497" t="s">
        <v>1</v>
      </c>
      <c r="E1497" s="144" t="s">
        <v>193</v>
      </c>
      <c r="F1497" s="144">
        <v>2055</v>
      </c>
      <c r="G1497" s="147">
        <v>85.174700987642396</v>
      </c>
      <c r="H1497" s="147">
        <v>91.8162588</v>
      </c>
      <c r="I1497" s="147">
        <v>98.831039999999987</v>
      </c>
      <c r="J1497" s="147">
        <v>105.81422599999999</v>
      </c>
      <c r="K1497" s="147">
        <v>112.81262159999999</v>
      </c>
    </row>
    <row r="1498" spans="2:11" x14ac:dyDescent="0.2">
      <c r="B1498" s="21" t="str">
        <f t="shared" si="23"/>
        <v>BellevilleWind2060RCP4.5</v>
      </c>
      <c r="C1498" t="s">
        <v>269</v>
      </c>
      <c r="D1498" t="s">
        <v>1</v>
      </c>
      <c r="E1498" s="144" t="s">
        <v>193</v>
      </c>
      <c r="F1498" s="144">
        <v>2060</v>
      </c>
      <c r="G1498" s="147">
        <v>85.294863202161892</v>
      </c>
      <c r="H1498" s="147">
        <v>91.976665199999999</v>
      </c>
      <c r="I1498" s="147">
        <v>99.040759999999992</v>
      </c>
      <c r="J1498" s="147">
        <v>106.06589</v>
      </c>
      <c r="K1498" s="147">
        <v>113.10756239999998</v>
      </c>
    </row>
    <row r="1499" spans="2:11" x14ac:dyDescent="0.2">
      <c r="B1499" s="21" t="str">
        <f t="shared" si="23"/>
        <v>BellevilleWind2065RCP4.5</v>
      </c>
      <c r="C1499" t="s">
        <v>269</v>
      </c>
      <c r="D1499" t="s">
        <v>1</v>
      </c>
      <c r="E1499" s="144" t="s">
        <v>193</v>
      </c>
      <c r="F1499" s="144">
        <v>2065</v>
      </c>
      <c r="G1499" s="147">
        <v>85.415025416681374</v>
      </c>
      <c r="H1499" s="147">
        <v>92.137071599999999</v>
      </c>
      <c r="I1499" s="147">
        <v>99.250479999999982</v>
      </c>
      <c r="J1499" s="147">
        <v>106.31755399999999</v>
      </c>
      <c r="K1499" s="147">
        <v>113.40250319999998</v>
      </c>
    </row>
    <row r="1500" spans="2:11" x14ac:dyDescent="0.2">
      <c r="B1500" s="21" t="str">
        <f t="shared" si="23"/>
        <v>BellevilleWind2070RCP4.5</v>
      </c>
      <c r="C1500" t="s">
        <v>269</v>
      </c>
      <c r="D1500" t="s">
        <v>1</v>
      </c>
      <c r="E1500" s="144" t="s">
        <v>193</v>
      </c>
      <c r="F1500" s="144">
        <v>2070</v>
      </c>
      <c r="G1500" s="147">
        <v>85.53518763120087</v>
      </c>
      <c r="H1500" s="147">
        <v>92.297477999999998</v>
      </c>
      <c r="I1500" s="147">
        <v>99.460199999999986</v>
      </c>
      <c r="J1500" s="147">
        <v>106.56921799999999</v>
      </c>
      <c r="K1500" s="147">
        <v>113.69744399999999</v>
      </c>
    </row>
    <row r="1501" spans="2:11" x14ac:dyDescent="0.2">
      <c r="B1501" s="21" t="str">
        <f t="shared" si="23"/>
        <v>BellevilleWind2075RCP4.5</v>
      </c>
      <c r="C1501" t="s">
        <v>269</v>
      </c>
      <c r="D1501" t="s">
        <v>1</v>
      </c>
      <c r="E1501" s="144" t="s">
        <v>193</v>
      </c>
      <c r="F1501" s="144">
        <v>2075</v>
      </c>
      <c r="G1501" s="147">
        <v>85.595832880312827</v>
      </c>
      <c r="H1501" s="147">
        <v>92.381022999999999</v>
      </c>
      <c r="I1501" s="147">
        <v>99.571266666666659</v>
      </c>
      <c r="J1501" s="147">
        <v>106.70378833333332</v>
      </c>
      <c r="K1501" s="147">
        <v>113.85571399999999</v>
      </c>
    </row>
    <row r="1502" spans="2:11" x14ac:dyDescent="0.2">
      <c r="B1502" s="21" t="str">
        <f t="shared" si="23"/>
        <v>BellevilleWind2080RCP4.5</v>
      </c>
      <c r="C1502" t="s">
        <v>269</v>
      </c>
      <c r="D1502" t="s">
        <v>1</v>
      </c>
      <c r="E1502" s="144" t="s">
        <v>193</v>
      </c>
      <c r="F1502" s="144">
        <v>2080</v>
      </c>
      <c r="G1502" s="147">
        <v>85.656478129424769</v>
      </c>
      <c r="H1502" s="147">
        <v>92.464568</v>
      </c>
      <c r="I1502" s="147">
        <v>99.682333333333332</v>
      </c>
      <c r="J1502" s="147">
        <v>106.83835866666666</v>
      </c>
      <c r="K1502" s="147">
        <v>114.01398399999999</v>
      </c>
    </row>
    <row r="1503" spans="2:11" x14ac:dyDescent="0.2">
      <c r="B1503" s="21" t="str">
        <f t="shared" si="23"/>
        <v>BellevilleWind2085RCP4.5</v>
      </c>
      <c r="C1503" t="s">
        <v>269</v>
      </c>
      <c r="D1503" t="s">
        <v>1</v>
      </c>
      <c r="E1503" s="144" t="s">
        <v>193</v>
      </c>
      <c r="F1503" s="144">
        <v>2085</v>
      </c>
      <c r="G1503" s="147">
        <v>85.717123378536726</v>
      </c>
      <c r="H1503" s="147">
        <v>92.548113000000001</v>
      </c>
      <c r="I1503" s="147">
        <v>99.793399999999991</v>
      </c>
      <c r="J1503" s="147">
        <v>106.97292899999999</v>
      </c>
      <c r="K1503" s="147">
        <v>114.17225399999998</v>
      </c>
    </row>
    <row r="1504" spans="2:11" x14ac:dyDescent="0.2">
      <c r="B1504" s="21" t="str">
        <f t="shared" si="23"/>
        <v>BellevilleWind2090RCP4.5</v>
      </c>
      <c r="C1504" t="s">
        <v>269</v>
      </c>
      <c r="D1504" t="s">
        <v>1</v>
      </c>
      <c r="E1504" s="144" t="s">
        <v>193</v>
      </c>
      <c r="F1504" s="144">
        <v>2090</v>
      </c>
      <c r="G1504" s="147">
        <v>85.777768627648683</v>
      </c>
      <c r="H1504" s="147">
        <v>92.631658000000002</v>
      </c>
      <c r="I1504" s="147">
        <v>99.904466666666664</v>
      </c>
      <c r="J1504" s="147">
        <v>107.10749933333332</v>
      </c>
      <c r="K1504" s="147">
        <v>114.33052399999998</v>
      </c>
    </row>
    <row r="1505" spans="2:11" x14ac:dyDescent="0.2">
      <c r="B1505" s="21" t="str">
        <f t="shared" si="23"/>
        <v>BellevilleWind2095RCP4.5</v>
      </c>
      <c r="C1505" t="s">
        <v>269</v>
      </c>
      <c r="D1505" t="s">
        <v>1</v>
      </c>
      <c r="E1505" s="144" t="s">
        <v>193</v>
      </c>
      <c r="F1505" s="144">
        <v>2095</v>
      </c>
      <c r="G1505" s="147">
        <v>85.838413876760626</v>
      </c>
      <c r="H1505" s="147">
        <v>92.715203000000002</v>
      </c>
      <c r="I1505" s="147">
        <v>100.01553333333334</v>
      </c>
      <c r="J1505" s="147">
        <v>107.24206966666667</v>
      </c>
      <c r="K1505" s="147">
        <v>114.48879399999998</v>
      </c>
    </row>
    <row r="1506" spans="2:11" x14ac:dyDescent="0.2">
      <c r="B1506" s="21" t="str">
        <f t="shared" si="23"/>
        <v>BellevilleWind2100RCP4.5</v>
      </c>
      <c r="C1506" t="s">
        <v>269</v>
      </c>
      <c r="D1506" t="s">
        <v>1</v>
      </c>
      <c r="E1506" s="144" t="s">
        <v>193</v>
      </c>
      <c r="F1506" s="144">
        <v>2100</v>
      </c>
      <c r="G1506" s="147">
        <v>85.899059125872583</v>
      </c>
      <c r="H1506" s="147">
        <v>92.798748000000003</v>
      </c>
      <c r="I1506" s="147">
        <v>100.12660000000001</v>
      </c>
      <c r="J1506" s="147">
        <v>107.37663999999999</v>
      </c>
      <c r="K1506" s="147">
        <v>114.64706399999999</v>
      </c>
    </row>
    <row r="1507" spans="2:11" x14ac:dyDescent="0.2">
      <c r="B1507" s="21" t="str">
        <f t="shared" si="23"/>
        <v>BellevilleWind2023RCP6.0</v>
      </c>
      <c r="C1507" t="s">
        <v>269</v>
      </c>
      <c r="D1507" t="s">
        <v>1</v>
      </c>
      <c r="E1507" s="144" t="s">
        <v>192</v>
      </c>
      <c r="F1507" s="144">
        <v>2023</v>
      </c>
      <c r="G1507" s="147">
        <v>85.129005497613861</v>
      </c>
      <c r="H1507" s="147">
        <v>91.705067999999997</v>
      </c>
      <c r="I1507" s="147">
        <v>98.617400000000004</v>
      </c>
      <c r="J1507" s="147">
        <v>105.531104</v>
      </c>
      <c r="K1507" s="147">
        <v>112.44617999999998</v>
      </c>
    </row>
    <row r="1508" spans="2:11" x14ac:dyDescent="0.2">
      <c r="B1508" s="21" t="str">
        <f t="shared" si="23"/>
        <v>BellevilleWind2025RCP6.0</v>
      </c>
      <c r="C1508" t="s">
        <v>269</v>
      </c>
      <c r="D1508" t="s">
        <v>1</v>
      </c>
      <c r="E1508" s="144" t="s">
        <v>192</v>
      </c>
      <c r="F1508" s="144">
        <v>2025</v>
      </c>
      <c r="G1508" s="147">
        <v>85.09656734111212</v>
      </c>
      <c r="H1508" s="147">
        <v>91.670130999999998</v>
      </c>
      <c r="I1508" s="147">
        <v>98.583100000000002</v>
      </c>
      <c r="J1508" s="147">
        <v>105.49440300000001</v>
      </c>
      <c r="K1508" s="147">
        <v>112.40893999999999</v>
      </c>
    </row>
    <row r="1509" spans="2:11" x14ac:dyDescent="0.2">
      <c r="B1509" s="21" t="str">
        <f t="shared" si="23"/>
        <v>BellevilleWind2030RCP6.0</v>
      </c>
      <c r="C1509" t="s">
        <v>269</v>
      </c>
      <c r="D1509" t="s">
        <v>1</v>
      </c>
      <c r="E1509" s="144" t="s">
        <v>192</v>
      </c>
      <c r="F1509" s="144">
        <v>2030</v>
      </c>
      <c r="G1509" s="147">
        <v>85.06412918461038</v>
      </c>
      <c r="H1509" s="147">
        <v>91.635193999999998</v>
      </c>
      <c r="I1509" s="147">
        <v>98.5488</v>
      </c>
      <c r="J1509" s="147">
        <v>105.457702</v>
      </c>
      <c r="K1509" s="147">
        <v>112.37169999999998</v>
      </c>
    </row>
    <row r="1510" spans="2:11" x14ac:dyDescent="0.2">
      <c r="B1510" s="21" t="str">
        <f t="shared" si="23"/>
        <v>BellevilleWind2035RCP6.0</v>
      </c>
      <c r="C1510" t="s">
        <v>269</v>
      </c>
      <c r="D1510" t="s">
        <v>1</v>
      </c>
      <c r="E1510" s="144" t="s">
        <v>192</v>
      </c>
      <c r="F1510" s="144">
        <v>2035</v>
      </c>
      <c r="G1510" s="147">
        <v>85.031691028108639</v>
      </c>
      <c r="H1510" s="147">
        <v>91.600256999999999</v>
      </c>
      <c r="I1510" s="147">
        <v>98.514499999999998</v>
      </c>
      <c r="J1510" s="147">
        <v>105.42100099999999</v>
      </c>
      <c r="K1510" s="147">
        <v>112.33445999999998</v>
      </c>
    </row>
    <row r="1511" spans="2:11" x14ac:dyDescent="0.2">
      <c r="B1511" s="21" t="str">
        <f t="shared" si="23"/>
        <v>BellevilleWind2040RCP6.0</v>
      </c>
      <c r="C1511" t="s">
        <v>269</v>
      </c>
      <c r="D1511" t="s">
        <v>1</v>
      </c>
      <c r="E1511" s="144" t="s">
        <v>192</v>
      </c>
      <c r="F1511" s="144">
        <v>2040</v>
      </c>
      <c r="G1511" s="147">
        <v>84.999252871606899</v>
      </c>
      <c r="H1511" s="147">
        <v>91.56532</v>
      </c>
      <c r="I1511" s="147">
        <v>98.480199999999996</v>
      </c>
      <c r="J1511" s="147">
        <v>105.3843</v>
      </c>
      <c r="K1511" s="147">
        <v>112.29721999999998</v>
      </c>
    </row>
    <row r="1512" spans="2:11" x14ac:dyDescent="0.2">
      <c r="B1512" s="21" t="str">
        <f t="shared" si="23"/>
        <v>BellevilleWind2045RCP6.0</v>
      </c>
      <c r="C1512" t="s">
        <v>269</v>
      </c>
      <c r="D1512" t="s">
        <v>1</v>
      </c>
      <c r="E1512" s="144" t="s">
        <v>192</v>
      </c>
      <c r="F1512" s="144">
        <v>2045</v>
      </c>
      <c r="G1512" s="147">
        <v>84.966814715105158</v>
      </c>
      <c r="H1512" s="147">
        <v>91.530383</v>
      </c>
      <c r="I1512" s="147">
        <v>98.445899999999995</v>
      </c>
      <c r="J1512" s="147">
        <v>105.347599</v>
      </c>
      <c r="K1512" s="147">
        <v>112.25997999999997</v>
      </c>
    </row>
    <row r="1513" spans="2:11" x14ac:dyDescent="0.2">
      <c r="B1513" s="21" t="str">
        <f t="shared" si="23"/>
        <v>BellevilleWind2050RCP6.0</v>
      </c>
      <c r="C1513" t="s">
        <v>269</v>
      </c>
      <c r="D1513" t="s">
        <v>1</v>
      </c>
      <c r="E1513" s="144" t="s">
        <v>192</v>
      </c>
      <c r="F1513" s="144">
        <v>2050</v>
      </c>
      <c r="G1513" s="147">
        <v>85.054538773122914</v>
      </c>
      <c r="H1513" s="147">
        <v>91.655852400000001</v>
      </c>
      <c r="I1513" s="147">
        <v>98.621319999999997</v>
      </c>
      <c r="J1513" s="147">
        <v>105.562562</v>
      </c>
      <c r="K1513" s="147">
        <v>112.51768079999998</v>
      </c>
    </row>
    <row r="1514" spans="2:11" x14ac:dyDescent="0.2">
      <c r="B1514" s="21" t="str">
        <f t="shared" si="23"/>
        <v>BellevilleWind2055RCP6.0</v>
      </c>
      <c r="C1514" t="s">
        <v>269</v>
      </c>
      <c r="D1514" t="s">
        <v>1</v>
      </c>
      <c r="E1514" s="144" t="s">
        <v>192</v>
      </c>
      <c r="F1514" s="144">
        <v>2055</v>
      </c>
      <c r="G1514" s="147">
        <v>85.174700987642396</v>
      </c>
      <c r="H1514" s="147">
        <v>91.8162588</v>
      </c>
      <c r="I1514" s="147">
        <v>98.831039999999987</v>
      </c>
      <c r="J1514" s="147">
        <v>105.81422599999999</v>
      </c>
      <c r="K1514" s="147">
        <v>112.81262159999999</v>
      </c>
    </row>
    <row r="1515" spans="2:11" x14ac:dyDescent="0.2">
      <c r="B1515" s="21" t="str">
        <f t="shared" si="23"/>
        <v>BellevilleWind2060RCP6.0</v>
      </c>
      <c r="C1515" t="s">
        <v>269</v>
      </c>
      <c r="D1515" t="s">
        <v>1</v>
      </c>
      <c r="E1515" s="144" t="s">
        <v>192</v>
      </c>
      <c r="F1515" s="144">
        <v>2060</v>
      </c>
      <c r="G1515" s="147">
        <v>85.294863202161892</v>
      </c>
      <c r="H1515" s="147">
        <v>91.976665199999999</v>
      </c>
      <c r="I1515" s="147">
        <v>99.040759999999992</v>
      </c>
      <c r="J1515" s="147">
        <v>106.06589</v>
      </c>
      <c r="K1515" s="147">
        <v>113.10756239999998</v>
      </c>
    </row>
    <row r="1516" spans="2:11" x14ac:dyDescent="0.2">
      <c r="B1516" s="21" t="str">
        <f t="shared" si="23"/>
        <v>BellevilleWind2065RCP6.0</v>
      </c>
      <c r="C1516" t="s">
        <v>269</v>
      </c>
      <c r="D1516" t="s">
        <v>1</v>
      </c>
      <c r="E1516" s="144" t="s">
        <v>192</v>
      </c>
      <c r="F1516" s="144">
        <v>2065</v>
      </c>
      <c r="G1516" s="147">
        <v>85.415025416681374</v>
      </c>
      <c r="H1516" s="147">
        <v>92.137071599999999</v>
      </c>
      <c r="I1516" s="147">
        <v>99.250479999999982</v>
      </c>
      <c r="J1516" s="147">
        <v>106.31755399999999</v>
      </c>
      <c r="K1516" s="147">
        <v>113.40250319999998</v>
      </c>
    </row>
    <row r="1517" spans="2:11" x14ac:dyDescent="0.2">
      <c r="B1517" s="21" t="str">
        <f t="shared" si="23"/>
        <v>BellevilleWind2070RCP6.0</v>
      </c>
      <c r="C1517" t="s">
        <v>269</v>
      </c>
      <c r="D1517" t="s">
        <v>1</v>
      </c>
      <c r="E1517" s="144" t="s">
        <v>192</v>
      </c>
      <c r="F1517" s="144">
        <v>2070</v>
      </c>
      <c r="G1517" s="147">
        <v>85.53518763120087</v>
      </c>
      <c r="H1517" s="147">
        <v>92.297477999999998</v>
      </c>
      <c r="I1517" s="147">
        <v>99.460199999999986</v>
      </c>
      <c r="J1517" s="147">
        <v>106.56921799999999</v>
      </c>
      <c r="K1517" s="147">
        <v>113.69744399999999</v>
      </c>
    </row>
    <row r="1518" spans="2:11" x14ac:dyDescent="0.2">
      <c r="B1518" s="21" t="str">
        <f t="shared" si="23"/>
        <v>BellevilleWind2075RCP6.0</v>
      </c>
      <c r="C1518" t="s">
        <v>269</v>
      </c>
      <c r="D1518" t="s">
        <v>1</v>
      </c>
      <c r="E1518" s="144" t="s">
        <v>192</v>
      </c>
      <c r="F1518" s="144">
        <v>2075</v>
      </c>
      <c r="G1518" s="147">
        <v>85.626155504868791</v>
      </c>
      <c r="H1518" s="147">
        <v>92.422795500000007</v>
      </c>
      <c r="I1518" s="147">
        <v>99.626799999999989</v>
      </c>
      <c r="J1518" s="147">
        <v>106.7710735</v>
      </c>
      <c r="K1518" s="147">
        <v>113.93484899999999</v>
      </c>
    </row>
    <row r="1519" spans="2:11" x14ac:dyDescent="0.2">
      <c r="B1519" s="21" t="str">
        <f t="shared" si="23"/>
        <v>BellevilleWind2080RCP6.0</v>
      </c>
      <c r="C1519" t="s">
        <v>269</v>
      </c>
      <c r="D1519" t="s">
        <v>1</v>
      </c>
      <c r="E1519" s="144" t="s">
        <v>192</v>
      </c>
      <c r="F1519" s="144">
        <v>2080</v>
      </c>
      <c r="G1519" s="147">
        <v>85.717123378536726</v>
      </c>
      <c r="H1519" s="147">
        <v>92.548113000000001</v>
      </c>
      <c r="I1519" s="147">
        <v>99.793399999999991</v>
      </c>
      <c r="J1519" s="147">
        <v>106.97292899999999</v>
      </c>
      <c r="K1519" s="147">
        <v>114.17225399999998</v>
      </c>
    </row>
    <row r="1520" spans="2:11" x14ac:dyDescent="0.2">
      <c r="B1520" s="21" t="str">
        <f t="shared" si="23"/>
        <v>BellevilleWind2085RCP6.0</v>
      </c>
      <c r="C1520" t="s">
        <v>269</v>
      </c>
      <c r="D1520" t="s">
        <v>1</v>
      </c>
      <c r="E1520" s="144" t="s">
        <v>192</v>
      </c>
      <c r="F1520" s="144">
        <v>2085</v>
      </c>
      <c r="G1520" s="147">
        <v>85.808091252204662</v>
      </c>
      <c r="H1520" s="147">
        <v>92.673430499999995</v>
      </c>
      <c r="I1520" s="147">
        <v>99.960000000000008</v>
      </c>
      <c r="J1520" s="147">
        <v>107.17478449999999</v>
      </c>
      <c r="K1520" s="147">
        <v>114.40965899999999</v>
      </c>
    </row>
    <row r="1521" spans="2:11" x14ac:dyDescent="0.2">
      <c r="B1521" s="21" t="str">
        <f t="shared" si="23"/>
        <v>BellevilleWind2090RCP6.0</v>
      </c>
      <c r="C1521" t="s">
        <v>269</v>
      </c>
      <c r="D1521" t="s">
        <v>1</v>
      </c>
      <c r="E1521" s="144" t="s">
        <v>192</v>
      </c>
      <c r="F1521" s="144">
        <v>2090</v>
      </c>
      <c r="G1521" s="147">
        <v>86.189592179757753</v>
      </c>
      <c r="H1521" s="147">
        <v>93.151156</v>
      </c>
      <c r="I1521" s="147">
        <v>100.5578</v>
      </c>
      <c r="J1521" s="147">
        <v>107.87996799999999</v>
      </c>
      <c r="K1521" s="147">
        <v>115.21683599999999</v>
      </c>
    </row>
    <row r="1522" spans="2:11" x14ac:dyDescent="0.2">
      <c r="B1522" s="21" t="str">
        <f t="shared" si="23"/>
        <v>BellevilleWind2095RCP6.0</v>
      </c>
      <c r="C1522" t="s">
        <v>269</v>
      </c>
      <c r="D1522" t="s">
        <v>1</v>
      </c>
      <c r="E1522" s="144" t="s">
        <v>192</v>
      </c>
      <c r="F1522" s="144">
        <v>2095</v>
      </c>
      <c r="G1522" s="147">
        <v>86.480125233642923</v>
      </c>
      <c r="H1522" s="147">
        <v>93.503564000000011</v>
      </c>
      <c r="I1522" s="147">
        <v>100.989</v>
      </c>
      <c r="J1522" s="147">
        <v>108.383296</v>
      </c>
      <c r="K1522" s="147">
        <v>115.78660799999999</v>
      </c>
    </row>
    <row r="1523" spans="2:11" x14ac:dyDescent="0.2">
      <c r="B1523" s="21" t="str">
        <f t="shared" si="23"/>
        <v>BellevilleWind2100RCP6.0</v>
      </c>
      <c r="C1523" t="s">
        <v>269</v>
      </c>
      <c r="D1523" t="s">
        <v>1</v>
      </c>
      <c r="E1523" s="144" t="s">
        <v>192</v>
      </c>
      <c r="F1523" s="144">
        <v>2100</v>
      </c>
      <c r="G1523" s="147">
        <v>86.770658287528093</v>
      </c>
      <c r="H1523" s="147">
        <v>93.855972000000008</v>
      </c>
      <c r="I1523" s="147">
        <v>101.42019999999999</v>
      </c>
      <c r="J1523" s="147">
        <v>108.886624</v>
      </c>
      <c r="K1523" s="147">
        <v>116.35637999999999</v>
      </c>
    </row>
    <row r="1524" spans="2:11" x14ac:dyDescent="0.2">
      <c r="B1524" s="21" t="str">
        <f t="shared" si="23"/>
        <v>BellevilleWind2023RCP8.5</v>
      </c>
      <c r="C1524" t="s">
        <v>269</v>
      </c>
      <c r="D1524" t="s">
        <v>1</v>
      </c>
      <c r="E1524" s="144" t="s">
        <v>191</v>
      </c>
      <c r="F1524" s="144">
        <v>2023</v>
      </c>
      <c r="G1524" s="147">
        <v>85.129005497613861</v>
      </c>
      <c r="H1524" s="147">
        <v>91.705067999999997</v>
      </c>
      <c r="I1524" s="147">
        <v>98.617400000000004</v>
      </c>
      <c r="J1524" s="147">
        <v>105.531104</v>
      </c>
      <c r="K1524" s="147">
        <v>112.44617999999998</v>
      </c>
    </row>
    <row r="1525" spans="2:11" x14ac:dyDescent="0.2">
      <c r="B1525" s="21" t="str">
        <f t="shared" si="23"/>
        <v>BellevilleWind2025RCP8.5</v>
      </c>
      <c r="C1525" t="s">
        <v>269</v>
      </c>
      <c r="D1525" t="s">
        <v>1</v>
      </c>
      <c r="E1525" s="144" t="s">
        <v>191</v>
      </c>
      <c r="F1525" s="144">
        <v>2025</v>
      </c>
      <c r="G1525" s="147">
        <v>85.06412918461038</v>
      </c>
      <c r="H1525" s="147">
        <v>91.635193999999998</v>
      </c>
      <c r="I1525" s="147">
        <v>98.5488</v>
      </c>
      <c r="J1525" s="147">
        <v>105.457702</v>
      </c>
      <c r="K1525" s="147">
        <v>112.37169999999998</v>
      </c>
    </row>
    <row r="1526" spans="2:11" x14ac:dyDescent="0.2">
      <c r="B1526" s="21" t="str">
        <f t="shared" si="23"/>
        <v>BellevilleWind2030RCP8.5</v>
      </c>
      <c r="C1526" t="s">
        <v>269</v>
      </c>
      <c r="D1526" t="s">
        <v>1</v>
      </c>
      <c r="E1526" s="144" t="s">
        <v>191</v>
      </c>
      <c r="F1526" s="144">
        <v>2030</v>
      </c>
      <c r="G1526" s="147">
        <v>84.999252871606899</v>
      </c>
      <c r="H1526" s="147">
        <v>91.56532</v>
      </c>
      <c r="I1526" s="147">
        <v>98.480199999999996</v>
      </c>
      <c r="J1526" s="147">
        <v>105.3843</v>
      </c>
      <c r="K1526" s="147">
        <v>112.29721999999998</v>
      </c>
    </row>
    <row r="1527" spans="2:11" x14ac:dyDescent="0.2">
      <c r="B1527" s="21" t="str">
        <f t="shared" si="23"/>
        <v>BellevilleWind2035RCP8.5</v>
      </c>
      <c r="C1527" t="s">
        <v>269</v>
      </c>
      <c r="D1527" t="s">
        <v>1</v>
      </c>
      <c r="E1527" s="144" t="s">
        <v>191</v>
      </c>
      <c r="F1527" s="144">
        <v>2035</v>
      </c>
      <c r="G1527" s="147">
        <v>84.934376558603418</v>
      </c>
      <c r="H1527" s="147">
        <v>91.495446000000001</v>
      </c>
      <c r="I1527" s="147">
        <v>98.411599999999993</v>
      </c>
      <c r="J1527" s="147">
        <v>105.31089799999999</v>
      </c>
      <c r="K1527" s="147">
        <v>112.22273999999997</v>
      </c>
    </row>
    <row r="1528" spans="2:11" x14ac:dyDescent="0.2">
      <c r="B1528" s="21" t="str">
        <f t="shared" si="23"/>
        <v>BellevilleWind2040RCP8.5</v>
      </c>
      <c r="C1528" t="s">
        <v>269</v>
      </c>
      <c r="D1528" t="s">
        <v>1</v>
      </c>
      <c r="E1528" s="144" t="s">
        <v>191</v>
      </c>
      <c r="F1528" s="144">
        <v>2040</v>
      </c>
      <c r="G1528" s="147">
        <v>85.134646916135907</v>
      </c>
      <c r="H1528" s="147">
        <v>91.762789999999995</v>
      </c>
      <c r="I1528" s="147">
        <v>98.761133333333319</v>
      </c>
      <c r="J1528" s="147">
        <v>105.73033799999999</v>
      </c>
      <c r="K1528" s="147">
        <v>112.71430799999997</v>
      </c>
    </row>
    <row r="1529" spans="2:11" x14ac:dyDescent="0.2">
      <c r="B1529" s="21" t="str">
        <f t="shared" si="23"/>
        <v>BellevilleWind2045RCP8.5</v>
      </c>
      <c r="C1529" t="s">
        <v>269</v>
      </c>
      <c r="D1529" t="s">
        <v>1</v>
      </c>
      <c r="E1529" s="144" t="s">
        <v>191</v>
      </c>
      <c r="F1529" s="144">
        <v>2045</v>
      </c>
      <c r="G1529" s="147">
        <v>85.334917273668381</v>
      </c>
      <c r="H1529" s="147">
        <v>92.030134000000004</v>
      </c>
      <c r="I1529" s="147">
        <v>99.11066666666666</v>
      </c>
      <c r="J1529" s="147">
        <v>106.149778</v>
      </c>
      <c r="K1529" s="147">
        <v>113.20587599999999</v>
      </c>
    </row>
    <row r="1530" spans="2:11" x14ac:dyDescent="0.2">
      <c r="B1530" s="21" t="str">
        <f t="shared" si="23"/>
        <v>BellevilleWind2050RCP8.5</v>
      </c>
      <c r="C1530" t="s">
        <v>269</v>
      </c>
      <c r="D1530" t="s">
        <v>1</v>
      </c>
      <c r="E1530" s="144" t="s">
        <v>191</v>
      </c>
      <c r="F1530" s="144">
        <v>2050</v>
      </c>
      <c r="G1530" s="147">
        <v>85.656478129424769</v>
      </c>
      <c r="H1530" s="147">
        <v>92.464568</v>
      </c>
      <c r="I1530" s="147">
        <v>99.682333333333332</v>
      </c>
      <c r="J1530" s="147">
        <v>106.83835866666666</v>
      </c>
      <c r="K1530" s="147">
        <v>114.01398399999999</v>
      </c>
    </row>
    <row r="1531" spans="2:11" x14ac:dyDescent="0.2">
      <c r="B1531" s="21" t="str">
        <f t="shared" si="23"/>
        <v>BellevilleWind2055RCP8.5</v>
      </c>
      <c r="C1531" t="s">
        <v>269</v>
      </c>
      <c r="D1531" t="s">
        <v>1</v>
      </c>
      <c r="E1531" s="144" t="s">
        <v>191</v>
      </c>
      <c r="F1531" s="144">
        <v>2055</v>
      </c>
      <c r="G1531" s="147">
        <v>85.777768627648683</v>
      </c>
      <c r="H1531" s="147">
        <v>92.631658000000002</v>
      </c>
      <c r="I1531" s="147">
        <v>99.904466666666664</v>
      </c>
      <c r="J1531" s="147">
        <v>107.10749933333332</v>
      </c>
      <c r="K1531" s="147">
        <v>114.33052399999998</v>
      </c>
    </row>
    <row r="1532" spans="2:11" x14ac:dyDescent="0.2">
      <c r="B1532" s="21" t="str">
        <f t="shared" si="23"/>
        <v>BellevilleWind2060RCP8.5</v>
      </c>
      <c r="C1532" t="s">
        <v>269</v>
      </c>
      <c r="D1532" t="s">
        <v>1</v>
      </c>
      <c r="E1532" s="144" t="s">
        <v>191</v>
      </c>
      <c r="F1532" s="144">
        <v>2060</v>
      </c>
      <c r="G1532" s="147">
        <v>86.189592179757753</v>
      </c>
      <c r="H1532" s="147">
        <v>93.151156</v>
      </c>
      <c r="I1532" s="147">
        <v>100.5578</v>
      </c>
      <c r="J1532" s="147">
        <v>107.87996799999999</v>
      </c>
      <c r="K1532" s="147">
        <v>115.21683599999999</v>
      </c>
    </row>
    <row r="1533" spans="2:11" x14ac:dyDescent="0.2">
      <c r="B1533" s="21" t="str">
        <f t="shared" si="23"/>
        <v>BellevilleWind2065RCP8.5</v>
      </c>
      <c r="C1533" t="s">
        <v>269</v>
      </c>
      <c r="D1533" t="s">
        <v>1</v>
      </c>
      <c r="E1533" s="144" t="s">
        <v>191</v>
      </c>
      <c r="F1533" s="144">
        <v>2065</v>
      </c>
      <c r="G1533" s="147">
        <v>86.480125233642923</v>
      </c>
      <c r="H1533" s="147">
        <v>93.503564000000011</v>
      </c>
      <c r="I1533" s="147">
        <v>100.989</v>
      </c>
      <c r="J1533" s="147">
        <v>108.383296</v>
      </c>
      <c r="K1533" s="147">
        <v>115.78660799999999</v>
      </c>
    </row>
    <row r="1534" spans="2:11" x14ac:dyDescent="0.2">
      <c r="B1534" s="21" t="str">
        <f t="shared" si="23"/>
        <v>BellevilleWind2070RCP8.5</v>
      </c>
      <c r="C1534" t="s">
        <v>269</v>
      </c>
      <c r="D1534" t="s">
        <v>1</v>
      </c>
      <c r="E1534" s="144" t="s">
        <v>191</v>
      </c>
      <c r="F1534" s="144">
        <v>2070</v>
      </c>
      <c r="G1534" s="147">
        <v>86.691678428219504</v>
      </c>
      <c r="H1534" s="147">
        <v>93.767870000000002</v>
      </c>
      <c r="I1534" s="147">
        <v>101.31893333333333</v>
      </c>
      <c r="J1534" s="147">
        <v>108.77477333333333</v>
      </c>
      <c r="K1534" s="147">
        <v>116.23721199999999</v>
      </c>
    </row>
    <row r="1535" spans="2:11" x14ac:dyDescent="0.2">
      <c r="B1535" s="21" t="str">
        <f t="shared" si="23"/>
        <v>BellevilleWind2075RCP8.5</v>
      </c>
      <c r="C1535" t="s">
        <v>269</v>
      </c>
      <c r="D1535" t="s">
        <v>1</v>
      </c>
      <c r="E1535" s="144" t="s">
        <v>191</v>
      </c>
      <c r="F1535" s="144">
        <v>2075</v>
      </c>
      <c r="G1535" s="147">
        <v>86.612698568910901</v>
      </c>
      <c r="H1535" s="147">
        <v>93.679767999999996</v>
      </c>
      <c r="I1535" s="147">
        <v>101.21766666666666</v>
      </c>
      <c r="J1535" s="147">
        <v>108.66292266666666</v>
      </c>
      <c r="K1535" s="147">
        <v>116.11804399999998</v>
      </c>
    </row>
    <row r="1536" spans="2:11" x14ac:dyDescent="0.2">
      <c r="B1536" s="21" t="str">
        <f t="shared" si="23"/>
        <v>BellevilleWind2080RCP8.5</v>
      </c>
      <c r="C1536" t="s">
        <v>269</v>
      </c>
      <c r="D1536" t="s">
        <v>1</v>
      </c>
      <c r="E1536" s="144" t="s">
        <v>191</v>
      </c>
      <c r="F1536" s="144">
        <v>2080</v>
      </c>
      <c r="G1536" s="147">
        <v>86.533718709602311</v>
      </c>
      <c r="H1536" s="147">
        <v>93.591665999999989</v>
      </c>
      <c r="I1536" s="147">
        <v>101.1164</v>
      </c>
      <c r="J1536" s="147">
        <v>108.55107199999999</v>
      </c>
      <c r="K1536" s="147">
        <v>115.99887599999998</v>
      </c>
    </row>
    <row r="1537" spans="2:11" x14ac:dyDescent="0.2">
      <c r="B1537" s="21" t="str">
        <f t="shared" si="23"/>
        <v>BellevilleWind2085RCP8.5</v>
      </c>
      <c r="C1537" t="s">
        <v>269</v>
      </c>
      <c r="D1537" t="s">
        <v>1</v>
      </c>
      <c r="E1537" s="144" t="s">
        <v>191</v>
      </c>
      <c r="F1537" s="144">
        <v>2085</v>
      </c>
      <c r="G1537" s="147">
        <v>86.741040840287354</v>
      </c>
      <c r="H1537" s="147">
        <v>93.906098999999998</v>
      </c>
      <c r="I1537" s="147">
        <v>101.56719999999999</v>
      </c>
      <c r="J1537" s="147">
        <v>109.112073</v>
      </c>
      <c r="K1537" s="147">
        <v>116.67478199999999</v>
      </c>
    </row>
    <row r="1538" spans="2:11" x14ac:dyDescent="0.2">
      <c r="B1538" s="21" t="str">
        <f t="shared" si="23"/>
        <v>BellevilleWind2090RCP8.5</v>
      </c>
      <c r="C1538" t="s">
        <v>269</v>
      </c>
      <c r="D1538" t="s">
        <v>1</v>
      </c>
      <c r="E1538" s="144" t="s">
        <v>191</v>
      </c>
      <c r="F1538" s="144">
        <v>2090</v>
      </c>
      <c r="G1538" s="147">
        <v>86.948362970972411</v>
      </c>
      <c r="H1538" s="147">
        <v>94.220532000000006</v>
      </c>
      <c r="I1538" s="147">
        <v>102.01799999999999</v>
      </c>
      <c r="J1538" s="147">
        <v>109.673074</v>
      </c>
      <c r="K1538" s="147">
        <v>117.35068799999999</v>
      </c>
    </row>
    <row r="1539" spans="2:11" x14ac:dyDescent="0.2">
      <c r="B1539" s="21" t="str">
        <f t="shared" si="23"/>
        <v>BellevilleWind2095RCP8.5</v>
      </c>
      <c r="C1539" t="s">
        <v>269</v>
      </c>
      <c r="D1539" t="s">
        <v>1</v>
      </c>
      <c r="E1539" s="144" t="s">
        <v>191</v>
      </c>
      <c r="F1539" s="144">
        <v>2095</v>
      </c>
      <c r="G1539" s="147">
        <v>86.948362970972411</v>
      </c>
      <c r="H1539" s="147">
        <v>94.220532000000006</v>
      </c>
      <c r="I1539" s="147">
        <v>102.01799999999999</v>
      </c>
      <c r="J1539" s="147">
        <v>109.673074</v>
      </c>
      <c r="K1539" s="147">
        <v>117.35068799999999</v>
      </c>
    </row>
    <row r="1540" spans="2:11" x14ac:dyDescent="0.2">
      <c r="B1540" s="21" t="str">
        <f t="shared" si="23"/>
        <v>BellevilleWind2100RCP8.5</v>
      </c>
      <c r="C1540" t="s">
        <v>269</v>
      </c>
      <c r="D1540" t="s">
        <v>1</v>
      </c>
      <c r="E1540" s="144" t="s">
        <v>191</v>
      </c>
      <c r="F1540" s="144">
        <v>2100</v>
      </c>
      <c r="G1540" s="147">
        <v>86.948362970972411</v>
      </c>
      <c r="H1540" s="147">
        <v>94.220532000000006</v>
      </c>
      <c r="I1540" s="147">
        <v>102.01799999999999</v>
      </c>
      <c r="J1540" s="147">
        <v>109.673074</v>
      </c>
      <c r="K1540" s="147">
        <v>117.35068799999999</v>
      </c>
    </row>
    <row r="1541" spans="2:11" x14ac:dyDescent="0.2">
      <c r="B1541" s="21" t="str">
        <f t="shared" si="23"/>
        <v>BelmontIce Accretion2023RCP4.5</v>
      </c>
      <c r="C1541" t="s">
        <v>270</v>
      </c>
      <c r="D1541" t="s">
        <v>486</v>
      </c>
      <c r="E1541" s="144" t="s">
        <v>193</v>
      </c>
      <c r="F1541" s="144">
        <v>2023</v>
      </c>
      <c r="G1541" s="147">
        <v>20.583128107324768</v>
      </c>
      <c r="H1541" s="147">
        <v>24.700799999999997</v>
      </c>
      <c r="I1541" s="147">
        <v>29.91</v>
      </c>
      <c r="J1541" s="147">
        <v>33.866099999999996</v>
      </c>
      <c r="K1541" s="147">
        <v>37.837799999999994</v>
      </c>
    </row>
    <row r="1542" spans="2:11" x14ac:dyDescent="0.2">
      <c r="B1542" s="21" t="str">
        <f t="shared" si="23"/>
        <v>BelmontIce Accretion2025RCP4.5</v>
      </c>
      <c r="C1542" t="s">
        <v>270</v>
      </c>
      <c r="D1542" t="s">
        <v>486</v>
      </c>
      <c r="E1542" s="144" t="s">
        <v>193</v>
      </c>
      <c r="F1542" s="144">
        <v>2025</v>
      </c>
      <c r="G1542" s="147">
        <v>20.461355037048168</v>
      </c>
      <c r="H1542" s="147">
        <v>24.567999999999998</v>
      </c>
      <c r="I1542" s="147">
        <v>29.765000000000001</v>
      </c>
      <c r="J1542" s="147">
        <v>33.713549999999998</v>
      </c>
      <c r="K1542" s="147">
        <v>37.673999999999992</v>
      </c>
    </row>
    <row r="1543" spans="2:11" x14ac:dyDescent="0.2">
      <c r="B1543" s="21" t="str">
        <f t="shared" si="23"/>
        <v>BelmontIce Accretion2030RCP4.5</v>
      </c>
      <c r="C1543" t="s">
        <v>270</v>
      </c>
      <c r="D1543" t="s">
        <v>486</v>
      </c>
      <c r="E1543" s="144" t="s">
        <v>193</v>
      </c>
      <c r="F1543" s="144">
        <v>2030</v>
      </c>
      <c r="G1543" s="147">
        <v>20.339581966771568</v>
      </c>
      <c r="H1543" s="147">
        <v>24.435199999999998</v>
      </c>
      <c r="I1543" s="147">
        <v>29.62</v>
      </c>
      <c r="J1543" s="147">
        <v>33.561</v>
      </c>
      <c r="K1543" s="147">
        <v>37.510199999999998</v>
      </c>
    </row>
    <row r="1544" spans="2:11" x14ac:dyDescent="0.2">
      <c r="B1544" s="21" t="str">
        <f t="shared" si="23"/>
        <v>BelmontIce Accretion2035RCP4.5</v>
      </c>
      <c r="C1544" t="s">
        <v>270</v>
      </c>
      <c r="D1544" t="s">
        <v>486</v>
      </c>
      <c r="E1544" s="144" t="s">
        <v>193</v>
      </c>
      <c r="F1544" s="144">
        <v>2035</v>
      </c>
      <c r="G1544" s="147">
        <v>20.217808896494965</v>
      </c>
      <c r="H1544" s="147">
        <v>24.302399999999999</v>
      </c>
      <c r="I1544" s="147">
        <v>29.475000000000001</v>
      </c>
      <c r="J1544" s="147">
        <v>33.408450000000002</v>
      </c>
      <c r="K1544" s="147">
        <v>37.346399999999996</v>
      </c>
    </row>
    <row r="1545" spans="2:11" x14ac:dyDescent="0.2">
      <c r="B1545" s="21" t="str">
        <f t="shared" si="23"/>
        <v>BelmontIce Accretion2040RCP4.5</v>
      </c>
      <c r="C1545" t="s">
        <v>270</v>
      </c>
      <c r="D1545" t="s">
        <v>486</v>
      </c>
      <c r="E1545" s="144" t="s">
        <v>193</v>
      </c>
      <c r="F1545" s="144">
        <v>2040</v>
      </c>
      <c r="G1545" s="147">
        <v>20.096035826218365</v>
      </c>
      <c r="H1545" s="147">
        <v>24.169599999999996</v>
      </c>
      <c r="I1545" s="147">
        <v>29.33</v>
      </c>
      <c r="J1545" s="147">
        <v>33.255899999999997</v>
      </c>
      <c r="K1545" s="147">
        <v>37.182599999999994</v>
      </c>
    </row>
    <row r="1546" spans="2:11" x14ac:dyDescent="0.2">
      <c r="B1546" s="21" t="str">
        <f t="shared" si="23"/>
        <v>BelmontIce Accretion2045RCP4.5</v>
      </c>
      <c r="C1546" t="s">
        <v>270</v>
      </c>
      <c r="D1546" t="s">
        <v>486</v>
      </c>
      <c r="E1546" s="144" t="s">
        <v>193</v>
      </c>
      <c r="F1546" s="144">
        <v>2045</v>
      </c>
      <c r="G1546" s="147">
        <v>19.974262755941766</v>
      </c>
      <c r="H1546" s="147">
        <v>24.036799999999996</v>
      </c>
      <c r="I1546" s="147">
        <v>29.184999999999999</v>
      </c>
      <c r="J1546" s="147">
        <v>33.103349999999999</v>
      </c>
      <c r="K1546" s="147">
        <v>37.018799999999999</v>
      </c>
    </row>
    <row r="1547" spans="2:11" x14ac:dyDescent="0.2">
      <c r="B1547" s="21" t="str">
        <f t="shared" si="23"/>
        <v>BelmontIce Accretion2050RCP4.5</v>
      </c>
      <c r="C1547" t="s">
        <v>270</v>
      </c>
      <c r="D1547" t="s">
        <v>486</v>
      </c>
      <c r="E1547" s="144" t="s">
        <v>193</v>
      </c>
      <c r="F1547" s="144">
        <v>2050</v>
      </c>
      <c r="G1547" s="147">
        <v>19.464207553011779</v>
      </c>
      <c r="H1547" s="147">
        <v>23.475719999999995</v>
      </c>
      <c r="I1547" s="147">
        <v>28.553999999999998</v>
      </c>
      <c r="J1547" s="147">
        <v>32.421959999999999</v>
      </c>
      <c r="K1547" s="147">
        <v>36.280439999999999</v>
      </c>
    </row>
    <row r="1548" spans="2:11" x14ac:dyDescent="0.2">
      <c r="B1548" s="21" t="str">
        <f t="shared" ref="B1548:B1611" si="24">C1548&amp;D1548&amp;F1548&amp;E1548</f>
        <v>BelmontIce Accretion2055RCP4.5</v>
      </c>
      <c r="C1548" t="s">
        <v>270</v>
      </c>
      <c r="D1548" t="s">
        <v>486</v>
      </c>
      <c r="E1548" s="144" t="s">
        <v>193</v>
      </c>
      <c r="F1548" s="144">
        <v>2055</v>
      </c>
      <c r="G1548" s="147">
        <v>19.075925420358391</v>
      </c>
      <c r="H1548" s="147">
        <v>23.047439999999998</v>
      </c>
      <c r="I1548" s="147">
        <v>28.067999999999998</v>
      </c>
      <c r="J1548" s="147">
        <v>31.89312</v>
      </c>
      <c r="K1548" s="147">
        <v>35.705880000000001</v>
      </c>
    </row>
    <row r="1549" spans="2:11" x14ac:dyDescent="0.2">
      <c r="B1549" s="21" t="str">
        <f t="shared" si="24"/>
        <v>BelmontIce Accretion2060RCP4.5</v>
      </c>
      <c r="C1549" t="s">
        <v>270</v>
      </c>
      <c r="D1549" t="s">
        <v>486</v>
      </c>
      <c r="E1549" s="144" t="s">
        <v>193</v>
      </c>
      <c r="F1549" s="144">
        <v>2060</v>
      </c>
      <c r="G1549" s="147">
        <v>18.687643287705001</v>
      </c>
      <c r="H1549" s="147">
        <v>22.619159999999997</v>
      </c>
      <c r="I1549" s="147">
        <v>27.582000000000001</v>
      </c>
      <c r="J1549" s="147">
        <v>31.364280000000001</v>
      </c>
      <c r="K1549" s="147">
        <v>35.131319999999995</v>
      </c>
    </row>
    <row r="1550" spans="2:11" x14ac:dyDescent="0.2">
      <c r="B1550" s="21" t="str">
        <f t="shared" si="24"/>
        <v>BelmontIce Accretion2065RCP4.5</v>
      </c>
      <c r="C1550" t="s">
        <v>270</v>
      </c>
      <c r="D1550" t="s">
        <v>486</v>
      </c>
      <c r="E1550" s="144" t="s">
        <v>193</v>
      </c>
      <c r="F1550" s="144">
        <v>2065</v>
      </c>
      <c r="G1550" s="147">
        <v>18.299361155051614</v>
      </c>
      <c r="H1550" s="147">
        <v>22.19088</v>
      </c>
      <c r="I1550" s="147">
        <v>27.096</v>
      </c>
      <c r="J1550" s="147">
        <v>30.835439999999998</v>
      </c>
      <c r="K1550" s="147">
        <v>34.556759999999997</v>
      </c>
    </row>
    <row r="1551" spans="2:11" x14ac:dyDescent="0.2">
      <c r="B1551" s="21" t="str">
        <f t="shared" si="24"/>
        <v>BelmontIce Accretion2070RCP4.5</v>
      </c>
      <c r="C1551" t="s">
        <v>270</v>
      </c>
      <c r="D1551" t="s">
        <v>486</v>
      </c>
      <c r="E1551" s="144" t="s">
        <v>193</v>
      </c>
      <c r="F1551" s="144">
        <v>2070</v>
      </c>
      <c r="G1551" s="147">
        <v>17.911079022398226</v>
      </c>
      <c r="H1551" s="147">
        <v>21.762599999999999</v>
      </c>
      <c r="I1551" s="147">
        <v>26.61</v>
      </c>
      <c r="J1551" s="147">
        <v>30.3066</v>
      </c>
      <c r="K1551" s="147">
        <v>33.982199999999999</v>
      </c>
    </row>
    <row r="1552" spans="2:11" x14ac:dyDescent="0.2">
      <c r="B1552" s="21" t="str">
        <f t="shared" si="24"/>
        <v>BelmontIce Accretion2075RCP4.5</v>
      </c>
      <c r="C1552" t="s">
        <v>270</v>
      </c>
      <c r="D1552" t="s">
        <v>486</v>
      </c>
      <c r="E1552" s="144" t="s">
        <v>193</v>
      </c>
      <c r="F1552" s="144">
        <v>2075</v>
      </c>
      <c r="G1552" s="147">
        <v>17.775389029804302</v>
      </c>
      <c r="H1552" s="147">
        <v>21.62565</v>
      </c>
      <c r="I1552" s="147">
        <v>26.47</v>
      </c>
      <c r="J1552" s="147">
        <v>30.159700000000001</v>
      </c>
      <c r="K1552" s="147">
        <v>33.830999999999996</v>
      </c>
    </row>
    <row r="1553" spans="2:11" x14ac:dyDescent="0.2">
      <c r="B1553" s="21" t="str">
        <f t="shared" si="24"/>
        <v>BelmontIce Accretion2080RCP4.5</v>
      </c>
      <c r="C1553" t="s">
        <v>270</v>
      </c>
      <c r="D1553" t="s">
        <v>486</v>
      </c>
      <c r="E1553" s="144" t="s">
        <v>193</v>
      </c>
      <c r="F1553" s="144">
        <v>2080</v>
      </c>
      <c r="G1553" s="147">
        <v>17.639699037210374</v>
      </c>
      <c r="H1553" s="147">
        <v>21.488699999999998</v>
      </c>
      <c r="I1553" s="147">
        <v>26.33</v>
      </c>
      <c r="J1553" s="147">
        <v>30.012799999999999</v>
      </c>
      <c r="K1553" s="147">
        <v>33.6798</v>
      </c>
    </row>
    <row r="1554" spans="2:11" x14ac:dyDescent="0.2">
      <c r="B1554" s="21" t="str">
        <f t="shared" si="24"/>
        <v>BelmontIce Accretion2085RCP4.5</v>
      </c>
      <c r="C1554" t="s">
        <v>270</v>
      </c>
      <c r="D1554" t="s">
        <v>486</v>
      </c>
      <c r="E1554" s="144" t="s">
        <v>193</v>
      </c>
      <c r="F1554" s="144">
        <v>2085</v>
      </c>
      <c r="G1554" s="147">
        <v>17.504009044616449</v>
      </c>
      <c r="H1554" s="147">
        <v>21.351749999999999</v>
      </c>
      <c r="I1554" s="147">
        <v>26.189999999999998</v>
      </c>
      <c r="J1554" s="147">
        <v>29.8659</v>
      </c>
      <c r="K1554" s="147">
        <v>33.528599999999997</v>
      </c>
    </row>
    <row r="1555" spans="2:11" x14ac:dyDescent="0.2">
      <c r="B1555" s="21" t="str">
        <f t="shared" si="24"/>
        <v>BelmontIce Accretion2090RCP4.5</v>
      </c>
      <c r="C1555" t="s">
        <v>270</v>
      </c>
      <c r="D1555" t="s">
        <v>486</v>
      </c>
      <c r="E1555" s="144" t="s">
        <v>193</v>
      </c>
      <c r="F1555" s="144">
        <v>2090</v>
      </c>
      <c r="G1555" s="147">
        <v>17.368319052022525</v>
      </c>
      <c r="H1555" s="147">
        <v>21.2148</v>
      </c>
      <c r="I1555" s="147">
        <v>26.05</v>
      </c>
      <c r="J1555" s="147">
        <v>29.719000000000001</v>
      </c>
      <c r="K1555" s="147">
        <v>33.377399999999994</v>
      </c>
    </row>
    <row r="1556" spans="2:11" x14ac:dyDescent="0.2">
      <c r="B1556" s="21" t="str">
        <f t="shared" si="24"/>
        <v>BelmontIce Accretion2095RCP4.5</v>
      </c>
      <c r="C1556" t="s">
        <v>270</v>
      </c>
      <c r="D1556" t="s">
        <v>486</v>
      </c>
      <c r="E1556" s="144" t="s">
        <v>193</v>
      </c>
      <c r="F1556" s="144">
        <v>2095</v>
      </c>
      <c r="G1556" s="147">
        <v>17.232629059428596</v>
      </c>
      <c r="H1556" s="147">
        <v>21.077849999999998</v>
      </c>
      <c r="I1556" s="147">
        <v>25.91</v>
      </c>
      <c r="J1556" s="147">
        <v>29.572099999999999</v>
      </c>
      <c r="K1556" s="147">
        <v>33.226199999999999</v>
      </c>
    </row>
    <row r="1557" spans="2:11" x14ac:dyDescent="0.2">
      <c r="B1557" s="21" t="str">
        <f t="shared" si="24"/>
        <v>BelmontIce Accretion2100RCP4.5</v>
      </c>
      <c r="C1557" t="s">
        <v>270</v>
      </c>
      <c r="D1557" t="s">
        <v>486</v>
      </c>
      <c r="E1557" s="144" t="s">
        <v>193</v>
      </c>
      <c r="F1557" s="144">
        <v>2100</v>
      </c>
      <c r="G1557" s="147">
        <v>17.096939066834672</v>
      </c>
      <c r="H1557" s="147">
        <v>20.940899999999999</v>
      </c>
      <c r="I1557" s="147">
        <v>25.77</v>
      </c>
      <c r="J1557" s="147">
        <v>29.4252</v>
      </c>
      <c r="K1557" s="147">
        <v>33.074999999999996</v>
      </c>
    </row>
    <row r="1558" spans="2:11" x14ac:dyDescent="0.2">
      <c r="B1558" s="21" t="str">
        <f t="shared" si="24"/>
        <v>BelmontIce Accretion2023RCP6.0</v>
      </c>
      <c r="C1558" t="s">
        <v>270</v>
      </c>
      <c r="D1558" t="s">
        <v>486</v>
      </c>
      <c r="E1558" s="144" t="s">
        <v>192</v>
      </c>
      <c r="F1558" s="144">
        <v>2023</v>
      </c>
      <c r="G1558" s="147">
        <v>20.583128107324768</v>
      </c>
      <c r="H1558" s="147">
        <v>24.700799999999997</v>
      </c>
      <c r="I1558" s="147">
        <v>29.91</v>
      </c>
      <c r="J1558" s="147">
        <v>33.866099999999996</v>
      </c>
      <c r="K1558" s="147">
        <v>37.837799999999994</v>
      </c>
    </row>
    <row r="1559" spans="2:11" x14ac:dyDescent="0.2">
      <c r="B1559" s="21" t="str">
        <f t="shared" si="24"/>
        <v>BelmontIce Accretion2025RCP6.0</v>
      </c>
      <c r="C1559" t="s">
        <v>270</v>
      </c>
      <c r="D1559" t="s">
        <v>486</v>
      </c>
      <c r="E1559" s="144" t="s">
        <v>192</v>
      </c>
      <c r="F1559" s="144">
        <v>2025</v>
      </c>
      <c r="G1559" s="147">
        <v>20.461355037048168</v>
      </c>
      <c r="H1559" s="147">
        <v>24.567999999999998</v>
      </c>
      <c r="I1559" s="147">
        <v>29.765000000000001</v>
      </c>
      <c r="J1559" s="147">
        <v>33.713549999999998</v>
      </c>
      <c r="K1559" s="147">
        <v>37.673999999999992</v>
      </c>
    </row>
    <row r="1560" spans="2:11" x14ac:dyDescent="0.2">
      <c r="B1560" s="21" t="str">
        <f t="shared" si="24"/>
        <v>BelmontIce Accretion2030RCP6.0</v>
      </c>
      <c r="C1560" t="s">
        <v>270</v>
      </c>
      <c r="D1560" t="s">
        <v>486</v>
      </c>
      <c r="E1560" s="144" t="s">
        <v>192</v>
      </c>
      <c r="F1560" s="144">
        <v>2030</v>
      </c>
      <c r="G1560" s="147">
        <v>20.339581966771568</v>
      </c>
      <c r="H1560" s="147">
        <v>24.435199999999998</v>
      </c>
      <c r="I1560" s="147">
        <v>29.62</v>
      </c>
      <c r="J1560" s="147">
        <v>33.561</v>
      </c>
      <c r="K1560" s="147">
        <v>37.510199999999998</v>
      </c>
    </row>
    <row r="1561" spans="2:11" x14ac:dyDescent="0.2">
      <c r="B1561" s="21" t="str">
        <f t="shared" si="24"/>
        <v>BelmontIce Accretion2035RCP6.0</v>
      </c>
      <c r="C1561" t="s">
        <v>270</v>
      </c>
      <c r="D1561" t="s">
        <v>486</v>
      </c>
      <c r="E1561" s="144" t="s">
        <v>192</v>
      </c>
      <c r="F1561" s="144">
        <v>2035</v>
      </c>
      <c r="G1561" s="147">
        <v>20.217808896494965</v>
      </c>
      <c r="H1561" s="147">
        <v>24.302399999999999</v>
      </c>
      <c r="I1561" s="147">
        <v>29.475000000000001</v>
      </c>
      <c r="J1561" s="147">
        <v>33.408450000000002</v>
      </c>
      <c r="K1561" s="147">
        <v>37.346399999999996</v>
      </c>
    </row>
    <row r="1562" spans="2:11" x14ac:dyDescent="0.2">
      <c r="B1562" s="21" t="str">
        <f t="shared" si="24"/>
        <v>BelmontIce Accretion2040RCP6.0</v>
      </c>
      <c r="C1562" t="s">
        <v>270</v>
      </c>
      <c r="D1562" t="s">
        <v>486</v>
      </c>
      <c r="E1562" s="144" t="s">
        <v>192</v>
      </c>
      <c r="F1562" s="144">
        <v>2040</v>
      </c>
      <c r="G1562" s="147">
        <v>20.096035826218365</v>
      </c>
      <c r="H1562" s="147">
        <v>24.169599999999996</v>
      </c>
      <c r="I1562" s="147">
        <v>29.33</v>
      </c>
      <c r="J1562" s="147">
        <v>33.255899999999997</v>
      </c>
      <c r="K1562" s="147">
        <v>37.182599999999994</v>
      </c>
    </row>
    <row r="1563" spans="2:11" x14ac:dyDescent="0.2">
      <c r="B1563" s="21" t="str">
        <f t="shared" si="24"/>
        <v>BelmontIce Accretion2045RCP6.0</v>
      </c>
      <c r="C1563" t="s">
        <v>270</v>
      </c>
      <c r="D1563" t="s">
        <v>486</v>
      </c>
      <c r="E1563" s="144" t="s">
        <v>192</v>
      </c>
      <c r="F1563" s="144">
        <v>2045</v>
      </c>
      <c r="G1563" s="147">
        <v>19.974262755941766</v>
      </c>
      <c r="H1563" s="147">
        <v>24.036799999999996</v>
      </c>
      <c r="I1563" s="147">
        <v>29.184999999999999</v>
      </c>
      <c r="J1563" s="147">
        <v>33.103349999999999</v>
      </c>
      <c r="K1563" s="147">
        <v>37.018799999999999</v>
      </c>
    </row>
    <row r="1564" spans="2:11" x14ac:dyDescent="0.2">
      <c r="B1564" s="21" t="str">
        <f t="shared" si="24"/>
        <v>BelmontIce Accretion2050RCP6.0</v>
      </c>
      <c r="C1564" t="s">
        <v>270</v>
      </c>
      <c r="D1564" t="s">
        <v>486</v>
      </c>
      <c r="E1564" s="144" t="s">
        <v>192</v>
      </c>
      <c r="F1564" s="144">
        <v>2050</v>
      </c>
      <c r="G1564" s="147">
        <v>19.464207553011779</v>
      </c>
      <c r="H1564" s="147">
        <v>23.475719999999995</v>
      </c>
      <c r="I1564" s="147">
        <v>28.553999999999998</v>
      </c>
      <c r="J1564" s="147">
        <v>32.421959999999999</v>
      </c>
      <c r="K1564" s="147">
        <v>36.280439999999999</v>
      </c>
    </row>
    <row r="1565" spans="2:11" x14ac:dyDescent="0.2">
      <c r="B1565" s="21" t="str">
        <f t="shared" si="24"/>
        <v>BelmontIce Accretion2055RCP6.0</v>
      </c>
      <c r="C1565" t="s">
        <v>270</v>
      </c>
      <c r="D1565" t="s">
        <v>486</v>
      </c>
      <c r="E1565" s="144" t="s">
        <v>192</v>
      </c>
      <c r="F1565" s="144">
        <v>2055</v>
      </c>
      <c r="G1565" s="147">
        <v>19.075925420358391</v>
      </c>
      <c r="H1565" s="147">
        <v>23.047439999999998</v>
      </c>
      <c r="I1565" s="147">
        <v>28.067999999999998</v>
      </c>
      <c r="J1565" s="147">
        <v>31.89312</v>
      </c>
      <c r="K1565" s="147">
        <v>35.705880000000001</v>
      </c>
    </row>
    <row r="1566" spans="2:11" x14ac:dyDescent="0.2">
      <c r="B1566" s="21" t="str">
        <f t="shared" si="24"/>
        <v>BelmontIce Accretion2060RCP6.0</v>
      </c>
      <c r="C1566" t="s">
        <v>270</v>
      </c>
      <c r="D1566" t="s">
        <v>486</v>
      </c>
      <c r="E1566" s="144" t="s">
        <v>192</v>
      </c>
      <c r="F1566" s="144">
        <v>2060</v>
      </c>
      <c r="G1566" s="147">
        <v>18.687643287705001</v>
      </c>
      <c r="H1566" s="147">
        <v>22.619159999999997</v>
      </c>
      <c r="I1566" s="147">
        <v>27.582000000000001</v>
      </c>
      <c r="J1566" s="147">
        <v>31.364280000000001</v>
      </c>
      <c r="K1566" s="147">
        <v>35.131319999999995</v>
      </c>
    </row>
    <row r="1567" spans="2:11" x14ac:dyDescent="0.2">
      <c r="B1567" s="21" t="str">
        <f t="shared" si="24"/>
        <v>BelmontIce Accretion2065RCP6.0</v>
      </c>
      <c r="C1567" t="s">
        <v>270</v>
      </c>
      <c r="D1567" t="s">
        <v>486</v>
      </c>
      <c r="E1567" s="144" t="s">
        <v>192</v>
      </c>
      <c r="F1567" s="144">
        <v>2065</v>
      </c>
      <c r="G1567" s="147">
        <v>18.299361155051614</v>
      </c>
      <c r="H1567" s="147">
        <v>22.19088</v>
      </c>
      <c r="I1567" s="147">
        <v>27.096</v>
      </c>
      <c r="J1567" s="147">
        <v>30.835439999999998</v>
      </c>
      <c r="K1567" s="147">
        <v>34.556759999999997</v>
      </c>
    </row>
    <row r="1568" spans="2:11" x14ac:dyDescent="0.2">
      <c r="B1568" s="21" t="str">
        <f t="shared" si="24"/>
        <v>BelmontIce Accretion2070RCP6.0</v>
      </c>
      <c r="C1568" t="s">
        <v>270</v>
      </c>
      <c r="D1568" t="s">
        <v>486</v>
      </c>
      <c r="E1568" s="144" t="s">
        <v>192</v>
      </c>
      <c r="F1568" s="144">
        <v>2070</v>
      </c>
      <c r="G1568" s="147">
        <v>17.911079022398226</v>
      </c>
      <c r="H1568" s="147">
        <v>21.762599999999999</v>
      </c>
      <c r="I1568" s="147">
        <v>26.61</v>
      </c>
      <c r="J1568" s="147">
        <v>30.3066</v>
      </c>
      <c r="K1568" s="147">
        <v>33.982199999999999</v>
      </c>
    </row>
    <row r="1569" spans="2:11" x14ac:dyDescent="0.2">
      <c r="B1569" s="21" t="str">
        <f t="shared" si="24"/>
        <v>BelmontIce Accretion2075RCP6.0</v>
      </c>
      <c r="C1569" t="s">
        <v>270</v>
      </c>
      <c r="D1569" t="s">
        <v>486</v>
      </c>
      <c r="E1569" s="144" t="s">
        <v>192</v>
      </c>
      <c r="F1569" s="144">
        <v>2075</v>
      </c>
      <c r="G1569" s="147">
        <v>17.70754403350734</v>
      </c>
      <c r="H1569" s="147">
        <v>21.557175000000001</v>
      </c>
      <c r="I1569" s="147">
        <v>26.4</v>
      </c>
      <c r="J1569" s="147">
        <v>30.08625</v>
      </c>
      <c r="K1569" s="147">
        <v>33.755399999999995</v>
      </c>
    </row>
    <row r="1570" spans="2:11" x14ac:dyDescent="0.2">
      <c r="B1570" s="21" t="str">
        <f t="shared" si="24"/>
        <v>BelmontIce Accretion2080RCP6.0</v>
      </c>
      <c r="C1570" t="s">
        <v>270</v>
      </c>
      <c r="D1570" t="s">
        <v>486</v>
      </c>
      <c r="E1570" s="144" t="s">
        <v>192</v>
      </c>
      <c r="F1570" s="144">
        <v>2080</v>
      </c>
      <c r="G1570" s="147">
        <v>17.504009044616449</v>
      </c>
      <c r="H1570" s="147">
        <v>21.351749999999999</v>
      </c>
      <c r="I1570" s="147">
        <v>26.189999999999998</v>
      </c>
      <c r="J1570" s="147">
        <v>29.8659</v>
      </c>
      <c r="K1570" s="147">
        <v>33.528599999999997</v>
      </c>
    </row>
    <row r="1571" spans="2:11" x14ac:dyDescent="0.2">
      <c r="B1571" s="21" t="str">
        <f t="shared" si="24"/>
        <v>BelmontIce Accretion2085RCP6.0</v>
      </c>
      <c r="C1571" t="s">
        <v>270</v>
      </c>
      <c r="D1571" t="s">
        <v>486</v>
      </c>
      <c r="E1571" s="144" t="s">
        <v>192</v>
      </c>
      <c r="F1571" s="144">
        <v>2085</v>
      </c>
      <c r="G1571" s="147">
        <v>17.300474055725559</v>
      </c>
      <c r="H1571" s="147">
        <v>21.146324999999997</v>
      </c>
      <c r="I1571" s="147">
        <v>25.98</v>
      </c>
      <c r="J1571" s="147">
        <v>29.64555</v>
      </c>
      <c r="K1571" s="147">
        <v>33.3018</v>
      </c>
    </row>
    <row r="1572" spans="2:11" x14ac:dyDescent="0.2">
      <c r="B1572" s="21" t="str">
        <f t="shared" si="24"/>
        <v>BelmontIce Accretion2090RCP6.0</v>
      </c>
      <c r="C1572" t="s">
        <v>270</v>
      </c>
      <c r="D1572" t="s">
        <v>486</v>
      </c>
      <c r="E1572" s="144" t="s">
        <v>192</v>
      </c>
      <c r="F1572" s="144">
        <v>2090</v>
      </c>
      <c r="G1572" s="147">
        <v>16.609846785728273</v>
      </c>
      <c r="H1572" s="147">
        <v>20.3931</v>
      </c>
      <c r="I1572" s="147">
        <v>25.15</v>
      </c>
      <c r="J1572" s="147">
        <v>28.747199999999999</v>
      </c>
      <c r="K1572" s="147">
        <v>32.331599999999995</v>
      </c>
    </row>
    <row r="1573" spans="2:11" x14ac:dyDescent="0.2">
      <c r="B1573" s="21" t="str">
        <f t="shared" si="24"/>
        <v>BelmontIce Accretion2095RCP6.0</v>
      </c>
      <c r="C1573" t="s">
        <v>270</v>
      </c>
      <c r="D1573" t="s">
        <v>486</v>
      </c>
      <c r="E1573" s="144" t="s">
        <v>192</v>
      </c>
      <c r="F1573" s="144">
        <v>2095</v>
      </c>
      <c r="G1573" s="147">
        <v>16.12275450462187</v>
      </c>
      <c r="H1573" s="147">
        <v>19.845299999999998</v>
      </c>
      <c r="I1573" s="147">
        <v>24.529999999999998</v>
      </c>
      <c r="J1573" s="147">
        <v>28.069200000000002</v>
      </c>
      <c r="K1573" s="147">
        <v>31.588199999999997</v>
      </c>
    </row>
    <row r="1574" spans="2:11" x14ac:dyDescent="0.2">
      <c r="B1574" s="21" t="str">
        <f t="shared" si="24"/>
        <v>BelmontIce Accretion2100RCP6.0</v>
      </c>
      <c r="C1574" t="s">
        <v>270</v>
      </c>
      <c r="D1574" t="s">
        <v>486</v>
      </c>
      <c r="E1574" s="144" t="s">
        <v>192</v>
      </c>
      <c r="F1574" s="144">
        <v>2100</v>
      </c>
      <c r="G1574" s="147">
        <v>15.635662223515469</v>
      </c>
      <c r="H1574" s="147">
        <v>19.297499999999999</v>
      </c>
      <c r="I1574" s="147">
        <v>23.909999999999997</v>
      </c>
      <c r="J1574" s="147">
        <v>27.391200000000001</v>
      </c>
      <c r="K1574" s="147">
        <v>30.844799999999999</v>
      </c>
    </row>
    <row r="1575" spans="2:11" x14ac:dyDescent="0.2">
      <c r="B1575" s="21" t="str">
        <f t="shared" si="24"/>
        <v>BelmontIce Accretion2023RCP8.5</v>
      </c>
      <c r="C1575" t="s">
        <v>270</v>
      </c>
      <c r="D1575" t="s">
        <v>486</v>
      </c>
      <c r="E1575" s="144" t="s">
        <v>191</v>
      </c>
      <c r="F1575" s="144">
        <v>2023</v>
      </c>
      <c r="G1575" s="147">
        <v>20.583128107324768</v>
      </c>
      <c r="H1575" s="147">
        <v>24.700799999999997</v>
      </c>
      <c r="I1575" s="147">
        <v>29.91</v>
      </c>
      <c r="J1575" s="147">
        <v>33.866099999999996</v>
      </c>
      <c r="K1575" s="147">
        <v>37.837799999999994</v>
      </c>
    </row>
    <row r="1576" spans="2:11" x14ac:dyDescent="0.2">
      <c r="B1576" s="21" t="str">
        <f t="shared" si="24"/>
        <v>BelmontIce Accretion2025RCP8.5</v>
      </c>
      <c r="C1576" t="s">
        <v>270</v>
      </c>
      <c r="D1576" t="s">
        <v>486</v>
      </c>
      <c r="E1576" s="144" t="s">
        <v>191</v>
      </c>
      <c r="F1576" s="144">
        <v>2025</v>
      </c>
      <c r="G1576" s="147">
        <v>20.339581966771568</v>
      </c>
      <c r="H1576" s="147">
        <v>24.435199999999998</v>
      </c>
      <c r="I1576" s="147">
        <v>29.62</v>
      </c>
      <c r="J1576" s="147">
        <v>33.561</v>
      </c>
      <c r="K1576" s="147">
        <v>37.510199999999998</v>
      </c>
    </row>
    <row r="1577" spans="2:11" x14ac:dyDescent="0.2">
      <c r="B1577" s="21" t="str">
        <f t="shared" si="24"/>
        <v>BelmontIce Accretion2030RCP8.5</v>
      </c>
      <c r="C1577" t="s">
        <v>270</v>
      </c>
      <c r="D1577" t="s">
        <v>486</v>
      </c>
      <c r="E1577" s="144" t="s">
        <v>191</v>
      </c>
      <c r="F1577" s="144">
        <v>2030</v>
      </c>
      <c r="G1577" s="147">
        <v>20.096035826218365</v>
      </c>
      <c r="H1577" s="147">
        <v>24.169599999999996</v>
      </c>
      <c r="I1577" s="147">
        <v>29.33</v>
      </c>
      <c r="J1577" s="147">
        <v>33.255899999999997</v>
      </c>
      <c r="K1577" s="147">
        <v>37.182599999999994</v>
      </c>
    </row>
    <row r="1578" spans="2:11" x14ac:dyDescent="0.2">
      <c r="B1578" s="21" t="str">
        <f t="shared" si="24"/>
        <v>BelmontIce Accretion2035RCP8.5</v>
      </c>
      <c r="C1578" t="s">
        <v>270</v>
      </c>
      <c r="D1578" t="s">
        <v>486</v>
      </c>
      <c r="E1578" s="144" t="s">
        <v>191</v>
      </c>
      <c r="F1578" s="144">
        <v>2035</v>
      </c>
      <c r="G1578" s="147">
        <v>19.852489685665166</v>
      </c>
      <c r="H1578" s="147">
        <v>23.903999999999996</v>
      </c>
      <c r="I1578" s="147">
        <v>29.04</v>
      </c>
      <c r="J1578" s="147">
        <v>32.950800000000001</v>
      </c>
      <c r="K1578" s="147">
        <v>36.854999999999997</v>
      </c>
    </row>
    <row r="1579" spans="2:11" x14ac:dyDescent="0.2">
      <c r="B1579" s="21" t="str">
        <f t="shared" si="24"/>
        <v>BelmontIce Accretion2040RCP8.5</v>
      </c>
      <c r="C1579" t="s">
        <v>270</v>
      </c>
      <c r="D1579" t="s">
        <v>486</v>
      </c>
      <c r="E1579" s="144" t="s">
        <v>191</v>
      </c>
      <c r="F1579" s="144">
        <v>2040</v>
      </c>
      <c r="G1579" s="147">
        <v>19.205352797909519</v>
      </c>
      <c r="H1579" s="147">
        <v>23.190199999999997</v>
      </c>
      <c r="I1579" s="147">
        <v>28.23</v>
      </c>
      <c r="J1579" s="147">
        <v>32.069400000000002</v>
      </c>
      <c r="K1579" s="147">
        <v>35.897399999999998</v>
      </c>
    </row>
    <row r="1580" spans="2:11" x14ac:dyDescent="0.2">
      <c r="B1580" s="21" t="str">
        <f t="shared" si="24"/>
        <v>BelmontIce Accretion2045RCP8.5</v>
      </c>
      <c r="C1580" t="s">
        <v>270</v>
      </c>
      <c r="D1580" t="s">
        <v>486</v>
      </c>
      <c r="E1580" s="144" t="s">
        <v>191</v>
      </c>
      <c r="F1580" s="144">
        <v>2045</v>
      </c>
      <c r="G1580" s="147">
        <v>18.558215910153873</v>
      </c>
      <c r="H1580" s="147">
        <v>22.476399999999998</v>
      </c>
      <c r="I1580" s="147">
        <v>27.419999999999998</v>
      </c>
      <c r="J1580" s="147">
        <v>31.187999999999999</v>
      </c>
      <c r="K1580" s="147">
        <v>34.939799999999998</v>
      </c>
    </row>
    <row r="1581" spans="2:11" x14ac:dyDescent="0.2">
      <c r="B1581" s="21" t="str">
        <f t="shared" si="24"/>
        <v>BelmontIce Accretion2050RCP8.5</v>
      </c>
      <c r="C1581" t="s">
        <v>270</v>
      </c>
      <c r="D1581" t="s">
        <v>486</v>
      </c>
      <c r="E1581" s="144" t="s">
        <v>191</v>
      </c>
      <c r="F1581" s="144">
        <v>2050</v>
      </c>
      <c r="G1581" s="147">
        <v>17.639699037210374</v>
      </c>
      <c r="H1581" s="147">
        <v>21.488699999999998</v>
      </c>
      <c r="I1581" s="147">
        <v>26.33</v>
      </c>
      <c r="J1581" s="147">
        <v>30.012799999999999</v>
      </c>
      <c r="K1581" s="147">
        <v>33.6798</v>
      </c>
    </row>
    <row r="1582" spans="2:11" x14ac:dyDescent="0.2">
      <c r="B1582" s="21" t="str">
        <f t="shared" si="24"/>
        <v>BelmontIce Accretion2055RCP8.5</v>
      </c>
      <c r="C1582" t="s">
        <v>270</v>
      </c>
      <c r="D1582" t="s">
        <v>486</v>
      </c>
      <c r="E1582" s="144" t="s">
        <v>191</v>
      </c>
      <c r="F1582" s="144">
        <v>2055</v>
      </c>
      <c r="G1582" s="147">
        <v>17.368319052022525</v>
      </c>
      <c r="H1582" s="147">
        <v>21.2148</v>
      </c>
      <c r="I1582" s="147">
        <v>26.05</v>
      </c>
      <c r="J1582" s="147">
        <v>29.719000000000001</v>
      </c>
      <c r="K1582" s="147">
        <v>33.377399999999994</v>
      </c>
    </row>
    <row r="1583" spans="2:11" x14ac:dyDescent="0.2">
      <c r="B1583" s="21" t="str">
        <f t="shared" si="24"/>
        <v>BelmontIce Accretion2060RCP8.5</v>
      </c>
      <c r="C1583" t="s">
        <v>270</v>
      </c>
      <c r="D1583" t="s">
        <v>486</v>
      </c>
      <c r="E1583" s="144" t="s">
        <v>191</v>
      </c>
      <c r="F1583" s="144">
        <v>2060</v>
      </c>
      <c r="G1583" s="147">
        <v>16.609846785728273</v>
      </c>
      <c r="H1583" s="147">
        <v>20.3931</v>
      </c>
      <c r="I1583" s="147">
        <v>25.15</v>
      </c>
      <c r="J1583" s="147">
        <v>28.747199999999999</v>
      </c>
      <c r="K1583" s="147">
        <v>32.331599999999995</v>
      </c>
    </row>
    <row r="1584" spans="2:11" x14ac:dyDescent="0.2">
      <c r="B1584" s="21" t="str">
        <f t="shared" si="24"/>
        <v>BelmontIce Accretion2065RCP8.5</v>
      </c>
      <c r="C1584" t="s">
        <v>270</v>
      </c>
      <c r="D1584" t="s">
        <v>486</v>
      </c>
      <c r="E1584" s="144" t="s">
        <v>191</v>
      </c>
      <c r="F1584" s="144">
        <v>2065</v>
      </c>
      <c r="G1584" s="147">
        <v>16.12275450462187</v>
      </c>
      <c r="H1584" s="147">
        <v>19.845299999999998</v>
      </c>
      <c r="I1584" s="147">
        <v>24.529999999999998</v>
      </c>
      <c r="J1584" s="147">
        <v>28.069200000000002</v>
      </c>
      <c r="K1584" s="147">
        <v>31.588199999999997</v>
      </c>
    </row>
    <row r="1585" spans="2:11" x14ac:dyDescent="0.2">
      <c r="B1585" s="21" t="str">
        <f t="shared" si="24"/>
        <v>BelmontIce Accretion2070RCP8.5</v>
      </c>
      <c r="C1585" t="s">
        <v>270</v>
      </c>
      <c r="D1585" t="s">
        <v>486</v>
      </c>
      <c r="E1585" s="144" t="s">
        <v>191</v>
      </c>
      <c r="F1585" s="144">
        <v>2070</v>
      </c>
      <c r="G1585" s="147">
        <v>15.32253147137564</v>
      </c>
      <c r="H1585" s="147">
        <v>18.965499999999999</v>
      </c>
      <c r="I1585" s="147">
        <v>23.549999999999997</v>
      </c>
      <c r="J1585" s="147">
        <v>26.995699999999999</v>
      </c>
      <c r="K1585" s="147">
        <v>30.428999999999998</v>
      </c>
    </row>
    <row r="1586" spans="2:11" x14ac:dyDescent="0.2">
      <c r="B1586" s="21" t="str">
        <f t="shared" si="24"/>
        <v>BelmontIce Accretion2075RCP8.5</v>
      </c>
      <c r="C1586" t="s">
        <v>270</v>
      </c>
      <c r="D1586" t="s">
        <v>486</v>
      </c>
      <c r="E1586" s="144" t="s">
        <v>191</v>
      </c>
      <c r="F1586" s="144">
        <v>2075</v>
      </c>
      <c r="G1586" s="147">
        <v>15.00940071923581</v>
      </c>
      <c r="H1586" s="147">
        <v>18.633499999999998</v>
      </c>
      <c r="I1586" s="147">
        <v>23.19</v>
      </c>
      <c r="J1586" s="147">
        <v>26.600200000000001</v>
      </c>
      <c r="K1586" s="147">
        <v>30.013200000000001</v>
      </c>
    </row>
    <row r="1587" spans="2:11" x14ac:dyDescent="0.2">
      <c r="B1587" s="21" t="str">
        <f t="shared" si="24"/>
        <v>BelmontIce Accretion2080RCP8.5</v>
      </c>
      <c r="C1587" t="s">
        <v>270</v>
      </c>
      <c r="D1587" t="s">
        <v>486</v>
      </c>
      <c r="E1587" s="144" t="s">
        <v>191</v>
      </c>
      <c r="F1587" s="144">
        <v>2080</v>
      </c>
      <c r="G1587" s="147">
        <v>14.696269967095981</v>
      </c>
      <c r="H1587" s="147">
        <v>18.301499999999997</v>
      </c>
      <c r="I1587" s="147">
        <v>22.830000000000002</v>
      </c>
      <c r="J1587" s="147">
        <v>26.204699999999999</v>
      </c>
      <c r="K1587" s="147">
        <v>29.5974</v>
      </c>
    </row>
    <row r="1588" spans="2:11" x14ac:dyDescent="0.2">
      <c r="B1588" s="21" t="str">
        <f t="shared" si="24"/>
        <v>BelmontIce Accretion2085RCP8.5</v>
      </c>
      <c r="C1588" t="s">
        <v>270</v>
      </c>
      <c r="D1588" t="s">
        <v>486</v>
      </c>
      <c r="E1588" s="144" t="s">
        <v>191</v>
      </c>
      <c r="F1588" s="144">
        <v>2085</v>
      </c>
      <c r="G1588" s="147">
        <v>13.767315402414489</v>
      </c>
      <c r="H1588" s="147">
        <v>17.2059</v>
      </c>
      <c r="I1588" s="147">
        <v>21.51</v>
      </c>
      <c r="J1588" s="147">
        <v>24.730049999999999</v>
      </c>
      <c r="K1588" s="147">
        <v>27.953099999999999</v>
      </c>
    </row>
    <row r="1589" spans="2:11" x14ac:dyDescent="0.2">
      <c r="B1589" s="21" t="str">
        <f t="shared" si="24"/>
        <v>BelmontIce Accretion2090RCP8.5</v>
      </c>
      <c r="C1589" t="s">
        <v>270</v>
      </c>
      <c r="D1589" t="s">
        <v>486</v>
      </c>
      <c r="E1589" s="144" t="s">
        <v>191</v>
      </c>
      <c r="F1589" s="144">
        <v>2090</v>
      </c>
      <c r="G1589" s="147">
        <v>12.838360837732996</v>
      </c>
      <c r="H1589" s="147">
        <v>16.110299999999999</v>
      </c>
      <c r="I1589" s="147">
        <v>20.190000000000001</v>
      </c>
      <c r="J1589" s="147">
        <v>23.255399999999998</v>
      </c>
      <c r="K1589" s="147">
        <v>26.308799999999998</v>
      </c>
    </row>
    <row r="1590" spans="2:11" x14ac:dyDescent="0.2">
      <c r="B1590" s="21" t="str">
        <f t="shared" si="24"/>
        <v>BelmontIce Accretion2095RCP8.5</v>
      </c>
      <c r="C1590" t="s">
        <v>270</v>
      </c>
      <c r="D1590" t="s">
        <v>486</v>
      </c>
      <c r="E1590" s="144" t="s">
        <v>191</v>
      </c>
      <c r="F1590" s="144">
        <v>2095</v>
      </c>
      <c r="G1590" s="147">
        <v>12.838360837732996</v>
      </c>
      <c r="H1590" s="147">
        <v>16.110299999999999</v>
      </c>
      <c r="I1590" s="147">
        <v>20.190000000000001</v>
      </c>
      <c r="J1590" s="147">
        <v>23.255399999999998</v>
      </c>
      <c r="K1590" s="147">
        <v>26.308799999999998</v>
      </c>
    </row>
    <row r="1591" spans="2:11" x14ac:dyDescent="0.2">
      <c r="B1591" s="21" t="str">
        <f t="shared" si="24"/>
        <v>BelmontIce Accretion2100RCP8.5</v>
      </c>
      <c r="C1591" t="s">
        <v>270</v>
      </c>
      <c r="D1591" t="s">
        <v>486</v>
      </c>
      <c r="E1591" s="144" t="s">
        <v>191</v>
      </c>
      <c r="F1591" s="144">
        <v>2100</v>
      </c>
      <c r="G1591" s="147">
        <v>12.838360837732996</v>
      </c>
      <c r="H1591" s="147">
        <v>16.110299999999999</v>
      </c>
      <c r="I1591" s="147">
        <v>20.190000000000001</v>
      </c>
      <c r="J1591" s="147">
        <v>23.255399999999998</v>
      </c>
      <c r="K1591" s="147">
        <v>26.308799999999998</v>
      </c>
    </row>
    <row r="1592" spans="2:11" x14ac:dyDescent="0.2">
      <c r="B1592" s="21" t="str">
        <f t="shared" si="24"/>
        <v>BelmontWind2023RCP4.5</v>
      </c>
      <c r="C1592" t="s">
        <v>270</v>
      </c>
      <c r="D1592" t="s">
        <v>1</v>
      </c>
      <c r="E1592" s="144" t="s">
        <v>193</v>
      </c>
      <c r="F1592" s="144">
        <v>2023</v>
      </c>
      <c r="G1592" s="147">
        <v>88.797424239814347</v>
      </c>
      <c r="H1592" s="147">
        <v>95.789628000000008</v>
      </c>
      <c r="I1592" s="147">
        <v>103.19340000000001</v>
      </c>
      <c r="J1592" s="147">
        <v>110.55881999999998</v>
      </c>
      <c r="K1592" s="147">
        <v>117.93117599999998</v>
      </c>
    </row>
    <row r="1593" spans="2:11" x14ac:dyDescent="0.2">
      <c r="B1593" s="21" t="str">
        <f t="shared" si="24"/>
        <v>BelmontWind2025RCP4.5</v>
      </c>
      <c r="C1593" t="s">
        <v>270</v>
      </c>
      <c r="D1593" t="s">
        <v>1</v>
      </c>
      <c r="E1593" s="144" t="s">
        <v>193</v>
      </c>
      <c r="F1593" s="144">
        <v>2025</v>
      </c>
      <c r="G1593" s="147">
        <v>88.908986169362493</v>
      </c>
      <c r="H1593" s="147">
        <v>95.938242000000002</v>
      </c>
      <c r="I1593" s="147">
        <v>103.38890000000001</v>
      </c>
      <c r="J1593" s="147">
        <v>110.79347099999998</v>
      </c>
      <c r="K1593" s="147">
        <v>118.20637199999999</v>
      </c>
    </row>
    <row r="1594" spans="2:11" x14ac:dyDescent="0.2">
      <c r="B1594" s="21" t="str">
        <f t="shared" si="24"/>
        <v>BelmontWind2030RCP4.5</v>
      </c>
      <c r="C1594" t="s">
        <v>270</v>
      </c>
      <c r="D1594" t="s">
        <v>1</v>
      </c>
      <c r="E1594" s="144" t="s">
        <v>193</v>
      </c>
      <c r="F1594" s="144">
        <v>2030</v>
      </c>
      <c r="G1594" s="147">
        <v>89.020548098910623</v>
      </c>
      <c r="H1594" s="147">
        <v>96.086856000000012</v>
      </c>
      <c r="I1594" s="147">
        <v>103.58440000000002</v>
      </c>
      <c r="J1594" s="147">
        <v>111.028122</v>
      </c>
      <c r="K1594" s="147">
        <v>118.48156799999998</v>
      </c>
    </row>
    <row r="1595" spans="2:11" x14ac:dyDescent="0.2">
      <c r="B1595" s="21" t="str">
        <f t="shared" si="24"/>
        <v>BelmontWind2035RCP4.5</v>
      </c>
      <c r="C1595" t="s">
        <v>270</v>
      </c>
      <c r="D1595" t="s">
        <v>1</v>
      </c>
      <c r="E1595" s="144" t="s">
        <v>193</v>
      </c>
      <c r="F1595" s="144">
        <v>2035</v>
      </c>
      <c r="G1595" s="147">
        <v>89.132110028458754</v>
      </c>
      <c r="H1595" s="147">
        <v>96.235470000000007</v>
      </c>
      <c r="I1595" s="147">
        <v>103.77990000000001</v>
      </c>
      <c r="J1595" s="147">
        <v>111.262773</v>
      </c>
      <c r="K1595" s="147">
        <v>118.75676399999998</v>
      </c>
    </row>
    <row r="1596" spans="2:11" x14ac:dyDescent="0.2">
      <c r="B1596" s="21" t="str">
        <f t="shared" si="24"/>
        <v>BelmontWind2040RCP4.5</v>
      </c>
      <c r="C1596" t="s">
        <v>270</v>
      </c>
      <c r="D1596" t="s">
        <v>1</v>
      </c>
      <c r="E1596" s="144" t="s">
        <v>193</v>
      </c>
      <c r="F1596" s="144">
        <v>2040</v>
      </c>
      <c r="G1596" s="147">
        <v>89.2436719580069</v>
      </c>
      <c r="H1596" s="147">
        <v>96.384084000000001</v>
      </c>
      <c r="I1596" s="147">
        <v>103.97540000000001</v>
      </c>
      <c r="J1596" s="147">
        <v>111.497424</v>
      </c>
      <c r="K1596" s="147">
        <v>119.03195999999998</v>
      </c>
    </row>
    <row r="1597" spans="2:11" x14ac:dyDescent="0.2">
      <c r="B1597" s="21" t="str">
        <f t="shared" si="24"/>
        <v>BelmontWind2045RCP4.5</v>
      </c>
      <c r="C1597" t="s">
        <v>270</v>
      </c>
      <c r="D1597" t="s">
        <v>1</v>
      </c>
      <c r="E1597" s="144" t="s">
        <v>193</v>
      </c>
      <c r="F1597" s="144">
        <v>2045</v>
      </c>
      <c r="G1597" s="147">
        <v>89.355233887555045</v>
      </c>
      <c r="H1597" s="147">
        <v>96.532698000000011</v>
      </c>
      <c r="I1597" s="147">
        <v>104.17090000000002</v>
      </c>
      <c r="J1597" s="147">
        <v>111.73207500000001</v>
      </c>
      <c r="K1597" s="147">
        <v>119.30715599999999</v>
      </c>
    </row>
    <row r="1598" spans="2:11" x14ac:dyDescent="0.2">
      <c r="B1598" s="21" t="str">
        <f t="shared" si="24"/>
        <v>BelmontWind2050RCP4.5</v>
      </c>
      <c r="C1598" t="s">
        <v>270</v>
      </c>
      <c r="D1598" t="s">
        <v>1</v>
      </c>
      <c r="E1598" s="144" t="s">
        <v>193</v>
      </c>
      <c r="F1598" s="144">
        <v>2050</v>
      </c>
      <c r="G1598" s="147">
        <v>89.51964094162598</v>
      </c>
      <c r="H1598" s="147">
        <v>96.755302799999996</v>
      </c>
      <c r="I1598" s="147">
        <v>104.46840000000002</v>
      </c>
      <c r="J1598" s="147">
        <v>112.0933284</v>
      </c>
      <c r="K1598" s="147">
        <v>119.73351599999998</v>
      </c>
    </row>
    <row r="1599" spans="2:11" x14ac:dyDescent="0.2">
      <c r="B1599" s="21" t="str">
        <f t="shared" si="24"/>
        <v>BelmontWind2055RCP4.5</v>
      </c>
      <c r="C1599" t="s">
        <v>270</v>
      </c>
      <c r="D1599" t="s">
        <v>1</v>
      </c>
      <c r="E1599" s="144" t="s">
        <v>193</v>
      </c>
      <c r="F1599" s="144">
        <v>2055</v>
      </c>
      <c r="G1599" s="147">
        <v>89.57248606614877</v>
      </c>
      <c r="H1599" s="147">
        <v>96.8292936</v>
      </c>
      <c r="I1599" s="147">
        <v>104.57040000000001</v>
      </c>
      <c r="J1599" s="147">
        <v>112.2199308</v>
      </c>
      <c r="K1599" s="147">
        <v>119.88467999999997</v>
      </c>
    </row>
    <row r="1600" spans="2:11" x14ac:dyDescent="0.2">
      <c r="B1600" s="21" t="str">
        <f t="shared" si="24"/>
        <v>BelmontWind2060RCP4.5</v>
      </c>
      <c r="C1600" t="s">
        <v>270</v>
      </c>
      <c r="D1600" t="s">
        <v>1</v>
      </c>
      <c r="E1600" s="144" t="s">
        <v>193</v>
      </c>
      <c r="F1600" s="144">
        <v>2060</v>
      </c>
      <c r="G1600" s="147">
        <v>89.625331190671574</v>
      </c>
      <c r="H1600" s="147">
        <v>96.90328439999999</v>
      </c>
      <c r="I1600" s="147">
        <v>104.67240000000001</v>
      </c>
      <c r="J1600" s="147">
        <v>112.34653320000001</v>
      </c>
      <c r="K1600" s="147">
        <v>120.03584399999998</v>
      </c>
    </row>
    <row r="1601" spans="2:11" x14ac:dyDescent="0.2">
      <c r="B1601" s="21" t="str">
        <f t="shared" si="24"/>
        <v>BelmontWind2065RCP4.5</v>
      </c>
      <c r="C1601" t="s">
        <v>270</v>
      </c>
      <c r="D1601" t="s">
        <v>1</v>
      </c>
      <c r="E1601" s="144" t="s">
        <v>193</v>
      </c>
      <c r="F1601" s="144">
        <v>2065</v>
      </c>
      <c r="G1601" s="147">
        <v>89.678176315194364</v>
      </c>
      <c r="H1601" s="147">
        <v>96.977275199999994</v>
      </c>
      <c r="I1601" s="147">
        <v>104.7744</v>
      </c>
      <c r="J1601" s="147">
        <v>112.47313560000001</v>
      </c>
      <c r="K1601" s="147">
        <v>120.18700799999998</v>
      </c>
    </row>
    <row r="1602" spans="2:11" x14ac:dyDescent="0.2">
      <c r="B1602" s="21" t="str">
        <f t="shared" si="24"/>
        <v>BelmontWind2070RCP4.5</v>
      </c>
      <c r="C1602" t="s">
        <v>270</v>
      </c>
      <c r="D1602" t="s">
        <v>1</v>
      </c>
      <c r="E1602" s="144" t="s">
        <v>193</v>
      </c>
      <c r="F1602" s="144">
        <v>2070</v>
      </c>
      <c r="G1602" s="147">
        <v>89.731021439717168</v>
      </c>
      <c r="H1602" s="147">
        <v>97.051265999999984</v>
      </c>
      <c r="I1602" s="147">
        <v>104.8764</v>
      </c>
      <c r="J1602" s="147">
        <v>112.599738</v>
      </c>
      <c r="K1602" s="147">
        <v>120.33817199999997</v>
      </c>
    </row>
    <row r="1603" spans="2:11" x14ac:dyDescent="0.2">
      <c r="B1603" s="21" t="str">
        <f t="shared" si="24"/>
        <v>BelmontWind2075RCP4.5</v>
      </c>
      <c r="C1603" t="s">
        <v>270</v>
      </c>
      <c r="D1603" t="s">
        <v>1</v>
      </c>
      <c r="E1603" s="144" t="s">
        <v>193</v>
      </c>
      <c r="F1603" s="144">
        <v>2075</v>
      </c>
      <c r="G1603" s="147">
        <v>89.886620973034312</v>
      </c>
      <c r="H1603" s="147">
        <v>97.253633999999991</v>
      </c>
      <c r="I1603" s="147">
        <v>105.13820000000001</v>
      </c>
      <c r="J1603" s="147">
        <v>112.910787</v>
      </c>
      <c r="K1603" s="147">
        <v>120.70057799999998</v>
      </c>
    </row>
    <row r="1604" spans="2:11" x14ac:dyDescent="0.2">
      <c r="B1604" s="21" t="str">
        <f t="shared" si="24"/>
        <v>BelmontWind2080RCP4.5</v>
      </c>
      <c r="C1604" t="s">
        <v>270</v>
      </c>
      <c r="D1604" t="s">
        <v>1</v>
      </c>
      <c r="E1604" s="144" t="s">
        <v>193</v>
      </c>
      <c r="F1604" s="144">
        <v>2080</v>
      </c>
      <c r="G1604" s="147">
        <v>90.042220506351455</v>
      </c>
      <c r="H1604" s="147">
        <v>97.456001999999984</v>
      </c>
      <c r="I1604" s="147">
        <v>105.4</v>
      </c>
      <c r="J1604" s="147">
        <v>113.221836</v>
      </c>
      <c r="K1604" s="147">
        <v>121.06298399999999</v>
      </c>
    </row>
    <row r="1605" spans="2:11" x14ac:dyDescent="0.2">
      <c r="B1605" s="21" t="str">
        <f t="shared" si="24"/>
        <v>BelmontWind2085RCP4.5</v>
      </c>
      <c r="C1605" t="s">
        <v>270</v>
      </c>
      <c r="D1605" t="s">
        <v>1</v>
      </c>
      <c r="E1605" s="144" t="s">
        <v>193</v>
      </c>
      <c r="F1605" s="144">
        <v>2085</v>
      </c>
      <c r="G1605" s="147">
        <v>90.197820039668585</v>
      </c>
      <c r="H1605" s="147">
        <v>97.658369999999991</v>
      </c>
      <c r="I1605" s="147">
        <v>105.6618</v>
      </c>
      <c r="J1605" s="147">
        <v>113.53288499999999</v>
      </c>
      <c r="K1605" s="147">
        <v>121.42538999999999</v>
      </c>
    </row>
    <row r="1606" spans="2:11" x14ac:dyDescent="0.2">
      <c r="B1606" s="21" t="str">
        <f t="shared" si="24"/>
        <v>BelmontWind2090RCP4.5</v>
      </c>
      <c r="C1606" t="s">
        <v>270</v>
      </c>
      <c r="D1606" t="s">
        <v>1</v>
      </c>
      <c r="E1606" s="144" t="s">
        <v>193</v>
      </c>
      <c r="F1606" s="144">
        <v>2090</v>
      </c>
      <c r="G1606" s="147">
        <v>90.353419572985729</v>
      </c>
      <c r="H1606" s="147">
        <v>97.860737999999998</v>
      </c>
      <c r="I1606" s="147">
        <v>105.92360000000001</v>
      </c>
      <c r="J1606" s="147">
        <v>113.843934</v>
      </c>
      <c r="K1606" s="147">
        <v>121.78779599999999</v>
      </c>
    </row>
    <row r="1607" spans="2:11" x14ac:dyDescent="0.2">
      <c r="B1607" s="21" t="str">
        <f t="shared" si="24"/>
        <v>BelmontWind2095RCP4.5</v>
      </c>
      <c r="C1607" t="s">
        <v>270</v>
      </c>
      <c r="D1607" t="s">
        <v>1</v>
      </c>
      <c r="E1607" s="144" t="s">
        <v>193</v>
      </c>
      <c r="F1607" s="144">
        <v>2095</v>
      </c>
      <c r="G1607" s="147">
        <v>90.509019106302873</v>
      </c>
      <c r="H1607" s="147">
        <v>98.063105999999991</v>
      </c>
      <c r="I1607" s="147">
        <v>106.18540000000002</v>
      </c>
      <c r="J1607" s="147">
        <v>114.154983</v>
      </c>
      <c r="K1607" s="147">
        <v>122.15020199999999</v>
      </c>
    </row>
    <row r="1608" spans="2:11" x14ac:dyDescent="0.2">
      <c r="B1608" s="21" t="str">
        <f t="shared" si="24"/>
        <v>BelmontWind2100RCP4.5</v>
      </c>
      <c r="C1608" t="s">
        <v>270</v>
      </c>
      <c r="D1608" t="s">
        <v>1</v>
      </c>
      <c r="E1608" s="144" t="s">
        <v>193</v>
      </c>
      <c r="F1608" s="144">
        <v>2100</v>
      </c>
      <c r="G1608" s="147">
        <v>90.664618639620016</v>
      </c>
      <c r="H1608" s="147">
        <v>98.265473999999998</v>
      </c>
      <c r="I1608" s="147">
        <v>106.44720000000001</v>
      </c>
      <c r="J1608" s="147">
        <v>114.466032</v>
      </c>
      <c r="K1608" s="147">
        <v>122.512608</v>
      </c>
    </row>
    <row r="1609" spans="2:11" x14ac:dyDescent="0.2">
      <c r="B1609" s="21" t="str">
        <f t="shared" si="24"/>
        <v>BelmontWind2023RCP6.0</v>
      </c>
      <c r="C1609" t="s">
        <v>270</v>
      </c>
      <c r="D1609" t="s">
        <v>1</v>
      </c>
      <c r="E1609" s="144" t="s">
        <v>192</v>
      </c>
      <c r="F1609" s="144">
        <v>2023</v>
      </c>
      <c r="G1609" s="147">
        <v>88.797424239814347</v>
      </c>
      <c r="H1609" s="147">
        <v>95.789628000000008</v>
      </c>
      <c r="I1609" s="147">
        <v>103.19340000000001</v>
      </c>
      <c r="J1609" s="147">
        <v>110.55881999999998</v>
      </c>
      <c r="K1609" s="147">
        <v>117.93117599999998</v>
      </c>
    </row>
    <row r="1610" spans="2:11" x14ac:dyDescent="0.2">
      <c r="B1610" s="21" t="str">
        <f t="shared" si="24"/>
        <v>BelmontWind2025RCP6.0</v>
      </c>
      <c r="C1610" t="s">
        <v>270</v>
      </c>
      <c r="D1610" t="s">
        <v>1</v>
      </c>
      <c r="E1610" s="144" t="s">
        <v>192</v>
      </c>
      <c r="F1610" s="144">
        <v>2025</v>
      </c>
      <c r="G1610" s="147">
        <v>88.908986169362493</v>
      </c>
      <c r="H1610" s="147">
        <v>95.938242000000002</v>
      </c>
      <c r="I1610" s="147">
        <v>103.38890000000001</v>
      </c>
      <c r="J1610" s="147">
        <v>110.79347099999998</v>
      </c>
      <c r="K1610" s="147">
        <v>118.20637199999999</v>
      </c>
    </row>
    <row r="1611" spans="2:11" x14ac:dyDescent="0.2">
      <c r="B1611" s="21" t="str">
        <f t="shared" si="24"/>
        <v>BelmontWind2030RCP6.0</v>
      </c>
      <c r="C1611" t="s">
        <v>270</v>
      </c>
      <c r="D1611" t="s">
        <v>1</v>
      </c>
      <c r="E1611" s="144" t="s">
        <v>192</v>
      </c>
      <c r="F1611" s="144">
        <v>2030</v>
      </c>
      <c r="G1611" s="147">
        <v>89.020548098910623</v>
      </c>
      <c r="H1611" s="147">
        <v>96.086856000000012</v>
      </c>
      <c r="I1611" s="147">
        <v>103.58440000000002</v>
      </c>
      <c r="J1611" s="147">
        <v>111.028122</v>
      </c>
      <c r="K1611" s="147">
        <v>118.48156799999998</v>
      </c>
    </row>
    <row r="1612" spans="2:11" x14ac:dyDescent="0.2">
      <c r="B1612" s="21" t="str">
        <f t="shared" ref="B1612:B1675" si="25">C1612&amp;D1612&amp;F1612&amp;E1612</f>
        <v>BelmontWind2035RCP6.0</v>
      </c>
      <c r="C1612" t="s">
        <v>270</v>
      </c>
      <c r="D1612" t="s">
        <v>1</v>
      </c>
      <c r="E1612" s="144" t="s">
        <v>192</v>
      </c>
      <c r="F1612" s="144">
        <v>2035</v>
      </c>
      <c r="G1612" s="147">
        <v>89.132110028458754</v>
      </c>
      <c r="H1612" s="147">
        <v>96.235470000000007</v>
      </c>
      <c r="I1612" s="147">
        <v>103.77990000000001</v>
      </c>
      <c r="J1612" s="147">
        <v>111.262773</v>
      </c>
      <c r="K1612" s="147">
        <v>118.75676399999998</v>
      </c>
    </row>
    <row r="1613" spans="2:11" x14ac:dyDescent="0.2">
      <c r="B1613" s="21" t="str">
        <f t="shared" si="25"/>
        <v>BelmontWind2040RCP6.0</v>
      </c>
      <c r="C1613" t="s">
        <v>270</v>
      </c>
      <c r="D1613" t="s">
        <v>1</v>
      </c>
      <c r="E1613" s="144" t="s">
        <v>192</v>
      </c>
      <c r="F1613" s="144">
        <v>2040</v>
      </c>
      <c r="G1613" s="147">
        <v>89.2436719580069</v>
      </c>
      <c r="H1613" s="147">
        <v>96.384084000000001</v>
      </c>
      <c r="I1613" s="147">
        <v>103.97540000000001</v>
      </c>
      <c r="J1613" s="147">
        <v>111.497424</v>
      </c>
      <c r="K1613" s="147">
        <v>119.03195999999998</v>
      </c>
    </row>
    <row r="1614" spans="2:11" x14ac:dyDescent="0.2">
      <c r="B1614" s="21" t="str">
        <f t="shared" si="25"/>
        <v>BelmontWind2045RCP6.0</v>
      </c>
      <c r="C1614" t="s">
        <v>270</v>
      </c>
      <c r="D1614" t="s">
        <v>1</v>
      </c>
      <c r="E1614" s="144" t="s">
        <v>192</v>
      </c>
      <c r="F1614" s="144">
        <v>2045</v>
      </c>
      <c r="G1614" s="147">
        <v>89.355233887555045</v>
      </c>
      <c r="H1614" s="147">
        <v>96.532698000000011</v>
      </c>
      <c r="I1614" s="147">
        <v>104.17090000000002</v>
      </c>
      <c r="J1614" s="147">
        <v>111.73207500000001</v>
      </c>
      <c r="K1614" s="147">
        <v>119.30715599999999</v>
      </c>
    </row>
    <row r="1615" spans="2:11" x14ac:dyDescent="0.2">
      <c r="B1615" s="21" t="str">
        <f t="shared" si="25"/>
        <v>BelmontWind2050RCP6.0</v>
      </c>
      <c r="C1615" t="s">
        <v>270</v>
      </c>
      <c r="D1615" t="s">
        <v>1</v>
      </c>
      <c r="E1615" s="144" t="s">
        <v>192</v>
      </c>
      <c r="F1615" s="144">
        <v>2050</v>
      </c>
      <c r="G1615" s="147">
        <v>89.51964094162598</v>
      </c>
      <c r="H1615" s="147">
        <v>96.755302799999996</v>
      </c>
      <c r="I1615" s="147">
        <v>104.46840000000002</v>
      </c>
      <c r="J1615" s="147">
        <v>112.0933284</v>
      </c>
      <c r="K1615" s="147">
        <v>119.73351599999998</v>
      </c>
    </row>
    <row r="1616" spans="2:11" x14ac:dyDescent="0.2">
      <c r="B1616" s="21" t="str">
        <f t="shared" si="25"/>
        <v>BelmontWind2055RCP6.0</v>
      </c>
      <c r="C1616" t="s">
        <v>270</v>
      </c>
      <c r="D1616" t="s">
        <v>1</v>
      </c>
      <c r="E1616" s="144" t="s">
        <v>192</v>
      </c>
      <c r="F1616" s="144">
        <v>2055</v>
      </c>
      <c r="G1616" s="147">
        <v>89.57248606614877</v>
      </c>
      <c r="H1616" s="147">
        <v>96.8292936</v>
      </c>
      <c r="I1616" s="147">
        <v>104.57040000000001</v>
      </c>
      <c r="J1616" s="147">
        <v>112.2199308</v>
      </c>
      <c r="K1616" s="147">
        <v>119.88467999999997</v>
      </c>
    </row>
    <row r="1617" spans="2:11" x14ac:dyDescent="0.2">
      <c r="B1617" s="21" t="str">
        <f t="shared" si="25"/>
        <v>BelmontWind2060RCP6.0</v>
      </c>
      <c r="C1617" t="s">
        <v>270</v>
      </c>
      <c r="D1617" t="s">
        <v>1</v>
      </c>
      <c r="E1617" s="144" t="s">
        <v>192</v>
      </c>
      <c r="F1617" s="144">
        <v>2060</v>
      </c>
      <c r="G1617" s="147">
        <v>89.625331190671574</v>
      </c>
      <c r="H1617" s="147">
        <v>96.90328439999999</v>
      </c>
      <c r="I1617" s="147">
        <v>104.67240000000001</v>
      </c>
      <c r="J1617" s="147">
        <v>112.34653320000001</v>
      </c>
      <c r="K1617" s="147">
        <v>120.03584399999998</v>
      </c>
    </row>
    <row r="1618" spans="2:11" x14ac:dyDescent="0.2">
      <c r="B1618" s="21" t="str">
        <f t="shared" si="25"/>
        <v>BelmontWind2065RCP6.0</v>
      </c>
      <c r="C1618" t="s">
        <v>270</v>
      </c>
      <c r="D1618" t="s">
        <v>1</v>
      </c>
      <c r="E1618" s="144" t="s">
        <v>192</v>
      </c>
      <c r="F1618" s="144">
        <v>2065</v>
      </c>
      <c r="G1618" s="147">
        <v>89.678176315194364</v>
      </c>
      <c r="H1618" s="147">
        <v>96.977275199999994</v>
      </c>
      <c r="I1618" s="147">
        <v>104.7744</v>
      </c>
      <c r="J1618" s="147">
        <v>112.47313560000001</v>
      </c>
      <c r="K1618" s="147">
        <v>120.18700799999998</v>
      </c>
    </row>
    <row r="1619" spans="2:11" x14ac:dyDescent="0.2">
      <c r="B1619" s="21" t="str">
        <f t="shared" si="25"/>
        <v>BelmontWind2070RCP6.0</v>
      </c>
      <c r="C1619" t="s">
        <v>270</v>
      </c>
      <c r="D1619" t="s">
        <v>1</v>
      </c>
      <c r="E1619" s="144" t="s">
        <v>192</v>
      </c>
      <c r="F1619" s="144">
        <v>2070</v>
      </c>
      <c r="G1619" s="147">
        <v>89.731021439717168</v>
      </c>
      <c r="H1619" s="147">
        <v>97.051265999999984</v>
      </c>
      <c r="I1619" s="147">
        <v>104.8764</v>
      </c>
      <c r="J1619" s="147">
        <v>112.599738</v>
      </c>
      <c r="K1619" s="147">
        <v>120.33817199999997</v>
      </c>
    </row>
    <row r="1620" spans="2:11" x14ac:dyDescent="0.2">
      <c r="B1620" s="21" t="str">
        <f t="shared" si="25"/>
        <v>BelmontWind2075RCP6.0</v>
      </c>
      <c r="C1620" t="s">
        <v>270</v>
      </c>
      <c r="D1620" t="s">
        <v>1</v>
      </c>
      <c r="E1620" s="144" t="s">
        <v>192</v>
      </c>
      <c r="F1620" s="144">
        <v>2075</v>
      </c>
      <c r="G1620" s="147">
        <v>89.964420739692883</v>
      </c>
      <c r="H1620" s="147">
        <v>97.354817999999995</v>
      </c>
      <c r="I1620" s="147">
        <v>105.26910000000001</v>
      </c>
      <c r="J1620" s="147">
        <v>113.0663115</v>
      </c>
      <c r="K1620" s="147">
        <v>120.88178099999998</v>
      </c>
    </row>
    <row r="1621" spans="2:11" x14ac:dyDescent="0.2">
      <c r="B1621" s="21" t="str">
        <f t="shared" si="25"/>
        <v>BelmontWind2080RCP6.0</v>
      </c>
      <c r="C1621" t="s">
        <v>270</v>
      </c>
      <c r="D1621" t="s">
        <v>1</v>
      </c>
      <c r="E1621" s="144" t="s">
        <v>192</v>
      </c>
      <c r="F1621" s="144">
        <v>2080</v>
      </c>
      <c r="G1621" s="147">
        <v>90.197820039668585</v>
      </c>
      <c r="H1621" s="147">
        <v>97.658369999999991</v>
      </c>
      <c r="I1621" s="147">
        <v>105.6618</v>
      </c>
      <c r="J1621" s="147">
        <v>113.53288499999999</v>
      </c>
      <c r="K1621" s="147">
        <v>121.42538999999999</v>
      </c>
    </row>
    <row r="1622" spans="2:11" x14ac:dyDescent="0.2">
      <c r="B1622" s="21" t="str">
        <f t="shared" si="25"/>
        <v>BelmontWind2085RCP6.0</v>
      </c>
      <c r="C1622" t="s">
        <v>270</v>
      </c>
      <c r="D1622" t="s">
        <v>1</v>
      </c>
      <c r="E1622" s="144" t="s">
        <v>192</v>
      </c>
      <c r="F1622" s="144">
        <v>2085</v>
      </c>
      <c r="G1622" s="147">
        <v>90.431219339644301</v>
      </c>
      <c r="H1622" s="147">
        <v>97.961921999999987</v>
      </c>
      <c r="I1622" s="147">
        <v>106.0545</v>
      </c>
      <c r="J1622" s="147">
        <v>113.9994585</v>
      </c>
      <c r="K1622" s="147">
        <v>121.968999</v>
      </c>
    </row>
    <row r="1623" spans="2:11" x14ac:dyDescent="0.2">
      <c r="B1623" s="21" t="str">
        <f t="shared" si="25"/>
        <v>BelmontWind2090RCP6.0</v>
      </c>
      <c r="C1623" t="s">
        <v>270</v>
      </c>
      <c r="D1623" t="s">
        <v>1</v>
      </c>
      <c r="E1623" s="144" t="s">
        <v>192</v>
      </c>
      <c r="F1623" s="144">
        <v>2090</v>
      </c>
      <c r="G1623" s="147">
        <v>91.049213712535959</v>
      </c>
      <c r="H1623" s="147">
        <v>98.755583999999999</v>
      </c>
      <c r="I1623" s="147">
        <v>107.0626</v>
      </c>
      <c r="J1623" s="147">
        <v>115.189994</v>
      </c>
      <c r="K1623" s="147">
        <v>123.349824</v>
      </c>
    </row>
    <row r="1624" spans="2:11" x14ac:dyDescent="0.2">
      <c r="B1624" s="21" t="str">
        <f t="shared" si="25"/>
        <v>BelmontWind2095RCP6.0</v>
      </c>
      <c r="C1624" t="s">
        <v>270</v>
      </c>
      <c r="D1624" t="s">
        <v>1</v>
      </c>
      <c r="E1624" s="144" t="s">
        <v>192</v>
      </c>
      <c r="F1624" s="144">
        <v>2095</v>
      </c>
      <c r="G1624" s="147">
        <v>91.433808785451902</v>
      </c>
      <c r="H1624" s="147">
        <v>99.245693999999986</v>
      </c>
      <c r="I1624" s="147">
        <v>107.67800000000001</v>
      </c>
      <c r="J1624" s="147">
        <v>115.913956</v>
      </c>
      <c r="K1624" s="147">
        <v>124.18703999999998</v>
      </c>
    </row>
    <row r="1625" spans="2:11" x14ac:dyDescent="0.2">
      <c r="B1625" s="21" t="str">
        <f t="shared" si="25"/>
        <v>BelmontWind2100RCP6.0</v>
      </c>
      <c r="C1625" t="s">
        <v>270</v>
      </c>
      <c r="D1625" t="s">
        <v>1</v>
      </c>
      <c r="E1625" s="144" t="s">
        <v>192</v>
      </c>
      <c r="F1625" s="144">
        <v>2100</v>
      </c>
      <c r="G1625" s="147">
        <v>91.818403858367844</v>
      </c>
      <c r="H1625" s="147">
        <v>99.735803999999987</v>
      </c>
      <c r="I1625" s="147">
        <v>108.29340000000001</v>
      </c>
      <c r="J1625" s="147">
        <v>116.637918</v>
      </c>
      <c r="K1625" s="147">
        <v>125.02425599999998</v>
      </c>
    </row>
    <row r="1626" spans="2:11" x14ac:dyDescent="0.2">
      <c r="B1626" s="21" t="str">
        <f t="shared" si="25"/>
        <v>BelmontWind2023RCP8.5</v>
      </c>
      <c r="C1626" t="s">
        <v>270</v>
      </c>
      <c r="D1626" t="s">
        <v>1</v>
      </c>
      <c r="E1626" s="144" t="s">
        <v>191</v>
      </c>
      <c r="F1626" s="144">
        <v>2023</v>
      </c>
      <c r="G1626" s="147">
        <v>88.797424239814347</v>
      </c>
      <c r="H1626" s="147">
        <v>95.789628000000008</v>
      </c>
      <c r="I1626" s="147">
        <v>103.19340000000001</v>
      </c>
      <c r="J1626" s="147">
        <v>110.55881999999998</v>
      </c>
      <c r="K1626" s="147">
        <v>117.93117599999998</v>
      </c>
    </row>
    <row r="1627" spans="2:11" x14ac:dyDescent="0.2">
      <c r="B1627" s="21" t="str">
        <f t="shared" si="25"/>
        <v>BelmontWind2025RCP8.5</v>
      </c>
      <c r="C1627" t="s">
        <v>270</v>
      </c>
      <c r="D1627" t="s">
        <v>1</v>
      </c>
      <c r="E1627" s="144" t="s">
        <v>191</v>
      </c>
      <c r="F1627" s="144">
        <v>2025</v>
      </c>
      <c r="G1627" s="147">
        <v>89.020548098910623</v>
      </c>
      <c r="H1627" s="147">
        <v>96.086856000000012</v>
      </c>
      <c r="I1627" s="147">
        <v>103.58440000000002</v>
      </c>
      <c r="J1627" s="147">
        <v>111.028122</v>
      </c>
      <c r="K1627" s="147">
        <v>118.48156799999998</v>
      </c>
    </row>
    <row r="1628" spans="2:11" x14ac:dyDescent="0.2">
      <c r="B1628" s="21" t="str">
        <f t="shared" si="25"/>
        <v>BelmontWind2030RCP8.5</v>
      </c>
      <c r="C1628" t="s">
        <v>270</v>
      </c>
      <c r="D1628" t="s">
        <v>1</v>
      </c>
      <c r="E1628" s="144" t="s">
        <v>191</v>
      </c>
      <c r="F1628" s="144">
        <v>2030</v>
      </c>
      <c r="G1628" s="147">
        <v>89.2436719580069</v>
      </c>
      <c r="H1628" s="147">
        <v>96.384084000000001</v>
      </c>
      <c r="I1628" s="147">
        <v>103.97540000000001</v>
      </c>
      <c r="J1628" s="147">
        <v>111.497424</v>
      </c>
      <c r="K1628" s="147">
        <v>119.03195999999998</v>
      </c>
    </row>
    <row r="1629" spans="2:11" x14ac:dyDescent="0.2">
      <c r="B1629" s="21" t="str">
        <f t="shared" si="25"/>
        <v>BelmontWind2035RCP8.5</v>
      </c>
      <c r="C1629" t="s">
        <v>270</v>
      </c>
      <c r="D1629" t="s">
        <v>1</v>
      </c>
      <c r="E1629" s="144" t="s">
        <v>191</v>
      </c>
      <c r="F1629" s="144">
        <v>2035</v>
      </c>
      <c r="G1629" s="147">
        <v>89.466795817103176</v>
      </c>
      <c r="H1629" s="147">
        <v>96.681312000000005</v>
      </c>
      <c r="I1629" s="147">
        <v>104.36640000000001</v>
      </c>
      <c r="J1629" s="147">
        <v>111.96672600000001</v>
      </c>
      <c r="K1629" s="147">
        <v>119.58235199999999</v>
      </c>
    </row>
    <row r="1630" spans="2:11" x14ac:dyDescent="0.2">
      <c r="B1630" s="21" t="str">
        <f t="shared" si="25"/>
        <v>BelmontWind2040RCP8.5</v>
      </c>
      <c r="C1630" t="s">
        <v>270</v>
      </c>
      <c r="D1630" t="s">
        <v>1</v>
      </c>
      <c r="E1630" s="144" t="s">
        <v>191</v>
      </c>
      <c r="F1630" s="144">
        <v>2040</v>
      </c>
      <c r="G1630" s="147">
        <v>89.554871024641173</v>
      </c>
      <c r="H1630" s="147">
        <v>96.804630000000003</v>
      </c>
      <c r="I1630" s="147">
        <v>104.53640000000001</v>
      </c>
      <c r="J1630" s="147">
        <v>112.17773000000001</v>
      </c>
      <c r="K1630" s="147">
        <v>119.83429199999998</v>
      </c>
    </row>
    <row r="1631" spans="2:11" x14ac:dyDescent="0.2">
      <c r="B1631" s="21" t="str">
        <f t="shared" si="25"/>
        <v>BelmontWind2045RCP8.5</v>
      </c>
      <c r="C1631" t="s">
        <v>270</v>
      </c>
      <c r="D1631" t="s">
        <v>1</v>
      </c>
      <c r="E1631" s="144" t="s">
        <v>191</v>
      </c>
      <c r="F1631" s="144">
        <v>2045</v>
      </c>
      <c r="G1631" s="147">
        <v>89.64294623217917</v>
      </c>
      <c r="H1631" s="147">
        <v>96.927947999999986</v>
      </c>
      <c r="I1631" s="147">
        <v>104.7064</v>
      </c>
      <c r="J1631" s="147">
        <v>112.388734</v>
      </c>
      <c r="K1631" s="147">
        <v>120.08623199999998</v>
      </c>
    </row>
    <row r="1632" spans="2:11" x14ac:dyDescent="0.2">
      <c r="B1632" s="21" t="str">
        <f t="shared" si="25"/>
        <v>BelmontWind2050RCP8.5</v>
      </c>
      <c r="C1632" t="s">
        <v>270</v>
      </c>
      <c r="D1632" t="s">
        <v>1</v>
      </c>
      <c r="E1632" s="144" t="s">
        <v>191</v>
      </c>
      <c r="F1632" s="144">
        <v>2050</v>
      </c>
      <c r="G1632" s="147">
        <v>90.042220506351455</v>
      </c>
      <c r="H1632" s="147">
        <v>97.456001999999984</v>
      </c>
      <c r="I1632" s="147">
        <v>105.4</v>
      </c>
      <c r="J1632" s="147">
        <v>113.221836</v>
      </c>
      <c r="K1632" s="147">
        <v>121.06298399999999</v>
      </c>
    </row>
    <row r="1633" spans="2:11" x14ac:dyDescent="0.2">
      <c r="B1633" s="21" t="str">
        <f t="shared" si="25"/>
        <v>BelmontWind2055RCP8.5</v>
      </c>
      <c r="C1633" t="s">
        <v>270</v>
      </c>
      <c r="D1633" t="s">
        <v>1</v>
      </c>
      <c r="E1633" s="144" t="s">
        <v>191</v>
      </c>
      <c r="F1633" s="144">
        <v>2055</v>
      </c>
      <c r="G1633" s="147">
        <v>90.353419572985729</v>
      </c>
      <c r="H1633" s="147">
        <v>97.860737999999998</v>
      </c>
      <c r="I1633" s="147">
        <v>105.92360000000001</v>
      </c>
      <c r="J1633" s="147">
        <v>113.843934</v>
      </c>
      <c r="K1633" s="147">
        <v>121.78779599999999</v>
      </c>
    </row>
    <row r="1634" spans="2:11" x14ac:dyDescent="0.2">
      <c r="B1634" s="21" t="str">
        <f t="shared" si="25"/>
        <v>BelmontWind2060RCP8.5</v>
      </c>
      <c r="C1634" t="s">
        <v>270</v>
      </c>
      <c r="D1634" t="s">
        <v>1</v>
      </c>
      <c r="E1634" s="144" t="s">
        <v>191</v>
      </c>
      <c r="F1634" s="144">
        <v>2060</v>
      </c>
      <c r="G1634" s="147">
        <v>91.049213712535959</v>
      </c>
      <c r="H1634" s="147">
        <v>98.755583999999999</v>
      </c>
      <c r="I1634" s="147">
        <v>107.0626</v>
      </c>
      <c r="J1634" s="147">
        <v>115.189994</v>
      </c>
      <c r="K1634" s="147">
        <v>123.349824</v>
      </c>
    </row>
    <row r="1635" spans="2:11" x14ac:dyDescent="0.2">
      <c r="B1635" s="21" t="str">
        <f t="shared" si="25"/>
        <v>BelmontWind2065RCP8.5</v>
      </c>
      <c r="C1635" t="s">
        <v>270</v>
      </c>
      <c r="D1635" t="s">
        <v>1</v>
      </c>
      <c r="E1635" s="144" t="s">
        <v>191</v>
      </c>
      <c r="F1635" s="144">
        <v>2065</v>
      </c>
      <c r="G1635" s="147">
        <v>91.433808785451902</v>
      </c>
      <c r="H1635" s="147">
        <v>99.245693999999986</v>
      </c>
      <c r="I1635" s="147">
        <v>107.67800000000001</v>
      </c>
      <c r="J1635" s="147">
        <v>115.913956</v>
      </c>
      <c r="K1635" s="147">
        <v>124.18703999999998</v>
      </c>
    </row>
    <row r="1636" spans="2:11" x14ac:dyDescent="0.2">
      <c r="B1636" s="21" t="str">
        <f t="shared" si="25"/>
        <v>BelmontWind2070RCP8.5</v>
      </c>
      <c r="C1636" t="s">
        <v>270</v>
      </c>
      <c r="D1636" t="s">
        <v>1</v>
      </c>
      <c r="E1636" s="144" t="s">
        <v>191</v>
      </c>
      <c r="F1636" s="144">
        <v>2070</v>
      </c>
      <c r="G1636" s="147">
        <v>92.056206918720449</v>
      </c>
      <c r="H1636" s="147">
        <v>100.03303199999999</v>
      </c>
      <c r="I1636" s="147">
        <v>108.6708</v>
      </c>
      <c r="J1636" s="147">
        <v>117.085392</v>
      </c>
      <c r="K1636" s="147">
        <v>125.53976399999998</v>
      </c>
    </row>
    <row r="1637" spans="2:11" x14ac:dyDescent="0.2">
      <c r="B1637" s="21" t="str">
        <f t="shared" si="25"/>
        <v>BelmontWind2075RCP8.5</v>
      </c>
      <c r="C1637" t="s">
        <v>270</v>
      </c>
      <c r="D1637" t="s">
        <v>1</v>
      </c>
      <c r="E1637" s="144" t="s">
        <v>191</v>
      </c>
      <c r="F1637" s="144">
        <v>2075</v>
      </c>
      <c r="G1637" s="147">
        <v>92.294009979073067</v>
      </c>
      <c r="H1637" s="147">
        <v>100.33026</v>
      </c>
      <c r="I1637" s="147">
        <v>109.04820000000001</v>
      </c>
      <c r="J1637" s="147">
        <v>117.532866</v>
      </c>
      <c r="K1637" s="147">
        <v>126.05527199999999</v>
      </c>
    </row>
    <row r="1638" spans="2:11" x14ac:dyDescent="0.2">
      <c r="B1638" s="21" t="str">
        <f t="shared" si="25"/>
        <v>BelmontWind2080RCP8.5</v>
      </c>
      <c r="C1638" t="s">
        <v>270</v>
      </c>
      <c r="D1638" t="s">
        <v>1</v>
      </c>
      <c r="E1638" s="144" t="s">
        <v>191</v>
      </c>
      <c r="F1638" s="144">
        <v>2080</v>
      </c>
      <c r="G1638" s="147">
        <v>92.531813039425671</v>
      </c>
      <c r="H1638" s="147">
        <v>100.627488</v>
      </c>
      <c r="I1638" s="147">
        <v>109.4256</v>
      </c>
      <c r="J1638" s="147">
        <v>117.98034</v>
      </c>
      <c r="K1638" s="147">
        <v>126.57077999999998</v>
      </c>
    </row>
    <row r="1639" spans="2:11" x14ac:dyDescent="0.2">
      <c r="B1639" s="21" t="str">
        <f t="shared" si="25"/>
        <v>BelmontWind2085RCP8.5</v>
      </c>
      <c r="C1639" t="s">
        <v>270</v>
      </c>
      <c r="D1639" t="s">
        <v>1</v>
      </c>
      <c r="E1639" s="144" t="s">
        <v>191</v>
      </c>
      <c r="F1639" s="144">
        <v>2085</v>
      </c>
      <c r="G1639" s="147">
        <v>92.936958994100479</v>
      </c>
      <c r="H1639" s="147">
        <v>101.16344700000001</v>
      </c>
      <c r="I1639" s="147">
        <v>110.1294</v>
      </c>
      <c r="J1639" s="147">
        <v>118.820718</v>
      </c>
      <c r="K1639" s="147">
        <v>127.55915999999998</v>
      </c>
    </row>
    <row r="1640" spans="2:11" x14ac:dyDescent="0.2">
      <c r="B1640" s="21" t="str">
        <f t="shared" si="25"/>
        <v>BelmontWind2090RCP8.5</v>
      </c>
      <c r="C1640" t="s">
        <v>270</v>
      </c>
      <c r="D1640" t="s">
        <v>1</v>
      </c>
      <c r="E1640" s="144" t="s">
        <v>191</v>
      </c>
      <c r="F1640" s="144">
        <v>2090</v>
      </c>
      <c r="G1640" s="147">
        <v>93.342104948775301</v>
      </c>
      <c r="H1640" s="147">
        <v>101.69940600000001</v>
      </c>
      <c r="I1640" s="147">
        <v>110.83320000000001</v>
      </c>
      <c r="J1640" s="147">
        <v>119.661096</v>
      </c>
      <c r="K1640" s="147">
        <v>128.54753999999997</v>
      </c>
    </row>
    <row r="1641" spans="2:11" x14ac:dyDescent="0.2">
      <c r="B1641" s="21" t="str">
        <f t="shared" si="25"/>
        <v>BelmontWind2095RCP8.5</v>
      </c>
      <c r="C1641" t="s">
        <v>270</v>
      </c>
      <c r="D1641" t="s">
        <v>1</v>
      </c>
      <c r="E1641" s="144" t="s">
        <v>191</v>
      </c>
      <c r="F1641" s="144">
        <v>2095</v>
      </c>
      <c r="G1641" s="147">
        <v>93.342104948775301</v>
      </c>
      <c r="H1641" s="147">
        <v>101.69940600000001</v>
      </c>
      <c r="I1641" s="147">
        <v>110.83320000000001</v>
      </c>
      <c r="J1641" s="147">
        <v>119.661096</v>
      </c>
      <c r="K1641" s="147">
        <v>128.54753999999997</v>
      </c>
    </row>
    <row r="1642" spans="2:11" x14ac:dyDescent="0.2">
      <c r="B1642" s="21" t="str">
        <f t="shared" si="25"/>
        <v>BelmontWind2100RCP8.5</v>
      </c>
      <c r="C1642" t="s">
        <v>270</v>
      </c>
      <c r="D1642" t="s">
        <v>1</v>
      </c>
      <c r="E1642" s="144" t="s">
        <v>191</v>
      </c>
      <c r="F1642" s="144">
        <v>2100</v>
      </c>
      <c r="G1642" s="147">
        <v>93.342104948775301</v>
      </c>
      <c r="H1642" s="147">
        <v>101.69940600000001</v>
      </c>
      <c r="I1642" s="147">
        <v>110.83320000000001</v>
      </c>
      <c r="J1642" s="147">
        <v>119.661096</v>
      </c>
      <c r="K1642" s="147">
        <v>128.54753999999997</v>
      </c>
    </row>
    <row r="1643" spans="2:11" x14ac:dyDescent="0.2">
      <c r="B1643" s="21" t="str">
        <f t="shared" si="25"/>
        <v>BowmanvilleIce Accretion2023RCP4.5</v>
      </c>
      <c r="C1643" t="s">
        <v>271</v>
      </c>
      <c r="D1643" t="s">
        <v>486</v>
      </c>
      <c r="E1643" s="144" t="s">
        <v>193</v>
      </c>
      <c r="F1643" s="144">
        <v>2023</v>
      </c>
      <c r="G1643" s="147">
        <v>16.961249074240744</v>
      </c>
      <c r="H1643" s="147">
        <v>20.35575</v>
      </c>
      <c r="I1643" s="147">
        <v>24.65</v>
      </c>
      <c r="J1643" s="147">
        <v>27.910999999999998</v>
      </c>
      <c r="K1643" s="147">
        <v>31.184999999999999</v>
      </c>
    </row>
    <row r="1644" spans="2:11" x14ac:dyDescent="0.2">
      <c r="B1644" s="21" t="str">
        <f t="shared" si="25"/>
        <v>BowmanvilleIce Accretion2025RCP4.5</v>
      </c>
      <c r="C1644" t="s">
        <v>271</v>
      </c>
      <c r="D1644" t="s">
        <v>486</v>
      </c>
      <c r="E1644" s="144" t="s">
        <v>193</v>
      </c>
      <c r="F1644" s="144">
        <v>2025</v>
      </c>
      <c r="G1644" s="147">
        <v>16.935154844895759</v>
      </c>
      <c r="H1644" s="147">
        <v>20.345375000000001</v>
      </c>
      <c r="I1644" s="147">
        <v>24.658333333333331</v>
      </c>
      <c r="J1644" s="147">
        <v>27.934541666666664</v>
      </c>
      <c r="K1644" s="147">
        <v>31.22175</v>
      </c>
    </row>
    <row r="1645" spans="2:11" x14ac:dyDescent="0.2">
      <c r="B1645" s="21" t="str">
        <f t="shared" si="25"/>
        <v>BowmanvilleIce Accretion2030RCP4.5</v>
      </c>
      <c r="C1645" t="s">
        <v>271</v>
      </c>
      <c r="D1645" t="s">
        <v>486</v>
      </c>
      <c r="E1645" s="144" t="s">
        <v>193</v>
      </c>
      <c r="F1645" s="144">
        <v>2030</v>
      </c>
      <c r="G1645" s="147">
        <v>16.909060615550771</v>
      </c>
      <c r="H1645" s="147">
        <v>20.335000000000001</v>
      </c>
      <c r="I1645" s="147">
        <v>24.666666666666664</v>
      </c>
      <c r="J1645" s="147">
        <v>27.958083333333331</v>
      </c>
      <c r="K1645" s="147">
        <v>31.258499999999998</v>
      </c>
    </row>
    <row r="1646" spans="2:11" x14ac:dyDescent="0.2">
      <c r="B1646" s="21" t="str">
        <f t="shared" si="25"/>
        <v>BowmanvilleIce Accretion2035RCP4.5</v>
      </c>
      <c r="C1646" t="s">
        <v>271</v>
      </c>
      <c r="D1646" t="s">
        <v>486</v>
      </c>
      <c r="E1646" s="144" t="s">
        <v>193</v>
      </c>
      <c r="F1646" s="144">
        <v>2035</v>
      </c>
      <c r="G1646" s="147">
        <v>16.882966386205787</v>
      </c>
      <c r="H1646" s="147">
        <v>20.324624999999997</v>
      </c>
      <c r="I1646" s="147">
        <v>24.674999999999997</v>
      </c>
      <c r="J1646" s="147">
        <v>27.981624999999998</v>
      </c>
      <c r="K1646" s="147">
        <v>31.295249999999999</v>
      </c>
    </row>
    <row r="1647" spans="2:11" x14ac:dyDescent="0.2">
      <c r="B1647" s="21" t="str">
        <f t="shared" si="25"/>
        <v>BowmanvilleIce Accretion2040RCP4.5</v>
      </c>
      <c r="C1647" t="s">
        <v>271</v>
      </c>
      <c r="D1647" t="s">
        <v>486</v>
      </c>
      <c r="E1647" s="144" t="s">
        <v>193</v>
      </c>
      <c r="F1647" s="144">
        <v>2040</v>
      </c>
      <c r="G1647" s="147">
        <v>16.856872156860803</v>
      </c>
      <c r="H1647" s="147">
        <v>20.314249999999998</v>
      </c>
      <c r="I1647" s="147">
        <v>24.683333333333334</v>
      </c>
      <c r="J1647" s="147">
        <v>28.005166666666664</v>
      </c>
      <c r="K1647" s="147">
        <v>31.332000000000001</v>
      </c>
    </row>
    <row r="1648" spans="2:11" x14ac:dyDescent="0.2">
      <c r="B1648" s="21" t="str">
        <f t="shared" si="25"/>
        <v>BowmanvilleIce Accretion2045RCP4.5</v>
      </c>
      <c r="C1648" t="s">
        <v>271</v>
      </c>
      <c r="D1648" t="s">
        <v>486</v>
      </c>
      <c r="E1648" s="144" t="s">
        <v>193</v>
      </c>
      <c r="F1648" s="144">
        <v>2045</v>
      </c>
      <c r="G1648" s="147">
        <v>16.830777927515815</v>
      </c>
      <c r="H1648" s="147">
        <v>20.303874999999998</v>
      </c>
      <c r="I1648" s="147">
        <v>24.691666666666666</v>
      </c>
      <c r="J1648" s="147">
        <v>28.028708333333331</v>
      </c>
      <c r="K1648" s="147">
        <v>31.368749999999999</v>
      </c>
    </row>
    <row r="1649" spans="2:11" x14ac:dyDescent="0.2">
      <c r="B1649" s="21" t="str">
        <f t="shared" si="25"/>
        <v>BowmanvilleIce Accretion2050RCP4.5</v>
      </c>
      <c r="C1649" t="s">
        <v>271</v>
      </c>
      <c r="D1649" t="s">
        <v>486</v>
      </c>
      <c r="E1649" s="144" t="s">
        <v>193</v>
      </c>
      <c r="F1649" s="144">
        <v>2050</v>
      </c>
      <c r="G1649" s="147">
        <v>16.606367555148939</v>
      </c>
      <c r="H1649" s="147">
        <v>20.077699999999997</v>
      </c>
      <c r="I1649" s="147">
        <v>24.454999999999998</v>
      </c>
      <c r="J1649" s="147">
        <v>27.786699999999996</v>
      </c>
      <c r="K1649" s="147">
        <v>31.122</v>
      </c>
    </row>
    <row r="1650" spans="2:11" x14ac:dyDescent="0.2">
      <c r="B1650" s="21" t="str">
        <f t="shared" si="25"/>
        <v>BowmanvilleIce Accretion2055RCP4.5</v>
      </c>
      <c r="C1650" t="s">
        <v>271</v>
      </c>
      <c r="D1650" t="s">
        <v>486</v>
      </c>
      <c r="E1650" s="144" t="s">
        <v>193</v>
      </c>
      <c r="F1650" s="144">
        <v>2055</v>
      </c>
      <c r="G1650" s="147">
        <v>16.408051412127048</v>
      </c>
      <c r="H1650" s="147">
        <v>19.861899999999999</v>
      </c>
      <c r="I1650" s="147">
        <v>24.21</v>
      </c>
      <c r="J1650" s="147">
        <v>27.521149999999995</v>
      </c>
      <c r="K1650" s="147">
        <v>30.8385</v>
      </c>
    </row>
    <row r="1651" spans="2:11" x14ac:dyDescent="0.2">
      <c r="B1651" s="21" t="str">
        <f t="shared" si="25"/>
        <v>BowmanvilleIce Accretion2060RCP4.5</v>
      </c>
      <c r="C1651" t="s">
        <v>271</v>
      </c>
      <c r="D1651" t="s">
        <v>486</v>
      </c>
      <c r="E1651" s="144" t="s">
        <v>193</v>
      </c>
      <c r="F1651" s="144">
        <v>2060</v>
      </c>
      <c r="G1651" s="147">
        <v>16.209735269105156</v>
      </c>
      <c r="H1651" s="147">
        <v>19.646099999999997</v>
      </c>
      <c r="I1651" s="147">
        <v>23.965</v>
      </c>
      <c r="J1651" s="147">
        <v>27.255599999999998</v>
      </c>
      <c r="K1651" s="147">
        <v>30.555</v>
      </c>
    </row>
    <row r="1652" spans="2:11" x14ac:dyDescent="0.2">
      <c r="B1652" s="21" t="str">
        <f t="shared" si="25"/>
        <v>BowmanvilleIce Accretion2065RCP4.5</v>
      </c>
      <c r="C1652" t="s">
        <v>271</v>
      </c>
      <c r="D1652" t="s">
        <v>486</v>
      </c>
      <c r="E1652" s="144" t="s">
        <v>193</v>
      </c>
      <c r="F1652" s="144">
        <v>2065</v>
      </c>
      <c r="G1652" s="147">
        <v>16.011419126083265</v>
      </c>
      <c r="H1652" s="147">
        <v>19.430299999999999</v>
      </c>
      <c r="I1652" s="147">
        <v>23.720000000000002</v>
      </c>
      <c r="J1652" s="147">
        <v>26.990049999999997</v>
      </c>
      <c r="K1652" s="147">
        <v>30.2715</v>
      </c>
    </row>
    <row r="1653" spans="2:11" x14ac:dyDescent="0.2">
      <c r="B1653" s="21" t="str">
        <f t="shared" si="25"/>
        <v>BowmanvilleIce Accretion2070RCP4.5</v>
      </c>
      <c r="C1653" t="s">
        <v>271</v>
      </c>
      <c r="D1653" t="s">
        <v>486</v>
      </c>
      <c r="E1653" s="144" t="s">
        <v>193</v>
      </c>
      <c r="F1653" s="144">
        <v>2070</v>
      </c>
      <c r="G1653" s="147">
        <v>15.813102983061372</v>
      </c>
      <c r="H1653" s="147">
        <v>19.214499999999997</v>
      </c>
      <c r="I1653" s="147">
        <v>23.475000000000001</v>
      </c>
      <c r="J1653" s="147">
        <v>26.724499999999995</v>
      </c>
      <c r="K1653" s="147">
        <v>29.988</v>
      </c>
    </row>
    <row r="1654" spans="2:11" x14ac:dyDescent="0.2">
      <c r="B1654" s="21" t="str">
        <f t="shared" si="25"/>
        <v>BowmanvilleIce Accretion2075RCP4.5</v>
      </c>
      <c r="C1654" t="s">
        <v>271</v>
      </c>
      <c r="D1654" t="s">
        <v>486</v>
      </c>
      <c r="E1654" s="144" t="s">
        <v>193</v>
      </c>
      <c r="F1654" s="144">
        <v>2075</v>
      </c>
      <c r="G1654" s="147">
        <v>15.775411318451948</v>
      </c>
      <c r="H1654" s="147">
        <v>19.193749999999998</v>
      </c>
      <c r="I1654" s="147">
        <v>23.479166666666668</v>
      </c>
      <c r="J1654" s="147">
        <v>26.748041666666662</v>
      </c>
      <c r="K1654" s="147">
        <v>30.019500000000001</v>
      </c>
    </row>
    <row r="1655" spans="2:11" x14ac:dyDescent="0.2">
      <c r="B1655" s="21" t="str">
        <f t="shared" si="25"/>
        <v>BowmanvilleIce Accretion2080RCP4.5</v>
      </c>
      <c r="C1655" t="s">
        <v>271</v>
      </c>
      <c r="D1655" t="s">
        <v>486</v>
      </c>
      <c r="E1655" s="144" t="s">
        <v>193</v>
      </c>
      <c r="F1655" s="144">
        <v>2080</v>
      </c>
      <c r="G1655" s="147">
        <v>15.737719653842523</v>
      </c>
      <c r="H1655" s="147">
        <v>19.172999999999998</v>
      </c>
      <c r="I1655" s="147">
        <v>23.483333333333334</v>
      </c>
      <c r="J1655" s="147">
        <v>26.771583333333329</v>
      </c>
      <c r="K1655" s="147">
        <v>30.050999999999998</v>
      </c>
    </row>
    <row r="1656" spans="2:11" x14ac:dyDescent="0.2">
      <c r="B1656" s="21" t="str">
        <f t="shared" si="25"/>
        <v>BowmanvilleIce Accretion2085RCP4.5</v>
      </c>
      <c r="C1656" t="s">
        <v>271</v>
      </c>
      <c r="D1656" t="s">
        <v>486</v>
      </c>
      <c r="E1656" s="144" t="s">
        <v>193</v>
      </c>
      <c r="F1656" s="144">
        <v>2085</v>
      </c>
      <c r="G1656" s="147">
        <v>15.700027989233099</v>
      </c>
      <c r="H1656" s="147">
        <v>19.152249999999999</v>
      </c>
      <c r="I1656" s="147">
        <v>23.487500000000001</v>
      </c>
      <c r="J1656" s="147">
        <v>26.795124999999995</v>
      </c>
      <c r="K1656" s="147">
        <v>30.0825</v>
      </c>
    </row>
    <row r="1657" spans="2:11" x14ac:dyDescent="0.2">
      <c r="B1657" s="21" t="str">
        <f t="shared" si="25"/>
        <v>BowmanvilleIce Accretion2090RCP4.5</v>
      </c>
      <c r="C1657" t="s">
        <v>271</v>
      </c>
      <c r="D1657" t="s">
        <v>486</v>
      </c>
      <c r="E1657" s="144" t="s">
        <v>193</v>
      </c>
      <c r="F1657" s="144">
        <v>2090</v>
      </c>
      <c r="G1657" s="147">
        <v>15.662336324623677</v>
      </c>
      <c r="H1657" s="147">
        <v>19.131499999999999</v>
      </c>
      <c r="I1657" s="147">
        <v>23.491666666666667</v>
      </c>
      <c r="J1657" s="147">
        <v>26.818666666666662</v>
      </c>
      <c r="K1657" s="147">
        <v>30.114000000000001</v>
      </c>
    </row>
    <row r="1658" spans="2:11" x14ac:dyDescent="0.2">
      <c r="B1658" s="21" t="str">
        <f t="shared" si="25"/>
        <v>BowmanvilleIce Accretion2095RCP4.5</v>
      </c>
      <c r="C1658" t="s">
        <v>271</v>
      </c>
      <c r="D1658" t="s">
        <v>486</v>
      </c>
      <c r="E1658" s="144" t="s">
        <v>193</v>
      </c>
      <c r="F1658" s="144">
        <v>2095</v>
      </c>
      <c r="G1658" s="147">
        <v>15.624644660014253</v>
      </c>
      <c r="H1658" s="147">
        <v>19.110749999999999</v>
      </c>
      <c r="I1658" s="147">
        <v>23.495833333333334</v>
      </c>
      <c r="J1658" s="147">
        <v>26.842208333333328</v>
      </c>
      <c r="K1658" s="147">
        <v>30.145499999999998</v>
      </c>
    </row>
    <row r="1659" spans="2:11" x14ac:dyDescent="0.2">
      <c r="B1659" s="21" t="str">
        <f t="shared" si="25"/>
        <v>BowmanvilleIce Accretion2100RCP4.5</v>
      </c>
      <c r="C1659" t="s">
        <v>271</v>
      </c>
      <c r="D1659" t="s">
        <v>486</v>
      </c>
      <c r="E1659" s="144" t="s">
        <v>193</v>
      </c>
      <c r="F1659" s="144">
        <v>2100</v>
      </c>
      <c r="G1659" s="147">
        <v>15.586952995404829</v>
      </c>
      <c r="H1659" s="147">
        <v>19.09</v>
      </c>
      <c r="I1659" s="147">
        <v>23.5</v>
      </c>
      <c r="J1659" s="147">
        <v>26.865749999999995</v>
      </c>
      <c r="K1659" s="147">
        <v>30.177</v>
      </c>
    </row>
    <row r="1660" spans="2:11" x14ac:dyDescent="0.2">
      <c r="B1660" s="21" t="str">
        <f t="shared" si="25"/>
        <v>BowmanvilleIce Accretion2023RCP6.0</v>
      </c>
      <c r="C1660" t="s">
        <v>271</v>
      </c>
      <c r="D1660" t="s">
        <v>486</v>
      </c>
      <c r="E1660" s="144" t="s">
        <v>192</v>
      </c>
      <c r="F1660" s="144">
        <v>2023</v>
      </c>
      <c r="G1660" s="147">
        <v>16.961249074240744</v>
      </c>
      <c r="H1660" s="147">
        <v>20.35575</v>
      </c>
      <c r="I1660" s="147">
        <v>24.65</v>
      </c>
      <c r="J1660" s="147">
        <v>27.910999999999998</v>
      </c>
      <c r="K1660" s="147">
        <v>31.184999999999999</v>
      </c>
    </row>
    <row r="1661" spans="2:11" x14ac:dyDescent="0.2">
      <c r="B1661" s="21" t="str">
        <f t="shared" si="25"/>
        <v>BowmanvilleIce Accretion2025RCP6.0</v>
      </c>
      <c r="C1661" t="s">
        <v>271</v>
      </c>
      <c r="D1661" t="s">
        <v>486</v>
      </c>
      <c r="E1661" s="144" t="s">
        <v>192</v>
      </c>
      <c r="F1661" s="144">
        <v>2025</v>
      </c>
      <c r="G1661" s="147">
        <v>16.935154844895759</v>
      </c>
      <c r="H1661" s="147">
        <v>20.345375000000001</v>
      </c>
      <c r="I1661" s="147">
        <v>24.658333333333331</v>
      </c>
      <c r="J1661" s="147">
        <v>27.934541666666664</v>
      </c>
      <c r="K1661" s="147">
        <v>31.22175</v>
      </c>
    </row>
    <row r="1662" spans="2:11" x14ac:dyDescent="0.2">
      <c r="B1662" s="21" t="str">
        <f t="shared" si="25"/>
        <v>BowmanvilleIce Accretion2030RCP6.0</v>
      </c>
      <c r="C1662" t="s">
        <v>271</v>
      </c>
      <c r="D1662" t="s">
        <v>486</v>
      </c>
      <c r="E1662" s="144" t="s">
        <v>192</v>
      </c>
      <c r="F1662" s="144">
        <v>2030</v>
      </c>
      <c r="G1662" s="147">
        <v>16.909060615550771</v>
      </c>
      <c r="H1662" s="147">
        <v>20.335000000000001</v>
      </c>
      <c r="I1662" s="147">
        <v>24.666666666666664</v>
      </c>
      <c r="J1662" s="147">
        <v>27.958083333333331</v>
      </c>
      <c r="K1662" s="147">
        <v>31.258499999999998</v>
      </c>
    </row>
    <row r="1663" spans="2:11" x14ac:dyDescent="0.2">
      <c r="B1663" s="21" t="str">
        <f t="shared" si="25"/>
        <v>BowmanvilleIce Accretion2035RCP6.0</v>
      </c>
      <c r="C1663" t="s">
        <v>271</v>
      </c>
      <c r="D1663" t="s">
        <v>486</v>
      </c>
      <c r="E1663" s="144" t="s">
        <v>192</v>
      </c>
      <c r="F1663" s="144">
        <v>2035</v>
      </c>
      <c r="G1663" s="147">
        <v>16.882966386205787</v>
      </c>
      <c r="H1663" s="147">
        <v>20.324624999999997</v>
      </c>
      <c r="I1663" s="147">
        <v>24.674999999999997</v>
      </c>
      <c r="J1663" s="147">
        <v>27.981624999999998</v>
      </c>
      <c r="K1663" s="147">
        <v>31.295249999999999</v>
      </c>
    </row>
    <row r="1664" spans="2:11" x14ac:dyDescent="0.2">
      <c r="B1664" s="21" t="str">
        <f t="shared" si="25"/>
        <v>BowmanvilleIce Accretion2040RCP6.0</v>
      </c>
      <c r="C1664" t="s">
        <v>271</v>
      </c>
      <c r="D1664" t="s">
        <v>486</v>
      </c>
      <c r="E1664" s="144" t="s">
        <v>192</v>
      </c>
      <c r="F1664" s="144">
        <v>2040</v>
      </c>
      <c r="G1664" s="147">
        <v>16.856872156860803</v>
      </c>
      <c r="H1664" s="147">
        <v>20.314249999999998</v>
      </c>
      <c r="I1664" s="147">
        <v>24.683333333333334</v>
      </c>
      <c r="J1664" s="147">
        <v>28.005166666666664</v>
      </c>
      <c r="K1664" s="147">
        <v>31.332000000000001</v>
      </c>
    </row>
    <row r="1665" spans="2:11" x14ac:dyDescent="0.2">
      <c r="B1665" s="21" t="str">
        <f t="shared" si="25"/>
        <v>BowmanvilleIce Accretion2045RCP6.0</v>
      </c>
      <c r="C1665" t="s">
        <v>271</v>
      </c>
      <c r="D1665" t="s">
        <v>486</v>
      </c>
      <c r="E1665" s="144" t="s">
        <v>192</v>
      </c>
      <c r="F1665" s="144">
        <v>2045</v>
      </c>
      <c r="G1665" s="147">
        <v>16.830777927515815</v>
      </c>
      <c r="H1665" s="147">
        <v>20.303874999999998</v>
      </c>
      <c r="I1665" s="147">
        <v>24.691666666666666</v>
      </c>
      <c r="J1665" s="147">
        <v>28.028708333333331</v>
      </c>
      <c r="K1665" s="147">
        <v>31.368749999999999</v>
      </c>
    </row>
    <row r="1666" spans="2:11" x14ac:dyDescent="0.2">
      <c r="B1666" s="21" t="str">
        <f t="shared" si="25"/>
        <v>BowmanvilleIce Accretion2050RCP6.0</v>
      </c>
      <c r="C1666" t="s">
        <v>271</v>
      </c>
      <c r="D1666" t="s">
        <v>486</v>
      </c>
      <c r="E1666" s="144" t="s">
        <v>192</v>
      </c>
      <c r="F1666" s="144">
        <v>2050</v>
      </c>
      <c r="G1666" s="147">
        <v>16.606367555148939</v>
      </c>
      <c r="H1666" s="147">
        <v>20.077699999999997</v>
      </c>
      <c r="I1666" s="147">
        <v>24.454999999999998</v>
      </c>
      <c r="J1666" s="147">
        <v>27.786699999999996</v>
      </c>
      <c r="K1666" s="147">
        <v>31.122</v>
      </c>
    </row>
    <row r="1667" spans="2:11" x14ac:dyDescent="0.2">
      <c r="B1667" s="21" t="str">
        <f t="shared" si="25"/>
        <v>BowmanvilleIce Accretion2055RCP6.0</v>
      </c>
      <c r="C1667" t="s">
        <v>271</v>
      </c>
      <c r="D1667" t="s">
        <v>486</v>
      </c>
      <c r="E1667" s="144" t="s">
        <v>192</v>
      </c>
      <c r="F1667" s="144">
        <v>2055</v>
      </c>
      <c r="G1667" s="147">
        <v>16.408051412127048</v>
      </c>
      <c r="H1667" s="147">
        <v>19.861899999999999</v>
      </c>
      <c r="I1667" s="147">
        <v>24.21</v>
      </c>
      <c r="J1667" s="147">
        <v>27.521149999999995</v>
      </c>
      <c r="K1667" s="147">
        <v>30.8385</v>
      </c>
    </row>
    <row r="1668" spans="2:11" x14ac:dyDescent="0.2">
      <c r="B1668" s="21" t="str">
        <f t="shared" si="25"/>
        <v>BowmanvilleIce Accretion2060RCP6.0</v>
      </c>
      <c r="C1668" t="s">
        <v>271</v>
      </c>
      <c r="D1668" t="s">
        <v>486</v>
      </c>
      <c r="E1668" s="144" t="s">
        <v>192</v>
      </c>
      <c r="F1668" s="144">
        <v>2060</v>
      </c>
      <c r="G1668" s="147">
        <v>16.209735269105156</v>
      </c>
      <c r="H1668" s="147">
        <v>19.646099999999997</v>
      </c>
      <c r="I1668" s="147">
        <v>23.965</v>
      </c>
      <c r="J1668" s="147">
        <v>27.255599999999998</v>
      </c>
      <c r="K1668" s="147">
        <v>30.555</v>
      </c>
    </row>
    <row r="1669" spans="2:11" x14ac:dyDescent="0.2">
      <c r="B1669" s="21" t="str">
        <f t="shared" si="25"/>
        <v>BowmanvilleIce Accretion2065RCP6.0</v>
      </c>
      <c r="C1669" t="s">
        <v>271</v>
      </c>
      <c r="D1669" t="s">
        <v>486</v>
      </c>
      <c r="E1669" s="144" t="s">
        <v>192</v>
      </c>
      <c r="F1669" s="144">
        <v>2065</v>
      </c>
      <c r="G1669" s="147">
        <v>16.011419126083265</v>
      </c>
      <c r="H1669" s="147">
        <v>19.430299999999999</v>
      </c>
      <c r="I1669" s="147">
        <v>23.720000000000002</v>
      </c>
      <c r="J1669" s="147">
        <v>26.990049999999997</v>
      </c>
      <c r="K1669" s="147">
        <v>30.2715</v>
      </c>
    </row>
    <row r="1670" spans="2:11" x14ac:dyDescent="0.2">
      <c r="B1670" s="21" t="str">
        <f t="shared" si="25"/>
        <v>BowmanvilleIce Accretion2070RCP6.0</v>
      </c>
      <c r="C1670" t="s">
        <v>271</v>
      </c>
      <c r="D1670" t="s">
        <v>486</v>
      </c>
      <c r="E1670" s="144" t="s">
        <v>192</v>
      </c>
      <c r="F1670" s="144">
        <v>2070</v>
      </c>
      <c r="G1670" s="147">
        <v>15.813102983061372</v>
      </c>
      <c r="H1670" s="147">
        <v>19.214499999999997</v>
      </c>
      <c r="I1670" s="147">
        <v>23.475000000000001</v>
      </c>
      <c r="J1670" s="147">
        <v>26.724499999999995</v>
      </c>
      <c r="K1670" s="147">
        <v>29.988</v>
      </c>
    </row>
    <row r="1671" spans="2:11" x14ac:dyDescent="0.2">
      <c r="B1671" s="21" t="str">
        <f t="shared" si="25"/>
        <v>BowmanvilleIce Accretion2075RCP6.0</v>
      </c>
      <c r="C1671" t="s">
        <v>271</v>
      </c>
      <c r="D1671" t="s">
        <v>486</v>
      </c>
      <c r="E1671" s="144" t="s">
        <v>192</v>
      </c>
      <c r="F1671" s="144">
        <v>2075</v>
      </c>
      <c r="G1671" s="147">
        <v>15.756565486147236</v>
      </c>
      <c r="H1671" s="147">
        <v>19.183374999999998</v>
      </c>
      <c r="I1671" s="147">
        <v>23.481250000000003</v>
      </c>
      <c r="J1671" s="147">
        <v>26.759812499999995</v>
      </c>
      <c r="K1671" s="147">
        <v>30.035249999999998</v>
      </c>
    </row>
    <row r="1672" spans="2:11" x14ac:dyDescent="0.2">
      <c r="B1672" s="21" t="str">
        <f t="shared" si="25"/>
        <v>BowmanvilleIce Accretion2080RCP6.0</v>
      </c>
      <c r="C1672" t="s">
        <v>271</v>
      </c>
      <c r="D1672" t="s">
        <v>486</v>
      </c>
      <c r="E1672" s="144" t="s">
        <v>192</v>
      </c>
      <c r="F1672" s="144">
        <v>2080</v>
      </c>
      <c r="G1672" s="147">
        <v>15.700027989233099</v>
      </c>
      <c r="H1672" s="147">
        <v>19.152249999999999</v>
      </c>
      <c r="I1672" s="147">
        <v>23.487500000000001</v>
      </c>
      <c r="J1672" s="147">
        <v>26.795124999999995</v>
      </c>
      <c r="K1672" s="147">
        <v>30.0825</v>
      </c>
    </row>
    <row r="1673" spans="2:11" x14ac:dyDescent="0.2">
      <c r="B1673" s="21" t="str">
        <f t="shared" si="25"/>
        <v>BowmanvilleIce Accretion2085RCP6.0</v>
      </c>
      <c r="C1673" t="s">
        <v>271</v>
      </c>
      <c r="D1673" t="s">
        <v>486</v>
      </c>
      <c r="E1673" s="144" t="s">
        <v>192</v>
      </c>
      <c r="F1673" s="144">
        <v>2085</v>
      </c>
      <c r="G1673" s="147">
        <v>15.643490492318964</v>
      </c>
      <c r="H1673" s="147">
        <v>19.121124999999999</v>
      </c>
      <c r="I1673" s="147">
        <v>23.493749999999999</v>
      </c>
      <c r="J1673" s="147">
        <v>26.830437499999995</v>
      </c>
      <c r="K1673" s="147">
        <v>30.129750000000001</v>
      </c>
    </row>
    <row r="1674" spans="2:11" x14ac:dyDescent="0.2">
      <c r="B1674" s="21" t="str">
        <f t="shared" si="25"/>
        <v>BowmanvilleIce Accretion2090RCP6.0</v>
      </c>
      <c r="C1674" t="s">
        <v>271</v>
      </c>
      <c r="D1674" t="s">
        <v>486</v>
      </c>
      <c r="E1674" s="144" t="s">
        <v>192</v>
      </c>
      <c r="F1674" s="144">
        <v>2090</v>
      </c>
      <c r="G1674" s="147">
        <v>15.221633784575028</v>
      </c>
      <c r="H1674" s="147">
        <v>18.702666666666666</v>
      </c>
      <c r="I1674" s="147">
        <v>23.074999999999999</v>
      </c>
      <c r="J1674" s="147">
        <v>26.40433333333333</v>
      </c>
      <c r="K1674" s="147">
        <v>29.693999999999999</v>
      </c>
    </row>
    <row r="1675" spans="2:11" x14ac:dyDescent="0.2">
      <c r="B1675" s="21" t="str">
        <f t="shared" si="25"/>
        <v>BowmanvilleIce Accretion2095RCP6.0</v>
      </c>
      <c r="C1675" t="s">
        <v>271</v>
      </c>
      <c r="D1675" t="s">
        <v>486</v>
      </c>
      <c r="E1675" s="144" t="s">
        <v>192</v>
      </c>
      <c r="F1675" s="144">
        <v>2095</v>
      </c>
      <c r="G1675" s="147">
        <v>14.856314573745227</v>
      </c>
      <c r="H1675" s="147">
        <v>18.315333333333335</v>
      </c>
      <c r="I1675" s="147">
        <v>22.650000000000002</v>
      </c>
      <c r="J1675" s="147">
        <v>25.942916666666662</v>
      </c>
      <c r="K1675" s="147">
        <v>29.211000000000002</v>
      </c>
    </row>
    <row r="1676" spans="2:11" x14ac:dyDescent="0.2">
      <c r="B1676" s="21" t="str">
        <f t="shared" ref="B1676:B1739" si="26">C1676&amp;D1676&amp;F1676&amp;E1676</f>
        <v>BowmanvilleIce Accretion2100RCP6.0</v>
      </c>
      <c r="C1676" t="s">
        <v>271</v>
      </c>
      <c r="D1676" t="s">
        <v>486</v>
      </c>
      <c r="E1676" s="144" t="s">
        <v>192</v>
      </c>
      <c r="F1676" s="144">
        <v>2100</v>
      </c>
      <c r="G1676" s="147">
        <v>14.490995362915426</v>
      </c>
      <c r="H1676" s="147">
        <v>17.928000000000001</v>
      </c>
      <c r="I1676" s="147">
        <v>22.225000000000001</v>
      </c>
      <c r="J1676" s="147">
        <v>25.481499999999997</v>
      </c>
      <c r="K1676" s="147">
        <v>28.728000000000002</v>
      </c>
    </row>
    <row r="1677" spans="2:11" x14ac:dyDescent="0.2">
      <c r="B1677" s="21" t="str">
        <f t="shared" si="26"/>
        <v>BowmanvilleIce Accretion2023RCP8.5</v>
      </c>
      <c r="C1677" t="s">
        <v>271</v>
      </c>
      <c r="D1677" t="s">
        <v>486</v>
      </c>
      <c r="E1677" s="144" t="s">
        <v>191</v>
      </c>
      <c r="F1677" s="144">
        <v>2023</v>
      </c>
      <c r="G1677" s="147">
        <v>16.961249074240744</v>
      </c>
      <c r="H1677" s="147">
        <v>20.35575</v>
      </c>
      <c r="I1677" s="147">
        <v>24.65</v>
      </c>
      <c r="J1677" s="147">
        <v>27.910999999999998</v>
      </c>
      <c r="K1677" s="147">
        <v>31.184999999999999</v>
      </c>
    </row>
    <row r="1678" spans="2:11" x14ac:dyDescent="0.2">
      <c r="B1678" s="21" t="str">
        <f t="shared" si="26"/>
        <v>BowmanvilleIce Accretion2025RCP8.5</v>
      </c>
      <c r="C1678" t="s">
        <v>271</v>
      </c>
      <c r="D1678" t="s">
        <v>486</v>
      </c>
      <c r="E1678" s="144" t="s">
        <v>191</v>
      </c>
      <c r="F1678" s="144">
        <v>2025</v>
      </c>
      <c r="G1678" s="147">
        <v>16.909060615550771</v>
      </c>
      <c r="H1678" s="147">
        <v>20.335000000000001</v>
      </c>
      <c r="I1678" s="147">
        <v>24.666666666666664</v>
      </c>
      <c r="J1678" s="147">
        <v>27.958083333333331</v>
      </c>
      <c r="K1678" s="147">
        <v>31.258499999999998</v>
      </c>
    </row>
    <row r="1679" spans="2:11" x14ac:dyDescent="0.2">
      <c r="B1679" s="21" t="str">
        <f t="shared" si="26"/>
        <v>BowmanvilleIce Accretion2030RCP8.5</v>
      </c>
      <c r="C1679" t="s">
        <v>271</v>
      </c>
      <c r="D1679" t="s">
        <v>486</v>
      </c>
      <c r="E1679" s="144" t="s">
        <v>191</v>
      </c>
      <c r="F1679" s="144">
        <v>2030</v>
      </c>
      <c r="G1679" s="147">
        <v>16.856872156860803</v>
      </c>
      <c r="H1679" s="147">
        <v>20.314249999999998</v>
      </c>
      <c r="I1679" s="147">
        <v>24.683333333333334</v>
      </c>
      <c r="J1679" s="147">
        <v>28.005166666666664</v>
      </c>
      <c r="K1679" s="147">
        <v>31.332000000000001</v>
      </c>
    </row>
    <row r="1680" spans="2:11" x14ac:dyDescent="0.2">
      <c r="B1680" s="21" t="str">
        <f t="shared" si="26"/>
        <v>BowmanvilleIce Accretion2035RCP8.5</v>
      </c>
      <c r="C1680" t="s">
        <v>271</v>
      </c>
      <c r="D1680" t="s">
        <v>486</v>
      </c>
      <c r="E1680" s="144" t="s">
        <v>191</v>
      </c>
      <c r="F1680" s="144">
        <v>2035</v>
      </c>
      <c r="G1680" s="147">
        <v>16.80468369817083</v>
      </c>
      <c r="H1680" s="147">
        <v>20.293499999999998</v>
      </c>
      <c r="I1680" s="147">
        <v>24.7</v>
      </c>
      <c r="J1680" s="147">
        <v>28.052249999999997</v>
      </c>
      <c r="K1680" s="147">
        <v>31.4055</v>
      </c>
    </row>
    <row r="1681" spans="2:11" x14ac:dyDescent="0.2">
      <c r="B1681" s="21" t="str">
        <f t="shared" si="26"/>
        <v>BowmanvilleIce Accretion2040RCP8.5</v>
      </c>
      <c r="C1681" t="s">
        <v>271</v>
      </c>
      <c r="D1681" t="s">
        <v>486</v>
      </c>
      <c r="E1681" s="144" t="s">
        <v>191</v>
      </c>
      <c r="F1681" s="144">
        <v>2040</v>
      </c>
      <c r="G1681" s="147">
        <v>16.474156793134345</v>
      </c>
      <c r="H1681" s="147">
        <v>19.933833333333332</v>
      </c>
      <c r="I1681" s="147">
        <v>24.291666666666668</v>
      </c>
      <c r="J1681" s="147">
        <v>27.609666666666662</v>
      </c>
      <c r="K1681" s="147">
        <v>30.933</v>
      </c>
    </row>
    <row r="1682" spans="2:11" x14ac:dyDescent="0.2">
      <c r="B1682" s="21" t="str">
        <f t="shared" si="26"/>
        <v>BowmanvilleIce Accretion2045RCP8.5</v>
      </c>
      <c r="C1682" t="s">
        <v>271</v>
      </c>
      <c r="D1682" t="s">
        <v>486</v>
      </c>
      <c r="E1682" s="144" t="s">
        <v>191</v>
      </c>
      <c r="F1682" s="144">
        <v>2045</v>
      </c>
      <c r="G1682" s="147">
        <v>16.143629888097859</v>
      </c>
      <c r="H1682" s="147">
        <v>19.574166666666663</v>
      </c>
      <c r="I1682" s="147">
        <v>23.883333333333333</v>
      </c>
      <c r="J1682" s="147">
        <v>27.167083333333331</v>
      </c>
      <c r="K1682" s="147">
        <v>30.4605</v>
      </c>
    </row>
    <row r="1683" spans="2:11" x14ac:dyDescent="0.2">
      <c r="B1683" s="21" t="str">
        <f t="shared" si="26"/>
        <v>BowmanvilleIce Accretion2050RCP8.5</v>
      </c>
      <c r="C1683" t="s">
        <v>271</v>
      </c>
      <c r="D1683" t="s">
        <v>486</v>
      </c>
      <c r="E1683" s="144" t="s">
        <v>191</v>
      </c>
      <c r="F1683" s="144">
        <v>2050</v>
      </c>
      <c r="G1683" s="147">
        <v>15.737719653842523</v>
      </c>
      <c r="H1683" s="147">
        <v>19.172999999999998</v>
      </c>
      <c r="I1683" s="147">
        <v>23.483333333333334</v>
      </c>
      <c r="J1683" s="147">
        <v>26.771583333333329</v>
      </c>
      <c r="K1683" s="147">
        <v>30.050999999999998</v>
      </c>
    </row>
    <row r="1684" spans="2:11" x14ac:dyDescent="0.2">
      <c r="B1684" s="21" t="str">
        <f t="shared" si="26"/>
        <v>BowmanvilleIce Accretion2055RCP8.5</v>
      </c>
      <c r="C1684" t="s">
        <v>271</v>
      </c>
      <c r="D1684" t="s">
        <v>486</v>
      </c>
      <c r="E1684" s="144" t="s">
        <v>191</v>
      </c>
      <c r="F1684" s="144">
        <v>2055</v>
      </c>
      <c r="G1684" s="147">
        <v>15.662336324623677</v>
      </c>
      <c r="H1684" s="147">
        <v>19.131499999999999</v>
      </c>
      <c r="I1684" s="147">
        <v>23.491666666666667</v>
      </c>
      <c r="J1684" s="147">
        <v>26.818666666666662</v>
      </c>
      <c r="K1684" s="147">
        <v>30.114000000000001</v>
      </c>
    </row>
    <row r="1685" spans="2:11" x14ac:dyDescent="0.2">
      <c r="B1685" s="21" t="str">
        <f t="shared" si="26"/>
        <v>BowmanvilleIce Accretion2060RCP8.5</v>
      </c>
      <c r="C1685" t="s">
        <v>271</v>
      </c>
      <c r="D1685" t="s">
        <v>486</v>
      </c>
      <c r="E1685" s="144" t="s">
        <v>191</v>
      </c>
      <c r="F1685" s="144">
        <v>2060</v>
      </c>
      <c r="G1685" s="147">
        <v>15.221633784575028</v>
      </c>
      <c r="H1685" s="147">
        <v>18.702666666666666</v>
      </c>
      <c r="I1685" s="147">
        <v>23.074999999999999</v>
      </c>
      <c r="J1685" s="147">
        <v>26.40433333333333</v>
      </c>
      <c r="K1685" s="147">
        <v>29.693999999999999</v>
      </c>
    </row>
    <row r="1686" spans="2:11" x14ac:dyDescent="0.2">
      <c r="B1686" s="21" t="str">
        <f t="shared" si="26"/>
        <v>BowmanvilleIce Accretion2065RCP8.5</v>
      </c>
      <c r="C1686" t="s">
        <v>271</v>
      </c>
      <c r="D1686" t="s">
        <v>486</v>
      </c>
      <c r="E1686" s="144" t="s">
        <v>191</v>
      </c>
      <c r="F1686" s="144">
        <v>2065</v>
      </c>
      <c r="G1686" s="147">
        <v>14.856314573745227</v>
      </c>
      <c r="H1686" s="147">
        <v>18.315333333333335</v>
      </c>
      <c r="I1686" s="147">
        <v>22.650000000000002</v>
      </c>
      <c r="J1686" s="147">
        <v>25.942916666666662</v>
      </c>
      <c r="K1686" s="147">
        <v>29.211000000000002</v>
      </c>
    </row>
    <row r="1687" spans="2:11" x14ac:dyDescent="0.2">
      <c r="B1687" s="21" t="str">
        <f t="shared" si="26"/>
        <v>BowmanvilleIce Accretion2070RCP8.5</v>
      </c>
      <c r="C1687" t="s">
        <v>271</v>
      </c>
      <c r="D1687" t="s">
        <v>486</v>
      </c>
      <c r="E1687" s="144" t="s">
        <v>191</v>
      </c>
      <c r="F1687" s="144">
        <v>2070</v>
      </c>
      <c r="G1687" s="147">
        <v>14.073487693395654</v>
      </c>
      <c r="H1687" s="147">
        <v>17.464583333333334</v>
      </c>
      <c r="I1687" s="147">
        <v>21.700000000000003</v>
      </c>
      <c r="J1687" s="147">
        <v>24.907083333333329</v>
      </c>
      <c r="K1687" s="147">
        <v>28.108499999999999</v>
      </c>
    </row>
    <row r="1688" spans="2:11" x14ac:dyDescent="0.2">
      <c r="B1688" s="21" t="str">
        <f t="shared" si="26"/>
        <v>BowmanvilleIce Accretion2075RCP8.5</v>
      </c>
      <c r="C1688" t="s">
        <v>271</v>
      </c>
      <c r="D1688" t="s">
        <v>486</v>
      </c>
      <c r="E1688" s="144" t="s">
        <v>191</v>
      </c>
      <c r="F1688" s="144">
        <v>2075</v>
      </c>
      <c r="G1688" s="147">
        <v>13.655980023875882</v>
      </c>
      <c r="H1688" s="147">
        <v>17.001166666666666</v>
      </c>
      <c r="I1688" s="147">
        <v>21.175000000000001</v>
      </c>
      <c r="J1688" s="147">
        <v>24.332666666666665</v>
      </c>
      <c r="K1688" s="147">
        <v>27.489000000000001</v>
      </c>
    </row>
    <row r="1689" spans="2:11" x14ac:dyDescent="0.2">
      <c r="B1689" s="21" t="str">
        <f t="shared" si="26"/>
        <v>BowmanvilleIce Accretion2080RCP8.5</v>
      </c>
      <c r="C1689" t="s">
        <v>271</v>
      </c>
      <c r="D1689" t="s">
        <v>486</v>
      </c>
      <c r="E1689" s="144" t="s">
        <v>191</v>
      </c>
      <c r="F1689" s="144">
        <v>2080</v>
      </c>
      <c r="G1689" s="147">
        <v>13.23847235435611</v>
      </c>
      <c r="H1689" s="147">
        <v>16.537749999999999</v>
      </c>
      <c r="I1689" s="147">
        <v>20.650000000000002</v>
      </c>
      <c r="J1689" s="147">
        <v>23.758249999999997</v>
      </c>
      <c r="K1689" s="147">
        <v>26.869499999999999</v>
      </c>
    </row>
    <row r="1690" spans="2:11" x14ac:dyDescent="0.2">
      <c r="B1690" s="21" t="str">
        <f t="shared" si="26"/>
        <v>BowmanvilleIce Accretion2085RCP8.5</v>
      </c>
      <c r="C1690" t="s">
        <v>271</v>
      </c>
      <c r="D1690" t="s">
        <v>486</v>
      </c>
      <c r="E1690" s="144" t="s">
        <v>191</v>
      </c>
      <c r="F1690" s="144">
        <v>2085</v>
      </c>
      <c r="G1690" s="147">
        <v>12.333872403729938</v>
      </c>
      <c r="H1690" s="147">
        <v>15.448374999999999</v>
      </c>
      <c r="I1690" s="147">
        <v>19.337500000000002</v>
      </c>
      <c r="J1690" s="147">
        <v>22.289249999999996</v>
      </c>
      <c r="K1690" s="147">
        <v>25.21575</v>
      </c>
    </row>
    <row r="1691" spans="2:11" x14ac:dyDescent="0.2">
      <c r="B1691" s="21" t="str">
        <f t="shared" si="26"/>
        <v>BowmanvilleIce Accretion2090RCP8.5</v>
      </c>
      <c r="C1691" t="s">
        <v>271</v>
      </c>
      <c r="D1691" t="s">
        <v>486</v>
      </c>
      <c r="E1691" s="144" t="s">
        <v>191</v>
      </c>
      <c r="F1691" s="144">
        <v>2090</v>
      </c>
      <c r="G1691" s="147">
        <v>11.429272453103763</v>
      </c>
      <c r="H1691" s="147">
        <v>14.358999999999998</v>
      </c>
      <c r="I1691" s="147">
        <v>18.025000000000002</v>
      </c>
      <c r="J1691" s="147">
        <v>20.820249999999998</v>
      </c>
      <c r="K1691" s="147">
        <v>23.562000000000001</v>
      </c>
    </row>
    <row r="1692" spans="2:11" x14ac:dyDescent="0.2">
      <c r="B1692" s="21" t="str">
        <f t="shared" si="26"/>
        <v>BowmanvilleIce Accretion2095RCP8.5</v>
      </c>
      <c r="C1692" t="s">
        <v>271</v>
      </c>
      <c r="D1692" t="s">
        <v>486</v>
      </c>
      <c r="E1692" s="144" t="s">
        <v>191</v>
      </c>
      <c r="F1692" s="144">
        <v>2095</v>
      </c>
      <c r="G1692" s="147">
        <v>11.429272453103763</v>
      </c>
      <c r="H1692" s="147">
        <v>14.358999999999998</v>
      </c>
      <c r="I1692" s="147">
        <v>18.025000000000002</v>
      </c>
      <c r="J1692" s="147">
        <v>20.820249999999998</v>
      </c>
      <c r="K1692" s="147">
        <v>23.562000000000001</v>
      </c>
    </row>
    <row r="1693" spans="2:11" x14ac:dyDescent="0.2">
      <c r="B1693" s="21" t="str">
        <f t="shared" si="26"/>
        <v>BowmanvilleIce Accretion2100RCP8.5</v>
      </c>
      <c r="C1693" t="s">
        <v>271</v>
      </c>
      <c r="D1693" t="s">
        <v>486</v>
      </c>
      <c r="E1693" s="144" t="s">
        <v>191</v>
      </c>
      <c r="F1693" s="144">
        <v>2100</v>
      </c>
      <c r="G1693" s="147">
        <v>11.429272453103763</v>
      </c>
      <c r="H1693" s="147">
        <v>14.358999999999998</v>
      </c>
      <c r="I1693" s="147">
        <v>18.025000000000002</v>
      </c>
      <c r="J1693" s="147">
        <v>20.820249999999998</v>
      </c>
      <c r="K1693" s="147">
        <v>23.562000000000001</v>
      </c>
    </row>
    <row r="1694" spans="2:11" x14ac:dyDescent="0.2">
      <c r="B1694" s="21" t="str">
        <f t="shared" si="26"/>
        <v>BowmanvilleWind2023RCP4.5</v>
      </c>
      <c r="C1694" t="s">
        <v>271</v>
      </c>
      <c r="D1694" t="s">
        <v>1</v>
      </c>
      <c r="E1694" s="144" t="s">
        <v>193</v>
      </c>
      <c r="F1694" s="144">
        <v>2023</v>
      </c>
      <c r="G1694" s="147">
        <v>84.824368897423582</v>
      </c>
      <c r="H1694" s="147">
        <v>91.322280000000006</v>
      </c>
      <c r="I1694" s="147">
        <v>98.156800000000004</v>
      </c>
      <c r="J1694" s="147">
        <v>104.996318</v>
      </c>
      <c r="K1694" s="147">
        <v>111.83171999999998</v>
      </c>
    </row>
    <row r="1695" spans="2:11" x14ac:dyDescent="0.2">
      <c r="B1695" s="21" t="str">
        <f t="shared" si="26"/>
        <v>BowmanvilleWind2025RCP4.5</v>
      </c>
      <c r="C1695" t="s">
        <v>271</v>
      </c>
      <c r="D1695" t="s">
        <v>1</v>
      </c>
      <c r="E1695" s="144" t="s">
        <v>193</v>
      </c>
      <c r="F1695" s="144">
        <v>2025</v>
      </c>
      <c r="G1695" s="147">
        <v>84.839882798359199</v>
      </c>
      <c r="H1695" s="147">
        <v>91.355698000000004</v>
      </c>
      <c r="I1695" s="147">
        <v>98.210700000000003</v>
      </c>
      <c r="J1695" s="147">
        <v>105.06797233333333</v>
      </c>
      <c r="K1695" s="147">
        <v>111.92109599999998</v>
      </c>
    </row>
    <row r="1696" spans="2:11" x14ac:dyDescent="0.2">
      <c r="B1696" s="21" t="str">
        <f t="shared" si="26"/>
        <v>BowmanvilleWind2030RCP4.5</v>
      </c>
      <c r="C1696" t="s">
        <v>271</v>
      </c>
      <c r="D1696" t="s">
        <v>1</v>
      </c>
      <c r="E1696" s="144" t="s">
        <v>193</v>
      </c>
      <c r="F1696" s="144">
        <v>2030</v>
      </c>
      <c r="G1696" s="147">
        <v>84.855396699294815</v>
      </c>
      <c r="H1696" s="147">
        <v>91.389116000000001</v>
      </c>
      <c r="I1696" s="147">
        <v>98.264600000000002</v>
      </c>
      <c r="J1696" s="147">
        <v>105.13962666666667</v>
      </c>
      <c r="K1696" s="147">
        <v>112.01047199999998</v>
      </c>
    </row>
    <row r="1697" spans="2:11" x14ac:dyDescent="0.2">
      <c r="B1697" s="21" t="str">
        <f t="shared" si="26"/>
        <v>BowmanvilleWind2035RCP4.5</v>
      </c>
      <c r="C1697" t="s">
        <v>271</v>
      </c>
      <c r="D1697" t="s">
        <v>1</v>
      </c>
      <c r="E1697" s="144" t="s">
        <v>193</v>
      </c>
      <c r="F1697" s="144">
        <v>2035</v>
      </c>
      <c r="G1697" s="147">
        <v>84.870910600230445</v>
      </c>
      <c r="H1697" s="147">
        <v>91.422534000000013</v>
      </c>
      <c r="I1697" s="147">
        <v>98.3185</v>
      </c>
      <c r="J1697" s="147">
        <v>105.21128100000001</v>
      </c>
      <c r="K1697" s="147">
        <v>112.09984799999998</v>
      </c>
    </row>
    <row r="1698" spans="2:11" x14ac:dyDescent="0.2">
      <c r="B1698" s="21" t="str">
        <f t="shared" si="26"/>
        <v>BowmanvilleWind2040RCP4.5</v>
      </c>
      <c r="C1698" t="s">
        <v>271</v>
      </c>
      <c r="D1698" t="s">
        <v>1</v>
      </c>
      <c r="E1698" s="144" t="s">
        <v>193</v>
      </c>
      <c r="F1698" s="144">
        <v>2040</v>
      </c>
      <c r="G1698" s="147">
        <v>84.886424501166061</v>
      </c>
      <c r="H1698" s="147">
        <v>91.455952000000011</v>
      </c>
      <c r="I1698" s="147">
        <v>98.372399999999999</v>
      </c>
      <c r="J1698" s="147">
        <v>105.28293533333334</v>
      </c>
      <c r="K1698" s="147">
        <v>112.18922399999998</v>
      </c>
    </row>
    <row r="1699" spans="2:11" x14ac:dyDescent="0.2">
      <c r="B1699" s="21" t="str">
        <f t="shared" si="26"/>
        <v>BowmanvilleWind2045RCP4.5</v>
      </c>
      <c r="C1699" t="s">
        <v>271</v>
      </c>
      <c r="D1699" t="s">
        <v>1</v>
      </c>
      <c r="E1699" s="144" t="s">
        <v>193</v>
      </c>
      <c r="F1699" s="144">
        <v>2045</v>
      </c>
      <c r="G1699" s="147">
        <v>84.901938402101678</v>
      </c>
      <c r="H1699" s="147">
        <v>91.489370000000008</v>
      </c>
      <c r="I1699" s="147">
        <v>98.426299999999998</v>
      </c>
      <c r="J1699" s="147">
        <v>105.35458966666667</v>
      </c>
      <c r="K1699" s="147">
        <v>112.27859999999998</v>
      </c>
    </row>
    <row r="1700" spans="2:11" x14ac:dyDescent="0.2">
      <c r="B1700" s="21" t="str">
        <f t="shared" si="26"/>
        <v>BowmanvilleWind2050RCP4.5</v>
      </c>
      <c r="C1700" t="s">
        <v>271</v>
      </c>
      <c r="D1700" t="s">
        <v>1</v>
      </c>
      <c r="E1700" s="144" t="s">
        <v>193</v>
      </c>
      <c r="F1700" s="144">
        <v>2050</v>
      </c>
      <c r="G1700" s="147">
        <v>85.000381155311302</v>
      </c>
      <c r="H1700" s="147">
        <v>91.626687600000011</v>
      </c>
      <c r="I1700" s="147">
        <v>98.611519999999999</v>
      </c>
      <c r="J1700" s="147">
        <v>105.57933960000001</v>
      </c>
      <c r="K1700" s="147">
        <v>112.54672799999999</v>
      </c>
    </row>
    <row r="1701" spans="2:11" x14ac:dyDescent="0.2">
      <c r="B1701" s="21" t="str">
        <f t="shared" si="26"/>
        <v>BowmanvilleWind2055RCP4.5</v>
      </c>
      <c r="C1701" t="s">
        <v>271</v>
      </c>
      <c r="D1701" t="s">
        <v>1</v>
      </c>
      <c r="E1701" s="144" t="s">
        <v>193</v>
      </c>
      <c r="F1701" s="144">
        <v>2055</v>
      </c>
      <c r="G1701" s="147">
        <v>85.083310007585325</v>
      </c>
      <c r="H1701" s="147">
        <v>91.730587200000002</v>
      </c>
      <c r="I1701" s="147">
        <v>98.742840000000001</v>
      </c>
      <c r="J1701" s="147">
        <v>105.73243520000001</v>
      </c>
      <c r="K1701" s="147">
        <v>112.72547999999999</v>
      </c>
    </row>
    <row r="1702" spans="2:11" x14ac:dyDescent="0.2">
      <c r="B1702" s="21" t="str">
        <f t="shared" si="26"/>
        <v>BowmanvilleWind2060RCP4.5</v>
      </c>
      <c r="C1702" t="s">
        <v>271</v>
      </c>
      <c r="D1702" t="s">
        <v>1</v>
      </c>
      <c r="E1702" s="144" t="s">
        <v>193</v>
      </c>
      <c r="F1702" s="144">
        <v>2060</v>
      </c>
      <c r="G1702" s="147">
        <v>85.166238859859334</v>
      </c>
      <c r="H1702" s="147">
        <v>91.834486800000008</v>
      </c>
      <c r="I1702" s="147">
        <v>98.874160000000003</v>
      </c>
      <c r="J1702" s="147">
        <v>105.8855308</v>
      </c>
      <c r="K1702" s="147">
        <v>112.90423199999998</v>
      </c>
    </row>
    <row r="1703" spans="2:11" x14ac:dyDescent="0.2">
      <c r="B1703" s="21" t="str">
        <f t="shared" si="26"/>
        <v>BowmanvilleWind2065RCP4.5</v>
      </c>
      <c r="C1703" t="s">
        <v>271</v>
      </c>
      <c r="D1703" t="s">
        <v>1</v>
      </c>
      <c r="E1703" s="144" t="s">
        <v>193</v>
      </c>
      <c r="F1703" s="144">
        <v>2065</v>
      </c>
      <c r="G1703" s="147">
        <v>85.249167712133357</v>
      </c>
      <c r="H1703" s="147">
        <v>91.938386399999999</v>
      </c>
      <c r="I1703" s="147">
        <v>99.005480000000006</v>
      </c>
      <c r="J1703" s="147">
        <v>106.0386264</v>
      </c>
      <c r="K1703" s="147">
        <v>113.08298399999998</v>
      </c>
    </row>
    <row r="1704" spans="2:11" x14ac:dyDescent="0.2">
      <c r="B1704" s="21" t="str">
        <f t="shared" si="26"/>
        <v>BowmanvilleWind2070RCP4.5</v>
      </c>
      <c r="C1704" t="s">
        <v>271</v>
      </c>
      <c r="D1704" t="s">
        <v>1</v>
      </c>
      <c r="E1704" s="144" t="s">
        <v>193</v>
      </c>
      <c r="F1704" s="144">
        <v>2070</v>
      </c>
      <c r="G1704" s="147">
        <v>85.332096564407365</v>
      </c>
      <c r="H1704" s="147">
        <v>92.042286000000004</v>
      </c>
      <c r="I1704" s="147">
        <v>99.136800000000008</v>
      </c>
      <c r="J1704" s="147">
        <v>106.191722</v>
      </c>
      <c r="K1704" s="147">
        <v>113.26173599999998</v>
      </c>
    </row>
    <row r="1705" spans="2:11" x14ac:dyDescent="0.2">
      <c r="B1705" s="21" t="str">
        <f t="shared" si="26"/>
        <v>BowmanvilleWind2075RCP4.5</v>
      </c>
      <c r="C1705" t="s">
        <v>271</v>
      </c>
      <c r="D1705" t="s">
        <v>1</v>
      </c>
      <c r="E1705" s="144" t="s">
        <v>193</v>
      </c>
      <c r="F1705" s="144">
        <v>2075</v>
      </c>
      <c r="G1705" s="147">
        <v>85.475952736719435</v>
      </c>
      <c r="H1705" s="147">
        <v>92.227603999999999</v>
      </c>
      <c r="I1705" s="147">
        <v>99.373633333333345</v>
      </c>
      <c r="J1705" s="147">
        <v>106.47309633333333</v>
      </c>
      <c r="K1705" s="147">
        <v>113.58758599999999</v>
      </c>
    </row>
    <row r="1706" spans="2:11" x14ac:dyDescent="0.2">
      <c r="B1706" s="21" t="str">
        <f t="shared" si="26"/>
        <v>BowmanvilleWind2080RCP4.5</v>
      </c>
      <c r="C1706" t="s">
        <v>271</v>
      </c>
      <c r="D1706" t="s">
        <v>1</v>
      </c>
      <c r="E1706" s="144" t="s">
        <v>193</v>
      </c>
      <c r="F1706" s="144">
        <v>2080</v>
      </c>
      <c r="G1706" s="147">
        <v>85.619808909031505</v>
      </c>
      <c r="H1706" s="147">
        <v>92.412922000000009</v>
      </c>
      <c r="I1706" s="147">
        <v>99.610466666666667</v>
      </c>
      <c r="J1706" s="147">
        <v>106.75447066666666</v>
      </c>
      <c r="K1706" s="147">
        <v>113.91343599999999</v>
      </c>
    </row>
    <row r="1707" spans="2:11" x14ac:dyDescent="0.2">
      <c r="B1707" s="21" t="str">
        <f t="shared" si="26"/>
        <v>BowmanvilleWind2085RCP4.5</v>
      </c>
      <c r="C1707" t="s">
        <v>271</v>
      </c>
      <c r="D1707" t="s">
        <v>1</v>
      </c>
      <c r="E1707" s="144" t="s">
        <v>193</v>
      </c>
      <c r="F1707" s="144">
        <v>2085</v>
      </c>
      <c r="G1707" s="147">
        <v>85.763665081343589</v>
      </c>
      <c r="H1707" s="147">
        <v>92.598240000000004</v>
      </c>
      <c r="I1707" s="147">
        <v>99.847300000000004</v>
      </c>
      <c r="J1707" s="147">
        <v>107.03584499999999</v>
      </c>
      <c r="K1707" s="147">
        <v>114.23928599999999</v>
      </c>
    </row>
    <row r="1708" spans="2:11" x14ac:dyDescent="0.2">
      <c r="B1708" s="21" t="str">
        <f t="shared" si="26"/>
        <v>BowmanvilleWind2090RCP4.5</v>
      </c>
      <c r="C1708" t="s">
        <v>271</v>
      </c>
      <c r="D1708" t="s">
        <v>1</v>
      </c>
      <c r="E1708" s="144" t="s">
        <v>193</v>
      </c>
      <c r="F1708" s="144">
        <v>2090</v>
      </c>
      <c r="G1708" s="147">
        <v>85.907521253655659</v>
      </c>
      <c r="H1708" s="147">
        <v>92.783557999999999</v>
      </c>
      <c r="I1708" s="147">
        <v>100.08413333333334</v>
      </c>
      <c r="J1708" s="147">
        <v>107.31721933333333</v>
      </c>
      <c r="K1708" s="147">
        <v>114.565136</v>
      </c>
    </row>
    <row r="1709" spans="2:11" x14ac:dyDescent="0.2">
      <c r="B1709" s="21" t="str">
        <f t="shared" si="26"/>
        <v>BowmanvilleWind2095RCP4.5</v>
      </c>
      <c r="C1709" t="s">
        <v>271</v>
      </c>
      <c r="D1709" t="s">
        <v>1</v>
      </c>
      <c r="E1709" s="144" t="s">
        <v>193</v>
      </c>
      <c r="F1709" s="144">
        <v>2095</v>
      </c>
      <c r="G1709" s="147">
        <v>86.051377425967729</v>
      </c>
      <c r="H1709" s="147">
        <v>92.968876000000009</v>
      </c>
      <c r="I1709" s="147">
        <v>100.32096666666666</v>
      </c>
      <c r="J1709" s="147">
        <v>107.59859366666666</v>
      </c>
      <c r="K1709" s="147">
        <v>114.890986</v>
      </c>
    </row>
    <row r="1710" spans="2:11" x14ac:dyDescent="0.2">
      <c r="B1710" s="21" t="str">
        <f t="shared" si="26"/>
        <v>BowmanvilleWind2100RCP4.5</v>
      </c>
      <c r="C1710" t="s">
        <v>271</v>
      </c>
      <c r="D1710" t="s">
        <v>1</v>
      </c>
      <c r="E1710" s="144" t="s">
        <v>193</v>
      </c>
      <c r="F1710" s="144">
        <v>2100</v>
      </c>
      <c r="G1710" s="147">
        <v>86.195233598279799</v>
      </c>
      <c r="H1710" s="147">
        <v>93.154194000000004</v>
      </c>
      <c r="I1710" s="147">
        <v>100.5578</v>
      </c>
      <c r="J1710" s="147">
        <v>107.87996799999999</v>
      </c>
      <c r="K1710" s="147">
        <v>115.216836</v>
      </c>
    </row>
    <row r="1711" spans="2:11" x14ac:dyDescent="0.2">
      <c r="B1711" s="21" t="str">
        <f t="shared" si="26"/>
        <v>BowmanvilleWind2023RCP6.0</v>
      </c>
      <c r="C1711" t="s">
        <v>271</v>
      </c>
      <c r="D1711" t="s">
        <v>1</v>
      </c>
      <c r="E1711" s="144" t="s">
        <v>192</v>
      </c>
      <c r="F1711" s="144">
        <v>2023</v>
      </c>
      <c r="G1711" s="147">
        <v>84.824368897423582</v>
      </c>
      <c r="H1711" s="147">
        <v>91.322280000000006</v>
      </c>
      <c r="I1711" s="147">
        <v>98.156800000000004</v>
      </c>
      <c r="J1711" s="147">
        <v>104.996318</v>
      </c>
      <c r="K1711" s="147">
        <v>111.83171999999998</v>
      </c>
    </row>
    <row r="1712" spans="2:11" x14ac:dyDescent="0.2">
      <c r="B1712" s="21" t="str">
        <f t="shared" si="26"/>
        <v>BowmanvilleWind2025RCP6.0</v>
      </c>
      <c r="C1712" t="s">
        <v>271</v>
      </c>
      <c r="D1712" t="s">
        <v>1</v>
      </c>
      <c r="E1712" s="144" t="s">
        <v>192</v>
      </c>
      <c r="F1712" s="144">
        <v>2025</v>
      </c>
      <c r="G1712" s="147">
        <v>84.839882798359199</v>
      </c>
      <c r="H1712" s="147">
        <v>91.355698000000004</v>
      </c>
      <c r="I1712" s="147">
        <v>98.210700000000003</v>
      </c>
      <c r="J1712" s="147">
        <v>105.06797233333333</v>
      </c>
      <c r="K1712" s="147">
        <v>111.92109599999998</v>
      </c>
    </row>
    <row r="1713" spans="2:11" x14ac:dyDescent="0.2">
      <c r="B1713" s="21" t="str">
        <f t="shared" si="26"/>
        <v>BowmanvilleWind2030RCP6.0</v>
      </c>
      <c r="C1713" t="s">
        <v>271</v>
      </c>
      <c r="D1713" t="s">
        <v>1</v>
      </c>
      <c r="E1713" s="144" t="s">
        <v>192</v>
      </c>
      <c r="F1713" s="144">
        <v>2030</v>
      </c>
      <c r="G1713" s="147">
        <v>84.855396699294815</v>
      </c>
      <c r="H1713" s="147">
        <v>91.389116000000001</v>
      </c>
      <c r="I1713" s="147">
        <v>98.264600000000002</v>
      </c>
      <c r="J1713" s="147">
        <v>105.13962666666667</v>
      </c>
      <c r="K1713" s="147">
        <v>112.01047199999998</v>
      </c>
    </row>
    <row r="1714" spans="2:11" x14ac:dyDescent="0.2">
      <c r="B1714" s="21" t="str">
        <f t="shared" si="26"/>
        <v>BowmanvilleWind2035RCP6.0</v>
      </c>
      <c r="C1714" t="s">
        <v>271</v>
      </c>
      <c r="D1714" t="s">
        <v>1</v>
      </c>
      <c r="E1714" s="144" t="s">
        <v>192</v>
      </c>
      <c r="F1714" s="144">
        <v>2035</v>
      </c>
      <c r="G1714" s="147">
        <v>84.870910600230445</v>
      </c>
      <c r="H1714" s="147">
        <v>91.422534000000013</v>
      </c>
      <c r="I1714" s="147">
        <v>98.3185</v>
      </c>
      <c r="J1714" s="147">
        <v>105.21128100000001</v>
      </c>
      <c r="K1714" s="147">
        <v>112.09984799999998</v>
      </c>
    </row>
    <row r="1715" spans="2:11" x14ac:dyDescent="0.2">
      <c r="B1715" s="21" t="str">
        <f t="shared" si="26"/>
        <v>BowmanvilleWind2040RCP6.0</v>
      </c>
      <c r="C1715" t="s">
        <v>271</v>
      </c>
      <c r="D1715" t="s">
        <v>1</v>
      </c>
      <c r="E1715" s="144" t="s">
        <v>192</v>
      </c>
      <c r="F1715" s="144">
        <v>2040</v>
      </c>
      <c r="G1715" s="147">
        <v>84.886424501166061</v>
      </c>
      <c r="H1715" s="147">
        <v>91.455952000000011</v>
      </c>
      <c r="I1715" s="147">
        <v>98.372399999999999</v>
      </c>
      <c r="J1715" s="147">
        <v>105.28293533333334</v>
      </c>
      <c r="K1715" s="147">
        <v>112.18922399999998</v>
      </c>
    </row>
    <row r="1716" spans="2:11" x14ac:dyDescent="0.2">
      <c r="B1716" s="21" t="str">
        <f t="shared" si="26"/>
        <v>BowmanvilleWind2045RCP6.0</v>
      </c>
      <c r="C1716" t="s">
        <v>271</v>
      </c>
      <c r="D1716" t="s">
        <v>1</v>
      </c>
      <c r="E1716" s="144" t="s">
        <v>192</v>
      </c>
      <c r="F1716" s="144">
        <v>2045</v>
      </c>
      <c r="G1716" s="147">
        <v>84.901938402101678</v>
      </c>
      <c r="H1716" s="147">
        <v>91.489370000000008</v>
      </c>
      <c r="I1716" s="147">
        <v>98.426299999999998</v>
      </c>
      <c r="J1716" s="147">
        <v>105.35458966666667</v>
      </c>
      <c r="K1716" s="147">
        <v>112.27859999999998</v>
      </c>
    </row>
    <row r="1717" spans="2:11" x14ac:dyDescent="0.2">
      <c r="B1717" s="21" t="str">
        <f t="shared" si="26"/>
        <v>BowmanvilleWind2050RCP6.0</v>
      </c>
      <c r="C1717" t="s">
        <v>271</v>
      </c>
      <c r="D1717" t="s">
        <v>1</v>
      </c>
      <c r="E1717" s="144" t="s">
        <v>192</v>
      </c>
      <c r="F1717" s="144">
        <v>2050</v>
      </c>
      <c r="G1717" s="147">
        <v>85.000381155311302</v>
      </c>
      <c r="H1717" s="147">
        <v>91.626687600000011</v>
      </c>
      <c r="I1717" s="147">
        <v>98.611519999999999</v>
      </c>
      <c r="J1717" s="147">
        <v>105.57933960000001</v>
      </c>
      <c r="K1717" s="147">
        <v>112.54672799999999</v>
      </c>
    </row>
    <row r="1718" spans="2:11" x14ac:dyDescent="0.2">
      <c r="B1718" s="21" t="str">
        <f t="shared" si="26"/>
        <v>BowmanvilleWind2055RCP6.0</v>
      </c>
      <c r="C1718" t="s">
        <v>271</v>
      </c>
      <c r="D1718" t="s">
        <v>1</v>
      </c>
      <c r="E1718" s="144" t="s">
        <v>192</v>
      </c>
      <c r="F1718" s="144">
        <v>2055</v>
      </c>
      <c r="G1718" s="147">
        <v>85.083310007585325</v>
      </c>
      <c r="H1718" s="147">
        <v>91.730587200000002</v>
      </c>
      <c r="I1718" s="147">
        <v>98.742840000000001</v>
      </c>
      <c r="J1718" s="147">
        <v>105.73243520000001</v>
      </c>
      <c r="K1718" s="147">
        <v>112.72547999999999</v>
      </c>
    </row>
    <row r="1719" spans="2:11" x14ac:dyDescent="0.2">
      <c r="B1719" s="21" t="str">
        <f t="shared" si="26"/>
        <v>BowmanvilleWind2060RCP6.0</v>
      </c>
      <c r="C1719" t="s">
        <v>271</v>
      </c>
      <c r="D1719" t="s">
        <v>1</v>
      </c>
      <c r="E1719" s="144" t="s">
        <v>192</v>
      </c>
      <c r="F1719" s="144">
        <v>2060</v>
      </c>
      <c r="G1719" s="147">
        <v>85.166238859859334</v>
      </c>
      <c r="H1719" s="147">
        <v>91.834486800000008</v>
      </c>
      <c r="I1719" s="147">
        <v>98.874160000000003</v>
      </c>
      <c r="J1719" s="147">
        <v>105.8855308</v>
      </c>
      <c r="K1719" s="147">
        <v>112.90423199999998</v>
      </c>
    </row>
    <row r="1720" spans="2:11" x14ac:dyDescent="0.2">
      <c r="B1720" s="21" t="str">
        <f t="shared" si="26"/>
        <v>BowmanvilleWind2065RCP6.0</v>
      </c>
      <c r="C1720" t="s">
        <v>271</v>
      </c>
      <c r="D1720" t="s">
        <v>1</v>
      </c>
      <c r="E1720" s="144" t="s">
        <v>192</v>
      </c>
      <c r="F1720" s="144">
        <v>2065</v>
      </c>
      <c r="G1720" s="147">
        <v>85.249167712133357</v>
      </c>
      <c r="H1720" s="147">
        <v>91.938386399999999</v>
      </c>
      <c r="I1720" s="147">
        <v>99.005480000000006</v>
      </c>
      <c r="J1720" s="147">
        <v>106.0386264</v>
      </c>
      <c r="K1720" s="147">
        <v>113.08298399999998</v>
      </c>
    </row>
    <row r="1721" spans="2:11" x14ac:dyDescent="0.2">
      <c r="B1721" s="21" t="str">
        <f t="shared" si="26"/>
        <v>BowmanvilleWind2070RCP6.0</v>
      </c>
      <c r="C1721" t="s">
        <v>271</v>
      </c>
      <c r="D1721" t="s">
        <v>1</v>
      </c>
      <c r="E1721" s="144" t="s">
        <v>192</v>
      </c>
      <c r="F1721" s="144">
        <v>2070</v>
      </c>
      <c r="G1721" s="147">
        <v>85.332096564407365</v>
      </c>
      <c r="H1721" s="147">
        <v>92.042286000000004</v>
      </c>
      <c r="I1721" s="147">
        <v>99.136800000000008</v>
      </c>
      <c r="J1721" s="147">
        <v>106.191722</v>
      </c>
      <c r="K1721" s="147">
        <v>113.26173599999998</v>
      </c>
    </row>
    <row r="1722" spans="2:11" x14ac:dyDescent="0.2">
      <c r="B1722" s="21" t="str">
        <f t="shared" si="26"/>
        <v>BowmanvilleWind2075RCP6.0</v>
      </c>
      <c r="C1722" t="s">
        <v>271</v>
      </c>
      <c r="D1722" t="s">
        <v>1</v>
      </c>
      <c r="E1722" s="144" t="s">
        <v>192</v>
      </c>
      <c r="F1722" s="144">
        <v>2075</v>
      </c>
      <c r="G1722" s="147">
        <v>85.54788082287547</v>
      </c>
      <c r="H1722" s="147">
        <v>92.320263000000011</v>
      </c>
      <c r="I1722" s="147">
        <v>99.492050000000006</v>
      </c>
      <c r="J1722" s="147">
        <v>106.6137835</v>
      </c>
      <c r="K1722" s="147">
        <v>113.75051099999999</v>
      </c>
    </row>
    <row r="1723" spans="2:11" x14ac:dyDescent="0.2">
      <c r="B1723" s="21" t="str">
        <f t="shared" si="26"/>
        <v>BowmanvilleWind2080RCP6.0</v>
      </c>
      <c r="C1723" t="s">
        <v>271</v>
      </c>
      <c r="D1723" t="s">
        <v>1</v>
      </c>
      <c r="E1723" s="144" t="s">
        <v>192</v>
      </c>
      <c r="F1723" s="144">
        <v>2080</v>
      </c>
      <c r="G1723" s="147">
        <v>85.763665081343589</v>
      </c>
      <c r="H1723" s="147">
        <v>92.598240000000004</v>
      </c>
      <c r="I1723" s="147">
        <v>99.847300000000004</v>
      </c>
      <c r="J1723" s="147">
        <v>107.03584499999999</v>
      </c>
      <c r="K1723" s="147">
        <v>114.23928599999999</v>
      </c>
    </row>
    <row r="1724" spans="2:11" x14ac:dyDescent="0.2">
      <c r="B1724" s="21" t="str">
        <f t="shared" si="26"/>
        <v>BowmanvilleWind2085RCP6.0</v>
      </c>
      <c r="C1724" t="s">
        <v>271</v>
      </c>
      <c r="D1724" t="s">
        <v>1</v>
      </c>
      <c r="E1724" s="144" t="s">
        <v>192</v>
      </c>
      <c r="F1724" s="144">
        <v>2085</v>
      </c>
      <c r="G1724" s="147">
        <v>85.979449339811694</v>
      </c>
      <c r="H1724" s="147">
        <v>92.876216999999997</v>
      </c>
      <c r="I1724" s="147">
        <v>100.20255</v>
      </c>
      <c r="J1724" s="147">
        <v>107.45790649999999</v>
      </c>
      <c r="K1724" s="147">
        <v>114.728061</v>
      </c>
    </row>
    <row r="1725" spans="2:11" x14ac:dyDescent="0.2">
      <c r="B1725" s="21" t="str">
        <f t="shared" si="26"/>
        <v>BowmanvilleWind2090RCP6.0</v>
      </c>
      <c r="C1725" t="s">
        <v>271</v>
      </c>
      <c r="D1725" t="s">
        <v>1</v>
      </c>
      <c r="E1725" s="144" t="s">
        <v>192</v>
      </c>
      <c r="F1725" s="144">
        <v>2090</v>
      </c>
      <c r="G1725" s="147">
        <v>86.640905661521117</v>
      </c>
      <c r="H1725" s="147">
        <v>93.701034000000007</v>
      </c>
      <c r="I1725" s="147">
        <v>101.23399999999999</v>
      </c>
      <c r="J1725" s="147">
        <v>108.66641799999999</v>
      </c>
      <c r="K1725" s="147">
        <v>116.118044</v>
      </c>
    </row>
    <row r="1726" spans="2:11" x14ac:dyDescent="0.2">
      <c r="B1726" s="21" t="str">
        <f t="shared" si="26"/>
        <v>BowmanvilleWind2095RCP6.0</v>
      </c>
      <c r="C1726" t="s">
        <v>271</v>
      </c>
      <c r="D1726" t="s">
        <v>1</v>
      </c>
      <c r="E1726" s="144" t="s">
        <v>192</v>
      </c>
      <c r="F1726" s="144">
        <v>2095</v>
      </c>
      <c r="G1726" s="147">
        <v>87.086577724762435</v>
      </c>
      <c r="H1726" s="147">
        <v>94.247873999999996</v>
      </c>
      <c r="I1726" s="147">
        <v>101.9102</v>
      </c>
      <c r="J1726" s="147">
        <v>109.45286799999998</v>
      </c>
      <c r="K1726" s="147">
        <v>117.01925199999999</v>
      </c>
    </row>
    <row r="1727" spans="2:11" x14ac:dyDescent="0.2">
      <c r="B1727" s="21" t="str">
        <f t="shared" si="26"/>
        <v>BowmanvilleWind2100RCP6.0</v>
      </c>
      <c r="C1727" t="s">
        <v>271</v>
      </c>
      <c r="D1727" t="s">
        <v>1</v>
      </c>
      <c r="E1727" s="144" t="s">
        <v>192</v>
      </c>
      <c r="F1727" s="144">
        <v>2100</v>
      </c>
      <c r="G1727" s="147">
        <v>87.532249788003753</v>
      </c>
      <c r="H1727" s="147">
        <v>94.794713999999999</v>
      </c>
      <c r="I1727" s="147">
        <v>102.5864</v>
      </c>
      <c r="J1727" s="147">
        <v>110.23931799999998</v>
      </c>
      <c r="K1727" s="147">
        <v>117.92045999999999</v>
      </c>
    </row>
    <row r="1728" spans="2:11" x14ac:dyDescent="0.2">
      <c r="B1728" s="21" t="str">
        <f t="shared" si="26"/>
        <v>BowmanvilleWind2023RCP8.5</v>
      </c>
      <c r="C1728" t="s">
        <v>271</v>
      </c>
      <c r="D1728" t="s">
        <v>1</v>
      </c>
      <c r="E1728" s="144" t="s">
        <v>191</v>
      </c>
      <c r="F1728" s="144">
        <v>2023</v>
      </c>
      <c r="G1728" s="147">
        <v>84.824368897423582</v>
      </c>
      <c r="H1728" s="147">
        <v>91.322280000000006</v>
      </c>
      <c r="I1728" s="147">
        <v>98.156800000000004</v>
      </c>
      <c r="J1728" s="147">
        <v>104.996318</v>
      </c>
      <c r="K1728" s="147">
        <v>111.83171999999998</v>
      </c>
    </row>
    <row r="1729" spans="2:11" x14ac:dyDescent="0.2">
      <c r="B1729" s="21" t="str">
        <f t="shared" si="26"/>
        <v>BowmanvilleWind2025RCP8.5</v>
      </c>
      <c r="C1729" t="s">
        <v>271</v>
      </c>
      <c r="D1729" t="s">
        <v>1</v>
      </c>
      <c r="E1729" s="144" t="s">
        <v>191</v>
      </c>
      <c r="F1729" s="144">
        <v>2025</v>
      </c>
      <c r="G1729" s="147">
        <v>84.855396699294815</v>
      </c>
      <c r="H1729" s="147">
        <v>91.389116000000001</v>
      </c>
      <c r="I1729" s="147">
        <v>98.264600000000002</v>
      </c>
      <c r="J1729" s="147">
        <v>105.13962666666667</v>
      </c>
      <c r="K1729" s="147">
        <v>112.01047199999998</v>
      </c>
    </row>
    <row r="1730" spans="2:11" x14ac:dyDescent="0.2">
      <c r="B1730" s="21" t="str">
        <f t="shared" si="26"/>
        <v>BowmanvilleWind2030RCP8.5</v>
      </c>
      <c r="C1730" t="s">
        <v>271</v>
      </c>
      <c r="D1730" t="s">
        <v>1</v>
      </c>
      <c r="E1730" s="144" t="s">
        <v>191</v>
      </c>
      <c r="F1730" s="144">
        <v>2030</v>
      </c>
      <c r="G1730" s="147">
        <v>84.886424501166061</v>
      </c>
      <c r="H1730" s="147">
        <v>91.455952000000011</v>
      </c>
      <c r="I1730" s="147">
        <v>98.372399999999999</v>
      </c>
      <c r="J1730" s="147">
        <v>105.28293533333334</v>
      </c>
      <c r="K1730" s="147">
        <v>112.18922399999998</v>
      </c>
    </row>
    <row r="1731" spans="2:11" x14ac:dyDescent="0.2">
      <c r="B1731" s="21" t="str">
        <f t="shared" si="26"/>
        <v>BowmanvilleWind2035RCP8.5</v>
      </c>
      <c r="C1731" t="s">
        <v>271</v>
      </c>
      <c r="D1731" t="s">
        <v>1</v>
      </c>
      <c r="E1731" s="144" t="s">
        <v>191</v>
      </c>
      <c r="F1731" s="144">
        <v>2035</v>
      </c>
      <c r="G1731" s="147">
        <v>84.917452303037294</v>
      </c>
      <c r="H1731" s="147">
        <v>91.522788000000006</v>
      </c>
      <c r="I1731" s="147">
        <v>98.480199999999996</v>
      </c>
      <c r="J1731" s="147">
        <v>105.42624400000001</v>
      </c>
      <c r="K1731" s="147">
        <v>112.36797599999998</v>
      </c>
    </row>
    <row r="1732" spans="2:11" x14ac:dyDescent="0.2">
      <c r="B1732" s="21" t="str">
        <f t="shared" si="26"/>
        <v>BowmanvilleWind2040RCP8.5</v>
      </c>
      <c r="C1732" t="s">
        <v>271</v>
      </c>
      <c r="D1732" t="s">
        <v>1</v>
      </c>
      <c r="E1732" s="144" t="s">
        <v>191</v>
      </c>
      <c r="F1732" s="144">
        <v>2040</v>
      </c>
      <c r="G1732" s="147">
        <v>85.055667056827318</v>
      </c>
      <c r="H1732" s="147">
        <v>91.695954</v>
      </c>
      <c r="I1732" s="147">
        <v>98.699066666666667</v>
      </c>
      <c r="J1732" s="147">
        <v>105.68140333333334</v>
      </c>
      <c r="K1732" s="147">
        <v>112.66589599999999</v>
      </c>
    </row>
    <row r="1733" spans="2:11" x14ac:dyDescent="0.2">
      <c r="B1733" s="21" t="str">
        <f t="shared" si="26"/>
        <v>BowmanvilleWind2045RCP8.5</v>
      </c>
      <c r="C1733" t="s">
        <v>271</v>
      </c>
      <c r="D1733" t="s">
        <v>1</v>
      </c>
      <c r="E1733" s="144" t="s">
        <v>191</v>
      </c>
      <c r="F1733" s="144">
        <v>2045</v>
      </c>
      <c r="G1733" s="147">
        <v>85.193881810617341</v>
      </c>
      <c r="H1733" s="147">
        <v>91.869120000000009</v>
      </c>
      <c r="I1733" s="147">
        <v>98.917933333333337</v>
      </c>
      <c r="J1733" s="147">
        <v>105.93656266666667</v>
      </c>
      <c r="K1733" s="147">
        <v>112.96381599999998</v>
      </c>
    </row>
    <row r="1734" spans="2:11" x14ac:dyDescent="0.2">
      <c r="B1734" s="21" t="str">
        <f t="shared" si="26"/>
        <v>BowmanvilleWind2050RCP8.5</v>
      </c>
      <c r="C1734" t="s">
        <v>271</v>
      </c>
      <c r="D1734" t="s">
        <v>1</v>
      </c>
      <c r="E1734" s="144" t="s">
        <v>191</v>
      </c>
      <c r="F1734" s="144">
        <v>2050</v>
      </c>
      <c r="G1734" s="147">
        <v>85.619808909031505</v>
      </c>
      <c r="H1734" s="147">
        <v>92.412922000000009</v>
      </c>
      <c r="I1734" s="147">
        <v>99.610466666666667</v>
      </c>
      <c r="J1734" s="147">
        <v>106.75447066666666</v>
      </c>
      <c r="K1734" s="147">
        <v>113.91343599999999</v>
      </c>
    </row>
    <row r="1735" spans="2:11" x14ac:dyDescent="0.2">
      <c r="B1735" s="21" t="str">
        <f t="shared" si="26"/>
        <v>BowmanvilleWind2055RCP8.5</v>
      </c>
      <c r="C1735" t="s">
        <v>271</v>
      </c>
      <c r="D1735" t="s">
        <v>1</v>
      </c>
      <c r="E1735" s="144" t="s">
        <v>191</v>
      </c>
      <c r="F1735" s="144">
        <v>2055</v>
      </c>
      <c r="G1735" s="147">
        <v>85.907521253655659</v>
      </c>
      <c r="H1735" s="147">
        <v>92.783557999999999</v>
      </c>
      <c r="I1735" s="147">
        <v>100.08413333333334</v>
      </c>
      <c r="J1735" s="147">
        <v>107.31721933333333</v>
      </c>
      <c r="K1735" s="147">
        <v>114.565136</v>
      </c>
    </row>
    <row r="1736" spans="2:11" x14ac:dyDescent="0.2">
      <c r="B1736" s="21" t="str">
        <f t="shared" si="26"/>
        <v>BowmanvilleWind2060RCP8.5</v>
      </c>
      <c r="C1736" t="s">
        <v>271</v>
      </c>
      <c r="D1736" t="s">
        <v>1</v>
      </c>
      <c r="E1736" s="144" t="s">
        <v>191</v>
      </c>
      <c r="F1736" s="144">
        <v>2060</v>
      </c>
      <c r="G1736" s="147">
        <v>86.640905661521117</v>
      </c>
      <c r="H1736" s="147">
        <v>93.701034000000007</v>
      </c>
      <c r="I1736" s="147">
        <v>101.23399999999999</v>
      </c>
      <c r="J1736" s="147">
        <v>108.66641799999999</v>
      </c>
      <c r="K1736" s="147">
        <v>116.118044</v>
      </c>
    </row>
    <row r="1737" spans="2:11" x14ac:dyDescent="0.2">
      <c r="B1737" s="21" t="str">
        <f t="shared" si="26"/>
        <v>BowmanvilleWind2065RCP8.5</v>
      </c>
      <c r="C1737" t="s">
        <v>271</v>
      </c>
      <c r="D1737" t="s">
        <v>1</v>
      </c>
      <c r="E1737" s="144" t="s">
        <v>191</v>
      </c>
      <c r="F1737" s="144">
        <v>2065</v>
      </c>
      <c r="G1737" s="147">
        <v>87.086577724762435</v>
      </c>
      <c r="H1737" s="147">
        <v>94.247873999999996</v>
      </c>
      <c r="I1737" s="147">
        <v>101.9102</v>
      </c>
      <c r="J1737" s="147">
        <v>109.45286799999998</v>
      </c>
      <c r="K1737" s="147">
        <v>117.01925199999999</v>
      </c>
    </row>
    <row r="1738" spans="2:11" x14ac:dyDescent="0.2">
      <c r="B1738" s="21" t="str">
        <f t="shared" si="26"/>
        <v>BowmanvilleWind2070RCP8.5</v>
      </c>
      <c r="C1738" t="s">
        <v>271</v>
      </c>
      <c r="D1738" t="s">
        <v>1</v>
      </c>
      <c r="E1738" s="144" t="s">
        <v>191</v>
      </c>
      <c r="F1738" s="144">
        <v>2070</v>
      </c>
      <c r="G1738" s="147">
        <v>87.664823123271731</v>
      </c>
      <c r="H1738" s="147">
        <v>94.973956000000001</v>
      </c>
      <c r="I1738" s="147">
        <v>102.82486666666667</v>
      </c>
      <c r="J1738" s="147">
        <v>110.53292599999999</v>
      </c>
      <c r="K1738" s="147">
        <v>118.26306799999999</v>
      </c>
    </row>
    <row r="1739" spans="2:11" x14ac:dyDescent="0.2">
      <c r="B1739" s="21" t="str">
        <f t="shared" si="26"/>
        <v>BowmanvilleWind2075RCP8.5</v>
      </c>
      <c r="C1739" t="s">
        <v>271</v>
      </c>
      <c r="D1739" t="s">
        <v>1</v>
      </c>
      <c r="E1739" s="144" t="s">
        <v>191</v>
      </c>
      <c r="F1739" s="144">
        <v>2075</v>
      </c>
      <c r="G1739" s="147">
        <v>87.797396458539723</v>
      </c>
      <c r="H1739" s="147">
        <v>95.153198000000003</v>
      </c>
      <c r="I1739" s="147">
        <v>103.06333333333333</v>
      </c>
      <c r="J1739" s="147">
        <v>110.82653400000001</v>
      </c>
      <c r="K1739" s="147">
        <v>118.60567599999999</v>
      </c>
    </row>
    <row r="1740" spans="2:11" x14ac:dyDescent="0.2">
      <c r="B1740" s="21" t="str">
        <f t="shared" ref="B1740:B1803" si="27">C1740&amp;D1740&amp;F1740&amp;E1740</f>
        <v>BowmanvilleWind2080RCP8.5</v>
      </c>
      <c r="C1740" t="s">
        <v>271</v>
      </c>
      <c r="D1740" t="s">
        <v>1</v>
      </c>
      <c r="E1740" s="144" t="s">
        <v>191</v>
      </c>
      <c r="F1740" s="144">
        <v>2080</v>
      </c>
      <c r="G1740" s="147">
        <v>87.9299697938077</v>
      </c>
      <c r="H1740" s="147">
        <v>95.332440000000005</v>
      </c>
      <c r="I1740" s="147">
        <v>103.3018</v>
      </c>
      <c r="J1740" s="147">
        <v>111.12014200000002</v>
      </c>
      <c r="K1740" s="147">
        <v>118.94828399999999</v>
      </c>
    </row>
    <row r="1741" spans="2:11" x14ac:dyDescent="0.2">
      <c r="B1741" s="21" t="str">
        <f t="shared" si="27"/>
        <v>BowmanvilleWind2085RCP8.5</v>
      </c>
      <c r="C1741" t="s">
        <v>271</v>
      </c>
      <c r="D1741" t="s">
        <v>1</v>
      </c>
      <c r="E1741" s="144" t="s">
        <v>191</v>
      </c>
      <c r="F1741" s="144">
        <v>2085</v>
      </c>
      <c r="G1741" s="147">
        <v>88.21345107454033</v>
      </c>
      <c r="H1741" s="147">
        <v>95.733456000000004</v>
      </c>
      <c r="I1741" s="147">
        <v>103.85059999999999</v>
      </c>
      <c r="J1741" s="147">
        <v>111.791246</v>
      </c>
      <c r="K1741" s="147">
        <v>119.74708199999998</v>
      </c>
    </row>
    <row r="1742" spans="2:11" x14ac:dyDescent="0.2">
      <c r="B1742" s="21" t="str">
        <f t="shared" si="27"/>
        <v>BowmanvilleWind2090RCP8.5</v>
      </c>
      <c r="C1742" t="s">
        <v>271</v>
      </c>
      <c r="D1742" t="s">
        <v>1</v>
      </c>
      <c r="E1742" s="144" t="s">
        <v>191</v>
      </c>
      <c r="F1742" s="144">
        <v>2090</v>
      </c>
      <c r="G1742" s="147">
        <v>88.496932355272946</v>
      </c>
      <c r="H1742" s="147">
        <v>96.134472000000002</v>
      </c>
      <c r="I1742" s="147">
        <v>104.39939999999999</v>
      </c>
      <c r="J1742" s="147">
        <v>112.46235</v>
      </c>
      <c r="K1742" s="147">
        <v>120.54587999999998</v>
      </c>
    </row>
    <row r="1743" spans="2:11" x14ac:dyDescent="0.2">
      <c r="B1743" s="21" t="str">
        <f t="shared" si="27"/>
        <v>BowmanvilleWind2095RCP8.5</v>
      </c>
      <c r="C1743" t="s">
        <v>271</v>
      </c>
      <c r="D1743" t="s">
        <v>1</v>
      </c>
      <c r="E1743" s="144" t="s">
        <v>191</v>
      </c>
      <c r="F1743" s="144">
        <v>2095</v>
      </c>
      <c r="G1743" s="147">
        <v>88.496932355272946</v>
      </c>
      <c r="H1743" s="147">
        <v>96.134472000000002</v>
      </c>
      <c r="I1743" s="147">
        <v>104.39939999999999</v>
      </c>
      <c r="J1743" s="147">
        <v>112.46235</v>
      </c>
      <c r="K1743" s="147">
        <v>120.54587999999998</v>
      </c>
    </row>
    <row r="1744" spans="2:11" x14ac:dyDescent="0.2">
      <c r="B1744" s="21" t="str">
        <f t="shared" si="27"/>
        <v>BowmanvilleWind2100RCP8.5</v>
      </c>
      <c r="C1744" t="s">
        <v>271</v>
      </c>
      <c r="D1744" t="s">
        <v>1</v>
      </c>
      <c r="E1744" s="144" t="s">
        <v>191</v>
      </c>
      <c r="F1744" s="144">
        <v>2100</v>
      </c>
      <c r="G1744" s="147">
        <v>88.496932355272946</v>
      </c>
      <c r="H1744" s="147">
        <v>96.134472000000002</v>
      </c>
      <c r="I1744" s="147">
        <v>104.39939999999999</v>
      </c>
      <c r="J1744" s="147">
        <v>112.46235</v>
      </c>
      <c r="K1744" s="147">
        <v>120.54587999999998</v>
      </c>
    </row>
    <row r="1745" spans="2:11" x14ac:dyDescent="0.2">
      <c r="B1745" s="21" t="str">
        <f t="shared" si="27"/>
        <v>BracebridgeIce Accretion2023RCP4.5</v>
      </c>
      <c r="C1745" t="s">
        <v>272</v>
      </c>
      <c r="D1745" t="s">
        <v>486</v>
      </c>
      <c r="E1745" s="144" t="s">
        <v>193</v>
      </c>
      <c r="F1745" s="144">
        <v>2023</v>
      </c>
      <c r="G1745" s="147">
        <v>14.56893012789245</v>
      </c>
      <c r="H1745" s="147">
        <v>17.395140000000001</v>
      </c>
      <c r="I1745" s="147">
        <v>20.978999999999999</v>
      </c>
      <c r="J1745" s="147">
        <v>23.706269999999996</v>
      </c>
      <c r="K1745" s="147">
        <v>26.433540000000001</v>
      </c>
    </row>
    <row r="1746" spans="2:11" x14ac:dyDescent="0.2">
      <c r="B1746" s="21" t="str">
        <f t="shared" si="27"/>
        <v>BracebridgeIce Accretion2025RCP4.5</v>
      </c>
      <c r="C1746" t="s">
        <v>272</v>
      </c>
      <c r="D1746" t="s">
        <v>486</v>
      </c>
      <c r="E1746" s="144" t="s">
        <v>193</v>
      </c>
      <c r="F1746" s="144">
        <v>2025</v>
      </c>
      <c r="G1746" s="147">
        <v>14.566494666486918</v>
      </c>
      <c r="H1746" s="147">
        <v>17.398045</v>
      </c>
      <c r="I1746" s="147">
        <v>20.9895</v>
      </c>
      <c r="J1746" s="147">
        <v>23.722089999999994</v>
      </c>
      <c r="K1746" s="147">
        <v>26.455590000000001</v>
      </c>
    </row>
    <row r="1747" spans="2:11" x14ac:dyDescent="0.2">
      <c r="B1747" s="21" t="str">
        <f t="shared" si="27"/>
        <v>BracebridgeIce Accretion2030RCP4.5</v>
      </c>
      <c r="C1747" t="s">
        <v>272</v>
      </c>
      <c r="D1747" t="s">
        <v>486</v>
      </c>
      <c r="E1747" s="144" t="s">
        <v>193</v>
      </c>
      <c r="F1747" s="144">
        <v>2030</v>
      </c>
      <c r="G1747" s="147">
        <v>14.564059205081387</v>
      </c>
      <c r="H1747" s="147">
        <v>17.400950000000002</v>
      </c>
      <c r="I1747" s="147">
        <v>21</v>
      </c>
      <c r="J1747" s="147">
        <v>23.737909999999996</v>
      </c>
      <c r="K1747" s="147">
        <v>26.477640000000001</v>
      </c>
    </row>
    <row r="1748" spans="2:11" x14ac:dyDescent="0.2">
      <c r="B1748" s="21" t="str">
        <f t="shared" si="27"/>
        <v>BracebridgeIce Accretion2035RCP4.5</v>
      </c>
      <c r="C1748" t="s">
        <v>272</v>
      </c>
      <c r="D1748" t="s">
        <v>486</v>
      </c>
      <c r="E1748" s="144" t="s">
        <v>193</v>
      </c>
      <c r="F1748" s="144">
        <v>2035</v>
      </c>
      <c r="G1748" s="147">
        <v>14.561623743675854</v>
      </c>
      <c r="H1748" s="147">
        <v>17.403855</v>
      </c>
      <c r="I1748" s="147">
        <v>21.0105</v>
      </c>
      <c r="J1748" s="147">
        <v>23.753729999999997</v>
      </c>
      <c r="K1748" s="147">
        <v>26.499690000000001</v>
      </c>
    </row>
    <row r="1749" spans="2:11" x14ac:dyDescent="0.2">
      <c r="B1749" s="21" t="str">
        <f t="shared" si="27"/>
        <v>BracebridgeIce Accretion2040RCP4.5</v>
      </c>
      <c r="C1749" t="s">
        <v>272</v>
      </c>
      <c r="D1749" t="s">
        <v>486</v>
      </c>
      <c r="E1749" s="144" t="s">
        <v>193</v>
      </c>
      <c r="F1749" s="144">
        <v>2040</v>
      </c>
      <c r="G1749" s="147">
        <v>14.559188282270322</v>
      </c>
      <c r="H1749" s="147">
        <v>17.406759999999998</v>
      </c>
      <c r="I1749" s="147">
        <v>21.021000000000001</v>
      </c>
      <c r="J1749" s="147">
        <v>23.769549999999995</v>
      </c>
      <c r="K1749" s="147">
        <v>26.521740000000001</v>
      </c>
    </row>
    <row r="1750" spans="2:11" x14ac:dyDescent="0.2">
      <c r="B1750" s="21" t="str">
        <f t="shared" si="27"/>
        <v>BracebridgeIce Accretion2045RCP4.5</v>
      </c>
      <c r="C1750" t="s">
        <v>272</v>
      </c>
      <c r="D1750" t="s">
        <v>486</v>
      </c>
      <c r="E1750" s="144" t="s">
        <v>193</v>
      </c>
      <c r="F1750" s="144">
        <v>2045</v>
      </c>
      <c r="G1750" s="147">
        <v>14.556752820864791</v>
      </c>
      <c r="H1750" s="147">
        <v>17.409665</v>
      </c>
      <c r="I1750" s="147">
        <v>21.031500000000001</v>
      </c>
      <c r="J1750" s="147">
        <v>23.785369999999993</v>
      </c>
      <c r="K1750" s="147">
        <v>26.543790000000001</v>
      </c>
    </row>
    <row r="1751" spans="2:11" x14ac:dyDescent="0.2">
      <c r="B1751" s="21" t="str">
        <f t="shared" si="27"/>
        <v>BracebridgeIce Accretion2050RCP4.5</v>
      </c>
      <c r="C1751" t="s">
        <v>272</v>
      </c>
      <c r="D1751" t="s">
        <v>486</v>
      </c>
      <c r="E1751" s="144" t="s">
        <v>193</v>
      </c>
      <c r="F1751" s="144">
        <v>2050</v>
      </c>
      <c r="G1751" s="147">
        <v>14.545549698399343</v>
      </c>
      <c r="H1751" s="147">
        <v>17.419542</v>
      </c>
      <c r="I1751" s="147">
        <v>21.063000000000002</v>
      </c>
      <c r="J1751" s="147">
        <v>23.839157999999994</v>
      </c>
      <c r="K1751" s="147">
        <v>26.618760000000002</v>
      </c>
    </row>
    <row r="1752" spans="2:11" x14ac:dyDescent="0.2">
      <c r="B1752" s="21" t="str">
        <f t="shared" si="27"/>
        <v>BracebridgeIce Accretion2055RCP4.5</v>
      </c>
      <c r="C1752" t="s">
        <v>272</v>
      </c>
      <c r="D1752" t="s">
        <v>486</v>
      </c>
      <c r="E1752" s="144" t="s">
        <v>193</v>
      </c>
      <c r="F1752" s="144">
        <v>2055</v>
      </c>
      <c r="G1752" s="147">
        <v>14.536782037339428</v>
      </c>
      <c r="H1752" s="147">
        <v>17.426513999999997</v>
      </c>
      <c r="I1752" s="147">
        <v>21.084</v>
      </c>
      <c r="J1752" s="147">
        <v>23.877125999999993</v>
      </c>
      <c r="K1752" s="147">
        <v>26.671680000000002</v>
      </c>
    </row>
    <row r="1753" spans="2:11" x14ac:dyDescent="0.2">
      <c r="B1753" s="21" t="str">
        <f t="shared" si="27"/>
        <v>BracebridgeIce Accretion2060RCP4.5</v>
      </c>
      <c r="C1753" t="s">
        <v>272</v>
      </c>
      <c r="D1753" t="s">
        <v>486</v>
      </c>
      <c r="E1753" s="144" t="s">
        <v>193</v>
      </c>
      <c r="F1753" s="144">
        <v>2060</v>
      </c>
      <c r="G1753" s="147">
        <v>14.528014376279513</v>
      </c>
      <c r="H1753" s="147">
        <v>17.433485999999998</v>
      </c>
      <c r="I1753" s="147">
        <v>21.105</v>
      </c>
      <c r="J1753" s="147">
        <v>23.915093999999996</v>
      </c>
      <c r="K1753" s="147">
        <v>26.724600000000002</v>
      </c>
    </row>
    <row r="1754" spans="2:11" x14ac:dyDescent="0.2">
      <c r="B1754" s="21" t="str">
        <f t="shared" si="27"/>
        <v>BracebridgeIce Accretion2065RCP4.5</v>
      </c>
      <c r="C1754" t="s">
        <v>272</v>
      </c>
      <c r="D1754" t="s">
        <v>486</v>
      </c>
      <c r="E1754" s="144" t="s">
        <v>193</v>
      </c>
      <c r="F1754" s="144">
        <v>2065</v>
      </c>
      <c r="G1754" s="147">
        <v>14.519246715219598</v>
      </c>
      <c r="H1754" s="147">
        <v>17.440457999999996</v>
      </c>
      <c r="I1754" s="147">
        <v>21.125999999999998</v>
      </c>
      <c r="J1754" s="147">
        <v>23.953061999999996</v>
      </c>
      <c r="K1754" s="147">
        <v>26.777520000000003</v>
      </c>
    </row>
    <row r="1755" spans="2:11" x14ac:dyDescent="0.2">
      <c r="B1755" s="21" t="str">
        <f t="shared" si="27"/>
        <v>BracebridgeIce Accretion2070RCP4.5</v>
      </c>
      <c r="C1755" t="s">
        <v>272</v>
      </c>
      <c r="D1755" t="s">
        <v>486</v>
      </c>
      <c r="E1755" s="144" t="s">
        <v>193</v>
      </c>
      <c r="F1755" s="144">
        <v>2070</v>
      </c>
      <c r="G1755" s="147">
        <v>14.510479054159683</v>
      </c>
      <c r="H1755" s="147">
        <v>17.447429999999997</v>
      </c>
      <c r="I1755" s="147">
        <v>21.146999999999998</v>
      </c>
      <c r="J1755" s="147">
        <v>23.991029999999995</v>
      </c>
      <c r="K1755" s="147">
        <v>26.830440000000003</v>
      </c>
    </row>
    <row r="1756" spans="2:11" x14ac:dyDescent="0.2">
      <c r="B1756" s="21" t="str">
        <f t="shared" si="27"/>
        <v>BracebridgeIce Accretion2075RCP4.5</v>
      </c>
      <c r="C1756" t="s">
        <v>272</v>
      </c>
      <c r="D1756" t="s">
        <v>486</v>
      </c>
      <c r="E1756" s="144" t="s">
        <v>193</v>
      </c>
      <c r="F1756" s="144">
        <v>2075</v>
      </c>
      <c r="G1756" s="147">
        <v>14.542140052431598</v>
      </c>
      <c r="H1756" s="147">
        <v>17.496814999999998</v>
      </c>
      <c r="I1756" s="147">
        <v>21.223999999999997</v>
      </c>
      <c r="J1756" s="147">
        <v>24.081994999999996</v>
      </c>
      <c r="K1756" s="147">
        <v>26.940690000000004</v>
      </c>
    </row>
    <row r="1757" spans="2:11" x14ac:dyDescent="0.2">
      <c r="B1757" s="21" t="str">
        <f t="shared" si="27"/>
        <v>BracebridgeIce Accretion2080RCP4.5</v>
      </c>
      <c r="C1757" t="s">
        <v>272</v>
      </c>
      <c r="D1757" t="s">
        <v>486</v>
      </c>
      <c r="E1757" s="144" t="s">
        <v>193</v>
      </c>
      <c r="F1757" s="144">
        <v>2080</v>
      </c>
      <c r="G1757" s="147">
        <v>14.573801050703516</v>
      </c>
      <c r="H1757" s="147">
        <v>17.546199999999999</v>
      </c>
      <c r="I1757" s="147">
        <v>21.300999999999998</v>
      </c>
      <c r="J1757" s="147">
        <v>24.172959999999996</v>
      </c>
      <c r="K1757" s="147">
        <v>27.050940000000001</v>
      </c>
    </row>
    <row r="1758" spans="2:11" x14ac:dyDescent="0.2">
      <c r="B1758" s="21" t="str">
        <f t="shared" si="27"/>
        <v>BracebridgeIce Accretion2085RCP4.5</v>
      </c>
      <c r="C1758" t="s">
        <v>272</v>
      </c>
      <c r="D1758" t="s">
        <v>486</v>
      </c>
      <c r="E1758" s="144" t="s">
        <v>193</v>
      </c>
      <c r="F1758" s="144">
        <v>2085</v>
      </c>
      <c r="G1758" s="147">
        <v>14.605462048975431</v>
      </c>
      <c r="H1758" s="147">
        <v>17.595585</v>
      </c>
      <c r="I1758" s="147">
        <v>21.378</v>
      </c>
      <c r="J1758" s="147">
        <v>24.263924999999997</v>
      </c>
      <c r="K1758" s="147">
        <v>27.161190000000001</v>
      </c>
    </row>
    <row r="1759" spans="2:11" x14ac:dyDescent="0.2">
      <c r="B1759" s="21" t="str">
        <f t="shared" si="27"/>
        <v>BracebridgeIce Accretion2090RCP4.5</v>
      </c>
      <c r="C1759" t="s">
        <v>272</v>
      </c>
      <c r="D1759" t="s">
        <v>486</v>
      </c>
      <c r="E1759" s="144" t="s">
        <v>193</v>
      </c>
      <c r="F1759" s="144">
        <v>2090</v>
      </c>
      <c r="G1759" s="147">
        <v>14.637123047247346</v>
      </c>
      <c r="H1759" s="147">
        <v>17.644969999999997</v>
      </c>
      <c r="I1759" s="147">
        <v>21.454999999999998</v>
      </c>
      <c r="J1759" s="147">
        <v>24.354889999999997</v>
      </c>
      <c r="K1759" s="147">
        <v>27.271440000000002</v>
      </c>
    </row>
    <row r="1760" spans="2:11" x14ac:dyDescent="0.2">
      <c r="B1760" s="21" t="str">
        <f t="shared" si="27"/>
        <v>BracebridgeIce Accretion2095RCP4.5</v>
      </c>
      <c r="C1760" t="s">
        <v>272</v>
      </c>
      <c r="D1760" t="s">
        <v>486</v>
      </c>
      <c r="E1760" s="144" t="s">
        <v>193</v>
      </c>
      <c r="F1760" s="144">
        <v>2095</v>
      </c>
      <c r="G1760" s="147">
        <v>14.668784045519264</v>
      </c>
      <c r="H1760" s="147">
        <v>17.694354999999998</v>
      </c>
      <c r="I1760" s="147">
        <v>21.531999999999996</v>
      </c>
      <c r="J1760" s="147">
        <v>24.445854999999998</v>
      </c>
      <c r="K1760" s="147">
        <v>27.381689999999999</v>
      </c>
    </row>
    <row r="1761" spans="2:11" x14ac:dyDescent="0.2">
      <c r="B1761" s="21" t="str">
        <f t="shared" si="27"/>
        <v>BracebridgeIce Accretion2100RCP4.5</v>
      </c>
      <c r="C1761" t="s">
        <v>272</v>
      </c>
      <c r="D1761" t="s">
        <v>486</v>
      </c>
      <c r="E1761" s="144" t="s">
        <v>193</v>
      </c>
      <c r="F1761" s="144">
        <v>2100</v>
      </c>
      <c r="G1761" s="147">
        <v>14.700445043791179</v>
      </c>
      <c r="H1761" s="147">
        <v>17.743739999999999</v>
      </c>
      <c r="I1761" s="147">
        <v>21.608999999999998</v>
      </c>
      <c r="J1761" s="147">
        <v>24.536819999999999</v>
      </c>
      <c r="K1761" s="147">
        <v>27.49194</v>
      </c>
    </row>
    <row r="1762" spans="2:11" x14ac:dyDescent="0.2">
      <c r="B1762" s="21" t="str">
        <f t="shared" si="27"/>
        <v>BracebridgeIce Accretion2023RCP6.0</v>
      </c>
      <c r="C1762" t="s">
        <v>272</v>
      </c>
      <c r="D1762" t="s">
        <v>486</v>
      </c>
      <c r="E1762" s="144" t="s">
        <v>192</v>
      </c>
      <c r="F1762" s="144">
        <v>2023</v>
      </c>
      <c r="G1762" s="147">
        <v>14.56893012789245</v>
      </c>
      <c r="H1762" s="147">
        <v>17.395140000000001</v>
      </c>
      <c r="I1762" s="147">
        <v>20.978999999999999</v>
      </c>
      <c r="J1762" s="147">
        <v>23.706269999999996</v>
      </c>
      <c r="K1762" s="147">
        <v>26.433540000000001</v>
      </c>
    </row>
    <row r="1763" spans="2:11" x14ac:dyDescent="0.2">
      <c r="B1763" s="21" t="str">
        <f t="shared" si="27"/>
        <v>BracebridgeIce Accretion2025RCP6.0</v>
      </c>
      <c r="C1763" t="s">
        <v>272</v>
      </c>
      <c r="D1763" t="s">
        <v>486</v>
      </c>
      <c r="E1763" s="144" t="s">
        <v>192</v>
      </c>
      <c r="F1763" s="144">
        <v>2025</v>
      </c>
      <c r="G1763" s="147">
        <v>14.566494666486918</v>
      </c>
      <c r="H1763" s="147">
        <v>17.398045</v>
      </c>
      <c r="I1763" s="147">
        <v>20.9895</v>
      </c>
      <c r="J1763" s="147">
        <v>23.722089999999994</v>
      </c>
      <c r="K1763" s="147">
        <v>26.455590000000001</v>
      </c>
    </row>
    <row r="1764" spans="2:11" x14ac:dyDescent="0.2">
      <c r="B1764" s="21" t="str">
        <f t="shared" si="27"/>
        <v>BracebridgeIce Accretion2030RCP6.0</v>
      </c>
      <c r="C1764" t="s">
        <v>272</v>
      </c>
      <c r="D1764" t="s">
        <v>486</v>
      </c>
      <c r="E1764" s="144" t="s">
        <v>192</v>
      </c>
      <c r="F1764" s="144">
        <v>2030</v>
      </c>
      <c r="G1764" s="147">
        <v>14.564059205081387</v>
      </c>
      <c r="H1764" s="147">
        <v>17.400950000000002</v>
      </c>
      <c r="I1764" s="147">
        <v>21</v>
      </c>
      <c r="J1764" s="147">
        <v>23.737909999999996</v>
      </c>
      <c r="K1764" s="147">
        <v>26.477640000000001</v>
      </c>
    </row>
    <row r="1765" spans="2:11" x14ac:dyDescent="0.2">
      <c r="B1765" s="21" t="str">
        <f t="shared" si="27"/>
        <v>BracebridgeIce Accretion2035RCP6.0</v>
      </c>
      <c r="C1765" t="s">
        <v>272</v>
      </c>
      <c r="D1765" t="s">
        <v>486</v>
      </c>
      <c r="E1765" s="144" t="s">
        <v>192</v>
      </c>
      <c r="F1765" s="144">
        <v>2035</v>
      </c>
      <c r="G1765" s="147">
        <v>14.561623743675854</v>
      </c>
      <c r="H1765" s="147">
        <v>17.403855</v>
      </c>
      <c r="I1765" s="147">
        <v>21.0105</v>
      </c>
      <c r="J1765" s="147">
        <v>23.753729999999997</v>
      </c>
      <c r="K1765" s="147">
        <v>26.499690000000001</v>
      </c>
    </row>
    <row r="1766" spans="2:11" x14ac:dyDescent="0.2">
      <c r="B1766" s="21" t="str">
        <f t="shared" si="27"/>
        <v>BracebridgeIce Accretion2040RCP6.0</v>
      </c>
      <c r="C1766" t="s">
        <v>272</v>
      </c>
      <c r="D1766" t="s">
        <v>486</v>
      </c>
      <c r="E1766" s="144" t="s">
        <v>192</v>
      </c>
      <c r="F1766" s="144">
        <v>2040</v>
      </c>
      <c r="G1766" s="147">
        <v>14.559188282270322</v>
      </c>
      <c r="H1766" s="147">
        <v>17.406759999999998</v>
      </c>
      <c r="I1766" s="147">
        <v>21.021000000000001</v>
      </c>
      <c r="J1766" s="147">
        <v>23.769549999999995</v>
      </c>
      <c r="K1766" s="147">
        <v>26.521740000000001</v>
      </c>
    </row>
    <row r="1767" spans="2:11" x14ac:dyDescent="0.2">
      <c r="B1767" s="21" t="str">
        <f t="shared" si="27"/>
        <v>BracebridgeIce Accretion2045RCP6.0</v>
      </c>
      <c r="C1767" t="s">
        <v>272</v>
      </c>
      <c r="D1767" t="s">
        <v>486</v>
      </c>
      <c r="E1767" s="144" t="s">
        <v>192</v>
      </c>
      <c r="F1767" s="144">
        <v>2045</v>
      </c>
      <c r="G1767" s="147">
        <v>14.556752820864791</v>
      </c>
      <c r="H1767" s="147">
        <v>17.409665</v>
      </c>
      <c r="I1767" s="147">
        <v>21.031500000000001</v>
      </c>
      <c r="J1767" s="147">
        <v>23.785369999999993</v>
      </c>
      <c r="K1767" s="147">
        <v>26.543790000000001</v>
      </c>
    </row>
    <row r="1768" spans="2:11" x14ac:dyDescent="0.2">
      <c r="B1768" s="21" t="str">
        <f t="shared" si="27"/>
        <v>BracebridgeIce Accretion2050RCP6.0</v>
      </c>
      <c r="C1768" t="s">
        <v>272</v>
      </c>
      <c r="D1768" t="s">
        <v>486</v>
      </c>
      <c r="E1768" s="144" t="s">
        <v>192</v>
      </c>
      <c r="F1768" s="144">
        <v>2050</v>
      </c>
      <c r="G1768" s="147">
        <v>14.545549698399343</v>
      </c>
      <c r="H1768" s="147">
        <v>17.419542</v>
      </c>
      <c r="I1768" s="147">
        <v>21.063000000000002</v>
      </c>
      <c r="J1768" s="147">
        <v>23.839157999999994</v>
      </c>
      <c r="K1768" s="147">
        <v>26.618760000000002</v>
      </c>
    </row>
    <row r="1769" spans="2:11" x14ac:dyDescent="0.2">
      <c r="B1769" s="21" t="str">
        <f t="shared" si="27"/>
        <v>BracebridgeIce Accretion2055RCP6.0</v>
      </c>
      <c r="C1769" t="s">
        <v>272</v>
      </c>
      <c r="D1769" t="s">
        <v>486</v>
      </c>
      <c r="E1769" s="144" t="s">
        <v>192</v>
      </c>
      <c r="F1769" s="144">
        <v>2055</v>
      </c>
      <c r="G1769" s="147">
        <v>14.536782037339428</v>
      </c>
      <c r="H1769" s="147">
        <v>17.426513999999997</v>
      </c>
      <c r="I1769" s="147">
        <v>21.084</v>
      </c>
      <c r="J1769" s="147">
        <v>23.877125999999993</v>
      </c>
      <c r="K1769" s="147">
        <v>26.671680000000002</v>
      </c>
    </row>
    <row r="1770" spans="2:11" x14ac:dyDescent="0.2">
      <c r="B1770" s="21" t="str">
        <f t="shared" si="27"/>
        <v>BracebridgeIce Accretion2060RCP6.0</v>
      </c>
      <c r="C1770" t="s">
        <v>272</v>
      </c>
      <c r="D1770" t="s">
        <v>486</v>
      </c>
      <c r="E1770" s="144" t="s">
        <v>192</v>
      </c>
      <c r="F1770" s="144">
        <v>2060</v>
      </c>
      <c r="G1770" s="147">
        <v>14.528014376279513</v>
      </c>
      <c r="H1770" s="147">
        <v>17.433485999999998</v>
      </c>
      <c r="I1770" s="147">
        <v>21.105</v>
      </c>
      <c r="J1770" s="147">
        <v>23.915093999999996</v>
      </c>
      <c r="K1770" s="147">
        <v>26.724600000000002</v>
      </c>
    </row>
    <row r="1771" spans="2:11" x14ac:dyDescent="0.2">
      <c r="B1771" s="21" t="str">
        <f t="shared" si="27"/>
        <v>BracebridgeIce Accretion2065RCP6.0</v>
      </c>
      <c r="C1771" t="s">
        <v>272</v>
      </c>
      <c r="D1771" t="s">
        <v>486</v>
      </c>
      <c r="E1771" s="144" t="s">
        <v>192</v>
      </c>
      <c r="F1771" s="144">
        <v>2065</v>
      </c>
      <c r="G1771" s="147">
        <v>14.519246715219598</v>
      </c>
      <c r="H1771" s="147">
        <v>17.440457999999996</v>
      </c>
      <c r="I1771" s="147">
        <v>21.125999999999998</v>
      </c>
      <c r="J1771" s="147">
        <v>23.953061999999996</v>
      </c>
      <c r="K1771" s="147">
        <v>26.777520000000003</v>
      </c>
    </row>
    <row r="1772" spans="2:11" x14ac:dyDescent="0.2">
      <c r="B1772" s="21" t="str">
        <f t="shared" si="27"/>
        <v>BracebridgeIce Accretion2070RCP6.0</v>
      </c>
      <c r="C1772" t="s">
        <v>272</v>
      </c>
      <c r="D1772" t="s">
        <v>486</v>
      </c>
      <c r="E1772" s="144" t="s">
        <v>192</v>
      </c>
      <c r="F1772" s="144">
        <v>2070</v>
      </c>
      <c r="G1772" s="147">
        <v>14.510479054159683</v>
      </c>
      <c r="H1772" s="147">
        <v>17.447429999999997</v>
      </c>
      <c r="I1772" s="147">
        <v>21.146999999999998</v>
      </c>
      <c r="J1772" s="147">
        <v>23.991029999999995</v>
      </c>
      <c r="K1772" s="147">
        <v>26.830440000000003</v>
      </c>
    </row>
    <row r="1773" spans="2:11" x14ac:dyDescent="0.2">
      <c r="B1773" s="21" t="str">
        <f t="shared" si="27"/>
        <v>BracebridgeIce Accretion2075RCP6.0</v>
      </c>
      <c r="C1773" t="s">
        <v>272</v>
      </c>
      <c r="D1773" t="s">
        <v>486</v>
      </c>
      <c r="E1773" s="144" t="s">
        <v>192</v>
      </c>
      <c r="F1773" s="144">
        <v>2075</v>
      </c>
      <c r="G1773" s="147">
        <v>14.557970551567557</v>
      </c>
      <c r="H1773" s="147">
        <v>17.521507499999998</v>
      </c>
      <c r="I1773" s="147">
        <v>21.262499999999999</v>
      </c>
      <c r="J1773" s="147">
        <v>24.127477499999998</v>
      </c>
      <c r="K1773" s="147">
        <v>26.995815</v>
      </c>
    </row>
    <row r="1774" spans="2:11" x14ac:dyDescent="0.2">
      <c r="B1774" s="21" t="str">
        <f t="shared" si="27"/>
        <v>BracebridgeIce Accretion2080RCP6.0</v>
      </c>
      <c r="C1774" t="s">
        <v>272</v>
      </c>
      <c r="D1774" t="s">
        <v>486</v>
      </c>
      <c r="E1774" s="144" t="s">
        <v>192</v>
      </c>
      <c r="F1774" s="144">
        <v>2080</v>
      </c>
      <c r="G1774" s="147">
        <v>14.605462048975431</v>
      </c>
      <c r="H1774" s="147">
        <v>17.595585</v>
      </c>
      <c r="I1774" s="147">
        <v>21.378</v>
      </c>
      <c r="J1774" s="147">
        <v>24.263924999999997</v>
      </c>
      <c r="K1774" s="147">
        <v>27.161190000000001</v>
      </c>
    </row>
    <row r="1775" spans="2:11" x14ac:dyDescent="0.2">
      <c r="B1775" s="21" t="str">
        <f t="shared" si="27"/>
        <v>BracebridgeIce Accretion2085RCP6.0</v>
      </c>
      <c r="C1775" t="s">
        <v>272</v>
      </c>
      <c r="D1775" t="s">
        <v>486</v>
      </c>
      <c r="E1775" s="144" t="s">
        <v>192</v>
      </c>
      <c r="F1775" s="144">
        <v>2085</v>
      </c>
      <c r="G1775" s="147">
        <v>14.652953546383305</v>
      </c>
      <c r="H1775" s="147">
        <v>17.669662499999998</v>
      </c>
      <c r="I1775" s="147">
        <v>21.493499999999997</v>
      </c>
      <c r="J1775" s="147">
        <v>24.400372499999996</v>
      </c>
      <c r="K1775" s="147">
        <v>27.326565000000002</v>
      </c>
    </row>
    <row r="1776" spans="2:11" x14ac:dyDescent="0.2">
      <c r="B1776" s="21" t="str">
        <f t="shared" si="27"/>
        <v>BracebridgeIce Accretion2090RCP6.0</v>
      </c>
      <c r="C1776" t="s">
        <v>272</v>
      </c>
      <c r="D1776" t="s">
        <v>486</v>
      </c>
      <c r="E1776" s="144" t="s">
        <v>192</v>
      </c>
      <c r="F1776" s="144">
        <v>2090</v>
      </c>
      <c r="G1776" s="147">
        <v>14.734541503468627</v>
      </c>
      <c r="H1776" s="147">
        <v>17.82508</v>
      </c>
      <c r="I1776" s="147">
        <v>21.748999999999999</v>
      </c>
      <c r="J1776" s="147">
        <v>24.718749999999996</v>
      </c>
      <c r="K1776" s="147">
        <v>27.712440000000001</v>
      </c>
    </row>
    <row r="1777" spans="2:11" x14ac:dyDescent="0.2">
      <c r="B1777" s="21" t="str">
        <f t="shared" si="27"/>
        <v>BracebridgeIce Accretion2095RCP6.0</v>
      </c>
      <c r="C1777" t="s">
        <v>272</v>
      </c>
      <c r="D1777" t="s">
        <v>486</v>
      </c>
      <c r="E1777" s="144" t="s">
        <v>192</v>
      </c>
      <c r="F1777" s="144">
        <v>2095</v>
      </c>
      <c r="G1777" s="147">
        <v>14.768637963146073</v>
      </c>
      <c r="H1777" s="147">
        <v>17.906420000000001</v>
      </c>
      <c r="I1777" s="147">
        <v>21.888999999999999</v>
      </c>
      <c r="J1777" s="147">
        <v>24.900679999999998</v>
      </c>
      <c r="K1777" s="147">
        <v>27.932940000000002</v>
      </c>
    </row>
    <row r="1778" spans="2:11" x14ac:dyDescent="0.2">
      <c r="B1778" s="21" t="str">
        <f t="shared" si="27"/>
        <v>BracebridgeIce Accretion2100RCP6.0</v>
      </c>
      <c r="C1778" t="s">
        <v>272</v>
      </c>
      <c r="D1778" t="s">
        <v>486</v>
      </c>
      <c r="E1778" s="144" t="s">
        <v>192</v>
      </c>
      <c r="F1778" s="144">
        <v>2100</v>
      </c>
      <c r="G1778" s="147">
        <v>14.802734422823521</v>
      </c>
      <c r="H1778" s="147">
        <v>17.987760000000002</v>
      </c>
      <c r="I1778" s="147">
        <v>22.029</v>
      </c>
      <c r="J1778" s="147">
        <v>25.082609999999995</v>
      </c>
      <c r="K1778" s="147">
        <v>28.153440000000003</v>
      </c>
    </row>
    <row r="1779" spans="2:11" x14ac:dyDescent="0.2">
      <c r="B1779" s="21" t="str">
        <f t="shared" si="27"/>
        <v>BracebridgeIce Accretion2023RCP8.5</v>
      </c>
      <c r="C1779" t="s">
        <v>272</v>
      </c>
      <c r="D1779" t="s">
        <v>486</v>
      </c>
      <c r="E1779" s="144" t="s">
        <v>191</v>
      </c>
      <c r="F1779" s="144">
        <v>2023</v>
      </c>
      <c r="G1779" s="147">
        <v>14.56893012789245</v>
      </c>
      <c r="H1779" s="147">
        <v>17.395140000000001</v>
      </c>
      <c r="I1779" s="147">
        <v>20.978999999999999</v>
      </c>
      <c r="J1779" s="147">
        <v>23.706269999999996</v>
      </c>
      <c r="K1779" s="147">
        <v>26.433540000000001</v>
      </c>
    </row>
    <row r="1780" spans="2:11" x14ac:dyDescent="0.2">
      <c r="B1780" s="21" t="str">
        <f t="shared" si="27"/>
        <v>BracebridgeIce Accretion2025RCP8.5</v>
      </c>
      <c r="C1780" t="s">
        <v>272</v>
      </c>
      <c r="D1780" t="s">
        <v>486</v>
      </c>
      <c r="E1780" s="144" t="s">
        <v>191</v>
      </c>
      <c r="F1780" s="144">
        <v>2025</v>
      </c>
      <c r="G1780" s="147">
        <v>14.564059205081387</v>
      </c>
      <c r="H1780" s="147">
        <v>17.400950000000002</v>
      </c>
      <c r="I1780" s="147">
        <v>21</v>
      </c>
      <c r="J1780" s="147">
        <v>23.737909999999996</v>
      </c>
      <c r="K1780" s="147">
        <v>26.477640000000001</v>
      </c>
    </row>
    <row r="1781" spans="2:11" x14ac:dyDescent="0.2">
      <c r="B1781" s="21" t="str">
        <f t="shared" si="27"/>
        <v>BracebridgeIce Accretion2030RCP8.5</v>
      </c>
      <c r="C1781" t="s">
        <v>272</v>
      </c>
      <c r="D1781" t="s">
        <v>486</v>
      </c>
      <c r="E1781" s="144" t="s">
        <v>191</v>
      </c>
      <c r="F1781" s="144">
        <v>2030</v>
      </c>
      <c r="G1781" s="147">
        <v>14.559188282270322</v>
      </c>
      <c r="H1781" s="147">
        <v>17.406759999999998</v>
      </c>
      <c r="I1781" s="147">
        <v>21.021000000000001</v>
      </c>
      <c r="J1781" s="147">
        <v>23.769549999999995</v>
      </c>
      <c r="K1781" s="147">
        <v>26.521740000000001</v>
      </c>
    </row>
    <row r="1782" spans="2:11" x14ac:dyDescent="0.2">
      <c r="B1782" s="21" t="str">
        <f t="shared" si="27"/>
        <v>BracebridgeIce Accretion2035RCP8.5</v>
      </c>
      <c r="C1782" t="s">
        <v>272</v>
      </c>
      <c r="D1782" t="s">
        <v>486</v>
      </c>
      <c r="E1782" s="144" t="s">
        <v>191</v>
      </c>
      <c r="F1782" s="144">
        <v>2035</v>
      </c>
      <c r="G1782" s="147">
        <v>14.554317359459258</v>
      </c>
      <c r="H1782" s="147">
        <v>17.412569999999999</v>
      </c>
      <c r="I1782" s="147">
        <v>21.042000000000002</v>
      </c>
      <c r="J1782" s="147">
        <v>23.801189999999995</v>
      </c>
      <c r="K1782" s="147">
        <v>26.565840000000001</v>
      </c>
    </row>
    <row r="1783" spans="2:11" x14ac:dyDescent="0.2">
      <c r="B1783" s="21" t="str">
        <f t="shared" si="27"/>
        <v>BracebridgeIce Accretion2040RCP8.5</v>
      </c>
      <c r="C1783" t="s">
        <v>272</v>
      </c>
      <c r="D1783" t="s">
        <v>486</v>
      </c>
      <c r="E1783" s="144" t="s">
        <v>191</v>
      </c>
      <c r="F1783" s="144">
        <v>2040</v>
      </c>
      <c r="G1783" s="147">
        <v>14.539704591026066</v>
      </c>
      <c r="H1783" s="147">
        <v>17.424189999999999</v>
      </c>
      <c r="I1783" s="147">
        <v>21.077000000000002</v>
      </c>
      <c r="J1783" s="147">
        <v>23.864469999999994</v>
      </c>
      <c r="K1783" s="147">
        <v>26.654040000000002</v>
      </c>
    </row>
    <row r="1784" spans="2:11" x14ac:dyDescent="0.2">
      <c r="B1784" s="21" t="str">
        <f t="shared" si="27"/>
        <v>BracebridgeIce Accretion2045RCP8.5</v>
      </c>
      <c r="C1784" t="s">
        <v>272</v>
      </c>
      <c r="D1784" t="s">
        <v>486</v>
      </c>
      <c r="E1784" s="144" t="s">
        <v>191</v>
      </c>
      <c r="F1784" s="144">
        <v>2045</v>
      </c>
      <c r="G1784" s="147">
        <v>14.525091822592875</v>
      </c>
      <c r="H1784" s="147">
        <v>17.435809999999996</v>
      </c>
      <c r="I1784" s="147">
        <v>21.111999999999998</v>
      </c>
      <c r="J1784" s="147">
        <v>23.927749999999996</v>
      </c>
      <c r="K1784" s="147">
        <v>26.742240000000002</v>
      </c>
    </row>
    <row r="1785" spans="2:11" x14ac:dyDescent="0.2">
      <c r="B1785" s="21" t="str">
        <f t="shared" si="27"/>
        <v>BracebridgeIce Accretion2050RCP8.5</v>
      </c>
      <c r="C1785" t="s">
        <v>272</v>
      </c>
      <c r="D1785" t="s">
        <v>486</v>
      </c>
      <c r="E1785" s="144" t="s">
        <v>191</v>
      </c>
      <c r="F1785" s="144">
        <v>2050</v>
      </c>
      <c r="G1785" s="147">
        <v>14.573801050703516</v>
      </c>
      <c r="H1785" s="147">
        <v>17.546199999999999</v>
      </c>
      <c r="I1785" s="147">
        <v>21.300999999999998</v>
      </c>
      <c r="J1785" s="147">
        <v>24.172959999999996</v>
      </c>
      <c r="K1785" s="147">
        <v>27.050940000000001</v>
      </c>
    </row>
    <row r="1786" spans="2:11" x14ac:dyDescent="0.2">
      <c r="B1786" s="21" t="str">
        <f t="shared" si="27"/>
        <v>BracebridgeIce Accretion2055RCP8.5</v>
      </c>
      <c r="C1786" t="s">
        <v>272</v>
      </c>
      <c r="D1786" t="s">
        <v>486</v>
      </c>
      <c r="E1786" s="144" t="s">
        <v>191</v>
      </c>
      <c r="F1786" s="144">
        <v>2055</v>
      </c>
      <c r="G1786" s="147">
        <v>14.637123047247346</v>
      </c>
      <c r="H1786" s="147">
        <v>17.644969999999997</v>
      </c>
      <c r="I1786" s="147">
        <v>21.454999999999998</v>
      </c>
      <c r="J1786" s="147">
        <v>24.354889999999997</v>
      </c>
      <c r="K1786" s="147">
        <v>27.271440000000002</v>
      </c>
    </row>
    <row r="1787" spans="2:11" x14ac:dyDescent="0.2">
      <c r="B1787" s="21" t="str">
        <f t="shared" si="27"/>
        <v>BracebridgeIce Accretion2060RCP8.5</v>
      </c>
      <c r="C1787" t="s">
        <v>272</v>
      </c>
      <c r="D1787" t="s">
        <v>486</v>
      </c>
      <c r="E1787" s="144" t="s">
        <v>191</v>
      </c>
      <c r="F1787" s="144">
        <v>2060</v>
      </c>
      <c r="G1787" s="147">
        <v>14.734541503468627</v>
      </c>
      <c r="H1787" s="147">
        <v>17.82508</v>
      </c>
      <c r="I1787" s="147">
        <v>21.748999999999999</v>
      </c>
      <c r="J1787" s="147">
        <v>24.718749999999996</v>
      </c>
      <c r="K1787" s="147">
        <v>27.712440000000001</v>
      </c>
    </row>
    <row r="1788" spans="2:11" x14ac:dyDescent="0.2">
      <c r="B1788" s="21" t="str">
        <f t="shared" si="27"/>
        <v>BracebridgeIce Accretion2065RCP8.5</v>
      </c>
      <c r="C1788" t="s">
        <v>272</v>
      </c>
      <c r="D1788" t="s">
        <v>486</v>
      </c>
      <c r="E1788" s="144" t="s">
        <v>191</v>
      </c>
      <c r="F1788" s="144">
        <v>2065</v>
      </c>
      <c r="G1788" s="147">
        <v>14.768637963146073</v>
      </c>
      <c r="H1788" s="147">
        <v>17.906420000000001</v>
      </c>
      <c r="I1788" s="147">
        <v>21.888999999999999</v>
      </c>
      <c r="J1788" s="147">
        <v>24.900679999999998</v>
      </c>
      <c r="K1788" s="147">
        <v>27.932940000000002</v>
      </c>
    </row>
    <row r="1789" spans="2:11" x14ac:dyDescent="0.2">
      <c r="B1789" s="21" t="str">
        <f t="shared" si="27"/>
        <v>BracebridgeIce Accretion2070RCP8.5</v>
      </c>
      <c r="C1789" t="s">
        <v>272</v>
      </c>
      <c r="D1789" t="s">
        <v>486</v>
      </c>
      <c r="E1789" s="144" t="s">
        <v>191</v>
      </c>
      <c r="F1789" s="144">
        <v>2070</v>
      </c>
      <c r="G1789" s="147">
        <v>14.603026587569897</v>
      </c>
      <c r="H1789" s="147">
        <v>17.76698</v>
      </c>
      <c r="I1789" s="147">
        <v>21.776999999999997</v>
      </c>
      <c r="J1789" s="147">
        <v>24.821579999999997</v>
      </c>
      <c r="K1789" s="147">
        <v>27.871200000000002</v>
      </c>
    </row>
    <row r="1790" spans="2:11" x14ac:dyDescent="0.2">
      <c r="B1790" s="21" t="str">
        <f t="shared" si="27"/>
        <v>BracebridgeIce Accretion2075RCP8.5</v>
      </c>
      <c r="C1790" t="s">
        <v>272</v>
      </c>
      <c r="D1790" t="s">
        <v>486</v>
      </c>
      <c r="E1790" s="144" t="s">
        <v>191</v>
      </c>
      <c r="F1790" s="144">
        <v>2075</v>
      </c>
      <c r="G1790" s="147">
        <v>14.403318752316274</v>
      </c>
      <c r="H1790" s="147">
        <v>17.546200000000002</v>
      </c>
      <c r="I1790" s="147">
        <v>21.524999999999999</v>
      </c>
      <c r="J1790" s="147">
        <v>24.560549999999996</v>
      </c>
      <c r="K1790" s="147">
        <v>27.588960000000004</v>
      </c>
    </row>
    <row r="1791" spans="2:11" x14ac:dyDescent="0.2">
      <c r="B1791" s="21" t="str">
        <f t="shared" si="27"/>
        <v>BracebridgeIce Accretion2080RCP8.5</v>
      </c>
      <c r="C1791" t="s">
        <v>272</v>
      </c>
      <c r="D1791" t="s">
        <v>486</v>
      </c>
      <c r="E1791" s="144" t="s">
        <v>191</v>
      </c>
      <c r="F1791" s="144">
        <v>2080</v>
      </c>
      <c r="G1791" s="147">
        <v>14.203610917062649</v>
      </c>
      <c r="H1791" s="147">
        <v>17.325420000000001</v>
      </c>
      <c r="I1791" s="147">
        <v>21.272999999999996</v>
      </c>
      <c r="J1791" s="147">
        <v>24.299519999999998</v>
      </c>
      <c r="K1791" s="147">
        <v>27.306720000000002</v>
      </c>
    </row>
    <row r="1792" spans="2:11" x14ac:dyDescent="0.2">
      <c r="B1792" s="21" t="str">
        <f t="shared" si="27"/>
        <v>BracebridgeIce Accretion2085RCP8.5</v>
      </c>
      <c r="C1792" t="s">
        <v>272</v>
      </c>
      <c r="D1792" t="s">
        <v>486</v>
      </c>
      <c r="E1792" s="144" t="s">
        <v>191</v>
      </c>
      <c r="F1792" s="144">
        <v>2085</v>
      </c>
      <c r="G1792" s="147">
        <v>13.699470406117525</v>
      </c>
      <c r="H1792" s="147">
        <v>16.758945000000001</v>
      </c>
      <c r="I1792" s="147">
        <v>20.622</v>
      </c>
      <c r="J1792" s="147">
        <v>23.575754999999997</v>
      </c>
      <c r="K1792" s="147">
        <v>26.512920000000001</v>
      </c>
    </row>
    <row r="1793" spans="2:11" x14ac:dyDescent="0.2">
      <c r="B1793" s="21" t="str">
        <f t="shared" si="27"/>
        <v>BracebridgeIce Accretion2090RCP8.5</v>
      </c>
      <c r="C1793" t="s">
        <v>272</v>
      </c>
      <c r="D1793" t="s">
        <v>486</v>
      </c>
      <c r="E1793" s="144" t="s">
        <v>191</v>
      </c>
      <c r="F1793" s="144">
        <v>2090</v>
      </c>
      <c r="G1793" s="147">
        <v>13.195329895172401</v>
      </c>
      <c r="H1793" s="147">
        <v>16.19247</v>
      </c>
      <c r="I1793" s="147">
        <v>19.971</v>
      </c>
      <c r="J1793" s="147">
        <v>22.851989999999997</v>
      </c>
      <c r="K1793" s="147">
        <v>25.71912</v>
      </c>
    </row>
    <row r="1794" spans="2:11" x14ac:dyDescent="0.2">
      <c r="B1794" s="21" t="str">
        <f t="shared" si="27"/>
        <v>BracebridgeIce Accretion2095RCP8.5</v>
      </c>
      <c r="C1794" t="s">
        <v>272</v>
      </c>
      <c r="D1794" t="s">
        <v>486</v>
      </c>
      <c r="E1794" s="144" t="s">
        <v>191</v>
      </c>
      <c r="F1794" s="144">
        <v>2095</v>
      </c>
      <c r="G1794" s="147">
        <v>13.195329895172401</v>
      </c>
      <c r="H1794" s="147">
        <v>16.19247</v>
      </c>
      <c r="I1794" s="147">
        <v>19.971</v>
      </c>
      <c r="J1794" s="147">
        <v>22.851989999999997</v>
      </c>
      <c r="K1794" s="147">
        <v>25.71912</v>
      </c>
    </row>
    <row r="1795" spans="2:11" x14ac:dyDescent="0.2">
      <c r="B1795" s="21" t="str">
        <f t="shared" si="27"/>
        <v>BracebridgeIce Accretion2100RCP8.5</v>
      </c>
      <c r="C1795" t="s">
        <v>272</v>
      </c>
      <c r="D1795" t="s">
        <v>486</v>
      </c>
      <c r="E1795" s="144" t="s">
        <v>191</v>
      </c>
      <c r="F1795" s="144">
        <v>2100</v>
      </c>
      <c r="G1795" s="147">
        <v>13.195329895172401</v>
      </c>
      <c r="H1795" s="147">
        <v>16.19247</v>
      </c>
      <c r="I1795" s="147">
        <v>19.971</v>
      </c>
      <c r="J1795" s="147">
        <v>22.851989999999997</v>
      </c>
      <c r="K1795" s="147">
        <v>25.71912</v>
      </c>
    </row>
    <row r="1796" spans="2:11" x14ac:dyDescent="0.2">
      <c r="B1796" s="21" t="str">
        <f t="shared" si="27"/>
        <v>BracebridgeWind2023RCP4.5</v>
      </c>
      <c r="C1796" t="s">
        <v>272</v>
      </c>
      <c r="D1796" t="s">
        <v>1</v>
      </c>
      <c r="E1796" s="144" t="s">
        <v>193</v>
      </c>
      <c r="F1796" s="144">
        <v>2023</v>
      </c>
      <c r="G1796" s="147">
        <v>76.085235951829304</v>
      </c>
      <c r="H1796" s="147">
        <v>81.905472000000003</v>
      </c>
      <c r="I1796" s="147">
        <v>88.026399999999995</v>
      </c>
      <c r="J1796" s="147">
        <v>94.150584000000009</v>
      </c>
      <c r="K1796" s="147">
        <v>100.279872</v>
      </c>
    </row>
    <row r="1797" spans="2:11" x14ac:dyDescent="0.2">
      <c r="B1797" s="21" t="str">
        <f t="shared" si="27"/>
        <v>BracebridgeWind2025RCP4.5</v>
      </c>
      <c r="C1797" t="s">
        <v>272</v>
      </c>
      <c r="D1797" t="s">
        <v>1</v>
      </c>
      <c r="E1797" s="144" t="s">
        <v>193</v>
      </c>
      <c r="F1797" s="144">
        <v>2025</v>
      </c>
      <c r="G1797" s="147">
        <v>76.205547836636114</v>
      </c>
      <c r="H1797" s="147">
        <v>82.059604000000007</v>
      </c>
      <c r="I1797" s="147">
        <v>88.22</v>
      </c>
      <c r="J1797" s="147">
        <v>94.378137333333342</v>
      </c>
      <c r="K1797" s="147">
        <v>100.54070400000001</v>
      </c>
    </row>
    <row r="1798" spans="2:11" x14ac:dyDescent="0.2">
      <c r="B1798" s="21" t="str">
        <f t="shared" si="27"/>
        <v>BracebridgeWind2030RCP4.5</v>
      </c>
      <c r="C1798" t="s">
        <v>272</v>
      </c>
      <c r="D1798" t="s">
        <v>1</v>
      </c>
      <c r="E1798" s="144" t="s">
        <v>193</v>
      </c>
      <c r="F1798" s="144">
        <v>2030</v>
      </c>
      <c r="G1798" s="147">
        <v>76.325859721442924</v>
      </c>
      <c r="H1798" s="147">
        <v>82.213735999999997</v>
      </c>
      <c r="I1798" s="147">
        <v>88.413600000000002</v>
      </c>
      <c r="J1798" s="147">
        <v>94.605690666666675</v>
      </c>
      <c r="K1798" s="147">
        <v>100.801536</v>
      </c>
    </row>
    <row r="1799" spans="2:11" x14ac:dyDescent="0.2">
      <c r="B1799" s="21" t="str">
        <f t="shared" si="27"/>
        <v>BracebridgeWind2035RCP4.5</v>
      </c>
      <c r="C1799" t="s">
        <v>272</v>
      </c>
      <c r="D1799" t="s">
        <v>1</v>
      </c>
      <c r="E1799" s="144" t="s">
        <v>193</v>
      </c>
      <c r="F1799" s="144">
        <v>2035</v>
      </c>
      <c r="G1799" s="147">
        <v>76.446171606249735</v>
      </c>
      <c r="H1799" s="147">
        <v>82.367868000000001</v>
      </c>
      <c r="I1799" s="147">
        <v>88.607200000000006</v>
      </c>
      <c r="J1799" s="147">
        <v>94.833244000000008</v>
      </c>
      <c r="K1799" s="147">
        <v>101.06236799999999</v>
      </c>
    </row>
    <row r="1800" spans="2:11" x14ac:dyDescent="0.2">
      <c r="B1800" s="21" t="str">
        <f t="shared" si="27"/>
        <v>BracebridgeWind2040RCP4.5</v>
      </c>
      <c r="C1800" t="s">
        <v>272</v>
      </c>
      <c r="D1800" t="s">
        <v>1</v>
      </c>
      <c r="E1800" s="144" t="s">
        <v>193</v>
      </c>
      <c r="F1800" s="144">
        <v>2040</v>
      </c>
      <c r="G1800" s="147">
        <v>76.566483491056545</v>
      </c>
      <c r="H1800" s="147">
        <v>82.522000000000006</v>
      </c>
      <c r="I1800" s="147">
        <v>88.800799999999995</v>
      </c>
      <c r="J1800" s="147">
        <v>95.06079733333334</v>
      </c>
      <c r="K1800" s="147">
        <v>101.3232</v>
      </c>
    </row>
    <row r="1801" spans="2:11" x14ac:dyDescent="0.2">
      <c r="B1801" s="21" t="str">
        <f t="shared" si="27"/>
        <v>BracebridgeWind2045RCP4.5</v>
      </c>
      <c r="C1801" t="s">
        <v>272</v>
      </c>
      <c r="D1801" t="s">
        <v>1</v>
      </c>
      <c r="E1801" s="144" t="s">
        <v>193</v>
      </c>
      <c r="F1801" s="144">
        <v>2045</v>
      </c>
      <c r="G1801" s="147">
        <v>76.686795375863355</v>
      </c>
      <c r="H1801" s="147">
        <v>82.676131999999996</v>
      </c>
      <c r="I1801" s="147">
        <v>88.994399999999999</v>
      </c>
      <c r="J1801" s="147">
        <v>95.288350666666673</v>
      </c>
      <c r="K1801" s="147">
        <v>101.58403200000001</v>
      </c>
    </row>
    <row r="1802" spans="2:11" x14ac:dyDescent="0.2">
      <c r="B1802" s="21" t="str">
        <f t="shared" si="27"/>
        <v>BracebridgeWind2050RCP4.5</v>
      </c>
      <c r="C1802" t="s">
        <v>272</v>
      </c>
      <c r="D1802" t="s">
        <v>1</v>
      </c>
      <c r="E1802" s="144" t="s">
        <v>193</v>
      </c>
      <c r="F1802" s="144">
        <v>2050</v>
      </c>
      <c r="G1802" s="147">
        <v>76.810146718812661</v>
      </c>
      <c r="H1802" s="147">
        <v>82.8122592</v>
      </c>
      <c r="I1802" s="147">
        <v>89.144000000000005</v>
      </c>
      <c r="J1802" s="147">
        <v>95.449992000000009</v>
      </c>
      <c r="K1802" s="147">
        <v>101.7585888</v>
      </c>
    </row>
    <row r="1803" spans="2:11" x14ac:dyDescent="0.2">
      <c r="B1803" s="21" t="str">
        <f t="shared" si="27"/>
        <v>BracebridgeWind2055RCP4.5</v>
      </c>
      <c r="C1803" t="s">
        <v>272</v>
      </c>
      <c r="D1803" t="s">
        <v>1</v>
      </c>
      <c r="E1803" s="144" t="s">
        <v>193</v>
      </c>
      <c r="F1803" s="144">
        <v>2055</v>
      </c>
      <c r="G1803" s="147">
        <v>76.813186176955142</v>
      </c>
      <c r="H1803" s="147">
        <v>82.7942544</v>
      </c>
      <c r="I1803" s="147">
        <v>89.1</v>
      </c>
      <c r="J1803" s="147">
        <v>95.384080000000012</v>
      </c>
      <c r="K1803" s="147">
        <v>101.6723136</v>
      </c>
    </row>
    <row r="1804" spans="2:11" x14ac:dyDescent="0.2">
      <c r="B1804" s="21" t="str">
        <f t="shared" ref="B1804:B1867" si="28">C1804&amp;D1804&amp;F1804&amp;E1804</f>
        <v>BracebridgeWind2060RCP4.5</v>
      </c>
      <c r="C1804" t="s">
        <v>272</v>
      </c>
      <c r="D1804" t="s">
        <v>1</v>
      </c>
      <c r="E1804" s="144" t="s">
        <v>193</v>
      </c>
      <c r="F1804" s="144">
        <v>2060</v>
      </c>
      <c r="G1804" s="147">
        <v>76.816225635097638</v>
      </c>
      <c r="H1804" s="147">
        <v>82.7762496</v>
      </c>
      <c r="I1804" s="147">
        <v>89.055999999999997</v>
      </c>
      <c r="J1804" s="147">
        <v>95.318168</v>
      </c>
      <c r="K1804" s="147">
        <v>101.58603839999999</v>
      </c>
    </row>
    <row r="1805" spans="2:11" x14ac:dyDescent="0.2">
      <c r="B1805" s="21" t="str">
        <f t="shared" si="28"/>
        <v>BracebridgeWind2065RCP4.5</v>
      </c>
      <c r="C1805" t="s">
        <v>272</v>
      </c>
      <c r="D1805" t="s">
        <v>1</v>
      </c>
      <c r="E1805" s="144" t="s">
        <v>193</v>
      </c>
      <c r="F1805" s="144">
        <v>2065</v>
      </c>
      <c r="G1805" s="147">
        <v>76.819265093240119</v>
      </c>
      <c r="H1805" s="147">
        <v>82.7582448</v>
      </c>
      <c r="I1805" s="147">
        <v>89.011999999999986</v>
      </c>
      <c r="J1805" s="147">
        <v>95.252256000000003</v>
      </c>
      <c r="K1805" s="147">
        <v>101.49976319999999</v>
      </c>
    </row>
    <row r="1806" spans="2:11" x14ac:dyDescent="0.2">
      <c r="B1806" s="21" t="str">
        <f t="shared" si="28"/>
        <v>BracebridgeWind2070RCP4.5</v>
      </c>
      <c r="C1806" t="s">
        <v>272</v>
      </c>
      <c r="D1806" t="s">
        <v>1</v>
      </c>
      <c r="E1806" s="144" t="s">
        <v>193</v>
      </c>
      <c r="F1806" s="144">
        <v>2070</v>
      </c>
      <c r="G1806" s="147">
        <v>76.822304551382615</v>
      </c>
      <c r="H1806" s="147">
        <v>82.74024</v>
      </c>
      <c r="I1806" s="147">
        <v>88.967999999999989</v>
      </c>
      <c r="J1806" s="147">
        <v>95.186344000000005</v>
      </c>
      <c r="K1806" s="147">
        <v>101.41348799999999</v>
      </c>
    </row>
    <row r="1807" spans="2:11" x14ac:dyDescent="0.2">
      <c r="B1807" s="21" t="str">
        <f t="shared" si="28"/>
        <v>BracebridgeWind2075RCP4.5</v>
      </c>
      <c r="C1807" t="s">
        <v>272</v>
      </c>
      <c r="D1807" t="s">
        <v>1</v>
      </c>
      <c r="E1807" s="144" t="s">
        <v>193</v>
      </c>
      <c r="F1807" s="144">
        <v>2075</v>
      </c>
      <c r="G1807" s="147">
        <v>76.848899810129382</v>
      </c>
      <c r="H1807" s="147">
        <v>82.768884</v>
      </c>
      <c r="I1807" s="147">
        <v>88.998799999999989</v>
      </c>
      <c r="J1807" s="147">
        <v>95.22086933333334</v>
      </c>
      <c r="K1807" s="147">
        <v>101.45027199999998</v>
      </c>
    </row>
    <row r="1808" spans="2:11" x14ac:dyDescent="0.2">
      <c r="B1808" s="21" t="str">
        <f t="shared" si="28"/>
        <v>BracebridgeWind2080RCP4.5</v>
      </c>
      <c r="C1808" t="s">
        <v>272</v>
      </c>
      <c r="D1808" t="s">
        <v>1</v>
      </c>
      <c r="E1808" s="144" t="s">
        <v>193</v>
      </c>
      <c r="F1808" s="144">
        <v>2080</v>
      </c>
      <c r="G1808" s="147">
        <v>76.875495068876162</v>
      </c>
      <c r="H1808" s="147">
        <v>82.797528</v>
      </c>
      <c r="I1808" s="147">
        <v>89.029600000000002</v>
      </c>
      <c r="J1808" s="147">
        <v>95.255394666666675</v>
      </c>
      <c r="K1808" s="147">
        <v>101.487056</v>
      </c>
    </row>
    <row r="1809" spans="2:11" x14ac:dyDescent="0.2">
      <c r="B1809" s="21" t="str">
        <f t="shared" si="28"/>
        <v>BracebridgeWind2085RCP4.5</v>
      </c>
      <c r="C1809" t="s">
        <v>272</v>
      </c>
      <c r="D1809" t="s">
        <v>1</v>
      </c>
      <c r="E1809" s="144" t="s">
        <v>193</v>
      </c>
      <c r="F1809" s="144">
        <v>2085</v>
      </c>
      <c r="G1809" s="147">
        <v>76.902090327622929</v>
      </c>
      <c r="H1809" s="147">
        <v>82.826172000000014</v>
      </c>
      <c r="I1809" s="147">
        <v>89.060400000000001</v>
      </c>
      <c r="J1809" s="147">
        <v>95.289920000000023</v>
      </c>
      <c r="K1809" s="147">
        <v>101.52383999999999</v>
      </c>
    </row>
    <row r="1810" spans="2:11" x14ac:dyDescent="0.2">
      <c r="B1810" s="21" t="str">
        <f t="shared" si="28"/>
        <v>BracebridgeWind2090RCP4.5</v>
      </c>
      <c r="C1810" t="s">
        <v>272</v>
      </c>
      <c r="D1810" t="s">
        <v>1</v>
      </c>
      <c r="E1810" s="144" t="s">
        <v>193</v>
      </c>
      <c r="F1810" s="144">
        <v>2090</v>
      </c>
      <c r="G1810" s="147">
        <v>76.928685586369696</v>
      </c>
      <c r="H1810" s="147">
        <v>82.854816000000014</v>
      </c>
      <c r="I1810" s="147">
        <v>89.091200000000001</v>
      </c>
      <c r="J1810" s="147">
        <v>95.324445333333358</v>
      </c>
      <c r="K1810" s="147">
        <v>101.56062399999999</v>
      </c>
    </row>
    <row r="1811" spans="2:11" x14ac:dyDescent="0.2">
      <c r="B1811" s="21" t="str">
        <f t="shared" si="28"/>
        <v>BracebridgeWind2095RCP4.5</v>
      </c>
      <c r="C1811" t="s">
        <v>272</v>
      </c>
      <c r="D1811" t="s">
        <v>1</v>
      </c>
      <c r="E1811" s="144" t="s">
        <v>193</v>
      </c>
      <c r="F1811" s="144">
        <v>2095</v>
      </c>
      <c r="G1811" s="147">
        <v>76.955280845116476</v>
      </c>
      <c r="H1811" s="147">
        <v>82.883460000000014</v>
      </c>
      <c r="I1811" s="147">
        <v>89.122000000000014</v>
      </c>
      <c r="J1811" s="147">
        <v>95.358970666666693</v>
      </c>
      <c r="K1811" s="147">
        <v>101.597408</v>
      </c>
    </row>
    <row r="1812" spans="2:11" x14ac:dyDescent="0.2">
      <c r="B1812" s="21" t="str">
        <f t="shared" si="28"/>
        <v>BracebridgeWind2100RCP4.5</v>
      </c>
      <c r="C1812" t="s">
        <v>272</v>
      </c>
      <c r="D1812" t="s">
        <v>1</v>
      </c>
      <c r="E1812" s="144" t="s">
        <v>193</v>
      </c>
      <c r="F1812" s="144">
        <v>2100</v>
      </c>
      <c r="G1812" s="147">
        <v>76.981876103863243</v>
      </c>
      <c r="H1812" s="147">
        <v>82.912104000000014</v>
      </c>
      <c r="I1812" s="147">
        <v>89.152800000000013</v>
      </c>
      <c r="J1812" s="147">
        <v>95.393496000000027</v>
      </c>
      <c r="K1812" s="147">
        <v>101.634192</v>
      </c>
    </row>
    <row r="1813" spans="2:11" x14ac:dyDescent="0.2">
      <c r="B1813" s="21" t="str">
        <f t="shared" si="28"/>
        <v>BracebridgeWind2023RCP6.0</v>
      </c>
      <c r="C1813" t="s">
        <v>272</v>
      </c>
      <c r="D1813" t="s">
        <v>1</v>
      </c>
      <c r="E1813" s="144" t="s">
        <v>192</v>
      </c>
      <c r="F1813" s="144">
        <v>2023</v>
      </c>
      <c r="G1813" s="147">
        <v>76.085235951829304</v>
      </c>
      <c r="H1813" s="147">
        <v>81.905472000000003</v>
      </c>
      <c r="I1813" s="147">
        <v>88.026399999999995</v>
      </c>
      <c r="J1813" s="147">
        <v>94.150584000000009</v>
      </c>
      <c r="K1813" s="147">
        <v>100.279872</v>
      </c>
    </row>
    <row r="1814" spans="2:11" x14ac:dyDescent="0.2">
      <c r="B1814" s="21" t="str">
        <f t="shared" si="28"/>
        <v>BracebridgeWind2025RCP6.0</v>
      </c>
      <c r="C1814" t="s">
        <v>272</v>
      </c>
      <c r="D1814" t="s">
        <v>1</v>
      </c>
      <c r="E1814" s="144" t="s">
        <v>192</v>
      </c>
      <c r="F1814" s="144">
        <v>2025</v>
      </c>
      <c r="G1814" s="147">
        <v>76.205547836636114</v>
      </c>
      <c r="H1814" s="147">
        <v>82.059604000000007</v>
      </c>
      <c r="I1814" s="147">
        <v>88.22</v>
      </c>
      <c r="J1814" s="147">
        <v>94.378137333333342</v>
      </c>
      <c r="K1814" s="147">
        <v>100.54070400000001</v>
      </c>
    </row>
    <row r="1815" spans="2:11" x14ac:dyDescent="0.2">
      <c r="B1815" s="21" t="str">
        <f t="shared" si="28"/>
        <v>BracebridgeWind2030RCP6.0</v>
      </c>
      <c r="C1815" t="s">
        <v>272</v>
      </c>
      <c r="D1815" t="s">
        <v>1</v>
      </c>
      <c r="E1815" s="144" t="s">
        <v>192</v>
      </c>
      <c r="F1815" s="144">
        <v>2030</v>
      </c>
      <c r="G1815" s="147">
        <v>76.325859721442924</v>
      </c>
      <c r="H1815" s="147">
        <v>82.213735999999997</v>
      </c>
      <c r="I1815" s="147">
        <v>88.413600000000002</v>
      </c>
      <c r="J1815" s="147">
        <v>94.605690666666675</v>
      </c>
      <c r="K1815" s="147">
        <v>100.801536</v>
      </c>
    </row>
    <row r="1816" spans="2:11" x14ac:dyDescent="0.2">
      <c r="B1816" s="21" t="str">
        <f t="shared" si="28"/>
        <v>BracebridgeWind2035RCP6.0</v>
      </c>
      <c r="C1816" t="s">
        <v>272</v>
      </c>
      <c r="D1816" t="s">
        <v>1</v>
      </c>
      <c r="E1816" s="144" t="s">
        <v>192</v>
      </c>
      <c r="F1816" s="144">
        <v>2035</v>
      </c>
      <c r="G1816" s="147">
        <v>76.446171606249735</v>
      </c>
      <c r="H1816" s="147">
        <v>82.367868000000001</v>
      </c>
      <c r="I1816" s="147">
        <v>88.607200000000006</v>
      </c>
      <c r="J1816" s="147">
        <v>94.833244000000008</v>
      </c>
      <c r="K1816" s="147">
        <v>101.06236799999999</v>
      </c>
    </row>
    <row r="1817" spans="2:11" x14ac:dyDescent="0.2">
      <c r="B1817" s="21" t="str">
        <f t="shared" si="28"/>
        <v>BracebridgeWind2040RCP6.0</v>
      </c>
      <c r="C1817" t="s">
        <v>272</v>
      </c>
      <c r="D1817" t="s">
        <v>1</v>
      </c>
      <c r="E1817" s="144" t="s">
        <v>192</v>
      </c>
      <c r="F1817" s="144">
        <v>2040</v>
      </c>
      <c r="G1817" s="147">
        <v>76.566483491056545</v>
      </c>
      <c r="H1817" s="147">
        <v>82.522000000000006</v>
      </c>
      <c r="I1817" s="147">
        <v>88.800799999999995</v>
      </c>
      <c r="J1817" s="147">
        <v>95.06079733333334</v>
      </c>
      <c r="K1817" s="147">
        <v>101.3232</v>
      </c>
    </row>
    <row r="1818" spans="2:11" x14ac:dyDescent="0.2">
      <c r="B1818" s="21" t="str">
        <f t="shared" si="28"/>
        <v>BracebridgeWind2045RCP6.0</v>
      </c>
      <c r="C1818" t="s">
        <v>272</v>
      </c>
      <c r="D1818" t="s">
        <v>1</v>
      </c>
      <c r="E1818" s="144" t="s">
        <v>192</v>
      </c>
      <c r="F1818" s="144">
        <v>2045</v>
      </c>
      <c r="G1818" s="147">
        <v>76.686795375863355</v>
      </c>
      <c r="H1818" s="147">
        <v>82.676131999999996</v>
      </c>
      <c r="I1818" s="147">
        <v>88.994399999999999</v>
      </c>
      <c r="J1818" s="147">
        <v>95.288350666666673</v>
      </c>
      <c r="K1818" s="147">
        <v>101.58403200000001</v>
      </c>
    </row>
    <row r="1819" spans="2:11" x14ac:dyDescent="0.2">
      <c r="B1819" s="21" t="str">
        <f t="shared" si="28"/>
        <v>BracebridgeWind2050RCP6.0</v>
      </c>
      <c r="C1819" t="s">
        <v>272</v>
      </c>
      <c r="D1819" t="s">
        <v>1</v>
      </c>
      <c r="E1819" s="144" t="s">
        <v>192</v>
      </c>
      <c r="F1819" s="144">
        <v>2050</v>
      </c>
      <c r="G1819" s="147">
        <v>76.810146718812661</v>
      </c>
      <c r="H1819" s="147">
        <v>82.8122592</v>
      </c>
      <c r="I1819" s="147">
        <v>89.144000000000005</v>
      </c>
      <c r="J1819" s="147">
        <v>95.449992000000009</v>
      </c>
      <c r="K1819" s="147">
        <v>101.7585888</v>
      </c>
    </row>
    <row r="1820" spans="2:11" x14ac:dyDescent="0.2">
      <c r="B1820" s="21" t="str">
        <f t="shared" si="28"/>
        <v>BracebridgeWind2055RCP6.0</v>
      </c>
      <c r="C1820" t="s">
        <v>272</v>
      </c>
      <c r="D1820" t="s">
        <v>1</v>
      </c>
      <c r="E1820" s="144" t="s">
        <v>192</v>
      </c>
      <c r="F1820" s="144">
        <v>2055</v>
      </c>
      <c r="G1820" s="147">
        <v>76.813186176955142</v>
      </c>
      <c r="H1820" s="147">
        <v>82.7942544</v>
      </c>
      <c r="I1820" s="147">
        <v>89.1</v>
      </c>
      <c r="J1820" s="147">
        <v>95.384080000000012</v>
      </c>
      <c r="K1820" s="147">
        <v>101.6723136</v>
      </c>
    </row>
    <row r="1821" spans="2:11" x14ac:dyDescent="0.2">
      <c r="B1821" s="21" t="str">
        <f t="shared" si="28"/>
        <v>BracebridgeWind2060RCP6.0</v>
      </c>
      <c r="C1821" t="s">
        <v>272</v>
      </c>
      <c r="D1821" t="s">
        <v>1</v>
      </c>
      <c r="E1821" s="144" t="s">
        <v>192</v>
      </c>
      <c r="F1821" s="144">
        <v>2060</v>
      </c>
      <c r="G1821" s="147">
        <v>76.816225635097638</v>
      </c>
      <c r="H1821" s="147">
        <v>82.7762496</v>
      </c>
      <c r="I1821" s="147">
        <v>89.055999999999997</v>
      </c>
      <c r="J1821" s="147">
        <v>95.318168</v>
      </c>
      <c r="K1821" s="147">
        <v>101.58603839999999</v>
      </c>
    </row>
    <row r="1822" spans="2:11" x14ac:dyDescent="0.2">
      <c r="B1822" s="21" t="str">
        <f t="shared" si="28"/>
        <v>BracebridgeWind2065RCP6.0</v>
      </c>
      <c r="C1822" t="s">
        <v>272</v>
      </c>
      <c r="D1822" t="s">
        <v>1</v>
      </c>
      <c r="E1822" s="144" t="s">
        <v>192</v>
      </c>
      <c r="F1822" s="144">
        <v>2065</v>
      </c>
      <c r="G1822" s="147">
        <v>76.819265093240119</v>
      </c>
      <c r="H1822" s="147">
        <v>82.7582448</v>
      </c>
      <c r="I1822" s="147">
        <v>89.011999999999986</v>
      </c>
      <c r="J1822" s="147">
        <v>95.252256000000003</v>
      </c>
      <c r="K1822" s="147">
        <v>101.49976319999999</v>
      </c>
    </row>
    <row r="1823" spans="2:11" x14ac:dyDescent="0.2">
      <c r="B1823" s="21" t="str">
        <f t="shared" si="28"/>
        <v>BracebridgeWind2070RCP6.0</v>
      </c>
      <c r="C1823" t="s">
        <v>272</v>
      </c>
      <c r="D1823" t="s">
        <v>1</v>
      </c>
      <c r="E1823" s="144" t="s">
        <v>192</v>
      </c>
      <c r="F1823" s="144">
        <v>2070</v>
      </c>
      <c r="G1823" s="147">
        <v>76.822304551382615</v>
      </c>
      <c r="H1823" s="147">
        <v>82.74024</v>
      </c>
      <c r="I1823" s="147">
        <v>88.967999999999989</v>
      </c>
      <c r="J1823" s="147">
        <v>95.186344000000005</v>
      </c>
      <c r="K1823" s="147">
        <v>101.41348799999999</v>
      </c>
    </row>
    <row r="1824" spans="2:11" x14ac:dyDescent="0.2">
      <c r="B1824" s="21" t="str">
        <f t="shared" si="28"/>
        <v>BracebridgeWind2075RCP6.0</v>
      </c>
      <c r="C1824" t="s">
        <v>272</v>
      </c>
      <c r="D1824" t="s">
        <v>1</v>
      </c>
      <c r="E1824" s="144" t="s">
        <v>192</v>
      </c>
      <c r="F1824" s="144">
        <v>2075</v>
      </c>
      <c r="G1824" s="147">
        <v>76.862197439502779</v>
      </c>
      <c r="H1824" s="147">
        <v>82.783206000000007</v>
      </c>
      <c r="I1824" s="147">
        <v>89.014199999999988</v>
      </c>
      <c r="J1824" s="147">
        <v>95.238132000000007</v>
      </c>
      <c r="K1824" s="147">
        <v>101.46866399999999</v>
      </c>
    </row>
    <row r="1825" spans="2:11" x14ac:dyDescent="0.2">
      <c r="B1825" s="21" t="str">
        <f t="shared" si="28"/>
        <v>BracebridgeWind2080RCP6.0</v>
      </c>
      <c r="C1825" t="s">
        <v>272</v>
      </c>
      <c r="D1825" t="s">
        <v>1</v>
      </c>
      <c r="E1825" s="144" t="s">
        <v>192</v>
      </c>
      <c r="F1825" s="144">
        <v>2080</v>
      </c>
      <c r="G1825" s="147">
        <v>76.902090327622929</v>
      </c>
      <c r="H1825" s="147">
        <v>82.826172000000014</v>
      </c>
      <c r="I1825" s="147">
        <v>89.060400000000001</v>
      </c>
      <c r="J1825" s="147">
        <v>95.289920000000023</v>
      </c>
      <c r="K1825" s="147">
        <v>101.52383999999999</v>
      </c>
    </row>
    <row r="1826" spans="2:11" x14ac:dyDescent="0.2">
      <c r="B1826" s="21" t="str">
        <f t="shared" si="28"/>
        <v>BracebridgeWind2085RCP6.0</v>
      </c>
      <c r="C1826" t="s">
        <v>272</v>
      </c>
      <c r="D1826" t="s">
        <v>1</v>
      </c>
      <c r="E1826" s="144" t="s">
        <v>192</v>
      </c>
      <c r="F1826" s="144">
        <v>2085</v>
      </c>
      <c r="G1826" s="147">
        <v>76.941983215743079</v>
      </c>
      <c r="H1826" s="147">
        <v>82.869138000000007</v>
      </c>
      <c r="I1826" s="147">
        <v>89.106600000000014</v>
      </c>
      <c r="J1826" s="147">
        <v>95.341708000000025</v>
      </c>
      <c r="K1826" s="147">
        <v>101.579016</v>
      </c>
    </row>
    <row r="1827" spans="2:11" x14ac:dyDescent="0.2">
      <c r="B1827" s="21" t="str">
        <f t="shared" si="28"/>
        <v>BracebridgeWind2090RCP6.0</v>
      </c>
      <c r="C1827" t="s">
        <v>272</v>
      </c>
      <c r="D1827" t="s">
        <v>1</v>
      </c>
      <c r="E1827" s="144" t="s">
        <v>192</v>
      </c>
      <c r="F1827" s="144">
        <v>2090</v>
      </c>
      <c r="G1827" s="147">
        <v>76.903356768515636</v>
      </c>
      <c r="H1827" s="147">
        <v>82.800256000000005</v>
      </c>
      <c r="I1827" s="147">
        <v>89.000266666666676</v>
      </c>
      <c r="J1827" s="147">
        <v>95.208314666666695</v>
      </c>
      <c r="K1827" s="147">
        <v>101.416832</v>
      </c>
    </row>
    <row r="1828" spans="2:11" x14ac:dyDescent="0.2">
      <c r="B1828" s="21" t="str">
        <f t="shared" si="28"/>
        <v>BracebridgeWind2095RCP6.0</v>
      </c>
      <c r="C1828" t="s">
        <v>272</v>
      </c>
      <c r="D1828" t="s">
        <v>1</v>
      </c>
      <c r="E1828" s="144" t="s">
        <v>192</v>
      </c>
      <c r="F1828" s="144">
        <v>2095</v>
      </c>
      <c r="G1828" s="147">
        <v>76.824837433168028</v>
      </c>
      <c r="H1828" s="147">
        <v>82.68840800000001</v>
      </c>
      <c r="I1828" s="147">
        <v>88.847733333333338</v>
      </c>
      <c r="J1828" s="147">
        <v>95.023133333333348</v>
      </c>
      <c r="K1828" s="147">
        <v>101.19947199999999</v>
      </c>
    </row>
    <row r="1829" spans="2:11" x14ac:dyDescent="0.2">
      <c r="B1829" s="21" t="str">
        <f t="shared" si="28"/>
        <v>BracebridgeWind2100RCP6.0</v>
      </c>
      <c r="C1829" t="s">
        <v>272</v>
      </c>
      <c r="D1829" t="s">
        <v>1</v>
      </c>
      <c r="E1829" s="144" t="s">
        <v>192</v>
      </c>
      <c r="F1829" s="144">
        <v>2100</v>
      </c>
      <c r="G1829" s="147">
        <v>76.746318097820421</v>
      </c>
      <c r="H1829" s="147">
        <v>82.576560000000001</v>
      </c>
      <c r="I1829" s="147">
        <v>88.6952</v>
      </c>
      <c r="J1829" s="147">
        <v>94.837952000000016</v>
      </c>
      <c r="K1829" s="147">
        <v>100.98211199999999</v>
      </c>
    </row>
    <row r="1830" spans="2:11" x14ac:dyDescent="0.2">
      <c r="B1830" s="21" t="str">
        <f t="shared" si="28"/>
        <v>BracebridgeWind2023RCP8.5</v>
      </c>
      <c r="C1830" t="s">
        <v>272</v>
      </c>
      <c r="D1830" t="s">
        <v>1</v>
      </c>
      <c r="E1830" s="144" t="s">
        <v>191</v>
      </c>
      <c r="F1830" s="144">
        <v>2023</v>
      </c>
      <c r="G1830" s="147">
        <v>76.085235951829304</v>
      </c>
      <c r="H1830" s="147">
        <v>81.905472000000003</v>
      </c>
      <c r="I1830" s="147">
        <v>88.026399999999995</v>
      </c>
      <c r="J1830" s="147">
        <v>94.150584000000009</v>
      </c>
      <c r="K1830" s="147">
        <v>100.279872</v>
      </c>
    </row>
    <row r="1831" spans="2:11" x14ac:dyDescent="0.2">
      <c r="B1831" s="21" t="str">
        <f t="shared" si="28"/>
        <v>BracebridgeWind2025RCP8.5</v>
      </c>
      <c r="C1831" t="s">
        <v>272</v>
      </c>
      <c r="D1831" t="s">
        <v>1</v>
      </c>
      <c r="E1831" s="144" t="s">
        <v>191</v>
      </c>
      <c r="F1831" s="144">
        <v>2025</v>
      </c>
      <c r="G1831" s="147">
        <v>76.325859721442924</v>
      </c>
      <c r="H1831" s="147">
        <v>82.213735999999997</v>
      </c>
      <c r="I1831" s="147">
        <v>88.413600000000002</v>
      </c>
      <c r="J1831" s="147">
        <v>94.605690666666675</v>
      </c>
      <c r="K1831" s="147">
        <v>100.801536</v>
      </c>
    </row>
    <row r="1832" spans="2:11" x14ac:dyDescent="0.2">
      <c r="B1832" s="21" t="str">
        <f t="shared" si="28"/>
        <v>BracebridgeWind2030RCP8.5</v>
      </c>
      <c r="C1832" t="s">
        <v>272</v>
      </c>
      <c r="D1832" t="s">
        <v>1</v>
      </c>
      <c r="E1832" s="144" t="s">
        <v>191</v>
      </c>
      <c r="F1832" s="144">
        <v>2030</v>
      </c>
      <c r="G1832" s="147">
        <v>76.566483491056545</v>
      </c>
      <c r="H1832" s="147">
        <v>82.522000000000006</v>
      </c>
      <c r="I1832" s="147">
        <v>88.800799999999995</v>
      </c>
      <c r="J1832" s="147">
        <v>95.06079733333334</v>
      </c>
      <c r="K1832" s="147">
        <v>101.3232</v>
      </c>
    </row>
    <row r="1833" spans="2:11" x14ac:dyDescent="0.2">
      <c r="B1833" s="21" t="str">
        <f t="shared" si="28"/>
        <v>BracebridgeWind2035RCP8.5</v>
      </c>
      <c r="C1833" t="s">
        <v>272</v>
      </c>
      <c r="D1833" t="s">
        <v>1</v>
      </c>
      <c r="E1833" s="144" t="s">
        <v>191</v>
      </c>
      <c r="F1833" s="144">
        <v>2035</v>
      </c>
      <c r="G1833" s="147">
        <v>76.807107260670165</v>
      </c>
      <c r="H1833" s="147">
        <v>82.830264</v>
      </c>
      <c r="I1833" s="147">
        <v>89.188000000000002</v>
      </c>
      <c r="J1833" s="147">
        <v>95.515904000000006</v>
      </c>
      <c r="K1833" s="147">
        <v>101.844864</v>
      </c>
    </row>
    <row r="1834" spans="2:11" x14ac:dyDescent="0.2">
      <c r="B1834" s="21" t="str">
        <f t="shared" si="28"/>
        <v>BracebridgeWind2040RCP8.5</v>
      </c>
      <c r="C1834" t="s">
        <v>272</v>
      </c>
      <c r="D1834" t="s">
        <v>1</v>
      </c>
      <c r="E1834" s="144" t="s">
        <v>191</v>
      </c>
      <c r="F1834" s="144">
        <v>2040</v>
      </c>
      <c r="G1834" s="147">
        <v>76.812173024240977</v>
      </c>
      <c r="H1834" s="147">
        <v>82.800256000000005</v>
      </c>
      <c r="I1834" s="147">
        <v>89.114666666666665</v>
      </c>
      <c r="J1834" s="147">
        <v>95.406050666666673</v>
      </c>
      <c r="K1834" s="147">
        <v>101.701072</v>
      </c>
    </row>
    <row r="1835" spans="2:11" x14ac:dyDescent="0.2">
      <c r="B1835" s="21" t="str">
        <f t="shared" si="28"/>
        <v>BracebridgeWind2045RCP8.5</v>
      </c>
      <c r="C1835" t="s">
        <v>272</v>
      </c>
      <c r="D1835" t="s">
        <v>1</v>
      </c>
      <c r="E1835" s="144" t="s">
        <v>191</v>
      </c>
      <c r="F1835" s="144">
        <v>2045</v>
      </c>
      <c r="G1835" s="147">
        <v>76.817238787811803</v>
      </c>
      <c r="H1835" s="147">
        <v>82.770247999999995</v>
      </c>
      <c r="I1835" s="147">
        <v>89.041333333333327</v>
      </c>
      <c r="J1835" s="147">
        <v>95.296197333333339</v>
      </c>
      <c r="K1835" s="147">
        <v>101.55727999999999</v>
      </c>
    </row>
    <row r="1836" spans="2:11" x14ac:dyDescent="0.2">
      <c r="B1836" s="21" t="str">
        <f t="shared" si="28"/>
        <v>BracebridgeWind2050RCP8.5</v>
      </c>
      <c r="C1836" t="s">
        <v>272</v>
      </c>
      <c r="D1836" t="s">
        <v>1</v>
      </c>
      <c r="E1836" s="144" t="s">
        <v>191</v>
      </c>
      <c r="F1836" s="144">
        <v>2050</v>
      </c>
      <c r="G1836" s="147">
        <v>76.875495068876162</v>
      </c>
      <c r="H1836" s="147">
        <v>82.797528</v>
      </c>
      <c r="I1836" s="147">
        <v>89.029600000000002</v>
      </c>
      <c r="J1836" s="147">
        <v>95.255394666666675</v>
      </c>
      <c r="K1836" s="147">
        <v>101.487056</v>
      </c>
    </row>
    <row r="1837" spans="2:11" x14ac:dyDescent="0.2">
      <c r="B1837" s="21" t="str">
        <f t="shared" si="28"/>
        <v>BracebridgeWind2055RCP8.5</v>
      </c>
      <c r="C1837" t="s">
        <v>272</v>
      </c>
      <c r="D1837" t="s">
        <v>1</v>
      </c>
      <c r="E1837" s="144" t="s">
        <v>191</v>
      </c>
      <c r="F1837" s="144">
        <v>2055</v>
      </c>
      <c r="G1837" s="147">
        <v>76.928685586369696</v>
      </c>
      <c r="H1837" s="147">
        <v>82.854816000000014</v>
      </c>
      <c r="I1837" s="147">
        <v>89.091200000000001</v>
      </c>
      <c r="J1837" s="147">
        <v>95.324445333333358</v>
      </c>
      <c r="K1837" s="147">
        <v>101.56062399999999</v>
      </c>
    </row>
    <row r="1838" spans="2:11" x14ac:dyDescent="0.2">
      <c r="B1838" s="21" t="str">
        <f t="shared" si="28"/>
        <v>BracebridgeWind2060RCP8.5</v>
      </c>
      <c r="C1838" t="s">
        <v>272</v>
      </c>
      <c r="D1838" t="s">
        <v>1</v>
      </c>
      <c r="E1838" s="144" t="s">
        <v>191</v>
      </c>
      <c r="F1838" s="144">
        <v>2060</v>
      </c>
      <c r="G1838" s="147">
        <v>76.903356768515636</v>
      </c>
      <c r="H1838" s="147">
        <v>82.800256000000005</v>
      </c>
      <c r="I1838" s="147">
        <v>89.000266666666676</v>
      </c>
      <c r="J1838" s="147">
        <v>95.208314666666695</v>
      </c>
      <c r="K1838" s="147">
        <v>101.416832</v>
      </c>
    </row>
    <row r="1839" spans="2:11" x14ac:dyDescent="0.2">
      <c r="B1839" s="21" t="str">
        <f t="shared" si="28"/>
        <v>BracebridgeWind2065RCP8.5</v>
      </c>
      <c r="C1839" t="s">
        <v>272</v>
      </c>
      <c r="D1839" t="s">
        <v>1</v>
      </c>
      <c r="E1839" s="144" t="s">
        <v>191</v>
      </c>
      <c r="F1839" s="144">
        <v>2065</v>
      </c>
      <c r="G1839" s="147">
        <v>76.824837433168028</v>
      </c>
      <c r="H1839" s="147">
        <v>82.68840800000001</v>
      </c>
      <c r="I1839" s="147">
        <v>88.847733333333338</v>
      </c>
      <c r="J1839" s="147">
        <v>95.023133333333348</v>
      </c>
      <c r="K1839" s="147">
        <v>101.19947199999999</v>
      </c>
    </row>
    <row r="1840" spans="2:11" x14ac:dyDescent="0.2">
      <c r="B1840" s="21" t="str">
        <f t="shared" si="28"/>
        <v>BracebridgeWind2070RCP8.5</v>
      </c>
      <c r="C1840" t="s">
        <v>272</v>
      </c>
      <c r="D1840" t="s">
        <v>1</v>
      </c>
      <c r="E1840" s="144" t="s">
        <v>191</v>
      </c>
      <c r="F1840" s="144">
        <v>2070</v>
      </c>
      <c r="G1840" s="147">
        <v>76.847633369236689</v>
      </c>
      <c r="H1840" s="147">
        <v>82.69659200000001</v>
      </c>
      <c r="I1840" s="147">
        <v>88.83893333333333</v>
      </c>
      <c r="J1840" s="147">
        <v>94.998024000000015</v>
      </c>
      <c r="K1840" s="147">
        <v>101.16268799999999</v>
      </c>
    </row>
    <row r="1841" spans="2:11" x14ac:dyDescent="0.2">
      <c r="B1841" s="21" t="str">
        <f t="shared" si="28"/>
        <v>BracebridgeWind2075RCP8.5</v>
      </c>
      <c r="C1841" t="s">
        <v>272</v>
      </c>
      <c r="D1841" t="s">
        <v>1</v>
      </c>
      <c r="E1841" s="144" t="s">
        <v>191</v>
      </c>
      <c r="F1841" s="144">
        <v>2075</v>
      </c>
      <c r="G1841" s="147">
        <v>76.948948640652944</v>
      </c>
      <c r="H1841" s="147">
        <v>82.816624000000004</v>
      </c>
      <c r="I1841" s="147">
        <v>88.98266666666666</v>
      </c>
      <c r="J1841" s="147">
        <v>95.158096000000015</v>
      </c>
      <c r="K1841" s="147">
        <v>101.34326399999999</v>
      </c>
    </row>
    <row r="1842" spans="2:11" x14ac:dyDescent="0.2">
      <c r="B1842" s="21" t="str">
        <f t="shared" si="28"/>
        <v>BracebridgeWind2080RCP8.5</v>
      </c>
      <c r="C1842" t="s">
        <v>272</v>
      </c>
      <c r="D1842" t="s">
        <v>1</v>
      </c>
      <c r="E1842" s="144" t="s">
        <v>191</v>
      </c>
      <c r="F1842" s="144">
        <v>2080</v>
      </c>
      <c r="G1842" s="147">
        <v>77.050263912069212</v>
      </c>
      <c r="H1842" s="147">
        <v>82.936656000000013</v>
      </c>
      <c r="I1842" s="147">
        <v>89.12639999999999</v>
      </c>
      <c r="J1842" s="147">
        <v>95.318168000000014</v>
      </c>
      <c r="K1842" s="147">
        <v>101.52383999999999</v>
      </c>
    </row>
    <row r="1843" spans="2:11" x14ac:dyDescent="0.2">
      <c r="B1843" s="21" t="str">
        <f t="shared" si="28"/>
        <v>BracebridgeWind2085RCP8.5</v>
      </c>
      <c r="C1843" t="s">
        <v>272</v>
      </c>
      <c r="D1843" t="s">
        <v>1</v>
      </c>
      <c r="E1843" s="144" t="s">
        <v>191</v>
      </c>
      <c r="F1843" s="144">
        <v>2085</v>
      </c>
      <c r="G1843" s="147">
        <v>77.37320633970856</v>
      </c>
      <c r="H1843" s="147">
        <v>83.337672000000012</v>
      </c>
      <c r="I1843" s="147">
        <v>89.614800000000002</v>
      </c>
      <c r="J1843" s="147">
        <v>95.887836000000021</v>
      </c>
      <c r="K1843" s="147">
        <v>102.17090399999998</v>
      </c>
    </row>
    <row r="1844" spans="2:11" x14ac:dyDescent="0.2">
      <c r="B1844" s="21" t="str">
        <f t="shared" si="28"/>
        <v>BracebridgeWind2090RCP8.5</v>
      </c>
      <c r="C1844" t="s">
        <v>272</v>
      </c>
      <c r="D1844" t="s">
        <v>1</v>
      </c>
      <c r="E1844" s="144" t="s">
        <v>191</v>
      </c>
      <c r="F1844" s="144">
        <v>2090</v>
      </c>
      <c r="G1844" s="147">
        <v>77.696148767347893</v>
      </c>
      <c r="H1844" s="147">
        <v>83.73868800000001</v>
      </c>
      <c r="I1844" s="147">
        <v>90.103200000000001</v>
      </c>
      <c r="J1844" s="147">
        <v>96.457504000000014</v>
      </c>
      <c r="K1844" s="147">
        <v>102.81796799999998</v>
      </c>
    </row>
    <row r="1845" spans="2:11" x14ac:dyDescent="0.2">
      <c r="B1845" s="21" t="str">
        <f t="shared" si="28"/>
        <v>BracebridgeWind2095RCP8.5</v>
      </c>
      <c r="C1845" t="s">
        <v>272</v>
      </c>
      <c r="D1845" t="s">
        <v>1</v>
      </c>
      <c r="E1845" s="144" t="s">
        <v>191</v>
      </c>
      <c r="F1845" s="144">
        <v>2095</v>
      </c>
      <c r="G1845" s="147">
        <v>77.696148767347893</v>
      </c>
      <c r="H1845" s="147">
        <v>83.73868800000001</v>
      </c>
      <c r="I1845" s="147">
        <v>90.103200000000001</v>
      </c>
      <c r="J1845" s="147">
        <v>96.457504000000014</v>
      </c>
      <c r="K1845" s="147">
        <v>102.81796799999998</v>
      </c>
    </row>
    <row r="1846" spans="2:11" x14ac:dyDescent="0.2">
      <c r="B1846" s="21" t="str">
        <f t="shared" si="28"/>
        <v>BracebridgeWind2100RCP8.5</v>
      </c>
      <c r="C1846" t="s">
        <v>272</v>
      </c>
      <c r="D1846" t="s">
        <v>1</v>
      </c>
      <c r="E1846" s="144" t="s">
        <v>191</v>
      </c>
      <c r="F1846" s="144">
        <v>2100</v>
      </c>
      <c r="G1846" s="147">
        <v>77.696148767347893</v>
      </c>
      <c r="H1846" s="147">
        <v>83.73868800000001</v>
      </c>
      <c r="I1846" s="147">
        <v>90.103200000000001</v>
      </c>
      <c r="J1846" s="147">
        <v>96.457504000000014</v>
      </c>
      <c r="K1846" s="147">
        <v>102.81796799999998</v>
      </c>
    </row>
    <row r="1847" spans="2:11" x14ac:dyDescent="0.2">
      <c r="B1847" s="21" t="str">
        <f t="shared" si="28"/>
        <v>BradfordIce Accretion2023RCP4.5</v>
      </c>
      <c r="C1847" t="s">
        <v>273</v>
      </c>
      <c r="D1847" t="s">
        <v>486</v>
      </c>
      <c r="E1847" s="144" t="s">
        <v>193</v>
      </c>
      <c r="F1847" s="144">
        <v>2023</v>
      </c>
      <c r="G1847" s="147">
        <v>16.683606474010098</v>
      </c>
      <c r="H1847" s="147">
        <v>20.019599999999997</v>
      </c>
      <c r="I1847" s="147">
        <v>24.240000000000002</v>
      </c>
      <c r="J1847" s="147">
        <v>27.472559999999994</v>
      </c>
      <c r="K1847" s="147">
        <v>30.6936</v>
      </c>
    </row>
    <row r="1848" spans="2:11" x14ac:dyDescent="0.2">
      <c r="B1848" s="21" t="str">
        <f t="shared" si="28"/>
        <v>BradfordIce Accretion2025RCP4.5</v>
      </c>
      <c r="C1848" t="s">
        <v>273</v>
      </c>
      <c r="D1848" t="s">
        <v>486</v>
      </c>
      <c r="E1848" s="144" t="s">
        <v>193</v>
      </c>
      <c r="F1848" s="144">
        <v>2025</v>
      </c>
      <c r="G1848" s="147">
        <v>16.725357240962076</v>
      </c>
      <c r="H1848" s="147">
        <v>20.085999999999999</v>
      </c>
      <c r="I1848" s="147">
        <v>24.34</v>
      </c>
      <c r="J1848" s="147">
        <v>27.594599999999996</v>
      </c>
      <c r="K1848" s="147">
        <v>30.839760000000002</v>
      </c>
    </row>
    <row r="1849" spans="2:11" x14ac:dyDescent="0.2">
      <c r="B1849" s="21" t="str">
        <f t="shared" si="28"/>
        <v>BradfordIce Accretion2030RCP4.5</v>
      </c>
      <c r="C1849" t="s">
        <v>273</v>
      </c>
      <c r="D1849" t="s">
        <v>486</v>
      </c>
      <c r="E1849" s="144" t="s">
        <v>193</v>
      </c>
      <c r="F1849" s="144">
        <v>2030</v>
      </c>
      <c r="G1849" s="147">
        <v>16.767108007914054</v>
      </c>
      <c r="H1849" s="147">
        <v>20.152399999999997</v>
      </c>
      <c r="I1849" s="147">
        <v>24.44</v>
      </c>
      <c r="J1849" s="147">
        <v>27.716639999999995</v>
      </c>
      <c r="K1849" s="147">
        <v>30.98592</v>
      </c>
    </row>
    <row r="1850" spans="2:11" x14ac:dyDescent="0.2">
      <c r="B1850" s="21" t="str">
        <f t="shared" si="28"/>
        <v>BradfordIce Accretion2035RCP4.5</v>
      </c>
      <c r="C1850" t="s">
        <v>273</v>
      </c>
      <c r="D1850" t="s">
        <v>486</v>
      </c>
      <c r="E1850" s="144" t="s">
        <v>193</v>
      </c>
      <c r="F1850" s="144">
        <v>2035</v>
      </c>
      <c r="G1850" s="147">
        <v>16.808858774866032</v>
      </c>
      <c r="H1850" s="147">
        <v>20.218799999999995</v>
      </c>
      <c r="I1850" s="147">
        <v>24.54</v>
      </c>
      <c r="J1850" s="147">
        <v>27.838679999999997</v>
      </c>
      <c r="K1850" s="147">
        <v>31.132080000000002</v>
      </c>
    </row>
    <row r="1851" spans="2:11" x14ac:dyDescent="0.2">
      <c r="B1851" s="21" t="str">
        <f t="shared" si="28"/>
        <v>BradfordIce Accretion2040RCP4.5</v>
      </c>
      <c r="C1851" t="s">
        <v>273</v>
      </c>
      <c r="D1851" t="s">
        <v>486</v>
      </c>
      <c r="E1851" s="144" t="s">
        <v>193</v>
      </c>
      <c r="F1851" s="144">
        <v>2040</v>
      </c>
      <c r="G1851" s="147">
        <v>16.850609541818006</v>
      </c>
      <c r="H1851" s="147">
        <v>20.285199999999996</v>
      </c>
      <c r="I1851" s="147">
        <v>24.639999999999997</v>
      </c>
      <c r="J1851" s="147">
        <v>27.960719999999998</v>
      </c>
      <c r="K1851" s="147">
        <v>31.278240000000004</v>
      </c>
    </row>
    <row r="1852" spans="2:11" x14ac:dyDescent="0.2">
      <c r="B1852" s="21" t="str">
        <f t="shared" si="28"/>
        <v>BradfordIce Accretion2045RCP4.5</v>
      </c>
      <c r="C1852" t="s">
        <v>273</v>
      </c>
      <c r="D1852" t="s">
        <v>486</v>
      </c>
      <c r="E1852" s="144" t="s">
        <v>193</v>
      </c>
      <c r="F1852" s="144">
        <v>2045</v>
      </c>
      <c r="G1852" s="147">
        <v>16.892360308769984</v>
      </c>
      <c r="H1852" s="147">
        <v>20.351599999999998</v>
      </c>
      <c r="I1852" s="147">
        <v>24.74</v>
      </c>
      <c r="J1852" s="147">
        <v>28.082759999999997</v>
      </c>
      <c r="K1852" s="147">
        <v>31.424400000000002</v>
      </c>
    </row>
    <row r="1853" spans="2:11" x14ac:dyDescent="0.2">
      <c r="B1853" s="21" t="str">
        <f t="shared" si="28"/>
        <v>BradfordIce Accretion2050RCP4.5</v>
      </c>
      <c r="C1853" t="s">
        <v>273</v>
      </c>
      <c r="D1853" t="s">
        <v>486</v>
      </c>
      <c r="E1853" s="144" t="s">
        <v>193</v>
      </c>
      <c r="F1853" s="144">
        <v>2050</v>
      </c>
      <c r="G1853" s="147">
        <v>16.820548989612583</v>
      </c>
      <c r="H1853" s="147">
        <v>20.302463999999997</v>
      </c>
      <c r="I1853" s="147">
        <v>24.715199999999996</v>
      </c>
      <c r="J1853" s="147">
        <v>28.074624</v>
      </c>
      <c r="K1853" s="147">
        <v>31.431456000000004</v>
      </c>
    </row>
    <row r="1854" spans="2:11" x14ac:dyDescent="0.2">
      <c r="B1854" s="21" t="str">
        <f t="shared" si="28"/>
        <v>BradfordIce Accretion2055RCP4.5</v>
      </c>
      <c r="C1854" t="s">
        <v>273</v>
      </c>
      <c r="D1854" t="s">
        <v>486</v>
      </c>
      <c r="E1854" s="144" t="s">
        <v>193</v>
      </c>
      <c r="F1854" s="144">
        <v>2055</v>
      </c>
      <c r="G1854" s="147">
        <v>16.706986903503203</v>
      </c>
      <c r="H1854" s="147">
        <v>20.186927999999998</v>
      </c>
      <c r="I1854" s="147">
        <v>24.590399999999995</v>
      </c>
      <c r="J1854" s="147">
        <v>27.944447999999998</v>
      </c>
      <c r="K1854" s="147">
        <v>31.292352000000001</v>
      </c>
    </row>
    <row r="1855" spans="2:11" x14ac:dyDescent="0.2">
      <c r="B1855" s="21" t="str">
        <f t="shared" si="28"/>
        <v>BradfordIce Accretion2060RCP4.5</v>
      </c>
      <c r="C1855" t="s">
        <v>273</v>
      </c>
      <c r="D1855" t="s">
        <v>486</v>
      </c>
      <c r="E1855" s="144" t="s">
        <v>193</v>
      </c>
      <c r="F1855" s="144">
        <v>2060</v>
      </c>
      <c r="G1855" s="147">
        <v>16.593424817393828</v>
      </c>
      <c r="H1855" s="147">
        <v>20.071391999999996</v>
      </c>
      <c r="I1855" s="147">
        <v>24.465599999999998</v>
      </c>
      <c r="J1855" s="147">
        <v>27.814271999999999</v>
      </c>
      <c r="K1855" s="147">
        <v>31.153248000000001</v>
      </c>
    </row>
    <row r="1856" spans="2:11" x14ac:dyDescent="0.2">
      <c r="B1856" s="21" t="str">
        <f t="shared" si="28"/>
        <v>BradfordIce Accretion2065RCP4.5</v>
      </c>
      <c r="C1856" t="s">
        <v>273</v>
      </c>
      <c r="D1856" t="s">
        <v>486</v>
      </c>
      <c r="E1856" s="144" t="s">
        <v>193</v>
      </c>
      <c r="F1856" s="144">
        <v>2065</v>
      </c>
      <c r="G1856" s="147">
        <v>16.479862731284449</v>
      </c>
      <c r="H1856" s="147">
        <v>19.955855999999997</v>
      </c>
      <c r="I1856" s="147">
        <v>24.340799999999998</v>
      </c>
      <c r="J1856" s="147">
        <v>27.684095999999997</v>
      </c>
      <c r="K1856" s="147">
        <v>31.014143999999998</v>
      </c>
    </row>
    <row r="1857" spans="2:11" x14ac:dyDescent="0.2">
      <c r="B1857" s="21" t="str">
        <f t="shared" si="28"/>
        <v>BradfordIce Accretion2070RCP4.5</v>
      </c>
      <c r="C1857" t="s">
        <v>273</v>
      </c>
      <c r="D1857" t="s">
        <v>486</v>
      </c>
      <c r="E1857" s="144" t="s">
        <v>193</v>
      </c>
      <c r="F1857" s="144">
        <v>2070</v>
      </c>
      <c r="G1857" s="147">
        <v>16.36630064517507</v>
      </c>
      <c r="H1857" s="147">
        <v>19.840319999999998</v>
      </c>
      <c r="I1857" s="147">
        <v>24.215999999999998</v>
      </c>
      <c r="J1857" s="147">
        <v>27.553919999999998</v>
      </c>
      <c r="K1857" s="147">
        <v>30.875039999999998</v>
      </c>
    </row>
    <row r="1858" spans="2:11" x14ac:dyDescent="0.2">
      <c r="B1858" s="21" t="str">
        <f t="shared" si="28"/>
        <v>BradfordIce Accretion2075RCP4.5</v>
      </c>
      <c r="C1858" t="s">
        <v>273</v>
      </c>
      <c r="D1858" t="s">
        <v>486</v>
      </c>
      <c r="E1858" s="144" t="s">
        <v>193</v>
      </c>
      <c r="F1858" s="144">
        <v>2075</v>
      </c>
      <c r="G1858" s="147">
        <v>16.330116647150021</v>
      </c>
      <c r="H1858" s="147">
        <v>19.823719999999998</v>
      </c>
      <c r="I1858" s="147">
        <v>24.223999999999997</v>
      </c>
      <c r="J1858" s="147">
        <v>27.576519999999999</v>
      </c>
      <c r="K1858" s="147">
        <v>30.91536</v>
      </c>
    </row>
    <row r="1859" spans="2:11" x14ac:dyDescent="0.2">
      <c r="B1859" s="21" t="str">
        <f t="shared" si="28"/>
        <v>BradfordIce Accretion2080RCP4.5</v>
      </c>
      <c r="C1859" t="s">
        <v>273</v>
      </c>
      <c r="D1859" t="s">
        <v>486</v>
      </c>
      <c r="E1859" s="144" t="s">
        <v>193</v>
      </c>
      <c r="F1859" s="144">
        <v>2080</v>
      </c>
      <c r="G1859" s="147">
        <v>16.293932649124976</v>
      </c>
      <c r="H1859" s="147">
        <v>19.807119999999998</v>
      </c>
      <c r="I1859" s="147">
        <v>24.231999999999996</v>
      </c>
      <c r="J1859" s="147">
        <v>27.599119999999996</v>
      </c>
      <c r="K1859" s="147">
        <v>30.955679999999997</v>
      </c>
    </row>
    <row r="1860" spans="2:11" x14ac:dyDescent="0.2">
      <c r="B1860" s="21" t="str">
        <f t="shared" si="28"/>
        <v>BradfordIce Accretion2085RCP4.5</v>
      </c>
      <c r="C1860" t="s">
        <v>273</v>
      </c>
      <c r="D1860" t="s">
        <v>486</v>
      </c>
      <c r="E1860" s="144" t="s">
        <v>193</v>
      </c>
      <c r="F1860" s="144">
        <v>2085</v>
      </c>
      <c r="G1860" s="147">
        <v>16.257748651099931</v>
      </c>
      <c r="H1860" s="147">
        <v>19.790520000000001</v>
      </c>
      <c r="I1860" s="147">
        <v>24.239999999999995</v>
      </c>
      <c r="J1860" s="147">
        <v>27.621719999999996</v>
      </c>
      <c r="K1860" s="147">
        <v>30.995999999999999</v>
      </c>
    </row>
    <row r="1861" spans="2:11" x14ac:dyDescent="0.2">
      <c r="B1861" s="21" t="str">
        <f t="shared" si="28"/>
        <v>BradfordIce Accretion2090RCP4.5</v>
      </c>
      <c r="C1861" t="s">
        <v>273</v>
      </c>
      <c r="D1861" t="s">
        <v>486</v>
      </c>
      <c r="E1861" s="144" t="s">
        <v>193</v>
      </c>
      <c r="F1861" s="144">
        <v>2090</v>
      </c>
      <c r="G1861" s="147">
        <v>16.221564653074882</v>
      </c>
      <c r="H1861" s="147">
        <v>19.77392</v>
      </c>
      <c r="I1861" s="147">
        <v>24.247999999999998</v>
      </c>
      <c r="J1861" s="147">
        <v>27.644319999999997</v>
      </c>
      <c r="K1861" s="147">
        <v>31.03632</v>
      </c>
    </row>
    <row r="1862" spans="2:11" x14ac:dyDescent="0.2">
      <c r="B1862" s="21" t="str">
        <f t="shared" si="28"/>
        <v>BradfordIce Accretion2095RCP4.5</v>
      </c>
      <c r="C1862" t="s">
        <v>273</v>
      </c>
      <c r="D1862" t="s">
        <v>486</v>
      </c>
      <c r="E1862" s="144" t="s">
        <v>193</v>
      </c>
      <c r="F1862" s="144">
        <v>2095</v>
      </c>
      <c r="G1862" s="147">
        <v>16.185380655049833</v>
      </c>
      <c r="H1862" s="147">
        <v>19.75732</v>
      </c>
      <c r="I1862" s="147">
        <v>24.255999999999997</v>
      </c>
      <c r="J1862" s="147">
        <v>27.666919999999994</v>
      </c>
      <c r="K1862" s="147">
        <v>31.076639999999998</v>
      </c>
    </row>
    <row r="1863" spans="2:11" x14ac:dyDescent="0.2">
      <c r="B1863" s="21" t="str">
        <f t="shared" si="28"/>
        <v>BradfordIce Accretion2100RCP4.5</v>
      </c>
      <c r="C1863" t="s">
        <v>273</v>
      </c>
      <c r="D1863" t="s">
        <v>486</v>
      </c>
      <c r="E1863" s="144" t="s">
        <v>193</v>
      </c>
      <c r="F1863" s="144">
        <v>2100</v>
      </c>
      <c r="G1863" s="147">
        <v>16.149196657024788</v>
      </c>
      <c r="H1863" s="147">
        <v>19.74072</v>
      </c>
      <c r="I1863" s="147">
        <v>24.263999999999996</v>
      </c>
      <c r="J1863" s="147">
        <v>27.689519999999995</v>
      </c>
      <c r="K1863" s="147">
        <v>31.116959999999999</v>
      </c>
    </row>
    <row r="1864" spans="2:11" x14ac:dyDescent="0.2">
      <c r="B1864" s="21" t="str">
        <f t="shared" si="28"/>
        <v>BradfordIce Accretion2023RCP6.0</v>
      </c>
      <c r="C1864" t="s">
        <v>273</v>
      </c>
      <c r="D1864" t="s">
        <v>486</v>
      </c>
      <c r="E1864" s="144" t="s">
        <v>192</v>
      </c>
      <c r="F1864" s="144">
        <v>2023</v>
      </c>
      <c r="G1864" s="147">
        <v>16.683606474010098</v>
      </c>
      <c r="H1864" s="147">
        <v>20.019599999999997</v>
      </c>
      <c r="I1864" s="147">
        <v>24.240000000000002</v>
      </c>
      <c r="J1864" s="147">
        <v>27.472559999999994</v>
      </c>
      <c r="K1864" s="147">
        <v>30.6936</v>
      </c>
    </row>
    <row r="1865" spans="2:11" x14ac:dyDescent="0.2">
      <c r="B1865" s="21" t="str">
        <f t="shared" si="28"/>
        <v>BradfordIce Accretion2025RCP6.0</v>
      </c>
      <c r="C1865" t="s">
        <v>273</v>
      </c>
      <c r="D1865" t="s">
        <v>486</v>
      </c>
      <c r="E1865" s="144" t="s">
        <v>192</v>
      </c>
      <c r="F1865" s="144">
        <v>2025</v>
      </c>
      <c r="G1865" s="147">
        <v>16.725357240962076</v>
      </c>
      <c r="H1865" s="147">
        <v>20.085999999999999</v>
      </c>
      <c r="I1865" s="147">
        <v>24.34</v>
      </c>
      <c r="J1865" s="147">
        <v>27.594599999999996</v>
      </c>
      <c r="K1865" s="147">
        <v>30.839760000000002</v>
      </c>
    </row>
    <row r="1866" spans="2:11" x14ac:dyDescent="0.2">
      <c r="B1866" s="21" t="str">
        <f t="shared" si="28"/>
        <v>BradfordIce Accretion2030RCP6.0</v>
      </c>
      <c r="C1866" t="s">
        <v>273</v>
      </c>
      <c r="D1866" t="s">
        <v>486</v>
      </c>
      <c r="E1866" s="144" t="s">
        <v>192</v>
      </c>
      <c r="F1866" s="144">
        <v>2030</v>
      </c>
      <c r="G1866" s="147">
        <v>16.767108007914054</v>
      </c>
      <c r="H1866" s="147">
        <v>20.152399999999997</v>
      </c>
      <c r="I1866" s="147">
        <v>24.44</v>
      </c>
      <c r="J1866" s="147">
        <v>27.716639999999995</v>
      </c>
      <c r="K1866" s="147">
        <v>30.98592</v>
      </c>
    </row>
    <row r="1867" spans="2:11" x14ac:dyDescent="0.2">
      <c r="B1867" s="21" t="str">
        <f t="shared" si="28"/>
        <v>BradfordIce Accretion2035RCP6.0</v>
      </c>
      <c r="C1867" t="s">
        <v>273</v>
      </c>
      <c r="D1867" t="s">
        <v>486</v>
      </c>
      <c r="E1867" s="144" t="s">
        <v>192</v>
      </c>
      <c r="F1867" s="144">
        <v>2035</v>
      </c>
      <c r="G1867" s="147">
        <v>16.808858774866032</v>
      </c>
      <c r="H1867" s="147">
        <v>20.218799999999995</v>
      </c>
      <c r="I1867" s="147">
        <v>24.54</v>
      </c>
      <c r="J1867" s="147">
        <v>27.838679999999997</v>
      </c>
      <c r="K1867" s="147">
        <v>31.132080000000002</v>
      </c>
    </row>
    <row r="1868" spans="2:11" x14ac:dyDescent="0.2">
      <c r="B1868" s="21" t="str">
        <f t="shared" ref="B1868:B1931" si="29">C1868&amp;D1868&amp;F1868&amp;E1868</f>
        <v>BradfordIce Accretion2040RCP6.0</v>
      </c>
      <c r="C1868" t="s">
        <v>273</v>
      </c>
      <c r="D1868" t="s">
        <v>486</v>
      </c>
      <c r="E1868" s="144" t="s">
        <v>192</v>
      </c>
      <c r="F1868" s="144">
        <v>2040</v>
      </c>
      <c r="G1868" s="147">
        <v>16.850609541818006</v>
      </c>
      <c r="H1868" s="147">
        <v>20.285199999999996</v>
      </c>
      <c r="I1868" s="147">
        <v>24.639999999999997</v>
      </c>
      <c r="J1868" s="147">
        <v>27.960719999999998</v>
      </c>
      <c r="K1868" s="147">
        <v>31.278240000000004</v>
      </c>
    </row>
    <row r="1869" spans="2:11" x14ac:dyDescent="0.2">
      <c r="B1869" s="21" t="str">
        <f t="shared" si="29"/>
        <v>BradfordIce Accretion2045RCP6.0</v>
      </c>
      <c r="C1869" t="s">
        <v>273</v>
      </c>
      <c r="D1869" t="s">
        <v>486</v>
      </c>
      <c r="E1869" s="144" t="s">
        <v>192</v>
      </c>
      <c r="F1869" s="144">
        <v>2045</v>
      </c>
      <c r="G1869" s="147">
        <v>16.892360308769984</v>
      </c>
      <c r="H1869" s="147">
        <v>20.351599999999998</v>
      </c>
      <c r="I1869" s="147">
        <v>24.74</v>
      </c>
      <c r="J1869" s="147">
        <v>28.082759999999997</v>
      </c>
      <c r="K1869" s="147">
        <v>31.424400000000002</v>
      </c>
    </row>
    <row r="1870" spans="2:11" x14ac:dyDescent="0.2">
      <c r="B1870" s="21" t="str">
        <f t="shared" si="29"/>
        <v>BradfordIce Accretion2050RCP6.0</v>
      </c>
      <c r="C1870" t="s">
        <v>273</v>
      </c>
      <c r="D1870" t="s">
        <v>486</v>
      </c>
      <c r="E1870" s="144" t="s">
        <v>192</v>
      </c>
      <c r="F1870" s="144">
        <v>2050</v>
      </c>
      <c r="G1870" s="147">
        <v>16.820548989612583</v>
      </c>
      <c r="H1870" s="147">
        <v>20.302463999999997</v>
      </c>
      <c r="I1870" s="147">
        <v>24.715199999999996</v>
      </c>
      <c r="J1870" s="147">
        <v>28.074624</v>
      </c>
      <c r="K1870" s="147">
        <v>31.431456000000004</v>
      </c>
    </row>
    <row r="1871" spans="2:11" x14ac:dyDescent="0.2">
      <c r="B1871" s="21" t="str">
        <f t="shared" si="29"/>
        <v>BradfordIce Accretion2055RCP6.0</v>
      </c>
      <c r="C1871" t="s">
        <v>273</v>
      </c>
      <c r="D1871" t="s">
        <v>486</v>
      </c>
      <c r="E1871" s="144" t="s">
        <v>192</v>
      </c>
      <c r="F1871" s="144">
        <v>2055</v>
      </c>
      <c r="G1871" s="147">
        <v>16.706986903503203</v>
      </c>
      <c r="H1871" s="147">
        <v>20.186927999999998</v>
      </c>
      <c r="I1871" s="147">
        <v>24.590399999999995</v>
      </c>
      <c r="J1871" s="147">
        <v>27.944447999999998</v>
      </c>
      <c r="K1871" s="147">
        <v>31.292352000000001</v>
      </c>
    </row>
    <row r="1872" spans="2:11" x14ac:dyDescent="0.2">
      <c r="B1872" s="21" t="str">
        <f t="shared" si="29"/>
        <v>BradfordIce Accretion2060RCP6.0</v>
      </c>
      <c r="C1872" t="s">
        <v>273</v>
      </c>
      <c r="D1872" t="s">
        <v>486</v>
      </c>
      <c r="E1872" s="144" t="s">
        <v>192</v>
      </c>
      <c r="F1872" s="144">
        <v>2060</v>
      </c>
      <c r="G1872" s="147">
        <v>16.593424817393828</v>
      </c>
      <c r="H1872" s="147">
        <v>20.071391999999996</v>
      </c>
      <c r="I1872" s="147">
        <v>24.465599999999998</v>
      </c>
      <c r="J1872" s="147">
        <v>27.814271999999999</v>
      </c>
      <c r="K1872" s="147">
        <v>31.153248000000001</v>
      </c>
    </row>
    <row r="1873" spans="2:11" x14ac:dyDescent="0.2">
      <c r="B1873" s="21" t="str">
        <f t="shared" si="29"/>
        <v>BradfordIce Accretion2065RCP6.0</v>
      </c>
      <c r="C1873" t="s">
        <v>273</v>
      </c>
      <c r="D1873" t="s">
        <v>486</v>
      </c>
      <c r="E1873" s="144" t="s">
        <v>192</v>
      </c>
      <c r="F1873" s="144">
        <v>2065</v>
      </c>
      <c r="G1873" s="147">
        <v>16.479862731284449</v>
      </c>
      <c r="H1873" s="147">
        <v>19.955855999999997</v>
      </c>
      <c r="I1873" s="147">
        <v>24.340799999999998</v>
      </c>
      <c r="J1873" s="147">
        <v>27.684095999999997</v>
      </c>
      <c r="K1873" s="147">
        <v>31.014143999999998</v>
      </c>
    </row>
    <row r="1874" spans="2:11" x14ac:dyDescent="0.2">
      <c r="B1874" s="21" t="str">
        <f t="shared" si="29"/>
        <v>BradfordIce Accretion2070RCP6.0</v>
      </c>
      <c r="C1874" t="s">
        <v>273</v>
      </c>
      <c r="D1874" t="s">
        <v>486</v>
      </c>
      <c r="E1874" s="144" t="s">
        <v>192</v>
      </c>
      <c r="F1874" s="144">
        <v>2070</v>
      </c>
      <c r="G1874" s="147">
        <v>16.36630064517507</v>
      </c>
      <c r="H1874" s="147">
        <v>19.840319999999998</v>
      </c>
      <c r="I1874" s="147">
        <v>24.215999999999998</v>
      </c>
      <c r="J1874" s="147">
        <v>27.553919999999998</v>
      </c>
      <c r="K1874" s="147">
        <v>30.875039999999998</v>
      </c>
    </row>
    <row r="1875" spans="2:11" x14ac:dyDescent="0.2">
      <c r="B1875" s="21" t="str">
        <f t="shared" si="29"/>
        <v>BradfordIce Accretion2075RCP6.0</v>
      </c>
      <c r="C1875" t="s">
        <v>273</v>
      </c>
      <c r="D1875" t="s">
        <v>486</v>
      </c>
      <c r="E1875" s="144" t="s">
        <v>192</v>
      </c>
      <c r="F1875" s="144">
        <v>2075</v>
      </c>
      <c r="G1875" s="147">
        <v>16.312024648137498</v>
      </c>
      <c r="H1875" s="147">
        <v>19.81542</v>
      </c>
      <c r="I1875" s="147">
        <v>24.227999999999998</v>
      </c>
      <c r="J1875" s="147">
        <v>27.587819999999997</v>
      </c>
      <c r="K1875" s="147">
        <v>30.935519999999997</v>
      </c>
    </row>
    <row r="1876" spans="2:11" x14ac:dyDescent="0.2">
      <c r="B1876" s="21" t="str">
        <f t="shared" si="29"/>
        <v>BradfordIce Accretion2080RCP6.0</v>
      </c>
      <c r="C1876" t="s">
        <v>273</v>
      </c>
      <c r="D1876" t="s">
        <v>486</v>
      </c>
      <c r="E1876" s="144" t="s">
        <v>192</v>
      </c>
      <c r="F1876" s="144">
        <v>2080</v>
      </c>
      <c r="G1876" s="147">
        <v>16.257748651099931</v>
      </c>
      <c r="H1876" s="147">
        <v>19.790520000000001</v>
      </c>
      <c r="I1876" s="147">
        <v>24.239999999999995</v>
      </c>
      <c r="J1876" s="147">
        <v>27.621719999999996</v>
      </c>
      <c r="K1876" s="147">
        <v>30.995999999999999</v>
      </c>
    </row>
    <row r="1877" spans="2:11" x14ac:dyDescent="0.2">
      <c r="B1877" s="21" t="str">
        <f t="shared" si="29"/>
        <v>BradfordIce Accretion2085RCP6.0</v>
      </c>
      <c r="C1877" t="s">
        <v>273</v>
      </c>
      <c r="D1877" t="s">
        <v>486</v>
      </c>
      <c r="E1877" s="144" t="s">
        <v>192</v>
      </c>
      <c r="F1877" s="144">
        <v>2085</v>
      </c>
      <c r="G1877" s="147">
        <v>16.203472654062359</v>
      </c>
      <c r="H1877" s="147">
        <v>19.765619999999998</v>
      </c>
      <c r="I1877" s="147">
        <v>24.251999999999995</v>
      </c>
      <c r="J1877" s="147">
        <v>27.655619999999995</v>
      </c>
      <c r="K1877" s="147">
        <v>31.056480000000001</v>
      </c>
    </row>
    <row r="1878" spans="2:11" x14ac:dyDescent="0.2">
      <c r="B1878" s="21" t="str">
        <f t="shared" si="29"/>
        <v>BradfordIce Accretion2090RCP6.0</v>
      </c>
      <c r="C1878" t="s">
        <v>273</v>
      </c>
      <c r="D1878" t="s">
        <v>486</v>
      </c>
      <c r="E1878" s="144" t="s">
        <v>192</v>
      </c>
      <c r="F1878" s="144">
        <v>2090</v>
      </c>
      <c r="G1878" s="147">
        <v>15.854157903897484</v>
      </c>
      <c r="H1878" s="147">
        <v>19.428639999999998</v>
      </c>
      <c r="I1878" s="147">
        <v>23.927999999999997</v>
      </c>
      <c r="J1878" s="147">
        <v>27.345999999999997</v>
      </c>
      <c r="K1878" s="147">
        <v>30.754079999999998</v>
      </c>
    </row>
    <row r="1879" spans="2:11" x14ac:dyDescent="0.2">
      <c r="B1879" s="21" t="str">
        <f t="shared" si="29"/>
        <v>BradfordIce Accretion2095RCP6.0</v>
      </c>
      <c r="C1879" t="s">
        <v>273</v>
      </c>
      <c r="D1879" t="s">
        <v>486</v>
      </c>
      <c r="E1879" s="144" t="s">
        <v>192</v>
      </c>
      <c r="F1879" s="144">
        <v>2095</v>
      </c>
      <c r="G1879" s="147">
        <v>15.559119150770178</v>
      </c>
      <c r="H1879" s="147">
        <v>19.11656</v>
      </c>
      <c r="I1879" s="147">
        <v>23.591999999999999</v>
      </c>
      <c r="J1879" s="147">
        <v>27.002479999999995</v>
      </c>
      <c r="K1879" s="147">
        <v>30.391200000000001</v>
      </c>
    </row>
    <row r="1880" spans="2:11" x14ac:dyDescent="0.2">
      <c r="B1880" s="21" t="str">
        <f t="shared" si="29"/>
        <v>BradfordIce Accretion2100RCP6.0</v>
      </c>
      <c r="C1880" t="s">
        <v>273</v>
      </c>
      <c r="D1880" t="s">
        <v>486</v>
      </c>
      <c r="E1880" s="144" t="s">
        <v>192</v>
      </c>
      <c r="F1880" s="144">
        <v>2100</v>
      </c>
      <c r="G1880" s="147">
        <v>15.264080397642873</v>
      </c>
      <c r="H1880" s="147">
        <v>18.804479999999998</v>
      </c>
      <c r="I1880" s="147">
        <v>23.256</v>
      </c>
      <c r="J1880" s="147">
        <v>26.658959999999997</v>
      </c>
      <c r="K1880" s="147">
        <v>30.028320000000001</v>
      </c>
    </row>
    <row r="1881" spans="2:11" x14ac:dyDescent="0.2">
      <c r="B1881" s="21" t="str">
        <f t="shared" si="29"/>
        <v>BradfordIce Accretion2023RCP8.5</v>
      </c>
      <c r="C1881" t="s">
        <v>273</v>
      </c>
      <c r="D1881" t="s">
        <v>486</v>
      </c>
      <c r="E1881" s="144" t="s">
        <v>191</v>
      </c>
      <c r="F1881" s="144">
        <v>2023</v>
      </c>
      <c r="G1881" s="147">
        <v>16.683606474010098</v>
      </c>
      <c r="H1881" s="147">
        <v>20.019599999999997</v>
      </c>
      <c r="I1881" s="147">
        <v>24.240000000000002</v>
      </c>
      <c r="J1881" s="147">
        <v>27.472559999999994</v>
      </c>
      <c r="K1881" s="147">
        <v>30.6936</v>
      </c>
    </row>
    <row r="1882" spans="2:11" x14ac:dyDescent="0.2">
      <c r="B1882" s="21" t="str">
        <f t="shared" si="29"/>
        <v>BradfordIce Accretion2025RCP8.5</v>
      </c>
      <c r="C1882" t="s">
        <v>273</v>
      </c>
      <c r="D1882" t="s">
        <v>486</v>
      </c>
      <c r="E1882" s="144" t="s">
        <v>191</v>
      </c>
      <c r="F1882" s="144">
        <v>2025</v>
      </c>
      <c r="G1882" s="147">
        <v>16.767108007914054</v>
      </c>
      <c r="H1882" s="147">
        <v>20.152399999999997</v>
      </c>
      <c r="I1882" s="147">
        <v>24.44</v>
      </c>
      <c r="J1882" s="147">
        <v>27.716639999999995</v>
      </c>
      <c r="K1882" s="147">
        <v>30.98592</v>
      </c>
    </row>
    <row r="1883" spans="2:11" x14ac:dyDescent="0.2">
      <c r="B1883" s="21" t="str">
        <f t="shared" si="29"/>
        <v>BradfordIce Accretion2030RCP8.5</v>
      </c>
      <c r="C1883" t="s">
        <v>273</v>
      </c>
      <c r="D1883" t="s">
        <v>486</v>
      </c>
      <c r="E1883" s="144" t="s">
        <v>191</v>
      </c>
      <c r="F1883" s="144">
        <v>2030</v>
      </c>
      <c r="G1883" s="147">
        <v>16.850609541818006</v>
      </c>
      <c r="H1883" s="147">
        <v>20.285199999999996</v>
      </c>
      <c r="I1883" s="147">
        <v>24.639999999999997</v>
      </c>
      <c r="J1883" s="147">
        <v>27.960719999999998</v>
      </c>
      <c r="K1883" s="147">
        <v>31.278240000000004</v>
      </c>
    </row>
    <row r="1884" spans="2:11" x14ac:dyDescent="0.2">
      <c r="B1884" s="21" t="str">
        <f t="shared" si="29"/>
        <v>BradfordIce Accretion2035RCP8.5</v>
      </c>
      <c r="C1884" t="s">
        <v>273</v>
      </c>
      <c r="D1884" t="s">
        <v>486</v>
      </c>
      <c r="E1884" s="144" t="s">
        <v>191</v>
      </c>
      <c r="F1884" s="144">
        <v>2035</v>
      </c>
      <c r="G1884" s="147">
        <v>16.934111075721962</v>
      </c>
      <c r="H1884" s="147">
        <v>20.417999999999996</v>
      </c>
      <c r="I1884" s="147">
        <v>24.839999999999996</v>
      </c>
      <c r="J1884" s="147">
        <v>28.204799999999999</v>
      </c>
      <c r="K1884" s="147">
        <v>31.570560000000004</v>
      </c>
    </row>
    <row r="1885" spans="2:11" x14ac:dyDescent="0.2">
      <c r="B1885" s="21" t="str">
        <f t="shared" si="29"/>
        <v>BradfordIce Accretion2040RCP8.5</v>
      </c>
      <c r="C1885" t="s">
        <v>273</v>
      </c>
      <c r="D1885" t="s">
        <v>486</v>
      </c>
      <c r="E1885" s="144" t="s">
        <v>191</v>
      </c>
      <c r="F1885" s="144">
        <v>2040</v>
      </c>
      <c r="G1885" s="147">
        <v>16.74484093220633</v>
      </c>
      <c r="H1885" s="147">
        <v>20.225439999999995</v>
      </c>
      <c r="I1885" s="147">
        <v>24.631999999999998</v>
      </c>
      <c r="J1885" s="147">
        <v>27.987839999999998</v>
      </c>
      <c r="K1885" s="147">
        <v>31.338720000000002</v>
      </c>
    </row>
    <row r="1886" spans="2:11" x14ac:dyDescent="0.2">
      <c r="B1886" s="21" t="str">
        <f t="shared" si="29"/>
        <v>BradfordIce Accretion2045RCP8.5</v>
      </c>
      <c r="C1886" t="s">
        <v>273</v>
      </c>
      <c r="D1886" t="s">
        <v>486</v>
      </c>
      <c r="E1886" s="144" t="s">
        <v>191</v>
      </c>
      <c r="F1886" s="144">
        <v>2045</v>
      </c>
      <c r="G1886" s="147">
        <v>16.555570788690702</v>
      </c>
      <c r="H1886" s="147">
        <v>20.032879999999999</v>
      </c>
      <c r="I1886" s="147">
        <v>24.423999999999996</v>
      </c>
      <c r="J1886" s="147">
        <v>27.770879999999998</v>
      </c>
      <c r="K1886" s="147">
        <v>31.10688</v>
      </c>
    </row>
    <row r="1887" spans="2:11" x14ac:dyDescent="0.2">
      <c r="B1887" s="21" t="str">
        <f t="shared" si="29"/>
        <v>BradfordIce Accretion2050RCP8.5</v>
      </c>
      <c r="C1887" t="s">
        <v>273</v>
      </c>
      <c r="D1887" t="s">
        <v>486</v>
      </c>
      <c r="E1887" s="144" t="s">
        <v>191</v>
      </c>
      <c r="F1887" s="144">
        <v>2050</v>
      </c>
      <c r="G1887" s="147">
        <v>16.293932649124976</v>
      </c>
      <c r="H1887" s="147">
        <v>19.807119999999998</v>
      </c>
      <c r="I1887" s="147">
        <v>24.231999999999996</v>
      </c>
      <c r="J1887" s="147">
        <v>27.599119999999996</v>
      </c>
      <c r="K1887" s="147">
        <v>30.955679999999997</v>
      </c>
    </row>
    <row r="1888" spans="2:11" x14ac:dyDescent="0.2">
      <c r="B1888" s="21" t="str">
        <f t="shared" si="29"/>
        <v>BradfordIce Accretion2055RCP8.5</v>
      </c>
      <c r="C1888" t="s">
        <v>273</v>
      </c>
      <c r="D1888" t="s">
        <v>486</v>
      </c>
      <c r="E1888" s="144" t="s">
        <v>191</v>
      </c>
      <c r="F1888" s="144">
        <v>2055</v>
      </c>
      <c r="G1888" s="147">
        <v>16.221564653074882</v>
      </c>
      <c r="H1888" s="147">
        <v>19.77392</v>
      </c>
      <c r="I1888" s="147">
        <v>24.247999999999998</v>
      </c>
      <c r="J1888" s="147">
        <v>27.644319999999997</v>
      </c>
      <c r="K1888" s="147">
        <v>31.03632</v>
      </c>
    </row>
    <row r="1889" spans="2:11" x14ac:dyDescent="0.2">
      <c r="B1889" s="21" t="str">
        <f t="shared" si="29"/>
        <v>BradfordIce Accretion2060RCP8.5</v>
      </c>
      <c r="C1889" t="s">
        <v>273</v>
      </c>
      <c r="D1889" t="s">
        <v>486</v>
      </c>
      <c r="E1889" s="144" t="s">
        <v>191</v>
      </c>
      <c r="F1889" s="144">
        <v>2060</v>
      </c>
      <c r="G1889" s="147">
        <v>15.854157903897484</v>
      </c>
      <c r="H1889" s="147">
        <v>19.428639999999998</v>
      </c>
      <c r="I1889" s="147">
        <v>23.927999999999997</v>
      </c>
      <c r="J1889" s="147">
        <v>27.345999999999997</v>
      </c>
      <c r="K1889" s="147">
        <v>30.754079999999998</v>
      </c>
    </row>
    <row r="1890" spans="2:11" x14ac:dyDescent="0.2">
      <c r="B1890" s="21" t="str">
        <f t="shared" si="29"/>
        <v>BradfordIce Accretion2065RCP8.5</v>
      </c>
      <c r="C1890" t="s">
        <v>273</v>
      </c>
      <c r="D1890" t="s">
        <v>486</v>
      </c>
      <c r="E1890" s="144" t="s">
        <v>191</v>
      </c>
      <c r="F1890" s="144">
        <v>2065</v>
      </c>
      <c r="G1890" s="147">
        <v>15.559119150770178</v>
      </c>
      <c r="H1890" s="147">
        <v>19.11656</v>
      </c>
      <c r="I1890" s="147">
        <v>23.591999999999999</v>
      </c>
      <c r="J1890" s="147">
        <v>27.002479999999995</v>
      </c>
      <c r="K1890" s="147">
        <v>30.391200000000001</v>
      </c>
    </row>
    <row r="1891" spans="2:11" x14ac:dyDescent="0.2">
      <c r="B1891" s="21" t="str">
        <f t="shared" si="29"/>
        <v>BradfordIce Accretion2070RCP8.5</v>
      </c>
      <c r="C1891" t="s">
        <v>273</v>
      </c>
      <c r="D1891" t="s">
        <v>486</v>
      </c>
      <c r="E1891" s="144" t="s">
        <v>191</v>
      </c>
      <c r="F1891" s="144">
        <v>2070</v>
      </c>
      <c r="G1891" s="147">
        <v>14.891106879538542</v>
      </c>
      <c r="H1891" s="147">
        <v>18.406079999999999</v>
      </c>
      <c r="I1891" s="147">
        <v>22.824000000000002</v>
      </c>
      <c r="J1891" s="147">
        <v>26.188879999999997</v>
      </c>
      <c r="K1891" s="147">
        <v>29.534400000000002</v>
      </c>
    </row>
    <row r="1892" spans="2:11" x14ac:dyDescent="0.2">
      <c r="B1892" s="21" t="str">
        <f t="shared" si="29"/>
        <v>BradfordIce Accretion2075RCP8.5</v>
      </c>
      <c r="C1892" t="s">
        <v>273</v>
      </c>
      <c r="D1892" t="s">
        <v>486</v>
      </c>
      <c r="E1892" s="144" t="s">
        <v>191</v>
      </c>
      <c r="F1892" s="144">
        <v>2075</v>
      </c>
      <c r="G1892" s="147">
        <v>14.518133361434213</v>
      </c>
      <c r="H1892" s="147">
        <v>18.007679999999997</v>
      </c>
      <c r="I1892" s="147">
        <v>22.391999999999999</v>
      </c>
      <c r="J1892" s="147">
        <v>25.718799999999998</v>
      </c>
      <c r="K1892" s="147">
        <v>29.040479999999999</v>
      </c>
    </row>
    <row r="1893" spans="2:11" x14ac:dyDescent="0.2">
      <c r="B1893" s="21" t="str">
        <f t="shared" si="29"/>
        <v>BradfordIce Accretion2080RCP8.5</v>
      </c>
      <c r="C1893" t="s">
        <v>273</v>
      </c>
      <c r="D1893" t="s">
        <v>486</v>
      </c>
      <c r="E1893" s="144" t="s">
        <v>191</v>
      </c>
      <c r="F1893" s="144">
        <v>2080</v>
      </c>
      <c r="G1893" s="147">
        <v>14.145159843329882</v>
      </c>
      <c r="H1893" s="147">
        <v>17.609279999999998</v>
      </c>
      <c r="I1893" s="147">
        <v>21.96</v>
      </c>
      <c r="J1893" s="147">
        <v>25.248719999999999</v>
      </c>
      <c r="K1893" s="147">
        <v>28.546559999999999</v>
      </c>
    </row>
    <row r="1894" spans="2:11" x14ac:dyDescent="0.2">
      <c r="B1894" s="21" t="str">
        <f t="shared" si="29"/>
        <v>BradfordIce Accretion2085RCP8.5</v>
      </c>
      <c r="C1894" t="s">
        <v>273</v>
      </c>
      <c r="D1894" t="s">
        <v>486</v>
      </c>
      <c r="E1894" s="144" t="s">
        <v>191</v>
      </c>
      <c r="F1894" s="144">
        <v>2085</v>
      </c>
      <c r="G1894" s="147">
        <v>13.410346344975084</v>
      </c>
      <c r="H1894" s="147">
        <v>16.742759999999997</v>
      </c>
      <c r="I1894" s="147">
        <v>20.928000000000001</v>
      </c>
      <c r="J1894" s="147">
        <v>24.096119999999999</v>
      </c>
      <c r="K1894" s="147">
        <v>27.26136</v>
      </c>
    </row>
    <row r="1895" spans="2:11" x14ac:dyDescent="0.2">
      <c r="B1895" s="21" t="str">
        <f t="shared" si="29"/>
        <v>BradfordIce Accretion2090RCP8.5</v>
      </c>
      <c r="C1895" t="s">
        <v>273</v>
      </c>
      <c r="D1895" t="s">
        <v>486</v>
      </c>
      <c r="E1895" s="144" t="s">
        <v>191</v>
      </c>
      <c r="F1895" s="144">
        <v>2090</v>
      </c>
      <c r="G1895" s="147">
        <v>12.675532846620285</v>
      </c>
      <c r="H1895" s="147">
        <v>15.876239999999997</v>
      </c>
      <c r="I1895" s="147">
        <v>19.896000000000001</v>
      </c>
      <c r="J1895" s="147">
        <v>22.943519999999996</v>
      </c>
      <c r="K1895" s="147">
        <v>25.97616</v>
      </c>
    </row>
    <row r="1896" spans="2:11" x14ac:dyDescent="0.2">
      <c r="B1896" s="21" t="str">
        <f t="shared" si="29"/>
        <v>BradfordIce Accretion2095RCP8.5</v>
      </c>
      <c r="C1896" t="s">
        <v>273</v>
      </c>
      <c r="D1896" t="s">
        <v>486</v>
      </c>
      <c r="E1896" s="144" t="s">
        <v>191</v>
      </c>
      <c r="F1896" s="144">
        <v>2095</v>
      </c>
      <c r="G1896" s="147">
        <v>12.675532846620285</v>
      </c>
      <c r="H1896" s="147">
        <v>15.876239999999997</v>
      </c>
      <c r="I1896" s="147">
        <v>19.896000000000001</v>
      </c>
      <c r="J1896" s="147">
        <v>22.943519999999996</v>
      </c>
      <c r="K1896" s="147">
        <v>25.97616</v>
      </c>
    </row>
    <row r="1897" spans="2:11" x14ac:dyDescent="0.2">
      <c r="B1897" s="21" t="str">
        <f t="shared" si="29"/>
        <v>BradfordIce Accretion2100RCP8.5</v>
      </c>
      <c r="C1897" t="s">
        <v>273</v>
      </c>
      <c r="D1897" t="s">
        <v>486</v>
      </c>
      <c r="E1897" s="144" t="s">
        <v>191</v>
      </c>
      <c r="F1897" s="144">
        <v>2100</v>
      </c>
      <c r="G1897" s="147">
        <v>12.675532846620285</v>
      </c>
      <c r="H1897" s="147">
        <v>15.876239999999997</v>
      </c>
      <c r="I1897" s="147">
        <v>19.896000000000001</v>
      </c>
      <c r="J1897" s="147">
        <v>22.943519999999996</v>
      </c>
      <c r="K1897" s="147">
        <v>25.97616</v>
      </c>
    </row>
    <row r="1898" spans="2:11" x14ac:dyDescent="0.2">
      <c r="B1898" s="21" t="str">
        <f t="shared" si="29"/>
        <v>BradfordWind2023RCP4.5</v>
      </c>
      <c r="C1898" t="s">
        <v>273</v>
      </c>
      <c r="D1898" t="s">
        <v>1</v>
      </c>
      <c r="E1898" s="144" t="s">
        <v>193</v>
      </c>
      <c r="F1898" s="144">
        <v>2023</v>
      </c>
      <c r="G1898" s="147">
        <v>76.267603440378565</v>
      </c>
      <c r="H1898" s="147">
        <v>82.142808000000002</v>
      </c>
      <c r="I1898" s="147">
        <v>88.325600000000009</v>
      </c>
      <c r="J1898" s="147">
        <v>94.508392000000015</v>
      </c>
      <c r="K1898" s="147">
        <v>100.69118399999999</v>
      </c>
    </row>
    <row r="1899" spans="2:11" x14ac:dyDescent="0.2">
      <c r="B1899" s="21" t="str">
        <f t="shared" si="29"/>
        <v>BradfordWind2025RCP4.5</v>
      </c>
      <c r="C1899" t="s">
        <v>273</v>
      </c>
      <c r="D1899" t="s">
        <v>1</v>
      </c>
      <c r="E1899" s="144" t="s">
        <v>193</v>
      </c>
      <c r="F1899" s="144">
        <v>2025</v>
      </c>
      <c r="G1899" s="147">
        <v>76.291665817339933</v>
      </c>
      <c r="H1899" s="147">
        <v>82.176907999999997</v>
      </c>
      <c r="I1899" s="147">
        <v>88.372533333333337</v>
      </c>
      <c r="J1899" s="147">
        <v>94.566457333333346</v>
      </c>
      <c r="K1899" s="147">
        <v>100.76140799999999</v>
      </c>
    </row>
    <row r="1900" spans="2:11" x14ac:dyDescent="0.2">
      <c r="B1900" s="21" t="str">
        <f t="shared" si="29"/>
        <v>BradfordWind2030RCP4.5</v>
      </c>
      <c r="C1900" t="s">
        <v>273</v>
      </c>
      <c r="D1900" t="s">
        <v>1</v>
      </c>
      <c r="E1900" s="144" t="s">
        <v>193</v>
      </c>
      <c r="F1900" s="144">
        <v>2030</v>
      </c>
      <c r="G1900" s="147">
        <v>76.315728194301286</v>
      </c>
      <c r="H1900" s="147">
        <v>82.211008000000007</v>
      </c>
      <c r="I1900" s="147">
        <v>88.419466666666665</v>
      </c>
      <c r="J1900" s="147">
        <v>94.624522666666678</v>
      </c>
      <c r="K1900" s="147">
        <v>100.831632</v>
      </c>
    </row>
    <row r="1901" spans="2:11" x14ac:dyDescent="0.2">
      <c r="B1901" s="21" t="str">
        <f t="shared" si="29"/>
        <v>BradfordWind2035RCP4.5</v>
      </c>
      <c r="C1901" t="s">
        <v>273</v>
      </c>
      <c r="D1901" t="s">
        <v>1</v>
      </c>
      <c r="E1901" s="144" t="s">
        <v>193</v>
      </c>
      <c r="F1901" s="144">
        <v>2035</v>
      </c>
      <c r="G1901" s="147">
        <v>76.339790571262654</v>
      </c>
      <c r="H1901" s="147">
        <v>82.245108000000002</v>
      </c>
      <c r="I1901" s="147">
        <v>88.466399999999993</v>
      </c>
      <c r="J1901" s="147">
        <v>94.68258800000001</v>
      </c>
      <c r="K1901" s="147">
        <v>100.901856</v>
      </c>
    </row>
    <row r="1902" spans="2:11" x14ac:dyDescent="0.2">
      <c r="B1902" s="21" t="str">
        <f t="shared" si="29"/>
        <v>BradfordWind2040RCP4.5</v>
      </c>
      <c r="C1902" t="s">
        <v>273</v>
      </c>
      <c r="D1902" t="s">
        <v>1</v>
      </c>
      <c r="E1902" s="144" t="s">
        <v>193</v>
      </c>
      <c r="F1902" s="144">
        <v>2040</v>
      </c>
      <c r="G1902" s="147">
        <v>76.363852948224022</v>
      </c>
      <c r="H1902" s="147">
        <v>82.279207999999997</v>
      </c>
      <c r="I1902" s="147">
        <v>88.513333333333335</v>
      </c>
      <c r="J1902" s="147">
        <v>94.740653333333356</v>
      </c>
      <c r="K1902" s="147">
        <v>100.97207999999999</v>
      </c>
    </row>
    <row r="1903" spans="2:11" x14ac:dyDescent="0.2">
      <c r="B1903" s="21" t="str">
        <f t="shared" si="29"/>
        <v>BradfordWind2045RCP4.5</v>
      </c>
      <c r="C1903" t="s">
        <v>273</v>
      </c>
      <c r="D1903" t="s">
        <v>1</v>
      </c>
      <c r="E1903" s="144" t="s">
        <v>193</v>
      </c>
      <c r="F1903" s="144">
        <v>2045</v>
      </c>
      <c r="G1903" s="147">
        <v>76.387915325185375</v>
      </c>
      <c r="H1903" s="147">
        <v>82.313308000000006</v>
      </c>
      <c r="I1903" s="147">
        <v>88.560266666666664</v>
      </c>
      <c r="J1903" s="147">
        <v>94.798718666666687</v>
      </c>
      <c r="K1903" s="147">
        <v>101.042304</v>
      </c>
    </row>
    <row r="1904" spans="2:11" x14ac:dyDescent="0.2">
      <c r="B1904" s="21" t="str">
        <f t="shared" si="29"/>
        <v>BradfordWind2050RCP4.5</v>
      </c>
      <c r="C1904" t="s">
        <v>273</v>
      </c>
      <c r="D1904" t="s">
        <v>1</v>
      </c>
      <c r="E1904" s="144" t="s">
        <v>193</v>
      </c>
      <c r="F1904" s="144">
        <v>2050</v>
      </c>
      <c r="G1904" s="147">
        <v>76.462128761497794</v>
      </c>
      <c r="H1904" s="147">
        <v>82.394875200000001</v>
      </c>
      <c r="I1904" s="147">
        <v>88.651199999999989</v>
      </c>
      <c r="J1904" s="147">
        <v>94.898214400000015</v>
      </c>
      <c r="K1904" s="147">
        <v>101.15064959999999</v>
      </c>
    </row>
    <row r="1905" spans="2:11" x14ac:dyDescent="0.2">
      <c r="B1905" s="21" t="str">
        <f t="shared" si="29"/>
        <v>BradfordWind2055RCP4.5</v>
      </c>
      <c r="C1905" t="s">
        <v>273</v>
      </c>
      <c r="D1905" t="s">
        <v>1</v>
      </c>
      <c r="E1905" s="144" t="s">
        <v>193</v>
      </c>
      <c r="F1905" s="144">
        <v>2055</v>
      </c>
      <c r="G1905" s="147">
        <v>76.512279820848846</v>
      </c>
      <c r="H1905" s="147">
        <v>82.442342400000001</v>
      </c>
      <c r="I1905" s="147">
        <v>88.6952</v>
      </c>
      <c r="J1905" s="147">
        <v>94.939644800000011</v>
      </c>
      <c r="K1905" s="147">
        <v>101.18877119999999</v>
      </c>
    </row>
    <row r="1906" spans="2:11" x14ac:dyDescent="0.2">
      <c r="B1906" s="21" t="str">
        <f t="shared" si="29"/>
        <v>BradfordWind2060RCP4.5</v>
      </c>
      <c r="C1906" t="s">
        <v>273</v>
      </c>
      <c r="D1906" t="s">
        <v>1</v>
      </c>
      <c r="E1906" s="144" t="s">
        <v>193</v>
      </c>
      <c r="F1906" s="144">
        <v>2060</v>
      </c>
      <c r="G1906" s="147">
        <v>76.562430880199884</v>
      </c>
      <c r="H1906" s="147">
        <v>82.489809600000015</v>
      </c>
      <c r="I1906" s="147">
        <v>88.739199999999997</v>
      </c>
      <c r="J1906" s="147">
        <v>94.981075200000021</v>
      </c>
      <c r="K1906" s="147">
        <v>101.2268928</v>
      </c>
    </row>
    <row r="1907" spans="2:11" x14ac:dyDescent="0.2">
      <c r="B1907" s="21" t="str">
        <f t="shared" si="29"/>
        <v>BradfordWind2065RCP4.5</v>
      </c>
      <c r="C1907" t="s">
        <v>273</v>
      </c>
      <c r="D1907" t="s">
        <v>1</v>
      </c>
      <c r="E1907" s="144" t="s">
        <v>193</v>
      </c>
      <c r="F1907" s="144">
        <v>2065</v>
      </c>
      <c r="G1907" s="147">
        <v>76.612581939550935</v>
      </c>
      <c r="H1907" s="147">
        <v>82.537276800000015</v>
      </c>
      <c r="I1907" s="147">
        <v>88.783200000000008</v>
      </c>
      <c r="J1907" s="147">
        <v>95.022505600000017</v>
      </c>
      <c r="K1907" s="147">
        <v>101.2650144</v>
      </c>
    </row>
    <row r="1908" spans="2:11" x14ac:dyDescent="0.2">
      <c r="B1908" s="21" t="str">
        <f t="shared" si="29"/>
        <v>BradfordWind2070RCP4.5</v>
      </c>
      <c r="C1908" t="s">
        <v>273</v>
      </c>
      <c r="D1908" t="s">
        <v>1</v>
      </c>
      <c r="E1908" s="144" t="s">
        <v>193</v>
      </c>
      <c r="F1908" s="144">
        <v>2070</v>
      </c>
      <c r="G1908" s="147">
        <v>76.662732998901987</v>
      </c>
      <c r="H1908" s="147">
        <v>82.584744000000015</v>
      </c>
      <c r="I1908" s="147">
        <v>88.827200000000005</v>
      </c>
      <c r="J1908" s="147">
        <v>95.063936000000012</v>
      </c>
      <c r="K1908" s="147">
        <v>101.30313599999999</v>
      </c>
    </row>
    <row r="1909" spans="2:11" x14ac:dyDescent="0.2">
      <c r="B1909" s="21" t="str">
        <f t="shared" si="29"/>
        <v>BradfordWind2075RCP4.5</v>
      </c>
      <c r="C1909" t="s">
        <v>273</v>
      </c>
      <c r="D1909" t="s">
        <v>1</v>
      </c>
      <c r="E1909" s="144" t="s">
        <v>193</v>
      </c>
      <c r="F1909" s="144">
        <v>2075</v>
      </c>
      <c r="G1909" s="147">
        <v>76.736186570678782</v>
      </c>
      <c r="H1909" s="147">
        <v>82.685680000000019</v>
      </c>
      <c r="I1909" s="147">
        <v>88.962133333333341</v>
      </c>
      <c r="J1909" s="147">
        <v>95.227146666666684</v>
      </c>
      <c r="K1909" s="147">
        <v>101.49541599999999</v>
      </c>
    </row>
    <row r="1910" spans="2:11" x14ac:dyDescent="0.2">
      <c r="B1910" s="21" t="str">
        <f t="shared" si="29"/>
        <v>BradfordWind2080RCP4.5</v>
      </c>
      <c r="C1910" t="s">
        <v>273</v>
      </c>
      <c r="D1910" t="s">
        <v>1</v>
      </c>
      <c r="E1910" s="144" t="s">
        <v>193</v>
      </c>
      <c r="F1910" s="144">
        <v>2080</v>
      </c>
      <c r="G1910" s="147">
        <v>76.809640142455578</v>
      </c>
      <c r="H1910" s="147">
        <v>82.786616000000009</v>
      </c>
      <c r="I1910" s="147">
        <v>89.097066666666663</v>
      </c>
      <c r="J1910" s="147">
        <v>95.390357333333341</v>
      </c>
      <c r="K1910" s="147">
        <v>101.687696</v>
      </c>
    </row>
    <row r="1911" spans="2:11" x14ac:dyDescent="0.2">
      <c r="B1911" s="21" t="str">
        <f t="shared" si="29"/>
        <v>BradfordWind2085RCP4.5</v>
      </c>
      <c r="C1911" t="s">
        <v>273</v>
      </c>
      <c r="D1911" t="s">
        <v>1</v>
      </c>
      <c r="E1911" s="144" t="s">
        <v>193</v>
      </c>
      <c r="F1911" s="144">
        <v>2085</v>
      </c>
      <c r="G1911" s="147">
        <v>76.883093714232359</v>
      </c>
      <c r="H1911" s="147">
        <v>82.887551999999999</v>
      </c>
      <c r="I1911" s="147">
        <v>89.231999999999999</v>
      </c>
      <c r="J1911" s="147">
        <v>95.553568000000013</v>
      </c>
      <c r="K1911" s="147">
        <v>101.879976</v>
      </c>
    </row>
    <row r="1912" spans="2:11" x14ac:dyDescent="0.2">
      <c r="B1912" s="21" t="str">
        <f t="shared" si="29"/>
        <v>BradfordWind2090RCP4.5</v>
      </c>
      <c r="C1912" t="s">
        <v>273</v>
      </c>
      <c r="D1912" t="s">
        <v>1</v>
      </c>
      <c r="E1912" s="144" t="s">
        <v>193</v>
      </c>
      <c r="F1912" s="144">
        <v>2090</v>
      </c>
      <c r="G1912" s="147">
        <v>76.956547286009155</v>
      </c>
      <c r="H1912" s="147">
        <v>82.988488000000004</v>
      </c>
      <c r="I1912" s="147">
        <v>89.366933333333336</v>
      </c>
      <c r="J1912" s="147">
        <v>95.716778666666684</v>
      </c>
      <c r="K1912" s="147">
        <v>102.072256</v>
      </c>
    </row>
    <row r="1913" spans="2:11" x14ac:dyDescent="0.2">
      <c r="B1913" s="21" t="str">
        <f t="shared" si="29"/>
        <v>BradfordWind2095RCP4.5</v>
      </c>
      <c r="C1913" t="s">
        <v>273</v>
      </c>
      <c r="D1913" t="s">
        <v>1</v>
      </c>
      <c r="E1913" s="144" t="s">
        <v>193</v>
      </c>
      <c r="F1913" s="144">
        <v>2095</v>
      </c>
      <c r="G1913" s="147">
        <v>77.03000085778595</v>
      </c>
      <c r="H1913" s="147">
        <v>83.089424000000008</v>
      </c>
      <c r="I1913" s="147">
        <v>89.501866666666658</v>
      </c>
      <c r="J1913" s="147">
        <v>95.879989333333342</v>
      </c>
      <c r="K1913" s="147">
        <v>102.26453600000001</v>
      </c>
    </row>
    <row r="1914" spans="2:11" x14ac:dyDescent="0.2">
      <c r="B1914" s="21" t="str">
        <f t="shared" si="29"/>
        <v>BradfordWind2100RCP4.5</v>
      </c>
      <c r="C1914" t="s">
        <v>273</v>
      </c>
      <c r="D1914" t="s">
        <v>1</v>
      </c>
      <c r="E1914" s="144" t="s">
        <v>193</v>
      </c>
      <c r="F1914" s="144">
        <v>2100</v>
      </c>
      <c r="G1914" s="147">
        <v>77.103454429562746</v>
      </c>
      <c r="H1914" s="147">
        <v>83.190359999999998</v>
      </c>
      <c r="I1914" s="147">
        <v>89.636799999999994</v>
      </c>
      <c r="J1914" s="147">
        <v>96.043200000000013</v>
      </c>
      <c r="K1914" s="147">
        <v>102.456816</v>
      </c>
    </row>
    <row r="1915" spans="2:11" x14ac:dyDescent="0.2">
      <c r="B1915" s="21" t="str">
        <f t="shared" si="29"/>
        <v>BradfordWind2023RCP6.0</v>
      </c>
      <c r="C1915" t="s">
        <v>273</v>
      </c>
      <c r="D1915" t="s">
        <v>1</v>
      </c>
      <c r="E1915" s="144" t="s">
        <v>192</v>
      </c>
      <c r="F1915" s="144">
        <v>2023</v>
      </c>
      <c r="G1915" s="147">
        <v>76.267603440378565</v>
      </c>
      <c r="H1915" s="147">
        <v>82.142808000000002</v>
      </c>
      <c r="I1915" s="147">
        <v>88.325600000000009</v>
      </c>
      <c r="J1915" s="147">
        <v>94.508392000000015</v>
      </c>
      <c r="K1915" s="147">
        <v>100.69118399999999</v>
      </c>
    </row>
    <row r="1916" spans="2:11" x14ac:dyDescent="0.2">
      <c r="B1916" s="21" t="str">
        <f t="shared" si="29"/>
        <v>BradfordWind2025RCP6.0</v>
      </c>
      <c r="C1916" t="s">
        <v>273</v>
      </c>
      <c r="D1916" t="s">
        <v>1</v>
      </c>
      <c r="E1916" s="144" t="s">
        <v>192</v>
      </c>
      <c r="F1916" s="144">
        <v>2025</v>
      </c>
      <c r="G1916" s="147">
        <v>76.291665817339933</v>
      </c>
      <c r="H1916" s="147">
        <v>82.176907999999997</v>
      </c>
      <c r="I1916" s="147">
        <v>88.372533333333337</v>
      </c>
      <c r="J1916" s="147">
        <v>94.566457333333346</v>
      </c>
      <c r="K1916" s="147">
        <v>100.76140799999999</v>
      </c>
    </row>
    <row r="1917" spans="2:11" x14ac:dyDescent="0.2">
      <c r="B1917" s="21" t="str">
        <f t="shared" si="29"/>
        <v>BradfordWind2030RCP6.0</v>
      </c>
      <c r="C1917" t="s">
        <v>273</v>
      </c>
      <c r="D1917" t="s">
        <v>1</v>
      </c>
      <c r="E1917" s="144" t="s">
        <v>192</v>
      </c>
      <c r="F1917" s="144">
        <v>2030</v>
      </c>
      <c r="G1917" s="147">
        <v>76.315728194301286</v>
      </c>
      <c r="H1917" s="147">
        <v>82.211008000000007</v>
      </c>
      <c r="I1917" s="147">
        <v>88.419466666666665</v>
      </c>
      <c r="J1917" s="147">
        <v>94.624522666666678</v>
      </c>
      <c r="K1917" s="147">
        <v>100.831632</v>
      </c>
    </row>
    <row r="1918" spans="2:11" x14ac:dyDescent="0.2">
      <c r="B1918" s="21" t="str">
        <f t="shared" si="29"/>
        <v>BradfordWind2035RCP6.0</v>
      </c>
      <c r="C1918" t="s">
        <v>273</v>
      </c>
      <c r="D1918" t="s">
        <v>1</v>
      </c>
      <c r="E1918" s="144" t="s">
        <v>192</v>
      </c>
      <c r="F1918" s="144">
        <v>2035</v>
      </c>
      <c r="G1918" s="147">
        <v>76.339790571262654</v>
      </c>
      <c r="H1918" s="147">
        <v>82.245108000000002</v>
      </c>
      <c r="I1918" s="147">
        <v>88.466399999999993</v>
      </c>
      <c r="J1918" s="147">
        <v>94.68258800000001</v>
      </c>
      <c r="K1918" s="147">
        <v>100.901856</v>
      </c>
    </row>
    <row r="1919" spans="2:11" x14ac:dyDescent="0.2">
      <c r="B1919" s="21" t="str">
        <f t="shared" si="29"/>
        <v>BradfordWind2040RCP6.0</v>
      </c>
      <c r="C1919" t="s">
        <v>273</v>
      </c>
      <c r="D1919" t="s">
        <v>1</v>
      </c>
      <c r="E1919" s="144" t="s">
        <v>192</v>
      </c>
      <c r="F1919" s="144">
        <v>2040</v>
      </c>
      <c r="G1919" s="147">
        <v>76.363852948224022</v>
      </c>
      <c r="H1919" s="147">
        <v>82.279207999999997</v>
      </c>
      <c r="I1919" s="147">
        <v>88.513333333333335</v>
      </c>
      <c r="J1919" s="147">
        <v>94.740653333333356</v>
      </c>
      <c r="K1919" s="147">
        <v>100.97207999999999</v>
      </c>
    </row>
    <row r="1920" spans="2:11" x14ac:dyDescent="0.2">
      <c r="B1920" s="21" t="str">
        <f t="shared" si="29"/>
        <v>BradfordWind2045RCP6.0</v>
      </c>
      <c r="C1920" t="s">
        <v>273</v>
      </c>
      <c r="D1920" t="s">
        <v>1</v>
      </c>
      <c r="E1920" s="144" t="s">
        <v>192</v>
      </c>
      <c r="F1920" s="144">
        <v>2045</v>
      </c>
      <c r="G1920" s="147">
        <v>76.387915325185375</v>
      </c>
      <c r="H1920" s="147">
        <v>82.313308000000006</v>
      </c>
      <c r="I1920" s="147">
        <v>88.560266666666664</v>
      </c>
      <c r="J1920" s="147">
        <v>94.798718666666687</v>
      </c>
      <c r="K1920" s="147">
        <v>101.042304</v>
      </c>
    </row>
    <row r="1921" spans="2:11" x14ac:dyDescent="0.2">
      <c r="B1921" s="21" t="str">
        <f t="shared" si="29"/>
        <v>BradfordWind2050RCP6.0</v>
      </c>
      <c r="C1921" t="s">
        <v>273</v>
      </c>
      <c r="D1921" t="s">
        <v>1</v>
      </c>
      <c r="E1921" s="144" t="s">
        <v>192</v>
      </c>
      <c r="F1921" s="144">
        <v>2050</v>
      </c>
      <c r="G1921" s="147">
        <v>76.462128761497794</v>
      </c>
      <c r="H1921" s="147">
        <v>82.394875200000001</v>
      </c>
      <c r="I1921" s="147">
        <v>88.651199999999989</v>
      </c>
      <c r="J1921" s="147">
        <v>94.898214400000015</v>
      </c>
      <c r="K1921" s="147">
        <v>101.15064959999999</v>
      </c>
    </row>
    <row r="1922" spans="2:11" x14ac:dyDescent="0.2">
      <c r="B1922" s="21" t="str">
        <f t="shared" si="29"/>
        <v>BradfordWind2055RCP6.0</v>
      </c>
      <c r="C1922" t="s">
        <v>273</v>
      </c>
      <c r="D1922" t="s">
        <v>1</v>
      </c>
      <c r="E1922" s="144" t="s">
        <v>192</v>
      </c>
      <c r="F1922" s="144">
        <v>2055</v>
      </c>
      <c r="G1922" s="147">
        <v>76.512279820848846</v>
      </c>
      <c r="H1922" s="147">
        <v>82.442342400000001</v>
      </c>
      <c r="I1922" s="147">
        <v>88.6952</v>
      </c>
      <c r="J1922" s="147">
        <v>94.939644800000011</v>
      </c>
      <c r="K1922" s="147">
        <v>101.18877119999999</v>
      </c>
    </row>
    <row r="1923" spans="2:11" x14ac:dyDescent="0.2">
      <c r="B1923" s="21" t="str">
        <f t="shared" si="29"/>
        <v>BradfordWind2060RCP6.0</v>
      </c>
      <c r="C1923" t="s">
        <v>273</v>
      </c>
      <c r="D1923" t="s">
        <v>1</v>
      </c>
      <c r="E1923" s="144" t="s">
        <v>192</v>
      </c>
      <c r="F1923" s="144">
        <v>2060</v>
      </c>
      <c r="G1923" s="147">
        <v>76.562430880199884</v>
      </c>
      <c r="H1923" s="147">
        <v>82.489809600000015</v>
      </c>
      <c r="I1923" s="147">
        <v>88.739199999999997</v>
      </c>
      <c r="J1923" s="147">
        <v>94.981075200000021</v>
      </c>
      <c r="K1923" s="147">
        <v>101.2268928</v>
      </c>
    </row>
    <row r="1924" spans="2:11" x14ac:dyDescent="0.2">
      <c r="B1924" s="21" t="str">
        <f t="shared" si="29"/>
        <v>BradfordWind2065RCP6.0</v>
      </c>
      <c r="C1924" t="s">
        <v>273</v>
      </c>
      <c r="D1924" t="s">
        <v>1</v>
      </c>
      <c r="E1924" s="144" t="s">
        <v>192</v>
      </c>
      <c r="F1924" s="144">
        <v>2065</v>
      </c>
      <c r="G1924" s="147">
        <v>76.612581939550935</v>
      </c>
      <c r="H1924" s="147">
        <v>82.537276800000015</v>
      </c>
      <c r="I1924" s="147">
        <v>88.783200000000008</v>
      </c>
      <c r="J1924" s="147">
        <v>95.022505600000017</v>
      </c>
      <c r="K1924" s="147">
        <v>101.2650144</v>
      </c>
    </row>
    <row r="1925" spans="2:11" x14ac:dyDescent="0.2">
      <c r="B1925" s="21" t="str">
        <f t="shared" si="29"/>
        <v>BradfordWind2070RCP6.0</v>
      </c>
      <c r="C1925" t="s">
        <v>273</v>
      </c>
      <c r="D1925" t="s">
        <v>1</v>
      </c>
      <c r="E1925" s="144" t="s">
        <v>192</v>
      </c>
      <c r="F1925" s="144">
        <v>2070</v>
      </c>
      <c r="G1925" s="147">
        <v>76.662732998901987</v>
      </c>
      <c r="H1925" s="147">
        <v>82.584744000000015</v>
      </c>
      <c r="I1925" s="147">
        <v>88.827200000000005</v>
      </c>
      <c r="J1925" s="147">
        <v>95.063936000000012</v>
      </c>
      <c r="K1925" s="147">
        <v>101.30313599999999</v>
      </c>
    </row>
    <row r="1926" spans="2:11" x14ac:dyDescent="0.2">
      <c r="B1926" s="21" t="str">
        <f t="shared" si="29"/>
        <v>BradfordWind2075RCP6.0</v>
      </c>
      <c r="C1926" t="s">
        <v>273</v>
      </c>
      <c r="D1926" t="s">
        <v>1</v>
      </c>
      <c r="E1926" s="144" t="s">
        <v>192</v>
      </c>
      <c r="F1926" s="144">
        <v>2075</v>
      </c>
      <c r="G1926" s="147">
        <v>76.772913356567173</v>
      </c>
      <c r="H1926" s="147">
        <v>82.736148000000014</v>
      </c>
      <c r="I1926" s="147">
        <v>89.029600000000002</v>
      </c>
      <c r="J1926" s="147">
        <v>95.308752000000013</v>
      </c>
      <c r="K1926" s="147">
        <v>101.591556</v>
      </c>
    </row>
    <row r="1927" spans="2:11" x14ac:dyDescent="0.2">
      <c r="B1927" s="21" t="str">
        <f t="shared" si="29"/>
        <v>BradfordWind2080RCP6.0</v>
      </c>
      <c r="C1927" t="s">
        <v>273</v>
      </c>
      <c r="D1927" t="s">
        <v>1</v>
      </c>
      <c r="E1927" s="144" t="s">
        <v>192</v>
      </c>
      <c r="F1927" s="144">
        <v>2080</v>
      </c>
      <c r="G1927" s="147">
        <v>76.883093714232359</v>
      </c>
      <c r="H1927" s="147">
        <v>82.887551999999999</v>
      </c>
      <c r="I1927" s="147">
        <v>89.231999999999999</v>
      </c>
      <c r="J1927" s="147">
        <v>95.553568000000013</v>
      </c>
      <c r="K1927" s="147">
        <v>101.879976</v>
      </c>
    </row>
    <row r="1928" spans="2:11" x14ac:dyDescent="0.2">
      <c r="B1928" s="21" t="str">
        <f t="shared" si="29"/>
        <v>BradfordWind2085RCP6.0</v>
      </c>
      <c r="C1928" t="s">
        <v>273</v>
      </c>
      <c r="D1928" t="s">
        <v>1</v>
      </c>
      <c r="E1928" s="144" t="s">
        <v>192</v>
      </c>
      <c r="F1928" s="144">
        <v>2085</v>
      </c>
      <c r="G1928" s="147">
        <v>76.993274071897559</v>
      </c>
      <c r="H1928" s="147">
        <v>83.038955999999999</v>
      </c>
      <c r="I1928" s="147">
        <v>89.434399999999997</v>
      </c>
      <c r="J1928" s="147">
        <v>95.798384000000013</v>
      </c>
      <c r="K1928" s="147">
        <v>102.168396</v>
      </c>
    </row>
    <row r="1929" spans="2:11" x14ac:dyDescent="0.2">
      <c r="B1929" s="21" t="str">
        <f t="shared" si="29"/>
        <v>BradfordWind2090RCP6.0</v>
      </c>
      <c r="C1929" t="s">
        <v>273</v>
      </c>
      <c r="D1929" t="s">
        <v>1</v>
      </c>
      <c r="E1929" s="144" t="s">
        <v>192</v>
      </c>
      <c r="F1929" s="144">
        <v>2090</v>
      </c>
      <c r="G1929" s="147">
        <v>77.359275489888816</v>
      </c>
      <c r="H1929" s="147">
        <v>83.506808000000007</v>
      </c>
      <c r="I1929" s="147">
        <v>90.026933333333332</v>
      </c>
      <c r="J1929" s="147">
        <v>96.498306666666679</v>
      </c>
      <c r="K1929" s="147">
        <v>102.97848</v>
      </c>
    </row>
    <row r="1930" spans="2:11" x14ac:dyDescent="0.2">
      <c r="B1930" s="21" t="str">
        <f t="shared" si="29"/>
        <v>BradfordWind2095RCP6.0</v>
      </c>
      <c r="C1930" t="s">
        <v>273</v>
      </c>
      <c r="D1930" t="s">
        <v>1</v>
      </c>
      <c r="E1930" s="144" t="s">
        <v>192</v>
      </c>
      <c r="F1930" s="144">
        <v>2095</v>
      </c>
      <c r="G1930" s="147">
        <v>77.615096550214886</v>
      </c>
      <c r="H1930" s="147">
        <v>83.823256000000001</v>
      </c>
      <c r="I1930" s="147">
        <v>90.41706666666667</v>
      </c>
      <c r="J1930" s="147">
        <v>96.953413333333344</v>
      </c>
      <c r="K1930" s="147">
        <v>103.50014399999999</v>
      </c>
    </row>
    <row r="1931" spans="2:11" x14ac:dyDescent="0.2">
      <c r="B1931" s="21" t="str">
        <f t="shared" si="29"/>
        <v>BradfordWind2100RCP6.0</v>
      </c>
      <c r="C1931" t="s">
        <v>273</v>
      </c>
      <c r="D1931" t="s">
        <v>1</v>
      </c>
      <c r="E1931" s="144" t="s">
        <v>192</v>
      </c>
      <c r="F1931" s="144">
        <v>2100</v>
      </c>
      <c r="G1931" s="147">
        <v>77.870917610540957</v>
      </c>
      <c r="H1931" s="147">
        <v>84.139704000000009</v>
      </c>
      <c r="I1931" s="147">
        <v>90.807200000000009</v>
      </c>
      <c r="J1931" s="147">
        <v>97.40852000000001</v>
      </c>
      <c r="K1931" s="147">
        <v>104.02180799999999</v>
      </c>
    </row>
    <row r="1932" spans="2:11" x14ac:dyDescent="0.2">
      <c r="B1932" s="21" t="str">
        <f t="shared" ref="B1932:B1995" si="30">C1932&amp;D1932&amp;F1932&amp;E1932</f>
        <v>BradfordWind2023RCP8.5</v>
      </c>
      <c r="C1932" t="s">
        <v>273</v>
      </c>
      <c r="D1932" t="s">
        <v>1</v>
      </c>
      <c r="E1932" s="144" t="s">
        <v>191</v>
      </c>
      <c r="F1932" s="144">
        <v>2023</v>
      </c>
      <c r="G1932" s="147">
        <v>76.267603440378565</v>
      </c>
      <c r="H1932" s="147">
        <v>82.142808000000002</v>
      </c>
      <c r="I1932" s="147">
        <v>88.325600000000009</v>
      </c>
      <c r="J1932" s="147">
        <v>94.508392000000015</v>
      </c>
      <c r="K1932" s="147">
        <v>100.69118399999999</v>
      </c>
    </row>
    <row r="1933" spans="2:11" x14ac:dyDescent="0.2">
      <c r="B1933" s="21" t="str">
        <f t="shared" si="30"/>
        <v>BradfordWind2025RCP8.5</v>
      </c>
      <c r="C1933" t="s">
        <v>273</v>
      </c>
      <c r="D1933" t="s">
        <v>1</v>
      </c>
      <c r="E1933" s="144" t="s">
        <v>191</v>
      </c>
      <c r="F1933" s="144">
        <v>2025</v>
      </c>
      <c r="G1933" s="147">
        <v>76.315728194301286</v>
      </c>
      <c r="H1933" s="147">
        <v>82.211008000000007</v>
      </c>
      <c r="I1933" s="147">
        <v>88.419466666666665</v>
      </c>
      <c r="J1933" s="147">
        <v>94.624522666666678</v>
      </c>
      <c r="K1933" s="147">
        <v>100.831632</v>
      </c>
    </row>
    <row r="1934" spans="2:11" x14ac:dyDescent="0.2">
      <c r="B1934" s="21" t="str">
        <f t="shared" si="30"/>
        <v>BradfordWind2030RCP8.5</v>
      </c>
      <c r="C1934" t="s">
        <v>273</v>
      </c>
      <c r="D1934" t="s">
        <v>1</v>
      </c>
      <c r="E1934" s="144" t="s">
        <v>191</v>
      </c>
      <c r="F1934" s="144">
        <v>2030</v>
      </c>
      <c r="G1934" s="147">
        <v>76.363852948224022</v>
      </c>
      <c r="H1934" s="147">
        <v>82.279207999999997</v>
      </c>
      <c r="I1934" s="147">
        <v>88.513333333333335</v>
      </c>
      <c r="J1934" s="147">
        <v>94.740653333333356</v>
      </c>
      <c r="K1934" s="147">
        <v>100.97207999999999</v>
      </c>
    </row>
    <row r="1935" spans="2:11" x14ac:dyDescent="0.2">
      <c r="B1935" s="21" t="str">
        <f t="shared" si="30"/>
        <v>BradfordWind2035RCP8.5</v>
      </c>
      <c r="C1935" t="s">
        <v>273</v>
      </c>
      <c r="D1935" t="s">
        <v>1</v>
      </c>
      <c r="E1935" s="144" t="s">
        <v>191</v>
      </c>
      <c r="F1935" s="144">
        <v>2035</v>
      </c>
      <c r="G1935" s="147">
        <v>76.411977702146743</v>
      </c>
      <c r="H1935" s="147">
        <v>82.347408000000001</v>
      </c>
      <c r="I1935" s="147">
        <v>88.607199999999992</v>
      </c>
      <c r="J1935" s="147">
        <v>94.856784000000019</v>
      </c>
      <c r="K1935" s="147">
        <v>101.112528</v>
      </c>
    </row>
    <row r="1936" spans="2:11" x14ac:dyDescent="0.2">
      <c r="B1936" s="21" t="str">
        <f t="shared" si="30"/>
        <v>BradfordWind2040RCP8.5</v>
      </c>
      <c r="C1936" t="s">
        <v>273</v>
      </c>
      <c r="D1936" t="s">
        <v>1</v>
      </c>
      <c r="E1936" s="144" t="s">
        <v>191</v>
      </c>
      <c r="F1936" s="144">
        <v>2040</v>
      </c>
      <c r="G1936" s="147">
        <v>76.495562801065162</v>
      </c>
      <c r="H1936" s="147">
        <v>82.426520000000011</v>
      </c>
      <c r="I1936" s="147">
        <v>88.680533333333329</v>
      </c>
      <c r="J1936" s="147">
        <v>94.925834666666688</v>
      </c>
      <c r="K1936" s="147">
        <v>101.176064</v>
      </c>
    </row>
    <row r="1937" spans="2:11" x14ac:dyDescent="0.2">
      <c r="B1937" s="21" t="str">
        <f t="shared" si="30"/>
        <v>BradfordWind2045RCP8.5</v>
      </c>
      <c r="C1937" t="s">
        <v>273</v>
      </c>
      <c r="D1937" t="s">
        <v>1</v>
      </c>
      <c r="E1937" s="144" t="s">
        <v>191</v>
      </c>
      <c r="F1937" s="144">
        <v>2045</v>
      </c>
      <c r="G1937" s="147">
        <v>76.579147899983568</v>
      </c>
      <c r="H1937" s="147">
        <v>82.505632000000006</v>
      </c>
      <c r="I1937" s="147">
        <v>88.753866666666667</v>
      </c>
      <c r="J1937" s="147">
        <v>94.994885333333343</v>
      </c>
      <c r="K1937" s="147">
        <v>101.2396</v>
      </c>
    </row>
    <row r="1938" spans="2:11" x14ac:dyDescent="0.2">
      <c r="B1938" s="21" t="str">
        <f t="shared" si="30"/>
        <v>BradfordWind2050RCP8.5</v>
      </c>
      <c r="C1938" t="s">
        <v>273</v>
      </c>
      <c r="D1938" t="s">
        <v>1</v>
      </c>
      <c r="E1938" s="144" t="s">
        <v>191</v>
      </c>
      <c r="F1938" s="144">
        <v>2050</v>
      </c>
      <c r="G1938" s="147">
        <v>76.809640142455578</v>
      </c>
      <c r="H1938" s="147">
        <v>82.786616000000009</v>
      </c>
      <c r="I1938" s="147">
        <v>89.097066666666663</v>
      </c>
      <c r="J1938" s="147">
        <v>95.390357333333341</v>
      </c>
      <c r="K1938" s="147">
        <v>101.687696</v>
      </c>
    </row>
    <row r="1939" spans="2:11" x14ac:dyDescent="0.2">
      <c r="B1939" s="21" t="str">
        <f t="shared" si="30"/>
        <v>BradfordWind2055RCP8.5</v>
      </c>
      <c r="C1939" t="s">
        <v>273</v>
      </c>
      <c r="D1939" t="s">
        <v>1</v>
      </c>
      <c r="E1939" s="144" t="s">
        <v>191</v>
      </c>
      <c r="F1939" s="144">
        <v>2055</v>
      </c>
      <c r="G1939" s="147">
        <v>76.956547286009155</v>
      </c>
      <c r="H1939" s="147">
        <v>82.988488000000004</v>
      </c>
      <c r="I1939" s="147">
        <v>89.366933333333336</v>
      </c>
      <c r="J1939" s="147">
        <v>95.716778666666684</v>
      </c>
      <c r="K1939" s="147">
        <v>102.072256</v>
      </c>
    </row>
    <row r="1940" spans="2:11" x14ac:dyDescent="0.2">
      <c r="B1940" s="21" t="str">
        <f t="shared" si="30"/>
        <v>BradfordWind2060RCP8.5</v>
      </c>
      <c r="C1940" t="s">
        <v>273</v>
      </c>
      <c r="D1940" t="s">
        <v>1</v>
      </c>
      <c r="E1940" s="144" t="s">
        <v>191</v>
      </c>
      <c r="F1940" s="144">
        <v>2060</v>
      </c>
      <c r="G1940" s="147">
        <v>77.359275489888816</v>
      </c>
      <c r="H1940" s="147">
        <v>83.506808000000007</v>
      </c>
      <c r="I1940" s="147">
        <v>90.026933333333332</v>
      </c>
      <c r="J1940" s="147">
        <v>96.498306666666679</v>
      </c>
      <c r="K1940" s="147">
        <v>102.97848</v>
      </c>
    </row>
    <row r="1941" spans="2:11" x14ac:dyDescent="0.2">
      <c r="B1941" s="21" t="str">
        <f t="shared" si="30"/>
        <v>BradfordWind2065RCP8.5</v>
      </c>
      <c r="C1941" t="s">
        <v>273</v>
      </c>
      <c r="D1941" t="s">
        <v>1</v>
      </c>
      <c r="E1941" s="144" t="s">
        <v>191</v>
      </c>
      <c r="F1941" s="144">
        <v>2065</v>
      </c>
      <c r="G1941" s="147">
        <v>77.615096550214886</v>
      </c>
      <c r="H1941" s="147">
        <v>83.823256000000001</v>
      </c>
      <c r="I1941" s="147">
        <v>90.41706666666667</v>
      </c>
      <c r="J1941" s="147">
        <v>96.953413333333344</v>
      </c>
      <c r="K1941" s="147">
        <v>103.50014399999999</v>
      </c>
    </row>
    <row r="1942" spans="2:11" x14ac:dyDescent="0.2">
      <c r="B1942" s="21" t="str">
        <f t="shared" si="30"/>
        <v>BradfordWind2070RCP8.5</v>
      </c>
      <c r="C1942" t="s">
        <v>273</v>
      </c>
      <c r="D1942" t="s">
        <v>1</v>
      </c>
      <c r="E1942" s="144" t="s">
        <v>191</v>
      </c>
      <c r="F1942" s="144">
        <v>2070</v>
      </c>
      <c r="G1942" s="147">
        <v>78.065949508017269</v>
      </c>
      <c r="H1942" s="147">
        <v>84.401592000000008</v>
      </c>
      <c r="I1942" s="147">
        <v>91.153333333333336</v>
      </c>
      <c r="J1942" s="147">
        <v>97.825962666666683</v>
      </c>
      <c r="K1942" s="147">
        <v>104.510032</v>
      </c>
    </row>
    <row r="1943" spans="2:11" x14ac:dyDescent="0.2">
      <c r="B1943" s="21" t="str">
        <f t="shared" si="30"/>
        <v>BradfordWind2075RCP8.5</v>
      </c>
      <c r="C1943" t="s">
        <v>273</v>
      </c>
      <c r="D1943" t="s">
        <v>1</v>
      </c>
      <c r="E1943" s="144" t="s">
        <v>191</v>
      </c>
      <c r="F1943" s="144">
        <v>2075</v>
      </c>
      <c r="G1943" s="147">
        <v>78.260981405493567</v>
      </c>
      <c r="H1943" s="147">
        <v>84.663480000000007</v>
      </c>
      <c r="I1943" s="147">
        <v>91.499466666666677</v>
      </c>
      <c r="J1943" s="147">
        <v>98.243405333333342</v>
      </c>
      <c r="K1943" s="147">
        <v>104.998256</v>
      </c>
    </row>
    <row r="1944" spans="2:11" x14ac:dyDescent="0.2">
      <c r="B1944" s="21" t="str">
        <f t="shared" si="30"/>
        <v>BradfordWind2080RCP8.5</v>
      </c>
      <c r="C1944" t="s">
        <v>273</v>
      </c>
      <c r="D1944" t="s">
        <v>1</v>
      </c>
      <c r="E1944" s="144" t="s">
        <v>191</v>
      </c>
      <c r="F1944" s="144">
        <v>2080</v>
      </c>
      <c r="G1944" s="147">
        <v>78.456013302969879</v>
      </c>
      <c r="H1944" s="147">
        <v>84.925368000000006</v>
      </c>
      <c r="I1944" s="147">
        <v>91.845600000000005</v>
      </c>
      <c r="J1944" s="147">
        <v>98.660848000000016</v>
      </c>
      <c r="K1944" s="147">
        <v>105.48648</v>
      </c>
    </row>
    <row r="1945" spans="2:11" x14ac:dyDescent="0.2">
      <c r="B1945" s="21" t="str">
        <f t="shared" si="30"/>
        <v>BradfordWind2085RCP8.5</v>
      </c>
      <c r="C1945" t="s">
        <v>273</v>
      </c>
      <c r="D1945" t="s">
        <v>1</v>
      </c>
      <c r="E1945" s="144" t="s">
        <v>191</v>
      </c>
      <c r="F1945" s="144">
        <v>2085</v>
      </c>
      <c r="G1945" s="147">
        <v>78.554795692600734</v>
      </c>
      <c r="H1945" s="147">
        <v>85.056312000000005</v>
      </c>
      <c r="I1945" s="147">
        <v>92.021600000000007</v>
      </c>
      <c r="J1945" s="147">
        <v>98.868000000000023</v>
      </c>
      <c r="K1945" s="147">
        <v>105.73226399999999</v>
      </c>
    </row>
    <row r="1946" spans="2:11" x14ac:dyDescent="0.2">
      <c r="B1946" s="21" t="str">
        <f t="shared" si="30"/>
        <v>BradfordWind2090RCP8.5</v>
      </c>
      <c r="C1946" t="s">
        <v>273</v>
      </c>
      <c r="D1946" t="s">
        <v>1</v>
      </c>
      <c r="E1946" s="144" t="s">
        <v>191</v>
      </c>
      <c r="F1946" s="144">
        <v>2090</v>
      </c>
      <c r="G1946" s="147">
        <v>78.65357808223159</v>
      </c>
      <c r="H1946" s="147">
        <v>85.187256000000005</v>
      </c>
      <c r="I1946" s="147">
        <v>92.197600000000008</v>
      </c>
      <c r="J1946" s="147">
        <v>99.075152000000017</v>
      </c>
      <c r="K1946" s="147">
        <v>105.97804799999999</v>
      </c>
    </row>
    <row r="1947" spans="2:11" x14ac:dyDescent="0.2">
      <c r="B1947" s="21" t="str">
        <f t="shared" si="30"/>
        <v>BradfordWind2095RCP8.5</v>
      </c>
      <c r="C1947" t="s">
        <v>273</v>
      </c>
      <c r="D1947" t="s">
        <v>1</v>
      </c>
      <c r="E1947" s="144" t="s">
        <v>191</v>
      </c>
      <c r="F1947" s="144">
        <v>2095</v>
      </c>
      <c r="G1947" s="147">
        <v>78.65357808223159</v>
      </c>
      <c r="H1947" s="147">
        <v>85.187256000000005</v>
      </c>
      <c r="I1947" s="147">
        <v>92.197600000000008</v>
      </c>
      <c r="J1947" s="147">
        <v>99.075152000000017</v>
      </c>
      <c r="K1947" s="147">
        <v>105.97804799999999</v>
      </c>
    </row>
    <row r="1948" spans="2:11" x14ac:dyDescent="0.2">
      <c r="B1948" s="21" t="str">
        <f t="shared" si="30"/>
        <v>BradfordWind2100RCP8.5</v>
      </c>
      <c r="C1948" t="s">
        <v>273</v>
      </c>
      <c r="D1948" t="s">
        <v>1</v>
      </c>
      <c r="E1948" s="144" t="s">
        <v>191</v>
      </c>
      <c r="F1948" s="144">
        <v>2100</v>
      </c>
      <c r="G1948" s="147">
        <v>78.65357808223159</v>
      </c>
      <c r="H1948" s="147">
        <v>85.187256000000005</v>
      </c>
      <c r="I1948" s="147">
        <v>92.197600000000008</v>
      </c>
      <c r="J1948" s="147">
        <v>99.075152000000017</v>
      </c>
      <c r="K1948" s="147">
        <v>105.97804799999999</v>
      </c>
    </row>
    <row r="1949" spans="2:11" x14ac:dyDescent="0.2">
      <c r="B1949" s="21" t="str">
        <f t="shared" si="30"/>
        <v>BramptonIce Accretion2023RCP4.5</v>
      </c>
      <c r="C1949" t="s">
        <v>274</v>
      </c>
      <c r="D1949" t="s">
        <v>486</v>
      </c>
      <c r="E1949" s="144" t="s">
        <v>193</v>
      </c>
      <c r="F1949" s="144">
        <v>2023</v>
      </c>
      <c r="G1949" s="147">
        <v>16.909060615550771</v>
      </c>
      <c r="H1949" s="147">
        <v>20.314250000000001</v>
      </c>
      <c r="I1949" s="147">
        <v>24.6</v>
      </c>
      <c r="J1949" s="147">
        <v>27.882749999999998</v>
      </c>
      <c r="K1949" s="147">
        <v>31.184999999999999</v>
      </c>
    </row>
    <row r="1950" spans="2:11" x14ac:dyDescent="0.2">
      <c r="B1950" s="21" t="str">
        <f t="shared" si="30"/>
        <v>BramptonIce Accretion2025RCP4.5</v>
      </c>
      <c r="C1950" t="s">
        <v>274</v>
      </c>
      <c r="D1950" t="s">
        <v>486</v>
      </c>
      <c r="E1950" s="144" t="s">
        <v>193</v>
      </c>
      <c r="F1950" s="144">
        <v>2025</v>
      </c>
      <c r="G1950" s="147">
        <v>16.859771515676911</v>
      </c>
      <c r="H1950" s="147">
        <v>20.272750000000002</v>
      </c>
      <c r="I1950" s="147">
        <v>24.570833333333333</v>
      </c>
      <c r="J1950" s="147">
        <v>27.859208333333331</v>
      </c>
      <c r="K1950" s="147">
        <v>31.163999999999998</v>
      </c>
    </row>
    <row r="1951" spans="2:11" x14ac:dyDescent="0.2">
      <c r="B1951" s="21" t="str">
        <f t="shared" si="30"/>
        <v>BramptonIce Accretion2030RCP4.5</v>
      </c>
      <c r="C1951" t="s">
        <v>274</v>
      </c>
      <c r="D1951" t="s">
        <v>486</v>
      </c>
      <c r="E1951" s="144" t="s">
        <v>193</v>
      </c>
      <c r="F1951" s="144">
        <v>2030</v>
      </c>
      <c r="G1951" s="147">
        <v>16.810482415803047</v>
      </c>
      <c r="H1951" s="147">
        <v>20.231249999999999</v>
      </c>
      <c r="I1951" s="147">
        <v>24.541666666666668</v>
      </c>
      <c r="J1951" s="147">
        <v>27.835666666666665</v>
      </c>
      <c r="K1951" s="147">
        <v>31.143000000000001</v>
      </c>
    </row>
    <row r="1952" spans="2:11" x14ac:dyDescent="0.2">
      <c r="B1952" s="21" t="str">
        <f t="shared" si="30"/>
        <v>BramptonIce Accretion2035RCP4.5</v>
      </c>
      <c r="C1952" t="s">
        <v>274</v>
      </c>
      <c r="D1952" t="s">
        <v>486</v>
      </c>
      <c r="E1952" s="144" t="s">
        <v>193</v>
      </c>
      <c r="F1952" s="144">
        <v>2035</v>
      </c>
      <c r="G1952" s="147">
        <v>16.761193315929184</v>
      </c>
      <c r="H1952" s="147">
        <v>20.18975</v>
      </c>
      <c r="I1952" s="147">
        <v>24.512500000000003</v>
      </c>
      <c r="J1952" s="147">
        <v>27.812124999999995</v>
      </c>
      <c r="K1952" s="147">
        <v>31.122</v>
      </c>
    </row>
    <row r="1953" spans="2:11" x14ac:dyDescent="0.2">
      <c r="B1953" s="21" t="str">
        <f t="shared" si="30"/>
        <v>BramptonIce Accretion2040RCP4.5</v>
      </c>
      <c r="C1953" t="s">
        <v>274</v>
      </c>
      <c r="D1953" t="s">
        <v>486</v>
      </c>
      <c r="E1953" s="144" t="s">
        <v>193</v>
      </c>
      <c r="F1953" s="144">
        <v>2040</v>
      </c>
      <c r="G1953" s="147">
        <v>16.711904216055324</v>
      </c>
      <c r="H1953" s="147">
        <v>20.148250000000001</v>
      </c>
      <c r="I1953" s="147">
        <v>24.483333333333334</v>
      </c>
      <c r="J1953" s="147">
        <v>27.788583333333328</v>
      </c>
      <c r="K1953" s="147">
        <v>31.100999999999999</v>
      </c>
    </row>
    <row r="1954" spans="2:11" x14ac:dyDescent="0.2">
      <c r="B1954" s="21" t="str">
        <f t="shared" si="30"/>
        <v>BramptonIce Accretion2045RCP4.5</v>
      </c>
      <c r="C1954" t="s">
        <v>274</v>
      </c>
      <c r="D1954" t="s">
        <v>486</v>
      </c>
      <c r="E1954" s="144" t="s">
        <v>193</v>
      </c>
      <c r="F1954" s="144">
        <v>2045</v>
      </c>
      <c r="G1954" s="147">
        <v>16.662615116181463</v>
      </c>
      <c r="H1954" s="147">
        <v>20.106749999999998</v>
      </c>
      <c r="I1954" s="147">
        <v>24.454166666666666</v>
      </c>
      <c r="J1954" s="147">
        <v>27.765041666666662</v>
      </c>
      <c r="K1954" s="147">
        <v>31.080000000000002</v>
      </c>
    </row>
    <row r="1955" spans="2:11" x14ac:dyDescent="0.2">
      <c r="B1955" s="21" t="str">
        <f t="shared" si="30"/>
        <v>BramptonIce Accretion2050RCP4.5</v>
      </c>
      <c r="C1955" t="s">
        <v>274</v>
      </c>
      <c r="D1955" t="s">
        <v>486</v>
      </c>
      <c r="E1955" s="144" t="s">
        <v>193</v>
      </c>
      <c r="F1955" s="144">
        <v>2050</v>
      </c>
      <c r="G1955" s="147">
        <v>16.408051412127044</v>
      </c>
      <c r="H1955" s="147">
        <v>19.837</v>
      </c>
      <c r="I1955" s="147">
        <v>24.164999999999999</v>
      </c>
      <c r="J1955" s="147">
        <v>27.458999999999996</v>
      </c>
      <c r="K1955" s="147">
        <v>30.750300000000003</v>
      </c>
    </row>
    <row r="1956" spans="2:11" x14ac:dyDescent="0.2">
      <c r="B1956" s="21" t="str">
        <f t="shared" si="30"/>
        <v>BramptonIce Accretion2055RCP4.5</v>
      </c>
      <c r="C1956" t="s">
        <v>274</v>
      </c>
      <c r="D1956" t="s">
        <v>486</v>
      </c>
      <c r="E1956" s="144" t="s">
        <v>193</v>
      </c>
      <c r="F1956" s="144">
        <v>2055</v>
      </c>
      <c r="G1956" s="147">
        <v>16.202776807946492</v>
      </c>
      <c r="H1956" s="147">
        <v>19.608750000000001</v>
      </c>
      <c r="I1956" s="147">
        <v>23.905000000000001</v>
      </c>
      <c r="J1956" s="147">
        <v>27.176499999999994</v>
      </c>
      <c r="K1956" s="147">
        <v>30.441600000000001</v>
      </c>
    </row>
    <row r="1957" spans="2:11" x14ac:dyDescent="0.2">
      <c r="B1957" s="21" t="str">
        <f t="shared" si="30"/>
        <v>BramptonIce Accretion2060RCP4.5</v>
      </c>
      <c r="C1957" t="s">
        <v>274</v>
      </c>
      <c r="D1957" t="s">
        <v>486</v>
      </c>
      <c r="E1957" s="144" t="s">
        <v>193</v>
      </c>
      <c r="F1957" s="144">
        <v>2060</v>
      </c>
      <c r="G1957" s="147">
        <v>15.997502203765936</v>
      </c>
      <c r="H1957" s="147">
        <v>19.380499999999998</v>
      </c>
      <c r="I1957" s="147">
        <v>23.645</v>
      </c>
      <c r="J1957" s="147">
        <v>26.893999999999995</v>
      </c>
      <c r="K1957" s="147">
        <v>30.132900000000003</v>
      </c>
    </row>
    <row r="1958" spans="2:11" x14ac:dyDescent="0.2">
      <c r="B1958" s="21" t="str">
        <f t="shared" si="30"/>
        <v>BramptonIce Accretion2065RCP4.5</v>
      </c>
      <c r="C1958" t="s">
        <v>274</v>
      </c>
      <c r="D1958" t="s">
        <v>486</v>
      </c>
      <c r="E1958" s="144" t="s">
        <v>193</v>
      </c>
      <c r="F1958" s="144">
        <v>2065</v>
      </c>
      <c r="G1958" s="147">
        <v>15.792227599585383</v>
      </c>
      <c r="H1958" s="147">
        <v>19.152249999999999</v>
      </c>
      <c r="I1958" s="147">
        <v>23.385000000000002</v>
      </c>
      <c r="J1958" s="147">
        <v>26.611499999999992</v>
      </c>
      <c r="K1958" s="147">
        <v>29.824200000000001</v>
      </c>
    </row>
    <row r="1959" spans="2:11" x14ac:dyDescent="0.2">
      <c r="B1959" s="21" t="str">
        <f t="shared" si="30"/>
        <v>BramptonIce Accretion2070RCP4.5</v>
      </c>
      <c r="C1959" t="s">
        <v>274</v>
      </c>
      <c r="D1959" t="s">
        <v>486</v>
      </c>
      <c r="E1959" s="144" t="s">
        <v>193</v>
      </c>
      <c r="F1959" s="144">
        <v>2070</v>
      </c>
      <c r="G1959" s="147">
        <v>15.586952995404829</v>
      </c>
      <c r="H1959" s="147">
        <v>18.923999999999999</v>
      </c>
      <c r="I1959" s="147">
        <v>23.125</v>
      </c>
      <c r="J1959" s="147">
        <v>26.328999999999994</v>
      </c>
      <c r="K1959" s="147">
        <v>29.515500000000003</v>
      </c>
    </row>
    <row r="1960" spans="2:11" x14ac:dyDescent="0.2">
      <c r="B1960" s="21" t="str">
        <f t="shared" si="30"/>
        <v>BramptonIce Accretion2075RCP4.5</v>
      </c>
      <c r="C1960" t="s">
        <v>274</v>
      </c>
      <c r="D1960" t="s">
        <v>486</v>
      </c>
      <c r="E1960" s="144" t="s">
        <v>193</v>
      </c>
      <c r="F1960" s="144">
        <v>2075</v>
      </c>
      <c r="G1960" s="147">
        <v>15.537663895530967</v>
      </c>
      <c r="H1960" s="147">
        <v>18.889416666666666</v>
      </c>
      <c r="I1960" s="147">
        <v>23.112500000000001</v>
      </c>
      <c r="J1960" s="147">
        <v>26.328999999999994</v>
      </c>
      <c r="K1960" s="147">
        <v>29.531250000000004</v>
      </c>
    </row>
    <row r="1961" spans="2:11" x14ac:dyDescent="0.2">
      <c r="B1961" s="21" t="str">
        <f t="shared" si="30"/>
        <v>BramptonIce Accretion2080RCP4.5</v>
      </c>
      <c r="C1961" t="s">
        <v>274</v>
      </c>
      <c r="D1961" t="s">
        <v>486</v>
      </c>
      <c r="E1961" s="144" t="s">
        <v>193</v>
      </c>
      <c r="F1961" s="144">
        <v>2080</v>
      </c>
      <c r="G1961" s="147">
        <v>15.488374795657105</v>
      </c>
      <c r="H1961" s="147">
        <v>18.854833333333332</v>
      </c>
      <c r="I1961" s="147">
        <v>23.1</v>
      </c>
      <c r="J1961" s="147">
        <v>26.328999999999994</v>
      </c>
      <c r="K1961" s="147">
        <v>29.547000000000001</v>
      </c>
    </row>
    <row r="1962" spans="2:11" x14ac:dyDescent="0.2">
      <c r="B1962" s="21" t="str">
        <f t="shared" si="30"/>
        <v>BramptonIce Accretion2085RCP4.5</v>
      </c>
      <c r="C1962" t="s">
        <v>274</v>
      </c>
      <c r="D1962" t="s">
        <v>486</v>
      </c>
      <c r="E1962" s="144" t="s">
        <v>193</v>
      </c>
      <c r="F1962" s="144">
        <v>2085</v>
      </c>
      <c r="G1962" s="147">
        <v>15.439085695783241</v>
      </c>
      <c r="H1962" s="147">
        <v>18.820250000000001</v>
      </c>
      <c r="I1962" s="147">
        <v>23.087499999999999</v>
      </c>
      <c r="J1962" s="147">
        <v>26.328999999999994</v>
      </c>
      <c r="K1962" s="147">
        <v>29.562750000000001</v>
      </c>
    </row>
    <row r="1963" spans="2:11" x14ac:dyDescent="0.2">
      <c r="B1963" s="21" t="str">
        <f t="shared" si="30"/>
        <v>BramptonIce Accretion2090RCP4.5</v>
      </c>
      <c r="C1963" t="s">
        <v>274</v>
      </c>
      <c r="D1963" t="s">
        <v>486</v>
      </c>
      <c r="E1963" s="144" t="s">
        <v>193</v>
      </c>
      <c r="F1963" s="144">
        <v>2090</v>
      </c>
      <c r="G1963" s="147">
        <v>15.389796595909379</v>
      </c>
      <c r="H1963" s="147">
        <v>18.785666666666668</v>
      </c>
      <c r="I1963" s="147">
        <v>23.074999999999999</v>
      </c>
      <c r="J1963" s="147">
        <v>26.328999999999994</v>
      </c>
      <c r="K1963" s="147">
        <v>29.578500000000002</v>
      </c>
    </row>
    <row r="1964" spans="2:11" x14ac:dyDescent="0.2">
      <c r="B1964" s="21" t="str">
        <f t="shared" si="30"/>
        <v>BramptonIce Accretion2095RCP4.5</v>
      </c>
      <c r="C1964" t="s">
        <v>274</v>
      </c>
      <c r="D1964" t="s">
        <v>486</v>
      </c>
      <c r="E1964" s="144" t="s">
        <v>193</v>
      </c>
      <c r="F1964" s="144">
        <v>2095</v>
      </c>
      <c r="G1964" s="147">
        <v>15.340507496035517</v>
      </c>
      <c r="H1964" s="147">
        <v>18.751083333333334</v>
      </c>
      <c r="I1964" s="147">
        <v>23.0625</v>
      </c>
      <c r="J1964" s="147">
        <v>26.328999999999994</v>
      </c>
      <c r="K1964" s="147">
        <v>29.594249999999999</v>
      </c>
    </row>
    <row r="1965" spans="2:11" x14ac:dyDescent="0.2">
      <c r="B1965" s="21" t="str">
        <f t="shared" si="30"/>
        <v>BramptonIce Accretion2100RCP4.5</v>
      </c>
      <c r="C1965" t="s">
        <v>274</v>
      </c>
      <c r="D1965" t="s">
        <v>486</v>
      </c>
      <c r="E1965" s="144" t="s">
        <v>193</v>
      </c>
      <c r="F1965" s="144">
        <v>2100</v>
      </c>
      <c r="G1965" s="147">
        <v>15.291218396161655</v>
      </c>
      <c r="H1965" s="147">
        <v>18.7165</v>
      </c>
      <c r="I1965" s="147">
        <v>23.05</v>
      </c>
      <c r="J1965" s="147">
        <v>26.328999999999994</v>
      </c>
      <c r="K1965" s="147">
        <v>29.61</v>
      </c>
    </row>
    <row r="1966" spans="2:11" x14ac:dyDescent="0.2">
      <c r="B1966" s="21" t="str">
        <f t="shared" si="30"/>
        <v>BramptonIce Accretion2023RCP6.0</v>
      </c>
      <c r="C1966" t="s">
        <v>274</v>
      </c>
      <c r="D1966" t="s">
        <v>486</v>
      </c>
      <c r="E1966" s="144" t="s">
        <v>192</v>
      </c>
      <c r="F1966" s="144">
        <v>2023</v>
      </c>
      <c r="G1966" s="147">
        <v>16.909060615550771</v>
      </c>
      <c r="H1966" s="147">
        <v>20.314250000000001</v>
      </c>
      <c r="I1966" s="147">
        <v>24.6</v>
      </c>
      <c r="J1966" s="147">
        <v>27.882749999999998</v>
      </c>
      <c r="K1966" s="147">
        <v>31.184999999999999</v>
      </c>
    </row>
    <row r="1967" spans="2:11" x14ac:dyDescent="0.2">
      <c r="B1967" s="21" t="str">
        <f t="shared" si="30"/>
        <v>BramptonIce Accretion2025RCP6.0</v>
      </c>
      <c r="C1967" t="s">
        <v>274</v>
      </c>
      <c r="D1967" t="s">
        <v>486</v>
      </c>
      <c r="E1967" s="144" t="s">
        <v>192</v>
      </c>
      <c r="F1967" s="144">
        <v>2025</v>
      </c>
      <c r="G1967" s="147">
        <v>16.859771515676911</v>
      </c>
      <c r="H1967" s="147">
        <v>20.272750000000002</v>
      </c>
      <c r="I1967" s="147">
        <v>24.570833333333333</v>
      </c>
      <c r="J1967" s="147">
        <v>27.859208333333331</v>
      </c>
      <c r="K1967" s="147">
        <v>31.163999999999998</v>
      </c>
    </row>
    <row r="1968" spans="2:11" x14ac:dyDescent="0.2">
      <c r="B1968" s="21" t="str">
        <f t="shared" si="30"/>
        <v>BramptonIce Accretion2030RCP6.0</v>
      </c>
      <c r="C1968" t="s">
        <v>274</v>
      </c>
      <c r="D1968" t="s">
        <v>486</v>
      </c>
      <c r="E1968" s="144" t="s">
        <v>192</v>
      </c>
      <c r="F1968" s="144">
        <v>2030</v>
      </c>
      <c r="G1968" s="147">
        <v>16.810482415803047</v>
      </c>
      <c r="H1968" s="147">
        <v>20.231249999999999</v>
      </c>
      <c r="I1968" s="147">
        <v>24.541666666666668</v>
      </c>
      <c r="J1968" s="147">
        <v>27.835666666666665</v>
      </c>
      <c r="K1968" s="147">
        <v>31.143000000000001</v>
      </c>
    </row>
    <row r="1969" spans="2:11" x14ac:dyDescent="0.2">
      <c r="B1969" s="21" t="str">
        <f t="shared" si="30"/>
        <v>BramptonIce Accretion2035RCP6.0</v>
      </c>
      <c r="C1969" t="s">
        <v>274</v>
      </c>
      <c r="D1969" t="s">
        <v>486</v>
      </c>
      <c r="E1969" s="144" t="s">
        <v>192</v>
      </c>
      <c r="F1969" s="144">
        <v>2035</v>
      </c>
      <c r="G1969" s="147">
        <v>16.761193315929184</v>
      </c>
      <c r="H1969" s="147">
        <v>20.18975</v>
      </c>
      <c r="I1969" s="147">
        <v>24.512500000000003</v>
      </c>
      <c r="J1969" s="147">
        <v>27.812124999999995</v>
      </c>
      <c r="K1969" s="147">
        <v>31.122</v>
      </c>
    </row>
    <row r="1970" spans="2:11" x14ac:dyDescent="0.2">
      <c r="B1970" s="21" t="str">
        <f t="shared" si="30"/>
        <v>BramptonIce Accretion2040RCP6.0</v>
      </c>
      <c r="C1970" t="s">
        <v>274</v>
      </c>
      <c r="D1970" t="s">
        <v>486</v>
      </c>
      <c r="E1970" s="144" t="s">
        <v>192</v>
      </c>
      <c r="F1970" s="144">
        <v>2040</v>
      </c>
      <c r="G1970" s="147">
        <v>16.711904216055324</v>
      </c>
      <c r="H1970" s="147">
        <v>20.148250000000001</v>
      </c>
      <c r="I1970" s="147">
        <v>24.483333333333334</v>
      </c>
      <c r="J1970" s="147">
        <v>27.788583333333328</v>
      </c>
      <c r="K1970" s="147">
        <v>31.100999999999999</v>
      </c>
    </row>
    <row r="1971" spans="2:11" x14ac:dyDescent="0.2">
      <c r="B1971" s="21" t="str">
        <f t="shared" si="30"/>
        <v>BramptonIce Accretion2045RCP6.0</v>
      </c>
      <c r="C1971" t="s">
        <v>274</v>
      </c>
      <c r="D1971" t="s">
        <v>486</v>
      </c>
      <c r="E1971" s="144" t="s">
        <v>192</v>
      </c>
      <c r="F1971" s="144">
        <v>2045</v>
      </c>
      <c r="G1971" s="147">
        <v>16.662615116181463</v>
      </c>
      <c r="H1971" s="147">
        <v>20.106749999999998</v>
      </c>
      <c r="I1971" s="147">
        <v>24.454166666666666</v>
      </c>
      <c r="J1971" s="147">
        <v>27.765041666666662</v>
      </c>
      <c r="K1971" s="147">
        <v>31.080000000000002</v>
      </c>
    </row>
    <row r="1972" spans="2:11" x14ac:dyDescent="0.2">
      <c r="B1972" s="21" t="str">
        <f t="shared" si="30"/>
        <v>BramptonIce Accretion2050RCP6.0</v>
      </c>
      <c r="C1972" t="s">
        <v>274</v>
      </c>
      <c r="D1972" t="s">
        <v>486</v>
      </c>
      <c r="E1972" s="144" t="s">
        <v>192</v>
      </c>
      <c r="F1972" s="144">
        <v>2050</v>
      </c>
      <c r="G1972" s="147">
        <v>16.408051412127044</v>
      </c>
      <c r="H1972" s="147">
        <v>19.837</v>
      </c>
      <c r="I1972" s="147">
        <v>24.164999999999999</v>
      </c>
      <c r="J1972" s="147">
        <v>27.458999999999996</v>
      </c>
      <c r="K1972" s="147">
        <v>30.750300000000003</v>
      </c>
    </row>
    <row r="1973" spans="2:11" x14ac:dyDescent="0.2">
      <c r="B1973" s="21" t="str">
        <f t="shared" si="30"/>
        <v>BramptonIce Accretion2055RCP6.0</v>
      </c>
      <c r="C1973" t="s">
        <v>274</v>
      </c>
      <c r="D1973" t="s">
        <v>486</v>
      </c>
      <c r="E1973" s="144" t="s">
        <v>192</v>
      </c>
      <c r="F1973" s="144">
        <v>2055</v>
      </c>
      <c r="G1973" s="147">
        <v>16.202776807946492</v>
      </c>
      <c r="H1973" s="147">
        <v>19.608750000000001</v>
      </c>
      <c r="I1973" s="147">
        <v>23.905000000000001</v>
      </c>
      <c r="J1973" s="147">
        <v>27.176499999999994</v>
      </c>
      <c r="K1973" s="147">
        <v>30.441600000000001</v>
      </c>
    </row>
    <row r="1974" spans="2:11" x14ac:dyDescent="0.2">
      <c r="B1974" s="21" t="str">
        <f t="shared" si="30"/>
        <v>BramptonIce Accretion2060RCP6.0</v>
      </c>
      <c r="C1974" t="s">
        <v>274</v>
      </c>
      <c r="D1974" t="s">
        <v>486</v>
      </c>
      <c r="E1974" s="144" t="s">
        <v>192</v>
      </c>
      <c r="F1974" s="144">
        <v>2060</v>
      </c>
      <c r="G1974" s="147">
        <v>15.997502203765936</v>
      </c>
      <c r="H1974" s="147">
        <v>19.380499999999998</v>
      </c>
      <c r="I1974" s="147">
        <v>23.645</v>
      </c>
      <c r="J1974" s="147">
        <v>26.893999999999995</v>
      </c>
      <c r="K1974" s="147">
        <v>30.132900000000003</v>
      </c>
    </row>
    <row r="1975" spans="2:11" x14ac:dyDescent="0.2">
      <c r="B1975" s="21" t="str">
        <f t="shared" si="30"/>
        <v>BramptonIce Accretion2065RCP6.0</v>
      </c>
      <c r="C1975" t="s">
        <v>274</v>
      </c>
      <c r="D1975" t="s">
        <v>486</v>
      </c>
      <c r="E1975" s="144" t="s">
        <v>192</v>
      </c>
      <c r="F1975" s="144">
        <v>2065</v>
      </c>
      <c r="G1975" s="147">
        <v>15.792227599585383</v>
      </c>
      <c r="H1975" s="147">
        <v>19.152249999999999</v>
      </c>
      <c r="I1975" s="147">
        <v>23.385000000000002</v>
      </c>
      <c r="J1975" s="147">
        <v>26.611499999999992</v>
      </c>
      <c r="K1975" s="147">
        <v>29.824200000000001</v>
      </c>
    </row>
    <row r="1976" spans="2:11" x14ac:dyDescent="0.2">
      <c r="B1976" s="21" t="str">
        <f t="shared" si="30"/>
        <v>BramptonIce Accretion2070RCP6.0</v>
      </c>
      <c r="C1976" t="s">
        <v>274</v>
      </c>
      <c r="D1976" t="s">
        <v>486</v>
      </c>
      <c r="E1976" s="144" t="s">
        <v>192</v>
      </c>
      <c r="F1976" s="144">
        <v>2070</v>
      </c>
      <c r="G1976" s="147">
        <v>15.586952995404829</v>
      </c>
      <c r="H1976" s="147">
        <v>18.923999999999999</v>
      </c>
      <c r="I1976" s="147">
        <v>23.125</v>
      </c>
      <c r="J1976" s="147">
        <v>26.328999999999994</v>
      </c>
      <c r="K1976" s="147">
        <v>29.515500000000003</v>
      </c>
    </row>
    <row r="1977" spans="2:11" x14ac:dyDescent="0.2">
      <c r="B1977" s="21" t="str">
        <f t="shared" si="30"/>
        <v>BramptonIce Accretion2075RCP6.0</v>
      </c>
      <c r="C1977" t="s">
        <v>274</v>
      </c>
      <c r="D1977" t="s">
        <v>486</v>
      </c>
      <c r="E1977" s="144" t="s">
        <v>192</v>
      </c>
      <c r="F1977" s="144">
        <v>2075</v>
      </c>
      <c r="G1977" s="147">
        <v>15.513019345594035</v>
      </c>
      <c r="H1977" s="147">
        <v>18.872125</v>
      </c>
      <c r="I1977" s="147">
        <v>23.106249999999999</v>
      </c>
      <c r="J1977" s="147">
        <v>26.328999999999994</v>
      </c>
      <c r="K1977" s="147">
        <v>29.539125000000002</v>
      </c>
    </row>
    <row r="1978" spans="2:11" x14ac:dyDescent="0.2">
      <c r="B1978" s="21" t="str">
        <f t="shared" si="30"/>
        <v>BramptonIce Accretion2080RCP6.0</v>
      </c>
      <c r="C1978" t="s">
        <v>274</v>
      </c>
      <c r="D1978" t="s">
        <v>486</v>
      </c>
      <c r="E1978" s="144" t="s">
        <v>192</v>
      </c>
      <c r="F1978" s="144">
        <v>2080</v>
      </c>
      <c r="G1978" s="147">
        <v>15.439085695783241</v>
      </c>
      <c r="H1978" s="147">
        <v>18.820250000000001</v>
      </c>
      <c r="I1978" s="147">
        <v>23.087499999999999</v>
      </c>
      <c r="J1978" s="147">
        <v>26.328999999999994</v>
      </c>
      <c r="K1978" s="147">
        <v>29.562750000000001</v>
      </c>
    </row>
    <row r="1979" spans="2:11" x14ac:dyDescent="0.2">
      <c r="B1979" s="21" t="str">
        <f t="shared" si="30"/>
        <v>BramptonIce Accretion2085RCP6.0</v>
      </c>
      <c r="C1979" t="s">
        <v>274</v>
      </c>
      <c r="D1979" t="s">
        <v>486</v>
      </c>
      <c r="E1979" s="144" t="s">
        <v>192</v>
      </c>
      <c r="F1979" s="144">
        <v>2085</v>
      </c>
      <c r="G1979" s="147">
        <v>15.365152045972449</v>
      </c>
      <c r="H1979" s="147">
        <v>18.768374999999999</v>
      </c>
      <c r="I1979" s="147">
        <v>23.068750000000001</v>
      </c>
      <c r="J1979" s="147">
        <v>26.328999999999994</v>
      </c>
      <c r="K1979" s="147">
        <v>29.586375</v>
      </c>
    </row>
    <row r="1980" spans="2:11" x14ac:dyDescent="0.2">
      <c r="B1980" s="21" t="str">
        <f t="shared" si="30"/>
        <v>BramptonIce Accretion2090RCP6.0</v>
      </c>
      <c r="C1980" t="s">
        <v>274</v>
      </c>
      <c r="D1980" t="s">
        <v>486</v>
      </c>
      <c r="E1980" s="144" t="s">
        <v>192</v>
      </c>
      <c r="F1980" s="144">
        <v>2090</v>
      </c>
      <c r="G1980" s="147">
        <v>14.931697902964073</v>
      </c>
      <c r="H1980" s="147">
        <v>18.343</v>
      </c>
      <c r="I1980" s="147">
        <v>22.641666666666666</v>
      </c>
      <c r="J1980" s="147">
        <v>25.905249999999995</v>
      </c>
      <c r="K1980" s="147">
        <v>29.1585</v>
      </c>
    </row>
    <row r="1981" spans="2:11" x14ac:dyDescent="0.2">
      <c r="B1981" s="21" t="str">
        <f t="shared" si="30"/>
        <v>BramptonIce Accretion2095RCP6.0</v>
      </c>
      <c r="C1981" t="s">
        <v>274</v>
      </c>
      <c r="D1981" t="s">
        <v>486</v>
      </c>
      <c r="E1981" s="144" t="s">
        <v>192</v>
      </c>
      <c r="F1981" s="144">
        <v>2095</v>
      </c>
      <c r="G1981" s="147">
        <v>14.572177409766493</v>
      </c>
      <c r="H1981" s="147">
        <v>17.9695</v>
      </c>
      <c r="I1981" s="147">
        <v>22.233333333333334</v>
      </c>
      <c r="J1981" s="147">
        <v>25.481499999999997</v>
      </c>
      <c r="K1981" s="147">
        <v>28.707000000000001</v>
      </c>
    </row>
    <row r="1982" spans="2:11" x14ac:dyDescent="0.2">
      <c r="B1982" s="21" t="str">
        <f t="shared" si="30"/>
        <v>BramptonIce Accretion2100RCP6.0</v>
      </c>
      <c r="C1982" t="s">
        <v>274</v>
      </c>
      <c r="D1982" t="s">
        <v>486</v>
      </c>
      <c r="E1982" s="144" t="s">
        <v>192</v>
      </c>
      <c r="F1982" s="144">
        <v>2100</v>
      </c>
      <c r="G1982" s="147">
        <v>14.212656916568911</v>
      </c>
      <c r="H1982" s="147">
        <v>17.596</v>
      </c>
      <c r="I1982" s="147">
        <v>21.824999999999999</v>
      </c>
      <c r="J1982" s="147">
        <v>25.057749999999999</v>
      </c>
      <c r="K1982" s="147">
        <v>28.255500000000001</v>
      </c>
    </row>
    <row r="1983" spans="2:11" x14ac:dyDescent="0.2">
      <c r="B1983" s="21" t="str">
        <f t="shared" si="30"/>
        <v>BramptonIce Accretion2023RCP8.5</v>
      </c>
      <c r="C1983" t="s">
        <v>274</v>
      </c>
      <c r="D1983" t="s">
        <v>486</v>
      </c>
      <c r="E1983" s="144" t="s">
        <v>191</v>
      </c>
      <c r="F1983" s="144">
        <v>2023</v>
      </c>
      <c r="G1983" s="147">
        <v>16.909060615550771</v>
      </c>
      <c r="H1983" s="147">
        <v>20.314250000000001</v>
      </c>
      <c r="I1983" s="147">
        <v>24.6</v>
      </c>
      <c r="J1983" s="147">
        <v>27.882749999999998</v>
      </c>
      <c r="K1983" s="147">
        <v>31.184999999999999</v>
      </c>
    </row>
    <row r="1984" spans="2:11" x14ac:dyDescent="0.2">
      <c r="B1984" s="21" t="str">
        <f t="shared" si="30"/>
        <v>BramptonIce Accretion2025RCP8.5</v>
      </c>
      <c r="C1984" t="s">
        <v>274</v>
      </c>
      <c r="D1984" t="s">
        <v>486</v>
      </c>
      <c r="E1984" s="144" t="s">
        <v>191</v>
      </c>
      <c r="F1984" s="144">
        <v>2025</v>
      </c>
      <c r="G1984" s="147">
        <v>16.810482415803047</v>
      </c>
      <c r="H1984" s="147">
        <v>20.231249999999999</v>
      </c>
      <c r="I1984" s="147">
        <v>24.541666666666668</v>
      </c>
      <c r="J1984" s="147">
        <v>27.835666666666665</v>
      </c>
      <c r="K1984" s="147">
        <v>31.143000000000001</v>
      </c>
    </row>
    <row r="1985" spans="2:11" x14ac:dyDescent="0.2">
      <c r="B1985" s="21" t="str">
        <f t="shared" si="30"/>
        <v>BramptonIce Accretion2030RCP8.5</v>
      </c>
      <c r="C1985" t="s">
        <v>274</v>
      </c>
      <c r="D1985" t="s">
        <v>486</v>
      </c>
      <c r="E1985" s="144" t="s">
        <v>191</v>
      </c>
      <c r="F1985" s="144">
        <v>2030</v>
      </c>
      <c r="G1985" s="147">
        <v>16.711904216055324</v>
      </c>
      <c r="H1985" s="147">
        <v>20.148250000000001</v>
      </c>
      <c r="I1985" s="147">
        <v>24.483333333333334</v>
      </c>
      <c r="J1985" s="147">
        <v>27.788583333333328</v>
      </c>
      <c r="K1985" s="147">
        <v>31.100999999999999</v>
      </c>
    </row>
    <row r="1986" spans="2:11" x14ac:dyDescent="0.2">
      <c r="B1986" s="21" t="str">
        <f t="shared" si="30"/>
        <v>BramptonIce Accretion2035RCP8.5</v>
      </c>
      <c r="C1986" t="s">
        <v>274</v>
      </c>
      <c r="D1986" t="s">
        <v>486</v>
      </c>
      <c r="E1986" s="144" t="s">
        <v>191</v>
      </c>
      <c r="F1986" s="144">
        <v>2035</v>
      </c>
      <c r="G1986" s="147">
        <v>16.6133260163076</v>
      </c>
      <c r="H1986" s="147">
        <v>20.065249999999999</v>
      </c>
      <c r="I1986" s="147">
        <v>24.425000000000001</v>
      </c>
      <c r="J1986" s="147">
        <v>27.741499999999995</v>
      </c>
      <c r="K1986" s="147">
        <v>31.059000000000001</v>
      </c>
    </row>
    <row r="1987" spans="2:11" x14ac:dyDescent="0.2">
      <c r="B1987" s="21" t="str">
        <f t="shared" si="30"/>
        <v>BramptonIce Accretion2040RCP8.5</v>
      </c>
      <c r="C1987" t="s">
        <v>274</v>
      </c>
      <c r="D1987" t="s">
        <v>486</v>
      </c>
      <c r="E1987" s="144" t="s">
        <v>191</v>
      </c>
      <c r="F1987" s="144">
        <v>2040</v>
      </c>
      <c r="G1987" s="147">
        <v>16.271201676006676</v>
      </c>
      <c r="H1987" s="147">
        <v>19.684833333333334</v>
      </c>
      <c r="I1987" s="147">
        <v>23.991666666666667</v>
      </c>
      <c r="J1987" s="147">
        <v>27.27066666666666</v>
      </c>
      <c r="K1987" s="147">
        <v>30.544500000000003</v>
      </c>
    </row>
    <row r="1988" spans="2:11" x14ac:dyDescent="0.2">
      <c r="B1988" s="21" t="str">
        <f t="shared" si="30"/>
        <v>BramptonIce Accretion2045RCP8.5</v>
      </c>
      <c r="C1988" t="s">
        <v>274</v>
      </c>
      <c r="D1988" t="s">
        <v>486</v>
      </c>
      <c r="E1988" s="144" t="s">
        <v>191</v>
      </c>
      <c r="F1988" s="144">
        <v>2045</v>
      </c>
      <c r="G1988" s="147">
        <v>15.929077335705752</v>
      </c>
      <c r="H1988" s="147">
        <v>19.304416666666665</v>
      </c>
      <c r="I1988" s="147">
        <v>23.558333333333334</v>
      </c>
      <c r="J1988" s="147">
        <v>26.799833333333329</v>
      </c>
      <c r="K1988" s="147">
        <v>30.03</v>
      </c>
    </row>
    <row r="1989" spans="2:11" x14ac:dyDescent="0.2">
      <c r="B1989" s="21" t="str">
        <f t="shared" si="30"/>
        <v>BramptonIce Accretion2050RCP8.5</v>
      </c>
      <c r="C1989" t="s">
        <v>274</v>
      </c>
      <c r="D1989" t="s">
        <v>486</v>
      </c>
      <c r="E1989" s="144" t="s">
        <v>191</v>
      </c>
      <c r="F1989" s="144">
        <v>2050</v>
      </c>
      <c r="G1989" s="147">
        <v>15.488374795657105</v>
      </c>
      <c r="H1989" s="147">
        <v>18.854833333333332</v>
      </c>
      <c r="I1989" s="147">
        <v>23.1</v>
      </c>
      <c r="J1989" s="147">
        <v>26.328999999999994</v>
      </c>
      <c r="K1989" s="147">
        <v>29.547000000000001</v>
      </c>
    </row>
    <row r="1990" spans="2:11" x14ac:dyDescent="0.2">
      <c r="B1990" s="21" t="str">
        <f t="shared" si="30"/>
        <v>BramptonIce Accretion2055RCP8.5</v>
      </c>
      <c r="C1990" t="s">
        <v>274</v>
      </c>
      <c r="D1990" t="s">
        <v>486</v>
      </c>
      <c r="E1990" s="144" t="s">
        <v>191</v>
      </c>
      <c r="F1990" s="144">
        <v>2055</v>
      </c>
      <c r="G1990" s="147">
        <v>15.389796595909379</v>
      </c>
      <c r="H1990" s="147">
        <v>18.785666666666668</v>
      </c>
      <c r="I1990" s="147">
        <v>23.074999999999999</v>
      </c>
      <c r="J1990" s="147">
        <v>26.328999999999994</v>
      </c>
      <c r="K1990" s="147">
        <v>29.578500000000002</v>
      </c>
    </row>
    <row r="1991" spans="2:11" x14ac:dyDescent="0.2">
      <c r="B1991" s="21" t="str">
        <f t="shared" si="30"/>
        <v>BramptonIce Accretion2060RCP8.5</v>
      </c>
      <c r="C1991" t="s">
        <v>274</v>
      </c>
      <c r="D1991" t="s">
        <v>486</v>
      </c>
      <c r="E1991" s="144" t="s">
        <v>191</v>
      </c>
      <c r="F1991" s="144">
        <v>2060</v>
      </c>
      <c r="G1991" s="147">
        <v>14.931697902964073</v>
      </c>
      <c r="H1991" s="147">
        <v>18.343</v>
      </c>
      <c r="I1991" s="147">
        <v>22.641666666666666</v>
      </c>
      <c r="J1991" s="147">
        <v>25.905249999999995</v>
      </c>
      <c r="K1991" s="147">
        <v>29.1585</v>
      </c>
    </row>
    <row r="1992" spans="2:11" x14ac:dyDescent="0.2">
      <c r="B1992" s="21" t="str">
        <f t="shared" si="30"/>
        <v>BramptonIce Accretion2065RCP8.5</v>
      </c>
      <c r="C1992" t="s">
        <v>274</v>
      </c>
      <c r="D1992" t="s">
        <v>486</v>
      </c>
      <c r="E1992" s="144" t="s">
        <v>191</v>
      </c>
      <c r="F1992" s="144">
        <v>2065</v>
      </c>
      <c r="G1992" s="147">
        <v>14.572177409766493</v>
      </c>
      <c r="H1992" s="147">
        <v>17.9695</v>
      </c>
      <c r="I1992" s="147">
        <v>22.233333333333334</v>
      </c>
      <c r="J1992" s="147">
        <v>25.481499999999997</v>
      </c>
      <c r="K1992" s="147">
        <v>28.707000000000001</v>
      </c>
    </row>
    <row r="1993" spans="2:11" x14ac:dyDescent="0.2">
      <c r="B1993" s="21" t="str">
        <f t="shared" si="30"/>
        <v>BramptonIce Accretion2070RCP8.5</v>
      </c>
      <c r="C1993" t="s">
        <v>274</v>
      </c>
      <c r="D1993" t="s">
        <v>486</v>
      </c>
      <c r="E1993" s="144" t="s">
        <v>191</v>
      </c>
      <c r="F1993" s="144">
        <v>2070</v>
      </c>
      <c r="G1993" s="147">
        <v>13.812545399945796</v>
      </c>
      <c r="H1993" s="147">
        <v>17.146416666666667</v>
      </c>
      <c r="I1993" s="147">
        <v>21.324999999999999</v>
      </c>
      <c r="J1993" s="147">
        <v>24.502166666666664</v>
      </c>
      <c r="K1993" s="147">
        <v>27.657</v>
      </c>
    </row>
    <row r="1994" spans="2:11" x14ac:dyDescent="0.2">
      <c r="B1994" s="21" t="str">
        <f t="shared" si="30"/>
        <v>BramptonIce Accretion2075RCP8.5</v>
      </c>
      <c r="C1994" t="s">
        <v>274</v>
      </c>
      <c r="D1994" t="s">
        <v>486</v>
      </c>
      <c r="E1994" s="144" t="s">
        <v>191</v>
      </c>
      <c r="F1994" s="144">
        <v>2075</v>
      </c>
      <c r="G1994" s="147">
        <v>13.412433883322681</v>
      </c>
      <c r="H1994" s="147">
        <v>16.696833333333334</v>
      </c>
      <c r="I1994" s="147">
        <v>20.824999999999999</v>
      </c>
      <c r="J1994" s="147">
        <v>23.946583333333333</v>
      </c>
      <c r="K1994" s="147">
        <v>27.058499999999999</v>
      </c>
    </row>
    <row r="1995" spans="2:11" x14ac:dyDescent="0.2">
      <c r="B1995" s="21" t="str">
        <f t="shared" si="30"/>
        <v>BramptonIce Accretion2080RCP8.5</v>
      </c>
      <c r="C1995" t="s">
        <v>274</v>
      </c>
      <c r="D1995" t="s">
        <v>486</v>
      </c>
      <c r="E1995" s="144" t="s">
        <v>191</v>
      </c>
      <c r="F1995" s="144">
        <v>2080</v>
      </c>
      <c r="G1995" s="147">
        <v>13.012322366699566</v>
      </c>
      <c r="H1995" s="147">
        <v>16.247250000000001</v>
      </c>
      <c r="I1995" s="147">
        <v>20.324999999999999</v>
      </c>
      <c r="J1995" s="147">
        <v>23.390999999999998</v>
      </c>
      <c r="K1995" s="147">
        <v>26.459999999999997</v>
      </c>
    </row>
    <row r="1996" spans="2:11" x14ac:dyDescent="0.2">
      <c r="B1996" s="21" t="str">
        <f t="shared" ref="B1996:B2059" si="31">C1996&amp;D1996&amp;F1996&amp;E1996</f>
        <v>BramptonIce Accretion2085RCP8.5</v>
      </c>
      <c r="C1996" t="s">
        <v>274</v>
      </c>
      <c r="D1996" t="s">
        <v>486</v>
      </c>
      <c r="E1996" s="144" t="s">
        <v>191</v>
      </c>
      <c r="F1996" s="144">
        <v>2085</v>
      </c>
      <c r="G1996" s="147">
        <v>12.133816645418378</v>
      </c>
      <c r="H1996" s="147">
        <v>15.199375</v>
      </c>
      <c r="I1996" s="147">
        <v>19.0625</v>
      </c>
      <c r="J1996" s="147">
        <v>21.978499999999997</v>
      </c>
      <c r="K1996" s="147">
        <v>24.884999999999998</v>
      </c>
    </row>
    <row r="1997" spans="2:11" x14ac:dyDescent="0.2">
      <c r="B1997" s="21" t="str">
        <f t="shared" si="31"/>
        <v>BramptonIce Accretion2090RCP8.5</v>
      </c>
      <c r="C1997" t="s">
        <v>274</v>
      </c>
      <c r="D1997" t="s">
        <v>486</v>
      </c>
      <c r="E1997" s="144" t="s">
        <v>191</v>
      </c>
      <c r="F1997" s="144">
        <v>2090</v>
      </c>
      <c r="G1997" s="147">
        <v>11.255310924137191</v>
      </c>
      <c r="H1997" s="147">
        <v>14.151499999999999</v>
      </c>
      <c r="I1997" s="147">
        <v>17.8</v>
      </c>
      <c r="J1997" s="147">
        <v>20.565999999999995</v>
      </c>
      <c r="K1997" s="147">
        <v>23.31</v>
      </c>
    </row>
    <row r="1998" spans="2:11" x14ac:dyDescent="0.2">
      <c r="B1998" s="21" t="str">
        <f t="shared" si="31"/>
        <v>BramptonIce Accretion2095RCP8.5</v>
      </c>
      <c r="C1998" t="s">
        <v>274</v>
      </c>
      <c r="D1998" t="s">
        <v>486</v>
      </c>
      <c r="E1998" s="144" t="s">
        <v>191</v>
      </c>
      <c r="F1998" s="144">
        <v>2095</v>
      </c>
      <c r="G1998" s="147">
        <v>11.255310924137191</v>
      </c>
      <c r="H1998" s="147">
        <v>14.151499999999999</v>
      </c>
      <c r="I1998" s="147">
        <v>17.8</v>
      </c>
      <c r="J1998" s="147">
        <v>20.565999999999995</v>
      </c>
      <c r="K1998" s="147">
        <v>23.31</v>
      </c>
    </row>
    <row r="1999" spans="2:11" x14ac:dyDescent="0.2">
      <c r="B1999" s="21" t="str">
        <f t="shared" si="31"/>
        <v>BramptonIce Accretion2100RCP8.5</v>
      </c>
      <c r="C1999" t="s">
        <v>274</v>
      </c>
      <c r="D1999" t="s">
        <v>486</v>
      </c>
      <c r="E1999" s="144" t="s">
        <v>191</v>
      </c>
      <c r="F1999" s="144">
        <v>2100</v>
      </c>
      <c r="G1999" s="147">
        <v>11.255310924137191</v>
      </c>
      <c r="H1999" s="147">
        <v>14.151499999999999</v>
      </c>
      <c r="I1999" s="147">
        <v>17.8</v>
      </c>
      <c r="J1999" s="147">
        <v>20.565999999999995</v>
      </c>
      <c r="K1999" s="147">
        <v>23.31</v>
      </c>
    </row>
    <row r="2000" spans="2:11" x14ac:dyDescent="0.2">
      <c r="B2000" s="21" t="str">
        <f t="shared" si="31"/>
        <v>BramptonWind2023RCP4.5</v>
      </c>
      <c r="C2000" t="s">
        <v>274</v>
      </c>
      <c r="D2000" t="s">
        <v>1</v>
      </c>
      <c r="E2000" s="144" t="s">
        <v>193</v>
      </c>
      <c r="F2000" s="144">
        <v>2023</v>
      </c>
      <c r="G2000" s="147">
        <v>81.565068129061359</v>
      </c>
      <c r="H2000" s="147">
        <v>87.900810000000007</v>
      </c>
      <c r="I2000" s="147">
        <v>94.582799999999992</v>
      </c>
      <c r="J2000" s="147">
        <v>101.25388600000001</v>
      </c>
      <c r="K2000" s="147">
        <v>107.92083600000001</v>
      </c>
    </row>
    <row r="2001" spans="2:11" x14ac:dyDescent="0.2">
      <c r="B2001" s="21" t="str">
        <f t="shared" si="31"/>
        <v>BramptonWind2025RCP4.5</v>
      </c>
      <c r="C2001" t="s">
        <v>274</v>
      </c>
      <c r="D2001" t="s">
        <v>1</v>
      </c>
      <c r="E2001" s="144" t="s">
        <v>193</v>
      </c>
      <c r="F2001" s="144">
        <v>2025</v>
      </c>
      <c r="G2001" s="147">
        <v>81.594829490039885</v>
      </c>
      <c r="H2001" s="147">
        <v>87.944520000000011</v>
      </c>
      <c r="I2001" s="147">
        <v>94.645466666666664</v>
      </c>
      <c r="J2001" s="147">
        <v>101.33267366666668</v>
      </c>
      <c r="K2001" s="147">
        <v>108.015494</v>
      </c>
    </row>
    <row r="2002" spans="2:11" x14ac:dyDescent="0.2">
      <c r="B2002" s="21" t="str">
        <f t="shared" si="31"/>
        <v>BramptonWind2030RCP4.5</v>
      </c>
      <c r="C2002" t="s">
        <v>274</v>
      </c>
      <c r="D2002" t="s">
        <v>1</v>
      </c>
      <c r="E2002" s="144" t="s">
        <v>193</v>
      </c>
      <c r="F2002" s="144">
        <v>2030</v>
      </c>
      <c r="G2002" s="147">
        <v>81.624590851018425</v>
      </c>
      <c r="H2002" s="147">
        <v>87.988230000000001</v>
      </c>
      <c r="I2002" s="147">
        <v>94.708133333333322</v>
      </c>
      <c r="J2002" s="147">
        <v>101.41146133333335</v>
      </c>
      <c r="K2002" s="147">
        <v>108.110152</v>
      </c>
    </row>
    <row r="2003" spans="2:11" x14ac:dyDescent="0.2">
      <c r="B2003" s="21" t="str">
        <f t="shared" si="31"/>
        <v>BramptonWind2035RCP4.5</v>
      </c>
      <c r="C2003" t="s">
        <v>274</v>
      </c>
      <c r="D2003" t="s">
        <v>1</v>
      </c>
      <c r="E2003" s="144" t="s">
        <v>193</v>
      </c>
      <c r="F2003" s="144">
        <v>2035</v>
      </c>
      <c r="G2003" s="147">
        <v>81.654352211996951</v>
      </c>
      <c r="H2003" s="147">
        <v>88.031939999999992</v>
      </c>
      <c r="I2003" s="147">
        <v>94.770799999999994</v>
      </c>
      <c r="J2003" s="147">
        <v>101.49024900000001</v>
      </c>
      <c r="K2003" s="147">
        <v>108.20481000000001</v>
      </c>
    </row>
    <row r="2004" spans="2:11" x14ac:dyDescent="0.2">
      <c r="B2004" s="21" t="str">
        <f t="shared" si="31"/>
        <v>BramptonWind2040RCP4.5</v>
      </c>
      <c r="C2004" t="s">
        <v>274</v>
      </c>
      <c r="D2004" t="s">
        <v>1</v>
      </c>
      <c r="E2004" s="144" t="s">
        <v>193</v>
      </c>
      <c r="F2004" s="144">
        <v>2040</v>
      </c>
      <c r="G2004" s="147">
        <v>81.684113572975477</v>
      </c>
      <c r="H2004" s="147">
        <v>88.075649999999996</v>
      </c>
      <c r="I2004" s="147">
        <v>94.833466666666666</v>
      </c>
      <c r="J2004" s="147">
        <v>101.56903666666668</v>
      </c>
      <c r="K2004" s="147">
        <v>108.299468</v>
      </c>
    </row>
    <row r="2005" spans="2:11" x14ac:dyDescent="0.2">
      <c r="B2005" s="21" t="str">
        <f t="shared" si="31"/>
        <v>BramptonWind2045RCP4.5</v>
      </c>
      <c r="C2005" t="s">
        <v>274</v>
      </c>
      <c r="D2005" t="s">
        <v>1</v>
      </c>
      <c r="E2005" s="144" t="s">
        <v>193</v>
      </c>
      <c r="F2005" s="144">
        <v>2045</v>
      </c>
      <c r="G2005" s="147">
        <v>81.713874933954017</v>
      </c>
      <c r="H2005" s="147">
        <v>88.11936</v>
      </c>
      <c r="I2005" s="147">
        <v>94.896133333333324</v>
      </c>
      <c r="J2005" s="147">
        <v>101.64782433333335</v>
      </c>
      <c r="K2005" s="147">
        <v>108.394126</v>
      </c>
    </row>
    <row r="2006" spans="2:11" x14ac:dyDescent="0.2">
      <c r="B2006" s="21" t="str">
        <f t="shared" si="31"/>
        <v>BramptonWind2050RCP4.5</v>
      </c>
      <c r="C2006" t="s">
        <v>274</v>
      </c>
      <c r="D2006" t="s">
        <v>1</v>
      </c>
      <c r="E2006" s="144" t="s">
        <v>193</v>
      </c>
      <c r="F2006" s="144">
        <v>2050</v>
      </c>
      <c r="G2006" s="147">
        <v>81.80857017343115</v>
      </c>
      <c r="H2006" s="147">
        <v>88.241747999999987</v>
      </c>
      <c r="I2006" s="147">
        <v>95.054680000000005</v>
      </c>
      <c r="J2006" s="147">
        <v>101.83725000000001</v>
      </c>
      <c r="K2006" s="147">
        <v>108.6152328</v>
      </c>
    </row>
    <row r="2007" spans="2:11" x14ac:dyDescent="0.2">
      <c r="B2007" s="21" t="str">
        <f t="shared" si="31"/>
        <v>BramptonWind2055RCP4.5</v>
      </c>
      <c r="C2007" t="s">
        <v>274</v>
      </c>
      <c r="D2007" t="s">
        <v>1</v>
      </c>
      <c r="E2007" s="144" t="s">
        <v>193</v>
      </c>
      <c r="F2007" s="144">
        <v>2055</v>
      </c>
      <c r="G2007" s="147">
        <v>81.873504051929757</v>
      </c>
      <c r="H2007" s="147">
        <v>88.320425999999983</v>
      </c>
      <c r="I2007" s="147">
        <v>95.150559999999999</v>
      </c>
      <c r="J2007" s="147">
        <v>101.94788800000001</v>
      </c>
      <c r="K2007" s="147">
        <v>108.74168159999999</v>
      </c>
    </row>
    <row r="2008" spans="2:11" x14ac:dyDescent="0.2">
      <c r="B2008" s="21" t="str">
        <f t="shared" si="31"/>
        <v>BramptonWind2060RCP4.5</v>
      </c>
      <c r="C2008" t="s">
        <v>274</v>
      </c>
      <c r="D2008" t="s">
        <v>1</v>
      </c>
      <c r="E2008" s="144" t="s">
        <v>193</v>
      </c>
      <c r="F2008" s="144">
        <v>2060</v>
      </c>
      <c r="G2008" s="147">
        <v>81.938437930428364</v>
      </c>
      <c r="H2008" s="147">
        <v>88.399103999999994</v>
      </c>
      <c r="I2008" s="147">
        <v>95.246440000000007</v>
      </c>
      <c r="J2008" s="147">
        <v>102.05852600000001</v>
      </c>
      <c r="K2008" s="147">
        <v>108.8681304</v>
      </c>
    </row>
    <row r="2009" spans="2:11" x14ac:dyDescent="0.2">
      <c r="B2009" s="21" t="str">
        <f t="shared" si="31"/>
        <v>BramptonWind2065RCP4.5</v>
      </c>
      <c r="C2009" t="s">
        <v>274</v>
      </c>
      <c r="D2009" t="s">
        <v>1</v>
      </c>
      <c r="E2009" s="144" t="s">
        <v>193</v>
      </c>
      <c r="F2009" s="144">
        <v>2065</v>
      </c>
      <c r="G2009" s="147">
        <v>82.003371808926971</v>
      </c>
      <c r="H2009" s="147">
        <v>88.477781999999991</v>
      </c>
      <c r="I2009" s="147">
        <v>95.342320000000001</v>
      </c>
      <c r="J2009" s="147">
        <v>102.16916400000001</v>
      </c>
      <c r="K2009" s="147">
        <v>108.99457919999999</v>
      </c>
    </row>
    <row r="2010" spans="2:11" x14ac:dyDescent="0.2">
      <c r="B2010" s="21" t="str">
        <f t="shared" si="31"/>
        <v>BramptonWind2070RCP4.5</v>
      </c>
      <c r="C2010" t="s">
        <v>274</v>
      </c>
      <c r="D2010" t="s">
        <v>1</v>
      </c>
      <c r="E2010" s="144" t="s">
        <v>193</v>
      </c>
      <c r="F2010" s="144">
        <v>2070</v>
      </c>
      <c r="G2010" s="147">
        <v>82.068305687425578</v>
      </c>
      <c r="H2010" s="147">
        <v>88.556459999999987</v>
      </c>
      <c r="I2010" s="147">
        <v>95.438200000000009</v>
      </c>
      <c r="J2010" s="147">
        <v>102.279802</v>
      </c>
      <c r="K2010" s="147">
        <v>109.121028</v>
      </c>
    </row>
    <row r="2011" spans="2:11" x14ac:dyDescent="0.2">
      <c r="B2011" s="21" t="str">
        <f t="shared" si="31"/>
        <v>BramptonWind2075RCP4.5</v>
      </c>
      <c r="C2011" t="s">
        <v>274</v>
      </c>
      <c r="D2011" t="s">
        <v>1</v>
      </c>
      <c r="E2011" s="144" t="s">
        <v>193</v>
      </c>
      <c r="F2011" s="144">
        <v>2075</v>
      </c>
      <c r="G2011" s="147">
        <v>82.157589770361156</v>
      </c>
      <c r="H2011" s="147">
        <v>88.681761999999992</v>
      </c>
      <c r="I2011" s="147">
        <v>95.608966666666674</v>
      </c>
      <c r="J2011" s="147">
        <v>102.48766733333335</v>
      </c>
      <c r="K2011" s="147">
        <v>109.36749599999999</v>
      </c>
    </row>
    <row r="2012" spans="2:11" x14ac:dyDescent="0.2">
      <c r="B2012" s="21" t="str">
        <f t="shared" si="31"/>
        <v>BramptonWind2080RCP4.5</v>
      </c>
      <c r="C2012" t="s">
        <v>274</v>
      </c>
      <c r="D2012" t="s">
        <v>1</v>
      </c>
      <c r="E2012" s="144" t="s">
        <v>193</v>
      </c>
      <c r="F2012" s="144">
        <v>2080</v>
      </c>
      <c r="G2012" s="147">
        <v>82.246873853296748</v>
      </c>
      <c r="H2012" s="147">
        <v>88.807063999999997</v>
      </c>
      <c r="I2012" s="147">
        <v>95.77973333333334</v>
      </c>
      <c r="J2012" s="147">
        <v>102.69553266666668</v>
      </c>
      <c r="K2012" s="147">
        <v>109.613964</v>
      </c>
    </row>
    <row r="2013" spans="2:11" x14ac:dyDescent="0.2">
      <c r="B2013" s="21" t="str">
        <f t="shared" si="31"/>
        <v>BramptonWind2085RCP4.5</v>
      </c>
      <c r="C2013" t="s">
        <v>274</v>
      </c>
      <c r="D2013" t="s">
        <v>1</v>
      </c>
      <c r="E2013" s="144" t="s">
        <v>193</v>
      </c>
      <c r="F2013" s="144">
        <v>2085</v>
      </c>
      <c r="G2013" s="147">
        <v>82.336157936232325</v>
      </c>
      <c r="H2013" s="147">
        <v>88.932366000000002</v>
      </c>
      <c r="I2013" s="147">
        <v>95.950500000000005</v>
      </c>
      <c r="J2013" s="147">
        <v>102.90339800000001</v>
      </c>
      <c r="K2013" s="147">
        <v>109.860432</v>
      </c>
    </row>
    <row r="2014" spans="2:11" x14ac:dyDescent="0.2">
      <c r="B2014" s="21" t="str">
        <f t="shared" si="31"/>
        <v>BramptonWind2090RCP4.5</v>
      </c>
      <c r="C2014" t="s">
        <v>274</v>
      </c>
      <c r="D2014" t="s">
        <v>1</v>
      </c>
      <c r="E2014" s="144" t="s">
        <v>193</v>
      </c>
      <c r="F2014" s="144">
        <v>2090</v>
      </c>
      <c r="G2014" s="147">
        <v>82.425442019167903</v>
      </c>
      <c r="H2014" s="147">
        <v>89.057667999999993</v>
      </c>
      <c r="I2014" s="147">
        <v>96.121266666666671</v>
      </c>
      <c r="J2014" s="147">
        <v>103.11126333333335</v>
      </c>
      <c r="K2014" s="147">
        <v>110.1069</v>
      </c>
    </row>
    <row r="2015" spans="2:11" x14ac:dyDescent="0.2">
      <c r="B2015" s="21" t="str">
        <f t="shared" si="31"/>
        <v>BramptonWind2095RCP4.5</v>
      </c>
      <c r="C2015" t="s">
        <v>274</v>
      </c>
      <c r="D2015" t="s">
        <v>1</v>
      </c>
      <c r="E2015" s="144" t="s">
        <v>193</v>
      </c>
      <c r="F2015" s="144">
        <v>2095</v>
      </c>
      <c r="G2015" s="147">
        <v>82.514726102103495</v>
      </c>
      <c r="H2015" s="147">
        <v>89.182969999999997</v>
      </c>
      <c r="I2015" s="147">
        <v>96.292033333333336</v>
      </c>
      <c r="J2015" s="147">
        <v>103.3191286666667</v>
      </c>
      <c r="K2015" s="147">
        <v>110.35336799999999</v>
      </c>
    </row>
    <row r="2016" spans="2:11" x14ac:dyDescent="0.2">
      <c r="B2016" s="21" t="str">
        <f t="shared" si="31"/>
        <v>BramptonWind2100RCP4.5</v>
      </c>
      <c r="C2016" t="s">
        <v>274</v>
      </c>
      <c r="D2016" t="s">
        <v>1</v>
      </c>
      <c r="E2016" s="144" t="s">
        <v>193</v>
      </c>
      <c r="F2016" s="144">
        <v>2100</v>
      </c>
      <c r="G2016" s="147">
        <v>82.604010185039073</v>
      </c>
      <c r="H2016" s="147">
        <v>89.308272000000002</v>
      </c>
      <c r="I2016" s="147">
        <v>96.462800000000001</v>
      </c>
      <c r="J2016" s="147">
        <v>103.52699400000003</v>
      </c>
      <c r="K2016" s="147">
        <v>110.599836</v>
      </c>
    </row>
    <row r="2017" spans="2:11" x14ac:dyDescent="0.2">
      <c r="B2017" s="21" t="str">
        <f t="shared" si="31"/>
        <v>BramptonWind2023RCP6.0</v>
      </c>
      <c r="C2017" t="s">
        <v>274</v>
      </c>
      <c r="D2017" t="s">
        <v>1</v>
      </c>
      <c r="E2017" s="144" t="s">
        <v>192</v>
      </c>
      <c r="F2017" s="144">
        <v>2023</v>
      </c>
      <c r="G2017" s="147">
        <v>81.565068129061359</v>
      </c>
      <c r="H2017" s="147">
        <v>87.900810000000007</v>
      </c>
      <c r="I2017" s="147">
        <v>94.582799999999992</v>
      </c>
      <c r="J2017" s="147">
        <v>101.25388600000001</v>
      </c>
      <c r="K2017" s="147">
        <v>107.92083600000001</v>
      </c>
    </row>
    <row r="2018" spans="2:11" x14ac:dyDescent="0.2">
      <c r="B2018" s="21" t="str">
        <f t="shared" si="31"/>
        <v>BramptonWind2025RCP6.0</v>
      </c>
      <c r="C2018" t="s">
        <v>274</v>
      </c>
      <c r="D2018" t="s">
        <v>1</v>
      </c>
      <c r="E2018" s="144" t="s">
        <v>192</v>
      </c>
      <c r="F2018" s="144">
        <v>2025</v>
      </c>
      <c r="G2018" s="147">
        <v>81.594829490039885</v>
      </c>
      <c r="H2018" s="147">
        <v>87.944520000000011</v>
      </c>
      <c r="I2018" s="147">
        <v>94.645466666666664</v>
      </c>
      <c r="J2018" s="147">
        <v>101.33267366666668</v>
      </c>
      <c r="K2018" s="147">
        <v>108.015494</v>
      </c>
    </row>
    <row r="2019" spans="2:11" x14ac:dyDescent="0.2">
      <c r="B2019" s="21" t="str">
        <f t="shared" si="31"/>
        <v>BramptonWind2030RCP6.0</v>
      </c>
      <c r="C2019" t="s">
        <v>274</v>
      </c>
      <c r="D2019" t="s">
        <v>1</v>
      </c>
      <c r="E2019" s="144" t="s">
        <v>192</v>
      </c>
      <c r="F2019" s="144">
        <v>2030</v>
      </c>
      <c r="G2019" s="147">
        <v>81.624590851018425</v>
      </c>
      <c r="H2019" s="147">
        <v>87.988230000000001</v>
      </c>
      <c r="I2019" s="147">
        <v>94.708133333333322</v>
      </c>
      <c r="J2019" s="147">
        <v>101.41146133333335</v>
      </c>
      <c r="K2019" s="147">
        <v>108.110152</v>
      </c>
    </row>
    <row r="2020" spans="2:11" x14ac:dyDescent="0.2">
      <c r="B2020" s="21" t="str">
        <f t="shared" si="31"/>
        <v>BramptonWind2035RCP6.0</v>
      </c>
      <c r="C2020" t="s">
        <v>274</v>
      </c>
      <c r="D2020" t="s">
        <v>1</v>
      </c>
      <c r="E2020" s="144" t="s">
        <v>192</v>
      </c>
      <c r="F2020" s="144">
        <v>2035</v>
      </c>
      <c r="G2020" s="147">
        <v>81.654352211996951</v>
      </c>
      <c r="H2020" s="147">
        <v>88.031939999999992</v>
      </c>
      <c r="I2020" s="147">
        <v>94.770799999999994</v>
      </c>
      <c r="J2020" s="147">
        <v>101.49024900000001</v>
      </c>
      <c r="K2020" s="147">
        <v>108.20481000000001</v>
      </c>
    </row>
    <row r="2021" spans="2:11" x14ac:dyDescent="0.2">
      <c r="B2021" s="21" t="str">
        <f t="shared" si="31"/>
        <v>BramptonWind2040RCP6.0</v>
      </c>
      <c r="C2021" t="s">
        <v>274</v>
      </c>
      <c r="D2021" t="s">
        <v>1</v>
      </c>
      <c r="E2021" s="144" t="s">
        <v>192</v>
      </c>
      <c r="F2021" s="144">
        <v>2040</v>
      </c>
      <c r="G2021" s="147">
        <v>81.684113572975477</v>
      </c>
      <c r="H2021" s="147">
        <v>88.075649999999996</v>
      </c>
      <c r="I2021" s="147">
        <v>94.833466666666666</v>
      </c>
      <c r="J2021" s="147">
        <v>101.56903666666668</v>
      </c>
      <c r="K2021" s="147">
        <v>108.299468</v>
      </c>
    </row>
    <row r="2022" spans="2:11" x14ac:dyDescent="0.2">
      <c r="B2022" s="21" t="str">
        <f t="shared" si="31"/>
        <v>BramptonWind2045RCP6.0</v>
      </c>
      <c r="C2022" t="s">
        <v>274</v>
      </c>
      <c r="D2022" t="s">
        <v>1</v>
      </c>
      <c r="E2022" s="144" t="s">
        <v>192</v>
      </c>
      <c r="F2022" s="144">
        <v>2045</v>
      </c>
      <c r="G2022" s="147">
        <v>81.713874933954017</v>
      </c>
      <c r="H2022" s="147">
        <v>88.11936</v>
      </c>
      <c r="I2022" s="147">
        <v>94.896133333333324</v>
      </c>
      <c r="J2022" s="147">
        <v>101.64782433333335</v>
      </c>
      <c r="K2022" s="147">
        <v>108.394126</v>
      </c>
    </row>
    <row r="2023" spans="2:11" x14ac:dyDescent="0.2">
      <c r="B2023" s="21" t="str">
        <f t="shared" si="31"/>
        <v>BramptonWind2050RCP6.0</v>
      </c>
      <c r="C2023" t="s">
        <v>274</v>
      </c>
      <c r="D2023" t="s">
        <v>1</v>
      </c>
      <c r="E2023" s="144" t="s">
        <v>192</v>
      </c>
      <c r="F2023" s="144">
        <v>2050</v>
      </c>
      <c r="G2023" s="147">
        <v>81.80857017343115</v>
      </c>
      <c r="H2023" s="147">
        <v>88.241747999999987</v>
      </c>
      <c r="I2023" s="147">
        <v>95.054680000000005</v>
      </c>
      <c r="J2023" s="147">
        <v>101.83725000000001</v>
      </c>
      <c r="K2023" s="147">
        <v>108.6152328</v>
      </c>
    </row>
    <row r="2024" spans="2:11" x14ac:dyDescent="0.2">
      <c r="B2024" s="21" t="str">
        <f t="shared" si="31"/>
        <v>BramptonWind2055RCP6.0</v>
      </c>
      <c r="C2024" t="s">
        <v>274</v>
      </c>
      <c r="D2024" t="s">
        <v>1</v>
      </c>
      <c r="E2024" s="144" t="s">
        <v>192</v>
      </c>
      <c r="F2024" s="144">
        <v>2055</v>
      </c>
      <c r="G2024" s="147">
        <v>81.873504051929757</v>
      </c>
      <c r="H2024" s="147">
        <v>88.320425999999983</v>
      </c>
      <c r="I2024" s="147">
        <v>95.150559999999999</v>
      </c>
      <c r="J2024" s="147">
        <v>101.94788800000001</v>
      </c>
      <c r="K2024" s="147">
        <v>108.74168159999999</v>
      </c>
    </row>
    <row r="2025" spans="2:11" x14ac:dyDescent="0.2">
      <c r="B2025" s="21" t="str">
        <f t="shared" si="31"/>
        <v>BramptonWind2060RCP6.0</v>
      </c>
      <c r="C2025" t="s">
        <v>274</v>
      </c>
      <c r="D2025" t="s">
        <v>1</v>
      </c>
      <c r="E2025" s="144" t="s">
        <v>192</v>
      </c>
      <c r="F2025" s="144">
        <v>2060</v>
      </c>
      <c r="G2025" s="147">
        <v>81.938437930428364</v>
      </c>
      <c r="H2025" s="147">
        <v>88.399103999999994</v>
      </c>
      <c r="I2025" s="147">
        <v>95.246440000000007</v>
      </c>
      <c r="J2025" s="147">
        <v>102.05852600000001</v>
      </c>
      <c r="K2025" s="147">
        <v>108.8681304</v>
      </c>
    </row>
    <row r="2026" spans="2:11" x14ac:dyDescent="0.2">
      <c r="B2026" s="21" t="str">
        <f t="shared" si="31"/>
        <v>BramptonWind2065RCP6.0</v>
      </c>
      <c r="C2026" t="s">
        <v>274</v>
      </c>
      <c r="D2026" t="s">
        <v>1</v>
      </c>
      <c r="E2026" s="144" t="s">
        <v>192</v>
      </c>
      <c r="F2026" s="144">
        <v>2065</v>
      </c>
      <c r="G2026" s="147">
        <v>82.003371808926971</v>
      </c>
      <c r="H2026" s="147">
        <v>88.477781999999991</v>
      </c>
      <c r="I2026" s="147">
        <v>95.342320000000001</v>
      </c>
      <c r="J2026" s="147">
        <v>102.16916400000001</v>
      </c>
      <c r="K2026" s="147">
        <v>108.99457919999999</v>
      </c>
    </row>
    <row r="2027" spans="2:11" x14ac:dyDescent="0.2">
      <c r="B2027" s="21" t="str">
        <f t="shared" si="31"/>
        <v>BramptonWind2070RCP6.0</v>
      </c>
      <c r="C2027" t="s">
        <v>274</v>
      </c>
      <c r="D2027" t="s">
        <v>1</v>
      </c>
      <c r="E2027" s="144" t="s">
        <v>192</v>
      </c>
      <c r="F2027" s="144">
        <v>2070</v>
      </c>
      <c r="G2027" s="147">
        <v>82.068305687425578</v>
      </c>
      <c r="H2027" s="147">
        <v>88.556459999999987</v>
      </c>
      <c r="I2027" s="147">
        <v>95.438200000000009</v>
      </c>
      <c r="J2027" s="147">
        <v>102.279802</v>
      </c>
      <c r="K2027" s="147">
        <v>109.121028</v>
      </c>
    </row>
    <row r="2028" spans="2:11" x14ac:dyDescent="0.2">
      <c r="B2028" s="21" t="str">
        <f t="shared" si="31"/>
        <v>BramptonWind2075RCP6.0</v>
      </c>
      <c r="C2028" t="s">
        <v>274</v>
      </c>
      <c r="D2028" t="s">
        <v>1</v>
      </c>
      <c r="E2028" s="144" t="s">
        <v>192</v>
      </c>
      <c r="F2028" s="144">
        <v>2075</v>
      </c>
      <c r="G2028" s="147">
        <v>82.202231811828952</v>
      </c>
      <c r="H2028" s="147">
        <v>88.744412999999994</v>
      </c>
      <c r="I2028" s="147">
        <v>95.694350000000014</v>
      </c>
      <c r="J2028" s="147">
        <v>102.59160000000001</v>
      </c>
      <c r="K2028" s="147">
        <v>109.49073</v>
      </c>
    </row>
    <row r="2029" spans="2:11" x14ac:dyDescent="0.2">
      <c r="B2029" s="21" t="str">
        <f t="shared" si="31"/>
        <v>BramptonWind2080RCP6.0</v>
      </c>
      <c r="C2029" t="s">
        <v>274</v>
      </c>
      <c r="D2029" t="s">
        <v>1</v>
      </c>
      <c r="E2029" s="144" t="s">
        <v>192</v>
      </c>
      <c r="F2029" s="144">
        <v>2080</v>
      </c>
      <c r="G2029" s="147">
        <v>82.336157936232325</v>
      </c>
      <c r="H2029" s="147">
        <v>88.932366000000002</v>
      </c>
      <c r="I2029" s="147">
        <v>95.950500000000005</v>
      </c>
      <c r="J2029" s="147">
        <v>102.90339800000001</v>
      </c>
      <c r="K2029" s="147">
        <v>109.860432</v>
      </c>
    </row>
    <row r="2030" spans="2:11" x14ac:dyDescent="0.2">
      <c r="B2030" s="21" t="str">
        <f t="shared" si="31"/>
        <v>BramptonWind2085RCP6.0</v>
      </c>
      <c r="C2030" t="s">
        <v>274</v>
      </c>
      <c r="D2030" t="s">
        <v>1</v>
      </c>
      <c r="E2030" s="144" t="s">
        <v>192</v>
      </c>
      <c r="F2030" s="144">
        <v>2085</v>
      </c>
      <c r="G2030" s="147">
        <v>82.470084060635699</v>
      </c>
      <c r="H2030" s="147">
        <v>89.120318999999995</v>
      </c>
      <c r="I2030" s="147">
        <v>96.206649999999996</v>
      </c>
      <c r="J2030" s="147">
        <v>103.21519600000002</v>
      </c>
      <c r="K2030" s="147">
        <v>110.23013399999999</v>
      </c>
    </row>
    <row r="2031" spans="2:11" x14ac:dyDescent="0.2">
      <c r="B2031" s="21" t="str">
        <f t="shared" si="31"/>
        <v>BramptonWind2090RCP6.0</v>
      </c>
      <c r="C2031" t="s">
        <v>274</v>
      </c>
      <c r="D2031" t="s">
        <v>1</v>
      </c>
      <c r="E2031" s="144" t="s">
        <v>192</v>
      </c>
      <c r="F2031" s="144">
        <v>2090</v>
      </c>
      <c r="G2031" s="147">
        <v>82.885390325199694</v>
      </c>
      <c r="H2031" s="147">
        <v>89.669607999999997</v>
      </c>
      <c r="I2031" s="147">
        <v>96.923400000000001</v>
      </c>
      <c r="J2031" s="147">
        <v>104.07347866666669</v>
      </c>
      <c r="K2031" s="147">
        <v>111.235652</v>
      </c>
    </row>
    <row r="2032" spans="2:11" x14ac:dyDescent="0.2">
      <c r="B2032" s="21" t="str">
        <f t="shared" si="31"/>
        <v>BramptonWind2095RCP6.0</v>
      </c>
      <c r="C2032" t="s">
        <v>274</v>
      </c>
      <c r="D2032" t="s">
        <v>1</v>
      </c>
      <c r="E2032" s="144" t="s">
        <v>192</v>
      </c>
      <c r="F2032" s="144">
        <v>2095</v>
      </c>
      <c r="G2032" s="147">
        <v>83.166770465360329</v>
      </c>
      <c r="H2032" s="147">
        <v>90.030944000000005</v>
      </c>
      <c r="I2032" s="147">
        <v>97.384</v>
      </c>
      <c r="J2032" s="147">
        <v>104.61996333333336</v>
      </c>
      <c r="K2032" s="147">
        <v>111.87146799999999</v>
      </c>
    </row>
    <row r="2033" spans="2:11" x14ac:dyDescent="0.2">
      <c r="B2033" s="21" t="str">
        <f t="shared" si="31"/>
        <v>BramptonWind2100RCP6.0</v>
      </c>
      <c r="C2033" t="s">
        <v>274</v>
      </c>
      <c r="D2033" t="s">
        <v>1</v>
      </c>
      <c r="E2033" s="144" t="s">
        <v>192</v>
      </c>
      <c r="F2033" s="144">
        <v>2100</v>
      </c>
      <c r="G2033" s="147">
        <v>83.448150605520951</v>
      </c>
      <c r="H2033" s="147">
        <v>90.39228</v>
      </c>
      <c r="I2033" s="147">
        <v>97.8446</v>
      </c>
      <c r="J2033" s="147">
        <v>105.16644800000002</v>
      </c>
      <c r="K2033" s="147">
        <v>112.507284</v>
      </c>
    </row>
    <row r="2034" spans="2:11" x14ac:dyDescent="0.2">
      <c r="B2034" s="21" t="str">
        <f t="shared" si="31"/>
        <v>BramptonWind2023RCP8.5</v>
      </c>
      <c r="C2034" t="s">
        <v>274</v>
      </c>
      <c r="D2034" t="s">
        <v>1</v>
      </c>
      <c r="E2034" s="144" t="s">
        <v>191</v>
      </c>
      <c r="F2034" s="144">
        <v>2023</v>
      </c>
      <c r="G2034" s="147">
        <v>81.565068129061359</v>
      </c>
      <c r="H2034" s="147">
        <v>87.900810000000007</v>
      </c>
      <c r="I2034" s="147">
        <v>94.582799999999992</v>
      </c>
      <c r="J2034" s="147">
        <v>101.25388600000001</v>
      </c>
      <c r="K2034" s="147">
        <v>107.92083600000001</v>
      </c>
    </row>
    <row r="2035" spans="2:11" x14ac:dyDescent="0.2">
      <c r="B2035" s="21" t="str">
        <f t="shared" si="31"/>
        <v>BramptonWind2025RCP8.5</v>
      </c>
      <c r="C2035" t="s">
        <v>274</v>
      </c>
      <c r="D2035" t="s">
        <v>1</v>
      </c>
      <c r="E2035" s="144" t="s">
        <v>191</v>
      </c>
      <c r="F2035" s="144">
        <v>2025</v>
      </c>
      <c r="G2035" s="147">
        <v>81.624590851018425</v>
      </c>
      <c r="H2035" s="147">
        <v>87.988230000000001</v>
      </c>
      <c r="I2035" s="147">
        <v>94.708133333333322</v>
      </c>
      <c r="J2035" s="147">
        <v>101.41146133333335</v>
      </c>
      <c r="K2035" s="147">
        <v>108.110152</v>
      </c>
    </row>
    <row r="2036" spans="2:11" x14ac:dyDescent="0.2">
      <c r="B2036" s="21" t="str">
        <f t="shared" si="31"/>
        <v>BramptonWind2030RCP8.5</v>
      </c>
      <c r="C2036" t="s">
        <v>274</v>
      </c>
      <c r="D2036" t="s">
        <v>1</v>
      </c>
      <c r="E2036" s="144" t="s">
        <v>191</v>
      </c>
      <c r="F2036" s="144">
        <v>2030</v>
      </c>
      <c r="G2036" s="147">
        <v>81.684113572975477</v>
      </c>
      <c r="H2036" s="147">
        <v>88.075649999999996</v>
      </c>
      <c r="I2036" s="147">
        <v>94.833466666666666</v>
      </c>
      <c r="J2036" s="147">
        <v>101.56903666666668</v>
      </c>
      <c r="K2036" s="147">
        <v>108.299468</v>
      </c>
    </row>
    <row r="2037" spans="2:11" x14ac:dyDescent="0.2">
      <c r="B2037" s="21" t="str">
        <f t="shared" si="31"/>
        <v>BramptonWind2035RCP8.5</v>
      </c>
      <c r="C2037" t="s">
        <v>274</v>
      </c>
      <c r="D2037" t="s">
        <v>1</v>
      </c>
      <c r="E2037" s="144" t="s">
        <v>191</v>
      </c>
      <c r="F2037" s="144">
        <v>2035</v>
      </c>
      <c r="G2037" s="147">
        <v>81.743636294932543</v>
      </c>
      <c r="H2037" s="147">
        <v>88.163069999999991</v>
      </c>
      <c r="I2037" s="147">
        <v>94.958799999999997</v>
      </c>
      <c r="J2037" s="147">
        <v>101.72661200000002</v>
      </c>
      <c r="K2037" s="147">
        <v>108.488784</v>
      </c>
    </row>
    <row r="2038" spans="2:11" x14ac:dyDescent="0.2">
      <c r="B2038" s="21" t="str">
        <f t="shared" si="31"/>
        <v>BramptonWind2040RCP8.5</v>
      </c>
      <c r="C2038" t="s">
        <v>274</v>
      </c>
      <c r="D2038" t="s">
        <v>1</v>
      </c>
      <c r="E2038" s="144" t="s">
        <v>191</v>
      </c>
      <c r="F2038" s="144">
        <v>2040</v>
      </c>
      <c r="G2038" s="147">
        <v>81.85185942576355</v>
      </c>
      <c r="H2038" s="147">
        <v>88.294199999999989</v>
      </c>
      <c r="I2038" s="147">
        <v>95.118600000000001</v>
      </c>
      <c r="J2038" s="147">
        <v>101.91100866666667</v>
      </c>
      <c r="K2038" s="147">
        <v>108.69953199999999</v>
      </c>
    </row>
    <row r="2039" spans="2:11" x14ac:dyDescent="0.2">
      <c r="B2039" s="21" t="str">
        <f t="shared" si="31"/>
        <v>BramptonWind2045RCP8.5</v>
      </c>
      <c r="C2039" t="s">
        <v>274</v>
      </c>
      <c r="D2039" t="s">
        <v>1</v>
      </c>
      <c r="E2039" s="144" t="s">
        <v>191</v>
      </c>
      <c r="F2039" s="144">
        <v>2045</v>
      </c>
      <c r="G2039" s="147">
        <v>81.960082556594571</v>
      </c>
      <c r="H2039" s="147">
        <v>88.425329999999988</v>
      </c>
      <c r="I2039" s="147">
        <v>95.278400000000005</v>
      </c>
      <c r="J2039" s="147">
        <v>102.09540533333335</v>
      </c>
      <c r="K2039" s="147">
        <v>108.91028</v>
      </c>
    </row>
    <row r="2040" spans="2:11" x14ac:dyDescent="0.2">
      <c r="B2040" s="21" t="str">
        <f t="shared" si="31"/>
        <v>BramptonWind2050RCP8.5</v>
      </c>
      <c r="C2040" t="s">
        <v>274</v>
      </c>
      <c r="D2040" t="s">
        <v>1</v>
      </c>
      <c r="E2040" s="144" t="s">
        <v>191</v>
      </c>
      <c r="F2040" s="144">
        <v>2050</v>
      </c>
      <c r="G2040" s="147">
        <v>82.246873853296748</v>
      </c>
      <c r="H2040" s="147">
        <v>88.807063999999997</v>
      </c>
      <c r="I2040" s="147">
        <v>95.77973333333334</v>
      </c>
      <c r="J2040" s="147">
        <v>102.69553266666668</v>
      </c>
      <c r="K2040" s="147">
        <v>109.613964</v>
      </c>
    </row>
    <row r="2041" spans="2:11" x14ac:dyDescent="0.2">
      <c r="B2041" s="21" t="str">
        <f t="shared" si="31"/>
        <v>BramptonWind2055RCP8.5</v>
      </c>
      <c r="C2041" t="s">
        <v>274</v>
      </c>
      <c r="D2041" t="s">
        <v>1</v>
      </c>
      <c r="E2041" s="144" t="s">
        <v>191</v>
      </c>
      <c r="F2041" s="144">
        <v>2055</v>
      </c>
      <c r="G2041" s="147">
        <v>82.425442019167903</v>
      </c>
      <c r="H2041" s="147">
        <v>89.057667999999993</v>
      </c>
      <c r="I2041" s="147">
        <v>96.121266666666671</v>
      </c>
      <c r="J2041" s="147">
        <v>103.11126333333335</v>
      </c>
      <c r="K2041" s="147">
        <v>110.1069</v>
      </c>
    </row>
    <row r="2042" spans="2:11" x14ac:dyDescent="0.2">
      <c r="B2042" s="21" t="str">
        <f t="shared" si="31"/>
        <v>BramptonWind2060RCP8.5</v>
      </c>
      <c r="C2042" t="s">
        <v>274</v>
      </c>
      <c r="D2042" t="s">
        <v>1</v>
      </c>
      <c r="E2042" s="144" t="s">
        <v>191</v>
      </c>
      <c r="F2042" s="144">
        <v>2060</v>
      </c>
      <c r="G2042" s="147">
        <v>82.885390325199694</v>
      </c>
      <c r="H2042" s="147">
        <v>89.669607999999997</v>
      </c>
      <c r="I2042" s="147">
        <v>96.923400000000001</v>
      </c>
      <c r="J2042" s="147">
        <v>104.07347866666669</v>
      </c>
      <c r="K2042" s="147">
        <v>111.235652</v>
      </c>
    </row>
    <row r="2043" spans="2:11" x14ac:dyDescent="0.2">
      <c r="B2043" s="21" t="str">
        <f t="shared" si="31"/>
        <v>BramptonWind2065RCP8.5</v>
      </c>
      <c r="C2043" t="s">
        <v>274</v>
      </c>
      <c r="D2043" t="s">
        <v>1</v>
      </c>
      <c r="E2043" s="144" t="s">
        <v>191</v>
      </c>
      <c r="F2043" s="144">
        <v>2065</v>
      </c>
      <c r="G2043" s="147">
        <v>83.166770465360329</v>
      </c>
      <c r="H2043" s="147">
        <v>90.030944000000005</v>
      </c>
      <c r="I2043" s="147">
        <v>97.384</v>
      </c>
      <c r="J2043" s="147">
        <v>104.61996333333336</v>
      </c>
      <c r="K2043" s="147">
        <v>111.87146799999999</v>
      </c>
    </row>
    <row r="2044" spans="2:11" x14ac:dyDescent="0.2">
      <c r="B2044" s="21" t="str">
        <f t="shared" si="31"/>
        <v>BramptonWind2070RCP8.5</v>
      </c>
      <c r="C2044" t="s">
        <v>274</v>
      </c>
      <c r="D2044" t="s">
        <v>1</v>
      </c>
      <c r="E2044" s="144" t="s">
        <v>191</v>
      </c>
      <c r="F2044" s="144">
        <v>2070</v>
      </c>
      <c r="G2044" s="147">
        <v>83.607779723496691</v>
      </c>
      <c r="H2044" s="147">
        <v>90.622485999999995</v>
      </c>
      <c r="I2044" s="147">
        <v>98.164199999999994</v>
      </c>
      <c r="J2044" s="147">
        <v>105.55871000000002</v>
      </c>
      <c r="K2044" s="147">
        <v>112.97521599999999</v>
      </c>
    </row>
    <row r="2045" spans="2:11" x14ac:dyDescent="0.2">
      <c r="B2045" s="21" t="str">
        <f t="shared" si="31"/>
        <v>BramptonWind2075RCP8.5</v>
      </c>
      <c r="C2045" t="s">
        <v>274</v>
      </c>
      <c r="D2045" t="s">
        <v>1</v>
      </c>
      <c r="E2045" s="144" t="s">
        <v>191</v>
      </c>
      <c r="F2045" s="144">
        <v>2075</v>
      </c>
      <c r="G2045" s="147">
        <v>83.767408841472431</v>
      </c>
      <c r="H2045" s="147">
        <v>90.852692000000005</v>
      </c>
      <c r="I2045" s="147">
        <v>98.483800000000002</v>
      </c>
      <c r="J2045" s="147">
        <v>105.95097200000001</v>
      </c>
      <c r="K2045" s="147">
        <v>113.44314799999999</v>
      </c>
    </row>
    <row r="2046" spans="2:11" x14ac:dyDescent="0.2">
      <c r="B2046" s="21" t="str">
        <f t="shared" si="31"/>
        <v>BramptonWind2080RCP8.5</v>
      </c>
      <c r="C2046" t="s">
        <v>274</v>
      </c>
      <c r="D2046" t="s">
        <v>1</v>
      </c>
      <c r="E2046" s="144" t="s">
        <v>191</v>
      </c>
      <c r="F2046" s="144">
        <v>2080</v>
      </c>
      <c r="G2046" s="147">
        <v>83.927037959448171</v>
      </c>
      <c r="H2046" s="147">
        <v>91.082898</v>
      </c>
      <c r="I2046" s="147">
        <v>98.803399999999996</v>
      </c>
      <c r="J2046" s="147">
        <v>106.34323400000001</v>
      </c>
      <c r="K2046" s="147">
        <v>113.91107999999998</v>
      </c>
    </row>
    <row r="2047" spans="2:11" x14ac:dyDescent="0.2">
      <c r="B2047" s="21" t="str">
        <f t="shared" si="31"/>
        <v>BramptonWind2085RCP8.5</v>
      </c>
      <c r="C2047" t="s">
        <v>274</v>
      </c>
      <c r="D2047" t="s">
        <v>1</v>
      </c>
      <c r="E2047" s="144" t="s">
        <v>191</v>
      </c>
      <c r="F2047" s="144">
        <v>2085</v>
      </c>
      <c r="G2047" s="147">
        <v>84.182715106036426</v>
      </c>
      <c r="H2047" s="147">
        <v>91.415094000000011</v>
      </c>
      <c r="I2047" s="147">
        <v>99.231099999999998</v>
      </c>
      <c r="J2047" s="147">
        <v>106.85619200000001</v>
      </c>
      <c r="K2047" s="147">
        <v>114.51117599999999</v>
      </c>
    </row>
    <row r="2048" spans="2:11" x14ac:dyDescent="0.2">
      <c r="B2048" s="21" t="str">
        <f t="shared" si="31"/>
        <v>BramptonWind2090RCP8.5</v>
      </c>
      <c r="C2048" t="s">
        <v>274</v>
      </c>
      <c r="D2048" t="s">
        <v>1</v>
      </c>
      <c r="E2048" s="144" t="s">
        <v>191</v>
      </c>
      <c r="F2048" s="144">
        <v>2090</v>
      </c>
      <c r="G2048" s="147">
        <v>84.438392252624681</v>
      </c>
      <c r="H2048" s="147">
        <v>91.747290000000007</v>
      </c>
      <c r="I2048" s="147">
        <v>99.658799999999999</v>
      </c>
      <c r="J2048" s="147">
        <v>107.36915</v>
      </c>
      <c r="K2048" s="147">
        <v>115.111272</v>
      </c>
    </row>
    <row r="2049" spans="2:11" x14ac:dyDescent="0.2">
      <c r="B2049" s="21" t="str">
        <f t="shared" si="31"/>
        <v>BramptonWind2095RCP8.5</v>
      </c>
      <c r="C2049" t="s">
        <v>274</v>
      </c>
      <c r="D2049" t="s">
        <v>1</v>
      </c>
      <c r="E2049" s="144" t="s">
        <v>191</v>
      </c>
      <c r="F2049" s="144">
        <v>2095</v>
      </c>
      <c r="G2049" s="147">
        <v>84.438392252624681</v>
      </c>
      <c r="H2049" s="147">
        <v>91.747290000000007</v>
      </c>
      <c r="I2049" s="147">
        <v>99.658799999999999</v>
      </c>
      <c r="J2049" s="147">
        <v>107.36915</v>
      </c>
      <c r="K2049" s="147">
        <v>115.111272</v>
      </c>
    </row>
    <row r="2050" spans="2:11" x14ac:dyDescent="0.2">
      <c r="B2050" s="21" t="str">
        <f t="shared" si="31"/>
        <v>BramptonWind2100RCP8.5</v>
      </c>
      <c r="C2050" t="s">
        <v>274</v>
      </c>
      <c r="D2050" t="s">
        <v>1</v>
      </c>
      <c r="E2050" s="144" t="s">
        <v>191</v>
      </c>
      <c r="F2050" s="144">
        <v>2100</v>
      </c>
      <c r="G2050" s="147">
        <v>84.438392252624681</v>
      </c>
      <c r="H2050" s="147">
        <v>91.747290000000007</v>
      </c>
      <c r="I2050" s="147">
        <v>99.658799999999999</v>
      </c>
      <c r="J2050" s="147">
        <v>107.36915</v>
      </c>
      <c r="K2050" s="147">
        <v>115.111272</v>
      </c>
    </row>
    <row r="2051" spans="2:11" x14ac:dyDescent="0.2">
      <c r="B2051" s="21" t="str">
        <f t="shared" si="31"/>
        <v>BrantfordIce Accretion2023RCP4.5</v>
      </c>
      <c r="C2051" t="s">
        <v>275</v>
      </c>
      <c r="D2051" t="s">
        <v>486</v>
      </c>
      <c r="E2051" s="144" t="s">
        <v>193</v>
      </c>
      <c r="F2051" s="144">
        <v>2023</v>
      </c>
      <c r="G2051" s="147">
        <v>20.54137734037279</v>
      </c>
      <c r="H2051" s="147">
        <v>24.626099999999997</v>
      </c>
      <c r="I2051" s="147">
        <v>29.82</v>
      </c>
      <c r="J2051" s="147">
        <v>33.764400000000002</v>
      </c>
      <c r="K2051" s="147">
        <v>37.724399999999996</v>
      </c>
    </row>
    <row r="2052" spans="2:11" x14ac:dyDescent="0.2">
      <c r="B2052" s="21" t="str">
        <f t="shared" si="31"/>
        <v>BrantfordIce Accretion2025RCP4.5</v>
      </c>
      <c r="C2052" t="s">
        <v>275</v>
      </c>
      <c r="D2052" t="s">
        <v>486</v>
      </c>
      <c r="E2052" s="144" t="s">
        <v>193</v>
      </c>
      <c r="F2052" s="144">
        <v>2025</v>
      </c>
      <c r="G2052" s="147">
        <v>20.437000422992845</v>
      </c>
      <c r="H2052" s="147">
        <v>24.514049999999997</v>
      </c>
      <c r="I2052" s="147">
        <v>29.695</v>
      </c>
      <c r="J2052" s="147">
        <v>33.634450000000001</v>
      </c>
      <c r="K2052" s="147">
        <v>37.585799999999992</v>
      </c>
    </row>
    <row r="2053" spans="2:11" x14ac:dyDescent="0.2">
      <c r="B2053" s="21" t="str">
        <f t="shared" si="31"/>
        <v>BrantfordIce Accretion2030RCP4.5</v>
      </c>
      <c r="C2053" t="s">
        <v>275</v>
      </c>
      <c r="D2053" t="s">
        <v>486</v>
      </c>
      <c r="E2053" s="144" t="s">
        <v>193</v>
      </c>
      <c r="F2053" s="144">
        <v>2030</v>
      </c>
      <c r="G2053" s="147">
        <v>20.332623505612904</v>
      </c>
      <c r="H2053" s="147">
        <v>24.401999999999997</v>
      </c>
      <c r="I2053" s="147">
        <v>29.57</v>
      </c>
      <c r="J2053" s="147">
        <v>33.5045</v>
      </c>
      <c r="K2053" s="147">
        <v>37.447199999999995</v>
      </c>
    </row>
    <row r="2054" spans="2:11" x14ac:dyDescent="0.2">
      <c r="B2054" s="21" t="str">
        <f t="shared" si="31"/>
        <v>BrantfordIce Accretion2035RCP4.5</v>
      </c>
      <c r="C2054" t="s">
        <v>275</v>
      </c>
      <c r="D2054" t="s">
        <v>486</v>
      </c>
      <c r="E2054" s="144" t="s">
        <v>193</v>
      </c>
      <c r="F2054" s="144">
        <v>2035</v>
      </c>
      <c r="G2054" s="147">
        <v>20.228246588232963</v>
      </c>
      <c r="H2054" s="147">
        <v>24.289949999999997</v>
      </c>
      <c r="I2054" s="147">
        <v>29.445</v>
      </c>
      <c r="J2054" s="147">
        <v>33.374549999999999</v>
      </c>
      <c r="K2054" s="147">
        <v>37.308599999999998</v>
      </c>
    </row>
    <row r="2055" spans="2:11" x14ac:dyDescent="0.2">
      <c r="B2055" s="21" t="str">
        <f t="shared" si="31"/>
        <v>BrantfordIce Accretion2040RCP4.5</v>
      </c>
      <c r="C2055" t="s">
        <v>275</v>
      </c>
      <c r="D2055" t="s">
        <v>486</v>
      </c>
      <c r="E2055" s="144" t="s">
        <v>193</v>
      </c>
      <c r="F2055" s="144">
        <v>2040</v>
      </c>
      <c r="G2055" s="147">
        <v>20.123869670853018</v>
      </c>
      <c r="H2055" s="147">
        <v>24.177899999999998</v>
      </c>
      <c r="I2055" s="147">
        <v>29.32</v>
      </c>
      <c r="J2055" s="147">
        <v>33.244599999999998</v>
      </c>
      <c r="K2055" s="147">
        <v>37.169999999999995</v>
      </c>
    </row>
    <row r="2056" spans="2:11" x14ac:dyDescent="0.2">
      <c r="B2056" s="21" t="str">
        <f t="shared" si="31"/>
        <v>BrantfordIce Accretion2045RCP4.5</v>
      </c>
      <c r="C2056" t="s">
        <v>275</v>
      </c>
      <c r="D2056" t="s">
        <v>486</v>
      </c>
      <c r="E2056" s="144" t="s">
        <v>193</v>
      </c>
      <c r="F2056" s="144">
        <v>2045</v>
      </c>
      <c r="G2056" s="147">
        <v>20.019492753473074</v>
      </c>
      <c r="H2056" s="147">
        <v>24.065849999999998</v>
      </c>
      <c r="I2056" s="147">
        <v>29.195</v>
      </c>
      <c r="J2056" s="147">
        <v>33.114649999999997</v>
      </c>
      <c r="K2056" s="147">
        <v>37.031399999999991</v>
      </c>
    </row>
    <row r="2057" spans="2:11" x14ac:dyDescent="0.2">
      <c r="B2057" s="21" t="str">
        <f t="shared" si="31"/>
        <v>BrantfordIce Accretion2050RCP4.5</v>
      </c>
      <c r="C2057" t="s">
        <v>275</v>
      </c>
      <c r="D2057" t="s">
        <v>486</v>
      </c>
      <c r="E2057" s="144" t="s">
        <v>193</v>
      </c>
      <c r="F2057" s="144">
        <v>2050</v>
      </c>
      <c r="G2057" s="147">
        <v>19.635385697514884</v>
      </c>
      <c r="H2057" s="147">
        <v>23.650019999999998</v>
      </c>
      <c r="I2057" s="147">
        <v>28.740000000000002</v>
      </c>
      <c r="J2057" s="147">
        <v>32.625360000000001</v>
      </c>
      <c r="K2057" s="147">
        <v>36.507239999999996</v>
      </c>
    </row>
    <row r="2058" spans="2:11" x14ac:dyDescent="0.2">
      <c r="B2058" s="21" t="str">
        <f t="shared" si="31"/>
        <v>BrantfordIce Accretion2055RCP4.5</v>
      </c>
      <c r="C2058" t="s">
        <v>275</v>
      </c>
      <c r="D2058" t="s">
        <v>486</v>
      </c>
      <c r="E2058" s="144" t="s">
        <v>193</v>
      </c>
      <c r="F2058" s="144">
        <v>2055</v>
      </c>
      <c r="G2058" s="147">
        <v>19.35565555893664</v>
      </c>
      <c r="H2058" s="147">
        <v>23.346239999999998</v>
      </c>
      <c r="I2058" s="147">
        <v>28.41</v>
      </c>
      <c r="J2058" s="147">
        <v>32.266019999999997</v>
      </c>
      <c r="K2058" s="147">
        <v>36.121679999999998</v>
      </c>
    </row>
    <row r="2059" spans="2:11" x14ac:dyDescent="0.2">
      <c r="B2059" s="21" t="str">
        <f t="shared" si="31"/>
        <v>BrantfordIce Accretion2060RCP4.5</v>
      </c>
      <c r="C2059" t="s">
        <v>275</v>
      </c>
      <c r="D2059" t="s">
        <v>486</v>
      </c>
      <c r="E2059" s="144" t="s">
        <v>193</v>
      </c>
      <c r="F2059" s="144">
        <v>2060</v>
      </c>
      <c r="G2059" s="147">
        <v>19.075925420358391</v>
      </c>
      <c r="H2059" s="147">
        <v>23.042459999999998</v>
      </c>
      <c r="I2059" s="147">
        <v>28.080000000000002</v>
      </c>
      <c r="J2059" s="147">
        <v>31.906679999999998</v>
      </c>
      <c r="K2059" s="147">
        <v>35.736119999999993</v>
      </c>
    </row>
    <row r="2060" spans="2:11" x14ac:dyDescent="0.2">
      <c r="B2060" s="21" t="str">
        <f t="shared" ref="B2060:B2123" si="32">C2060&amp;D2060&amp;F2060&amp;E2060</f>
        <v>BrantfordIce Accretion2065RCP4.5</v>
      </c>
      <c r="C2060" t="s">
        <v>275</v>
      </c>
      <c r="D2060" t="s">
        <v>486</v>
      </c>
      <c r="E2060" s="144" t="s">
        <v>193</v>
      </c>
      <c r="F2060" s="144">
        <v>2065</v>
      </c>
      <c r="G2060" s="147">
        <v>18.796195281780147</v>
      </c>
      <c r="H2060" s="147">
        <v>22.738679999999999</v>
      </c>
      <c r="I2060" s="147">
        <v>27.75</v>
      </c>
      <c r="J2060" s="147">
        <v>31.547339999999998</v>
      </c>
      <c r="K2060" s="147">
        <v>35.350559999999994</v>
      </c>
    </row>
    <row r="2061" spans="2:11" x14ac:dyDescent="0.2">
      <c r="B2061" s="21" t="str">
        <f t="shared" si="32"/>
        <v>BrantfordIce Accretion2070RCP4.5</v>
      </c>
      <c r="C2061" t="s">
        <v>275</v>
      </c>
      <c r="D2061" t="s">
        <v>486</v>
      </c>
      <c r="E2061" s="144" t="s">
        <v>193</v>
      </c>
      <c r="F2061" s="144">
        <v>2070</v>
      </c>
      <c r="G2061" s="147">
        <v>18.516465143201899</v>
      </c>
      <c r="H2061" s="147">
        <v>22.434899999999999</v>
      </c>
      <c r="I2061" s="147">
        <v>27.42</v>
      </c>
      <c r="J2061" s="147">
        <v>31.187999999999999</v>
      </c>
      <c r="K2061" s="147">
        <v>34.964999999999996</v>
      </c>
    </row>
    <row r="2062" spans="2:11" x14ac:dyDescent="0.2">
      <c r="B2062" s="21" t="str">
        <f t="shared" si="32"/>
        <v>BrantfordIce Accretion2075RCP4.5</v>
      </c>
      <c r="C2062" t="s">
        <v>275</v>
      </c>
      <c r="D2062" t="s">
        <v>486</v>
      </c>
      <c r="E2062" s="144" t="s">
        <v>193</v>
      </c>
      <c r="F2062" s="144">
        <v>2075</v>
      </c>
      <c r="G2062" s="147">
        <v>18.426005148139282</v>
      </c>
      <c r="H2062" s="147">
        <v>22.35605</v>
      </c>
      <c r="I2062" s="147">
        <v>27.35</v>
      </c>
      <c r="J2062" s="147">
        <v>31.12585</v>
      </c>
      <c r="K2062" s="147">
        <v>34.901999999999994</v>
      </c>
    </row>
    <row r="2063" spans="2:11" x14ac:dyDescent="0.2">
      <c r="B2063" s="21" t="str">
        <f t="shared" si="32"/>
        <v>BrantfordIce Accretion2080RCP4.5</v>
      </c>
      <c r="C2063" t="s">
        <v>275</v>
      </c>
      <c r="D2063" t="s">
        <v>486</v>
      </c>
      <c r="E2063" s="144" t="s">
        <v>193</v>
      </c>
      <c r="F2063" s="144">
        <v>2080</v>
      </c>
      <c r="G2063" s="147">
        <v>18.335545153076662</v>
      </c>
      <c r="H2063" s="147">
        <v>22.277200000000001</v>
      </c>
      <c r="I2063" s="147">
        <v>27.28</v>
      </c>
      <c r="J2063" s="147">
        <v>31.063700000000001</v>
      </c>
      <c r="K2063" s="147">
        <v>34.838999999999999</v>
      </c>
    </row>
    <row r="2064" spans="2:11" x14ac:dyDescent="0.2">
      <c r="B2064" s="21" t="str">
        <f t="shared" si="32"/>
        <v>BrantfordIce Accretion2085RCP4.5</v>
      </c>
      <c r="C2064" t="s">
        <v>275</v>
      </c>
      <c r="D2064" t="s">
        <v>486</v>
      </c>
      <c r="E2064" s="144" t="s">
        <v>193</v>
      </c>
      <c r="F2064" s="144">
        <v>2085</v>
      </c>
      <c r="G2064" s="147">
        <v>18.245085158014046</v>
      </c>
      <c r="H2064" s="147">
        <v>22.198349999999998</v>
      </c>
      <c r="I2064" s="147">
        <v>27.21</v>
      </c>
      <c r="J2064" s="147">
        <v>31.001550000000002</v>
      </c>
      <c r="K2064" s="147">
        <v>34.775999999999996</v>
      </c>
    </row>
    <row r="2065" spans="2:11" x14ac:dyDescent="0.2">
      <c r="B2065" s="21" t="str">
        <f t="shared" si="32"/>
        <v>BrantfordIce Accretion2090RCP4.5</v>
      </c>
      <c r="C2065" t="s">
        <v>275</v>
      </c>
      <c r="D2065" t="s">
        <v>486</v>
      </c>
      <c r="E2065" s="144" t="s">
        <v>193</v>
      </c>
      <c r="F2065" s="144">
        <v>2090</v>
      </c>
      <c r="G2065" s="147">
        <v>18.154625162951429</v>
      </c>
      <c r="H2065" s="147">
        <v>22.119499999999999</v>
      </c>
      <c r="I2065" s="147">
        <v>27.14</v>
      </c>
      <c r="J2065" s="147">
        <v>30.939399999999999</v>
      </c>
      <c r="K2065" s="147">
        <v>34.712999999999994</v>
      </c>
    </row>
    <row r="2066" spans="2:11" x14ac:dyDescent="0.2">
      <c r="B2066" s="21" t="str">
        <f t="shared" si="32"/>
        <v>BrantfordIce Accretion2095RCP4.5</v>
      </c>
      <c r="C2066" t="s">
        <v>275</v>
      </c>
      <c r="D2066" t="s">
        <v>486</v>
      </c>
      <c r="E2066" s="144" t="s">
        <v>193</v>
      </c>
      <c r="F2066" s="144">
        <v>2095</v>
      </c>
      <c r="G2066" s="147">
        <v>18.06416516788881</v>
      </c>
      <c r="H2066" s="147">
        <v>22.040649999999999</v>
      </c>
      <c r="I2066" s="147">
        <v>27.07</v>
      </c>
      <c r="J2066" s="147">
        <v>30.87725</v>
      </c>
      <c r="K2066" s="147">
        <v>34.65</v>
      </c>
    </row>
    <row r="2067" spans="2:11" x14ac:dyDescent="0.2">
      <c r="B2067" s="21" t="str">
        <f t="shared" si="32"/>
        <v>BrantfordIce Accretion2100RCP4.5</v>
      </c>
      <c r="C2067" t="s">
        <v>275</v>
      </c>
      <c r="D2067" t="s">
        <v>486</v>
      </c>
      <c r="E2067" s="144" t="s">
        <v>193</v>
      </c>
      <c r="F2067" s="144">
        <v>2100</v>
      </c>
      <c r="G2067" s="147">
        <v>17.973705172826193</v>
      </c>
      <c r="H2067" s="147">
        <v>21.9618</v>
      </c>
      <c r="I2067" s="147">
        <v>27</v>
      </c>
      <c r="J2067" s="147">
        <v>30.815100000000001</v>
      </c>
      <c r="K2067" s="147">
        <v>34.586999999999996</v>
      </c>
    </row>
    <row r="2068" spans="2:11" x14ac:dyDescent="0.2">
      <c r="B2068" s="21" t="str">
        <f t="shared" si="32"/>
        <v>BrantfordIce Accretion2023RCP6.0</v>
      </c>
      <c r="C2068" t="s">
        <v>275</v>
      </c>
      <c r="D2068" t="s">
        <v>486</v>
      </c>
      <c r="E2068" s="144" t="s">
        <v>192</v>
      </c>
      <c r="F2068" s="144">
        <v>2023</v>
      </c>
      <c r="G2068" s="147">
        <v>20.54137734037279</v>
      </c>
      <c r="H2068" s="147">
        <v>24.626099999999997</v>
      </c>
      <c r="I2068" s="147">
        <v>29.82</v>
      </c>
      <c r="J2068" s="147">
        <v>33.764400000000002</v>
      </c>
      <c r="K2068" s="147">
        <v>37.724399999999996</v>
      </c>
    </row>
    <row r="2069" spans="2:11" x14ac:dyDescent="0.2">
      <c r="B2069" s="21" t="str">
        <f t="shared" si="32"/>
        <v>BrantfordIce Accretion2025RCP6.0</v>
      </c>
      <c r="C2069" t="s">
        <v>275</v>
      </c>
      <c r="D2069" t="s">
        <v>486</v>
      </c>
      <c r="E2069" s="144" t="s">
        <v>192</v>
      </c>
      <c r="F2069" s="144">
        <v>2025</v>
      </c>
      <c r="G2069" s="147">
        <v>20.437000422992845</v>
      </c>
      <c r="H2069" s="147">
        <v>24.514049999999997</v>
      </c>
      <c r="I2069" s="147">
        <v>29.695</v>
      </c>
      <c r="J2069" s="147">
        <v>33.634450000000001</v>
      </c>
      <c r="K2069" s="147">
        <v>37.585799999999992</v>
      </c>
    </row>
    <row r="2070" spans="2:11" x14ac:dyDescent="0.2">
      <c r="B2070" s="21" t="str">
        <f t="shared" si="32"/>
        <v>BrantfordIce Accretion2030RCP6.0</v>
      </c>
      <c r="C2070" t="s">
        <v>275</v>
      </c>
      <c r="D2070" t="s">
        <v>486</v>
      </c>
      <c r="E2070" s="144" t="s">
        <v>192</v>
      </c>
      <c r="F2070" s="144">
        <v>2030</v>
      </c>
      <c r="G2070" s="147">
        <v>20.332623505612904</v>
      </c>
      <c r="H2070" s="147">
        <v>24.401999999999997</v>
      </c>
      <c r="I2070" s="147">
        <v>29.57</v>
      </c>
      <c r="J2070" s="147">
        <v>33.5045</v>
      </c>
      <c r="K2070" s="147">
        <v>37.447199999999995</v>
      </c>
    </row>
    <row r="2071" spans="2:11" x14ac:dyDescent="0.2">
      <c r="B2071" s="21" t="str">
        <f t="shared" si="32"/>
        <v>BrantfordIce Accretion2035RCP6.0</v>
      </c>
      <c r="C2071" t="s">
        <v>275</v>
      </c>
      <c r="D2071" t="s">
        <v>486</v>
      </c>
      <c r="E2071" s="144" t="s">
        <v>192</v>
      </c>
      <c r="F2071" s="144">
        <v>2035</v>
      </c>
      <c r="G2071" s="147">
        <v>20.228246588232963</v>
      </c>
      <c r="H2071" s="147">
        <v>24.289949999999997</v>
      </c>
      <c r="I2071" s="147">
        <v>29.445</v>
      </c>
      <c r="J2071" s="147">
        <v>33.374549999999999</v>
      </c>
      <c r="K2071" s="147">
        <v>37.308599999999998</v>
      </c>
    </row>
    <row r="2072" spans="2:11" x14ac:dyDescent="0.2">
      <c r="B2072" s="21" t="str">
        <f t="shared" si="32"/>
        <v>BrantfordIce Accretion2040RCP6.0</v>
      </c>
      <c r="C2072" t="s">
        <v>275</v>
      </c>
      <c r="D2072" t="s">
        <v>486</v>
      </c>
      <c r="E2072" s="144" t="s">
        <v>192</v>
      </c>
      <c r="F2072" s="144">
        <v>2040</v>
      </c>
      <c r="G2072" s="147">
        <v>20.123869670853018</v>
      </c>
      <c r="H2072" s="147">
        <v>24.177899999999998</v>
      </c>
      <c r="I2072" s="147">
        <v>29.32</v>
      </c>
      <c r="J2072" s="147">
        <v>33.244599999999998</v>
      </c>
      <c r="K2072" s="147">
        <v>37.169999999999995</v>
      </c>
    </row>
    <row r="2073" spans="2:11" x14ac:dyDescent="0.2">
      <c r="B2073" s="21" t="str">
        <f t="shared" si="32"/>
        <v>BrantfordIce Accretion2045RCP6.0</v>
      </c>
      <c r="C2073" t="s">
        <v>275</v>
      </c>
      <c r="D2073" t="s">
        <v>486</v>
      </c>
      <c r="E2073" s="144" t="s">
        <v>192</v>
      </c>
      <c r="F2073" s="144">
        <v>2045</v>
      </c>
      <c r="G2073" s="147">
        <v>20.019492753473074</v>
      </c>
      <c r="H2073" s="147">
        <v>24.065849999999998</v>
      </c>
      <c r="I2073" s="147">
        <v>29.195</v>
      </c>
      <c r="J2073" s="147">
        <v>33.114649999999997</v>
      </c>
      <c r="K2073" s="147">
        <v>37.031399999999991</v>
      </c>
    </row>
    <row r="2074" spans="2:11" x14ac:dyDescent="0.2">
      <c r="B2074" s="21" t="str">
        <f t="shared" si="32"/>
        <v>BrantfordIce Accretion2050RCP6.0</v>
      </c>
      <c r="C2074" t="s">
        <v>275</v>
      </c>
      <c r="D2074" t="s">
        <v>486</v>
      </c>
      <c r="E2074" s="144" t="s">
        <v>192</v>
      </c>
      <c r="F2074" s="144">
        <v>2050</v>
      </c>
      <c r="G2074" s="147">
        <v>19.635385697514884</v>
      </c>
      <c r="H2074" s="147">
        <v>23.650019999999998</v>
      </c>
      <c r="I2074" s="147">
        <v>28.740000000000002</v>
      </c>
      <c r="J2074" s="147">
        <v>32.625360000000001</v>
      </c>
      <c r="K2074" s="147">
        <v>36.507239999999996</v>
      </c>
    </row>
    <row r="2075" spans="2:11" x14ac:dyDescent="0.2">
      <c r="B2075" s="21" t="str">
        <f t="shared" si="32"/>
        <v>BrantfordIce Accretion2055RCP6.0</v>
      </c>
      <c r="C2075" t="s">
        <v>275</v>
      </c>
      <c r="D2075" t="s">
        <v>486</v>
      </c>
      <c r="E2075" s="144" t="s">
        <v>192</v>
      </c>
      <c r="F2075" s="144">
        <v>2055</v>
      </c>
      <c r="G2075" s="147">
        <v>19.35565555893664</v>
      </c>
      <c r="H2075" s="147">
        <v>23.346239999999998</v>
      </c>
      <c r="I2075" s="147">
        <v>28.41</v>
      </c>
      <c r="J2075" s="147">
        <v>32.266019999999997</v>
      </c>
      <c r="K2075" s="147">
        <v>36.121679999999998</v>
      </c>
    </row>
    <row r="2076" spans="2:11" x14ac:dyDescent="0.2">
      <c r="B2076" s="21" t="str">
        <f t="shared" si="32"/>
        <v>BrantfordIce Accretion2060RCP6.0</v>
      </c>
      <c r="C2076" t="s">
        <v>275</v>
      </c>
      <c r="D2076" t="s">
        <v>486</v>
      </c>
      <c r="E2076" s="144" t="s">
        <v>192</v>
      </c>
      <c r="F2076" s="144">
        <v>2060</v>
      </c>
      <c r="G2076" s="147">
        <v>19.075925420358391</v>
      </c>
      <c r="H2076" s="147">
        <v>23.042459999999998</v>
      </c>
      <c r="I2076" s="147">
        <v>28.080000000000002</v>
      </c>
      <c r="J2076" s="147">
        <v>31.906679999999998</v>
      </c>
      <c r="K2076" s="147">
        <v>35.736119999999993</v>
      </c>
    </row>
    <row r="2077" spans="2:11" x14ac:dyDescent="0.2">
      <c r="B2077" s="21" t="str">
        <f t="shared" si="32"/>
        <v>BrantfordIce Accretion2065RCP6.0</v>
      </c>
      <c r="C2077" t="s">
        <v>275</v>
      </c>
      <c r="D2077" t="s">
        <v>486</v>
      </c>
      <c r="E2077" s="144" t="s">
        <v>192</v>
      </c>
      <c r="F2077" s="144">
        <v>2065</v>
      </c>
      <c r="G2077" s="147">
        <v>18.796195281780147</v>
      </c>
      <c r="H2077" s="147">
        <v>22.738679999999999</v>
      </c>
      <c r="I2077" s="147">
        <v>27.75</v>
      </c>
      <c r="J2077" s="147">
        <v>31.547339999999998</v>
      </c>
      <c r="K2077" s="147">
        <v>35.350559999999994</v>
      </c>
    </row>
    <row r="2078" spans="2:11" x14ac:dyDescent="0.2">
      <c r="B2078" s="21" t="str">
        <f t="shared" si="32"/>
        <v>BrantfordIce Accretion2070RCP6.0</v>
      </c>
      <c r="C2078" t="s">
        <v>275</v>
      </c>
      <c r="D2078" t="s">
        <v>486</v>
      </c>
      <c r="E2078" s="144" t="s">
        <v>192</v>
      </c>
      <c r="F2078" s="144">
        <v>2070</v>
      </c>
      <c r="G2078" s="147">
        <v>18.516465143201899</v>
      </c>
      <c r="H2078" s="147">
        <v>22.434899999999999</v>
      </c>
      <c r="I2078" s="147">
        <v>27.42</v>
      </c>
      <c r="J2078" s="147">
        <v>31.187999999999999</v>
      </c>
      <c r="K2078" s="147">
        <v>34.964999999999996</v>
      </c>
    </row>
    <row r="2079" spans="2:11" x14ac:dyDescent="0.2">
      <c r="B2079" s="21" t="str">
        <f t="shared" si="32"/>
        <v>BrantfordIce Accretion2075RCP6.0</v>
      </c>
      <c r="C2079" t="s">
        <v>275</v>
      </c>
      <c r="D2079" t="s">
        <v>486</v>
      </c>
      <c r="E2079" s="144" t="s">
        <v>192</v>
      </c>
      <c r="F2079" s="144">
        <v>2075</v>
      </c>
      <c r="G2079" s="147">
        <v>18.380775150607974</v>
      </c>
      <c r="H2079" s="147">
        <v>22.316624999999998</v>
      </c>
      <c r="I2079" s="147">
        <v>27.315000000000001</v>
      </c>
      <c r="J2079" s="147">
        <v>31.094774999999998</v>
      </c>
      <c r="K2079" s="147">
        <v>34.870499999999993</v>
      </c>
    </row>
    <row r="2080" spans="2:11" x14ac:dyDescent="0.2">
      <c r="B2080" s="21" t="str">
        <f t="shared" si="32"/>
        <v>BrantfordIce Accretion2080RCP6.0</v>
      </c>
      <c r="C2080" t="s">
        <v>275</v>
      </c>
      <c r="D2080" t="s">
        <v>486</v>
      </c>
      <c r="E2080" s="144" t="s">
        <v>192</v>
      </c>
      <c r="F2080" s="144">
        <v>2080</v>
      </c>
      <c r="G2080" s="147">
        <v>18.245085158014046</v>
      </c>
      <c r="H2080" s="147">
        <v>22.198349999999998</v>
      </c>
      <c r="I2080" s="147">
        <v>27.21</v>
      </c>
      <c r="J2080" s="147">
        <v>31.001550000000002</v>
      </c>
      <c r="K2080" s="147">
        <v>34.775999999999996</v>
      </c>
    </row>
    <row r="2081" spans="2:11" x14ac:dyDescent="0.2">
      <c r="B2081" s="21" t="str">
        <f t="shared" si="32"/>
        <v>BrantfordIce Accretion2085RCP6.0</v>
      </c>
      <c r="C2081" t="s">
        <v>275</v>
      </c>
      <c r="D2081" t="s">
        <v>486</v>
      </c>
      <c r="E2081" s="144" t="s">
        <v>192</v>
      </c>
      <c r="F2081" s="144">
        <v>2085</v>
      </c>
      <c r="G2081" s="147">
        <v>18.109395165420118</v>
      </c>
      <c r="H2081" s="147">
        <v>22.080075000000001</v>
      </c>
      <c r="I2081" s="147">
        <v>27.105</v>
      </c>
      <c r="J2081" s="147">
        <v>30.908325000000001</v>
      </c>
      <c r="K2081" s="147">
        <v>34.6815</v>
      </c>
    </row>
    <row r="2082" spans="2:11" x14ac:dyDescent="0.2">
      <c r="B2082" s="21" t="str">
        <f t="shared" si="32"/>
        <v>BrantfordIce Accretion2090RCP6.0</v>
      </c>
      <c r="C2082" t="s">
        <v>275</v>
      </c>
      <c r="D2082" t="s">
        <v>486</v>
      </c>
      <c r="E2082" s="144" t="s">
        <v>192</v>
      </c>
      <c r="F2082" s="144">
        <v>2090</v>
      </c>
      <c r="G2082" s="147">
        <v>17.382235974339849</v>
      </c>
      <c r="H2082" s="147">
        <v>21.2895</v>
      </c>
      <c r="I2082" s="147">
        <v>26.22</v>
      </c>
      <c r="J2082" s="147">
        <v>29.956299999999999</v>
      </c>
      <c r="K2082" s="147">
        <v>33.654599999999995</v>
      </c>
    </row>
    <row r="2083" spans="2:11" x14ac:dyDescent="0.2">
      <c r="B2083" s="21" t="str">
        <f t="shared" si="32"/>
        <v>BrantfordIce Accretion2095RCP6.0</v>
      </c>
      <c r="C2083" t="s">
        <v>275</v>
      </c>
      <c r="D2083" t="s">
        <v>486</v>
      </c>
      <c r="E2083" s="144" t="s">
        <v>192</v>
      </c>
      <c r="F2083" s="144">
        <v>2095</v>
      </c>
      <c r="G2083" s="147">
        <v>16.790766775853506</v>
      </c>
      <c r="H2083" s="147">
        <v>20.6172</v>
      </c>
      <c r="I2083" s="147">
        <v>25.44</v>
      </c>
      <c r="J2083" s="147">
        <v>29.0975</v>
      </c>
      <c r="K2083" s="147">
        <v>32.722199999999994</v>
      </c>
    </row>
    <row r="2084" spans="2:11" x14ac:dyDescent="0.2">
      <c r="B2084" s="21" t="str">
        <f t="shared" si="32"/>
        <v>BrantfordIce Accretion2100RCP6.0</v>
      </c>
      <c r="C2084" t="s">
        <v>275</v>
      </c>
      <c r="D2084" t="s">
        <v>486</v>
      </c>
      <c r="E2084" s="144" t="s">
        <v>192</v>
      </c>
      <c r="F2084" s="144">
        <v>2100</v>
      </c>
      <c r="G2084" s="147">
        <v>16.199297577367162</v>
      </c>
      <c r="H2084" s="147">
        <v>19.944900000000001</v>
      </c>
      <c r="I2084" s="147">
        <v>24.66</v>
      </c>
      <c r="J2084" s="147">
        <v>28.238699999999998</v>
      </c>
      <c r="K2084" s="147">
        <v>31.789799999999996</v>
      </c>
    </row>
    <row r="2085" spans="2:11" x14ac:dyDescent="0.2">
      <c r="B2085" s="21" t="str">
        <f t="shared" si="32"/>
        <v>BrantfordIce Accretion2023RCP8.5</v>
      </c>
      <c r="C2085" t="s">
        <v>275</v>
      </c>
      <c r="D2085" t="s">
        <v>486</v>
      </c>
      <c r="E2085" s="144" t="s">
        <v>191</v>
      </c>
      <c r="F2085" s="144">
        <v>2023</v>
      </c>
      <c r="G2085" s="147">
        <v>20.54137734037279</v>
      </c>
      <c r="H2085" s="147">
        <v>24.626099999999997</v>
      </c>
      <c r="I2085" s="147">
        <v>29.82</v>
      </c>
      <c r="J2085" s="147">
        <v>33.764400000000002</v>
      </c>
      <c r="K2085" s="147">
        <v>37.724399999999996</v>
      </c>
    </row>
    <row r="2086" spans="2:11" x14ac:dyDescent="0.2">
      <c r="B2086" s="21" t="str">
        <f t="shared" si="32"/>
        <v>BrantfordIce Accretion2025RCP8.5</v>
      </c>
      <c r="C2086" t="s">
        <v>275</v>
      </c>
      <c r="D2086" t="s">
        <v>486</v>
      </c>
      <c r="E2086" s="144" t="s">
        <v>191</v>
      </c>
      <c r="F2086" s="144">
        <v>2025</v>
      </c>
      <c r="G2086" s="147">
        <v>20.332623505612904</v>
      </c>
      <c r="H2086" s="147">
        <v>24.401999999999997</v>
      </c>
      <c r="I2086" s="147">
        <v>29.57</v>
      </c>
      <c r="J2086" s="147">
        <v>33.5045</v>
      </c>
      <c r="K2086" s="147">
        <v>37.447199999999995</v>
      </c>
    </row>
    <row r="2087" spans="2:11" x14ac:dyDescent="0.2">
      <c r="B2087" s="21" t="str">
        <f t="shared" si="32"/>
        <v>BrantfordIce Accretion2030RCP8.5</v>
      </c>
      <c r="C2087" t="s">
        <v>275</v>
      </c>
      <c r="D2087" t="s">
        <v>486</v>
      </c>
      <c r="E2087" s="144" t="s">
        <v>191</v>
      </c>
      <c r="F2087" s="144">
        <v>2030</v>
      </c>
      <c r="G2087" s="147">
        <v>20.123869670853018</v>
      </c>
      <c r="H2087" s="147">
        <v>24.177899999999998</v>
      </c>
      <c r="I2087" s="147">
        <v>29.32</v>
      </c>
      <c r="J2087" s="147">
        <v>33.244599999999998</v>
      </c>
      <c r="K2087" s="147">
        <v>37.169999999999995</v>
      </c>
    </row>
    <row r="2088" spans="2:11" x14ac:dyDescent="0.2">
      <c r="B2088" s="21" t="str">
        <f t="shared" si="32"/>
        <v>BrantfordIce Accretion2035RCP8.5</v>
      </c>
      <c r="C2088" t="s">
        <v>275</v>
      </c>
      <c r="D2088" t="s">
        <v>486</v>
      </c>
      <c r="E2088" s="144" t="s">
        <v>191</v>
      </c>
      <c r="F2088" s="144">
        <v>2035</v>
      </c>
      <c r="G2088" s="147">
        <v>19.915115836093133</v>
      </c>
      <c r="H2088" s="147">
        <v>23.953799999999998</v>
      </c>
      <c r="I2088" s="147">
        <v>29.07</v>
      </c>
      <c r="J2088" s="147">
        <v>32.984699999999997</v>
      </c>
      <c r="K2088" s="147">
        <v>36.892799999999994</v>
      </c>
    </row>
    <row r="2089" spans="2:11" x14ac:dyDescent="0.2">
      <c r="B2089" s="21" t="str">
        <f t="shared" si="32"/>
        <v>BrantfordIce Accretion2040RCP8.5</v>
      </c>
      <c r="C2089" t="s">
        <v>275</v>
      </c>
      <c r="D2089" t="s">
        <v>486</v>
      </c>
      <c r="E2089" s="144" t="s">
        <v>191</v>
      </c>
      <c r="F2089" s="144">
        <v>2040</v>
      </c>
      <c r="G2089" s="147">
        <v>19.448898938462722</v>
      </c>
      <c r="H2089" s="147">
        <v>23.447499999999998</v>
      </c>
      <c r="I2089" s="147">
        <v>28.52</v>
      </c>
      <c r="J2089" s="147">
        <v>32.385799999999996</v>
      </c>
      <c r="K2089" s="147">
        <v>36.250199999999992</v>
      </c>
    </row>
    <row r="2090" spans="2:11" x14ac:dyDescent="0.2">
      <c r="B2090" s="21" t="str">
        <f t="shared" si="32"/>
        <v>BrantfordIce Accretion2045RCP8.5</v>
      </c>
      <c r="C2090" t="s">
        <v>275</v>
      </c>
      <c r="D2090" t="s">
        <v>486</v>
      </c>
      <c r="E2090" s="144" t="s">
        <v>191</v>
      </c>
      <c r="F2090" s="144">
        <v>2045</v>
      </c>
      <c r="G2090" s="147">
        <v>18.982682040832309</v>
      </c>
      <c r="H2090" s="147">
        <v>22.941199999999998</v>
      </c>
      <c r="I2090" s="147">
        <v>27.970000000000002</v>
      </c>
      <c r="J2090" s="147">
        <v>31.786899999999999</v>
      </c>
      <c r="K2090" s="147">
        <v>35.607599999999998</v>
      </c>
    </row>
    <row r="2091" spans="2:11" x14ac:dyDescent="0.2">
      <c r="B2091" s="21" t="str">
        <f t="shared" si="32"/>
        <v>BrantfordIce Accretion2050RCP8.5</v>
      </c>
      <c r="C2091" t="s">
        <v>275</v>
      </c>
      <c r="D2091" t="s">
        <v>486</v>
      </c>
      <c r="E2091" s="144" t="s">
        <v>191</v>
      </c>
      <c r="F2091" s="144">
        <v>2050</v>
      </c>
      <c r="G2091" s="147">
        <v>18.335545153076662</v>
      </c>
      <c r="H2091" s="147">
        <v>22.277200000000001</v>
      </c>
      <c r="I2091" s="147">
        <v>27.28</v>
      </c>
      <c r="J2091" s="147">
        <v>31.063700000000001</v>
      </c>
      <c r="K2091" s="147">
        <v>34.838999999999999</v>
      </c>
    </row>
    <row r="2092" spans="2:11" x14ac:dyDescent="0.2">
      <c r="B2092" s="21" t="str">
        <f t="shared" si="32"/>
        <v>BrantfordIce Accretion2055RCP8.5</v>
      </c>
      <c r="C2092" t="s">
        <v>275</v>
      </c>
      <c r="D2092" t="s">
        <v>486</v>
      </c>
      <c r="E2092" s="144" t="s">
        <v>191</v>
      </c>
      <c r="F2092" s="144">
        <v>2055</v>
      </c>
      <c r="G2092" s="147">
        <v>18.154625162951429</v>
      </c>
      <c r="H2092" s="147">
        <v>22.119499999999999</v>
      </c>
      <c r="I2092" s="147">
        <v>27.14</v>
      </c>
      <c r="J2092" s="147">
        <v>30.939399999999999</v>
      </c>
      <c r="K2092" s="147">
        <v>34.712999999999994</v>
      </c>
    </row>
    <row r="2093" spans="2:11" x14ac:dyDescent="0.2">
      <c r="B2093" s="21" t="str">
        <f t="shared" si="32"/>
        <v>BrantfordIce Accretion2060RCP8.5</v>
      </c>
      <c r="C2093" t="s">
        <v>275</v>
      </c>
      <c r="D2093" t="s">
        <v>486</v>
      </c>
      <c r="E2093" s="144" t="s">
        <v>191</v>
      </c>
      <c r="F2093" s="144">
        <v>2060</v>
      </c>
      <c r="G2093" s="147">
        <v>17.382235974339849</v>
      </c>
      <c r="H2093" s="147">
        <v>21.2895</v>
      </c>
      <c r="I2093" s="147">
        <v>26.22</v>
      </c>
      <c r="J2093" s="147">
        <v>29.956299999999999</v>
      </c>
      <c r="K2093" s="147">
        <v>33.654599999999995</v>
      </c>
    </row>
    <row r="2094" spans="2:11" x14ac:dyDescent="0.2">
      <c r="B2094" s="21" t="str">
        <f t="shared" si="32"/>
        <v>BrantfordIce Accretion2065RCP8.5</v>
      </c>
      <c r="C2094" t="s">
        <v>275</v>
      </c>
      <c r="D2094" t="s">
        <v>486</v>
      </c>
      <c r="E2094" s="144" t="s">
        <v>191</v>
      </c>
      <c r="F2094" s="144">
        <v>2065</v>
      </c>
      <c r="G2094" s="147">
        <v>16.790766775853506</v>
      </c>
      <c r="H2094" s="147">
        <v>20.6172</v>
      </c>
      <c r="I2094" s="147">
        <v>25.44</v>
      </c>
      <c r="J2094" s="147">
        <v>29.0975</v>
      </c>
      <c r="K2094" s="147">
        <v>32.722199999999994</v>
      </c>
    </row>
    <row r="2095" spans="2:11" x14ac:dyDescent="0.2">
      <c r="B2095" s="21" t="str">
        <f t="shared" si="32"/>
        <v>BrantfordIce Accretion2070RCP8.5</v>
      </c>
      <c r="C2095" t="s">
        <v>275</v>
      </c>
      <c r="D2095" t="s">
        <v>486</v>
      </c>
      <c r="E2095" s="144" t="s">
        <v>191</v>
      </c>
      <c r="F2095" s="144">
        <v>2070</v>
      </c>
      <c r="G2095" s="147">
        <v>15.816582213640704</v>
      </c>
      <c r="H2095" s="147">
        <v>19.521599999999999</v>
      </c>
      <c r="I2095" s="147">
        <v>24.19</v>
      </c>
      <c r="J2095" s="147">
        <v>27.718899999999998</v>
      </c>
      <c r="K2095" s="147">
        <v>31.235399999999995</v>
      </c>
    </row>
    <row r="2096" spans="2:11" x14ac:dyDescent="0.2">
      <c r="B2096" s="21" t="str">
        <f t="shared" si="32"/>
        <v>BrantfordIce Accretion2075RCP8.5</v>
      </c>
      <c r="C2096" t="s">
        <v>275</v>
      </c>
      <c r="D2096" t="s">
        <v>486</v>
      </c>
      <c r="E2096" s="144" t="s">
        <v>191</v>
      </c>
      <c r="F2096" s="144">
        <v>2075</v>
      </c>
      <c r="G2096" s="147">
        <v>15.433866849914248</v>
      </c>
      <c r="H2096" s="147">
        <v>19.098299999999998</v>
      </c>
      <c r="I2096" s="147">
        <v>23.72</v>
      </c>
      <c r="J2096" s="147">
        <v>27.199100000000001</v>
      </c>
      <c r="K2096" s="147">
        <v>30.680999999999997</v>
      </c>
    </row>
    <row r="2097" spans="2:11" x14ac:dyDescent="0.2">
      <c r="B2097" s="21" t="str">
        <f t="shared" si="32"/>
        <v>BrantfordIce Accretion2080RCP8.5</v>
      </c>
      <c r="C2097" t="s">
        <v>275</v>
      </c>
      <c r="D2097" t="s">
        <v>486</v>
      </c>
      <c r="E2097" s="144" t="s">
        <v>191</v>
      </c>
      <c r="F2097" s="144">
        <v>2080</v>
      </c>
      <c r="G2097" s="147">
        <v>15.05115148618779</v>
      </c>
      <c r="H2097" s="147">
        <v>18.674999999999997</v>
      </c>
      <c r="I2097" s="147">
        <v>23.25</v>
      </c>
      <c r="J2097" s="147">
        <v>26.679300000000001</v>
      </c>
      <c r="K2097" s="147">
        <v>30.126599999999996</v>
      </c>
    </row>
    <row r="2098" spans="2:11" x14ac:dyDescent="0.2">
      <c r="B2098" s="21" t="str">
        <f t="shared" si="32"/>
        <v>BrantfordIce Accretion2085RCP8.5</v>
      </c>
      <c r="C2098" t="s">
        <v>275</v>
      </c>
      <c r="D2098" t="s">
        <v>486</v>
      </c>
      <c r="E2098" s="144" t="s">
        <v>191</v>
      </c>
      <c r="F2098" s="144">
        <v>2085</v>
      </c>
      <c r="G2098" s="147">
        <v>14.028257695864347</v>
      </c>
      <c r="H2098" s="147">
        <v>17.479799999999997</v>
      </c>
      <c r="I2098" s="147">
        <v>21.794999999999998</v>
      </c>
      <c r="J2098" s="147">
        <v>25.052100000000003</v>
      </c>
      <c r="K2098" s="147">
        <v>28.312199999999997</v>
      </c>
    </row>
    <row r="2099" spans="2:11" x14ac:dyDescent="0.2">
      <c r="B2099" s="21" t="str">
        <f t="shared" si="32"/>
        <v>BrantfordIce Accretion2090RCP8.5</v>
      </c>
      <c r="C2099" t="s">
        <v>275</v>
      </c>
      <c r="D2099" t="s">
        <v>486</v>
      </c>
      <c r="E2099" s="144" t="s">
        <v>191</v>
      </c>
      <c r="F2099" s="144">
        <v>2090</v>
      </c>
      <c r="G2099" s="147">
        <v>13.005363905540904</v>
      </c>
      <c r="H2099" s="147">
        <v>16.284599999999998</v>
      </c>
      <c r="I2099" s="147">
        <v>20.339999999999996</v>
      </c>
      <c r="J2099" s="147">
        <v>23.424900000000001</v>
      </c>
      <c r="K2099" s="147">
        <v>26.497800000000002</v>
      </c>
    </row>
    <row r="2100" spans="2:11" x14ac:dyDescent="0.2">
      <c r="B2100" s="21" t="str">
        <f t="shared" si="32"/>
        <v>BrantfordIce Accretion2095RCP8.5</v>
      </c>
      <c r="C2100" t="s">
        <v>275</v>
      </c>
      <c r="D2100" t="s">
        <v>486</v>
      </c>
      <c r="E2100" s="144" t="s">
        <v>191</v>
      </c>
      <c r="F2100" s="144">
        <v>2095</v>
      </c>
      <c r="G2100" s="147">
        <v>13.005363905540904</v>
      </c>
      <c r="H2100" s="147">
        <v>16.284599999999998</v>
      </c>
      <c r="I2100" s="147">
        <v>20.339999999999996</v>
      </c>
      <c r="J2100" s="147">
        <v>23.424900000000001</v>
      </c>
      <c r="K2100" s="147">
        <v>26.497800000000002</v>
      </c>
    </row>
    <row r="2101" spans="2:11" x14ac:dyDescent="0.2">
      <c r="B2101" s="21" t="str">
        <f t="shared" si="32"/>
        <v>BrantfordIce Accretion2100RCP8.5</v>
      </c>
      <c r="C2101" t="s">
        <v>275</v>
      </c>
      <c r="D2101" t="s">
        <v>486</v>
      </c>
      <c r="E2101" s="144" t="s">
        <v>191</v>
      </c>
      <c r="F2101" s="144">
        <v>2100</v>
      </c>
      <c r="G2101" s="147">
        <v>13.005363905540904</v>
      </c>
      <c r="H2101" s="147">
        <v>16.284599999999998</v>
      </c>
      <c r="I2101" s="147">
        <v>20.339999999999996</v>
      </c>
      <c r="J2101" s="147">
        <v>23.424900000000001</v>
      </c>
      <c r="K2101" s="147">
        <v>26.497800000000002</v>
      </c>
    </row>
    <row r="2102" spans="2:11" x14ac:dyDescent="0.2">
      <c r="B2102" s="21" t="str">
        <f t="shared" si="32"/>
        <v>BrantfordWind2023RCP4.5</v>
      </c>
      <c r="C2102" t="s">
        <v>275</v>
      </c>
      <c r="D2102" t="s">
        <v>1</v>
      </c>
      <c r="E2102" s="144" t="s">
        <v>193</v>
      </c>
      <c r="F2102" s="144">
        <v>2023</v>
      </c>
      <c r="G2102" s="147">
        <v>86.754079424932684</v>
      </c>
      <c r="H2102" s="147">
        <v>93.530100000000004</v>
      </c>
      <c r="I2102" s="147">
        <v>100.69</v>
      </c>
      <c r="J2102" s="147">
        <v>107.82390000000001</v>
      </c>
      <c r="K2102" s="147">
        <v>114.95759999999999</v>
      </c>
    </row>
    <row r="2103" spans="2:11" x14ac:dyDescent="0.2">
      <c r="B2103" s="21" t="str">
        <f t="shared" si="32"/>
        <v>BrantfordWind2025RCP4.5</v>
      </c>
      <c r="C2103" t="s">
        <v>275</v>
      </c>
      <c r="D2103" t="s">
        <v>1</v>
      </c>
      <c r="E2103" s="144" t="s">
        <v>193</v>
      </c>
      <c r="F2103" s="144">
        <v>2025</v>
      </c>
      <c r="G2103" s="147">
        <v>86.772788210847622</v>
      </c>
      <c r="H2103" s="147">
        <v>93.562650000000005</v>
      </c>
      <c r="I2103" s="147">
        <v>100.74</v>
      </c>
      <c r="J2103" s="147">
        <v>107.88810000000001</v>
      </c>
      <c r="K2103" s="147">
        <v>115.03739999999999</v>
      </c>
    </row>
    <row r="2104" spans="2:11" x14ac:dyDescent="0.2">
      <c r="B2104" s="21" t="str">
        <f t="shared" si="32"/>
        <v>BrantfordWind2030RCP4.5</v>
      </c>
      <c r="C2104" t="s">
        <v>275</v>
      </c>
      <c r="D2104" t="s">
        <v>1</v>
      </c>
      <c r="E2104" s="144" t="s">
        <v>193</v>
      </c>
      <c r="F2104" s="144">
        <v>2030</v>
      </c>
      <c r="G2104" s="147">
        <v>86.791496996762561</v>
      </c>
      <c r="H2104" s="147">
        <v>93.595200000000006</v>
      </c>
      <c r="I2104" s="147">
        <v>100.79</v>
      </c>
      <c r="J2104" s="147">
        <v>107.95230000000001</v>
      </c>
      <c r="K2104" s="147">
        <v>115.11719999999998</v>
      </c>
    </row>
    <row r="2105" spans="2:11" x14ac:dyDescent="0.2">
      <c r="B2105" s="21" t="str">
        <f t="shared" si="32"/>
        <v>BrantfordWind2035RCP4.5</v>
      </c>
      <c r="C2105" t="s">
        <v>275</v>
      </c>
      <c r="D2105" t="s">
        <v>1</v>
      </c>
      <c r="E2105" s="144" t="s">
        <v>193</v>
      </c>
      <c r="F2105" s="144">
        <v>2035</v>
      </c>
      <c r="G2105" s="147">
        <v>86.810205782677485</v>
      </c>
      <c r="H2105" s="147">
        <v>93.627750000000006</v>
      </c>
      <c r="I2105" s="147">
        <v>100.84</v>
      </c>
      <c r="J2105" s="147">
        <v>108.01650000000001</v>
      </c>
      <c r="K2105" s="147">
        <v>115.19699999999997</v>
      </c>
    </row>
    <row r="2106" spans="2:11" x14ac:dyDescent="0.2">
      <c r="B2106" s="21" t="str">
        <f t="shared" si="32"/>
        <v>BrantfordWind2040RCP4.5</v>
      </c>
      <c r="C2106" t="s">
        <v>275</v>
      </c>
      <c r="D2106" t="s">
        <v>1</v>
      </c>
      <c r="E2106" s="144" t="s">
        <v>193</v>
      </c>
      <c r="F2106" s="144">
        <v>2040</v>
      </c>
      <c r="G2106" s="147">
        <v>86.828914568592424</v>
      </c>
      <c r="H2106" s="147">
        <v>93.660300000000007</v>
      </c>
      <c r="I2106" s="147">
        <v>100.89</v>
      </c>
      <c r="J2106" s="147">
        <v>108.08070000000001</v>
      </c>
      <c r="K2106" s="147">
        <v>115.27679999999998</v>
      </c>
    </row>
    <row r="2107" spans="2:11" x14ac:dyDescent="0.2">
      <c r="B2107" s="21" t="str">
        <f t="shared" si="32"/>
        <v>BrantfordWind2045RCP4.5</v>
      </c>
      <c r="C2107" t="s">
        <v>275</v>
      </c>
      <c r="D2107" t="s">
        <v>1</v>
      </c>
      <c r="E2107" s="144" t="s">
        <v>193</v>
      </c>
      <c r="F2107" s="144">
        <v>2045</v>
      </c>
      <c r="G2107" s="147">
        <v>86.847623354507363</v>
      </c>
      <c r="H2107" s="147">
        <v>93.692850000000007</v>
      </c>
      <c r="I2107" s="147">
        <v>100.94000000000001</v>
      </c>
      <c r="J2107" s="147">
        <v>108.14490000000001</v>
      </c>
      <c r="K2107" s="147">
        <v>115.35659999999999</v>
      </c>
    </row>
    <row r="2108" spans="2:11" x14ac:dyDescent="0.2">
      <c r="B2108" s="21" t="str">
        <f t="shared" si="32"/>
        <v>BrantfordWind2050RCP4.5</v>
      </c>
      <c r="C2108" t="s">
        <v>275</v>
      </c>
      <c r="D2108" t="s">
        <v>1</v>
      </c>
      <c r="E2108" s="144" t="s">
        <v>193</v>
      </c>
      <c r="F2108" s="144">
        <v>2050</v>
      </c>
      <c r="G2108" s="147">
        <v>86.938864664277133</v>
      </c>
      <c r="H2108" s="147">
        <v>93.820260000000005</v>
      </c>
      <c r="I2108" s="147">
        <v>101.11200000000001</v>
      </c>
      <c r="J2108" s="147">
        <v>108.35676000000001</v>
      </c>
      <c r="K2108" s="147">
        <v>115.60967999999998</v>
      </c>
    </row>
    <row r="2109" spans="2:11" x14ac:dyDescent="0.2">
      <c r="B2109" s="21" t="str">
        <f t="shared" si="32"/>
        <v>BrantfordWind2055RCP4.5</v>
      </c>
      <c r="C2109" t="s">
        <v>275</v>
      </c>
      <c r="D2109" t="s">
        <v>1</v>
      </c>
      <c r="E2109" s="144" t="s">
        <v>193</v>
      </c>
      <c r="F2109" s="144">
        <v>2055</v>
      </c>
      <c r="G2109" s="147">
        <v>87.011397188131951</v>
      </c>
      <c r="H2109" s="147">
        <v>93.915120000000002</v>
      </c>
      <c r="I2109" s="147">
        <v>101.23400000000001</v>
      </c>
      <c r="J2109" s="147">
        <v>108.50442000000001</v>
      </c>
      <c r="K2109" s="147">
        <v>115.78295999999999</v>
      </c>
    </row>
    <row r="2110" spans="2:11" x14ac:dyDescent="0.2">
      <c r="B2110" s="21" t="str">
        <f t="shared" si="32"/>
        <v>BrantfordWind2060RCP4.5</v>
      </c>
      <c r="C2110" t="s">
        <v>275</v>
      </c>
      <c r="D2110" t="s">
        <v>1</v>
      </c>
      <c r="E2110" s="144" t="s">
        <v>193</v>
      </c>
      <c r="F2110" s="144">
        <v>2060</v>
      </c>
      <c r="G2110" s="147">
        <v>87.083929711986784</v>
      </c>
      <c r="H2110" s="147">
        <v>94.009979999999999</v>
      </c>
      <c r="I2110" s="147">
        <v>101.35599999999999</v>
      </c>
      <c r="J2110" s="147">
        <v>108.65208</v>
      </c>
      <c r="K2110" s="147">
        <v>115.95623999999998</v>
      </c>
    </row>
    <row r="2111" spans="2:11" x14ac:dyDescent="0.2">
      <c r="B2111" s="21" t="str">
        <f t="shared" si="32"/>
        <v>BrantfordWind2065RCP4.5</v>
      </c>
      <c r="C2111" t="s">
        <v>275</v>
      </c>
      <c r="D2111" t="s">
        <v>1</v>
      </c>
      <c r="E2111" s="144" t="s">
        <v>193</v>
      </c>
      <c r="F2111" s="144">
        <v>2065</v>
      </c>
      <c r="G2111" s="147">
        <v>87.156462235841602</v>
      </c>
      <c r="H2111" s="147">
        <v>94.104839999999996</v>
      </c>
      <c r="I2111" s="147">
        <v>101.47799999999999</v>
      </c>
      <c r="J2111" s="147">
        <v>108.79974</v>
      </c>
      <c r="K2111" s="147">
        <v>116.12951999999999</v>
      </c>
    </row>
    <row r="2112" spans="2:11" x14ac:dyDescent="0.2">
      <c r="B2112" s="21" t="str">
        <f t="shared" si="32"/>
        <v>BrantfordWind2070RCP4.5</v>
      </c>
      <c r="C2112" t="s">
        <v>275</v>
      </c>
      <c r="D2112" t="s">
        <v>1</v>
      </c>
      <c r="E2112" s="144" t="s">
        <v>193</v>
      </c>
      <c r="F2112" s="144">
        <v>2070</v>
      </c>
      <c r="G2112" s="147">
        <v>87.228994759696434</v>
      </c>
      <c r="H2112" s="147">
        <v>94.199699999999993</v>
      </c>
      <c r="I2112" s="147">
        <v>101.6</v>
      </c>
      <c r="J2112" s="147">
        <v>108.9474</v>
      </c>
      <c r="K2112" s="147">
        <v>116.30279999999999</v>
      </c>
    </row>
    <row r="2113" spans="2:11" x14ac:dyDescent="0.2">
      <c r="B2113" s="21" t="str">
        <f t="shared" si="32"/>
        <v>BrantfordWind2075RCP4.5</v>
      </c>
      <c r="C2113" t="s">
        <v>275</v>
      </c>
      <c r="D2113" t="s">
        <v>1</v>
      </c>
      <c r="E2113" s="144" t="s">
        <v>193</v>
      </c>
      <c r="F2113" s="144">
        <v>2075</v>
      </c>
      <c r="G2113" s="147">
        <v>87.336930063051824</v>
      </c>
      <c r="H2113" s="147">
        <v>94.343849999999989</v>
      </c>
      <c r="I2113" s="147">
        <v>101.78833333333333</v>
      </c>
      <c r="J2113" s="147">
        <v>109.1721</v>
      </c>
      <c r="K2113" s="147">
        <v>116.56689999999999</v>
      </c>
    </row>
    <row r="2114" spans="2:11" x14ac:dyDescent="0.2">
      <c r="B2114" s="21" t="str">
        <f t="shared" si="32"/>
        <v>BrantfordWind2080RCP4.5</v>
      </c>
      <c r="C2114" t="s">
        <v>275</v>
      </c>
      <c r="D2114" t="s">
        <v>1</v>
      </c>
      <c r="E2114" s="144" t="s">
        <v>193</v>
      </c>
      <c r="F2114" s="144">
        <v>2080</v>
      </c>
      <c r="G2114" s="147">
        <v>87.444865366407228</v>
      </c>
      <c r="H2114" s="147">
        <v>94.488</v>
      </c>
      <c r="I2114" s="147">
        <v>101.97666666666666</v>
      </c>
      <c r="J2114" s="147">
        <v>109.3968</v>
      </c>
      <c r="K2114" s="147">
        <v>116.83099999999999</v>
      </c>
    </row>
    <row r="2115" spans="2:11" x14ac:dyDescent="0.2">
      <c r="B2115" s="21" t="str">
        <f t="shared" si="32"/>
        <v>BrantfordWind2085RCP4.5</v>
      </c>
      <c r="C2115" t="s">
        <v>275</v>
      </c>
      <c r="D2115" t="s">
        <v>1</v>
      </c>
      <c r="E2115" s="144" t="s">
        <v>193</v>
      </c>
      <c r="F2115" s="144">
        <v>2085</v>
      </c>
      <c r="G2115" s="147">
        <v>87.552800669762618</v>
      </c>
      <c r="H2115" s="147">
        <v>94.632149999999996</v>
      </c>
      <c r="I2115" s="147">
        <v>102.16499999999999</v>
      </c>
      <c r="J2115" s="147">
        <v>109.6215</v>
      </c>
      <c r="K2115" s="147">
        <v>117.09509999999999</v>
      </c>
    </row>
    <row r="2116" spans="2:11" x14ac:dyDescent="0.2">
      <c r="B2116" s="21" t="str">
        <f t="shared" si="32"/>
        <v>BrantfordWind2090RCP4.5</v>
      </c>
      <c r="C2116" t="s">
        <v>275</v>
      </c>
      <c r="D2116" t="s">
        <v>1</v>
      </c>
      <c r="E2116" s="144" t="s">
        <v>193</v>
      </c>
      <c r="F2116" s="144">
        <v>2090</v>
      </c>
      <c r="G2116" s="147">
        <v>87.660735973118008</v>
      </c>
      <c r="H2116" s="147">
        <v>94.776299999999992</v>
      </c>
      <c r="I2116" s="147">
        <v>102.35333333333334</v>
      </c>
      <c r="J2116" s="147">
        <v>109.8462</v>
      </c>
      <c r="K2116" s="147">
        <v>117.35919999999999</v>
      </c>
    </row>
    <row r="2117" spans="2:11" x14ac:dyDescent="0.2">
      <c r="B2117" s="21" t="str">
        <f t="shared" si="32"/>
        <v>BrantfordWind2095RCP4.5</v>
      </c>
      <c r="C2117" t="s">
        <v>275</v>
      </c>
      <c r="D2117" t="s">
        <v>1</v>
      </c>
      <c r="E2117" s="144" t="s">
        <v>193</v>
      </c>
      <c r="F2117" s="144">
        <v>2095</v>
      </c>
      <c r="G2117" s="147">
        <v>87.768671276473412</v>
      </c>
      <c r="H2117" s="147">
        <v>94.920450000000002</v>
      </c>
      <c r="I2117" s="147">
        <v>102.54166666666667</v>
      </c>
      <c r="J2117" s="147">
        <v>110.07089999999999</v>
      </c>
      <c r="K2117" s="147">
        <v>117.62329999999999</v>
      </c>
    </row>
    <row r="2118" spans="2:11" x14ac:dyDescent="0.2">
      <c r="B2118" s="21" t="str">
        <f t="shared" si="32"/>
        <v>BrantfordWind2100RCP4.5</v>
      </c>
      <c r="C2118" t="s">
        <v>275</v>
      </c>
      <c r="D2118" t="s">
        <v>1</v>
      </c>
      <c r="E2118" s="144" t="s">
        <v>193</v>
      </c>
      <c r="F2118" s="144">
        <v>2100</v>
      </c>
      <c r="G2118" s="147">
        <v>87.876606579828803</v>
      </c>
      <c r="H2118" s="147">
        <v>95.064599999999999</v>
      </c>
      <c r="I2118" s="147">
        <v>102.73</v>
      </c>
      <c r="J2118" s="147">
        <v>110.29559999999999</v>
      </c>
      <c r="K2118" s="147">
        <v>117.88739999999999</v>
      </c>
    </row>
    <row r="2119" spans="2:11" x14ac:dyDescent="0.2">
      <c r="B2119" s="21" t="str">
        <f t="shared" si="32"/>
        <v>BrantfordWind2023RCP6.0</v>
      </c>
      <c r="C2119" t="s">
        <v>275</v>
      </c>
      <c r="D2119" t="s">
        <v>1</v>
      </c>
      <c r="E2119" s="144" t="s">
        <v>192</v>
      </c>
      <c r="F2119" s="144">
        <v>2023</v>
      </c>
      <c r="G2119" s="147">
        <v>86.754079424932684</v>
      </c>
      <c r="H2119" s="147">
        <v>93.530100000000004</v>
      </c>
      <c r="I2119" s="147">
        <v>100.69</v>
      </c>
      <c r="J2119" s="147">
        <v>107.82390000000001</v>
      </c>
      <c r="K2119" s="147">
        <v>114.95759999999999</v>
      </c>
    </row>
    <row r="2120" spans="2:11" x14ac:dyDescent="0.2">
      <c r="B2120" s="21" t="str">
        <f t="shared" si="32"/>
        <v>BrantfordWind2025RCP6.0</v>
      </c>
      <c r="C2120" t="s">
        <v>275</v>
      </c>
      <c r="D2120" t="s">
        <v>1</v>
      </c>
      <c r="E2120" s="144" t="s">
        <v>192</v>
      </c>
      <c r="F2120" s="144">
        <v>2025</v>
      </c>
      <c r="G2120" s="147">
        <v>86.772788210847622</v>
      </c>
      <c r="H2120" s="147">
        <v>93.562650000000005</v>
      </c>
      <c r="I2120" s="147">
        <v>100.74</v>
      </c>
      <c r="J2120" s="147">
        <v>107.88810000000001</v>
      </c>
      <c r="K2120" s="147">
        <v>115.03739999999999</v>
      </c>
    </row>
    <row r="2121" spans="2:11" x14ac:dyDescent="0.2">
      <c r="B2121" s="21" t="str">
        <f t="shared" si="32"/>
        <v>BrantfordWind2030RCP6.0</v>
      </c>
      <c r="C2121" t="s">
        <v>275</v>
      </c>
      <c r="D2121" t="s">
        <v>1</v>
      </c>
      <c r="E2121" s="144" t="s">
        <v>192</v>
      </c>
      <c r="F2121" s="144">
        <v>2030</v>
      </c>
      <c r="G2121" s="147">
        <v>86.791496996762561</v>
      </c>
      <c r="H2121" s="147">
        <v>93.595200000000006</v>
      </c>
      <c r="I2121" s="147">
        <v>100.79</v>
      </c>
      <c r="J2121" s="147">
        <v>107.95230000000001</v>
      </c>
      <c r="K2121" s="147">
        <v>115.11719999999998</v>
      </c>
    </row>
    <row r="2122" spans="2:11" x14ac:dyDescent="0.2">
      <c r="B2122" s="21" t="str">
        <f t="shared" si="32"/>
        <v>BrantfordWind2035RCP6.0</v>
      </c>
      <c r="C2122" t="s">
        <v>275</v>
      </c>
      <c r="D2122" t="s">
        <v>1</v>
      </c>
      <c r="E2122" s="144" t="s">
        <v>192</v>
      </c>
      <c r="F2122" s="144">
        <v>2035</v>
      </c>
      <c r="G2122" s="147">
        <v>86.810205782677485</v>
      </c>
      <c r="H2122" s="147">
        <v>93.627750000000006</v>
      </c>
      <c r="I2122" s="147">
        <v>100.84</v>
      </c>
      <c r="J2122" s="147">
        <v>108.01650000000001</v>
      </c>
      <c r="K2122" s="147">
        <v>115.19699999999997</v>
      </c>
    </row>
    <row r="2123" spans="2:11" x14ac:dyDescent="0.2">
      <c r="B2123" s="21" t="str">
        <f t="shared" si="32"/>
        <v>BrantfordWind2040RCP6.0</v>
      </c>
      <c r="C2123" t="s">
        <v>275</v>
      </c>
      <c r="D2123" t="s">
        <v>1</v>
      </c>
      <c r="E2123" s="144" t="s">
        <v>192</v>
      </c>
      <c r="F2123" s="144">
        <v>2040</v>
      </c>
      <c r="G2123" s="147">
        <v>86.828914568592424</v>
      </c>
      <c r="H2123" s="147">
        <v>93.660300000000007</v>
      </c>
      <c r="I2123" s="147">
        <v>100.89</v>
      </c>
      <c r="J2123" s="147">
        <v>108.08070000000001</v>
      </c>
      <c r="K2123" s="147">
        <v>115.27679999999998</v>
      </c>
    </row>
    <row r="2124" spans="2:11" x14ac:dyDescent="0.2">
      <c r="B2124" s="21" t="str">
        <f t="shared" ref="B2124:B2187" si="33">C2124&amp;D2124&amp;F2124&amp;E2124</f>
        <v>BrantfordWind2045RCP6.0</v>
      </c>
      <c r="C2124" t="s">
        <v>275</v>
      </c>
      <c r="D2124" t="s">
        <v>1</v>
      </c>
      <c r="E2124" s="144" t="s">
        <v>192</v>
      </c>
      <c r="F2124" s="144">
        <v>2045</v>
      </c>
      <c r="G2124" s="147">
        <v>86.847623354507363</v>
      </c>
      <c r="H2124" s="147">
        <v>93.692850000000007</v>
      </c>
      <c r="I2124" s="147">
        <v>100.94000000000001</v>
      </c>
      <c r="J2124" s="147">
        <v>108.14490000000001</v>
      </c>
      <c r="K2124" s="147">
        <v>115.35659999999999</v>
      </c>
    </row>
    <row r="2125" spans="2:11" x14ac:dyDescent="0.2">
      <c r="B2125" s="21" t="str">
        <f t="shared" si="33"/>
        <v>BrantfordWind2050RCP6.0</v>
      </c>
      <c r="C2125" t="s">
        <v>275</v>
      </c>
      <c r="D2125" t="s">
        <v>1</v>
      </c>
      <c r="E2125" s="144" t="s">
        <v>192</v>
      </c>
      <c r="F2125" s="144">
        <v>2050</v>
      </c>
      <c r="G2125" s="147">
        <v>86.938864664277133</v>
      </c>
      <c r="H2125" s="147">
        <v>93.820260000000005</v>
      </c>
      <c r="I2125" s="147">
        <v>101.11200000000001</v>
      </c>
      <c r="J2125" s="147">
        <v>108.35676000000001</v>
      </c>
      <c r="K2125" s="147">
        <v>115.60967999999998</v>
      </c>
    </row>
    <row r="2126" spans="2:11" x14ac:dyDescent="0.2">
      <c r="B2126" s="21" t="str">
        <f t="shared" si="33"/>
        <v>BrantfordWind2055RCP6.0</v>
      </c>
      <c r="C2126" t="s">
        <v>275</v>
      </c>
      <c r="D2126" t="s">
        <v>1</v>
      </c>
      <c r="E2126" s="144" t="s">
        <v>192</v>
      </c>
      <c r="F2126" s="144">
        <v>2055</v>
      </c>
      <c r="G2126" s="147">
        <v>87.011397188131951</v>
      </c>
      <c r="H2126" s="147">
        <v>93.915120000000002</v>
      </c>
      <c r="I2126" s="147">
        <v>101.23400000000001</v>
      </c>
      <c r="J2126" s="147">
        <v>108.50442000000001</v>
      </c>
      <c r="K2126" s="147">
        <v>115.78295999999999</v>
      </c>
    </row>
    <row r="2127" spans="2:11" x14ac:dyDescent="0.2">
      <c r="B2127" s="21" t="str">
        <f t="shared" si="33"/>
        <v>BrantfordWind2060RCP6.0</v>
      </c>
      <c r="C2127" t="s">
        <v>275</v>
      </c>
      <c r="D2127" t="s">
        <v>1</v>
      </c>
      <c r="E2127" s="144" t="s">
        <v>192</v>
      </c>
      <c r="F2127" s="144">
        <v>2060</v>
      </c>
      <c r="G2127" s="147">
        <v>87.083929711986784</v>
      </c>
      <c r="H2127" s="147">
        <v>94.009979999999999</v>
      </c>
      <c r="I2127" s="147">
        <v>101.35599999999999</v>
      </c>
      <c r="J2127" s="147">
        <v>108.65208</v>
      </c>
      <c r="K2127" s="147">
        <v>115.95623999999998</v>
      </c>
    </row>
    <row r="2128" spans="2:11" x14ac:dyDescent="0.2">
      <c r="B2128" s="21" t="str">
        <f t="shared" si="33"/>
        <v>BrantfordWind2065RCP6.0</v>
      </c>
      <c r="C2128" t="s">
        <v>275</v>
      </c>
      <c r="D2128" t="s">
        <v>1</v>
      </c>
      <c r="E2128" s="144" t="s">
        <v>192</v>
      </c>
      <c r="F2128" s="144">
        <v>2065</v>
      </c>
      <c r="G2128" s="147">
        <v>87.156462235841602</v>
      </c>
      <c r="H2128" s="147">
        <v>94.104839999999996</v>
      </c>
      <c r="I2128" s="147">
        <v>101.47799999999999</v>
      </c>
      <c r="J2128" s="147">
        <v>108.79974</v>
      </c>
      <c r="K2128" s="147">
        <v>116.12951999999999</v>
      </c>
    </row>
    <row r="2129" spans="2:11" x14ac:dyDescent="0.2">
      <c r="B2129" s="21" t="str">
        <f t="shared" si="33"/>
        <v>BrantfordWind2070RCP6.0</v>
      </c>
      <c r="C2129" t="s">
        <v>275</v>
      </c>
      <c r="D2129" t="s">
        <v>1</v>
      </c>
      <c r="E2129" s="144" t="s">
        <v>192</v>
      </c>
      <c r="F2129" s="144">
        <v>2070</v>
      </c>
      <c r="G2129" s="147">
        <v>87.228994759696434</v>
      </c>
      <c r="H2129" s="147">
        <v>94.199699999999993</v>
      </c>
      <c r="I2129" s="147">
        <v>101.6</v>
      </c>
      <c r="J2129" s="147">
        <v>108.9474</v>
      </c>
      <c r="K2129" s="147">
        <v>116.30279999999999</v>
      </c>
    </row>
    <row r="2130" spans="2:11" x14ac:dyDescent="0.2">
      <c r="B2130" s="21" t="str">
        <f t="shared" si="33"/>
        <v>BrantfordWind2075RCP6.0</v>
      </c>
      <c r="C2130" t="s">
        <v>275</v>
      </c>
      <c r="D2130" t="s">
        <v>1</v>
      </c>
      <c r="E2130" s="144" t="s">
        <v>192</v>
      </c>
      <c r="F2130" s="144">
        <v>2075</v>
      </c>
      <c r="G2130" s="147">
        <v>87.390897714729533</v>
      </c>
      <c r="H2130" s="147">
        <v>94.415924999999987</v>
      </c>
      <c r="I2130" s="147">
        <v>101.88249999999999</v>
      </c>
      <c r="J2130" s="147">
        <v>109.28444999999999</v>
      </c>
      <c r="K2130" s="147">
        <v>116.69895</v>
      </c>
    </row>
    <row r="2131" spans="2:11" x14ac:dyDescent="0.2">
      <c r="B2131" s="21" t="str">
        <f t="shared" si="33"/>
        <v>BrantfordWind2080RCP6.0</v>
      </c>
      <c r="C2131" t="s">
        <v>275</v>
      </c>
      <c r="D2131" t="s">
        <v>1</v>
      </c>
      <c r="E2131" s="144" t="s">
        <v>192</v>
      </c>
      <c r="F2131" s="144">
        <v>2080</v>
      </c>
      <c r="G2131" s="147">
        <v>87.552800669762618</v>
      </c>
      <c r="H2131" s="147">
        <v>94.632149999999996</v>
      </c>
      <c r="I2131" s="147">
        <v>102.16499999999999</v>
      </c>
      <c r="J2131" s="147">
        <v>109.6215</v>
      </c>
      <c r="K2131" s="147">
        <v>117.09509999999999</v>
      </c>
    </row>
    <row r="2132" spans="2:11" x14ac:dyDescent="0.2">
      <c r="B2132" s="21" t="str">
        <f t="shared" si="33"/>
        <v>BrantfordWind2085RCP6.0</v>
      </c>
      <c r="C2132" t="s">
        <v>275</v>
      </c>
      <c r="D2132" t="s">
        <v>1</v>
      </c>
      <c r="E2132" s="144" t="s">
        <v>192</v>
      </c>
      <c r="F2132" s="144">
        <v>2085</v>
      </c>
      <c r="G2132" s="147">
        <v>87.714703624795703</v>
      </c>
      <c r="H2132" s="147">
        <v>94.848375000000004</v>
      </c>
      <c r="I2132" s="147">
        <v>102.44750000000001</v>
      </c>
      <c r="J2132" s="147">
        <v>109.95855</v>
      </c>
      <c r="K2132" s="147">
        <v>117.49124999999998</v>
      </c>
    </row>
    <row r="2133" spans="2:11" x14ac:dyDescent="0.2">
      <c r="B2133" s="21" t="str">
        <f t="shared" si="33"/>
        <v>BrantfordWind2090RCP6.0</v>
      </c>
      <c r="C2133" t="s">
        <v>275</v>
      </c>
      <c r="D2133" t="s">
        <v>1</v>
      </c>
      <c r="E2133" s="144" t="s">
        <v>192</v>
      </c>
      <c r="F2133" s="144">
        <v>2090</v>
      </c>
      <c r="G2133" s="147">
        <v>88.196095077760774</v>
      </c>
      <c r="H2133" s="147">
        <v>95.470699999999994</v>
      </c>
      <c r="I2133" s="147">
        <v>103.25</v>
      </c>
      <c r="J2133" s="147">
        <v>110.91263333333333</v>
      </c>
      <c r="K2133" s="147">
        <v>118.60179999999998</v>
      </c>
    </row>
    <row r="2134" spans="2:11" x14ac:dyDescent="0.2">
      <c r="B2134" s="21" t="str">
        <f t="shared" si="33"/>
        <v>BrantfordWind2095RCP6.0</v>
      </c>
      <c r="C2134" t="s">
        <v>275</v>
      </c>
      <c r="D2134" t="s">
        <v>1</v>
      </c>
      <c r="E2134" s="144" t="s">
        <v>192</v>
      </c>
      <c r="F2134" s="144">
        <v>2095</v>
      </c>
      <c r="G2134" s="147">
        <v>88.515583575692744</v>
      </c>
      <c r="H2134" s="147">
        <v>95.876799999999989</v>
      </c>
      <c r="I2134" s="147">
        <v>103.77</v>
      </c>
      <c r="J2134" s="147">
        <v>111.52966666666667</v>
      </c>
      <c r="K2134" s="147">
        <v>119.31619999999998</v>
      </c>
    </row>
    <row r="2135" spans="2:11" x14ac:dyDescent="0.2">
      <c r="B2135" s="21" t="str">
        <f t="shared" si="33"/>
        <v>BrantfordWind2100RCP6.0</v>
      </c>
      <c r="C2135" t="s">
        <v>275</v>
      </c>
      <c r="D2135" t="s">
        <v>1</v>
      </c>
      <c r="E2135" s="144" t="s">
        <v>192</v>
      </c>
      <c r="F2135" s="144">
        <v>2100</v>
      </c>
      <c r="G2135" s="147">
        <v>88.835072073624715</v>
      </c>
      <c r="H2135" s="147">
        <v>96.282899999999984</v>
      </c>
      <c r="I2135" s="147">
        <v>104.28999999999999</v>
      </c>
      <c r="J2135" s="147">
        <v>112.14670000000001</v>
      </c>
      <c r="K2135" s="147">
        <v>120.03059999999998</v>
      </c>
    </row>
    <row r="2136" spans="2:11" x14ac:dyDescent="0.2">
      <c r="B2136" s="21" t="str">
        <f t="shared" si="33"/>
        <v>BrantfordWind2023RCP8.5</v>
      </c>
      <c r="C2136" t="s">
        <v>275</v>
      </c>
      <c r="D2136" t="s">
        <v>1</v>
      </c>
      <c r="E2136" s="144" t="s">
        <v>191</v>
      </c>
      <c r="F2136" s="144">
        <v>2023</v>
      </c>
      <c r="G2136" s="147">
        <v>86.754079424932684</v>
      </c>
      <c r="H2136" s="147">
        <v>93.530100000000004</v>
      </c>
      <c r="I2136" s="147">
        <v>100.69</v>
      </c>
      <c r="J2136" s="147">
        <v>107.82390000000001</v>
      </c>
      <c r="K2136" s="147">
        <v>114.95759999999999</v>
      </c>
    </row>
    <row r="2137" spans="2:11" x14ac:dyDescent="0.2">
      <c r="B2137" s="21" t="str">
        <f t="shared" si="33"/>
        <v>BrantfordWind2025RCP8.5</v>
      </c>
      <c r="C2137" t="s">
        <v>275</v>
      </c>
      <c r="D2137" t="s">
        <v>1</v>
      </c>
      <c r="E2137" s="144" t="s">
        <v>191</v>
      </c>
      <c r="F2137" s="144">
        <v>2025</v>
      </c>
      <c r="G2137" s="147">
        <v>86.791496996762561</v>
      </c>
      <c r="H2137" s="147">
        <v>93.595200000000006</v>
      </c>
      <c r="I2137" s="147">
        <v>100.79</v>
      </c>
      <c r="J2137" s="147">
        <v>107.95230000000001</v>
      </c>
      <c r="K2137" s="147">
        <v>115.11719999999998</v>
      </c>
    </row>
    <row r="2138" spans="2:11" x14ac:dyDescent="0.2">
      <c r="B2138" s="21" t="str">
        <f t="shared" si="33"/>
        <v>BrantfordWind2030RCP8.5</v>
      </c>
      <c r="C2138" t="s">
        <v>275</v>
      </c>
      <c r="D2138" t="s">
        <v>1</v>
      </c>
      <c r="E2138" s="144" t="s">
        <v>191</v>
      </c>
      <c r="F2138" s="144">
        <v>2030</v>
      </c>
      <c r="G2138" s="147">
        <v>86.828914568592424</v>
      </c>
      <c r="H2138" s="147">
        <v>93.660300000000007</v>
      </c>
      <c r="I2138" s="147">
        <v>100.89</v>
      </c>
      <c r="J2138" s="147">
        <v>108.08070000000001</v>
      </c>
      <c r="K2138" s="147">
        <v>115.27679999999998</v>
      </c>
    </row>
    <row r="2139" spans="2:11" x14ac:dyDescent="0.2">
      <c r="B2139" s="21" t="str">
        <f t="shared" si="33"/>
        <v>BrantfordWind2035RCP8.5</v>
      </c>
      <c r="C2139" t="s">
        <v>275</v>
      </c>
      <c r="D2139" t="s">
        <v>1</v>
      </c>
      <c r="E2139" s="144" t="s">
        <v>191</v>
      </c>
      <c r="F2139" s="144">
        <v>2035</v>
      </c>
      <c r="G2139" s="147">
        <v>86.866332140422301</v>
      </c>
      <c r="H2139" s="147">
        <v>93.725400000000008</v>
      </c>
      <c r="I2139" s="147">
        <v>100.99000000000001</v>
      </c>
      <c r="J2139" s="147">
        <v>108.20910000000001</v>
      </c>
      <c r="K2139" s="147">
        <v>115.43639999999998</v>
      </c>
    </row>
    <row r="2140" spans="2:11" x14ac:dyDescent="0.2">
      <c r="B2140" s="21" t="str">
        <f t="shared" si="33"/>
        <v>BrantfordWind2040RCP8.5</v>
      </c>
      <c r="C2140" t="s">
        <v>275</v>
      </c>
      <c r="D2140" t="s">
        <v>1</v>
      </c>
      <c r="E2140" s="144" t="s">
        <v>191</v>
      </c>
      <c r="F2140" s="144">
        <v>2040</v>
      </c>
      <c r="G2140" s="147">
        <v>86.987219680180345</v>
      </c>
      <c r="H2140" s="147">
        <v>93.883499999999998</v>
      </c>
      <c r="I2140" s="147">
        <v>101.19333333333334</v>
      </c>
      <c r="J2140" s="147">
        <v>108.4552</v>
      </c>
      <c r="K2140" s="147">
        <v>115.72519999999999</v>
      </c>
    </row>
    <row r="2141" spans="2:11" x14ac:dyDescent="0.2">
      <c r="B2141" s="21" t="str">
        <f t="shared" si="33"/>
        <v>BrantfordWind2045RCP8.5</v>
      </c>
      <c r="C2141" t="s">
        <v>275</v>
      </c>
      <c r="D2141" t="s">
        <v>1</v>
      </c>
      <c r="E2141" s="144" t="s">
        <v>191</v>
      </c>
      <c r="F2141" s="144">
        <v>2045</v>
      </c>
      <c r="G2141" s="147">
        <v>87.10810721993839</v>
      </c>
      <c r="H2141" s="147">
        <v>94.041600000000003</v>
      </c>
      <c r="I2141" s="147">
        <v>101.39666666666666</v>
      </c>
      <c r="J2141" s="147">
        <v>108.7013</v>
      </c>
      <c r="K2141" s="147">
        <v>116.01399999999998</v>
      </c>
    </row>
    <row r="2142" spans="2:11" x14ac:dyDescent="0.2">
      <c r="B2142" s="21" t="str">
        <f t="shared" si="33"/>
        <v>BrantfordWind2050RCP8.5</v>
      </c>
      <c r="C2142" t="s">
        <v>275</v>
      </c>
      <c r="D2142" t="s">
        <v>1</v>
      </c>
      <c r="E2142" s="144" t="s">
        <v>191</v>
      </c>
      <c r="F2142" s="144">
        <v>2050</v>
      </c>
      <c r="G2142" s="147">
        <v>87.444865366407228</v>
      </c>
      <c r="H2142" s="147">
        <v>94.488</v>
      </c>
      <c r="I2142" s="147">
        <v>101.97666666666666</v>
      </c>
      <c r="J2142" s="147">
        <v>109.3968</v>
      </c>
      <c r="K2142" s="147">
        <v>116.83099999999999</v>
      </c>
    </row>
    <row r="2143" spans="2:11" x14ac:dyDescent="0.2">
      <c r="B2143" s="21" t="str">
        <f t="shared" si="33"/>
        <v>BrantfordWind2055RCP8.5</v>
      </c>
      <c r="C2143" t="s">
        <v>275</v>
      </c>
      <c r="D2143" t="s">
        <v>1</v>
      </c>
      <c r="E2143" s="144" t="s">
        <v>191</v>
      </c>
      <c r="F2143" s="144">
        <v>2055</v>
      </c>
      <c r="G2143" s="147">
        <v>87.660735973118008</v>
      </c>
      <c r="H2143" s="147">
        <v>94.776299999999992</v>
      </c>
      <c r="I2143" s="147">
        <v>102.35333333333334</v>
      </c>
      <c r="J2143" s="147">
        <v>109.8462</v>
      </c>
      <c r="K2143" s="147">
        <v>117.35919999999999</v>
      </c>
    </row>
    <row r="2144" spans="2:11" x14ac:dyDescent="0.2">
      <c r="B2144" s="21" t="str">
        <f t="shared" si="33"/>
        <v>BrantfordWind2060RCP8.5</v>
      </c>
      <c r="C2144" t="s">
        <v>275</v>
      </c>
      <c r="D2144" t="s">
        <v>1</v>
      </c>
      <c r="E2144" s="144" t="s">
        <v>191</v>
      </c>
      <c r="F2144" s="144">
        <v>2060</v>
      </c>
      <c r="G2144" s="147">
        <v>88.196095077760774</v>
      </c>
      <c r="H2144" s="147">
        <v>95.470699999999994</v>
      </c>
      <c r="I2144" s="147">
        <v>103.25</v>
      </c>
      <c r="J2144" s="147">
        <v>110.91263333333333</v>
      </c>
      <c r="K2144" s="147">
        <v>118.60179999999998</v>
      </c>
    </row>
    <row r="2145" spans="2:11" x14ac:dyDescent="0.2">
      <c r="B2145" s="21" t="str">
        <f t="shared" si="33"/>
        <v>BrantfordWind2065RCP8.5</v>
      </c>
      <c r="C2145" t="s">
        <v>275</v>
      </c>
      <c r="D2145" t="s">
        <v>1</v>
      </c>
      <c r="E2145" s="144" t="s">
        <v>191</v>
      </c>
      <c r="F2145" s="144">
        <v>2065</v>
      </c>
      <c r="G2145" s="147">
        <v>88.515583575692744</v>
      </c>
      <c r="H2145" s="147">
        <v>95.876799999999989</v>
      </c>
      <c r="I2145" s="147">
        <v>103.77</v>
      </c>
      <c r="J2145" s="147">
        <v>111.52966666666667</v>
      </c>
      <c r="K2145" s="147">
        <v>119.31619999999998</v>
      </c>
    </row>
    <row r="2146" spans="2:11" x14ac:dyDescent="0.2">
      <c r="B2146" s="21" t="str">
        <f t="shared" si="33"/>
        <v>BrantfordWind2070RCP8.5</v>
      </c>
      <c r="C2146" t="s">
        <v>275</v>
      </c>
      <c r="D2146" t="s">
        <v>1</v>
      </c>
      <c r="E2146" s="144" t="s">
        <v>191</v>
      </c>
      <c r="F2146" s="144">
        <v>2070</v>
      </c>
      <c r="G2146" s="147">
        <v>89.013525108505632</v>
      </c>
      <c r="H2146" s="147">
        <v>96.530899999999988</v>
      </c>
      <c r="I2146" s="147">
        <v>104.63</v>
      </c>
      <c r="J2146" s="147">
        <v>112.56043333333335</v>
      </c>
      <c r="K2146" s="147">
        <v>120.52079999999998</v>
      </c>
    </row>
    <row r="2147" spans="2:11" x14ac:dyDescent="0.2">
      <c r="B2147" s="21" t="str">
        <f t="shared" si="33"/>
        <v>BrantfordWind2075RCP8.5</v>
      </c>
      <c r="C2147" t="s">
        <v>275</v>
      </c>
      <c r="D2147" t="s">
        <v>1</v>
      </c>
      <c r="E2147" s="144" t="s">
        <v>191</v>
      </c>
      <c r="F2147" s="144">
        <v>2075</v>
      </c>
      <c r="G2147" s="147">
        <v>89.19197814338655</v>
      </c>
      <c r="H2147" s="147">
        <v>96.778899999999979</v>
      </c>
      <c r="I2147" s="147">
        <v>104.96999999999998</v>
      </c>
      <c r="J2147" s="147">
        <v>112.97416666666668</v>
      </c>
      <c r="K2147" s="147">
        <v>121.011</v>
      </c>
    </row>
    <row r="2148" spans="2:11" x14ac:dyDescent="0.2">
      <c r="B2148" s="21" t="str">
        <f t="shared" si="33"/>
        <v>BrantfordWind2080RCP8.5</v>
      </c>
      <c r="C2148" t="s">
        <v>275</v>
      </c>
      <c r="D2148" t="s">
        <v>1</v>
      </c>
      <c r="E2148" s="144" t="s">
        <v>191</v>
      </c>
      <c r="F2148" s="144">
        <v>2080</v>
      </c>
      <c r="G2148" s="147">
        <v>89.370431178267467</v>
      </c>
      <c r="H2148" s="147">
        <v>97.026899999999983</v>
      </c>
      <c r="I2148" s="147">
        <v>105.30999999999999</v>
      </c>
      <c r="J2148" s="147">
        <v>113.38790000000002</v>
      </c>
      <c r="K2148" s="147">
        <v>121.5012</v>
      </c>
    </row>
    <row r="2149" spans="2:11" x14ac:dyDescent="0.2">
      <c r="B2149" s="21" t="str">
        <f t="shared" si="33"/>
        <v>BrantfordWind2085RCP8.5</v>
      </c>
      <c r="C2149" t="s">
        <v>275</v>
      </c>
      <c r="D2149" t="s">
        <v>1</v>
      </c>
      <c r="E2149" s="144" t="s">
        <v>191</v>
      </c>
      <c r="F2149" s="144">
        <v>2085</v>
      </c>
      <c r="G2149" s="147">
        <v>89.642428142723062</v>
      </c>
      <c r="H2149" s="147">
        <v>97.394249999999985</v>
      </c>
      <c r="I2149" s="147">
        <v>105.78999999999999</v>
      </c>
      <c r="J2149" s="147">
        <v>113.97105000000001</v>
      </c>
      <c r="K2149" s="147">
        <v>122.18519999999999</v>
      </c>
    </row>
    <row r="2150" spans="2:11" x14ac:dyDescent="0.2">
      <c r="B2150" s="21" t="str">
        <f t="shared" si="33"/>
        <v>BrantfordWind2090RCP8.5</v>
      </c>
      <c r="C2150" t="s">
        <v>275</v>
      </c>
      <c r="D2150" t="s">
        <v>1</v>
      </c>
      <c r="E2150" s="144" t="s">
        <v>191</v>
      </c>
      <c r="F2150" s="144">
        <v>2090</v>
      </c>
      <c r="G2150" s="147">
        <v>89.914425107178658</v>
      </c>
      <c r="H2150" s="147">
        <v>97.761599999999987</v>
      </c>
      <c r="I2150" s="147">
        <v>106.27</v>
      </c>
      <c r="J2150" s="147">
        <v>114.55419999999999</v>
      </c>
      <c r="K2150" s="147">
        <v>122.86919999999999</v>
      </c>
    </row>
    <row r="2151" spans="2:11" x14ac:dyDescent="0.2">
      <c r="B2151" s="21" t="str">
        <f t="shared" si="33"/>
        <v>BrantfordWind2095RCP8.5</v>
      </c>
      <c r="C2151" t="s">
        <v>275</v>
      </c>
      <c r="D2151" t="s">
        <v>1</v>
      </c>
      <c r="E2151" s="144" t="s">
        <v>191</v>
      </c>
      <c r="F2151" s="144">
        <v>2095</v>
      </c>
      <c r="G2151" s="147">
        <v>89.914425107178658</v>
      </c>
      <c r="H2151" s="147">
        <v>97.761599999999987</v>
      </c>
      <c r="I2151" s="147">
        <v>106.27</v>
      </c>
      <c r="J2151" s="147">
        <v>114.55419999999999</v>
      </c>
      <c r="K2151" s="147">
        <v>122.86919999999999</v>
      </c>
    </row>
    <row r="2152" spans="2:11" x14ac:dyDescent="0.2">
      <c r="B2152" s="21" t="str">
        <f t="shared" si="33"/>
        <v>BrantfordWind2100RCP8.5</v>
      </c>
      <c r="C2152" t="s">
        <v>275</v>
      </c>
      <c r="D2152" t="s">
        <v>1</v>
      </c>
      <c r="E2152" s="144" t="s">
        <v>191</v>
      </c>
      <c r="F2152" s="144">
        <v>2100</v>
      </c>
      <c r="G2152" s="147">
        <v>89.914425107178658</v>
      </c>
      <c r="H2152" s="147">
        <v>97.761599999999987</v>
      </c>
      <c r="I2152" s="147">
        <v>106.27</v>
      </c>
      <c r="J2152" s="147">
        <v>114.55419999999999</v>
      </c>
      <c r="K2152" s="147">
        <v>122.86919999999999</v>
      </c>
    </row>
    <row r="2153" spans="2:11" x14ac:dyDescent="0.2">
      <c r="B2153" s="21" t="str">
        <f t="shared" si="33"/>
        <v>BrightonIce Accretion2023RCP4.5</v>
      </c>
      <c r="C2153" t="s">
        <v>276</v>
      </c>
      <c r="D2153" t="s">
        <v>486</v>
      </c>
      <c r="E2153" s="144" t="s">
        <v>193</v>
      </c>
      <c r="F2153" s="144">
        <v>2023</v>
      </c>
      <c r="G2153" s="147">
        <v>17.691887495900346</v>
      </c>
      <c r="H2153" s="147">
        <v>21.164999999999999</v>
      </c>
      <c r="I2153" s="147">
        <v>25.55</v>
      </c>
      <c r="J2153" s="147">
        <v>28.899749999999994</v>
      </c>
      <c r="K2153" s="147">
        <v>32.256</v>
      </c>
    </row>
    <row r="2154" spans="2:11" x14ac:dyDescent="0.2">
      <c r="B2154" s="21" t="str">
        <f t="shared" si="33"/>
        <v>BrightonIce Accretion2025RCP4.5</v>
      </c>
      <c r="C2154" t="s">
        <v>276</v>
      </c>
      <c r="D2154" t="s">
        <v>486</v>
      </c>
      <c r="E2154" s="144" t="s">
        <v>193</v>
      </c>
      <c r="F2154" s="144">
        <v>2025</v>
      </c>
      <c r="G2154" s="147">
        <v>17.688988137084237</v>
      </c>
      <c r="H2154" s="147">
        <v>21.175374999999999</v>
      </c>
      <c r="I2154" s="147">
        <v>25.579166666666666</v>
      </c>
      <c r="J2154" s="147">
        <v>28.942124999999994</v>
      </c>
      <c r="K2154" s="147">
        <v>32.308500000000002</v>
      </c>
    </row>
    <row r="2155" spans="2:11" x14ac:dyDescent="0.2">
      <c r="B2155" s="21" t="str">
        <f t="shared" si="33"/>
        <v>BrightonIce Accretion2030RCP4.5</v>
      </c>
      <c r="C2155" t="s">
        <v>276</v>
      </c>
      <c r="D2155" t="s">
        <v>486</v>
      </c>
      <c r="E2155" s="144" t="s">
        <v>193</v>
      </c>
      <c r="F2155" s="144">
        <v>2030</v>
      </c>
      <c r="G2155" s="147">
        <v>17.686088778268125</v>
      </c>
      <c r="H2155" s="147">
        <v>21.185749999999999</v>
      </c>
      <c r="I2155" s="147">
        <v>25.608333333333334</v>
      </c>
      <c r="J2155" s="147">
        <v>28.984499999999993</v>
      </c>
      <c r="K2155" s="147">
        <v>32.360999999999997</v>
      </c>
    </row>
    <row r="2156" spans="2:11" x14ac:dyDescent="0.2">
      <c r="B2156" s="21" t="str">
        <f t="shared" si="33"/>
        <v>BrightonIce Accretion2035RCP4.5</v>
      </c>
      <c r="C2156" t="s">
        <v>276</v>
      </c>
      <c r="D2156" t="s">
        <v>486</v>
      </c>
      <c r="E2156" s="144" t="s">
        <v>193</v>
      </c>
      <c r="F2156" s="144">
        <v>2035</v>
      </c>
      <c r="G2156" s="147">
        <v>17.683189419452017</v>
      </c>
      <c r="H2156" s="147">
        <v>21.196124999999999</v>
      </c>
      <c r="I2156" s="147">
        <v>25.637499999999999</v>
      </c>
      <c r="J2156" s="147">
        <v>29.026874999999997</v>
      </c>
      <c r="K2156" s="147">
        <v>32.413499999999999</v>
      </c>
    </row>
    <row r="2157" spans="2:11" x14ac:dyDescent="0.2">
      <c r="B2157" s="21" t="str">
        <f t="shared" si="33"/>
        <v>BrightonIce Accretion2040RCP4.5</v>
      </c>
      <c r="C2157" t="s">
        <v>276</v>
      </c>
      <c r="D2157" t="s">
        <v>486</v>
      </c>
      <c r="E2157" s="144" t="s">
        <v>193</v>
      </c>
      <c r="F2157" s="144">
        <v>2040</v>
      </c>
      <c r="G2157" s="147">
        <v>17.680290060635908</v>
      </c>
      <c r="H2157" s="147">
        <v>21.206499999999998</v>
      </c>
      <c r="I2157" s="147">
        <v>25.666666666666664</v>
      </c>
      <c r="J2157" s="147">
        <v>29.069249999999997</v>
      </c>
      <c r="K2157" s="147">
        <v>32.466000000000001</v>
      </c>
    </row>
    <row r="2158" spans="2:11" x14ac:dyDescent="0.2">
      <c r="B2158" s="21" t="str">
        <f t="shared" si="33"/>
        <v>BrightonIce Accretion2045RCP4.5</v>
      </c>
      <c r="C2158" t="s">
        <v>276</v>
      </c>
      <c r="D2158" t="s">
        <v>486</v>
      </c>
      <c r="E2158" s="144" t="s">
        <v>193</v>
      </c>
      <c r="F2158" s="144">
        <v>2045</v>
      </c>
      <c r="G2158" s="147">
        <v>17.677390701819796</v>
      </c>
      <c r="H2158" s="147">
        <v>21.216874999999998</v>
      </c>
      <c r="I2158" s="147">
        <v>25.695833333333333</v>
      </c>
      <c r="J2158" s="147">
        <v>29.111624999999997</v>
      </c>
      <c r="K2158" s="147">
        <v>32.518499999999996</v>
      </c>
    </row>
    <row r="2159" spans="2:11" x14ac:dyDescent="0.2">
      <c r="B2159" s="21" t="str">
        <f t="shared" si="33"/>
        <v>BrightonIce Accretion2050RCP4.5</v>
      </c>
      <c r="C2159" t="s">
        <v>276</v>
      </c>
      <c r="D2159" t="s">
        <v>486</v>
      </c>
      <c r="E2159" s="144" t="s">
        <v>193</v>
      </c>
      <c r="F2159" s="144">
        <v>2050</v>
      </c>
      <c r="G2159" s="147">
        <v>17.524884428092435</v>
      </c>
      <c r="H2159" s="147">
        <v>21.065399999999997</v>
      </c>
      <c r="I2159" s="147">
        <v>25.544999999999998</v>
      </c>
      <c r="J2159" s="147">
        <v>28.961899999999996</v>
      </c>
      <c r="K2159" s="147">
        <v>32.363099999999996</v>
      </c>
    </row>
    <row r="2160" spans="2:11" x14ac:dyDescent="0.2">
      <c r="B2160" s="21" t="str">
        <f t="shared" si="33"/>
        <v>BrightonIce Accretion2055RCP4.5</v>
      </c>
      <c r="C2160" t="s">
        <v>276</v>
      </c>
      <c r="D2160" t="s">
        <v>486</v>
      </c>
      <c r="E2160" s="144" t="s">
        <v>193</v>
      </c>
      <c r="F2160" s="144">
        <v>2055</v>
      </c>
      <c r="G2160" s="147">
        <v>17.375277513181185</v>
      </c>
      <c r="H2160" s="147">
        <v>20.903549999999999</v>
      </c>
      <c r="I2160" s="147">
        <v>25.364999999999998</v>
      </c>
      <c r="J2160" s="147">
        <v>28.769799999999996</v>
      </c>
      <c r="K2160" s="147">
        <v>32.155200000000001</v>
      </c>
    </row>
    <row r="2161" spans="2:11" x14ac:dyDescent="0.2">
      <c r="B2161" s="21" t="str">
        <f t="shared" si="33"/>
        <v>BrightonIce Accretion2060RCP4.5</v>
      </c>
      <c r="C2161" t="s">
        <v>276</v>
      </c>
      <c r="D2161" t="s">
        <v>486</v>
      </c>
      <c r="E2161" s="144" t="s">
        <v>193</v>
      </c>
      <c r="F2161" s="144">
        <v>2060</v>
      </c>
      <c r="G2161" s="147">
        <v>17.225670598269932</v>
      </c>
      <c r="H2161" s="147">
        <v>20.741699999999998</v>
      </c>
      <c r="I2161" s="147">
        <v>25.184999999999999</v>
      </c>
      <c r="J2161" s="147">
        <v>28.577699999999997</v>
      </c>
      <c r="K2161" s="147">
        <v>31.947299999999998</v>
      </c>
    </row>
    <row r="2162" spans="2:11" x14ac:dyDescent="0.2">
      <c r="B2162" s="21" t="str">
        <f t="shared" si="33"/>
        <v>BrightonIce Accretion2065RCP4.5</v>
      </c>
      <c r="C2162" t="s">
        <v>276</v>
      </c>
      <c r="D2162" t="s">
        <v>486</v>
      </c>
      <c r="E2162" s="144" t="s">
        <v>193</v>
      </c>
      <c r="F2162" s="144">
        <v>2065</v>
      </c>
      <c r="G2162" s="147">
        <v>17.076063683358683</v>
      </c>
      <c r="H2162" s="147">
        <v>20.57985</v>
      </c>
      <c r="I2162" s="147">
        <v>25.004999999999999</v>
      </c>
      <c r="J2162" s="147">
        <v>28.385599999999997</v>
      </c>
      <c r="K2162" s="147">
        <v>31.739399999999996</v>
      </c>
    </row>
    <row r="2163" spans="2:11" x14ac:dyDescent="0.2">
      <c r="B2163" s="21" t="str">
        <f t="shared" si="33"/>
        <v>BrightonIce Accretion2070RCP4.5</v>
      </c>
      <c r="C2163" t="s">
        <v>276</v>
      </c>
      <c r="D2163" t="s">
        <v>486</v>
      </c>
      <c r="E2163" s="144" t="s">
        <v>193</v>
      </c>
      <c r="F2163" s="144">
        <v>2070</v>
      </c>
      <c r="G2163" s="147">
        <v>16.92645676844743</v>
      </c>
      <c r="H2163" s="147">
        <v>20.417999999999999</v>
      </c>
      <c r="I2163" s="147">
        <v>24.824999999999999</v>
      </c>
      <c r="J2163" s="147">
        <v>28.193499999999997</v>
      </c>
      <c r="K2163" s="147">
        <v>31.531499999999998</v>
      </c>
    </row>
    <row r="2164" spans="2:11" x14ac:dyDescent="0.2">
      <c r="B2164" s="21" t="str">
        <f t="shared" si="33"/>
        <v>BrightonIce Accretion2075RCP4.5</v>
      </c>
      <c r="C2164" t="s">
        <v>276</v>
      </c>
      <c r="D2164" t="s">
        <v>486</v>
      </c>
      <c r="E2164" s="144" t="s">
        <v>193</v>
      </c>
      <c r="F2164" s="144">
        <v>2075</v>
      </c>
      <c r="G2164" s="147">
        <v>16.885865745021896</v>
      </c>
      <c r="H2164" s="147">
        <v>20.39725</v>
      </c>
      <c r="I2164" s="147">
        <v>24.829166666666666</v>
      </c>
      <c r="J2164" s="147">
        <v>28.21233333333333</v>
      </c>
      <c r="K2164" s="147">
        <v>31.568249999999999</v>
      </c>
    </row>
    <row r="2165" spans="2:11" x14ac:dyDescent="0.2">
      <c r="B2165" s="21" t="str">
        <f t="shared" si="33"/>
        <v>BrightonIce Accretion2080RCP4.5</v>
      </c>
      <c r="C2165" t="s">
        <v>276</v>
      </c>
      <c r="D2165" t="s">
        <v>486</v>
      </c>
      <c r="E2165" s="144" t="s">
        <v>193</v>
      </c>
      <c r="F2165" s="144">
        <v>2080</v>
      </c>
      <c r="G2165" s="147">
        <v>16.845274721596365</v>
      </c>
      <c r="H2165" s="147">
        <v>20.3765</v>
      </c>
      <c r="I2165" s="147">
        <v>24.833333333333332</v>
      </c>
      <c r="J2165" s="147">
        <v>28.231166666666663</v>
      </c>
      <c r="K2165" s="147">
        <v>31.604999999999997</v>
      </c>
    </row>
    <row r="2166" spans="2:11" x14ac:dyDescent="0.2">
      <c r="B2166" s="21" t="str">
        <f t="shared" si="33"/>
        <v>BrightonIce Accretion2085RCP4.5</v>
      </c>
      <c r="C2166" t="s">
        <v>276</v>
      </c>
      <c r="D2166" t="s">
        <v>486</v>
      </c>
      <c r="E2166" s="144" t="s">
        <v>193</v>
      </c>
      <c r="F2166" s="144">
        <v>2085</v>
      </c>
      <c r="G2166" s="147">
        <v>16.80468369817083</v>
      </c>
      <c r="H2166" s="147">
        <v>20.35575</v>
      </c>
      <c r="I2166" s="147">
        <v>24.837499999999999</v>
      </c>
      <c r="J2166" s="147">
        <v>28.249999999999996</v>
      </c>
      <c r="K2166" s="147">
        <v>31.641749999999998</v>
      </c>
    </row>
    <row r="2167" spans="2:11" x14ac:dyDescent="0.2">
      <c r="B2167" s="21" t="str">
        <f t="shared" si="33"/>
        <v>BrightonIce Accretion2090RCP4.5</v>
      </c>
      <c r="C2167" t="s">
        <v>276</v>
      </c>
      <c r="D2167" t="s">
        <v>486</v>
      </c>
      <c r="E2167" s="144" t="s">
        <v>193</v>
      </c>
      <c r="F2167" s="144">
        <v>2090</v>
      </c>
      <c r="G2167" s="147">
        <v>16.764092674745296</v>
      </c>
      <c r="H2167" s="147">
        <v>20.334999999999997</v>
      </c>
      <c r="I2167" s="147">
        <v>24.841666666666669</v>
      </c>
      <c r="J2167" s="147">
        <v>28.26883333333333</v>
      </c>
      <c r="K2167" s="147">
        <v>31.6785</v>
      </c>
    </row>
    <row r="2168" spans="2:11" x14ac:dyDescent="0.2">
      <c r="B2168" s="21" t="str">
        <f t="shared" si="33"/>
        <v>BrightonIce Accretion2095RCP4.5</v>
      </c>
      <c r="C2168" t="s">
        <v>276</v>
      </c>
      <c r="D2168" t="s">
        <v>486</v>
      </c>
      <c r="E2168" s="144" t="s">
        <v>193</v>
      </c>
      <c r="F2168" s="144">
        <v>2095</v>
      </c>
      <c r="G2168" s="147">
        <v>16.723501651319765</v>
      </c>
      <c r="H2168" s="147">
        <v>20.314249999999998</v>
      </c>
      <c r="I2168" s="147">
        <v>24.845833333333335</v>
      </c>
      <c r="J2168" s="147">
        <v>28.287666666666663</v>
      </c>
      <c r="K2168" s="147">
        <v>31.715249999999997</v>
      </c>
    </row>
    <row r="2169" spans="2:11" x14ac:dyDescent="0.2">
      <c r="B2169" s="21" t="str">
        <f t="shared" si="33"/>
        <v>BrightonIce Accretion2100RCP4.5</v>
      </c>
      <c r="C2169" t="s">
        <v>276</v>
      </c>
      <c r="D2169" t="s">
        <v>486</v>
      </c>
      <c r="E2169" s="144" t="s">
        <v>193</v>
      </c>
      <c r="F2169" s="144">
        <v>2100</v>
      </c>
      <c r="G2169" s="147">
        <v>16.682910627894231</v>
      </c>
      <c r="H2169" s="147">
        <v>20.293499999999998</v>
      </c>
      <c r="I2169" s="147">
        <v>24.85</v>
      </c>
      <c r="J2169" s="147">
        <v>28.306499999999996</v>
      </c>
      <c r="K2169" s="147">
        <v>31.751999999999999</v>
      </c>
    </row>
    <row r="2170" spans="2:11" x14ac:dyDescent="0.2">
      <c r="B2170" s="21" t="str">
        <f t="shared" si="33"/>
        <v>BrightonIce Accretion2023RCP6.0</v>
      </c>
      <c r="C2170" t="s">
        <v>276</v>
      </c>
      <c r="D2170" t="s">
        <v>486</v>
      </c>
      <c r="E2170" s="144" t="s">
        <v>192</v>
      </c>
      <c r="F2170" s="144">
        <v>2023</v>
      </c>
      <c r="G2170" s="147">
        <v>17.691887495900346</v>
      </c>
      <c r="H2170" s="147">
        <v>21.164999999999999</v>
      </c>
      <c r="I2170" s="147">
        <v>25.55</v>
      </c>
      <c r="J2170" s="147">
        <v>28.899749999999994</v>
      </c>
      <c r="K2170" s="147">
        <v>32.256</v>
      </c>
    </row>
    <row r="2171" spans="2:11" x14ac:dyDescent="0.2">
      <c r="B2171" s="21" t="str">
        <f t="shared" si="33"/>
        <v>BrightonIce Accretion2025RCP6.0</v>
      </c>
      <c r="C2171" t="s">
        <v>276</v>
      </c>
      <c r="D2171" t="s">
        <v>486</v>
      </c>
      <c r="E2171" s="144" t="s">
        <v>192</v>
      </c>
      <c r="F2171" s="144">
        <v>2025</v>
      </c>
      <c r="G2171" s="147">
        <v>17.688988137084237</v>
      </c>
      <c r="H2171" s="147">
        <v>21.175374999999999</v>
      </c>
      <c r="I2171" s="147">
        <v>25.579166666666666</v>
      </c>
      <c r="J2171" s="147">
        <v>28.942124999999994</v>
      </c>
      <c r="K2171" s="147">
        <v>32.308500000000002</v>
      </c>
    </row>
    <row r="2172" spans="2:11" x14ac:dyDescent="0.2">
      <c r="B2172" s="21" t="str">
        <f t="shared" si="33"/>
        <v>BrightonIce Accretion2030RCP6.0</v>
      </c>
      <c r="C2172" t="s">
        <v>276</v>
      </c>
      <c r="D2172" t="s">
        <v>486</v>
      </c>
      <c r="E2172" s="144" t="s">
        <v>192</v>
      </c>
      <c r="F2172" s="144">
        <v>2030</v>
      </c>
      <c r="G2172" s="147">
        <v>17.686088778268125</v>
      </c>
      <c r="H2172" s="147">
        <v>21.185749999999999</v>
      </c>
      <c r="I2172" s="147">
        <v>25.608333333333334</v>
      </c>
      <c r="J2172" s="147">
        <v>28.984499999999993</v>
      </c>
      <c r="K2172" s="147">
        <v>32.360999999999997</v>
      </c>
    </row>
    <row r="2173" spans="2:11" x14ac:dyDescent="0.2">
      <c r="B2173" s="21" t="str">
        <f t="shared" si="33"/>
        <v>BrightonIce Accretion2035RCP6.0</v>
      </c>
      <c r="C2173" t="s">
        <v>276</v>
      </c>
      <c r="D2173" t="s">
        <v>486</v>
      </c>
      <c r="E2173" s="144" t="s">
        <v>192</v>
      </c>
      <c r="F2173" s="144">
        <v>2035</v>
      </c>
      <c r="G2173" s="147">
        <v>17.683189419452017</v>
      </c>
      <c r="H2173" s="147">
        <v>21.196124999999999</v>
      </c>
      <c r="I2173" s="147">
        <v>25.637499999999999</v>
      </c>
      <c r="J2173" s="147">
        <v>29.026874999999997</v>
      </c>
      <c r="K2173" s="147">
        <v>32.413499999999999</v>
      </c>
    </row>
    <row r="2174" spans="2:11" x14ac:dyDescent="0.2">
      <c r="B2174" s="21" t="str">
        <f t="shared" si="33"/>
        <v>BrightonIce Accretion2040RCP6.0</v>
      </c>
      <c r="C2174" t="s">
        <v>276</v>
      </c>
      <c r="D2174" t="s">
        <v>486</v>
      </c>
      <c r="E2174" s="144" t="s">
        <v>192</v>
      </c>
      <c r="F2174" s="144">
        <v>2040</v>
      </c>
      <c r="G2174" s="147">
        <v>17.680290060635908</v>
      </c>
      <c r="H2174" s="147">
        <v>21.206499999999998</v>
      </c>
      <c r="I2174" s="147">
        <v>25.666666666666664</v>
      </c>
      <c r="J2174" s="147">
        <v>29.069249999999997</v>
      </c>
      <c r="K2174" s="147">
        <v>32.466000000000001</v>
      </c>
    </row>
    <row r="2175" spans="2:11" x14ac:dyDescent="0.2">
      <c r="B2175" s="21" t="str">
        <f t="shared" si="33"/>
        <v>BrightonIce Accretion2045RCP6.0</v>
      </c>
      <c r="C2175" t="s">
        <v>276</v>
      </c>
      <c r="D2175" t="s">
        <v>486</v>
      </c>
      <c r="E2175" s="144" t="s">
        <v>192</v>
      </c>
      <c r="F2175" s="144">
        <v>2045</v>
      </c>
      <c r="G2175" s="147">
        <v>17.677390701819796</v>
      </c>
      <c r="H2175" s="147">
        <v>21.216874999999998</v>
      </c>
      <c r="I2175" s="147">
        <v>25.695833333333333</v>
      </c>
      <c r="J2175" s="147">
        <v>29.111624999999997</v>
      </c>
      <c r="K2175" s="147">
        <v>32.518499999999996</v>
      </c>
    </row>
    <row r="2176" spans="2:11" x14ac:dyDescent="0.2">
      <c r="B2176" s="21" t="str">
        <f t="shared" si="33"/>
        <v>BrightonIce Accretion2050RCP6.0</v>
      </c>
      <c r="C2176" t="s">
        <v>276</v>
      </c>
      <c r="D2176" t="s">
        <v>486</v>
      </c>
      <c r="E2176" s="144" t="s">
        <v>192</v>
      </c>
      <c r="F2176" s="144">
        <v>2050</v>
      </c>
      <c r="G2176" s="147">
        <v>17.524884428092435</v>
      </c>
      <c r="H2176" s="147">
        <v>21.065399999999997</v>
      </c>
      <c r="I2176" s="147">
        <v>25.544999999999998</v>
      </c>
      <c r="J2176" s="147">
        <v>28.961899999999996</v>
      </c>
      <c r="K2176" s="147">
        <v>32.363099999999996</v>
      </c>
    </row>
    <row r="2177" spans="2:11" x14ac:dyDescent="0.2">
      <c r="B2177" s="21" t="str">
        <f t="shared" si="33"/>
        <v>BrightonIce Accretion2055RCP6.0</v>
      </c>
      <c r="C2177" t="s">
        <v>276</v>
      </c>
      <c r="D2177" t="s">
        <v>486</v>
      </c>
      <c r="E2177" s="144" t="s">
        <v>192</v>
      </c>
      <c r="F2177" s="144">
        <v>2055</v>
      </c>
      <c r="G2177" s="147">
        <v>17.375277513181185</v>
      </c>
      <c r="H2177" s="147">
        <v>20.903549999999999</v>
      </c>
      <c r="I2177" s="147">
        <v>25.364999999999998</v>
      </c>
      <c r="J2177" s="147">
        <v>28.769799999999996</v>
      </c>
      <c r="K2177" s="147">
        <v>32.155200000000001</v>
      </c>
    </row>
    <row r="2178" spans="2:11" x14ac:dyDescent="0.2">
      <c r="B2178" s="21" t="str">
        <f t="shared" si="33"/>
        <v>BrightonIce Accretion2060RCP6.0</v>
      </c>
      <c r="C2178" t="s">
        <v>276</v>
      </c>
      <c r="D2178" t="s">
        <v>486</v>
      </c>
      <c r="E2178" s="144" t="s">
        <v>192</v>
      </c>
      <c r="F2178" s="144">
        <v>2060</v>
      </c>
      <c r="G2178" s="147">
        <v>17.225670598269932</v>
      </c>
      <c r="H2178" s="147">
        <v>20.741699999999998</v>
      </c>
      <c r="I2178" s="147">
        <v>25.184999999999999</v>
      </c>
      <c r="J2178" s="147">
        <v>28.577699999999997</v>
      </c>
      <c r="K2178" s="147">
        <v>31.947299999999998</v>
      </c>
    </row>
    <row r="2179" spans="2:11" x14ac:dyDescent="0.2">
      <c r="B2179" s="21" t="str">
        <f t="shared" si="33"/>
        <v>BrightonIce Accretion2065RCP6.0</v>
      </c>
      <c r="C2179" t="s">
        <v>276</v>
      </c>
      <c r="D2179" t="s">
        <v>486</v>
      </c>
      <c r="E2179" s="144" t="s">
        <v>192</v>
      </c>
      <c r="F2179" s="144">
        <v>2065</v>
      </c>
      <c r="G2179" s="147">
        <v>17.076063683358683</v>
      </c>
      <c r="H2179" s="147">
        <v>20.57985</v>
      </c>
      <c r="I2179" s="147">
        <v>25.004999999999999</v>
      </c>
      <c r="J2179" s="147">
        <v>28.385599999999997</v>
      </c>
      <c r="K2179" s="147">
        <v>31.739399999999996</v>
      </c>
    </row>
    <row r="2180" spans="2:11" x14ac:dyDescent="0.2">
      <c r="B2180" s="21" t="str">
        <f t="shared" si="33"/>
        <v>BrightonIce Accretion2070RCP6.0</v>
      </c>
      <c r="C2180" t="s">
        <v>276</v>
      </c>
      <c r="D2180" t="s">
        <v>486</v>
      </c>
      <c r="E2180" s="144" t="s">
        <v>192</v>
      </c>
      <c r="F2180" s="144">
        <v>2070</v>
      </c>
      <c r="G2180" s="147">
        <v>16.92645676844743</v>
      </c>
      <c r="H2180" s="147">
        <v>20.417999999999999</v>
      </c>
      <c r="I2180" s="147">
        <v>24.824999999999999</v>
      </c>
      <c r="J2180" s="147">
        <v>28.193499999999997</v>
      </c>
      <c r="K2180" s="147">
        <v>31.531499999999998</v>
      </c>
    </row>
    <row r="2181" spans="2:11" x14ac:dyDescent="0.2">
      <c r="B2181" s="21" t="str">
        <f t="shared" si="33"/>
        <v>BrightonIce Accretion2075RCP6.0</v>
      </c>
      <c r="C2181" t="s">
        <v>276</v>
      </c>
      <c r="D2181" t="s">
        <v>486</v>
      </c>
      <c r="E2181" s="144" t="s">
        <v>192</v>
      </c>
      <c r="F2181" s="144">
        <v>2075</v>
      </c>
      <c r="G2181" s="147">
        <v>16.865570233309128</v>
      </c>
      <c r="H2181" s="147">
        <v>20.386875</v>
      </c>
      <c r="I2181" s="147">
        <v>24.831250000000001</v>
      </c>
      <c r="J2181" s="147">
        <v>28.221749999999997</v>
      </c>
      <c r="K2181" s="147">
        <v>31.586624999999998</v>
      </c>
    </row>
    <row r="2182" spans="2:11" x14ac:dyDescent="0.2">
      <c r="B2182" s="21" t="str">
        <f t="shared" si="33"/>
        <v>BrightonIce Accretion2080RCP6.0</v>
      </c>
      <c r="C2182" t="s">
        <v>276</v>
      </c>
      <c r="D2182" t="s">
        <v>486</v>
      </c>
      <c r="E2182" s="144" t="s">
        <v>192</v>
      </c>
      <c r="F2182" s="144">
        <v>2080</v>
      </c>
      <c r="G2182" s="147">
        <v>16.80468369817083</v>
      </c>
      <c r="H2182" s="147">
        <v>20.35575</v>
      </c>
      <c r="I2182" s="147">
        <v>24.837499999999999</v>
      </c>
      <c r="J2182" s="147">
        <v>28.249999999999996</v>
      </c>
      <c r="K2182" s="147">
        <v>31.641749999999998</v>
      </c>
    </row>
    <row r="2183" spans="2:11" x14ac:dyDescent="0.2">
      <c r="B2183" s="21" t="str">
        <f t="shared" si="33"/>
        <v>BrightonIce Accretion2085RCP6.0</v>
      </c>
      <c r="C2183" t="s">
        <v>276</v>
      </c>
      <c r="D2183" t="s">
        <v>486</v>
      </c>
      <c r="E2183" s="144" t="s">
        <v>192</v>
      </c>
      <c r="F2183" s="144">
        <v>2085</v>
      </c>
      <c r="G2183" s="147">
        <v>16.743797163032532</v>
      </c>
      <c r="H2183" s="147">
        <v>20.324624999999997</v>
      </c>
      <c r="I2183" s="147">
        <v>24.84375</v>
      </c>
      <c r="J2183" s="147">
        <v>28.278249999999996</v>
      </c>
      <c r="K2183" s="147">
        <v>31.696874999999999</v>
      </c>
    </row>
    <row r="2184" spans="2:11" x14ac:dyDescent="0.2">
      <c r="B2184" s="21" t="str">
        <f t="shared" si="33"/>
        <v>BrightonIce Accretion2090RCP6.0</v>
      </c>
      <c r="C2184" t="s">
        <v>276</v>
      </c>
      <c r="D2184" t="s">
        <v>486</v>
      </c>
      <c r="E2184" s="144" t="s">
        <v>192</v>
      </c>
      <c r="F2184" s="144">
        <v>2090</v>
      </c>
      <c r="G2184" s="147">
        <v>16.340786287593307</v>
      </c>
      <c r="H2184" s="147">
        <v>19.919999999999998</v>
      </c>
      <c r="I2184" s="147">
        <v>24.433333333333334</v>
      </c>
      <c r="J2184" s="147">
        <v>27.854499999999994</v>
      </c>
      <c r="K2184" s="147">
        <v>31.258499999999998</v>
      </c>
    </row>
    <row r="2185" spans="2:11" x14ac:dyDescent="0.2">
      <c r="B2185" s="21" t="str">
        <f t="shared" si="33"/>
        <v>BrightonIce Accretion2095RCP6.0</v>
      </c>
      <c r="C2185" t="s">
        <v>276</v>
      </c>
      <c r="D2185" t="s">
        <v>486</v>
      </c>
      <c r="E2185" s="144" t="s">
        <v>192</v>
      </c>
      <c r="F2185" s="144">
        <v>2095</v>
      </c>
      <c r="G2185" s="147">
        <v>15.998661947292382</v>
      </c>
      <c r="H2185" s="147">
        <v>19.546500000000002</v>
      </c>
      <c r="I2185" s="147">
        <v>24.016666666666666</v>
      </c>
      <c r="J2185" s="147">
        <v>27.402499999999996</v>
      </c>
      <c r="K2185" s="147">
        <v>30.765000000000001</v>
      </c>
    </row>
    <row r="2186" spans="2:11" x14ac:dyDescent="0.2">
      <c r="B2186" s="21" t="str">
        <f t="shared" si="33"/>
        <v>BrightonIce Accretion2100RCP6.0</v>
      </c>
      <c r="C2186" t="s">
        <v>276</v>
      </c>
      <c r="D2186" t="s">
        <v>486</v>
      </c>
      <c r="E2186" s="144" t="s">
        <v>192</v>
      </c>
      <c r="F2186" s="144">
        <v>2100</v>
      </c>
      <c r="G2186" s="147">
        <v>15.656537606991456</v>
      </c>
      <c r="H2186" s="147">
        <v>19.173000000000002</v>
      </c>
      <c r="I2186" s="147">
        <v>23.599999999999998</v>
      </c>
      <c r="J2186" s="147">
        <v>26.950499999999995</v>
      </c>
      <c r="K2186" s="147">
        <v>30.2715</v>
      </c>
    </row>
    <row r="2187" spans="2:11" x14ac:dyDescent="0.2">
      <c r="B2187" s="21" t="str">
        <f t="shared" si="33"/>
        <v>BrightonIce Accretion2023RCP8.5</v>
      </c>
      <c r="C2187" t="s">
        <v>276</v>
      </c>
      <c r="D2187" t="s">
        <v>486</v>
      </c>
      <c r="E2187" s="144" t="s">
        <v>191</v>
      </c>
      <c r="F2187" s="144">
        <v>2023</v>
      </c>
      <c r="G2187" s="147">
        <v>17.691887495900346</v>
      </c>
      <c r="H2187" s="147">
        <v>21.164999999999999</v>
      </c>
      <c r="I2187" s="147">
        <v>25.55</v>
      </c>
      <c r="J2187" s="147">
        <v>28.899749999999994</v>
      </c>
      <c r="K2187" s="147">
        <v>32.256</v>
      </c>
    </row>
    <row r="2188" spans="2:11" x14ac:dyDescent="0.2">
      <c r="B2188" s="21" t="str">
        <f t="shared" ref="B2188:B2251" si="34">C2188&amp;D2188&amp;F2188&amp;E2188</f>
        <v>BrightonIce Accretion2025RCP8.5</v>
      </c>
      <c r="C2188" t="s">
        <v>276</v>
      </c>
      <c r="D2188" t="s">
        <v>486</v>
      </c>
      <c r="E2188" s="144" t="s">
        <v>191</v>
      </c>
      <c r="F2188" s="144">
        <v>2025</v>
      </c>
      <c r="G2188" s="147">
        <v>17.686088778268125</v>
      </c>
      <c r="H2188" s="147">
        <v>21.185749999999999</v>
      </c>
      <c r="I2188" s="147">
        <v>25.608333333333334</v>
      </c>
      <c r="J2188" s="147">
        <v>28.984499999999993</v>
      </c>
      <c r="K2188" s="147">
        <v>32.360999999999997</v>
      </c>
    </row>
    <row r="2189" spans="2:11" x14ac:dyDescent="0.2">
      <c r="B2189" s="21" t="str">
        <f t="shared" si="34"/>
        <v>BrightonIce Accretion2030RCP8.5</v>
      </c>
      <c r="C2189" t="s">
        <v>276</v>
      </c>
      <c r="D2189" t="s">
        <v>486</v>
      </c>
      <c r="E2189" s="144" t="s">
        <v>191</v>
      </c>
      <c r="F2189" s="144">
        <v>2030</v>
      </c>
      <c r="G2189" s="147">
        <v>17.680290060635908</v>
      </c>
      <c r="H2189" s="147">
        <v>21.206499999999998</v>
      </c>
      <c r="I2189" s="147">
        <v>25.666666666666664</v>
      </c>
      <c r="J2189" s="147">
        <v>29.069249999999997</v>
      </c>
      <c r="K2189" s="147">
        <v>32.466000000000001</v>
      </c>
    </row>
    <row r="2190" spans="2:11" x14ac:dyDescent="0.2">
      <c r="B2190" s="21" t="str">
        <f t="shared" si="34"/>
        <v>BrightonIce Accretion2035RCP8.5</v>
      </c>
      <c r="C2190" t="s">
        <v>276</v>
      </c>
      <c r="D2190" t="s">
        <v>486</v>
      </c>
      <c r="E2190" s="144" t="s">
        <v>191</v>
      </c>
      <c r="F2190" s="144">
        <v>2035</v>
      </c>
      <c r="G2190" s="147">
        <v>17.674491343003687</v>
      </c>
      <c r="H2190" s="147">
        <v>21.227249999999998</v>
      </c>
      <c r="I2190" s="147">
        <v>25.724999999999998</v>
      </c>
      <c r="J2190" s="147">
        <v>29.153999999999996</v>
      </c>
      <c r="K2190" s="147">
        <v>32.570999999999998</v>
      </c>
    </row>
    <row r="2191" spans="2:11" x14ac:dyDescent="0.2">
      <c r="B2191" s="21" t="str">
        <f t="shared" si="34"/>
        <v>BrightonIce Accretion2040RCP8.5</v>
      </c>
      <c r="C2191" t="s">
        <v>276</v>
      </c>
      <c r="D2191" t="s">
        <v>486</v>
      </c>
      <c r="E2191" s="144" t="s">
        <v>191</v>
      </c>
      <c r="F2191" s="144">
        <v>2040</v>
      </c>
      <c r="G2191" s="147">
        <v>17.425146484818267</v>
      </c>
      <c r="H2191" s="147">
        <v>20.9575</v>
      </c>
      <c r="I2191" s="147">
        <v>25.424999999999997</v>
      </c>
      <c r="J2191" s="147">
        <v>28.833833333333331</v>
      </c>
      <c r="K2191" s="147">
        <v>32.224499999999999</v>
      </c>
    </row>
    <row r="2192" spans="2:11" x14ac:dyDescent="0.2">
      <c r="B2192" s="21" t="str">
        <f t="shared" si="34"/>
        <v>BrightonIce Accretion2045RCP8.5</v>
      </c>
      <c r="C2192" t="s">
        <v>276</v>
      </c>
      <c r="D2192" t="s">
        <v>486</v>
      </c>
      <c r="E2192" s="144" t="s">
        <v>191</v>
      </c>
      <c r="F2192" s="144">
        <v>2045</v>
      </c>
      <c r="G2192" s="147">
        <v>17.17580162663285</v>
      </c>
      <c r="H2192" s="147">
        <v>20.687749999999998</v>
      </c>
      <c r="I2192" s="147">
        <v>25.125</v>
      </c>
      <c r="J2192" s="147">
        <v>28.513666666666662</v>
      </c>
      <c r="K2192" s="147">
        <v>31.877999999999997</v>
      </c>
    </row>
    <row r="2193" spans="2:11" x14ac:dyDescent="0.2">
      <c r="B2193" s="21" t="str">
        <f t="shared" si="34"/>
        <v>BrightonIce Accretion2050RCP8.5</v>
      </c>
      <c r="C2193" t="s">
        <v>276</v>
      </c>
      <c r="D2193" t="s">
        <v>486</v>
      </c>
      <c r="E2193" s="144" t="s">
        <v>191</v>
      </c>
      <c r="F2193" s="144">
        <v>2050</v>
      </c>
      <c r="G2193" s="147">
        <v>16.845274721596365</v>
      </c>
      <c r="H2193" s="147">
        <v>20.3765</v>
      </c>
      <c r="I2193" s="147">
        <v>24.833333333333332</v>
      </c>
      <c r="J2193" s="147">
        <v>28.231166666666663</v>
      </c>
      <c r="K2193" s="147">
        <v>31.604999999999997</v>
      </c>
    </row>
    <row r="2194" spans="2:11" x14ac:dyDescent="0.2">
      <c r="B2194" s="21" t="str">
        <f t="shared" si="34"/>
        <v>BrightonIce Accretion2055RCP8.5</v>
      </c>
      <c r="C2194" t="s">
        <v>276</v>
      </c>
      <c r="D2194" t="s">
        <v>486</v>
      </c>
      <c r="E2194" s="144" t="s">
        <v>191</v>
      </c>
      <c r="F2194" s="144">
        <v>2055</v>
      </c>
      <c r="G2194" s="147">
        <v>16.764092674745296</v>
      </c>
      <c r="H2194" s="147">
        <v>20.334999999999997</v>
      </c>
      <c r="I2194" s="147">
        <v>24.841666666666669</v>
      </c>
      <c r="J2194" s="147">
        <v>28.26883333333333</v>
      </c>
      <c r="K2194" s="147">
        <v>31.6785</v>
      </c>
    </row>
    <row r="2195" spans="2:11" x14ac:dyDescent="0.2">
      <c r="B2195" s="21" t="str">
        <f t="shared" si="34"/>
        <v>BrightonIce Accretion2060RCP8.5</v>
      </c>
      <c r="C2195" t="s">
        <v>276</v>
      </c>
      <c r="D2195" t="s">
        <v>486</v>
      </c>
      <c r="E2195" s="144" t="s">
        <v>191</v>
      </c>
      <c r="F2195" s="144">
        <v>2060</v>
      </c>
      <c r="G2195" s="147">
        <v>16.340786287593307</v>
      </c>
      <c r="H2195" s="147">
        <v>19.919999999999998</v>
      </c>
      <c r="I2195" s="147">
        <v>24.433333333333334</v>
      </c>
      <c r="J2195" s="147">
        <v>27.854499999999994</v>
      </c>
      <c r="K2195" s="147">
        <v>31.258499999999998</v>
      </c>
    </row>
    <row r="2196" spans="2:11" x14ac:dyDescent="0.2">
      <c r="B2196" s="21" t="str">
        <f t="shared" si="34"/>
        <v>BrightonIce Accretion2065RCP8.5</v>
      </c>
      <c r="C2196" t="s">
        <v>276</v>
      </c>
      <c r="D2196" t="s">
        <v>486</v>
      </c>
      <c r="E2196" s="144" t="s">
        <v>191</v>
      </c>
      <c r="F2196" s="144">
        <v>2065</v>
      </c>
      <c r="G2196" s="147">
        <v>15.998661947292382</v>
      </c>
      <c r="H2196" s="147">
        <v>19.546500000000002</v>
      </c>
      <c r="I2196" s="147">
        <v>24.016666666666666</v>
      </c>
      <c r="J2196" s="147">
        <v>27.402499999999996</v>
      </c>
      <c r="K2196" s="147">
        <v>30.765000000000001</v>
      </c>
    </row>
    <row r="2197" spans="2:11" x14ac:dyDescent="0.2">
      <c r="B2197" s="21" t="str">
        <f t="shared" si="34"/>
        <v>BrightonIce Accretion2070RCP8.5</v>
      </c>
      <c r="C2197" t="s">
        <v>276</v>
      </c>
      <c r="D2197" t="s">
        <v>486</v>
      </c>
      <c r="E2197" s="144" t="s">
        <v>191</v>
      </c>
      <c r="F2197" s="144">
        <v>2070</v>
      </c>
      <c r="G2197" s="147">
        <v>15.221633784575026</v>
      </c>
      <c r="H2197" s="147">
        <v>18.688833333333335</v>
      </c>
      <c r="I2197" s="147">
        <v>23.049999999999997</v>
      </c>
      <c r="J2197" s="147">
        <v>26.34783333333333</v>
      </c>
      <c r="K2197" s="147">
        <v>29.631</v>
      </c>
    </row>
    <row r="2198" spans="2:11" x14ac:dyDescent="0.2">
      <c r="B2198" s="21" t="str">
        <f t="shared" si="34"/>
        <v>BrightonIce Accretion2075RCP8.5</v>
      </c>
      <c r="C2198" t="s">
        <v>276</v>
      </c>
      <c r="D2198" t="s">
        <v>486</v>
      </c>
      <c r="E2198" s="144" t="s">
        <v>191</v>
      </c>
      <c r="F2198" s="144">
        <v>2075</v>
      </c>
      <c r="G2198" s="147">
        <v>14.786729962158597</v>
      </c>
      <c r="H2198" s="147">
        <v>18.204666666666668</v>
      </c>
      <c r="I2198" s="147">
        <v>22.5</v>
      </c>
      <c r="J2198" s="147">
        <v>25.745166666666663</v>
      </c>
      <c r="K2198" s="147">
        <v>28.990500000000001</v>
      </c>
    </row>
    <row r="2199" spans="2:11" x14ac:dyDescent="0.2">
      <c r="B2199" s="21" t="str">
        <f t="shared" si="34"/>
        <v>BrightonIce Accretion2080RCP8.5</v>
      </c>
      <c r="C2199" t="s">
        <v>276</v>
      </c>
      <c r="D2199" t="s">
        <v>486</v>
      </c>
      <c r="E2199" s="144" t="s">
        <v>191</v>
      </c>
      <c r="F2199" s="144">
        <v>2080</v>
      </c>
      <c r="G2199" s="147">
        <v>14.351826139742167</v>
      </c>
      <c r="H2199" s="147">
        <v>17.720500000000001</v>
      </c>
      <c r="I2199" s="147">
        <v>21.95</v>
      </c>
      <c r="J2199" s="147">
        <v>25.142499999999998</v>
      </c>
      <c r="K2199" s="147">
        <v>28.35</v>
      </c>
    </row>
    <row r="2200" spans="2:11" x14ac:dyDescent="0.2">
      <c r="B2200" s="21" t="str">
        <f t="shared" si="34"/>
        <v>BrightonIce Accretion2085RCP8.5</v>
      </c>
      <c r="C2200" t="s">
        <v>276</v>
      </c>
      <c r="D2200" t="s">
        <v>486</v>
      </c>
      <c r="E2200" s="144" t="s">
        <v>191</v>
      </c>
      <c r="F2200" s="144">
        <v>2085</v>
      </c>
      <c r="G2200" s="147">
        <v>13.690772329669194</v>
      </c>
      <c r="H2200" s="147">
        <v>16.942374999999998</v>
      </c>
      <c r="I2200" s="147">
        <v>21.024999999999999</v>
      </c>
      <c r="J2200" s="147">
        <v>24.097249999999999</v>
      </c>
      <c r="K2200" s="147">
        <v>27.1845</v>
      </c>
    </row>
    <row r="2201" spans="2:11" x14ac:dyDescent="0.2">
      <c r="B2201" s="21" t="str">
        <f t="shared" si="34"/>
        <v>BrightonIce Accretion2090RCP8.5</v>
      </c>
      <c r="C2201" t="s">
        <v>276</v>
      </c>
      <c r="D2201" t="s">
        <v>486</v>
      </c>
      <c r="E2201" s="144" t="s">
        <v>191</v>
      </c>
      <c r="F2201" s="144">
        <v>2090</v>
      </c>
      <c r="G2201" s="147">
        <v>13.029718519596223</v>
      </c>
      <c r="H2201" s="147">
        <v>16.164249999999999</v>
      </c>
      <c r="I2201" s="147">
        <v>20.100000000000001</v>
      </c>
      <c r="J2201" s="147">
        <v>23.052</v>
      </c>
      <c r="K2201" s="147">
        <v>26.019000000000002</v>
      </c>
    </row>
    <row r="2202" spans="2:11" x14ac:dyDescent="0.2">
      <c r="B2202" s="21" t="str">
        <f t="shared" si="34"/>
        <v>BrightonIce Accretion2095RCP8.5</v>
      </c>
      <c r="C2202" t="s">
        <v>276</v>
      </c>
      <c r="D2202" t="s">
        <v>486</v>
      </c>
      <c r="E2202" s="144" t="s">
        <v>191</v>
      </c>
      <c r="F2202" s="144">
        <v>2095</v>
      </c>
      <c r="G2202" s="147">
        <v>13.029718519596223</v>
      </c>
      <c r="H2202" s="147">
        <v>16.164249999999999</v>
      </c>
      <c r="I2202" s="147">
        <v>20.100000000000001</v>
      </c>
      <c r="J2202" s="147">
        <v>23.052</v>
      </c>
      <c r="K2202" s="147">
        <v>26.019000000000002</v>
      </c>
    </row>
    <row r="2203" spans="2:11" x14ac:dyDescent="0.2">
      <c r="B2203" s="21" t="str">
        <f t="shared" si="34"/>
        <v>BrightonIce Accretion2100RCP8.5</v>
      </c>
      <c r="C2203" t="s">
        <v>276</v>
      </c>
      <c r="D2203" t="s">
        <v>486</v>
      </c>
      <c r="E2203" s="144" t="s">
        <v>191</v>
      </c>
      <c r="F2203" s="144">
        <v>2100</v>
      </c>
      <c r="G2203" s="147">
        <v>13.029718519596223</v>
      </c>
      <c r="H2203" s="147">
        <v>16.164249999999999</v>
      </c>
      <c r="I2203" s="147">
        <v>20.100000000000001</v>
      </c>
      <c r="J2203" s="147">
        <v>23.052</v>
      </c>
      <c r="K2203" s="147">
        <v>26.019000000000002</v>
      </c>
    </row>
    <row r="2204" spans="2:11" x14ac:dyDescent="0.2">
      <c r="B2204" s="21" t="str">
        <f t="shared" si="34"/>
        <v>BrightonWind2023RCP4.5</v>
      </c>
      <c r="C2204" t="s">
        <v>276</v>
      </c>
      <c r="D2204" t="s">
        <v>1</v>
      </c>
      <c r="E2204" s="144" t="s">
        <v>193</v>
      </c>
      <c r="F2204" s="144">
        <v>2023</v>
      </c>
      <c r="G2204" s="147">
        <v>87.734995461826529</v>
      </c>
      <c r="H2204" s="147">
        <v>94.512366</v>
      </c>
      <c r="I2204" s="147">
        <v>101.63629999999999</v>
      </c>
      <c r="J2204" s="147">
        <v>108.76164800000001</v>
      </c>
      <c r="K2204" s="147">
        <v>115.88840999999998</v>
      </c>
    </row>
    <row r="2205" spans="2:11" x14ac:dyDescent="0.2">
      <c r="B2205" s="21" t="str">
        <f t="shared" si="34"/>
        <v>BrightonWind2025RCP4.5</v>
      </c>
      <c r="C2205" t="s">
        <v>276</v>
      </c>
      <c r="D2205" t="s">
        <v>1</v>
      </c>
      <c r="E2205" s="144" t="s">
        <v>193</v>
      </c>
      <c r="F2205" s="144">
        <v>2025</v>
      </c>
      <c r="G2205" s="147">
        <v>87.701564300533917</v>
      </c>
      <c r="H2205" s="147">
        <v>94.476359500000001</v>
      </c>
      <c r="I2205" s="147">
        <v>101.60095</v>
      </c>
      <c r="J2205" s="147">
        <v>108.72382350000001</v>
      </c>
      <c r="K2205" s="147">
        <v>115.85002999999998</v>
      </c>
    </row>
    <row r="2206" spans="2:11" x14ac:dyDescent="0.2">
      <c r="B2206" s="21" t="str">
        <f t="shared" si="34"/>
        <v>BrightonWind2030RCP4.5</v>
      </c>
      <c r="C2206" t="s">
        <v>276</v>
      </c>
      <c r="D2206" t="s">
        <v>1</v>
      </c>
      <c r="E2206" s="144" t="s">
        <v>193</v>
      </c>
      <c r="F2206" s="144">
        <v>2030</v>
      </c>
      <c r="G2206" s="147">
        <v>87.668133139241306</v>
      </c>
      <c r="H2206" s="147">
        <v>94.440353000000002</v>
      </c>
      <c r="I2206" s="147">
        <v>101.56559999999999</v>
      </c>
      <c r="J2206" s="147">
        <v>108.68599900000001</v>
      </c>
      <c r="K2206" s="147">
        <v>115.81164999999999</v>
      </c>
    </row>
    <row r="2207" spans="2:11" x14ac:dyDescent="0.2">
      <c r="B2207" s="21" t="str">
        <f t="shared" si="34"/>
        <v>BrightonWind2035RCP4.5</v>
      </c>
      <c r="C2207" t="s">
        <v>276</v>
      </c>
      <c r="D2207" t="s">
        <v>1</v>
      </c>
      <c r="E2207" s="144" t="s">
        <v>193</v>
      </c>
      <c r="F2207" s="144">
        <v>2035</v>
      </c>
      <c r="G2207" s="147">
        <v>87.634701977948694</v>
      </c>
      <c r="H2207" s="147">
        <v>94.404346500000003</v>
      </c>
      <c r="I2207" s="147">
        <v>101.53025</v>
      </c>
      <c r="J2207" s="147">
        <v>108.64817450000001</v>
      </c>
      <c r="K2207" s="147">
        <v>115.77326999999998</v>
      </c>
    </row>
    <row r="2208" spans="2:11" x14ac:dyDescent="0.2">
      <c r="B2208" s="21" t="str">
        <f t="shared" si="34"/>
        <v>BrightonWind2040RCP4.5</v>
      </c>
      <c r="C2208" t="s">
        <v>276</v>
      </c>
      <c r="D2208" t="s">
        <v>1</v>
      </c>
      <c r="E2208" s="144" t="s">
        <v>193</v>
      </c>
      <c r="F2208" s="144">
        <v>2040</v>
      </c>
      <c r="G2208" s="147">
        <v>87.601270816656083</v>
      </c>
      <c r="H2208" s="147">
        <v>94.368340000000003</v>
      </c>
      <c r="I2208" s="147">
        <v>101.4949</v>
      </c>
      <c r="J2208" s="147">
        <v>108.61035</v>
      </c>
      <c r="K2208" s="147">
        <v>115.73488999999998</v>
      </c>
    </row>
    <row r="2209" spans="2:11" x14ac:dyDescent="0.2">
      <c r="B2209" s="21" t="str">
        <f t="shared" si="34"/>
        <v>BrightonWind2045RCP4.5</v>
      </c>
      <c r="C2209" t="s">
        <v>276</v>
      </c>
      <c r="D2209" t="s">
        <v>1</v>
      </c>
      <c r="E2209" s="144" t="s">
        <v>193</v>
      </c>
      <c r="F2209" s="144">
        <v>2045</v>
      </c>
      <c r="G2209" s="147">
        <v>87.567839655363471</v>
      </c>
      <c r="H2209" s="147">
        <v>94.332333500000004</v>
      </c>
      <c r="I2209" s="147">
        <v>101.45954999999999</v>
      </c>
      <c r="J2209" s="147">
        <v>108.5725255</v>
      </c>
      <c r="K2209" s="147">
        <v>115.69650999999999</v>
      </c>
    </row>
    <row r="2210" spans="2:11" x14ac:dyDescent="0.2">
      <c r="B2210" s="21" t="str">
        <f t="shared" si="34"/>
        <v>BrightonWind2050RCP4.5</v>
      </c>
      <c r="C2210" t="s">
        <v>276</v>
      </c>
      <c r="D2210" t="s">
        <v>1</v>
      </c>
      <c r="E2210" s="144" t="s">
        <v>193</v>
      </c>
      <c r="F2210" s="144">
        <v>2050</v>
      </c>
      <c r="G2210" s="147">
        <v>87.65824914372871</v>
      </c>
      <c r="H2210" s="147">
        <v>94.461643800000004</v>
      </c>
      <c r="I2210" s="147">
        <v>101.64033999999999</v>
      </c>
      <c r="J2210" s="147">
        <v>108.79406899999999</v>
      </c>
      <c r="K2210" s="147">
        <v>115.96209959999999</v>
      </c>
    </row>
    <row r="2211" spans="2:11" x14ac:dyDescent="0.2">
      <c r="B2211" s="21" t="str">
        <f t="shared" si="34"/>
        <v>BrightonWind2055RCP4.5</v>
      </c>
      <c r="C2211" t="s">
        <v>276</v>
      </c>
      <c r="D2211" t="s">
        <v>1</v>
      </c>
      <c r="E2211" s="144" t="s">
        <v>193</v>
      </c>
      <c r="F2211" s="144">
        <v>2055</v>
      </c>
      <c r="G2211" s="147">
        <v>87.782089793386547</v>
      </c>
      <c r="H2211" s="147">
        <v>94.626960600000004</v>
      </c>
      <c r="I2211" s="147">
        <v>101.85647999999999</v>
      </c>
      <c r="J2211" s="147">
        <v>109.053437</v>
      </c>
      <c r="K2211" s="147">
        <v>116.26606919999999</v>
      </c>
    </row>
    <row r="2212" spans="2:11" x14ac:dyDescent="0.2">
      <c r="B2212" s="21" t="str">
        <f t="shared" si="34"/>
        <v>BrightonWind2060RCP4.5</v>
      </c>
      <c r="C2212" t="s">
        <v>276</v>
      </c>
      <c r="D2212" t="s">
        <v>1</v>
      </c>
      <c r="E2212" s="144" t="s">
        <v>193</v>
      </c>
      <c r="F2212" s="144">
        <v>2060</v>
      </c>
      <c r="G2212" s="147">
        <v>87.905930443044397</v>
      </c>
      <c r="H2212" s="147">
        <v>94.792277400000003</v>
      </c>
      <c r="I2212" s="147">
        <v>102.07262</v>
      </c>
      <c r="J2212" s="147">
        <v>109.312805</v>
      </c>
      <c r="K2212" s="147">
        <v>116.57003879999999</v>
      </c>
    </row>
    <row r="2213" spans="2:11" x14ac:dyDescent="0.2">
      <c r="B2213" s="21" t="str">
        <f t="shared" si="34"/>
        <v>BrightonWind2065RCP4.5</v>
      </c>
      <c r="C2213" t="s">
        <v>276</v>
      </c>
      <c r="D2213" t="s">
        <v>1</v>
      </c>
      <c r="E2213" s="144" t="s">
        <v>193</v>
      </c>
      <c r="F2213" s="144">
        <v>2065</v>
      </c>
      <c r="G2213" s="147">
        <v>88.029771092702234</v>
      </c>
      <c r="H2213" s="147">
        <v>94.957594200000003</v>
      </c>
      <c r="I2213" s="147">
        <v>102.28876</v>
      </c>
      <c r="J2213" s="147">
        <v>109.57217300000001</v>
      </c>
      <c r="K2213" s="147">
        <v>116.87400839999999</v>
      </c>
    </row>
    <row r="2214" spans="2:11" x14ac:dyDescent="0.2">
      <c r="B2214" s="21" t="str">
        <f t="shared" si="34"/>
        <v>BrightonWind2070RCP4.5</v>
      </c>
      <c r="C2214" t="s">
        <v>276</v>
      </c>
      <c r="D2214" t="s">
        <v>1</v>
      </c>
      <c r="E2214" s="144" t="s">
        <v>193</v>
      </c>
      <c r="F2214" s="144">
        <v>2070</v>
      </c>
      <c r="G2214" s="147">
        <v>88.153611742360084</v>
      </c>
      <c r="H2214" s="147">
        <v>95.122911000000002</v>
      </c>
      <c r="I2214" s="147">
        <v>102.50489999999999</v>
      </c>
      <c r="J2214" s="147">
        <v>109.831541</v>
      </c>
      <c r="K2214" s="147">
        <v>117.177978</v>
      </c>
    </row>
    <row r="2215" spans="2:11" x14ac:dyDescent="0.2">
      <c r="B2215" s="21" t="str">
        <f t="shared" si="34"/>
        <v>BrightonWind2075RCP4.5</v>
      </c>
      <c r="C2215" t="s">
        <v>276</v>
      </c>
      <c r="D2215" t="s">
        <v>1</v>
      </c>
      <c r="E2215" s="144" t="s">
        <v>193</v>
      </c>
      <c r="F2215" s="144">
        <v>2075</v>
      </c>
      <c r="G2215" s="147">
        <v>88.216113478689749</v>
      </c>
      <c r="H2215" s="147">
        <v>95.209013499999998</v>
      </c>
      <c r="I2215" s="147">
        <v>102.61936666666666</v>
      </c>
      <c r="J2215" s="147">
        <v>109.97023083333333</v>
      </c>
      <c r="K2215" s="147">
        <v>117.341093</v>
      </c>
    </row>
    <row r="2216" spans="2:11" x14ac:dyDescent="0.2">
      <c r="B2216" s="21" t="str">
        <f t="shared" si="34"/>
        <v>BrightonWind2080RCP4.5</v>
      </c>
      <c r="C2216" t="s">
        <v>276</v>
      </c>
      <c r="D2216" t="s">
        <v>1</v>
      </c>
      <c r="E2216" s="144" t="s">
        <v>193</v>
      </c>
      <c r="F2216" s="144">
        <v>2080</v>
      </c>
      <c r="G2216" s="147">
        <v>88.278615215019414</v>
      </c>
      <c r="H2216" s="147">
        <v>95.295116000000007</v>
      </c>
      <c r="I2216" s="147">
        <v>102.73383333333334</v>
      </c>
      <c r="J2216" s="147">
        <v>110.10892066666668</v>
      </c>
      <c r="K2216" s="147">
        <v>117.50420799999999</v>
      </c>
    </row>
    <row r="2217" spans="2:11" x14ac:dyDescent="0.2">
      <c r="B2217" s="21" t="str">
        <f t="shared" si="34"/>
        <v>BrightonWind2085RCP4.5</v>
      </c>
      <c r="C2217" t="s">
        <v>276</v>
      </c>
      <c r="D2217" t="s">
        <v>1</v>
      </c>
      <c r="E2217" s="144" t="s">
        <v>193</v>
      </c>
      <c r="F2217" s="144">
        <v>2085</v>
      </c>
      <c r="G2217" s="147">
        <v>88.341116951349079</v>
      </c>
      <c r="H2217" s="147">
        <v>95.381218500000003</v>
      </c>
      <c r="I2217" s="147">
        <v>102.84829999999999</v>
      </c>
      <c r="J2217" s="147">
        <v>110.24761050000001</v>
      </c>
      <c r="K2217" s="147">
        <v>117.66732299999998</v>
      </c>
    </row>
    <row r="2218" spans="2:11" x14ac:dyDescent="0.2">
      <c r="B2218" s="21" t="str">
        <f t="shared" si="34"/>
        <v>BrightonWind2090RCP4.5</v>
      </c>
      <c r="C2218" t="s">
        <v>276</v>
      </c>
      <c r="D2218" t="s">
        <v>1</v>
      </c>
      <c r="E2218" s="144" t="s">
        <v>193</v>
      </c>
      <c r="F2218" s="144">
        <v>2090</v>
      </c>
      <c r="G2218" s="147">
        <v>88.40361868767873</v>
      </c>
      <c r="H2218" s="147">
        <v>95.467320999999998</v>
      </c>
      <c r="I2218" s="147">
        <v>102.96276666666667</v>
      </c>
      <c r="J2218" s="147">
        <v>110.38630033333334</v>
      </c>
      <c r="K2218" s="147">
        <v>117.83043799999999</v>
      </c>
    </row>
    <row r="2219" spans="2:11" x14ac:dyDescent="0.2">
      <c r="B2219" s="21" t="str">
        <f t="shared" si="34"/>
        <v>BrightonWind2095RCP4.5</v>
      </c>
      <c r="C2219" t="s">
        <v>276</v>
      </c>
      <c r="D2219" t="s">
        <v>1</v>
      </c>
      <c r="E2219" s="144" t="s">
        <v>193</v>
      </c>
      <c r="F2219" s="144">
        <v>2095</v>
      </c>
      <c r="G2219" s="147">
        <v>88.466120424008395</v>
      </c>
      <c r="H2219" s="147">
        <v>95.553423500000008</v>
      </c>
      <c r="I2219" s="147">
        <v>103.07723333333334</v>
      </c>
      <c r="J2219" s="147">
        <v>110.52499016666668</v>
      </c>
      <c r="K2219" s="147">
        <v>117.99355299999999</v>
      </c>
    </row>
    <row r="2220" spans="2:11" x14ac:dyDescent="0.2">
      <c r="B2220" s="21" t="str">
        <f t="shared" si="34"/>
        <v>BrightonWind2100RCP4.5</v>
      </c>
      <c r="C2220" t="s">
        <v>276</v>
      </c>
      <c r="D2220" t="s">
        <v>1</v>
      </c>
      <c r="E2220" s="144" t="s">
        <v>193</v>
      </c>
      <c r="F2220" s="144">
        <v>2100</v>
      </c>
      <c r="G2220" s="147">
        <v>88.52862216033806</v>
      </c>
      <c r="H2220" s="147">
        <v>95.639526000000004</v>
      </c>
      <c r="I2220" s="147">
        <v>103.19170000000001</v>
      </c>
      <c r="J2220" s="147">
        <v>110.66368000000001</v>
      </c>
      <c r="K2220" s="147">
        <v>118.15666799999998</v>
      </c>
    </row>
    <row r="2221" spans="2:11" x14ac:dyDescent="0.2">
      <c r="B2221" s="21" t="str">
        <f t="shared" si="34"/>
        <v>BrightonWind2023RCP6.0</v>
      </c>
      <c r="C2221" t="s">
        <v>276</v>
      </c>
      <c r="D2221" t="s">
        <v>1</v>
      </c>
      <c r="E2221" s="144" t="s">
        <v>192</v>
      </c>
      <c r="F2221" s="144">
        <v>2023</v>
      </c>
      <c r="G2221" s="147">
        <v>87.734995461826529</v>
      </c>
      <c r="H2221" s="147">
        <v>94.512366</v>
      </c>
      <c r="I2221" s="147">
        <v>101.63629999999999</v>
      </c>
      <c r="J2221" s="147">
        <v>108.76164800000001</v>
      </c>
      <c r="K2221" s="147">
        <v>115.88840999999998</v>
      </c>
    </row>
    <row r="2222" spans="2:11" x14ac:dyDescent="0.2">
      <c r="B2222" s="21" t="str">
        <f t="shared" si="34"/>
        <v>BrightonWind2025RCP6.0</v>
      </c>
      <c r="C2222" t="s">
        <v>276</v>
      </c>
      <c r="D2222" t="s">
        <v>1</v>
      </c>
      <c r="E2222" s="144" t="s">
        <v>192</v>
      </c>
      <c r="F2222" s="144">
        <v>2025</v>
      </c>
      <c r="G2222" s="147">
        <v>87.701564300533917</v>
      </c>
      <c r="H2222" s="147">
        <v>94.476359500000001</v>
      </c>
      <c r="I2222" s="147">
        <v>101.60095</v>
      </c>
      <c r="J2222" s="147">
        <v>108.72382350000001</v>
      </c>
      <c r="K2222" s="147">
        <v>115.85002999999998</v>
      </c>
    </row>
    <row r="2223" spans="2:11" x14ac:dyDescent="0.2">
      <c r="B2223" s="21" t="str">
        <f t="shared" si="34"/>
        <v>BrightonWind2030RCP6.0</v>
      </c>
      <c r="C2223" t="s">
        <v>276</v>
      </c>
      <c r="D2223" t="s">
        <v>1</v>
      </c>
      <c r="E2223" s="144" t="s">
        <v>192</v>
      </c>
      <c r="F2223" s="144">
        <v>2030</v>
      </c>
      <c r="G2223" s="147">
        <v>87.668133139241306</v>
      </c>
      <c r="H2223" s="147">
        <v>94.440353000000002</v>
      </c>
      <c r="I2223" s="147">
        <v>101.56559999999999</v>
      </c>
      <c r="J2223" s="147">
        <v>108.68599900000001</v>
      </c>
      <c r="K2223" s="147">
        <v>115.81164999999999</v>
      </c>
    </row>
    <row r="2224" spans="2:11" x14ac:dyDescent="0.2">
      <c r="B2224" s="21" t="str">
        <f t="shared" si="34"/>
        <v>BrightonWind2035RCP6.0</v>
      </c>
      <c r="C2224" t="s">
        <v>276</v>
      </c>
      <c r="D2224" t="s">
        <v>1</v>
      </c>
      <c r="E2224" s="144" t="s">
        <v>192</v>
      </c>
      <c r="F2224" s="144">
        <v>2035</v>
      </c>
      <c r="G2224" s="147">
        <v>87.634701977948694</v>
      </c>
      <c r="H2224" s="147">
        <v>94.404346500000003</v>
      </c>
      <c r="I2224" s="147">
        <v>101.53025</v>
      </c>
      <c r="J2224" s="147">
        <v>108.64817450000001</v>
      </c>
      <c r="K2224" s="147">
        <v>115.77326999999998</v>
      </c>
    </row>
    <row r="2225" spans="2:11" x14ac:dyDescent="0.2">
      <c r="B2225" s="21" t="str">
        <f t="shared" si="34"/>
        <v>BrightonWind2040RCP6.0</v>
      </c>
      <c r="C2225" t="s">
        <v>276</v>
      </c>
      <c r="D2225" t="s">
        <v>1</v>
      </c>
      <c r="E2225" s="144" t="s">
        <v>192</v>
      </c>
      <c r="F2225" s="144">
        <v>2040</v>
      </c>
      <c r="G2225" s="147">
        <v>87.601270816656083</v>
      </c>
      <c r="H2225" s="147">
        <v>94.368340000000003</v>
      </c>
      <c r="I2225" s="147">
        <v>101.4949</v>
      </c>
      <c r="J2225" s="147">
        <v>108.61035</v>
      </c>
      <c r="K2225" s="147">
        <v>115.73488999999998</v>
      </c>
    </row>
    <row r="2226" spans="2:11" x14ac:dyDescent="0.2">
      <c r="B2226" s="21" t="str">
        <f t="shared" si="34"/>
        <v>BrightonWind2045RCP6.0</v>
      </c>
      <c r="C2226" t="s">
        <v>276</v>
      </c>
      <c r="D2226" t="s">
        <v>1</v>
      </c>
      <c r="E2226" s="144" t="s">
        <v>192</v>
      </c>
      <c r="F2226" s="144">
        <v>2045</v>
      </c>
      <c r="G2226" s="147">
        <v>87.567839655363471</v>
      </c>
      <c r="H2226" s="147">
        <v>94.332333500000004</v>
      </c>
      <c r="I2226" s="147">
        <v>101.45954999999999</v>
      </c>
      <c r="J2226" s="147">
        <v>108.5725255</v>
      </c>
      <c r="K2226" s="147">
        <v>115.69650999999999</v>
      </c>
    </row>
    <row r="2227" spans="2:11" x14ac:dyDescent="0.2">
      <c r="B2227" s="21" t="str">
        <f t="shared" si="34"/>
        <v>BrightonWind2050RCP6.0</v>
      </c>
      <c r="C2227" t="s">
        <v>276</v>
      </c>
      <c r="D2227" t="s">
        <v>1</v>
      </c>
      <c r="E2227" s="144" t="s">
        <v>192</v>
      </c>
      <c r="F2227" s="144">
        <v>2050</v>
      </c>
      <c r="G2227" s="147">
        <v>87.65824914372871</v>
      </c>
      <c r="H2227" s="147">
        <v>94.461643800000004</v>
      </c>
      <c r="I2227" s="147">
        <v>101.64033999999999</v>
      </c>
      <c r="J2227" s="147">
        <v>108.79406899999999</v>
      </c>
      <c r="K2227" s="147">
        <v>115.96209959999999</v>
      </c>
    </row>
    <row r="2228" spans="2:11" x14ac:dyDescent="0.2">
      <c r="B2228" s="21" t="str">
        <f t="shared" si="34"/>
        <v>BrightonWind2055RCP6.0</v>
      </c>
      <c r="C2228" t="s">
        <v>276</v>
      </c>
      <c r="D2228" t="s">
        <v>1</v>
      </c>
      <c r="E2228" s="144" t="s">
        <v>192</v>
      </c>
      <c r="F2228" s="144">
        <v>2055</v>
      </c>
      <c r="G2228" s="147">
        <v>87.782089793386547</v>
      </c>
      <c r="H2228" s="147">
        <v>94.626960600000004</v>
      </c>
      <c r="I2228" s="147">
        <v>101.85647999999999</v>
      </c>
      <c r="J2228" s="147">
        <v>109.053437</v>
      </c>
      <c r="K2228" s="147">
        <v>116.26606919999999</v>
      </c>
    </row>
    <row r="2229" spans="2:11" x14ac:dyDescent="0.2">
      <c r="B2229" s="21" t="str">
        <f t="shared" si="34"/>
        <v>BrightonWind2060RCP6.0</v>
      </c>
      <c r="C2229" t="s">
        <v>276</v>
      </c>
      <c r="D2229" t="s">
        <v>1</v>
      </c>
      <c r="E2229" s="144" t="s">
        <v>192</v>
      </c>
      <c r="F2229" s="144">
        <v>2060</v>
      </c>
      <c r="G2229" s="147">
        <v>87.905930443044397</v>
      </c>
      <c r="H2229" s="147">
        <v>94.792277400000003</v>
      </c>
      <c r="I2229" s="147">
        <v>102.07262</v>
      </c>
      <c r="J2229" s="147">
        <v>109.312805</v>
      </c>
      <c r="K2229" s="147">
        <v>116.57003879999999</v>
      </c>
    </row>
    <row r="2230" spans="2:11" x14ac:dyDescent="0.2">
      <c r="B2230" s="21" t="str">
        <f t="shared" si="34"/>
        <v>BrightonWind2065RCP6.0</v>
      </c>
      <c r="C2230" t="s">
        <v>276</v>
      </c>
      <c r="D2230" t="s">
        <v>1</v>
      </c>
      <c r="E2230" s="144" t="s">
        <v>192</v>
      </c>
      <c r="F2230" s="144">
        <v>2065</v>
      </c>
      <c r="G2230" s="147">
        <v>88.029771092702234</v>
      </c>
      <c r="H2230" s="147">
        <v>94.957594200000003</v>
      </c>
      <c r="I2230" s="147">
        <v>102.28876</v>
      </c>
      <c r="J2230" s="147">
        <v>109.57217300000001</v>
      </c>
      <c r="K2230" s="147">
        <v>116.87400839999999</v>
      </c>
    </row>
    <row r="2231" spans="2:11" x14ac:dyDescent="0.2">
      <c r="B2231" s="21" t="str">
        <f t="shared" si="34"/>
        <v>BrightonWind2070RCP6.0</v>
      </c>
      <c r="C2231" t="s">
        <v>276</v>
      </c>
      <c r="D2231" t="s">
        <v>1</v>
      </c>
      <c r="E2231" s="144" t="s">
        <v>192</v>
      </c>
      <c r="F2231" s="144">
        <v>2070</v>
      </c>
      <c r="G2231" s="147">
        <v>88.153611742360084</v>
      </c>
      <c r="H2231" s="147">
        <v>95.122911000000002</v>
      </c>
      <c r="I2231" s="147">
        <v>102.50489999999999</v>
      </c>
      <c r="J2231" s="147">
        <v>109.831541</v>
      </c>
      <c r="K2231" s="147">
        <v>117.177978</v>
      </c>
    </row>
    <row r="2232" spans="2:11" x14ac:dyDescent="0.2">
      <c r="B2232" s="21" t="str">
        <f t="shared" si="34"/>
        <v>BrightonWind2075RCP6.0</v>
      </c>
      <c r="C2232" t="s">
        <v>276</v>
      </c>
      <c r="D2232" t="s">
        <v>1</v>
      </c>
      <c r="E2232" s="144" t="s">
        <v>192</v>
      </c>
      <c r="F2232" s="144">
        <v>2075</v>
      </c>
      <c r="G2232" s="147">
        <v>88.247364346854582</v>
      </c>
      <c r="H2232" s="147">
        <v>95.252064750000002</v>
      </c>
      <c r="I2232" s="147">
        <v>102.67659999999999</v>
      </c>
      <c r="J2232" s="147">
        <v>110.03957575000001</v>
      </c>
      <c r="K2232" s="147">
        <v>117.42265049999999</v>
      </c>
    </row>
    <row r="2233" spans="2:11" x14ac:dyDescent="0.2">
      <c r="B2233" s="21" t="str">
        <f t="shared" si="34"/>
        <v>BrightonWind2080RCP6.0</v>
      </c>
      <c r="C2233" t="s">
        <v>276</v>
      </c>
      <c r="D2233" t="s">
        <v>1</v>
      </c>
      <c r="E2233" s="144" t="s">
        <v>192</v>
      </c>
      <c r="F2233" s="144">
        <v>2080</v>
      </c>
      <c r="G2233" s="147">
        <v>88.341116951349079</v>
      </c>
      <c r="H2233" s="147">
        <v>95.381218500000003</v>
      </c>
      <c r="I2233" s="147">
        <v>102.84829999999999</v>
      </c>
      <c r="J2233" s="147">
        <v>110.24761050000001</v>
      </c>
      <c r="K2233" s="147">
        <v>117.66732299999998</v>
      </c>
    </row>
    <row r="2234" spans="2:11" x14ac:dyDescent="0.2">
      <c r="B2234" s="21" t="str">
        <f t="shared" si="34"/>
        <v>BrightonWind2085RCP6.0</v>
      </c>
      <c r="C2234" t="s">
        <v>276</v>
      </c>
      <c r="D2234" t="s">
        <v>1</v>
      </c>
      <c r="E2234" s="144" t="s">
        <v>192</v>
      </c>
      <c r="F2234" s="144">
        <v>2085</v>
      </c>
      <c r="G2234" s="147">
        <v>88.434869555843562</v>
      </c>
      <c r="H2234" s="147">
        <v>95.510372250000003</v>
      </c>
      <c r="I2234" s="147">
        <v>103.02000000000001</v>
      </c>
      <c r="J2234" s="147">
        <v>110.45564525</v>
      </c>
      <c r="K2234" s="147">
        <v>117.91199549999999</v>
      </c>
    </row>
    <row r="2235" spans="2:11" x14ac:dyDescent="0.2">
      <c r="B2235" s="21" t="str">
        <f t="shared" si="34"/>
        <v>BrightonWind2090RCP6.0</v>
      </c>
      <c r="C2235" t="s">
        <v>276</v>
      </c>
      <c r="D2235" t="s">
        <v>1</v>
      </c>
      <c r="E2235" s="144" t="s">
        <v>192</v>
      </c>
      <c r="F2235" s="144">
        <v>2090</v>
      </c>
      <c r="G2235" s="147">
        <v>88.82804908321971</v>
      </c>
      <c r="H2235" s="147">
        <v>96.002722000000006</v>
      </c>
      <c r="I2235" s="147">
        <v>103.6361</v>
      </c>
      <c r="J2235" s="147">
        <v>111.18241600000002</v>
      </c>
      <c r="K2235" s="147">
        <v>118.74388199999999</v>
      </c>
    </row>
    <row r="2236" spans="2:11" x14ac:dyDescent="0.2">
      <c r="B2236" s="21" t="str">
        <f t="shared" si="34"/>
        <v>BrightonWind2095RCP6.0</v>
      </c>
      <c r="C2236" t="s">
        <v>276</v>
      </c>
      <c r="D2236" t="s">
        <v>1</v>
      </c>
      <c r="E2236" s="144" t="s">
        <v>192</v>
      </c>
      <c r="F2236" s="144">
        <v>2095</v>
      </c>
      <c r="G2236" s="147">
        <v>89.127476006101375</v>
      </c>
      <c r="H2236" s="147">
        <v>96.365918000000008</v>
      </c>
      <c r="I2236" s="147">
        <v>104.0805</v>
      </c>
      <c r="J2236" s="147">
        <v>111.70115200000001</v>
      </c>
      <c r="K2236" s="147">
        <v>119.33109599999999</v>
      </c>
    </row>
    <row r="2237" spans="2:11" x14ac:dyDescent="0.2">
      <c r="B2237" s="21" t="str">
        <f t="shared" si="34"/>
        <v>BrightonWind2100RCP6.0</v>
      </c>
      <c r="C2237" t="s">
        <v>276</v>
      </c>
      <c r="D2237" t="s">
        <v>1</v>
      </c>
      <c r="E2237" s="144" t="s">
        <v>192</v>
      </c>
      <c r="F2237" s="144">
        <v>2100</v>
      </c>
      <c r="G2237" s="147">
        <v>89.426902928983026</v>
      </c>
      <c r="H2237" s="147">
        <v>96.72911400000001</v>
      </c>
      <c r="I2237" s="147">
        <v>104.52489999999999</v>
      </c>
      <c r="J2237" s="147">
        <v>112.21988800000001</v>
      </c>
      <c r="K2237" s="147">
        <v>119.91830999999999</v>
      </c>
    </row>
    <row r="2238" spans="2:11" x14ac:dyDescent="0.2">
      <c r="B2238" s="21" t="str">
        <f t="shared" si="34"/>
        <v>BrightonWind2023RCP8.5</v>
      </c>
      <c r="C2238" t="s">
        <v>276</v>
      </c>
      <c r="D2238" t="s">
        <v>1</v>
      </c>
      <c r="E2238" s="144" t="s">
        <v>191</v>
      </c>
      <c r="F2238" s="144">
        <v>2023</v>
      </c>
      <c r="G2238" s="147">
        <v>87.734995461826529</v>
      </c>
      <c r="H2238" s="147">
        <v>94.512366</v>
      </c>
      <c r="I2238" s="147">
        <v>101.63629999999999</v>
      </c>
      <c r="J2238" s="147">
        <v>108.76164800000001</v>
      </c>
      <c r="K2238" s="147">
        <v>115.88840999999998</v>
      </c>
    </row>
    <row r="2239" spans="2:11" x14ac:dyDescent="0.2">
      <c r="B2239" s="21" t="str">
        <f t="shared" si="34"/>
        <v>BrightonWind2025RCP8.5</v>
      </c>
      <c r="C2239" t="s">
        <v>276</v>
      </c>
      <c r="D2239" t="s">
        <v>1</v>
      </c>
      <c r="E2239" s="144" t="s">
        <v>191</v>
      </c>
      <c r="F2239" s="144">
        <v>2025</v>
      </c>
      <c r="G2239" s="147">
        <v>87.668133139241306</v>
      </c>
      <c r="H2239" s="147">
        <v>94.440353000000002</v>
      </c>
      <c r="I2239" s="147">
        <v>101.56559999999999</v>
      </c>
      <c r="J2239" s="147">
        <v>108.68599900000001</v>
      </c>
      <c r="K2239" s="147">
        <v>115.81164999999999</v>
      </c>
    </row>
    <row r="2240" spans="2:11" x14ac:dyDescent="0.2">
      <c r="B2240" s="21" t="str">
        <f t="shared" si="34"/>
        <v>BrightonWind2030RCP8.5</v>
      </c>
      <c r="C2240" t="s">
        <v>276</v>
      </c>
      <c r="D2240" t="s">
        <v>1</v>
      </c>
      <c r="E2240" s="144" t="s">
        <v>191</v>
      </c>
      <c r="F2240" s="144">
        <v>2030</v>
      </c>
      <c r="G2240" s="147">
        <v>87.601270816656083</v>
      </c>
      <c r="H2240" s="147">
        <v>94.368340000000003</v>
      </c>
      <c r="I2240" s="147">
        <v>101.4949</v>
      </c>
      <c r="J2240" s="147">
        <v>108.61035</v>
      </c>
      <c r="K2240" s="147">
        <v>115.73488999999998</v>
      </c>
    </row>
    <row r="2241" spans="2:11" x14ac:dyDescent="0.2">
      <c r="B2241" s="21" t="str">
        <f t="shared" si="34"/>
        <v>BrightonWind2035RCP8.5</v>
      </c>
      <c r="C2241" t="s">
        <v>276</v>
      </c>
      <c r="D2241" t="s">
        <v>1</v>
      </c>
      <c r="E2241" s="144" t="s">
        <v>191</v>
      </c>
      <c r="F2241" s="144">
        <v>2035</v>
      </c>
      <c r="G2241" s="147">
        <v>87.53440849407086</v>
      </c>
      <c r="H2241" s="147">
        <v>94.296327000000005</v>
      </c>
      <c r="I2241" s="147">
        <v>101.4242</v>
      </c>
      <c r="J2241" s="147">
        <v>108.534701</v>
      </c>
      <c r="K2241" s="147">
        <v>115.65812999999999</v>
      </c>
    </row>
    <row r="2242" spans="2:11" x14ac:dyDescent="0.2">
      <c r="B2242" s="21" t="str">
        <f t="shared" si="34"/>
        <v>BrightonWind2040RCP8.5</v>
      </c>
      <c r="C2242" t="s">
        <v>276</v>
      </c>
      <c r="D2242" t="s">
        <v>1</v>
      </c>
      <c r="E2242" s="144" t="s">
        <v>191</v>
      </c>
      <c r="F2242" s="144">
        <v>2040</v>
      </c>
      <c r="G2242" s="147">
        <v>87.740809576833939</v>
      </c>
      <c r="H2242" s="147">
        <v>94.571854999999999</v>
      </c>
      <c r="I2242" s="147">
        <v>101.78443333333333</v>
      </c>
      <c r="J2242" s="147">
        <v>108.966981</v>
      </c>
      <c r="K2242" s="147">
        <v>116.16474599999999</v>
      </c>
    </row>
    <row r="2243" spans="2:11" x14ac:dyDescent="0.2">
      <c r="B2243" s="21" t="str">
        <f t="shared" si="34"/>
        <v>BrightonWind2045RCP8.5</v>
      </c>
      <c r="C2243" t="s">
        <v>276</v>
      </c>
      <c r="D2243" t="s">
        <v>1</v>
      </c>
      <c r="E2243" s="144" t="s">
        <v>191</v>
      </c>
      <c r="F2243" s="144">
        <v>2045</v>
      </c>
      <c r="G2243" s="147">
        <v>87.947210659597005</v>
      </c>
      <c r="H2243" s="147">
        <v>94.847383000000008</v>
      </c>
      <c r="I2243" s="147">
        <v>102.14466666666667</v>
      </c>
      <c r="J2243" s="147">
        <v>109.399261</v>
      </c>
      <c r="K2243" s="147">
        <v>116.67136199999999</v>
      </c>
    </row>
    <row r="2244" spans="2:11" x14ac:dyDescent="0.2">
      <c r="B2244" s="21" t="str">
        <f t="shared" si="34"/>
        <v>BrightonWind2050RCP8.5</v>
      </c>
      <c r="C2244" t="s">
        <v>276</v>
      </c>
      <c r="D2244" t="s">
        <v>1</v>
      </c>
      <c r="E2244" s="144" t="s">
        <v>191</v>
      </c>
      <c r="F2244" s="144">
        <v>2050</v>
      </c>
      <c r="G2244" s="147">
        <v>88.278615215019414</v>
      </c>
      <c r="H2244" s="147">
        <v>95.295116000000007</v>
      </c>
      <c r="I2244" s="147">
        <v>102.73383333333334</v>
      </c>
      <c r="J2244" s="147">
        <v>110.10892066666668</v>
      </c>
      <c r="K2244" s="147">
        <v>117.50420799999999</v>
      </c>
    </row>
    <row r="2245" spans="2:11" x14ac:dyDescent="0.2">
      <c r="B2245" s="21" t="str">
        <f t="shared" si="34"/>
        <v>BrightonWind2055RCP8.5</v>
      </c>
      <c r="C2245" t="s">
        <v>276</v>
      </c>
      <c r="D2245" t="s">
        <v>1</v>
      </c>
      <c r="E2245" s="144" t="s">
        <v>191</v>
      </c>
      <c r="F2245" s="144">
        <v>2055</v>
      </c>
      <c r="G2245" s="147">
        <v>88.40361868767873</v>
      </c>
      <c r="H2245" s="147">
        <v>95.467320999999998</v>
      </c>
      <c r="I2245" s="147">
        <v>102.96276666666667</v>
      </c>
      <c r="J2245" s="147">
        <v>110.38630033333334</v>
      </c>
      <c r="K2245" s="147">
        <v>117.83043799999999</v>
      </c>
    </row>
    <row r="2246" spans="2:11" x14ac:dyDescent="0.2">
      <c r="B2246" s="21" t="str">
        <f t="shared" si="34"/>
        <v>BrightonWind2060RCP8.5</v>
      </c>
      <c r="C2246" t="s">
        <v>276</v>
      </c>
      <c r="D2246" t="s">
        <v>1</v>
      </c>
      <c r="E2246" s="144" t="s">
        <v>191</v>
      </c>
      <c r="F2246" s="144">
        <v>2060</v>
      </c>
      <c r="G2246" s="147">
        <v>88.82804908321971</v>
      </c>
      <c r="H2246" s="147">
        <v>96.002722000000006</v>
      </c>
      <c r="I2246" s="147">
        <v>103.6361</v>
      </c>
      <c r="J2246" s="147">
        <v>111.18241600000002</v>
      </c>
      <c r="K2246" s="147">
        <v>118.74388199999999</v>
      </c>
    </row>
    <row r="2247" spans="2:11" x14ac:dyDescent="0.2">
      <c r="B2247" s="21" t="str">
        <f t="shared" si="34"/>
        <v>BrightonWind2065RCP8.5</v>
      </c>
      <c r="C2247" t="s">
        <v>276</v>
      </c>
      <c r="D2247" t="s">
        <v>1</v>
      </c>
      <c r="E2247" s="144" t="s">
        <v>191</v>
      </c>
      <c r="F2247" s="144">
        <v>2065</v>
      </c>
      <c r="G2247" s="147">
        <v>89.127476006101375</v>
      </c>
      <c r="H2247" s="147">
        <v>96.365918000000008</v>
      </c>
      <c r="I2247" s="147">
        <v>104.0805</v>
      </c>
      <c r="J2247" s="147">
        <v>111.70115200000001</v>
      </c>
      <c r="K2247" s="147">
        <v>119.33109599999999</v>
      </c>
    </row>
    <row r="2248" spans="2:11" x14ac:dyDescent="0.2">
      <c r="B2248" s="21" t="str">
        <f t="shared" si="34"/>
        <v>BrightonWind2070RCP8.5</v>
      </c>
      <c r="C2248" t="s">
        <v>276</v>
      </c>
      <c r="D2248" t="s">
        <v>1</v>
      </c>
      <c r="E2248" s="144" t="s">
        <v>191</v>
      </c>
      <c r="F2248" s="144">
        <v>2070</v>
      </c>
      <c r="G2248" s="147">
        <v>89.345505318879276</v>
      </c>
      <c r="H2248" s="147">
        <v>96.638315000000006</v>
      </c>
      <c r="I2248" s="147">
        <v>104.42053333333332</v>
      </c>
      <c r="J2248" s="147">
        <v>112.10461333333333</v>
      </c>
      <c r="K2248" s="147">
        <v>119.79549399999999</v>
      </c>
    </row>
    <row r="2249" spans="2:11" x14ac:dyDescent="0.2">
      <c r="B2249" s="21" t="str">
        <f t="shared" si="34"/>
        <v>BrightonWind2075RCP8.5</v>
      </c>
      <c r="C2249" t="s">
        <v>276</v>
      </c>
      <c r="D2249" t="s">
        <v>1</v>
      </c>
      <c r="E2249" s="144" t="s">
        <v>191</v>
      </c>
      <c r="F2249" s="144">
        <v>2075</v>
      </c>
      <c r="G2249" s="147">
        <v>89.264107708775512</v>
      </c>
      <c r="H2249" s="147">
        <v>96.547516000000002</v>
      </c>
      <c r="I2249" s="147">
        <v>104.31616666666667</v>
      </c>
      <c r="J2249" s="147">
        <v>111.98933866666667</v>
      </c>
      <c r="K2249" s="147">
        <v>119.67267799999999</v>
      </c>
    </row>
    <row r="2250" spans="2:11" x14ac:dyDescent="0.2">
      <c r="B2250" s="21" t="str">
        <f t="shared" si="34"/>
        <v>BrightonWind2080RCP8.5</v>
      </c>
      <c r="C2250" t="s">
        <v>276</v>
      </c>
      <c r="D2250" t="s">
        <v>1</v>
      </c>
      <c r="E2250" s="144" t="s">
        <v>191</v>
      </c>
      <c r="F2250" s="144">
        <v>2080</v>
      </c>
      <c r="G2250" s="147">
        <v>89.182710098671762</v>
      </c>
      <c r="H2250" s="147">
        <v>96.456716999999998</v>
      </c>
      <c r="I2250" s="147">
        <v>104.21180000000001</v>
      </c>
      <c r="J2250" s="147">
        <v>111.87406399999999</v>
      </c>
      <c r="K2250" s="147">
        <v>119.54986199999999</v>
      </c>
    </row>
    <row r="2251" spans="2:11" x14ac:dyDescent="0.2">
      <c r="B2251" s="21" t="str">
        <f t="shared" si="34"/>
        <v>BrightonWind2085RCP8.5</v>
      </c>
      <c r="C2251" t="s">
        <v>276</v>
      </c>
      <c r="D2251" t="s">
        <v>1</v>
      </c>
      <c r="E2251" s="144" t="s">
        <v>191</v>
      </c>
      <c r="F2251" s="144">
        <v>2085</v>
      </c>
      <c r="G2251" s="147">
        <v>89.39637882519412</v>
      </c>
      <c r="H2251" s="147">
        <v>96.780775500000004</v>
      </c>
      <c r="I2251" s="147">
        <v>104.6764</v>
      </c>
      <c r="J2251" s="147">
        <v>112.45223849999999</v>
      </c>
      <c r="K2251" s="147">
        <v>120.24645899999999</v>
      </c>
    </row>
    <row r="2252" spans="2:11" x14ac:dyDescent="0.2">
      <c r="B2252" s="21" t="str">
        <f t="shared" ref="B2252:B2315" si="35">C2252&amp;D2252&amp;F2252&amp;E2252</f>
        <v>BrightonWind2090RCP8.5</v>
      </c>
      <c r="C2252" t="s">
        <v>276</v>
      </c>
      <c r="D2252" t="s">
        <v>1</v>
      </c>
      <c r="E2252" s="144" t="s">
        <v>191</v>
      </c>
      <c r="F2252" s="144">
        <v>2090</v>
      </c>
      <c r="G2252" s="147">
        <v>89.610047551716463</v>
      </c>
      <c r="H2252" s="147">
        <v>97.104834000000011</v>
      </c>
      <c r="I2252" s="147">
        <v>105.14099999999999</v>
      </c>
      <c r="J2252" s="147">
        <v>113.03041300000001</v>
      </c>
      <c r="K2252" s="147">
        <v>120.94305599999998</v>
      </c>
    </row>
    <row r="2253" spans="2:11" x14ac:dyDescent="0.2">
      <c r="B2253" s="21" t="str">
        <f t="shared" si="35"/>
        <v>BrightonWind2095RCP8.5</v>
      </c>
      <c r="C2253" t="s">
        <v>276</v>
      </c>
      <c r="D2253" t="s">
        <v>1</v>
      </c>
      <c r="E2253" s="144" t="s">
        <v>191</v>
      </c>
      <c r="F2253" s="144">
        <v>2095</v>
      </c>
      <c r="G2253" s="147">
        <v>89.610047551716463</v>
      </c>
      <c r="H2253" s="147">
        <v>97.104834000000011</v>
      </c>
      <c r="I2253" s="147">
        <v>105.14099999999999</v>
      </c>
      <c r="J2253" s="147">
        <v>113.03041300000001</v>
      </c>
      <c r="K2253" s="147">
        <v>120.94305599999998</v>
      </c>
    </row>
    <row r="2254" spans="2:11" x14ac:dyDescent="0.2">
      <c r="B2254" s="21" t="str">
        <f t="shared" si="35"/>
        <v>BrightonWind2100RCP8.5</v>
      </c>
      <c r="C2254" t="s">
        <v>276</v>
      </c>
      <c r="D2254" t="s">
        <v>1</v>
      </c>
      <c r="E2254" s="144" t="s">
        <v>191</v>
      </c>
      <c r="F2254" s="144">
        <v>2100</v>
      </c>
      <c r="G2254" s="147">
        <v>89.610047551716463</v>
      </c>
      <c r="H2254" s="147">
        <v>97.104834000000011</v>
      </c>
      <c r="I2254" s="147">
        <v>105.14099999999999</v>
      </c>
      <c r="J2254" s="147">
        <v>113.03041300000001</v>
      </c>
      <c r="K2254" s="147">
        <v>120.94305599999998</v>
      </c>
    </row>
    <row r="2255" spans="2:11" x14ac:dyDescent="0.2">
      <c r="B2255" s="21" t="str">
        <f t="shared" si="35"/>
        <v>BrockvilleIce Accretion2023RCP4.5</v>
      </c>
      <c r="C2255" t="s">
        <v>277</v>
      </c>
      <c r="D2255" t="s">
        <v>486</v>
      </c>
      <c r="E2255" s="144" t="s">
        <v>193</v>
      </c>
      <c r="F2255" s="144">
        <v>2023</v>
      </c>
      <c r="G2255" s="147">
        <v>20.624878874276746</v>
      </c>
      <c r="H2255" s="147">
        <v>24.5763</v>
      </c>
      <c r="I2255" s="147">
        <v>29.61</v>
      </c>
      <c r="J2255" s="147">
        <v>33.459299999999999</v>
      </c>
      <c r="K2255" s="147">
        <v>37.308599999999998</v>
      </c>
    </row>
    <row r="2256" spans="2:11" x14ac:dyDescent="0.2">
      <c r="B2256" s="21" t="str">
        <f t="shared" si="35"/>
        <v>BrockvilleIce Accretion2025RCP4.5</v>
      </c>
      <c r="C2256" t="s">
        <v>277</v>
      </c>
      <c r="D2256" t="s">
        <v>486</v>
      </c>
      <c r="E2256" s="144" t="s">
        <v>193</v>
      </c>
      <c r="F2256" s="144">
        <v>2025</v>
      </c>
      <c r="G2256" s="147">
        <v>20.694463485863373</v>
      </c>
      <c r="H2256" s="147">
        <v>24.680050000000001</v>
      </c>
      <c r="I2256" s="147">
        <v>29.754999999999999</v>
      </c>
      <c r="J2256" s="147">
        <v>33.634450000000001</v>
      </c>
      <c r="K2256" s="147">
        <v>37.510199999999998</v>
      </c>
    </row>
    <row r="2257" spans="2:11" x14ac:dyDescent="0.2">
      <c r="B2257" s="21" t="str">
        <f t="shared" si="35"/>
        <v>BrockvilleIce Accretion2030RCP4.5</v>
      </c>
      <c r="C2257" t="s">
        <v>277</v>
      </c>
      <c r="D2257" t="s">
        <v>486</v>
      </c>
      <c r="E2257" s="144" t="s">
        <v>193</v>
      </c>
      <c r="F2257" s="144">
        <v>2030</v>
      </c>
      <c r="G2257" s="147">
        <v>20.764048097450004</v>
      </c>
      <c r="H2257" s="147">
        <v>24.783799999999999</v>
      </c>
      <c r="I2257" s="147">
        <v>29.9</v>
      </c>
      <c r="J2257" s="147">
        <v>33.809599999999996</v>
      </c>
      <c r="K2257" s="147">
        <v>37.711799999999997</v>
      </c>
    </row>
    <row r="2258" spans="2:11" x14ac:dyDescent="0.2">
      <c r="B2258" s="21" t="str">
        <f t="shared" si="35"/>
        <v>BrockvilleIce Accretion2035RCP4.5</v>
      </c>
      <c r="C2258" t="s">
        <v>277</v>
      </c>
      <c r="D2258" t="s">
        <v>486</v>
      </c>
      <c r="E2258" s="144" t="s">
        <v>193</v>
      </c>
      <c r="F2258" s="144">
        <v>2035</v>
      </c>
      <c r="G2258" s="147">
        <v>20.833632709036632</v>
      </c>
      <c r="H2258" s="147">
        <v>24.887549999999997</v>
      </c>
      <c r="I2258" s="147">
        <v>30.045000000000002</v>
      </c>
      <c r="J2258" s="147">
        <v>33.984749999999998</v>
      </c>
      <c r="K2258" s="147">
        <v>37.913399999999996</v>
      </c>
    </row>
    <row r="2259" spans="2:11" x14ac:dyDescent="0.2">
      <c r="B2259" s="21" t="str">
        <f t="shared" si="35"/>
        <v>BrockvilleIce Accretion2040RCP4.5</v>
      </c>
      <c r="C2259" t="s">
        <v>277</v>
      </c>
      <c r="D2259" t="s">
        <v>486</v>
      </c>
      <c r="E2259" s="144" t="s">
        <v>193</v>
      </c>
      <c r="F2259" s="144">
        <v>2040</v>
      </c>
      <c r="G2259" s="147">
        <v>20.903217320623259</v>
      </c>
      <c r="H2259" s="147">
        <v>24.991299999999999</v>
      </c>
      <c r="I2259" s="147">
        <v>30.19</v>
      </c>
      <c r="J2259" s="147">
        <v>34.1599</v>
      </c>
      <c r="K2259" s="147">
        <v>38.114999999999995</v>
      </c>
    </row>
    <row r="2260" spans="2:11" x14ac:dyDescent="0.2">
      <c r="B2260" s="21" t="str">
        <f t="shared" si="35"/>
        <v>BrockvilleIce Accretion2045RCP4.5</v>
      </c>
      <c r="C2260" t="s">
        <v>277</v>
      </c>
      <c r="D2260" t="s">
        <v>486</v>
      </c>
      <c r="E2260" s="144" t="s">
        <v>193</v>
      </c>
      <c r="F2260" s="144">
        <v>2045</v>
      </c>
      <c r="G2260" s="147">
        <v>20.97280193220989</v>
      </c>
      <c r="H2260" s="147">
        <v>25.095050000000001</v>
      </c>
      <c r="I2260" s="147">
        <v>30.335000000000001</v>
      </c>
      <c r="J2260" s="147">
        <v>34.335049999999995</v>
      </c>
      <c r="K2260" s="147">
        <v>38.316599999999994</v>
      </c>
    </row>
    <row r="2261" spans="2:11" x14ac:dyDescent="0.2">
      <c r="B2261" s="21" t="str">
        <f t="shared" si="35"/>
        <v>BrockvilleIce Accretion2050RCP4.5</v>
      </c>
      <c r="C2261" t="s">
        <v>277</v>
      </c>
      <c r="D2261" t="s">
        <v>486</v>
      </c>
      <c r="E2261" s="144" t="s">
        <v>193</v>
      </c>
      <c r="F2261" s="144">
        <v>2050</v>
      </c>
      <c r="G2261" s="147">
        <v>20.904609012854994</v>
      </c>
      <c r="H2261" s="147">
        <v>25.054379999999998</v>
      </c>
      <c r="I2261" s="147">
        <v>30.318000000000001</v>
      </c>
      <c r="J2261" s="147">
        <v>34.333919999999999</v>
      </c>
      <c r="K2261" s="147">
        <v>38.336759999999991</v>
      </c>
    </row>
    <row r="2262" spans="2:11" x14ac:dyDescent="0.2">
      <c r="B2262" s="21" t="str">
        <f t="shared" si="35"/>
        <v>BrockvilleIce Accretion2055RCP4.5</v>
      </c>
      <c r="C2262" t="s">
        <v>277</v>
      </c>
      <c r="D2262" t="s">
        <v>486</v>
      </c>
      <c r="E2262" s="144" t="s">
        <v>193</v>
      </c>
      <c r="F2262" s="144">
        <v>2055</v>
      </c>
      <c r="G2262" s="147">
        <v>20.766831481913467</v>
      </c>
      <c r="H2262" s="147">
        <v>24.909959999999998</v>
      </c>
      <c r="I2262" s="147">
        <v>30.155999999999999</v>
      </c>
      <c r="J2262" s="147">
        <v>34.157640000000001</v>
      </c>
      <c r="K2262" s="147">
        <v>38.155319999999996</v>
      </c>
    </row>
    <row r="2263" spans="2:11" x14ac:dyDescent="0.2">
      <c r="B2263" s="21" t="str">
        <f t="shared" si="35"/>
        <v>BrockvilleIce Accretion2060RCP4.5</v>
      </c>
      <c r="C2263" t="s">
        <v>277</v>
      </c>
      <c r="D2263" t="s">
        <v>486</v>
      </c>
      <c r="E2263" s="144" t="s">
        <v>193</v>
      </c>
      <c r="F2263" s="144">
        <v>2060</v>
      </c>
      <c r="G2263" s="147">
        <v>20.629053950971944</v>
      </c>
      <c r="H2263" s="147">
        <v>24.765539999999998</v>
      </c>
      <c r="I2263" s="147">
        <v>29.994</v>
      </c>
      <c r="J2263" s="147">
        <v>33.981359999999995</v>
      </c>
      <c r="K2263" s="147">
        <v>37.973879999999994</v>
      </c>
    </row>
    <row r="2264" spans="2:11" x14ac:dyDescent="0.2">
      <c r="B2264" s="21" t="str">
        <f t="shared" si="35"/>
        <v>BrockvilleIce Accretion2065RCP4.5</v>
      </c>
      <c r="C2264" t="s">
        <v>277</v>
      </c>
      <c r="D2264" t="s">
        <v>486</v>
      </c>
      <c r="E2264" s="144" t="s">
        <v>193</v>
      </c>
      <c r="F2264" s="144">
        <v>2065</v>
      </c>
      <c r="G2264" s="147">
        <v>20.491276420030417</v>
      </c>
      <c r="H2264" s="147">
        <v>24.621119999999998</v>
      </c>
      <c r="I2264" s="147">
        <v>29.831999999999997</v>
      </c>
      <c r="J2264" s="147">
        <v>33.805079999999997</v>
      </c>
      <c r="K2264" s="147">
        <v>37.792439999999999</v>
      </c>
    </row>
    <row r="2265" spans="2:11" x14ac:dyDescent="0.2">
      <c r="B2265" s="21" t="str">
        <f t="shared" si="35"/>
        <v>BrockvilleIce Accretion2070RCP4.5</v>
      </c>
      <c r="C2265" t="s">
        <v>277</v>
      </c>
      <c r="D2265" t="s">
        <v>486</v>
      </c>
      <c r="E2265" s="144" t="s">
        <v>193</v>
      </c>
      <c r="F2265" s="144">
        <v>2070</v>
      </c>
      <c r="G2265" s="147">
        <v>20.353498889088893</v>
      </c>
      <c r="H2265" s="147">
        <v>24.476699999999997</v>
      </c>
      <c r="I2265" s="147">
        <v>29.669999999999998</v>
      </c>
      <c r="J2265" s="147">
        <v>33.628799999999998</v>
      </c>
      <c r="K2265" s="147">
        <v>37.610999999999997</v>
      </c>
    </row>
    <row r="2266" spans="2:11" x14ac:dyDescent="0.2">
      <c r="B2266" s="21" t="str">
        <f t="shared" si="35"/>
        <v>BrockvilleIce Accretion2075RCP4.5</v>
      </c>
      <c r="C2266" t="s">
        <v>277</v>
      </c>
      <c r="D2266" t="s">
        <v>486</v>
      </c>
      <c r="E2266" s="144" t="s">
        <v>193</v>
      </c>
      <c r="F2266" s="144">
        <v>2075</v>
      </c>
      <c r="G2266" s="147">
        <v>20.423083500675521</v>
      </c>
      <c r="H2266" s="147">
        <v>24.584599999999998</v>
      </c>
      <c r="I2266" s="147">
        <v>29.824999999999999</v>
      </c>
      <c r="J2266" s="147">
        <v>33.820899999999995</v>
      </c>
      <c r="K2266" s="147">
        <v>37.837799999999994</v>
      </c>
    </row>
    <row r="2267" spans="2:11" x14ac:dyDescent="0.2">
      <c r="B2267" s="21" t="str">
        <f t="shared" si="35"/>
        <v>BrockvilleIce Accretion2080RCP4.5</v>
      </c>
      <c r="C2267" t="s">
        <v>277</v>
      </c>
      <c r="D2267" t="s">
        <v>486</v>
      </c>
      <c r="E2267" s="144" t="s">
        <v>193</v>
      </c>
      <c r="F2267" s="144">
        <v>2080</v>
      </c>
      <c r="G2267" s="147">
        <v>20.492668112262152</v>
      </c>
      <c r="H2267" s="147">
        <v>24.692499999999995</v>
      </c>
      <c r="I2267" s="147">
        <v>29.98</v>
      </c>
      <c r="J2267" s="147">
        <v>34.012999999999998</v>
      </c>
      <c r="K2267" s="147">
        <v>38.064599999999999</v>
      </c>
    </row>
    <row r="2268" spans="2:11" x14ac:dyDescent="0.2">
      <c r="B2268" s="21" t="str">
        <f t="shared" si="35"/>
        <v>BrockvilleIce Accretion2085RCP4.5</v>
      </c>
      <c r="C2268" t="s">
        <v>277</v>
      </c>
      <c r="D2268" t="s">
        <v>486</v>
      </c>
      <c r="E2268" s="144" t="s">
        <v>193</v>
      </c>
      <c r="F2268" s="144">
        <v>2085</v>
      </c>
      <c r="G2268" s="147">
        <v>20.562252723848779</v>
      </c>
      <c r="H2268" s="147">
        <v>24.800399999999996</v>
      </c>
      <c r="I2268" s="147">
        <v>30.134999999999998</v>
      </c>
      <c r="J2268" s="147">
        <v>34.205100000000002</v>
      </c>
      <c r="K2268" s="147">
        <v>38.291399999999996</v>
      </c>
    </row>
    <row r="2269" spans="2:11" x14ac:dyDescent="0.2">
      <c r="B2269" s="21" t="str">
        <f t="shared" si="35"/>
        <v>BrockvilleIce Accretion2090RCP4.5</v>
      </c>
      <c r="C2269" t="s">
        <v>277</v>
      </c>
      <c r="D2269" t="s">
        <v>486</v>
      </c>
      <c r="E2269" s="144" t="s">
        <v>193</v>
      </c>
      <c r="F2269" s="144">
        <v>2090</v>
      </c>
      <c r="G2269" s="147">
        <v>20.631837335435407</v>
      </c>
      <c r="H2269" s="147">
        <v>24.908299999999997</v>
      </c>
      <c r="I2269" s="147">
        <v>30.29</v>
      </c>
      <c r="J2269" s="147">
        <v>34.397199999999998</v>
      </c>
      <c r="K2269" s="147">
        <v>38.518199999999993</v>
      </c>
    </row>
    <row r="2270" spans="2:11" x14ac:dyDescent="0.2">
      <c r="B2270" s="21" t="str">
        <f t="shared" si="35"/>
        <v>BrockvilleIce Accretion2095RCP4.5</v>
      </c>
      <c r="C2270" t="s">
        <v>277</v>
      </c>
      <c r="D2270" t="s">
        <v>486</v>
      </c>
      <c r="E2270" s="144" t="s">
        <v>193</v>
      </c>
      <c r="F2270" s="144">
        <v>2095</v>
      </c>
      <c r="G2270" s="147">
        <v>20.701421947022038</v>
      </c>
      <c r="H2270" s="147">
        <v>25.016199999999994</v>
      </c>
      <c r="I2270" s="147">
        <v>30.445</v>
      </c>
      <c r="J2270" s="147">
        <v>34.589299999999994</v>
      </c>
      <c r="K2270" s="147">
        <v>38.744999999999997</v>
      </c>
    </row>
    <row r="2271" spans="2:11" x14ac:dyDescent="0.2">
      <c r="B2271" s="21" t="str">
        <f t="shared" si="35"/>
        <v>BrockvilleIce Accretion2100RCP4.5</v>
      </c>
      <c r="C2271" t="s">
        <v>277</v>
      </c>
      <c r="D2271" t="s">
        <v>486</v>
      </c>
      <c r="E2271" s="144" t="s">
        <v>193</v>
      </c>
      <c r="F2271" s="144">
        <v>2100</v>
      </c>
      <c r="G2271" s="147">
        <v>20.771006558608665</v>
      </c>
      <c r="H2271" s="147">
        <v>25.124099999999995</v>
      </c>
      <c r="I2271" s="147">
        <v>30.6</v>
      </c>
      <c r="J2271" s="147">
        <v>34.781399999999998</v>
      </c>
      <c r="K2271" s="147">
        <v>38.971799999999995</v>
      </c>
    </row>
    <row r="2272" spans="2:11" x14ac:dyDescent="0.2">
      <c r="B2272" s="21" t="str">
        <f t="shared" si="35"/>
        <v>BrockvilleIce Accretion2023RCP6.0</v>
      </c>
      <c r="C2272" t="s">
        <v>277</v>
      </c>
      <c r="D2272" t="s">
        <v>486</v>
      </c>
      <c r="E2272" s="144" t="s">
        <v>192</v>
      </c>
      <c r="F2272" s="144">
        <v>2023</v>
      </c>
      <c r="G2272" s="147">
        <v>20.624878874276746</v>
      </c>
      <c r="H2272" s="147">
        <v>24.5763</v>
      </c>
      <c r="I2272" s="147">
        <v>29.61</v>
      </c>
      <c r="J2272" s="147">
        <v>33.459299999999999</v>
      </c>
      <c r="K2272" s="147">
        <v>37.308599999999998</v>
      </c>
    </row>
    <row r="2273" spans="2:11" x14ac:dyDescent="0.2">
      <c r="B2273" s="21" t="str">
        <f t="shared" si="35"/>
        <v>BrockvilleIce Accretion2025RCP6.0</v>
      </c>
      <c r="C2273" t="s">
        <v>277</v>
      </c>
      <c r="D2273" t="s">
        <v>486</v>
      </c>
      <c r="E2273" s="144" t="s">
        <v>192</v>
      </c>
      <c r="F2273" s="144">
        <v>2025</v>
      </c>
      <c r="G2273" s="147">
        <v>20.694463485863373</v>
      </c>
      <c r="H2273" s="147">
        <v>24.680050000000001</v>
      </c>
      <c r="I2273" s="147">
        <v>29.754999999999999</v>
      </c>
      <c r="J2273" s="147">
        <v>33.634450000000001</v>
      </c>
      <c r="K2273" s="147">
        <v>37.510199999999998</v>
      </c>
    </row>
    <row r="2274" spans="2:11" x14ac:dyDescent="0.2">
      <c r="B2274" s="21" t="str">
        <f t="shared" si="35"/>
        <v>BrockvilleIce Accretion2030RCP6.0</v>
      </c>
      <c r="C2274" t="s">
        <v>277</v>
      </c>
      <c r="D2274" t="s">
        <v>486</v>
      </c>
      <c r="E2274" s="144" t="s">
        <v>192</v>
      </c>
      <c r="F2274" s="144">
        <v>2030</v>
      </c>
      <c r="G2274" s="147">
        <v>20.764048097450004</v>
      </c>
      <c r="H2274" s="147">
        <v>24.783799999999999</v>
      </c>
      <c r="I2274" s="147">
        <v>29.9</v>
      </c>
      <c r="J2274" s="147">
        <v>33.809599999999996</v>
      </c>
      <c r="K2274" s="147">
        <v>37.711799999999997</v>
      </c>
    </row>
    <row r="2275" spans="2:11" x14ac:dyDescent="0.2">
      <c r="B2275" s="21" t="str">
        <f t="shared" si="35"/>
        <v>BrockvilleIce Accretion2035RCP6.0</v>
      </c>
      <c r="C2275" t="s">
        <v>277</v>
      </c>
      <c r="D2275" t="s">
        <v>486</v>
      </c>
      <c r="E2275" s="144" t="s">
        <v>192</v>
      </c>
      <c r="F2275" s="144">
        <v>2035</v>
      </c>
      <c r="G2275" s="147">
        <v>20.833632709036632</v>
      </c>
      <c r="H2275" s="147">
        <v>24.887549999999997</v>
      </c>
      <c r="I2275" s="147">
        <v>30.045000000000002</v>
      </c>
      <c r="J2275" s="147">
        <v>33.984749999999998</v>
      </c>
      <c r="K2275" s="147">
        <v>37.913399999999996</v>
      </c>
    </row>
    <row r="2276" spans="2:11" x14ac:dyDescent="0.2">
      <c r="B2276" s="21" t="str">
        <f t="shared" si="35"/>
        <v>BrockvilleIce Accretion2040RCP6.0</v>
      </c>
      <c r="C2276" t="s">
        <v>277</v>
      </c>
      <c r="D2276" t="s">
        <v>486</v>
      </c>
      <c r="E2276" s="144" t="s">
        <v>192</v>
      </c>
      <c r="F2276" s="144">
        <v>2040</v>
      </c>
      <c r="G2276" s="147">
        <v>20.903217320623259</v>
      </c>
      <c r="H2276" s="147">
        <v>24.991299999999999</v>
      </c>
      <c r="I2276" s="147">
        <v>30.19</v>
      </c>
      <c r="J2276" s="147">
        <v>34.1599</v>
      </c>
      <c r="K2276" s="147">
        <v>38.114999999999995</v>
      </c>
    </row>
    <row r="2277" spans="2:11" x14ac:dyDescent="0.2">
      <c r="B2277" s="21" t="str">
        <f t="shared" si="35"/>
        <v>BrockvilleIce Accretion2045RCP6.0</v>
      </c>
      <c r="C2277" t="s">
        <v>277</v>
      </c>
      <c r="D2277" t="s">
        <v>486</v>
      </c>
      <c r="E2277" s="144" t="s">
        <v>192</v>
      </c>
      <c r="F2277" s="144">
        <v>2045</v>
      </c>
      <c r="G2277" s="147">
        <v>20.97280193220989</v>
      </c>
      <c r="H2277" s="147">
        <v>25.095050000000001</v>
      </c>
      <c r="I2277" s="147">
        <v>30.335000000000001</v>
      </c>
      <c r="J2277" s="147">
        <v>34.335049999999995</v>
      </c>
      <c r="K2277" s="147">
        <v>38.316599999999994</v>
      </c>
    </row>
    <row r="2278" spans="2:11" x14ac:dyDescent="0.2">
      <c r="B2278" s="21" t="str">
        <f t="shared" si="35"/>
        <v>BrockvilleIce Accretion2050RCP6.0</v>
      </c>
      <c r="C2278" t="s">
        <v>277</v>
      </c>
      <c r="D2278" t="s">
        <v>486</v>
      </c>
      <c r="E2278" s="144" t="s">
        <v>192</v>
      </c>
      <c r="F2278" s="144">
        <v>2050</v>
      </c>
      <c r="G2278" s="147">
        <v>20.904609012854994</v>
      </c>
      <c r="H2278" s="147">
        <v>25.054379999999998</v>
      </c>
      <c r="I2278" s="147">
        <v>30.318000000000001</v>
      </c>
      <c r="J2278" s="147">
        <v>34.333919999999999</v>
      </c>
      <c r="K2278" s="147">
        <v>38.336759999999991</v>
      </c>
    </row>
    <row r="2279" spans="2:11" x14ac:dyDescent="0.2">
      <c r="B2279" s="21" t="str">
        <f t="shared" si="35"/>
        <v>BrockvilleIce Accretion2055RCP6.0</v>
      </c>
      <c r="C2279" t="s">
        <v>277</v>
      </c>
      <c r="D2279" t="s">
        <v>486</v>
      </c>
      <c r="E2279" s="144" t="s">
        <v>192</v>
      </c>
      <c r="F2279" s="144">
        <v>2055</v>
      </c>
      <c r="G2279" s="147">
        <v>20.766831481913467</v>
      </c>
      <c r="H2279" s="147">
        <v>24.909959999999998</v>
      </c>
      <c r="I2279" s="147">
        <v>30.155999999999999</v>
      </c>
      <c r="J2279" s="147">
        <v>34.157640000000001</v>
      </c>
      <c r="K2279" s="147">
        <v>38.155319999999996</v>
      </c>
    </row>
    <row r="2280" spans="2:11" x14ac:dyDescent="0.2">
      <c r="B2280" s="21" t="str">
        <f t="shared" si="35"/>
        <v>BrockvilleIce Accretion2060RCP6.0</v>
      </c>
      <c r="C2280" t="s">
        <v>277</v>
      </c>
      <c r="D2280" t="s">
        <v>486</v>
      </c>
      <c r="E2280" s="144" t="s">
        <v>192</v>
      </c>
      <c r="F2280" s="144">
        <v>2060</v>
      </c>
      <c r="G2280" s="147">
        <v>20.629053950971944</v>
      </c>
      <c r="H2280" s="147">
        <v>24.765539999999998</v>
      </c>
      <c r="I2280" s="147">
        <v>29.994</v>
      </c>
      <c r="J2280" s="147">
        <v>33.981359999999995</v>
      </c>
      <c r="K2280" s="147">
        <v>37.973879999999994</v>
      </c>
    </row>
    <row r="2281" spans="2:11" x14ac:dyDescent="0.2">
      <c r="B2281" s="21" t="str">
        <f t="shared" si="35"/>
        <v>BrockvilleIce Accretion2065RCP6.0</v>
      </c>
      <c r="C2281" t="s">
        <v>277</v>
      </c>
      <c r="D2281" t="s">
        <v>486</v>
      </c>
      <c r="E2281" s="144" t="s">
        <v>192</v>
      </c>
      <c r="F2281" s="144">
        <v>2065</v>
      </c>
      <c r="G2281" s="147">
        <v>20.491276420030417</v>
      </c>
      <c r="H2281" s="147">
        <v>24.621119999999998</v>
      </c>
      <c r="I2281" s="147">
        <v>29.831999999999997</v>
      </c>
      <c r="J2281" s="147">
        <v>33.805079999999997</v>
      </c>
      <c r="K2281" s="147">
        <v>37.792439999999999</v>
      </c>
    </row>
    <row r="2282" spans="2:11" x14ac:dyDescent="0.2">
      <c r="B2282" s="21" t="str">
        <f t="shared" si="35"/>
        <v>BrockvilleIce Accretion2070RCP6.0</v>
      </c>
      <c r="C2282" t="s">
        <v>277</v>
      </c>
      <c r="D2282" t="s">
        <v>486</v>
      </c>
      <c r="E2282" s="144" t="s">
        <v>192</v>
      </c>
      <c r="F2282" s="144">
        <v>2070</v>
      </c>
      <c r="G2282" s="147">
        <v>20.353498889088893</v>
      </c>
      <c r="H2282" s="147">
        <v>24.476699999999997</v>
      </c>
      <c r="I2282" s="147">
        <v>29.669999999999998</v>
      </c>
      <c r="J2282" s="147">
        <v>33.628799999999998</v>
      </c>
      <c r="K2282" s="147">
        <v>37.610999999999997</v>
      </c>
    </row>
    <row r="2283" spans="2:11" x14ac:dyDescent="0.2">
      <c r="B2283" s="21" t="str">
        <f t="shared" si="35"/>
        <v>BrockvilleIce Accretion2075RCP6.0</v>
      </c>
      <c r="C2283" t="s">
        <v>277</v>
      </c>
      <c r="D2283" t="s">
        <v>486</v>
      </c>
      <c r="E2283" s="144" t="s">
        <v>192</v>
      </c>
      <c r="F2283" s="144">
        <v>2075</v>
      </c>
      <c r="G2283" s="147">
        <v>20.457875806468834</v>
      </c>
      <c r="H2283" s="147">
        <v>24.638549999999995</v>
      </c>
      <c r="I2283" s="147">
        <v>29.9025</v>
      </c>
      <c r="J2283" s="147">
        <v>33.91695</v>
      </c>
      <c r="K2283" s="147">
        <v>37.9512</v>
      </c>
    </row>
    <row r="2284" spans="2:11" x14ac:dyDescent="0.2">
      <c r="B2284" s="21" t="str">
        <f t="shared" si="35"/>
        <v>BrockvilleIce Accretion2080RCP6.0</v>
      </c>
      <c r="C2284" t="s">
        <v>277</v>
      </c>
      <c r="D2284" t="s">
        <v>486</v>
      </c>
      <c r="E2284" s="144" t="s">
        <v>192</v>
      </c>
      <c r="F2284" s="144">
        <v>2080</v>
      </c>
      <c r="G2284" s="147">
        <v>20.562252723848779</v>
      </c>
      <c r="H2284" s="147">
        <v>24.800399999999996</v>
      </c>
      <c r="I2284" s="147">
        <v>30.134999999999998</v>
      </c>
      <c r="J2284" s="147">
        <v>34.205100000000002</v>
      </c>
      <c r="K2284" s="147">
        <v>38.291399999999996</v>
      </c>
    </row>
    <row r="2285" spans="2:11" x14ac:dyDescent="0.2">
      <c r="B2285" s="21" t="str">
        <f t="shared" si="35"/>
        <v>BrockvilleIce Accretion2085RCP6.0</v>
      </c>
      <c r="C2285" t="s">
        <v>277</v>
      </c>
      <c r="D2285" t="s">
        <v>486</v>
      </c>
      <c r="E2285" s="144" t="s">
        <v>192</v>
      </c>
      <c r="F2285" s="144">
        <v>2085</v>
      </c>
      <c r="G2285" s="147">
        <v>20.666629641228724</v>
      </c>
      <c r="H2285" s="147">
        <v>24.962249999999997</v>
      </c>
      <c r="I2285" s="147">
        <v>30.3675</v>
      </c>
      <c r="J2285" s="147">
        <v>34.493249999999996</v>
      </c>
      <c r="K2285" s="147">
        <v>38.631599999999992</v>
      </c>
    </row>
    <row r="2286" spans="2:11" x14ac:dyDescent="0.2">
      <c r="B2286" s="21" t="str">
        <f t="shared" si="35"/>
        <v>BrockvilleIce Accretion2090RCP6.0</v>
      </c>
      <c r="C2286" t="s">
        <v>277</v>
      </c>
      <c r="D2286" t="s">
        <v>486</v>
      </c>
      <c r="E2286" s="144" t="s">
        <v>192</v>
      </c>
      <c r="F2286" s="144">
        <v>2090</v>
      </c>
      <c r="G2286" s="147">
        <v>20.624878874276746</v>
      </c>
      <c r="H2286" s="147">
        <v>24.991299999999995</v>
      </c>
      <c r="I2286" s="147">
        <v>30.49</v>
      </c>
      <c r="J2286" s="147">
        <v>34.679699999999997</v>
      </c>
      <c r="K2286" s="147">
        <v>38.883599999999994</v>
      </c>
    </row>
    <row r="2287" spans="2:11" x14ac:dyDescent="0.2">
      <c r="B2287" s="21" t="str">
        <f t="shared" si="35"/>
        <v>BrockvilleIce Accretion2095RCP6.0</v>
      </c>
      <c r="C2287" t="s">
        <v>277</v>
      </c>
      <c r="D2287" t="s">
        <v>486</v>
      </c>
      <c r="E2287" s="144" t="s">
        <v>192</v>
      </c>
      <c r="F2287" s="144">
        <v>2095</v>
      </c>
      <c r="G2287" s="147">
        <v>20.478751189944823</v>
      </c>
      <c r="H2287" s="147">
        <v>24.858499999999999</v>
      </c>
      <c r="I2287" s="147">
        <v>30.38</v>
      </c>
      <c r="J2287" s="147">
        <v>34.577999999999996</v>
      </c>
      <c r="K2287" s="147">
        <v>38.795400000000001</v>
      </c>
    </row>
    <row r="2288" spans="2:11" x14ac:dyDescent="0.2">
      <c r="B2288" s="21" t="str">
        <f t="shared" si="35"/>
        <v>BrockvilleIce Accretion2100RCP6.0</v>
      </c>
      <c r="C2288" t="s">
        <v>277</v>
      </c>
      <c r="D2288" t="s">
        <v>486</v>
      </c>
      <c r="E2288" s="144" t="s">
        <v>192</v>
      </c>
      <c r="F2288" s="144">
        <v>2100</v>
      </c>
      <c r="G2288" s="147">
        <v>20.332623505612904</v>
      </c>
      <c r="H2288" s="147">
        <v>24.7257</v>
      </c>
      <c r="I2288" s="147">
        <v>30.269999999999996</v>
      </c>
      <c r="J2288" s="147">
        <v>34.476299999999995</v>
      </c>
      <c r="K2288" s="147">
        <v>38.7072</v>
      </c>
    </row>
    <row r="2289" spans="2:11" x14ac:dyDescent="0.2">
      <c r="B2289" s="21" t="str">
        <f t="shared" si="35"/>
        <v>BrockvilleIce Accretion2023RCP8.5</v>
      </c>
      <c r="C2289" t="s">
        <v>277</v>
      </c>
      <c r="D2289" t="s">
        <v>486</v>
      </c>
      <c r="E2289" s="144" t="s">
        <v>191</v>
      </c>
      <c r="F2289" s="144">
        <v>2023</v>
      </c>
      <c r="G2289" s="147">
        <v>20.624878874276746</v>
      </c>
      <c r="H2289" s="147">
        <v>24.5763</v>
      </c>
      <c r="I2289" s="147">
        <v>29.61</v>
      </c>
      <c r="J2289" s="147">
        <v>33.459299999999999</v>
      </c>
      <c r="K2289" s="147">
        <v>37.308599999999998</v>
      </c>
    </row>
    <row r="2290" spans="2:11" x14ac:dyDescent="0.2">
      <c r="B2290" s="21" t="str">
        <f t="shared" si="35"/>
        <v>BrockvilleIce Accretion2025RCP8.5</v>
      </c>
      <c r="C2290" t="s">
        <v>277</v>
      </c>
      <c r="D2290" t="s">
        <v>486</v>
      </c>
      <c r="E2290" s="144" t="s">
        <v>191</v>
      </c>
      <c r="F2290" s="144">
        <v>2025</v>
      </c>
      <c r="G2290" s="147">
        <v>20.764048097450004</v>
      </c>
      <c r="H2290" s="147">
        <v>24.783799999999999</v>
      </c>
      <c r="I2290" s="147">
        <v>29.9</v>
      </c>
      <c r="J2290" s="147">
        <v>33.809599999999996</v>
      </c>
      <c r="K2290" s="147">
        <v>37.711799999999997</v>
      </c>
    </row>
    <row r="2291" spans="2:11" x14ac:dyDescent="0.2">
      <c r="B2291" s="21" t="str">
        <f t="shared" si="35"/>
        <v>BrockvilleIce Accretion2030RCP8.5</v>
      </c>
      <c r="C2291" t="s">
        <v>277</v>
      </c>
      <c r="D2291" t="s">
        <v>486</v>
      </c>
      <c r="E2291" s="144" t="s">
        <v>191</v>
      </c>
      <c r="F2291" s="144">
        <v>2030</v>
      </c>
      <c r="G2291" s="147">
        <v>20.903217320623259</v>
      </c>
      <c r="H2291" s="147">
        <v>24.991299999999999</v>
      </c>
      <c r="I2291" s="147">
        <v>30.19</v>
      </c>
      <c r="J2291" s="147">
        <v>34.1599</v>
      </c>
      <c r="K2291" s="147">
        <v>38.114999999999995</v>
      </c>
    </row>
    <row r="2292" spans="2:11" x14ac:dyDescent="0.2">
      <c r="B2292" s="21" t="str">
        <f t="shared" si="35"/>
        <v>BrockvilleIce Accretion2035RCP8.5</v>
      </c>
      <c r="C2292" t="s">
        <v>277</v>
      </c>
      <c r="D2292" t="s">
        <v>486</v>
      </c>
      <c r="E2292" s="144" t="s">
        <v>191</v>
      </c>
      <c r="F2292" s="144">
        <v>2035</v>
      </c>
      <c r="G2292" s="147">
        <v>21.042386543796518</v>
      </c>
      <c r="H2292" s="147">
        <v>25.198799999999999</v>
      </c>
      <c r="I2292" s="147">
        <v>30.48</v>
      </c>
      <c r="J2292" s="147">
        <v>34.510199999999998</v>
      </c>
      <c r="K2292" s="147">
        <v>38.518199999999993</v>
      </c>
    </row>
    <row r="2293" spans="2:11" x14ac:dyDescent="0.2">
      <c r="B2293" s="21" t="str">
        <f t="shared" si="35"/>
        <v>BrockvilleIce Accretion2040RCP8.5</v>
      </c>
      <c r="C2293" t="s">
        <v>277</v>
      </c>
      <c r="D2293" t="s">
        <v>486</v>
      </c>
      <c r="E2293" s="144" t="s">
        <v>191</v>
      </c>
      <c r="F2293" s="144">
        <v>2040</v>
      </c>
      <c r="G2293" s="147">
        <v>20.812757325560643</v>
      </c>
      <c r="H2293" s="147">
        <v>24.958099999999998</v>
      </c>
      <c r="I2293" s="147">
        <v>30.21</v>
      </c>
      <c r="J2293" s="147">
        <v>34.2164</v>
      </c>
      <c r="K2293" s="147">
        <v>38.215799999999994</v>
      </c>
    </row>
    <row r="2294" spans="2:11" x14ac:dyDescent="0.2">
      <c r="B2294" s="21" t="str">
        <f t="shared" si="35"/>
        <v>BrockvilleIce Accretion2045RCP8.5</v>
      </c>
      <c r="C2294" t="s">
        <v>277</v>
      </c>
      <c r="D2294" t="s">
        <v>486</v>
      </c>
      <c r="E2294" s="144" t="s">
        <v>191</v>
      </c>
      <c r="F2294" s="144">
        <v>2045</v>
      </c>
      <c r="G2294" s="147">
        <v>20.583128107324768</v>
      </c>
      <c r="H2294" s="147">
        <v>24.717399999999998</v>
      </c>
      <c r="I2294" s="147">
        <v>29.939999999999998</v>
      </c>
      <c r="J2294" s="147">
        <v>33.922599999999996</v>
      </c>
      <c r="K2294" s="147">
        <v>37.913399999999996</v>
      </c>
    </row>
    <row r="2295" spans="2:11" x14ac:dyDescent="0.2">
      <c r="B2295" s="21" t="str">
        <f t="shared" si="35"/>
        <v>BrockvilleIce Accretion2050RCP8.5</v>
      </c>
      <c r="C2295" t="s">
        <v>277</v>
      </c>
      <c r="D2295" t="s">
        <v>486</v>
      </c>
      <c r="E2295" s="144" t="s">
        <v>191</v>
      </c>
      <c r="F2295" s="144">
        <v>2050</v>
      </c>
      <c r="G2295" s="147">
        <v>20.492668112262152</v>
      </c>
      <c r="H2295" s="147">
        <v>24.692499999999995</v>
      </c>
      <c r="I2295" s="147">
        <v>29.98</v>
      </c>
      <c r="J2295" s="147">
        <v>34.012999999999998</v>
      </c>
      <c r="K2295" s="147">
        <v>38.064599999999999</v>
      </c>
    </row>
    <row r="2296" spans="2:11" x14ac:dyDescent="0.2">
      <c r="B2296" s="21" t="str">
        <f t="shared" si="35"/>
        <v>BrockvilleIce Accretion2055RCP8.5</v>
      </c>
      <c r="C2296" t="s">
        <v>277</v>
      </c>
      <c r="D2296" t="s">
        <v>486</v>
      </c>
      <c r="E2296" s="144" t="s">
        <v>191</v>
      </c>
      <c r="F2296" s="144">
        <v>2055</v>
      </c>
      <c r="G2296" s="147">
        <v>20.631837335435407</v>
      </c>
      <c r="H2296" s="147">
        <v>24.908299999999997</v>
      </c>
      <c r="I2296" s="147">
        <v>30.29</v>
      </c>
      <c r="J2296" s="147">
        <v>34.397199999999998</v>
      </c>
      <c r="K2296" s="147">
        <v>38.518199999999993</v>
      </c>
    </row>
    <row r="2297" spans="2:11" x14ac:dyDescent="0.2">
      <c r="B2297" s="21" t="str">
        <f t="shared" si="35"/>
        <v>BrockvilleIce Accretion2060RCP8.5</v>
      </c>
      <c r="C2297" t="s">
        <v>277</v>
      </c>
      <c r="D2297" t="s">
        <v>486</v>
      </c>
      <c r="E2297" s="144" t="s">
        <v>191</v>
      </c>
      <c r="F2297" s="144">
        <v>2060</v>
      </c>
      <c r="G2297" s="147">
        <v>20.624878874276746</v>
      </c>
      <c r="H2297" s="147">
        <v>24.991299999999995</v>
      </c>
      <c r="I2297" s="147">
        <v>30.49</v>
      </c>
      <c r="J2297" s="147">
        <v>34.679699999999997</v>
      </c>
      <c r="K2297" s="147">
        <v>38.883599999999994</v>
      </c>
    </row>
    <row r="2298" spans="2:11" x14ac:dyDescent="0.2">
      <c r="B2298" s="21" t="str">
        <f t="shared" si="35"/>
        <v>BrockvilleIce Accretion2065RCP8.5</v>
      </c>
      <c r="C2298" t="s">
        <v>277</v>
      </c>
      <c r="D2298" t="s">
        <v>486</v>
      </c>
      <c r="E2298" s="144" t="s">
        <v>191</v>
      </c>
      <c r="F2298" s="144">
        <v>2065</v>
      </c>
      <c r="G2298" s="147">
        <v>20.478751189944823</v>
      </c>
      <c r="H2298" s="147">
        <v>24.858499999999999</v>
      </c>
      <c r="I2298" s="147">
        <v>30.38</v>
      </c>
      <c r="J2298" s="147">
        <v>34.577999999999996</v>
      </c>
      <c r="K2298" s="147">
        <v>38.795400000000001</v>
      </c>
    </row>
    <row r="2299" spans="2:11" x14ac:dyDescent="0.2">
      <c r="B2299" s="21" t="str">
        <f t="shared" si="35"/>
        <v>BrockvilleIce Accretion2070RCP8.5</v>
      </c>
      <c r="C2299" t="s">
        <v>277</v>
      </c>
      <c r="D2299" t="s">
        <v>486</v>
      </c>
      <c r="E2299" s="144" t="s">
        <v>191</v>
      </c>
      <c r="F2299" s="144">
        <v>2070</v>
      </c>
      <c r="G2299" s="147">
        <v>20.047326598107727</v>
      </c>
      <c r="H2299" s="147">
        <v>24.410299999999999</v>
      </c>
      <c r="I2299" s="147">
        <v>29.909999999999997</v>
      </c>
      <c r="J2299" s="147">
        <v>34.080799999999996</v>
      </c>
      <c r="K2299" s="147">
        <v>38.266199999999998</v>
      </c>
    </row>
    <row r="2300" spans="2:11" x14ac:dyDescent="0.2">
      <c r="B2300" s="21" t="str">
        <f t="shared" si="35"/>
        <v>BrockvilleIce Accretion2075RCP8.5</v>
      </c>
      <c r="C2300" t="s">
        <v>277</v>
      </c>
      <c r="D2300" t="s">
        <v>486</v>
      </c>
      <c r="E2300" s="144" t="s">
        <v>191</v>
      </c>
      <c r="F2300" s="144">
        <v>2075</v>
      </c>
      <c r="G2300" s="147">
        <v>19.762029690602553</v>
      </c>
      <c r="H2300" s="147">
        <v>24.094899999999999</v>
      </c>
      <c r="I2300" s="147">
        <v>29.549999999999997</v>
      </c>
      <c r="J2300" s="147">
        <v>33.685299999999998</v>
      </c>
      <c r="K2300" s="147">
        <v>37.825200000000002</v>
      </c>
    </row>
    <row r="2301" spans="2:11" x14ac:dyDescent="0.2">
      <c r="B2301" s="21" t="str">
        <f t="shared" si="35"/>
        <v>BrockvilleIce Accretion2080RCP8.5</v>
      </c>
      <c r="C2301" t="s">
        <v>277</v>
      </c>
      <c r="D2301" t="s">
        <v>486</v>
      </c>
      <c r="E2301" s="144" t="s">
        <v>191</v>
      </c>
      <c r="F2301" s="144">
        <v>2080</v>
      </c>
      <c r="G2301" s="147">
        <v>19.476732783097376</v>
      </c>
      <c r="H2301" s="147">
        <v>23.779499999999999</v>
      </c>
      <c r="I2301" s="147">
        <v>29.189999999999998</v>
      </c>
      <c r="J2301" s="147">
        <v>33.2898</v>
      </c>
      <c r="K2301" s="147">
        <v>37.3842</v>
      </c>
    </row>
    <row r="2302" spans="2:11" x14ac:dyDescent="0.2">
      <c r="B2302" s="21" t="str">
        <f t="shared" si="35"/>
        <v>BrockvilleIce Accretion2085RCP8.5</v>
      </c>
      <c r="C2302" t="s">
        <v>277</v>
      </c>
      <c r="D2302" t="s">
        <v>486</v>
      </c>
      <c r="E2302" s="144" t="s">
        <v>191</v>
      </c>
      <c r="F2302" s="144">
        <v>2085</v>
      </c>
      <c r="G2302" s="147">
        <v>18.71478128622379</v>
      </c>
      <c r="H2302" s="147">
        <v>22.883099999999999</v>
      </c>
      <c r="I2302" s="147">
        <v>28.14</v>
      </c>
      <c r="J2302" s="147">
        <v>32.120249999999999</v>
      </c>
      <c r="K2302" s="147">
        <v>36.080100000000002</v>
      </c>
    </row>
    <row r="2303" spans="2:11" x14ac:dyDescent="0.2">
      <c r="B2303" s="21" t="str">
        <f t="shared" si="35"/>
        <v>BrockvilleIce Accretion2090RCP8.5</v>
      </c>
      <c r="C2303" t="s">
        <v>277</v>
      </c>
      <c r="D2303" t="s">
        <v>486</v>
      </c>
      <c r="E2303" s="144" t="s">
        <v>191</v>
      </c>
      <c r="F2303" s="144">
        <v>2090</v>
      </c>
      <c r="G2303" s="147">
        <v>17.952829789350204</v>
      </c>
      <c r="H2303" s="147">
        <v>21.986699999999999</v>
      </c>
      <c r="I2303" s="147">
        <v>27.09</v>
      </c>
      <c r="J2303" s="147">
        <v>30.950700000000001</v>
      </c>
      <c r="K2303" s="147">
        <v>34.775999999999996</v>
      </c>
    </row>
    <row r="2304" spans="2:11" x14ac:dyDescent="0.2">
      <c r="B2304" s="21" t="str">
        <f t="shared" si="35"/>
        <v>BrockvilleIce Accretion2095RCP8.5</v>
      </c>
      <c r="C2304" t="s">
        <v>277</v>
      </c>
      <c r="D2304" t="s">
        <v>486</v>
      </c>
      <c r="E2304" s="144" t="s">
        <v>191</v>
      </c>
      <c r="F2304" s="144">
        <v>2095</v>
      </c>
      <c r="G2304" s="147">
        <v>17.952829789350204</v>
      </c>
      <c r="H2304" s="147">
        <v>21.986699999999999</v>
      </c>
      <c r="I2304" s="147">
        <v>27.09</v>
      </c>
      <c r="J2304" s="147">
        <v>30.950700000000001</v>
      </c>
      <c r="K2304" s="147">
        <v>34.775999999999996</v>
      </c>
    </row>
    <row r="2305" spans="2:11" x14ac:dyDescent="0.2">
      <c r="B2305" s="21" t="str">
        <f t="shared" si="35"/>
        <v>BrockvilleIce Accretion2100RCP8.5</v>
      </c>
      <c r="C2305" t="s">
        <v>277</v>
      </c>
      <c r="D2305" t="s">
        <v>486</v>
      </c>
      <c r="E2305" s="144" t="s">
        <v>191</v>
      </c>
      <c r="F2305" s="144">
        <v>2100</v>
      </c>
      <c r="G2305" s="147">
        <v>17.952829789350204</v>
      </c>
      <c r="H2305" s="147">
        <v>21.986699999999999</v>
      </c>
      <c r="I2305" s="147">
        <v>27.09</v>
      </c>
      <c r="J2305" s="147">
        <v>30.950700000000001</v>
      </c>
      <c r="K2305" s="147">
        <v>34.775999999999996</v>
      </c>
    </row>
    <row r="2306" spans="2:11" x14ac:dyDescent="0.2">
      <c r="B2306" s="21" t="str">
        <f t="shared" si="35"/>
        <v>BrockvilleWind2023RCP4.5</v>
      </c>
      <c r="C2306" t="s">
        <v>277</v>
      </c>
      <c r="D2306" t="s">
        <v>1</v>
      </c>
      <c r="E2306" s="144" t="s">
        <v>193</v>
      </c>
      <c r="F2306" s="144">
        <v>2023</v>
      </c>
      <c r="G2306" s="147">
        <v>80.131514604016346</v>
      </c>
      <c r="H2306" s="147">
        <v>86.398488</v>
      </c>
      <c r="I2306" s="147">
        <v>93.021200000000007</v>
      </c>
      <c r="J2306" s="147">
        <v>99.621280000000013</v>
      </c>
      <c r="K2306" s="147">
        <v>106.22246399999999</v>
      </c>
    </row>
    <row r="2307" spans="2:11" x14ac:dyDescent="0.2">
      <c r="B2307" s="21" t="str">
        <f t="shared" si="35"/>
        <v>BrockvilleWind2025RCP4.5</v>
      </c>
      <c r="C2307" t="s">
        <v>277</v>
      </c>
      <c r="D2307" t="s">
        <v>1</v>
      </c>
      <c r="E2307" s="144" t="s">
        <v>193</v>
      </c>
      <c r="F2307" s="144">
        <v>2025</v>
      </c>
      <c r="G2307" s="147">
        <v>80.13548662317983</v>
      </c>
      <c r="H2307" s="147">
        <v>86.394210000000001</v>
      </c>
      <c r="I2307" s="147">
        <v>93.004333333333335</v>
      </c>
      <c r="J2307" s="147">
        <v>99.593388666666684</v>
      </c>
      <c r="K2307" s="147">
        <v>106.18575599999998</v>
      </c>
    </row>
    <row r="2308" spans="2:11" x14ac:dyDescent="0.2">
      <c r="B2308" s="21" t="str">
        <f t="shared" si="35"/>
        <v>BrockvilleWind2030RCP4.5</v>
      </c>
      <c r="C2308" t="s">
        <v>277</v>
      </c>
      <c r="D2308" t="s">
        <v>1</v>
      </c>
      <c r="E2308" s="144" t="s">
        <v>193</v>
      </c>
      <c r="F2308" s="144">
        <v>2030</v>
      </c>
      <c r="G2308" s="147">
        <v>80.1394586423433</v>
      </c>
      <c r="H2308" s="147">
        <v>86.389932000000002</v>
      </c>
      <c r="I2308" s="147">
        <v>92.987466666666677</v>
      </c>
      <c r="J2308" s="147">
        <v>99.56549733333334</v>
      </c>
      <c r="K2308" s="147">
        <v>106.14904799999999</v>
      </c>
    </row>
    <row r="2309" spans="2:11" x14ac:dyDescent="0.2">
      <c r="B2309" s="21" t="str">
        <f t="shared" si="35"/>
        <v>BrockvilleWind2035RCP4.5</v>
      </c>
      <c r="C2309" t="s">
        <v>277</v>
      </c>
      <c r="D2309" t="s">
        <v>1</v>
      </c>
      <c r="E2309" s="144" t="s">
        <v>193</v>
      </c>
      <c r="F2309" s="144">
        <v>2035</v>
      </c>
      <c r="G2309" s="147">
        <v>80.143430661506784</v>
      </c>
      <c r="H2309" s="147">
        <v>86.385654000000002</v>
      </c>
      <c r="I2309" s="147">
        <v>92.970600000000005</v>
      </c>
      <c r="J2309" s="147">
        <v>99.537606000000011</v>
      </c>
      <c r="K2309" s="147">
        <v>106.11233999999999</v>
      </c>
    </row>
    <row r="2310" spans="2:11" x14ac:dyDescent="0.2">
      <c r="B2310" s="21" t="str">
        <f t="shared" si="35"/>
        <v>BrockvilleWind2040RCP4.5</v>
      </c>
      <c r="C2310" t="s">
        <v>277</v>
      </c>
      <c r="D2310" t="s">
        <v>1</v>
      </c>
      <c r="E2310" s="144" t="s">
        <v>193</v>
      </c>
      <c r="F2310" s="144">
        <v>2040</v>
      </c>
      <c r="G2310" s="147">
        <v>80.147402680670268</v>
      </c>
      <c r="H2310" s="147">
        <v>86.381376000000003</v>
      </c>
      <c r="I2310" s="147">
        <v>92.953733333333332</v>
      </c>
      <c r="J2310" s="147">
        <v>99.509714666666682</v>
      </c>
      <c r="K2310" s="147">
        <v>106.07563199999998</v>
      </c>
    </row>
    <row r="2311" spans="2:11" x14ac:dyDescent="0.2">
      <c r="B2311" s="21" t="str">
        <f t="shared" si="35"/>
        <v>BrockvilleWind2045RCP4.5</v>
      </c>
      <c r="C2311" t="s">
        <v>277</v>
      </c>
      <c r="D2311" t="s">
        <v>1</v>
      </c>
      <c r="E2311" s="144" t="s">
        <v>193</v>
      </c>
      <c r="F2311" s="144">
        <v>2045</v>
      </c>
      <c r="G2311" s="147">
        <v>80.151374699833738</v>
      </c>
      <c r="H2311" s="147">
        <v>86.377098000000004</v>
      </c>
      <c r="I2311" s="147">
        <v>92.936866666666674</v>
      </c>
      <c r="J2311" s="147">
        <v>99.481823333333338</v>
      </c>
      <c r="K2311" s="147">
        <v>106.03892399999999</v>
      </c>
    </row>
    <row r="2312" spans="2:11" x14ac:dyDescent="0.2">
      <c r="B2312" s="21" t="str">
        <f t="shared" si="35"/>
        <v>BrockvilleWind2050RCP4.5</v>
      </c>
      <c r="C2312" t="s">
        <v>277</v>
      </c>
      <c r="D2312" t="s">
        <v>1</v>
      </c>
      <c r="E2312" s="144" t="s">
        <v>193</v>
      </c>
      <c r="F2312" s="144">
        <v>2050</v>
      </c>
      <c r="G2312" s="147">
        <v>80.074317528062267</v>
      </c>
      <c r="H2312" s="147">
        <v>86.249613600000004</v>
      </c>
      <c r="I2312" s="147">
        <v>92.743359999999996</v>
      </c>
      <c r="J2312" s="147">
        <v>99.235395200000013</v>
      </c>
      <c r="K2312" s="147">
        <v>105.73582079999998</v>
      </c>
    </row>
    <row r="2313" spans="2:11" x14ac:dyDescent="0.2">
      <c r="B2313" s="21" t="str">
        <f t="shared" si="35"/>
        <v>BrockvilleWind2055RCP4.5</v>
      </c>
      <c r="C2313" t="s">
        <v>277</v>
      </c>
      <c r="D2313" t="s">
        <v>1</v>
      </c>
      <c r="E2313" s="144" t="s">
        <v>193</v>
      </c>
      <c r="F2313" s="144">
        <v>2055</v>
      </c>
      <c r="G2313" s="147">
        <v>79.993288337127296</v>
      </c>
      <c r="H2313" s="147">
        <v>86.126407200000003</v>
      </c>
      <c r="I2313" s="147">
        <v>92.566720000000004</v>
      </c>
      <c r="J2313" s="147">
        <v>99.016858400000004</v>
      </c>
      <c r="K2313" s="147">
        <v>105.46942559999999</v>
      </c>
    </row>
    <row r="2314" spans="2:11" x14ac:dyDescent="0.2">
      <c r="B2314" s="21" t="str">
        <f t="shared" si="35"/>
        <v>BrockvilleWind2060RCP4.5</v>
      </c>
      <c r="C2314" t="s">
        <v>277</v>
      </c>
      <c r="D2314" t="s">
        <v>1</v>
      </c>
      <c r="E2314" s="144" t="s">
        <v>193</v>
      </c>
      <c r="F2314" s="144">
        <v>2060</v>
      </c>
      <c r="G2314" s="147">
        <v>79.912259146192341</v>
      </c>
      <c r="H2314" s="147">
        <v>86.003200800000002</v>
      </c>
      <c r="I2314" s="147">
        <v>92.390079999999998</v>
      </c>
      <c r="J2314" s="147">
        <v>98.798321600000008</v>
      </c>
      <c r="K2314" s="147">
        <v>105.20303039999999</v>
      </c>
    </row>
    <row r="2315" spans="2:11" x14ac:dyDescent="0.2">
      <c r="B2315" s="21" t="str">
        <f t="shared" si="35"/>
        <v>BrockvilleWind2065RCP4.5</v>
      </c>
      <c r="C2315" t="s">
        <v>277</v>
      </c>
      <c r="D2315" t="s">
        <v>1</v>
      </c>
      <c r="E2315" s="144" t="s">
        <v>193</v>
      </c>
      <c r="F2315" s="144">
        <v>2065</v>
      </c>
      <c r="G2315" s="147">
        <v>79.831229955257371</v>
      </c>
      <c r="H2315" s="147">
        <v>85.879994400000001</v>
      </c>
      <c r="I2315" s="147">
        <v>92.213440000000006</v>
      </c>
      <c r="J2315" s="147">
        <v>98.579784799999999</v>
      </c>
      <c r="K2315" s="147">
        <v>104.9366352</v>
      </c>
    </row>
    <row r="2316" spans="2:11" x14ac:dyDescent="0.2">
      <c r="B2316" s="21" t="str">
        <f t="shared" ref="B2316:B2379" si="36">C2316&amp;D2316&amp;F2316&amp;E2316</f>
        <v>BrockvilleWind2070RCP4.5</v>
      </c>
      <c r="C2316" t="s">
        <v>277</v>
      </c>
      <c r="D2316" t="s">
        <v>1</v>
      </c>
      <c r="E2316" s="144" t="s">
        <v>193</v>
      </c>
      <c r="F2316" s="144">
        <v>2070</v>
      </c>
      <c r="G2316" s="147">
        <v>79.750200764322415</v>
      </c>
      <c r="H2316" s="147">
        <v>85.756788</v>
      </c>
      <c r="I2316" s="147">
        <v>92.036799999999999</v>
      </c>
      <c r="J2316" s="147">
        <v>98.361248000000003</v>
      </c>
      <c r="K2316" s="147">
        <v>104.67023999999999</v>
      </c>
    </row>
    <row r="2317" spans="2:11" x14ac:dyDescent="0.2">
      <c r="B2317" s="21" t="str">
        <f t="shared" si="36"/>
        <v>BrockvilleWind2075RCP4.5</v>
      </c>
      <c r="C2317" t="s">
        <v>277</v>
      </c>
      <c r="D2317" t="s">
        <v>1</v>
      </c>
      <c r="E2317" s="144" t="s">
        <v>193</v>
      </c>
      <c r="F2317" s="144">
        <v>2075</v>
      </c>
      <c r="G2317" s="147">
        <v>79.717100604626765</v>
      </c>
      <c r="H2317" s="147">
        <v>85.714008000000007</v>
      </c>
      <c r="I2317" s="147">
        <v>91.984666666666669</v>
      </c>
      <c r="J2317" s="147">
        <v>98.300543333333337</v>
      </c>
      <c r="K2317" s="147">
        <v>104.60206799999999</v>
      </c>
    </row>
    <row r="2318" spans="2:11" x14ac:dyDescent="0.2">
      <c r="B2318" s="21" t="str">
        <f t="shared" si="36"/>
        <v>BrockvilleWind2080RCP4.5</v>
      </c>
      <c r="C2318" t="s">
        <v>277</v>
      </c>
      <c r="D2318" t="s">
        <v>1</v>
      </c>
      <c r="E2318" s="144" t="s">
        <v>193</v>
      </c>
      <c r="F2318" s="144">
        <v>2080</v>
      </c>
      <c r="G2318" s="147">
        <v>79.684000444931101</v>
      </c>
      <c r="H2318" s="147">
        <v>85.671227999999999</v>
      </c>
      <c r="I2318" s="147">
        <v>91.932533333333339</v>
      </c>
      <c r="J2318" s="147">
        <v>98.239838666666671</v>
      </c>
      <c r="K2318" s="147">
        <v>104.533896</v>
      </c>
    </row>
    <row r="2319" spans="2:11" x14ac:dyDescent="0.2">
      <c r="B2319" s="21" t="str">
        <f t="shared" si="36"/>
        <v>BrockvilleWind2085RCP4.5</v>
      </c>
      <c r="C2319" t="s">
        <v>277</v>
      </c>
      <c r="D2319" t="s">
        <v>1</v>
      </c>
      <c r="E2319" s="144" t="s">
        <v>193</v>
      </c>
      <c r="F2319" s="144">
        <v>2085</v>
      </c>
      <c r="G2319" s="147">
        <v>79.650900285235451</v>
      </c>
      <c r="H2319" s="147">
        <v>85.628447999999992</v>
      </c>
      <c r="I2319" s="147">
        <v>91.880400000000009</v>
      </c>
      <c r="J2319" s="147">
        <v>98.179134000000005</v>
      </c>
      <c r="K2319" s="147">
        <v>104.46572399999999</v>
      </c>
    </row>
    <row r="2320" spans="2:11" x14ac:dyDescent="0.2">
      <c r="B2320" s="21" t="str">
        <f t="shared" si="36"/>
        <v>BrockvilleWind2090RCP4.5</v>
      </c>
      <c r="C2320" t="s">
        <v>277</v>
      </c>
      <c r="D2320" t="s">
        <v>1</v>
      </c>
      <c r="E2320" s="144" t="s">
        <v>193</v>
      </c>
      <c r="F2320" s="144">
        <v>2090</v>
      </c>
      <c r="G2320" s="147">
        <v>79.617800125539802</v>
      </c>
      <c r="H2320" s="147">
        <v>85.585667999999998</v>
      </c>
      <c r="I2320" s="147">
        <v>91.828266666666664</v>
      </c>
      <c r="J2320" s="147">
        <v>98.118429333333353</v>
      </c>
      <c r="K2320" s="147">
        <v>104.39755199999999</v>
      </c>
    </row>
    <row r="2321" spans="2:11" x14ac:dyDescent="0.2">
      <c r="B2321" s="21" t="str">
        <f t="shared" si="36"/>
        <v>BrockvilleWind2095RCP4.5</v>
      </c>
      <c r="C2321" t="s">
        <v>277</v>
      </c>
      <c r="D2321" t="s">
        <v>1</v>
      </c>
      <c r="E2321" s="144" t="s">
        <v>193</v>
      </c>
      <c r="F2321" s="144">
        <v>2095</v>
      </c>
      <c r="G2321" s="147">
        <v>79.584699965844138</v>
      </c>
      <c r="H2321" s="147">
        <v>85.542888000000005</v>
      </c>
      <c r="I2321" s="147">
        <v>91.776133333333334</v>
      </c>
      <c r="J2321" s="147">
        <v>98.057724666666687</v>
      </c>
      <c r="K2321" s="147">
        <v>104.32938</v>
      </c>
    </row>
    <row r="2322" spans="2:11" x14ac:dyDescent="0.2">
      <c r="B2322" s="21" t="str">
        <f t="shared" si="36"/>
        <v>BrockvilleWind2100RCP4.5</v>
      </c>
      <c r="C2322" t="s">
        <v>277</v>
      </c>
      <c r="D2322" t="s">
        <v>1</v>
      </c>
      <c r="E2322" s="144" t="s">
        <v>193</v>
      </c>
      <c r="F2322" s="144">
        <v>2100</v>
      </c>
      <c r="G2322" s="147">
        <v>79.551599806148488</v>
      </c>
      <c r="H2322" s="147">
        <v>85.500107999999997</v>
      </c>
      <c r="I2322" s="147">
        <v>91.724000000000004</v>
      </c>
      <c r="J2322" s="147">
        <v>97.99702000000002</v>
      </c>
      <c r="K2322" s="147">
        <v>104.261208</v>
      </c>
    </row>
    <row r="2323" spans="2:11" x14ac:dyDescent="0.2">
      <c r="B2323" s="21" t="str">
        <f t="shared" si="36"/>
        <v>BrockvilleWind2023RCP6.0</v>
      </c>
      <c r="C2323" t="s">
        <v>277</v>
      </c>
      <c r="D2323" t="s">
        <v>1</v>
      </c>
      <c r="E2323" s="144" t="s">
        <v>192</v>
      </c>
      <c r="F2323" s="144">
        <v>2023</v>
      </c>
      <c r="G2323" s="147">
        <v>80.131514604016346</v>
      </c>
      <c r="H2323" s="147">
        <v>86.398488</v>
      </c>
      <c r="I2323" s="147">
        <v>93.021200000000007</v>
      </c>
      <c r="J2323" s="147">
        <v>99.621280000000013</v>
      </c>
      <c r="K2323" s="147">
        <v>106.22246399999999</v>
      </c>
    </row>
    <row r="2324" spans="2:11" x14ac:dyDescent="0.2">
      <c r="B2324" s="21" t="str">
        <f t="shared" si="36"/>
        <v>BrockvilleWind2025RCP6.0</v>
      </c>
      <c r="C2324" t="s">
        <v>277</v>
      </c>
      <c r="D2324" t="s">
        <v>1</v>
      </c>
      <c r="E2324" s="144" t="s">
        <v>192</v>
      </c>
      <c r="F2324" s="144">
        <v>2025</v>
      </c>
      <c r="G2324" s="147">
        <v>80.13548662317983</v>
      </c>
      <c r="H2324" s="147">
        <v>86.394210000000001</v>
      </c>
      <c r="I2324" s="147">
        <v>93.004333333333335</v>
      </c>
      <c r="J2324" s="147">
        <v>99.593388666666684</v>
      </c>
      <c r="K2324" s="147">
        <v>106.18575599999998</v>
      </c>
    </row>
    <row r="2325" spans="2:11" x14ac:dyDescent="0.2">
      <c r="B2325" s="21" t="str">
        <f t="shared" si="36"/>
        <v>BrockvilleWind2030RCP6.0</v>
      </c>
      <c r="C2325" t="s">
        <v>277</v>
      </c>
      <c r="D2325" t="s">
        <v>1</v>
      </c>
      <c r="E2325" s="144" t="s">
        <v>192</v>
      </c>
      <c r="F2325" s="144">
        <v>2030</v>
      </c>
      <c r="G2325" s="147">
        <v>80.1394586423433</v>
      </c>
      <c r="H2325" s="147">
        <v>86.389932000000002</v>
      </c>
      <c r="I2325" s="147">
        <v>92.987466666666677</v>
      </c>
      <c r="J2325" s="147">
        <v>99.56549733333334</v>
      </c>
      <c r="K2325" s="147">
        <v>106.14904799999999</v>
      </c>
    </row>
    <row r="2326" spans="2:11" x14ac:dyDescent="0.2">
      <c r="B2326" s="21" t="str">
        <f t="shared" si="36"/>
        <v>BrockvilleWind2035RCP6.0</v>
      </c>
      <c r="C2326" t="s">
        <v>277</v>
      </c>
      <c r="D2326" t="s">
        <v>1</v>
      </c>
      <c r="E2326" s="144" t="s">
        <v>192</v>
      </c>
      <c r="F2326" s="144">
        <v>2035</v>
      </c>
      <c r="G2326" s="147">
        <v>80.143430661506784</v>
      </c>
      <c r="H2326" s="147">
        <v>86.385654000000002</v>
      </c>
      <c r="I2326" s="147">
        <v>92.970600000000005</v>
      </c>
      <c r="J2326" s="147">
        <v>99.537606000000011</v>
      </c>
      <c r="K2326" s="147">
        <v>106.11233999999999</v>
      </c>
    </row>
    <row r="2327" spans="2:11" x14ac:dyDescent="0.2">
      <c r="B2327" s="21" t="str">
        <f t="shared" si="36"/>
        <v>BrockvilleWind2040RCP6.0</v>
      </c>
      <c r="C2327" t="s">
        <v>277</v>
      </c>
      <c r="D2327" t="s">
        <v>1</v>
      </c>
      <c r="E2327" s="144" t="s">
        <v>192</v>
      </c>
      <c r="F2327" s="144">
        <v>2040</v>
      </c>
      <c r="G2327" s="147">
        <v>80.147402680670268</v>
      </c>
      <c r="H2327" s="147">
        <v>86.381376000000003</v>
      </c>
      <c r="I2327" s="147">
        <v>92.953733333333332</v>
      </c>
      <c r="J2327" s="147">
        <v>99.509714666666682</v>
      </c>
      <c r="K2327" s="147">
        <v>106.07563199999998</v>
      </c>
    </row>
    <row r="2328" spans="2:11" x14ac:dyDescent="0.2">
      <c r="B2328" s="21" t="str">
        <f t="shared" si="36"/>
        <v>BrockvilleWind2045RCP6.0</v>
      </c>
      <c r="C2328" t="s">
        <v>277</v>
      </c>
      <c r="D2328" t="s">
        <v>1</v>
      </c>
      <c r="E2328" s="144" t="s">
        <v>192</v>
      </c>
      <c r="F2328" s="144">
        <v>2045</v>
      </c>
      <c r="G2328" s="147">
        <v>80.151374699833738</v>
      </c>
      <c r="H2328" s="147">
        <v>86.377098000000004</v>
      </c>
      <c r="I2328" s="147">
        <v>92.936866666666674</v>
      </c>
      <c r="J2328" s="147">
        <v>99.481823333333338</v>
      </c>
      <c r="K2328" s="147">
        <v>106.03892399999999</v>
      </c>
    </row>
    <row r="2329" spans="2:11" x14ac:dyDescent="0.2">
      <c r="B2329" s="21" t="str">
        <f t="shared" si="36"/>
        <v>BrockvilleWind2050RCP6.0</v>
      </c>
      <c r="C2329" t="s">
        <v>277</v>
      </c>
      <c r="D2329" t="s">
        <v>1</v>
      </c>
      <c r="E2329" s="144" t="s">
        <v>192</v>
      </c>
      <c r="F2329" s="144">
        <v>2050</v>
      </c>
      <c r="G2329" s="147">
        <v>80.074317528062267</v>
      </c>
      <c r="H2329" s="147">
        <v>86.249613600000004</v>
      </c>
      <c r="I2329" s="147">
        <v>92.743359999999996</v>
      </c>
      <c r="J2329" s="147">
        <v>99.235395200000013</v>
      </c>
      <c r="K2329" s="147">
        <v>105.73582079999998</v>
      </c>
    </row>
    <row r="2330" spans="2:11" x14ac:dyDescent="0.2">
      <c r="B2330" s="21" t="str">
        <f t="shared" si="36"/>
        <v>BrockvilleWind2055RCP6.0</v>
      </c>
      <c r="C2330" t="s">
        <v>277</v>
      </c>
      <c r="D2330" t="s">
        <v>1</v>
      </c>
      <c r="E2330" s="144" t="s">
        <v>192</v>
      </c>
      <c r="F2330" s="144">
        <v>2055</v>
      </c>
      <c r="G2330" s="147">
        <v>79.993288337127296</v>
      </c>
      <c r="H2330" s="147">
        <v>86.126407200000003</v>
      </c>
      <c r="I2330" s="147">
        <v>92.566720000000004</v>
      </c>
      <c r="J2330" s="147">
        <v>99.016858400000004</v>
      </c>
      <c r="K2330" s="147">
        <v>105.46942559999999</v>
      </c>
    </row>
    <row r="2331" spans="2:11" x14ac:dyDescent="0.2">
      <c r="B2331" s="21" t="str">
        <f t="shared" si="36"/>
        <v>BrockvilleWind2060RCP6.0</v>
      </c>
      <c r="C2331" t="s">
        <v>277</v>
      </c>
      <c r="D2331" t="s">
        <v>1</v>
      </c>
      <c r="E2331" s="144" t="s">
        <v>192</v>
      </c>
      <c r="F2331" s="144">
        <v>2060</v>
      </c>
      <c r="G2331" s="147">
        <v>79.912259146192341</v>
      </c>
      <c r="H2331" s="147">
        <v>86.003200800000002</v>
      </c>
      <c r="I2331" s="147">
        <v>92.390079999999998</v>
      </c>
      <c r="J2331" s="147">
        <v>98.798321600000008</v>
      </c>
      <c r="K2331" s="147">
        <v>105.20303039999999</v>
      </c>
    </row>
    <row r="2332" spans="2:11" x14ac:dyDescent="0.2">
      <c r="B2332" s="21" t="str">
        <f t="shared" si="36"/>
        <v>BrockvilleWind2065RCP6.0</v>
      </c>
      <c r="C2332" t="s">
        <v>277</v>
      </c>
      <c r="D2332" t="s">
        <v>1</v>
      </c>
      <c r="E2332" s="144" t="s">
        <v>192</v>
      </c>
      <c r="F2332" s="144">
        <v>2065</v>
      </c>
      <c r="G2332" s="147">
        <v>79.831229955257371</v>
      </c>
      <c r="H2332" s="147">
        <v>85.879994400000001</v>
      </c>
      <c r="I2332" s="147">
        <v>92.213440000000006</v>
      </c>
      <c r="J2332" s="147">
        <v>98.579784799999999</v>
      </c>
      <c r="K2332" s="147">
        <v>104.9366352</v>
      </c>
    </row>
    <row r="2333" spans="2:11" x14ac:dyDescent="0.2">
      <c r="B2333" s="21" t="str">
        <f t="shared" si="36"/>
        <v>BrockvilleWind2070RCP6.0</v>
      </c>
      <c r="C2333" t="s">
        <v>277</v>
      </c>
      <c r="D2333" t="s">
        <v>1</v>
      </c>
      <c r="E2333" s="144" t="s">
        <v>192</v>
      </c>
      <c r="F2333" s="144">
        <v>2070</v>
      </c>
      <c r="G2333" s="147">
        <v>79.750200764322415</v>
      </c>
      <c r="H2333" s="147">
        <v>85.756788</v>
      </c>
      <c r="I2333" s="147">
        <v>92.036799999999999</v>
      </c>
      <c r="J2333" s="147">
        <v>98.361248000000003</v>
      </c>
      <c r="K2333" s="147">
        <v>104.67023999999999</v>
      </c>
    </row>
    <row r="2334" spans="2:11" x14ac:dyDescent="0.2">
      <c r="B2334" s="21" t="str">
        <f t="shared" si="36"/>
        <v>BrockvilleWind2075RCP6.0</v>
      </c>
      <c r="C2334" t="s">
        <v>277</v>
      </c>
      <c r="D2334" t="s">
        <v>1</v>
      </c>
      <c r="E2334" s="144" t="s">
        <v>192</v>
      </c>
      <c r="F2334" s="144">
        <v>2075</v>
      </c>
      <c r="G2334" s="147">
        <v>79.700550524778933</v>
      </c>
      <c r="H2334" s="147">
        <v>85.692617999999996</v>
      </c>
      <c r="I2334" s="147">
        <v>91.958600000000004</v>
      </c>
      <c r="J2334" s="147">
        <v>98.270191000000011</v>
      </c>
      <c r="K2334" s="147">
        <v>104.567982</v>
      </c>
    </row>
    <row r="2335" spans="2:11" x14ac:dyDescent="0.2">
      <c r="B2335" s="21" t="str">
        <f t="shared" si="36"/>
        <v>BrockvilleWind2080RCP6.0</v>
      </c>
      <c r="C2335" t="s">
        <v>277</v>
      </c>
      <c r="D2335" t="s">
        <v>1</v>
      </c>
      <c r="E2335" s="144" t="s">
        <v>192</v>
      </c>
      <c r="F2335" s="144">
        <v>2080</v>
      </c>
      <c r="G2335" s="147">
        <v>79.650900285235451</v>
      </c>
      <c r="H2335" s="147">
        <v>85.628447999999992</v>
      </c>
      <c r="I2335" s="147">
        <v>91.880400000000009</v>
      </c>
      <c r="J2335" s="147">
        <v>98.179134000000005</v>
      </c>
      <c r="K2335" s="147">
        <v>104.46572399999999</v>
      </c>
    </row>
    <row r="2336" spans="2:11" x14ac:dyDescent="0.2">
      <c r="B2336" s="21" t="str">
        <f t="shared" si="36"/>
        <v>BrockvilleWind2085RCP6.0</v>
      </c>
      <c r="C2336" t="s">
        <v>277</v>
      </c>
      <c r="D2336" t="s">
        <v>1</v>
      </c>
      <c r="E2336" s="144" t="s">
        <v>192</v>
      </c>
      <c r="F2336" s="144">
        <v>2085</v>
      </c>
      <c r="G2336" s="147">
        <v>79.60125004569197</v>
      </c>
      <c r="H2336" s="147">
        <v>85.564278000000002</v>
      </c>
      <c r="I2336" s="147">
        <v>91.802199999999999</v>
      </c>
      <c r="J2336" s="147">
        <v>98.088077000000013</v>
      </c>
      <c r="K2336" s="147">
        <v>104.36346599999999</v>
      </c>
    </row>
    <row r="2337" spans="2:11" x14ac:dyDescent="0.2">
      <c r="B2337" s="21" t="str">
        <f t="shared" si="36"/>
        <v>BrockvilleWind2090RCP6.0</v>
      </c>
      <c r="C2337" t="s">
        <v>277</v>
      </c>
      <c r="D2337" t="s">
        <v>1</v>
      </c>
      <c r="E2337" s="144" t="s">
        <v>192</v>
      </c>
      <c r="F2337" s="144">
        <v>2090</v>
      </c>
      <c r="G2337" s="147">
        <v>79.482751473981523</v>
      </c>
      <c r="H2337" s="147">
        <v>85.405991999999998</v>
      </c>
      <c r="I2337" s="147">
        <v>91.592133333333337</v>
      </c>
      <c r="J2337" s="147">
        <v>97.83295333333335</v>
      </c>
      <c r="K2337" s="147">
        <v>104.06193599999999</v>
      </c>
    </row>
    <row r="2338" spans="2:11" x14ac:dyDescent="0.2">
      <c r="B2338" s="21" t="str">
        <f t="shared" si="36"/>
        <v>BrockvilleWind2095RCP6.0</v>
      </c>
      <c r="C2338" t="s">
        <v>277</v>
      </c>
      <c r="D2338" t="s">
        <v>1</v>
      </c>
      <c r="E2338" s="144" t="s">
        <v>192</v>
      </c>
      <c r="F2338" s="144">
        <v>2095</v>
      </c>
      <c r="G2338" s="147">
        <v>79.413903141814572</v>
      </c>
      <c r="H2338" s="147">
        <v>85.311875999999998</v>
      </c>
      <c r="I2338" s="147">
        <v>91.460266666666669</v>
      </c>
      <c r="J2338" s="147">
        <v>97.66888666666668</v>
      </c>
      <c r="K2338" s="147">
        <v>103.862664</v>
      </c>
    </row>
    <row r="2339" spans="2:11" x14ac:dyDescent="0.2">
      <c r="B2339" s="21" t="str">
        <f t="shared" si="36"/>
        <v>BrockvilleWind2100RCP6.0</v>
      </c>
      <c r="C2339" t="s">
        <v>277</v>
      </c>
      <c r="D2339" t="s">
        <v>1</v>
      </c>
      <c r="E2339" s="144" t="s">
        <v>192</v>
      </c>
      <c r="F2339" s="144">
        <v>2100</v>
      </c>
      <c r="G2339" s="147">
        <v>79.345054809647607</v>
      </c>
      <c r="H2339" s="147">
        <v>85.217759999999998</v>
      </c>
      <c r="I2339" s="147">
        <v>91.328400000000002</v>
      </c>
      <c r="J2339" s="147">
        <v>97.504820000000009</v>
      </c>
      <c r="K2339" s="147">
        <v>103.66339199999999</v>
      </c>
    </row>
    <row r="2340" spans="2:11" x14ac:dyDescent="0.2">
      <c r="B2340" s="21" t="str">
        <f t="shared" si="36"/>
        <v>BrockvilleWind2023RCP8.5</v>
      </c>
      <c r="C2340" t="s">
        <v>277</v>
      </c>
      <c r="D2340" t="s">
        <v>1</v>
      </c>
      <c r="E2340" s="144" t="s">
        <v>191</v>
      </c>
      <c r="F2340" s="144">
        <v>2023</v>
      </c>
      <c r="G2340" s="147">
        <v>80.131514604016346</v>
      </c>
      <c r="H2340" s="147">
        <v>86.398488</v>
      </c>
      <c r="I2340" s="147">
        <v>93.021200000000007</v>
      </c>
      <c r="J2340" s="147">
        <v>99.621280000000013</v>
      </c>
      <c r="K2340" s="147">
        <v>106.22246399999999</v>
      </c>
    </row>
    <row r="2341" spans="2:11" x14ac:dyDescent="0.2">
      <c r="B2341" s="21" t="str">
        <f t="shared" si="36"/>
        <v>BrockvilleWind2025RCP8.5</v>
      </c>
      <c r="C2341" t="s">
        <v>277</v>
      </c>
      <c r="D2341" t="s">
        <v>1</v>
      </c>
      <c r="E2341" s="144" t="s">
        <v>191</v>
      </c>
      <c r="F2341" s="144">
        <v>2025</v>
      </c>
      <c r="G2341" s="147">
        <v>80.1394586423433</v>
      </c>
      <c r="H2341" s="147">
        <v>86.389932000000002</v>
      </c>
      <c r="I2341" s="147">
        <v>92.987466666666677</v>
      </c>
      <c r="J2341" s="147">
        <v>99.56549733333334</v>
      </c>
      <c r="K2341" s="147">
        <v>106.14904799999999</v>
      </c>
    </row>
    <row r="2342" spans="2:11" x14ac:dyDescent="0.2">
      <c r="B2342" s="21" t="str">
        <f t="shared" si="36"/>
        <v>BrockvilleWind2030RCP8.5</v>
      </c>
      <c r="C2342" t="s">
        <v>277</v>
      </c>
      <c r="D2342" t="s">
        <v>1</v>
      </c>
      <c r="E2342" s="144" t="s">
        <v>191</v>
      </c>
      <c r="F2342" s="144">
        <v>2030</v>
      </c>
      <c r="G2342" s="147">
        <v>80.147402680670268</v>
      </c>
      <c r="H2342" s="147">
        <v>86.381376000000003</v>
      </c>
      <c r="I2342" s="147">
        <v>92.953733333333332</v>
      </c>
      <c r="J2342" s="147">
        <v>99.509714666666682</v>
      </c>
      <c r="K2342" s="147">
        <v>106.07563199999998</v>
      </c>
    </row>
    <row r="2343" spans="2:11" x14ac:dyDescent="0.2">
      <c r="B2343" s="21" t="str">
        <f t="shared" si="36"/>
        <v>BrockvilleWind2035RCP8.5</v>
      </c>
      <c r="C2343" t="s">
        <v>277</v>
      </c>
      <c r="D2343" t="s">
        <v>1</v>
      </c>
      <c r="E2343" s="144" t="s">
        <v>191</v>
      </c>
      <c r="F2343" s="144">
        <v>2035</v>
      </c>
      <c r="G2343" s="147">
        <v>80.155346718997222</v>
      </c>
      <c r="H2343" s="147">
        <v>86.372820000000004</v>
      </c>
      <c r="I2343" s="147">
        <v>92.92</v>
      </c>
      <c r="J2343" s="147">
        <v>99.453932000000009</v>
      </c>
      <c r="K2343" s="147">
        <v>106.00221599999999</v>
      </c>
    </row>
    <row r="2344" spans="2:11" x14ac:dyDescent="0.2">
      <c r="B2344" s="21" t="str">
        <f t="shared" si="36"/>
        <v>BrockvilleWind2040RCP8.5</v>
      </c>
      <c r="C2344" t="s">
        <v>277</v>
      </c>
      <c r="D2344" t="s">
        <v>1</v>
      </c>
      <c r="E2344" s="144" t="s">
        <v>191</v>
      </c>
      <c r="F2344" s="144">
        <v>2040</v>
      </c>
      <c r="G2344" s="147">
        <v>80.020298067438958</v>
      </c>
      <c r="H2344" s="147">
        <v>86.167476000000008</v>
      </c>
      <c r="I2344" s="147">
        <v>92.625600000000006</v>
      </c>
      <c r="J2344" s="147">
        <v>99.089704000000012</v>
      </c>
      <c r="K2344" s="147">
        <v>105.558224</v>
      </c>
    </row>
    <row r="2345" spans="2:11" x14ac:dyDescent="0.2">
      <c r="B2345" s="21" t="str">
        <f t="shared" si="36"/>
        <v>BrockvilleWind2045RCP8.5</v>
      </c>
      <c r="C2345" t="s">
        <v>277</v>
      </c>
      <c r="D2345" t="s">
        <v>1</v>
      </c>
      <c r="E2345" s="144" t="s">
        <v>191</v>
      </c>
      <c r="F2345" s="144">
        <v>2045</v>
      </c>
      <c r="G2345" s="147">
        <v>79.885249415880679</v>
      </c>
      <c r="H2345" s="147">
        <v>85.962131999999997</v>
      </c>
      <c r="I2345" s="147">
        <v>92.331199999999995</v>
      </c>
      <c r="J2345" s="147">
        <v>98.725476</v>
      </c>
      <c r="K2345" s="147">
        <v>105.11423199999999</v>
      </c>
    </row>
    <row r="2346" spans="2:11" x14ac:dyDescent="0.2">
      <c r="B2346" s="21" t="str">
        <f t="shared" si="36"/>
        <v>BrockvilleWind2050RCP8.5</v>
      </c>
      <c r="C2346" t="s">
        <v>277</v>
      </c>
      <c r="D2346" t="s">
        <v>1</v>
      </c>
      <c r="E2346" s="144" t="s">
        <v>191</v>
      </c>
      <c r="F2346" s="144">
        <v>2050</v>
      </c>
      <c r="G2346" s="147">
        <v>79.684000444931101</v>
      </c>
      <c r="H2346" s="147">
        <v>85.671227999999999</v>
      </c>
      <c r="I2346" s="147">
        <v>91.932533333333339</v>
      </c>
      <c r="J2346" s="147">
        <v>98.239838666666671</v>
      </c>
      <c r="K2346" s="147">
        <v>104.533896</v>
      </c>
    </row>
    <row r="2347" spans="2:11" x14ac:dyDescent="0.2">
      <c r="B2347" s="21" t="str">
        <f t="shared" si="36"/>
        <v>BrockvilleWind2055RCP8.5</v>
      </c>
      <c r="C2347" t="s">
        <v>277</v>
      </c>
      <c r="D2347" t="s">
        <v>1</v>
      </c>
      <c r="E2347" s="144" t="s">
        <v>191</v>
      </c>
      <c r="F2347" s="144">
        <v>2055</v>
      </c>
      <c r="G2347" s="147">
        <v>79.617800125539802</v>
      </c>
      <c r="H2347" s="147">
        <v>85.585667999999998</v>
      </c>
      <c r="I2347" s="147">
        <v>91.828266666666664</v>
      </c>
      <c r="J2347" s="147">
        <v>98.118429333333353</v>
      </c>
      <c r="K2347" s="147">
        <v>104.39755199999999</v>
      </c>
    </row>
    <row r="2348" spans="2:11" x14ac:dyDescent="0.2">
      <c r="B2348" s="21" t="str">
        <f t="shared" si="36"/>
        <v>BrockvilleWind2060RCP8.5</v>
      </c>
      <c r="C2348" t="s">
        <v>277</v>
      </c>
      <c r="D2348" t="s">
        <v>1</v>
      </c>
      <c r="E2348" s="144" t="s">
        <v>191</v>
      </c>
      <c r="F2348" s="144">
        <v>2060</v>
      </c>
      <c r="G2348" s="147">
        <v>79.482751473981523</v>
      </c>
      <c r="H2348" s="147">
        <v>85.405991999999998</v>
      </c>
      <c r="I2348" s="147">
        <v>91.592133333333337</v>
      </c>
      <c r="J2348" s="147">
        <v>97.83295333333335</v>
      </c>
      <c r="K2348" s="147">
        <v>104.06193599999999</v>
      </c>
    </row>
    <row r="2349" spans="2:11" x14ac:dyDescent="0.2">
      <c r="B2349" s="21" t="str">
        <f t="shared" si="36"/>
        <v>BrockvilleWind2065RCP8.5</v>
      </c>
      <c r="C2349" t="s">
        <v>277</v>
      </c>
      <c r="D2349" t="s">
        <v>1</v>
      </c>
      <c r="E2349" s="144" t="s">
        <v>191</v>
      </c>
      <c r="F2349" s="144">
        <v>2065</v>
      </c>
      <c r="G2349" s="147">
        <v>79.413903141814572</v>
      </c>
      <c r="H2349" s="147">
        <v>85.311875999999998</v>
      </c>
      <c r="I2349" s="147">
        <v>91.460266666666669</v>
      </c>
      <c r="J2349" s="147">
        <v>97.66888666666668</v>
      </c>
      <c r="K2349" s="147">
        <v>103.862664</v>
      </c>
    </row>
    <row r="2350" spans="2:11" x14ac:dyDescent="0.2">
      <c r="B2350" s="21" t="str">
        <f t="shared" si="36"/>
        <v>BrockvilleWind2070RCP8.5</v>
      </c>
      <c r="C2350" t="s">
        <v>277</v>
      </c>
      <c r="D2350" t="s">
        <v>1</v>
      </c>
      <c r="E2350" s="144" t="s">
        <v>191</v>
      </c>
      <c r="F2350" s="144">
        <v>2070</v>
      </c>
      <c r="G2350" s="147">
        <v>79.472159422878917</v>
      </c>
      <c r="H2350" s="147">
        <v>85.386027999999996</v>
      </c>
      <c r="I2350" s="147">
        <v>91.549199999999999</v>
      </c>
      <c r="J2350" s="147">
        <v>97.77060800000001</v>
      </c>
      <c r="K2350" s="147">
        <v>103.981528</v>
      </c>
    </row>
    <row r="2351" spans="2:11" x14ac:dyDescent="0.2">
      <c r="B2351" s="21" t="str">
        <f t="shared" si="36"/>
        <v>BrockvilleWind2075RCP8.5</v>
      </c>
      <c r="C2351" t="s">
        <v>277</v>
      </c>
      <c r="D2351" t="s">
        <v>1</v>
      </c>
      <c r="E2351" s="144" t="s">
        <v>191</v>
      </c>
      <c r="F2351" s="144">
        <v>2075</v>
      </c>
      <c r="G2351" s="147">
        <v>79.599264036110242</v>
      </c>
      <c r="H2351" s="147">
        <v>85.554296000000008</v>
      </c>
      <c r="I2351" s="147">
        <v>91.77000000000001</v>
      </c>
      <c r="J2351" s="147">
        <v>98.036396000000011</v>
      </c>
      <c r="K2351" s="147">
        <v>104.29966399999999</v>
      </c>
    </row>
    <row r="2352" spans="2:11" x14ac:dyDescent="0.2">
      <c r="B2352" s="21" t="str">
        <f t="shared" si="36"/>
        <v>BrockvilleWind2080RCP8.5</v>
      </c>
      <c r="C2352" t="s">
        <v>277</v>
      </c>
      <c r="D2352" t="s">
        <v>1</v>
      </c>
      <c r="E2352" s="144" t="s">
        <v>191</v>
      </c>
      <c r="F2352" s="144">
        <v>2080</v>
      </c>
      <c r="G2352" s="147">
        <v>79.726368649341552</v>
      </c>
      <c r="H2352" s="147">
        <v>85.722564000000006</v>
      </c>
      <c r="I2352" s="147">
        <v>91.990800000000007</v>
      </c>
      <c r="J2352" s="147">
        <v>98.302184000000011</v>
      </c>
      <c r="K2352" s="147">
        <v>104.6178</v>
      </c>
    </row>
    <row r="2353" spans="2:11" x14ac:dyDescent="0.2">
      <c r="B2353" s="21" t="str">
        <f t="shared" si="36"/>
        <v>BrockvilleWind2085RCP8.5</v>
      </c>
      <c r="C2353" t="s">
        <v>277</v>
      </c>
      <c r="D2353" t="s">
        <v>1</v>
      </c>
      <c r="E2353" s="144" t="s">
        <v>191</v>
      </c>
      <c r="F2353" s="144">
        <v>2085</v>
      </c>
      <c r="G2353" s="147">
        <v>79.710480572687629</v>
      </c>
      <c r="H2353" s="147">
        <v>85.722564000000006</v>
      </c>
      <c r="I2353" s="147">
        <v>92.009199999999993</v>
      </c>
      <c r="J2353" s="147">
        <v>98.336638000000008</v>
      </c>
      <c r="K2353" s="147">
        <v>104.664996</v>
      </c>
    </row>
    <row r="2354" spans="2:11" x14ac:dyDescent="0.2">
      <c r="B2354" s="21" t="str">
        <f t="shared" si="36"/>
        <v>BrockvilleWind2090RCP8.5</v>
      </c>
      <c r="C2354" t="s">
        <v>277</v>
      </c>
      <c r="D2354" t="s">
        <v>1</v>
      </c>
      <c r="E2354" s="144" t="s">
        <v>191</v>
      </c>
      <c r="F2354" s="144">
        <v>2090</v>
      </c>
      <c r="G2354" s="147">
        <v>79.694592496033721</v>
      </c>
      <c r="H2354" s="147">
        <v>85.722564000000006</v>
      </c>
      <c r="I2354" s="147">
        <v>92.027599999999993</v>
      </c>
      <c r="J2354" s="147">
        <v>98.371092000000004</v>
      </c>
      <c r="K2354" s="147">
        <v>104.71219199999999</v>
      </c>
    </row>
    <row r="2355" spans="2:11" x14ac:dyDescent="0.2">
      <c r="B2355" s="21" t="str">
        <f t="shared" si="36"/>
        <v>BrockvilleWind2095RCP8.5</v>
      </c>
      <c r="C2355" t="s">
        <v>277</v>
      </c>
      <c r="D2355" t="s">
        <v>1</v>
      </c>
      <c r="E2355" s="144" t="s">
        <v>191</v>
      </c>
      <c r="F2355" s="144">
        <v>2095</v>
      </c>
      <c r="G2355" s="147">
        <v>79.694592496033721</v>
      </c>
      <c r="H2355" s="147">
        <v>85.722564000000006</v>
      </c>
      <c r="I2355" s="147">
        <v>92.027599999999993</v>
      </c>
      <c r="J2355" s="147">
        <v>98.371092000000004</v>
      </c>
      <c r="K2355" s="147">
        <v>104.71219199999999</v>
      </c>
    </row>
    <row r="2356" spans="2:11" x14ac:dyDescent="0.2">
      <c r="B2356" s="21" t="str">
        <f t="shared" si="36"/>
        <v>BrockvilleWind2100RCP8.5</v>
      </c>
      <c r="C2356" t="s">
        <v>277</v>
      </c>
      <c r="D2356" t="s">
        <v>1</v>
      </c>
      <c r="E2356" s="144" t="s">
        <v>191</v>
      </c>
      <c r="F2356" s="144">
        <v>2100</v>
      </c>
      <c r="G2356" s="147">
        <v>79.694592496033721</v>
      </c>
      <c r="H2356" s="147">
        <v>85.722564000000006</v>
      </c>
      <c r="I2356" s="147">
        <v>92.027599999999993</v>
      </c>
      <c r="J2356" s="147">
        <v>98.371092000000004</v>
      </c>
      <c r="K2356" s="147">
        <v>104.71219199999999</v>
      </c>
    </row>
    <row r="2357" spans="2:11" x14ac:dyDescent="0.2">
      <c r="B2357" s="21" t="str">
        <f t="shared" si="36"/>
        <v>Burk's FallsIce Accretion2023RCP4.5</v>
      </c>
      <c r="C2357" t="s">
        <v>278</v>
      </c>
      <c r="D2357" t="s">
        <v>486</v>
      </c>
      <c r="E2357" s="144" t="s">
        <v>193</v>
      </c>
      <c r="F2357" s="144">
        <v>2023</v>
      </c>
      <c r="G2357" s="147">
        <v>15.232071476313022</v>
      </c>
      <c r="H2357" s="147">
        <v>18.15044</v>
      </c>
      <c r="I2357" s="147">
        <v>21.867999999999999</v>
      </c>
      <c r="J2357" s="147">
        <v>24.710840000000001</v>
      </c>
      <c r="K2357" s="147">
        <v>27.525959999999998</v>
      </c>
    </row>
    <row r="2358" spans="2:11" x14ac:dyDescent="0.2">
      <c r="B2358" s="21" t="str">
        <f t="shared" si="36"/>
        <v>Burk's FallsIce Accretion2025RCP4.5</v>
      </c>
      <c r="C2358" t="s">
        <v>278</v>
      </c>
      <c r="D2358" t="s">
        <v>486</v>
      </c>
      <c r="E2358" s="144" t="s">
        <v>193</v>
      </c>
      <c r="F2358" s="144">
        <v>2025</v>
      </c>
      <c r="G2358" s="147">
        <v>15.308614549058314</v>
      </c>
      <c r="H2358" s="147">
        <v>18.250869999999999</v>
      </c>
      <c r="I2358" s="147">
        <v>22</v>
      </c>
      <c r="J2358" s="147">
        <v>24.864143333333335</v>
      </c>
      <c r="K2358" s="147">
        <v>27.706139999999998</v>
      </c>
    </row>
    <row r="2359" spans="2:11" x14ac:dyDescent="0.2">
      <c r="B2359" s="21" t="str">
        <f t="shared" si="36"/>
        <v>Burk's FallsIce Accretion2030RCP4.5</v>
      </c>
      <c r="C2359" t="s">
        <v>278</v>
      </c>
      <c r="D2359" t="s">
        <v>486</v>
      </c>
      <c r="E2359" s="144" t="s">
        <v>193</v>
      </c>
      <c r="F2359" s="144">
        <v>2030</v>
      </c>
      <c r="G2359" s="147">
        <v>15.385157621803605</v>
      </c>
      <c r="H2359" s="147">
        <v>18.351299999999998</v>
      </c>
      <c r="I2359" s="147">
        <v>22.131999999999998</v>
      </c>
      <c r="J2359" s="147">
        <v>25.017446666666668</v>
      </c>
      <c r="K2359" s="147">
        <v>27.886319999999998</v>
      </c>
    </row>
    <row r="2360" spans="2:11" x14ac:dyDescent="0.2">
      <c r="B2360" s="21" t="str">
        <f t="shared" si="36"/>
        <v>Burk's FallsIce Accretion2035RCP4.5</v>
      </c>
      <c r="C2360" t="s">
        <v>278</v>
      </c>
      <c r="D2360" t="s">
        <v>486</v>
      </c>
      <c r="E2360" s="144" t="s">
        <v>193</v>
      </c>
      <c r="F2360" s="144">
        <v>2035</v>
      </c>
      <c r="G2360" s="147">
        <v>15.461700694548895</v>
      </c>
      <c r="H2360" s="147">
        <v>18.451729999999998</v>
      </c>
      <c r="I2360" s="147">
        <v>22.263999999999999</v>
      </c>
      <c r="J2360" s="147">
        <v>25.170749999999998</v>
      </c>
      <c r="K2360" s="147">
        <v>28.066499999999998</v>
      </c>
    </row>
    <row r="2361" spans="2:11" x14ac:dyDescent="0.2">
      <c r="B2361" s="21" t="str">
        <f t="shared" si="36"/>
        <v>Burk's FallsIce Accretion2040RCP4.5</v>
      </c>
      <c r="C2361" t="s">
        <v>278</v>
      </c>
      <c r="D2361" t="s">
        <v>486</v>
      </c>
      <c r="E2361" s="144" t="s">
        <v>193</v>
      </c>
      <c r="F2361" s="144">
        <v>2040</v>
      </c>
      <c r="G2361" s="147">
        <v>15.538243767294187</v>
      </c>
      <c r="H2361" s="147">
        <v>18.552159999999997</v>
      </c>
      <c r="I2361" s="147">
        <v>22.396000000000001</v>
      </c>
      <c r="J2361" s="147">
        <v>25.324053333333332</v>
      </c>
      <c r="K2361" s="147">
        <v>28.246680000000001</v>
      </c>
    </row>
    <row r="2362" spans="2:11" x14ac:dyDescent="0.2">
      <c r="B2362" s="21" t="str">
        <f t="shared" si="36"/>
        <v>Burk's FallsIce Accretion2045RCP4.5</v>
      </c>
      <c r="C2362" t="s">
        <v>278</v>
      </c>
      <c r="D2362" t="s">
        <v>486</v>
      </c>
      <c r="E2362" s="144" t="s">
        <v>193</v>
      </c>
      <c r="F2362" s="144">
        <v>2045</v>
      </c>
      <c r="G2362" s="147">
        <v>15.614786840039478</v>
      </c>
      <c r="H2362" s="147">
        <v>18.652589999999996</v>
      </c>
      <c r="I2362" s="147">
        <v>22.527999999999999</v>
      </c>
      <c r="J2362" s="147">
        <v>25.477356666666665</v>
      </c>
      <c r="K2362" s="147">
        <v>28.426860000000001</v>
      </c>
    </row>
    <row r="2363" spans="2:11" x14ac:dyDescent="0.2">
      <c r="B2363" s="21" t="str">
        <f t="shared" si="36"/>
        <v>Burk's FallsIce Accretion2050RCP4.5</v>
      </c>
      <c r="C2363" t="s">
        <v>278</v>
      </c>
      <c r="D2363" t="s">
        <v>486</v>
      </c>
      <c r="E2363" s="144" t="s">
        <v>193</v>
      </c>
      <c r="F2363" s="144">
        <v>2050</v>
      </c>
      <c r="G2363" s="147">
        <v>15.737255756431946</v>
      </c>
      <c r="H2363" s="147">
        <v>18.826059999999995</v>
      </c>
      <c r="I2363" s="147">
        <v>22.761199999999999</v>
      </c>
      <c r="J2363" s="147">
        <v>25.754960000000001</v>
      </c>
      <c r="K2363" s="147">
        <v>28.751184000000002</v>
      </c>
    </row>
    <row r="2364" spans="2:11" x14ac:dyDescent="0.2">
      <c r="B2364" s="21" t="str">
        <f t="shared" si="36"/>
        <v>Burk's FallsIce Accretion2055RCP4.5</v>
      </c>
      <c r="C2364" t="s">
        <v>278</v>
      </c>
      <c r="D2364" t="s">
        <v>486</v>
      </c>
      <c r="E2364" s="144" t="s">
        <v>193</v>
      </c>
      <c r="F2364" s="144">
        <v>2055</v>
      </c>
      <c r="G2364" s="147">
        <v>15.783181600079121</v>
      </c>
      <c r="H2364" s="147">
        <v>18.899099999999997</v>
      </c>
      <c r="I2364" s="147">
        <v>22.862399999999997</v>
      </c>
      <c r="J2364" s="147">
        <v>25.879259999999999</v>
      </c>
      <c r="K2364" s="147">
        <v>28.895328000000003</v>
      </c>
    </row>
    <row r="2365" spans="2:11" x14ac:dyDescent="0.2">
      <c r="B2365" s="21" t="str">
        <f t="shared" si="36"/>
        <v>Burk's FallsIce Accretion2060RCP4.5</v>
      </c>
      <c r="C2365" t="s">
        <v>278</v>
      </c>
      <c r="D2365" t="s">
        <v>486</v>
      </c>
      <c r="E2365" s="144" t="s">
        <v>193</v>
      </c>
      <c r="F2365" s="144">
        <v>2060</v>
      </c>
      <c r="G2365" s="147">
        <v>15.829107443726295</v>
      </c>
      <c r="H2365" s="147">
        <v>18.972139999999996</v>
      </c>
      <c r="I2365" s="147">
        <v>22.9636</v>
      </c>
      <c r="J2365" s="147">
        <v>26.00356</v>
      </c>
      <c r="K2365" s="147">
        <v>29.039472</v>
      </c>
    </row>
    <row r="2366" spans="2:11" x14ac:dyDescent="0.2">
      <c r="B2366" s="21" t="str">
        <f t="shared" si="36"/>
        <v>Burk's FallsIce Accretion2065RCP4.5</v>
      </c>
      <c r="C2366" t="s">
        <v>278</v>
      </c>
      <c r="D2366" t="s">
        <v>486</v>
      </c>
      <c r="E2366" s="144" t="s">
        <v>193</v>
      </c>
      <c r="F2366" s="144">
        <v>2065</v>
      </c>
      <c r="G2366" s="147">
        <v>15.875033287373471</v>
      </c>
      <c r="H2366" s="147">
        <v>19.045179999999998</v>
      </c>
      <c r="I2366" s="147">
        <v>23.064799999999998</v>
      </c>
      <c r="J2366" s="147">
        <v>26.127859999999998</v>
      </c>
      <c r="K2366" s="147">
        <v>29.183616000000001</v>
      </c>
    </row>
    <row r="2367" spans="2:11" x14ac:dyDescent="0.2">
      <c r="B2367" s="21" t="str">
        <f t="shared" si="36"/>
        <v>Burk's FallsIce Accretion2070RCP4.5</v>
      </c>
      <c r="C2367" t="s">
        <v>278</v>
      </c>
      <c r="D2367" t="s">
        <v>486</v>
      </c>
      <c r="E2367" s="144" t="s">
        <v>193</v>
      </c>
      <c r="F2367" s="144">
        <v>2070</v>
      </c>
      <c r="G2367" s="147">
        <v>15.920959131020647</v>
      </c>
      <c r="H2367" s="147">
        <v>19.118219999999997</v>
      </c>
      <c r="I2367" s="147">
        <v>23.165999999999997</v>
      </c>
      <c r="J2367" s="147">
        <v>26.25216</v>
      </c>
      <c r="K2367" s="147">
        <v>29.327760000000001</v>
      </c>
    </row>
    <row r="2368" spans="2:11" x14ac:dyDescent="0.2">
      <c r="B2368" s="21" t="str">
        <f t="shared" si="36"/>
        <v>Burk's FallsIce Accretion2075RCP4.5</v>
      </c>
      <c r="C2368" t="s">
        <v>278</v>
      </c>
      <c r="D2368" t="s">
        <v>486</v>
      </c>
      <c r="E2368" s="144" t="s">
        <v>193</v>
      </c>
      <c r="F2368" s="144">
        <v>2075</v>
      </c>
      <c r="G2368" s="147">
        <v>15.923510566778823</v>
      </c>
      <c r="H2368" s="147">
        <v>19.139523333333329</v>
      </c>
      <c r="I2368" s="147">
        <v>23.209999999999997</v>
      </c>
      <c r="J2368" s="147">
        <v>26.314309999999999</v>
      </c>
      <c r="K2368" s="147">
        <v>29.410920000000001</v>
      </c>
    </row>
    <row r="2369" spans="2:11" x14ac:dyDescent="0.2">
      <c r="B2369" s="21" t="str">
        <f t="shared" si="36"/>
        <v>Burk's FallsIce Accretion2080RCP4.5</v>
      </c>
      <c r="C2369" t="s">
        <v>278</v>
      </c>
      <c r="D2369" t="s">
        <v>486</v>
      </c>
      <c r="E2369" s="144" t="s">
        <v>193</v>
      </c>
      <c r="F2369" s="144">
        <v>2080</v>
      </c>
      <c r="G2369" s="147">
        <v>15.926062002536998</v>
      </c>
      <c r="H2369" s="147">
        <v>19.160826666666665</v>
      </c>
      <c r="I2369" s="147">
        <v>23.253999999999998</v>
      </c>
      <c r="J2369" s="147">
        <v>26.376459999999998</v>
      </c>
      <c r="K2369" s="147">
        <v>29.49408</v>
      </c>
    </row>
    <row r="2370" spans="2:11" x14ac:dyDescent="0.2">
      <c r="B2370" s="21" t="str">
        <f t="shared" si="36"/>
        <v>Burk's FallsIce Accretion2085RCP4.5</v>
      </c>
      <c r="C2370" t="s">
        <v>278</v>
      </c>
      <c r="D2370" t="s">
        <v>486</v>
      </c>
      <c r="E2370" s="144" t="s">
        <v>193</v>
      </c>
      <c r="F2370" s="144">
        <v>2085</v>
      </c>
      <c r="G2370" s="147">
        <v>15.928613438295175</v>
      </c>
      <c r="H2370" s="147">
        <v>19.182129999999997</v>
      </c>
      <c r="I2370" s="147">
        <v>23.297999999999998</v>
      </c>
      <c r="J2370" s="147">
        <v>26.438609999999997</v>
      </c>
      <c r="K2370" s="147">
        <v>29.577240000000003</v>
      </c>
    </row>
    <row r="2371" spans="2:11" x14ac:dyDescent="0.2">
      <c r="B2371" s="21" t="str">
        <f t="shared" si="36"/>
        <v>Burk's FallsIce Accretion2090RCP4.5</v>
      </c>
      <c r="C2371" t="s">
        <v>278</v>
      </c>
      <c r="D2371" t="s">
        <v>486</v>
      </c>
      <c r="E2371" s="144" t="s">
        <v>193</v>
      </c>
      <c r="F2371" s="144">
        <v>2090</v>
      </c>
      <c r="G2371" s="147">
        <v>15.931164874053351</v>
      </c>
      <c r="H2371" s="147">
        <v>19.203433333333329</v>
      </c>
      <c r="I2371" s="147">
        <v>23.341999999999999</v>
      </c>
      <c r="J2371" s="147">
        <v>26.50076</v>
      </c>
      <c r="K2371" s="147">
        <v>29.660400000000003</v>
      </c>
    </row>
    <row r="2372" spans="2:11" x14ac:dyDescent="0.2">
      <c r="B2372" s="21" t="str">
        <f t="shared" si="36"/>
        <v>Burk's FallsIce Accretion2095RCP4.5</v>
      </c>
      <c r="C2372" t="s">
        <v>278</v>
      </c>
      <c r="D2372" t="s">
        <v>486</v>
      </c>
      <c r="E2372" s="144" t="s">
        <v>193</v>
      </c>
      <c r="F2372" s="144">
        <v>2095</v>
      </c>
      <c r="G2372" s="147">
        <v>15.933716309811526</v>
      </c>
      <c r="H2372" s="147">
        <v>19.224736666666665</v>
      </c>
      <c r="I2372" s="147">
        <v>23.385999999999999</v>
      </c>
      <c r="J2372" s="147">
        <v>26.562909999999999</v>
      </c>
      <c r="K2372" s="147">
        <v>29.743560000000002</v>
      </c>
    </row>
    <row r="2373" spans="2:11" x14ac:dyDescent="0.2">
      <c r="B2373" s="21" t="str">
        <f t="shared" si="36"/>
        <v>Burk's FallsIce Accretion2100RCP4.5</v>
      </c>
      <c r="C2373" t="s">
        <v>278</v>
      </c>
      <c r="D2373" t="s">
        <v>486</v>
      </c>
      <c r="E2373" s="144" t="s">
        <v>193</v>
      </c>
      <c r="F2373" s="144">
        <v>2100</v>
      </c>
      <c r="G2373" s="147">
        <v>15.936267745569703</v>
      </c>
      <c r="H2373" s="147">
        <v>19.246039999999997</v>
      </c>
      <c r="I2373" s="147">
        <v>23.43</v>
      </c>
      <c r="J2373" s="147">
        <v>26.625059999999998</v>
      </c>
      <c r="K2373" s="147">
        <v>29.826720000000002</v>
      </c>
    </row>
    <row r="2374" spans="2:11" x14ac:dyDescent="0.2">
      <c r="B2374" s="21" t="str">
        <f t="shared" si="36"/>
        <v>Burk's FallsIce Accretion2023RCP6.0</v>
      </c>
      <c r="C2374" t="s">
        <v>278</v>
      </c>
      <c r="D2374" t="s">
        <v>486</v>
      </c>
      <c r="E2374" s="144" t="s">
        <v>192</v>
      </c>
      <c r="F2374" s="144">
        <v>2023</v>
      </c>
      <c r="G2374" s="147">
        <v>15.232071476313022</v>
      </c>
      <c r="H2374" s="147">
        <v>18.15044</v>
      </c>
      <c r="I2374" s="147">
        <v>21.867999999999999</v>
      </c>
      <c r="J2374" s="147">
        <v>24.710840000000001</v>
      </c>
      <c r="K2374" s="147">
        <v>27.525959999999998</v>
      </c>
    </row>
    <row r="2375" spans="2:11" x14ac:dyDescent="0.2">
      <c r="B2375" s="21" t="str">
        <f t="shared" si="36"/>
        <v>Burk's FallsIce Accretion2025RCP6.0</v>
      </c>
      <c r="C2375" t="s">
        <v>278</v>
      </c>
      <c r="D2375" t="s">
        <v>486</v>
      </c>
      <c r="E2375" s="144" t="s">
        <v>192</v>
      </c>
      <c r="F2375" s="144">
        <v>2025</v>
      </c>
      <c r="G2375" s="147">
        <v>15.308614549058314</v>
      </c>
      <c r="H2375" s="147">
        <v>18.250869999999999</v>
      </c>
      <c r="I2375" s="147">
        <v>22</v>
      </c>
      <c r="J2375" s="147">
        <v>24.864143333333335</v>
      </c>
      <c r="K2375" s="147">
        <v>27.706139999999998</v>
      </c>
    </row>
    <row r="2376" spans="2:11" x14ac:dyDescent="0.2">
      <c r="B2376" s="21" t="str">
        <f t="shared" si="36"/>
        <v>Burk's FallsIce Accretion2030RCP6.0</v>
      </c>
      <c r="C2376" t="s">
        <v>278</v>
      </c>
      <c r="D2376" t="s">
        <v>486</v>
      </c>
      <c r="E2376" s="144" t="s">
        <v>192</v>
      </c>
      <c r="F2376" s="144">
        <v>2030</v>
      </c>
      <c r="G2376" s="147">
        <v>15.385157621803605</v>
      </c>
      <c r="H2376" s="147">
        <v>18.351299999999998</v>
      </c>
      <c r="I2376" s="147">
        <v>22.131999999999998</v>
      </c>
      <c r="J2376" s="147">
        <v>25.017446666666668</v>
      </c>
      <c r="K2376" s="147">
        <v>27.886319999999998</v>
      </c>
    </row>
    <row r="2377" spans="2:11" x14ac:dyDescent="0.2">
      <c r="B2377" s="21" t="str">
        <f t="shared" si="36"/>
        <v>Burk's FallsIce Accretion2035RCP6.0</v>
      </c>
      <c r="C2377" t="s">
        <v>278</v>
      </c>
      <c r="D2377" t="s">
        <v>486</v>
      </c>
      <c r="E2377" s="144" t="s">
        <v>192</v>
      </c>
      <c r="F2377" s="144">
        <v>2035</v>
      </c>
      <c r="G2377" s="147">
        <v>15.461700694548895</v>
      </c>
      <c r="H2377" s="147">
        <v>18.451729999999998</v>
      </c>
      <c r="I2377" s="147">
        <v>22.263999999999999</v>
      </c>
      <c r="J2377" s="147">
        <v>25.170749999999998</v>
      </c>
      <c r="K2377" s="147">
        <v>28.066499999999998</v>
      </c>
    </row>
    <row r="2378" spans="2:11" x14ac:dyDescent="0.2">
      <c r="B2378" s="21" t="str">
        <f t="shared" si="36"/>
        <v>Burk's FallsIce Accretion2040RCP6.0</v>
      </c>
      <c r="C2378" t="s">
        <v>278</v>
      </c>
      <c r="D2378" t="s">
        <v>486</v>
      </c>
      <c r="E2378" s="144" t="s">
        <v>192</v>
      </c>
      <c r="F2378" s="144">
        <v>2040</v>
      </c>
      <c r="G2378" s="147">
        <v>15.538243767294187</v>
      </c>
      <c r="H2378" s="147">
        <v>18.552159999999997</v>
      </c>
      <c r="I2378" s="147">
        <v>22.396000000000001</v>
      </c>
      <c r="J2378" s="147">
        <v>25.324053333333332</v>
      </c>
      <c r="K2378" s="147">
        <v>28.246680000000001</v>
      </c>
    </row>
    <row r="2379" spans="2:11" x14ac:dyDescent="0.2">
      <c r="B2379" s="21" t="str">
        <f t="shared" si="36"/>
        <v>Burk's FallsIce Accretion2045RCP6.0</v>
      </c>
      <c r="C2379" t="s">
        <v>278</v>
      </c>
      <c r="D2379" t="s">
        <v>486</v>
      </c>
      <c r="E2379" s="144" t="s">
        <v>192</v>
      </c>
      <c r="F2379" s="144">
        <v>2045</v>
      </c>
      <c r="G2379" s="147">
        <v>15.614786840039478</v>
      </c>
      <c r="H2379" s="147">
        <v>18.652589999999996</v>
      </c>
      <c r="I2379" s="147">
        <v>22.527999999999999</v>
      </c>
      <c r="J2379" s="147">
        <v>25.477356666666665</v>
      </c>
      <c r="K2379" s="147">
        <v>28.426860000000001</v>
      </c>
    </row>
    <row r="2380" spans="2:11" x14ac:dyDescent="0.2">
      <c r="B2380" s="21" t="str">
        <f t="shared" ref="B2380:B2443" si="37">C2380&amp;D2380&amp;F2380&amp;E2380</f>
        <v>Burk's FallsIce Accretion2050RCP6.0</v>
      </c>
      <c r="C2380" t="s">
        <v>278</v>
      </c>
      <c r="D2380" t="s">
        <v>486</v>
      </c>
      <c r="E2380" s="144" t="s">
        <v>192</v>
      </c>
      <c r="F2380" s="144">
        <v>2050</v>
      </c>
      <c r="G2380" s="147">
        <v>15.737255756431946</v>
      </c>
      <c r="H2380" s="147">
        <v>18.826059999999995</v>
      </c>
      <c r="I2380" s="147">
        <v>22.761199999999999</v>
      </c>
      <c r="J2380" s="147">
        <v>25.754960000000001</v>
      </c>
      <c r="K2380" s="147">
        <v>28.751184000000002</v>
      </c>
    </row>
    <row r="2381" spans="2:11" x14ac:dyDescent="0.2">
      <c r="B2381" s="21" t="str">
        <f t="shared" si="37"/>
        <v>Burk's FallsIce Accretion2055RCP6.0</v>
      </c>
      <c r="C2381" t="s">
        <v>278</v>
      </c>
      <c r="D2381" t="s">
        <v>486</v>
      </c>
      <c r="E2381" s="144" t="s">
        <v>192</v>
      </c>
      <c r="F2381" s="144">
        <v>2055</v>
      </c>
      <c r="G2381" s="147">
        <v>15.783181600079121</v>
      </c>
      <c r="H2381" s="147">
        <v>18.899099999999997</v>
      </c>
      <c r="I2381" s="147">
        <v>22.862399999999997</v>
      </c>
      <c r="J2381" s="147">
        <v>25.879259999999999</v>
      </c>
      <c r="K2381" s="147">
        <v>28.895328000000003</v>
      </c>
    </row>
    <row r="2382" spans="2:11" x14ac:dyDescent="0.2">
      <c r="B2382" s="21" t="str">
        <f t="shared" si="37"/>
        <v>Burk's FallsIce Accretion2060RCP6.0</v>
      </c>
      <c r="C2382" t="s">
        <v>278</v>
      </c>
      <c r="D2382" t="s">
        <v>486</v>
      </c>
      <c r="E2382" s="144" t="s">
        <v>192</v>
      </c>
      <c r="F2382" s="144">
        <v>2060</v>
      </c>
      <c r="G2382" s="147">
        <v>15.829107443726295</v>
      </c>
      <c r="H2382" s="147">
        <v>18.972139999999996</v>
      </c>
      <c r="I2382" s="147">
        <v>22.9636</v>
      </c>
      <c r="J2382" s="147">
        <v>26.00356</v>
      </c>
      <c r="K2382" s="147">
        <v>29.039472</v>
      </c>
    </row>
    <row r="2383" spans="2:11" x14ac:dyDescent="0.2">
      <c r="B2383" s="21" t="str">
        <f t="shared" si="37"/>
        <v>Burk's FallsIce Accretion2065RCP6.0</v>
      </c>
      <c r="C2383" t="s">
        <v>278</v>
      </c>
      <c r="D2383" t="s">
        <v>486</v>
      </c>
      <c r="E2383" s="144" t="s">
        <v>192</v>
      </c>
      <c r="F2383" s="144">
        <v>2065</v>
      </c>
      <c r="G2383" s="147">
        <v>15.875033287373471</v>
      </c>
      <c r="H2383" s="147">
        <v>19.045179999999998</v>
      </c>
      <c r="I2383" s="147">
        <v>23.064799999999998</v>
      </c>
      <c r="J2383" s="147">
        <v>26.127859999999998</v>
      </c>
      <c r="K2383" s="147">
        <v>29.183616000000001</v>
      </c>
    </row>
    <row r="2384" spans="2:11" x14ac:dyDescent="0.2">
      <c r="B2384" s="21" t="str">
        <f t="shared" si="37"/>
        <v>Burk's FallsIce Accretion2070RCP6.0</v>
      </c>
      <c r="C2384" t="s">
        <v>278</v>
      </c>
      <c r="D2384" t="s">
        <v>486</v>
      </c>
      <c r="E2384" s="144" t="s">
        <v>192</v>
      </c>
      <c r="F2384" s="144">
        <v>2070</v>
      </c>
      <c r="G2384" s="147">
        <v>15.920959131020647</v>
      </c>
      <c r="H2384" s="147">
        <v>19.118219999999997</v>
      </c>
      <c r="I2384" s="147">
        <v>23.165999999999997</v>
      </c>
      <c r="J2384" s="147">
        <v>26.25216</v>
      </c>
      <c r="K2384" s="147">
        <v>29.327760000000001</v>
      </c>
    </row>
    <row r="2385" spans="2:11" x14ac:dyDescent="0.2">
      <c r="B2385" s="21" t="str">
        <f t="shared" si="37"/>
        <v>Burk's FallsIce Accretion2075RCP6.0</v>
      </c>
      <c r="C2385" t="s">
        <v>278</v>
      </c>
      <c r="D2385" t="s">
        <v>486</v>
      </c>
      <c r="E2385" s="144" t="s">
        <v>192</v>
      </c>
      <c r="F2385" s="144">
        <v>2075</v>
      </c>
      <c r="G2385" s="147">
        <v>15.924786284657911</v>
      </c>
      <c r="H2385" s="147">
        <v>19.150174999999997</v>
      </c>
      <c r="I2385" s="147">
        <v>23.231999999999999</v>
      </c>
      <c r="J2385" s="147">
        <v>26.345385</v>
      </c>
      <c r="K2385" s="147">
        <v>29.452500000000001</v>
      </c>
    </row>
    <row r="2386" spans="2:11" x14ac:dyDescent="0.2">
      <c r="B2386" s="21" t="str">
        <f t="shared" si="37"/>
        <v>Burk's FallsIce Accretion2080RCP6.0</v>
      </c>
      <c r="C2386" t="s">
        <v>278</v>
      </c>
      <c r="D2386" t="s">
        <v>486</v>
      </c>
      <c r="E2386" s="144" t="s">
        <v>192</v>
      </c>
      <c r="F2386" s="144">
        <v>2080</v>
      </c>
      <c r="G2386" s="147">
        <v>15.928613438295175</v>
      </c>
      <c r="H2386" s="147">
        <v>19.182129999999997</v>
      </c>
      <c r="I2386" s="147">
        <v>23.297999999999998</v>
      </c>
      <c r="J2386" s="147">
        <v>26.438609999999997</v>
      </c>
      <c r="K2386" s="147">
        <v>29.577240000000003</v>
      </c>
    </row>
    <row r="2387" spans="2:11" x14ac:dyDescent="0.2">
      <c r="B2387" s="21" t="str">
        <f t="shared" si="37"/>
        <v>Burk's FallsIce Accretion2085RCP6.0</v>
      </c>
      <c r="C2387" t="s">
        <v>278</v>
      </c>
      <c r="D2387" t="s">
        <v>486</v>
      </c>
      <c r="E2387" s="144" t="s">
        <v>192</v>
      </c>
      <c r="F2387" s="144">
        <v>2085</v>
      </c>
      <c r="G2387" s="147">
        <v>15.932440591932439</v>
      </c>
      <c r="H2387" s="147">
        <v>19.214084999999997</v>
      </c>
      <c r="I2387" s="147">
        <v>23.363999999999997</v>
      </c>
      <c r="J2387" s="147">
        <v>26.531834999999997</v>
      </c>
      <c r="K2387" s="147">
        <v>29.701980000000002</v>
      </c>
    </row>
    <row r="2388" spans="2:11" x14ac:dyDescent="0.2">
      <c r="B2388" s="21" t="str">
        <f t="shared" si="37"/>
        <v>Burk's FallsIce Accretion2090RCP6.0</v>
      </c>
      <c r="C2388" t="s">
        <v>278</v>
      </c>
      <c r="D2388" t="s">
        <v>486</v>
      </c>
      <c r="E2388" s="144" t="s">
        <v>192</v>
      </c>
      <c r="F2388" s="144">
        <v>2090</v>
      </c>
      <c r="G2388" s="147">
        <v>15.961782103151467</v>
      </c>
      <c r="H2388" s="147">
        <v>19.29473333333333</v>
      </c>
      <c r="I2388" s="147">
        <v>23.510666666666665</v>
      </c>
      <c r="J2388" s="147">
        <v>26.732786666666666</v>
      </c>
      <c r="K2388" s="147">
        <v>29.946840000000002</v>
      </c>
    </row>
    <row r="2389" spans="2:11" x14ac:dyDescent="0.2">
      <c r="B2389" s="21" t="str">
        <f t="shared" si="37"/>
        <v>Burk's FallsIce Accretion2095RCP6.0</v>
      </c>
      <c r="C2389" t="s">
        <v>278</v>
      </c>
      <c r="D2389" t="s">
        <v>486</v>
      </c>
      <c r="E2389" s="144" t="s">
        <v>192</v>
      </c>
      <c r="F2389" s="144">
        <v>2095</v>
      </c>
      <c r="G2389" s="147">
        <v>15.987296460733232</v>
      </c>
      <c r="H2389" s="147">
        <v>19.343426666666666</v>
      </c>
      <c r="I2389" s="147">
        <v>23.591333333333335</v>
      </c>
      <c r="J2389" s="147">
        <v>26.840513333333334</v>
      </c>
      <c r="K2389" s="147">
        <v>30.066959999999998</v>
      </c>
    </row>
    <row r="2390" spans="2:11" x14ac:dyDescent="0.2">
      <c r="B2390" s="21" t="str">
        <f t="shared" si="37"/>
        <v>Burk's FallsIce Accretion2100RCP6.0</v>
      </c>
      <c r="C2390" t="s">
        <v>278</v>
      </c>
      <c r="D2390" t="s">
        <v>486</v>
      </c>
      <c r="E2390" s="144" t="s">
        <v>192</v>
      </c>
      <c r="F2390" s="144">
        <v>2100</v>
      </c>
      <c r="G2390" s="147">
        <v>16.012810818314996</v>
      </c>
      <c r="H2390" s="147">
        <v>19.392119999999998</v>
      </c>
      <c r="I2390" s="147">
        <v>23.672000000000001</v>
      </c>
      <c r="J2390" s="147">
        <v>26.948240000000002</v>
      </c>
      <c r="K2390" s="147">
        <v>30.187079999999998</v>
      </c>
    </row>
    <row r="2391" spans="2:11" x14ac:dyDescent="0.2">
      <c r="B2391" s="21" t="str">
        <f t="shared" si="37"/>
        <v>Burk's FallsIce Accretion2023RCP8.5</v>
      </c>
      <c r="C2391" t="s">
        <v>278</v>
      </c>
      <c r="D2391" t="s">
        <v>486</v>
      </c>
      <c r="E2391" s="144" t="s">
        <v>191</v>
      </c>
      <c r="F2391" s="144">
        <v>2023</v>
      </c>
      <c r="G2391" s="147">
        <v>15.232071476313022</v>
      </c>
      <c r="H2391" s="147">
        <v>18.15044</v>
      </c>
      <c r="I2391" s="147">
        <v>21.867999999999999</v>
      </c>
      <c r="J2391" s="147">
        <v>24.710840000000001</v>
      </c>
      <c r="K2391" s="147">
        <v>27.525959999999998</v>
      </c>
    </row>
    <row r="2392" spans="2:11" x14ac:dyDescent="0.2">
      <c r="B2392" s="21" t="str">
        <f t="shared" si="37"/>
        <v>Burk's FallsIce Accretion2025RCP8.5</v>
      </c>
      <c r="C2392" t="s">
        <v>278</v>
      </c>
      <c r="D2392" t="s">
        <v>486</v>
      </c>
      <c r="E2392" s="144" t="s">
        <v>191</v>
      </c>
      <c r="F2392" s="144">
        <v>2025</v>
      </c>
      <c r="G2392" s="147">
        <v>15.385157621803605</v>
      </c>
      <c r="H2392" s="147">
        <v>18.351299999999998</v>
      </c>
      <c r="I2392" s="147">
        <v>22.131999999999998</v>
      </c>
      <c r="J2392" s="147">
        <v>25.017446666666668</v>
      </c>
      <c r="K2392" s="147">
        <v>27.886319999999998</v>
      </c>
    </row>
    <row r="2393" spans="2:11" x14ac:dyDescent="0.2">
      <c r="B2393" s="21" t="str">
        <f t="shared" si="37"/>
        <v>Burk's FallsIce Accretion2030RCP8.5</v>
      </c>
      <c r="C2393" t="s">
        <v>278</v>
      </c>
      <c r="D2393" t="s">
        <v>486</v>
      </c>
      <c r="E2393" s="144" t="s">
        <v>191</v>
      </c>
      <c r="F2393" s="144">
        <v>2030</v>
      </c>
      <c r="G2393" s="147">
        <v>15.538243767294187</v>
      </c>
      <c r="H2393" s="147">
        <v>18.552159999999997</v>
      </c>
      <c r="I2393" s="147">
        <v>22.396000000000001</v>
      </c>
      <c r="J2393" s="147">
        <v>25.324053333333332</v>
      </c>
      <c r="K2393" s="147">
        <v>28.246680000000001</v>
      </c>
    </row>
    <row r="2394" spans="2:11" x14ac:dyDescent="0.2">
      <c r="B2394" s="21" t="str">
        <f t="shared" si="37"/>
        <v>Burk's FallsIce Accretion2035RCP8.5</v>
      </c>
      <c r="C2394" t="s">
        <v>278</v>
      </c>
      <c r="D2394" t="s">
        <v>486</v>
      </c>
      <c r="E2394" s="144" t="s">
        <v>191</v>
      </c>
      <c r="F2394" s="144">
        <v>2035</v>
      </c>
      <c r="G2394" s="147">
        <v>15.69132991278477</v>
      </c>
      <c r="H2394" s="147">
        <v>18.753019999999996</v>
      </c>
      <c r="I2394" s="147">
        <v>22.66</v>
      </c>
      <c r="J2394" s="147">
        <v>25.630659999999999</v>
      </c>
      <c r="K2394" s="147">
        <v>28.607040000000001</v>
      </c>
    </row>
    <row r="2395" spans="2:11" x14ac:dyDescent="0.2">
      <c r="B2395" s="21" t="str">
        <f t="shared" si="37"/>
        <v>Burk's FallsIce Accretion2040RCP8.5</v>
      </c>
      <c r="C2395" t="s">
        <v>278</v>
      </c>
      <c r="D2395" t="s">
        <v>486</v>
      </c>
      <c r="E2395" s="144" t="s">
        <v>191</v>
      </c>
      <c r="F2395" s="144">
        <v>2040</v>
      </c>
      <c r="G2395" s="147">
        <v>15.767872985530062</v>
      </c>
      <c r="H2395" s="147">
        <v>18.874753333333331</v>
      </c>
      <c r="I2395" s="147">
        <v>22.828666666666667</v>
      </c>
      <c r="J2395" s="147">
        <v>25.837826666666665</v>
      </c>
      <c r="K2395" s="147">
        <v>28.847280000000001</v>
      </c>
    </row>
    <row r="2396" spans="2:11" x14ac:dyDescent="0.2">
      <c r="B2396" s="21" t="str">
        <f t="shared" si="37"/>
        <v>Burk's FallsIce Accretion2045RCP8.5</v>
      </c>
      <c r="C2396" t="s">
        <v>278</v>
      </c>
      <c r="D2396" t="s">
        <v>486</v>
      </c>
      <c r="E2396" s="144" t="s">
        <v>191</v>
      </c>
      <c r="F2396" s="144">
        <v>2045</v>
      </c>
      <c r="G2396" s="147">
        <v>15.844416058275355</v>
      </c>
      <c r="H2396" s="147">
        <v>18.996486666666662</v>
      </c>
      <c r="I2396" s="147">
        <v>22.99733333333333</v>
      </c>
      <c r="J2396" s="147">
        <v>26.044993333333334</v>
      </c>
      <c r="K2396" s="147">
        <v>29.087520000000001</v>
      </c>
    </row>
    <row r="2397" spans="2:11" x14ac:dyDescent="0.2">
      <c r="B2397" s="21" t="str">
        <f t="shared" si="37"/>
        <v>Burk's FallsIce Accretion2050RCP8.5</v>
      </c>
      <c r="C2397" t="s">
        <v>278</v>
      </c>
      <c r="D2397" t="s">
        <v>486</v>
      </c>
      <c r="E2397" s="144" t="s">
        <v>191</v>
      </c>
      <c r="F2397" s="144">
        <v>2050</v>
      </c>
      <c r="G2397" s="147">
        <v>15.926062002536998</v>
      </c>
      <c r="H2397" s="147">
        <v>19.160826666666665</v>
      </c>
      <c r="I2397" s="147">
        <v>23.253999999999998</v>
      </c>
      <c r="J2397" s="147">
        <v>26.376459999999998</v>
      </c>
      <c r="K2397" s="147">
        <v>29.49408</v>
      </c>
    </row>
    <row r="2398" spans="2:11" x14ac:dyDescent="0.2">
      <c r="B2398" s="21" t="str">
        <f t="shared" si="37"/>
        <v>Burk's FallsIce Accretion2055RCP8.5</v>
      </c>
      <c r="C2398" t="s">
        <v>278</v>
      </c>
      <c r="D2398" t="s">
        <v>486</v>
      </c>
      <c r="E2398" s="144" t="s">
        <v>191</v>
      </c>
      <c r="F2398" s="144">
        <v>2055</v>
      </c>
      <c r="G2398" s="147">
        <v>15.931164874053351</v>
      </c>
      <c r="H2398" s="147">
        <v>19.203433333333329</v>
      </c>
      <c r="I2398" s="147">
        <v>23.341999999999999</v>
      </c>
      <c r="J2398" s="147">
        <v>26.50076</v>
      </c>
      <c r="K2398" s="147">
        <v>29.660400000000003</v>
      </c>
    </row>
    <row r="2399" spans="2:11" x14ac:dyDescent="0.2">
      <c r="B2399" s="21" t="str">
        <f t="shared" si="37"/>
        <v>Burk's FallsIce Accretion2060RCP8.5</v>
      </c>
      <c r="C2399" t="s">
        <v>278</v>
      </c>
      <c r="D2399" t="s">
        <v>486</v>
      </c>
      <c r="E2399" s="144" t="s">
        <v>191</v>
      </c>
      <c r="F2399" s="144">
        <v>2060</v>
      </c>
      <c r="G2399" s="147">
        <v>15.961782103151467</v>
      </c>
      <c r="H2399" s="147">
        <v>19.29473333333333</v>
      </c>
      <c r="I2399" s="147">
        <v>23.510666666666665</v>
      </c>
      <c r="J2399" s="147">
        <v>26.732786666666666</v>
      </c>
      <c r="K2399" s="147">
        <v>29.946840000000002</v>
      </c>
    </row>
    <row r="2400" spans="2:11" x14ac:dyDescent="0.2">
      <c r="B2400" s="21" t="str">
        <f t="shared" si="37"/>
        <v>Burk's FallsIce Accretion2065RCP8.5</v>
      </c>
      <c r="C2400" t="s">
        <v>278</v>
      </c>
      <c r="D2400" t="s">
        <v>486</v>
      </c>
      <c r="E2400" s="144" t="s">
        <v>191</v>
      </c>
      <c r="F2400" s="144">
        <v>2065</v>
      </c>
      <c r="G2400" s="147">
        <v>15.987296460733232</v>
      </c>
      <c r="H2400" s="147">
        <v>19.343426666666666</v>
      </c>
      <c r="I2400" s="147">
        <v>23.591333333333335</v>
      </c>
      <c r="J2400" s="147">
        <v>26.840513333333334</v>
      </c>
      <c r="K2400" s="147">
        <v>30.066959999999998</v>
      </c>
    </row>
    <row r="2401" spans="2:11" x14ac:dyDescent="0.2">
      <c r="B2401" s="21" t="str">
        <f t="shared" si="37"/>
        <v>Burk's FallsIce Accretion2070RCP8.5</v>
      </c>
      <c r="C2401" t="s">
        <v>278</v>
      </c>
      <c r="D2401" t="s">
        <v>486</v>
      </c>
      <c r="E2401" s="144" t="s">
        <v>191</v>
      </c>
      <c r="F2401" s="144">
        <v>2070</v>
      </c>
      <c r="G2401" s="147">
        <v>15.880136158889824</v>
      </c>
      <c r="H2401" s="147">
        <v>19.252126666666665</v>
      </c>
      <c r="I2401" s="147">
        <v>23.525333333333332</v>
      </c>
      <c r="J2401" s="147">
        <v>26.790793333333333</v>
      </c>
      <c r="K2401" s="147">
        <v>30.029999999999998</v>
      </c>
    </row>
    <row r="2402" spans="2:11" x14ac:dyDescent="0.2">
      <c r="B2402" s="21" t="str">
        <f t="shared" si="37"/>
        <v>Burk's FallsIce Accretion2075RCP8.5</v>
      </c>
      <c r="C2402" t="s">
        <v>278</v>
      </c>
      <c r="D2402" t="s">
        <v>486</v>
      </c>
      <c r="E2402" s="144" t="s">
        <v>191</v>
      </c>
      <c r="F2402" s="144">
        <v>2075</v>
      </c>
      <c r="G2402" s="147">
        <v>15.747461499464652</v>
      </c>
      <c r="H2402" s="147">
        <v>19.112133333333329</v>
      </c>
      <c r="I2402" s="147">
        <v>23.378666666666668</v>
      </c>
      <c r="J2402" s="147">
        <v>26.633346666666668</v>
      </c>
      <c r="K2402" s="147">
        <v>29.872920000000001</v>
      </c>
    </row>
    <row r="2403" spans="2:11" x14ac:dyDescent="0.2">
      <c r="B2403" s="21" t="str">
        <f t="shared" si="37"/>
        <v>Burk's FallsIce Accretion2080RCP8.5</v>
      </c>
      <c r="C2403" t="s">
        <v>278</v>
      </c>
      <c r="D2403" t="s">
        <v>486</v>
      </c>
      <c r="E2403" s="144" t="s">
        <v>191</v>
      </c>
      <c r="F2403" s="144">
        <v>2080</v>
      </c>
      <c r="G2403" s="147">
        <v>15.61478684003948</v>
      </c>
      <c r="H2403" s="147">
        <v>18.972139999999996</v>
      </c>
      <c r="I2403" s="147">
        <v>23.231999999999999</v>
      </c>
      <c r="J2403" s="147">
        <v>26.475899999999999</v>
      </c>
      <c r="K2403" s="147">
        <v>29.71584</v>
      </c>
    </row>
    <row r="2404" spans="2:11" x14ac:dyDescent="0.2">
      <c r="B2404" s="21" t="str">
        <f t="shared" si="37"/>
        <v>Burk's FallsIce Accretion2085RCP8.5</v>
      </c>
      <c r="C2404" t="s">
        <v>278</v>
      </c>
      <c r="D2404" t="s">
        <v>486</v>
      </c>
      <c r="E2404" s="144" t="s">
        <v>191</v>
      </c>
      <c r="F2404" s="144">
        <v>2085</v>
      </c>
      <c r="G2404" s="147">
        <v>15.209108554489434</v>
      </c>
      <c r="H2404" s="147">
        <v>18.524769999999997</v>
      </c>
      <c r="I2404" s="147">
        <v>22.714999999999996</v>
      </c>
      <c r="J2404" s="147">
        <v>25.916550000000001</v>
      </c>
      <c r="K2404" s="147">
        <v>29.106000000000002</v>
      </c>
    </row>
    <row r="2405" spans="2:11" x14ac:dyDescent="0.2">
      <c r="B2405" s="21" t="str">
        <f t="shared" si="37"/>
        <v>Burk's FallsIce Accretion2090RCP8.5</v>
      </c>
      <c r="C2405" t="s">
        <v>278</v>
      </c>
      <c r="D2405" t="s">
        <v>486</v>
      </c>
      <c r="E2405" s="144" t="s">
        <v>191</v>
      </c>
      <c r="F2405" s="144">
        <v>2090</v>
      </c>
      <c r="G2405" s="147">
        <v>14.803430268939389</v>
      </c>
      <c r="H2405" s="147">
        <v>18.077399999999997</v>
      </c>
      <c r="I2405" s="147">
        <v>22.197999999999997</v>
      </c>
      <c r="J2405" s="147">
        <v>25.357199999999999</v>
      </c>
      <c r="K2405" s="147">
        <v>28.49616</v>
      </c>
    </row>
    <row r="2406" spans="2:11" x14ac:dyDescent="0.2">
      <c r="B2406" s="21" t="str">
        <f t="shared" si="37"/>
        <v>Burk's FallsIce Accretion2095RCP8.5</v>
      </c>
      <c r="C2406" t="s">
        <v>278</v>
      </c>
      <c r="D2406" t="s">
        <v>486</v>
      </c>
      <c r="E2406" s="144" t="s">
        <v>191</v>
      </c>
      <c r="F2406" s="144">
        <v>2095</v>
      </c>
      <c r="G2406" s="147">
        <v>14.803430268939389</v>
      </c>
      <c r="H2406" s="147">
        <v>18.077399999999997</v>
      </c>
      <c r="I2406" s="147">
        <v>22.197999999999997</v>
      </c>
      <c r="J2406" s="147">
        <v>25.357199999999999</v>
      </c>
      <c r="K2406" s="147">
        <v>28.49616</v>
      </c>
    </row>
    <row r="2407" spans="2:11" x14ac:dyDescent="0.2">
      <c r="B2407" s="21" t="str">
        <f t="shared" si="37"/>
        <v>Burk's FallsIce Accretion2100RCP8.5</v>
      </c>
      <c r="C2407" t="s">
        <v>278</v>
      </c>
      <c r="D2407" t="s">
        <v>486</v>
      </c>
      <c r="E2407" s="144" t="s">
        <v>191</v>
      </c>
      <c r="F2407" s="144">
        <v>2100</v>
      </c>
      <c r="G2407" s="147">
        <v>14.803430268939389</v>
      </c>
      <c r="H2407" s="147">
        <v>18.077399999999997</v>
      </c>
      <c r="I2407" s="147">
        <v>22.197999999999997</v>
      </c>
      <c r="J2407" s="147">
        <v>25.357199999999999</v>
      </c>
      <c r="K2407" s="147">
        <v>28.49616</v>
      </c>
    </row>
    <row r="2408" spans="2:11" x14ac:dyDescent="0.2">
      <c r="B2408" s="21" t="str">
        <f t="shared" si="37"/>
        <v>Burk's FallsWind2023RCP4.5</v>
      </c>
      <c r="C2408" t="s">
        <v>278</v>
      </c>
      <c r="D2408" t="s">
        <v>1</v>
      </c>
      <c r="E2408" s="144" t="s">
        <v>193</v>
      </c>
      <c r="F2408" s="144">
        <v>2023</v>
      </c>
      <c r="G2408" s="147">
        <v>69.327277086383958</v>
      </c>
      <c r="H2408" s="147">
        <v>74.697600000000008</v>
      </c>
      <c r="I2408" s="147">
        <v>80.36</v>
      </c>
      <c r="J2408" s="147">
        <v>86.01088</v>
      </c>
      <c r="K2408" s="147">
        <v>91.665120000000002</v>
      </c>
    </row>
    <row r="2409" spans="2:11" x14ac:dyDescent="0.2">
      <c r="B2409" s="21" t="str">
        <f t="shared" si="37"/>
        <v>Burk's FallsWind2025RCP4.5</v>
      </c>
      <c r="C2409" t="s">
        <v>278</v>
      </c>
      <c r="D2409" t="s">
        <v>1</v>
      </c>
      <c r="E2409" s="144" t="s">
        <v>193</v>
      </c>
      <c r="F2409" s="144">
        <v>2025</v>
      </c>
      <c r="G2409" s="147">
        <v>69.37102686267734</v>
      </c>
      <c r="H2409" s="147">
        <v>74.755880000000005</v>
      </c>
      <c r="I2409" s="147">
        <v>80.436000000000007</v>
      </c>
      <c r="J2409" s="147">
        <v>86.100760000000008</v>
      </c>
      <c r="K2409" s="147">
        <v>91.77</v>
      </c>
    </row>
    <row r="2410" spans="2:11" x14ac:dyDescent="0.2">
      <c r="B2410" s="21" t="str">
        <f t="shared" si="37"/>
        <v>Burk's FallsWind2030RCP4.5</v>
      </c>
      <c r="C2410" t="s">
        <v>278</v>
      </c>
      <c r="D2410" t="s">
        <v>1</v>
      </c>
      <c r="E2410" s="144" t="s">
        <v>193</v>
      </c>
      <c r="F2410" s="144">
        <v>2030</v>
      </c>
      <c r="G2410" s="147">
        <v>69.414776638970736</v>
      </c>
      <c r="H2410" s="147">
        <v>74.814160000000001</v>
      </c>
      <c r="I2410" s="147">
        <v>80.512</v>
      </c>
      <c r="J2410" s="147">
        <v>86.190640000000002</v>
      </c>
      <c r="K2410" s="147">
        <v>91.874880000000005</v>
      </c>
    </row>
    <row r="2411" spans="2:11" x14ac:dyDescent="0.2">
      <c r="B2411" s="21" t="str">
        <f t="shared" si="37"/>
        <v>Burk's FallsWind2035RCP4.5</v>
      </c>
      <c r="C2411" t="s">
        <v>278</v>
      </c>
      <c r="D2411" t="s">
        <v>1</v>
      </c>
      <c r="E2411" s="144" t="s">
        <v>193</v>
      </c>
      <c r="F2411" s="144">
        <v>2035</v>
      </c>
      <c r="G2411" s="147">
        <v>69.458526415264117</v>
      </c>
      <c r="H2411" s="147">
        <v>74.872440000000012</v>
      </c>
      <c r="I2411" s="147">
        <v>80.587999999999994</v>
      </c>
      <c r="J2411" s="147">
        <v>86.28052000000001</v>
      </c>
      <c r="K2411" s="147">
        <v>91.979759999999999</v>
      </c>
    </row>
    <row r="2412" spans="2:11" x14ac:dyDescent="0.2">
      <c r="B2412" s="21" t="str">
        <f t="shared" si="37"/>
        <v>Burk's FallsWind2040RCP4.5</v>
      </c>
      <c r="C2412" t="s">
        <v>278</v>
      </c>
      <c r="D2412" t="s">
        <v>1</v>
      </c>
      <c r="E2412" s="144" t="s">
        <v>193</v>
      </c>
      <c r="F2412" s="144">
        <v>2040</v>
      </c>
      <c r="G2412" s="147">
        <v>69.502276191557499</v>
      </c>
      <c r="H2412" s="147">
        <v>74.930720000000008</v>
      </c>
      <c r="I2412" s="147">
        <v>80.664000000000001</v>
      </c>
      <c r="J2412" s="147">
        <v>86.370400000000018</v>
      </c>
      <c r="K2412" s="147">
        <v>92.084639999999993</v>
      </c>
    </row>
    <row r="2413" spans="2:11" x14ac:dyDescent="0.2">
      <c r="B2413" s="21" t="str">
        <f t="shared" si="37"/>
        <v>Burk's FallsWind2045RCP4.5</v>
      </c>
      <c r="C2413" t="s">
        <v>278</v>
      </c>
      <c r="D2413" t="s">
        <v>1</v>
      </c>
      <c r="E2413" s="144" t="s">
        <v>193</v>
      </c>
      <c r="F2413" s="144">
        <v>2045</v>
      </c>
      <c r="G2413" s="147">
        <v>69.546025967850895</v>
      </c>
      <c r="H2413" s="147">
        <v>74.989000000000004</v>
      </c>
      <c r="I2413" s="147">
        <v>80.740000000000009</v>
      </c>
      <c r="J2413" s="147">
        <v>86.460280000000012</v>
      </c>
      <c r="K2413" s="147">
        <v>92.189520000000002</v>
      </c>
    </row>
    <row r="2414" spans="2:11" x14ac:dyDescent="0.2">
      <c r="B2414" s="21" t="str">
        <f t="shared" si="37"/>
        <v>Burk's FallsWind2050RCP4.5</v>
      </c>
      <c r="C2414" t="s">
        <v>278</v>
      </c>
      <c r="D2414" t="s">
        <v>1</v>
      </c>
      <c r="E2414" s="144" t="s">
        <v>193</v>
      </c>
      <c r="F2414" s="144">
        <v>2050</v>
      </c>
      <c r="G2414" s="147">
        <v>69.584249456612483</v>
      </c>
      <c r="H2414" s="147">
        <v>75.030912000000001</v>
      </c>
      <c r="I2414" s="147">
        <v>80.784000000000006</v>
      </c>
      <c r="J2414" s="147">
        <v>86.509072000000018</v>
      </c>
      <c r="K2414" s="147">
        <v>92.239679999999993</v>
      </c>
    </row>
    <row r="2415" spans="2:11" x14ac:dyDescent="0.2">
      <c r="B2415" s="21" t="str">
        <f t="shared" si="37"/>
        <v>Burk's FallsWind2055RCP4.5</v>
      </c>
      <c r="C2415" t="s">
        <v>278</v>
      </c>
      <c r="D2415" t="s">
        <v>1</v>
      </c>
      <c r="E2415" s="144" t="s">
        <v>193</v>
      </c>
      <c r="F2415" s="144">
        <v>2055</v>
      </c>
      <c r="G2415" s="147">
        <v>69.578723169080675</v>
      </c>
      <c r="H2415" s="147">
        <v>75.014544000000001</v>
      </c>
      <c r="I2415" s="147">
        <v>80.75200000000001</v>
      </c>
      <c r="J2415" s="147">
        <v>86.467984000000015</v>
      </c>
      <c r="K2415" s="147">
        <v>92.18495999999999</v>
      </c>
    </row>
    <row r="2416" spans="2:11" x14ac:dyDescent="0.2">
      <c r="B2416" s="21" t="str">
        <f t="shared" si="37"/>
        <v>Burk's FallsWind2060RCP4.5</v>
      </c>
      <c r="C2416" t="s">
        <v>278</v>
      </c>
      <c r="D2416" t="s">
        <v>1</v>
      </c>
      <c r="E2416" s="144" t="s">
        <v>193</v>
      </c>
      <c r="F2416" s="144">
        <v>2060</v>
      </c>
      <c r="G2416" s="147">
        <v>69.573196881548881</v>
      </c>
      <c r="H2416" s="147">
        <v>74.998176000000015</v>
      </c>
      <c r="I2416" s="147">
        <v>80.72</v>
      </c>
      <c r="J2416" s="147">
        <v>86.426896000000013</v>
      </c>
      <c r="K2416" s="147">
        <v>92.130239999999986</v>
      </c>
    </row>
    <row r="2417" spans="2:11" x14ac:dyDescent="0.2">
      <c r="B2417" s="21" t="str">
        <f t="shared" si="37"/>
        <v>Burk's FallsWind2065RCP4.5</v>
      </c>
      <c r="C2417" t="s">
        <v>278</v>
      </c>
      <c r="D2417" t="s">
        <v>1</v>
      </c>
      <c r="E2417" s="144" t="s">
        <v>193</v>
      </c>
      <c r="F2417" s="144">
        <v>2065</v>
      </c>
      <c r="G2417" s="147">
        <v>69.567670594017073</v>
      </c>
      <c r="H2417" s="147">
        <v>74.981808000000015</v>
      </c>
      <c r="I2417" s="147">
        <v>80.688000000000002</v>
      </c>
      <c r="J2417" s="147">
        <v>86.385808000000011</v>
      </c>
      <c r="K2417" s="147">
        <v>92.075519999999983</v>
      </c>
    </row>
    <row r="2418" spans="2:11" x14ac:dyDescent="0.2">
      <c r="B2418" s="21" t="str">
        <f t="shared" si="37"/>
        <v>Burk's FallsWind2070RCP4.5</v>
      </c>
      <c r="C2418" t="s">
        <v>278</v>
      </c>
      <c r="D2418" t="s">
        <v>1</v>
      </c>
      <c r="E2418" s="144" t="s">
        <v>193</v>
      </c>
      <c r="F2418" s="144">
        <v>2070</v>
      </c>
      <c r="G2418" s="147">
        <v>69.56214430648528</v>
      </c>
      <c r="H2418" s="147">
        <v>74.965440000000015</v>
      </c>
      <c r="I2418" s="147">
        <v>80.656000000000006</v>
      </c>
      <c r="J2418" s="147">
        <v>86.344720000000009</v>
      </c>
      <c r="K2418" s="147">
        <v>92.02079999999998</v>
      </c>
    </row>
    <row r="2419" spans="2:11" x14ac:dyDescent="0.2">
      <c r="B2419" s="21" t="str">
        <f t="shared" si="37"/>
        <v>Burk's FallsWind2075RCP4.5</v>
      </c>
      <c r="C2419" t="s">
        <v>278</v>
      </c>
      <c r="D2419" t="s">
        <v>1</v>
      </c>
      <c r="E2419" s="144" t="s">
        <v>193</v>
      </c>
      <c r="F2419" s="144">
        <v>2075</v>
      </c>
      <c r="G2419" s="147">
        <v>69.634676830340112</v>
      </c>
      <c r="H2419" s="147">
        <v>75.048520000000011</v>
      </c>
      <c r="I2419" s="147">
        <v>80.753333333333345</v>
      </c>
      <c r="J2419" s="147">
        <v>86.453146666666669</v>
      </c>
      <c r="K2419" s="147">
        <v>92.142399999999981</v>
      </c>
    </row>
    <row r="2420" spans="2:11" x14ac:dyDescent="0.2">
      <c r="B2420" s="21" t="str">
        <f t="shared" si="37"/>
        <v>Burk's FallsWind2080RCP4.5</v>
      </c>
      <c r="C2420" t="s">
        <v>278</v>
      </c>
      <c r="D2420" t="s">
        <v>1</v>
      </c>
      <c r="E2420" s="144" t="s">
        <v>193</v>
      </c>
      <c r="F2420" s="144">
        <v>2080</v>
      </c>
      <c r="G2420" s="147">
        <v>69.70720935419493</v>
      </c>
      <c r="H2420" s="147">
        <v>75.131600000000006</v>
      </c>
      <c r="I2420" s="147">
        <v>80.850666666666669</v>
      </c>
      <c r="J2420" s="147">
        <v>86.561573333333342</v>
      </c>
      <c r="K2420" s="147">
        <v>92.263999999999982</v>
      </c>
    </row>
    <row r="2421" spans="2:11" x14ac:dyDescent="0.2">
      <c r="B2421" s="21" t="str">
        <f t="shared" si="37"/>
        <v>Burk's FallsWind2085RCP4.5</v>
      </c>
      <c r="C2421" t="s">
        <v>278</v>
      </c>
      <c r="D2421" t="s">
        <v>1</v>
      </c>
      <c r="E2421" s="144" t="s">
        <v>193</v>
      </c>
      <c r="F2421" s="144">
        <v>2085</v>
      </c>
      <c r="G2421" s="147">
        <v>69.779741878049762</v>
      </c>
      <c r="H2421" s="147">
        <v>75.214680000000016</v>
      </c>
      <c r="I2421" s="147">
        <v>80.948000000000008</v>
      </c>
      <c r="J2421" s="147">
        <v>86.670000000000016</v>
      </c>
      <c r="K2421" s="147">
        <v>92.385599999999982</v>
      </c>
    </row>
    <row r="2422" spans="2:11" x14ac:dyDescent="0.2">
      <c r="B2422" s="21" t="str">
        <f t="shared" si="37"/>
        <v>Burk's FallsWind2090RCP4.5</v>
      </c>
      <c r="C2422" t="s">
        <v>278</v>
      </c>
      <c r="D2422" t="s">
        <v>1</v>
      </c>
      <c r="E2422" s="144" t="s">
        <v>193</v>
      </c>
      <c r="F2422" s="144">
        <v>2090</v>
      </c>
      <c r="G2422" s="147">
        <v>69.852274401904594</v>
      </c>
      <c r="H2422" s="147">
        <v>75.297760000000011</v>
      </c>
      <c r="I2422" s="147">
        <v>81.045333333333346</v>
      </c>
      <c r="J2422" s="147">
        <v>86.778426666666675</v>
      </c>
      <c r="K2422" s="147">
        <v>92.507199999999983</v>
      </c>
    </row>
    <row r="2423" spans="2:11" x14ac:dyDescent="0.2">
      <c r="B2423" s="21" t="str">
        <f t="shared" si="37"/>
        <v>Burk's FallsWind2095RCP4.5</v>
      </c>
      <c r="C2423" t="s">
        <v>278</v>
      </c>
      <c r="D2423" t="s">
        <v>1</v>
      </c>
      <c r="E2423" s="144" t="s">
        <v>193</v>
      </c>
      <c r="F2423" s="144">
        <v>2095</v>
      </c>
      <c r="G2423" s="147">
        <v>69.924806925759412</v>
      </c>
      <c r="H2423" s="147">
        <v>75.380840000000006</v>
      </c>
      <c r="I2423" s="147">
        <v>81.14266666666667</v>
      </c>
      <c r="J2423" s="147">
        <v>86.886853333333335</v>
      </c>
      <c r="K2423" s="147">
        <v>92.628799999999984</v>
      </c>
    </row>
    <row r="2424" spans="2:11" x14ac:dyDescent="0.2">
      <c r="B2424" s="21" t="str">
        <f t="shared" si="37"/>
        <v>Burk's FallsWind2100RCP4.5</v>
      </c>
      <c r="C2424" t="s">
        <v>278</v>
      </c>
      <c r="D2424" t="s">
        <v>1</v>
      </c>
      <c r="E2424" s="144" t="s">
        <v>193</v>
      </c>
      <c r="F2424" s="144">
        <v>2100</v>
      </c>
      <c r="G2424" s="147">
        <v>69.997339449614245</v>
      </c>
      <c r="H2424" s="147">
        <v>75.463920000000002</v>
      </c>
      <c r="I2424" s="147">
        <v>81.240000000000009</v>
      </c>
      <c r="J2424" s="147">
        <v>86.995280000000008</v>
      </c>
      <c r="K2424" s="147">
        <v>92.750399999999985</v>
      </c>
    </row>
    <row r="2425" spans="2:11" x14ac:dyDescent="0.2">
      <c r="B2425" s="21" t="str">
        <f t="shared" si="37"/>
        <v>Burk's FallsWind2023RCP6.0</v>
      </c>
      <c r="C2425" t="s">
        <v>278</v>
      </c>
      <c r="D2425" t="s">
        <v>1</v>
      </c>
      <c r="E2425" s="144" t="s">
        <v>192</v>
      </c>
      <c r="F2425" s="144">
        <v>2023</v>
      </c>
      <c r="G2425" s="147">
        <v>69.327277086383958</v>
      </c>
      <c r="H2425" s="147">
        <v>74.697600000000008</v>
      </c>
      <c r="I2425" s="147">
        <v>80.36</v>
      </c>
      <c r="J2425" s="147">
        <v>86.01088</v>
      </c>
      <c r="K2425" s="147">
        <v>91.665120000000002</v>
      </c>
    </row>
    <row r="2426" spans="2:11" x14ac:dyDescent="0.2">
      <c r="B2426" s="21" t="str">
        <f t="shared" si="37"/>
        <v>Burk's FallsWind2025RCP6.0</v>
      </c>
      <c r="C2426" t="s">
        <v>278</v>
      </c>
      <c r="D2426" t="s">
        <v>1</v>
      </c>
      <c r="E2426" s="144" t="s">
        <v>192</v>
      </c>
      <c r="F2426" s="144">
        <v>2025</v>
      </c>
      <c r="G2426" s="147">
        <v>69.37102686267734</v>
      </c>
      <c r="H2426" s="147">
        <v>74.755880000000005</v>
      </c>
      <c r="I2426" s="147">
        <v>80.436000000000007</v>
      </c>
      <c r="J2426" s="147">
        <v>86.100760000000008</v>
      </c>
      <c r="K2426" s="147">
        <v>91.77</v>
      </c>
    </row>
    <row r="2427" spans="2:11" x14ac:dyDescent="0.2">
      <c r="B2427" s="21" t="str">
        <f t="shared" si="37"/>
        <v>Burk's FallsWind2030RCP6.0</v>
      </c>
      <c r="C2427" t="s">
        <v>278</v>
      </c>
      <c r="D2427" t="s">
        <v>1</v>
      </c>
      <c r="E2427" s="144" t="s">
        <v>192</v>
      </c>
      <c r="F2427" s="144">
        <v>2030</v>
      </c>
      <c r="G2427" s="147">
        <v>69.414776638970736</v>
      </c>
      <c r="H2427" s="147">
        <v>74.814160000000001</v>
      </c>
      <c r="I2427" s="147">
        <v>80.512</v>
      </c>
      <c r="J2427" s="147">
        <v>86.190640000000002</v>
      </c>
      <c r="K2427" s="147">
        <v>91.874880000000005</v>
      </c>
    </row>
    <row r="2428" spans="2:11" x14ac:dyDescent="0.2">
      <c r="B2428" s="21" t="str">
        <f t="shared" si="37"/>
        <v>Burk's FallsWind2035RCP6.0</v>
      </c>
      <c r="C2428" t="s">
        <v>278</v>
      </c>
      <c r="D2428" t="s">
        <v>1</v>
      </c>
      <c r="E2428" s="144" t="s">
        <v>192</v>
      </c>
      <c r="F2428" s="144">
        <v>2035</v>
      </c>
      <c r="G2428" s="147">
        <v>69.458526415264117</v>
      </c>
      <c r="H2428" s="147">
        <v>74.872440000000012</v>
      </c>
      <c r="I2428" s="147">
        <v>80.587999999999994</v>
      </c>
      <c r="J2428" s="147">
        <v>86.28052000000001</v>
      </c>
      <c r="K2428" s="147">
        <v>91.979759999999999</v>
      </c>
    </row>
    <row r="2429" spans="2:11" x14ac:dyDescent="0.2">
      <c r="B2429" s="21" t="str">
        <f t="shared" si="37"/>
        <v>Burk's FallsWind2040RCP6.0</v>
      </c>
      <c r="C2429" t="s">
        <v>278</v>
      </c>
      <c r="D2429" t="s">
        <v>1</v>
      </c>
      <c r="E2429" s="144" t="s">
        <v>192</v>
      </c>
      <c r="F2429" s="144">
        <v>2040</v>
      </c>
      <c r="G2429" s="147">
        <v>69.502276191557499</v>
      </c>
      <c r="H2429" s="147">
        <v>74.930720000000008</v>
      </c>
      <c r="I2429" s="147">
        <v>80.664000000000001</v>
      </c>
      <c r="J2429" s="147">
        <v>86.370400000000018</v>
      </c>
      <c r="K2429" s="147">
        <v>92.084639999999993</v>
      </c>
    </row>
    <row r="2430" spans="2:11" x14ac:dyDescent="0.2">
      <c r="B2430" s="21" t="str">
        <f t="shared" si="37"/>
        <v>Burk's FallsWind2045RCP6.0</v>
      </c>
      <c r="C2430" t="s">
        <v>278</v>
      </c>
      <c r="D2430" t="s">
        <v>1</v>
      </c>
      <c r="E2430" s="144" t="s">
        <v>192</v>
      </c>
      <c r="F2430" s="144">
        <v>2045</v>
      </c>
      <c r="G2430" s="147">
        <v>69.546025967850895</v>
      </c>
      <c r="H2430" s="147">
        <v>74.989000000000004</v>
      </c>
      <c r="I2430" s="147">
        <v>80.740000000000009</v>
      </c>
      <c r="J2430" s="147">
        <v>86.460280000000012</v>
      </c>
      <c r="K2430" s="147">
        <v>92.189520000000002</v>
      </c>
    </row>
    <row r="2431" spans="2:11" x14ac:dyDescent="0.2">
      <c r="B2431" s="21" t="str">
        <f t="shared" si="37"/>
        <v>Burk's FallsWind2050RCP6.0</v>
      </c>
      <c r="C2431" t="s">
        <v>278</v>
      </c>
      <c r="D2431" t="s">
        <v>1</v>
      </c>
      <c r="E2431" s="144" t="s">
        <v>192</v>
      </c>
      <c r="F2431" s="144">
        <v>2050</v>
      </c>
      <c r="G2431" s="147">
        <v>69.584249456612483</v>
      </c>
      <c r="H2431" s="147">
        <v>75.030912000000001</v>
      </c>
      <c r="I2431" s="147">
        <v>80.784000000000006</v>
      </c>
      <c r="J2431" s="147">
        <v>86.509072000000018</v>
      </c>
      <c r="K2431" s="147">
        <v>92.239679999999993</v>
      </c>
    </row>
    <row r="2432" spans="2:11" x14ac:dyDescent="0.2">
      <c r="B2432" s="21" t="str">
        <f t="shared" si="37"/>
        <v>Burk's FallsWind2055RCP6.0</v>
      </c>
      <c r="C2432" t="s">
        <v>278</v>
      </c>
      <c r="D2432" t="s">
        <v>1</v>
      </c>
      <c r="E2432" s="144" t="s">
        <v>192</v>
      </c>
      <c r="F2432" s="144">
        <v>2055</v>
      </c>
      <c r="G2432" s="147">
        <v>69.578723169080675</v>
      </c>
      <c r="H2432" s="147">
        <v>75.014544000000001</v>
      </c>
      <c r="I2432" s="147">
        <v>80.75200000000001</v>
      </c>
      <c r="J2432" s="147">
        <v>86.467984000000015</v>
      </c>
      <c r="K2432" s="147">
        <v>92.18495999999999</v>
      </c>
    </row>
    <row r="2433" spans="2:11" x14ac:dyDescent="0.2">
      <c r="B2433" s="21" t="str">
        <f t="shared" si="37"/>
        <v>Burk's FallsWind2060RCP6.0</v>
      </c>
      <c r="C2433" t="s">
        <v>278</v>
      </c>
      <c r="D2433" t="s">
        <v>1</v>
      </c>
      <c r="E2433" s="144" t="s">
        <v>192</v>
      </c>
      <c r="F2433" s="144">
        <v>2060</v>
      </c>
      <c r="G2433" s="147">
        <v>69.573196881548881</v>
      </c>
      <c r="H2433" s="147">
        <v>74.998176000000015</v>
      </c>
      <c r="I2433" s="147">
        <v>80.72</v>
      </c>
      <c r="J2433" s="147">
        <v>86.426896000000013</v>
      </c>
      <c r="K2433" s="147">
        <v>92.130239999999986</v>
      </c>
    </row>
    <row r="2434" spans="2:11" x14ac:dyDescent="0.2">
      <c r="B2434" s="21" t="str">
        <f t="shared" si="37"/>
        <v>Burk's FallsWind2065RCP6.0</v>
      </c>
      <c r="C2434" t="s">
        <v>278</v>
      </c>
      <c r="D2434" t="s">
        <v>1</v>
      </c>
      <c r="E2434" s="144" t="s">
        <v>192</v>
      </c>
      <c r="F2434" s="144">
        <v>2065</v>
      </c>
      <c r="G2434" s="147">
        <v>69.567670594017073</v>
      </c>
      <c r="H2434" s="147">
        <v>74.981808000000015</v>
      </c>
      <c r="I2434" s="147">
        <v>80.688000000000002</v>
      </c>
      <c r="J2434" s="147">
        <v>86.385808000000011</v>
      </c>
      <c r="K2434" s="147">
        <v>92.075519999999983</v>
      </c>
    </row>
    <row r="2435" spans="2:11" x14ac:dyDescent="0.2">
      <c r="B2435" s="21" t="str">
        <f t="shared" si="37"/>
        <v>Burk's FallsWind2070RCP6.0</v>
      </c>
      <c r="C2435" t="s">
        <v>278</v>
      </c>
      <c r="D2435" t="s">
        <v>1</v>
      </c>
      <c r="E2435" s="144" t="s">
        <v>192</v>
      </c>
      <c r="F2435" s="144">
        <v>2070</v>
      </c>
      <c r="G2435" s="147">
        <v>69.56214430648528</v>
      </c>
      <c r="H2435" s="147">
        <v>74.965440000000015</v>
      </c>
      <c r="I2435" s="147">
        <v>80.656000000000006</v>
      </c>
      <c r="J2435" s="147">
        <v>86.344720000000009</v>
      </c>
      <c r="K2435" s="147">
        <v>92.02079999999998</v>
      </c>
    </row>
    <row r="2436" spans="2:11" x14ac:dyDescent="0.2">
      <c r="B2436" s="21" t="str">
        <f t="shared" si="37"/>
        <v>Burk's FallsWind2075RCP6.0</v>
      </c>
      <c r="C2436" t="s">
        <v>278</v>
      </c>
      <c r="D2436" t="s">
        <v>1</v>
      </c>
      <c r="E2436" s="144" t="s">
        <v>192</v>
      </c>
      <c r="F2436" s="144">
        <v>2075</v>
      </c>
      <c r="G2436" s="147">
        <v>69.670943092267521</v>
      </c>
      <c r="H2436" s="147">
        <v>75.090060000000008</v>
      </c>
      <c r="I2436" s="147">
        <v>80.802000000000007</v>
      </c>
      <c r="J2436" s="147">
        <v>86.507360000000006</v>
      </c>
      <c r="K2436" s="147">
        <v>92.203199999999981</v>
      </c>
    </row>
    <row r="2437" spans="2:11" x14ac:dyDescent="0.2">
      <c r="B2437" s="21" t="str">
        <f t="shared" si="37"/>
        <v>Burk's FallsWind2080RCP6.0</v>
      </c>
      <c r="C2437" t="s">
        <v>278</v>
      </c>
      <c r="D2437" t="s">
        <v>1</v>
      </c>
      <c r="E2437" s="144" t="s">
        <v>192</v>
      </c>
      <c r="F2437" s="144">
        <v>2080</v>
      </c>
      <c r="G2437" s="147">
        <v>69.779741878049762</v>
      </c>
      <c r="H2437" s="147">
        <v>75.214680000000016</v>
      </c>
      <c r="I2437" s="147">
        <v>80.948000000000008</v>
      </c>
      <c r="J2437" s="147">
        <v>86.670000000000016</v>
      </c>
      <c r="K2437" s="147">
        <v>92.385599999999982</v>
      </c>
    </row>
    <row r="2438" spans="2:11" x14ac:dyDescent="0.2">
      <c r="B2438" s="21" t="str">
        <f t="shared" si="37"/>
        <v>Burk's FallsWind2085RCP6.0</v>
      </c>
      <c r="C2438" t="s">
        <v>278</v>
      </c>
      <c r="D2438" t="s">
        <v>1</v>
      </c>
      <c r="E2438" s="144" t="s">
        <v>192</v>
      </c>
      <c r="F2438" s="144">
        <v>2085</v>
      </c>
      <c r="G2438" s="147">
        <v>69.888540663832003</v>
      </c>
      <c r="H2438" s="147">
        <v>75.339300000000009</v>
      </c>
      <c r="I2438" s="147">
        <v>81.094000000000008</v>
      </c>
      <c r="J2438" s="147">
        <v>86.832640000000012</v>
      </c>
      <c r="K2438" s="147">
        <v>92.567999999999984</v>
      </c>
    </row>
    <row r="2439" spans="2:11" x14ac:dyDescent="0.2">
      <c r="B2439" s="21" t="str">
        <f t="shared" si="37"/>
        <v>Burk's FallsWind2090RCP6.0</v>
      </c>
      <c r="C2439" t="s">
        <v>278</v>
      </c>
      <c r="D2439" t="s">
        <v>1</v>
      </c>
      <c r="E2439" s="144" t="s">
        <v>192</v>
      </c>
      <c r="F2439" s="144">
        <v>2090</v>
      </c>
      <c r="G2439" s="147">
        <v>69.863787500929163</v>
      </c>
      <c r="H2439" s="147">
        <v>75.297760000000011</v>
      </c>
      <c r="I2439" s="147">
        <v>81.029333333333341</v>
      </c>
      <c r="J2439" s="147">
        <v>86.749893333333347</v>
      </c>
      <c r="K2439" s="147">
        <v>92.467679999999987</v>
      </c>
    </row>
    <row r="2440" spans="2:11" x14ac:dyDescent="0.2">
      <c r="B2440" s="21" t="str">
        <f t="shared" si="37"/>
        <v>Burk's FallsWind2095RCP6.0</v>
      </c>
      <c r="C2440" t="s">
        <v>278</v>
      </c>
      <c r="D2440" t="s">
        <v>1</v>
      </c>
      <c r="E2440" s="144" t="s">
        <v>192</v>
      </c>
      <c r="F2440" s="144">
        <v>2095</v>
      </c>
      <c r="G2440" s="147">
        <v>69.730235552244096</v>
      </c>
      <c r="H2440" s="147">
        <v>75.131600000000006</v>
      </c>
      <c r="I2440" s="147">
        <v>80.818666666666672</v>
      </c>
      <c r="J2440" s="147">
        <v>86.504506666666671</v>
      </c>
      <c r="K2440" s="147">
        <v>92.18495999999999</v>
      </c>
    </row>
    <row r="2441" spans="2:11" x14ac:dyDescent="0.2">
      <c r="B2441" s="21" t="str">
        <f t="shared" si="37"/>
        <v>Burk's FallsWind2100RCP6.0</v>
      </c>
      <c r="C2441" t="s">
        <v>278</v>
      </c>
      <c r="D2441" t="s">
        <v>1</v>
      </c>
      <c r="E2441" s="144" t="s">
        <v>192</v>
      </c>
      <c r="F2441" s="144">
        <v>2100</v>
      </c>
      <c r="G2441" s="147">
        <v>69.596683603559015</v>
      </c>
      <c r="H2441" s="147">
        <v>74.965440000000015</v>
      </c>
      <c r="I2441" s="147">
        <v>80.608000000000004</v>
      </c>
      <c r="J2441" s="147">
        <v>86.25912000000001</v>
      </c>
      <c r="K2441" s="147">
        <v>91.902239999999992</v>
      </c>
    </row>
    <row r="2442" spans="2:11" x14ac:dyDescent="0.2">
      <c r="B2442" s="21" t="str">
        <f t="shared" si="37"/>
        <v>Burk's FallsWind2023RCP8.5</v>
      </c>
      <c r="C2442" t="s">
        <v>278</v>
      </c>
      <c r="D2442" t="s">
        <v>1</v>
      </c>
      <c r="E2442" s="144" t="s">
        <v>191</v>
      </c>
      <c r="F2442" s="144">
        <v>2023</v>
      </c>
      <c r="G2442" s="147">
        <v>69.327277086383958</v>
      </c>
      <c r="H2442" s="147">
        <v>74.697600000000008</v>
      </c>
      <c r="I2442" s="147">
        <v>80.36</v>
      </c>
      <c r="J2442" s="147">
        <v>86.01088</v>
      </c>
      <c r="K2442" s="147">
        <v>91.665120000000002</v>
      </c>
    </row>
    <row r="2443" spans="2:11" x14ac:dyDescent="0.2">
      <c r="B2443" s="21" t="str">
        <f t="shared" si="37"/>
        <v>Burk's FallsWind2025RCP8.5</v>
      </c>
      <c r="C2443" t="s">
        <v>278</v>
      </c>
      <c r="D2443" t="s">
        <v>1</v>
      </c>
      <c r="E2443" s="144" t="s">
        <v>191</v>
      </c>
      <c r="F2443" s="144">
        <v>2025</v>
      </c>
      <c r="G2443" s="147">
        <v>69.414776638970736</v>
      </c>
      <c r="H2443" s="147">
        <v>74.814160000000001</v>
      </c>
      <c r="I2443" s="147">
        <v>80.512</v>
      </c>
      <c r="J2443" s="147">
        <v>86.190640000000002</v>
      </c>
      <c r="K2443" s="147">
        <v>91.874880000000005</v>
      </c>
    </row>
    <row r="2444" spans="2:11" x14ac:dyDescent="0.2">
      <c r="B2444" s="21" t="str">
        <f t="shared" ref="B2444:B2507" si="38">C2444&amp;D2444&amp;F2444&amp;E2444</f>
        <v>Burk's FallsWind2030RCP8.5</v>
      </c>
      <c r="C2444" t="s">
        <v>278</v>
      </c>
      <c r="D2444" t="s">
        <v>1</v>
      </c>
      <c r="E2444" s="144" t="s">
        <v>191</v>
      </c>
      <c r="F2444" s="144">
        <v>2030</v>
      </c>
      <c r="G2444" s="147">
        <v>69.502276191557499</v>
      </c>
      <c r="H2444" s="147">
        <v>74.930720000000008</v>
      </c>
      <c r="I2444" s="147">
        <v>80.664000000000001</v>
      </c>
      <c r="J2444" s="147">
        <v>86.370400000000018</v>
      </c>
      <c r="K2444" s="147">
        <v>92.084639999999993</v>
      </c>
    </row>
    <row r="2445" spans="2:11" x14ac:dyDescent="0.2">
      <c r="B2445" s="21" t="str">
        <f t="shared" si="38"/>
        <v>Burk's FallsWind2035RCP8.5</v>
      </c>
      <c r="C2445" t="s">
        <v>278</v>
      </c>
      <c r="D2445" t="s">
        <v>1</v>
      </c>
      <c r="E2445" s="144" t="s">
        <v>191</v>
      </c>
      <c r="F2445" s="144">
        <v>2035</v>
      </c>
      <c r="G2445" s="147">
        <v>69.589775744144276</v>
      </c>
      <c r="H2445" s="147">
        <v>75.047280000000001</v>
      </c>
      <c r="I2445" s="147">
        <v>80.816000000000003</v>
      </c>
      <c r="J2445" s="147">
        <v>86.55016000000002</v>
      </c>
      <c r="K2445" s="147">
        <v>92.294399999999996</v>
      </c>
    </row>
    <row r="2446" spans="2:11" x14ac:dyDescent="0.2">
      <c r="B2446" s="21" t="str">
        <f t="shared" si="38"/>
        <v>Burk's FallsWind2040RCP8.5</v>
      </c>
      <c r="C2446" t="s">
        <v>278</v>
      </c>
      <c r="D2446" t="s">
        <v>1</v>
      </c>
      <c r="E2446" s="144" t="s">
        <v>191</v>
      </c>
      <c r="F2446" s="144">
        <v>2040</v>
      </c>
      <c r="G2446" s="147">
        <v>69.580565264924616</v>
      </c>
      <c r="H2446" s="147">
        <v>75.02000000000001</v>
      </c>
      <c r="I2446" s="147">
        <v>80.762666666666675</v>
      </c>
      <c r="J2446" s="147">
        <v>86.481680000000011</v>
      </c>
      <c r="K2446" s="147">
        <v>92.203199999999995</v>
      </c>
    </row>
    <row r="2447" spans="2:11" x14ac:dyDescent="0.2">
      <c r="B2447" s="21" t="str">
        <f t="shared" si="38"/>
        <v>Burk's FallsWind2045RCP8.5</v>
      </c>
      <c r="C2447" t="s">
        <v>278</v>
      </c>
      <c r="D2447" t="s">
        <v>1</v>
      </c>
      <c r="E2447" s="144" t="s">
        <v>191</v>
      </c>
      <c r="F2447" s="144">
        <v>2045</v>
      </c>
      <c r="G2447" s="147">
        <v>69.571354785704941</v>
      </c>
      <c r="H2447" s="147">
        <v>74.992720000000006</v>
      </c>
      <c r="I2447" s="147">
        <v>80.709333333333333</v>
      </c>
      <c r="J2447" s="147">
        <v>86.413200000000018</v>
      </c>
      <c r="K2447" s="147">
        <v>92.111999999999981</v>
      </c>
    </row>
    <row r="2448" spans="2:11" x14ac:dyDescent="0.2">
      <c r="B2448" s="21" t="str">
        <f t="shared" si="38"/>
        <v>Burk's FallsWind2050RCP8.5</v>
      </c>
      <c r="C2448" t="s">
        <v>278</v>
      </c>
      <c r="D2448" t="s">
        <v>1</v>
      </c>
      <c r="E2448" s="144" t="s">
        <v>191</v>
      </c>
      <c r="F2448" s="144">
        <v>2050</v>
      </c>
      <c r="G2448" s="147">
        <v>69.70720935419493</v>
      </c>
      <c r="H2448" s="147">
        <v>75.131600000000006</v>
      </c>
      <c r="I2448" s="147">
        <v>80.850666666666669</v>
      </c>
      <c r="J2448" s="147">
        <v>86.561573333333342</v>
      </c>
      <c r="K2448" s="147">
        <v>92.263999999999982</v>
      </c>
    </row>
    <row r="2449" spans="2:11" x14ac:dyDescent="0.2">
      <c r="B2449" s="21" t="str">
        <f t="shared" si="38"/>
        <v>Burk's FallsWind2055RCP8.5</v>
      </c>
      <c r="C2449" t="s">
        <v>278</v>
      </c>
      <c r="D2449" t="s">
        <v>1</v>
      </c>
      <c r="E2449" s="144" t="s">
        <v>191</v>
      </c>
      <c r="F2449" s="144">
        <v>2055</v>
      </c>
      <c r="G2449" s="147">
        <v>69.852274401904594</v>
      </c>
      <c r="H2449" s="147">
        <v>75.297760000000011</v>
      </c>
      <c r="I2449" s="147">
        <v>81.045333333333346</v>
      </c>
      <c r="J2449" s="147">
        <v>86.778426666666675</v>
      </c>
      <c r="K2449" s="147">
        <v>92.507199999999983</v>
      </c>
    </row>
    <row r="2450" spans="2:11" x14ac:dyDescent="0.2">
      <c r="B2450" s="21" t="str">
        <f t="shared" si="38"/>
        <v>Burk's FallsWind2060RCP8.5</v>
      </c>
      <c r="C2450" t="s">
        <v>278</v>
      </c>
      <c r="D2450" t="s">
        <v>1</v>
      </c>
      <c r="E2450" s="144" t="s">
        <v>191</v>
      </c>
      <c r="F2450" s="144">
        <v>2060</v>
      </c>
      <c r="G2450" s="147">
        <v>69.863787500929163</v>
      </c>
      <c r="H2450" s="147">
        <v>75.297760000000011</v>
      </c>
      <c r="I2450" s="147">
        <v>81.029333333333341</v>
      </c>
      <c r="J2450" s="147">
        <v>86.749893333333347</v>
      </c>
      <c r="K2450" s="147">
        <v>92.467679999999987</v>
      </c>
    </row>
    <row r="2451" spans="2:11" x14ac:dyDescent="0.2">
      <c r="B2451" s="21" t="str">
        <f t="shared" si="38"/>
        <v>Burk's FallsWind2065RCP8.5</v>
      </c>
      <c r="C2451" t="s">
        <v>278</v>
      </c>
      <c r="D2451" t="s">
        <v>1</v>
      </c>
      <c r="E2451" s="144" t="s">
        <v>191</v>
      </c>
      <c r="F2451" s="144">
        <v>2065</v>
      </c>
      <c r="G2451" s="147">
        <v>69.730235552244096</v>
      </c>
      <c r="H2451" s="147">
        <v>75.131600000000006</v>
      </c>
      <c r="I2451" s="147">
        <v>80.818666666666672</v>
      </c>
      <c r="J2451" s="147">
        <v>86.504506666666671</v>
      </c>
      <c r="K2451" s="147">
        <v>92.18495999999999</v>
      </c>
    </row>
    <row r="2452" spans="2:11" x14ac:dyDescent="0.2">
      <c r="B2452" s="21" t="str">
        <f t="shared" si="38"/>
        <v>Burk's FallsWind2070RCP8.5</v>
      </c>
      <c r="C2452" t="s">
        <v>278</v>
      </c>
      <c r="D2452" t="s">
        <v>1</v>
      </c>
      <c r="E2452" s="144" t="s">
        <v>191</v>
      </c>
      <c r="F2452" s="144">
        <v>2070</v>
      </c>
      <c r="G2452" s="147">
        <v>69.730235552244096</v>
      </c>
      <c r="H2452" s="147">
        <v>75.126640000000009</v>
      </c>
      <c r="I2452" s="147">
        <v>80.808000000000007</v>
      </c>
      <c r="J2452" s="147">
        <v>86.48738666666668</v>
      </c>
      <c r="K2452" s="147">
        <v>92.163679999999985</v>
      </c>
    </row>
    <row r="2453" spans="2:11" x14ac:dyDescent="0.2">
      <c r="B2453" s="21" t="str">
        <f t="shared" si="38"/>
        <v>Burk's FallsWind2075RCP8.5</v>
      </c>
      <c r="C2453" t="s">
        <v>278</v>
      </c>
      <c r="D2453" t="s">
        <v>1</v>
      </c>
      <c r="E2453" s="144" t="s">
        <v>191</v>
      </c>
      <c r="F2453" s="144">
        <v>2075</v>
      </c>
      <c r="G2453" s="147">
        <v>69.863787500929163</v>
      </c>
      <c r="H2453" s="147">
        <v>75.287840000000017</v>
      </c>
      <c r="I2453" s="147">
        <v>81.007999999999996</v>
      </c>
      <c r="J2453" s="147">
        <v>86.715653333333336</v>
      </c>
      <c r="K2453" s="147">
        <v>92.425119999999993</v>
      </c>
    </row>
    <row r="2454" spans="2:11" x14ac:dyDescent="0.2">
      <c r="B2454" s="21" t="str">
        <f t="shared" si="38"/>
        <v>Burk's FallsWind2080RCP8.5</v>
      </c>
      <c r="C2454" t="s">
        <v>278</v>
      </c>
      <c r="D2454" t="s">
        <v>1</v>
      </c>
      <c r="E2454" s="144" t="s">
        <v>191</v>
      </c>
      <c r="F2454" s="144">
        <v>2080</v>
      </c>
      <c r="G2454" s="147">
        <v>69.997339449614245</v>
      </c>
      <c r="H2454" s="147">
        <v>75.449040000000011</v>
      </c>
      <c r="I2454" s="147">
        <v>81.207999999999998</v>
      </c>
      <c r="J2454" s="147">
        <v>86.943920000000006</v>
      </c>
      <c r="K2454" s="147">
        <v>92.686559999999986</v>
      </c>
    </row>
    <row r="2455" spans="2:11" x14ac:dyDescent="0.2">
      <c r="B2455" s="21" t="str">
        <f t="shared" si="38"/>
        <v>Burk's FallsWind2085RCP8.5</v>
      </c>
      <c r="C2455" t="s">
        <v>278</v>
      </c>
      <c r="D2455" t="s">
        <v>1</v>
      </c>
      <c r="E2455" s="144" t="s">
        <v>191</v>
      </c>
      <c r="F2455" s="144">
        <v>2085</v>
      </c>
      <c r="G2455" s="147">
        <v>70.028424816980589</v>
      </c>
      <c r="H2455" s="147">
        <v>75.467640000000003</v>
      </c>
      <c r="I2455" s="147">
        <v>81.207999999999998</v>
      </c>
      <c r="J2455" s="147">
        <v>86.931080000000009</v>
      </c>
      <c r="K2455" s="147">
        <v>92.659199999999998</v>
      </c>
    </row>
    <row r="2456" spans="2:11" x14ac:dyDescent="0.2">
      <c r="B2456" s="21" t="str">
        <f t="shared" si="38"/>
        <v>Burk's FallsWind2090RCP8.5</v>
      </c>
      <c r="C2456" t="s">
        <v>278</v>
      </c>
      <c r="D2456" t="s">
        <v>1</v>
      </c>
      <c r="E2456" s="144" t="s">
        <v>191</v>
      </c>
      <c r="F2456" s="144">
        <v>2090</v>
      </c>
      <c r="G2456" s="147">
        <v>70.059510184346948</v>
      </c>
      <c r="H2456" s="147">
        <v>75.486239999999995</v>
      </c>
      <c r="I2456" s="147">
        <v>81.207999999999998</v>
      </c>
      <c r="J2456" s="147">
        <v>86.918240000000011</v>
      </c>
      <c r="K2456" s="147">
        <v>92.631839999999997</v>
      </c>
    </row>
    <row r="2457" spans="2:11" x14ac:dyDescent="0.2">
      <c r="B2457" s="21" t="str">
        <f t="shared" si="38"/>
        <v>Burk's FallsWind2095RCP8.5</v>
      </c>
      <c r="C2457" t="s">
        <v>278</v>
      </c>
      <c r="D2457" t="s">
        <v>1</v>
      </c>
      <c r="E2457" s="144" t="s">
        <v>191</v>
      </c>
      <c r="F2457" s="144">
        <v>2095</v>
      </c>
      <c r="G2457" s="147">
        <v>70.059510184346948</v>
      </c>
      <c r="H2457" s="147">
        <v>75.486239999999995</v>
      </c>
      <c r="I2457" s="147">
        <v>81.207999999999998</v>
      </c>
      <c r="J2457" s="147">
        <v>86.918240000000011</v>
      </c>
      <c r="K2457" s="147">
        <v>92.631839999999997</v>
      </c>
    </row>
    <row r="2458" spans="2:11" x14ac:dyDescent="0.2">
      <c r="B2458" s="21" t="str">
        <f t="shared" si="38"/>
        <v>Burk's FallsWind2100RCP8.5</v>
      </c>
      <c r="C2458" t="s">
        <v>278</v>
      </c>
      <c r="D2458" t="s">
        <v>1</v>
      </c>
      <c r="E2458" s="144" t="s">
        <v>191</v>
      </c>
      <c r="F2458" s="144">
        <v>2100</v>
      </c>
      <c r="G2458" s="147">
        <v>70.059510184346948</v>
      </c>
      <c r="H2458" s="147">
        <v>75.486239999999995</v>
      </c>
      <c r="I2458" s="147">
        <v>81.207999999999998</v>
      </c>
      <c r="J2458" s="147">
        <v>86.918240000000011</v>
      </c>
      <c r="K2458" s="147">
        <v>92.631839999999997</v>
      </c>
    </row>
    <row r="2459" spans="2:11" x14ac:dyDescent="0.2">
      <c r="B2459" s="21" t="str">
        <f t="shared" si="38"/>
        <v>BurlingtonIce Accretion2023RCP4.5</v>
      </c>
      <c r="C2459" t="s">
        <v>279</v>
      </c>
      <c r="D2459" t="s">
        <v>486</v>
      </c>
      <c r="E2459" s="144" t="s">
        <v>193</v>
      </c>
      <c r="F2459" s="144">
        <v>2023</v>
      </c>
      <c r="G2459" s="147">
        <v>16.909060615550771</v>
      </c>
      <c r="H2459" s="147">
        <v>20.314250000000001</v>
      </c>
      <c r="I2459" s="147">
        <v>24.6</v>
      </c>
      <c r="J2459" s="147">
        <v>27.882749999999998</v>
      </c>
      <c r="K2459" s="147">
        <v>31.184999999999999</v>
      </c>
    </row>
    <row r="2460" spans="2:11" x14ac:dyDescent="0.2">
      <c r="B2460" s="21" t="str">
        <f t="shared" si="38"/>
        <v>BurlingtonIce Accretion2025RCP4.5</v>
      </c>
      <c r="C2460" t="s">
        <v>279</v>
      </c>
      <c r="D2460" t="s">
        <v>486</v>
      </c>
      <c r="E2460" s="144" t="s">
        <v>193</v>
      </c>
      <c r="F2460" s="144">
        <v>2025</v>
      </c>
      <c r="G2460" s="147">
        <v>16.859771515676911</v>
      </c>
      <c r="H2460" s="147">
        <v>20.272750000000002</v>
      </c>
      <c r="I2460" s="147">
        <v>24.570833333333333</v>
      </c>
      <c r="J2460" s="147">
        <v>27.859208333333331</v>
      </c>
      <c r="K2460" s="147">
        <v>31.163999999999998</v>
      </c>
    </row>
    <row r="2461" spans="2:11" x14ac:dyDescent="0.2">
      <c r="B2461" s="21" t="str">
        <f t="shared" si="38"/>
        <v>BurlingtonIce Accretion2030RCP4.5</v>
      </c>
      <c r="C2461" t="s">
        <v>279</v>
      </c>
      <c r="D2461" t="s">
        <v>486</v>
      </c>
      <c r="E2461" s="144" t="s">
        <v>193</v>
      </c>
      <c r="F2461" s="144">
        <v>2030</v>
      </c>
      <c r="G2461" s="147">
        <v>16.810482415803047</v>
      </c>
      <c r="H2461" s="147">
        <v>20.231249999999999</v>
      </c>
      <c r="I2461" s="147">
        <v>24.541666666666668</v>
      </c>
      <c r="J2461" s="147">
        <v>27.835666666666665</v>
      </c>
      <c r="K2461" s="147">
        <v>31.143000000000001</v>
      </c>
    </row>
    <row r="2462" spans="2:11" x14ac:dyDescent="0.2">
      <c r="B2462" s="21" t="str">
        <f t="shared" si="38"/>
        <v>BurlingtonIce Accretion2035RCP4.5</v>
      </c>
      <c r="C2462" t="s">
        <v>279</v>
      </c>
      <c r="D2462" t="s">
        <v>486</v>
      </c>
      <c r="E2462" s="144" t="s">
        <v>193</v>
      </c>
      <c r="F2462" s="144">
        <v>2035</v>
      </c>
      <c r="G2462" s="147">
        <v>16.761193315929184</v>
      </c>
      <c r="H2462" s="147">
        <v>20.18975</v>
      </c>
      <c r="I2462" s="147">
        <v>24.512500000000003</v>
      </c>
      <c r="J2462" s="147">
        <v>27.812124999999995</v>
      </c>
      <c r="K2462" s="147">
        <v>31.122</v>
      </c>
    </row>
    <row r="2463" spans="2:11" x14ac:dyDescent="0.2">
      <c r="B2463" s="21" t="str">
        <f t="shared" si="38"/>
        <v>BurlingtonIce Accretion2040RCP4.5</v>
      </c>
      <c r="C2463" t="s">
        <v>279</v>
      </c>
      <c r="D2463" t="s">
        <v>486</v>
      </c>
      <c r="E2463" s="144" t="s">
        <v>193</v>
      </c>
      <c r="F2463" s="144">
        <v>2040</v>
      </c>
      <c r="G2463" s="147">
        <v>16.711904216055324</v>
      </c>
      <c r="H2463" s="147">
        <v>20.148250000000001</v>
      </c>
      <c r="I2463" s="147">
        <v>24.483333333333334</v>
      </c>
      <c r="J2463" s="147">
        <v>27.788583333333328</v>
      </c>
      <c r="K2463" s="147">
        <v>31.100999999999999</v>
      </c>
    </row>
    <row r="2464" spans="2:11" x14ac:dyDescent="0.2">
      <c r="B2464" s="21" t="str">
        <f t="shared" si="38"/>
        <v>BurlingtonIce Accretion2045RCP4.5</v>
      </c>
      <c r="C2464" t="s">
        <v>279</v>
      </c>
      <c r="D2464" t="s">
        <v>486</v>
      </c>
      <c r="E2464" s="144" t="s">
        <v>193</v>
      </c>
      <c r="F2464" s="144">
        <v>2045</v>
      </c>
      <c r="G2464" s="147">
        <v>16.662615116181463</v>
      </c>
      <c r="H2464" s="147">
        <v>20.106749999999998</v>
      </c>
      <c r="I2464" s="147">
        <v>24.454166666666666</v>
      </c>
      <c r="J2464" s="147">
        <v>27.765041666666662</v>
      </c>
      <c r="K2464" s="147">
        <v>31.080000000000002</v>
      </c>
    </row>
    <row r="2465" spans="2:11" x14ac:dyDescent="0.2">
      <c r="B2465" s="21" t="str">
        <f t="shared" si="38"/>
        <v>BurlingtonIce Accretion2050RCP4.5</v>
      </c>
      <c r="C2465" t="s">
        <v>279</v>
      </c>
      <c r="D2465" t="s">
        <v>486</v>
      </c>
      <c r="E2465" s="144" t="s">
        <v>193</v>
      </c>
      <c r="F2465" s="144">
        <v>2050</v>
      </c>
      <c r="G2465" s="147">
        <v>16.408051412127044</v>
      </c>
      <c r="H2465" s="147">
        <v>19.837</v>
      </c>
      <c r="I2465" s="147">
        <v>24.164999999999999</v>
      </c>
      <c r="J2465" s="147">
        <v>27.458999999999996</v>
      </c>
      <c r="K2465" s="147">
        <v>30.750300000000003</v>
      </c>
    </row>
    <row r="2466" spans="2:11" x14ac:dyDescent="0.2">
      <c r="B2466" s="21" t="str">
        <f t="shared" si="38"/>
        <v>BurlingtonIce Accretion2055RCP4.5</v>
      </c>
      <c r="C2466" t="s">
        <v>279</v>
      </c>
      <c r="D2466" t="s">
        <v>486</v>
      </c>
      <c r="E2466" s="144" t="s">
        <v>193</v>
      </c>
      <c r="F2466" s="144">
        <v>2055</v>
      </c>
      <c r="G2466" s="147">
        <v>16.202776807946492</v>
      </c>
      <c r="H2466" s="147">
        <v>19.608750000000001</v>
      </c>
      <c r="I2466" s="147">
        <v>23.905000000000001</v>
      </c>
      <c r="J2466" s="147">
        <v>27.176499999999994</v>
      </c>
      <c r="K2466" s="147">
        <v>30.441600000000001</v>
      </c>
    </row>
    <row r="2467" spans="2:11" x14ac:dyDescent="0.2">
      <c r="B2467" s="21" t="str">
        <f t="shared" si="38"/>
        <v>BurlingtonIce Accretion2060RCP4.5</v>
      </c>
      <c r="C2467" t="s">
        <v>279</v>
      </c>
      <c r="D2467" t="s">
        <v>486</v>
      </c>
      <c r="E2467" s="144" t="s">
        <v>193</v>
      </c>
      <c r="F2467" s="144">
        <v>2060</v>
      </c>
      <c r="G2467" s="147">
        <v>15.997502203765936</v>
      </c>
      <c r="H2467" s="147">
        <v>19.380499999999998</v>
      </c>
      <c r="I2467" s="147">
        <v>23.645</v>
      </c>
      <c r="J2467" s="147">
        <v>26.893999999999995</v>
      </c>
      <c r="K2467" s="147">
        <v>30.132900000000003</v>
      </c>
    </row>
    <row r="2468" spans="2:11" x14ac:dyDescent="0.2">
      <c r="B2468" s="21" t="str">
        <f t="shared" si="38"/>
        <v>BurlingtonIce Accretion2065RCP4.5</v>
      </c>
      <c r="C2468" t="s">
        <v>279</v>
      </c>
      <c r="D2468" t="s">
        <v>486</v>
      </c>
      <c r="E2468" s="144" t="s">
        <v>193</v>
      </c>
      <c r="F2468" s="144">
        <v>2065</v>
      </c>
      <c r="G2468" s="147">
        <v>15.792227599585383</v>
      </c>
      <c r="H2468" s="147">
        <v>19.152249999999999</v>
      </c>
      <c r="I2468" s="147">
        <v>23.385000000000002</v>
      </c>
      <c r="J2468" s="147">
        <v>26.611499999999992</v>
      </c>
      <c r="K2468" s="147">
        <v>29.824200000000001</v>
      </c>
    </row>
    <row r="2469" spans="2:11" x14ac:dyDescent="0.2">
      <c r="B2469" s="21" t="str">
        <f t="shared" si="38"/>
        <v>BurlingtonIce Accretion2070RCP4.5</v>
      </c>
      <c r="C2469" t="s">
        <v>279</v>
      </c>
      <c r="D2469" t="s">
        <v>486</v>
      </c>
      <c r="E2469" s="144" t="s">
        <v>193</v>
      </c>
      <c r="F2469" s="144">
        <v>2070</v>
      </c>
      <c r="G2469" s="147">
        <v>15.586952995404829</v>
      </c>
      <c r="H2469" s="147">
        <v>18.923999999999999</v>
      </c>
      <c r="I2469" s="147">
        <v>23.125</v>
      </c>
      <c r="J2469" s="147">
        <v>26.328999999999994</v>
      </c>
      <c r="K2469" s="147">
        <v>29.515500000000003</v>
      </c>
    </row>
    <row r="2470" spans="2:11" x14ac:dyDescent="0.2">
      <c r="B2470" s="21" t="str">
        <f t="shared" si="38"/>
        <v>BurlingtonIce Accretion2075RCP4.5</v>
      </c>
      <c r="C2470" t="s">
        <v>279</v>
      </c>
      <c r="D2470" t="s">
        <v>486</v>
      </c>
      <c r="E2470" s="144" t="s">
        <v>193</v>
      </c>
      <c r="F2470" s="144">
        <v>2075</v>
      </c>
      <c r="G2470" s="147">
        <v>15.537663895530967</v>
      </c>
      <c r="H2470" s="147">
        <v>18.889416666666666</v>
      </c>
      <c r="I2470" s="147">
        <v>23.112500000000001</v>
      </c>
      <c r="J2470" s="147">
        <v>26.328999999999994</v>
      </c>
      <c r="K2470" s="147">
        <v>29.531250000000004</v>
      </c>
    </row>
    <row r="2471" spans="2:11" x14ac:dyDescent="0.2">
      <c r="B2471" s="21" t="str">
        <f t="shared" si="38"/>
        <v>BurlingtonIce Accretion2080RCP4.5</v>
      </c>
      <c r="C2471" t="s">
        <v>279</v>
      </c>
      <c r="D2471" t="s">
        <v>486</v>
      </c>
      <c r="E2471" s="144" t="s">
        <v>193</v>
      </c>
      <c r="F2471" s="144">
        <v>2080</v>
      </c>
      <c r="G2471" s="147">
        <v>15.488374795657105</v>
      </c>
      <c r="H2471" s="147">
        <v>18.854833333333332</v>
      </c>
      <c r="I2471" s="147">
        <v>23.1</v>
      </c>
      <c r="J2471" s="147">
        <v>26.328999999999994</v>
      </c>
      <c r="K2471" s="147">
        <v>29.547000000000001</v>
      </c>
    </row>
    <row r="2472" spans="2:11" x14ac:dyDescent="0.2">
      <c r="B2472" s="21" t="str">
        <f t="shared" si="38"/>
        <v>BurlingtonIce Accretion2085RCP4.5</v>
      </c>
      <c r="C2472" t="s">
        <v>279</v>
      </c>
      <c r="D2472" t="s">
        <v>486</v>
      </c>
      <c r="E2472" s="144" t="s">
        <v>193</v>
      </c>
      <c r="F2472" s="144">
        <v>2085</v>
      </c>
      <c r="G2472" s="147">
        <v>15.439085695783241</v>
      </c>
      <c r="H2472" s="147">
        <v>18.820250000000001</v>
      </c>
      <c r="I2472" s="147">
        <v>23.087499999999999</v>
      </c>
      <c r="J2472" s="147">
        <v>26.328999999999994</v>
      </c>
      <c r="K2472" s="147">
        <v>29.562750000000001</v>
      </c>
    </row>
    <row r="2473" spans="2:11" x14ac:dyDescent="0.2">
      <c r="B2473" s="21" t="str">
        <f t="shared" si="38"/>
        <v>BurlingtonIce Accretion2090RCP4.5</v>
      </c>
      <c r="C2473" t="s">
        <v>279</v>
      </c>
      <c r="D2473" t="s">
        <v>486</v>
      </c>
      <c r="E2473" s="144" t="s">
        <v>193</v>
      </c>
      <c r="F2473" s="144">
        <v>2090</v>
      </c>
      <c r="G2473" s="147">
        <v>15.389796595909379</v>
      </c>
      <c r="H2473" s="147">
        <v>18.785666666666668</v>
      </c>
      <c r="I2473" s="147">
        <v>23.074999999999999</v>
      </c>
      <c r="J2473" s="147">
        <v>26.328999999999994</v>
      </c>
      <c r="K2473" s="147">
        <v>29.578500000000002</v>
      </c>
    </row>
    <row r="2474" spans="2:11" x14ac:dyDescent="0.2">
      <c r="B2474" s="21" t="str">
        <f t="shared" si="38"/>
        <v>BurlingtonIce Accretion2095RCP4.5</v>
      </c>
      <c r="C2474" t="s">
        <v>279</v>
      </c>
      <c r="D2474" t="s">
        <v>486</v>
      </c>
      <c r="E2474" s="144" t="s">
        <v>193</v>
      </c>
      <c r="F2474" s="144">
        <v>2095</v>
      </c>
      <c r="G2474" s="147">
        <v>15.340507496035517</v>
      </c>
      <c r="H2474" s="147">
        <v>18.751083333333334</v>
      </c>
      <c r="I2474" s="147">
        <v>23.0625</v>
      </c>
      <c r="J2474" s="147">
        <v>26.328999999999994</v>
      </c>
      <c r="K2474" s="147">
        <v>29.594249999999999</v>
      </c>
    </row>
    <row r="2475" spans="2:11" x14ac:dyDescent="0.2">
      <c r="B2475" s="21" t="str">
        <f t="shared" si="38"/>
        <v>BurlingtonIce Accretion2100RCP4.5</v>
      </c>
      <c r="C2475" t="s">
        <v>279</v>
      </c>
      <c r="D2475" t="s">
        <v>486</v>
      </c>
      <c r="E2475" s="144" t="s">
        <v>193</v>
      </c>
      <c r="F2475" s="144">
        <v>2100</v>
      </c>
      <c r="G2475" s="147">
        <v>15.291218396161655</v>
      </c>
      <c r="H2475" s="147">
        <v>18.7165</v>
      </c>
      <c r="I2475" s="147">
        <v>23.05</v>
      </c>
      <c r="J2475" s="147">
        <v>26.328999999999994</v>
      </c>
      <c r="K2475" s="147">
        <v>29.61</v>
      </c>
    </row>
    <row r="2476" spans="2:11" x14ac:dyDescent="0.2">
      <c r="B2476" s="21" t="str">
        <f t="shared" si="38"/>
        <v>BurlingtonIce Accretion2023RCP6.0</v>
      </c>
      <c r="C2476" t="s">
        <v>279</v>
      </c>
      <c r="D2476" t="s">
        <v>486</v>
      </c>
      <c r="E2476" s="144" t="s">
        <v>192</v>
      </c>
      <c r="F2476" s="144">
        <v>2023</v>
      </c>
      <c r="G2476" s="147">
        <v>16.909060615550771</v>
      </c>
      <c r="H2476" s="147">
        <v>20.314250000000001</v>
      </c>
      <c r="I2476" s="147">
        <v>24.6</v>
      </c>
      <c r="J2476" s="147">
        <v>27.882749999999998</v>
      </c>
      <c r="K2476" s="147">
        <v>31.184999999999999</v>
      </c>
    </row>
    <row r="2477" spans="2:11" x14ac:dyDescent="0.2">
      <c r="B2477" s="21" t="str">
        <f t="shared" si="38"/>
        <v>BurlingtonIce Accretion2025RCP6.0</v>
      </c>
      <c r="C2477" t="s">
        <v>279</v>
      </c>
      <c r="D2477" t="s">
        <v>486</v>
      </c>
      <c r="E2477" s="144" t="s">
        <v>192</v>
      </c>
      <c r="F2477" s="144">
        <v>2025</v>
      </c>
      <c r="G2477" s="147">
        <v>16.859771515676911</v>
      </c>
      <c r="H2477" s="147">
        <v>20.272750000000002</v>
      </c>
      <c r="I2477" s="147">
        <v>24.570833333333333</v>
      </c>
      <c r="J2477" s="147">
        <v>27.859208333333331</v>
      </c>
      <c r="K2477" s="147">
        <v>31.163999999999998</v>
      </c>
    </row>
    <row r="2478" spans="2:11" x14ac:dyDescent="0.2">
      <c r="B2478" s="21" t="str">
        <f t="shared" si="38"/>
        <v>BurlingtonIce Accretion2030RCP6.0</v>
      </c>
      <c r="C2478" t="s">
        <v>279</v>
      </c>
      <c r="D2478" t="s">
        <v>486</v>
      </c>
      <c r="E2478" s="144" t="s">
        <v>192</v>
      </c>
      <c r="F2478" s="144">
        <v>2030</v>
      </c>
      <c r="G2478" s="147">
        <v>16.810482415803047</v>
      </c>
      <c r="H2478" s="147">
        <v>20.231249999999999</v>
      </c>
      <c r="I2478" s="147">
        <v>24.541666666666668</v>
      </c>
      <c r="J2478" s="147">
        <v>27.835666666666665</v>
      </c>
      <c r="K2478" s="147">
        <v>31.143000000000001</v>
      </c>
    </row>
    <row r="2479" spans="2:11" x14ac:dyDescent="0.2">
      <c r="B2479" s="21" t="str">
        <f t="shared" si="38"/>
        <v>BurlingtonIce Accretion2035RCP6.0</v>
      </c>
      <c r="C2479" t="s">
        <v>279</v>
      </c>
      <c r="D2479" t="s">
        <v>486</v>
      </c>
      <c r="E2479" s="144" t="s">
        <v>192</v>
      </c>
      <c r="F2479" s="144">
        <v>2035</v>
      </c>
      <c r="G2479" s="147">
        <v>16.761193315929184</v>
      </c>
      <c r="H2479" s="147">
        <v>20.18975</v>
      </c>
      <c r="I2479" s="147">
        <v>24.512500000000003</v>
      </c>
      <c r="J2479" s="147">
        <v>27.812124999999995</v>
      </c>
      <c r="K2479" s="147">
        <v>31.122</v>
      </c>
    </row>
    <row r="2480" spans="2:11" x14ac:dyDescent="0.2">
      <c r="B2480" s="21" t="str">
        <f t="shared" si="38"/>
        <v>BurlingtonIce Accretion2040RCP6.0</v>
      </c>
      <c r="C2480" t="s">
        <v>279</v>
      </c>
      <c r="D2480" t="s">
        <v>486</v>
      </c>
      <c r="E2480" s="144" t="s">
        <v>192</v>
      </c>
      <c r="F2480" s="144">
        <v>2040</v>
      </c>
      <c r="G2480" s="147">
        <v>16.711904216055324</v>
      </c>
      <c r="H2480" s="147">
        <v>20.148250000000001</v>
      </c>
      <c r="I2480" s="147">
        <v>24.483333333333334</v>
      </c>
      <c r="J2480" s="147">
        <v>27.788583333333328</v>
      </c>
      <c r="K2480" s="147">
        <v>31.100999999999999</v>
      </c>
    </row>
    <row r="2481" spans="2:11" x14ac:dyDescent="0.2">
      <c r="B2481" s="21" t="str">
        <f t="shared" si="38"/>
        <v>BurlingtonIce Accretion2045RCP6.0</v>
      </c>
      <c r="C2481" t="s">
        <v>279</v>
      </c>
      <c r="D2481" t="s">
        <v>486</v>
      </c>
      <c r="E2481" s="144" t="s">
        <v>192</v>
      </c>
      <c r="F2481" s="144">
        <v>2045</v>
      </c>
      <c r="G2481" s="147">
        <v>16.662615116181463</v>
      </c>
      <c r="H2481" s="147">
        <v>20.106749999999998</v>
      </c>
      <c r="I2481" s="147">
        <v>24.454166666666666</v>
      </c>
      <c r="J2481" s="147">
        <v>27.765041666666662</v>
      </c>
      <c r="K2481" s="147">
        <v>31.080000000000002</v>
      </c>
    </row>
    <row r="2482" spans="2:11" x14ac:dyDescent="0.2">
      <c r="B2482" s="21" t="str">
        <f t="shared" si="38"/>
        <v>BurlingtonIce Accretion2050RCP6.0</v>
      </c>
      <c r="C2482" t="s">
        <v>279</v>
      </c>
      <c r="D2482" t="s">
        <v>486</v>
      </c>
      <c r="E2482" s="144" t="s">
        <v>192</v>
      </c>
      <c r="F2482" s="144">
        <v>2050</v>
      </c>
      <c r="G2482" s="147">
        <v>16.408051412127044</v>
      </c>
      <c r="H2482" s="147">
        <v>19.837</v>
      </c>
      <c r="I2482" s="147">
        <v>24.164999999999999</v>
      </c>
      <c r="J2482" s="147">
        <v>27.458999999999996</v>
      </c>
      <c r="K2482" s="147">
        <v>30.750300000000003</v>
      </c>
    </row>
    <row r="2483" spans="2:11" x14ac:dyDescent="0.2">
      <c r="B2483" s="21" t="str">
        <f t="shared" si="38"/>
        <v>BurlingtonIce Accretion2055RCP6.0</v>
      </c>
      <c r="C2483" t="s">
        <v>279</v>
      </c>
      <c r="D2483" t="s">
        <v>486</v>
      </c>
      <c r="E2483" s="144" t="s">
        <v>192</v>
      </c>
      <c r="F2483" s="144">
        <v>2055</v>
      </c>
      <c r="G2483" s="147">
        <v>16.202776807946492</v>
      </c>
      <c r="H2483" s="147">
        <v>19.608750000000001</v>
      </c>
      <c r="I2483" s="147">
        <v>23.905000000000001</v>
      </c>
      <c r="J2483" s="147">
        <v>27.176499999999994</v>
      </c>
      <c r="K2483" s="147">
        <v>30.441600000000001</v>
      </c>
    </row>
    <row r="2484" spans="2:11" x14ac:dyDescent="0.2">
      <c r="B2484" s="21" t="str">
        <f t="shared" si="38"/>
        <v>BurlingtonIce Accretion2060RCP6.0</v>
      </c>
      <c r="C2484" t="s">
        <v>279</v>
      </c>
      <c r="D2484" t="s">
        <v>486</v>
      </c>
      <c r="E2484" s="144" t="s">
        <v>192</v>
      </c>
      <c r="F2484" s="144">
        <v>2060</v>
      </c>
      <c r="G2484" s="147">
        <v>15.997502203765936</v>
      </c>
      <c r="H2484" s="147">
        <v>19.380499999999998</v>
      </c>
      <c r="I2484" s="147">
        <v>23.645</v>
      </c>
      <c r="J2484" s="147">
        <v>26.893999999999995</v>
      </c>
      <c r="K2484" s="147">
        <v>30.132900000000003</v>
      </c>
    </row>
    <row r="2485" spans="2:11" x14ac:dyDescent="0.2">
      <c r="B2485" s="21" t="str">
        <f t="shared" si="38"/>
        <v>BurlingtonIce Accretion2065RCP6.0</v>
      </c>
      <c r="C2485" t="s">
        <v>279</v>
      </c>
      <c r="D2485" t="s">
        <v>486</v>
      </c>
      <c r="E2485" s="144" t="s">
        <v>192</v>
      </c>
      <c r="F2485" s="144">
        <v>2065</v>
      </c>
      <c r="G2485" s="147">
        <v>15.792227599585383</v>
      </c>
      <c r="H2485" s="147">
        <v>19.152249999999999</v>
      </c>
      <c r="I2485" s="147">
        <v>23.385000000000002</v>
      </c>
      <c r="J2485" s="147">
        <v>26.611499999999992</v>
      </c>
      <c r="K2485" s="147">
        <v>29.824200000000001</v>
      </c>
    </row>
    <row r="2486" spans="2:11" x14ac:dyDescent="0.2">
      <c r="B2486" s="21" t="str">
        <f t="shared" si="38"/>
        <v>BurlingtonIce Accretion2070RCP6.0</v>
      </c>
      <c r="C2486" t="s">
        <v>279</v>
      </c>
      <c r="D2486" t="s">
        <v>486</v>
      </c>
      <c r="E2486" s="144" t="s">
        <v>192</v>
      </c>
      <c r="F2486" s="144">
        <v>2070</v>
      </c>
      <c r="G2486" s="147">
        <v>15.586952995404829</v>
      </c>
      <c r="H2486" s="147">
        <v>18.923999999999999</v>
      </c>
      <c r="I2486" s="147">
        <v>23.125</v>
      </c>
      <c r="J2486" s="147">
        <v>26.328999999999994</v>
      </c>
      <c r="K2486" s="147">
        <v>29.515500000000003</v>
      </c>
    </row>
    <row r="2487" spans="2:11" x14ac:dyDescent="0.2">
      <c r="B2487" s="21" t="str">
        <f t="shared" si="38"/>
        <v>BurlingtonIce Accretion2075RCP6.0</v>
      </c>
      <c r="C2487" t="s">
        <v>279</v>
      </c>
      <c r="D2487" t="s">
        <v>486</v>
      </c>
      <c r="E2487" s="144" t="s">
        <v>192</v>
      </c>
      <c r="F2487" s="144">
        <v>2075</v>
      </c>
      <c r="G2487" s="147">
        <v>15.513019345594035</v>
      </c>
      <c r="H2487" s="147">
        <v>18.872125</v>
      </c>
      <c r="I2487" s="147">
        <v>23.106249999999999</v>
      </c>
      <c r="J2487" s="147">
        <v>26.328999999999994</v>
      </c>
      <c r="K2487" s="147">
        <v>29.539125000000002</v>
      </c>
    </row>
    <row r="2488" spans="2:11" x14ac:dyDescent="0.2">
      <c r="B2488" s="21" t="str">
        <f t="shared" si="38"/>
        <v>BurlingtonIce Accretion2080RCP6.0</v>
      </c>
      <c r="C2488" t="s">
        <v>279</v>
      </c>
      <c r="D2488" t="s">
        <v>486</v>
      </c>
      <c r="E2488" s="144" t="s">
        <v>192</v>
      </c>
      <c r="F2488" s="144">
        <v>2080</v>
      </c>
      <c r="G2488" s="147">
        <v>15.439085695783241</v>
      </c>
      <c r="H2488" s="147">
        <v>18.820250000000001</v>
      </c>
      <c r="I2488" s="147">
        <v>23.087499999999999</v>
      </c>
      <c r="J2488" s="147">
        <v>26.328999999999994</v>
      </c>
      <c r="K2488" s="147">
        <v>29.562750000000001</v>
      </c>
    </row>
    <row r="2489" spans="2:11" x14ac:dyDescent="0.2">
      <c r="B2489" s="21" t="str">
        <f t="shared" si="38"/>
        <v>BurlingtonIce Accretion2085RCP6.0</v>
      </c>
      <c r="C2489" t="s">
        <v>279</v>
      </c>
      <c r="D2489" t="s">
        <v>486</v>
      </c>
      <c r="E2489" s="144" t="s">
        <v>192</v>
      </c>
      <c r="F2489" s="144">
        <v>2085</v>
      </c>
      <c r="G2489" s="147">
        <v>15.365152045972449</v>
      </c>
      <c r="H2489" s="147">
        <v>18.768374999999999</v>
      </c>
      <c r="I2489" s="147">
        <v>23.068750000000001</v>
      </c>
      <c r="J2489" s="147">
        <v>26.328999999999994</v>
      </c>
      <c r="K2489" s="147">
        <v>29.586375</v>
      </c>
    </row>
    <row r="2490" spans="2:11" x14ac:dyDescent="0.2">
      <c r="B2490" s="21" t="str">
        <f t="shared" si="38"/>
        <v>BurlingtonIce Accretion2090RCP6.0</v>
      </c>
      <c r="C2490" t="s">
        <v>279</v>
      </c>
      <c r="D2490" t="s">
        <v>486</v>
      </c>
      <c r="E2490" s="144" t="s">
        <v>192</v>
      </c>
      <c r="F2490" s="144">
        <v>2090</v>
      </c>
      <c r="G2490" s="147">
        <v>14.931697902964073</v>
      </c>
      <c r="H2490" s="147">
        <v>18.343</v>
      </c>
      <c r="I2490" s="147">
        <v>22.641666666666666</v>
      </c>
      <c r="J2490" s="147">
        <v>25.905249999999995</v>
      </c>
      <c r="K2490" s="147">
        <v>29.1585</v>
      </c>
    </row>
    <row r="2491" spans="2:11" x14ac:dyDescent="0.2">
      <c r="B2491" s="21" t="str">
        <f t="shared" si="38"/>
        <v>BurlingtonIce Accretion2095RCP6.0</v>
      </c>
      <c r="C2491" t="s">
        <v>279</v>
      </c>
      <c r="D2491" t="s">
        <v>486</v>
      </c>
      <c r="E2491" s="144" t="s">
        <v>192</v>
      </c>
      <c r="F2491" s="144">
        <v>2095</v>
      </c>
      <c r="G2491" s="147">
        <v>14.572177409766493</v>
      </c>
      <c r="H2491" s="147">
        <v>17.9695</v>
      </c>
      <c r="I2491" s="147">
        <v>22.233333333333334</v>
      </c>
      <c r="J2491" s="147">
        <v>25.481499999999997</v>
      </c>
      <c r="K2491" s="147">
        <v>28.707000000000001</v>
      </c>
    </row>
    <row r="2492" spans="2:11" x14ac:dyDescent="0.2">
      <c r="B2492" s="21" t="str">
        <f t="shared" si="38"/>
        <v>BurlingtonIce Accretion2100RCP6.0</v>
      </c>
      <c r="C2492" t="s">
        <v>279</v>
      </c>
      <c r="D2492" t="s">
        <v>486</v>
      </c>
      <c r="E2492" s="144" t="s">
        <v>192</v>
      </c>
      <c r="F2492" s="144">
        <v>2100</v>
      </c>
      <c r="G2492" s="147">
        <v>14.212656916568911</v>
      </c>
      <c r="H2492" s="147">
        <v>17.596</v>
      </c>
      <c r="I2492" s="147">
        <v>21.824999999999999</v>
      </c>
      <c r="J2492" s="147">
        <v>25.057749999999999</v>
      </c>
      <c r="K2492" s="147">
        <v>28.255500000000001</v>
      </c>
    </row>
    <row r="2493" spans="2:11" x14ac:dyDescent="0.2">
      <c r="B2493" s="21" t="str">
        <f t="shared" si="38"/>
        <v>BurlingtonIce Accretion2023RCP8.5</v>
      </c>
      <c r="C2493" t="s">
        <v>279</v>
      </c>
      <c r="D2493" t="s">
        <v>486</v>
      </c>
      <c r="E2493" s="144" t="s">
        <v>191</v>
      </c>
      <c r="F2493" s="144">
        <v>2023</v>
      </c>
      <c r="G2493" s="147">
        <v>16.909060615550771</v>
      </c>
      <c r="H2493" s="147">
        <v>20.314250000000001</v>
      </c>
      <c r="I2493" s="147">
        <v>24.6</v>
      </c>
      <c r="J2493" s="147">
        <v>27.882749999999998</v>
      </c>
      <c r="K2493" s="147">
        <v>31.184999999999999</v>
      </c>
    </row>
    <row r="2494" spans="2:11" x14ac:dyDescent="0.2">
      <c r="B2494" s="21" t="str">
        <f t="shared" si="38"/>
        <v>BurlingtonIce Accretion2025RCP8.5</v>
      </c>
      <c r="C2494" t="s">
        <v>279</v>
      </c>
      <c r="D2494" t="s">
        <v>486</v>
      </c>
      <c r="E2494" s="144" t="s">
        <v>191</v>
      </c>
      <c r="F2494" s="144">
        <v>2025</v>
      </c>
      <c r="G2494" s="147">
        <v>16.810482415803047</v>
      </c>
      <c r="H2494" s="147">
        <v>20.231249999999999</v>
      </c>
      <c r="I2494" s="147">
        <v>24.541666666666668</v>
      </c>
      <c r="J2494" s="147">
        <v>27.835666666666665</v>
      </c>
      <c r="K2494" s="147">
        <v>31.143000000000001</v>
      </c>
    </row>
    <row r="2495" spans="2:11" x14ac:dyDescent="0.2">
      <c r="B2495" s="21" t="str">
        <f t="shared" si="38"/>
        <v>BurlingtonIce Accretion2030RCP8.5</v>
      </c>
      <c r="C2495" t="s">
        <v>279</v>
      </c>
      <c r="D2495" t="s">
        <v>486</v>
      </c>
      <c r="E2495" s="144" t="s">
        <v>191</v>
      </c>
      <c r="F2495" s="144">
        <v>2030</v>
      </c>
      <c r="G2495" s="147">
        <v>16.711904216055324</v>
      </c>
      <c r="H2495" s="147">
        <v>20.148250000000001</v>
      </c>
      <c r="I2495" s="147">
        <v>24.483333333333334</v>
      </c>
      <c r="J2495" s="147">
        <v>27.788583333333328</v>
      </c>
      <c r="K2495" s="147">
        <v>31.100999999999999</v>
      </c>
    </row>
    <row r="2496" spans="2:11" x14ac:dyDescent="0.2">
      <c r="B2496" s="21" t="str">
        <f t="shared" si="38"/>
        <v>BurlingtonIce Accretion2035RCP8.5</v>
      </c>
      <c r="C2496" t="s">
        <v>279</v>
      </c>
      <c r="D2496" t="s">
        <v>486</v>
      </c>
      <c r="E2496" s="144" t="s">
        <v>191</v>
      </c>
      <c r="F2496" s="144">
        <v>2035</v>
      </c>
      <c r="G2496" s="147">
        <v>16.6133260163076</v>
      </c>
      <c r="H2496" s="147">
        <v>20.065249999999999</v>
      </c>
      <c r="I2496" s="147">
        <v>24.425000000000001</v>
      </c>
      <c r="J2496" s="147">
        <v>27.741499999999995</v>
      </c>
      <c r="K2496" s="147">
        <v>31.059000000000001</v>
      </c>
    </row>
    <row r="2497" spans="2:11" x14ac:dyDescent="0.2">
      <c r="B2497" s="21" t="str">
        <f t="shared" si="38"/>
        <v>BurlingtonIce Accretion2040RCP8.5</v>
      </c>
      <c r="C2497" t="s">
        <v>279</v>
      </c>
      <c r="D2497" t="s">
        <v>486</v>
      </c>
      <c r="E2497" s="144" t="s">
        <v>191</v>
      </c>
      <c r="F2497" s="144">
        <v>2040</v>
      </c>
      <c r="G2497" s="147">
        <v>16.271201676006676</v>
      </c>
      <c r="H2497" s="147">
        <v>19.684833333333334</v>
      </c>
      <c r="I2497" s="147">
        <v>23.991666666666667</v>
      </c>
      <c r="J2497" s="147">
        <v>27.27066666666666</v>
      </c>
      <c r="K2497" s="147">
        <v>30.544500000000003</v>
      </c>
    </row>
    <row r="2498" spans="2:11" x14ac:dyDescent="0.2">
      <c r="B2498" s="21" t="str">
        <f t="shared" si="38"/>
        <v>BurlingtonIce Accretion2045RCP8.5</v>
      </c>
      <c r="C2498" t="s">
        <v>279</v>
      </c>
      <c r="D2498" t="s">
        <v>486</v>
      </c>
      <c r="E2498" s="144" t="s">
        <v>191</v>
      </c>
      <c r="F2498" s="144">
        <v>2045</v>
      </c>
      <c r="G2498" s="147">
        <v>15.929077335705752</v>
      </c>
      <c r="H2498" s="147">
        <v>19.304416666666665</v>
      </c>
      <c r="I2498" s="147">
        <v>23.558333333333334</v>
      </c>
      <c r="J2498" s="147">
        <v>26.799833333333329</v>
      </c>
      <c r="K2498" s="147">
        <v>30.03</v>
      </c>
    </row>
    <row r="2499" spans="2:11" x14ac:dyDescent="0.2">
      <c r="B2499" s="21" t="str">
        <f t="shared" si="38"/>
        <v>BurlingtonIce Accretion2050RCP8.5</v>
      </c>
      <c r="C2499" t="s">
        <v>279</v>
      </c>
      <c r="D2499" t="s">
        <v>486</v>
      </c>
      <c r="E2499" s="144" t="s">
        <v>191</v>
      </c>
      <c r="F2499" s="144">
        <v>2050</v>
      </c>
      <c r="G2499" s="147">
        <v>15.488374795657105</v>
      </c>
      <c r="H2499" s="147">
        <v>18.854833333333332</v>
      </c>
      <c r="I2499" s="147">
        <v>23.1</v>
      </c>
      <c r="J2499" s="147">
        <v>26.328999999999994</v>
      </c>
      <c r="K2499" s="147">
        <v>29.547000000000001</v>
      </c>
    </row>
    <row r="2500" spans="2:11" x14ac:dyDescent="0.2">
      <c r="B2500" s="21" t="str">
        <f t="shared" si="38"/>
        <v>BurlingtonIce Accretion2055RCP8.5</v>
      </c>
      <c r="C2500" t="s">
        <v>279</v>
      </c>
      <c r="D2500" t="s">
        <v>486</v>
      </c>
      <c r="E2500" s="144" t="s">
        <v>191</v>
      </c>
      <c r="F2500" s="144">
        <v>2055</v>
      </c>
      <c r="G2500" s="147">
        <v>15.389796595909379</v>
      </c>
      <c r="H2500" s="147">
        <v>18.785666666666668</v>
      </c>
      <c r="I2500" s="147">
        <v>23.074999999999999</v>
      </c>
      <c r="J2500" s="147">
        <v>26.328999999999994</v>
      </c>
      <c r="K2500" s="147">
        <v>29.578500000000002</v>
      </c>
    </row>
    <row r="2501" spans="2:11" x14ac:dyDescent="0.2">
      <c r="B2501" s="21" t="str">
        <f t="shared" si="38"/>
        <v>BurlingtonIce Accretion2060RCP8.5</v>
      </c>
      <c r="C2501" t="s">
        <v>279</v>
      </c>
      <c r="D2501" t="s">
        <v>486</v>
      </c>
      <c r="E2501" s="144" t="s">
        <v>191</v>
      </c>
      <c r="F2501" s="144">
        <v>2060</v>
      </c>
      <c r="G2501" s="147">
        <v>14.931697902964073</v>
      </c>
      <c r="H2501" s="147">
        <v>18.343</v>
      </c>
      <c r="I2501" s="147">
        <v>22.641666666666666</v>
      </c>
      <c r="J2501" s="147">
        <v>25.905249999999995</v>
      </c>
      <c r="K2501" s="147">
        <v>29.1585</v>
      </c>
    </row>
    <row r="2502" spans="2:11" x14ac:dyDescent="0.2">
      <c r="B2502" s="21" t="str">
        <f t="shared" si="38"/>
        <v>BurlingtonIce Accretion2065RCP8.5</v>
      </c>
      <c r="C2502" t="s">
        <v>279</v>
      </c>
      <c r="D2502" t="s">
        <v>486</v>
      </c>
      <c r="E2502" s="144" t="s">
        <v>191</v>
      </c>
      <c r="F2502" s="144">
        <v>2065</v>
      </c>
      <c r="G2502" s="147">
        <v>14.572177409766493</v>
      </c>
      <c r="H2502" s="147">
        <v>17.9695</v>
      </c>
      <c r="I2502" s="147">
        <v>22.233333333333334</v>
      </c>
      <c r="J2502" s="147">
        <v>25.481499999999997</v>
      </c>
      <c r="K2502" s="147">
        <v>28.707000000000001</v>
      </c>
    </row>
    <row r="2503" spans="2:11" x14ac:dyDescent="0.2">
      <c r="B2503" s="21" t="str">
        <f t="shared" si="38"/>
        <v>BurlingtonIce Accretion2070RCP8.5</v>
      </c>
      <c r="C2503" t="s">
        <v>279</v>
      </c>
      <c r="D2503" t="s">
        <v>486</v>
      </c>
      <c r="E2503" s="144" t="s">
        <v>191</v>
      </c>
      <c r="F2503" s="144">
        <v>2070</v>
      </c>
      <c r="G2503" s="147">
        <v>13.812545399945796</v>
      </c>
      <c r="H2503" s="147">
        <v>17.146416666666667</v>
      </c>
      <c r="I2503" s="147">
        <v>21.324999999999999</v>
      </c>
      <c r="J2503" s="147">
        <v>24.502166666666664</v>
      </c>
      <c r="K2503" s="147">
        <v>27.657</v>
      </c>
    </row>
    <row r="2504" spans="2:11" x14ac:dyDescent="0.2">
      <c r="B2504" s="21" t="str">
        <f t="shared" si="38"/>
        <v>BurlingtonIce Accretion2075RCP8.5</v>
      </c>
      <c r="C2504" t="s">
        <v>279</v>
      </c>
      <c r="D2504" t="s">
        <v>486</v>
      </c>
      <c r="E2504" s="144" t="s">
        <v>191</v>
      </c>
      <c r="F2504" s="144">
        <v>2075</v>
      </c>
      <c r="G2504" s="147">
        <v>13.412433883322681</v>
      </c>
      <c r="H2504" s="147">
        <v>16.696833333333334</v>
      </c>
      <c r="I2504" s="147">
        <v>20.824999999999999</v>
      </c>
      <c r="J2504" s="147">
        <v>23.946583333333333</v>
      </c>
      <c r="K2504" s="147">
        <v>27.058499999999999</v>
      </c>
    </row>
    <row r="2505" spans="2:11" x14ac:dyDescent="0.2">
      <c r="B2505" s="21" t="str">
        <f t="shared" si="38"/>
        <v>BurlingtonIce Accretion2080RCP8.5</v>
      </c>
      <c r="C2505" t="s">
        <v>279</v>
      </c>
      <c r="D2505" t="s">
        <v>486</v>
      </c>
      <c r="E2505" s="144" t="s">
        <v>191</v>
      </c>
      <c r="F2505" s="144">
        <v>2080</v>
      </c>
      <c r="G2505" s="147">
        <v>13.012322366699566</v>
      </c>
      <c r="H2505" s="147">
        <v>16.247250000000001</v>
      </c>
      <c r="I2505" s="147">
        <v>20.324999999999999</v>
      </c>
      <c r="J2505" s="147">
        <v>23.390999999999998</v>
      </c>
      <c r="K2505" s="147">
        <v>26.459999999999997</v>
      </c>
    </row>
    <row r="2506" spans="2:11" x14ac:dyDescent="0.2">
      <c r="B2506" s="21" t="str">
        <f t="shared" si="38"/>
        <v>BurlingtonIce Accretion2085RCP8.5</v>
      </c>
      <c r="C2506" t="s">
        <v>279</v>
      </c>
      <c r="D2506" t="s">
        <v>486</v>
      </c>
      <c r="E2506" s="144" t="s">
        <v>191</v>
      </c>
      <c r="F2506" s="144">
        <v>2085</v>
      </c>
      <c r="G2506" s="147">
        <v>12.133816645418378</v>
      </c>
      <c r="H2506" s="147">
        <v>15.199375</v>
      </c>
      <c r="I2506" s="147">
        <v>19.0625</v>
      </c>
      <c r="J2506" s="147">
        <v>21.978499999999997</v>
      </c>
      <c r="K2506" s="147">
        <v>24.884999999999998</v>
      </c>
    </row>
    <row r="2507" spans="2:11" x14ac:dyDescent="0.2">
      <c r="B2507" s="21" t="str">
        <f t="shared" si="38"/>
        <v>BurlingtonIce Accretion2090RCP8.5</v>
      </c>
      <c r="C2507" t="s">
        <v>279</v>
      </c>
      <c r="D2507" t="s">
        <v>486</v>
      </c>
      <c r="E2507" s="144" t="s">
        <v>191</v>
      </c>
      <c r="F2507" s="144">
        <v>2090</v>
      </c>
      <c r="G2507" s="147">
        <v>11.255310924137191</v>
      </c>
      <c r="H2507" s="147">
        <v>14.151499999999999</v>
      </c>
      <c r="I2507" s="147">
        <v>17.8</v>
      </c>
      <c r="J2507" s="147">
        <v>20.565999999999995</v>
      </c>
      <c r="K2507" s="147">
        <v>23.31</v>
      </c>
    </row>
    <row r="2508" spans="2:11" x14ac:dyDescent="0.2">
      <c r="B2508" s="21" t="str">
        <f t="shared" ref="B2508:B2571" si="39">C2508&amp;D2508&amp;F2508&amp;E2508</f>
        <v>BurlingtonIce Accretion2095RCP8.5</v>
      </c>
      <c r="C2508" t="s">
        <v>279</v>
      </c>
      <c r="D2508" t="s">
        <v>486</v>
      </c>
      <c r="E2508" s="144" t="s">
        <v>191</v>
      </c>
      <c r="F2508" s="144">
        <v>2095</v>
      </c>
      <c r="G2508" s="147">
        <v>11.255310924137191</v>
      </c>
      <c r="H2508" s="147">
        <v>14.151499999999999</v>
      </c>
      <c r="I2508" s="147">
        <v>17.8</v>
      </c>
      <c r="J2508" s="147">
        <v>20.565999999999995</v>
      </c>
      <c r="K2508" s="147">
        <v>23.31</v>
      </c>
    </row>
    <row r="2509" spans="2:11" x14ac:dyDescent="0.2">
      <c r="B2509" s="21" t="str">
        <f t="shared" si="39"/>
        <v>BurlingtonIce Accretion2100RCP8.5</v>
      </c>
      <c r="C2509" t="s">
        <v>279</v>
      </c>
      <c r="D2509" t="s">
        <v>486</v>
      </c>
      <c r="E2509" s="144" t="s">
        <v>191</v>
      </c>
      <c r="F2509" s="144">
        <v>2100</v>
      </c>
      <c r="G2509" s="147">
        <v>11.255310924137191</v>
      </c>
      <c r="H2509" s="147">
        <v>14.151499999999999</v>
      </c>
      <c r="I2509" s="147">
        <v>17.8</v>
      </c>
      <c r="J2509" s="147">
        <v>20.565999999999995</v>
      </c>
      <c r="K2509" s="147">
        <v>23.31</v>
      </c>
    </row>
    <row r="2510" spans="2:11" x14ac:dyDescent="0.2">
      <c r="B2510" s="21" t="str">
        <f t="shared" si="39"/>
        <v>BurlingtonWind2023RCP4.5</v>
      </c>
      <c r="C2510" t="s">
        <v>279</v>
      </c>
      <c r="D2510" t="s">
        <v>1</v>
      </c>
      <c r="E2510" s="144" t="s">
        <v>193</v>
      </c>
      <c r="F2510" s="144">
        <v>2023</v>
      </c>
      <c r="G2510" s="147">
        <v>81.565068129061359</v>
      </c>
      <c r="H2510" s="147">
        <v>87.900810000000007</v>
      </c>
      <c r="I2510" s="147">
        <v>94.582799999999992</v>
      </c>
      <c r="J2510" s="147">
        <v>101.25388600000001</v>
      </c>
      <c r="K2510" s="147">
        <v>107.92083600000001</v>
      </c>
    </row>
    <row r="2511" spans="2:11" x14ac:dyDescent="0.2">
      <c r="B2511" s="21" t="str">
        <f t="shared" si="39"/>
        <v>BurlingtonWind2025RCP4.5</v>
      </c>
      <c r="C2511" t="s">
        <v>279</v>
      </c>
      <c r="D2511" t="s">
        <v>1</v>
      </c>
      <c r="E2511" s="144" t="s">
        <v>193</v>
      </c>
      <c r="F2511" s="144">
        <v>2025</v>
      </c>
      <c r="G2511" s="147">
        <v>81.594829490039885</v>
      </c>
      <c r="H2511" s="147">
        <v>87.944520000000011</v>
      </c>
      <c r="I2511" s="147">
        <v>94.645466666666664</v>
      </c>
      <c r="J2511" s="147">
        <v>101.33267366666668</v>
      </c>
      <c r="K2511" s="147">
        <v>108.015494</v>
      </c>
    </row>
    <row r="2512" spans="2:11" x14ac:dyDescent="0.2">
      <c r="B2512" s="21" t="str">
        <f t="shared" si="39"/>
        <v>BurlingtonWind2030RCP4.5</v>
      </c>
      <c r="C2512" t="s">
        <v>279</v>
      </c>
      <c r="D2512" t="s">
        <v>1</v>
      </c>
      <c r="E2512" s="144" t="s">
        <v>193</v>
      </c>
      <c r="F2512" s="144">
        <v>2030</v>
      </c>
      <c r="G2512" s="147">
        <v>81.624590851018425</v>
      </c>
      <c r="H2512" s="147">
        <v>87.988230000000001</v>
      </c>
      <c r="I2512" s="147">
        <v>94.708133333333322</v>
      </c>
      <c r="J2512" s="147">
        <v>101.41146133333335</v>
      </c>
      <c r="K2512" s="147">
        <v>108.110152</v>
      </c>
    </row>
    <row r="2513" spans="2:11" x14ac:dyDescent="0.2">
      <c r="B2513" s="21" t="str">
        <f t="shared" si="39"/>
        <v>BurlingtonWind2035RCP4.5</v>
      </c>
      <c r="C2513" t="s">
        <v>279</v>
      </c>
      <c r="D2513" t="s">
        <v>1</v>
      </c>
      <c r="E2513" s="144" t="s">
        <v>193</v>
      </c>
      <c r="F2513" s="144">
        <v>2035</v>
      </c>
      <c r="G2513" s="147">
        <v>81.654352211996951</v>
      </c>
      <c r="H2513" s="147">
        <v>88.031939999999992</v>
      </c>
      <c r="I2513" s="147">
        <v>94.770799999999994</v>
      </c>
      <c r="J2513" s="147">
        <v>101.49024900000001</v>
      </c>
      <c r="K2513" s="147">
        <v>108.20481000000001</v>
      </c>
    </row>
    <row r="2514" spans="2:11" x14ac:dyDescent="0.2">
      <c r="B2514" s="21" t="str">
        <f t="shared" si="39"/>
        <v>BurlingtonWind2040RCP4.5</v>
      </c>
      <c r="C2514" t="s">
        <v>279</v>
      </c>
      <c r="D2514" t="s">
        <v>1</v>
      </c>
      <c r="E2514" s="144" t="s">
        <v>193</v>
      </c>
      <c r="F2514" s="144">
        <v>2040</v>
      </c>
      <c r="G2514" s="147">
        <v>81.684113572975477</v>
      </c>
      <c r="H2514" s="147">
        <v>88.075649999999996</v>
      </c>
      <c r="I2514" s="147">
        <v>94.833466666666666</v>
      </c>
      <c r="J2514" s="147">
        <v>101.56903666666668</v>
      </c>
      <c r="K2514" s="147">
        <v>108.299468</v>
      </c>
    </row>
    <row r="2515" spans="2:11" x14ac:dyDescent="0.2">
      <c r="B2515" s="21" t="str">
        <f t="shared" si="39"/>
        <v>BurlingtonWind2045RCP4.5</v>
      </c>
      <c r="C2515" t="s">
        <v>279</v>
      </c>
      <c r="D2515" t="s">
        <v>1</v>
      </c>
      <c r="E2515" s="144" t="s">
        <v>193</v>
      </c>
      <c r="F2515" s="144">
        <v>2045</v>
      </c>
      <c r="G2515" s="147">
        <v>81.713874933954017</v>
      </c>
      <c r="H2515" s="147">
        <v>88.11936</v>
      </c>
      <c r="I2515" s="147">
        <v>94.896133333333324</v>
      </c>
      <c r="J2515" s="147">
        <v>101.64782433333335</v>
      </c>
      <c r="K2515" s="147">
        <v>108.394126</v>
      </c>
    </row>
    <row r="2516" spans="2:11" x14ac:dyDescent="0.2">
      <c r="B2516" s="21" t="str">
        <f t="shared" si="39"/>
        <v>BurlingtonWind2050RCP4.5</v>
      </c>
      <c r="C2516" t="s">
        <v>279</v>
      </c>
      <c r="D2516" t="s">
        <v>1</v>
      </c>
      <c r="E2516" s="144" t="s">
        <v>193</v>
      </c>
      <c r="F2516" s="144">
        <v>2050</v>
      </c>
      <c r="G2516" s="147">
        <v>81.80857017343115</v>
      </c>
      <c r="H2516" s="147">
        <v>88.241747999999987</v>
      </c>
      <c r="I2516" s="147">
        <v>95.054680000000005</v>
      </c>
      <c r="J2516" s="147">
        <v>101.83725000000001</v>
      </c>
      <c r="K2516" s="147">
        <v>108.6152328</v>
      </c>
    </row>
    <row r="2517" spans="2:11" x14ac:dyDescent="0.2">
      <c r="B2517" s="21" t="str">
        <f t="shared" si="39"/>
        <v>BurlingtonWind2055RCP4.5</v>
      </c>
      <c r="C2517" t="s">
        <v>279</v>
      </c>
      <c r="D2517" t="s">
        <v>1</v>
      </c>
      <c r="E2517" s="144" t="s">
        <v>193</v>
      </c>
      <c r="F2517" s="144">
        <v>2055</v>
      </c>
      <c r="G2517" s="147">
        <v>81.873504051929757</v>
      </c>
      <c r="H2517" s="147">
        <v>88.320425999999983</v>
      </c>
      <c r="I2517" s="147">
        <v>95.150559999999999</v>
      </c>
      <c r="J2517" s="147">
        <v>101.94788800000001</v>
      </c>
      <c r="K2517" s="147">
        <v>108.74168159999999</v>
      </c>
    </row>
    <row r="2518" spans="2:11" x14ac:dyDescent="0.2">
      <c r="B2518" s="21" t="str">
        <f t="shared" si="39"/>
        <v>BurlingtonWind2060RCP4.5</v>
      </c>
      <c r="C2518" t="s">
        <v>279</v>
      </c>
      <c r="D2518" t="s">
        <v>1</v>
      </c>
      <c r="E2518" s="144" t="s">
        <v>193</v>
      </c>
      <c r="F2518" s="144">
        <v>2060</v>
      </c>
      <c r="G2518" s="147">
        <v>81.938437930428364</v>
      </c>
      <c r="H2518" s="147">
        <v>88.399103999999994</v>
      </c>
      <c r="I2518" s="147">
        <v>95.246440000000007</v>
      </c>
      <c r="J2518" s="147">
        <v>102.05852600000001</v>
      </c>
      <c r="K2518" s="147">
        <v>108.8681304</v>
      </c>
    </row>
    <row r="2519" spans="2:11" x14ac:dyDescent="0.2">
      <c r="B2519" s="21" t="str">
        <f t="shared" si="39"/>
        <v>BurlingtonWind2065RCP4.5</v>
      </c>
      <c r="C2519" t="s">
        <v>279</v>
      </c>
      <c r="D2519" t="s">
        <v>1</v>
      </c>
      <c r="E2519" s="144" t="s">
        <v>193</v>
      </c>
      <c r="F2519" s="144">
        <v>2065</v>
      </c>
      <c r="G2519" s="147">
        <v>82.003371808926971</v>
      </c>
      <c r="H2519" s="147">
        <v>88.477781999999991</v>
      </c>
      <c r="I2519" s="147">
        <v>95.342320000000001</v>
      </c>
      <c r="J2519" s="147">
        <v>102.16916400000001</v>
      </c>
      <c r="K2519" s="147">
        <v>108.99457919999999</v>
      </c>
    </row>
    <row r="2520" spans="2:11" x14ac:dyDescent="0.2">
      <c r="B2520" s="21" t="str">
        <f t="shared" si="39"/>
        <v>BurlingtonWind2070RCP4.5</v>
      </c>
      <c r="C2520" t="s">
        <v>279</v>
      </c>
      <c r="D2520" t="s">
        <v>1</v>
      </c>
      <c r="E2520" s="144" t="s">
        <v>193</v>
      </c>
      <c r="F2520" s="144">
        <v>2070</v>
      </c>
      <c r="G2520" s="147">
        <v>82.068305687425578</v>
      </c>
      <c r="H2520" s="147">
        <v>88.556459999999987</v>
      </c>
      <c r="I2520" s="147">
        <v>95.438200000000009</v>
      </c>
      <c r="J2520" s="147">
        <v>102.279802</v>
      </c>
      <c r="K2520" s="147">
        <v>109.121028</v>
      </c>
    </row>
    <row r="2521" spans="2:11" x14ac:dyDescent="0.2">
      <c r="B2521" s="21" t="str">
        <f t="shared" si="39"/>
        <v>BurlingtonWind2075RCP4.5</v>
      </c>
      <c r="C2521" t="s">
        <v>279</v>
      </c>
      <c r="D2521" t="s">
        <v>1</v>
      </c>
      <c r="E2521" s="144" t="s">
        <v>193</v>
      </c>
      <c r="F2521" s="144">
        <v>2075</v>
      </c>
      <c r="G2521" s="147">
        <v>82.157589770361156</v>
      </c>
      <c r="H2521" s="147">
        <v>88.681761999999992</v>
      </c>
      <c r="I2521" s="147">
        <v>95.608966666666674</v>
      </c>
      <c r="J2521" s="147">
        <v>102.48766733333335</v>
      </c>
      <c r="K2521" s="147">
        <v>109.36749599999999</v>
      </c>
    </row>
    <row r="2522" spans="2:11" x14ac:dyDescent="0.2">
      <c r="B2522" s="21" t="str">
        <f t="shared" si="39"/>
        <v>BurlingtonWind2080RCP4.5</v>
      </c>
      <c r="C2522" t="s">
        <v>279</v>
      </c>
      <c r="D2522" t="s">
        <v>1</v>
      </c>
      <c r="E2522" s="144" t="s">
        <v>193</v>
      </c>
      <c r="F2522" s="144">
        <v>2080</v>
      </c>
      <c r="G2522" s="147">
        <v>82.246873853296748</v>
      </c>
      <c r="H2522" s="147">
        <v>88.807063999999997</v>
      </c>
      <c r="I2522" s="147">
        <v>95.77973333333334</v>
      </c>
      <c r="J2522" s="147">
        <v>102.69553266666668</v>
      </c>
      <c r="K2522" s="147">
        <v>109.613964</v>
      </c>
    </row>
    <row r="2523" spans="2:11" x14ac:dyDescent="0.2">
      <c r="B2523" s="21" t="str">
        <f t="shared" si="39"/>
        <v>BurlingtonWind2085RCP4.5</v>
      </c>
      <c r="C2523" t="s">
        <v>279</v>
      </c>
      <c r="D2523" t="s">
        <v>1</v>
      </c>
      <c r="E2523" s="144" t="s">
        <v>193</v>
      </c>
      <c r="F2523" s="144">
        <v>2085</v>
      </c>
      <c r="G2523" s="147">
        <v>82.336157936232325</v>
      </c>
      <c r="H2523" s="147">
        <v>88.932366000000002</v>
      </c>
      <c r="I2523" s="147">
        <v>95.950500000000005</v>
      </c>
      <c r="J2523" s="147">
        <v>102.90339800000001</v>
      </c>
      <c r="K2523" s="147">
        <v>109.860432</v>
      </c>
    </row>
    <row r="2524" spans="2:11" x14ac:dyDescent="0.2">
      <c r="B2524" s="21" t="str">
        <f t="shared" si="39"/>
        <v>BurlingtonWind2090RCP4.5</v>
      </c>
      <c r="C2524" t="s">
        <v>279</v>
      </c>
      <c r="D2524" t="s">
        <v>1</v>
      </c>
      <c r="E2524" s="144" t="s">
        <v>193</v>
      </c>
      <c r="F2524" s="144">
        <v>2090</v>
      </c>
      <c r="G2524" s="147">
        <v>82.425442019167903</v>
      </c>
      <c r="H2524" s="147">
        <v>89.057667999999993</v>
      </c>
      <c r="I2524" s="147">
        <v>96.121266666666671</v>
      </c>
      <c r="J2524" s="147">
        <v>103.11126333333335</v>
      </c>
      <c r="K2524" s="147">
        <v>110.1069</v>
      </c>
    </row>
    <row r="2525" spans="2:11" x14ac:dyDescent="0.2">
      <c r="B2525" s="21" t="str">
        <f t="shared" si="39"/>
        <v>BurlingtonWind2095RCP4.5</v>
      </c>
      <c r="C2525" t="s">
        <v>279</v>
      </c>
      <c r="D2525" t="s">
        <v>1</v>
      </c>
      <c r="E2525" s="144" t="s">
        <v>193</v>
      </c>
      <c r="F2525" s="144">
        <v>2095</v>
      </c>
      <c r="G2525" s="147">
        <v>82.514726102103495</v>
      </c>
      <c r="H2525" s="147">
        <v>89.182969999999997</v>
      </c>
      <c r="I2525" s="147">
        <v>96.292033333333336</v>
      </c>
      <c r="J2525" s="147">
        <v>103.3191286666667</v>
      </c>
      <c r="K2525" s="147">
        <v>110.35336799999999</v>
      </c>
    </row>
    <row r="2526" spans="2:11" x14ac:dyDescent="0.2">
      <c r="B2526" s="21" t="str">
        <f t="shared" si="39"/>
        <v>BurlingtonWind2100RCP4.5</v>
      </c>
      <c r="C2526" t="s">
        <v>279</v>
      </c>
      <c r="D2526" t="s">
        <v>1</v>
      </c>
      <c r="E2526" s="144" t="s">
        <v>193</v>
      </c>
      <c r="F2526" s="144">
        <v>2100</v>
      </c>
      <c r="G2526" s="147">
        <v>82.604010185039073</v>
      </c>
      <c r="H2526" s="147">
        <v>89.308272000000002</v>
      </c>
      <c r="I2526" s="147">
        <v>96.462800000000001</v>
      </c>
      <c r="J2526" s="147">
        <v>103.52699400000003</v>
      </c>
      <c r="K2526" s="147">
        <v>110.599836</v>
      </c>
    </row>
    <row r="2527" spans="2:11" x14ac:dyDescent="0.2">
      <c r="B2527" s="21" t="str">
        <f t="shared" si="39"/>
        <v>BurlingtonWind2023RCP6.0</v>
      </c>
      <c r="C2527" t="s">
        <v>279</v>
      </c>
      <c r="D2527" t="s">
        <v>1</v>
      </c>
      <c r="E2527" s="144" t="s">
        <v>192</v>
      </c>
      <c r="F2527" s="144">
        <v>2023</v>
      </c>
      <c r="G2527" s="147">
        <v>81.565068129061359</v>
      </c>
      <c r="H2527" s="147">
        <v>87.900810000000007</v>
      </c>
      <c r="I2527" s="147">
        <v>94.582799999999992</v>
      </c>
      <c r="J2527" s="147">
        <v>101.25388600000001</v>
      </c>
      <c r="K2527" s="147">
        <v>107.92083600000001</v>
      </c>
    </row>
    <row r="2528" spans="2:11" x14ac:dyDescent="0.2">
      <c r="B2528" s="21" t="str">
        <f t="shared" si="39"/>
        <v>BurlingtonWind2025RCP6.0</v>
      </c>
      <c r="C2528" t="s">
        <v>279</v>
      </c>
      <c r="D2528" t="s">
        <v>1</v>
      </c>
      <c r="E2528" s="144" t="s">
        <v>192</v>
      </c>
      <c r="F2528" s="144">
        <v>2025</v>
      </c>
      <c r="G2528" s="147">
        <v>81.594829490039885</v>
      </c>
      <c r="H2528" s="147">
        <v>87.944520000000011</v>
      </c>
      <c r="I2528" s="147">
        <v>94.645466666666664</v>
      </c>
      <c r="J2528" s="147">
        <v>101.33267366666668</v>
      </c>
      <c r="K2528" s="147">
        <v>108.015494</v>
      </c>
    </row>
    <row r="2529" spans="2:11" x14ac:dyDescent="0.2">
      <c r="B2529" s="21" t="str">
        <f t="shared" si="39"/>
        <v>BurlingtonWind2030RCP6.0</v>
      </c>
      <c r="C2529" t="s">
        <v>279</v>
      </c>
      <c r="D2529" t="s">
        <v>1</v>
      </c>
      <c r="E2529" s="144" t="s">
        <v>192</v>
      </c>
      <c r="F2529" s="144">
        <v>2030</v>
      </c>
      <c r="G2529" s="147">
        <v>81.624590851018425</v>
      </c>
      <c r="H2529" s="147">
        <v>87.988230000000001</v>
      </c>
      <c r="I2529" s="147">
        <v>94.708133333333322</v>
      </c>
      <c r="J2529" s="147">
        <v>101.41146133333335</v>
      </c>
      <c r="K2529" s="147">
        <v>108.110152</v>
      </c>
    </row>
    <row r="2530" spans="2:11" x14ac:dyDescent="0.2">
      <c r="B2530" s="21" t="str">
        <f t="shared" si="39"/>
        <v>BurlingtonWind2035RCP6.0</v>
      </c>
      <c r="C2530" t="s">
        <v>279</v>
      </c>
      <c r="D2530" t="s">
        <v>1</v>
      </c>
      <c r="E2530" s="144" t="s">
        <v>192</v>
      </c>
      <c r="F2530" s="144">
        <v>2035</v>
      </c>
      <c r="G2530" s="147">
        <v>81.654352211996951</v>
      </c>
      <c r="H2530" s="147">
        <v>88.031939999999992</v>
      </c>
      <c r="I2530" s="147">
        <v>94.770799999999994</v>
      </c>
      <c r="J2530" s="147">
        <v>101.49024900000001</v>
      </c>
      <c r="K2530" s="147">
        <v>108.20481000000001</v>
      </c>
    </row>
    <row r="2531" spans="2:11" x14ac:dyDescent="0.2">
      <c r="B2531" s="21" t="str">
        <f t="shared" si="39"/>
        <v>BurlingtonWind2040RCP6.0</v>
      </c>
      <c r="C2531" t="s">
        <v>279</v>
      </c>
      <c r="D2531" t="s">
        <v>1</v>
      </c>
      <c r="E2531" s="144" t="s">
        <v>192</v>
      </c>
      <c r="F2531" s="144">
        <v>2040</v>
      </c>
      <c r="G2531" s="147">
        <v>81.684113572975477</v>
      </c>
      <c r="H2531" s="147">
        <v>88.075649999999996</v>
      </c>
      <c r="I2531" s="147">
        <v>94.833466666666666</v>
      </c>
      <c r="J2531" s="147">
        <v>101.56903666666668</v>
      </c>
      <c r="K2531" s="147">
        <v>108.299468</v>
      </c>
    </row>
    <row r="2532" spans="2:11" x14ac:dyDescent="0.2">
      <c r="B2532" s="21" t="str">
        <f t="shared" si="39"/>
        <v>BurlingtonWind2045RCP6.0</v>
      </c>
      <c r="C2532" t="s">
        <v>279</v>
      </c>
      <c r="D2532" t="s">
        <v>1</v>
      </c>
      <c r="E2532" s="144" t="s">
        <v>192</v>
      </c>
      <c r="F2532" s="144">
        <v>2045</v>
      </c>
      <c r="G2532" s="147">
        <v>81.713874933954017</v>
      </c>
      <c r="H2532" s="147">
        <v>88.11936</v>
      </c>
      <c r="I2532" s="147">
        <v>94.896133333333324</v>
      </c>
      <c r="J2532" s="147">
        <v>101.64782433333335</v>
      </c>
      <c r="K2532" s="147">
        <v>108.394126</v>
      </c>
    </row>
    <row r="2533" spans="2:11" x14ac:dyDescent="0.2">
      <c r="B2533" s="21" t="str">
        <f t="shared" si="39"/>
        <v>BurlingtonWind2050RCP6.0</v>
      </c>
      <c r="C2533" t="s">
        <v>279</v>
      </c>
      <c r="D2533" t="s">
        <v>1</v>
      </c>
      <c r="E2533" s="144" t="s">
        <v>192</v>
      </c>
      <c r="F2533" s="144">
        <v>2050</v>
      </c>
      <c r="G2533" s="147">
        <v>81.80857017343115</v>
      </c>
      <c r="H2533" s="147">
        <v>88.241747999999987</v>
      </c>
      <c r="I2533" s="147">
        <v>95.054680000000005</v>
      </c>
      <c r="J2533" s="147">
        <v>101.83725000000001</v>
      </c>
      <c r="K2533" s="147">
        <v>108.6152328</v>
      </c>
    </row>
    <row r="2534" spans="2:11" x14ac:dyDescent="0.2">
      <c r="B2534" s="21" t="str">
        <f t="shared" si="39"/>
        <v>BurlingtonWind2055RCP6.0</v>
      </c>
      <c r="C2534" t="s">
        <v>279</v>
      </c>
      <c r="D2534" t="s">
        <v>1</v>
      </c>
      <c r="E2534" s="144" t="s">
        <v>192</v>
      </c>
      <c r="F2534" s="144">
        <v>2055</v>
      </c>
      <c r="G2534" s="147">
        <v>81.873504051929757</v>
      </c>
      <c r="H2534" s="147">
        <v>88.320425999999983</v>
      </c>
      <c r="I2534" s="147">
        <v>95.150559999999999</v>
      </c>
      <c r="J2534" s="147">
        <v>101.94788800000001</v>
      </c>
      <c r="K2534" s="147">
        <v>108.74168159999999</v>
      </c>
    </row>
    <row r="2535" spans="2:11" x14ac:dyDescent="0.2">
      <c r="B2535" s="21" t="str">
        <f t="shared" si="39"/>
        <v>BurlingtonWind2060RCP6.0</v>
      </c>
      <c r="C2535" t="s">
        <v>279</v>
      </c>
      <c r="D2535" t="s">
        <v>1</v>
      </c>
      <c r="E2535" s="144" t="s">
        <v>192</v>
      </c>
      <c r="F2535" s="144">
        <v>2060</v>
      </c>
      <c r="G2535" s="147">
        <v>81.938437930428364</v>
      </c>
      <c r="H2535" s="147">
        <v>88.399103999999994</v>
      </c>
      <c r="I2535" s="147">
        <v>95.246440000000007</v>
      </c>
      <c r="J2535" s="147">
        <v>102.05852600000001</v>
      </c>
      <c r="K2535" s="147">
        <v>108.8681304</v>
      </c>
    </row>
    <row r="2536" spans="2:11" x14ac:dyDescent="0.2">
      <c r="B2536" s="21" t="str">
        <f t="shared" si="39"/>
        <v>BurlingtonWind2065RCP6.0</v>
      </c>
      <c r="C2536" t="s">
        <v>279</v>
      </c>
      <c r="D2536" t="s">
        <v>1</v>
      </c>
      <c r="E2536" s="144" t="s">
        <v>192</v>
      </c>
      <c r="F2536" s="144">
        <v>2065</v>
      </c>
      <c r="G2536" s="147">
        <v>82.003371808926971</v>
      </c>
      <c r="H2536" s="147">
        <v>88.477781999999991</v>
      </c>
      <c r="I2536" s="147">
        <v>95.342320000000001</v>
      </c>
      <c r="J2536" s="147">
        <v>102.16916400000001</v>
      </c>
      <c r="K2536" s="147">
        <v>108.99457919999999</v>
      </c>
    </row>
    <row r="2537" spans="2:11" x14ac:dyDescent="0.2">
      <c r="B2537" s="21" t="str">
        <f t="shared" si="39"/>
        <v>BurlingtonWind2070RCP6.0</v>
      </c>
      <c r="C2537" t="s">
        <v>279</v>
      </c>
      <c r="D2537" t="s">
        <v>1</v>
      </c>
      <c r="E2537" s="144" t="s">
        <v>192</v>
      </c>
      <c r="F2537" s="144">
        <v>2070</v>
      </c>
      <c r="G2537" s="147">
        <v>82.068305687425578</v>
      </c>
      <c r="H2537" s="147">
        <v>88.556459999999987</v>
      </c>
      <c r="I2537" s="147">
        <v>95.438200000000009</v>
      </c>
      <c r="J2537" s="147">
        <v>102.279802</v>
      </c>
      <c r="K2537" s="147">
        <v>109.121028</v>
      </c>
    </row>
    <row r="2538" spans="2:11" x14ac:dyDescent="0.2">
      <c r="B2538" s="21" t="str">
        <f t="shared" si="39"/>
        <v>BurlingtonWind2075RCP6.0</v>
      </c>
      <c r="C2538" t="s">
        <v>279</v>
      </c>
      <c r="D2538" t="s">
        <v>1</v>
      </c>
      <c r="E2538" s="144" t="s">
        <v>192</v>
      </c>
      <c r="F2538" s="144">
        <v>2075</v>
      </c>
      <c r="G2538" s="147">
        <v>82.202231811828952</v>
      </c>
      <c r="H2538" s="147">
        <v>88.744412999999994</v>
      </c>
      <c r="I2538" s="147">
        <v>95.694350000000014</v>
      </c>
      <c r="J2538" s="147">
        <v>102.59160000000001</v>
      </c>
      <c r="K2538" s="147">
        <v>109.49073</v>
      </c>
    </row>
    <row r="2539" spans="2:11" x14ac:dyDescent="0.2">
      <c r="B2539" s="21" t="str">
        <f t="shared" si="39"/>
        <v>BurlingtonWind2080RCP6.0</v>
      </c>
      <c r="C2539" t="s">
        <v>279</v>
      </c>
      <c r="D2539" t="s">
        <v>1</v>
      </c>
      <c r="E2539" s="144" t="s">
        <v>192</v>
      </c>
      <c r="F2539" s="144">
        <v>2080</v>
      </c>
      <c r="G2539" s="147">
        <v>82.336157936232325</v>
      </c>
      <c r="H2539" s="147">
        <v>88.932366000000002</v>
      </c>
      <c r="I2539" s="147">
        <v>95.950500000000005</v>
      </c>
      <c r="J2539" s="147">
        <v>102.90339800000001</v>
      </c>
      <c r="K2539" s="147">
        <v>109.860432</v>
      </c>
    </row>
    <row r="2540" spans="2:11" x14ac:dyDescent="0.2">
      <c r="B2540" s="21" t="str">
        <f t="shared" si="39"/>
        <v>BurlingtonWind2085RCP6.0</v>
      </c>
      <c r="C2540" t="s">
        <v>279</v>
      </c>
      <c r="D2540" t="s">
        <v>1</v>
      </c>
      <c r="E2540" s="144" t="s">
        <v>192</v>
      </c>
      <c r="F2540" s="144">
        <v>2085</v>
      </c>
      <c r="G2540" s="147">
        <v>82.470084060635699</v>
      </c>
      <c r="H2540" s="147">
        <v>89.120318999999995</v>
      </c>
      <c r="I2540" s="147">
        <v>96.206649999999996</v>
      </c>
      <c r="J2540" s="147">
        <v>103.21519600000002</v>
      </c>
      <c r="K2540" s="147">
        <v>110.23013399999999</v>
      </c>
    </row>
    <row r="2541" spans="2:11" x14ac:dyDescent="0.2">
      <c r="B2541" s="21" t="str">
        <f t="shared" si="39"/>
        <v>BurlingtonWind2090RCP6.0</v>
      </c>
      <c r="C2541" t="s">
        <v>279</v>
      </c>
      <c r="D2541" t="s">
        <v>1</v>
      </c>
      <c r="E2541" s="144" t="s">
        <v>192</v>
      </c>
      <c r="F2541" s="144">
        <v>2090</v>
      </c>
      <c r="G2541" s="147">
        <v>82.885390325199694</v>
      </c>
      <c r="H2541" s="147">
        <v>89.669607999999997</v>
      </c>
      <c r="I2541" s="147">
        <v>96.923400000000001</v>
      </c>
      <c r="J2541" s="147">
        <v>104.07347866666669</v>
      </c>
      <c r="K2541" s="147">
        <v>111.235652</v>
      </c>
    </row>
    <row r="2542" spans="2:11" x14ac:dyDescent="0.2">
      <c r="B2542" s="21" t="str">
        <f t="shared" si="39"/>
        <v>BurlingtonWind2095RCP6.0</v>
      </c>
      <c r="C2542" t="s">
        <v>279</v>
      </c>
      <c r="D2542" t="s">
        <v>1</v>
      </c>
      <c r="E2542" s="144" t="s">
        <v>192</v>
      </c>
      <c r="F2542" s="144">
        <v>2095</v>
      </c>
      <c r="G2542" s="147">
        <v>83.166770465360329</v>
      </c>
      <c r="H2542" s="147">
        <v>90.030944000000005</v>
      </c>
      <c r="I2542" s="147">
        <v>97.384</v>
      </c>
      <c r="J2542" s="147">
        <v>104.61996333333336</v>
      </c>
      <c r="K2542" s="147">
        <v>111.87146799999999</v>
      </c>
    </row>
    <row r="2543" spans="2:11" x14ac:dyDescent="0.2">
      <c r="B2543" s="21" t="str">
        <f t="shared" si="39"/>
        <v>BurlingtonWind2100RCP6.0</v>
      </c>
      <c r="C2543" t="s">
        <v>279</v>
      </c>
      <c r="D2543" t="s">
        <v>1</v>
      </c>
      <c r="E2543" s="144" t="s">
        <v>192</v>
      </c>
      <c r="F2543" s="144">
        <v>2100</v>
      </c>
      <c r="G2543" s="147">
        <v>83.448150605520951</v>
      </c>
      <c r="H2543" s="147">
        <v>90.39228</v>
      </c>
      <c r="I2543" s="147">
        <v>97.8446</v>
      </c>
      <c r="J2543" s="147">
        <v>105.16644800000002</v>
      </c>
      <c r="K2543" s="147">
        <v>112.507284</v>
      </c>
    </row>
    <row r="2544" spans="2:11" x14ac:dyDescent="0.2">
      <c r="B2544" s="21" t="str">
        <f t="shared" si="39"/>
        <v>BurlingtonWind2023RCP8.5</v>
      </c>
      <c r="C2544" t="s">
        <v>279</v>
      </c>
      <c r="D2544" t="s">
        <v>1</v>
      </c>
      <c r="E2544" s="144" t="s">
        <v>191</v>
      </c>
      <c r="F2544" s="144">
        <v>2023</v>
      </c>
      <c r="G2544" s="147">
        <v>81.565068129061359</v>
      </c>
      <c r="H2544" s="147">
        <v>87.900810000000007</v>
      </c>
      <c r="I2544" s="147">
        <v>94.582799999999992</v>
      </c>
      <c r="J2544" s="147">
        <v>101.25388600000001</v>
      </c>
      <c r="K2544" s="147">
        <v>107.92083600000001</v>
      </c>
    </row>
    <row r="2545" spans="2:11" x14ac:dyDescent="0.2">
      <c r="B2545" s="21" t="str">
        <f t="shared" si="39"/>
        <v>BurlingtonWind2025RCP8.5</v>
      </c>
      <c r="C2545" t="s">
        <v>279</v>
      </c>
      <c r="D2545" t="s">
        <v>1</v>
      </c>
      <c r="E2545" s="144" t="s">
        <v>191</v>
      </c>
      <c r="F2545" s="144">
        <v>2025</v>
      </c>
      <c r="G2545" s="147">
        <v>81.624590851018425</v>
      </c>
      <c r="H2545" s="147">
        <v>87.988230000000001</v>
      </c>
      <c r="I2545" s="147">
        <v>94.708133333333322</v>
      </c>
      <c r="J2545" s="147">
        <v>101.41146133333335</v>
      </c>
      <c r="K2545" s="147">
        <v>108.110152</v>
      </c>
    </row>
    <row r="2546" spans="2:11" x14ac:dyDescent="0.2">
      <c r="B2546" s="21" t="str">
        <f t="shared" si="39"/>
        <v>BurlingtonWind2030RCP8.5</v>
      </c>
      <c r="C2546" t="s">
        <v>279</v>
      </c>
      <c r="D2546" t="s">
        <v>1</v>
      </c>
      <c r="E2546" s="144" t="s">
        <v>191</v>
      </c>
      <c r="F2546" s="144">
        <v>2030</v>
      </c>
      <c r="G2546" s="147">
        <v>81.684113572975477</v>
      </c>
      <c r="H2546" s="147">
        <v>88.075649999999996</v>
      </c>
      <c r="I2546" s="147">
        <v>94.833466666666666</v>
      </c>
      <c r="J2546" s="147">
        <v>101.56903666666668</v>
      </c>
      <c r="K2546" s="147">
        <v>108.299468</v>
      </c>
    </row>
    <row r="2547" spans="2:11" x14ac:dyDescent="0.2">
      <c r="B2547" s="21" t="str">
        <f t="shared" si="39"/>
        <v>BurlingtonWind2035RCP8.5</v>
      </c>
      <c r="C2547" t="s">
        <v>279</v>
      </c>
      <c r="D2547" t="s">
        <v>1</v>
      </c>
      <c r="E2547" s="144" t="s">
        <v>191</v>
      </c>
      <c r="F2547" s="144">
        <v>2035</v>
      </c>
      <c r="G2547" s="147">
        <v>81.743636294932543</v>
      </c>
      <c r="H2547" s="147">
        <v>88.163069999999991</v>
      </c>
      <c r="I2547" s="147">
        <v>94.958799999999997</v>
      </c>
      <c r="J2547" s="147">
        <v>101.72661200000002</v>
      </c>
      <c r="K2547" s="147">
        <v>108.488784</v>
      </c>
    </row>
    <row r="2548" spans="2:11" x14ac:dyDescent="0.2">
      <c r="B2548" s="21" t="str">
        <f t="shared" si="39"/>
        <v>BurlingtonWind2040RCP8.5</v>
      </c>
      <c r="C2548" t="s">
        <v>279</v>
      </c>
      <c r="D2548" t="s">
        <v>1</v>
      </c>
      <c r="E2548" s="144" t="s">
        <v>191</v>
      </c>
      <c r="F2548" s="144">
        <v>2040</v>
      </c>
      <c r="G2548" s="147">
        <v>81.85185942576355</v>
      </c>
      <c r="H2548" s="147">
        <v>88.294199999999989</v>
      </c>
      <c r="I2548" s="147">
        <v>95.118600000000001</v>
      </c>
      <c r="J2548" s="147">
        <v>101.91100866666667</v>
      </c>
      <c r="K2548" s="147">
        <v>108.69953199999999</v>
      </c>
    </row>
    <row r="2549" spans="2:11" x14ac:dyDescent="0.2">
      <c r="B2549" s="21" t="str">
        <f t="shared" si="39"/>
        <v>BurlingtonWind2045RCP8.5</v>
      </c>
      <c r="C2549" t="s">
        <v>279</v>
      </c>
      <c r="D2549" t="s">
        <v>1</v>
      </c>
      <c r="E2549" s="144" t="s">
        <v>191</v>
      </c>
      <c r="F2549" s="144">
        <v>2045</v>
      </c>
      <c r="G2549" s="147">
        <v>81.960082556594571</v>
      </c>
      <c r="H2549" s="147">
        <v>88.425329999999988</v>
      </c>
      <c r="I2549" s="147">
        <v>95.278400000000005</v>
      </c>
      <c r="J2549" s="147">
        <v>102.09540533333335</v>
      </c>
      <c r="K2549" s="147">
        <v>108.91028</v>
      </c>
    </row>
    <row r="2550" spans="2:11" x14ac:dyDescent="0.2">
      <c r="B2550" s="21" t="str">
        <f t="shared" si="39"/>
        <v>BurlingtonWind2050RCP8.5</v>
      </c>
      <c r="C2550" t="s">
        <v>279</v>
      </c>
      <c r="D2550" t="s">
        <v>1</v>
      </c>
      <c r="E2550" s="144" t="s">
        <v>191</v>
      </c>
      <c r="F2550" s="144">
        <v>2050</v>
      </c>
      <c r="G2550" s="147">
        <v>82.246873853296748</v>
      </c>
      <c r="H2550" s="147">
        <v>88.807063999999997</v>
      </c>
      <c r="I2550" s="147">
        <v>95.77973333333334</v>
      </c>
      <c r="J2550" s="147">
        <v>102.69553266666668</v>
      </c>
      <c r="K2550" s="147">
        <v>109.613964</v>
      </c>
    </row>
    <row r="2551" spans="2:11" x14ac:dyDescent="0.2">
      <c r="B2551" s="21" t="str">
        <f t="shared" si="39"/>
        <v>BurlingtonWind2055RCP8.5</v>
      </c>
      <c r="C2551" t="s">
        <v>279</v>
      </c>
      <c r="D2551" t="s">
        <v>1</v>
      </c>
      <c r="E2551" s="144" t="s">
        <v>191</v>
      </c>
      <c r="F2551" s="144">
        <v>2055</v>
      </c>
      <c r="G2551" s="147">
        <v>82.425442019167903</v>
      </c>
      <c r="H2551" s="147">
        <v>89.057667999999993</v>
      </c>
      <c r="I2551" s="147">
        <v>96.121266666666671</v>
      </c>
      <c r="J2551" s="147">
        <v>103.11126333333335</v>
      </c>
      <c r="K2551" s="147">
        <v>110.1069</v>
      </c>
    </row>
    <row r="2552" spans="2:11" x14ac:dyDescent="0.2">
      <c r="B2552" s="21" t="str">
        <f t="shared" si="39"/>
        <v>BurlingtonWind2060RCP8.5</v>
      </c>
      <c r="C2552" t="s">
        <v>279</v>
      </c>
      <c r="D2552" t="s">
        <v>1</v>
      </c>
      <c r="E2552" s="144" t="s">
        <v>191</v>
      </c>
      <c r="F2552" s="144">
        <v>2060</v>
      </c>
      <c r="G2552" s="147">
        <v>82.885390325199694</v>
      </c>
      <c r="H2552" s="147">
        <v>89.669607999999997</v>
      </c>
      <c r="I2552" s="147">
        <v>96.923400000000001</v>
      </c>
      <c r="J2552" s="147">
        <v>104.07347866666669</v>
      </c>
      <c r="K2552" s="147">
        <v>111.235652</v>
      </c>
    </row>
    <row r="2553" spans="2:11" x14ac:dyDescent="0.2">
      <c r="B2553" s="21" t="str">
        <f t="shared" si="39"/>
        <v>BurlingtonWind2065RCP8.5</v>
      </c>
      <c r="C2553" t="s">
        <v>279</v>
      </c>
      <c r="D2553" t="s">
        <v>1</v>
      </c>
      <c r="E2553" s="144" t="s">
        <v>191</v>
      </c>
      <c r="F2553" s="144">
        <v>2065</v>
      </c>
      <c r="G2553" s="147">
        <v>83.166770465360329</v>
      </c>
      <c r="H2553" s="147">
        <v>90.030944000000005</v>
      </c>
      <c r="I2553" s="147">
        <v>97.384</v>
      </c>
      <c r="J2553" s="147">
        <v>104.61996333333336</v>
      </c>
      <c r="K2553" s="147">
        <v>111.87146799999999</v>
      </c>
    </row>
    <row r="2554" spans="2:11" x14ac:dyDescent="0.2">
      <c r="B2554" s="21" t="str">
        <f t="shared" si="39"/>
        <v>BurlingtonWind2070RCP8.5</v>
      </c>
      <c r="C2554" t="s">
        <v>279</v>
      </c>
      <c r="D2554" t="s">
        <v>1</v>
      </c>
      <c r="E2554" s="144" t="s">
        <v>191</v>
      </c>
      <c r="F2554" s="144">
        <v>2070</v>
      </c>
      <c r="G2554" s="147">
        <v>83.607779723496691</v>
      </c>
      <c r="H2554" s="147">
        <v>90.622485999999995</v>
      </c>
      <c r="I2554" s="147">
        <v>98.164199999999994</v>
      </c>
      <c r="J2554" s="147">
        <v>105.55871000000002</v>
      </c>
      <c r="K2554" s="147">
        <v>112.97521599999999</v>
      </c>
    </row>
    <row r="2555" spans="2:11" x14ac:dyDescent="0.2">
      <c r="B2555" s="21" t="str">
        <f t="shared" si="39"/>
        <v>BurlingtonWind2075RCP8.5</v>
      </c>
      <c r="C2555" t="s">
        <v>279</v>
      </c>
      <c r="D2555" t="s">
        <v>1</v>
      </c>
      <c r="E2555" s="144" t="s">
        <v>191</v>
      </c>
      <c r="F2555" s="144">
        <v>2075</v>
      </c>
      <c r="G2555" s="147">
        <v>83.767408841472431</v>
      </c>
      <c r="H2555" s="147">
        <v>90.852692000000005</v>
      </c>
      <c r="I2555" s="147">
        <v>98.483800000000002</v>
      </c>
      <c r="J2555" s="147">
        <v>105.95097200000001</v>
      </c>
      <c r="K2555" s="147">
        <v>113.44314799999999</v>
      </c>
    </row>
    <row r="2556" spans="2:11" x14ac:dyDescent="0.2">
      <c r="B2556" s="21" t="str">
        <f t="shared" si="39"/>
        <v>BurlingtonWind2080RCP8.5</v>
      </c>
      <c r="C2556" t="s">
        <v>279</v>
      </c>
      <c r="D2556" t="s">
        <v>1</v>
      </c>
      <c r="E2556" s="144" t="s">
        <v>191</v>
      </c>
      <c r="F2556" s="144">
        <v>2080</v>
      </c>
      <c r="G2556" s="147">
        <v>83.927037959448171</v>
      </c>
      <c r="H2556" s="147">
        <v>91.082898</v>
      </c>
      <c r="I2556" s="147">
        <v>98.803399999999996</v>
      </c>
      <c r="J2556" s="147">
        <v>106.34323400000001</v>
      </c>
      <c r="K2556" s="147">
        <v>113.91107999999998</v>
      </c>
    </row>
    <row r="2557" spans="2:11" x14ac:dyDescent="0.2">
      <c r="B2557" s="21" t="str">
        <f t="shared" si="39"/>
        <v>BurlingtonWind2085RCP8.5</v>
      </c>
      <c r="C2557" t="s">
        <v>279</v>
      </c>
      <c r="D2557" t="s">
        <v>1</v>
      </c>
      <c r="E2557" s="144" t="s">
        <v>191</v>
      </c>
      <c r="F2557" s="144">
        <v>2085</v>
      </c>
      <c r="G2557" s="147">
        <v>84.182715106036426</v>
      </c>
      <c r="H2557" s="147">
        <v>91.415094000000011</v>
      </c>
      <c r="I2557" s="147">
        <v>99.231099999999998</v>
      </c>
      <c r="J2557" s="147">
        <v>106.85619200000001</v>
      </c>
      <c r="K2557" s="147">
        <v>114.51117599999999</v>
      </c>
    </row>
    <row r="2558" spans="2:11" x14ac:dyDescent="0.2">
      <c r="B2558" s="21" t="str">
        <f t="shared" si="39"/>
        <v>BurlingtonWind2090RCP8.5</v>
      </c>
      <c r="C2558" t="s">
        <v>279</v>
      </c>
      <c r="D2558" t="s">
        <v>1</v>
      </c>
      <c r="E2558" s="144" t="s">
        <v>191</v>
      </c>
      <c r="F2558" s="144">
        <v>2090</v>
      </c>
      <c r="G2558" s="147">
        <v>84.438392252624681</v>
      </c>
      <c r="H2558" s="147">
        <v>91.747290000000007</v>
      </c>
      <c r="I2558" s="147">
        <v>99.658799999999999</v>
      </c>
      <c r="J2558" s="147">
        <v>107.36915</v>
      </c>
      <c r="K2558" s="147">
        <v>115.111272</v>
      </c>
    </row>
    <row r="2559" spans="2:11" x14ac:dyDescent="0.2">
      <c r="B2559" s="21" t="str">
        <f t="shared" si="39"/>
        <v>BurlingtonWind2095RCP8.5</v>
      </c>
      <c r="C2559" t="s">
        <v>279</v>
      </c>
      <c r="D2559" t="s">
        <v>1</v>
      </c>
      <c r="E2559" s="144" t="s">
        <v>191</v>
      </c>
      <c r="F2559" s="144">
        <v>2095</v>
      </c>
      <c r="G2559" s="147">
        <v>84.438392252624681</v>
      </c>
      <c r="H2559" s="147">
        <v>91.747290000000007</v>
      </c>
      <c r="I2559" s="147">
        <v>99.658799999999999</v>
      </c>
      <c r="J2559" s="147">
        <v>107.36915</v>
      </c>
      <c r="K2559" s="147">
        <v>115.111272</v>
      </c>
    </row>
    <row r="2560" spans="2:11" x14ac:dyDescent="0.2">
      <c r="B2560" s="21" t="str">
        <f t="shared" si="39"/>
        <v>BurlingtonWind2100RCP8.5</v>
      </c>
      <c r="C2560" t="s">
        <v>279</v>
      </c>
      <c r="D2560" t="s">
        <v>1</v>
      </c>
      <c r="E2560" s="144" t="s">
        <v>191</v>
      </c>
      <c r="F2560" s="144">
        <v>2100</v>
      </c>
      <c r="G2560" s="147">
        <v>84.438392252624681</v>
      </c>
      <c r="H2560" s="147">
        <v>91.747290000000007</v>
      </c>
      <c r="I2560" s="147">
        <v>99.658799999999999</v>
      </c>
      <c r="J2560" s="147">
        <v>107.36915</v>
      </c>
      <c r="K2560" s="147">
        <v>115.111272</v>
      </c>
    </row>
    <row r="2561" spans="2:11" x14ac:dyDescent="0.2">
      <c r="B2561" s="21" t="str">
        <f t="shared" si="39"/>
        <v>CFB BordenIce Accretion2023RCP4.5</v>
      </c>
      <c r="C2561" t="s">
        <v>280</v>
      </c>
      <c r="D2561" t="s">
        <v>486</v>
      </c>
      <c r="E2561" s="144" t="s">
        <v>193</v>
      </c>
      <c r="F2561" s="144">
        <v>2023</v>
      </c>
      <c r="G2561" s="147">
        <v>14.98713364352809</v>
      </c>
      <c r="H2561" s="147">
        <v>17.931319999999999</v>
      </c>
      <c r="I2561" s="147">
        <v>21.648</v>
      </c>
      <c r="J2561" s="147">
        <v>24.487099999999998</v>
      </c>
      <c r="K2561" s="147">
        <v>27.304199999999998</v>
      </c>
    </row>
    <row r="2562" spans="2:11" x14ac:dyDescent="0.2">
      <c r="B2562" s="21" t="str">
        <f t="shared" si="39"/>
        <v>CFB BordenIce Accretion2025RCP4.5</v>
      </c>
      <c r="C2562" t="s">
        <v>280</v>
      </c>
      <c r="D2562" t="s">
        <v>486</v>
      </c>
      <c r="E2562" s="144" t="s">
        <v>193</v>
      </c>
      <c r="F2562" s="144">
        <v>2025</v>
      </c>
      <c r="G2562" s="147">
        <v>14.982030772011736</v>
      </c>
      <c r="H2562" s="147">
        <v>17.928276666666665</v>
      </c>
      <c r="I2562" s="147">
        <v>21.651666666666667</v>
      </c>
      <c r="J2562" s="147">
        <v>24.495386666666665</v>
      </c>
      <c r="K2562" s="147">
        <v>27.322679999999998</v>
      </c>
    </row>
    <row r="2563" spans="2:11" x14ac:dyDescent="0.2">
      <c r="B2563" s="21" t="str">
        <f t="shared" si="39"/>
        <v>CFB BordenIce Accretion2030RCP4.5</v>
      </c>
      <c r="C2563" t="s">
        <v>280</v>
      </c>
      <c r="D2563" t="s">
        <v>486</v>
      </c>
      <c r="E2563" s="144" t="s">
        <v>193</v>
      </c>
      <c r="F2563" s="144">
        <v>2030</v>
      </c>
      <c r="G2563" s="147">
        <v>14.976927900495383</v>
      </c>
      <c r="H2563" s="147">
        <v>17.925233333333331</v>
      </c>
      <c r="I2563" s="147">
        <v>21.655333333333331</v>
      </c>
      <c r="J2563" s="147">
        <v>24.503673333333332</v>
      </c>
      <c r="K2563" s="147">
        <v>27.341159999999999</v>
      </c>
    </row>
    <row r="2564" spans="2:11" x14ac:dyDescent="0.2">
      <c r="B2564" s="21" t="str">
        <f t="shared" si="39"/>
        <v>CFB BordenIce Accretion2035RCP4.5</v>
      </c>
      <c r="C2564" t="s">
        <v>280</v>
      </c>
      <c r="D2564" t="s">
        <v>486</v>
      </c>
      <c r="E2564" s="144" t="s">
        <v>193</v>
      </c>
      <c r="F2564" s="144">
        <v>2035</v>
      </c>
      <c r="G2564" s="147">
        <v>14.97182502897903</v>
      </c>
      <c r="H2564" s="147">
        <v>17.922190000000001</v>
      </c>
      <c r="I2564" s="147">
        <v>21.658999999999999</v>
      </c>
      <c r="J2564" s="147">
        <v>24.511959999999998</v>
      </c>
      <c r="K2564" s="147">
        <v>27.359639999999999</v>
      </c>
    </row>
    <row r="2565" spans="2:11" x14ac:dyDescent="0.2">
      <c r="B2565" s="21" t="str">
        <f t="shared" si="39"/>
        <v>CFB BordenIce Accretion2040RCP4.5</v>
      </c>
      <c r="C2565" t="s">
        <v>280</v>
      </c>
      <c r="D2565" t="s">
        <v>486</v>
      </c>
      <c r="E2565" s="144" t="s">
        <v>193</v>
      </c>
      <c r="F2565" s="144">
        <v>2040</v>
      </c>
      <c r="G2565" s="147">
        <v>14.966722157462678</v>
      </c>
      <c r="H2565" s="147">
        <v>17.919146666666666</v>
      </c>
      <c r="I2565" s="147">
        <v>21.662666666666667</v>
      </c>
      <c r="J2565" s="147">
        <v>24.520246666666665</v>
      </c>
      <c r="K2565" s="147">
        <v>27.378119999999999</v>
      </c>
    </row>
    <row r="2566" spans="2:11" x14ac:dyDescent="0.2">
      <c r="B2566" s="21" t="str">
        <f t="shared" si="39"/>
        <v>CFB BordenIce Accretion2045RCP4.5</v>
      </c>
      <c r="C2566" t="s">
        <v>280</v>
      </c>
      <c r="D2566" t="s">
        <v>486</v>
      </c>
      <c r="E2566" s="144" t="s">
        <v>193</v>
      </c>
      <c r="F2566" s="144">
        <v>2045</v>
      </c>
      <c r="G2566" s="147">
        <v>14.961619285946325</v>
      </c>
      <c r="H2566" s="147">
        <v>17.916103333333332</v>
      </c>
      <c r="I2566" s="147">
        <v>21.666333333333331</v>
      </c>
      <c r="J2566" s="147">
        <v>24.528533333333332</v>
      </c>
      <c r="K2566" s="147">
        <v>27.396599999999999</v>
      </c>
    </row>
    <row r="2567" spans="2:11" x14ac:dyDescent="0.2">
      <c r="B2567" s="21" t="str">
        <f t="shared" si="39"/>
        <v>CFB BordenIce Accretion2050RCP4.5</v>
      </c>
      <c r="C2567" t="s">
        <v>280</v>
      </c>
      <c r="D2567" t="s">
        <v>486</v>
      </c>
      <c r="E2567" s="144" t="s">
        <v>193</v>
      </c>
      <c r="F2567" s="144">
        <v>2050</v>
      </c>
      <c r="G2567" s="147">
        <v>14.91671401660242</v>
      </c>
      <c r="H2567" s="147">
        <v>17.883843999999996</v>
      </c>
      <c r="I2567" s="147">
        <v>21.6524</v>
      </c>
      <c r="J2567" s="147">
        <v>24.526875999999998</v>
      </c>
      <c r="K2567" s="147">
        <v>27.409535999999999</v>
      </c>
    </row>
    <row r="2568" spans="2:11" x14ac:dyDescent="0.2">
      <c r="B2568" s="21" t="str">
        <f t="shared" si="39"/>
        <v>CFB BordenIce Accretion2055RCP4.5</v>
      </c>
      <c r="C2568" t="s">
        <v>280</v>
      </c>
      <c r="D2568" t="s">
        <v>486</v>
      </c>
      <c r="E2568" s="144" t="s">
        <v>193</v>
      </c>
      <c r="F2568" s="144">
        <v>2055</v>
      </c>
      <c r="G2568" s="147">
        <v>14.876911618774869</v>
      </c>
      <c r="H2568" s="147">
        <v>17.854627999999998</v>
      </c>
      <c r="I2568" s="147">
        <v>21.634799999999998</v>
      </c>
      <c r="J2568" s="147">
        <v>24.516931999999997</v>
      </c>
      <c r="K2568" s="147">
        <v>27.403991999999999</v>
      </c>
    </row>
    <row r="2569" spans="2:11" x14ac:dyDescent="0.2">
      <c r="B2569" s="21" t="str">
        <f t="shared" si="39"/>
        <v>CFB BordenIce Accretion2060RCP4.5</v>
      </c>
      <c r="C2569" t="s">
        <v>280</v>
      </c>
      <c r="D2569" t="s">
        <v>486</v>
      </c>
      <c r="E2569" s="144" t="s">
        <v>193</v>
      </c>
      <c r="F2569" s="144">
        <v>2060</v>
      </c>
      <c r="G2569" s="147">
        <v>14.837109220947317</v>
      </c>
      <c r="H2569" s="147">
        <v>17.825411999999996</v>
      </c>
      <c r="I2569" s="147">
        <v>21.6172</v>
      </c>
      <c r="J2569" s="147">
        <v>24.506988</v>
      </c>
      <c r="K2569" s="147">
        <v>27.398447999999998</v>
      </c>
    </row>
    <row r="2570" spans="2:11" x14ac:dyDescent="0.2">
      <c r="B2570" s="21" t="str">
        <f t="shared" si="39"/>
        <v>CFB BordenIce Accretion2065RCP4.5</v>
      </c>
      <c r="C2570" t="s">
        <v>280</v>
      </c>
      <c r="D2570" t="s">
        <v>486</v>
      </c>
      <c r="E2570" s="144" t="s">
        <v>193</v>
      </c>
      <c r="F2570" s="144">
        <v>2065</v>
      </c>
      <c r="G2570" s="147">
        <v>14.797306823119767</v>
      </c>
      <c r="H2570" s="147">
        <v>17.796195999999998</v>
      </c>
      <c r="I2570" s="147">
        <v>21.599599999999999</v>
      </c>
      <c r="J2570" s="147">
        <v>24.497043999999999</v>
      </c>
      <c r="K2570" s="147">
        <v>27.392903999999998</v>
      </c>
    </row>
    <row r="2571" spans="2:11" x14ac:dyDescent="0.2">
      <c r="B2571" s="21" t="str">
        <f t="shared" si="39"/>
        <v>CFB BordenIce Accretion2070RCP4.5</v>
      </c>
      <c r="C2571" t="s">
        <v>280</v>
      </c>
      <c r="D2571" t="s">
        <v>486</v>
      </c>
      <c r="E2571" s="144" t="s">
        <v>193</v>
      </c>
      <c r="F2571" s="144">
        <v>2070</v>
      </c>
      <c r="G2571" s="147">
        <v>14.757504425292215</v>
      </c>
      <c r="H2571" s="147">
        <v>17.766979999999997</v>
      </c>
      <c r="I2571" s="147">
        <v>21.582000000000001</v>
      </c>
      <c r="J2571" s="147">
        <v>24.487099999999998</v>
      </c>
      <c r="K2571" s="147">
        <v>27.387359999999997</v>
      </c>
    </row>
    <row r="2572" spans="2:11" x14ac:dyDescent="0.2">
      <c r="B2572" s="21" t="str">
        <f t="shared" ref="B2572:B2635" si="40">C2572&amp;D2572&amp;F2572&amp;E2572</f>
        <v>CFB BordenIce Accretion2075RCP4.5</v>
      </c>
      <c r="C2572" t="s">
        <v>280</v>
      </c>
      <c r="D2572" t="s">
        <v>486</v>
      </c>
      <c r="E2572" s="144" t="s">
        <v>193</v>
      </c>
      <c r="F2572" s="144">
        <v>2075</v>
      </c>
      <c r="G2572" s="147">
        <v>14.757504425292215</v>
      </c>
      <c r="H2572" s="147">
        <v>17.788283333333329</v>
      </c>
      <c r="I2572" s="147">
        <v>21.629666666666665</v>
      </c>
      <c r="J2572" s="147">
        <v>24.553393333333332</v>
      </c>
      <c r="K2572" s="147">
        <v>27.470519999999997</v>
      </c>
    </row>
    <row r="2573" spans="2:11" x14ac:dyDescent="0.2">
      <c r="B2573" s="21" t="str">
        <f t="shared" si="40"/>
        <v>CFB BordenIce Accretion2080RCP4.5</v>
      </c>
      <c r="C2573" t="s">
        <v>280</v>
      </c>
      <c r="D2573" t="s">
        <v>486</v>
      </c>
      <c r="E2573" s="144" t="s">
        <v>193</v>
      </c>
      <c r="F2573" s="144">
        <v>2080</v>
      </c>
      <c r="G2573" s="147">
        <v>14.757504425292215</v>
      </c>
      <c r="H2573" s="147">
        <v>17.809586666666664</v>
      </c>
      <c r="I2573" s="147">
        <v>21.677333333333333</v>
      </c>
      <c r="J2573" s="147">
        <v>24.619686666666663</v>
      </c>
      <c r="K2573" s="147">
        <v>27.553679999999996</v>
      </c>
    </row>
    <row r="2574" spans="2:11" x14ac:dyDescent="0.2">
      <c r="B2574" s="21" t="str">
        <f t="shared" si="40"/>
        <v>CFB BordenIce Accretion2085RCP4.5</v>
      </c>
      <c r="C2574" t="s">
        <v>280</v>
      </c>
      <c r="D2574" t="s">
        <v>486</v>
      </c>
      <c r="E2574" s="144" t="s">
        <v>193</v>
      </c>
      <c r="F2574" s="144">
        <v>2085</v>
      </c>
      <c r="G2574" s="147">
        <v>14.757504425292215</v>
      </c>
      <c r="H2574" s="147">
        <v>17.830889999999997</v>
      </c>
      <c r="I2574" s="147">
        <v>21.725000000000001</v>
      </c>
      <c r="J2574" s="147">
        <v>24.685979999999997</v>
      </c>
      <c r="K2574" s="147">
        <v>27.636839999999999</v>
      </c>
    </row>
    <row r="2575" spans="2:11" x14ac:dyDescent="0.2">
      <c r="B2575" s="21" t="str">
        <f t="shared" si="40"/>
        <v>CFB BordenIce Accretion2090RCP4.5</v>
      </c>
      <c r="C2575" t="s">
        <v>280</v>
      </c>
      <c r="D2575" t="s">
        <v>486</v>
      </c>
      <c r="E2575" s="144" t="s">
        <v>193</v>
      </c>
      <c r="F2575" s="144">
        <v>2090</v>
      </c>
      <c r="G2575" s="147">
        <v>14.757504425292215</v>
      </c>
      <c r="H2575" s="147">
        <v>17.852193333333329</v>
      </c>
      <c r="I2575" s="147">
        <v>21.772666666666666</v>
      </c>
      <c r="J2575" s="147">
        <v>24.752273333333331</v>
      </c>
      <c r="K2575" s="147">
        <v>27.72</v>
      </c>
    </row>
    <row r="2576" spans="2:11" x14ac:dyDescent="0.2">
      <c r="B2576" s="21" t="str">
        <f t="shared" si="40"/>
        <v>CFB BordenIce Accretion2095RCP4.5</v>
      </c>
      <c r="C2576" t="s">
        <v>280</v>
      </c>
      <c r="D2576" t="s">
        <v>486</v>
      </c>
      <c r="E2576" s="144" t="s">
        <v>193</v>
      </c>
      <c r="F2576" s="144">
        <v>2095</v>
      </c>
      <c r="G2576" s="147">
        <v>14.757504425292215</v>
      </c>
      <c r="H2576" s="147">
        <v>17.873496666666664</v>
      </c>
      <c r="I2576" s="147">
        <v>21.82033333333333</v>
      </c>
      <c r="J2576" s="147">
        <v>24.818566666666662</v>
      </c>
      <c r="K2576" s="147">
        <v>27.803159999999998</v>
      </c>
    </row>
    <row r="2577" spans="2:11" x14ac:dyDescent="0.2">
      <c r="B2577" s="21" t="str">
        <f t="shared" si="40"/>
        <v>CFB BordenIce Accretion2100RCP4.5</v>
      </c>
      <c r="C2577" t="s">
        <v>280</v>
      </c>
      <c r="D2577" t="s">
        <v>486</v>
      </c>
      <c r="E2577" s="144" t="s">
        <v>193</v>
      </c>
      <c r="F2577" s="144">
        <v>2100</v>
      </c>
      <c r="G2577" s="147">
        <v>14.757504425292215</v>
      </c>
      <c r="H2577" s="147">
        <v>17.894799999999996</v>
      </c>
      <c r="I2577" s="147">
        <v>21.867999999999999</v>
      </c>
      <c r="J2577" s="147">
        <v>24.884859999999996</v>
      </c>
      <c r="K2577" s="147">
        <v>27.886319999999998</v>
      </c>
    </row>
    <row r="2578" spans="2:11" x14ac:dyDescent="0.2">
      <c r="B2578" s="21" t="str">
        <f t="shared" si="40"/>
        <v>CFB BordenIce Accretion2023RCP6.0</v>
      </c>
      <c r="C2578" t="s">
        <v>280</v>
      </c>
      <c r="D2578" t="s">
        <v>486</v>
      </c>
      <c r="E2578" s="144" t="s">
        <v>192</v>
      </c>
      <c r="F2578" s="144">
        <v>2023</v>
      </c>
      <c r="G2578" s="147">
        <v>14.98713364352809</v>
      </c>
      <c r="H2578" s="147">
        <v>17.931319999999999</v>
      </c>
      <c r="I2578" s="147">
        <v>21.648</v>
      </c>
      <c r="J2578" s="147">
        <v>24.487099999999998</v>
      </c>
      <c r="K2578" s="147">
        <v>27.304199999999998</v>
      </c>
    </row>
    <row r="2579" spans="2:11" x14ac:dyDescent="0.2">
      <c r="B2579" s="21" t="str">
        <f t="shared" si="40"/>
        <v>CFB BordenIce Accretion2025RCP6.0</v>
      </c>
      <c r="C2579" t="s">
        <v>280</v>
      </c>
      <c r="D2579" t="s">
        <v>486</v>
      </c>
      <c r="E2579" s="144" t="s">
        <v>192</v>
      </c>
      <c r="F2579" s="144">
        <v>2025</v>
      </c>
      <c r="G2579" s="147">
        <v>14.982030772011736</v>
      </c>
      <c r="H2579" s="147">
        <v>17.928276666666665</v>
      </c>
      <c r="I2579" s="147">
        <v>21.651666666666667</v>
      </c>
      <c r="J2579" s="147">
        <v>24.495386666666665</v>
      </c>
      <c r="K2579" s="147">
        <v>27.322679999999998</v>
      </c>
    </row>
    <row r="2580" spans="2:11" x14ac:dyDescent="0.2">
      <c r="B2580" s="21" t="str">
        <f t="shared" si="40"/>
        <v>CFB BordenIce Accretion2030RCP6.0</v>
      </c>
      <c r="C2580" t="s">
        <v>280</v>
      </c>
      <c r="D2580" t="s">
        <v>486</v>
      </c>
      <c r="E2580" s="144" t="s">
        <v>192</v>
      </c>
      <c r="F2580" s="144">
        <v>2030</v>
      </c>
      <c r="G2580" s="147">
        <v>14.976927900495383</v>
      </c>
      <c r="H2580" s="147">
        <v>17.925233333333331</v>
      </c>
      <c r="I2580" s="147">
        <v>21.655333333333331</v>
      </c>
      <c r="J2580" s="147">
        <v>24.503673333333332</v>
      </c>
      <c r="K2580" s="147">
        <v>27.341159999999999</v>
      </c>
    </row>
    <row r="2581" spans="2:11" x14ac:dyDescent="0.2">
      <c r="B2581" s="21" t="str">
        <f t="shared" si="40"/>
        <v>CFB BordenIce Accretion2035RCP6.0</v>
      </c>
      <c r="C2581" t="s">
        <v>280</v>
      </c>
      <c r="D2581" t="s">
        <v>486</v>
      </c>
      <c r="E2581" s="144" t="s">
        <v>192</v>
      </c>
      <c r="F2581" s="144">
        <v>2035</v>
      </c>
      <c r="G2581" s="147">
        <v>14.97182502897903</v>
      </c>
      <c r="H2581" s="147">
        <v>17.922190000000001</v>
      </c>
      <c r="I2581" s="147">
        <v>21.658999999999999</v>
      </c>
      <c r="J2581" s="147">
        <v>24.511959999999998</v>
      </c>
      <c r="K2581" s="147">
        <v>27.359639999999999</v>
      </c>
    </row>
    <row r="2582" spans="2:11" x14ac:dyDescent="0.2">
      <c r="B2582" s="21" t="str">
        <f t="shared" si="40"/>
        <v>CFB BordenIce Accretion2040RCP6.0</v>
      </c>
      <c r="C2582" t="s">
        <v>280</v>
      </c>
      <c r="D2582" t="s">
        <v>486</v>
      </c>
      <c r="E2582" s="144" t="s">
        <v>192</v>
      </c>
      <c r="F2582" s="144">
        <v>2040</v>
      </c>
      <c r="G2582" s="147">
        <v>14.966722157462678</v>
      </c>
      <c r="H2582" s="147">
        <v>17.919146666666666</v>
      </c>
      <c r="I2582" s="147">
        <v>21.662666666666667</v>
      </c>
      <c r="J2582" s="147">
        <v>24.520246666666665</v>
      </c>
      <c r="K2582" s="147">
        <v>27.378119999999999</v>
      </c>
    </row>
    <row r="2583" spans="2:11" x14ac:dyDescent="0.2">
      <c r="B2583" s="21" t="str">
        <f t="shared" si="40"/>
        <v>CFB BordenIce Accretion2045RCP6.0</v>
      </c>
      <c r="C2583" t="s">
        <v>280</v>
      </c>
      <c r="D2583" t="s">
        <v>486</v>
      </c>
      <c r="E2583" s="144" t="s">
        <v>192</v>
      </c>
      <c r="F2583" s="144">
        <v>2045</v>
      </c>
      <c r="G2583" s="147">
        <v>14.961619285946325</v>
      </c>
      <c r="H2583" s="147">
        <v>17.916103333333332</v>
      </c>
      <c r="I2583" s="147">
        <v>21.666333333333331</v>
      </c>
      <c r="J2583" s="147">
        <v>24.528533333333332</v>
      </c>
      <c r="K2583" s="147">
        <v>27.396599999999999</v>
      </c>
    </row>
    <row r="2584" spans="2:11" x14ac:dyDescent="0.2">
      <c r="B2584" s="21" t="str">
        <f t="shared" si="40"/>
        <v>CFB BordenIce Accretion2050RCP6.0</v>
      </c>
      <c r="C2584" t="s">
        <v>280</v>
      </c>
      <c r="D2584" t="s">
        <v>486</v>
      </c>
      <c r="E2584" s="144" t="s">
        <v>192</v>
      </c>
      <c r="F2584" s="144">
        <v>2050</v>
      </c>
      <c r="G2584" s="147">
        <v>14.91671401660242</v>
      </c>
      <c r="H2584" s="147">
        <v>17.883843999999996</v>
      </c>
      <c r="I2584" s="147">
        <v>21.6524</v>
      </c>
      <c r="J2584" s="147">
        <v>24.526875999999998</v>
      </c>
      <c r="K2584" s="147">
        <v>27.409535999999999</v>
      </c>
    </row>
    <row r="2585" spans="2:11" x14ac:dyDescent="0.2">
      <c r="B2585" s="21" t="str">
        <f t="shared" si="40"/>
        <v>CFB BordenIce Accretion2055RCP6.0</v>
      </c>
      <c r="C2585" t="s">
        <v>280</v>
      </c>
      <c r="D2585" t="s">
        <v>486</v>
      </c>
      <c r="E2585" s="144" t="s">
        <v>192</v>
      </c>
      <c r="F2585" s="144">
        <v>2055</v>
      </c>
      <c r="G2585" s="147">
        <v>14.876911618774869</v>
      </c>
      <c r="H2585" s="147">
        <v>17.854627999999998</v>
      </c>
      <c r="I2585" s="147">
        <v>21.634799999999998</v>
      </c>
      <c r="J2585" s="147">
        <v>24.516931999999997</v>
      </c>
      <c r="K2585" s="147">
        <v>27.403991999999999</v>
      </c>
    </row>
    <row r="2586" spans="2:11" x14ac:dyDescent="0.2">
      <c r="B2586" s="21" t="str">
        <f t="shared" si="40"/>
        <v>CFB BordenIce Accretion2060RCP6.0</v>
      </c>
      <c r="C2586" t="s">
        <v>280</v>
      </c>
      <c r="D2586" t="s">
        <v>486</v>
      </c>
      <c r="E2586" s="144" t="s">
        <v>192</v>
      </c>
      <c r="F2586" s="144">
        <v>2060</v>
      </c>
      <c r="G2586" s="147">
        <v>14.837109220947317</v>
      </c>
      <c r="H2586" s="147">
        <v>17.825411999999996</v>
      </c>
      <c r="I2586" s="147">
        <v>21.6172</v>
      </c>
      <c r="J2586" s="147">
        <v>24.506988</v>
      </c>
      <c r="K2586" s="147">
        <v>27.398447999999998</v>
      </c>
    </row>
    <row r="2587" spans="2:11" x14ac:dyDescent="0.2">
      <c r="B2587" s="21" t="str">
        <f t="shared" si="40"/>
        <v>CFB BordenIce Accretion2065RCP6.0</v>
      </c>
      <c r="C2587" t="s">
        <v>280</v>
      </c>
      <c r="D2587" t="s">
        <v>486</v>
      </c>
      <c r="E2587" s="144" t="s">
        <v>192</v>
      </c>
      <c r="F2587" s="144">
        <v>2065</v>
      </c>
      <c r="G2587" s="147">
        <v>14.797306823119767</v>
      </c>
      <c r="H2587" s="147">
        <v>17.796195999999998</v>
      </c>
      <c r="I2587" s="147">
        <v>21.599599999999999</v>
      </c>
      <c r="J2587" s="147">
        <v>24.497043999999999</v>
      </c>
      <c r="K2587" s="147">
        <v>27.392903999999998</v>
      </c>
    </row>
    <row r="2588" spans="2:11" x14ac:dyDescent="0.2">
      <c r="B2588" s="21" t="str">
        <f t="shared" si="40"/>
        <v>CFB BordenIce Accretion2070RCP6.0</v>
      </c>
      <c r="C2588" t="s">
        <v>280</v>
      </c>
      <c r="D2588" t="s">
        <v>486</v>
      </c>
      <c r="E2588" s="144" t="s">
        <v>192</v>
      </c>
      <c r="F2588" s="144">
        <v>2070</v>
      </c>
      <c r="G2588" s="147">
        <v>14.757504425292215</v>
      </c>
      <c r="H2588" s="147">
        <v>17.766979999999997</v>
      </c>
      <c r="I2588" s="147">
        <v>21.582000000000001</v>
      </c>
      <c r="J2588" s="147">
        <v>24.487099999999998</v>
      </c>
      <c r="K2588" s="147">
        <v>27.387359999999997</v>
      </c>
    </row>
    <row r="2589" spans="2:11" x14ac:dyDescent="0.2">
      <c r="B2589" s="21" t="str">
        <f t="shared" si="40"/>
        <v>CFB BordenIce Accretion2075RCP6.0</v>
      </c>
      <c r="C2589" t="s">
        <v>280</v>
      </c>
      <c r="D2589" t="s">
        <v>486</v>
      </c>
      <c r="E2589" s="144" t="s">
        <v>192</v>
      </c>
      <c r="F2589" s="144">
        <v>2075</v>
      </c>
      <c r="G2589" s="147">
        <v>14.757504425292215</v>
      </c>
      <c r="H2589" s="147">
        <v>17.798934999999997</v>
      </c>
      <c r="I2589" s="147">
        <v>21.653500000000001</v>
      </c>
      <c r="J2589" s="147">
        <v>24.586539999999999</v>
      </c>
      <c r="K2589" s="147">
        <v>27.512099999999997</v>
      </c>
    </row>
    <row r="2590" spans="2:11" x14ac:dyDescent="0.2">
      <c r="B2590" s="21" t="str">
        <f t="shared" si="40"/>
        <v>CFB BordenIce Accretion2080RCP6.0</v>
      </c>
      <c r="C2590" t="s">
        <v>280</v>
      </c>
      <c r="D2590" t="s">
        <v>486</v>
      </c>
      <c r="E2590" s="144" t="s">
        <v>192</v>
      </c>
      <c r="F2590" s="144">
        <v>2080</v>
      </c>
      <c r="G2590" s="147">
        <v>14.757504425292215</v>
      </c>
      <c r="H2590" s="147">
        <v>17.830889999999997</v>
      </c>
      <c r="I2590" s="147">
        <v>21.725000000000001</v>
      </c>
      <c r="J2590" s="147">
        <v>24.685979999999997</v>
      </c>
      <c r="K2590" s="147">
        <v>27.636839999999999</v>
      </c>
    </row>
    <row r="2591" spans="2:11" x14ac:dyDescent="0.2">
      <c r="B2591" s="21" t="str">
        <f t="shared" si="40"/>
        <v>CFB BordenIce Accretion2085RCP6.0</v>
      </c>
      <c r="C2591" t="s">
        <v>280</v>
      </c>
      <c r="D2591" t="s">
        <v>486</v>
      </c>
      <c r="E2591" s="144" t="s">
        <v>192</v>
      </c>
      <c r="F2591" s="144">
        <v>2085</v>
      </c>
      <c r="G2591" s="147">
        <v>14.757504425292215</v>
      </c>
      <c r="H2591" s="147">
        <v>17.862844999999997</v>
      </c>
      <c r="I2591" s="147">
        <v>21.796499999999998</v>
      </c>
      <c r="J2591" s="147">
        <v>24.785419999999995</v>
      </c>
      <c r="K2591" s="147">
        <v>27.761579999999999</v>
      </c>
    </row>
    <row r="2592" spans="2:11" x14ac:dyDescent="0.2">
      <c r="B2592" s="21" t="str">
        <f t="shared" si="40"/>
        <v>CFB BordenIce Accretion2090RCP6.0</v>
      </c>
      <c r="C2592" t="s">
        <v>280</v>
      </c>
      <c r="D2592" t="s">
        <v>486</v>
      </c>
      <c r="E2592" s="144" t="s">
        <v>192</v>
      </c>
      <c r="F2592" s="144">
        <v>2090</v>
      </c>
      <c r="G2592" s="147">
        <v>14.589109665252574</v>
      </c>
      <c r="H2592" s="147">
        <v>17.724373333333329</v>
      </c>
      <c r="I2592" s="147">
        <v>21.699333333333332</v>
      </c>
      <c r="J2592" s="147">
        <v>24.710839999999997</v>
      </c>
      <c r="K2592" s="147">
        <v>27.72</v>
      </c>
    </row>
    <row r="2593" spans="2:11" x14ac:dyDescent="0.2">
      <c r="B2593" s="21" t="str">
        <f t="shared" si="40"/>
        <v>CFB BordenIce Accretion2095RCP6.0</v>
      </c>
      <c r="C2593" t="s">
        <v>280</v>
      </c>
      <c r="D2593" t="s">
        <v>486</v>
      </c>
      <c r="E2593" s="144" t="s">
        <v>192</v>
      </c>
      <c r="F2593" s="144">
        <v>2095</v>
      </c>
      <c r="G2593" s="147">
        <v>14.420714905212932</v>
      </c>
      <c r="H2593" s="147">
        <v>17.553946666666665</v>
      </c>
      <c r="I2593" s="147">
        <v>21.530666666666665</v>
      </c>
      <c r="J2593" s="147">
        <v>24.536819999999999</v>
      </c>
      <c r="K2593" s="147">
        <v>27.553679999999996</v>
      </c>
    </row>
    <row r="2594" spans="2:11" x14ac:dyDescent="0.2">
      <c r="B2594" s="21" t="str">
        <f t="shared" si="40"/>
        <v>CFB BordenIce Accretion2100RCP6.0</v>
      </c>
      <c r="C2594" t="s">
        <v>280</v>
      </c>
      <c r="D2594" t="s">
        <v>486</v>
      </c>
      <c r="E2594" s="144" t="s">
        <v>192</v>
      </c>
      <c r="F2594" s="144">
        <v>2100</v>
      </c>
      <c r="G2594" s="147">
        <v>14.252320145173291</v>
      </c>
      <c r="H2594" s="147">
        <v>17.383519999999997</v>
      </c>
      <c r="I2594" s="147">
        <v>21.361999999999998</v>
      </c>
      <c r="J2594" s="147">
        <v>24.3628</v>
      </c>
      <c r="K2594" s="147">
        <v>27.387359999999997</v>
      </c>
    </row>
    <row r="2595" spans="2:11" x14ac:dyDescent="0.2">
      <c r="B2595" s="21" t="str">
        <f t="shared" si="40"/>
        <v>CFB BordenIce Accretion2023RCP8.5</v>
      </c>
      <c r="C2595" t="s">
        <v>280</v>
      </c>
      <c r="D2595" t="s">
        <v>486</v>
      </c>
      <c r="E2595" s="144" t="s">
        <v>191</v>
      </c>
      <c r="F2595" s="144">
        <v>2023</v>
      </c>
      <c r="G2595" s="147">
        <v>14.98713364352809</v>
      </c>
      <c r="H2595" s="147">
        <v>17.931319999999999</v>
      </c>
      <c r="I2595" s="147">
        <v>21.648</v>
      </c>
      <c r="J2595" s="147">
        <v>24.487099999999998</v>
      </c>
      <c r="K2595" s="147">
        <v>27.304199999999998</v>
      </c>
    </row>
    <row r="2596" spans="2:11" x14ac:dyDescent="0.2">
      <c r="B2596" s="21" t="str">
        <f t="shared" si="40"/>
        <v>CFB BordenIce Accretion2025RCP8.5</v>
      </c>
      <c r="C2596" t="s">
        <v>280</v>
      </c>
      <c r="D2596" t="s">
        <v>486</v>
      </c>
      <c r="E2596" s="144" t="s">
        <v>191</v>
      </c>
      <c r="F2596" s="144">
        <v>2025</v>
      </c>
      <c r="G2596" s="147">
        <v>14.976927900495383</v>
      </c>
      <c r="H2596" s="147">
        <v>17.925233333333331</v>
      </c>
      <c r="I2596" s="147">
        <v>21.655333333333331</v>
      </c>
      <c r="J2596" s="147">
        <v>24.503673333333332</v>
      </c>
      <c r="K2596" s="147">
        <v>27.341159999999999</v>
      </c>
    </row>
    <row r="2597" spans="2:11" x14ac:dyDescent="0.2">
      <c r="B2597" s="21" t="str">
        <f t="shared" si="40"/>
        <v>CFB BordenIce Accretion2030RCP8.5</v>
      </c>
      <c r="C2597" t="s">
        <v>280</v>
      </c>
      <c r="D2597" t="s">
        <v>486</v>
      </c>
      <c r="E2597" s="144" t="s">
        <v>191</v>
      </c>
      <c r="F2597" s="144">
        <v>2030</v>
      </c>
      <c r="G2597" s="147">
        <v>14.966722157462678</v>
      </c>
      <c r="H2597" s="147">
        <v>17.919146666666666</v>
      </c>
      <c r="I2597" s="147">
        <v>21.662666666666667</v>
      </c>
      <c r="J2597" s="147">
        <v>24.520246666666665</v>
      </c>
      <c r="K2597" s="147">
        <v>27.378119999999999</v>
      </c>
    </row>
    <row r="2598" spans="2:11" x14ac:dyDescent="0.2">
      <c r="B2598" s="21" t="str">
        <f t="shared" si="40"/>
        <v>CFB BordenIce Accretion2035RCP8.5</v>
      </c>
      <c r="C2598" t="s">
        <v>280</v>
      </c>
      <c r="D2598" t="s">
        <v>486</v>
      </c>
      <c r="E2598" s="144" t="s">
        <v>191</v>
      </c>
      <c r="F2598" s="144">
        <v>2035</v>
      </c>
      <c r="G2598" s="147">
        <v>14.956516414429972</v>
      </c>
      <c r="H2598" s="147">
        <v>17.913059999999998</v>
      </c>
      <c r="I2598" s="147">
        <v>21.669999999999998</v>
      </c>
      <c r="J2598" s="147">
        <v>24.536819999999999</v>
      </c>
      <c r="K2598" s="147">
        <v>27.41508</v>
      </c>
    </row>
    <row r="2599" spans="2:11" x14ac:dyDescent="0.2">
      <c r="B2599" s="21" t="str">
        <f t="shared" si="40"/>
        <v>CFB BordenIce Accretion2040RCP8.5</v>
      </c>
      <c r="C2599" t="s">
        <v>280</v>
      </c>
      <c r="D2599" t="s">
        <v>486</v>
      </c>
      <c r="E2599" s="144" t="s">
        <v>191</v>
      </c>
      <c r="F2599" s="144">
        <v>2040</v>
      </c>
      <c r="G2599" s="147">
        <v>14.890179084717387</v>
      </c>
      <c r="H2599" s="147">
        <v>17.864366666666665</v>
      </c>
      <c r="I2599" s="147">
        <v>21.640666666666664</v>
      </c>
      <c r="J2599" s="147">
        <v>24.520246666666665</v>
      </c>
      <c r="K2599" s="147">
        <v>27.405839999999998</v>
      </c>
    </row>
    <row r="2600" spans="2:11" x14ac:dyDescent="0.2">
      <c r="B2600" s="21" t="str">
        <f t="shared" si="40"/>
        <v>CFB BordenIce Accretion2045RCP8.5</v>
      </c>
      <c r="C2600" t="s">
        <v>280</v>
      </c>
      <c r="D2600" t="s">
        <v>486</v>
      </c>
      <c r="E2600" s="144" t="s">
        <v>191</v>
      </c>
      <c r="F2600" s="144">
        <v>2045</v>
      </c>
      <c r="G2600" s="147">
        <v>14.8238417550048</v>
      </c>
      <c r="H2600" s="147">
        <v>17.815673333333329</v>
      </c>
      <c r="I2600" s="147">
        <v>21.611333333333334</v>
      </c>
      <c r="J2600" s="147">
        <v>24.503673333333332</v>
      </c>
      <c r="K2600" s="147">
        <v>27.396599999999999</v>
      </c>
    </row>
    <row r="2601" spans="2:11" x14ac:dyDescent="0.2">
      <c r="B2601" s="21" t="str">
        <f t="shared" si="40"/>
        <v>CFB BordenIce Accretion2050RCP8.5</v>
      </c>
      <c r="C2601" t="s">
        <v>280</v>
      </c>
      <c r="D2601" t="s">
        <v>486</v>
      </c>
      <c r="E2601" s="144" t="s">
        <v>191</v>
      </c>
      <c r="F2601" s="144">
        <v>2050</v>
      </c>
      <c r="G2601" s="147">
        <v>14.757504425292215</v>
      </c>
      <c r="H2601" s="147">
        <v>17.809586666666664</v>
      </c>
      <c r="I2601" s="147">
        <v>21.677333333333333</v>
      </c>
      <c r="J2601" s="147">
        <v>24.619686666666663</v>
      </c>
      <c r="K2601" s="147">
        <v>27.553679999999996</v>
      </c>
    </row>
    <row r="2602" spans="2:11" x14ac:dyDescent="0.2">
      <c r="B2602" s="21" t="str">
        <f t="shared" si="40"/>
        <v>CFB BordenIce Accretion2055RCP8.5</v>
      </c>
      <c r="C2602" t="s">
        <v>280</v>
      </c>
      <c r="D2602" t="s">
        <v>486</v>
      </c>
      <c r="E2602" s="144" t="s">
        <v>191</v>
      </c>
      <c r="F2602" s="144">
        <v>2055</v>
      </c>
      <c r="G2602" s="147">
        <v>14.757504425292215</v>
      </c>
      <c r="H2602" s="147">
        <v>17.852193333333329</v>
      </c>
      <c r="I2602" s="147">
        <v>21.772666666666666</v>
      </c>
      <c r="J2602" s="147">
        <v>24.752273333333331</v>
      </c>
      <c r="K2602" s="147">
        <v>27.72</v>
      </c>
    </row>
    <row r="2603" spans="2:11" x14ac:dyDescent="0.2">
      <c r="B2603" s="21" t="str">
        <f t="shared" si="40"/>
        <v>CFB BordenIce Accretion2060RCP8.5</v>
      </c>
      <c r="C2603" t="s">
        <v>280</v>
      </c>
      <c r="D2603" t="s">
        <v>486</v>
      </c>
      <c r="E2603" s="144" t="s">
        <v>191</v>
      </c>
      <c r="F2603" s="144">
        <v>2060</v>
      </c>
      <c r="G2603" s="147">
        <v>14.589109665252574</v>
      </c>
      <c r="H2603" s="147">
        <v>17.724373333333329</v>
      </c>
      <c r="I2603" s="147">
        <v>21.699333333333332</v>
      </c>
      <c r="J2603" s="147">
        <v>24.710839999999997</v>
      </c>
      <c r="K2603" s="147">
        <v>27.72</v>
      </c>
    </row>
    <row r="2604" spans="2:11" x14ac:dyDescent="0.2">
      <c r="B2604" s="21" t="str">
        <f t="shared" si="40"/>
        <v>CFB BordenIce Accretion2065RCP8.5</v>
      </c>
      <c r="C2604" t="s">
        <v>280</v>
      </c>
      <c r="D2604" t="s">
        <v>486</v>
      </c>
      <c r="E2604" s="144" t="s">
        <v>191</v>
      </c>
      <c r="F2604" s="144">
        <v>2065</v>
      </c>
      <c r="G2604" s="147">
        <v>14.420714905212932</v>
      </c>
      <c r="H2604" s="147">
        <v>17.553946666666665</v>
      </c>
      <c r="I2604" s="147">
        <v>21.530666666666665</v>
      </c>
      <c r="J2604" s="147">
        <v>24.536819999999999</v>
      </c>
      <c r="K2604" s="147">
        <v>27.553679999999996</v>
      </c>
    </row>
    <row r="2605" spans="2:11" x14ac:dyDescent="0.2">
      <c r="B2605" s="21" t="str">
        <f t="shared" si="40"/>
        <v>CFB BordenIce Accretion2070RCP8.5</v>
      </c>
      <c r="C2605" t="s">
        <v>280</v>
      </c>
      <c r="D2605" t="s">
        <v>486</v>
      </c>
      <c r="E2605" s="144" t="s">
        <v>191</v>
      </c>
      <c r="F2605" s="144">
        <v>2070</v>
      </c>
      <c r="G2605" s="147">
        <v>14.007382312388359</v>
      </c>
      <c r="H2605" s="147">
        <v>17.140053333333331</v>
      </c>
      <c r="I2605" s="147">
        <v>21.105333333333331</v>
      </c>
      <c r="J2605" s="147">
        <v>24.105913333333334</v>
      </c>
      <c r="K2605" s="147">
        <v>27.119399999999999</v>
      </c>
    </row>
    <row r="2606" spans="2:11" x14ac:dyDescent="0.2">
      <c r="B2606" s="21" t="str">
        <f t="shared" si="40"/>
        <v>CFB BordenIce Accretion2075RCP8.5</v>
      </c>
      <c r="C2606" t="s">
        <v>280</v>
      </c>
      <c r="D2606" t="s">
        <v>486</v>
      </c>
      <c r="E2606" s="144" t="s">
        <v>191</v>
      </c>
      <c r="F2606" s="144">
        <v>2075</v>
      </c>
      <c r="G2606" s="147">
        <v>13.762444479603424</v>
      </c>
      <c r="H2606" s="147">
        <v>16.896586666666664</v>
      </c>
      <c r="I2606" s="147">
        <v>20.848666666666666</v>
      </c>
      <c r="J2606" s="147">
        <v>23.849026666666663</v>
      </c>
      <c r="K2606" s="147">
        <v>26.851439999999997</v>
      </c>
    </row>
    <row r="2607" spans="2:11" x14ac:dyDescent="0.2">
      <c r="B2607" s="21" t="str">
        <f t="shared" si="40"/>
        <v>CFB BordenIce Accretion2080RCP8.5</v>
      </c>
      <c r="C2607" t="s">
        <v>280</v>
      </c>
      <c r="D2607" t="s">
        <v>486</v>
      </c>
      <c r="E2607" s="144" t="s">
        <v>191</v>
      </c>
      <c r="F2607" s="144">
        <v>2080</v>
      </c>
      <c r="G2607" s="147">
        <v>13.517506646818491</v>
      </c>
      <c r="H2607" s="147">
        <v>16.653119999999998</v>
      </c>
      <c r="I2607" s="147">
        <v>20.591999999999999</v>
      </c>
      <c r="J2607" s="147">
        <v>23.592139999999997</v>
      </c>
      <c r="K2607" s="147">
        <v>26.583479999999998</v>
      </c>
    </row>
    <row r="2608" spans="2:11" x14ac:dyDescent="0.2">
      <c r="B2608" s="21" t="str">
        <f t="shared" si="40"/>
        <v>CFB BordenIce Accretion2085RCP8.5</v>
      </c>
      <c r="C2608" t="s">
        <v>280</v>
      </c>
      <c r="D2608" t="s">
        <v>486</v>
      </c>
      <c r="E2608" s="144" t="s">
        <v>191</v>
      </c>
      <c r="F2608" s="144">
        <v>2085</v>
      </c>
      <c r="G2608" s="147">
        <v>12.889853450307101</v>
      </c>
      <c r="H2608" s="147">
        <v>15.922719999999998</v>
      </c>
      <c r="I2608" s="147">
        <v>19.744999999999997</v>
      </c>
      <c r="J2608" s="147">
        <v>22.647459999999999</v>
      </c>
      <c r="K2608" s="147">
        <v>25.530119999999997</v>
      </c>
    </row>
    <row r="2609" spans="2:11" x14ac:dyDescent="0.2">
      <c r="B2609" s="21" t="str">
        <f t="shared" si="40"/>
        <v>CFB BordenIce Accretion2090RCP8.5</v>
      </c>
      <c r="C2609" t="s">
        <v>280</v>
      </c>
      <c r="D2609" t="s">
        <v>486</v>
      </c>
      <c r="E2609" s="144" t="s">
        <v>191</v>
      </c>
      <c r="F2609" s="144">
        <v>2090</v>
      </c>
      <c r="G2609" s="147">
        <v>12.26220025379571</v>
      </c>
      <c r="H2609" s="147">
        <v>15.192319999999997</v>
      </c>
      <c r="I2609" s="147">
        <v>18.898</v>
      </c>
      <c r="J2609" s="147">
        <v>21.702780000000001</v>
      </c>
      <c r="K2609" s="147">
        <v>24.476759999999999</v>
      </c>
    </row>
    <row r="2610" spans="2:11" x14ac:dyDescent="0.2">
      <c r="B2610" s="21" t="str">
        <f t="shared" si="40"/>
        <v>CFB BordenIce Accretion2095RCP8.5</v>
      </c>
      <c r="C2610" t="s">
        <v>280</v>
      </c>
      <c r="D2610" t="s">
        <v>486</v>
      </c>
      <c r="E2610" s="144" t="s">
        <v>191</v>
      </c>
      <c r="F2610" s="144">
        <v>2095</v>
      </c>
      <c r="G2610" s="147">
        <v>12.26220025379571</v>
      </c>
      <c r="H2610" s="147">
        <v>15.192319999999997</v>
      </c>
      <c r="I2610" s="147">
        <v>18.898</v>
      </c>
      <c r="J2610" s="147">
        <v>21.702780000000001</v>
      </c>
      <c r="K2610" s="147">
        <v>24.476759999999999</v>
      </c>
    </row>
    <row r="2611" spans="2:11" x14ac:dyDescent="0.2">
      <c r="B2611" s="21" t="str">
        <f t="shared" si="40"/>
        <v>CFB BordenIce Accretion2100RCP8.5</v>
      </c>
      <c r="C2611" t="s">
        <v>280</v>
      </c>
      <c r="D2611" t="s">
        <v>486</v>
      </c>
      <c r="E2611" s="144" t="s">
        <v>191</v>
      </c>
      <c r="F2611" s="144">
        <v>2100</v>
      </c>
      <c r="G2611" s="147">
        <v>12.26220025379571</v>
      </c>
      <c r="H2611" s="147">
        <v>15.192319999999997</v>
      </c>
      <c r="I2611" s="147">
        <v>18.898</v>
      </c>
      <c r="J2611" s="147">
        <v>21.702780000000001</v>
      </c>
      <c r="K2611" s="147">
        <v>24.476759999999999</v>
      </c>
    </row>
    <row r="2612" spans="2:11" x14ac:dyDescent="0.2">
      <c r="B2612" s="21" t="str">
        <f t="shared" si="40"/>
        <v>CFB BordenWind2023RCP4.5</v>
      </c>
      <c r="C2612" t="s">
        <v>280</v>
      </c>
      <c r="D2612" t="s">
        <v>1</v>
      </c>
      <c r="E2612" s="144" t="s">
        <v>193</v>
      </c>
      <c r="F2612" s="144">
        <v>2023</v>
      </c>
      <c r="G2612" s="147">
        <v>76.37398447536566</v>
      </c>
      <c r="H2612" s="147">
        <v>82.273752000000016</v>
      </c>
      <c r="I2612" s="147">
        <v>88.484000000000009</v>
      </c>
      <c r="J2612" s="147">
        <v>94.696712000000019</v>
      </c>
      <c r="K2612" s="147">
        <v>100.901856</v>
      </c>
    </row>
    <row r="2613" spans="2:11" x14ac:dyDescent="0.2">
      <c r="B2613" s="21" t="str">
        <f t="shared" si="40"/>
        <v>CFB BordenWind2025RCP4.5</v>
      </c>
      <c r="C2613" t="s">
        <v>280</v>
      </c>
      <c r="D2613" t="s">
        <v>1</v>
      </c>
      <c r="E2613" s="144" t="s">
        <v>193</v>
      </c>
      <c r="F2613" s="144">
        <v>2025</v>
      </c>
      <c r="G2613" s="147">
        <v>76.395513970541614</v>
      </c>
      <c r="H2613" s="147">
        <v>82.301032000000021</v>
      </c>
      <c r="I2613" s="147">
        <v>88.519200000000012</v>
      </c>
      <c r="J2613" s="147">
        <v>94.737514666666684</v>
      </c>
      <c r="K2613" s="147">
        <v>100.950344</v>
      </c>
    </row>
    <row r="2614" spans="2:11" x14ac:dyDescent="0.2">
      <c r="B2614" s="21" t="str">
        <f t="shared" si="40"/>
        <v>CFB BordenWind2030RCP4.5</v>
      </c>
      <c r="C2614" t="s">
        <v>280</v>
      </c>
      <c r="D2614" t="s">
        <v>1</v>
      </c>
      <c r="E2614" s="144" t="s">
        <v>193</v>
      </c>
      <c r="F2614" s="144">
        <v>2030</v>
      </c>
      <c r="G2614" s="147">
        <v>76.417043465717569</v>
      </c>
      <c r="H2614" s="147">
        <v>82.328312000000011</v>
      </c>
      <c r="I2614" s="147">
        <v>88.554400000000001</v>
      </c>
      <c r="J2614" s="147">
        <v>94.778317333333348</v>
      </c>
      <c r="K2614" s="147">
        <v>100.99883199999999</v>
      </c>
    </row>
    <row r="2615" spans="2:11" x14ac:dyDescent="0.2">
      <c r="B2615" s="21" t="str">
        <f t="shared" si="40"/>
        <v>CFB BordenWind2035RCP4.5</v>
      </c>
      <c r="C2615" t="s">
        <v>280</v>
      </c>
      <c r="D2615" t="s">
        <v>1</v>
      </c>
      <c r="E2615" s="144" t="s">
        <v>193</v>
      </c>
      <c r="F2615" s="144">
        <v>2035</v>
      </c>
      <c r="G2615" s="147">
        <v>76.438572960893509</v>
      </c>
      <c r="H2615" s="147">
        <v>82.355592000000016</v>
      </c>
      <c r="I2615" s="147">
        <v>88.589600000000004</v>
      </c>
      <c r="J2615" s="147">
        <v>94.819120000000012</v>
      </c>
      <c r="K2615" s="147">
        <v>101.04731999999998</v>
      </c>
    </row>
    <row r="2616" spans="2:11" x14ac:dyDescent="0.2">
      <c r="B2616" s="21" t="str">
        <f t="shared" si="40"/>
        <v>CFB BordenWind2040RCP4.5</v>
      </c>
      <c r="C2616" t="s">
        <v>280</v>
      </c>
      <c r="D2616" t="s">
        <v>1</v>
      </c>
      <c r="E2616" s="144" t="s">
        <v>193</v>
      </c>
      <c r="F2616" s="144">
        <v>2040</v>
      </c>
      <c r="G2616" s="147">
        <v>76.460102456069464</v>
      </c>
      <c r="H2616" s="147">
        <v>82.38287200000002</v>
      </c>
      <c r="I2616" s="147">
        <v>88.624800000000008</v>
      </c>
      <c r="J2616" s="147">
        <v>94.859922666666677</v>
      </c>
      <c r="K2616" s="147">
        <v>101.09580799999999</v>
      </c>
    </row>
    <row r="2617" spans="2:11" x14ac:dyDescent="0.2">
      <c r="B2617" s="21" t="str">
        <f t="shared" si="40"/>
        <v>CFB BordenWind2045RCP4.5</v>
      </c>
      <c r="C2617" t="s">
        <v>280</v>
      </c>
      <c r="D2617" t="s">
        <v>1</v>
      </c>
      <c r="E2617" s="144" t="s">
        <v>193</v>
      </c>
      <c r="F2617" s="144">
        <v>2045</v>
      </c>
      <c r="G2617" s="147">
        <v>76.481631951245419</v>
      </c>
      <c r="H2617" s="147">
        <v>82.410152000000011</v>
      </c>
      <c r="I2617" s="147">
        <v>88.66</v>
      </c>
      <c r="J2617" s="147">
        <v>94.900725333333341</v>
      </c>
      <c r="K2617" s="147">
        <v>101.144296</v>
      </c>
    </row>
    <row r="2618" spans="2:11" x14ac:dyDescent="0.2">
      <c r="B2618" s="21" t="str">
        <f t="shared" si="40"/>
        <v>CFB BordenWind2050RCP4.5</v>
      </c>
      <c r="C2618" t="s">
        <v>280</v>
      </c>
      <c r="D2618" t="s">
        <v>1</v>
      </c>
      <c r="E2618" s="144" t="s">
        <v>193</v>
      </c>
      <c r="F2618" s="144">
        <v>2050</v>
      </c>
      <c r="G2618" s="147">
        <v>76.623220043049642</v>
      </c>
      <c r="H2618" s="147">
        <v>82.576560000000015</v>
      </c>
      <c r="I2618" s="147">
        <v>88.855360000000005</v>
      </c>
      <c r="J2618" s="147">
        <v>95.120432000000008</v>
      </c>
      <c r="K2618" s="147">
        <v>101.39141759999998</v>
      </c>
    </row>
    <row r="2619" spans="2:11" x14ac:dyDescent="0.2">
      <c r="B2619" s="21" t="str">
        <f t="shared" si="40"/>
        <v>CFB BordenWind2055RCP4.5</v>
      </c>
      <c r="C2619" t="s">
        <v>280</v>
      </c>
      <c r="D2619" t="s">
        <v>1</v>
      </c>
      <c r="E2619" s="144" t="s">
        <v>193</v>
      </c>
      <c r="F2619" s="144">
        <v>2055</v>
      </c>
      <c r="G2619" s="147">
        <v>76.743278639677925</v>
      </c>
      <c r="H2619" s="147">
        <v>82.715688000000014</v>
      </c>
      <c r="I2619" s="147">
        <v>89.015519999999995</v>
      </c>
      <c r="J2619" s="147">
        <v>95.299336000000011</v>
      </c>
      <c r="K2619" s="147">
        <v>101.59005119999999</v>
      </c>
    </row>
    <row r="2620" spans="2:11" x14ac:dyDescent="0.2">
      <c r="B2620" s="21" t="str">
        <f t="shared" si="40"/>
        <v>CFB BordenWind2060RCP4.5</v>
      </c>
      <c r="C2620" t="s">
        <v>280</v>
      </c>
      <c r="D2620" t="s">
        <v>1</v>
      </c>
      <c r="E2620" s="144" t="s">
        <v>193</v>
      </c>
      <c r="F2620" s="144">
        <v>2060</v>
      </c>
      <c r="G2620" s="147">
        <v>76.863337236306194</v>
      </c>
      <c r="H2620" s="147">
        <v>82.854816000000014</v>
      </c>
      <c r="I2620" s="147">
        <v>89.17568</v>
      </c>
      <c r="J2620" s="147">
        <v>95.478240000000014</v>
      </c>
      <c r="K2620" s="147">
        <v>101.78868479999998</v>
      </c>
    </row>
    <row r="2621" spans="2:11" x14ac:dyDescent="0.2">
      <c r="B2621" s="21" t="str">
        <f t="shared" si="40"/>
        <v>CFB BordenWind2065RCP4.5</v>
      </c>
      <c r="C2621" t="s">
        <v>280</v>
      </c>
      <c r="D2621" t="s">
        <v>1</v>
      </c>
      <c r="E2621" s="144" t="s">
        <v>193</v>
      </c>
      <c r="F2621" s="144">
        <v>2065</v>
      </c>
      <c r="G2621" s="147">
        <v>76.983395832934477</v>
      </c>
      <c r="H2621" s="147">
        <v>82.993944000000013</v>
      </c>
      <c r="I2621" s="147">
        <v>89.33583999999999</v>
      </c>
      <c r="J2621" s="147">
        <v>95.657144000000017</v>
      </c>
      <c r="K2621" s="147">
        <v>101.98731839999999</v>
      </c>
    </row>
    <row r="2622" spans="2:11" x14ac:dyDescent="0.2">
      <c r="B2622" s="21" t="str">
        <f t="shared" si="40"/>
        <v>CFB BordenWind2070RCP4.5</v>
      </c>
      <c r="C2622" t="s">
        <v>280</v>
      </c>
      <c r="D2622" t="s">
        <v>1</v>
      </c>
      <c r="E2622" s="144" t="s">
        <v>193</v>
      </c>
      <c r="F2622" s="144">
        <v>2070</v>
      </c>
      <c r="G2622" s="147">
        <v>77.103454429562746</v>
      </c>
      <c r="H2622" s="147">
        <v>83.133072000000013</v>
      </c>
      <c r="I2622" s="147">
        <v>89.495999999999995</v>
      </c>
      <c r="J2622" s="147">
        <v>95.836048000000019</v>
      </c>
      <c r="K2622" s="147">
        <v>102.18595199999999</v>
      </c>
    </row>
    <row r="2623" spans="2:11" x14ac:dyDescent="0.2">
      <c r="B2623" s="21" t="str">
        <f t="shared" si="40"/>
        <v>CFB BordenWind2075RCP4.5</v>
      </c>
      <c r="C2623" t="s">
        <v>280</v>
      </c>
      <c r="D2623" t="s">
        <v>1</v>
      </c>
      <c r="E2623" s="144" t="s">
        <v>193</v>
      </c>
      <c r="F2623" s="144">
        <v>2075</v>
      </c>
      <c r="G2623" s="147">
        <v>77.161710710627105</v>
      </c>
      <c r="H2623" s="147">
        <v>83.209456000000017</v>
      </c>
      <c r="I2623" s="147">
        <v>89.595733333333328</v>
      </c>
      <c r="J2623" s="147">
        <v>95.955317333333355</v>
      </c>
      <c r="K2623" s="147">
        <v>102.32305599999998</v>
      </c>
    </row>
    <row r="2624" spans="2:11" x14ac:dyDescent="0.2">
      <c r="B2624" s="21" t="str">
        <f t="shared" si="40"/>
        <v>CFB BordenWind2080RCP4.5</v>
      </c>
      <c r="C2624" t="s">
        <v>280</v>
      </c>
      <c r="D2624" t="s">
        <v>1</v>
      </c>
      <c r="E2624" s="144" t="s">
        <v>193</v>
      </c>
      <c r="F2624" s="144">
        <v>2080</v>
      </c>
      <c r="G2624" s="147">
        <v>77.21996699169145</v>
      </c>
      <c r="H2624" s="147">
        <v>83.285840000000007</v>
      </c>
      <c r="I2624" s="147">
        <v>89.695466666666661</v>
      </c>
      <c r="J2624" s="147">
        <v>96.07458666666669</v>
      </c>
      <c r="K2624" s="147">
        <v>102.46015999999999</v>
      </c>
    </row>
    <row r="2625" spans="2:11" x14ac:dyDescent="0.2">
      <c r="B2625" s="21" t="str">
        <f t="shared" si="40"/>
        <v>CFB BordenWind2085RCP4.5</v>
      </c>
      <c r="C2625" t="s">
        <v>280</v>
      </c>
      <c r="D2625" t="s">
        <v>1</v>
      </c>
      <c r="E2625" s="144" t="s">
        <v>193</v>
      </c>
      <c r="F2625" s="144">
        <v>2085</v>
      </c>
      <c r="G2625" s="147">
        <v>77.27822327275581</v>
      </c>
      <c r="H2625" s="147">
        <v>83.362224000000012</v>
      </c>
      <c r="I2625" s="147">
        <v>89.795199999999994</v>
      </c>
      <c r="J2625" s="147">
        <v>96.193856000000011</v>
      </c>
      <c r="K2625" s="147">
        <v>102.597264</v>
      </c>
    </row>
    <row r="2626" spans="2:11" x14ac:dyDescent="0.2">
      <c r="B2626" s="21" t="str">
        <f t="shared" si="40"/>
        <v>CFB BordenWind2090RCP4.5</v>
      </c>
      <c r="C2626" t="s">
        <v>280</v>
      </c>
      <c r="D2626" t="s">
        <v>1</v>
      </c>
      <c r="E2626" s="144" t="s">
        <v>193</v>
      </c>
      <c r="F2626" s="144">
        <v>2090</v>
      </c>
      <c r="G2626" s="147">
        <v>77.336479553820169</v>
      </c>
      <c r="H2626" s="147">
        <v>83.438608000000016</v>
      </c>
      <c r="I2626" s="147">
        <v>89.894933333333341</v>
      </c>
      <c r="J2626" s="147">
        <v>96.313125333333346</v>
      </c>
      <c r="K2626" s="147">
        <v>102.73436799999999</v>
      </c>
    </row>
    <row r="2627" spans="2:11" x14ac:dyDescent="0.2">
      <c r="B2627" s="21" t="str">
        <f t="shared" si="40"/>
        <v>CFB BordenWind2095RCP4.5</v>
      </c>
      <c r="C2627" t="s">
        <v>280</v>
      </c>
      <c r="D2627" t="s">
        <v>1</v>
      </c>
      <c r="E2627" s="144" t="s">
        <v>193</v>
      </c>
      <c r="F2627" s="144">
        <v>2095</v>
      </c>
      <c r="G2627" s="147">
        <v>77.394735834884514</v>
      </c>
      <c r="H2627" s="147">
        <v>83.514992000000007</v>
      </c>
      <c r="I2627" s="147">
        <v>89.994666666666674</v>
      </c>
      <c r="J2627" s="147">
        <v>96.432394666666681</v>
      </c>
      <c r="K2627" s="147">
        <v>102.87147199999998</v>
      </c>
    </row>
    <row r="2628" spans="2:11" x14ac:dyDescent="0.2">
      <c r="B2628" s="21" t="str">
        <f t="shared" si="40"/>
        <v>CFB BordenWind2100RCP4.5</v>
      </c>
      <c r="C2628" t="s">
        <v>280</v>
      </c>
      <c r="D2628" t="s">
        <v>1</v>
      </c>
      <c r="E2628" s="144" t="s">
        <v>193</v>
      </c>
      <c r="F2628" s="144">
        <v>2100</v>
      </c>
      <c r="G2628" s="147">
        <v>77.452992115948874</v>
      </c>
      <c r="H2628" s="147">
        <v>83.591376000000011</v>
      </c>
      <c r="I2628" s="147">
        <v>90.094400000000007</v>
      </c>
      <c r="J2628" s="147">
        <v>96.551664000000017</v>
      </c>
      <c r="K2628" s="147">
        <v>103.00857599999999</v>
      </c>
    </row>
    <row r="2629" spans="2:11" x14ac:dyDescent="0.2">
      <c r="B2629" s="21" t="str">
        <f t="shared" si="40"/>
        <v>CFB BordenWind2023RCP6.0</v>
      </c>
      <c r="C2629" t="s">
        <v>280</v>
      </c>
      <c r="D2629" t="s">
        <v>1</v>
      </c>
      <c r="E2629" s="144" t="s">
        <v>192</v>
      </c>
      <c r="F2629" s="144">
        <v>2023</v>
      </c>
      <c r="G2629" s="147">
        <v>76.37398447536566</v>
      </c>
      <c r="H2629" s="147">
        <v>82.273752000000016</v>
      </c>
      <c r="I2629" s="147">
        <v>88.484000000000009</v>
      </c>
      <c r="J2629" s="147">
        <v>94.696712000000019</v>
      </c>
      <c r="K2629" s="147">
        <v>100.901856</v>
      </c>
    </row>
    <row r="2630" spans="2:11" x14ac:dyDescent="0.2">
      <c r="B2630" s="21" t="str">
        <f t="shared" si="40"/>
        <v>CFB BordenWind2025RCP6.0</v>
      </c>
      <c r="C2630" t="s">
        <v>280</v>
      </c>
      <c r="D2630" t="s">
        <v>1</v>
      </c>
      <c r="E2630" s="144" t="s">
        <v>192</v>
      </c>
      <c r="F2630" s="144">
        <v>2025</v>
      </c>
      <c r="G2630" s="147">
        <v>76.395513970541614</v>
      </c>
      <c r="H2630" s="147">
        <v>82.301032000000021</v>
      </c>
      <c r="I2630" s="147">
        <v>88.519200000000012</v>
      </c>
      <c r="J2630" s="147">
        <v>94.737514666666684</v>
      </c>
      <c r="K2630" s="147">
        <v>100.950344</v>
      </c>
    </row>
    <row r="2631" spans="2:11" x14ac:dyDescent="0.2">
      <c r="B2631" s="21" t="str">
        <f t="shared" si="40"/>
        <v>CFB BordenWind2030RCP6.0</v>
      </c>
      <c r="C2631" t="s">
        <v>280</v>
      </c>
      <c r="D2631" t="s">
        <v>1</v>
      </c>
      <c r="E2631" s="144" t="s">
        <v>192</v>
      </c>
      <c r="F2631" s="144">
        <v>2030</v>
      </c>
      <c r="G2631" s="147">
        <v>76.417043465717569</v>
      </c>
      <c r="H2631" s="147">
        <v>82.328312000000011</v>
      </c>
      <c r="I2631" s="147">
        <v>88.554400000000001</v>
      </c>
      <c r="J2631" s="147">
        <v>94.778317333333348</v>
      </c>
      <c r="K2631" s="147">
        <v>100.99883199999999</v>
      </c>
    </row>
    <row r="2632" spans="2:11" x14ac:dyDescent="0.2">
      <c r="B2632" s="21" t="str">
        <f t="shared" si="40"/>
        <v>CFB BordenWind2035RCP6.0</v>
      </c>
      <c r="C2632" t="s">
        <v>280</v>
      </c>
      <c r="D2632" t="s">
        <v>1</v>
      </c>
      <c r="E2632" s="144" t="s">
        <v>192</v>
      </c>
      <c r="F2632" s="144">
        <v>2035</v>
      </c>
      <c r="G2632" s="147">
        <v>76.438572960893509</v>
      </c>
      <c r="H2632" s="147">
        <v>82.355592000000016</v>
      </c>
      <c r="I2632" s="147">
        <v>88.589600000000004</v>
      </c>
      <c r="J2632" s="147">
        <v>94.819120000000012</v>
      </c>
      <c r="K2632" s="147">
        <v>101.04731999999998</v>
      </c>
    </row>
    <row r="2633" spans="2:11" x14ac:dyDescent="0.2">
      <c r="B2633" s="21" t="str">
        <f t="shared" si="40"/>
        <v>CFB BordenWind2040RCP6.0</v>
      </c>
      <c r="C2633" t="s">
        <v>280</v>
      </c>
      <c r="D2633" t="s">
        <v>1</v>
      </c>
      <c r="E2633" s="144" t="s">
        <v>192</v>
      </c>
      <c r="F2633" s="144">
        <v>2040</v>
      </c>
      <c r="G2633" s="147">
        <v>76.460102456069464</v>
      </c>
      <c r="H2633" s="147">
        <v>82.38287200000002</v>
      </c>
      <c r="I2633" s="147">
        <v>88.624800000000008</v>
      </c>
      <c r="J2633" s="147">
        <v>94.859922666666677</v>
      </c>
      <c r="K2633" s="147">
        <v>101.09580799999999</v>
      </c>
    </row>
    <row r="2634" spans="2:11" x14ac:dyDescent="0.2">
      <c r="B2634" s="21" t="str">
        <f t="shared" si="40"/>
        <v>CFB BordenWind2045RCP6.0</v>
      </c>
      <c r="C2634" t="s">
        <v>280</v>
      </c>
      <c r="D2634" t="s">
        <v>1</v>
      </c>
      <c r="E2634" s="144" t="s">
        <v>192</v>
      </c>
      <c r="F2634" s="144">
        <v>2045</v>
      </c>
      <c r="G2634" s="147">
        <v>76.481631951245419</v>
      </c>
      <c r="H2634" s="147">
        <v>82.410152000000011</v>
      </c>
      <c r="I2634" s="147">
        <v>88.66</v>
      </c>
      <c r="J2634" s="147">
        <v>94.900725333333341</v>
      </c>
      <c r="K2634" s="147">
        <v>101.144296</v>
      </c>
    </row>
    <row r="2635" spans="2:11" x14ac:dyDescent="0.2">
      <c r="B2635" s="21" t="str">
        <f t="shared" si="40"/>
        <v>CFB BordenWind2050RCP6.0</v>
      </c>
      <c r="C2635" t="s">
        <v>280</v>
      </c>
      <c r="D2635" t="s">
        <v>1</v>
      </c>
      <c r="E2635" s="144" t="s">
        <v>192</v>
      </c>
      <c r="F2635" s="144">
        <v>2050</v>
      </c>
      <c r="G2635" s="147">
        <v>76.623220043049642</v>
      </c>
      <c r="H2635" s="147">
        <v>82.576560000000015</v>
      </c>
      <c r="I2635" s="147">
        <v>88.855360000000005</v>
      </c>
      <c r="J2635" s="147">
        <v>95.120432000000008</v>
      </c>
      <c r="K2635" s="147">
        <v>101.39141759999998</v>
      </c>
    </row>
    <row r="2636" spans="2:11" x14ac:dyDescent="0.2">
      <c r="B2636" s="21" t="str">
        <f t="shared" ref="B2636:B2699" si="41">C2636&amp;D2636&amp;F2636&amp;E2636</f>
        <v>CFB BordenWind2055RCP6.0</v>
      </c>
      <c r="C2636" t="s">
        <v>280</v>
      </c>
      <c r="D2636" t="s">
        <v>1</v>
      </c>
      <c r="E2636" s="144" t="s">
        <v>192</v>
      </c>
      <c r="F2636" s="144">
        <v>2055</v>
      </c>
      <c r="G2636" s="147">
        <v>76.743278639677925</v>
      </c>
      <c r="H2636" s="147">
        <v>82.715688000000014</v>
      </c>
      <c r="I2636" s="147">
        <v>89.015519999999995</v>
      </c>
      <c r="J2636" s="147">
        <v>95.299336000000011</v>
      </c>
      <c r="K2636" s="147">
        <v>101.59005119999999</v>
      </c>
    </row>
    <row r="2637" spans="2:11" x14ac:dyDescent="0.2">
      <c r="B2637" s="21" t="str">
        <f t="shared" si="41"/>
        <v>CFB BordenWind2060RCP6.0</v>
      </c>
      <c r="C2637" t="s">
        <v>280</v>
      </c>
      <c r="D2637" t="s">
        <v>1</v>
      </c>
      <c r="E2637" s="144" t="s">
        <v>192</v>
      </c>
      <c r="F2637" s="144">
        <v>2060</v>
      </c>
      <c r="G2637" s="147">
        <v>76.863337236306194</v>
      </c>
      <c r="H2637" s="147">
        <v>82.854816000000014</v>
      </c>
      <c r="I2637" s="147">
        <v>89.17568</v>
      </c>
      <c r="J2637" s="147">
        <v>95.478240000000014</v>
      </c>
      <c r="K2637" s="147">
        <v>101.78868479999998</v>
      </c>
    </row>
    <row r="2638" spans="2:11" x14ac:dyDescent="0.2">
      <c r="B2638" s="21" t="str">
        <f t="shared" si="41"/>
        <v>CFB BordenWind2065RCP6.0</v>
      </c>
      <c r="C2638" t="s">
        <v>280</v>
      </c>
      <c r="D2638" t="s">
        <v>1</v>
      </c>
      <c r="E2638" s="144" t="s">
        <v>192</v>
      </c>
      <c r="F2638" s="144">
        <v>2065</v>
      </c>
      <c r="G2638" s="147">
        <v>76.983395832934477</v>
      </c>
      <c r="H2638" s="147">
        <v>82.993944000000013</v>
      </c>
      <c r="I2638" s="147">
        <v>89.33583999999999</v>
      </c>
      <c r="J2638" s="147">
        <v>95.657144000000017</v>
      </c>
      <c r="K2638" s="147">
        <v>101.98731839999999</v>
      </c>
    </row>
    <row r="2639" spans="2:11" x14ac:dyDescent="0.2">
      <c r="B2639" s="21" t="str">
        <f t="shared" si="41"/>
        <v>CFB BordenWind2070RCP6.0</v>
      </c>
      <c r="C2639" t="s">
        <v>280</v>
      </c>
      <c r="D2639" t="s">
        <v>1</v>
      </c>
      <c r="E2639" s="144" t="s">
        <v>192</v>
      </c>
      <c r="F2639" s="144">
        <v>2070</v>
      </c>
      <c r="G2639" s="147">
        <v>77.103454429562746</v>
      </c>
      <c r="H2639" s="147">
        <v>83.133072000000013</v>
      </c>
      <c r="I2639" s="147">
        <v>89.495999999999995</v>
      </c>
      <c r="J2639" s="147">
        <v>95.836048000000019</v>
      </c>
      <c r="K2639" s="147">
        <v>102.18595199999999</v>
      </c>
    </row>
    <row r="2640" spans="2:11" x14ac:dyDescent="0.2">
      <c r="B2640" s="21" t="str">
        <f t="shared" si="41"/>
        <v>CFB BordenWind2075RCP6.0</v>
      </c>
      <c r="C2640" t="s">
        <v>280</v>
      </c>
      <c r="D2640" t="s">
        <v>1</v>
      </c>
      <c r="E2640" s="144" t="s">
        <v>192</v>
      </c>
      <c r="F2640" s="144">
        <v>2075</v>
      </c>
      <c r="G2640" s="147">
        <v>77.19083885115927</v>
      </c>
      <c r="H2640" s="147">
        <v>83.247648000000012</v>
      </c>
      <c r="I2640" s="147">
        <v>89.645600000000002</v>
      </c>
      <c r="J2640" s="147">
        <v>96.014952000000022</v>
      </c>
      <c r="K2640" s="147">
        <v>102.39160799999999</v>
      </c>
    </row>
    <row r="2641" spans="2:11" x14ac:dyDescent="0.2">
      <c r="B2641" s="21" t="str">
        <f t="shared" si="41"/>
        <v>CFB BordenWind2080RCP6.0</v>
      </c>
      <c r="C2641" t="s">
        <v>280</v>
      </c>
      <c r="D2641" t="s">
        <v>1</v>
      </c>
      <c r="E2641" s="144" t="s">
        <v>192</v>
      </c>
      <c r="F2641" s="144">
        <v>2080</v>
      </c>
      <c r="G2641" s="147">
        <v>77.27822327275581</v>
      </c>
      <c r="H2641" s="147">
        <v>83.362224000000012</v>
      </c>
      <c r="I2641" s="147">
        <v>89.795199999999994</v>
      </c>
      <c r="J2641" s="147">
        <v>96.193856000000011</v>
      </c>
      <c r="K2641" s="147">
        <v>102.597264</v>
      </c>
    </row>
    <row r="2642" spans="2:11" x14ac:dyDescent="0.2">
      <c r="B2642" s="21" t="str">
        <f t="shared" si="41"/>
        <v>CFB BordenWind2085RCP6.0</v>
      </c>
      <c r="C2642" t="s">
        <v>280</v>
      </c>
      <c r="D2642" t="s">
        <v>1</v>
      </c>
      <c r="E2642" s="144" t="s">
        <v>192</v>
      </c>
      <c r="F2642" s="144">
        <v>2085</v>
      </c>
      <c r="G2642" s="147">
        <v>77.365607694352349</v>
      </c>
      <c r="H2642" s="147">
        <v>83.476800000000011</v>
      </c>
      <c r="I2642" s="147">
        <v>89.944800000000001</v>
      </c>
      <c r="J2642" s="147">
        <v>96.372760000000014</v>
      </c>
      <c r="K2642" s="147">
        <v>102.80291999999999</v>
      </c>
    </row>
    <row r="2643" spans="2:11" x14ac:dyDescent="0.2">
      <c r="B2643" s="21" t="str">
        <f t="shared" si="41"/>
        <v>CFB BordenWind2090RCP6.0</v>
      </c>
      <c r="C2643" t="s">
        <v>280</v>
      </c>
      <c r="D2643" t="s">
        <v>1</v>
      </c>
      <c r="E2643" s="144" t="s">
        <v>192</v>
      </c>
      <c r="F2643" s="144">
        <v>2090</v>
      </c>
      <c r="G2643" s="147">
        <v>77.729076230558192</v>
      </c>
      <c r="H2643" s="147">
        <v>83.924192000000005</v>
      </c>
      <c r="I2643" s="147">
        <v>90.493333333333339</v>
      </c>
      <c r="J2643" s="147">
        <v>97.009909333333354</v>
      </c>
      <c r="K2643" s="147">
        <v>103.53023999999999</v>
      </c>
    </row>
    <row r="2644" spans="2:11" x14ac:dyDescent="0.2">
      <c r="B2644" s="21" t="str">
        <f t="shared" si="41"/>
        <v>CFB BordenWind2095RCP6.0</v>
      </c>
      <c r="C2644" t="s">
        <v>280</v>
      </c>
      <c r="D2644" t="s">
        <v>1</v>
      </c>
      <c r="E2644" s="144" t="s">
        <v>192</v>
      </c>
      <c r="F2644" s="144">
        <v>2095</v>
      </c>
      <c r="G2644" s="147">
        <v>78.005160345167511</v>
      </c>
      <c r="H2644" s="147">
        <v>84.257008000000013</v>
      </c>
      <c r="I2644" s="147">
        <v>90.892266666666671</v>
      </c>
      <c r="J2644" s="147">
        <v>97.468154666666678</v>
      </c>
      <c r="K2644" s="147">
        <v>104.05190399999999</v>
      </c>
    </row>
    <row r="2645" spans="2:11" x14ac:dyDescent="0.2">
      <c r="B2645" s="21" t="str">
        <f t="shared" si="41"/>
        <v>CFB BordenWind2100RCP6.0</v>
      </c>
      <c r="C2645" t="s">
        <v>280</v>
      </c>
      <c r="D2645" t="s">
        <v>1</v>
      </c>
      <c r="E2645" s="144" t="s">
        <v>192</v>
      </c>
      <c r="F2645" s="144">
        <v>2100</v>
      </c>
      <c r="G2645" s="147">
        <v>78.281244459776829</v>
      </c>
      <c r="H2645" s="147">
        <v>84.589824000000007</v>
      </c>
      <c r="I2645" s="147">
        <v>91.291200000000003</v>
      </c>
      <c r="J2645" s="147">
        <v>97.926400000000015</v>
      </c>
      <c r="K2645" s="147">
        <v>104.57356799999999</v>
      </c>
    </row>
    <row r="2646" spans="2:11" x14ac:dyDescent="0.2">
      <c r="B2646" s="21" t="str">
        <f t="shared" si="41"/>
        <v>CFB BordenWind2023RCP8.5</v>
      </c>
      <c r="C2646" t="s">
        <v>280</v>
      </c>
      <c r="D2646" t="s">
        <v>1</v>
      </c>
      <c r="E2646" s="144" t="s">
        <v>191</v>
      </c>
      <c r="F2646" s="144">
        <v>2023</v>
      </c>
      <c r="G2646" s="147">
        <v>76.37398447536566</v>
      </c>
      <c r="H2646" s="147">
        <v>82.273752000000016</v>
      </c>
      <c r="I2646" s="147">
        <v>88.484000000000009</v>
      </c>
      <c r="J2646" s="147">
        <v>94.696712000000019</v>
      </c>
      <c r="K2646" s="147">
        <v>100.901856</v>
      </c>
    </row>
    <row r="2647" spans="2:11" x14ac:dyDescent="0.2">
      <c r="B2647" s="21" t="str">
        <f t="shared" si="41"/>
        <v>CFB BordenWind2025RCP8.5</v>
      </c>
      <c r="C2647" t="s">
        <v>280</v>
      </c>
      <c r="D2647" t="s">
        <v>1</v>
      </c>
      <c r="E2647" s="144" t="s">
        <v>191</v>
      </c>
      <c r="F2647" s="144">
        <v>2025</v>
      </c>
      <c r="G2647" s="147">
        <v>76.417043465717569</v>
      </c>
      <c r="H2647" s="147">
        <v>82.328312000000011</v>
      </c>
      <c r="I2647" s="147">
        <v>88.554400000000001</v>
      </c>
      <c r="J2647" s="147">
        <v>94.778317333333348</v>
      </c>
      <c r="K2647" s="147">
        <v>100.99883199999999</v>
      </c>
    </row>
    <row r="2648" spans="2:11" x14ac:dyDescent="0.2">
      <c r="B2648" s="21" t="str">
        <f t="shared" si="41"/>
        <v>CFB BordenWind2030RCP8.5</v>
      </c>
      <c r="C2648" t="s">
        <v>280</v>
      </c>
      <c r="D2648" t="s">
        <v>1</v>
      </c>
      <c r="E2648" s="144" t="s">
        <v>191</v>
      </c>
      <c r="F2648" s="144">
        <v>2030</v>
      </c>
      <c r="G2648" s="147">
        <v>76.460102456069464</v>
      </c>
      <c r="H2648" s="147">
        <v>82.38287200000002</v>
      </c>
      <c r="I2648" s="147">
        <v>88.624800000000008</v>
      </c>
      <c r="J2648" s="147">
        <v>94.859922666666677</v>
      </c>
      <c r="K2648" s="147">
        <v>101.09580799999999</v>
      </c>
    </row>
    <row r="2649" spans="2:11" x14ac:dyDescent="0.2">
      <c r="B2649" s="21" t="str">
        <f t="shared" si="41"/>
        <v>CFB BordenWind2035RCP8.5</v>
      </c>
      <c r="C2649" t="s">
        <v>280</v>
      </c>
      <c r="D2649" t="s">
        <v>1</v>
      </c>
      <c r="E2649" s="144" t="s">
        <v>191</v>
      </c>
      <c r="F2649" s="144">
        <v>2035</v>
      </c>
      <c r="G2649" s="147">
        <v>76.503161446421373</v>
      </c>
      <c r="H2649" s="147">
        <v>82.437432000000015</v>
      </c>
      <c r="I2649" s="147">
        <v>88.6952</v>
      </c>
      <c r="J2649" s="147">
        <v>94.941528000000005</v>
      </c>
      <c r="K2649" s="147">
        <v>101.19278399999999</v>
      </c>
    </row>
    <row r="2650" spans="2:11" x14ac:dyDescent="0.2">
      <c r="B2650" s="21" t="str">
        <f t="shared" si="41"/>
        <v>CFB BordenWind2040RCP8.5</v>
      </c>
      <c r="C2650" t="s">
        <v>280</v>
      </c>
      <c r="D2650" t="s">
        <v>1</v>
      </c>
      <c r="E2650" s="144" t="s">
        <v>191</v>
      </c>
      <c r="F2650" s="144">
        <v>2040</v>
      </c>
      <c r="G2650" s="147">
        <v>76.703259107468497</v>
      </c>
      <c r="H2650" s="147">
        <v>82.669312000000019</v>
      </c>
      <c r="I2650" s="147">
        <v>88.962133333333327</v>
      </c>
      <c r="J2650" s="147">
        <v>95.239701333333343</v>
      </c>
      <c r="K2650" s="147">
        <v>101.52383999999999</v>
      </c>
    </row>
    <row r="2651" spans="2:11" x14ac:dyDescent="0.2">
      <c r="B2651" s="21" t="str">
        <f t="shared" si="41"/>
        <v>CFB BordenWind2045RCP8.5</v>
      </c>
      <c r="C2651" t="s">
        <v>280</v>
      </c>
      <c r="D2651" t="s">
        <v>1</v>
      </c>
      <c r="E2651" s="144" t="s">
        <v>191</v>
      </c>
      <c r="F2651" s="144">
        <v>2045</v>
      </c>
      <c r="G2651" s="147">
        <v>76.903356768515621</v>
      </c>
      <c r="H2651" s="147">
        <v>82.901192000000009</v>
      </c>
      <c r="I2651" s="147">
        <v>89.229066666666668</v>
      </c>
      <c r="J2651" s="147">
        <v>95.537874666666681</v>
      </c>
      <c r="K2651" s="147">
        <v>101.85489599999998</v>
      </c>
    </row>
    <row r="2652" spans="2:11" x14ac:dyDescent="0.2">
      <c r="B2652" s="21" t="str">
        <f t="shared" si="41"/>
        <v>CFB BordenWind2050RCP8.5</v>
      </c>
      <c r="C2652" t="s">
        <v>280</v>
      </c>
      <c r="D2652" t="s">
        <v>1</v>
      </c>
      <c r="E2652" s="144" t="s">
        <v>191</v>
      </c>
      <c r="F2652" s="144">
        <v>2050</v>
      </c>
      <c r="G2652" s="147">
        <v>77.21996699169145</v>
      </c>
      <c r="H2652" s="147">
        <v>83.285840000000007</v>
      </c>
      <c r="I2652" s="147">
        <v>89.695466666666661</v>
      </c>
      <c r="J2652" s="147">
        <v>96.07458666666669</v>
      </c>
      <c r="K2652" s="147">
        <v>102.46015999999999</v>
      </c>
    </row>
    <row r="2653" spans="2:11" x14ac:dyDescent="0.2">
      <c r="B2653" s="21" t="str">
        <f t="shared" si="41"/>
        <v>CFB BordenWind2055RCP8.5</v>
      </c>
      <c r="C2653" t="s">
        <v>280</v>
      </c>
      <c r="D2653" t="s">
        <v>1</v>
      </c>
      <c r="E2653" s="144" t="s">
        <v>191</v>
      </c>
      <c r="F2653" s="144">
        <v>2055</v>
      </c>
      <c r="G2653" s="147">
        <v>77.336479553820169</v>
      </c>
      <c r="H2653" s="147">
        <v>83.438608000000016</v>
      </c>
      <c r="I2653" s="147">
        <v>89.894933333333341</v>
      </c>
      <c r="J2653" s="147">
        <v>96.313125333333346</v>
      </c>
      <c r="K2653" s="147">
        <v>102.73436799999999</v>
      </c>
    </row>
    <row r="2654" spans="2:11" x14ac:dyDescent="0.2">
      <c r="B2654" s="21" t="str">
        <f t="shared" si="41"/>
        <v>CFB BordenWind2060RCP8.5</v>
      </c>
      <c r="C2654" t="s">
        <v>280</v>
      </c>
      <c r="D2654" t="s">
        <v>1</v>
      </c>
      <c r="E2654" s="144" t="s">
        <v>191</v>
      </c>
      <c r="F2654" s="144">
        <v>2060</v>
      </c>
      <c r="G2654" s="147">
        <v>77.729076230558192</v>
      </c>
      <c r="H2654" s="147">
        <v>83.924192000000005</v>
      </c>
      <c r="I2654" s="147">
        <v>90.493333333333339</v>
      </c>
      <c r="J2654" s="147">
        <v>97.009909333333354</v>
      </c>
      <c r="K2654" s="147">
        <v>103.53023999999999</v>
      </c>
    </row>
    <row r="2655" spans="2:11" x14ac:dyDescent="0.2">
      <c r="B2655" s="21" t="str">
        <f t="shared" si="41"/>
        <v>CFB BordenWind2065RCP8.5</v>
      </c>
      <c r="C2655" t="s">
        <v>280</v>
      </c>
      <c r="D2655" t="s">
        <v>1</v>
      </c>
      <c r="E2655" s="144" t="s">
        <v>191</v>
      </c>
      <c r="F2655" s="144">
        <v>2065</v>
      </c>
      <c r="G2655" s="147">
        <v>78.005160345167511</v>
      </c>
      <c r="H2655" s="147">
        <v>84.257008000000013</v>
      </c>
      <c r="I2655" s="147">
        <v>90.892266666666671</v>
      </c>
      <c r="J2655" s="147">
        <v>97.468154666666678</v>
      </c>
      <c r="K2655" s="147">
        <v>104.05190399999999</v>
      </c>
    </row>
    <row r="2656" spans="2:11" x14ac:dyDescent="0.2">
      <c r="B2656" s="21" t="str">
        <f t="shared" si="41"/>
        <v>CFB BordenWind2070RCP8.5</v>
      </c>
      <c r="C2656" t="s">
        <v>280</v>
      </c>
      <c r="D2656" t="s">
        <v>1</v>
      </c>
      <c r="E2656" s="144" t="s">
        <v>191</v>
      </c>
      <c r="F2656" s="144">
        <v>2070</v>
      </c>
      <c r="G2656" s="147">
        <v>78.42815160333042</v>
      </c>
      <c r="H2656" s="147">
        <v>84.767144000000002</v>
      </c>
      <c r="I2656" s="147">
        <v>91.511200000000002</v>
      </c>
      <c r="J2656" s="147">
        <v>98.180632000000017</v>
      </c>
      <c r="K2656" s="147">
        <v>104.86115199999999</v>
      </c>
    </row>
    <row r="2657" spans="2:11" x14ac:dyDescent="0.2">
      <c r="B2657" s="21" t="str">
        <f t="shared" si="41"/>
        <v>CFB BordenWind2075RCP8.5</v>
      </c>
      <c r="C2657" t="s">
        <v>280</v>
      </c>
      <c r="D2657" t="s">
        <v>1</v>
      </c>
      <c r="E2657" s="144" t="s">
        <v>191</v>
      </c>
      <c r="F2657" s="144">
        <v>2075</v>
      </c>
      <c r="G2657" s="147">
        <v>78.575058746883997</v>
      </c>
      <c r="H2657" s="147">
        <v>84.944464000000011</v>
      </c>
      <c r="I2657" s="147">
        <v>91.731200000000001</v>
      </c>
      <c r="J2657" s="147">
        <v>98.434864000000019</v>
      </c>
      <c r="K2657" s="147">
        <v>105.14873599999999</v>
      </c>
    </row>
    <row r="2658" spans="2:11" x14ac:dyDescent="0.2">
      <c r="B2658" s="21" t="str">
        <f t="shared" si="41"/>
        <v>CFB BordenWind2080RCP8.5</v>
      </c>
      <c r="C2658" t="s">
        <v>280</v>
      </c>
      <c r="D2658" t="s">
        <v>1</v>
      </c>
      <c r="E2658" s="144" t="s">
        <v>191</v>
      </c>
      <c r="F2658" s="144">
        <v>2080</v>
      </c>
      <c r="G2658" s="147">
        <v>78.721965890437588</v>
      </c>
      <c r="H2658" s="147">
        <v>85.121784000000005</v>
      </c>
      <c r="I2658" s="147">
        <v>91.9512</v>
      </c>
      <c r="J2658" s="147">
        <v>98.689096000000021</v>
      </c>
      <c r="K2658" s="147">
        <v>105.43631999999998</v>
      </c>
    </row>
    <row r="2659" spans="2:11" x14ac:dyDescent="0.2">
      <c r="B2659" s="21" t="str">
        <f t="shared" si="41"/>
        <v>CFB BordenWind2085RCP8.5</v>
      </c>
      <c r="C2659" t="s">
        <v>280</v>
      </c>
      <c r="D2659" t="s">
        <v>1</v>
      </c>
      <c r="E2659" s="144" t="s">
        <v>191</v>
      </c>
      <c r="F2659" s="144">
        <v>2085</v>
      </c>
      <c r="G2659" s="147">
        <v>78.75236047186246</v>
      </c>
      <c r="H2659" s="147">
        <v>85.154520000000005</v>
      </c>
      <c r="I2659" s="147">
        <v>91.981999999999999</v>
      </c>
      <c r="J2659" s="147">
        <v>98.722052000000019</v>
      </c>
      <c r="K2659" s="147">
        <v>105.46641599999998</v>
      </c>
    </row>
    <row r="2660" spans="2:11" x14ac:dyDescent="0.2">
      <c r="B2660" s="21" t="str">
        <f t="shared" si="41"/>
        <v>CFB BordenWind2090RCP8.5</v>
      </c>
      <c r="C2660" t="s">
        <v>280</v>
      </c>
      <c r="D2660" t="s">
        <v>1</v>
      </c>
      <c r="E2660" s="144" t="s">
        <v>191</v>
      </c>
      <c r="F2660" s="144">
        <v>2090</v>
      </c>
      <c r="G2660" s="147">
        <v>78.782755053287332</v>
      </c>
      <c r="H2660" s="147">
        <v>85.187256000000005</v>
      </c>
      <c r="I2660" s="147">
        <v>92.012800000000013</v>
      </c>
      <c r="J2660" s="147">
        <v>98.755008000000004</v>
      </c>
      <c r="K2660" s="147">
        <v>105.496512</v>
      </c>
    </row>
    <row r="2661" spans="2:11" x14ac:dyDescent="0.2">
      <c r="B2661" s="21" t="str">
        <f t="shared" si="41"/>
        <v>CFB BordenWind2095RCP8.5</v>
      </c>
      <c r="C2661" t="s">
        <v>280</v>
      </c>
      <c r="D2661" t="s">
        <v>1</v>
      </c>
      <c r="E2661" s="144" t="s">
        <v>191</v>
      </c>
      <c r="F2661" s="144">
        <v>2095</v>
      </c>
      <c r="G2661" s="147">
        <v>78.782755053287332</v>
      </c>
      <c r="H2661" s="147">
        <v>85.187256000000005</v>
      </c>
      <c r="I2661" s="147">
        <v>92.012800000000013</v>
      </c>
      <c r="J2661" s="147">
        <v>98.755008000000004</v>
      </c>
      <c r="K2661" s="147">
        <v>105.496512</v>
      </c>
    </row>
    <row r="2662" spans="2:11" x14ac:dyDescent="0.2">
      <c r="B2662" s="21" t="str">
        <f t="shared" si="41"/>
        <v>CFB BordenWind2100RCP8.5</v>
      </c>
      <c r="C2662" t="s">
        <v>280</v>
      </c>
      <c r="D2662" t="s">
        <v>1</v>
      </c>
      <c r="E2662" s="144" t="s">
        <v>191</v>
      </c>
      <c r="F2662" s="144">
        <v>2100</v>
      </c>
      <c r="G2662" s="147">
        <v>78.782755053287332</v>
      </c>
      <c r="H2662" s="147">
        <v>85.187256000000005</v>
      </c>
      <c r="I2662" s="147">
        <v>92.012800000000013</v>
      </c>
      <c r="J2662" s="147">
        <v>98.755008000000004</v>
      </c>
      <c r="K2662" s="147">
        <v>105.496512</v>
      </c>
    </row>
    <row r="2663" spans="2:11" x14ac:dyDescent="0.2">
      <c r="B2663" s="21" t="str">
        <f t="shared" si="41"/>
        <v>CambridgeIce Accretion2023RCP4.5</v>
      </c>
      <c r="C2663" t="s">
        <v>281</v>
      </c>
      <c r="D2663" t="s">
        <v>486</v>
      </c>
      <c r="E2663" s="144" t="s">
        <v>193</v>
      </c>
      <c r="F2663" s="144">
        <v>2023</v>
      </c>
      <c r="G2663" s="147">
        <v>17.291775979277229</v>
      </c>
      <c r="H2663" s="147">
        <v>20.75</v>
      </c>
      <c r="I2663" s="147">
        <v>25.124999999999996</v>
      </c>
      <c r="J2663" s="147">
        <v>28.475999999999996</v>
      </c>
      <c r="K2663" s="147">
        <v>31.815000000000001</v>
      </c>
    </row>
    <row r="2664" spans="2:11" x14ac:dyDescent="0.2">
      <c r="B2664" s="21" t="str">
        <f t="shared" si="41"/>
        <v>CambridgeIce Accretion2025RCP4.5</v>
      </c>
      <c r="C2664" t="s">
        <v>281</v>
      </c>
      <c r="D2664" t="s">
        <v>486</v>
      </c>
      <c r="E2664" s="144" t="s">
        <v>193</v>
      </c>
      <c r="F2664" s="144">
        <v>2025</v>
      </c>
      <c r="G2664" s="147">
        <v>17.320769567438326</v>
      </c>
      <c r="H2664" s="147">
        <v>20.798416666666668</v>
      </c>
      <c r="I2664" s="147">
        <v>25.195833333333329</v>
      </c>
      <c r="J2664" s="147">
        <v>28.565458333333329</v>
      </c>
      <c r="K2664" s="147">
        <v>31.92</v>
      </c>
    </row>
    <row r="2665" spans="2:11" x14ac:dyDescent="0.2">
      <c r="B2665" s="21" t="str">
        <f t="shared" si="41"/>
        <v>CambridgeIce Accretion2030RCP4.5</v>
      </c>
      <c r="C2665" t="s">
        <v>281</v>
      </c>
      <c r="D2665" t="s">
        <v>486</v>
      </c>
      <c r="E2665" s="144" t="s">
        <v>193</v>
      </c>
      <c r="F2665" s="144">
        <v>2030</v>
      </c>
      <c r="G2665" s="147">
        <v>17.349763155599419</v>
      </c>
      <c r="H2665" s="147">
        <v>20.846833333333333</v>
      </c>
      <c r="I2665" s="147">
        <v>25.266666666666666</v>
      </c>
      <c r="J2665" s="147">
        <v>28.654916666666661</v>
      </c>
      <c r="K2665" s="147">
        <v>32.024999999999999</v>
      </c>
    </row>
    <row r="2666" spans="2:11" x14ac:dyDescent="0.2">
      <c r="B2666" s="21" t="str">
        <f t="shared" si="41"/>
        <v>CambridgeIce Accretion2035RCP4.5</v>
      </c>
      <c r="C2666" t="s">
        <v>281</v>
      </c>
      <c r="D2666" t="s">
        <v>486</v>
      </c>
      <c r="E2666" s="144" t="s">
        <v>193</v>
      </c>
      <c r="F2666" s="144">
        <v>2035</v>
      </c>
      <c r="G2666" s="147">
        <v>17.378756743760515</v>
      </c>
      <c r="H2666" s="147">
        <v>20.895250000000001</v>
      </c>
      <c r="I2666" s="147">
        <v>25.337499999999999</v>
      </c>
      <c r="J2666" s="147">
        <v>28.744374999999994</v>
      </c>
      <c r="K2666" s="147">
        <v>32.130000000000003</v>
      </c>
    </row>
    <row r="2667" spans="2:11" x14ac:dyDescent="0.2">
      <c r="B2667" s="21" t="str">
        <f t="shared" si="41"/>
        <v>CambridgeIce Accretion2040RCP4.5</v>
      </c>
      <c r="C2667" t="s">
        <v>281</v>
      </c>
      <c r="D2667" t="s">
        <v>486</v>
      </c>
      <c r="E2667" s="144" t="s">
        <v>193</v>
      </c>
      <c r="F2667" s="144">
        <v>2040</v>
      </c>
      <c r="G2667" s="147">
        <v>17.407750331921612</v>
      </c>
      <c r="H2667" s="147">
        <v>20.943666666666669</v>
      </c>
      <c r="I2667" s="147">
        <v>25.408333333333331</v>
      </c>
      <c r="J2667" s="147">
        <v>28.833833333333327</v>
      </c>
      <c r="K2667" s="147">
        <v>32.234999999999999</v>
      </c>
    </row>
    <row r="2668" spans="2:11" x14ac:dyDescent="0.2">
      <c r="B2668" s="21" t="str">
        <f t="shared" si="41"/>
        <v>CambridgeIce Accretion2045RCP4.5</v>
      </c>
      <c r="C2668" t="s">
        <v>281</v>
      </c>
      <c r="D2668" t="s">
        <v>486</v>
      </c>
      <c r="E2668" s="144" t="s">
        <v>193</v>
      </c>
      <c r="F2668" s="144">
        <v>2045</v>
      </c>
      <c r="G2668" s="147">
        <v>17.436743920082705</v>
      </c>
      <c r="H2668" s="147">
        <v>20.992083333333333</v>
      </c>
      <c r="I2668" s="147">
        <v>25.479166666666668</v>
      </c>
      <c r="J2668" s="147">
        <v>28.92329166666666</v>
      </c>
      <c r="K2668" s="147">
        <v>32.340000000000003</v>
      </c>
    </row>
    <row r="2669" spans="2:11" x14ac:dyDescent="0.2">
      <c r="B2669" s="21" t="str">
        <f t="shared" si="41"/>
        <v>CambridgeIce Accretion2050RCP4.5</v>
      </c>
      <c r="C2669" t="s">
        <v>281</v>
      </c>
      <c r="D2669" t="s">
        <v>486</v>
      </c>
      <c r="E2669" s="144" t="s">
        <v>193</v>
      </c>
      <c r="F2669" s="144">
        <v>2050</v>
      </c>
      <c r="G2669" s="147">
        <v>17.410069818974499</v>
      </c>
      <c r="H2669" s="147">
        <v>20.9907</v>
      </c>
      <c r="I2669" s="147">
        <v>25.51</v>
      </c>
      <c r="J2669" s="147">
        <v>28.978849999999994</v>
      </c>
      <c r="K2669" s="147">
        <v>32.419800000000002</v>
      </c>
    </row>
    <row r="2670" spans="2:11" x14ac:dyDescent="0.2">
      <c r="B2670" s="21" t="str">
        <f t="shared" si="41"/>
        <v>CambridgeIce Accretion2055RCP4.5</v>
      </c>
      <c r="C2670" t="s">
        <v>281</v>
      </c>
      <c r="D2670" t="s">
        <v>486</v>
      </c>
      <c r="E2670" s="144" t="s">
        <v>193</v>
      </c>
      <c r="F2670" s="144">
        <v>2055</v>
      </c>
      <c r="G2670" s="147">
        <v>17.354402129705196</v>
      </c>
      <c r="H2670" s="147">
        <v>20.940899999999999</v>
      </c>
      <c r="I2670" s="147">
        <v>25.470000000000002</v>
      </c>
      <c r="J2670" s="147">
        <v>28.944949999999995</v>
      </c>
      <c r="K2670" s="147">
        <v>32.394600000000004</v>
      </c>
    </row>
    <row r="2671" spans="2:11" x14ac:dyDescent="0.2">
      <c r="B2671" s="21" t="str">
        <f t="shared" si="41"/>
        <v>CambridgeIce Accretion2060RCP4.5</v>
      </c>
      <c r="C2671" t="s">
        <v>281</v>
      </c>
      <c r="D2671" t="s">
        <v>486</v>
      </c>
      <c r="E2671" s="144" t="s">
        <v>193</v>
      </c>
      <c r="F2671" s="144">
        <v>2060</v>
      </c>
      <c r="G2671" s="147">
        <v>17.298734440435894</v>
      </c>
      <c r="H2671" s="147">
        <v>20.891100000000002</v>
      </c>
      <c r="I2671" s="147">
        <v>25.43</v>
      </c>
      <c r="J2671" s="147">
        <v>28.911049999999992</v>
      </c>
      <c r="K2671" s="147">
        <v>32.369399999999999</v>
      </c>
    </row>
    <row r="2672" spans="2:11" x14ac:dyDescent="0.2">
      <c r="B2672" s="21" t="str">
        <f t="shared" si="41"/>
        <v>CambridgeIce Accretion2065RCP4.5</v>
      </c>
      <c r="C2672" t="s">
        <v>281</v>
      </c>
      <c r="D2672" t="s">
        <v>486</v>
      </c>
      <c r="E2672" s="144" t="s">
        <v>193</v>
      </c>
      <c r="F2672" s="144">
        <v>2065</v>
      </c>
      <c r="G2672" s="147">
        <v>17.243066751166591</v>
      </c>
      <c r="H2672" s="147">
        <v>20.8413</v>
      </c>
      <c r="I2672" s="147">
        <v>25.39</v>
      </c>
      <c r="J2672" s="147">
        <v>28.877149999999993</v>
      </c>
      <c r="K2672" s="147">
        <v>32.344200000000001</v>
      </c>
    </row>
    <row r="2673" spans="2:11" x14ac:dyDescent="0.2">
      <c r="B2673" s="21" t="str">
        <f t="shared" si="41"/>
        <v>CambridgeIce Accretion2070RCP4.5</v>
      </c>
      <c r="C2673" t="s">
        <v>281</v>
      </c>
      <c r="D2673" t="s">
        <v>486</v>
      </c>
      <c r="E2673" s="144" t="s">
        <v>193</v>
      </c>
      <c r="F2673" s="144">
        <v>2070</v>
      </c>
      <c r="G2673" s="147">
        <v>17.187399061897288</v>
      </c>
      <c r="H2673" s="147">
        <v>20.791499999999999</v>
      </c>
      <c r="I2673" s="147">
        <v>25.35</v>
      </c>
      <c r="J2673" s="147">
        <v>28.843249999999994</v>
      </c>
      <c r="K2673" s="147">
        <v>32.319000000000003</v>
      </c>
    </row>
    <row r="2674" spans="2:11" x14ac:dyDescent="0.2">
      <c r="B2674" s="21" t="str">
        <f t="shared" si="41"/>
        <v>CambridgeIce Accretion2075RCP4.5</v>
      </c>
      <c r="C2674" t="s">
        <v>281</v>
      </c>
      <c r="D2674" t="s">
        <v>486</v>
      </c>
      <c r="E2674" s="144" t="s">
        <v>193</v>
      </c>
      <c r="F2674" s="144">
        <v>2075</v>
      </c>
      <c r="G2674" s="147">
        <v>17.155506114920083</v>
      </c>
      <c r="H2674" s="147">
        <v>20.784583333333334</v>
      </c>
      <c r="I2674" s="147">
        <v>25.370833333333334</v>
      </c>
      <c r="J2674" s="147">
        <v>28.880916666666661</v>
      </c>
      <c r="K2674" s="147">
        <v>32.376750000000001</v>
      </c>
    </row>
    <row r="2675" spans="2:11" x14ac:dyDescent="0.2">
      <c r="B2675" s="21" t="str">
        <f t="shared" si="41"/>
        <v>CambridgeIce Accretion2080RCP4.5</v>
      </c>
      <c r="C2675" t="s">
        <v>281</v>
      </c>
      <c r="D2675" t="s">
        <v>486</v>
      </c>
      <c r="E2675" s="144" t="s">
        <v>193</v>
      </c>
      <c r="F2675" s="144">
        <v>2080</v>
      </c>
      <c r="G2675" s="147">
        <v>17.123613167942878</v>
      </c>
      <c r="H2675" s="147">
        <v>20.777666666666665</v>
      </c>
      <c r="I2675" s="147">
        <v>25.391666666666666</v>
      </c>
      <c r="J2675" s="147">
        <v>28.918583333333327</v>
      </c>
      <c r="K2675" s="147">
        <v>32.4345</v>
      </c>
    </row>
    <row r="2676" spans="2:11" x14ac:dyDescent="0.2">
      <c r="B2676" s="21" t="str">
        <f t="shared" si="41"/>
        <v>CambridgeIce Accretion2085RCP4.5</v>
      </c>
      <c r="C2676" t="s">
        <v>281</v>
      </c>
      <c r="D2676" t="s">
        <v>486</v>
      </c>
      <c r="E2676" s="144" t="s">
        <v>193</v>
      </c>
      <c r="F2676" s="144">
        <v>2085</v>
      </c>
      <c r="G2676" s="147">
        <v>17.091720220965673</v>
      </c>
      <c r="H2676" s="147">
        <v>20.77075</v>
      </c>
      <c r="I2676" s="147">
        <v>25.412500000000001</v>
      </c>
      <c r="J2676" s="147">
        <v>28.956249999999994</v>
      </c>
      <c r="K2676" s="147">
        <v>32.492249999999999</v>
      </c>
    </row>
    <row r="2677" spans="2:11" x14ac:dyDescent="0.2">
      <c r="B2677" s="21" t="str">
        <f t="shared" si="41"/>
        <v>CambridgeIce Accretion2090RCP4.5</v>
      </c>
      <c r="C2677" t="s">
        <v>281</v>
      </c>
      <c r="D2677" t="s">
        <v>486</v>
      </c>
      <c r="E2677" s="144" t="s">
        <v>193</v>
      </c>
      <c r="F2677" s="144">
        <v>2090</v>
      </c>
      <c r="G2677" s="147">
        <v>17.059827273988468</v>
      </c>
      <c r="H2677" s="147">
        <v>20.763833333333334</v>
      </c>
      <c r="I2677" s="147">
        <v>25.433333333333334</v>
      </c>
      <c r="J2677" s="147">
        <v>28.99391666666666</v>
      </c>
      <c r="K2677" s="147">
        <v>32.549999999999997</v>
      </c>
    </row>
    <row r="2678" spans="2:11" x14ac:dyDescent="0.2">
      <c r="B2678" s="21" t="str">
        <f t="shared" si="41"/>
        <v>CambridgeIce Accretion2095RCP4.5</v>
      </c>
      <c r="C2678" t="s">
        <v>281</v>
      </c>
      <c r="D2678" t="s">
        <v>486</v>
      </c>
      <c r="E2678" s="144" t="s">
        <v>193</v>
      </c>
      <c r="F2678" s="144">
        <v>2095</v>
      </c>
      <c r="G2678" s="147">
        <v>17.027934327011263</v>
      </c>
      <c r="H2678" s="147">
        <v>20.756916666666665</v>
      </c>
      <c r="I2678" s="147">
        <v>25.454166666666666</v>
      </c>
      <c r="J2678" s="147">
        <v>29.031583333333327</v>
      </c>
      <c r="K2678" s="147">
        <v>32.607749999999996</v>
      </c>
    </row>
    <row r="2679" spans="2:11" x14ac:dyDescent="0.2">
      <c r="B2679" s="21" t="str">
        <f t="shared" si="41"/>
        <v>CambridgeIce Accretion2100RCP4.5</v>
      </c>
      <c r="C2679" t="s">
        <v>281</v>
      </c>
      <c r="D2679" t="s">
        <v>486</v>
      </c>
      <c r="E2679" s="144" t="s">
        <v>193</v>
      </c>
      <c r="F2679" s="144">
        <v>2100</v>
      </c>
      <c r="G2679" s="147">
        <v>16.996041380034058</v>
      </c>
      <c r="H2679" s="147">
        <v>20.75</v>
      </c>
      <c r="I2679" s="147">
        <v>25.474999999999998</v>
      </c>
      <c r="J2679" s="147">
        <v>29.069249999999993</v>
      </c>
      <c r="K2679" s="147">
        <v>32.665499999999994</v>
      </c>
    </row>
    <row r="2680" spans="2:11" x14ac:dyDescent="0.2">
      <c r="B2680" s="21" t="str">
        <f t="shared" si="41"/>
        <v>CambridgeIce Accretion2023RCP6.0</v>
      </c>
      <c r="C2680" t="s">
        <v>281</v>
      </c>
      <c r="D2680" t="s">
        <v>486</v>
      </c>
      <c r="E2680" s="144" t="s">
        <v>192</v>
      </c>
      <c r="F2680" s="144">
        <v>2023</v>
      </c>
      <c r="G2680" s="147">
        <v>17.291775979277229</v>
      </c>
      <c r="H2680" s="147">
        <v>20.75</v>
      </c>
      <c r="I2680" s="147">
        <v>25.124999999999996</v>
      </c>
      <c r="J2680" s="147">
        <v>28.475999999999996</v>
      </c>
      <c r="K2680" s="147">
        <v>31.815000000000001</v>
      </c>
    </row>
    <row r="2681" spans="2:11" x14ac:dyDescent="0.2">
      <c r="B2681" s="21" t="str">
        <f t="shared" si="41"/>
        <v>CambridgeIce Accretion2025RCP6.0</v>
      </c>
      <c r="C2681" t="s">
        <v>281</v>
      </c>
      <c r="D2681" t="s">
        <v>486</v>
      </c>
      <c r="E2681" s="144" t="s">
        <v>192</v>
      </c>
      <c r="F2681" s="144">
        <v>2025</v>
      </c>
      <c r="G2681" s="147">
        <v>17.320769567438326</v>
      </c>
      <c r="H2681" s="147">
        <v>20.798416666666668</v>
      </c>
      <c r="I2681" s="147">
        <v>25.195833333333329</v>
      </c>
      <c r="J2681" s="147">
        <v>28.565458333333329</v>
      </c>
      <c r="K2681" s="147">
        <v>31.92</v>
      </c>
    </row>
    <row r="2682" spans="2:11" x14ac:dyDescent="0.2">
      <c r="B2682" s="21" t="str">
        <f t="shared" si="41"/>
        <v>CambridgeIce Accretion2030RCP6.0</v>
      </c>
      <c r="C2682" t="s">
        <v>281</v>
      </c>
      <c r="D2682" t="s">
        <v>486</v>
      </c>
      <c r="E2682" s="144" t="s">
        <v>192</v>
      </c>
      <c r="F2682" s="144">
        <v>2030</v>
      </c>
      <c r="G2682" s="147">
        <v>17.349763155599419</v>
      </c>
      <c r="H2682" s="147">
        <v>20.846833333333333</v>
      </c>
      <c r="I2682" s="147">
        <v>25.266666666666666</v>
      </c>
      <c r="J2682" s="147">
        <v>28.654916666666661</v>
      </c>
      <c r="K2682" s="147">
        <v>32.024999999999999</v>
      </c>
    </row>
    <row r="2683" spans="2:11" x14ac:dyDescent="0.2">
      <c r="B2683" s="21" t="str">
        <f t="shared" si="41"/>
        <v>CambridgeIce Accretion2035RCP6.0</v>
      </c>
      <c r="C2683" t="s">
        <v>281</v>
      </c>
      <c r="D2683" t="s">
        <v>486</v>
      </c>
      <c r="E2683" s="144" t="s">
        <v>192</v>
      </c>
      <c r="F2683" s="144">
        <v>2035</v>
      </c>
      <c r="G2683" s="147">
        <v>17.378756743760515</v>
      </c>
      <c r="H2683" s="147">
        <v>20.895250000000001</v>
      </c>
      <c r="I2683" s="147">
        <v>25.337499999999999</v>
      </c>
      <c r="J2683" s="147">
        <v>28.744374999999994</v>
      </c>
      <c r="K2683" s="147">
        <v>32.130000000000003</v>
      </c>
    </row>
    <row r="2684" spans="2:11" x14ac:dyDescent="0.2">
      <c r="B2684" s="21" t="str">
        <f t="shared" si="41"/>
        <v>CambridgeIce Accretion2040RCP6.0</v>
      </c>
      <c r="C2684" t="s">
        <v>281</v>
      </c>
      <c r="D2684" t="s">
        <v>486</v>
      </c>
      <c r="E2684" s="144" t="s">
        <v>192</v>
      </c>
      <c r="F2684" s="144">
        <v>2040</v>
      </c>
      <c r="G2684" s="147">
        <v>17.407750331921612</v>
      </c>
      <c r="H2684" s="147">
        <v>20.943666666666669</v>
      </c>
      <c r="I2684" s="147">
        <v>25.408333333333331</v>
      </c>
      <c r="J2684" s="147">
        <v>28.833833333333327</v>
      </c>
      <c r="K2684" s="147">
        <v>32.234999999999999</v>
      </c>
    </row>
    <row r="2685" spans="2:11" x14ac:dyDescent="0.2">
      <c r="B2685" s="21" t="str">
        <f t="shared" si="41"/>
        <v>CambridgeIce Accretion2045RCP6.0</v>
      </c>
      <c r="C2685" t="s">
        <v>281</v>
      </c>
      <c r="D2685" t="s">
        <v>486</v>
      </c>
      <c r="E2685" s="144" t="s">
        <v>192</v>
      </c>
      <c r="F2685" s="144">
        <v>2045</v>
      </c>
      <c r="G2685" s="147">
        <v>17.436743920082705</v>
      </c>
      <c r="H2685" s="147">
        <v>20.992083333333333</v>
      </c>
      <c r="I2685" s="147">
        <v>25.479166666666668</v>
      </c>
      <c r="J2685" s="147">
        <v>28.92329166666666</v>
      </c>
      <c r="K2685" s="147">
        <v>32.340000000000003</v>
      </c>
    </row>
    <row r="2686" spans="2:11" x14ac:dyDescent="0.2">
      <c r="B2686" s="21" t="str">
        <f t="shared" si="41"/>
        <v>CambridgeIce Accretion2050RCP6.0</v>
      </c>
      <c r="C2686" t="s">
        <v>281</v>
      </c>
      <c r="D2686" t="s">
        <v>486</v>
      </c>
      <c r="E2686" s="144" t="s">
        <v>192</v>
      </c>
      <c r="F2686" s="144">
        <v>2050</v>
      </c>
      <c r="G2686" s="147">
        <v>17.410069818974499</v>
      </c>
      <c r="H2686" s="147">
        <v>20.9907</v>
      </c>
      <c r="I2686" s="147">
        <v>25.51</v>
      </c>
      <c r="J2686" s="147">
        <v>28.978849999999994</v>
      </c>
      <c r="K2686" s="147">
        <v>32.419800000000002</v>
      </c>
    </row>
    <row r="2687" spans="2:11" x14ac:dyDescent="0.2">
      <c r="B2687" s="21" t="str">
        <f t="shared" si="41"/>
        <v>CambridgeIce Accretion2055RCP6.0</v>
      </c>
      <c r="C2687" t="s">
        <v>281</v>
      </c>
      <c r="D2687" t="s">
        <v>486</v>
      </c>
      <c r="E2687" s="144" t="s">
        <v>192</v>
      </c>
      <c r="F2687" s="144">
        <v>2055</v>
      </c>
      <c r="G2687" s="147">
        <v>17.354402129705196</v>
      </c>
      <c r="H2687" s="147">
        <v>20.940899999999999</v>
      </c>
      <c r="I2687" s="147">
        <v>25.470000000000002</v>
      </c>
      <c r="J2687" s="147">
        <v>28.944949999999995</v>
      </c>
      <c r="K2687" s="147">
        <v>32.394600000000004</v>
      </c>
    </row>
    <row r="2688" spans="2:11" x14ac:dyDescent="0.2">
      <c r="B2688" s="21" t="str">
        <f t="shared" si="41"/>
        <v>CambridgeIce Accretion2060RCP6.0</v>
      </c>
      <c r="C2688" t="s">
        <v>281</v>
      </c>
      <c r="D2688" t="s">
        <v>486</v>
      </c>
      <c r="E2688" s="144" t="s">
        <v>192</v>
      </c>
      <c r="F2688" s="144">
        <v>2060</v>
      </c>
      <c r="G2688" s="147">
        <v>17.298734440435894</v>
      </c>
      <c r="H2688" s="147">
        <v>20.891100000000002</v>
      </c>
      <c r="I2688" s="147">
        <v>25.43</v>
      </c>
      <c r="J2688" s="147">
        <v>28.911049999999992</v>
      </c>
      <c r="K2688" s="147">
        <v>32.369399999999999</v>
      </c>
    </row>
    <row r="2689" spans="2:11" x14ac:dyDescent="0.2">
      <c r="B2689" s="21" t="str">
        <f t="shared" si="41"/>
        <v>CambridgeIce Accretion2065RCP6.0</v>
      </c>
      <c r="C2689" t="s">
        <v>281</v>
      </c>
      <c r="D2689" t="s">
        <v>486</v>
      </c>
      <c r="E2689" s="144" t="s">
        <v>192</v>
      </c>
      <c r="F2689" s="144">
        <v>2065</v>
      </c>
      <c r="G2689" s="147">
        <v>17.243066751166591</v>
      </c>
      <c r="H2689" s="147">
        <v>20.8413</v>
      </c>
      <c r="I2689" s="147">
        <v>25.39</v>
      </c>
      <c r="J2689" s="147">
        <v>28.877149999999993</v>
      </c>
      <c r="K2689" s="147">
        <v>32.344200000000001</v>
      </c>
    </row>
    <row r="2690" spans="2:11" x14ac:dyDescent="0.2">
      <c r="B2690" s="21" t="str">
        <f t="shared" si="41"/>
        <v>CambridgeIce Accretion2070RCP6.0</v>
      </c>
      <c r="C2690" t="s">
        <v>281</v>
      </c>
      <c r="D2690" t="s">
        <v>486</v>
      </c>
      <c r="E2690" s="144" t="s">
        <v>192</v>
      </c>
      <c r="F2690" s="144">
        <v>2070</v>
      </c>
      <c r="G2690" s="147">
        <v>17.187399061897288</v>
      </c>
      <c r="H2690" s="147">
        <v>20.791499999999999</v>
      </c>
      <c r="I2690" s="147">
        <v>25.35</v>
      </c>
      <c r="J2690" s="147">
        <v>28.843249999999994</v>
      </c>
      <c r="K2690" s="147">
        <v>32.319000000000003</v>
      </c>
    </row>
    <row r="2691" spans="2:11" x14ac:dyDescent="0.2">
      <c r="B2691" s="21" t="str">
        <f t="shared" si="41"/>
        <v>CambridgeIce Accretion2075RCP6.0</v>
      </c>
      <c r="C2691" t="s">
        <v>281</v>
      </c>
      <c r="D2691" t="s">
        <v>486</v>
      </c>
      <c r="E2691" s="144" t="s">
        <v>192</v>
      </c>
      <c r="F2691" s="144">
        <v>2075</v>
      </c>
      <c r="G2691" s="147">
        <v>17.139559641431482</v>
      </c>
      <c r="H2691" s="147">
        <v>20.781124999999999</v>
      </c>
      <c r="I2691" s="147">
        <v>25.381250000000001</v>
      </c>
      <c r="J2691" s="147">
        <v>28.899749999999994</v>
      </c>
      <c r="K2691" s="147">
        <v>32.405625000000001</v>
      </c>
    </row>
    <row r="2692" spans="2:11" x14ac:dyDescent="0.2">
      <c r="B2692" s="21" t="str">
        <f t="shared" si="41"/>
        <v>CambridgeIce Accretion2080RCP6.0</v>
      </c>
      <c r="C2692" t="s">
        <v>281</v>
      </c>
      <c r="D2692" t="s">
        <v>486</v>
      </c>
      <c r="E2692" s="144" t="s">
        <v>192</v>
      </c>
      <c r="F2692" s="144">
        <v>2080</v>
      </c>
      <c r="G2692" s="147">
        <v>17.091720220965673</v>
      </c>
      <c r="H2692" s="147">
        <v>20.77075</v>
      </c>
      <c r="I2692" s="147">
        <v>25.412500000000001</v>
      </c>
      <c r="J2692" s="147">
        <v>28.956249999999994</v>
      </c>
      <c r="K2692" s="147">
        <v>32.492249999999999</v>
      </c>
    </row>
    <row r="2693" spans="2:11" x14ac:dyDescent="0.2">
      <c r="B2693" s="21" t="str">
        <f t="shared" si="41"/>
        <v>CambridgeIce Accretion2085RCP6.0</v>
      </c>
      <c r="C2693" t="s">
        <v>281</v>
      </c>
      <c r="D2693" t="s">
        <v>486</v>
      </c>
      <c r="E2693" s="144" t="s">
        <v>192</v>
      </c>
      <c r="F2693" s="144">
        <v>2085</v>
      </c>
      <c r="G2693" s="147">
        <v>17.043880800499863</v>
      </c>
      <c r="H2693" s="147">
        <v>20.760375</v>
      </c>
      <c r="I2693" s="147">
        <v>25.443749999999998</v>
      </c>
      <c r="J2693" s="147">
        <v>29.012749999999993</v>
      </c>
      <c r="K2693" s="147">
        <v>32.578874999999996</v>
      </c>
    </row>
    <row r="2694" spans="2:11" x14ac:dyDescent="0.2">
      <c r="B2694" s="21" t="str">
        <f t="shared" si="41"/>
        <v>CambridgeIce Accretion2090RCP6.0</v>
      </c>
      <c r="C2694" t="s">
        <v>281</v>
      </c>
      <c r="D2694" t="s">
        <v>486</v>
      </c>
      <c r="E2694" s="144" t="s">
        <v>192</v>
      </c>
      <c r="F2694" s="144">
        <v>2090</v>
      </c>
      <c r="G2694" s="147">
        <v>16.688709345526448</v>
      </c>
      <c r="H2694" s="147">
        <v>20.424916666666665</v>
      </c>
      <c r="I2694" s="147">
        <v>25.133333333333333</v>
      </c>
      <c r="J2694" s="147">
        <v>28.711416666666661</v>
      </c>
      <c r="K2694" s="147">
        <v>32.297999999999995</v>
      </c>
    </row>
    <row r="2695" spans="2:11" x14ac:dyDescent="0.2">
      <c r="B2695" s="21" t="str">
        <f t="shared" si="41"/>
        <v>CambridgeIce Accretion2095RCP6.0</v>
      </c>
      <c r="C2695" t="s">
        <v>281</v>
      </c>
      <c r="D2695" t="s">
        <v>486</v>
      </c>
      <c r="E2695" s="144" t="s">
        <v>192</v>
      </c>
      <c r="F2695" s="144">
        <v>2095</v>
      </c>
      <c r="G2695" s="147">
        <v>16.381377311018838</v>
      </c>
      <c r="H2695" s="147">
        <v>20.099833333333333</v>
      </c>
      <c r="I2695" s="147">
        <v>24.791666666666664</v>
      </c>
      <c r="J2695" s="147">
        <v>28.353583333333329</v>
      </c>
      <c r="K2695" s="147">
        <v>31.930499999999999</v>
      </c>
    </row>
    <row r="2696" spans="2:11" x14ac:dyDescent="0.2">
      <c r="B2696" s="21" t="str">
        <f t="shared" si="41"/>
        <v>CambridgeIce Accretion2100RCP6.0</v>
      </c>
      <c r="C2696" t="s">
        <v>281</v>
      </c>
      <c r="D2696" t="s">
        <v>486</v>
      </c>
      <c r="E2696" s="144" t="s">
        <v>192</v>
      </c>
      <c r="F2696" s="144">
        <v>2100</v>
      </c>
      <c r="G2696" s="147">
        <v>16.074045276511228</v>
      </c>
      <c r="H2696" s="147">
        <v>19.774749999999997</v>
      </c>
      <c r="I2696" s="147">
        <v>24.45</v>
      </c>
      <c r="J2696" s="147">
        <v>27.995749999999997</v>
      </c>
      <c r="K2696" s="147">
        <v>31.562999999999999</v>
      </c>
    </row>
    <row r="2697" spans="2:11" x14ac:dyDescent="0.2">
      <c r="B2697" s="21" t="str">
        <f t="shared" si="41"/>
        <v>CambridgeIce Accretion2023RCP8.5</v>
      </c>
      <c r="C2697" t="s">
        <v>281</v>
      </c>
      <c r="D2697" t="s">
        <v>486</v>
      </c>
      <c r="E2697" s="144" t="s">
        <v>191</v>
      </c>
      <c r="F2697" s="144">
        <v>2023</v>
      </c>
      <c r="G2697" s="147">
        <v>17.291775979277229</v>
      </c>
      <c r="H2697" s="147">
        <v>20.75</v>
      </c>
      <c r="I2697" s="147">
        <v>25.124999999999996</v>
      </c>
      <c r="J2697" s="147">
        <v>28.475999999999996</v>
      </c>
      <c r="K2697" s="147">
        <v>31.815000000000001</v>
      </c>
    </row>
    <row r="2698" spans="2:11" x14ac:dyDescent="0.2">
      <c r="B2698" s="21" t="str">
        <f t="shared" si="41"/>
        <v>CambridgeIce Accretion2025RCP8.5</v>
      </c>
      <c r="C2698" t="s">
        <v>281</v>
      </c>
      <c r="D2698" t="s">
        <v>486</v>
      </c>
      <c r="E2698" s="144" t="s">
        <v>191</v>
      </c>
      <c r="F2698" s="144">
        <v>2025</v>
      </c>
      <c r="G2698" s="147">
        <v>17.349763155599419</v>
      </c>
      <c r="H2698" s="147">
        <v>20.846833333333333</v>
      </c>
      <c r="I2698" s="147">
        <v>25.266666666666666</v>
      </c>
      <c r="J2698" s="147">
        <v>28.654916666666661</v>
      </c>
      <c r="K2698" s="147">
        <v>32.024999999999999</v>
      </c>
    </row>
    <row r="2699" spans="2:11" x14ac:dyDescent="0.2">
      <c r="B2699" s="21" t="str">
        <f t="shared" si="41"/>
        <v>CambridgeIce Accretion2030RCP8.5</v>
      </c>
      <c r="C2699" t="s">
        <v>281</v>
      </c>
      <c r="D2699" t="s">
        <v>486</v>
      </c>
      <c r="E2699" s="144" t="s">
        <v>191</v>
      </c>
      <c r="F2699" s="144">
        <v>2030</v>
      </c>
      <c r="G2699" s="147">
        <v>17.407750331921612</v>
      </c>
      <c r="H2699" s="147">
        <v>20.943666666666669</v>
      </c>
      <c r="I2699" s="147">
        <v>25.408333333333331</v>
      </c>
      <c r="J2699" s="147">
        <v>28.833833333333327</v>
      </c>
      <c r="K2699" s="147">
        <v>32.234999999999999</v>
      </c>
    </row>
    <row r="2700" spans="2:11" x14ac:dyDescent="0.2">
      <c r="B2700" s="21" t="str">
        <f t="shared" ref="B2700:B2763" si="42">C2700&amp;D2700&amp;F2700&amp;E2700</f>
        <v>CambridgeIce Accretion2035RCP8.5</v>
      </c>
      <c r="C2700" t="s">
        <v>281</v>
      </c>
      <c r="D2700" t="s">
        <v>486</v>
      </c>
      <c r="E2700" s="144" t="s">
        <v>191</v>
      </c>
      <c r="F2700" s="144">
        <v>2035</v>
      </c>
      <c r="G2700" s="147">
        <v>17.465737508243802</v>
      </c>
      <c r="H2700" s="147">
        <v>21.040500000000002</v>
      </c>
      <c r="I2700" s="147">
        <v>25.55</v>
      </c>
      <c r="J2700" s="147">
        <v>29.012749999999993</v>
      </c>
      <c r="K2700" s="147">
        <v>32.445</v>
      </c>
    </row>
    <row r="2701" spans="2:11" x14ac:dyDescent="0.2">
      <c r="B2701" s="21" t="str">
        <f t="shared" si="42"/>
        <v>CambridgeIce Accretion2040RCP8.5</v>
      </c>
      <c r="C2701" t="s">
        <v>281</v>
      </c>
      <c r="D2701" t="s">
        <v>486</v>
      </c>
      <c r="E2701" s="144" t="s">
        <v>191</v>
      </c>
      <c r="F2701" s="144">
        <v>2040</v>
      </c>
      <c r="G2701" s="147">
        <v>17.372958026128298</v>
      </c>
      <c r="H2701" s="147">
        <v>20.9575</v>
      </c>
      <c r="I2701" s="147">
        <v>25.483333333333334</v>
      </c>
      <c r="J2701" s="147">
        <v>28.956249999999994</v>
      </c>
      <c r="K2701" s="147">
        <v>32.402999999999999</v>
      </c>
    </row>
    <row r="2702" spans="2:11" x14ac:dyDescent="0.2">
      <c r="B2702" s="21" t="str">
        <f t="shared" si="42"/>
        <v>CambridgeIce Accretion2045RCP8.5</v>
      </c>
      <c r="C2702" t="s">
        <v>281</v>
      </c>
      <c r="D2702" t="s">
        <v>486</v>
      </c>
      <c r="E2702" s="144" t="s">
        <v>191</v>
      </c>
      <c r="F2702" s="144">
        <v>2045</v>
      </c>
      <c r="G2702" s="147">
        <v>17.280178544012792</v>
      </c>
      <c r="H2702" s="147">
        <v>20.874500000000001</v>
      </c>
      <c r="I2702" s="147">
        <v>25.416666666666668</v>
      </c>
      <c r="J2702" s="147">
        <v>28.899749999999994</v>
      </c>
      <c r="K2702" s="147">
        <v>32.361000000000004</v>
      </c>
    </row>
    <row r="2703" spans="2:11" x14ac:dyDescent="0.2">
      <c r="B2703" s="21" t="str">
        <f t="shared" si="42"/>
        <v>CambridgeIce Accretion2050RCP8.5</v>
      </c>
      <c r="C2703" t="s">
        <v>281</v>
      </c>
      <c r="D2703" t="s">
        <v>486</v>
      </c>
      <c r="E2703" s="144" t="s">
        <v>191</v>
      </c>
      <c r="F2703" s="144">
        <v>2050</v>
      </c>
      <c r="G2703" s="147">
        <v>17.123613167942878</v>
      </c>
      <c r="H2703" s="147">
        <v>20.777666666666665</v>
      </c>
      <c r="I2703" s="147">
        <v>25.391666666666666</v>
      </c>
      <c r="J2703" s="147">
        <v>28.918583333333327</v>
      </c>
      <c r="K2703" s="147">
        <v>32.4345</v>
      </c>
    </row>
    <row r="2704" spans="2:11" x14ac:dyDescent="0.2">
      <c r="B2704" s="21" t="str">
        <f t="shared" si="42"/>
        <v>CambridgeIce Accretion2055RCP8.5</v>
      </c>
      <c r="C2704" t="s">
        <v>281</v>
      </c>
      <c r="D2704" t="s">
        <v>486</v>
      </c>
      <c r="E2704" s="144" t="s">
        <v>191</v>
      </c>
      <c r="F2704" s="144">
        <v>2055</v>
      </c>
      <c r="G2704" s="147">
        <v>17.059827273988468</v>
      </c>
      <c r="H2704" s="147">
        <v>20.763833333333334</v>
      </c>
      <c r="I2704" s="147">
        <v>25.433333333333334</v>
      </c>
      <c r="J2704" s="147">
        <v>28.99391666666666</v>
      </c>
      <c r="K2704" s="147">
        <v>32.549999999999997</v>
      </c>
    </row>
    <row r="2705" spans="2:11" x14ac:dyDescent="0.2">
      <c r="B2705" s="21" t="str">
        <f t="shared" si="42"/>
        <v>CambridgeIce Accretion2060RCP8.5</v>
      </c>
      <c r="C2705" t="s">
        <v>281</v>
      </c>
      <c r="D2705" t="s">
        <v>486</v>
      </c>
      <c r="E2705" s="144" t="s">
        <v>191</v>
      </c>
      <c r="F2705" s="144">
        <v>2060</v>
      </c>
      <c r="G2705" s="147">
        <v>16.688709345526448</v>
      </c>
      <c r="H2705" s="147">
        <v>20.424916666666665</v>
      </c>
      <c r="I2705" s="147">
        <v>25.133333333333333</v>
      </c>
      <c r="J2705" s="147">
        <v>28.711416666666661</v>
      </c>
      <c r="K2705" s="147">
        <v>32.297999999999995</v>
      </c>
    </row>
    <row r="2706" spans="2:11" x14ac:dyDescent="0.2">
      <c r="B2706" s="21" t="str">
        <f t="shared" si="42"/>
        <v>CambridgeIce Accretion2065RCP8.5</v>
      </c>
      <c r="C2706" t="s">
        <v>281</v>
      </c>
      <c r="D2706" t="s">
        <v>486</v>
      </c>
      <c r="E2706" s="144" t="s">
        <v>191</v>
      </c>
      <c r="F2706" s="144">
        <v>2065</v>
      </c>
      <c r="G2706" s="147">
        <v>16.381377311018838</v>
      </c>
      <c r="H2706" s="147">
        <v>20.099833333333333</v>
      </c>
      <c r="I2706" s="147">
        <v>24.791666666666664</v>
      </c>
      <c r="J2706" s="147">
        <v>28.353583333333329</v>
      </c>
      <c r="K2706" s="147">
        <v>31.930499999999999</v>
      </c>
    </row>
    <row r="2707" spans="2:11" x14ac:dyDescent="0.2">
      <c r="B2707" s="21" t="str">
        <f t="shared" si="42"/>
        <v>CambridgeIce Accretion2070RCP8.5</v>
      </c>
      <c r="C2707" t="s">
        <v>281</v>
      </c>
      <c r="D2707" t="s">
        <v>486</v>
      </c>
      <c r="E2707" s="144" t="s">
        <v>191</v>
      </c>
      <c r="F2707" s="144">
        <v>2070</v>
      </c>
      <c r="G2707" s="147">
        <v>15.650738889359237</v>
      </c>
      <c r="H2707" s="147">
        <v>19.318249999999999</v>
      </c>
      <c r="I2707" s="147">
        <v>23.95</v>
      </c>
      <c r="J2707" s="147">
        <v>27.468416666666663</v>
      </c>
      <c r="K2707" s="147">
        <v>30.985499999999998</v>
      </c>
    </row>
    <row r="2708" spans="2:11" x14ac:dyDescent="0.2">
      <c r="B2708" s="21" t="str">
        <f t="shared" si="42"/>
        <v>CambridgeIce Accretion2075RCP8.5</v>
      </c>
      <c r="C2708" t="s">
        <v>281</v>
      </c>
      <c r="D2708" t="s">
        <v>486</v>
      </c>
      <c r="E2708" s="144" t="s">
        <v>191</v>
      </c>
      <c r="F2708" s="144">
        <v>2075</v>
      </c>
      <c r="G2708" s="147">
        <v>15.227432502207245</v>
      </c>
      <c r="H2708" s="147">
        <v>18.861749999999997</v>
      </c>
      <c r="I2708" s="147">
        <v>23.45</v>
      </c>
      <c r="J2708" s="147">
        <v>26.941083333333331</v>
      </c>
      <c r="K2708" s="147">
        <v>30.407999999999998</v>
      </c>
    </row>
    <row r="2709" spans="2:11" x14ac:dyDescent="0.2">
      <c r="B2709" s="21" t="str">
        <f t="shared" si="42"/>
        <v>CambridgeIce Accretion2080RCP8.5</v>
      </c>
      <c r="C2709" t="s">
        <v>281</v>
      </c>
      <c r="D2709" t="s">
        <v>486</v>
      </c>
      <c r="E2709" s="144" t="s">
        <v>191</v>
      </c>
      <c r="F2709" s="144">
        <v>2080</v>
      </c>
      <c r="G2709" s="147">
        <v>14.804126115055254</v>
      </c>
      <c r="H2709" s="147">
        <v>18.405249999999999</v>
      </c>
      <c r="I2709" s="147">
        <v>22.95</v>
      </c>
      <c r="J2709" s="147">
        <v>26.413749999999997</v>
      </c>
      <c r="K2709" s="147">
        <v>29.830499999999997</v>
      </c>
    </row>
    <row r="2710" spans="2:11" x14ac:dyDescent="0.2">
      <c r="B2710" s="21" t="str">
        <f t="shared" si="42"/>
        <v>CambridgeIce Accretion2085RCP8.5</v>
      </c>
      <c r="C2710" t="s">
        <v>281</v>
      </c>
      <c r="D2710" t="s">
        <v>486</v>
      </c>
      <c r="E2710" s="144" t="s">
        <v>191</v>
      </c>
      <c r="F2710" s="144">
        <v>2085</v>
      </c>
      <c r="G2710" s="147">
        <v>13.97780885246404</v>
      </c>
      <c r="H2710" s="147">
        <v>17.43</v>
      </c>
      <c r="I2710" s="147">
        <v>21.787500000000001</v>
      </c>
      <c r="J2710" s="147">
        <v>25.085999999999999</v>
      </c>
      <c r="K2710" s="147">
        <v>28.365749999999998</v>
      </c>
    </row>
    <row r="2711" spans="2:11" x14ac:dyDescent="0.2">
      <c r="B2711" s="21" t="str">
        <f t="shared" si="42"/>
        <v>CambridgeIce Accretion2090RCP8.5</v>
      </c>
      <c r="C2711" t="s">
        <v>281</v>
      </c>
      <c r="D2711" t="s">
        <v>486</v>
      </c>
      <c r="E2711" s="144" t="s">
        <v>191</v>
      </c>
      <c r="F2711" s="144">
        <v>2090</v>
      </c>
      <c r="G2711" s="147">
        <v>13.151491589872824</v>
      </c>
      <c r="H2711" s="147">
        <v>16.454750000000001</v>
      </c>
      <c r="I2711" s="147">
        <v>20.625</v>
      </c>
      <c r="J2711" s="147">
        <v>23.758249999999997</v>
      </c>
      <c r="K2711" s="147">
        <v>26.901</v>
      </c>
    </row>
    <row r="2712" spans="2:11" x14ac:dyDescent="0.2">
      <c r="B2712" s="21" t="str">
        <f t="shared" si="42"/>
        <v>CambridgeIce Accretion2095RCP8.5</v>
      </c>
      <c r="C2712" t="s">
        <v>281</v>
      </c>
      <c r="D2712" t="s">
        <v>486</v>
      </c>
      <c r="E2712" s="144" t="s">
        <v>191</v>
      </c>
      <c r="F2712" s="144">
        <v>2095</v>
      </c>
      <c r="G2712" s="147">
        <v>13.151491589872824</v>
      </c>
      <c r="H2712" s="147">
        <v>16.454750000000001</v>
      </c>
      <c r="I2712" s="147">
        <v>20.625</v>
      </c>
      <c r="J2712" s="147">
        <v>23.758249999999997</v>
      </c>
      <c r="K2712" s="147">
        <v>26.901</v>
      </c>
    </row>
    <row r="2713" spans="2:11" x14ac:dyDescent="0.2">
      <c r="B2713" s="21" t="str">
        <f t="shared" si="42"/>
        <v>CambridgeIce Accretion2100RCP8.5</v>
      </c>
      <c r="C2713" t="s">
        <v>281</v>
      </c>
      <c r="D2713" t="s">
        <v>486</v>
      </c>
      <c r="E2713" s="144" t="s">
        <v>191</v>
      </c>
      <c r="F2713" s="144">
        <v>2100</v>
      </c>
      <c r="G2713" s="147">
        <v>13.151491589872824</v>
      </c>
      <c r="H2713" s="147">
        <v>16.454750000000001</v>
      </c>
      <c r="I2713" s="147">
        <v>20.625</v>
      </c>
      <c r="J2713" s="147">
        <v>23.758249999999997</v>
      </c>
      <c r="K2713" s="147">
        <v>26.901</v>
      </c>
    </row>
    <row r="2714" spans="2:11" x14ac:dyDescent="0.2">
      <c r="B2714" s="21" t="str">
        <f t="shared" si="42"/>
        <v>CambridgeWind2023RCP4.5</v>
      </c>
      <c r="C2714" t="s">
        <v>281</v>
      </c>
      <c r="D2714" t="s">
        <v>1</v>
      </c>
      <c r="E2714" s="144" t="s">
        <v>193</v>
      </c>
      <c r="F2714" s="144">
        <v>2023</v>
      </c>
      <c r="G2714" s="147">
        <v>83.225890228851526</v>
      </c>
      <c r="H2714" s="147">
        <v>89.637119999999996</v>
      </c>
      <c r="I2714" s="147">
        <v>96.384</v>
      </c>
      <c r="J2714" s="147">
        <v>103.13088</v>
      </c>
      <c r="K2714" s="147">
        <v>109.88870399999999</v>
      </c>
    </row>
    <row r="2715" spans="2:11" x14ac:dyDescent="0.2">
      <c r="B2715" s="21" t="str">
        <f t="shared" si="42"/>
        <v>CambridgeWind2025RCP4.5</v>
      </c>
      <c r="C2715" t="s">
        <v>281</v>
      </c>
      <c r="D2715" t="s">
        <v>1</v>
      </c>
      <c r="E2715" s="144" t="s">
        <v>193</v>
      </c>
      <c r="F2715" s="144">
        <v>2025</v>
      </c>
      <c r="G2715" s="147">
        <v>83.283916247935394</v>
      </c>
      <c r="H2715" s="147">
        <v>89.715983999999992</v>
      </c>
      <c r="I2715" s="147">
        <v>96.491199999999992</v>
      </c>
      <c r="J2715" s="147">
        <v>103.260992</v>
      </c>
      <c r="K2715" s="147">
        <v>110.04191999999999</v>
      </c>
    </row>
    <row r="2716" spans="2:11" x14ac:dyDescent="0.2">
      <c r="B2716" s="21" t="str">
        <f t="shared" si="42"/>
        <v>CambridgeWind2030RCP4.5</v>
      </c>
      <c r="C2716" t="s">
        <v>281</v>
      </c>
      <c r="D2716" t="s">
        <v>1</v>
      </c>
      <c r="E2716" s="144" t="s">
        <v>193</v>
      </c>
      <c r="F2716" s="144">
        <v>2030</v>
      </c>
      <c r="G2716" s="147">
        <v>83.341942267019249</v>
      </c>
      <c r="H2716" s="147">
        <v>89.794848000000002</v>
      </c>
      <c r="I2716" s="147">
        <v>96.598399999999998</v>
      </c>
      <c r="J2716" s="147">
        <v>103.391104</v>
      </c>
      <c r="K2716" s="147">
        <v>110.19513599999999</v>
      </c>
    </row>
    <row r="2717" spans="2:11" x14ac:dyDescent="0.2">
      <c r="B2717" s="21" t="str">
        <f t="shared" si="42"/>
        <v>CambridgeWind2035RCP4.5</v>
      </c>
      <c r="C2717" t="s">
        <v>281</v>
      </c>
      <c r="D2717" t="s">
        <v>1</v>
      </c>
      <c r="E2717" s="144" t="s">
        <v>193</v>
      </c>
      <c r="F2717" s="144">
        <v>2035</v>
      </c>
      <c r="G2717" s="147">
        <v>83.399968286103103</v>
      </c>
      <c r="H2717" s="147">
        <v>89.873712000000012</v>
      </c>
      <c r="I2717" s="147">
        <v>96.705600000000004</v>
      </c>
      <c r="J2717" s="147">
        <v>103.52121600000001</v>
      </c>
      <c r="K2717" s="147">
        <v>110.34835199999999</v>
      </c>
    </row>
    <row r="2718" spans="2:11" x14ac:dyDescent="0.2">
      <c r="B2718" s="21" t="str">
        <f t="shared" si="42"/>
        <v>CambridgeWind2040RCP4.5</v>
      </c>
      <c r="C2718" t="s">
        <v>281</v>
      </c>
      <c r="D2718" t="s">
        <v>1</v>
      </c>
      <c r="E2718" s="144" t="s">
        <v>193</v>
      </c>
      <c r="F2718" s="144">
        <v>2040</v>
      </c>
      <c r="G2718" s="147">
        <v>83.457994305186972</v>
      </c>
      <c r="H2718" s="147">
        <v>89.952576000000008</v>
      </c>
      <c r="I2718" s="147">
        <v>96.812799999999996</v>
      </c>
      <c r="J2718" s="147">
        <v>103.65132800000001</v>
      </c>
      <c r="K2718" s="147">
        <v>110.50156799999999</v>
      </c>
    </row>
    <row r="2719" spans="2:11" x14ac:dyDescent="0.2">
      <c r="B2719" s="21" t="str">
        <f t="shared" si="42"/>
        <v>CambridgeWind2045RCP4.5</v>
      </c>
      <c r="C2719" t="s">
        <v>281</v>
      </c>
      <c r="D2719" t="s">
        <v>1</v>
      </c>
      <c r="E2719" s="144" t="s">
        <v>193</v>
      </c>
      <c r="F2719" s="144">
        <v>2045</v>
      </c>
      <c r="G2719" s="147">
        <v>83.516020324270841</v>
      </c>
      <c r="H2719" s="147">
        <v>90.031440000000003</v>
      </c>
      <c r="I2719" s="147">
        <v>96.919999999999987</v>
      </c>
      <c r="J2719" s="147">
        <v>103.78144</v>
      </c>
      <c r="K2719" s="147">
        <v>110.65478399999999</v>
      </c>
    </row>
    <row r="2720" spans="2:11" x14ac:dyDescent="0.2">
      <c r="B2720" s="21" t="str">
        <f t="shared" si="42"/>
        <v>CambridgeWind2050RCP4.5</v>
      </c>
      <c r="C2720" t="s">
        <v>281</v>
      </c>
      <c r="D2720" t="s">
        <v>1</v>
      </c>
      <c r="E2720" s="144" t="s">
        <v>193</v>
      </c>
      <c r="F2720" s="144">
        <v>2050</v>
      </c>
      <c r="G2720" s="147">
        <v>83.63870390747671</v>
      </c>
      <c r="H2720" s="147">
        <v>90.188870400000013</v>
      </c>
      <c r="I2720" s="147">
        <v>97.11936</v>
      </c>
      <c r="J2720" s="147">
        <v>104.0183808</v>
      </c>
      <c r="K2720" s="147">
        <v>110.92838399999999</v>
      </c>
    </row>
    <row r="2721" spans="2:11" x14ac:dyDescent="0.2">
      <c r="B2721" s="21" t="str">
        <f t="shared" si="42"/>
        <v>CambridgeWind2055RCP4.5</v>
      </c>
      <c r="C2721" t="s">
        <v>281</v>
      </c>
      <c r="D2721" t="s">
        <v>1</v>
      </c>
      <c r="E2721" s="144" t="s">
        <v>193</v>
      </c>
      <c r="F2721" s="144">
        <v>2055</v>
      </c>
      <c r="G2721" s="147">
        <v>83.703361471598726</v>
      </c>
      <c r="H2721" s="147">
        <v>90.267436800000013</v>
      </c>
      <c r="I2721" s="147">
        <v>97.211519999999993</v>
      </c>
      <c r="J2721" s="147">
        <v>104.12520960000001</v>
      </c>
      <c r="K2721" s="147">
        <v>111.048768</v>
      </c>
    </row>
    <row r="2722" spans="2:11" x14ac:dyDescent="0.2">
      <c r="B2722" s="21" t="str">
        <f t="shared" si="42"/>
        <v>CambridgeWind2060RCP4.5</v>
      </c>
      <c r="C2722" t="s">
        <v>281</v>
      </c>
      <c r="D2722" t="s">
        <v>1</v>
      </c>
      <c r="E2722" s="144" t="s">
        <v>193</v>
      </c>
      <c r="F2722" s="144">
        <v>2060</v>
      </c>
      <c r="G2722" s="147">
        <v>83.768019035720741</v>
      </c>
      <c r="H2722" s="147">
        <v>90.346003200000013</v>
      </c>
      <c r="I2722" s="147">
        <v>97.30368</v>
      </c>
      <c r="J2722" s="147">
        <v>104.23203839999999</v>
      </c>
      <c r="K2722" s="147">
        <v>111.169152</v>
      </c>
    </row>
    <row r="2723" spans="2:11" x14ac:dyDescent="0.2">
      <c r="B2723" s="21" t="str">
        <f t="shared" si="42"/>
        <v>CambridgeWind2065RCP4.5</v>
      </c>
      <c r="C2723" t="s">
        <v>281</v>
      </c>
      <c r="D2723" t="s">
        <v>1</v>
      </c>
      <c r="E2723" s="144" t="s">
        <v>193</v>
      </c>
      <c r="F2723" s="144">
        <v>2065</v>
      </c>
      <c r="G2723" s="147">
        <v>83.832676599842756</v>
      </c>
      <c r="H2723" s="147">
        <v>90.424569600000012</v>
      </c>
      <c r="I2723" s="147">
        <v>97.395839999999993</v>
      </c>
      <c r="J2723" s="147">
        <v>104.3388672</v>
      </c>
      <c r="K2723" s="147">
        <v>111.289536</v>
      </c>
    </row>
    <row r="2724" spans="2:11" x14ac:dyDescent="0.2">
      <c r="B2724" s="21" t="str">
        <f t="shared" si="42"/>
        <v>CambridgeWind2070RCP4.5</v>
      </c>
      <c r="C2724" t="s">
        <v>281</v>
      </c>
      <c r="D2724" t="s">
        <v>1</v>
      </c>
      <c r="E2724" s="144" t="s">
        <v>193</v>
      </c>
      <c r="F2724" s="144">
        <v>2070</v>
      </c>
      <c r="G2724" s="147">
        <v>83.897334163964771</v>
      </c>
      <c r="H2724" s="147">
        <v>90.503136000000012</v>
      </c>
      <c r="I2724" s="147">
        <v>97.488</v>
      </c>
      <c r="J2724" s="147">
        <v>104.445696</v>
      </c>
      <c r="K2724" s="147">
        <v>111.40992</v>
      </c>
    </row>
    <row r="2725" spans="2:11" x14ac:dyDescent="0.2">
      <c r="B2725" s="21" t="str">
        <f t="shared" si="42"/>
        <v>CambridgeWind2075RCP4.5</v>
      </c>
      <c r="C2725" t="s">
        <v>281</v>
      </c>
      <c r="D2725" t="s">
        <v>1</v>
      </c>
      <c r="E2725" s="144" t="s">
        <v>193</v>
      </c>
      <c r="F2725" s="144">
        <v>2075</v>
      </c>
      <c r="G2725" s="147">
        <v>83.967794329995172</v>
      </c>
      <c r="H2725" s="147">
        <v>90.604320000000016</v>
      </c>
      <c r="I2725" s="147">
        <v>97.632000000000005</v>
      </c>
      <c r="J2725" s="147">
        <v>104.62203199999999</v>
      </c>
      <c r="K2725" s="147">
        <v>111.621504</v>
      </c>
    </row>
    <row r="2726" spans="2:11" x14ac:dyDescent="0.2">
      <c r="B2726" s="21" t="str">
        <f t="shared" si="42"/>
        <v>CambridgeWind2080RCP4.5</v>
      </c>
      <c r="C2726" t="s">
        <v>281</v>
      </c>
      <c r="D2726" t="s">
        <v>1</v>
      </c>
      <c r="E2726" s="144" t="s">
        <v>193</v>
      </c>
      <c r="F2726" s="144">
        <v>2080</v>
      </c>
      <c r="G2726" s="147">
        <v>84.038254496025573</v>
      </c>
      <c r="H2726" s="147">
        <v>90.705504000000005</v>
      </c>
      <c r="I2726" s="147">
        <v>97.775999999999996</v>
      </c>
      <c r="J2726" s="147">
        <v>104.798368</v>
      </c>
      <c r="K2726" s="147">
        <v>111.833088</v>
      </c>
    </row>
    <row r="2727" spans="2:11" x14ac:dyDescent="0.2">
      <c r="B2727" s="21" t="str">
        <f t="shared" si="42"/>
        <v>CambridgeWind2085RCP4.5</v>
      </c>
      <c r="C2727" t="s">
        <v>281</v>
      </c>
      <c r="D2727" t="s">
        <v>1</v>
      </c>
      <c r="E2727" s="144" t="s">
        <v>193</v>
      </c>
      <c r="F2727" s="144">
        <v>2085</v>
      </c>
      <c r="G2727" s="147">
        <v>84.108714662055974</v>
      </c>
      <c r="H2727" s="147">
        <v>90.806688000000008</v>
      </c>
      <c r="I2727" s="147">
        <v>97.92</v>
      </c>
      <c r="J2727" s="147">
        <v>104.974704</v>
      </c>
      <c r="K2727" s="147">
        <v>112.04467200000001</v>
      </c>
    </row>
    <row r="2728" spans="2:11" x14ac:dyDescent="0.2">
      <c r="B2728" s="21" t="str">
        <f t="shared" si="42"/>
        <v>CambridgeWind2090RCP4.5</v>
      </c>
      <c r="C2728" t="s">
        <v>281</v>
      </c>
      <c r="D2728" t="s">
        <v>1</v>
      </c>
      <c r="E2728" s="144" t="s">
        <v>193</v>
      </c>
      <c r="F2728" s="144">
        <v>2090</v>
      </c>
      <c r="G2728" s="147">
        <v>84.179174828086389</v>
      </c>
      <c r="H2728" s="147">
        <v>90.907872000000012</v>
      </c>
      <c r="I2728" s="147">
        <v>98.064000000000007</v>
      </c>
      <c r="J2728" s="147">
        <v>105.15103999999999</v>
      </c>
      <c r="K2728" s="147">
        <v>112.25625600000001</v>
      </c>
    </row>
    <row r="2729" spans="2:11" x14ac:dyDescent="0.2">
      <c r="B2729" s="21" t="str">
        <f t="shared" si="42"/>
        <v>CambridgeWind2095RCP4.5</v>
      </c>
      <c r="C2729" t="s">
        <v>281</v>
      </c>
      <c r="D2729" t="s">
        <v>1</v>
      </c>
      <c r="E2729" s="144" t="s">
        <v>193</v>
      </c>
      <c r="F2729" s="144">
        <v>2095</v>
      </c>
      <c r="G2729" s="147">
        <v>84.249634994116789</v>
      </c>
      <c r="H2729" s="147">
        <v>91.009056000000001</v>
      </c>
      <c r="I2729" s="147">
        <v>98.207999999999998</v>
      </c>
      <c r="J2729" s="147">
        <v>105.32737599999999</v>
      </c>
      <c r="K2729" s="147">
        <v>112.46784000000001</v>
      </c>
    </row>
    <row r="2730" spans="2:11" x14ac:dyDescent="0.2">
      <c r="B2730" s="21" t="str">
        <f t="shared" si="42"/>
        <v>CambridgeWind2100RCP4.5</v>
      </c>
      <c r="C2730" t="s">
        <v>281</v>
      </c>
      <c r="D2730" t="s">
        <v>1</v>
      </c>
      <c r="E2730" s="144" t="s">
        <v>193</v>
      </c>
      <c r="F2730" s="144">
        <v>2100</v>
      </c>
      <c r="G2730" s="147">
        <v>84.32009516014719</v>
      </c>
      <c r="H2730" s="147">
        <v>91.110240000000005</v>
      </c>
      <c r="I2730" s="147">
        <v>98.352000000000004</v>
      </c>
      <c r="J2730" s="147">
        <v>105.50371199999999</v>
      </c>
      <c r="K2730" s="147">
        <v>112.67942400000001</v>
      </c>
    </row>
    <row r="2731" spans="2:11" x14ac:dyDescent="0.2">
      <c r="B2731" s="21" t="str">
        <f t="shared" si="42"/>
        <v>CambridgeWind2023RCP6.0</v>
      </c>
      <c r="C2731" t="s">
        <v>281</v>
      </c>
      <c r="D2731" t="s">
        <v>1</v>
      </c>
      <c r="E2731" s="144" t="s">
        <v>192</v>
      </c>
      <c r="F2731" s="144">
        <v>2023</v>
      </c>
      <c r="G2731" s="147">
        <v>83.225890228851526</v>
      </c>
      <c r="H2731" s="147">
        <v>89.637119999999996</v>
      </c>
      <c r="I2731" s="147">
        <v>96.384</v>
      </c>
      <c r="J2731" s="147">
        <v>103.13088</v>
      </c>
      <c r="K2731" s="147">
        <v>109.88870399999999</v>
      </c>
    </row>
    <row r="2732" spans="2:11" x14ac:dyDescent="0.2">
      <c r="B2732" s="21" t="str">
        <f t="shared" si="42"/>
        <v>CambridgeWind2025RCP6.0</v>
      </c>
      <c r="C2732" t="s">
        <v>281</v>
      </c>
      <c r="D2732" t="s">
        <v>1</v>
      </c>
      <c r="E2732" s="144" t="s">
        <v>192</v>
      </c>
      <c r="F2732" s="144">
        <v>2025</v>
      </c>
      <c r="G2732" s="147">
        <v>83.283916247935394</v>
      </c>
      <c r="H2732" s="147">
        <v>89.715983999999992</v>
      </c>
      <c r="I2732" s="147">
        <v>96.491199999999992</v>
      </c>
      <c r="J2732" s="147">
        <v>103.260992</v>
      </c>
      <c r="K2732" s="147">
        <v>110.04191999999999</v>
      </c>
    </row>
    <row r="2733" spans="2:11" x14ac:dyDescent="0.2">
      <c r="B2733" s="21" t="str">
        <f t="shared" si="42"/>
        <v>CambridgeWind2030RCP6.0</v>
      </c>
      <c r="C2733" t="s">
        <v>281</v>
      </c>
      <c r="D2733" t="s">
        <v>1</v>
      </c>
      <c r="E2733" s="144" t="s">
        <v>192</v>
      </c>
      <c r="F2733" s="144">
        <v>2030</v>
      </c>
      <c r="G2733" s="147">
        <v>83.341942267019249</v>
      </c>
      <c r="H2733" s="147">
        <v>89.794848000000002</v>
      </c>
      <c r="I2733" s="147">
        <v>96.598399999999998</v>
      </c>
      <c r="J2733" s="147">
        <v>103.391104</v>
      </c>
      <c r="K2733" s="147">
        <v>110.19513599999999</v>
      </c>
    </row>
    <row r="2734" spans="2:11" x14ac:dyDescent="0.2">
      <c r="B2734" s="21" t="str">
        <f t="shared" si="42"/>
        <v>CambridgeWind2035RCP6.0</v>
      </c>
      <c r="C2734" t="s">
        <v>281</v>
      </c>
      <c r="D2734" t="s">
        <v>1</v>
      </c>
      <c r="E2734" s="144" t="s">
        <v>192</v>
      </c>
      <c r="F2734" s="144">
        <v>2035</v>
      </c>
      <c r="G2734" s="147">
        <v>83.399968286103103</v>
      </c>
      <c r="H2734" s="147">
        <v>89.873712000000012</v>
      </c>
      <c r="I2734" s="147">
        <v>96.705600000000004</v>
      </c>
      <c r="J2734" s="147">
        <v>103.52121600000001</v>
      </c>
      <c r="K2734" s="147">
        <v>110.34835199999999</v>
      </c>
    </row>
    <row r="2735" spans="2:11" x14ac:dyDescent="0.2">
      <c r="B2735" s="21" t="str">
        <f t="shared" si="42"/>
        <v>CambridgeWind2040RCP6.0</v>
      </c>
      <c r="C2735" t="s">
        <v>281</v>
      </c>
      <c r="D2735" t="s">
        <v>1</v>
      </c>
      <c r="E2735" s="144" t="s">
        <v>192</v>
      </c>
      <c r="F2735" s="144">
        <v>2040</v>
      </c>
      <c r="G2735" s="147">
        <v>83.457994305186972</v>
      </c>
      <c r="H2735" s="147">
        <v>89.952576000000008</v>
      </c>
      <c r="I2735" s="147">
        <v>96.812799999999996</v>
      </c>
      <c r="J2735" s="147">
        <v>103.65132800000001</v>
      </c>
      <c r="K2735" s="147">
        <v>110.50156799999999</v>
      </c>
    </row>
    <row r="2736" spans="2:11" x14ac:dyDescent="0.2">
      <c r="B2736" s="21" t="str">
        <f t="shared" si="42"/>
        <v>CambridgeWind2045RCP6.0</v>
      </c>
      <c r="C2736" t="s">
        <v>281</v>
      </c>
      <c r="D2736" t="s">
        <v>1</v>
      </c>
      <c r="E2736" s="144" t="s">
        <v>192</v>
      </c>
      <c r="F2736" s="144">
        <v>2045</v>
      </c>
      <c r="G2736" s="147">
        <v>83.516020324270841</v>
      </c>
      <c r="H2736" s="147">
        <v>90.031440000000003</v>
      </c>
      <c r="I2736" s="147">
        <v>96.919999999999987</v>
      </c>
      <c r="J2736" s="147">
        <v>103.78144</v>
      </c>
      <c r="K2736" s="147">
        <v>110.65478399999999</v>
      </c>
    </row>
    <row r="2737" spans="2:11" x14ac:dyDescent="0.2">
      <c r="B2737" s="21" t="str">
        <f t="shared" si="42"/>
        <v>CambridgeWind2050RCP6.0</v>
      </c>
      <c r="C2737" t="s">
        <v>281</v>
      </c>
      <c r="D2737" t="s">
        <v>1</v>
      </c>
      <c r="E2737" s="144" t="s">
        <v>192</v>
      </c>
      <c r="F2737" s="144">
        <v>2050</v>
      </c>
      <c r="G2737" s="147">
        <v>83.63870390747671</v>
      </c>
      <c r="H2737" s="147">
        <v>90.188870400000013</v>
      </c>
      <c r="I2737" s="147">
        <v>97.11936</v>
      </c>
      <c r="J2737" s="147">
        <v>104.0183808</v>
      </c>
      <c r="K2737" s="147">
        <v>110.92838399999999</v>
      </c>
    </row>
    <row r="2738" spans="2:11" x14ac:dyDescent="0.2">
      <c r="B2738" s="21" t="str">
        <f t="shared" si="42"/>
        <v>CambridgeWind2055RCP6.0</v>
      </c>
      <c r="C2738" t="s">
        <v>281</v>
      </c>
      <c r="D2738" t="s">
        <v>1</v>
      </c>
      <c r="E2738" s="144" t="s">
        <v>192</v>
      </c>
      <c r="F2738" s="144">
        <v>2055</v>
      </c>
      <c r="G2738" s="147">
        <v>83.703361471598726</v>
      </c>
      <c r="H2738" s="147">
        <v>90.267436800000013</v>
      </c>
      <c r="I2738" s="147">
        <v>97.211519999999993</v>
      </c>
      <c r="J2738" s="147">
        <v>104.12520960000001</v>
      </c>
      <c r="K2738" s="147">
        <v>111.048768</v>
      </c>
    </row>
    <row r="2739" spans="2:11" x14ac:dyDescent="0.2">
      <c r="B2739" s="21" t="str">
        <f t="shared" si="42"/>
        <v>CambridgeWind2060RCP6.0</v>
      </c>
      <c r="C2739" t="s">
        <v>281</v>
      </c>
      <c r="D2739" t="s">
        <v>1</v>
      </c>
      <c r="E2739" s="144" t="s">
        <v>192</v>
      </c>
      <c r="F2739" s="144">
        <v>2060</v>
      </c>
      <c r="G2739" s="147">
        <v>83.768019035720741</v>
      </c>
      <c r="H2739" s="147">
        <v>90.346003200000013</v>
      </c>
      <c r="I2739" s="147">
        <v>97.30368</v>
      </c>
      <c r="J2739" s="147">
        <v>104.23203839999999</v>
      </c>
      <c r="K2739" s="147">
        <v>111.169152</v>
      </c>
    </row>
    <row r="2740" spans="2:11" x14ac:dyDescent="0.2">
      <c r="B2740" s="21" t="str">
        <f t="shared" si="42"/>
        <v>CambridgeWind2065RCP6.0</v>
      </c>
      <c r="C2740" t="s">
        <v>281</v>
      </c>
      <c r="D2740" t="s">
        <v>1</v>
      </c>
      <c r="E2740" s="144" t="s">
        <v>192</v>
      </c>
      <c r="F2740" s="144">
        <v>2065</v>
      </c>
      <c r="G2740" s="147">
        <v>83.832676599842756</v>
      </c>
      <c r="H2740" s="147">
        <v>90.424569600000012</v>
      </c>
      <c r="I2740" s="147">
        <v>97.395839999999993</v>
      </c>
      <c r="J2740" s="147">
        <v>104.3388672</v>
      </c>
      <c r="K2740" s="147">
        <v>111.289536</v>
      </c>
    </row>
    <row r="2741" spans="2:11" x14ac:dyDescent="0.2">
      <c r="B2741" s="21" t="str">
        <f t="shared" si="42"/>
        <v>CambridgeWind2070RCP6.0</v>
      </c>
      <c r="C2741" t="s">
        <v>281</v>
      </c>
      <c r="D2741" t="s">
        <v>1</v>
      </c>
      <c r="E2741" s="144" t="s">
        <v>192</v>
      </c>
      <c r="F2741" s="144">
        <v>2070</v>
      </c>
      <c r="G2741" s="147">
        <v>83.897334163964771</v>
      </c>
      <c r="H2741" s="147">
        <v>90.503136000000012</v>
      </c>
      <c r="I2741" s="147">
        <v>97.488</v>
      </c>
      <c r="J2741" s="147">
        <v>104.445696</v>
      </c>
      <c r="K2741" s="147">
        <v>111.40992</v>
      </c>
    </row>
    <row r="2742" spans="2:11" x14ac:dyDescent="0.2">
      <c r="B2742" s="21" t="str">
        <f t="shared" si="42"/>
        <v>CambridgeWind2075RCP6.0</v>
      </c>
      <c r="C2742" t="s">
        <v>281</v>
      </c>
      <c r="D2742" t="s">
        <v>1</v>
      </c>
      <c r="E2742" s="144" t="s">
        <v>192</v>
      </c>
      <c r="F2742" s="144">
        <v>2075</v>
      </c>
      <c r="G2742" s="147">
        <v>84.00302441301038</v>
      </c>
      <c r="H2742" s="147">
        <v>90.65491200000001</v>
      </c>
      <c r="I2742" s="147">
        <v>97.704000000000008</v>
      </c>
      <c r="J2742" s="147">
        <v>104.7102</v>
      </c>
      <c r="K2742" s="147">
        <v>111.727296</v>
      </c>
    </row>
    <row r="2743" spans="2:11" x14ac:dyDescent="0.2">
      <c r="B2743" s="21" t="str">
        <f t="shared" si="42"/>
        <v>CambridgeWind2080RCP6.0</v>
      </c>
      <c r="C2743" t="s">
        <v>281</v>
      </c>
      <c r="D2743" t="s">
        <v>1</v>
      </c>
      <c r="E2743" s="144" t="s">
        <v>192</v>
      </c>
      <c r="F2743" s="144">
        <v>2080</v>
      </c>
      <c r="G2743" s="147">
        <v>84.108714662055974</v>
      </c>
      <c r="H2743" s="147">
        <v>90.806688000000008</v>
      </c>
      <c r="I2743" s="147">
        <v>97.92</v>
      </c>
      <c r="J2743" s="147">
        <v>104.974704</v>
      </c>
      <c r="K2743" s="147">
        <v>112.04467200000001</v>
      </c>
    </row>
    <row r="2744" spans="2:11" x14ac:dyDescent="0.2">
      <c r="B2744" s="21" t="str">
        <f t="shared" si="42"/>
        <v>CambridgeWind2085RCP6.0</v>
      </c>
      <c r="C2744" t="s">
        <v>281</v>
      </c>
      <c r="D2744" t="s">
        <v>1</v>
      </c>
      <c r="E2744" s="144" t="s">
        <v>192</v>
      </c>
      <c r="F2744" s="144">
        <v>2085</v>
      </c>
      <c r="G2744" s="147">
        <v>84.214404911101582</v>
      </c>
      <c r="H2744" s="147">
        <v>90.958464000000006</v>
      </c>
      <c r="I2744" s="147">
        <v>98.135999999999996</v>
      </c>
      <c r="J2744" s="147">
        <v>105.23920799999999</v>
      </c>
      <c r="K2744" s="147">
        <v>112.36204800000002</v>
      </c>
    </row>
    <row r="2745" spans="2:11" x14ac:dyDescent="0.2">
      <c r="B2745" s="21" t="str">
        <f t="shared" si="42"/>
        <v>CambridgeWind2090RCP6.0</v>
      </c>
      <c r="C2745" t="s">
        <v>281</v>
      </c>
      <c r="D2745" t="s">
        <v>1</v>
      </c>
      <c r="E2745" s="144" t="s">
        <v>192</v>
      </c>
      <c r="F2745" s="144">
        <v>2090</v>
      </c>
      <c r="G2745" s="147">
        <v>84.604698968034697</v>
      </c>
      <c r="H2745" s="147">
        <v>91.467359999999999</v>
      </c>
      <c r="I2745" s="147">
        <v>98.796800000000005</v>
      </c>
      <c r="J2745" s="147">
        <v>106.02758399999999</v>
      </c>
      <c r="K2745" s="147">
        <v>113.281344</v>
      </c>
    </row>
    <row r="2746" spans="2:11" x14ac:dyDescent="0.2">
      <c r="B2746" s="21" t="str">
        <f t="shared" si="42"/>
        <v>CambridgeWind2095RCP6.0</v>
      </c>
      <c r="C2746" t="s">
        <v>281</v>
      </c>
      <c r="D2746" t="s">
        <v>1</v>
      </c>
      <c r="E2746" s="144" t="s">
        <v>192</v>
      </c>
      <c r="F2746" s="144">
        <v>2095</v>
      </c>
      <c r="G2746" s="147">
        <v>84.889302775922204</v>
      </c>
      <c r="H2746" s="147">
        <v>91.824480000000008</v>
      </c>
      <c r="I2746" s="147">
        <v>99.241599999999991</v>
      </c>
      <c r="J2746" s="147">
        <v>106.551456</v>
      </c>
      <c r="K2746" s="147">
        <v>113.88326400000001</v>
      </c>
    </row>
    <row r="2747" spans="2:11" x14ac:dyDescent="0.2">
      <c r="B2747" s="21" t="str">
        <f t="shared" si="42"/>
        <v>CambridgeWind2100RCP6.0</v>
      </c>
      <c r="C2747" t="s">
        <v>281</v>
      </c>
      <c r="D2747" t="s">
        <v>1</v>
      </c>
      <c r="E2747" s="144" t="s">
        <v>192</v>
      </c>
      <c r="F2747" s="144">
        <v>2100</v>
      </c>
      <c r="G2747" s="147">
        <v>85.17390658380971</v>
      </c>
      <c r="H2747" s="147">
        <v>92.181600000000003</v>
      </c>
      <c r="I2747" s="147">
        <v>99.686399999999992</v>
      </c>
      <c r="J2747" s="147">
        <v>107.075328</v>
      </c>
      <c r="K2747" s="147">
        <v>114.485184</v>
      </c>
    </row>
    <row r="2748" spans="2:11" x14ac:dyDescent="0.2">
      <c r="B2748" s="21" t="str">
        <f t="shared" si="42"/>
        <v>CambridgeWind2023RCP8.5</v>
      </c>
      <c r="C2748" t="s">
        <v>281</v>
      </c>
      <c r="D2748" t="s">
        <v>1</v>
      </c>
      <c r="E2748" s="144" t="s">
        <v>191</v>
      </c>
      <c r="F2748" s="144">
        <v>2023</v>
      </c>
      <c r="G2748" s="147">
        <v>83.225890228851526</v>
      </c>
      <c r="H2748" s="147">
        <v>89.637119999999996</v>
      </c>
      <c r="I2748" s="147">
        <v>96.384</v>
      </c>
      <c r="J2748" s="147">
        <v>103.13088</v>
      </c>
      <c r="K2748" s="147">
        <v>109.88870399999999</v>
      </c>
    </row>
    <row r="2749" spans="2:11" x14ac:dyDescent="0.2">
      <c r="B2749" s="21" t="str">
        <f t="shared" si="42"/>
        <v>CambridgeWind2025RCP8.5</v>
      </c>
      <c r="C2749" t="s">
        <v>281</v>
      </c>
      <c r="D2749" t="s">
        <v>1</v>
      </c>
      <c r="E2749" s="144" t="s">
        <v>191</v>
      </c>
      <c r="F2749" s="144">
        <v>2025</v>
      </c>
      <c r="G2749" s="147">
        <v>83.341942267019249</v>
      </c>
      <c r="H2749" s="147">
        <v>89.794848000000002</v>
      </c>
      <c r="I2749" s="147">
        <v>96.598399999999998</v>
      </c>
      <c r="J2749" s="147">
        <v>103.391104</v>
      </c>
      <c r="K2749" s="147">
        <v>110.19513599999999</v>
      </c>
    </row>
    <row r="2750" spans="2:11" x14ac:dyDescent="0.2">
      <c r="B2750" s="21" t="str">
        <f t="shared" si="42"/>
        <v>CambridgeWind2030RCP8.5</v>
      </c>
      <c r="C2750" t="s">
        <v>281</v>
      </c>
      <c r="D2750" t="s">
        <v>1</v>
      </c>
      <c r="E2750" s="144" t="s">
        <v>191</v>
      </c>
      <c r="F2750" s="144">
        <v>2030</v>
      </c>
      <c r="G2750" s="147">
        <v>83.457994305186972</v>
      </c>
      <c r="H2750" s="147">
        <v>89.952576000000008</v>
      </c>
      <c r="I2750" s="147">
        <v>96.812799999999996</v>
      </c>
      <c r="J2750" s="147">
        <v>103.65132800000001</v>
      </c>
      <c r="K2750" s="147">
        <v>110.50156799999999</v>
      </c>
    </row>
    <row r="2751" spans="2:11" x14ac:dyDescent="0.2">
      <c r="B2751" s="21" t="str">
        <f t="shared" si="42"/>
        <v>CambridgeWind2035RCP8.5</v>
      </c>
      <c r="C2751" t="s">
        <v>281</v>
      </c>
      <c r="D2751" t="s">
        <v>1</v>
      </c>
      <c r="E2751" s="144" t="s">
        <v>191</v>
      </c>
      <c r="F2751" s="144">
        <v>2035</v>
      </c>
      <c r="G2751" s="147">
        <v>83.574046343354695</v>
      </c>
      <c r="H2751" s="147">
        <v>90.110304000000014</v>
      </c>
      <c r="I2751" s="147">
        <v>97.027199999999993</v>
      </c>
      <c r="J2751" s="147">
        <v>103.911552</v>
      </c>
      <c r="K2751" s="147">
        <v>110.80799999999999</v>
      </c>
    </row>
    <row r="2752" spans="2:11" x14ac:dyDescent="0.2">
      <c r="B2752" s="21" t="str">
        <f t="shared" si="42"/>
        <v>CambridgeWind2040RCP8.5</v>
      </c>
      <c r="C2752" t="s">
        <v>281</v>
      </c>
      <c r="D2752" t="s">
        <v>1</v>
      </c>
      <c r="E2752" s="144" t="s">
        <v>191</v>
      </c>
      <c r="F2752" s="144">
        <v>2040</v>
      </c>
      <c r="G2752" s="147">
        <v>83.68180895022472</v>
      </c>
      <c r="H2752" s="147">
        <v>90.241248000000013</v>
      </c>
      <c r="I2752" s="147">
        <v>97.180799999999991</v>
      </c>
      <c r="J2752" s="147">
        <v>104.0896</v>
      </c>
      <c r="K2752" s="147">
        <v>111.00864</v>
      </c>
    </row>
    <row r="2753" spans="2:11" x14ac:dyDescent="0.2">
      <c r="B2753" s="21" t="str">
        <f t="shared" si="42"/>
        <v>CambridgeWind2045RCP8.5</v>
      </c>
      <c r="C2753" t="s">
        <v>281</v>
      </c>
      <c r="D2753" t="s">
        <v>1</v>
      </c>
      <c r="E2753" s="144" t="s">
        <v>191</v>
      </c>
      <c r="F2753" s="144">
        <v>2045</v>
      </c>
      <c r="G2753" s="147">
        <v>83.789571557094746</v>
      </c>
      <c r="H2753" s="147">
        <v>90.372192000000013</v>
      </c>
      <c r="I2753" s="147">
        <v>97.334400000000002</v>
      </c>
      <c r="J2753" s="147">
        <v>104.26764799999999</v>
      </c>
      <c r="K2753" s="147">
        <v>111.20927999999999</v>
      </c>
    </row>
    <row r="2754" spans="2:11" x14ac:dyDescent="0.2">
      <c r="B2754" s="21" t="str">
        <f t="shared" si="42"/>
        <v>CambridgeWind2050RCP8.5</v>
      </c>
      <c r="C2754" t="s">
        <v>281</v>
      </c>
      <c r="D2754" t="s">
        <v>1</v>
      </c>
      <c r="E2754" s="144" t="s">
        <v>191</v>
      </c>
      <c r="F2754" s="144">
        <v>2050</v>
      </c>
      <c r="G2754" s="147">
        <v>84.038254496025573</v>
      </c>
      <c r="H2754" s="147">
        <v>90.705504000000005</v>
      </c>
      <c r="I2754" s="147">
        <v>97.775999999999996</v>
      </c>
      <c r="J2754" s="147">
        <v>104.798368</v>
      </c>
      <c r="K2754" s="147">
        <v>111.833088</v>
      </c>
    </row>
    <row r="2755" spans="2:11" x14ac:dyDescent="0.2">
      <c r="B2755" s="21" t="str">
        <f t="shared" si="42"/>
        <v>CambridgeWind2055RCP8.5</v>
      </c>
      <c r="C2755" t="s">
        <v>281</v>
      </c>
      <c r="D2755" t="s">
        <v>1</v>
      </c>
      <c r="E2755" s="144" t="s">
        <v>191</v>
      </c>
      <c r="F2755" s="144">
        <v>2055</v>
      </c>
      <c r="G2755" s="147">
        <v>84.179174828086389</v>
      </c>
      <c r="H2755" s="147">
        <v>90.907872000000012</v>
      </c>
      <c r="I2755" s="147">
        <v>98.064000000000007</v>
      </c>
      <c r="J2755" s="147">
        <v>105.15103999999999</v>
      </c>
      <c r="K2755" s="147">
        <v>112.25625600000001</v>
      </c>
    </row>
    <row r="2756" spans="2:11" x14ac:dyDescent="0.2">
      <c r="B2756" s="21" t="str">
        <f t="shared" si="42"/>
        <v>CambridgeWind2060RCP8.5</v>
      </c>
      <c r="C2756" t="s">
        <v>281</v>
      </c>
      <c r="D2756" t="s">
        <v>1</v>
      </c>
      <c r="E2756" s="144" t="s">
        <v>191</v>
      </c>
      <c r="F2756" s="144">
        <v>2060</v>
      </c>
      <c r="G2756" s="147">
        <v>84.604698968034697</v>
      </c>
      <c r="H2756" s="147">
        <v>91.467359999999999</v>
      </c>
      <c r="I2756" s="147">
        <v>98.796800000000005</v>
      </c>
      <c r="J2756" s="147">
        <v>106.02758399999999</v>
      </c>
      <c r="K2756" s="147">
        <v>113.281344</v>
      </c>
    </row>
    <row r="2757" spans="2:11" x14ac:dyDescent="0.2">
      <c r="B2757" s="21" t="str">
        <f t="shared" si="42"/>
        <v>CambridgeWind2065RCP8.5</v>
      </c>
      <c r="C2757" t="s">
        <v>281</v>
      </c>
      <c r="D2757" t="s">
        <v>1</v>
      </c>
      <c r="E2757" s="144" t="s">
        <v>191</v>
      </c>
      <c r="F2757" s="144">
        <v>2065</v>
      </c>
      <c r="G2757" s="147">
        <v>84.889302775922204</v>
      </c>
      <c r="H2757" s="147">
        <v>91.824480000000008</v>
      </c>
      <c r="I2757" s="147">
        <v>99.241599999999991</v>
      </c>
      <c r="J2757" s="147">
        <v>106.551456</v>
      </c>
      <c r="K2757" s="147">
        <v>113.88326400000001</v>
      </c>
    </row>
    <row r="2758" spans="2:11" x14ac:dyDescent="0.2">
      <c r="B2758" s="21" t="str">
        <f t="shared" si="42"/>
        <v>CambridgeWind2070RCP8.5</v>
      </c>
      <c r="C2758" t="s">
        <v>281</v>
      </c>
      <c r="D2758" t="s">
        <v>1</v>
      </c>
      <c r="E2758" s="144" t="s">
        <v>191</v>
      </c>
      <c r="F2758" s="144">
        <v>2070</v>
      </c>
      <c r="G2758" s="147">
        <v>85.425352666506441</v>
      </c>
      <c r="H2758" s="147">
        <v>92.520864000000003</v>
      </c>
      <c r="I2758" s="147">
        <v>100.13119999999999</v>
      </c>
      <c r="J2758" s="147">
        <v>107.61289600000001</v>
      </c>
      <c r="K2758" s="147">
        <v>115.116288</v>
      </c>
    </row>
    <row r="2759" spans="2:11" x14ac:dyDescent="0.2">
      <c r="B2759" s="21" t="str">
        <f t="shared" si="42"/>
        <v>CambridgeWind2075RCP8.5</v>
      </c>
      <c r="C2759" t="s">
        <v>281</v>
      </c>
      <c r="D2759" t="s">
        <v>1</v>
      </c>
      <c r="E2759" s="144" t="s">
        <v>191</v>
      </c>
      <c r="F2759" s="144">
        <v>2075</v>
      </c>
      <c r="G2759" s="147">
        <v>85.676798749203158</v>
      </c>
      <c r="H2759" s="147">
        <v>92.860128000000003</v>
      </c>
      <c r="I2759" s="147">
        <v>100.57600000000001</v>
      </c>
      <c r="J2759" s="147">
        <v>108.150464</v>
      </c>
      <c r="K2759" s="147">
        <v>115.74739199999999</v>
      </c>
    </row>
    <row r="2760" spans="2:11" x14ac:dyDescent="0.2">
      <c r="B2760" s="21" t="str">
        <f t="shared" si="42"/>
        <v>CambridgeWind2080RCP8.5</v>
      </c>
      <c r="C2760" t="s">
        <v>281</v>
      </c>
      <c r="D2760" t="s">
        <v>1</v>
      </c>
      <c r="E2760" s="144" t="s">
        <v>191</v>
      </c>
      <c r="F2760" s="144">
        <v>2080</v>
      </c>
      <c r="G2760" s="147">
        <v>85.928244831899889</v>
      </c>
      <c r="H2760" s="147">
        <v>93.199392000000003</v>
      </c>
      <c r="I2760" s="147">
        <v>101.02080000000001</v>
      </c>
      <c r="J2760" s="147">
        <v>108.68803200000001</v>
      </c>
      <c r="K2760" s="147">
        <v>116.37849599999998</v>
      </c>
    </row>
    <row r="2761" spans="2:11" x14ac:dyDescent="0.2">
      <c r="B2761" s="21" t="str">
        <f t="shared" si="42"/>
        <v>CambridgeWind2085RCP8.5</v>
      </c>
      <c r="C2761" t="s">
        <v>281</v>
      </c>
      <c r="D2761" t="s">
        <v>1</v>
      </c>
      <c r="E2761" s="144" t="s">
        <v>191</v>
      </c>
      <c r="F2761" s="144">
        <v>2085</v>
      </c>
      <c r="G2761" s="147">
        <v>86.172783055181867</v>
      </c>
      <c r="H2761" s="147">
        <v>93.525263999999993</v>
      </c>
      <c r="I2761" s="147">
        <v>101.4528</v>
      </c>
      <c r="J2761" s="147">
        <v>109.201632</v>
      </c>
      <c r="K2761" s="147">
        <v>116.98041599999999</v>
      </c>
    </row>
    <row r="2762" spans="2:11" x14ac:dyDescent="0.2">
      <c r="B2762" s="21" t="str">
        <f t="shared" si="42"/>
        <v>CambridgeWind2090RCP8.5</v>
      </c>
      <c r="C2762" t="s">
        <v>281</v>
      </c>
      <c r="D2762" t="s">
        <v>1</v>
      </c>
      <c r="E2762" s="144" t="s">
        <v>191</v>
      </c>
      <c r="F2762" s="144">
        <v>2090</v>
      </c>
      <c r="G2762" s="147">
        <v>86.417321278463859</v>
      </c>
      <c r="H2762" s="147">
        <v>93.851135999999997</v>
      </c>
      <c r="I2762" s="147">
        <v>101.88479999999998</v>
      </c>
      <c r="J2762" s="147">
        <v>109.715232</v>
      </c>
      <c r="K2762" s="147">
        <v>117.582336</v>
      </c>
    </row>
    <row r="2763" spans="2:11" x14ac:dyDescent="0.2">
      <c r="B2763" s="21" t="str">
        <f t="shared" si="42"/>
        <v>CambridgeWind2095RCP8.5</v>
      </c>
      <c r="C2763" t="s">
        <v>281</v>
      </c>
      <c r="D2763" t="s">
        <v>1</v>
      </c>
      <c r="E2763" s="144" t="s">
        <v>191</v>
      </c>
      <c r="F2763" s="144">
        <v>2095</v>
      </c>
      <c r="G2763" s="147">
        <v>86.417321278463859</v>
      </c>
      <c r="H2763" s="147">
        <v>93.851135999999997</v>
      </c>
      <c r="I2763" s="147">
        <v>101.88479999999998</v>
      </c>
      <c r="J2763" s="147">
        <v>109.715232</v>
      </c>
      <c r="K2763" s="147">
        <v>117.582336</v>
      </c>
    </row>
    <row r="2764" spans="2:11" x14ac:dyDescent="0.2">
      <c r="B2764" s="21" t="str">
        <f t="shared" ref="B2764:B2827" si="43">C2764&amp;D2764&amp;F2764&amp;E2764</f>
        <v>CambridgeWind2100RCP8.5</v>
      </c>
      <c r="C2764" t="s">
        <v>281</v>
      </c>
      <c r="D2764" t="s">
        <v>1</v>
      </c>
      <c r="E2764" s="144" t="s">
        <v>191</v>
      </c>
      <c r="F2764" s="144">
        <v>2100</v>
      </c>
      <c r="G2764" s="147">
        <v>86.417321278463859</v>
      </c>
      <c r="H2764" s="147">
        <v>93.851135999999997</v>
      </c>
      <c r="I2764" s="147">
        <v>101.88479999999998</v>
      </c>
      <c r="J2764" s="147">
        <v>109.715232</v>
      </c>
      <c r="K2764" s="147">
        <v>117.582336</v>
      </c>
    </row>
    <row r="2765" spans="2:11" x14ac:dyDescent="0.2">
      <c r="B2765" s="21" t="str">
        <f t="shared" si="43"/>
        <v>CampbellfordIce Accretion2023RCP4.5</v>
      </c>
      <c r="C2765" t="s">
        <v>282</v>
      </c>
      <c r="D2765" t="s">
        <v>486</v>
      </c>
      <c r="E2765" s="144" t="s">
        <v>193</v>
      </c>
      <c r="F2765" s="144">
        <v>2023</v>
      </c>
      <c r="G2765" s="147">
        <v>17.483133661140457</v>
      </c>
      <c r="H2765" s="147">
        <v>20.832999999999998</v>
      </c>
      <c r="I2765" s="147">
        <v>25.074999999999996</v>
      </c>
      <c r="J2765" s="147">
        <v>28.306499999999996</v>
      </c>
      <c r="K2765" s="147">
        <v>31.562999999999999</v>
      </c>
    </row>
    <row r="2766" spans="2:11" x14ac:dyDescent="0.2">
      <c r="B2766" s="21" t="str">
        <f t="shared" si="43"/>
        <v>CampbellfordIce Accretion2025RCP4.5</v>
      </c>
      <c r="C2766" t="s">
        <v>282</v>
      </c>
      <c r="D2766" t="s">
        <v>486</v>
      </c>
      <c r="E2766" s="144" t="s">
        <v>193</v>
      </c>
      <c r="F2766" s="144">
        <v>2025</v>
      </c>
      <c r="G2766" s="147">
        <v>17.544020196278758</v>
      </c>
      <c r="H2766" s="147">
        <v>20.909083333333331</v>
      </c>
      <c r="I2766" s="147">
        <v>25.166666666666664</v>
      </c>
      <c r="J2766" s="147">
        <v>28.414791666666662</v>
      </c>
      <c r="K2766" s="147">
        <v>31.683749999999996</v>
      </c>
    </row>
    <row r="2767" spans="2:11" x14ac:dyDescent="0.2">
      <c r="B2767" s="21" t="str">
        <f t="shared" si="43"/>
        <v>CampbellfordIce Accretion2030RCP4.5</v>
      </c>
      <c r="C2767" t="s">
        <v>282</v>
      </c>
      <c r="D2767" t="s">
        <v>486</v>
      </c>
      <c r="E2767" s="144" t="s">
        <v>193</v>
      </c>
      <c r="F2767" s="144">
        <v>2030</v>
      </c>
      <c r="G2767" s="147">
        <v>17.604906731417056</v>
      </c>
      <c r="H2767" s="147">
        <v>20.985166666666665</v>
      </c>
      <c r="I2767" s="147">
        <v>25.258333333333329</v>
      </c>
      <c r="J2767" s="147">
        <v>28.523083333333329</v>
      </c>
      <c r="K2767" s="147">
        <v>31.804499999999997</v>
      </c>
    </row>
    <row r="2768" spans="2:11" x14ac:dyDescent="0.2">
      <c r="B2768" s="21" t="str">
        <f t="shared" si="43"/>
        <v>CampbellfordIce Accretion2035RCP4.5</v>
      </c>
      <c r="C2768" t="s">
        <v>282</v>
      </c>
      <c r="D2768" t="s">
        <v>486</v>
      </c>
      <c r="E2768" s="144" t="s">
        <v>193</v>
      </c>
      <c r="F2768" s="144">
        <v>2035</v>
      </c>
      <c r="G2768" s="147">
        <v>17.665793266555358</v>
      </c>
      <c r="H2768" s="147">
        <v>21.061250000000001</v>
      </c>
      <c r="I2768" s="147">
        <v>25.349999999999994</v>
      </c>
      <c r="J2768" s="147">
        <v>28.631374999999995</v>
      </c>
      <c r="K2768" s="147">
        <v>31.925249999999998</v>
      </c>
    </row>
    <row r="2769" spans="2:11" x14ac:dyDescent="0.2">
      <c r="B2769" s="21" t="str">
        <f t="shared" si="43"/>
        <v>CampbellfordIce Accretion2040RCP4.5</v>
      </c>
      <c r="C2769" t="s">
        <v>282</v>
      </c>
      <c r="D2769" t="s">
        <v>486</v>
      </c>
      <c r="E2769" s="144" t="s">
        <v>193</v>
      </c>
      <c r="F2769" s="144">
        <v>2040</v>
      </c>
      <c r="G2769" s="147">
        <v>17.72667980169366</v>
      </c>
      <c r="H2769" s="147">
        <v>21.137333333333334</v>
      </c>
      <c r="I2769" s="147">
        <v>25.441666666666663</v>
      </c>
      <c r="J2769" s="147">
        <v>28.739666666666661</v>
      </c>
      <c r="K2769" s="147">
        <v>32.045999999999992</v>
      </c>
    </row>
    <row r="2770" spans="2:11" x14ac:dyDescent="0.2">
      <c r="B2770" s="21" t="str">
        <f t="shared" si="43"/>
        <v>CampbellfordIce Accretion2045RCP4.5</v>
      </c>
      <c r="C2770" t="s">
        <v>282</v>
      </c>
      <c r="D2770" t="s">
        <v>486</v>
      </c>
      <c r="E2770" s="144" t="s">
        <v>193</v>
      </c>
      <c r="F2770" s="144">
        <v>2045</v>
      </c>
      <c r="G2770" s="147">
        <v>17.787566336831958</v>
      </c>
      <c r="H2770" s="147">
        <v>21.213416666666667</v>
      </c>
      <c r="I2770" s="147">
        <v>25.533333333333331</v>
      </c>
      <c r="J2770" s="147">
        <v>28.847958333333327</v>
      </c>
      <c r="K2770" s="147">
        <v>32.166749999999993</v>
      </c>
    </row>
    <row r="2771" spans="2:11" x14ac:dyDescent="0.2">
      <c r="B2771" s="21" t="str">
        <f t="shared" si="43"/>
        <v>CampbellfordIce Accretion2050RCP4.5</v>
      </c>
      <c r="C2771" t="s">
        <v>282</v>
      </c>
      <c r="D2771" t="s">
        <v>486</v>
      </c>
      <c r="E2771" s="144" t="s">
        <v>193</v>
      </c>
      <c r="F2771" s="144">
        <v>2050</v>
      </c>
      <c r="G2771" s="147">
        <v>17.803222874438951</v>
      </c>
      <c r="H2771" s="147">
        <v>21.248000000000001</v>
      </c>
      <c r="I2771" s="147">
        <v>25.594999999999995</v>
      </c>
      <c r="J2771" s="147">
        <v>28.927999999999994</v>
      </c>
      <c r="K2771" s="147">
        <v>32.262299999999996</v>
      </c>
    </row>
    <row r="2772" spans="2:11" x14ac:dyDescent="0.2">
      <c r="B2772" s="21" t="str">
        <f t="shared" si="43"/>
        <v>CampbellfordIce Accretion2055RCP4.5</v>
      </c>
      <c r="C2772" t="s">
        <v>282</v>
      </c>
      <c r="D2772" t="s">
        <v>486</v>
      </c>
      <c r="E2772" s="144" t="s">
        <v>193</v>
      </c>
      <c r="F2772" s="144">
        <v>2055</v>
      </c>
      <c r="G2772" s="147">
        <v>17.757992876907643</v>
      </c>
      <c r="H2772" s="147">
        <v>21.206500000000002</v>
      </c>
      <c r="I2772" s="147">
        <v>25.564999999999998</v>
      </c>
      <c r="J2772" s="147">
        <v>28.899749999999994</v>
      </c>
      <c r="K2772" s="147">
        <v>32.237099999999998</v>
      </c>
    </row>
    <row r="2773" spans="2:11" x14ac:dyDescent="0.2">
      <c r="B2773" s="21" t="str">
        <f t="shared" si="43"/>
        <v>CampbellfordIce Accretion2060RCP4.5</v>
      </c>
      <c r="C2773" t="s">
        <v>282</v>
      </c>
      <c r="D2773" t="s">
        <v>486</v>
      </c>
      <c r="E2773" s="144" t="s">
        <v>193</v>
      </c>
      <c r="F2773" s="144">
        <v>2060</v>
      </c>
      <c r="G2773" s="147">
        <v>17.712762879376331</v>
      </c>
      <c r="H2773" s="147">
        <v>21.164999999999999</v>
      </c>
      <c r="I2773" s="147">
        <v>25.534999999999997</v>
      </c>
      <c r="J2773" s="147">
        <v>28.871499999999997</v>
      </c>
      <c r="K2773" s="147">
        <v>32.211899999999993</v>
      </c>
    </row>
    <row r="2774" spans="2:11" x14ac:dyDescent="0.2">
      <c r="B2774" s="21" t="str">
        <f t="shared" si="43"/>
        <v>CampbellfordIce Accretion2065RCP4.5</v>
      </c>
      <c r="C2774" t="s">
        <v>282</v>
      </c>
      <c r="D2774" t="s">
        <v>486</v>
      </c>
      <c r="E2774" s="144" t="s">
        <v>193</v>
      </c>
      <c r="F2774" s="144">
        <v>2065</v>
      </c>
      <c r="G2774" s="147">
        <v>17.667532881845023</v>
      </c>
      <c r="H2774" s="147">
        <v>21.1235</v>
      </c>
      <c r="I2774" s="147">
        <v>25.504999999999999</v>
      </c>
      <c r="J2774" s="147">
        <v>28.843249999999998</v>
      </c>
      <c r="K2774" s="147">
        <v>32.186699999999995</v>
      </c>
    </row>
    <row r="2775" spans="2:11" x14ac:dyDescent="0.2">
      <c r="B2775" s="21" t="str">
        <f t="shared" si="43"/>
        <v>CampbellfordIce Accretion2070RCP4.5</v>
      </c>
      <c r="C2775" t="s">
        <v>282</v>
      </c>
      <c r="D2775" t="s">
        <v>486</v>
      </c>
      <c r="E2775" s="144" t="s">
        <v>193</v>
      </c>
      <c r="F2775" s="144">
        <v>2070</v>
      </c>
      <c r="G2775" s="147">
        <v>17.622302884313715</v>
      </c>
      <c r="H2775" s="147">
        <v>21.082000000000001</v>
      </c>
      <c r="I2775" s="147">
        <v>25.474999999999998</v>
      </c>
      <c r="J2775" s="147">
        <v>28.814999999999998</v>
      </c>
      <c r="K2775" s="147">
        <v>32.161499999999997</v>
      </c>
    </row>
    <row r="2776" spans="2:11" x14ac:dyDescent="0.2">
      <c r="B2776" s="21" t="str">
        <f t="shared" si="43"/>
        <v>CampbellfordIce Accretion2075RCP4.5</v>
      </c>
      <c r="C2776" t="s">
        <v>282</v>
      </c>
      <c r="D2776" t="s">
        <v>486</v>
      </c>
      <c r="E2776" s="144" t="s">
        <v>193</v>
      </c>
      <c r="F2776" s="144">
        <v>2075</v>
      </c>
      <c r="G2776" s="147">
        <v>17.691887495900342</v>
      </c>
      <c r="H2776" s="147">
        <v>21.192666666666668</v>
      </c>
      <c r="I2776" s="147">
        <v>25.637499999999999</v>
      </c>
      <c r="J2776" s="147">
        <v>29.01745833333333</v>
      </c>
      <c r="K2776" s="147">
        <v>32.402999999999999</v>
      </c>
    </row>
    <row r="2777" spans="2:11" x14ac:dyDescent="0.2">
      <c r="B2777" s="21" t="str">
        <f t="shared" si="43"/>
        <v>CampbellfordIce Accretion2080RCP4.5</v>
      </c>
      <c r="C2777" t="s">
        <v>282</v>
      </c>
      <c r="D2777" t="s">
        <v>486</v>
      </c>
      <c r="E2777" s="144" t="s">
        <v>193</v>
      </c>
      <c r="F2777" s="144">
        <v>2080</v>
      </c>
      <c r="G2777" s="147">
        <v>17.761472107486973</v>
      </c>
      <c r="H2777" s="147">
        <v>21.303333333333335</v>
      </c>
      <c r="I2777" s="147">
        <v>25.8</v>
      </c>
      <c r="J2777" s="147">
        <v>29.219916666666663</v>
      </c>
      <c r="K2777" s="147">
        <v>32.644500000000001</v>
      </c>
    </row>
    <row r="2778" spans="2:11" x14ac:dyDescent="0.2">
      <c r="B2778" s="21" t="str">
        <f t="shared" si="43"/>
        <v>CampbellfordIce Accretion2085RCP4.5</v>
      </c>
      <c r="C2778" t="s">
        <v>282</v>
      </c>
      <c r="D2778" t="s">
        <v>486</v>
      </c>
      <c r="E2778" s="144" t="s">
        <v>193</v>
      </c>
      <c r="F2778" s="144">
        <v>2085</v>
      </c>
      <c r="G2778" s="147">
        <v>17.831056719073601</v>
      </c>
      <c r="H2778" s="147">
        <v>21.414000000000001</v>
      </c>
      <c r="I2778" s="147">
        <v>25.962499999999999</v>
      </c>
      <c r="J2778" s="147">
        <v>29.422374999999995</v>
      </c>
      <c r="K2778" s="147">
        <v>32.885999999999996</v>
      </c>
    </row>
    <row r="2779" spans="2:11" x14ac:dyDescent="0.2">
      <c r="B2779" s="21" t="str">
        <f t="shared" si="43"/>
        <v>CampbellfordIce Accretion2090RCP4.5</v>
      </c>
      <c r="C2779" t="s">
        <v>282</v>
      </c>
      <c r="D2779" t="s">
        <v>486</v>
      </c>
      <c r="E2779" s="144" t="s">
        <v>193</v>
      </c>
      <c r="F2779" s="144">
        <v>2090</v>
      </c>
      <c r="G2779" s="147">
        <v>17.900641330660228</v>
      </c>
      <c r="H2779" s="147">
        <v>21.524666666666668</v>
      </c>
      <c r="I2779" s="147">
        <v>26.125</v>
      </c>
      <c r="J2779" s="147">
        <v>29.624833333333331</v>
      </c>
      <c r="K2779" s="147">
        <v>33.127499999999998</v>
      </c>
    </row>
    <row r="2780" spans="2:11" x14ac:dyDescent="0.2">
      <c r="B2780" s="21" t="str">
        <f t="shared" si="43"/>
        <v>CampbellfordIce Accretion2095RCP4.5</v>
      </c>
      <c r="C2780" t="s">
        <v>282</v>
      </c>
      <c r="D2780" t="s">
        <v>486</v>
      </c>
      <c r="E2780" s="144" t="s">
        <v>193</v>
      </c>
      <c r="F2780" s="144">
        <v>2095</v>
      </c>
      <c r="G2780" s="147">
        <v>17.970225942246859</v>
      </c>
      <c r="H2780" s="147">
        <v>21.635333333333335</v>
      </c>
      <c r="I2780" s="147">
        <v>26.287500000000001</v>
      </c>
      <c r="J2780" s="147">
        <v>29.827291666666664</v>
      </c>
      <c r="K2780" s="147">
        <v>33.369</v>
      </c>
    </row>
    <row r="2781" spans="2:11" x14ac:dyDescent="0.2">
      <c r="B2781" s="21" t="str">
        <f t="shared" si="43"/>
        <v>CampbellfordIce Accretion2100RCP4.5</v>
      </c>
      <c r="C2781" t="s">
        <v>282</v>
      </c>
      <c r="D2781" t="s">
        <v>486</v>
      </c>
      <c r="E2781" s="144" t="s">
        <v>193</v>
      </c>
      <c r="F2781" s="144">
        <v>2100</v>
      </c>
      <c r="G2781" s="147">
        <v>18.039810553833487</v>
      </c>
      <c r="H2781" s="147">
        <v>21.746000000000002</v>
      </c>
      <c r="I2781" s="147">
        <v>26.450000000000003</v>
      </c>
      <c r="J2781" s="147">
        <v>30.029749999999996</v>
      </c>
      <c r="K2781" s="147">
        <v>33.610500000000002</v>
      </c>
    </row>
    <row r="2782" spans="2:11" x14ac:dyDescent="0.2">
      <c r="B2782" s="21" t="str">
        <f t="shared" si="43"/>
        <v>CampbellfordIce Accretion2023RCP6.0</v>
      </c>
      <c r="C2782" t="s">
        <v>282</v>
      </c>
      <c r="D2782" t="s">
        <v>486</v>
      </c>
      <c r="E2782" s="144" t="s">
        <v>192</v>
      </c>
      <c r="F2782" s="144">
        <v>2023</v>
      </c>
      <c r="G2782" s="147">
        <v>17.483133661140457</v>
      </c>
      <c r="H2782" s="147">
        <v>20.832999999999998</v>
      </c>
      <c r="I2782" s="147">
        <v>25.074999999999996</v>
      </c>
      <c r="J2782" s="147">
        <v>28.306499999999996</v>
      </c>
      <c r="K2782" s="147">
        <v>31.562999999999999</v>
      </c>
    </row>
    <row r="2783" spans="2:11" x14ac:dyDescent="0.2">
      <c r="B2783" s="21" t="str">
        <f t="shared" si="43"/>
        <v>CampbellfordIce Accretion2025RCP6.0</v>
      </c>
      <c r="C2783" t="s">
        <v>282</v>
      </c>
      <c r="D2783" t="s">
        <v>486</v>
      </c>
      <c r="E2783" s="144" t="s">
        <v>192</v>
      </c>
      <c r="F2783" s="144">
        <v>2025</v>
      </c>
      <c r="G2783" s="147">
        <v>17.544020196278758</v>
      </c>
      <c r="H2783" s="147">
        <v>20.909083333333331</v>
      </c>
      <c r="I2783" s="147">
        <v>25.166666666666664</v>
      </c>
      <c r="J2783" s="147">
        <v>28.414791666666662</v>
      </c>
      <c r="K2783" s="147">
        <v>31.683749999999996</v>
      </c>
    </row>
    <row r="2784" spans="2:11" x14ac:dyDescent="0.2">
      <c r="B2784" s="21" t="str">
        <f t="shared" si="43"/>
        <v>CampbellfordIce Accretion2030RCP6.0</v>
      </c>
      <c r="C2784" t="s">
        <v>282</v>
      </c>
      <c r="D2784" t="s">
        <v>486</v>
      </c>
      <c r="E2784" s="144" t="s">
        <v>192</v>
      </c>
      <c r="F2784" s="144">
        <v>2030</v>
      </c>
      <c r="G2784" s="147">
        <v>17.604906731417056</v>
      </c>
      <c r="H2784" s="147">
        <v>20.985166666666665</v>
      </c>
      <c r="I2784" s="147">
        <v>25.258333333333329</v>
      </c>
      <c r="J2784" s="147">
        <v>28.523083333333329</v>
      </c>
      <c r="K2784" s="147">
        <v>31.804499999999997</v>
      </c>
    </row>
    <row r="2785" spans="2:11" x14ac:dyDescent="0.2">
      <c r="B2785" s="21" t="str">
        <f t="shared" si="43"/>
        <v>CampbellfordIce Accretion2035RCP6.0</v>
      </c>
      <c r="C2785" t="s">
        <v>282</v>
      </c>
      <c r="D2785" t="s">
        <v>486</v>
      </c>
      <c r="E2785" s="144" t="s">
        <v>192</v>
      </c>
      <c r="F2785" s="144">
        <v>2035</v>
      </c>
      <c r="G2785" s="147">
        <v>17.665793266555358</v>
      </c>
      <c r="H2785" s="147">
        <v>21.061250000000001</v>
      </c>
      <c r="I2785" s="147">
        <v>25.349999999999994</v>
      </c>
      <c r="J2785" s="147">
        <v>28.631374999999995</v>
      </c>
      <c r="K2785" s="147">
        <v>31.925249999999998</v>
      </c>
    </row>
    <row r="2786" spans="2:11" x14ac:dyDescent="0.2">
      <c r="B2786" s="21" t="str">
        <f t="shared" si="43"/>
        <v>CampbellfordIce Accretion2040RCP6.0</v>
      </c>
      <c r="C2786" t="s">
        <v>282</v>
      </c>
      <c r="D2786" t="s">
        <v>486</v>
      </c>
      <c r="E2786" s="144" t="s">
        <v>192</v>
      </c>
      <c r="F2786" s="144">
        <v>2040</v>
      </c>
      <c r="G2786" s="147">
        <v>17.72667980169366</v>
      </c>
      <c r="H2786" s="147">
        <v>21.137333333333334</v>
      </c>
      <c r="I2786" s="147">
        <v>25.441666666666663</v>
      </c>
      <c r="J2786" s="147">
        <v>28.739666666666661</v>
      </c>
      <c r="K2786" s="147">
        <v>32.045999999999992</v>
      </c>
    </row>
    <row r="2787" spans="2:11" x14ac:dyDescent="0.2">
      <c r="B2787" s="21" t="str">
        <f t="shared" si="43"/>
        <v>CampbellfordIce Accretion2045RCP6.0</v>
      </c>
      <c r="C2787" t="s">
        <v>282</v>
      </c>
      <c r="D2787" t="s">
        <v>486</v>
      </c>
      <c r="E2787" s="144" t="s">
        <v>192</v>
      </c>
      <c r="F2787" s="144">
        <v>2045</v>
      </c>
      <c r="G2787" s="147">
        <v>17.787566336831958</v>
      </c>
      <c r="H2787" s="147">
        <v>21.213416666666667</v>
      </c>
      <c r="I2787" s="147">
        <v>25.533333333333331</v>
      </c>
      <c r="J2787" s="147">
        <v>28.847958333333327</v>
      </c>
      <c r="K2787" s="147">
        <v>32.166749999999993</v>
      </c>
    </row>
    <row r="2788" spans="2:11" x14ac:dyDescent="0.2">
      <c r="B2788" s="21" t="str">
        <f t="shared" si="43"/>
        <v>CampbellfordIce Accretion2050RCP6.0</v>
      </c>
      <c r="C2788" t="s">
        <v>282</v>
      </c>
      <c r="D2788" t="s">
        <v>486</v>
      </c>
      <c r="E2788" s="144" t="s">
        <v>192</v>
      </c>
      <c r="F2788" s="144">
        <v>2050</v>
      </c>
      <c r="G2788" s="147">
        <v>17.803222874438951</v>
      </c>
      <c r="H2788" s="147">
        <v>21.248000000000001</v>
      </c>
      <c r="I2788" s="147">
        <v>25.594999999999995</v>
      </c>
      <c r="J2788" s="147">
        <v>28.927999999999994</v>
      </c>
      <c r="K2788" s="147">
        <v>32.262299999999996</v>
      </c>
    </row>
    <row r="2789" spans="2:11" x14ac:dyDescent="0.2">
      <c r="B2789" s="21" t="str">
        <f t="shared" si="43"/>
        <v>CampbellfordIce Accretion2055RCP6.0</v>
      </c>
      <c r="C2789" t="s">
        <v>282</v>
      </c>
      <c r="D2789" t="s">
        <v>486</v>
      </c>
      <c r="E2789" s="144" t="s">
        <v>192</v>
      </c>
      <c r="F2789" s="144">
        <v>2055</v>
      </c>
      <c r="G2789" s="147">
        <v>17.757992876907643</v>
      </c>
      <c r="H2789" s="147">
        <v>21.206500000000002</v>
      </c>
      <c r="I2789" s="147">
        <v>25.564999999999998</v>
      </c>
      <c r="J2789" s="147">
        <v>28.899749999999994</v>
      </c>
      <c r="K2789" s="147">
        <v>32.237099999999998</v>
      </c>
    </row>
    <row r="2790" spans="2:11" x14ac:dyDescent="0.2">
      <c r="B2790" s="21" t="str">
        <f t="shared" si="43"/>
        <v>CampbellfordIce Accretion2060RCP6.0</v>
      </c>
      <c r="C2790" t="s">
        <v>282</v>
      </c>
      <c r="D2790" t="s">
        <v>486</v>
      </c>
      <c r="E2790" s="144" t="s">
        <v>192</v>
      </c>
      <c r="F2790" s="144">
        <v>2060</v>
      </c>
      <c r="G2790" s="147">
        <v>17.712762879376331</v>
      </c>
      <c r="H2790" s="147">
        <v>21.164999999999999</v>
      </c>
      <c r="I2790" s="147">
        <v>25.534999999999997</v>
      </c>
      <c r="J2790" s="147">
        <v>28.871499999999997</v>
      </c>
      <c r="K2790" s="147">
        <v>32.211899999999993</v>
      </c>
    </row>
    <row r="2791" spans="2:11" x14ac:dyDescent="0.2">
      <c r="B2791" s="21" t="str">
        <f t="shared" si="43"/>
        <v>CampbellfordIce Accretion2065RCP6.0</v>
      </c>
      <c r="C2791" t="s">
        <v>282</v>
      </c>
      <c r="D2791" t="s">
        <v>486</v>
      </c>
      <c r="E2791" s="144" t="s">
        <v>192</v>
      </c>
      <c r="F2791" s="144">
        <v>2065</v>
      </c>
      <c r="G2791" s="147">
        <v>17.667532881845023</v>
      </c>
      <c r="H2791" s="147">
        <v>21.1235</v>
      </c>
      <c r="I2791" s="147">
        <v>25.504999999999999</v>
      </c>
      <c r="J2791" s="147">
        <v>28.843249999999998</v>
      </c>
      <c r="K2791" s="147">
        <v>32.186699999999995</v>
      </c>
    </row>
    <row r="2792" spans="2:11" x14ac:dyDescent="0.2">
      <c r="B2792" s="21" t="str">
        <f t="shared" si="43"/>
        <v>CampbellfordIce Accretion2070RCP6.0</v>
      </c>
      <c r="C2792" t="s">
        <v>282</v>
      </c>
      <c r="D2792" t="s">
        <v>486</v>
      </c>
      <c r="E2792" s="144" t="s">
        <v>192</v>
      </c>
      <c r="F2792" s="144">
        <v>2070</v>
      </c>
      <c r="G2792" s="147">
        <v>17.622302884313715</v>
      </c>
      <c r="H2792" s="147">
        <v>21.082000000000001</v>
      </c>
      <c r="I2792" s="147">
        <v>25.474999999999998</v>
      </c>
      <c r="J2792" s="147">
        <v>28.814999999999998</v>
      </c>
      <c r="K2792" s="147">
        <v>32.161499999999997</v>
      </c>
    </row>
    <row r="2793" spans="2:11" x14ac:dyDescent="0.2">
      <c r="B2793" s="21" t="str">
        <f t="shared" si="43"/>
        <v>CampbellfordIce Accretion2075RCP6.0</v>
      </c>
      <c r="C2793" t="s">
        <v>282</v>
      </c>
      <c r="D2793" t="s">
        <v>486</v>
      </c>
      <c r="E2793" s="144" t="s">
        <v>192</v>
      </c>
      <c r="F2793" s="144">
        <v>2075</v>
      </c>
      <c r="G2793" s="147">
        <v>17.726679801693656</v>
      </c>
      <c r="H2793" s="147">
        <v>21.248000000000001</v>
      </c>
      <c r="I2793" s="147">
        <v>25.71875</v>
      </c>
      <c r="J2793" s="147">
        <v>29.118687499999997</v>
      </c>
      <c r="K2793" s="147">
        <v>32.52375</v>
      </c>
    </row>
    <row r="2794" spans="2:11" x14ac:dyDescent="0.2">
      <c r="B2794" s="21" t="str">
        <f t="shared" si="43"/>
        <v>CampbellfordIce Accretion2080RCP6.0</v>
      </c>
      <c r="C2794" t="s">
        <v>282</v>
      </c>
      <c r="D2794" t="s">
        <v>486</v>
      </c>
      <c r="E2794" s="144" t="s">
        <v>192</v>
      </c>
      <c r="F2794" s="144">
        <v>2080</v>
      </c>
      <c r="G2794" s="147">
        <v>17.831056719073601</v>
      </c>
      <c r="H2794" s="147">
        <v>21.414000000000001</v>
      </c>
      <c r="I2794" s="147">
        <v>25.962499999999999</v>
      </c>
      <c r="J2794" s="147">
        <v>29.422374999999995</v>
      </c>
      <c r="K2794" s="147">
        <v>32.885999999999996</v>
      </c>
    </row>
    <row r="2795" spans="2:11" x14ac:dyDescent="0.2">
      <c r="B2795" s="21" t="str">
        <f t="shared" si="43"/>
        <v>CampbellfordIce Accretion2085RCP6.0</v>
      </c>
      <c r="C2795" t="s">
        <v>282</v>
      </c>
      <c r="D2795" t="s">
        <v>486</v>
      </c>
      <c r="E2795" s="144" t="s">
        <v>192</v>
      </c>
      <c r="F2795" s="144">
        <v>2085</v>
      </c>
      <c r="G2795" s="147">
        <v>17.935433636453546</v>
      </c>
      <c r="H2795" s="147">
        <v>21.580000000000002</v>
      </c>
      <c r="I2795" s="147">
        <v>26.206250000000001</v>
      </c>
      <c r="J2795" s="147">
        <v>29.726062499999998</v>
      </c>
      <c r="K2795" s="147">
        <v>33.248249999999999</v>
      </c>
    </row>
    <row r="2796" spans="2:11" x14ac:dyDescent="0.2">
      <c r="B2796" s="21" t="str">
        <f t="shared" si="43"/>
        <v>CampbellfordIce Accretion2090RCP6.0</v>
      </c>
      <c r="C2796" t="s">
        <v>282</v>
      </c>
      <c r="D2796" t="s">
        <v>486</v>
      </c>
      <c r="E2796" s="144" t="s">
        <v>192</v>
      </c>
      <c r="F2796" s="144">
        <v>2090</v>
      </c>
      <c r="G2796" s="147">
        <v>17.749874672222536</v>
      </c>
      <c r="H2796" s="147">
        <v>21.448583333333335</v>
      </c>
      <c r="I2796" s="147">
        <v>26.133333333333336</v>
      </c>
      <c r="J2796" s="147">
        <v>29.700166666666664</v>
      </c>
      <c r="K2796" s="147">
        <v>33.264000000000003</v>
      </c>
    </row>
    <row r="2797" spans="2:11" x14ac:dyDescent="0.2">
      <c r="B2797" s="21" t="str">
        <f t="shared" si="43"/>
        <v>CampbellfordIce Accretion2095RCP6.0</v>
      </c>
      <c r="C2797" t="s">
        <v>282</v>
      </c>
      <c r="D2797" t="s">
        <v>486</v>
      </c>
      <c r="E2797" s="144" t="s">
        <v>192</v>
      </c>
      <c r="F2797" s="144">
        <v>2095</v>
      </c>
      <c r="G2797" s="147">
        <v>17.459938790611581</v>
      </c>
      <c r="H2797" s="147">
        <v>21.151166666666665</v>
      </c>
      <c r="I2797" s="147">
        <v>25.816666666666666</v>
      </c>
      <c r="J2797" s="147">
        <v>29.370583333333329</v>
      </c>
      <c r="K2797" s="147">
        <v>32.917499999999997</v>
      </c>
    </row>
    <row r="2798" spans="2:11" x14ac:dyDescent="0.2">
      <c r="B2798" s="21" t="str">
        <f t="shared" si="43"/>
        <v>CampbellfordIce Accretion2100RCP6.0</v>
      </c>
      <c r="C2798" t="s">
        <v>282</v>
      </c>
      <c r="D2798" t="s">
        <v>486</v>
      </c>
      <c r="E2798" s="144" t="s">
        <v>192</v>
      </c>
      <c r="F2798" s="144">
        <v>2100</v>
      </c>
      <c r="G2798" s="147">
        <v>17.17000290900063</v>
      </c>
      <c r="H2798" s="147">
        <v>20.853749999999998</v>
      </c>
      <c r="I2798" s="147">
        <v>25.5</v>
      </c>
      <c r="J2798" s="147">
        <v>29.040999999999997</v>
      </c>
      <c r="K2798" s="147">
        <v>32.570999999999998</v>
      </c>
    </row>
    <row r="2799" spans="2:11" x14ac:dyDescent="0.2">
      <c r="B2799" s="21" t="str">
        <f t="shared" si="43"/>
        <v>CampbellfordIce Accretion2023RCP8.5</v>
      </c>
      <c r="C2799" t="s">
        <v>282</v>
      </c>
      <c r="D2799" t="s">
        <v>486</v>
      </c>
      <c r="E2799" s="144" t="s">
        <v>191</v>
      </c>
      <c r="F2799" s="144">
        <v>2023</v>
      </c>
      <c r="G2799" s="147">
        <v>17.483133661140457</v>
      </c>
      <c r="H2799" s="147">
        <v>20.832999999999998</v>
      </c>
      <c r="I2799" s="147">
        <v>25.074999999999996</v>
      </c>
      <c r="J2799" s="147">
        <v>28.306499999999996</v>
      </c>
      <c r="K2799" s="147">
        <v>31.562999999999999</v>
      </c>
    </row>
    <row r="2800" spans="2:11" x14ac:dyDescent="0.2">
      <c r="B2800" s="21" t="str">
        <f t="shared" si="43"/>
        <v>CampbellfordIce Accretion2025RCP8.5</v>
      </c>
      <c r="C2800" t="s">
        <v>282</v>
      </c>
      <c r="D2800" t="s">
        <v>486</v>
      </c>
      <c r="E2800" s="144" t="s">
        <v>191</v>
      </c>
      <c r="F2800" s="144">
        <v>2025</v>
      </c>
      <c r="G2800" s="147">
        <v>17.604906731417056</v>
      </c>
      <c r="H2800" s="147">
        <v>20.985166666666665</v>
      </c>
      <c r="I2800" s="147">
        <v>25.258333333333329</v>
      </c>
      <c r="J2800" s="147">
        <v>28.523083333333329</v>
      </c>
      <c r="K2800" s="147">
        <v>31.804499999999997</v>
      </c>
    </row>
    <row r="2801" spans="2:11" x14ac:dyDescent="0.2">
      <c r="B2801" s="21" t="str">
        <f t="shared" si="43"/>
        <v>CampbellfordIce Accretion2030RCP8.5</v>
      </c>
      <c r="C2801" t="s">
        <v>282</v>
      </c>
      <c r="D2801" t="s">
        <v>486</v>
      </c>
      <c r="E2801" s="144" t="s">
        <v>191</v>
      </c>
      <c r="F2801" s="144">
        <v>2030</v>
      </c>
      <c r="G2801" s="147">
        <v>17.72667980169366</v>
      </c>
      <c r="H2801" s="147">
        <v>21.137333333333334</v>
      </c>
      <c r="I2801" s="147">
        <v>25.441666666666663</v>
      </c>
      <c r="J2801" s="147">
        <v>28.739666666666661</v>
      </c>
      <c r="K2801" s="147">
        <v>32.045999999999992</v>
      </c>
    </row>
    <row r="2802" spans="2:11" x14ac:dyDescent="0.2">
      <c r="B2802" s="21" t="str">
        <f t="shared" si="43"/>
        <v>CampbellfordIce Accretion2035RCP8.5</v>
      </c>
      <c r="C2802" t="s">
        <v>282</v>
      </c>
      <c r="D2802" t="s">
        <v>486</v>
      </c>
      <c r="E2802" s="144" t="s">
        <v>191</v>
      </c>
      <c r="F2802" s="144">
        <v>2035</v>
      </c>
      <c r="G2802" s="147">
        <v>17.84845287197026</v>
      </c>
      <c r="H2802" s="147">
        <v>21.2895</v>
      </c>
      <c r="I2802" s="147">
        <v>25.624999999999996</v>
      </c>
      <c r="J2802" s="147">
        <v>28.956249999999994</v>
      </c>
      <c r="K2802" s="147">
        <v>32.287499999999994</v>
      </c>
    </row>
    <row r="2803" spans="2:11" x14ac:dyDescent="0.2">
      <c r="B2803" s="21" t="str">
        <f t="shared" si="43"/>
        <v>CampbellfordIce Accretion2040RCP8.5</v>
      </c>
      <c r="C2803" t="s">
        <v>282</v>
      </c>
      <c r="D2803" t="s">
        <v>486</v>
      </c>
      <c r="E2803" s="144" t="s">
        <v>191</v>
      </c>
      <c r="F2803" s="144">
        <v>2040</v>
      </c>
      <c r="G2803" s="147">
        <v>17.773069542751411</v>
      </c>
      <c r="H2803" s="147">
        <v>21.220333333333333</v>
      </c>
      <c r="I2803" s="147">
        <v>25.574999999999996</v>
      </c>
      <c r="J2803" s="147">
        <v>28.90916666666666</v>
      </c>
      <c r="K2803" s="147">
        <v>32.245499999999993</v>
      </c>
    </row>
    <row r="2804" spans="2:11" x14ac:dyDescent="0.2">
      <c r="B2804" s="21" t="str">
        <f t="shared" si="43"/>
        <v>CampbellfordIce Accretion2045RCP8.5</v>
      </c>
      <c r="C2804" t="s">
        <v>282</v>
      </c>
      <c r="D2804" t="s">
        <v>486</v>
      </c>
      <c r="E2804" s="144" t="s">
        <v>191</v>
      </c>
      <c r="F2804" s="144">
        <v>2045</v>
      </c>
      <c r="G2804" s="147">
        <v>17.697686213532563</v>
      </c>
      <c r="H2804" s="147">
        <v>21.151166666666668</v>
      </c>
      <c r="I2804" s="147">
        <v>25.524999999999999</v>
      </c>
      <c r="J2804" s="147">
        <v>28.862083333333331</v>
      </c>
      <c r="K2804" s="147">
        <v>32.203499999999998</v>
      </c>
    </row>
    <row r="2805" spans="2:11" x14ac:dyDescent="0.2">
      <c r="B2805" s="21" t="str">
        <f t="shared" si="43"/>
        <v>CampbellfordIce Accretion2050RCP8.5</v>
      </c>
      <c r="C2805" t="s">
        <v>282</v>
      </c>
      <c r="D2805" t="s">
        <v>486</v>
      </c>
      <c r="E2805" s="144" t="s">
        <v>191</v>
      </c>
      <c r="F2805" s="144">
        <v>2050</v>
      </c>
      <c r="G2805" s="147">
        <v>17.761472107486973</v>
      </c>
      <c r="H2805" s="147">
        <v>21.303333333333335</v>
      </c>
      <c r="I2805" s="147">
        <v>25.8</v>
      </c>
      <c r="J2805" s="147">
        <v>29.219916666666663</v>
      </c>
      <c r="K2805" s="147">
        <v>32.644500000000001</v>
      </c>
    </row>
    <row r="2806" spans="2:11" x14ac:dyDescent="0.2">
      <c r="B2806" s="21" t="str">
        <f t="shared" si="43"/>
        <v>CampbellfordIce Accretion2055RCP8.5</v>
      </c>
      <c r="C2806" t="s">
        <v>282</v>
      </c>
      <c r="D2806" t="s">
        <v>486</v>
      </c>
      <c r="E2806" s="144" t="s">
        <v>191</v>
      </c>
      <c r="F2806" s="144">
        <v>2055</v>
      </c>
      <c r="G2806" s="147">
        <v>17.900641330660228</v>
      </c>
      <c r="H2806" s="147">
        <v>21.524666666666668</v>
      </c>
      <c r="I2806" s="147">
        <v>26.125</v>
      </c>
      <c r="J2806" s="147">
        <v>29.624833333333331</v>
      </c>
      <c r="K2806" s="147">
        <v>33.127499999999998</v>
      </c>
    </row>
    <row r="2807" spans="2:11" x14ac:dyDescent="0.2">
      <c r="B2807" s="21" t="str">
        <f t="shared" si="43"/>
        <v>CampbellfordIce Accretion2060RCP8.5</v>
      </c>
      <c r="C2807" t="s">
        <v>282</v>
      </c>
      <c r="D2807" t="s">
        <v>486</v>
      </c>
      <c r="E2807" s="144" t="s">
        <v>191</v>
      </c>
      <c r="F2807" s="144">
        <v>2060</v>
      </c>
      <c r="G2807" s="147">
        <v>17.749874672222536</v>
      </c>
      <c r="H2807" s="147">
        <v>21.448583333333335</v>
      </c>
      <c r="I2807" s="147">
        <v>26.133333333333336</v>
      </c>
      <c r="J2807" s="147">
        <v>29.700166666666664</v>
      </c>
      <c r="K2807" s="147">
        <v>33.264000000000003</v>
      </c>
    </row>
    <row r="2808" spans="2:11" x14ac:dyDescent="0.2">
      <c r="B2808" s="21" t="str">
        <f t="shared" si="43"/>
        <v>CampbellfordIce Accretion2065RCP8.5</v>
      </c>
      <c r="C2808" t="s">
        <v>282</v>
      </c>
      <c r="D2808" t="s">
        <v>486</v>
      </c>
      <c r="E2808" s="144" t="s">
        <v>191</v>
      </c>
      <c r="F2808" s="144">
        <v>2065</v>
      </c>
      <c r="G2808" s="147">
        <v>17.459938790611581</v>
      </c>
      <c r="H2808" s="147">
        <v>21.151166666666665</v>
      </c>
      <c r="I2808" s="147">
        <v>25.816666666666666</v>
      </c>
      <c r="J2808" s="147">
        <v>29.370583333333329</v>
      </c>
      <c r="K2808" s="147">
        <v>32.917499999999997</v>
      </c>
    </row>
    <row r="2809" spans="2:11" x14ac:dyDescent="0.2">
      <c r="B2809" s="21" t="str">
        <f t="shared" si="43"/>
        <v>CampbellfordIce Accretion2070RCP8.5</v>
      </c>
      <c r="C2809" t="s">
        <v>282</v>
      </c>
      <c r="D2809" t="s">
        <v>486</v>
      </c>
      <c r="E2809" s="144" t="s">
        <v>191</v>
      </c>
      <c r="F2809" s="144">
        <v>2070</v>
      </c>
      <c r="G2809" s="147">
        <v>16.880067027389678</v>
      </c>
      <c r="H2809" s="147">
        <v>20.528666666666666</v>
      </c>
      <c r="I2809" s="147">
        <v>25.141666666666666</v>
      </c>
      <c r="J2809" s="147">
        <v>28.645499999999995</v>
      </c>
      <c r="K2809" s="147">
        <v>32.150999999999996</v>
      </c>
    </row>
    <row r="2810" spans="2:11" x14ac:dyDescent="0.2">
      <c r="B2810" s="21" t="str">
        <f t="shared" si="43"/>
        <v>CampbellfordIce Accretion2075RCP8.5</v>
      </c>
      <c r="C2810" t="s">
        <v>282</v>
      </c>
      <c r="D2810" t="s">
        <v>486</v>
      </c>
      <c r="E2810" s="144" t="s">
        <v>191</v>
      </c>
      <c r="F2810" s="144">
        <v>2075</v>
      </c>
      <c r="G2810" s="147">
        <v>16.590131145778724</v>
      </c>
      <c r="H2810" s="147">
        <v>20.203583333333331</v>
      </c>
      <c r="I2810" s="147">
        <v>24.783333333333335</v>
      </c>
      <c r="J2810" s="147">
        <v>28.249999999999996</v>
      </c>
      <c r="K2810" s="147">
        <v>31.730999999999998</v>
      </c>
    </row>
    <row r="2811" spans="2:11" x14ac:dyDescent="0.2">
      <c r="B2811" s="21" t="str">
        <f t="shared" si="43"/>
        <v>CampbellfordIce Accretion2080RCP8.5</v>
      </c>
      <c r="C2811" t="s">
        <v>282</v>
      </c>
      <c r="D2811" t="s">
        <v>486</v>
      </c>
      <c r="E2811" s="144" t="s">
        <v>191</v>
      </c>
      <c r="F2811" s="144">
        <v>2080</v>
      </c>
      <c r="G2811" s="147">
        <v>16.300195264167773</v>
      </c>
      <c r="H2811" s="147">
        <v>19.878499999999999</v>
      </c>
      <c r="I2811" s="147">
        <v>24.425000000000001</v>
      </c>
      <c r="J2811" s="147">
        <v>27.854499999999994</v>
      </c>
      <c r="K2811" s="147">
        <v>31.311</v>
      </c>
    </row>
    <row r="2812" spans="2:11" x14ac:dyDescent="0.2">
      <c r="B2812" s="21" t="str">
        <f t="shared" si="43"/>
        <v>CampbellfordIce Accretion2085RCP8.5</v>
      </c>
      <c r="C2812" t="s">
        <v>282</v>
      </c>
      <c r="D2812" t="s">
        <v>486</v>
      </c>
      <c r="E2812" s="144" t="s">
        <v>191</v>
      </c>
      <c r="F2812" s="144">
        <v>2085</v>
      </c>
      <c r="G2812" s="147">
        <v>15.682631836336443</v>
      </c>
      <c r="H2812" s="147">
        <v>19.162624999999998</v>
      </c>
      <c r="I2812" s="147">
        <v>23.587499999999999</v>
      </c>
      <c r="J2812" s="147">
        <v>26.922249999999998</v>
      </c>
      <c r="K2812" s="147">
        <v>30.2715</v>
      </c>
    </row>
    <row r="2813" spans="2:11" x14ac:dyDescent="0.2">
      <c r="B2813" s="21" t="str">
        <f t="shared" si="43"/>
        <v>CampbellfordIce Accretion2090RCP8.5</v>
      </c>
      <c r="C2813" t="s">
        <v>282</v>
      </c>
      <c r="D2813" t="s">
        <v>486</v>
      </c>
      <c r="E2813" s="144" t="s">
        <v>191</v>
      </c>
      <c r="F2813" s="144">
        <v>2090</v>
      </c>
      <c r="G2813" s="147">
        <v>15.065068408505113</v>
      </c>
      <c r="H2813" s="147">
        <v>18.446750000000002</v>
      </c>
      <c r="I2813" s="147">
        <v>22.75</v>
      </c>
      <c r="J2813" s="147">
        <v>25.99</v>
      </c>
      <c r="K2813" s="147">
        <v>29.231999999999999</v>
      </c>
    </row>
    <row r="2814" spans="2:11" x14ac:dyDescent="0.2">
      <c r="B2814" s="21" t="str">
        <f t="shared" si="43"/>
        <v>CampbellfordIce Accretion2095RCP8.5</v>
      </c>
      <c r="C2814" t="s">
        <v>282</v>
      </c>
      <c r="D2814" t="s">
        <v>486</v>
      </c>
      <c r="E2814" s="144" t="s">
        <v>191</v>
      </c>
      <c r="F2814" s="144">
        <v>2095</v>
      </c>
      <c r="G2814" s="147">
        <v>15.065068408505113</v>
      </c>
      <c r="H2814" s="147">
        <v>18.446750000000002</v>
      </c>
      <c r="I2814" s="147">
        <v>22.75</v>
      </c>
      <c r="J2814" s="147">
        <v>25.99</v>
      </c>
      <c r="K2814" s="147">
        <v>29.231999999999999</v>
      </c>
    </row>
    <row r="2815" spans="2:11" x14ac:dyDescent="0.2">
      <c r="B2815" s="21" t="str">
        <f t="shared" si="43"/>
        <v>CampbellfordIce Accretion2100RCP8.5</v>
      </c>
      <c r="C2815" t="s">
        <v>282</v>
      </c>
      <c r="D2815" t="s">
        <v>486</v>
      </c>
      <c r="E2815" s="144" t="s">
        <v>191</v>
      </c>
      <c r="F2815" s="144">
        <v>2100</v>
      </c>
      <c r="G2815" s="147">
        <v>15.065068408505113</v>
      </c>
      <c r="H2815" s="147">
        <v>18.446750000000002</v>
      </c>
      <c r="I2815" s="147">
        <v>22.75</v>
      </c>
      <c r="J2815" s="147">
        <v>25.99</v>
      </c>
      <c r="K2815" s="147">
        <v>29.231999999999999</v>
      </c>
    </row>
    <row r="2816" spans="2:11" x14ac:dyDescent="0.2">
      <c r="B2816" s="21" t="str">
        <f t="shared" si="43"/>
        <v>CampbellfordWind2023RCP4.5</v>
      </c>
      <c r="C2816" t="s">
        <v>282</v>
      </c>
      <c r="D2816" t="s">
        <v>1</v>
      </c>
      <c r="E2816" s="144" t="s">
        <v>193</v>
      </c>
      <c r="F2816" s="144">
        <v>2023</v>
      </c>
      <c r="G2816" s="147">
        <v>74.437711481412535</v>
      </c>
      <c r="H2816" s="147">
        <v>80.211941999999993</v>
      </c>
      <c r="I2816" s="147">
        <v>86.301000000000002</v>
      </c>
      <c r="J2816" s="147">
        <v>92.369676000000013</v>
      </c>
      <c r="K2816" s="147">
        <v>98.451767999999987</v>
      </c>
    </row>
    <row r="2817" spans="2:11" x14ac:dyDescent="0.2">
      <c r="B2817" s="21" t="str">
        <f t="shared" si="43"/>
        <v>CampbellfordWind2025RCP4.5</v>
      </c>
      <c r="C2817" t="s">
        <v>282</v>
      </c>
      <c r="D2817" t="s">
        <v>1</v>
      </c>
      <c r="E2817" s="144" t="s">
        <v>193</v>
      </c>
      <c r="F2817" s="144">
        <v>2025</v>
      </c>
      <c r="G2817" s="147">
        <v>74.467415276895935</v>
      </c>
      <c r="H2817" s="147">
        <v>80.25593099999999</v>
      </c>
      <c r="I2817" s="147">
        <v>86.361199999999997</v>
      </c>
      <c r="J2817" s="147">
        <v>92.446359333333348</v>
      </c>
      <c r="K2817" s="147">
        <v>98.543271999999988</v>
      </c>
    </row>
    <row r="2818" spans="2:11" x14ac:dyDescent="0.2">
      <c r="B2818" s="21" t="str">
        <f t="shared" si="43"/>
        <v>CampbellfordWind2030RCP4.5</v>
      </c>
      <c r="C2818" t="s">
        <v>282</v>
      </c>
      <c r="D2818" t="s">
        <v>1</v>
      </c>
      <c r="E2818" s="144" t="s">
        <v>193</v>
      </c>
      <c r="F2818" s="144">
        <v>2030</v>
      </c>
      <c r="G2818" s="147">
        <v>74.497119072379348</v>
      </c>
      <c r="H2818" s="147">
        <v>80.29992</v>
      </c>
      <c r="I2818" s="147">
        <v>86.421400000000006</v>
      </c>
      <c r="J2818" s="147">
        <v>92.523042666666683</v>
      </c>
      <c r="K2818" s="147">
        <v>98.634775999999988</v>
      </c>
    </row>
    <row r="2819" spans="2:11" x14ac:dyDescent="0.2">
      <c r="B2819" s="21" t="str">
        <f t="shared" si="43"/>
        <v>CampbellfordWind2035RCP4.5</v>
      </c>
      <c r="C2819" t="s">
        <v>282</v>
      </c>
      <c r="D2819" t="s">
        <v>1</v>
      </c>
      <c r="E2819" s="144" t="s">
        <v>193</v>
      </c>
      <c r="F2819" s="144">
        <v>2035</v>
      </c>
      <c r="G2819" s="147">
        <v>74.526822867862748</v>
      </c>
      <c r="H2819" s="147">
        <v>80.343908999999996</v>
      </c>
      <c r="I2819" s="147">
        <v>86.4816</v>
      </c>
      <c r="J2819" s="147">
        <v>92.599726000000004</v>
      </c>
      <c r="K2819" s="147">
        <v>98.726279999999988</v>
      </c>
    </row>
    <row r="2820" spans="2:11" x14ac:dyDescent="0.2">
      <c r="B2820" s="21" t="str">
        <f t="shared" si="43"/>
        <v>CampbellfordWind2040RCP4.5</v>
      </c>
      <c r="C2820" t="s">
        <v>282</v>
      </c>
      <c r="D2820" t="s">
        <v>1</v>
      </c>
      <c r="E2820" s="144" t="s">
        <v>193</v>
      </c>
      <c r="F2820" s="144">
        <v>2040</v>
      </c>
      <c r="G2820" s="147">
        <v>74.556526663346148</v>
      </c>
      <c r="H2820" s="147">
        <v>80.387897999999993</v>
      </c>
      <c r="I2820" s="147">
        <v>86.541799999999995</v>
      </c>
      <c r="J2820" s="147">
        <v>92.676409333333339</v>
      </c>
      <c r="K2820" s="147">
        <v>98.817783999999989</v>
      </c>
    </row>
    <row r="2821" spans="2:11" x14ac:dyDescent="0.2">
      <c r="B2821" s="21" t="str">
        <f t="shared" si="43"/>
        <v>CampbellfordWind2045RCP4.5</v>
      </c>
      <c r="C2821" t="s">
        <v>282</v>
      </c>
      <c r="D2821" t="s">
        <v>1</v>
      </c>
      <c r="E2821" s="144" t="s">
        <v>193</v>
      </c>
      <c r="F2821" s="144">
        <v>2045</v>
      </c>
      <c r="G2821" s="147">
        <v>74.586230458829561</v>
      </c>
      <c r="H2821" s="147">
        <v>80.431887000000003</v>
      </c>
      <c r="I2821" s="147">
        <v>86.602000000000004</v>
      </c>
      <c r="J2821" s="147">
        <v>92.753092666666674</v>
      </c>
      <c r="K2821" s="147">
        <v>98.909287999999989</v>
      </c>
    </row>
    <row r="2822" spans="2:11" x14ac:dyDescent="0.2">
      <c r="B2822" s="21" t="str">
        <f t="shared" si="43"/>
        <v>CampbellfordWind2050RCP4.5</v>
      </c>
      <c r="C2822" t="s">
        <v>282</v>
      </c>
      <c r="D2822" t="s">
        <v>1</v>
      </c>
      <c r="E2822" s="144" t="s">
        <v>193</v>
      </c>
      <c r="F2822" s="144">
        <v>2050</v>
      </c>
      <c r="G2822" s="147">
        <v>74.592171217926236</v>
      </c>
      <c r="H2822" s="147">
        <v>80.431087200000007</v>
      </c>
      <c r="I2822" s="147">
        <v>86.595119999999994</v>
      </c>
      <c r="J2822" s="147">
        <v>92.741436800000017</v>
      </c>
      <c r="K2822" s="147">
        <v>98.890987199999984</v>
      </c>
    </row>
    <row r="2823" spans="2:11" x14ac:dyDescent="0.2">
      <c r="B2823" s="21" t="str">
        <f t="shared" si="43"/>
        <v>CampbellfordWind2055RCP4.5</v>
      </c>
      <c r="C2823" t="s">
        <v>282</v>
      </c>
      <c r="D2823" t="s">
        <v>1</v>
      </c>
      <c r="E2823" s="144" t="s">
        <v>193</v>
      </c>
      <c r="F2823" s="144">
        <v>2055</v>
      </c>
      <c r="G2823" s="147">
        <v>74.56840818153951</v>
      </c>
      <c r="H2823" s="147">
        <v>80.386298400000001</v>
      </c>
      <c r="I2823" s="147">
        <v>86.528040000000004</v>
      </c>
      <c r="J2823" s="147">
        <v>92.653097600000009</v>
      </c>
      <c r="K2823" s="147">
        <v>98.781182399999992</v>
      </c>
    </row>
    <row r="2824" spans="2:11" x14ac:dyDescent="0.2">
      <c r="B2824" s="21" t="str">
        <f t="shared" si="43"/>
        <v>CampbellfordWind2060RCP4.5</v>
      </c>
      <c r="C2824" t="s">
        <v>282</v>
      </c>
      <c r="D2824" t="s">
        <v>1</v>
      </c>
      <c r="E2824" s="144" t="s">
        <v>193</v>
      </c>
      <c r="F2824" s="144">
        <v>2060</v>
      </c>
      <c r="G2824" s="147">
        <v>74.544645145152799</v>
      </c>
      <c r="H2824" s="147">
        <v>80.341509600000009</v>
      </c>
      <c r="I2824" s="147">
        <v>86.46096</v>
      </c>
      <c r="J2824" s="147">
        <v>92.564758400000017</v>
      </c>
      <c r="K2824" s="147">
        <v>98.671377599999985</v>
      </c>
    </row>
    <row r="2825" spans="2:11" x14ac:dyDescent="0.2">
      <c r="B2825" s="21" t="str">
        <f t="shared" si="43"/>
        <v>CampbellfordWind2065RCP4.5</v>
      </c>
      <c r="C2825" t="s">
        <v>282</v>
      </c>
      <c r="D2825" t="s">
        <v>1</v>
      </c>
      <c r="E2825" s="144" t="s">
        <v>193</v>
      </c>
      <c r="F2825" s="144">
        <v>2065</v>
      </c>
      <c r="G2825" s="147">
        <v>74.520882108766074</v>
      </c>
      <c r="H2825" s="147">
        <v>80.296720800000003</v>
      </c>
      <c r="I2825" s="147">
        <v>86.39388000000001</v>
      </c>
      <c r="J2825" s="147">
        <v>92.476419200000009</v>
      </c>
      <c r="K2825" s="147">
        <v>98.561572799999993</v>
      </c>
    </row>
    <row r="2826" spans="2:11" x14ac:dyDescent="0.2">
      <c r="B2826" s="21" t="str">
        <f t="shared" si="43"/>
        <v>CampbellfordWind2070RCP4.5</v>
      </c>
      <c r="C2826" t="s">
        <v>282</v>
      </c>
      <c r="D2826" t="s">
        <v>1</v>
      </c>
      <c r="E2826" s="144" t="s">
        <v>193</v>
      </c>
      <c r="F2826" s="144">
        <v>2070</v>
      </c>
      <c r="G2826" s="147">
        <v>74.497119072379348</v>
      </c>
      <c r="H2826" s="147">
        <v>80.251932000000011</v>
      </c>
      <c r="I2826" s="147">
        <v>86.326800000000006</v>
      </c>
      <c r="J2826" s="147">
        <v>92.388080000000016</v>
      </c>
      <c r="K2826" s="147">
        <v>98.451767999999987</v>
      </c>
    </row>
    <row r="2827" spans="2:11" x14ac:dyDescent="0.2">
      <c r="B2827" s="21" t="str">
        <f t="shared" si="43"/>
        <v>CampbellfordWind2075RCP4.5</v>
      </c>
      <c r="C2827" t="s">
        <v>282</v>
      </c>
      <c r="D2827" t="s">
        <v>1</v>
      </c>
      <c r="E2827" s="144" t="s">
        <v>193</v>
      </c>
      <c r="F2827" s="144">
        <v>2075</v>
      </c>
      <c r="G2827" s="147">
        <v>74.474841225766795</v>
      </c>
      <c r="H2827" s="147">
        <v>80.226605000000006</v>
      </c>
      <c r="I2827" s="147">
        <v>86.296700000000001</v>
      </c>
      <c r="J2827" s="147">
        <v>92.354339333333343</v>
      </c>
      <c r="K2827" s="147">
        <v>98.415819999999982</v>
      </c>
    </row>
    <row r="2828" spans="2:11" x14ac:dyDescent="0.2">
      <c r="B2828" s="21" t="str">
        <f t="shared" ref="B2828:B2891" si="44">C2828&amp;D2828&amp;F2828&amp;E2828</f>
        <v>CampbellfordWind2080RCP4.5</v>
      </c>
      <c r="C2828" t="s">
        <v>282</v>
      </c>
      <c r="D2828" t="s">
        <v>1</v>
      </c>
      <c r="E2828" s="144" t="s">
        <v>193</v>
      </c>
      <c r="F2828" s="144">
        <v>2080</v>
      </c>
      <c r="G2828" s="147">
        <v>74.452563379154242</v>
      </c>
      <c r="H2828" s="147">
        <v>80.201278000000016</v>
      </c>
      <c r="I2828" s="147">
        <v>86.266600000000011</v>
      </c>
      <c r="J2828" s="147">
        <v>92.320598666666683</v>
      </c>
      <c r="K2828" s="147">
        <v>98.379871999999992</v>
      </c>
    </row>
    <row r="2829" spans="2:11" x14ac:dyDescent="0.2">
      <c r="B2829" s="21" t="str">
        <f t="shared" si="44"/>
        <v>CampbellfordWind2085RCP4.5</v>
      </c>
      <c r="C2829" t="s">
        <v>282</v>
      </c>
      <c r="D2829" t="s">
        <v>1</v>
      </c>
      <c r="E2829" s="144" t="s">
        <v>193</v>
      </c>
      <c r="F2829" s="144">
        <v>2085</v>
      </c>
      <c r="G2829" s="147">
        <v>74.430285532541689</v>
      </c>
      <c r="H2829" s="147">
        <v>80.175951000000012</v>
      </c>
      <c r="I2829" s="147">
        <v>86.236500000000007</v>
      </c>
      <c r="J2829" s="147">
        <v>92.286858000000024</v>
      </c>
      <c r="K2829" s="147">
        <v>98.343923999999987</v>
      </c>
    </row>
    <row r="2830" spans="2:11" x14ac:dyDescent="0.2">
      <c r="B2830" s="21" t="str">
        <f t="shared" si="44"/>
        <v>CampbellfordWind2090RCP4.5</v>
      </c>
      <c r="C2830" t="s">
        <v>282</v>
      </c>
      <c r="D2830" t="s">
        <v>1</v>
      </c>
      <c r="E2830" s="144" t="s">
        <v>193</v>
      </c>
      <c r="F2830" s="144">
        <v>2090</v>
      </c>
      <c r="G2830" s="147">
        <v>74.408007685929135</v>
      </c>
      <c r="H2830" s="147">
        <v>80.150624000000008</v>
      </c>
      <c r="I2830" s="147">
        <v>86.206400000000002</v>
      </c>
      <c r="J2830" s="147">
        <v>92.25311733333335</v>
      </c>
      <c r="K2830" s="147">
        <v>98.307975999999982</v>
      </c>
    </row>
    <row r="2831" spans="2:11" x14ac:dyDescent="0.2">
      <c r="B2831" s="21" t="str">
        <f t="shared" si="44"/>
        <v>CampbellfordWind2095RCP4.5</v>
      </c>
      <c r="C2831" t="s">
        <v>282</v>
      </c>
      <c r="D2831" t="s">
        <v>1</v>
      </c>
      <c r="E2831" s="144" t="s">
        <v>193</v>
      </c>
      <c r="F2831" s="144">
        <v>2095</v>
      </c>
      <c r="G2831" s="147">
        <v>74.385729839316582</v>
      </c>
      <c r="H2831" s="147">
        <v>80.125297000000018</v>
      </c>
      <c r="I2831" s="147">
        <v>86.176300000000012</v>
      </c>
      <c r="J2831" s="147">
        <v>92.219376666666676</v>
      </c>
      <c r="K2831" s="147">
        <v>98.272027999999992</v>
      </c>
    </row>
    <row r="2832" spans="2:11" x14ac:dyDescent="0.2">
      <c r="B2832" s="21" t="str">
        <f t="shared" si="44"/>
        <v>CampbellfordWind2100RCP4.5</v>
      </c>
      <c r="C2832" t="s">
        <v>282</v>
      </c>
      <c r="D2832" t="s">
        <v>1</v>
      </c>
      <c r="E2832" s="144" t="s">
        <v>193</v>
      </c>
      <c r="F2832" s="144">
        <v>2100</v>
      </c>
      <c r="G2832" s="147">
        <v>74.363451992704029</v>
      </c>
      <c r="H2832" s="147">
        <v>80.099970000000013</v>
      </c>
      <c r="I2832" s="147">
        <v>86.146200000000007</v>
      </c>
      <c r="J2832" s="147">
        <v>92.185636000000017</v>
      </c>
      <c r="K2832" s="147">
        <v>98.236079999999987</v>
      </c>
    </row>
    <row r="2833" spans="2:11" x14ac:dyDescent="0.2">
      <c r="B2833" s="21" t="str">
        <f t="shared" si="44"/>
        <v>CampbellfordWind2023RCP6.0</v>
      </c>
      <c r="C2833" t="s">
        <v>282</v>
      </c>
      <c r="D2833" t="s">
        <v>1</v>
      </c>
      <c r="E2833" s="144" t="s">
        <v>192</v>
      </c>
      <c r="F2833" s="144">
        <v>2023</v>
      </c>
      <c r="G2833" s="147">
        <v>74.437711481412535</v>
      </c>
      <c r="H2833" s="147">
        <v>80.211941999999993</v>
      </c>
      <c r="I2833" s="147">
        <v>86.301000000000002</v>
      </c>
      <c r="J2833" s="147">
        <v>92.369676000000013</v>
      </c>
      <c r="K2833" s="147">
        <v>98.451767999999987</v>
      </c>
    </row>
    <row r="2834" spans="2:11" x14ac:dyDescent="0.2">
      <c r="B2834" s="21" t="str">
        <f t="shared" si="44"/>
        <v>CampbellfordWind2025RCP6.0</v>
      </c>
      <c r="C2834" t="s">
        <v>282</v>
      </c>
      <c r="D2834" t="s">
        <v>1</v>
      </c>
      <c r="E2834" s="144" t="s">
        <v>192</v>
      </c>
      <c r="F2834" s="144">
        <v>2025</v>
      </c>
      <c r="G2834" s="147">
        <v>74.467415276895935</v>
      </c>
      <c r="H2834" s="147">
        <v>80.25593099999999</v>
      </c>
      <c r="I2834" s="147">
        <v>86.361199999999997</v>
      </c>
      <c r="J2834" s="147">
        <v>92.446359333333348</v>
      </c>
      <c r="K2834" s="147">
        <v>98.543271999999988</v>
      </c>
    </row>
    <row r="2835" spans="2:11" x14ac:dyDescent="0.2">
      <c r="B2835" s="21" t="str">
        <f t="shared" si="44"/>
        <v>CampbellfordWind2030RCP6.0</v>
      </c>
      <c r="C2835" t="s">
        <v>282</v>
      </c>
      <c r="D2835" t="s">
        <v>1</v>
      </c>
      <c r="E2835" s="144" t="s">
        <v>192</v>
      </c>
      <c r="F2835" s="144">
        <v>2030</v>
      </c>
      <c r="G2835" s="147">
        <v>74.497119072379348</v>
      </c>
      <c r="H2835" s="147">
        <v>80.29992</v>
      </c>
      <c r="I2835" s="147">
        <v>86.421400000000006</v>
      </c>
      <c r="J2835" s="147">
        <v>92.523042666666683</v>
      </c>
      <c r="K2835" s="147">
        <v>98.634775999999988</v>
      </c>
    </row>
    <row r="2836" spans="2:11" x14ac:dyDescent="0.2">
      <c r="B2836" s="21" t="str">
        <f t="shared" si="44"/>
        <v>CampbellfordWind2035RCP6.0</v>
      </c>
      <c r="C2836" t="s">
        <v>282</v>
      </c>
      <c r="D2836" t="s">
        <v>1</v>
      </c>
      <c r="E2836" s="144" t="s">
        <v>192</v>
      </c>
      <c r="F2836" s="144">
        <v>2035</v>
      </c>
      <c r="G2836" s="147">
        <v>74.526822867862748</v>
      </c>
      <c r="H2836" s="147">
        <v>80.343908999999996</v>
      </c>
      <c r="I2836" s="147">
        <v>86.4816</v>
      </c>
      <c r="J2836" s="147">
        <v>92.599726000000004</v>
      </c>
      <c r="K2836" s="147">
        <v>98.726279999999988</v>
      </c>
    </row>
    <row r="2837" spans="2:11" x14ac:dyDescent="0.2">
      <c r="B2837" s="21" t="str">
        <f t="shared" si="44"/>
        <v>CampbellfordWind2040RCP6.0</v>
      </c>
      <c r="C2837" t="s">
        <v>282</v>
      </c>
      <c r="D2837" t="s">
        <v>1</v>
      </c>
      <c r="E2837" s="144" t="s">
        <v>192</v>
      </c>
      <c r="F2837" s="144">
        <v>2040</v>
      </c>
      <c r="G2837" s="147">
        <v>74.556526663346148</v>
      </c>
      <c r="H2837" s="147">
        <v>80.387897999999993</v>
      </c>
      <c r="I2837" s="147">
        <v>86.541799999999995</v>
      </c>
      <c r="J2837" s="147">
        <v>92.676409333333339</v>
      </c>
      <c r="K2837" s="147">
        <v>98.817783999999989</v>
      </c>
    </row>
    <row r="2838" spans="2:11" x14ac:dyDescent="0.2">
      <c r="B2838" s="21" t="str">
        <f t="shared" si="44"/>
        <v>CampbellfordWind2045RCP6.0</v>
      </c>
      <c r="C2838" t="s">
        <v>282</v>
      </c>
      <c r="D2838" t="s">
        <v>1</v>
      </c>
      <c r="E2838" s="144" t="s">
        <v>192</v>
      </c>
      <c r="F2838" s="144">
        <v>2045</v>
      </c>
      <c r="G2838" s="147">
        <v>74.586230458829561</v>
      </c>
      <c r="H2838" s="147">
        <v>80.431887000000003</v>
      </c>
      <c r="I2838" s="147">
        <v>86.602000000000004</v>
      </c>
      <c r="J2838" s="147">
        <v>92.753092666666674</v>
      </c>
      <c r="K2838" s="147">
        <v>98.909287999999989</v>
      </c>
    </row>
    <row r="2839" spans="2:11" x14ac:dyDescent="0.2">
      <c r="B2839" s="21" t="str">
        <f t="shared" si="44"/>
        <v>CampbellfordWind2050RCP6.0</v>
      </c>
      <c r="C2839" t="s">
        <v>282</v>
      </c>
      <c r="D2839" t="s">
        <v>1</v>
      </c>
      <c r="E2839" s="144" t="s">
        <v>192</v>
      </c>
      <c r="F2839" s="144">
        <v>2050</v>
      </c>
      <c r="G2839" s="147">
        <v>74.592171217926236</v>
      </c>
      <c r="H2839" s="147">
        <v>80.431087200000007</v>
      </c>
      <c r="I2839" s="147">
        <v>86.595119999999994</v>
      </c>
      <c r="J2839" s="147">
        <v>92.741436800000017</v>
      </c>
      <c r="K2839" s="147">
        <v>98.890987199999984</v>
      </c>
    </row>
    <row r="2840" spans="2:11" x14ac:dyDescent="0.2">
      <c r="B2840" s="21" t="str">
        <f t="shared" si="44"/>
        <v>CampbellfordWind2055RCP6.0</v>
      </c>
      <c r="C2840" t="s">
        <v>282</v>
      </c>
      <c r="D2840" t="s">
        <v>1</v>
      </c>
      <c r="E2840" s="144" t="s">
        <v>192</v>
      </c>
      <c r="F2840" s="144">
        <v>2055</v>
      </c>
      <c r="G2840" s="147">
        <v>74.56840818153951</v>
      </c>
      <c r="H2840" s="147">
        <v>80.386298400000001</v>
      </c>
      <c r="I2840" s="147">
        <v>86.528040000000004</v>
      </c>
      <c r="J2840" s="147">
        <v>92.653097600000009</v>
      </c>
      <c r="K2840" s="147">
        <v>98.781182399999992</v>
      </c>
    </row>
    <row r="2841" spans="2:11" x14ac:dyDescent="0.2">
      <c r="B2841" s="21" t="str">
        <f t="shared" si="44"/>
        <v>CampbellfordWind2060RCP6.0</v>
      </c>
      <c r="C2841" t="s">
        <v>282</v>
      </c>
      <c r="D2841" t="s">
        <v>1</v>
      </c>
      <c r="E2841" s="144" t="s">
        <v>192</v>
      </c>
      <c r="F2841" s="144">
        <v>2060</v>
      </c>
      <c r="G2841" s="147">
        <v>74.544645145152799</v>
      </c>
      <c r="H2841" s="147">
        <v>80.341509600000009</v>
      </c>
      <c r="I2841" s="147">
        <v>86.46096</v>
      </c>
      <c r="J2841" s="147">
        <v>92.564758400000017</v>
      </c>
      <c r="K2841" s="147">
        <v>98.671377599999985</v>
      </c>
    </row>
    <row r="2842" spans="2:11" x14ac:dyDescent="0.2">
      <c r="B2842" s="21" t="str">
        <f t="shared" si="44"/>
        <v>CampbellfordWind2065RCP6.0</v>
      </c>
      <c r="C2842" t="s">
        <v>282</v>
      </c>
      <c r="D2842" t="s">
        <v>1</v>
      </c>
      <c r="E2842" s="144" t="s">
        <v>192</v>
      </c>
      <c r="F2842" s="144">
        <v>2065</v>
      </c>
      <c r="G2842" s="147">
        <v>74.520882108766074</v>
      </c>
      <c r="H2842" s="147">
        <v>80.296720800000003</v>
      </c>
      <c r="I2842" s="147">
        <v>86.39388000000001</v>
      </c>
      <c r="J2842" s="147">
        <v>92.476419200000009</v>
      </c>
      <c r="K2842" s="147">
        <v>98.561572799999993</v>
      </c>
    </row>
    <row r="2843" spans="2:11" x14ac:dyDescent="0.2">
      <c r="B2843" s="21" t="str">
        <f t="shared" si="44"/>
        <v>CampbellfordWind2070RCP6.0</v>
      </c>
      <c r="C2843" t="s">
        <v>282</v>
      </c>
      <c r="D2843" t="s">
        <v>1</v>
      </c>
      <c r="E2843" s="144" t="s">
        <v>192</v>
      </c>
      <c r="F2843" s="144">
        <v>2070</v>
      </c>
      <c r="G2843" s="147">
        <v>74.497119072379348</v>
      </c>
      <c r="H2843" s="147">
        <v>80.251932000000011</v>
      </c>
      <c r="I2843" s="147">
        <v>86.326800000000006</v>
      </c>
      <c r="J2843" s="147">
        <v>92.388080000000016</v>
      </c>
      <c r="K2843" s="147">
        <v>98.451767999999987</v>
      </c>
    </row>
    <row r="2844" spans="2:11" x14ac:dyDescent="0.2">
      <c r="B2844" s="21" t="str">
        <f t="shared" si="44"/>
        <v>CampbellfordWind2075RCP6.0</v>
      </c>
      <c r="C2844" t="s">
        <v>282</v>
      </c>
      <c r="D2844" t="s">
        <v>1</v>
      </c>
      <c r="E2844" s="144" t="s">
        <v>192</v>
      </c>
      <c r="F2844" s="144">
        <v>2075</v>
      </c>
      <c r="G2844" s="147">
        <v>74.463702302460518</v>
      </c>
      <c r="H2844" s="147">
        <v>80.213941500000004</v>
      </c>
      <c r="I2844" s="147">
        <v>86.281650000000013</v>
      </c>
      <c r="J2844" s="147">
        <v>92.337469000000013</v>
      </c>
      <c r="K2844" s="147">
        <v>98.397845999999987</v>
      </c>
    </row>
    <row r="2845" spans="2:11" x14ac:dyDescent="0.2">
      <c r="B2845" s="21" t="str">
        <f t="shared" si="44"/>
        <v>CampbellfordWind2080RCP6.0</v>
      </c>
      <c r="C2845" t="s">
        <v>282</v>
      </c>
      <c r="D2845" t="s">
        <v>1</v>
      </c>
      <c r="E2845" s="144" t="s">
        <v>192</v>
      </c>
      <c r="F2845" s="144">
        <v>2080</v>
      </c>
      <c r="G2845" s="147">
        <v>74.430285532541689</v>
      </c>
      <c r="H2845" s="147">
        <v>80.175951000000012</v>
      </c>
      <c r="I2845" s="147">
        <v>86.236500000000007</v>
      </c>
      <c r="J2845" s="147">
        <v>92.286858000000024</v>
      </c>
      <c r="K2845" s="147">
        <v>98.343923999999987</v>
      </c>
    </row>
    <row r="2846" spans="2:11" x14ac:dyDescent="0.2">
      <c r="B2846" s="21" t="str">
        <f t="shared" si="44"/>
        <v>CampbellfordWind2085RCP6.0</v>
      </c>
      <c r="C2846" t="s">
        <v>282</v>
      </c>
      <c r="D2846" t="s">
        <v>1</v>
      </c>
      <c r="E2846" s="144" t="s">
        <v>192</v>
      </c>
      <c r="F2846" s="144">
        <v>2085</v>
      </c>
      <c r="G2846" s="147">
        <v>74.396868762622859</v>
      </c>
      <c r="H2846" s="147">
        <v>80.13796050000002</v>
      </c>
      <c r="I2846" s="147">
        <v>86.19135</v>
      </c>
      <c r="J2846" s="147">
        <v>92.23624700000002</v>
      </c>
      <c r="K2846" s="147">
        <v>98.290001999999987</v>
      </c>
    </row>
    <row r="2847" spans="2:11" x14ac:dyDescent="0.2">
      <c r="B2847" s="21" t="str">
        <f t="shared" si="44"/>
        <v>CampbellfordWind2090RCP6.0</v>
      </c>
      <c r="C2847" t="s">
        <v>282</v>
      </c>
      <c r="D2847" t="s">
        <v>1</v>
      </c>
      <c r="E2847" s="144" t="s">
        <v>192</v>
      </c>
      <c r="F2847" s="144">
        <v>2090</v>
      </c>
      <c r="G2847" s="147">
        <v>74.351075411252609</v>
      </c>
      <c r="H2847" s="147">
        <v>80.075976000000011</v>
      </c>
      <c r="I2847" s="147">
        <v>86.106066666666678</v>
      </c>
      <c r="J2847" s="147">
        <v>92.130424000000019</v>
      </c>
      <c r="K2847" s="147">
        <v>98.164183999999992</v>
      </c>
    </row>
    <row r="2848" spans="2:11" x14ac:dyDescent="0.2">
      <c r="B2848" s="21" t="str">
        <f t="shared" si="44"/>
        <v>CampbellfordWind2095RCP6.0</v>
      </c>
      <c r="C2848" t="s">
        <v>282</v>
      </c>
      <c r="D2848" t="s">
        <v>1</v>
      </c>
      <c r="E2848" s="144" t="s">
        <v>192</v>
      </c>
      <c r="F2848" s="144">
        <v>2095</v>
      </c>
      <c r="G2848" s="147">
        <v>74.338698829801189</v>
      </c>
      <c r="H2848" s="147">
        <v>80.051981999999995</v>
      </c>
      <c r="I2848" s="147">
        <v>86.065933333333334</v>
      </c>
      <c r="J2848" s="147">
        <v>92.075212000000008</v>
      </c>
      <c r="K2848" s="147">
        <v>98.092287999999996</v>
      </c>
    </row>
    <row r="2849" spans="2:11" x14ac:dyDescent="0.2">
      <c r="B2849" s="21" t="str">
        <f t="shared" si="44"/>
        <v>CampbellfordWind2100RCP6.0</v>
      </c>
      <c r="C2849" t="s">
        <v>282</v>
      </c>
      <c r="D2849" t="s">
        <v>1</v>
      </c>
      <c r="E2849" s="144" t="s">
        <v>192</v>
      </c>
      <c r="F2849" s="144">
        <v>2100</v>
      </c>
      <c r="G2849" s="147">
        <v>74.326322248349769</v>
      </c>
      <c r="H2849" s="147">
        <v>80.027987999999993</v>
      </c>
      <c r="I2849" s="147">
        <v>86.025800000000004</v>
      </c>
      <c r="J2849" s="147">
        <v>92.02000000000001</v>
      </c>
      <c r="K2849" s="147">
        <v>98.020392000000001</v>
      </c>
    </row>
    <row r="2850" spans="2:11" x14ac:dyDescent="0.2">
      <c r="B2850" s="21" t="str">
        <f t="shared" si="44"/>
        <v>CampbellfordWind2023RCP8.5</v>
      </c>
      <c r="C2850" t="s">
        <v>282</v>
      </c>
      <c r="D2850" t="s">
        <v>1</v>
      </c>
      <c r="E2850" s="144" t="s">
        <v>191</v>
      </c>
      <c r="F2850" s="144">
        <v>2023</v>
      </c>
      <c r="G2850" s="147">
        <v>74.437711481412535</v>
      </c>
      <c r="H2850" s="147">
        <v>80.211941999999993</v>
      </c>
      <c r="I2850" s="147">
        <v>86.301000000000002</v>
      </c>
      <c r="J2850" s="147">
        <v>92.369676000000013</v>
      </c>
      <c r="K2850" s="147">
        <v>98.451767999999987</v>
      </c>
    </row>
    <row r="2851" spans="2:11" x14ac:dyDescent="0.2">
      <c r="B2851" s="21" t="str">
        <f t="shared" si="44"/>
        <v>CampbellfordWind2025RCP8.5</v>
      </c>
      <c r="C2851" t="s">
        <v>282</v>
      </c>
      <c r="D2851" t="s">
        <v>1</v>
      </c>
      <c r="E2851" s="144" t="s">
        <v>191</v>
      </c>
      <c r="F2851" s="144">
        <v>2025</v>
      </c>
      <c r="G2851" s="147">
        <v>74.497119072379348</v>
      </c>
      <c r="H2851" s="147">
        <v>80.29992</v>
      </c>
      <c r="I2851" s="147">
        <v>86.421400000000006</v>
      </c>
      <c r="J2851" s="147">
        <v>92.523042666666683</v>
      </c>
      <c r="K2851" s="147">
        <v>98.634775999999988</v>
      </c>
    </row>
    <row r="2852" spans="2:11" x14ac:dyDescent="0.2">
      <c r="B2852" s="21" t="str">
        <f t="shared" si="44"/>
        <v>CampbellfordWind2030RCP8.5</v>
      </c>
      <c r="C2852" t="s">
        <v>282</v>
      </c>
      <c r="D2852" t="s">
        <v>1</v>
      </c>
      <c r="E2852" s="144" t="s">
        <v>191</v>
      </c>
      <c r="F2852" s="144">
        <v>2030</v>
      </c>
      <c r="G2852" s="147">
        <v>74.556526663346148</v>
      </c>
      <c r="H2852" s="147">
        <v>80.387897999999993</v>
      </c>
      <c r="I2852" s="147">
        <v>86.541799999999995</v>
      </c>
      <c r="J2852" s="147">
        <v>92.676409333333339</v>
      </c>
      <c r="K2852" s="147">
        <v>98.817783999999989</v>
      </c>
    </row>
    <row r="2853" spans="2:11" x14ac:dyDescent="0.2">
      <c r="B2853" s="21" t="str">
        <f t="shared" si="44"/>
        <v>CampbellfordWind2035RCP8.5</v>
      </c>
      <c r="C2853" t="s">
        <v>282</v>
      </c>
      <c r="D2853" t="s">
        <v>1</v>
      </c>
      <c r="E2853" s="144" t="s">
        <v>191</v>
      </c>
      <c r="F2853" s="144">
        <v>2035</v>
      </c>
      <c r="G2853" s="147">
        <v>74.615934254312961</v>
      </c>
      <c r="H2853" s="147">
        <v>80.475876</v>
      </c>
      <c r="I2853" s="147">
        <v>86.662199999999999</v>
      </c>
      <c r="J2853" s="147">
        <v>92.82977600000001</v>
      </c>
      <c r="K2853" s="147">
        <v>99.00079199999999</v>
      </c>
    </row>
    <row r="2854" spans="2:11" x14ac:dyDescent="0.2">
      <c r="B2854" s="21" t="str">
        <f t="shared" si="44"/>
        <v>CampbellfordWind2040RCP8.5</v>
      </c>
      <c r="C2854" t="s">
        <v>282</v>
      </c>
      <c r="D2854" t="s">
        <v>1</v>
      </c>
      <c r="E2854" s="144" t="s">
        <v>191</v>
      </c>
      <c r="F2854" s="144">
        <v>2040</v>
      </c>
      <c r="G2854" s="147">
        <v>74.576329193668428</v>
      </c>
      <c r="H2854" s="147">
        <v>80.401228000000003</v>
      </c>
      <c r="I2854" s="147">
        <v>86.550399999999996</v>
      </c>
      <c r="J2854" s="147">
        <v>92.682544000000007</v>
      </c>
      <c r="K2854" s="147">
        <v>98.817783999999989</v>
      </c>
    </row>
    <row r="2855" spans="2:11" x14ac:dyDescent="0.2">
      <c r="B2855" s="21" t="str">
        <f t="shared" si="44"/>
        <v>CampbellfordWind2045RCP8.5</v>
      </c>
      <c r="C2855" t="s">
        <v>282</v>
      </c>
      <c r="D2855" t="s">
        <v>1</v>
      </c>
      <c r="E2855" s="144" t="s">
        <v>191</v>
      </c>
      <c r="F2855" s="144">
        <v>2045</v>
      </c>
      <c r="G2855" s="147">
        <v>74.536724133023881</v>
      </c>
      <c r="H2855" s="147">
        <v>80.326580000000007</v>
      </c>
      <c r="I2855" s="147">
        <v>86.438600000000008</v>
      </c>
      <c r="J2855" s="147">
        <v>92.535312000000019</v>
      </c>
      <c r="K2855" s="147">
        <v>98.634775999999988</v>
      </c>
    </row>
    <row r="2856" spans="2:11" x14ac:dyDescent="0.2">
      <c r="B2856" s="21" t="str">
        <f t="shared" si="44"/>
        <v>CampbellfordWind2050RCP8.5</v>
      </c>
      <c r="C2856" t="s">
        <v>282</v>
      </c>
      <c r="D2856" t="s">
        <v>1</v>
      </c>
      <c r="E2856" s="144" t="s">
        <v>191</v>
      </c>
      <c r="F2856" s="144">
        <v>2050</v>
      </c>
      <c r="G2856" s="147">
        <v>74.452563379154242</v>
      </c>
      <c r="H2856" s="147">
        <v>80.201278000000016</v>
      </c>
      <c r="I2856" s="147">
        <v>86.266600000000011</v>
      </c>
      <c r="J2856" s="147">
        <v>92.320598666666683</v>
      </c>
      <c r="K2856" s="147">
        <v>98.379871999999992</v>
      </c>
    </row>
    <row r="2857" spans="2:11" x14ac:dyDescent="0.2">
      <c r="B2857" s="21" t="str">
        <f t="shared" si="44"/>
        <v>CampbellfordWind2055RCP8.5</v>
      </c>
      <c r="C2857" t="s">
        <v>282</v>
      </c>
      <c r="D2857" t="s">
        <v>1</v>
      </c>
      <c r="E2857" s="144" t="s">
        <v>191</v>
      </c>
      <c r="F2857" s="144">
        <v>2055</v>
      </c>
      <c r="G2857" s="147">
        <v>74.408007685929135</v>
      </c>
      <c r="H2857" s="147">
        <v>80.150624000000008</v>
      </c>
      <c r="I2857" s="147">
        <v>86.206400000000002</v>
      </c>
      <c r="J2857" s="147">
        <v>92.25311733333335</v>
      </c>
      <c r="K2857" s="147">
        <v>98.307975999999982</v>
      </c>
    </row>
    <row r="2858" spans="2:11" x14ac:dyDescent="0.2">
      <c r="B2858" s="21" t="str">
        <f t="shared" si="44"/>
        <v>CampbellfordWind2060RCP8.5</v>
      </c>
      <c r="C2858" t="s">
        <v>282</v>
      </c>
      <c r="D2858" t="s">
        <v>1</v>
      </c>
      <c r="E2858" s="144" t="s">
        <v>191</v>
      </c>
      <c r="F2858" s="144">
        <v>2060</v>
      </c>
      <c r="G2858" s="147">
        <v>74.351075411252609</v>
      </c>
      <c r="H2858" s="147">
        <v>80.075976000000011</v>
      </c>
      <c r="I2858" s="147">
        <v>86.106066666666678</v>
      </c>
      <c r="J2858" s="147">
        <v>92.130424000000019</v>
      </c>
      <c r="K2858" s="147">
        <v>98.164183999999992</v>
      </c>
    </row>
    <row r="2859" spans="2:11" x14ac:dyDescent="0.2">
      <c r="B2859" s="21" t="str">
        <f t="shared" si="44"/>
        <v>CampbellfordWind2065RCP8.5</v>
      </c>
      <c r="C2859" t="s">
        <v>282</v>
      </c>
      <c r="D2859" t="s">
        <v>1</v>
      </c>
      <c r="E2859" s="144" t="s">
        <v>191</v>
      </c>
      <c r="F2859" s="144">
        <v>2065</v>
      </c>
      <c r="G2859" s="147">
        <v>74.338698829801189</v>
      </c>
      <c r="H2859" s="147">
        <v>80.051981999999995</v>
      </c>
      <c r="I2859" s="147">
        <v>86.065933333333334</v>
      </c>
      <c r="J2859" s="147">
        <v>92.075212000000008</v>
      </c>
      <c r="K2859" s="147">
        <v>98.092287999999996</v>
      </c>
    </row>
    <row r="2860" spans="2:11" x14ac:dyDescent="0.2">
      <c r="B2860" s="21" t="str">
        <f t="shared" si="44"/>
        <v>CampbellfordWind2070RCP8.5</v>
      </c>
      <c r="C2860" t="s">
        <v>282</v>
      </c>
      <c r="D2860" t="s">
        <v>1</v>
      </c>
      <c r="E2860" s="144" t="s">
        <v>191</v>
      </c>
      <c r="F2860" s="144">
        <v>2070</v>
      </c>
      <c r="G2860" s="147">
        <v>74.294143136576082</v>
      </c>
      <c r="H2860" s="147">
        <v>79.985332</v>
      </c>
      <c r="I2860" s="147">
        <v>85.971333333333334</v>
      </c>
      <c r="J2860" s="147">
        <v>91.955586000000011</v>
      </c>
      <c r="K2860" s="147">
        <v>97.945228</v>
      </c>
    </row>
    <row r="2861" spans="2:11" x14ac:dyDescent="0.2">
      <c r="B2861" s="21" t="str">
        <f t="shared" si="44"/>
        <v>CampbellfordWind2075RCP8.5</v>
      </c>
      <c r="C2861" t="s">
        <v>282</v>
      </c>
      <c r="D2861" t="s">
        <v>1</v>
      </c>
      <c r="E2861" s="144" t="s">
        <v>191</v>
      </c>
      <c r="F2861" s="144">
        <v>2075</v>
      </c>
      <c r="G2861" s="147">
        <v>74.261964024802396</v>
      </c>
      <c r="H2861" s="147">
        <v>79.942675999999992</v>
      </c>
      <c r="I2861" s="147">
        <v>85.916866666666664</v>
      </c>
      <c r="J2861" s="147">
        <v>91.891172000000012</v>
      </c>
      <c r="K2861" s="147">
        <v>97.870063999999999</v>
      </c>
    </row>
    <row r="2862" spans="2:11" x14ac:dyDescent="0.2">
      <c r="B2862" s="21" t="str">
        <f t="shared" si="44"/>
        <v>CampbellfordWind2080RCP8.5</v>
      </c>
      <c r="C2862" t="s">
        <v>282</v>
      </c>
      <c r="D2862" t="s">
        <v>1</v>
      </c>
      <c r="E2862" s="144" t="s">
        <v>191</v>
      </c>
      <c r="F2862" s="144">
        <v>2080</v>
      </c>
      <c r="G2862" s="147">
        <v>74.229784913028709</v>
      </c>
      <c r="H2862" s="147">
        <v>79.900019999999998</v>
      </c>
      <c r="I2862" s="147">
        <v>85.862399999999994</v>
      </c>
      <c r="J2862" s="147">
        <v>91.826758000000012</v>
      </c>
      <c r="K2862" s="147">
        <v>97.794899999999998</v>
      </c>
    </row>
    <row r="2863" spans="2:11" x14ac:dyDescent="0.2">
      <c r="B2863" s="21" t="str">
        <f t="shared" si="44"/>
        <v>CampbellfordWind2085RCP8.5</v>
      </c>
      <c r="C2863" t="s">
        <v>282</v>
      </c>
      <c r="D2863" t="s">
        <v>1</v>
      </c>
      <c r="E2863" s="144" t="s">
        <v>191</v>
      </c>
      <c r="F2863" s="144">
        <v>2085</v>
      </c>
      <c r="G2863" s="147">
        <v>74.188942194239019</v>
      </c>
      <c r="H2863" s="147">
        <v>79.872027000000003</v>
      </c>
      <c r="I2863" s="147">
        <v>85.849500000000006</v>
      </c>
      <c r="J2863" s="147">
        <v>91.83135900000002</v>
      </c>
      <c r="K2863" s="147">
        <v>97.809606000000002</v>
      </c>
    </row>
    <row r="2864" spans="2:11" x14ac:dyDescent="0.2">
      <c r="B2864" s="21" t="str">
        <f t="shared" si="44"/>
        <v>CampbellfordWind2090RCP8.5</v>
      </c>
      <c r="C2864" t="s">
        <v>282</v>
      </c>
      <c r="D2864" t="s">
        <v>1</v>
      </c>
      <c r="E2864" s="144" t="s">
        <v>191</v>
      </c>
      <c r="F2864" s="144">
        <v>2090</v>
      </c>
      <c r="G2864" s="147">
        <v>74.148099475449342</v>
      </c>
      <c r="H2864" s="147">
        <v>79.844034000000008</v>
      </c>
      <c r="I2864" s="147">
        <v>85.836600000000004</v>
      </c>
      <c r="J2864" s="147">
        <v>91.835960000000014</v>
      </c>
      <c r="K2864" s="147">
        <v>97.824311999999992</v>
      </c>
    </row>
    <row r="2865" spans="2:11" x14ac:dyDescent="0.2">
      <c r="B2865" s="21" t="str">
        <f t="shared" si="44"/>
        <v>CampbellfordWind2095RCP8.5</v>
      </c>
      <c r="C2865" t="s">
        <v>282</v>
      </c>
      <c r="D2865" t="s">
        <v>1</v>
      </c>
      <c r="E2865" s="144" t="s">
        <v>191</v>
      </c>
      <c r="F2865" s="144">
        <v>2095</v>
      </c>
      <c r="G2865" s="147">
        <v>74.148099475449342</v>
      </c>
      <c r="H2865" s="147">
        <v>79.844034000000008</v>
      </c>
      <c r="I2865" s="147">
        <v>85.836600000000004</v>
      </c>
      <c r="J2865" s="147">
        <v>91.835960000000014</v>
      </c>
      <c r="K2865" s="147">
        <v>97.824311999999992</v>
      </c>
    </row>
    <row r="2866" spans="2:11" x14ac:dyDescent="0.2">
      <c r="B2866" s="21" t="str">
        <f t="shared" si="44"/>
        <v>CampbellfordWind2100RCP8.5</v>
      </c>
      <c r="C2866" t="s">
        <v>282</v>
      </c>
      <c r="D2866" t="s">
        <v>1</v>
      </c>
      <c r="E2866" s="144" t="s">
        <v>191</v>
      </c>
      <c r="F2866" s="144">
        <v>2100</v>
      </c>
      <c r="G2866" s="147">
        <v>74.148099475449342</v>
      </c>
      <c r="H2866" s="147">
        <v>79.844034000000008</v>
      </c>
      <c r="I2866" s="147">
        <v>85.836600000000004</v>
      </c>
      <c r="J2866" s="147">
        <v>91.835960000000014</v>
      </c>
      <c r="K2866" s="147">
        <v>97.824311999999992</v>
      </c>
    </row>
    <row r="2867" spans="2:11" x14ac:dyDescent="0.2">
      <c r="B2867" s="21" t="str">
        <f t="shared" si="44"/>
        <v>CanningtonIce Accretion2023RCP4.5</v>
      </c>
      <c r="C2867" t="s">
        <v>283</v>
      </c>
      <c r="D2867" t="s">
        <v>486</v>
      </c>
      <c r="E2867" s="144" t="s">
        <v>193</v>
      </c>
      <c r="F2867" s="144">
        <v>2023</v>
      </c>
      <c r="G2867" s="147">
        <v>17.378756743760515</v>
      </c>
      <c r="H2867" s="147">
        <v>20.770749999999996</v>
      </c>
      <c r="I2867" s="147">
        <v>25.05</v>
      </c>
      <c r="J2867" s="147">
        <v>28.334749999999993</v>
      </c>
      <c r="K2867" s="147">
        <v>31.594499999999996</v>
      </c>
    </row>
    <row r="2868" spans="2:11" x14ac:dyDescent="0.2">
      <c r="B2868" s="21" t="str">
        <f t="shared" si="44"/>
        <v>CanningtonIce Accretion2025RCP4.5</v>
      </c>
      <c r="C2868" t="s">
        <v>283</v>
      </c>
      <c r="D2868" t="s">
        <v>486</v>
      </c>
      <c r="E2868" s="144" t="s">
        <v>193</v>
      </c>
      <c r="F2868" s="144">
        <v>2025</v>
      </c>
      <c r="G2868" s="147">
        <v>17.430945202450488</v>
      </c>
      <c r="H2868" s="147">
        <v>20.846833333333329</v>
      </c>
      <c r="I2868" s="147">
        <v>25.162500000000001</v>
      </c>
      <c r="J2868" s="147">
        <v>28.471291666666659</v>
      </c>
      <c r="K2868" s="147">
        <v>31.762499999999996</v>
      </c>
    </row>
    <row r="2869" spans="2:11" x14ac:dyDescent="0.2">
      <c r="B2869" s="21" t="str">
        <f t="shared" si="44"/>
        <v>CanningtonIce Accretion2030RCP4.5</v>
      </c>
      <c r="C2869" t="s">
        <v>283</v>
      </c>
      <c r="D2869" t="s">
        <v>486</v>
      </c>
      <c r="E2869" s="144" t="s">
        <v>193</v>
      </c>
      <c r="F2869" s="144">
        <v>2030</v>
      </c>
      <c r="G2869" s="147">
        <v>17.48313366114046</v>
      </c>
      <c r="H2869" s="147">
        <v>20.922916666666662</v>
      </c>
      <c r="I2869" s="147">
        <v>25.274999999999999</v>
      </c>
      <c r="J2869" s="147">
        <v>28.607833333333328</v>
      </c>
      <c r="K2869" s="147">
        <v>31.930499999999999</v>
      </c>
    </row>
    <row r="2870" spans="2:11" x14ac:dyDescent="0.2">
      <c r="B2870" s="21" t="str">
        <f t="shared" si="44"/>
        <v>CanningtonIce Accretion2035RCP4.5</v>
      </c>
      <c r="C2870" t="s">
        <v>283</v>
      </c>
      <c r="D2870" t="s">
        <v>486</v>
      </c>
      <c r="E2870" s="144" t="s">
        <v>193</v>
      </c>
      <c r="F2870" s="144">
        <v>2035</v>
      </c>
      <c r="G2870" s="147">
        <v>17.535322119830433</v>
      </c>
      <c r="H2870" s="147">
        <v>20.998999999999995</v>
      </c>
      <c r="I2870" s="147">
        <v>25.387499999999999</v>
      </c>
      <c r="J2870" s="147">
        <v>28.744374999999994</v>
      </c>
      <c r="K2870" s="147">
        <v>32.098500000000001</v>
      </c>
    </row>
    <row r="2871" spans="2:11" x14ac:dyDescent="0.2">
      <c r="B2871" s="21" t="str">
        <f t="shared" si="44"/>
        <v>CanningtonIce Accretion2040RCP4.5</v>
      </c>
      <c r="C2871" t="s">
        <v>283</v>
      </c>
      <c r="D2871" t="s">
        <v>486</v>
      </c>
      <c r="E2871" s="144" t="s">
        <v>193</v>
      </c>
      <c r="F2871" s="144">
        <v>2040</v>
      </c>
      <c r="G2871" s="147">
        <v>17.587510578520401</v>
      </c>
      <c r="H2871" s="147">
        <v>21.075083333333332</v>
      </c>
      <c r="I2871" s="147">
        <v>25.5</v>
      </c>
      <c r="J2871" s="147">
        <v>28.880916666666661</v>
      </c>
      <c r="K2871" s="147">
        <v>32.266500000000001</v>
      </c>
    </row>
    <row r="2872" spans="2:11" x14ac:dyDescent="0.2">
      <c r="B2872" s="21" t="str">
        <f t="shared" si="44"/>
        <v>CanningtonIce Accretion2045RCP4.5</v>
      </c>
      <c r="C2872" t="s">
        <v>283</v>
      </c>
      <c r="D2872" t="s">
        <v>486</v>
      </c>
      <c r="E2872" s="144" t="s">
        <v>193</v>
      </c>
      <c r="F2872" s="144">
        <v>2045</v>
      </c>
      <c r="G2872" s="147">
        <v>17.639699037210374</v>
      </c>
      <c r="H2872" s="147">
        <v>21.151166666666665</v>
      </c>
      <c r="I2872" s="147">
        <v>25.612499999999997</v>
      </c>
      <c r="J2872" s="147">
        <v>29.01745833333333</v>
      </c>
      <c r="K2872" s="147">
        <v>32.4345</v>
      </c>
    </row>
    <row r="2873" spans="2:11" x14ac:dyDescent="0.2">
      <c r="B2873" s="21" t="str">
        <f t="shared" si="44"/>
        <v>CanningtonIce Accretion2050RCP4.5</v>
      </c>
      <c r="C2873" t="s">
        <v>283</v>
      </c>
      <c r="D2873" t="s">
        <v>486</v>
      </c>
      <c r="E2873" s="144" t="s">
        <v>193</v>
      </c>
      <c r="F2873" s="144">
        <v>2050</v>
      </c>
      <c r="G2873" s="147">
        <v>17.611865192575724</v>
      </c>
      <c r="H2873" s="147">
        <v>21.156699999999997</v>
      </c>
      <c r="I2873" s="147">
        <v>25.654999999999998</v>
      </c>
      <c r="J2873" s="147">
        <v>29.086199999999998</v>
      </c>
      <c r="K2873" s="147">
        <v>32.533200000000001</v>
      </c>
    </row>
    <row r="2874" spans="2:11" x14ac:dyDescent="0.2">
      <c r="B2874" s="21" t="str">
        <f t="shared" si="44"/>
        <v>CanningtonIce Accretion2055RCP4.5</v>
      </c>
      <c r="C2874" t="s">
        <v>283</v>
      </c>
      <c r="D2874" t="s">
        <v>486</v>
      </c>
      <c r="E2874" s="144" t="s">
        <v>193</v>
      </c>
      <c r="F2874" s="144">
        <v>2055</v>
      </c>
      <c r="G2874" s="147">
        <v>17.531842889251099</v>
      </c>
      <c r="H2874" s="147">
        <v>21.08615</v>
      </c>
      <c r="I2874" s="147">
        <v>25.584999999999997</v>
      </c>
      <c r="J2874" s="147">
        <v>29.018399999999996</v>
      </c>
      <c r="K2874" s="147">
        <v>32.463900000000002</v>
      </c>
    </row>
    <row r="2875" spans="2:11" x14ac:dyDescent="0.2">
      <c r="B2875" s="21" t="str">
        <f t="shared" si="44"/>
        <v>CanningtonIce Accretion2060RCP4.5</v>
      </c>
      <c r="C2875" t="s">
        <v>283</v>
      </c>
      <c r="D2875" t="s">
        <v>486</v>
      </c>
      <c r="E2875" s="144" t="s">
        <v>193</v>
      </c>
      <c r="F2875" s="144">
        <v>2060</v>
      </c>
      <c r="G2875" s="147">
        <v>17.451820585926477</v>
      </c>
      <c r="H2875" s="147">
        <v>21.015599999999999</v>
      </c>
      <c r="I2875" s="147">
        <v>25.514999999999997</v>
      </c>
      <c r="J2875" s="147">
        <v>28.950599999999998</v>
      </c>
      <c r="K2875" s="147">
        <v>32.394599999999997</v>
      </c>
    </row>
    <row r="2876" spans="2:11" x14ac:dyDescent="0.2">
      <c r="B2876" s="21" t="str">
        <f t="shared" si="44"/>
        <v>CanningtonIce Accretion2065RCP4.5</v>
      </c>
      <c r="C2876" t="s">
        <v>283</v>
      </c>
      <c r="D2876" t="s">
        <v>486</v>
      </c>
      <c r="E2876" s="144" t="s">
        <v>193</v>
      </c>
      <c r="F2876" s="144">
        <v>2065</v>
      </c>
      <c r="G2876" s="147">
        <v>17.371798282601851</v>
      </c>
      <c r="H2876" s="147">
        <v>20.945050000000002</v>
      </c>
      <c r="I2876" s="147">
        <v>25.444999999999997</v>
      </c>
      <c r="J2876" s="147">
        <v>28.882799999999996</v>
      </c>
      <c r="K2876" s="147">
        <v>32.325299999999999</v>
      </c>
    </row>
    <row r="2877" spans="2:11" x14ac:dyDescent="0.2">
      <c r="B2877" s="21" t="str">
        <f t="shared" si="44"/>
        <v>CanningtonIce Accretion2070RCP4.5</v>
      </c>
      <c r="C2877" t="s">
        <v>283</v>
      </c>
      <c r="D2877" t="s">
        <v>486</v>
      </c>
      <c r="E2877" s="144" t="s">
        <v>193</v>
      </c>
      <c r="F2877" s="144">
        <v>2070</v>
      </c>
      <c r="G2877" s="147">
        <v>17.291775979277229</v>
      </c>
      <c r="H2877" s="147">
        <v>20.874500000000001</v>
      </c>
      <c r="I2877" s="147">
        <v>25.374999999999996</v>
      </c>
      <c r="J2877" s="147">
        <v>28.814999999999998</v>
      </c>
      <c r="K2877" s="147">
        <v>32.256</v>
      </c>
    </row>
    <row r="2878" spans="2:11" x14ac:dyDescent="0.2">
      <c r="B2878" s="21" t="str">
        <f t="shared" si="44"/>
        <v>CanningtonIce Accretion2075RCP4.5</v>
      </c>
      <c r="C2878" t="s">
        <v>283</v>
      </c>
      <c r="D2878" t="s">
        <v>486</v>
      </c>
      <c r="E2878" s="144" t="s">
        <v>193</v>
      </c>
      <c r="F2878" s="144">
        <v>2075</v>
      </c>
      <c r="G2878" s="147">
        <v>17.274379826380574</v>
      </c>
      <c r="H2878" s="147">
        <v>20.881416666666667</v>
      </c>
      <c r="I2878" s="147">
        <v>25.416666666666664</v>
      </c>
      <c r="J2878" s="147">
        <v>28.876208333333331</v>
      </c>
      <c r="K2878" s="147">
        <v>32.340000000000003</v>
      </c>
    </row>
    <row r="2879" spans="2:11" x14ac:dyDescent="0.2">
      <c r="B2879" s="21" t="str">
        <f t="shared" si="44"/>
        <v>CanningtonIce Accretion2080RCP4.5</v>
      </c>
      <c r="C2879" t="s">
        <v>283</v>
      </c>
      <c r="D2879" t="s">
        <v>486</v>
      </c>
      <c r="E2879" s="144" t="s">
        <v>193</v>
      </c>
      <c r="F2879" s="144">
        <v>2080</v>
      </c>
      <c r="G2879" s="147">
        <v>17.256983673483916</v>
      </c>
      <c r="H2879" s="147">
        <v>20.888333333333335</v>
      </c>
      <c r="I2879" s="147">
        <v>25.458333333333329</v>
      </c>
      <c r="J2879" s="147">
        <v>28.937416666666664</v>
      </c>
      <c r="K2879" s="147">
        <v>32.423999999999999</v>
      </c>
    </row>
    <row r="2880" spans="2:11" x14ac:dyDescent="0.2">
      <c r="B2880" s="21" t="str">
        <f t="shared" si="44"/>
        <v>CanningtonIce Accretion2085RCP4.5</v>
      </c>
      <c r="C2880" t="s">
        <v>283</v>
      </c>
      <c r="D2880" t="s">
        <v>486</v>
      </c>
      <c r="E2880" s="144" t="s">
        <v>193</v>
      </c>
      <c r="F2880" s="144">
        <v>2085</v>
      </c>
      <c r="G2880" s="147">
        <v>17.239587520587257</v>
      </c>
      <c r="H2880" s="147">
        <v>20.895250000000001</v>
      </c>
      <c r="I2880" s="147">
        <v>25.499999999999996</v>
      </c>
      <c r="J2880" s="147">
        <v>28.998624999999997</v>
      </c>
      <c r="K2880" s="147">
        <v>32.507999999999996</v>
      </c>
    </row>
    <row r="2881" spans="2:11" x14ac:dyDescent="0.2">
      <c r="B2881" s="21" t="str">
        <f t="shared" si="44"/>
        <v>CanningtonIce Accretion2090RCP4.5</v>
      </c>
      <c r="C2881" t="s">
        <v>283</v>
      </c>
      <c r="D2881" t="s">
        <v>486</v>
      </c>
      <c r="E2881" s="144" t="s">
        <v>193</v>
      </c>
      <c r="F2881" s="144">
        <v>2090</v>
      </c>
      <c r="G2881" s="147">
        <v>17.222191367690602</v>
      </c>
      <c r="H2881" s="147">
        <v>20.902166666666666</v>
      </c>
      <c r="I2881" s="147">
        <v>25.541666666666664</v>
      </c>
      <c r="J2881" s="147">
        <v>29.059833333333327</v>
      </c>
      <c r="K2881" s="147">
        <v>32.591999999999999</v>
      </c>
    </row>
    <row r="2882" spans="2:11" x14ac:dyDescent="0.2">
      <c r="B2882" s="21" t="str">
        <f t="shared" si="44"/>
        <v>CanningtonIce Accretion2095RCP4.5</v>
      </c>
      <c r="C2882" t="s">
        <v>283</v>
      </c>
      <c r="D2882" t="s">
        <v>486</v>
      </c>
      <c r="E2882" s="144" t="s">
        <v>193</v>
      </c>
      <c r="F2882" s="144">
        <v>2095</v>
      </c>
      <c r="G2882" s="147">
        <v>17.204795214793947</v>
      </c>
      <c r="H2882" s="147">
        <v>20.909083333333335</v>
      </c>
      <c r="I2882" s="147">
        <v>25.583333333333329</v>
      </c>
      <c r="J2882" s="147">
        <v>29.12104166666666</v>
      </c>
      <c r="K2882" s="147">
        <v>32.676000000000002</v>
      </c>
    </row>
    <row r="2883" spans="2:11" x14ac:dyDescent="0.2">
      <c r="B2883" s="21" t="str">
        <f t="shared" si="44"/>
        <v>CanningtonIce Accretion2100RCP4.5</v>
      </c>
      <c r="C2883" t="s">
        <v>283</v>
      </c>
      <c r="D2883" t="s">
        <v>486</v>
      </c>
      <c r="E2883" s="144" t="s">
        <v>193</v>
      </c>
      <c r="F2883" s="144">
        <v>2100</v>
      </c>
      <c r="G2883" s="147">
        <v>17.187399061897288</v>
      </c>
      <c r="H2883" s="147">
        <v>20.916</v>
      </c>
      <c r="I2883" s="147">
        <v>25.624999999999996</v>
      </c>
      <c r="J2883" s="147">
        <v>29.182249999999993</v>
      </c>
      <c r="K2883" s="147">
        <v>32.76</v>
      </c>
    </row>
    <row r="2884" spans="2:11" x14ac:dyDescent="0.2">
      <c r="B2884" s="21" t="str">
        <f t="shared" si="44"/>
        <v>CanningtonIce Accretion2023RCP6.0</v>
      </c>
      <c r="C2884" t="s">
        <v>283</v>
      </c>
      <c r="D2884" t="s">
        <v>486</v>
      </c>
      <c r="E2884" s="144" t="s">
        <v>192</v>
      </c>
      <c r="F2884" s="144">
        <v>2023</v>
      </c>
      <c r="G2884" s="147">
        <v>17.378756743760515</v>
      </c>
      <c r="H2884" s="147">
        <v>20.770749999999996</v>
      </c>
      <c r="I2884" s="147">
        <v>25.05</v>
      </c>
      <c r="J2884" s="147">
        <v>28.334749999999993</v>
      </c>
      <c r="K2884" s="147">
        <v>31.594499999999996</v>
      </c>
    </row>
    <row r="2885" spans="2:11" x14ac:dyDescent="0.2">
      <c r="B2885" s="21" t="str">
        <f t="shared" si="44"/>
        <v>CanningtonIce Accretion2025RCP6.0</v>
      </c>
      <c r="C2885" t="s">
        <v>283</v>
      </c>
      <c r="D2885" t="s">
        <v>486</v>
      </c>
      <c r="E2885" s="144" t="s">
        <v>192</v>
      </c>
      <c r="F2885" s="144">
        <v>2025</v>
      </c>
      <c r="G2885" s="147">
        <v>17.430945202450488</v>
      </c>
      <c r="H2885" s="147">
        <v>20.846833333333329</v>
      </c>
      <c r="I2885" s="147">
        <v>25.162500000000001</v>
      </c>
      <c r="J2885" s="147">
        <v>28.471291666666659</v>
      </c>
      <c r="K2885" s="147">
        <v>31.762499999999996</v>
      </c>
    </row>
    <row r="2886" spans="2:11" x14ac:dyDescent="0.2">
      <c r="B2886" s="21" t="str">
        <f t="shared" si="44"/>
        <v>CanningtonIce Accretion2030RCP6.0</v>
      </c>
      <c r="C2886" t="s">
        <v>283</v>
      </c>
      <c r="D2886" t="s">
        <v>486</v>
      </c>
      <c r="E2886" s="144" t="s">
        <v>192</v>
      </c>
      <c r="F2886" s="144">
        <v>2030</v>
      </c>
      <c r="G2886" s="147">
        <v>17.48313366114046</v>
      </c>
      <c r="H2886" s="147">
        <v>20.922916666666662</v>
      </c>
      <c r="I2886" s="147">
        <v>25.274999999999999</v>
      </c>
      <c r="J2886" s="147">
        <v>28.607833333333328</v>
      </c>
      <c r="K2886" s="147">
        <v>31.930499999999999</v>
      </c>
    </row>
    <row r="2887" spans="2:11" x14ac:dyDescent="0.2">
      <c r="B2887" s="21" t="str">
        <f t="shared" si="44"/>
        <v>CanningtonIce Accretion2035RCP6.0</v>
      </c>
      <c r="C2887" t="s">
        <v>283</v>
      </c>
      <c r="D2887" t="s">
        <v>486</v>
      </c>
      <c r="E2887" s="144" t="s">
        <v>192</v>
      </c>
      <c r="F2887" s="144">
        <v>2035</v>
      </c>
      <c r="G2887" s="147">
        <v>17.535322119830433</v>
      </c>
      <c r="H2887" s="147">
        <v>20.998999999999995</v>
      </c>
      <c r="I2887" s="147">
        <v>25.387499999999999</v>
      </c>
      <c r="J2887" s="147">
        <v>28.744374999999994</v>
      </c>
      <c r="K2887" s="147">
        <v>32.098500000000001</v>
      </c>
    </row>
    <row r="2888" spans="2:11" x14ac:dyDescent="0.2">
      <c r="B2888" s="21" t="str">
        <f t="shared" si="44"/>
        <v>CanningtonIce Accretion2040RCP6.0</v>
      </c>
      <c r="C2888" t="s">
        <v>283</v>
      </c>
      <c r="D2888" t="s">
        <v>486</v>
      </c>
      <c r="E2888" s="144" t="s">
        <v>192</v>
      </c>
      <c r="F2888" s="144">
        <v>2040</v>
      </c>
      <c r="G2888" s="147">
        <v>17.587510578520401</v>
      </c>
      <c r="H2888" s="147">
        <v>21.075083333333332</v>
      </c>
      <c r="I2888" s="147">
        <v>25.5</v>
      </c>
      <c r="J2888" s="147">
        <v>28.880916666666661</v>
      </c>
      <c r="K2888" s="147">
        <v>32.266500000000001</v>
      </c>
    </row>
    <row r="2889" spans="2:11" x14ac:dyDescent="0.2">
      <c r="B2889" s="21" t="str">
        <f t="shared" si="44"/>
        <v>CanningtonIce Accretion2045RCP6.0</v>
      </c>
      <c r="C2889" t="s">
        <v>283</v>
      </c>
      <c r="D2889" t="s">
        <v>486</v>
      </c>
      <c r="E2889" s="144" t="s">
        <v>192</v>
      </c>
      <c r="F2889" s="144">
        <v>2045</v>
      </c>
      <c r="G2889" s="147">
        <v>17.639699037210374</v>
      </c>
      <c r="H2889" s="147">
        <v>21.151166666666665</v>
      </c>
      <c r="I2889" s="147">
        <v>25.612499999999997</v>
      </c>
      <c r="J2889" s="147">
        <v>29.01745833333333</v>
      </c>
      <c r="K2889" s="147">
        <v>32.4345</v>
      </c>
    </row>
    <row r="2890" spans="2:11" x14ac:dyDescent="0.2">
      <c r="B2890" s="21" t="str">
        <f t="shared" si="44"/>
        <v>CanningtonIce Accretion2050RCP6.0</v>
      </c>
      <c r="C2890" t="s">
        <v>283</v>
      </c>
      <c r="D2890" t="s">
        <v>486</v>
      </c>
      <c r="E2890" s="144" t="s">
        <v>192</v>
      </c>
      <c r="F2890" s="144">
        <v>2050</v>
      </c>
      <c r="G2890" s="147">
        <v>17.611865192575724</v>
      </c>
      <c r="H2890" s="147">
        <v>21.156699999999997</v>
      </c>
      <c r="I2890" s="147">
        <v>25.654999999999998</v>
      </c>
      <c r="J2890" s="147">
        <v>29.086199999999998</v>
      </c>
      <c r="K2890" s="147">
        <v>32.533200000000001</v>
      </c>
    </row>
    <row r="2891" spans="2:11" x14ac:dyDescent="0.2">
      <c r="B2891" s="21" t="str">
        <f t="shared" si="44"/>
        <v>CanningtonIce Accretion2055RCP6.0</v>
      </c>
      <c r="C2891" t="s">
        <v>283</v>
      </c>
      <c r="D2891" t="s">
        <v>486</v>
      </c>
      <c r="E2891" s="144" t="s">
        <v>192</v>
      </c>
      <c r="F2891" s="144">
        <v>2055</v>
      </c>
      <c r="G2891" s="147">
        <v>17.531842889251099</v>
      </c>
      <c r="H2891" s="147">
        <v>21.08615</v>
      </c>
      <c r="I2891" s="147">
        <v>25.584999999999997</v>
      </c>
      <c r="J2891" s="147">
        <v>29.018399999999996</v>
      </c>
      <c r="K2891" s="147">
        <v>32.463900000000002</v>
      </c>
    </row>
    <row r="2892" spans="2:11" x14ac:dyDescent="0.2">
      <c r="B2892" s="21" t="str">
        <f t="shared" ref="B2892:B2955" si="45">C2892&amp;D2892&amp;F2892&amp;E2892</f>
        <v>CanningtonIce Accretion2060RCP6.0</v>
      </c>
      <c r="C2892" t="s">
        <v>283</v>
      </c>
      <c r="D2892" t="s">
        <v>486</v>
      </c>
      <c r="E2892" s="144" t="s">
        <v>192</v>
      </c>
      <c r="F2892" s="144">
        <v>2060</v>
      </c>
      <c r="G2892" s="147">
        <v>17.451820585926477</v>
      </c>
      <c r="H2892" s="147">
        <v>21.015599999999999</v>
      </c>
      <c r="I2892" s="147">
        <v>25.514999999999997</v>
      </c>
      <c r="J2892" s="147">
        <v>28.950599999999998</v>
      </c>
      <c r="K2892" s="147">
        <v>32.394599999999997</v>
      </c>
    </row>
    <row r="2893" spans="2:11" x14ac:dyDescent="0.2">
      <c r="B2893" s="21" t="str">
        <f t="shared" si="45"/>
        <v>CanningtonIce Accretion2065RCP6.0</v>
      </c>
      <c r="C2893" t="s">
        <v>283</v>
      </c>
      <c r="D2893" t="s">
        <v>486</v>
      </c>
      <c r="E2893" s="144" t="s">
        <v>192</v>
      </c>
      <c r="F2893" s="144">
        <v>2065</v>
      </c>
      <c r="G2893" s="147">
        <v>17.371798282601851</v>
      </c>
      <c r="H2893" s="147">
        <v>20.945050000000002</v>
      </c>
      <c r="I2893" s="147">
        <v>25.444999999999997</v>
      </c>
      <c r="J2893" s="147">
        <v>28.882799999999996</v>
      </c>
      <c r="K2893" s="147">
        <v>32.325299999999999</v>
      </c>
    </row>
    <row r="2894" spans="2:11" x14ac:dyDescent="0.2">
      <c r="B2894" s="21" t="str">
        <f t="shared" si="45"/>
        <v>CanningtonIce Accretion2070RCP6.0</v>
      </c>
      <c r="C2894" t="s">
        <v>283</v>
      </c>
      <c r="D2894" t="s">
        <v>486</v>
      </c>
      <c r="E2894" s="144" t="s">
        <v>192</v>
      </c>
      <c r="F2894" s="144">
        <v>2070</v>
      </c>
      <c r="G2894" s="147">
        <v>17.291775979277229</v>
      </c>
      <c r="H2894" s="147">
        <v>20.874500000000001</v>
      </c>
      <c r="I2894" s="147">
        <v>25.374999999999996</v>
      </c>
      <c r="J2894" s="147">
        <v>28.814999999999998</v>
      </c>
      <c r="K2894" s="147">
        <v>32.256</v>
      </c>
    </row>
    <row r="2895" spans="2:11" x14ac:dyDescent="0.2">
      <c r="B2895" s="21" t="str">
        <f t="shared" si="45"/>
        <v>CanningtonIce Accretion2075RCP6.0</v>
      </c>
      <c r="C2895" t="s">
        <v>283</v>
      </c>
      <c r="D2895" t="s">
        <v>486</v>
      </c>
      <c r="E2895" s="144" t="s">
        <v>192</v>
      </c>
      <c r="F2895" s="144">
        <v>2075</v>
      </c>
      <c r="G2895" s="147">
        <v>17.265681749932245</v>
      </c>
      <c r="H2895" s="147">
        <v>20.884875000000001</v>
      </c>
      <c r="I2895" s="147">
        <v>25.437499999999996</v>
      </c>
      <c r="J2895" s="147">
        <v>28.906812499999997</v>
      </c>
      <c r="K2895" s="147">
        <v>32.381999999999998</v>
      </c>
    </row>
    <row r="2896" spans="2:11" x14ac:dyDescent="0.2">
      <c r="B2896" s="21" t="str">
        <f t="shared" si="45"/>
        <v>CanningtonIce Accretion2080RCP6.0</v>
      </c>
      <c r="C2896" t="s">
        <v>283</v>
      </c>
      <c r="D2896" t="s">
        <v>486</v>
      </c>
      <c r="E2896" s="144" t="s">
        <v>192</v>
      </c>
      <c r="F2896" s="144">
        <v>2080</v>
      </c>
      <c r="G2896" s="147">
        <v>17.239587520587257</v>
      </c>
      <c r="H2896" s="147">
        <v>20.895250000000001</v>
      </c>
      <c r="I2896" s="147">
        <v>25.499999999999996</v>
      </c>
      <c r="J2896" s="147">
        <v>28.998624999999997</v>
      </c>
      <c r="K2896" s="147">
        <v>32.507999999999996</v>
      </c>
    </row>
    <row r="2897" spans="2:11" x14ac:dyDescent="0.2">
      <c r="B2897" s="21" t="str">
        <f t="shared" si="45"/>
        <v>CanningtonIce Accretion2085RCP6.0</v>
      </c>
      <c r="C2897" t="s">
        <v>283</v>
      </c>
      <c r="D2897" t="s">
        <v>486</v>
      </c>
      <c r="E2897" s="144" t="s">
        <v>192</v>
      </c>
      <c r="F2897" s="144">
        <v>2085</v>
      </c>
      <c r="G2897" s="147">
        <v>17.213493291242273</v>
      </c>
      <c r="H2897" s="147">
        <v>20.905625000000001</v>
      </c>
      <c r="I2897" s="147">
        <v>25.562499999999996</v>
      </c>
      <c r="J2897" s="147">
        <v>29.090437499999993</v>
      </c>
      <c r="K2897" s="147">
        <v>32.634</v>
      </c>
    </row>
    <row r="2898" spans="2:11" x14ac:dyDescent="0.2">
      <c r="B2898" s="21" t="str">
        <f t="shared" si="45"/>
        <v>CanningtonIce Accretion2090RCP6.0</v>
      </c>
      <c r="C2898" t="s">
        <v>283</v>
      </c>
      <c r="D2898" t="s">
        <v>486</v>
      </c>
      <c r="E2898" s="144" t="s">
        <v>192</v>
      </c>
      <c r="F2898" s="144">
        <v>2090</v>
      </c>
      <c r="G2898" s="147">
        <v>16.880067027389678</v>
      </c>
      <c r="H2898" s="147">
        <v>20.577083333333334</v>
      </c>
      <c r="I2898" s="147">
        <v>25.249999999999996</v>
      </c>
      <c r="J2898" s="147">
        <v>28.786749999999994</v>
      </c>
      <c r="K2898" s="147">
        <v>32.329499999999996</v>
      </c>
    </row>
    <row r="2899" spans="2:11" x14ac:dyDescent="0.2">
      <c r="B2899" s="21" t="str">
        <f t="shared" si="45"/>
        <v>CanningtonIce Accretion2095RCP6.0</v>
      </c>
      <c r="C2899" t="s">
        <v>283</v>
      </c>
      <c r="D2899" t="s">
        <v>486</v>
      </c>
      <c r="E2899" s="144" t="s">
        <v>192</v>
      </c>
      <c r="F2899" s="144">
        <v>2095</v>
      </c>
      <c r="G2899" s="147">
        <v>16.572734992882069</v>
      </c>
      <c r="H2899" s="147">
        <v>20.238166666666665</v>
      </c>
      <c r="I2899" s="147">
        <v>24.875</v>
      </c>
      <c r="J2899" s="147">
        <v>28.391249999999996</v>
      </c>
      <c r="K2899" s="147">
        <v>31.898999999999997</v>
      </c>
    </row>
    <row r="2900" spans="2:11" x14ac:dyDescent="0.2">
      <c r="B2900" s="21" t="str">
        <f t="shared" si="45"/>
        <v>CanningtonIce Accretion2100RCP6.0</v>
      </c>
      <c r="C2900" t="s">
        <v>283</v>
      </c>
      <c r="D2900" t="s">
        <v>486</v>
      </c>
      <c r="E2900" s="144" t="s">
        <v>192</v>
      </c>
      <c r="F2900" s="144">
        <v>2100</v>
      </c>
      <c r="G2900" s="147">
        <v>16.265402958374459</v>
      </c>
      <c r="H2900" s="147">
        <v>19.899249999999999</v>
      </c>
      <c r="I2900" s="147">
        <v>24.5</v>
      </c>
      <c r="J2900" s="147">
        <v>27.995749999999997</v>
      </c>
      <c r="K2900" s="147">
        <v>31.468499999999999</v>
      </c>
    </row>
    <row r="2901" spans="2:11" x14ac:dyDescent="0.2">
      <c r="B2901" s="21" t="str">
        <f t="shared" si="45"/>
        <v>CanningtonIce Accretion2023RCP8.5</v>
      </c>
      <c r="C2901" t="s">
        <v>283</v>
      </c>
      <c r="D2901" t="s">
        <v>486</v>
      </c>
      <c r="E2901" s="144" t="s">
        <v>191</v>
      </c>
      <c r="F2901" s="144">
        <v>2023</v>
      </c>
      <c r="G2901" s="147">
        <v>17.378756743760515</v>
      </c>
      <c r="H2901" s="147">
        <v>20.770749999999996</v>
      </c>
      <c r="I2901" s="147">
        <v>25.05</v>
      </c>
      <c r="J2901" s="147">
        <v>28.334749999999993</v>
      </c>
      <c r="K2901" s="147">
        <v>31.594499999999996</v>
      </c>
    </row>
    <row r="2902" spans="2:11" x14ac:dyDescent="0.2">
      <c r="B2902" s="21" t="str">
        <f t="shared" si="45"/>
        <v>CanningtonIce Accretion2025RCP8.5</v>
      </c>
      <c r="C2902" t="s">
        <v>283</v>
      </c>
      <c r="D2902" t="s">
        <v>486</v>
      </c>
      <c r="E2902" s="144" t="s">
        <v>191</v>
      </c>
      <c r="F2902" s="144">
        <v>2025</v>
      </c>
      <c r="G2902" s="147">
        <v>17.48313366114046</v>
      </c>
      <c r="H2902" s="147">
        <v>20.922916666666662</v>
      </c>
      <c r="I2902" s="147">
        <v>25.274999999999999</v>
      </c>
      <c r="J2902" s="147">
        <v>28.607833333333328</v>
      </c>
      <c r="K2902" s="147">
        <v>31.930499999999999</v>
      </c>
    </row>
    <row r="2903" spans="2:11" x14ac:dyDescent="0.2">
      <c r="B2903" s="21" t="str">
        <f t="shared" si="45"/>
        <v>CanningtonIce Accretion2030RCP8.5</v>
      </c>
      <c r="C2903" t="s">
        <v>283</v>
      </c>
      <c r="D2903" t="s">
        <v>486</v>
      </c>
      <c r="E2903" s="144" t="s">
        <v>191</v>
      </c>
      <c r="F2903" s="144">
        <v>2030</v>
      </c>
      <c r="G2903" s="147">
        <v>17.587510578520401</v>
      </c>
      <c r="H2903" s="147">
        <v>21.075083333333332</v>
      </c>
      <c r="I2903" s="147">
        <v>25.5</v>
      </c>
      <c r="J2903" s="147">
        <v>28.880916666666661</v>
      </c>
      <c r="K2903" s="147">
        <v>32.266500000000001</v>
      </c>
    </row>
    <row r="2904" spans="2:11" x14ac:dyDescent="0.2">
      <c r="B2904" s="21" t="str">
        <f t="shared" si="45"/>
        <v>CanningtonIce Accretion2035RCP8.5</v>
      </c>
      <c r="C2904" t="s">
        <v>283</v>
      </c>
      <c r="D2904" t="s">
        <v>486</v>
      </c>
      <c r="E2904" s="144" t="s">
        <v>191</v>
      </c>
      <c r="F2904" s="144">
        <v>2035</v>
      </c>
      <c r="G2904" s="147">
        <v>17.691887495900346</v>
      </c>
      <c r="H2904" s="147">
        <v>21.227249999999998</v>
      </c>
      <c r="I2904" s="147">
        <v>25.724999999999998</v>
      </c>
      <c r="J2904" s="147">
        <v>29.153999999999996</v>
      </c>
      <c r="K2904" s="147">
        <v>32.602499999999999</v>
      </c>
    </row>
    <row r="2905" spans="2:11" x14ac:dyDescent="0.2">
      <c r="B2905" s="21" t="str">
        <f t="shared" si="45"/>
        <v>CanningtonIce Accretion2040RCP8.5</v>
      </c>
      <c r="C2905" t="s">
        <v>283</v>
      </c>
      <c r="D2905" t="s">
        <v>486</v>
      </c>
      <c r="E2905" s="144" t="s">
        <v>191</v>
      </c>
      <c r="F2905" s="144">
        <v>2040</v>
      </c>
      <c r="G2905" s="147">
        <v>17.558516990359308</v>
      </c>
      <c r="H2905" s="147">
        <v>21.109666666666666</v>
      </c>
      <c r="I2905" s="147">
        <v>25.608333333333331</v>
      </c>
      <c r="J2905" s="147">
        <v>29.040999999999997</v>
      </c>
      <c r="K2905" s="147">
        <v>32.487000000000002</v>
      </c>
    </row>
    <row r="2906" spans="2:11" x14ac:dyDescent="0.2">
      <c r="B2906" s="21" t="str">
        <f t="shared" si="45"/>
        <v>CanningtonIce Accretion2045RCP8.5</v>
      </c>
      <c r="C2906" t="s">
        <v>283</v>
      </c>
      <c r="D2906" t="s">
        <v>486</v>
      </c>
      <c r="E2906" s="144" t="s">
        <v>191</v>
      </c>
      <c r="F2906" s="144">
        <v>2045</v>
      </c>
      <c r="G2906" s="147">
        <v>17.425146484818267</v>
      </c>
      <c r="H2906" s="147">
        <v>20.992083333333333</v>
      </c>
      <c r="I2906" s="147">
        <v>25.491666666666664</v>
      </c>
      <c r="J2906" s="147">
        <v>28.927999999999997</v>
      </c>
      <c r="K2906" s="147">
        <v>32.371499999999997</v>
      </c>
    </row>
    <row r="2907" spans="2:11" x14ac:dyDescent="0.2">
      <c r="B2907" s="21" t="str">
        <f t="shared" si="45"/>
        <v>CanningtonIce Accretion2050RCP8.5</v>
      </c>
      <c r="C2907" t="s">
        <v>283</v>
      </c>
      <c r="D2907" t="s">
        <v>486</v>
      </c>
      <c r="E2907" s="144" t="s">
        <v>191</v>
      </c>
      <c r="F2907" s="144">
        <v>2050</v>
      </c>
      <c r="G2907" s="147">
        <v>17.256983673483916</v>
      </c>
      <c r="H2907" s="147">
        <v>20.888333333333335</v>
      </c>
      <c r="I2907" s="147">
        <v>25.458333333333329</v>
      </c>
      <c r="J2907" s="147">
        <v>28.937416666666664</v>
      </c>
      <c r="K2907" s="147">
        <v>32.423999999999999</v>
      </c>
    </row>
    <row r="2908" spans="2:11" x14ac:dyDescent="0.2">
      <c r="B2908" s="21" t="str">
        <f t="shared" si="45"/>
        <v>CanningtonIce Accretion2055RCP8.5</v>
      </c>
      <c r="C2908" t="s">
        <v>283</v>
      </c>
      <c r="D2908" t="s">
        <v>486</v>
      </c>
      <c r="E2908" s="144" t="s">
        <v>191</v>
      </c>
      <c r="F2908" s="144">
        <v>2055</v>
      </c>
      <c r="G2908" s="147">
        <v>17.222191367690602</v>
      </c>
      <c r="H2908" s="147">
        <v>20.902166666666666</v>
      </c>
      <c r="I2908" s="147">
        <v>25.541666666666664</v>
      </c>
      <c r="J2908" s="147">
        <v>29.059833333333327</v>
      </c>
      <c r="K2908" s="147">
        <v>32.591999999999999</v>
      </c>
    </row>
    <row r="2909" spans="2:11" x14ac:dyDescent="0.2">
      <c r="B2909" s="21" t="str">
        <f t="shared" si="45"/>
        <v>CanningtonIce Accretion2060RCP8.5</v>
      </c>
      <c r="C2909" t="s">
        <v>283</v>
      </c>
      <c r="D2909" t="s">
        <v>486</v>
      </c>
      <c r="E2909" s="144" t="s">
        <v>191</v>
      </c>
      <c r="F2909" s="144">
        <v>2060</v>
      </c>
      <c r="G2909" s="147">
        <v>16.880067027389678</v>
      </c>
      <c r="H2909" s="147">
        <v>20.577083333333334</v>
      </c>
      <c r="I2909" s="147">
        <v>25.249999999999996</v>
      </c>
      <c r="J2909" s="147">
        <v>28.786749999999994</v>
      </c>
      <c r="K2909" s="147">
        <v>32.329499999999996</v>
      </c>
    </row>
    <row r="2910" spans="2:11" x14ac:dyDescent="0.2">
      <c r="B2910" s="21" t="str">
        <f t="shared" si="45"/>
        <v>CanningtonIce Accretion2065RCP8.5</v>
      </c>
      <c r="C2910" t="s">
        <v>283</v>
      </c>
      <c r="D2910" t="s">
        <v>486</v>
      </c>
      <c r="E2910" s="144" t="s">
        <v>191</v>
      </c>
      <c r="F2910" s="144">
        <v>2065</v>
      </c>
      <c r="G2910" s="147">
        <v>16.572734992882069</v>
      </c>
      <c r="H2910" s="147">
        <v>20.238166666666665</v>
      </c>
      <c r="I2910" s="147">
        <v>24.875</v>
      </c>
      <c r="J2910" s="147">
        <v>28.391249999999996</v>
      </c>
      <c r="K2910" s="147">
        <v>31.898999999999997</v>
      </c>
    </row>
    <row r="2911" spans="2:11" x14ac:dyDescent="0.2">
      <c r="B2911" s="21" t="str">
        <f t="shared" si="45"/>
        <v>CanningtonIce Accretion2070RCP8.5</v>
      </c>
      <c r="C2911" t="s">
        <v>283</v>
      </c>
      <c r="D2911" t="s">
        <v>486</v>
      </c>
      <c r="E2911" s="144" t="s">
        <v>191</v>
      </c>
      <c r="F2911" s="144">
        <v>2070</v>
      </c>
      <c r="G2911" s="147">
        <v>15.998661947292382</v>
      </c>
      <c r="H2911" s="147">
        <v>19.622583333333331</v>
      </c>
      <c r="I2911" s="147">
        <v>24.208333333333332</v>
      </c>
      <c r="J2911" s="147">
        <v>27.684999999999995</v>
      </c>
      <c r="K2911" s="147">
        <v>31.142999999999997</v>
      </c>
    </row>
    <row r="2912" spans="2:11" x14ac:dyDescent="0.2">
      <c r="B2912" s="21" t="str">
        <f t="shared" si="45"/>
        <v>CanningtonIce Accretion2075RCP8.5</v>
      </c>
      <c r="C2912" t="s">
        <v>283</v>
      </c>
      <c r="D2912" t="s">
        <v>486</v>
      </c>
      <c r="E2912" s="144" t="s">
        <v>191</v>
      </c>
      <c r="F2912" s="144">
        <v>2075</v>
      </c>
      <c r="G2912" s="147">
        <v>15.731920936210305</v>
      </c>
      <c r="H2912" s="147">
        <v>19.345916666666668</v>
      </c>
      <c r="I2912" s="147">
        <v>23.916666666666668</v>
      </c>
      <c r="J2912" s="147">
        <v>27.374249999999996</v>
      </c>
      <c r="K2912" s="147">
        <v>30.817499999999999</v>
      </c>
    </row>
    <row r="2913" spans="2:11" x14ac:dyDescent="0.2">
      <c r="B2913" s="21" t="str">
        <f t="shared" si="45"/>
        <v>CanningtonIce Accretion2080RCP8.5</v>
      </c>
      <c r="C2913" t="s">
        <v>283</v>
      </c>
      <c r="D2913" t="s">
        <v>486</v>
      </c>
      <c r="E2913" s="144" t="s">
        <v>191</v>
      </c>
      <c r="F2913" s="144">
        <v>2080</v>
      </c>
      <c r="G2913" s="147">
        <v>15.465179925128227</v>
      </c>
      <c r="H2913" s="147">
        <v>19.06925</v>
      </c>
      <c r="I2913" s="147">
        <v>23.625</v>
      </c>
      <c r="J2913" s="147">
        <v>27.063499999999994</v>
      </c>
      <c r="K2913" s="147">
        <v>30.491999999999997</v>
      </c>
    </row>
    <row r="2914" spans="2:11" x14ac:dyDescent="0.2">
      <c r="B2914" s="21" t="str">
        <f t="shared" si="45"/>
        <v>CanningtonIce Accretion2085RCP8.5</v>
      </c>
      <c r="C2914" t="s">
        <v>283</v>
      </c>
      <c r="D2914" t="s">
        <v>486</v>
      </c>
      <c r="E2914" s="144" t="s">
        <v>191</v>
      </c>
      <c r="F2914" s="144">
        <v>2085</v>
      </c>
      <c r="G2914" s="147">
        <v>14.89110687953854</v>
      </c>
      <c r="H2914" s="147">
        <v>18.426000000000002</v>
      </c>
      <c r="I2914" s="147">
        <v>22.887499999999999</v>
      </c>
      <c r="J2914" s="147">
        <v>26.258374999999994</v>
      </c>
      <c r="K2914" s="147">
        <v>29.62575</v>
      </c>
    </row>
    <row r="2915" spans="2:11" x14ac:dyDescent="0.2">
      <c r="B2915" s="21" t="str">
        <f t="shared" si="45"/>
        <v>CanningtonIce Accretion2090RCP8.5</v>
      </c>
      <c r="C2915" t="s">
        <v>283</v>
      </c>
      <c r="D2915" t="s">
        <v>486</v>
      </c>
      <c r="E2915" s="144" t="s">
        <v>191</v>
      </c>
      <c r="F2915" s="144">
        <v>2090</v>
      </c>
      <c r="G2915" s="147">
        <v>14.317033833948853</v>
      </c>
      <c r="H2915" s="147">
        <v>17.78275</v>
      </c>
      <c r="I2915" s="147">
        <v>22.15</v>
      </c>
      <c r="J2915" s="147">
        <v>25.453249999999997</v>
      </c>
      <c r="K2915" s="147">
        <v>28.759500000000003</v>
      </c>
    </row>
    <row r="2916" spans="2:11" x14ac:dyDescent="0.2">
      <c r="B2916" s="21" t="str">
        <f t="shared" si="45"/>
        <v>CanningtonIce Accretion2095RCP8.5</v>
      </c>
      <c r="C2916" t="s">
        <v>283</v>
      </c>
      <c r="D2916" t="s">
        <v>486</v>
      </c>
      <c r="E2916" s="144" t="s">
        <v>191</v>
      </c>
      <c r="F2916" s="144">
        <v>2095</v>
      </c>
      <c r="G2916" s="147">
        <v>14.317033833948853</v>
      </c>
      <c r="H2916" s="147">
        <v>17.78275</v>
      </c>
      <c r="I2916" s="147">
        <v>22.15</v>
      </c>
      <c r="J2916" s="147">
        <v>25.453249999999997</v>
      </c>
      <c r="K2916" s="147">
        <v>28.759500000000003</v>
      </c>
    </row>
    <row r="2917" spans="2:11" x14ac:dyDescent="0.2">
      <c r="B2917" s="21" t="str">
        <f t="shared" si="45"/>
        <v>CanningtonIce Accretion2100RCP8.5</v>
      </c>
      <c r="C2917" t="s">
        <v>283</v>
      </c>
      <c r="D2917" t="s">
        <v>486</v>
      </c>
      <c r="E2917" s="144" t="s">
        <v>191</v>
      </c>
      <c r="F2917" s="144">
        <v>2100</v>
      </c>
      <c r="G2917" s="147">
        <v>14.317033833948853</v>
      </c>
      <c r="H2917" s="147">
        <v>17.78275</v>
      </c>
      <c r="I2917" s="147">
        <v>22.15</v>
      </c>
      <c r="J2917" s="147">
        <v>25.453249999999997</v>
      </c>
      <c r="K2917" s="147">
        <v>28.759500000000003</v>
      </c>
    </row>
    <row r="2918" spans="2:11" x14ac:dyDescent="0.2">
      <c r="B2918" s="21" t="str">
        <f t="shared" si="45"/>
        <v>CanningtonWind2023RCP4.5</v>
      </c>
      <c r="C2918" t="s">
        <v>283</v>
      </c>
      <c r="D2918" t="s">
        <v>1</v>
      </c>
      <c r="E2918" s="144" t="s">
        <v>193</v>
      </c>
      <c r="F2918" s="144">
        <v>2023</v>
      </c>
      <c r="G2918" s="147">
        <v>73.88041992312796</v>
      </c>
      <c r="H2918" s="147">
        <v>79.579634999999996</v>
      </c>
      <c r="I2918" s="147">
        <v>85.569499999999991</v>
      </c>
      <c r="J2918" s="147">
        <v>91.559365</v>
      </c>
      <c r="K2918" s="147">
        <v>97.558919999999986</v>
      </c>
    </row>
    <row r="2919" spans="2:11" x14ac:dyDescent="0.2">
      <c r="B2919" s="21" t="str">
        <f t="shared" si="45"/>
        <v>CanningtonWind2025RCP4.5</v>
      </c>
      <c r="C2919" t="s">
        <v>283</v>
      </c>
      <c r="D2919" t="s">
        <v>1</v>
      </c>
      <c r="E2919" s="144" t="s">
        <v>193</v>
      </c>
      <c r="F2919" s="144">
        <v>2025</v>
      </c>
      <c r="G2919" s="147">
        <v>73.913448125954716</v>
      </c>
      <c r="H2919" s="147">
        <v>79.623112499999991</v>
      </c>
      <c r="I2919" s="147">
        <v>85.62758333333332</v>
      </c>
      <c r="J2919" s="147">
        <v>91.630609166666673</v>
      </c>
      <c r="K2919" s="147">
        <v>97.641284999999982</v>
      </c>
    </row>
    <row r="2920" spans="2:11" x14ac:dyDescent="0.2">
      <c r="B2920" s="21" t="str">
        <f t="shared" si="45"/>
        <v>CanningtonWind2030RCP4.5</v>
      </c>
      <c r="C2920" t="s">
        <v>283</v>
      </c>
      <c r="D2920" t="s">
        <v>1</v>
      </c>
      <c r="E2920" s="144" t="s">
        <v>193</v>
      </c>
      <c r="F2920" s="144">
        <v>2030</v>
      </c>
      <c r="G2920" s="147">
        <v>73.946476328781458</v>
      </c>
      <c r="H2920" s="147">
        <v>79.666589999999999</v>
      </c>
      <c r="I2920" s="147">
        <v>85.685666666666663</v>
      </c>
      <c r="J2920" s="147">
        <v>91.701853333333332</v>
      </c>
      <c r="K2920" s="147">
        <v>97.723649999999992</v>
      </c>
    </row>
    <row r="2921" spans="2:11" x14ac:dyDescent="0.2">
      <c r="B2921" s="21" t="str">
        <f t="shared" si="45"/>
        <v>CanningtonWind2035RCP4.5</v>
      </c>
      <c r="C2921" t="s">
        <v>283</v>
      </c>
      <c r="D2921" t="s">
        <v>1</v>
      </c>
      <c r="E2921" s="144" t="s">
        <v>193</v>
      </c>
      <c r="F2921" s="144">
        <v>2035</v>
      </c>
      <c r="G2921" s="147">
        <v>73.979504531608214</v>
      </c>
      <c r="H2921" s="147">
        <v>79.710067499999994</v>
      </c>
      <c r="I2921" s="147">
        <v>85.743749999999991</v>
      </c>
      <c r="J2921" s="147">
        <v>91.773097500000006</v>
      </c>
      <c r="K2921" s="147">
        <v>97.806014999999988</v>
      </c>
    </row>
    <row r="2922" spans="2:11" x14ac:dyDescent="0.2">
      <c r="B2922" s="21" t="str">
        <f t="shared" si="45"/>
        <v>CanningtonWind2040RCP4.5</v>
      </c>
      <c r="C2922" t="s">
        <v>283</v>
      </c>
      <c r="D2922" t="s">
        <v>1</v>
      </c>
      <c r="E2922" s="144" t="s">
        <v>193</v>
      </c>
      <c r="F2922" s="144">
        <v>2040</v>
      </c>
      <c r="G2922" s="147">
        <v>74.01253273443497</v>
      </c>
      <c r="H2922" s="147">
        <v>79.753544999999988</v>
      </c>
      <c r="I2922" s="147">
        <v>85.80183333333332</v>
      </c>
      <c r="J2922" s="147">
        <v>91.844341666666679</v>
      </c>
      <c r="K2922" s="147">
        <v>97.888379999999984</v>
      </c>
    </row>
    <row r="2923" spans="2:11" x14ac:dyDescent="0.2">
      <c r="B2923" s="21" t="str">
        <f t="shared" si="45"/>
        <v>CanningtonWind2045RCP4.5</v>
      </c>
      <c r="C2923" t="s">
        <v>283</v>
      </c>
      <c r="D2923" t="s">
        <v>1</v>
      </c>
      <c r="E2923" s="144" t="s">
        <v>193</v>
      </c>
      <c r="F2923" s="144">
        <v>2045</v>
      </c>
      <c r="G2923" s="147">
        <v>74.045560937261712</v>
      </c>
      <c r="H2923" s="147">
        <v>79.797022499999997</v>
      </c>
      <c r="I2923" s="147">
        <v>85.859916666666663</v>
      </c>
      <c r="J2923" s="147">
        <v>91.915585833333338</v>
      </c>
      <c r="K2923" s="147">
        <v>97.970744999999994</v>
      </c>
    </row>
    <row r="2924" spans="2:11" x14ac:dyDescent="0.2">
      <c r="B2924" s="21" t="str">
        <f t="shared" si="45"/>
        <v>CanningtonWind2050RCP4.5</v>
      </c>
      <c r="C2924" t="s">
        <v>283</v>
      </c>
      <c r="D2924" t="s">
        <v>1</v>
      </c>
      <c r="E2924" s="144" t="s">
        <v>193</v>
      </c>
      <c r="F2924" s="144">
        <v>2050</v>
      </c>
      <c r="G2924" s="147">
        <v>74.144645545741966</v>
      </c>
      <c r="H2924" s="147">
        <v>79.917968999999985</v>
      </c>
      <c r="I2924" s="147">
        <v>86.008099999999999</v>
      </c>
      <c r="J2924" s="147">
        <v>92.086875000000006</v>
      </c>
      <c r="K2924" s="147">
        <v>98.165513999999988</v>
      </c>
    </row>
    <row r="2925" spans="2:11" x14ac:dyDescent="0.2">
      <c r="B2925" s="21" t="str">
        <f t="shared" si="45"/>
        <v>CanningtonWind2055RCP4.5</v>
      </c>
      <c r="C2925" t="s">
        <v>283</v>
      </c>
      <c r="D2925" t="s">
        <v>1</v>
      </c>
      <c r="E2925" s="144" t="s">
        <v>193</v>
      </c>
      <c r="F2925" s="144">
        <v>2055</v>
      </c>
      <c r="G2925" s="147">
        <v>74.210701951395478</v>
      </c>
      <c r="H2925" s="147">
        <v>79.995437999999993</v>
      </c>
      <c r="I2925" s="147">
        <v>86.098199999999991</v>
      </c>
      <c r="J2925" s="147">
        <v>92.186920000000001</v>
      </c>
      <c r="K2925" s="147">
        <v>98.277917999999985</v>
      </c>
    </row>
    <row r="2926" spans="2:11" x14ac:dyDescent="0.2">
      <c r="B2926" s="21" t="str">
        <f t="shared" si="45"/>
        <v>CanningtonWind2060RCP4.5</v>
      </c>
      <c r="C2926" t="s">
        <v>283</v>
      </c>
      <c r="D2926" t="s">
        <v>1</v>
      </c>
      <c r="E2926" s="144" t="s">
        <v>193</v>
      </c>
      <c r="F2926" s="144">
        <v>2060</v>
      </c>
      <c r="G2926" s="147">
        <v>74.276758357048976</v>
      </c>
      <c r="H2926" s="147">
        <v>80.072906999999987</v>
      </c>
      <c r="I2926" s="147">
        <v>86.188299999999998</v>
      </c>
      <c r="J2926" s="147">
        <v>92.286965000000009</v>
      </c>
      <c r="K2926" s="147">
        <v>98.390321999999998</v>
      </c>
    </row>
    <row r="2927" spans="2:11" x14ac:dyDescent="0.2">
      <c r="B2927" s="21" t="str">
        <f t="shared" si="45"/>
        <v>CanningtonWind2065RCP4.5</v>
      </c>
      <c r="C2927" t="s">
        <v>283</v>
      </c>
      <c r="D2927" t="s">
        <v>1</v>
      </c>
      <c r="E2927" s="144" t="s">
        <v>193</v>
      </c>
      <c r="F2927" s="144">
        <v>2065</v>
      </c>
      <c r="G2927" s="147">
        <v>74.342814762702488</v>
      </c>
      <c r="H2927" s="147">
        <v>80.150375999999994</v>
      </c>
      <c r="I2927" s="147">
        <v>86.278399999999991</v>
      </c>
      <c r="J2927" s="147">
        <v>92.387010000000004</v>
      </c>
      <c r="K2927" s="147">
        <v>98.502725999999996</v>
      </c>
    </row>
    <row r="2928" spans="2:11" x14ac:dyDescent="0.2">
      <c r="B2928" s="21" t="str">
        <f t="shared" si="45"/>
        <v>CanningtonWind2070RCP4.5</v>
      </c>
      <c r="C2928" t="s">
        <v>283</v>
      </c>
      <c r="D2928" t="s">
        <v>1</v>
      </c>
      <c r="E2928" s="144" t="s">
        <v>193</v>
      </c>
      <c r="F2928" s="144">
        <v>2070</v>
      </c>
      <c r="G2928" s="147">
        <v>74.408871168355986</v>
      </c>
      <c r="H2928" s="147">
        <v>80.227844999999988</v>
      </c>
      <c r="I2928" s="147">
        <v>86.368499999999997</v>
      </c>
      <c r="J2928" s="147">
        <v>92.487054999999998</v>
      </c>
      <c r="K2928" s="147">
        <v>98.615129999999994</v>
      </c>
    </row>
    <row r="2929" spans="2:11" x14ac:dyDescent="0.2">
      <c r="B2929" s="21" t="str">
        <f t="shared" si="45"/>
        <v>CanningtonWind2075RCP4.5</v>
      </c>
      <c r="C2929" t="s">
        <v>283</v>
      </c>
      <c r="D2929" t="s">
        <v>1</v>
      </c>
      <c r="E2929" s="144" t="s">
        <v>193</v>
      </c>
      <c r="F2929" s="144">
        <v>2075</v>
      </c>
      <c r="G2929" s="147">
        <v>74.481043907866294</v>
      </c>
      <c r="H2929" s="147">
        <v>80.317434999999989</v>
      </c>
      <c r="I2929" s="147">
        <v>86.478999999999999</v>
      </c>
      <c r="J2929" s="147">
        <v>92.617416666666671</v>
      </c>
      <c r="K2929" s="147">
        <v>98.763709999999989</v>
      </c>
    </row>
    <row r="2930" spans="2:11" x14ac:dyDescent="0.2">
      <c r="B2930" s="21" t="str">
        <f t="shared" si="45"/>
        <v>CanningtonWind2080RCP4.5</v>
      </c>
      <c r="C2930" t="s">
        <v>283</v>
      </c>
      <c r="D2930" t="s">
        <v>1</v>
      </c>
      <c r="E2930" s="144" t="s">
        <v>193</v>
      </c>
      <c r="F2930" s="144">
        <v>2080</v>
      </c>
      <c r="G2930" s="147">
        <v>74.553216647376601</v>
      </c>
      <c r="H2930" s="147">
        <v>80.40702499999999</v>
      </c>
      <c r="I2930" s="147">
        <v>86.589500000000001</v>
      </c>
      <c r="J2930" s="147">
        <v>92.747778333333329</v>
      </c>
      <c r="K2930" s="147">
        <v>98.912289999999985</v>
      </c>
    </row>
    <row r="2931" spans="2:11" x14ac:dyDescent="0.2">
      <c r="B2931" s="21" t="str">
        <f t="shared" si="45"/>
        <v>CanningtonWind2085RCP4.5</v>
      </c>
      <c r="C2931" t="s">
        <v>283</v>
      </c>
      <c r="D2931" t="s">
        <v>1</v>
      </c>
      <c r="E2931" s="144" t="s">
        <v>193</v>
      </c>
      <c r="F2931" s="144">
        <v>2085</v>
      </c>
      <c r="G2931" s="147">
        <v>74.625389386886908</v>
      </c>
      <c r="H2931" s="147">
        <v>80.496614999999991</v>
      </c>
      <c r="I2931" s="147">
        <v>86.7</v>
      </c>
      <c r="J2931" s="147">
        <v>92.878140000000002</v>
      </c>
      <c r="K2931" s="147">
        <v>99.060869999999994</v>
      </c>
    </row>
    <row r="2932" spans="2:11" x14ac:dyDescent="0.2">
      <c r="B2932" s="21" t="str">
        <f t="shared" si="45"/>
        <v>CanningtonWind2090RCP4.5</v>
      </c>
      <c r="C2932" t="s">
        <v>283</v>
      </c>
      <c r="D2932" t="s">
        <v>1</v>
      </c>
      <c r="E2932" s="144" t="s">
        <v>193</v>
      </c>
      <c r="F2932" s="144">
        <v>2090</v>
      </c>
      <c r="G2932" s="147">
        <v>74.697562126397216</v>
      </c>
      <c r="H2932" s="147">
        <v>80.586204999999993</v>
      </c>
      <c r="I2932" s="147">
        <v>86.810500000000005</v>
      </c>
      <c r="J2932" s="147">
        <v>93.008501666666675</v>
      </c>
      <c r="K2932" s="147">
        <v>99.20944999999999</v>
      </c>
    </row>
    <row r="2933" spans="2:11" x14ac:dyDescent="0.2">
      <c r="B2933" s="21" t="str">
        <f t="shared" si="45"/>
        <v>CanningtonWind2095RCP4.5</v>
      </c>
      <c r="C2933" t="s">
        <v>283</v>
      </c>
      <c r="D2933" t="s">
        <v>1</v>
      </c>
      <c r="E2933" s="144" t="s">
        <v>193</v>
      </c>
      <c r="F2933" s="144">
        <v>2095</v>
      </c>
      <c r="G2933" s="147">
        <v>74.769734865907523</v>
      </c>
      <c r="H2933" s="147">
        <v>80.675794999999994</v>
      </c>
      <c r="I2933" s="147">
        <v>86.921000000000006</v>
      </c>
      <c r="J2933" s="147">
        <v>93.138863333333333</v>
      </c>
      <c r="K2933" s="147">
        <v>99.358029999999985</v>
      </c>
    </row>
    <row r="2934" spans="2:11" x14ac:dyDescent="0.2">
      <c r="B2934" s="21" t="str">
        <f t="shared" si="45"/>
        <v>CanningtonWind2100RCP4.5</v>
      </c>
      <c r="C2934" t="s">
        <v>283</v>
      </c>
      <c r="D2934" t="s">
        <v>1</v>
      </c>
      <c r="E2934" s="144" t="s">
        <v>193</v>
      </c>
      <c r="F2934" s="144">
        <v>2100</v>
      </c>
      <c r="G2934" s="147">
        <v>74.84190760541783</v>
      </c>
      <c r="H2934" s="147">
        <v>80.765384999999995</v>
      </c>
      <c r="I2934" s="147">
        <v>87.031500000000008</v>
      </c>
      <c r="J2934" s="147">
        <v>93.269225000000006</v>
      </c>
      <c r="K2934" s="147">
        <v>99.506609999999981</v>
      </c>
    </row>
    <row r="2935" spans="2:11" x14ac:dyDescent="0.2">
      <c r="B2935" s="21" t="str">
        <f t="shared" si="45"/>
        <v>CanningtonWind2023RCP6.0</v>
      </c>
      <c r="C2935" t="s">
        <v>283</v>
      </c>
      <c r="D2935" t="s">
        <v>1</v>
      </c>
      <c r="E2935" s="144" t="s">
        <v>192</v>
      </c>
      <c r="F2935" s="144">
        <v>2023</v>
      </c>
      <c r="G2935" s="147">
        <v>73.88041992312796</v>
      </c>
      <c r="H2935" s="147">
        <v>79.579634999999996</v>
      </c>
      <c r="I2935" s="147">
        <v>85.569499999999991</v>
      </c>
      <c r="J2935" s="147">
        <v>91.559365</v>
      </c>
      <c r="K2935" s="147">
        <v>97.558919999999986</v>
      </c>
    </row>
    <row r="2936" spans="2:11" x14ac:dyDescent="0.2">
      <c r="B2936" s="21" t="str">
        <f t="shared" si="45"/>
        <v>CanningtonWind2025RCP6.0</v>
      </c>
      <c r="C2936" t="s">
        <v>283</v>
      </c>
      <c r="D2936" t="s">
        <v>1</v>
      </c>
      <c r="E2936" s="144" t="s">
        <v>192</v>
      </c>
      <c r="F2936" s="144">
        <v>2025</v>
      </c>
      <c r="G2936" s="147">
        <v>73.913448125954716</v>
      </c>
      <c r="H2936" s="147">
        <v>79.623112499999991</v>
      </c>
      <c r="I2936" s="147">
        <v>85.62758333333332</v>
      </c>
      <c r="J2936" s="147">
        <v>91.630609166666673</v>
      </c>
      <c r="K2936" s="147">
        <v>97.641284999999982</v>
      </c>
    </row>
    <row r="2937" spans="2:11" x14ac:dyDescent="0.2">
      <c r="B2937" s="21" t="str">
        <f t="shared" si="45"/>
        <v>CanningtonWind2030RCP6.0</v>
      </c>
      <c r="C2937" t="s">
        <v>283</v>
      </c>
      <c r="D2937" t="s">
        <v>1</v>
      </c>
      <c r="E2937" s="144" t="s">
        <v>192</v>
      </c>
      <c r="F2937" s="144">
        <v>2030</v>
      </c>
      <c r="G2937" s="147">
        <v>73.946476328781458</v>
      </c>
      <c r="H2937" s="147">
        <v>79.666589999999999</v>
      </c>
      <c r="I2937" s="147">
        <v>85.685666666666663</v>
      </c>
      <c r="J2937" s="147">
        <v>91.701853333333332</v>
      </c>
      <c r="K2937" s="147">
        <v>97.723649999999992</v>
      </c>
    </row>
    <row r="2938" spans="2:11" x14ac:dyDescent="0.2">
      <c r="B2938" s="21" t="str">
        <f t="shared" si="45"/>
        <v>CanningtonWind2035RCP6.0</v>
      </c>
      <c r="C2938" t="s">
        <v>283</v>
      </c>
      <c r="D2938" t="s">
        <v>1</v>
      </c>
      <c r="E2938" s="144" t="s">
        <v>192</v>
      </c>
      <c r="F2938" s="144">
        <v>2035</v>
      </c>
      <c r="G2938" s="147">
        <v>73.979504531608214</v>
      </c>
      <c r="H2938" s="147">
        <v>79.710067499999994</v>
      </c>
      <c r="I2938" s="147">
        <v>85.743749999999991</v>
      </c>
      <c r="J2938" s="147">
        <v>91.773097500000006</v>
      </c>
      <c r="K2938" s="147">
        <v>97.806014999999988</v>
      </c>
    </row>
    <row r="2939" spans="2:11" x14ac:dyDescent="0.2">
      <c r="B2939" s="21" t="str">
        <f t="shared" si="45"/>
        <v>CanningtonWind2040RCP6.0</v>
      </c>
      <c r="C2939" t="s">
        <v>283</v>
      </c>
      <c r="D2939" t="s">
        <v>1</v>
      </c>
      <c r="E2939" s="144" t="s">
        <v>192</v>
      </c>
      <c r="F2939" s="144">
        <v>2040</v>
      </c>
      <c r="G2939" s="147">
        <v>74.01253273443497</v>
      </c>
      <c r="H2939" s="147">
        <v>79.753544999999988</v>
      </c>
      <c r="I2939" s="147">
        <v>85.80183333333332</v>
      </c>
      <c r="J2939" s="147">
        <v>91.844341666666679</v>
      </c>
      <c r="K2939" s="147">
        <v>97.888379999999984</v>
      </c>
    </row>
    <row r="2940" spans="2:11" x14ac:dyDescent="0.2">
      <c r="B2940" s="21" t="str">
        <f t="shared" si="45"/>
        <v>CanningtonWind2045RCP6.0</v>
      </c>
      <c r="C2940" t="s">
        <v>283</v>
      </c>
      <c r="D2940" t="s">
        <v>1</v>
      </c>
      <c r="E2940" s="144" t="s">
        <v>192</v>
      </c>
      <c r="F2940" s="144">
        <v>2045</v>
      </c>
      <c r="G2940" s="147">
        <v>74.045560937261712</v>
      </c>
      <c r="H2940" s="147">
        <v>79.797022499999997</v>
      </c>
      <c r="I2940" s="147">
        <v>85.859916666666663</v>
      </c>
      <c r="J2940" s="147">
        <v>91.915585833333338</v>
      </c>
      <c r="K2940" s="147">
        <v>97.970744999999994</v>
      </c>
    </row>
    <row r="2941" spans="2:11" x14ac:dyDescent="0.2">
      <c r="B2941" s="21" t="str">
        <f t="shared" si="45"/>
        <v>CanningtonWind2050RCP6.0</v>
      </c>
      <c r="C2941" t="s">
        <v>283</v>
      </c>
      <c r="D2941" t="s">
        <v>1</v>
      </c>
      <c r="E2941" s="144" t="s">
        <v>192</v>
      </c>
      <c r="F2941" s="144">
        <v>2050</v>
      </c>
      <c r="G2941" s="147">
        <v>74.144645545741966</v>
      </c>
      <c r="H2941" s="147">
        <v>79.917968999999985</v>
      </c>
      <c r="I2941" s="147">
        <v>86.008099999999999</v>
      </c>
      <c r="J2941" s="147">
        <v>92.086875000000006</v>
      </c>
      <c r="K2941" s="147">
        <v>98.165513999999988</v>
      </c>
    </row>
    <row r="2942" spans="2:11" x14ac:dyDescent="0.2">
      <c r="B2942" s="21" t="str">
        <f t="shared" si="45"/>
        <v>CanningtonWind2055RCP6.0</v>
      </c>
      <c r="C2942" t="s">
        <v>283</v>
      </c>
      <c r="D2942" t="s">
        <v>1</v>
      </c>
      <c r="E2942" s="144" t="s">
        <v>192</v>
      </c>
      <c r="F2942" s="144">
        <v>2055</v>
      </c>
      <c r="G2942" s="147">
        <v>74.210701951395478</v>
      </c>
      <c r="H2942" s="147">
        <v>79.995437999999993</v>
      </c>
      <c r="I2942" s="147">
        <v>86.098199999999991</v>
      </c>
      <c r="J2942" s="147">
        <v>92.186920000000001</v>
      </c>
      <c r="K2942" s="147">
        <v>98.277917999999985</v>
      </c>
    </row>
    <row r="2943" spans="2:11" x14ac:dyDescent="0.2">
      <c r="B2943" s="21" t="str">
        <f t="shared" si="45"/>
        <v>CanningtonWind2060RCP6.0</v>
      </c>
      <c r="C2943" t="s">
        <v>283</v>
      </c>
      <c r="D2943" t="s">
        <v>1</v>
      </c>
      <c r="E2943" s="144" t="s">
        <v>192</v>
      </c>
      <c r="F2943" s="144">
        <v>2060</v>
      </c>
      <c r="G2943" s="147">
        <v>74.276758357048976</v>
      </c>
      <c r="H2943" s="147">
        <v>80.072906999999987</v>
      </c>
      <c r="I2943" s="147">
        <v>86.188299999999998</v>
      </c>
      <c r="J2943" s="147">
        <v>92.286965000000009</v>
      </c>
      <c r="K2943" s="147">
        <v>98.390321999999998</v>
      </c>
    </row>
    <row r="2944" spans="2:11" x14ac:dyDescent="0.2">
      <c r="B2944" s="21" t="str">
        <f t="shared" si="45"/>
        <v>CanningtonWind2065RCP6.0</v>
      </c>
      <c r="C2944" t="s">
        <v>283</v>
      </c>
      <c r="D2944" t="s">
        <v>1</v>
      </c>
      <c r="E2944" s="144" t="s">
        <v>192</v>
      </c>
      <c r="F2944" s="144">
        <v>2065</v>
      </c>
      <c r="G2944" s="147">
        <v>74.342814762702488</v>
      </c>
      <c r="H2944" s="147">
        <v>80.150375999999994</v>
      </c>
      <c r="I2944" s="147">
        <v>86.278399999999991</v>
      </c>
      <c r="J2944" s="147">
        <v>92.387010000000004</v>
      </c>
      <c r="K2944" s="147">
        <v>98.502725999999996</v>
      </c>
    </row>
    <row r="2945" spans="2:11" x14ac:dyDescent="0.2">
      <c r="B2945" s="21" t="str">
        <f t="shared" si="45"/>
        <v>CanningtonWind2070RCP6.0</v>
      </c>
      <c r="C2945" t="s">
        <v>283</v>
      </c>
      <c r="D2945" t="s">
        <v>1</v>
      </c>
      <c r="E2945" s="144" t="s">
        <v>192</v>
      </c>
      <c r="F2945" s="144">
        <v>2070</v>
      </c>
      <c r="G2945" s="147">
        <v>74.408871168355986</v>
      </c>
      <c r="H2945" s="147">
        <v>80.227844999999988</v>
      </c>
      <c r="I2945" s="147">
        <v>86.368499999999997</v>
      </c>
      <c r="J2945" s="147">
        <v>92.487054999999998</v>
      </c>
      <c r="K2945" s="147">
        <v>98.615129999999994</v>
      </c>
    </row>
    <row r="2946" spans="2:11" x14ac:dyDescent="0.2">
      <c r="B2946" s="21" t="str">
        <f t="shared" si="45"/>
        <v>CanningtonWind2075RCP6.0</v>
      </c>
      <c r="C2946" t="s">
        <v>283</v>
      </c>
      <c r="D2946" t="s">
        <v>1</v>
      </c>
      <c r="E2946" s="144" t="s">
        <v>192</v>
      </c>
      <c r="F2946" s="144">
        <v>2075</v>
      </c>
      <c r="G2946" s="147">
        <v>74.517130277621447</v>
      </c>
      <c r="H2946" s="147">
        <v>80.362229999999983</v>
      </c>
      <c r="I2946" s="147">
        <v>86.53425</v>
      </c>
      <c r="J2946" s="147">
        <v>92.6825975</v>
      </c>
      <c r="K2946" s="147">
        <v>98.837999999999994</v>
      </c>
    </row>
    <row r="2947" spans="2:11" x14ac:dyDescent="0.2">
      <c r="B2947" s="21" t="str">
        <f t="shared" si="45"/>
        <v>CanningtonWind2080RCP6.0</v>
      </c>
      <c r="C2947" t="s">
        <v>283</v>
      </c>
      <c r="D2947" t="s">
        <v>1</v>
      </c>
      <c r="E2947" s="144" t="s">
        <v>192</v>
      </c>
      <c r="F2947" s="144">
        <v>2080</v>
      </c>
      <c r="G2947" s="147">
        <v>74.625389386886908</v>
      </c>
      <c r="H2947" s="147">
        <v>80.496614999999991</v>
      </c>
      <c r="I2947" s="147">
        <v>86.7</v>
      </c>
      <c r="J2947" s="147">
        <v>92.878140000000002</v>
      </c>
      <c r="K2947" s="147">
        <v>99.060869999999994</v>
      </c>
    </row>
    <row r="2948" spans="2:11" x14ac:dyDescent="0.2">
      <c r="B2948" s="21" t="str">
        <f t="shared" si="45"/>
        <v>CanningtonWind2085RCP6.0</v>
      </c>
      <c r="C2948" t="s">
        <v>283</v>
      </c>
      <c r="D2948" t="s">
        <v>1</v>
      </c>
      <c r="E2948" s="144" t="s">
        <v>192</v>
      </c>
      <c r="F2948" s="144">
        <v>2085</v>
      </c>
      <c r="G2948" s="147">
        <v>74.733648496152369</v>
      </c>
      <c r="H2948" s="147">
        <v>80.631</v>
      </c>
      <c r="I2948" s="147">
        <v>86.865750000000006</v>
      </c>
      <c r="J2948" s="147">
        <v>93.073682500000004</v>
      </c>
      <c r="K2948" s="147">
        <v>99.28373999999998</v>
      </c>
    </row>
    <row r="2949" spans="2:11" x14ac:dyDescent="0.2">
      <c r="B2949" s="21" t="str">
        <f t="shared" si="45"/>
        <v>CanningtonWind2090RCP6.0</v>
      </c>
      <c r="C2949" t="s">
        <v>283</v>
      </c>
      <c r="D2949" t="s">
        <v>1</v>
      </c>
      <c r="E2949" s="144" t="s">
        <v>192</v>
      </c>
      <c r="F2949" s="144">
        <v>2090</v>
      </c>
      <c r="G2949" s="147">
        <v>75.07922135906189</v>
      </c>
      <c r="H2949" s="147">
        <v>81.036789999999996</v>
      </c>
      <c r="I2949" s="147">
        <v>87.348833333333332</v>
      </c>
      <c r="J2949" s="147">
        <v>93.620898333333329</v>
      </c>
      <c r="K2949" s="147">
        <v>99.897439999999975</v>
      </c>
    </row>
    <row r="2950" spans="2:11" x14ac:dyDescent="0.2">
      <c r="B2950" s="21" t="str">
        <f t="shared" si="45"/>
        <v>CanningtonWind2095RCP6.0</v>
      </c>
      <c r="C2950" t="s">
        <v>283</v>
      </c>
      <c r="D2950" t="s">
        <v>1</v>
      </c>
      <c r="E2950" s="144" t="s">
        <v>192</v>
      </c>
      <c r="F2950" s="144">
        <v>2095</v>
      </c>
      <c r="G2950" s="147">
        <v>75.316535112705964</v>
      </c>
      <c r="H2950" s="147">
        <v>81.308194999999998</v>
      </c>
      <c r="I2950" s="147">
        <v>87.666166666666669</v>
      </c>
      <c r="J2950" s="147">
        <v>93.972571666666667</v>
      </c>
      <c r="K2950" s="147">
        <v>100.28826999999998</v>
      </c>
    </row>
    <row r="2951" spans="2:11" x14ac:dyDescent="0.2">
      <c r="B2951" s="21" t="str">
        <f t="shared" si="45"/>
        <v>CanningtonWind2100RCP6.0</v>
      </c>
      <c r="C2951" t="s">
        <v>283</v>
      </c>
      <c r="D2951" t="s">
        <v>1</v>
      </c>
      <c r="E2951" s="144" t="s">
        <v>192</v>
      </c>
      <c r="F2951" s="144">
        <v>2100</v>
      </c>
      <c r="G2951" s="147">
        <v>75.553848866350023</v>
      </c>
      <c r="H2951" s="147">
        <v>81.579599999999999</v>
      </c>
      <c r="I2951" s="147">
        <v>87.983499999999992</v>
      </c>
      <c r="J2951" s="147">
        <v>94.324244999999991</v>
      </c>
      <c r="K2951" s="147">
        <v>100.67909999999998</v>
      </c>
    </row>
    <row r="2952" spans="2:11" x14ac:dyDescent="0.2">
      <c r="B2952" s="21" t="str">
        <f t="shared" si="45"/>
        <v>CanningtonWind2023RCP8.5</v>
      </c>
      <c r="C2952" t="s">
        <v>283</v>
      </c>
      <c r="D2952" t="s">
        <v>1</v>
      </c>
      <c r="E2952" s="144" t="s">
        <v>191</v>
      </c>
      <c r="F2952" s="144">
        <v>2023</v>
      </c>
      <c r="G2952" s="147">
        <v>73.88041992312796</v>
      </c>
      <c r="H2952" s="147">
        <v>79.579634999999996</v>
      </c>
      <c r="I2952" s="147">
        <v>85.569499999999991</v>
      </c>
      <c r="J2952" s="147">
        <v>91.559365</v>
      </c>
      <c r="K2952" s="147">
        <v>97.558919999999986</v>
      </c>
    </row>
    <row r="2953" spans="2:11" x14ac:dyDescent="0.2">
      <c r="B2953" s="21" t="str">
        <f t="shared" si="45"/>
        <v>CanningtonWind2025RCP8.5</v>
      </c>
      <c r="C2953" t="s">
        <v>283</v>
      </c>
      <c r="D2953" t="s">
        <v>1</v>
      </c>
      <c r="E2953" s="144" t="s">
        <v>191</v>
      </c>
      <c r="F2953" s="144">
        <v>2025</v>
      </c>
      <c r="G2953" s="147">
        <v>73.946476328781458</v>
      </c>
      <c r="H2953" s="147">
        <v>79.666589999999999</v>
      </c>
      <c r="I2953" s="147">
        <v>85.685666666666663</v>
      </c>
      <c r="J2953" s="147">
        <v>91.701853333333332</v>
      </c>
      <c r="K2953" s="147">
        <v>97.723649999999992</v>
      </c>
    </row>
    <row r="2954" spans="2:11" x14ac:dyDescent="0.2">
      <c r="B2954" s="21" t="str">
        <f t="shared" si="45"/>
        <v>CanningtonWind2030RCP8.5</v>
      </c>
      <c r="C2954" t="s">
        <v>283</v>
      </c>
      <c r="D2954" t="s">
        <v>1</v>
      </c>
      <c r="E2954" s="144" t="s">
        <v>191</v>
      </c>
      <c r="F2954" s="144">
        <v>2030</v>
      </c>
      <c r="G2954" s="147">
        <v>74.01253273443497</v>
      </c>
      <c r="H2954" s="147">
        <v>79.753544999999988</v>
      </c>
      <c r="I2954" s="147">
        <v>85.80183333333332</v>
      </c>
      <c r="J2954" s="147">
        <v>91.844341666666679</v>
      </c>
      <c r="K2954" s="147">
        <v>97.888379999999984</v>
      </c>
    </row>
    <row r="2955" spans="2:11" x14ac:dyDescent="0.2">
      <c r="B2955" s="21" t="str">
        <f t="shared" si="45"/>
        <v>CanningtonWind2035RCP8.5</v>
      </c>
      <c r="C2955" t="s">
        <v>283</v>
      </c>
      <c r="D2955" t="s">
        <v>1</v>
      </c>
      <c r="E2955" s="144" t="s">
        <v>191</v>
      </c>
      <c r="F2955" s="144">
        <v>2035</v>
      </c>
      <c r="G2955" s="147">
        <v>74.078589140088468</v>
      </c>
      <c r="H2955" s="147">
        <v>79.840499999999992</v>
      </c>
      <c r="I2955" s="147">
        <v>85.917999999999992</v>
      </c>
      <c r="J2955" s="147">
        <v>91.986830000000012</v>
      </c>
      <c r="K2955" s="147">
        <v>98.05310999999999</v>
      </c>
    </row>
    <row r="2956" spans="2:11" x14ac:dyDescent="0.2">
      <c r="B2956" s="21" t="str">
        <f t="shared" ref="B2956:B3019" si="46">C2956&amp;D2956&amp;F2956&amp;E2956</f>
        <v>CanningtonWind2040RCP8.5</v>
      </c>
      <c r="C2956" t="s">
        <v>283</v>
      </c>
      <c r="D2956" t="s">
        <v>1</v>
      </c>
      <c r="E2956" s="144" t="s">
        <v>191</v>
      </c>
      <c r="F2956" s="144">
        <v>2040</v>
      </c>
      <c r="G2956" s="147">
        <v>74.188683149510979</v>
      </c>
      <c r="H2956" s="147">
        <v>79.96961499999999</v>
      </c>
      <c r="I2956" s="147">
        <v>86.068166666666656</v>
      </c>
      <c r="J2956" s="147">
        <v>92.153571666666679</v>
      </c>
      <c r="K2956" s="147">
        <v>98.240449999999996</v>
      </c>
    </row>
    <row r="2957" spans="2:11" x14ac:dyDescent="0.2">
      <c r="B2957" s="21" t="str">
        <f t="shared" si="46"/>
        <v>CanningtonWind2045RCP8.5</v>
      </c>
      <c r="C2957" t="s">
        <v>283</v>
      </c>
      <c r="D2957" t="s">
        <v>1</v>
      </c>
      <c r="E2957" s="144" t="s">
        <v>191</v>
      </c>
      <c r="F2957" s="144">
        <v>2045</v>
      </c>
      <c r="G2957" s="147">
        <v>74.298777158933476</v>
      </c>
      <c r="H2957" s="147">
        <v>80.098729999999989</v>
      </c>
      <c r="I2957" s="147">
        <v>86.218333333333334</v>
      </c>
      <c r="J2957" s="147">
        <v>92.320313333333331</v>
      </c>
      <c r="K2957" s="147">
        <v>98.427789999999987</v>
      </c>
    </row>
    <row r="2958" spans="2:11" x14ac:dyDescent="0.2">
      <c r="B2958" s="21" t="str">
        <f t="shared" si="46"/>
        <v>CanningtonWind2050RCP8.5</v>
      </c>
      <c r="C2958" t="s">
        <v>283</v>
      </c>
      <c r="D2958" t="s">
        <v>1</v>
      </c>
      <c r="E2958" s="144" t="s">
        <v>191</v>
      </c>
      <c r="F2958" s="144">
        <v>2050</v>
      </c>
      <c r="G2958" s="147">
        <v>74.553216647376601</v>
      </c>
      <c r="H2958" s="147">
        <v>80.40702499999999</v>
      </c>
      <c r="I2958" s="147">
        <v>86.589500000000001</v>
      </c>
      <c r="J2958" s="147">
        <v>92.747778333333329</v>
      </c>
      <c r="K2958" s="147">
        <v>98.912289999999985</v>
      </c>
    </row>
    <row r="2959" spans="2:11" x14ac:dyDescent="0.2">
      <c r="B2959" s="21" t="str">
        <f t="shared" si="46"/>
        <v>CanningtonWind2055RCP8.5</v>
      </c>
      <c r="C2959" t="s">
        <v>283</v>
      </c>
      <c r="D2959" t="s">
        <v>1</v>
      </c>
      <c r="E2959" s="144" t="s">
        <v>191</v>
      </c>
      <c r="F2959" s="144">
        <v>2055</v>
      </c>
      <c r="G2959" s="147">
        <v>74.697562126397216</v>
      </c>
      <c r="H2959" s="147">
        <v>80.586204999999993</v>
      </c>
      <c r="I2959" s="147">
        <v>86.810500000000005</v>
      </c>
      <c r="J2959" s="147">
        <v>93.008501666666675</v>
      </c>
      <c r="K2959" s="147">
        <v>99.20944999999999</v>
      </c>
    </row>
    <row r="2960" spans="2:11" x14ac:dyDescent="0.2">
      <c r="B2960" s="21" t="str">
        <f t="shared" si="46"/>
        <v>CanningtonWind2060RCP8.5</v>
      </c>
      <c r="C2960" t="s">
        <v>283</v>
      </c>
      <c r="D2960" t="s">
        <v>1</v>
      </c>
      <c r="E2960" s="144" t="s">
        <v>191</v>
      </c>
      <c r="F2960" s="144">
        <v>2060</v>
      </c>
      <c r="G2960" s="147">
        <v>75.07922135906189</v>
      </c>
      <c r="H2960" s="147">
        <v>81.036789999999996</v>
      </c>
      <c r="I2960" s="147">
        <v>87.348833333333332</v>
      </c>
      <c r="J2960" s="147">
        <v>93.620898333333329</v>
      </c>
      <c r="K2960" s="147">
        <v>99.897439999999975</v>
      </c>
    </row>
    <row r="2961" spans="2:11" x14ac:dyDescent="0.2">
      <c r="B2961" s="21" t="str">
        <f t="shared" si="46"/>
        <v>CanningtonWind2065RCP8.5</v>
      </c>
      <c r="C2961" t="s">
        <v>283</v>
      </c>
      <c r="D2961" t="s">
        <v>1</v>
      </c>
      <c r="E2961" s="144" t="s">
        <v>191</v>
      </c>
      <c r="F2961" s="144">
        <v>2065</v>
      </c>
      <c r="G2961" s="147">
        <v>75.316535112705964</v>
      </c>
      <c r="H2961" s="147">
        <v>81.308194999999998</v>
      </c>
      <c r="I2961" s="147">
        <v>87.666166666666669</v>
      </c>
      <c r="J2961" s="147">
        <v>93.972571666666667</v>
      </c>
      <c r="K2961" s="147">
        <v>100.28826999999998</v>
      </c>
    </row>
    <row r="2962" spans="2:11" x14ac:dyDescent="0.2">
      <c r="B2962" s="21" t="str">
        <f t="shared" si="46"/>
        <v>CanningtonWind2070RCP8.5</v>
      </c>
      <c r="C2962" t="s">
        <v>283</v>
      </c>
      <c r="D2962" t="s">
        <v>1</v>
      </c>
      <c r="E2962" s="144" t="s">
        <v>191</v>
      </c>
      <c r="F2962" s="144">
        <v>2070</v>
      </c>
      <c r="G2962" s="147">
        <v>75.637031006802573</v>
      </c>
      <c r="H2962" s="147">
        <v>81.687635</v>
      </c>
      <c r="I2962" s="147">
        <v>88.11666666666666</v>
      </c>
      <c r="J2962" s="147">
        <v>94.481891666666655</v>
      </c>
      <c r="K2962" s="147">
        <v>100.86320999999998</v>
      </c>
    </row>
    <row r="2963" spans="2:11" x14ac:dyDescent="0.2">
      <c r="B2963" s="21" t="str">
        <f t="shared" si="46"/>
        <v>CanningtonWind2075RCP8.5</v>
      </c>
      <c r="C2963" t="s">
        <v>283</v>
      </c>
      <c r="D2963" t="s">
        <v>1</v>
      </c>
      <c r="E2963" s="144" t="s">
        <v>191</v>
      </c>
      <c r="F2963" s="144">
        <v>2075</v>
      </c>
      <c r="G2963" s="147">
        <v>75.720213147255137</v>
      </c>
      <c r="H2963" s="147">
        <v>81.795670000000001</v>
      </c>
      <c r="I2963" s="147">
        <v>88.249833333333342</v>
      </c>
      <c r="J2963" s="147">
        <v>94.639538333333334</v>
      </c>
      <c r="K2963" s="147">
        <v>101.04731999999998</v>
      </c>
    </row>
    <row r="2964" spans="2:11" x14ac:dyDescent="0.2">
      <c r="B2964" s="21" t="str">
        <f t="shared" si="46"/>
        <v>CanningtonWind2080RCP8.5</v>
      </c>
      <c r="C2964" t="s">
        <v>283</v>
      </c>
      <c r="D2964" t="s">
        <v>1</v>
      </c>
      <c r="E2964" s="144" t="s">
        <v>191</v>
      </c>
      <c r="F2964" s="144">
        <v>2080</v>
      </c>
      <c r="G2964" s="147">
        <v>75.803395287707687</v>
      </c>
      <c r="H2964" s="147">
        <v>81.903705000000002</v>
      </c>
      <c r="I2964" s="147">
        <v>88.38300000000001</v>
      </c>
      <c r="J2964" s="147">
        <v>94.797184999999999</v>
      </c>
      <c r="K2964" s="147">
        <v>101.23142999999999</v>
      </c>
    </row>
    <row r="2965" spans="2:11" x14ac:dyDescent="0.2">
      <c r="B2965" s="21" t="str">
        <f t="shared" si="46"/>
        <v>CanningtonWind2085RCP8.5</v>
      </c>
      <c r="C2965" t="s">
        <v>283</v>
      </c>
      <c r="D2965" t="s">
        <v>1</v>
      </c>
      <c r="E2965" s="144" t="s">
        <v>191</v>
      </c>
      <c r="F2965" s="144">
        <v>2085</v>
      </c>
      <c r="G2965" s="147">
        <v>75.99789470435411</v>
      </c>
      <c r="H2965" s="147">
        <v>82.176427499999988</v>
      </c>
      <c r="I2965" s="147">
        <v>88.765500000000003</v>
      </c>
      <c r="J2965" s="147">
        <v>95.265577500000006</v>
      </c>
      <c r="K2965" s="147">
        <v>101.78860499999999</v>
      </c>
    </row>
    <row r="2966" spans="2:11" x14ac:dyDescent="0.2">
      <c r="B2966" s="21" t="str">
        <f t="shared" si="46"/>
        <v>CanningtonWind2090RCP8.5</v>
      </c>
      <c r="C2966" t="s">
        <v>283</v>
      </c>
      <c r="D2966" t="s">
        <v>1</v>
      </c>
      <c r="E2966" s="144" t="s">
        <v>191</v>
      </c>
      <c r="F2966" s="144">
        <v>2090</v>
      </c>
      <c r="G2966" s="147">
        <v>76.192394121000532</v>
      </c>
      <c r="H2966" s="147">
        <v>82.449149999999989</v>
      </c>
      <c r="I2966" s="147">
        <v>89.147999999999996</v>
      </c>
      <c r="J2966" s="147">
        <v>95.733969999999999</v>
      </c>
      <c r="K2966" s="147">
        <v>102.34577999999999</v>
      </c>
    </row>
    <row r="2967" spans="2:11" x14ac:dyDescent="0.2">
      <c r="B2967" s="21" t="str">
        <f t="shared" si="46"/>
        <v>CanningtonWind2095RCP8.5</v>
      </c>
      <c r="C2967" t="s">
        <v>283</v>
      </c>
      <c r="D2967" t="s">
        <v>1</v>
      </c>
      <c r="E2967" s="144" t="s">
        <v>191</v>
      </c>
      <c r="F2967" s="144">
        <v>2095</v>
      </c>
      <c r="G2967" s="147">
        <v>76.192394121000532</v>
      </c>
      <c r="H2967" s="147">
        <v>82.449149999999989</v>
      </c>
      <c r="I2967" s="147">
        <v>89.147999999999996</v>
      </c>
      <c r="J2967" s="147">
        <v>95.733969999999999</v>
      </c>
      <c r="K2967" s="147">
        <v>102.34577999999999</v>
      </c>
    </row>
    <row r="2968" spans="2:11" x14ac:dyDescent="0.2">
      <c r="B2968" s="21" t="str">
        <f t="shared" si="46"/>
        <v>CanningtonWind2100RCP8.5</v>
      </c>
      <c r="C2968" t="s">
        <v>283</v>
      </c>
      <c r="D2968" t="s">
        <v>1</v>
      </c>
      <c r="E2968" s="144" t="s">
        <v>191</v>
      </c>
      <c r="F2968" s="144">
        <v>2100</v>
      </c>
      <c r="G2968" s="147">
        <v>76.192394121000532</v>
      </c>
      <c r="H2968" s="147">
        <v>82.449149999999989</v>
      </c>
      <c r="I2968" s="147">
        <v>89.147999999999996</v>
      </c>
      <c r="J2968" s="147">
        <v>95.733969999999999</v>
      </c>
      <c r="K2968" s="147">
        <v>102.34577999999999</v>
      </c>
    </row>
    <row r="2969" spans="2:11" x14ac:dyDescent="0.2">
      <c r="B2969" s="21" t="str">
        <f t="shared" si="46"/>
        <v>Carleton PlaceIce Accretion2023RCP4.5</v>
      </c>
      <c r="C2969" t="s">
        <v>284</v>
      </c>
      <c r="D2969" t="s">
        <v>486</v>
      </c>
      <c r="E2969" s="144" t="s">
        <v>193</v>
      </c>
      <c r="F2969" s="144">
        <v>2023</v>
      </c>
      <c r="G2969" s="147">
        <v>18.637542367362631</v>
      </c>
      <c r="H2969" s="147">
        <v>22.163489999999999</v>
      </c>
      <c r="I2969" s="147">
        <v>26.622</v>
      </c>
      <c r="J2969" s="147">
        <v>30.052349999999997</v>
      </c>
      <c r="K2969" s="147">
        <v>33.475680000000004</v>
      </c>
    </row>
    <row r="2970" spans="2:11" x14ac:dyDescent="0.2">
      <c r="B2970" s="21" t="str">
        <f t="shared" si="46"/>
        <v>Carleton PlaceIce Accretion2025RCP4.5</v>
      </c>
      <c r="C2970" t="s">
        <v>284</v>
      </c>
      <c r="D2970" t="s">
        <v>486</v>
      </c>
      <c r="E2970" s="144" t="s">
        <v>193</v>
      </c>
      <c r="F2970" s="144">
        <v>2025</v>
      </c>
      <c r="G2970" s="147">
        <v>18.631279752319834</v>
      </c>
      <c r="H2970" s="147">
        <v>22.159755000000001</v>
      </c>
      <c r="I2970" s="147">
        <v>26.6265</v>
      </c>
      <c r="J2970" s="147">
        <v>30.062519999999996</v>
      </c>
      <c r="K2970" s="147">
        <v>33.487020000000001</v>
      </c>
    </row>
    <row r="2971" spans="2:11" x14ac:dyDescent="0.2">
      <c r="B2971" s="21" t="str">
        <f t="shared" si="46"/>
        <v>Carleton PlaceIce Accretion2030RCP4.5</v>
      </c>
      <c r="C2971" t="s">
        <v>284</v>
      </c>
      <c r="D2971" t="s">
        <v>486</v>
      </c>
      <c r="E2971" s="144" t="s">
        <v>193</v>
      </c>
      <c r="F2971" s="144">
        <v>2030</v>
      </c>
      <c r="G2971" s="147">
        <v>18.625017137277037</v>
      </c>
      <c r="H2971" s="147">
        <v>22.156019999999998</v>
      </c>
      <c r="I2971" s="147">
        <v>26.631</v>
      </c>
      <c r="J2971" s="147">
        <v>30.072689999999998</v>
      </c>
      <c r="K2971" s="147">
        <v>33.498360000000005</v>
      </c>
    </row>
    <row r="2972" spans="2:11" x14ac:dyDescent="0.2">
      <c r="B2972" s="21" t="str">
        <f t="shared" si="46"/>
        <v>Carleton PlaceIce Accretion2035RCP4.5</v>
      </c>
      <c r="C2972" t="s">
        <v>284</v>
      </c>
      <c r="D2972" t="s">
        <v>486</v>
      </c>
      <c r="E2972" s="144" t="s">
        <v>193</v>
      </c>
      <c r="F2972" s="144">
        <v>2035</v>
      </c>
      <c r="G2972" s="147">
        <v>18.618754522234241</v>
      </c>
      <c r="H2972" s="147">
        <v>22.152284999999999</v>
      </c>
      <c r="I2972" s="147">
        <v>26.6355</v>
      </c>
      <c r="J2972" s="147">
        <v>30.082859999999997</v>
      </c>
      <c r="K2972" s="147">
        <v>33.509700000000002</v>
      </c>
    </row>
    <row r="2973" spans="2:11" x14ac:dyDescent="0.2">
      <c r="B2973" s="21" t="str">
        <f t="shared" si="46"/>
        <v>Carleton PlaceIce Accretion2040RCP4.5</v>
      </c>
      <c r="C2973" t="s">
        <v>284</v>
      </c>
      <c r="D2973" t="s">
        <v>486</v>
      </c>
      <c r="E2973" s="144" t="s">
        <v>193</v>
      </c>
      <c r="F2973" s="144">
        <v>2040</v>
      </c>
      <c r="G2973" s="147">
        <v>18.612491907191444</v>
      </c>
      <c r="H2973" s="147">
        <v>22.14855</v>
      </c>
      <c r="I2973" s="147">
        <v>26.64</v>
      </c>
      <c r="J2973" s="147">
        <v>30.093029999999995</v>
      </c>
      <c r="K2973" s="147">
        <v>33.521039999999999</v>
      </c>
    </row>
    <row r="2974" spans="2:11" x14ac:dyDescent="0.2">
      <c r="B2974" s="21" t="str">
        <f t="shared" si="46"/>
        <v>Carleton PlaceIce Accretion2045RCP4.5</v>
      </c>
      <c r="C2974" t="s">
        <v>284</v>
      </c>
      <c r="D2974" t="s">
        <v>486</v>
      </c>
      <c r="E2974" s="144" t="s">
        <v>193</v>
      </c>
      <c r="F2974" s="144">
        <v>2045</v>
      </c>
      <c r="G2974" s="147">
        <v>18.606229292148647</v>
      </c>
      <c r="H2974" s="147">
        <v>22.144814999999998</v>
      </c>
      <c r="I2974" s="147">
        <v>26.644500000000001</v>
      </c>
      <c r="J2974" s="147">
        <v>30.103199999999998</v>
      </c>
      <c r="K2974" s="147">
        <v>33.532380000000003</v>
      </c>
    </row>
    <row r="2975" spans="2:11" x14ac:dyDescent="0.2">
      <c r="B2975" s="21" t="str">
        <f t="shared" si="46"/>
        <v>Carleton PlaceIce Accretion2050RCP4.5</v>
      </c>
      <c r="C2975" t="s">
        <v>284</v>
      </c>
      <c r="D2975" t="s">
        <v>486</v>
      </c>
      <c r="E2975" s="144" t="s">
        <v>193</v>
      </c>
      <c r="F2975" s="144">
        <v>2050</v>
      </c>
      <c r="G2975" s="147">
        <v>18.603724246131527</v>
      </c>
      <c r="H2975" s="147">
        <v>22.163489999999999</v>
      </c>
      <c r="I2975" s="147">
        <v>26.6922</v>
      </c>
      <c r="J2975" s="147">
        <v>30.174389999999995</v>
      </c>
      <c r="K2975" s="147">
        <v>33.618563999999999</v>
      </c>
    </row>
    <row r="2976" spans="2:11" x14ac:dyDescent="0.2">
      <c r="B2976" s="21" t="str">
        <f t="shared" si="46"/>
        <v>Carleton PlaceIce Accretion2055RCP4.5</v>
      </c>
      <c r="C2976" t="s">
        <v>284</v>
      </c>
      <c r="D2976" t="s">
        <v>486</v>
      </c>
      <c r="E2976" s="144" t="s">
        <v>193</v>
      </c>
      <c r="F2976" s="144">
        <v>2055</v>
      </c>
      <c r="G2976" s="147">
        <v>18.607481815157207</v>
      </c>
      <c r="H2976" s="147">
        <v>22.1859</v>
      </c>
      <c r="I2976" s="147">
        <v>26.735399999999998</v>
      </c>
      <c r="J2976" s="147">
        <v>30.235409999999998</v>
      </c>
      <c r="K2976" s="147">
        <v>33.693407999999998</v>
      </c>
    </row>
    <row r="2977" spans="2:11" x14ac:dyDescent="0.2">
      <c r="B2977" s="21" t="str">
        <f t="shared" si="46"/>
        <v>Carleton PlaceIce Accretion2060RCP4.5</v>
      </c>
      <c r="C2977" t="s">
        <v>284</v>
      </c>
      <c r="D2977" t="s">
        <v>486</v>
      </c>
      <c r="E2977" s="144" t="s">
        <v>193</v>
      </c>
      <c r="F2977" s="144">
        <v>2060</v>
      </c>
      <c r="G2977" s="147">
        <v>18.611239384182884</v>
      </c>
      <c r="H2977" s="147">
        <v>22.208309999999997</v>
      </c>
      <c r="I2977" s="147">
        <v>26.778600000000001</v>
      </c>
      <c r="J2977" s="147">
        <v>30.296429999999997</v>
      </c>
      <c r="K2977" s="147">
        <v>33.768252000000004</v>
      </c>
    </row>
    <row r="2978" spans="2:11" x14ac:dyDescent="0.2">
      <c r="B2978" s="21" t="str">
        <f t="shared" si="46"/>
        <v>Carleton PlaceIce Accretion2065RCP4.5</v>
      </c>
      <c r="C2978" t="s">
        <v>284</v>
      </c>
      <c r="D2978" t="s">
        <v>486</v>
      </c>
      <c r="E2978" s="144" t="s">
        <v>193</v>
      </c>
      <c r="F2978" s="144">
        <v>2065</v>
      </c>
      <c r="G2978" s="147">
        <v>18.614996953208564</v>
      </c>
      <c r="H2978" s="147">
        <v>22.230719999999998</v>
      </c>
      <c r="I2978" s="147">
        <v>26.8218</v>
      </c>
      <c r="J2978" s="147">
        <v>30.35745</v>
      </c>
      <c r="K2978" s="147">
        <v>33.843096000000003</v>
      </c>
    </row>
    <row r="2979" spans="2:11" x14ac:dyDescent="0.2">
      <c r="B2979" s="21" t="str">
        <f t="shared" si="46"/>
        <v>Carleton PlaceIce Accretion2070RCP4.5</v>
      </c>
      <c r="C2979" t="s">
        <v>284</v>
      </c>
      <c r="D2979" t="s">
        <v>486</v>
      </c>
      <c r="E2979" s="144" t="s">
        <v>193</v>
      </c>
      <c r="F2979" s="144">
        <v>2070</v>
      </c>
      <c r="G2979" s="147">
        <v>18.618754522234241</v>
      </c>
      <c r="H2979" s="147">
        <v>22.253129999999999</v>
      </c>
      <c r="I2979" s="147">
        <v>26.864999999999998</v>
      </c>
      <c r="J2979" s="147">
        <v>30.418469999999999</v>
      </c>
      <c r="K2979" s="147">
        <v>33.917940000000002</v>
      </c>
    </row>
    <row r="2980" spans="2:11" x14ac:dyDescent="0.2">
      <c r="B2980" s="21" t="str">
        <f t="shared" si="46"/>
        <v>Carleton PlaceIce Accretion2075RCP4.5</v>
      </c>
      <c r="C2980" t="s">
        <v>284</v>
      </c>
      <c r="D2980" t="s">
        <v>486</v>
      </c>
      <c r="E2980" s="144" t="s">
        <v>193</v>
      </c>
      <c r="F2980" s="144">
        <v>2075</v>
      </c>
      <c r="G2980" s="147">
        <v>18.703299825311994</v>
      </c>
      <c r="H2980" s="147">
        <v>22.376384999999999</v>
      </c>
      <c r="I2980" s="147">
        <v>27.035999999999998</v>
      </c>
      <c r="J2980" s="147">
        <v>30.621869999999998</v>
      </c>
      <c r="K2980" s="147">
        <v>34.161750000000005</v>
      </c>
    </row>
    <row r="2981" spans="2:11" x14ac:dyDescent="0.2">
      <c r="B2981" s="21" t="str">
        <f t="shared" si="46"/>
        <v>Carleton PlaceIce Accretion2080RCP4.5</v>
      </c>
      <c r="C2981" t="s">
        <v>284</v>
      </c>
      <c r="D2981" t="s">
        <v>486</v>
      </c>
      <c r="E2981" s="144" t="s">
        <v>193</v>
      </c>
      <c r="F2981" s="144">
        <v>2080</v>
      </c>
      <c r="G2981" s="147">
        <v>18.787845128389748</v>
      </c>
      <c r="H2981" s="147">
        <v>22.499639999999999</v>
      </c>
      <c r="I2981" s="147">
        <v>27.206999999999997</v>
      </c>
      <c r="J2981" s="147">
        <v>30.82527</v>
      </c>
      <c r="K2981" s="147">
        <v>34.405560000000001</v>
      </c>
    </row>
    <row r="2982" spans="2:11" x14ac:dyDescent="0.2">
      <c r="B2982" s="21" t="str">
        <f t="shared" si="46"/>
        <v>Carleton PlaceIce Accretion2085RCP4.5</v>
      </c>
      <c r="C2982" t="s">
        <v>284</v>
      </c>
      <c r="D2982" t="s">
        <v>486</v>
      </c>
      <c r="E2982" s="144" t="s">
        <v>193</v>
      </c>
      <c r="F2982" s="144">
        <v>2085</v>
      </c>
      <c r="G2982" s="147">
        <v>18.872390431467501</v>
      </c>
      <c r="H2982" s="147">
        <v>22.622895</v>
      </c>
      <c r="I2982" s="147">
        <v>27.378</v>
      </c>
      <c r="J2982" s="147">
        <v>31.028669999999998</v>
      </c>
      <c r="K2982" s="147">
        <v>34.649370000000005</v>
      </c>
    </row>
    <row r="2983" spans="2:11" x14ac:dyDescent="0.2">
      <c r="B2983" s="21" t="str">
        <f t="shared" si="46"/>
        <v>Carleton PlaceIce Accretion2090RCP4.5</v>
      </c>
      <c r="C2983" t="s">
        <v>284</v>
      </c>
      <c r="D2983" t="s">
        <v>486</v>
      </c>
      <c r="E2983" s="144" t="s">
        <v>193</v>
      </c>
      <c r="F2983" s="144">
        <v>2090</v>
      </c>
      <c r="G2983" s="147">
        <v>18.956935734545258</v>
      </c>
      <c r="H2983" s="147">
        <v>22.74615</v>
      </c>
      <c r="I2983" s="147">
        <v>27.548999999999999</v>
      </c>
      <c r="J2983" s="147">
        <v>31.232069999999997</v>
      </c>
      <c r="K2983" s="147">
        <v>34.893180000000008</v>
      </c>
    </row>
    <row r="2984" spans="2:11" x14ac:dyDescent="0.2">
      <c r="B2984" s="21" t="str">
        <f t="shared" si="46"/>
        <v>Carleton PlaceIce Accretion2095RCP4.5</v>
      </c>
      <c r="C2984" t="s">
        <v>284</v>
      </c>
      <c r="D2984" t="s">
        <v>486</v>
      </c>
      <c r="E2984" s="144" t="s">
        <v>193</v>
      </c>
      <c r="F2984" s="144">
        <v>2095</v>
      </c>
      <c r="G2984" s="147">
        <v>19.041481037623011</v>
      </c>
      <c r="H2984" s="147">
        <v>22.869405</v>
      </c>
      <c r="I2984" s="147">
        <v>27.72</v>
      </c>
      <c r="J2984" s="147">
        <v>31.435469999999999</v>
      </c>
      <c r="K2984" s="147">
        <v>35.136990000000004</v>
      </c>
    </row>
    <row r="2985" spans="2:11" x14ac:dyDescent="0.2">
      <c r="B2985" s="21" t="str">
        <f t="shared" si="46"/>
        <v>Carleton PlaceIce Accretion2100RCP4.5</v>
      </c>
      <c r="C2985" t="s">
        <v>284</v>
      </c>
      <c r="D2985" t="s">
        <v>486</v>
      </c>
      <c r="E2985" s="144" t="s">
        <v>193</v>
      </c>
      <c r="F2985" s="144">
        <v>2100</v>
      </c>
      <c r="G2985" s="147">
        <v>19.126026340700765</v>
      </c>
      <c r="H2985" s="147">
        <v>22.992660000000001</v>
      </c>
      <c r="I2985" s="147">
        <v>27.890999999999998</v>
      </c>
      <c r="J2985" s="147">
        <v>31.638869999999997</v>
      </c>
      <c r="K2985" s="147">
        <v>35.380800000000008</v>
      </c>
    </row>
    <row r="2986" spans="2:11" x14ac:dyDescent="0.2">
      <c r="B2986" s="21" t="str">
        <f t="shared" si="46"/>
        <v>Carleton PlaceIce Accretion2023RCP6.0</v>
      </c>
      <c r="C2986" t="s">
        <v>284</v>
      </c>
      <c r="D2986" t="s">
        <v>486</v>
      </c>
      <c r="E2986" s="144" t="s">
        <v>192</v>
      </c>
      <c r="F2986" s="144">
        <v>2023</v>
      </c>
      <c r="G2986" s="147">
        <v>18.637542367362631</v>
      </c>
      <c r="H2986" s="147">
        <v>22.163489999999999</v>
      </c>
      <c r="I2986" s="147">
        <v>26.622</v>
      </c>
      <c r="J2986" s="147">
        <v>30.052349999999997</v>
      </c>
      <c r="K2986" s="147">
        <v>33.475680000000004</v>
      </c>
    </row>
    <row r="2987" spans="2:11" x14ac:dyDescent="0.2">
      <c r="B2987" s="21" t="str">
        <f t="shared" si="46"/>
        <v>Carleton PlaceIce Accretion2025RCP6.0</v>
      </c>
      <c r="C2987" t="s">
        <v>284</v>
      </c>
      <c r="D2987" t="s">
        <v>486</v>
      </c>
      <c r="E2987" s="144" t="s">
        <v>192</v>
      </c>
      <c r="F2987" s="144">
        <v>2025</v>
      </c>
      <c r="G2987" s="147">
        <v>18.631279752319834</v>
      </c>
      <c r="H2987" s="147">
        <v>22.159755000000001</v>
      </c>
      <c r="I2987" s="147">
        <v>26.6265</v>
      </c>
      <c r="J2987" s="147">
        <v>30.062519999999996</v>
      </c>
      <c r="K2987" s="147">
        <v>33.487020000000001</v>
      </c>
    </row>
    <row r="2988" spans="2:11" x14ac:dyDescent="0.2">
      <c r="B2988" s="21" t="str">
        <f t="shared" si="46"/>
        <v>Carleton PlaceIce Accretion2030RCP6.0</v>
      </c>
      <c r="C2988" t="s">
        <v>284</v>
      </c>
      <c r="D2988" t="s">
        <v>486</v>
      </c>
      <c r="E2988" s="144" t="s">
        <v>192</v>
      </c>
      <c r="F2988" s="144">
        <v>2030</v>
      </c>
      <c r="G2988" s="147">
        <v>18.625017137277037</v>
      </c>
      <c r="H2988" s="147">
        <v>22.156019999999998</v>
      </c>
      <c r="I2988" s="147">
        <v>26.631</v>
      </c>
      <c r="J2988" s="147">
        <v>30.072689999999998</v>
      </c>
      <c r="K2988" s="147">
        <v>33.498360000000005</v>
      </c>
    </row>
    <row r="2989" spans="2:11" x14ac:dyDescent="0.2">
      <c r="B2989" s="21" t="str">
        <f t="shared" si="46"/>
        <v>Carleton PlaceIce Accretion2035RCP6.0</v>
      </c>
      <c r="C2989" t="s">
        <v>284</v>
      </c>
      <c r="D2989" t="s">
        <v>486</v>
      </c>
      <c r="E2989" s="144" t="s">
        <v>192</v>
      </c>
      <c r="F2989" s="144">
        <v>2035</v>
      </c>
      <c r="G2989" s="147">
        <v>18.618754522234241</v>
      </c>
      <c r="H2989" s="147">
        <v>22.152284999999999</v>
      </c>
      <c r="I2989" s="147">
        <v>26.6355</v>
      </c>
      <c r="J2989" s="147">
        <v>30.082859999999997</v>
      </c>
      <c r="K2989" s="147">
        <v>33.509700000000002</v>
      </c>
    </row>
    <row r="2990" spans="2:11" x14ac:dyDescent="0.2">
      <c r="B2990" s="21" t="str">
        <f t="shared" si="46"/>
        <v>Carleton PlaceIce Accretion2040RCP6.0</v>
      </c>
      <c r="C2990" t="s">
        <v>284</v>
      </c>
      <c r="D2990" t="s">
        <v>486</v>
      </c>
      <c r="E2990" s="144" t="s">
        <v>192</v>
      </c>
      <c r="F2990" s="144">
        <v>2040</v>
      </c>
      <c r="G2990" s="147">
        <v>18.612491907191444</v>
      </c>
      <c r="H2990" s="147">
        <v>22.14855</v>
      </c>
      <c r="I2990" s="147">
        <v>26.64</v>
      </c>
      <c r="J2990" s="147">
        <v>30.093029999999995</v>
      </c>
      <c r="K2990" s="147">
        <v>33.521039999999999</v>
      </c>
    </row>
    <row r="2991" spans="2:11" x14ac:dyDescent="0.2">
      <c r="B2991" s="21" t="str">
        <f t="shared" si="46"/>
        <v>Carleton PlaceIce Accretion2045RCP6.0</v>
      </c>
      <c r="C2991" t="s">
        <v>284</v>
      </c>
      <c r="D2991" t="s">
        <v>486</v>
      </c>
      <c r="E2991" s="144" t="s">
        <v>192</v>
      </c>
      <c r="F2991" s="144">
        <v>2045</v>
      </c>
      <c r="G2991" s="147">
        <v>18.606229292148647</v>
      </c>
      <c r="H2991" s="147">
        <v>22.144814999999998</v>
      </c>
      <c r="I2991" s="147">
        <v>26.644500000000001</v>
      </c>
      <c r="J2991" s="147">
        <v>30.103199999999998</v>
      </c>
      <c r="K2991" s="147">
        <v>33.532380000000003</v>
      </c>
    </row>
    <row r="2992" spans="2:11" x14ac:dyDescent="0.2">
      <c r="B2992" s="21" t="str">
        <f t="shared" si="46"/>
        <v>Carleton PlaceIce Accretion2050RCP6.0</v>
      </c>
      <c r="C2992" t="s">
        <v>284</v>
      </c>
      <c r="D2992" t="s">
        <v>486</v>
      </c>
      <c r="E2992" s="144" t="s">
        <v>192</v>
      </c>
      <c r="F2992" s="144">
        <v>2050</v>
      </c>
      <c r="G2992" s="147">
        <v>18.603724246131527</v>
      </c>
      <c r="H2992" s="147">
        <v>22.163489999999999</v>
      </c>
      <c r="I2992" s="147">
        <v>26.6922</v>
      </c>
      <c r="J2992" s="147">
        <v>30.174389999999995</v>
      </c>
      <c r="K2992" s="147">
        <v>33.618563999999999</v>
      </c>
    </row>
    <row r="2993" spans="2:11" x14ac:dyDescent="0.2">
      <c r="B2993" s="21" t="str">
        <f t="shared" si="46"/>
        <v>Carleton PlaceIce Accretion2055RCP6.0</v>
      </c>
      <c r="C2993" t="s">
        <v>284</v>
      </c>
      <c r="D2993" t="s">
        <v>486</v>
      </c>
      <c r="E2993" s="144" t="s">
        <v>192</v>
      </c>
      <c r="F2993" s="144">
        <v>2055</v>
      </c>
      <c r="G2993" s="147">
        <v>18.607481815157207</v>
      </c>
      <c r="H2993" s="147">
        <v>22.1859</v>
      </c>
      <c r="I2993" s="147">
        <v>26.735399999999998</v>
      </c>
      <c r="J2993" s="147">
        <v>30.235409999999998</v>
      </c>
      <c r="K2993" s="147">
        <v>33.693407999999998</v>
      </c>
    </row>
    <row r="2994" spans="2:11" x14ac:dyDescent="0.2">
      <c r="B2994" s="21" t="str">
        <f t="shared" si="46"/>
        <v>Carleton PlaceIce Accretion2060RCP6.0</v>
      </c>
      <c r="C2994" t="s">
        <v>284</v>
      </c>
      <c r="D2994" t="s">
        <v>486</v>
      </c>
      <c r="E2994" s="144" t="s">
        <v>192</v>
      </c>
      <c r="F2994" s="144">
        <v>2060</v>
      </c>
      <c r="G2994" s="147">
        <v>18.611239384182884</v>
      </c>
      <c r="H2994" s="147">
        <v>22.208309999999997</v>
      </c>
      <c r="I2994" s="147">
        <v>26.778600000000001</v>
      </c>
      <c r="J2994" s="147">
        <v>30.296429999999997</v>
      </c>
      <c r="K2994" s="147">
        <v>33.768252000000004</v>
      </c>
    </row>
    <row r="2995" spans="2:11" x14ac:dyDescent="0.2">
      <c r="B2995" s="21" t="str">
        <f t="shared" si="46"/>
        <v>Carleton PlaceIce Accretion2065RCP6.0</v>
      </c>
      <c r="C2995" t="s">
        <v>284</v>
      </c>
      <c r="D2995" t="s">
        <v>486</v>
      </c>
      <c r="E2995" s="144" t="s">
        <v>192</v>
      </c>
      <c r="F2995" s="144">
        <v>2065</v>
      </c>
      <c r="G2995" s="147">
        <v>18.614996953208564</v>
      </c>
      <c r="H2995" s="147">
        <v>22.230719999999998</v>
      </c>
      <c r="I2995" s="147">
        <v>26.8218</v>
      </c>
      <c r="J2995" s="147">
        <v>30.35745</v>
      </c>
      <c r="K2995" s="147">
        <v>33.843096000000003</v>
      </c>
    </row>
    <row r="2996" spans="2:11" x14ac:dyDescent="0.2">
      <c r="B2996" s="21" t="str">
        <f t="shared" si="46"/>
        <v>Carleton PlaceIce Accretion2070RCP6.0</v>
      </c>
      <c r="C2996" t="s">
        <v>284</v>
      </c>
      <c r="D2996" t="s">
        <v>486</v>
      </c>
      <c r="E2996" s="144" t="s">
        <v>192</v>
      </c>
      <c r="F2996" s="144">
        <v>2070</v>
      </c>
      <c r="G2996" s="147">
        <v>18.618754522234241</v>
      </c>
      <c r="H2996" s="147">
        <v>22.253129999999999</v>
      </c>
      <c r="I2996" s="147">
        <v>26.864999999999998</v>
      </c>
      <c r="J2996" s="147">
        <v>30.418469999999999</v>
      </c>
      <c r="K2996" s="147">
        <v>33.917940000000002</v>
      </c>
    </row>
    <row r="2997" spans="2:11" x14ac:dyDescent="0.2">
      <c r="B2997" s="21" t="str">
        <f t="shared" si="46"/>
        <v>Carleton PlaceIce Accretion2075RCP6.0</v>
      </c>
      <c r="C2997" t="s">
        <v>284</v>
      </c>
      <c r="D2997" t="s">
        <v>486</v>
      </c>
      <c r="E2997" s="144" t="s">
        <v>192</v>
      </c>
      <c r="F2997" s="144">
        <v>2075</v>
      </c>
      <c r="G2997" s="147">
        <v>18.745572476850871</v>
      </c>
      <c r="H2997" s="147">
        <v>22.438012499999999</v>
      </c>
      <c r="I2997" s="147">
        <v>27.121499999999997</v>
      </c>
      <c r="J2997" s="147">
        <v>30.723569999999999</v>
      </c>
      <c r="K2997" s="147">
        <v>34.283655000000003</v>
      </c>
    </row>
    <row r="2998" spans="2:11" x14ac:dyDescent="0.2">
      <c r="B2998" s="21" t="str">
        <f t="shared" si="46"/>
        <v>Carleton PlaceIce Accretion2080RCP6.0</v>
      </c>
      <c r="C2998" t="s">
        <v>284</v>
      </c>
      <c r="D2998" t="s">
        <v>486</v>
      </c>
      <c r="E2998" s="144" t="s">
        <v>192</v>
      </c>
      <c r="F2998" s="144">
        <v>2080</v>
      </c>
      <c r="G2998" s="147">
        <v>18.872390431467501</v>
      </c>
      <c r="H2998" s="147">
        <v>22.622895</v>
      </c>
      <c r="I2998" s="147">
        <v>27.378</v>
      </c>
      <c r="J2998" s="147">
        <v>31.028669999999998</v>
      </c>
      <c r="K2998" s="147">
        <v>34.649370000000005</v>
      </c>
    </row>
    <row r="2999" spans="2:11" x14ac:dyDescent="0.2">
      <c r="B2999" s="21" t="str">
        <f t="shared" si="46"/>
        <v>Carleton PlaceIce Accretion2085RCP6.0</v>
      </c>
      <c r="C2999" t="s">
        <v>284</v>
      </c>
      <c r="D2999" t="s">
        <v>486</v>
      </c>
      <c r="E2999" s="144" t="s">
        <v>192</v>
      </c>
      <c r="F2999" s="144">
        <v>2085</v>
      </c>
      <c r="G2999" s="147">
        <v>18.999208386084135</v>
      </c>
      <c r="H2999" s="147">
        <v>22.8077775</v>
      </c>
      <c r="I2999" s="147">
        <v>27.634499999999999</v>
      </c>
      <c r="J2999" s="147">
        <v>31.333769999999998</v>
      </c>
      <c r="K2999" s="147">
        <v>35.015085000000006</v>
      </c>
    </row>
    <row r="3000" spans="2:11" x14ac:dyDescent="0.2">
      <c r="B3000" s="21" t="str">
        <f t="shared" si="46"/>
        <v>Carleton PlaceIce Accretion2090RCP6.0</v>
      </c>
      <c r="C3000" t="s">
        <v>284</v>
      </c>
      <c r="D3000" t="s">
        <v>486</v>
      </c>
      <c r="E3000" s="144" t="s">
        <v>192</v>
      </c>
      <c r="F3000" s="144">
        <v>2090</v>
      </c>
      <c r="G3000" s="147">
        <v>19.113501110615172</v>
      </c>
      <c r="H3000" s="147">
        <v>23.015070000000001</v>
      </c>
      <c r="I3000" s="147">
        <v>27.962999999999997</v>
      </c>
      <c r="J3000" s="147">
        <v>31.730399999999999</v>
      </c>
      <c r="K3000" s="147">
        <v>35.505540000000003</v>
      </c>
    </row>
    <row r="3001" spans="2:11" x14ac:dyDescent="0.2">
      <c r="B3001" s="21" t="str">
        <f t="shared" si="46"/>
        <v>Carleton PlaceIce Accretion2095RCP6.0</v>
      </c>
      <c r="C3001" t="s">
        <v>284</v>
      </c>
      <c r="D3001" t="s">
        <v>486</v>
      </c>
      <c r="E3001" s="144" t="s">
        <v>192</v>
      </c>
      <c r="F3001" s="144">
        <v>2095</v>
      </c>
      <c r="G3001" s="147">
        <v>19.100975880529578</v>
      </c>
      <c r="H3001" s="147">
        <v>23.037479999999999</v>
      </c>
      <c r="I3001" s="147">
        <v>28.035</v>
      </c>
      <c r="J3001" s="147">
        <v>31.821929999999998</v>
      </c>
      <c r="K3001" s="147">
        <v>35.630280000000006</v>
      </c>
    </row>
    <row r="3002" spans="2:11" x14ac:dyDescent="0.2">
      <c r="B3002" s="21" t="str">
        <f t="shared" si="46"/>
        <v>Carleton PlaceIce Accretion2100RCP6.0</v>
      </c>
      <c r="C3002" t="s">
        <v>284</v>
      </c>
      <c r="D3002" t="s">
        <v>486</v>
      </c>
      <c r="E3002" s="144" t="s">
        <v>192</v>
      </c>
      <c r="F3002" s="144">
        <v>2100</v>
      </c>
      <c r="G3002" s="147">
        <v>19.088450650443985</v>
      </c>
      <c r="H3002" s="147">
        <v>23.059889999999999</v>
      </c>
      <c r="I3002" s="147">
        <v>28.106999999999999</v>
      </c>
      <c r="J3002" s="147">
        <v>31.913460000000001</v>
      </c>
      <c r="K3002" s="147">
        <v>35.755020000000002</v>
      </c>
    </row>
    <row r="3003" spans="2:11" x14ac:dyDescent="0.2">
      <c r="B3003" s="21" t="str">
        <f t="shared" si="46"/>
        <v>Carleton PlaceIce Accretion2023RCP8.5</v>
      </c>
      <c r="C3003" t="s">
        <v>284</v>
      </c>
      <c r="D3003" t="s">
        <v>486</v>
      </c>
      <c r="E3003" s="144" t="s">
        <v>191</v>
      </c>
      <c r="F3003" s="144">
        <v>2023</v>
      </c>
      <c r="G3003" s="147">
        <v>18.637542367362631</v>
      </c>
      <c r="H3003" s="147">
        <v>22.163489999999999</v>
      </c>
      <c r="I3003" s="147">
        <v>26.622</v>
      </c>
      <c r="J3003" s="147">
        <v>30.052349999999997</v>
      </c>
      <c r="K3003" s="147">
        <v>33.475680000000004</v>
      </c>
    </row>
    <row r="3004" spans="2:11" x14ac:dyDescent="0.2">
      <c r="B3004" s="21" t="str">
        <f t="shared" si="46"/>
        <v>Carleton PlaceIce Accretion2025RCP8.5</v>
      </c>
      <c r="C3004" t="s">
        <v>284</v>
      </c>
      <c r="D3004" t="s">
        <v>486</v>
      </c>
      <c r="E3004" s="144" t="s">
        <v>191</v>
      </c>
      <c r="F3004" s="144">
        <v>2025</v>
      </c>
      <c r="G3004" s="147">
        <v>18.625017137277037</v>
      </c>
      <c r="H3004" s="147">
        <v>22.156019999999998</v>
      </c>
      <c r="I3004" s="147">
        <v>26.631</v>
      </c>
      <c r="J3004" s="147">
        <v>30.072689999999998</v>
      </c>
      <c r="K3004" s="147">
        <v>33.498360000000005</v>
      </c>
    </row>
    <row r="3005" spans="2:11" x14ac:dyDescent="0.2">
      <c r="B3005" s="21" t="str">
        <f t="shared" si="46"/>
        <v>Carleton PlaceIce Accretion2030RCP8.5</v>
      </c>
      <c r="C3005" t="s">
        <v>284</v>
      </c>
      <c r="D3005" t="s">
        <v>486</v>
      </c>
      <c r="E3005" s="144" t="s">
        <v>191</v>
      </c>
      <c r="F3005" s="144">
        <v>2030</v>
      </c>
      <c r="G3005" s="147">
        <v>18.612491907191444</v>
      </c>
      <c r="H3005" s="147">
        <v>22.14855</v>
      </c>
      <c r="I3005" s="147">
        <v>26.64</v>
      </c>
      <c r="J3005" s="147">
        <v>30.093029999999995</v>
      </c>
      <c r="K3005" s="147">
        <v>33.521039999999999</v>
      </c>
    </row>
    <row r="3006" spans="2:11" x14ac:dyDescent="0.2">
      <c r="B3006" s="21" t="str">
        <f t="shared" si="46"/>
        <v>Carleton PlaceIce Accretion2035RCP8.5</v>
      </c>
      <c r="C3006" t="s">
        <v>284</v>
      </c>
      <c r="D3006" t="s">
        <v>486</v>
      </c>
      <c r="E3006" s="144" t="s">
        <v>191</v>
      </c>
      <c r="F3006" s="144">
        <v>2035</v>
      </c>
      <c r="G3006" s="147">
        <v>18.599966677105851</v>
      </c>
      <c r="H3006" s="147">
        <v>22.141079999999999</v>
      </c>
      <c r="I3006" s="147">
        <v>26.649000000000001</v>
      </c>
      <c r="J3006" s="147">
        <v>30.113369999999996</v>
      </c>
      <c r="K3006" s="147">
        <v>33.54372</v>
      </c>
    </row>
    <row r="3007" spans="2:11" x14ac:dyDescent="0.2">
      <c r="B3007" s="21" t="str">
        <f t="shared" si="46"/>
        <v>Carleton PlaceIce Accretion2040RCP8.5</v>
      </c>
      <c r="C3007" t="s">
        <v>284</v>
      </c>
      <c r="D3007" t="s">
        <v>486</v>
      </c>
      <c r="E3007" s="144" t="s">
        <v>191</v>
      </c>
      <c r="F3007" s="144">
        <v>2040</v>
      </c>
      <c r="G3007" s="147">
        <v>18.606229292148647</v>
      </c>
      <c r="H3007" s="147">
        <v>22.178429999999999</v>
      </c>
      <c r="I3007" s="147">
        <v>26.721</v>
      </c>
      <c r="J3007" s="147">
        <v>30.215069999999997</v>
      </c>
      <c r="K3007" s="147">
        <v>33.668460000000003</v>
      </c>
    </row>
    <row r="3008" spans="2:11" x14ac:dyDescent="0.2">
      <c r="B3008" s="21" t="str">
        <f t="shared" si="46"/>
        <v>Carleton PlaceIce Accretion2045RCP8.5</v>
      </c>
      <c r="C3008" t="s">
        <v>284</v>
      </c>
      <c r="D3008" t="s">
        <v>486</v>
      </c>
      <c r="E3008" s="144" t="s">
        <v>191</v>
      </c>
      <c r="F3008" s="144">
        <v>2045</v>
      </c>
      <c r="G3008" s="147">
        <v>18.612491907191444</v>
      </c>
      <c r="H3008" s="147">
        <v>22.215779999999999</v>
      </c>
      <c r="I3008" s="147">
        <v>26.792999999999999</v>
      </c>
      <c r="J3008" s="147">
        <v>30.316769999999998</v>
      </c>
      <c r="K3008" s="147">
        <v>33.793199999999999</v>
      </c>
    </row>
    <row r="3009" spans="2:11" x14ac:dyDescent="0.2">
      <c r="B3009" s="21" t="str">
        <f t="shared" si="46"/>
        <v>Carleton PlaceIce Accretion2050RCP8.5</v>
      </c>
      <c r="C3009" t="s">
        <v>284</v>
      </c>
      <c r="D3009" t="s">
        <v>486</v>
      </c>
      <c r="E3009" s="144" t="s">
        <v>191</v>
      </c>
      <c r="F3009" s="144">
        <v>2050</v>
      </c>
      <c r="G3009" s="147">
        <v>18.787845128389748</v>
      </c>
      <c r="H3009" s="147">
        <v>22.499639999999999</v>
      </c>
      <c r="I3009" s="147">
        <v>27.206999999999997</v>
      </c>
      <c r="J3009" s="147">
        <v>30.82527</v>
      </c>
      <c r="K3009" s="147">
        <v>34.405560000000001</v>
      </c>
    </row>
    <row r="3010" spans="2:11" x14ac:dyDescent="0.2">
      <c r="B3010" s="21" t="str">
        <f t="shared" si="46"/>
        <v>Carleton PlaceIce Accretion2055RCP8.5</v>
      </c>
      <c r="C3010" t="s">
        <v>284</v>
      </c>
      <c r="D3010" t="s">
        <v>486</v>
      </c>
      <c r="E3010" s="144" t="s">
        <v>191</v>
      </c>
      <c r="F3010" s="144">
        <v>2055</v>
      </c>
      <c r="G3010" s="147">
        <v>18.956935734545258</v>
      </c>
      <c r="H3010" s="147">
        <v>22.74615</v>
      </c>
      <c r="I3010" s="147">
        <v>27.548999999999999</v>
      </c>
      <c r="J3010" s="147">
        <v>31.232069999999997</v>
      </c>
      <c r="K3010" s="147">
        <v>34.893180000000008</v>
      </c>
    </row>
    <row r="3011" spans="2:11" x14ac:dyDescent="0.2">
      <c r="B3011" s="21" t="str">
        <f t="shared" si="46"/>
        <v>Carleton PlaceIce Accretion2060RCP8.5</v>
      </c>
      <c r="C3011" t="s">
        <v>284</v>
      </c>
      <c r="D3011" t="s">
        <v>486</v>
      </c>
      <c r="E3011" s="144" t="s">
        <v>191</v>
      </c>
      <c r="F3011" s="144">
        <v>2060</v>
      </c>
      <c r="G3011" s="147">
        <v>19.113501110615172</v>
      </c>
      <c r="H3011" s="147">
        <v>23.015070000000001</v>
      </c>
      <c r="I3011" s="147">
        <v>27.962999999999997</v>
      </c>
      <c r="J3011" s="147">
        <v>31.730399999999999</v>
      </c>
      <c r="K3011" s="147">
        <v>35.505540000000003</v>
      </c>
    </row>
    <row r="3012" spans="2:11" x14ac:dyDescent="0.2">
      <c r="B3012" s="21" t="str">
        <f t="shared" si="46"/>
        <v>Carleton PlaceIce Accretion2065RCP8.5</v>
      </c>
      <c r="C3012" t="s">
        <v>284</v>
      </c>
      <c r="D3012" t="s">
        <v>486</v>
      </c>
      <c r="E3012" s="144" t="s">
        <v>191</v>
      </c>
      <c r="F3012" s="144">
        <v>2065</v>
      </c>
      <c r="G3012" s="147">
        <v>19.100975880529578</v>
      </c>
      <c r="H3012" s="147">
        <v>23.037479999999999</v>
      </c>
      <c r="I3012" s="147">
        <v>28.035</v>
      </c>
      <c r="J3012" s="147">
        <v>31.821929999999998</v>
      </c>
      <c r="K3012" s="147">
        <v>35.630280000000006</v>
      </c>
    </row>
    <row r="3013" spans="2:11" x14ac:dyDescent="0.2">
      <c r="B3013" s="21" t="str">
        <f t="shared" si="46"/>
        <v>Carleton PlaceIce Accretion2070RCP8.5</v>
      </c>
      <c r="C3013" t="s">
        <v>284</v>
      </c>
      <c r="D3013" t="s">
        <v>486</v>
      </c>
      <c r="E3013" s="144" t="s">
        <v>191</v>
      </c>
      <c r="F3013" s="144">
        <v>2070</v>
      </c>
      <c r="G3013" s="147">
        <v>18.888046969074495</v>
      </c>
      <c r="H3013" s="147">
        <v>22.850729999999999</v>
      </c>
      <c r="I3013" s="147">
        <v>27.882000000000001</v>
      </c>
      <c r="J3013" s="147">
        <v>31.679549999999999</v>
      </c>
      <c r="K3013" s="147">
        <v>35.505540000000003</v>
      </c>
    </row>
    <row r="3014" spans="2:11" x14ac:dyDescent="0.2">
      <c r="B3014" s="21" t="str">
        <f t="shared" si="46"/>
        <v>Carleton PlaceIce Accretion2075RCP8.5</v>
      </c>
      <c r="C3014" t="s">
        <v>284</v>
      </c>
      <c r="D3014" t="s">
        <v>486</v>
      </c>
      <c r="E3014" s="144" t="s">
        <v>191</v>
      </c>
      <c r="F3014" s="144">
        <v>2075</v>
      </c>
      <c r="G3014" s="147">
        <v>18.687643287705001</v>
      </c>
      <c r="H3014" s="147">
        <v>22.641569999999998</v>
      </c>
      <c r="I3014" s="147">
        <v>27.657</v>
      </c>
      <c r="J3014" s="147">
        <v>31.445639999999997</v>
      </c>
      <c r="K3014" s="147">
        <v>35.256059999999998</v>
      </c>
    </row>
    <row r="3015" spans="2:11" x14ac:dyDescent="0.2">
      <c r="B3015" s="21" t="str">
        <f t="shared" si="46"/>
        <v>Carleton PlaceIce Accretion2080RCP8.5</v>
      </c>
      <c r="C3015" t="s">
        <v>284</v>
      </c>
      <c r="D3015" t="s">
        <v>486</v>
      </c>
      <c r="E3015" s="144" t="s">
        <v>191</v>
      </c>
      <c r="F3015" s="144">
        <v>2080</v>
      </c>
      <c r="G3015" s="147">
        <v>18.48723960633551</v>
      </c>
      <c r="H3015" s="147">
        <v>22.432409999999997</v>
      </c>
      <c r="I3015" s="147">
        <v>27.432000000000002</v>
      </c>
      <c r="J3015" s="147">
        <v>31.211729999999996</v>
      </c>
      <c r="K3015" s="147">
        <v>35.00658</v>
      </c>
    </row>
    <row r="3016" spans="2:11" x14ac:dyDescent="0.2">
      <c r="B3016" s="21" t="str">
        <f t="shared" si="46"/>
        <v>Carleton PlaceIce Accretion2085RCP8.5</v>
      </c>
      <c r="C3016" t="s">
        <v>284</v>
      </c>
      <c r="D3016" t="s">
        <v>486</v>
      </c>
      <c r="E3016" s="144" t="s">
        <v>191</v>
      </c>
      <c r="F3016" s="144">
        <v>2085</v>
      </c>
      <c r="G3016" s="147">
        <v>17.716937956071533</v>
      </c>
      <c r="H3016" s="147">
        <v>21.547215000000001</v>
      </c>
      <c r="I3016" s="147">
        <v>26.392500000000002</v>
      </c>
      <c r="J3016" s="147">
        <v>30.067604999999997</v>
      </c>
      <c r="K3016" s="147">
        <v>33.747839999999997</v>
      </c>
    </row>
    <row r="3017" spans="2:11" x14ac:dyDescent="0.2">
      <c r="B3017" s="21" t="str">
        <f t="shared" si="46"/>
        <v>Carleton PlaceIce Accretion2090RCP8.5</v>
      </c>
      <c r="C3017" t="s">
        <v>284</v>
      </c>
      <c r="D3017" t="s">
        <v>486</v>
      </c>
      <c r="E3017" s="144" t="s">
        <v>191</v>
      </c>
      <c r="F3017" s="144">
        <v>2090</v>
      </c>
      <c r="G3017" s="147">
        <v>16.946636305807552</v>
      </c>
      <c r="H3017" s="147">
        <v>20.662020000000002</v>
      </c>
      <c r="I3017" s="147">
        <v>25.353000000000002</v>
      </c>
      <c r="J3017" s="147">
        <v>28.923479999999998</v>
      </c>
      <c r="K3017" s="147">
        <v>32.489100000000001</v>
      </c>
    </row>
    <row r="3018" spans="2:11" x14ac:dyDescent="0.2">
      <c r="B3018" s="21" t="str">
        <f t="shared" si="46"/>
        <v>Carleton PlaceIce Accretion2095RCP8.5</v>
      </c>
      <c r="C3018" t="s">
        <v>284</v>
      </c>
      <c r="D3018" t="s">
        <v>486</v>
      </c>
      <c r="E3018" s="144" t="s">
        <v>191</v>
      </c>
      <c r="F3018" s="144">
        <v>2095</v>
      </c>
      <c r="G3018" s="147">
        <v>16.946636305807552</v>
      </c>
      <c r="H3018" s="147">
        <v>20.662020000000002</v>
      </c>
      <c r="I3018" s="147">
        <v>25.353000000000002</v>
      </c>
      <c r="J3018" s="147">
        <v>28.923479999999998</v>
      </c>
      <c r="K3018" s="147">
        <v>32.489100000000001</v>
      </c>
    </row>
    <row r="3019" spans="2:11" x14ac:dyDescent="0.2">
      <c r="B3019" s="21" t="str">
        <f t="shared" si="46"/>
        <v>Carleton PlaceIce Accretion2100RCP8.5</v>
      </c>
      <c r="C3019" t="s">
        <v>284</v>
      </c>
      <c r="D3019" t="s">
        <v>486</v>
      </c>
      <c r="E3019" s="144" t="s">
        <v>191</v>
      </c>
      <c r="F3019" s="144">
        <v>2100</v>
      </c>
      <c r="G3019" s="147">
        <v>16.946636305807552</v>
      </c>
      <c r="H3019" s="147">
        <v>20.662020000000002</v>
      </c>
      <c r="I3019" s="147">
        <v>25.353000000000002</v>
      </c>
      <c r="J3019" s="147">
        <v>28.923479999999998</v>
      </c>
      <c r="K3019" s="147">
        <v>32.489100000000001</v>
      </c>
    </row>
    <row r="3020" spans="2:11" x14ac:dyDescent="0.2">
      <c r="B3020" s="21" t="str">
        <f t="shared" ref="B3020:B3083" si="47">C3020&amp;D3020&amp;F3020&amp;E3020</f>
        <v>Carleton PlaceWind2023RCP4.5</v>
      </c>
      <c r="C3020" t="s">
        <v>284</v>
      </c>
      <c r="D3020" t="s">
        <v>1</v>
      </c>
      <c r="E3020" s="144" t="s">
        <v>193</v>
      </c>
      <c r="F3020" s="144">
        <v>2023</v>
      </c>
      <c r="G3020" s="147">
        <v>74.816434873825955</v>
      </c>
      <c r="H3020" s="147">
        <v>80.651831999999999</v>
      </c>
      <c r="I3020" s="147">
        <v>86.808400000000006</v>
      </c>
      <c r="J3020" s="147">
        <v>92.940200000000004</v>
      </c>
      <c r="K3020" s="147">
        <v>99.079223999999982</v>
      </c>
    </row>
    <row r="3021" spans="2:11" x14ac:dyDescent="0.2">
      <c r="B3021" s="21" t="str">
        <f t="shared" si="47"/>
        <v>Carleton PlaceWind2025RCP4.5</v>
      </c>
      <c r="C3021" t="s">
        <v>284</v>
      </c>
      <c r="D3021" t="s">
        <v>1</v>
      </c>
      <c r="E3021" s="144" t="s">
        <v>193</v>
      </c>
      <c r="F3021" s="144">
        <v>2025</v>
      </c>
      <c r="G3021" s="147">
        <v>74.924111132453291</v>
      </c>
      <c r="H3021" s="147">
        <v>80.781132999999997</v>
      </c>
      <c r="I3021" s="147">
        <v>86.964633333333339</v>
      </c>
      <c r="J3021" s="147">
        <v>93.121172666666666</v>
      </c>
      <c r="K3021" s="147">
        <v>99.28510799999998</v>
      </c>
    </row>
    <row r="3022" spans="2:11" x14ac:dyDescent="0.2">
      <c r="B3022" s="21" t="str">
        <f t="shared" si="47"/>
        <v>Carleton PlaceWind2030RCP4.5</v>
      </c>
      <c r="C3022" t="s">
        <v>284</v>
      </c>
      <c r="D3022" t="s">
        <v>1</v>
      </c>
      <c r="E3022" s="144" t="s">
        <v>193</v>
      </c>
      <c r="F3022" s="144">
        <v>2030</v>
      </c>
      <c r="G3022" s="147">
        <v>75.031787391080641</v>
      </c>
      <c r="H3022" s="147">
        <v>80.910433999999995</v>
      </c>
      <c r="I3022" s="147">
        <v>87.120866666666672</v>
      </c>
      <c r="J3022" s="147">
        <v>93.302145333333343</v>
      </c>
      <c r="K3022" s="147">
        <v>99.490991999999991</v>
      </c>
    </row>
    <row r="3023" spans="2:11" x14ac:dyDescent="0.2">
      <c r="B3023" s="21" t="str">
        <f t="shared" si="47"/>
        <v>Carleton PlaceWind2035RCP4.5</v>
      </c>
      <c r="C3023" t="s">
        <v>284</v>
      </c>
      <c r="D3023" t="s">
        <v>1</v>
      </c>
      <c r="E3023" s="144" t="s">
        <v>193</v>
      </c>
      <c r="F3023" s="144">
        <v>2035</v>
      </c>
      <c r="G3023" s="147">
        <v>75.139463649707977</v>
      </c>
      <c r="H3023" s="147">
        <v>81.039735000000007</v>
      </c>
      <c r="I3023" s="147">
        <v>87.277100000000004</v>
      </c>
      <c r="J3023" s="147">
        <v>93.483118000000019</v>
      </c>
      <c r="K3023" s="147">
        <v>99.696875999999989</v>
      </c>
    </row>
    <row r="3024" spans="2:11" x14ac:dyDescent="0.2">
      <c r="B3024" s="21" t="str">
        <f t="shared" si="47"/>
        <v>Carleton PlaceWind2040RCP4.5</v>
      </c>
      <c r="C3024" t="s">
        <v>284</v>
      </c>
      <c r="D3024" t="s">
        <v>1</v>
      </c>
      <c r="E3024" s="144" t="s">
        <v>193</v>
      </c>
      <c r="F3024" s="144">
        <v>2040</v>
      </c>
      <c r="G3024" s="147">
        <v>75.247139908335313</v>
      </c>
      <c r="H3024" s="147">
        <v>81.169036000000006</v>
      </c>
      <c r="I3024" s="147">
        <v>87.433333333333337</v>
      </c>
      <c r="J3024" s="147">
        <v>93.664090666666681</v>
      </c>
      <c r="K3024" s="147">
        <v>99.902759999999986</v>
      </c>
    </row>
    <row r="3025" spans="2:11" x14ac:dyDescent="0.2">
      <c r="B3025" s="21" t="str">
        <f t="shared" si="47"/>
        <v>Carleton PlaceWind2045RCP4.5</v>
      </c>
      <c r="C3025" t="s">
        <v>284</v>
      </c>
      <c r="D3025" t="s">
        <v>1</v>
      </c>
      <c r="E3025" s="144" t="s">
        <v>193</v>
      </c>
      <c r="F3025" s="144">
        <v>2045</v>
      </c>
      <c r="G3025" s="147">
        <v>75.354816166962664</v>
      </c>
      <c r="H3025" s="147">
        <v>81.298337000000004</v>
      </c>
      <c r="I3025" s="147">
        <v>87.58956666666667</v>
      </c>
      <c r="J3025" s="147">
        <v>93.845063333333343</v>
      </c>
      <c r="K3025" s="147">
        <v>100.108644</v>
      </c>
    </row>
    <row r="3026" spans="2:11" x14ac:dyDescent="0.2">
      <c r="B3026" s="21" t="str">
        <f t="shared" si="47"/>
        <v>Carleton PlaceWind2050RCP4.5</v>
      </c>
      <c r="C3026" t="s">
        <v>284</v>
      </c>
      <c r="D3026" t="s">
        <v>1</v>
      </c>
      <c r="E3026" s="144" t="s">
        <v>193</v>
      </c>
      <c r="F3026" s="144">
        <v>2050</v>
      </c>
      <c r="G3026" s="147">
        <v>75.447640527848293</v>
      </c>
      <c r="H3026" s="147">
        <v>81.405243600000006</v>
      </c>
      <c r="I3026" s="147">
        <v>87.714839999999995</v>
      </c>
      <c r="J3026" s="147">
        <v>93.987387600000019</v>
      </c>
      <c r="K3026" s="147">
        <v>100.26746879999999</v>
      </c>
    </row>
    <row r="3027" spans="2:11" x14ac:dyDescent="0.2">
      <c r="B3027" s="21" t="str">
        <f t="shared" si="47"/>
        <v>Carleton PlaceWind2055RCP4.5</v>
      </c>
      <c r="C3027" t="s">
        <v>284</v>
      </c>
      <c r="D3027" t="s">
        <v>1</v>
      </c>
      <c r="E3027" s="144" t="s">
        <v>193</v>
      </c>
      <c r="F3027" s="144">
        <v>2055</v>
      </c>
      <c r="G3027" s="147">
        <v>75.4327886301066</v>
      </c>
      <c r="H3027" s="147">
        <v>81.382849199999995</v>
      </c>
      <c r="I3027" s="147">
        <v>87.683880000000002</v>
      </c>
      <c r="J3027" s="147">
        <v>93.94873920000002</v>
      </c>
      <c r="K3027" s="147">
        <v>100.2204096</v>
      </c>
    </row>
    <row r="3028" spans="2:11" x14ac:dyDescent="0.2">
      <c r="B3028" s="21" t="str">
        <f t="shared" si="47"/>
        <v>Carleton PlaceWind2060RCP4.5</v>
      </c>
      <c r="C3028" t="s">
        <v>284</v>
      </c>
      <c r="D3028" t="s">
        <v>1</v>
      </c>
      <c r="E3028" s="144" t="s">
        <v>193</v>
      </c>
      <c r="F3028" s="144">
        <v>2060</v>
      </c>
      <c r="G3028" s="147">
        <v>75.417936732364893</v>
      </c>
      <c r="H3028" s="147">
        <v>81.360454799999999</v>
      </c>
      <c r="I3028" s="147">
        <v>87.652919999999995</v>
      </c>
      <c r="J3028" s="147">
        <v>93.91009080000002</v>
      </c>
      <c r="K3028" s="147">
        <v>100.17335039999999</v>
      </c>
    </row>
    <row r="3029" spans="2:11" x14ac:dyDescent="0.2">
      <c r="B3029" s="21" t="str">
        <f t="shared" si="47"/>
        <v>Carleton PlaceWind2065RCP4.5</v>
      </c>
      <c r="C3029" t="s">
        <v>284</v>
      </c>
      <c r="D3029" t="s">
        <v>1</v>
      </c>
      <c r="E3029" s="144" t="s">
        <v>193</v>
      </c>
      <c r="F3029" s="144">
        <v>2065</v>
      </c>
      <c r="G3029" s="147">
        <v>75.403084834623201</v>
      </c>
      <c r="H3029" s="147">
        <v>81.338060399999989</v>
      </c>
      <c r="I3029" s="147">
        <v>87.621960000000001</v>
      </c>
      <c r="J3029" s="147">
        <v>93.871442400000021</v>
      </c>
      <c r="K3029" s="147">
        <v>100.1262912</v>
      </c>
    </row>
    <row r="3030" spans="2:11" x14ac:dyDescent="0.2">
      <c r="B3030" s="21" t="str">
        <f t="shared" si="47"/>
        <v>Carleton PlaceWind2070RCP4.5</v>
      </c>
      <c r="C3030" t="s">
        <v>284</v>
      </c>
      <c r="D3030" t="s">
        <v>1</v>
      </c>
      <c r="E3030" s="144" t="s">
        <v>193</v>
      </c>
      <c r="F3030" s="144">
        <v>2070</v>
      </c>
      <c r="G3030" s="147">
        <v>75.388232936881494</v>
      </c>
      <c r="H3030" s="147">
        <v>81.315665999999993</v>
      </c>
      <c r="I3030" s="147">
        <v>87.590999999999994</v>
      </c>
      <c r="J3030" s="147">
        <v>93.832794000000021</v>
      </c>
      <c r="K3030" s="147">
        <v>100.07923199999999</v>
      </c>
    </row>
    <row r="3031" spans="2:11" x14ac:dyDescent="0.2">
      <c r="B3031" s="21" t="str">
        <f t="shared" si="47"/>
        <v>Carleton PlaceWind2075RCP4.5</v>
      </c>
      <c r="C3031" t="s">
        <v>284</v>
      </c>
      <c r="D3031" t="s">
        <v>1</v>
      </c>
      <c r="E3031" s="144" t="s">
        <v>193</v>
      </c>
      <c r="F3031" s="144">
        <v>2075</v>
      </c>
      <c r="G3031" s="147">
        <v>75.415461416074621</v>
      </c>
      <c r="H3031" s="147">
        <v>81.351656999999989</v>
      </c>
      <c r="I3031" s="147">
        <v>87.639733333333325</v>
      </c>
      <c r="J3031" s="147">
        <v>93.891073333333352</v>
      </c>
      <c r="K3031" s="147">
        <v>100.14622599999998</v>
      </c>
    </row>
    <row r="3032" spans="2:11" x14ac:dyDescent="0.2">
      <c r="B3032" s="21" t="str">
        <f t="shared" si="47"/>
        <v>Carleton PlaceWind2080RCP4.5</v>
      </c>
      <c r="C3032" t="s">
        <v>284</v>
      </c>
      <c r="D3032" t="s">
        <v>1</v>
      </c>
      <c r="E3032" s="144" t="s">
        <v>193</v>
      </c>
      <c r="F3032" s="144">
        <v>2080</v>
      </c>
      <c r="G3032" s="147">
        <v>75.442689895267733</v>
      </c>
      <c r="H3032" s="147">
        <v>81.387647999999999</v>
      </c>
      <c r="I3032" s="147">
        <v>87.68846666666667</v>
      </c>
      <c r="J3032" s="147">
        <v>93.949352666666684</v>
      </c>
      <c r="K3032" s="147">
        <v>100.21321999999999</v>
      </c>
    </row>
    <row r="3033" spans="2:11" x14ac:dyDescent="0.2">
      <c r="B3033" s="21" t="str">
        <f t="shared" si="47"/>
        <v>Carleton PlaceWind2085RCP4.5</v>
      </c>
      <c r="C3033" t="s">
        <v>284</v>
      </c>
      <c r="D3033" t="s">
        <v>1</v>
      </c>
      <c r="E3033" s="144" t="s">
        <v>193</v>
      </c>
      <c r="F3033" s="144">
        <v>2085</v>
      </c>
      <c r="G3033" s="147">
        <v>75.46991837446086</v>
      </c>
      <c r="H3033" s="147">
        <v>81.423639000000009</v>
      </c>
      <c r="I3033" s="147">
        <v>87.737200000000001</v>
      </c>
      <c r="J3033" s="147">
        <v>94.007632000000029</v>
      </c>
      <c r="K3033" s="147">
        <v>100.28021399999999</v>
      </c>
    </row>
    <row r="3034" spans="2:11" x14ac:dyDescent="0.2">
      <c r="B3034" s="21" t="str">
        <f t="shared" si="47"/>
        <v>Carleton PlaceWind2090RCP4.5</v>
      </c>
      <c r="C3034" t="s">
        <v>284</v>
      </c>
      <c r="D3034" t="s">
        <v>1</v>
      </c>
      <c r="E3034" s="144" t="s">
        <v>193</v>
      </c>
      <c r="F3034" s="144">
        <v>2090</v>
      </c>
      <c r="G3034" s="147">
        <v>75.497146853653987</v>
      </c>
      <c r="H3034" s="147">
        <v>81.459630000000004</v>
      </c>
      <c r="I3034" s="147">
        <v>87.785933333333332</v>
      </c>
      <c r="J3034" s="147">
        <v>94.065911333333361</v>
      </c>
      <c r="K3034" s="147">
        <v>100.34720799999998</v>
      </c>
    </row>
    <row r="3035" spans="2:11" x14ac:dyDescent="0.2">
      <c r="B3035" s="21" t="str">
        <f t="shared" si="47"/>
        <v>Carleton PlaceWind2095RCP4.5</v>
      </c>
      <c r="C3035" t="s">
        <v>284</v>
      </c>
      <c r="D3035" t="s">
        <v>1</v>
      </c>
      <c r="E3035" s="144" t="s">
        <v>193</v>
      </c>
      <c r="F3035" s="144">
        <v>2095</v>
      </c>
      <c r="G3035" s="147">
        <v>75.5243753328471</v>
      </c>
      <c r="H3035" s="147">
        <v>81.495621</v>
      </c>
      <c r="I3035" s="147">
        <v>87.834666666666678</v>
      </c>
      <c r="J3035" s="147">
        <v>94.124190666666692</v>
      </c>
      <c r="K3035" s="147">
        <v>100.41420199999999</v>
      </c>
    </row>
    <row r="3036" spans="2:11" x14ac:dyDescent="0.2">
      <c r="B3036" s="21" t="str">
        <f t="shared" si="47"/>
        <v>Carleton PlaceWind2100RCP4.5</v>
      </c>
      <c r="C3036" t="s">
        <v>284</v>
      </c>
      <c r="D3036" t="s">
        <v>1</v>
      </c>
      <c r="E3036" s="144" t="s">
        <v>193</v>
      </c>
      <c r="F3036" s="144">
        <v>2100</v>
      </c>
      <c r="G3036" s="147">
        <v>75.551603812040227</v>
      </c>
      <c r="H3036" s="147">
        <v>81.53161200000001</v>
      </c>
      <c r="I3036" s="147">
        <v>87.883400000000009</v>
      </c>
      <c r="J3036" s="147">
        <v>94.182470000000023</v>
      </c>
      <c r="K3036" s="147">
        <v>100.48119599999998</v>
      </c>
    </row>
    <row r="3037" spans="2:11" x14ac:dyDescent="0.2">
      <c r="B3037" s="21" t="str">
        <f t="shared" si="47"/>
        <v>Carleton PlaceWind2023RCP6.0</v>
      </c>
      <c r="C3037" t="s">
        <v>284</v>
      </c>
      <c r="D3037" t="s">
        <v>1</v>
      </c>
      <c r="E3037" s="144" t="s">
        <v>192</v>
      </c>
      <c r="F3037" s="144">
        <v>2023</v>
      </c>
      <c r="G3037" s="147">
        <v>74.816434873825955</v>
      </c>
      <c r="H3037" s="147">
        <v>80.651831999999999</v>
      </c>
      <c r="I3037" s="147">
        <v>86.808400000000006</v>
      </c>
      <c r="J3037" s="147">
        <v>92.940200000000004</v>
      </c>
      <c r="K3037" s="147">
        <v>99.079223999999982</v>
      </c>
    </row>
    <row r="3038" spans="2:11" x14ac:dyDescent="0.2">
      <c r="B3038" s="21" t="str">
        <f t="shared" si="47"/>
        <v>Carleton PlaceWind2025RCP6.0</v>
      </c>
      <c r="C3038" t="s">
        <v>284</v>
      </c>
      <c r="D3038" t="s">
        <v>1</v>
      </c>
      <c r="E3038" s="144" t="s">
        <v>192</v>
      </c>
      <c r="F3038" s="144">
        <v>2025</v>
      </c>
      <c r="G3038" s="147">
        <v>74.924111132453291</v>
      </c>
      <c r="H3038" s="147">
        <v>80.781132999999997</v>
      </c>
      <c r="I3038" s="147">
        <v>86.964633333333339</v>
      </c>
      <c r="J3038" s="147">
        <v>93.121172666666666</v>
      </c>
      <c r="K3038" s="147">
        <v>99.28510799999998</v>
      </c>
    </row>
    <row r="3039" spans="2:11" x14ac:dyDescent="0.2">
      <c r="B3039" s="21" t="str">
        <f t="shared" si="47"/>
        <v>Carleton PlaceWind2030RCP6.0</v>
      </c>
      <c r="C3039" t="s">
        <v>284</v>
      </c>
      <c r="D3039" t="s">
        <v>1</v>
      </c>
      <c r="E3039" s="144" t="s">
        <v>192</v>
      </c>
      <c r="F3039" s="144">
        <v>2030</v>
      </c>
      <c r="G3039" s="147">
        <v>75.031787391080641</v>
      </c>
      <c r="H3039" s="147">
        <v>80.910433999999995</v>
      </c>
      <c r="I3039" s="147">
        <v>87.120866666666672</v>
      </c>
      <c r="J3039" s="147">
        <v>93.302145333333343</v>
      </c>
      <c r="K3039" s="147">
        <v>99.490991999999991</v>
      </c>
    </row>
    <row r="3040" spans="2:11" x14ac:dyDescent="0.2">
      <c r="B3040" s="21" t="str">
        <f t="shared" si="47"/>
        <v>Carleton PlaceWind2035RCP6.0</v>
      </c>
      <c r="C3040" t="s">
        <v>284</v>
      </c>
      <c r="D3040" t="s">
        <v>1</v>
      </c>
      <c r="E3040" s="144" t="s">
        <v>192</v>
      </c>
      <c r="F3040" s="144">
        <v>2035</v>
      </c>
      <c r="G3040" s="147">
        <v>75.139463649707977</v>
      </c>
      <c r="H3040" s="147">
        <v>81.039735000000007</v>
      </c>
      <c r="I3040" s="147">
        <v>87.277100000000004</v>
      </c>
      <c r="J3040" s="147">
        <v>93.483118000000019</v>
      </c>
      <c r="K3040" s="147">
        <v>99.696875999999989</v>
      </c>
    </row>
    <row r="3041" spans="2:11" x14ac:dyDescent="0.2">
      <c r="B3041" s="21" t="str">
        <f t="shared" si="47"/>
        <v>Carleton PlaceWind2040RCP6.0</v>
      </c>
      <c r="C3041" t="s">
        <v>284</v>
      </c>
      <c r="D3041" t="s">
        <v>1</v>
      </c>
      <c r="E3041" s="144" t="s">
        <v>192</v>
      </c>
      <c r="F3041" s="144">
        <v>2040</v>
      </c>
      <c r="G3041" s="147">
        <v>75.247139908335313</v>
      </c>
      <c r="H3041" s="147">
        <v>81.169036000000006</v>
      </c>
      <c r="I3041" s="147">
        <v>87.433333333333337</v>
      </c>
      <c r="J3041" s="147">
        <v>93.664090666666681</v>
      </c>
      <c r="K3041" s="147">
        <v>99.902759999999986</v>
      </c>
    </row>
    <row r="3042" spans="2:11" x14ac:dyDescent="0.2">
      <c r="B3042" s="21" t="str">
        <f t="shared" si="47"/>
        <v>Carleton PlaceWind2045RCP6.0</v>
      </c>
      <c r="C3042" t="s">
        <v>284</v>
      </c>
      <c r="D3042" t="s">
        <v>1</v>
      </c>
      <c r="E3042" s="144" t="s">
        <v>192</v>
      </c>
      <c r="F3042" s="144">
        <v>2045</v>
      </c>
      <c r="G3042" s="147">
        <v>75.354816166962664</v>
      </c>
      <c r="H3042" s="147">
        <v>81.298337000000004</v>
      </c>
      <c r="I3042" s="147">
        <v>87.58956666666667</v>
      </c>
      <c r="J3042" s="147">
        <v>93.845063333333343</v>
      </c>
      <c r="K3042" s="147">
        <v>100.108644</v>
      </c>
    </row>
    <row r="3043" spans="2:11" x14ac:dyDescent="0.2">
      <c r="B3043" s="21" t="str">
        <f t="shared" si="47"/>
        <v>Carleton PlaceWind2050RCP6.0</v>
      </c>
      <c r="C3043" t="s">
        <v>284</v>
      </c>
      <c r="D3043" t="s">
        <v>1</v>
      </c>
      <c r="E3043" s="144" t="s">
        <v>192</v>
      </c>
      <c r="F3043" s="144">
        <v>2050</v>
      </c>
      <c r="G3043" s="147">
        <v>75.447640527848293</v>
      </c>
      <c r="H3043" s="147">
        <v>81.405243600000006</v>
      </c>
      <c r="I3043" s="147">
        <v>87.714839999999995</v>
      </c>
      <c r="J3043" s="147">
        <v>93.987387600000019</v>
      </c>
      <c r="K3043" s="147">
        <v>100.26746879999999</v>
      </c>
    </row>
    <row r="3044" spans="2:11" x14ac:dyDescent="0.2">
      <c r="B3044" s="21" t="str">
        <f t="shared" si="47"/>
        <v>Carleton PlaceWind2055RCP6.0</v>
      </c>
      <c r="C3044" t="s">
        <v>284</v>
      </c>
      <c r="D3044" t="s">
        <v>1</v>
      </c>
      <c r="E3044" s="144" t="s">
        <v>192</v>
      </c>
      <c r="F3044" s="144">
        <v>2055</v>
      </c>
      <c r="G3044" s="147">
        <v>75.4327886301066</v>
      </c>
      <c r="H3044" s="147">
        <v>81.382849199999995</v>
      </c>
      <c r="I3044" s="147">
        <v>87.683880000000002</v>
      </c>
      <c r="J3044" s="147">
        <v>93.94873920000002</v>
      </c>
      <c r="K3044" s="147">
        <v>100.2204096</v>
      </c>
    </row>
    <row r="3045" spans="2:11" x14ac:dyDescent="0.2">
      <c r="B3045" s="21" t="str">
        <f t="shared" si="47"/>
        <v>Carleton PlaceWind2060RCP6.0</v>
      </c>
      <c r="C3045" t="s">
        <v>284</v>
      </c>
      <c r="D3045" t="s">
        <v>1</v>
      </c>
      <c r="E3045" s="144" t="s">
        <v>192</v>
      </c>
      <c r="F3045" s="144">
        <v>2060</v>
      </c>
      <c r="G3045" s="147">
        <v>75.417936732364893</v>
      </c>
      <c r="H3045" s="147">
        <v>81.360454799999999</v>
      </c>
      <c r="I3045" s="147">
        <v>87.652919999999995</v>
      </c>
      <c r="J3045" s="147">
        <v>93.91009080000002</v>
      </c>
      <c r="K3045" s="147">
        <v>100.17335039999999</v>
      </c>
    </row>
    <row r="3046" spans="2:11" x14ac:dyDescent="0.2">
      <c r="B3046" s="21" t="str">
        <f t="shared" si="47"/>
        <v>Carleton PlaceWind2065RCP6.0</v>
      </c>
      <c r="C3046" t="s">
        <v>284</v>
      </c>
      <c r="D3046" t="s">
        <v>1</v>
      </c>
      <c r="E3046" s="144" t="s">
        <v>192</v>
      </c>
      <c r="F3046" s="144">
        <v>2065</v>
      </c>
      <c r="G3046" s="147">
        <v>75.403084834623201</v>
      </c>
      <c r="H3046" s="147">
        <v>81.338060399999989</v>
      </c>
      <c r="I3046" s="147">
        <v>87.621960000000001</v>
      </c>
      <c r="J3046" s="147">
        <v>93.871442400000021</v>
      </c>
      <c r="K3046" s="147">
        <v>100.1262912</v>
      </c>
    </row>
    <row r="3047" spans="2:11" x14ac:dyDescent="0.2">
      <c r="B3047" s="21" t="str">
        <f t="shared" si="47"/>
        <v>Carleton PlaceWind2070RCP6.0</v>
      </c>
      <c r="C3047" t="s">
        <v>284</v>
      </c>
      <c r="D3047" t="s">
        <v>1</v>
      </c>
      <c r="E3047" s="144" t="s">
        <v>192</v>
      </c>
      <c r="F3047" s="144">
        <v>2070</v>
      </c>
      <c r="G3047" s="147">
        <v>75.388232936881494</v>
      </c>
      <c r="H3047" s="147">
        <v>81.315665999999993</v>
      </c>
      <c r="I3047" s="147">
        <v>87.590999999999994</v>
      </c>
      <c r="J3047" s="147">
        <v>93.832794000000021</v>
      </c>
      <c r="K3047" s="147">
        <v>100.07923199999999</v>
      </c>
    </row>
    <row r="3048" spans="2:11" x14ac:dyDescent="0.2">
      <c r="B3048" s="21" t="str">
        <f t="shared" si="47"/>
        <v>Carleton PlaceWind2075RCP6.0</v>
      </c>
      <c r="C3048" t="s">
        <v>284</v>
      </c>
      <c r="D3048" t="s">
        <v>1</v>
      </c>
      <c r="E3048" s="144" t="s">
        <v>192</v>
      </c>
      <c r="F3048" s="144">
        <v>2075</v>
      </c>
      <c r="G3048" s="147">
        <v>75.42907565567117</v>
      </c>
      <c r="H3048" s="147">
        <v>81.369652500000001</v>
      </c>
      <c r="I3048" s="147">
        <v>87.664099999999991</v>
      </c>
      <c r="J3048" s="147">
        <v>93.920213000000018</v>
      </c>
      <c r="K3048" s="147">
        <v>100.179723</v>
      </c>
    </row>
    <row r="3049" spans="2:11" x14ac:dyDescent="0.2">
      <c r="B3049" s="21" t="str">
        <f t="shared" si="47"/>
        <v>Carleton PlaceWind2080RCP6.0</v>
      </c>
      <c r="C3049" t="s">
        <v>284</v>
      </c>
      <c r="D3049" t="s">
        <v>1</v>
      </c>
      <c r="E3049" s="144" t="s">
        <v>192</v>
      </c>
      <c r="F3049" s="144">
        <v>2080</v>
      </c>
      <c r="G3049" s="147">
        <v>75.46991837446086</v>
      </c>
      <c r="H3049" s="147">
        <v>81.423639000000009</v>
      </c>
      <c r="I3049" s="147">
        <v>87.737200000000001</v>
      </c>
      <c r="J3049" s="147">
        <v>94.007632000000029</v>
      </c>
      <c r="K3049" s="147">
        <v>100.28021399999999</v>
      </c>
    </row>
    <row r="3050" spans="2:11" x14ac:dyDescent="0.2">
      <c r="B3050" s="21" t="str">
        <f t="shared" si="47"/>
        <v>Carleton PlaceWind2085RCP6.0</v>
      </c>
      <c r="C3050" t="s">
        <v>284</v>
      </c>
      <c r="D3050" t="s">
        <v>1</v>
      </c>
      <c r="E3050" s="144" t="s">
        <v>192</v>
      </c>
      <c r="F3050" s="144">
        <v>2085</v>
      </c>
      <c r="G3050" s="147">
        <v>75.510761093250551</v>
      </c>
      <c r="H3050" s="147">
        <v>81.477625500000002</v>
      </c>
      <c r="I3050" s="147">
        <v>87.810300000000012</v>
      </c>
      <c r="J3050" s="147">
        <v>94.095051000000026</v>
      </c>
      <c r="K3050" s="147">
        <v>100.38070499999998</v>
      </c>
    </row>
    <row r="3051" spans="2:11" x14ac:dyDescent="0.2">
      <c r="B3051" s="21" t="str">
        <f t="shared" si="47"/>
        <v>Carleton PlaceWind2090RCP6.0</v>
      </c>
      <c r="C3051" t="s">
        <v>284</v>
      </c>
      <c r="D3051" t="s">
        <v>1</v>
      </c>
      <c r="E3051" s="144" t="s">
        <v>192</v>
      </c>
      <c r="F3051" s="144">
        <v>2090</v>
      </c>
      <c r="G3051" s="147">
        <v>75.497146853653987</v>
      </c>
      <c r="H3051" s="147">
        <v>81.448966000000013</v>
      </c>
      <c r="I3051" s="147">
        <v>87.757266666666681</v>
      </c>
      <c r="J3051" s="147">
        <v>94.026036000000019</v>
      </c>
      <c r="K3051" s="147">
        <v>100.29165199999998</v>
      </c>
    </row>
    <row r="3052" spans="2:11" x14ac:dyDescent="0.2">
      <c r="B3052" s="21" t="str">
        <f t="shared" si="47"/>
        <v>Carleton PlaceWind2095RCP6.0</v>
      </c>
      <c r="C3052" t="s">
        <v>284</v>
      </c>
      <c r="D3052" t="s">
        <v>1</v>
      </c>
      <c r="E3052" s="144" t="s">
        <v>192</v>
      </c>
      <c r="F3052" s="144">
        <v>2095</v>
      </c>
      <c r="G3052" s="147">
        <v>75.442689895267733</v>
      </c>
      <c r="H3052" s="147">
        <v>81.366320000000002</v>
      </c>
      <c r="I3052" s="147">
        <v>87.631133333333338</v>
      </c>
      <c r="J3052" s="147">
        <v>93.869602000000015</v>
      </c>
      <c r="K3052" s="147">
        <v>100.10210799999997</v>
      </c>
    </row>
    <row r="3053" spans="2:11" x14ac:dyDescent="0.2">
      <c r="B3053" s="21" t="str">
        <f t="shared" si="47"/>
        <v>Carleton PlaceWind2100RCP6.0</v>
      </c>
      <c r="C3053" t="s">
        <v>284</v>
      </c>
      <c r="D3053" t="s">
        <v>1</v>
      </c>
      <c r="E3053" s="144" t="s">
        <v>192</v>
      </c>
      <c r="F3053" s="144">
        <v>2100</v>
      </c>
      <c r="G3053" s="147">
        <v>75.388232936881494</v>
      </c>
      <c r="H3053" s="147">
        <v>81.283674000000005</v>
      </c>
      <c r="I3053" s="147">
        <v>87.50500000000001</v>
      </c>
      <c r="J3053" s="147">
        <v>93.71316800000001</v>
      </c>
      <c r="K3053" s="147">
        <v>99.912563999999975</v>
      </c>
    </row>
    <row r="3054" spans="2:11" x14ac:dyDescent="0.2">
      <c r="B3054" s="21" t="str">
        <f t="shared" si="47"/>
        <v>Carleton PlaceWind2023RCP8.5</v>
      </c>
      <c r="C3054" t="s">
        <v>284</v>
      </c>
      <c r="D3054" t="s">
        <v>1</v>
      </c>
      <c r="E3054" s="144" t="s">
        <v>191</v>
      </c>
      <c r="F3054" s="144">
        <v>2023</v>
      </c>
      <c r="G3054" s="147">
        <v>74.816434873825955</v>
      </c>
      <c r="H3054" s="147">
        <v>80.651831999999999</v>
      </c>
      <c r="I3054" s="147">
        <v>86.808400000000006</v>
      </c>
      <c r="J3054" s="147">
        <v>92.940200000000004</v>
      </c>
      <c r="K3054" s="147">
        <v>99.079223999999982</v>
      </c>
    </row>
    <row r="3055" spans="2:11" x14ac:dyDescent="0.2">
      <c r="B3055" s="21" t="str">
        <f t="shared" si="47"/>
        <v>Carleton PlaceWind2025RCP8.5</v>
      </c>
      <c r="C3055" t="s">
        <v>284</v>
      </c>
      <c r="D3055" t="s">
        <v>1</v>
      </c>
      <c r="E3055" s="144" t="s">
        <v>191</v>
      </c>
      <c r="F3055" s="144">
        <v>2025</v>
      </c>
      <c r="G3055" s="147">
        <v>75.031787391080641</v>
      </c>
      <c r="H3055" s="147">
        <v>80.910433999999995</v>
      </c>
      <c r="I3055" s="147">
        <v>87.120866666666672</v>
      </c>
      <c r="J3055" s="147">
        <v>93.302145333333343</v>
      </c>
      <c r="K3055" s="147">
        <v>99.490991999999991</v>
      </c>
    </row>
    <row r="3056" spans="2:11" x14ac:dyDescent="0.2">
      <c r="B3056" s="21" t="str">
        <f t="shared" si="47"/>
        <v>Carleton PlaceWind2030RCP8.5</v>
      </c>
      <c r="C3056" t="s">
        <v>284</v>
      </c>
      <c r="D3056" t="s">
        <v>1</v>
      </c>
      <c r="E3056" s="144" t="s">
        <v>191</v>
      </c>
      <c r="F3056" s="144">
        <v>2030</v>
      </c>
      <c r="G3056" s="147">
        <v>75.247139908335313</v>
      </c>
      <c r="H3056" s="147">
        <v>81.169036000000006</v>
      </c>
      <c r="I3056" s="147">
        <v>87.433333333333337</v>
      </c>
      <c r="J3056" s="147">
        <v>93.664090666666681</v>
      </c>
      <c r="K3056" s="147">
        <v>99.902759999999986</v>
      </c>
    </row>
    <row r="3057" spans="2:11" x14ac:dyDescent="0.2">
      <c r="B3057" s="21" t="str">
        <f t="shared" si="47"/>
        <v>Carleton PlaceWind2035RCP8.5</v>
      </c>
      <c r="C3057" t="s">
        <v>284</v>
      </c>
      <c r="D3057" t="s">
        <v>1</v>
      </c>
      <c r="E3057" s="144" t="s">
        <v>191</v>
      </c>
      <c r="F3057" s="144">
        <v>2035</v>
      </c>
      <c r="G3057" s="147">
        <v>75.46249242559</v>
      </c>
      <c r="H3057" s="147">
        <v>81.427638000000002</v>
      </c>
      <c r="I3057" s="147">
        <v>87.745800000000003</v>
      </c>
      <c r="J3057" s="147">
        <v>94.026036000000019</v>
      </c>
      <c r="K3057" s="147">
        <v>100.314528</v>
      </c>
    </row>
    <row r="3058" spans="2:11" x14ac:dyDescent="0.2">
      <c r="B3058" s="21" t="str">
        <f t="shared" si="47"/>
        <v>Carleton PlaceWind2040RCP8.5</v>
      </c>
      <c r="C3058" t="s">
        <v>284</v>
      </c>
      <c r="D3058" t="s">
        <v>1</v>
      </c>
      <c r="E3058" s="144" t="s">
        <v>191</v>
      </c>
      <c r="F3058" s="144">
        <v>2040</v>
      </c>
      <c r="G3058" s="147">
        <v>75.43773926268716</v>
      </c>
      <c r="H3058" s="147">
        <v>81.390314000000004</v>
      </c>
      <c r="I3058" s="147">
        <v>87.694199999999995</v>
      </c>
      <c r="J3058" s="147">
        <v>93.96162200000002</v>
      </c>
      <c r="K3058" s="147">
        <v>100.23609599999999</v>
      </c>
    </row>
    <row r="3059" spans="2:11" x14ac:dyDescent="0.2">
      <c r="B3059" s="21" t="str">
        <f t="shared" si="47"/>
        <v>Carleton PlaceWind2045RCP8.5</v>
      </c>
      <c r="C3059" t="s">
        <v>284</v>
      </c>
      <c r="D3059" t="s">
        <v>1</v>
      </c>
      <c r="E3059" s="144" t="s">
        <v>191</v>
      </c>
      <c r="F3059" s="144">
        <v>2045</v>
      </c>
      <c r="G3059" s="147">
        <v>75.412986099784334</v>
      </c>
      <c r="H3059" s="147">
        <v>81.352989999999991</v>
      </c>
      <c r="I3059" s="147">
        <v>87.642600000000002</v>
      </c>
      <c r="J3059" s="147">
        <v>93.89720800000002</v>
      </c>
      <c r="K3059" s="147">
        <v>100.157664</v>
      </c>
    </row>
    <row r="3060" spans="2:11" x14ac:dyDescent="0.2">
      <c r="B3060" s="21" t="str">
        <f t="shared" si="47"/>
        <v>Carleton PlaceWind2050RCP8.5</v>
      </c>
      <c r="C3060" t="s">
        <v>284</v>
      </c>
      <c r="D3060" t="s">
        <v>1</v>
      </c>
      <c r="E3060" s="144" t="s">
        <v>191</v>
      </c>
      <c r="F3060" s="144">
        <v>2050</v>
      </c>
      <c r="G3060" s="147">
        <v>75.442689895267733</v>
      </c>
      <c r="H3060" s="147">
        <v>81.387647999999999</v>
      </c>
      <c r="I3060" s="147">
        <v>87.68846666666667</v>
      </c>
      <c r="J3060" s="147">
        <v>93.949352666666684</v>
      </c>
      <c r="K3060" s="147">
        <v>100.21321999999999</v>
      </c>
    </row>
    <row r="3061" spans="2:11" x14ac:dyDescent="0.2">
      <c r="B3061" s="21" t="str">
        <f t="shared" si="47"/>
        <v>Carleton PlaceWind2055RCP8.5</v>
      </c>
      <c r="C3061" t="s">
        <v>284</v>
      </c>
      <c r="D3061" t="s">
        <v>1</v>
      </c>
      <c r="E3061" s="144" t="s">
        <v>191</v>
      </c>
      <c r="F3061" s="144">
        <v>2055</v>
      </c>
      <c r="G3061" s="147">
        <v>75.497146853653987</v>
      </c>
      <c r="H3061" s="147">
        <v>81.459630000000004</v>
      </c>
      <c r="I3061" s="147">
        <v>87.785933333333332</v>
      </c>
      <c r="J3061" s="147">
        <v>94.065911333333361</v>
      </c>
      <c r="K3061" s="147">
        <v>100.34720799999998</v>
      </c>
    </row>
    <row r="3062" spans="2:11" x14ac:dyDescent="0.2">
      <c r="B3062" s="21" t="str">
        <f t="shared" si="47"/>
        <v>Carleton PlaceWind2060RCP8.5</v>
      </c>
      <c r="C3062" t="s">
        <v>284</v>
      </c>
      <c r="D3062" t="s">
        <v>1</v>
      </c>
      <c r="E3062" s="144" t="s">
        <v>191</v>
      </c>
      <c r="F3062" s="144">
        <v>2060</v>
      </c>
      <c r="G3062" s="147">
        <v>75.497146853653987</v>
      </c>
      <c r="H3062" s="147">
        <v>81.448966000000013</v>
      </c>
      <c r="I3062" s="147">
        <v>87.757266666666681</v>
      </c>
      <c r="J3062" s="147">
        <v>94.026036000000019</v>
      </c>
      <c r="K3062" s="147">
        <v>100.29165199999998</v>
      </c>
    </row>
    <row r="3063" spans="2:11" x14ac:dyDescent="0.2">
      <c r="B3063" s="21" t="str">
        <f t="shared" si="47"/>
        <v>Carleton PlaceWind2065RCP8.5</v>
      </c>
      <c r="C3063" t="s">
        <v>284</v>
      </c>
      <c r="D3063" t="s">
        <v>1</v>
      </c>
      <c r="E3063" s="144" t="s">
        <v>191</v>
      </c>
      <c r="F3063" s="144">
        <v>2065</v>
      </c>
      <c r="G3063" s="147">
        <v>75.442689895267733</v>
      </c>
      <c r="H3063" s="147">
        <v>81.366320000000002</v>
      </c>
      <c r="I3063" s="147">
        <v>87.631133333333338</v>
      </c>
      <c r="J3063" s="147">
        <v>93.869602000000015</v>
      </c>
      <c r="K3063" s="147">
        <v>100.10210799999997</v>
      </c>
    </row>
    <row r="3064" spans="2:11" x14ac:dyDescent="0.2">
      <c r="B3064" s="21" t="str">
        <f t="shared" si="47"/>
        <v>Carleton PlaceWind2070RCP8.5</v>
      </c>
      <c r="C3064" t="s">
        <v>284</v>
      </c>
      <c r="D3064" t="s">
        <v>1</v>
      </c>
      <c r="E3064" s="144" t="s">
        <v>191</v>
      </c>
      <c r="F3064" s="144">
        <v>2070</v>
      </c>
      <c r="G3064" s="147">
        <v>75.42041204865518</v>
      </c>
      <c r="H3064" s="147">
        <v>81.313000000000002</v>
      </c>
      <c r="I3064" s="147">
        <v>87.530799999999999</v>
      </c>
      <c r="J3064" s="147">
        <v>93.737706666666682</v>
      </c>
      <c r="K3064" s="147">
        <v>99.935439999999986</v>
      </c>
    </row>
    <row r="3065" spans="2:11" x14ac:dyDescent="0.2">
      <c r="B3065" s="21" t="str">
        <f t="shared" si="47"/>
        <v>Carleton PlaceWind2075RCP8.5</v>
      </c>
      <c r="C3065" t="s">
        <v>284</v>
      </c>
      <c r="D3065" t="s">
        <v>1</v>
      </c>
      <c r="E3065" s="144" t="s">
        <v>191</v>
      </c>
      <c r="F3065" s="144">
        <v>2075</v>
      </c>
      <c r="G3065" s="147">
        <v>75.452591160428867</v>
      </c>
      <c r="H3065" s="147">
        <v>81.342326000000014</v>
      </c>
      <c r="I3065" s="147">
        <v>87.556600000000003</v>
      </c>
      <c r="J3065" s="147">
        <v>93.762245333333354</v>
      </c>
      <c r="K3065" s="147">
        <v>99.958315999999982</v>
      </c>
    </row>
    <row r="3066" spans="2:11" x14ac:dyDescent="0.2">
      <c r="B3066" s="21" t="str">
        <f t="shared" si="47"/>
        <v>Carleton PlaceWind2080RCP8.5</v>
      </c>
      <c r="C3066" t="s">
        <v>284</v>
      </c>
      <c r="D3066" t="s">
        <v>1</v>
      </c>
      <c r="E3066" s="144" t="s">
        <v>191</v>
      </c>
      <c r="F3066" s="144">
        <v>2080</v>
      </c>
      <c r="G3066" s="147">
        <v>75.484770272202553</v>
      </c>
      <c r="H3066" s="147">
        <v>81.371652000000012</v>
      </c>
      <c r="I3066" s="147">
        <v>87.582399999999993</v>
      </c>
      <c r="J3066" s="147">
        <v>93.786784000000026</v>
      </c>
      <c r="K3066" s="147">
        <v>99.981191999999993</v>
      </c>
    </row>
    <row r="3067" spans="2:11" x14ac:dyDescent="0.2">
      <c r="B3067" s="21" t="str">
        <f t="shared" si="47"/>
        <v>Carleton PlaceWind2085RCP8.5</v>
      </c>
      <c r="C3067" t="s">
        <v>284</v>
      </c>
      <c r="D3067" t="s">
        <v>1</v>
      </c>
      <c r="E3067" s="144" t="s">
        <v>191</v>
      </c>
      <c r="F3067" s="144">
        <v>2085</v>
      </c>
      <c r="G3067" s="147">
        <v>75.510761093250537</v>
      </c>
      <c r="H3067" s="147">
        <v>81.411642000000001</v>
      </c>
      <c r="I3067" s="147">
        <v>87.638300000000001</v>
      </c>
      <c r="J3067" s="147">
        <v>93.851198000000011</v>
      </c>
      <c r="K3067" s="147">
        <v>100.059624</v>
      </c>
    </row>
    <row r="3068" spans="2:11" x14ac:dyDescent="0.2">
      <c r="B3068" s="21" t="str">
        <f t="shared" si="47"/>
        <v>Carleton PlaceWind2090RCP8.5</v>
      </c>
      <c r="C3068" t="s">
        <v>284</v>
      </c>
      <c r="D3068" t="s">
        <v>1</v>
      </c>
      <c r="E3068" s="144" t="s">
        <v>191</v>
      </c>
      <c r="F3068" s="144">
        <v>2090</v>
      </c>
      <c r="G3068" s="147">
        <v>75.53675191429852</v>
      </c>
      <c r="H3068" s="147">
        <v>81.451632000000004</v>
      </c>
      <c r="I3068" s="147">
        <v>87.694200000000009</v>
      </c>
      <c r="J3068" s="147">
        <v>93.91561200000001</v>
      </c>
      <c r="K3068" s="147">
        <v>100.13805600000001</v>
      </c>
    </row>
    <row r="3069" spans="2:11" x14ac:dyDescent="0.2">
      <c r="B3069" s="21" t="str">
        <f t="shared" si="47"/>
        <v>Carleton PlaceWind2095RCP8.5</v>
      </c>
      <c r="C3069" t="s">
        <v>284</v>
      </c>
      <c r="D3069" t="s">
        <v>1</v>
      </c>
      <c r="E3069" s="144" t="s">
        <v>191</v>
      </c>
      <c r="F3069" s="144">
        <v>2095</v>
      </c>
      <c r="G3069" s="147">
        <v>75.53675191429852</v>
      </c>
      <c r="H3069" s="147">
        <v>81.451632000000004</v>
      </c>
      <c r="I3069" s="147">
        <v>87.694200000000009</v>
      </c>
      <c r="J3069" s="147">
        <v>93.91561200000001</v>
      </c>
      <c r="K3069" s="147">
        <v>100.13805600000001</v>
      </c>
    </row>
    <row r="3070" spans="2:11" x14ac:dyDescent="0.2">
      <c r="B3070" s="21" t="str">
        <f t="shared" si="47"/>
        <v>Carleton PlaceWind2100RCP8.5</v>
      </c>
      <c r="C3070" t="s">
        <v>284</v>
      </c>
      <c r="D3070" t="s">
        <v>1</v>
      </c>
      <c r="E3070" s="144" t="s">
        <v>191</v>
      </c>
      <c r="F3070" s="144">
        <v>2100</v>
      </c>
      <c r="G3070" s="147">
        <v>75.53675191429852</v>
      </c>
      <c r="H3070" s="147">
        <v>81.451632000000004</v>
      </c>
      <c r="I3070" s="147">
        <v>87.694200000000009</v>
      </c>
      <c r="J3070" s="147">
        <v>93.91561200000001</v>
      </c>
      <c r="K3070" s="147">
        <v>100.13805600000001</v>
      </c>
    </row>
    <row r="3071" spans="2:11" x14ac:dyDescent="0.2">
      <c r="B3071" s="21" t="str">
        <f t="shared" si="47"/>
        <v>CavanIce Accretion2023RCP4.5</v>
      </c>
      <c r="C3071" t="s">
        <v>285</v>
      </c>
      <c r="D3071" t="s">
        <v>486</v>
      </c>
      <c r="E3071" s="144" t="s">
        <v>193</v>
      </c>
      <c r="F3071" s="144">
        <v>2023</v>
      </c>
      <c r="G3071" s="147">
        <v>17.587510578520401</v>
      </c>
      <c r="H3071" s="147">
        <v>20.998999999999999</v>
      </c>
      <c r="I3071" s="147">
        <v>25.324999999999996</v>
      </c>
      <c r="J3071" s="147">
        <v>28.617249999999995</v>
      </c>
      <c r="K3071" s="147">
        <v>31.940999999999999</v>
      </c>
    </row>
    <row r="3072" spans="2:11" x14ac:dyDescent="0.2">
      <c r="B3072" s="21" t="str">
        <f t="shared" si="47"/>
        <v>CavanIce Accretion2025RCP4.5</v>
      </c>
      <c r="C3072" t="s">
        <v>285</v>
      </c>
      <c r="D3072" t="s">
        <v>486</v>
      </c>
      <c r="E3072" s="144" t="s">
        <v>193</v>
      </c>
      <c r="F3072" s="144">
        <v>2025</v>
      </c>
      <c r="G3072" s="147">
        <v>17.65419583129092</v>
      </c>
      <c r="H3072" s="147">
        <v>21.095833333333331</v>
      </c>
      <c r="I3072" s="147">
        <v>25.462499999999999</v>
      </c>
      <c r="J3072" s="147">
        <v>28.786749999999994</v>
      </c>
      <c r="K3072" s="147">
        <v>32.135249999999999</v>
      </c>
    </row>
    <row r="3073" spans="2:11" x14ac:dyDescent="0.2">
      <c r="B3073" s="21" t="str">
        <f t="shared" si="47"/>
        <v>CavanIce Accretion2030RCP4.5</v>
      </c>
      <c r="C3073" t="s">
        <v>285</v>
      </c>
      <c r="D3073" t="s">
        <v>486</v>
      </c>
      <c r="E3073" s="144" t="s">
        <v>193</v>
      </c>
      <c r="F3073" s="144">
        <v>2030</v>
      </c>
      <c r="G3073" s="147">
        <v>17.720881084061439</v>
      </c>
      <c r="H3073" s="147">
        <v>21.192666666666668</v>
      </c>
      <c r="I3073" s="147">
        <v>25.599999999999998</v>
      </c>
      <c r="J3073" s="147">
        <v>28.956249999999994</v>
      </c>
      <c r="K3073" s="147">
        <v>32.329499999999996</v>
      </c>
    </row>
    <row r="3074" spans="2:11" x14ac:dyDescent="0.2">
      <c r="B3074" s="21" t="str">
        <f t="shared" si="47"/>
        <v>CavanIce Accretion2035RCP4.5</v>
      </c>
      <c r="C3074" t="s">
        <v>285</v>
      </c>
      <c r="D3074" t="s">
        <v>486</v>
      </c>
      <c r="E3074" s="144" t="s">
        <v>193</v>
      </c>
      <c r="F3074" s="144">
        <v>2035</v>
      </c>
      <c r="G3074" s="147">
        <v>17.787566336831958</v>
      </c>
      <c r="H3074" s="147">
        <v>21.2895</v>
      </c>
      <c r="I3074" s="147">
        <v>25.737499999999997</v>
      </c>
      <c r="J3074" s="147">
        <v>29.125749999999996</v>
      </c>
      <c r="K3074" s="147">
        <v>32.52375</v>
      </c>
    </row>
    <row r="3075" spans="2:11" x14ac:dyDescent="0.2">
      <c r="B3075" s="21" t="str">
        <f t="shared" si="47"/>
        <v>CavanIce Accretion2040RCP4.5</v>
      </c>
      <c r="C3075" t="s">
        <v>285</v>
      </c>
      <c r="D3075" t="s">
        <v>486</v>
      </c>
      <c r="E3075" s="144" t="s">
        <v>193</v>
      </c>
      <c r="F3075" s="144">
        <v>2040</v>
      </c>
      <c r="G3075" s="147">
        <v>17.85425158960248</v>
      </c>
      <c r="H3075" s="147">
        <v>21.386333333333333</v>
      </c>
      <c r="I3075" s="147">
        <v>25.875</v>
      </c>
      <c r="J3075" s="147">
        <v>29.295249999999996</v>
      </c>
      <c r="K3075" s="147">
        <v>32.717999999999996</v>
      </c>
    </row>
    <row r="3076" spans="2:11" x14ac:dyDescent="0.2">
      <c r="B3076" s="21" t="str">
        <f t="shared" si="47"/>
        <v>CavanIce Accretion2045RCP4.5</v>
      </c>
      <c r="C3076" t="s">
        <v>285</v>
      </c>
      <c r="D3076" t="s">
        <v>486</v>
      </c>
      <c r="E3076" s="144" t="s">
        <v>193</v>
      </c>
      <c r="F3076" s="144">
        <v>2045</v>
      </c>
      <c r="G3076" s="147">
        <v>17.920936842372999</v>
      </c>
      <c r="H3076" s="147">
        <v>21.483166666666669</v>
      </c>
      <c r="I3076" s="147">
        <v>26.012500000000003</v>
      </c>
      <c r="J3076" s="147">
        <v>29.464749999999995</v>
      </c>
      <c r="K3076" s="147">
        <v>32.91225</v>
      </c>
    </row>
    <row r="3077" spans="2:11" x14ac:dyDescent="0.2">
      <c r="B3077" s="21" t="str">
        <f t="shared" si="47"/>
        <v>CavanIce Accretion2050RCP4.5</v>
      </c>
      <c r="C3077" t="s">
        <v>285</v>
      </c>
      <c r="D3077" t="s">
        <v>486</v>
      </c>
      <c r="E3077" s="144" t="s">
        <v>193</v>
      </c>
      <c r="F3077" s="144">
        <v>2050</v>
      </c>
      <c r="G3077" s="147">
        <v>17.886724408342907</v>
      </c>
      <c r="H3077" s="147">
        <v>21.480400000000003</v>
      </c>
      <c r="I3077" s="147">
        <v>26.045000000000002</v>
      </c>
      <c r="J3077" s="147">
        <v>29.521249999999995</v>
      </c>
      <c r="K3077" s="147">
        <v>32.993099999999998</v>
      </c>
    </row>
    <row r="3078" spans="2:11" x14ac:dyDescent="0.2">
      <c r="B3078" s="21" t="str">
        <f t="shared" si="47"/>
        <v>CavanIce Accretion2055RCP4.5</v>
      </c>
      <c r="C3078" t="s">
        <v>285</v>
      </c>
      <c r="D3078" t="s">
        <v>486</v>
      </c>
      <c r="E3078" s="144" t="s">
        <v>193</v>
      </c>
      <c r="F3078" s="144">
        <v>2055</v>
      </c>
      <c r="G3078" s="147">
        <v>17.785826721542293</v>
      </c>
      <c r="H3078" s="147">
        <v>21.380800000000001</v>
      </c>
      <c r="I3078" s="147">
        <v>25.94</v>
      </c>
      <c r="J3078" s="147">
        <v>29.408249999999995</v>
      </c>
      <c r="K3078" s="147">
        <v>32.8797</v>
      </c>
    </row>
    <row r="3079" spans="2:11" x14ac:dyDescent="0.2">
      <c r="B3079" s="21" t="str">
        <f t="shared" si="47"/>
        <v>CavanIce Accretion2060RCP4.5</v>
      </c>
      <c r="C3079" t="s">
        <v>285</v>
      </c>
      <c r="D3079" t="s">
        <v>486</v>
      </c>
      <c r="E3079" s="144" t="s">
        <v>193</v>
      </c>
      <c r="F3079" s="144">
        <v>2060</v>
      </c>
      <c r="G3079" s="147">
        <v>17.684929034741682</v>
      </c>
      <c r="H3079" s="147">
        <v>21.281200000000002</v>
      </c>
      <c r="I3079" s="147">
        <v>25.834999999999997</v>
      </c>
      <c r="J3079" s="147">
        <v>29.295249999999992</v>
      </c>
      <c r="K3079" s="147">
        <v>32.766299999999994</v>
      </c>
    </row>
    <row r="3080" spans="2:11" x14ac:dyDescent="0.2">
      <c r="B3080" s="21" t="str">
        <f t="shared" si="47"/>
        <v>CavanIce Accretion2065RCP4.5</v>
      </c>
      <c r="C3080" t="s">
        <v>285</v>
      </c>
      <c r="D3080" t="s">
        <v>486</v>
      </c>
      <c r="E3080" s="144" t="s">
        <v>193</v>
      </c>
      <c r="F3080" s="144">
        <v>2065</v>
      </c>
      <c r="G3080" s="147">
        <v>17.584031347941067</v>
      </c>
      <c r="H3080" s="147">
        <v>21.1816</v>
      </c>
      <c r="I3080" s="147">
        <v>25.729999999999997</v>
      </c>
      <c r="J3080" s="147">
        <v>29.182249999999993</v>
      </c>
      <c r="K3080" s="147">
        <v>32.652899999999995</v>
      </c>
    </row>
    <row r="3081" spans="2:11" x14ac:dyDescent="0.2">
      <c r="B3081" s="21" t="str">
        <f t="shared" si="47"/>
        <v>CavanIce Accretion2070RCP4.5</v>
      </c>
      <c r="C3081" t="s">
        <v>285</v>
      </c>
      <c r="D3081" t="s">
        <v>486</v>
      </c>
      <c r="E3081" s="144" t="s">
        <v>193</v>
      </c>
      <c r="F3081" s="144">
        <v>2070</v>
      </c>
      <c r="G3081" s="147">
        <v>17.483133661140457</v>
      </c>
      <c r="H3081" s="147">
        <v>21.082000000000001</v>
      </c>
      <c r="I3081" s="147">
        <v>25.624999999999996</v>
      </c>
      <c r="J3081" s="147">
        <v>29.069249999999993</v>
      </c>
      <c r="K3081" s="147">
        <v>32.539499999999997</v>
      </c>
    </row>
    <row r="3082" spans="2:11" x14ac:dyDescent="0.2">
      <c r="B3082" s="21" t="str">
        <f t="shared" si="47"/>
        <v>CavanIce Accretion2075RCP4.5</v>
      </c>
      <c r="C3082" t="s">
        <v>285</v>
      </c>
      <c r="D3082" t="s">
        <v>486</v>
      </c>
      <c r="E3082" s="144" t="s">
        <v>193</v>
      </c>
      <c r="F3082" s="144">
        <v>2075</v>
      </c>
      <c r="G3082" s="147">
        <v>17.523724684565991</v>
      </c>
      <c r="H3082" s="147">
        <v>21.161541666666668</v>
      </c>
      <c r="I3082" s="147">
        <v>25.754166666666663</v>
      </c>
      <c r="J3082" s="147">
        <v>29.238749999999992</v>
      </c>
      <c r="K3082" s="147">
        <v>32.744249999999994</v>
      </c>
    </row>
    <row r="3083" spans="2:11" x14ac:dyDescent="0.2">
      <c r="B3083" s="21" t="str">
        <f t="shared" si="47"/>
        <v>CavanIce Accretion2080RCP4.5</v>
      </c>
      <c r="C3083" t="s">
        <v>285</v>
      </c>
      <c r="D3083" t="s">
        <v>486</v>
      </c>
      <c r="E3083" s="144" t="s">
        <v>193</v>
      </c>
      <c r="F3083" s="144">
        <v>2080</v>
      </c>
      <c r="G3083" s="147">
        <v>17.564315707991526</v>
      </c>
      <c r="H3083" s="147">
        <v>21.241083333333332</v>
      </c>
      <c r="I3083" s="147">
        <v>25.883333333333333</v>
      </c>
      <c r="J3083" s="147">
        <v>29.408249999999995</v>
      </c>
      <c r="K3083" s="147">
        <v>32.948999999999998</v>
      </c>
    </row>
    <row r="3084" spans="2:11" x14ac:dyDescent="0.2">
      <c r="B3084" s="21" t="str">
        <f t="shared" ref="B3084:B3147" si="48">C3084&amp;D3084&amp;F3084&amp;E3084</f>
        <v>CavanIce Accretion2085RCP4.5</v>
      </c>
      <c r="C3084" t="s">
        <v>285</v>
      </c>
      <c r="D3084" t="s">
        <v>486</v>
      </c>
      <c r="E3084" s="144" t="s">
        <v>193</v>
      </c>
      <c r="F3084" s="144">
        <v>2085</v>
      </c>
      <c r="G3084" s="147">
        <v>17.60490673141706</v>
      </c>
      <c r="H3084" s="147">
        <v>21.320625</v>
      </c>
      <c r="I3084" s="147">
        <v>26.012499999999999</v>
      </c>
      <c r="J3084" s="147">
        <v>29.577749999999995</v>
      </c>
      <c r="K3084" s="147">
        <v>33.153750000000002</v>
      </c>
    </row>
    <row r="3085" spans="2:11" x14ac:dyDescent="0.2">
      <c r="B3085" s="21" t="str">
        <f t="shared" si="48"/>
        <v>CavanIce Accretion2090RCP4.5</v>
      </c>
      <c r="C3085" t="s">
        <v>285</v>
      </c>
      <c r="D3085" t="s">
        <v>486</v>
      </c>
      <c r="E3085" s="144" t="s">
        <v>193</v>
      </c>
      <c r="F3085" s="144">
        <v>2090</v>
      </c>
      <c r="G3085" s="147">
        <v>17.645497754842591</v>
      </c>
      <c r="H3085" s="147">
        <v>21.400166666666667</v>
      </c>
      <c r="I3085" s="147">
        <v>26.141666666666666</v>
      </c>
      <c r="J3085" s="147">
        <v>29.747249999999994</v>
      </c>
      <c r="K3085" s="147">
        <v>33.358499999999999</v>
      </c>
    </row>
    <row r="3086" spans="2:11" x14ac:dyDescent="0.2">
      <c r="B3086" s="21" t="str">
        <f t="shared" si="48"/>
        <v>CavanIce Accretion2095RCP4.5</v>
      </c>
      <c r="C3086" t="s">
        <v>285</v>
      </c>
      <c r="D3086" t="s">
        <v>486</v>
      </c>
      <c r="E3086" s="144" t="s">
        <v>193</v>
      </c>
      <c r="F3086" s="144">
        <v>2095</v>
      </c>
      <c r="G3086" s="147">
        <v>17.686088778268125</v>
      </c>
      <c r="H3086" s="147">
        <v>21.479708333333331</v>
      </c>
      <c r="I3086" s="147">
        <v>26.270833333333336</v>
      </c>
      <c r="J3086" s="147">
        <v>29.916749999999997</v>
      </c>
      <c r="K3086" s="147">
        <v>33.563249999999996</v>
      </c>
    </row>
    <row r="3087" spans="2:11" x14ac:dyDescent="0.2">
      <c r="B3087" s="21" t="str">
        <f t="shared" si="48"/>
        <v>CavanIce Accretion2100RCP4.5</v>
      </c>
      <c r="C3087" t="s">
        <v>285</v>
      </c>
      <c r="D3087" t="s">
        <v>486</v>
      </c>
      <c r="E3087" s="144" t="s">
        <v>193</v>
      </c>
      <c r="F3087" s="144">
        <v>2100</v>
      </c>
      <c r="G3087" s="147">
        <v>17.72667980169366</v>
      </c>
      <c r="H3087" s="147">
        <v>21.559249999999999</v>
      </c>
      <c r="I3087" s="147">
        <v>26.400000000000002</v>
      </c>
      <c r="J3087" s="147">
        <v>30.086249999999996</v>
      </c>
      <c r="K3087" s="147">
        <v>33.768000000000001</v>
      </c>
    </row>
    <row r="3088" spans="2:11" x14ac:dyDescent="0.2">
      <c r="B3088" s="21" t="str">
        <f t="shared" si="48"/>
        <v>CavanIce Accretion2023RCP6.0</v>
      </c>
      <c r="C3088" t="s">
        <v>285</v>
      </c>
      <c r="D3088" t="s">
        <v>486</v>
      </c>
      <c r="E3088" s="144" t="s">
        <v>192</v>
      </c>
      <c r="F3088" s="144">
        <v>2023</v>
      </c>
      <c r="G3088" s="147">
        <v>17.587510578520401</v>
      </c>
      <c r="H3088" s="147">
        <v>20.998999999999999</v>
      </c>
      <c r="I3088" s="147">
        <v>25.324999999999996</v>
      </c>
      <c r="J3088" s="147">
        <v>28.617249999999995</v>
      </c>
      <c r="K3088" s="147">
        <v>31.940999999999999</v>
      </c>
    </row>
    <row r="3089" spans="2:11" x14ac:dyDescent="0.2">
      <c r="B3089" s="21" t="str">
        <f t="shared" si="48"/>
        <v>CavanIce Accretion2025RCP6.0</v>
      </c>
      <c r="C3089" t="s">
        <v>285</v>
      </c>
      <c r="D3089" t="s">
        <v>486</v>
      </c>
      <c r="E3089" s="144" t="s">
        <v>192</v>
      </c>
      <c r="F3089" s="144">
        <v>2025</v>
      </c>
      <c r="G3089" s="147">
        <v>17.65419583129092</v>
      </c>
      <c r="H3089" s="147">
        <v>21.095833333333331</v>
      </c>
      <c r="I3089" s="147">
        <v>25.462499999999999</v>
      </c>
      <c r="J3089" s="147">
        <v>28.786749999999994</v>
      </c>
      <c r="K3089" s="147">
        <v>32.135249999999999</v>
      </c>
    </row>
    <row r="3090" spans="2:11" x14ac:dyDescent="0.2">
      <c r="B3090" s="21" t="str">
        <f t="shared" si="48"/>
        <v>CavanIce Accretion2030RCP6.0</v>
      </c>
      <c r="C3090" t="s">
        <v>285</v>
      </c>
      <c r="D3090" t="s">
        <v>486</v>
      </c>
      <c r="E3090" s="144" t="s">
        <v>192</v>
      </c>
      <c r="F3090" s="144">
        <v>2030</v>
      </c>
      <c r="G3090" s="147">
        <v>17.720881084061439</v>
      </c>
      <c r="H3090" s="147">
        <v>21.192666666666668</v>
      </c>
      <c r="I3090" s="147">
        <v>25.599999999999998</v>
      </c>
      <c r="J3090" s="147">
        <v>28.956249999999994</v>
      </c>
      <c r="K3090" s="147">
        <v>32.329499999999996</v>
      </c>
    </row>
    <row r="3091" spans="2:11" x14ac:dyDescent="0.2">
      <c r="B3091" s="21" t="str">
        <f t="shared" si="48"/>
        <v>CavanIce Accretion2035RCP6.0</v>
      </c>
      <c r="C3091" t="s">
        <v>285</v>
      </c>
      <c r="D3091" t="s">
        <v>486</v>
      </c>
      <c r="E3091" s="144" t="s">
        <v>192</v>
      </c>
      <c r="F3091" s="144">
        <v>2035</v>
      </c>
      <c r="G3091" s="147">
        <v>17.787566336831958</v>
      </c>
      <c r="H3091" s="147">
        <v>21.2895</v>
      </c>
      <c r="I3091" s="147">
        <v>25.737499999999997</v>
      </c>
      <c r="J3091" s="147">
        <v>29.125749999999996</v>
      </c>
      <c r="K3091" s="147">
        <v>32.52375</v>
      </c>
    </row>
    <row r="3092" spans="2:11" x14ac:dyDescent="0.2">
      <c r="B3092" s="21" t="str">
        <f t="shared" si="48"/>
        <v>CavanIce Accretion2040RCP6.0</v>
      </c>
      <c r="C3092" t="s">
        <v>285</v>
      </c>
      <c r="D3092" t="s">
        <v>486</v>
      </c>
      <c r="E3092" s="144" t="s">
        <v>192</v>
      </c>
      <c r="F3092" s="144">
        <v>2040</v>
      </c>
      <c r="G3092" s="147">
        <v>17.85425158960248</v>
      </c>
      <c r="H3092" s="147">
        <v>21.386333333333333</v>
      </c>
      <c r="I3092" s="147">
        <v>25.875</v>
      </c>
      <c r="J3092" s="147">
        <v>29.295249999999996</v>
      </c>
      <c r="K3092" s="147">
        <v>32.717999999999996</v>
      </c>
    </row>
    <row r="3093" spans="2:11" x14ac:dyDescent="0.2">
      <c r="B3093" s="21" t="str">
        <f t="shared" si="48"/>
        <v>CavanIce Accretion2045RCP6.0</v>
      </c>
      <c r="C3093" t="s">
        <v>285</v>
      </c>
      <c r="D3093" t="s">
        <v>486</v>
      </c>
      <c r="E3093" s="144" t="s">
        <v>192</v>
      </c>
      <c r="F3093" s="144">
        <v>2045</v>
      </c>
      <c r="G3093" s="147">
        <v>17.920936842372999</v>
      </c>
      <c r="H3093" s="147">
        <v>21.483166666666669</v>
      </c>
      <c r="I3093" s="147">
        <v>26.012500000000003</v>
      </c>
      <c r="J3093" s="147">
        <v>29.464749999999995</v>
      </c>
      <c r="K3093" s="147">
        <v>32.91225</v>
      </c>
    </row>
    <row r="3094" spans="2:11" x14ac:dyDescent="0.2">
      <c r="B3094" s="21" t="str">
        <f t="shared" si="48"/>
        <v>CavanIce Accretion2050RCP6.0</v>
      </c>
      <c r="C3094" t="s">
        <v>285</v>
      </c>
      <c r="D3094" t="s">
        <v>486</v>
      </c>
      <c r="E3094" s="144" t="s">
        <v>192</v>
      </c>
      <c r="F3094" s="144">
        <v>2050</v>
      </c>
      <c r="G3094" s="147">
        <v>17.886724408342907</v>
      </c>
      <c r="H3094" s="147">
        <v>21.480400000000003</v>
      </c>
      <c r="I3094" s="147">
        <v>26.045000000000002</v>
      </c>
      <c r="J3094" s="147">
        <v>29.521249999999995</v>
      </c>
      <c r="K3094" s="147">
        <v>32.993099999999998</v>
      </c>
    </row>
    <row r="3095" spans="2:11" x14ac:dyDescent="0.2">
      <c r="B3095" s="21" t="str">
        <f t="shared" si="48"/>
        <v>CavanIce Accretion2055RCP6.0</v>
      </c>
      <c r="C3095" t="s">
        <v>285</v>
      </c>
      <c r="D3095" t="s">
        <v>486</v>
      </c>
      <c r="E3095" s="144" t="s">
        <v>192</v>
      </c>
      <c r="F3095" s="144">
        <v>2055</v>
      </c>
      <c r="G3095" s="147">
        <v>17.785826721542293</v>
      </c>
      <c r="H3095" s="147">
        <v>21.380800000000001</v>
      </c>
      <c r="I3095" s="147">
        <v>25.94</v>
      </c>
      <c r="J3095" s="147">
        <v>29.408249999999995</v>
      </c>
      <c r="K3095" s="147">
        <v>32.8797</v>
      </c>
    </row>
    <row r="3096" spans="2:11" x14ac:dyDescent="0.2">
      <c r="B3096" s="21" t="str">
        <f t="shared" si="48"/>
        <v>CavanIce Accretion2060RCP6.0</v>
      </c>
      <c r="C3096" t="s">
        <v>285</v>
      </c>
      <c r="D3096" t="s">
        <v>486</v>
      </c>
      <c r="E3096" s="144" t="s">
        <v>192</v>
      </c>
      <c r="F3096" s="144">
        <v>2060</v>
      </c>
      <c r="G3096" s="147">
        <v>17.684929034741682</v>
      </c>
      <c r="H3096" s="147">
        <v>21.281200000000002</v>
      </c>
      <c r="I3096" s="147">
        <v>25.834999999999997</v>
      </c>
      <c r="J3096" s="147">
        <v>29.295249999999992</v>
      </c>
      <c r="K3096" s="147">
        <v>32.766299999999994</v>
      </c>
    </row>
    <row r="3097" spans="2:11" x14ac:dyDescent="0.2">
      <c r="B3097" s="21" t="str">
        <f t="shared" si="48"/>
        <v>CavanIce Accretion2065RCP6.0</v>
      </c>
      <c r="C3097" t="s">
        <v>285</v>
      </c>
      <c r="D3097" t="s">
        <v>486</v>
      </c>
      <c r="E3097" s="144" t="s">
        <v>192</v>
      </c>
      <c r="F3097" s="144">
        <v>2065</v>
      </c>
      <c r="G3097" s="147">
        <v>17.584031347941067</v>
      </c>
      <c r="H3097" s="147">
        <v>21.1816</v>
      </c>
      <c r="I3097" s="147">
        <v>25.729999999999997</v>
      </c>
      <c r="J3097" s="147">
        <v>29.182249999999993</v>
      </c>
      <c r="K3097" s="147">
        <v>32.652899999999995</v>
      </c>
    </row>
    <row r="3098" spans="2:11" x14ac:dyDescent="0.2">
      <c r="B3098" s="21" t="str">
        <f t="shared" si="48"/>
        <v>CavanIce Accretion2070RCP6.0</v>
      </c>
      <c r="C3098" t="s">
        <v>285</v>
      </c>
      <c r="D3098" t="s">
        <v>486</v>
      </c>
      <c r="E3098" s="144" t="s">
        <v>192</v>
      </c>
      <c r="F3098" s="144">
        <v>2070</v>
      </c>
      <c r="G3098" s="147">
        <v>17.483133661140457</v>
      </c>
      <c r="H3098" s="147">
        <v>21.082000000000001</v>
      </c>
      <c r="I3098" s="147">
        <v>25.624999999999996</v>
      </c>
      <c r="J3098" s="147">
        <v>29.069249999999993</v>
      </c>
      <c r="K3098" s="147">
        <v>32.539499999999997</v>
      </c>
    </row>
    <row r="3099" spans="2:11" x14ac:dyDescent="0.2">
      <c r="B3099" s="21" t="str">
        <f t="shared" si="48"/>
        <v>CavanIce Accretion2075RCP6.0</v>
      </c>
      <c r="C3099" t="s">
        <v>285</v>
      </c>
      <c r="D3099" t="s">
        <v>486</v>
      </c>
      <c r="E3099" s="144" t="s">
        <v>192</v>
      </c>
      <c r="F3099" s="144">
        <v>2075</v>
      </c>
      <c r="G3099" s="147">
        <v>17.544020196278758</v>
      </c>
      <c r="H3099" s="147">
        <v>21.2013125</v>
      </c>
      <c r="I3099" s="147">
        <v>25.818749999999998</v>
      </c>
      <c r="J3099" s="147">
        <v>29.323499999999996</v>
      </c>
      <c r="K3099" s="147">
        <v>32.846624999999996</v>
      </c>
    </row>
    <row r="3100" spans="2:11" x14ac:dyDescent="0.2">
      <c r="B3100" s="21" t="str">
        <f t="shared" si="48"/>
        <v>CavanIce Accretion2080RCP6.0</v>
      </c>
      <c r="C3100" t="s">
        <v>285</v>
      </c>
      <c r="D3100" t="s">
        <v>486</v>
      </c>
      <c r="E3100" s="144" t="s">
        <v>192</v>
      </c>
      <c r="F3100" s="144">
        <v>2080</v>
      </c>
      <c r="G3100" s="147">
        <v>17.60490673141706</v>
      </c>
      <c r="H3100" s="147">
        <v>21.320625</v>
      </c>
      <c r="I3100" s="147">
        <v>26.012499999999999</v>
      </c>
      <c r="J3100" s="147">
        <v>29.577749999999995</v>
      </c>
      <c r="K3100" s="147">
        <v>33.153750000000002</v>
      </c>
    </row>
    <row r="3101" spans="2:11" x14ac:dyDescent="0.2">
      <c r="B3101" s="21" t="str">
        <f t="shared" si="48"/>
        <v>CavanIce Accretion2085RCP6.0</v>
      </c>
      <c r="C3101" t="s">
        <v>285</v>
      </c>
      <c r="D3101" t="s">
        <v>486</v>
      </c>
      <c r="E3101" s="144" t="s">
        <v>192</v>
      </c>
      <c r="F3101" s="144">
        <v>2085</v>
      </c>
      <c r="G3101" s="147">
        <v>17.665793266555358</v>
      </c>
      <c r="H3101" s="147">
        <v>21.439937499999999</v>
      </c>
      <c r="I3101" s="147">
        <v>26.206250000000001</v>
      </c>
      <c r="J3101" s="147">
        <v>29.831999999999994</v>
      </c>
      <c r="K3101" s="147">
        <v>33.460875000000001</v>
      </c>
    </row>
    <row r="3102" spans="2:11" x14ac:dyDescent="0.2">
      <c r="B3102" s="21" t="str">
        <f t="shared" si="48"/>
        <v>CavanIce Accretion2090RCP6.0</v>
      </c>
      <c r="C3102" t="s">
        <v>285</v>
      </c>
      <c r="D3102" t="s">
        <v>486</v>
      </c>
      <c r="E3102" s="144" t="s">
        <v>192</v>
      </c>
      <c r="F3102" s="144">
        <v>2090</v>
      </c>
      <c r="G3102" s="147">
        <v>17.349763155599423</v>
      </c>
      <c r="H3102" s="147">
        <v>21.151166666666665</v>
      </c>
      <c r="I3102" s="147">
        <v>25.950000000000003</v>
      </c>
      <c r="J3102" s="147">
        <v>29.605999999999998</v>
      </c>
      <c r="K3102" s="147">
        <v>33.243000000000002</v>
      </c>
    </row>
    <row r="3103" spans="2:11" x14ac:dyDescent="0.2">
      <c r="B3103" s="21" t="str">
        <f t="shared" si="48"/>
        <v>CavanIce Accretion2095RCP6.0</v>
      </c>
      <c r="C3103" t="s">
        <v>285</v>
      </c>
      <c r="D3103" t="s">
        <v>486</v>
      </c>
      <c r="E3103" s="144" t="s">
        <v>192</v>
      </c>
      <c r="F3103" s="144">
        <v>2095</v>
      </c>
      <c r="G3103" s="147">
        <v>16.972846509505182</v>
      </c>
      <c r="H3103" s="147">
        <v>20.743083333333335</v>
      </c>
      <c r="I3103" s="147">
        <v>25.5</v>
      </c>
      <c r="J3103" s="147">
        <v>29.125749999999996</v>
      </c>
      <c r="K3103" s="147">
        <v>32.717999999999996</v>
      </c>
    </row>
    <row r="3104" spans="2:11" x14ac:dyDescent="0.2">
      <c r="B3104" s="21" t="str">
        <f t="shared" si="48"/>
        <v>CavanIce Accretion2100RCP6.0</v>
      </c>
      <c r="C3104" t="s">
        <v>285</v>
      </c>
      <c r="D3104" t="s">
        <v>486</v>
      </c>
      <c r="E3104" s="144" t="s">
        <v>192</v>
      </c>
      <c r="F3104" s="144">
        <v>2100</v>
      </c>
      <c r="G3104" s="147">
        <v>16.595929863410944</v>
      </c>
      <c r="H3104" s="147">
        <v>20.335000000000001</v>
      </c>
      <c r="I3104" s="147">
        <v>25.05</v>
      </c>
      <c r="J3104" s="147">
        <v>28.645499999999998</v>
      </c>
      <c r="K3104" s="147">
        <v>32.192999999999998</v>
      </c>
    </row>
    <row r="3105" spans="2:11" x14ac:dyDescent="0.2">
      <c r="B3105" s="21" t="str">
        <f t="shared" si="48"/>
        <v>CavanIce Accretion2023RCP8.5</v>
      </c>
      <c r="C3105" t="s">
        <v>285</v>
      </c>
      <c r="D3105" t="s">
        <v>486</v>
      </c>
      <c r="E3105" s="144" t="s">
        <v>191</v>
      </c>
      <c r="F3105" s="144">
        <v>2023</v>
      </c>
      <c r="G3105" s="147">
        <v>17.587510578520401</v>
      </c>
      <c r="H3105" s="147">
        <v>20.998999999999999</v>
      </c>
      <c r="I3105" s="147">
        <v>25.324999999999996</v>
      </c>
      <c r="J3105" s="147">
        <v>28.617249999999995</v>
      </c>
      <c r="K3105" s="147">
        <v>31.940999999999999</v>
      </c>
    </row>
    <row r="3106" spans="2:11" x14ac:dyDescent="0.2">
      <c r="B3106" s="21" t="str">
        <f t="shared" si="48"/>
        <v>CavanIce Accretion2025RCP8.5</v>
      </c>
      <c r="C3106" t="s">
        <v>285</v>
      </c>
      <c r="D3106" t="s">
        <v>486</v>
      </c>
      <c r="E3106" s="144" t="s">
        <v>191</v>
      </c>
      <c r="F3106" s="144">
        <v>2025</v>
      </c>
      <c r="G3106" s="147">
        <v>17.720881084061439</v>
      </c>
      <c r="H3106" s="147">
        <v>21.192666666666668</v>
      </c>
      <c r="I3106" s="147">
        <v>25.599999999999998</v>
      </c>
      <c r="J3106" s="147">
        <v>28.956249999999994</v>
      </c>
      <c r="K3106" s="147">
        <v>32.329499999999996</v>
      </c>
    </row>
    <row r="3107" spans="2:11" x14ac:dyDescent="0.2">
      <c r="B3107" s="21" t="str">
        <f t="shared" si="48"/>
        <v>CavanIce Accretion2030RCP8.5</v>
      </c>
      <c r="C3107" t="s">
        <v>285</v>
      </c>
      <c r="D3107" t="s">
        <v>486</v>
      </c>
      <c r="E3107" s="144" t="s">
        <v>191</v>
      </c>
      <c r="F3107" s="144">
        <v>2030</v>
      </c>
      <c r="G3107" s="147">
        <v>17.85425158960248</v>
      </c>
      <c r="H3107" s="147">
        <v>21.386333333333333</v>
      </c>
      <c r="I3107" s="147">
        <v>25.875</v>
      </c>
      <c r="J3107" s="147">
        <v>29.295249999999996</v>
      </c>
      <c r="K3107" s="147">
        <v>32.717999999999996</v>
      </c>
    </row>
    <row r="3108" spans="2:11" x14ac:dyDescent="0.2">
      <c r="B3108" s="21" t="str">
        <f t="shared" si="48"/>
        <v>CavanIce Accretion2035RCP8.5</v>
      </c>
      <c r="C3108" t="s">
        <v>285</v>
      </c>
      <c r="D3108" t="s">
        <v>486</v>
      </c>
      <c r="E3108" s="144" t="s">
        <v>191</v>
      </c>
      <c r="F3108" s="144">
        <v>2035</v>
      </c>
      <c r="G3108" s="147">
        <v>17.987622095143518</v>
      </c>
      <c r="H3108" s="147">
        <v>21.580000000000002</v>
      </c>
      <c r="I3108" s="147">
        <v>26.150000000000002</v>
      </c>
      <c r="J3108" s="147">
        <v>29.634249999999994</v>
      </c>
      <c r="K3108" s="147">
        <v>33.106499999999997</v>
      </c>
    </row>
    <row r="3109" spans="2:11" x14ac:dyDescent="0.2">
      <c r="B3109" s="21" t="str">
        <f t="shared" si="48"/>
        <v>CavanIce Accretion2040RCP8.5</v>
      </c>
      <c r="C3109" t="s">
        <v>285</v>
      </c>
      <c r="D3109" t="s">
        <v>486</v>
      </c>
      <c r="E3109" s="144" t="s">
        <v>191</v>
      </c>
      <c r="F3109" s="144">
        <v>2040</v>
      </c>
      <c r="G3109" s="147">
        <v>17.819459283809163</v>
      </c>
      <c r="H3109" s="147">
        <v>21.414000000000001</v>
      </c>
      <c r="I3109" s="147">
        <v>25.975000000000001</v>
      </c>
      <c r="J3109" s="147">
        <v>29.445916666666662</v>
      </c>
      <c r="K3109" s="147">
        <v>32.917499999999997</v>
      </c>
    </row>
    <row r="3110" spans="2:11" x14ac:dyDescent="0.2">
      <c r="B3110" s="21" t="str">
        <f t="shared" si="48"/>
        <v>CavanIce Accretion2045RCP8.5</v>
      </c>
      <c r="C3110" t="s">
        <v>285</v>
      </c>
      <c r="D3110" t="s">
        <v>486</v>
      </c>
      <c r="E3110" s="144" t="s">
        <v>191</v>
      </c>
      <c r="F3110" s="144">
        <v>2045</v>
      </c>
      <c r="G3110" s="147">
        <v>17.651296472474812</v>
      </c>
      <c r="H3110" s="147">
        <v>21.248000000000001</v>
      </c>
      <c r="I3110" s="147">
        <v>25.799999999999997</v>
      </c>
      <c r="J3110" s="147">
        <v>29.257583333333326</v>
      </c>
      <c r="K3110" s="147">
        <v>32.728499999999997</v>
      </c>
    </row>
    <row r="3111" spans="2:11" x14ac:dyDescent="0.2">
      <c r="B3111" s="21" t="str">
        <f t="shared" si="48"/>
        <v>CavanIce Accretion2050RCP8.5</v>
      </c>
      <c r="C3111" t="s">
        <v>285</v>
      </c>
      <c r="D3111" t="s">
        <v>486</v>
      </c>
      <c r="E3111" s="144" t="s">
        <v>191</v>
      </c>
      <c r="F3111" s="144">
        <v>2050</v>
      </c>
      <c r="G3111" s="147">
        <v>17.564315707991526</v>
      </c>
      <c r="H3111" s="147">
        <v>21.241083333333332</v>
      </c>
      <c r="I3111" s="147">
        <v>25.883333333333333</v>
      </c>
      <c r="J3111" s="147">
        <v>29.408249999999995</v>
      </c>
      <c r="K3111" s="147">
        <v>32.948999999999998</v>
      </c>
    </row>
    <row r="3112" spans="2:11" x14ac:dyDescent="0.2">
      <c r="B3112" s="21" t="str">
        <f t="shared" si="48"/>
        <v>CavanIce Accretion2055RCP8.5</v>
      </c>
      <c r="C3112" t="s">
        <v>285</v>
      </c>
      <c r="D3112" t="s">
        <v>486</v>
      </c>
      <c r="E3112" s="144" t="s">
        <v>191</v>
      </c>
      <c r="F3112" s="144">
        <v>2055</v>
      </c>
      <c r="G3112" s="147">
        <v>17.645497754842591</v>
      </c>
      <c r="H3112" s="147">
        <v>21.400166666666667</v>
      </c>
      <c r="I3112" s="147">
        <v>26.141666666666666</v>
      </c>
      <c r="J3112" s="147">
        <v>29.747249999999994</v>
      </c>
      <c r="K3112" s="147">
        <v>33.358499999999999</v>
      </c>
    </row>
    <row r="3113" spans="2:11" x14ac:dyDescent="0.2">
      <c r="B3113" s="21" t="str">
        <f t="shared" si="48"/>
        <v>CavanIce Accretion2060RCP8.5</v>
      </c>
      <c r="C3113" t="s">
        <v>285</v>
      </c>
      <c r="D3113" t="s">
        <v>486</v>
      </c>
      <c r="E3113" s="144" t="s">
        <v>191</v>
      </c>
      <c r="F3113" s="144">
        <v>2060</v>
      </c>
      <c r="G3113" s="147">
        <v>17.349763155599423</v>
      </c>
      <c r="H3113" s="147">
        <v>21.151166666666665</v>
      </c>
      <c r="I3113" s="147">
        <v>25.950000000000003</v>
      </c>
      <c r="J3113" s="147">
        <v>29.605999999999998</v>
      </c>
      <c r="K3113" s="147">
        <v>33.243000000000002</v>
      </c>
    </row>
    <row r="3114" spans="2:11" x14ac:dyDescent="0.2">
      <c r="B3114" s="21" t="str">
        <f t="shared" si="48"/>
        <v>CavanIce Accretion2065RCP8.5</v>
      </c>
      <c r="C3114" t="s">
        <v>285</v>
      </c>
      <c r="D3114" t="s">
        <v>486</v>
      </c>
      <c r="E3114" s="144" t="s">
        <v>191</v>
      </c>
      <c r="F3114" s="144">
        <v>2065</v>
      </c>
      <c r="G3114" s="147">
        <v>16.972846509505182</v>
      </c>
      <c r="H3114" s="147">
        <v>20.743083333333335</v>
      </c>
      <c r="I3114" s="147">
        <v>25.5</v>
      </c>
      <c r="J3114" s="147">
        <v>29.125749999999996</v>
      </c>
      <c r="K3114" s="147">
        <v>32.717999999999996</v>
      </c>
    </row>
    <row r="3115" spans="2:11" x14ac:dyDescent="0.2">
      <c r="B3115" s="21" t="str">
        <f t="shared" si="48"/>
        <v>CavanIce Accretion2070RCP8.5</v>
      </c>
      <c r="C3115" t="s">
        <v>285</v>
      </c>
      <c r="D3115" t="s">
        <v>486</v>
      </c>
      <c r="E3115" s="144" t="s">
        <v>191</v>
      </c>
      <c r="F3115" s="144">
        <v>2070</v>
      </c>
      <c r="G3115" s="147">
        <v>16.230610652581145</v>
      </c>
      <c r="H3115" s="147">
        <v>19.933833333333336</v>
      </c>
      <c r="I3115" s="147">
        <v>24.608333333333334</v>
      </c>
      <c r="J3115" s="147">
        <v>28.15583333333333</v>
      </c>
      <c r="K3115" s="147">
        <v>31.6785</v>
      </c>
    </row>
    <row r="3116" spans="2:11" x14ac:dyDescent="0.2">
      <c r="B3116" s="21" t="str">
        <f t="shared" si="48"/>
        <v>CavanIce Accretion2075RCP8.5</v>
      </c>
      <c r="C3116" t="s">
        <v>285</v>
      </c>
      <c r="D3116" t="s">
        <v>486</v>
      </c>
      <c r="E3116" s="144" t="s">
        <v>191</v>
      </c>
      <c r="F3116" s="144">
        <v>2075</v>
      </c>
      <c r="G3116" s="147">
        <v>15.865291441751344</v>
      </c>
      <c r="H3116" s="147">
        <v>19.532666666666668</v>
      </c>
      <c r="I3116" s="147">
        <v>24.166666666666664</v>
      </c>
      <c r="J3116" s="147">
        <v>27.666166666666665</v>
      </c>
      <c r="K3116" s="147">
        <v>31.163999999999998</v>
      </c>
    </row>
    <row r="3117" spans="2:11" x14ac:dyDescent="0.2">
      <c r="B3117" s="21" t="str">
        <f t="shared" si="48"/>
        <v>CavanIce Accretion2080RCP8.5</v>
      </c>
      <c r="C3117" t="s">
        <v>285</v>
      </c>
      <c r="D3117" t="s">
        <v>486</v>
      </c>
      <c r="E3117" s="144" t="s">
        <v>191</v>
      </c>
      <c r="F3117" s="144">
        <v>2080</v>
      </c>
      <c r="G3117" s="147">
        <v>15.499972230921543</v>
      </c>
      <c r="H3117" s="147">
        <v>19.131500000000003</v>
      </c>
      <c r="I3117" s="147">
        <v>23.724999999999998</v>
      </c>
      <c r="J3117" s="147">
        <v>27.176499999999997</v>
      </c>
      <c r="K3117" s="147">
        <v>30.6495</v>
      </c>
    </row>
    <row r="3118" spans="2:11" x14ac:dyDescent="0.2">
      <c r="B3118" s="21" t="str">
        <f t="shared" si="48"/>
        <v>CavanIce Accretion2085RCP8.5</v>
      </c>
      <c r="C3118" t="s">
        <v>285</v>
      </c>
      <c r="D3118" t="s">
        <v>486</v>
      </c>
      <c r="E3118" s="144" t="s">
        <v>191</v>
      </c>
      <c r="F3118" s="144">
        <v>2085</v>
      </c>
      <c r="G3118" s="147">
        <v>14.925899185331854</v>
      </c>
      <c r="H3118" s="147">
        <v>18.477875000000001</v>
      </c>
      <c r="I3118" s="147">
        <v>22.962499999999999</v>
      </c>
      <c r="J3118" s="147">
        <v>26.343124999999997</v>
      </c>
      <c r="K3118" s="147">
        <v>29.736000000000001</v>
      </c>
    </row>
    <row r="3119" spans="2:11" x14ac:dyDescent="0.2">
      <c r="B3119" s="21" t="str">
        <f t="shared" si="48"/>
        <v>CavanIce Accretion2090RCP8.5</v>
      </c>
      <c r="C3119" t="s">
        <v>285</v>
      </c>
      <c r="D3119" t="s">
        <v>486</v>
      </c>
      <c r="E3119" s="144" t="s">
        <v>191</v>
      </c>
      <c r="F3119" s="144">
        <v>2090</v>
      </c>
      <c r="G3119" s="147">
        <v>14.351826139742167</v>
      </c>
      <c r="H3119" s="147">
        <v>17.824249999999999</v>
      </c>
      <c r="I3119" s="147">
        <v>22.2</v>
      </c>
      <c r="J3119" s="147">
        <v>25.509749999999997</v>
      </c>
      <c r="K3119" s="147">
        <v>28.822500000000002</v>
      </c>
    </row>
    <row r="3120" spans="2:11" x14ac:dyDescent="0.2">
      <c r="B3120" s="21" t="str">
        <f t="shared" si="48"/>
        <v>CavanIce Accretion2095RCP8.5</v>
      </c>
      <c r="C3120" t="s">
        <v>285</v>
      </c>
      <c r="D3120" t="s">
        <v>486</v>
      </c>
      <c r="E3120" s="144" t="s">
        <v>191</v>
      </c>
      <c r="F3120" s="144">
        <v>2095</v>
      </c>
      <c r="G3120" s="147">
        <v>14.351826139742167</v>
      </c>
      <c r="H3120" s="147">
        <v>17.824249999999999</v>
      </c>
      <c r="I3120" s="147">
        <v>22.2</v>
      </c>
      <c r="J3120" s="147">
        <v>25.509749999999997</v>
      </c>
      <c r="K3120" s="147">
        <v>28.822500000000002</v>
      </c>
    </row>
    <row r="3121" spans="2:11" x14ac:dyDescent="0.2">
      <c r="B3121" s="21" t="str">
        <f t="shared" si="48"/>
        <v>CavanIce Accretion2100RCP8.5</v>
      </c>
      <c r="C3121" t="s">
        <v>285</v>
      </c>
      <c r="D3121" t="s">
        <v>486</v>
      </c>
      <c r="E3121" s="144" t="s">
        <v>191</v>
      </c>
      <c r="F3121" s="144">
        <v>2100</v>
      </c>
      <c r="G3121" s="147">
        <v>14.351826139742167</v>
      </c>
      <c r="H3121" s="147">
        <v>17.824249999999999</v>
      </c>
      <c r="I3121" s="147">
        <v>22.2</v>
      </c>
      <c r="J3121" s="147">
        <v>25.509749999999997</v>
      </c>
      <c r="K3121" s="147">
        <v>28.822500000000002</v>
      </c>
    </row>
    <row r="3122" spans="2:11" x14ac:dyDescent="0.2">
      <c r="B3122" s="21" t="str">
        <f t="shared" si="48"/>
        <v>CavanWind2023RCP4.5</v>
      </c>
      <c r="C3122" t="s">
        <v>285</v>
      </c>
      <c r="D3122" t="s">
        <v>1</v>
      </c>
      <c r="E3122" s="144" t="s">
        <v>193</v>
      </c>
      <c r="F3122" s="144">
        <v>2023</v>
      </c>
      <c r="G3122" s="147">
        <v>73.586835898001283</v>
      </c>
      <c r="H3122" s="147">
        <v>79.176479999999998</v>
      </c>
      <c r="I3122" s="147">
        <v>85.04249999999999</v>
      </c>
      <c r="J3122" s="147">
        <v>90.931809999999999</v>
      </c>
      <c r="K3122" s="147">
        <v>96.812789999999993</v>
      </c>
    </row>
    <row r="3123" spans="2:11" x14ac:dyDescent="0.2">
      <c r="B3123" s="21" t="str">
        <f t="shared" si="48"/>
        <v>CavanWind2025RCP4.5</v>
      </c>
      <c r="C3123" t="s">
        <v>285</v>
      </c>
      <c r="D3123" t="s">
        <v>1</v>
      </c>
      <c r="E3123" s="144" t="s">
        <v>193</v>
      </c>
      <c r="F3123" s="144">
        <v>2025</v>
      </c>
      <c r="G3123" s="147">
        <v>73.59172896508673</v>
      </c>
      <c r="H3123" s="147">
        <v>79.188337500000003</v>
      </c>
      <c r="I3123" s="147">
        <v>85.062333333333328</v>
      </c>
      <c r="J3123" s="147">
        <v>90.957579166666662</v>
      </c>
      <c r="K3123" s="147">
        <v>96.845089999999999</v>
      </c>
    </row>
    <row r="3124" spans="2:11" x14ac:dyDescent="0.2">
      <c r="B3124" s="21" t="str">
        <f t="shared" si="48"/>
        <v>CavanWind2030RCP4.5</v>
      </c>
      <c r="C3124" t="s">
        <v>285</v>
      </c>
      <c r="D3124" t="s">
        <v>1</v>
      </c>
      <c r="E3124" s="144" t="s">
        <v>193</v>
      </c>
      <c r="F3124" s="144">
        <v>2030</v>
      </c>
      <c r="G3124" s="147">
        <v>73.596622032172164</v>
      </c>
      <c r="H3124" s="147">
        <v>79.200194999999994</v>
      </c>
      <c r="I3124" s="147">
        <v>85.082166666666666</v>
      </c>
      <c r="J3124" s="147">
        <v>90.983348333333339</v>
      </c>
      <c r="K3124" s="147">
        <v>96.877389999999991</v>
      </c>
    </row>
    <row r="3125" spans="2:11" x14ac:dyDescent="0.2">
      <c r="B3125" s="21" t="str">
        <f t="shared" si="48"/>
        <v>CavanWind2035RCP4.5</v>
      </c>
      <c r="C3125" t="s">
        <v>285</v>
      </c>
      <c r="D3125" t="s">
        <v>1</v>
      </c>
      <c r="E3125" s="144" t="s">
        <v>193</v>
      </c>
      <c r="F3125" s="144">
        <v>2035</v>
      </c>
      <c r="G3125" s="147">
        <v>73.601515099257611</v>
      </c>
      <c r="H3125" s="147">
        <v>79.212052499999999</v>
      </c>
      <c r="I3125" s="147">
        <v>85.102000000000004</v>
      </c>
      <c r="J3125" s="147">
        <v>91.009117500000002</v>
      </c>
      <c r="K3125" s="147">
        <v>96.909689999999998</v>
      </c>
    </row>
    <row r="3126" spans="2:11" x14ac:dyDescent="0.2">
      <c r="B3126" s="21" t="str">
        <f t="shared" si="48"/>
        <v>CavanWind2040RCP4.5</v>
      </c>
      <c r="C3126" t="s">
        <v>285</v>
      </c>
      <c r="D3126" t="s">
        <v>1</v>
      </c>
      <c r="E3126" s="144" t="s">
        <v>193</v>
      </c>
      <c r="F3126" s="144">
        <v>2040</v>
      </c>
      <c r="G3126" s="147">
        <v>73.606408166343058</v>
      </c>
      <c r="H3126" s="147">
        <v>79.223910000000004</v>
      </c>
      <c r="I3126" s="147">
        <v>85.121833333333328</v>
      </c>
      <c r="J3126" s="147">
        <v>91.034886666666665</v>
      </c>
      <c r="K3126" s="147">
        <v>96.941990000000004</v>
      </c>
    </row>
    <row r="3127" spans="2:11" x14ac:dyDescent="0.2">
      <c r="B3127" s="21" t="str">
        <f t="shared" si="48"/>
        <v>CavanWind2045RCP4.5</v>
      </c>
      <c r="C3127" t="s">
        <v>285</v>
      </c>
      <c r="D3127" t="s">
        <v>1</v>
      </c>
      <c r="E3127" s="144" t="s">
        <v>193</v>
      </c>
      <c r="F3127" s="144">
        <v>2045</v>
      </c>
      <c r="G3127" s="147">
        <v>73.611301233428492</v>
      </c>
      <c r="H3127" s="147">
        <v>79.235767499999994</v>
      </c>
      <c r="I3127" s="147">
        <v>85.141666666666666</v>
      </c>
      <c r="J3127" s="147">
        <v>91.060655833333342</v>
      </c>
      <c r="K3127" s="147">
        <v>96.974289999999996</v>
      </c>
    </row>
    <row r="3128" spans="2:11" x14ac:dyDescent="0.2">
      <c r="B3128" s="21" t="str">
        <f t="shared" si="48"/>
        <v>CavanWind2050RCP4.5</v>
      </c>
      <c r="C3128" t="s">
        <v>285</v>
      </c>
      <c r="D3128" t="s">
        <v>1</v>
      </c>
      <c r="E3128" s="144" t="s">
        <v>193</v>
      </c>
      <c r="F3128" s="144">
        <v>2050</v>
      </c>
      <c r="G3128" s="147">
        <v>73.718948709308279</v>
      </c>
      <c r="H3128" s="147">
        <v>79.378847999999991</v>
      </c>
      <c r="I3128" s="147">
        <v>85.328100000000006</v>
      </c>
      <c r="J3128" s="147">
        <v>91.282876999999999</v>
      </c>
      <c r="K3128" s="147">
        <v>97.233335999999994</v>
      </c>
    </row>
    <row r="3129" spans="2:11" x14ac:dyDescent="0.2">
      <c r="B3129" s="21" t="str">
        <f t="shared" si="48"/>
        <v>CavanWind2055RCP4.5</v>
      </c>
      <c r="C3129" t="s">
        <v>285</v>
      </c>
      <c r="D3129" t="s">
        <v>1</v>
      </c>
      <c r="E3129" s="144" t="s">
        <v>193</v>
      </c>
      <c r="F3129" s="144">
        <v>2055</v>
      </c>
      <c r="G3129" s="147">
        <v>73.821703118102619</v>
      </c>
      <c r="H3129" s="147">
        <v>79.510070999999996</v>
      </c>
      <c r="I3129" s="147">
        <v>85.494700000000009</v>
      </c>
      <c r="J3129" s="147">
        <v>91.479329000000007</v>
      </c>
      <c r="K3129" s="147">
        <v>97.460082</v>
      </c>
    </row>
    <row r="3130" spans="2:11" x14ac:dyDescent="0.2">
      <c r="B3130" s="21" t="str">
        <f t="shared" si="48"/>
        <v>CavanWind2060RCP4.5</v>
      </c>
      <c r="C3130" t="s">
        <v>285</v>
      </c>
      <c r="D3130" t="s">
        <v>1</v>
      </c>
      <c r="E3130" s="144" t="s">
        <v>193</v>
      </c>
      <c r="F3130" s="144">
        <v>2060</v>
      </c>
      <c r="G3130" s="147">
        <v>73.924457526896958</v>
      </c>
      <c r="H3130" s="147">
        <v>79.641293999999988</v>
      </c>
      <c r="I3130" s="147">
        <v>85.661299999999997</v>
      </c>
      <c r="J3130" s="147">
        <v>91.675781000000001</v>
      </c>
      <c r="K3130" s="147">
        <v>97.686827999999991</v>
      </c>
    </row>
    <row r="3131" spans="2:11" x14ac:dyDescent="0.2">
      <c r="B3131" s="21" t="str">
        <f t="shared" si="48"/>
        <v>CavanWind2065RCP4.5</v>
      </c>
      <c r="C3131" t="s">
        <v>285</v>
      </c>
      <c r="D3131" t="s">
        <v>1</v>
      </c>
      <c r="E3131" s="144" t="s">
        <v>193</v>
      </c>
      <c r="F3131" s="144">
        <v>2065</v>
      </c>
      <c r="G3131" s="147">
        <v>74.027211935691298</v>
      </c>
      <c r="H3131" s="147">
        <v>79.772516999999993</v>
      </c>
      <c r="I3131" s="147">
        <v>85.8279</v>
      </c>
      <c r="J3131" s="147">
        <v>91.872233000000008</v>
      </c>
      <c r="K3131" s="147">
        <v>97.913573999999997</v>
      </c>
    </row>
    <row r="3132" spans="2:11" x14ac:dyDescent="0.2">
      <c r="B3132" s="21" t="str">
        <f t="shared" si="48"/>
        <v>CavanWind2070RCP4.5</v>
      </c>
      <c r="C3132" t="s">
        <v>285</v>
      </c>
      <c r="D3132" t="s">
        <v>1</v>
      </c>
      <c r="E3132" s="144" t="s">
        <v>193</v>
      </c>
      <c r="F3132" s="144">
        <v>2070</v>
      </c>
      <c r="G3132" s="147">
        <v>74.129966344485638</v>
      </c>
      <c r="H3132" s="147">
        <v>79.903739999999985</v>
      </c>
      <c r="I3132" s="147">
        <v>85.994500000000002</v>
      </c>
      <c r="J3132" s="147">
        <v>92.068685000000002</v>
      </c>
      <c r="K3132" s="147">
        <v>98.140319999999988</v>
      </c>
    </row>
    <row r="3133" spans="2:11" x14ac:dyDescent="0.2">
      <c r="B3133" s="21" t="str">
        <f t="shared" si="48"/>
        <v>CavanWind2075RCP4.5</v>
      </c>
      <c r="C3133" t="s">
        <v>285</v>
      </c>
      <c r="D3133" t="s">
        <v>1</v>
      </c>
      <c r="E3133" s="144" t="s">
        <v>193</v>
      </c>
      <c r="F3133" s="144">
        <v>2075</v>
      </c>
      <c r="G3133" s="147">
        <v>74.22782768619453</v>
      </c>
      <c r="H3133" s="147">
        <v>80.031537499999985</v>
      </c>
      <c r="I3133" s="147">
        <v>86.160250000000005</v>
      </c>
      <c r="J3133" s="147">
        <v>92.267259166666676</v>
      </c>
      <c r="K3133" s="147">
        <v>98.372879999999995</v>
      </c>
    </row>
    <row r="3134" spans="2:11" x14ac:dyDescent="0.2">
      <c r="B3134" s="21" t="str">
        <f t="shared" si="48"/>
        <v>CavanWind2080RCP4.5</v>
      </c>
      <c r="C3134" t="s">
        <v>285</v>
      </c>
      <c r="D3134" t="s">
        <v>1</v>
      </c>
      <c r="E3134" s="144" t="s">
        <v>193</v>
      </c>
      <c r="F3134" s="144">
        <v>2080</v>
      </c>
      <c r="G3134" s="147">
        <v>74.325689027903422</v>
      </c>
      <c r="H3134" s="147">
        <v>80.159334999999984</v>
      </c>
      <c r="I3134" s="147">
        <v>86.326000000000008</v>
      </c>
      <c r="J3134" s="147">
        <v>92.465833333333336</v>
      </c>
      <c r="K3134" s="147">
        <v>98.605439999999987</v>
      </c>
    </row>
    <row r="3135" spans="2:11" x14ac:dyDescent="0.2">
      <c r="B3135" s="21" t="str">
        <f t="shared" si="48"/>
        <v>CavanWind2085RCP4.5</v>
      </c>
      <c r="C3135" t="s">
        <v>285</v>
      </c>
      <c r="D3135" t="s">
        <v>1</v>
      </c>
      <c r="E3135" s="144" t="s">
        <v>193</v>
      </c>
      <c r="F3135" s="144">
        <v>2085</v>
      </c>
      <c r="G3135" s="147">
        <v>74.423550369612315</v>
      </c>
      <c r="H3135" s="147">
        <v>80.287132499999984</v>
      </c>
      <c r="I3135" s="147">
        <v>86.491749999999996</v>
      </c>
      <c r="J3135" s="147">
        <v>92.66440750000001</v>
      </c>
      <c r="K3135" s="147">
        <v>98.837999999999994</v>
      </c>
    </row>
    <row r="3136" spans="2:11" x14ac:dyDescent="0.2">
      <c r="B3136" s="21" t="str">
        <f t="shared" si="48"/>
        <v>CavanWind2090RCP4.5</v>
      </c>
      <c r="C3136" t="s">
        <v>285</v>
      </c>
      <c r="D3136" t="s">
        <v>1</v>
      </c>
      <c r="E3136" s="144" t="s">
        <v>193</v>
      </c>
      <c r="F3136" s="144">
        <v>2090</v>
      </c>
      <c r="G3136" s="147">
        <v>74.521411711321207</v>
      </c>
      <c r="H3136" s="147">
        <v>80.414929999999998</v>
      </c>
      <c r="I3136" s="147">
        <v>86.657499999999999</v>
      </c>
      <c r="J3136" s="147">
        <v>92.862981666666684</v>
      </c>
      <c r="K3136" s="147">
        <v>99.07056</v>
      </c>
    </row>
    <row r="3137" spans="2:11" x14ac:dyDescent="0.2">
      <c r="B3137" s="21" t="str">
        <f t="shared" si="48"/>
        <v>CavanWind2095RCP4.5</v>
      </c>
      <c r="C3137" t="s">
        <v>285</v>
      </c>
      <c r="D3137" t="s">
        <v>1</v>
      </c>
      <c r="E3137" s="144" t="s">
        <v>193</v>
      </c>
      <c r="F3137" s="144">
        <v>2095</v>
      </c>
      <c r="G3137" s="147">
        <v>74.619273053030099</v>
      </c>
      <c r="H3137" s="147">
        <v>80.542727499999998</v>
      </c>
      <c r="I3137" s="147">
        <v>86.823250000000002</v>
      </c>
      <c r="J3137" s="147">
        <v>93.061555833333344</v>
      </c>
      <c r="K3137" s="147">
        <v>99.303119999999993</v>
      </c>
    </row>
    <row r="3138" spans="2:11" x14ac:dyDescent="0.2">
      <c r="B3138" s="21" t="str">
        <f t="shared" si="48"/>
        <v>CavanWind2100RCP4.5</v>
      </c>
      <c r="C3138" t="s">
        <v>285</v>
      </c>
      <c r="D3138" t="s">
        <v>1</v>
      </c>
      <c r="E3138" s="144" t="s">
        <v>193</v>
      </c>
      <c r="F3138" s="144">
        <v>2100</v>
      </c>
      <c r="G3138" s="147">
        <v>74.717134394738991</v>
      </c>
      <c r="H3138" s="147">
        <v>80.670524999999998</v>
      </c>
      <c r="I3138" s="147">
        <v>86.989000000000004</v>
      </c>
      <c r="J3138" s="147">
        <v>93.260130000000018</v>
      </c>
      <c r="K3138" s="147">
        <v>99.535679999999999</v>
      </c>
    </row>
    <row r="3139" spans="2:11" x14ac:dyDescent="0.2">
      <c r="B3139" s="21" t="str">
        <f t="shared" si="48"/>
        <v>CavanWind2023RCP6.0</v>
      </c>
      <c r="C3139" t="s">
        <v>285</v>
      </c>
      <c r="D3139" t="s">
        <v>1</v>
      </c>
      <c r="E3139" s="144" t="s">
        <v>192</v>
      </c>
      <c r="F3139" s="144">
        <v>2023</v>
      </c>
      <c r="G3139" s="147">
        <v>73.586835898001283</v>
      </c>
      <c r="H3139" s="147">
        <v>79.176479999999998</v>
      </c>
      <c r="I3139" s="147">
        <v>85.04249999999999</v>
      </c>
      <c r="J3139" s="147">
        <v>90.931809999999999</v>
      </c>
      <c r="K3139" s="147">
        <v>96.812789999999993</v>
      </c>
    </row>
    <row r="3140" spans="2:11" x14ac:dyDescent="0.2">
      <c r="B3140" s="21" t="str">
        <f t="shared" si="48"/>
        <v>CavanWind2025RCP6.0</v>
      </c>
      <c r="C3140" t="s">
        <v>285</v>
      </c>
      <c r="D3140" t="s">
        <v>1</v>
      </c>
      <c r="E3140" s="144" t="s">
        <v>192</v>
      </c>
      <c r="F3140" s="144">
        <v>2025</v>
      </c>
      <c r="G3140" s="147">
        <v>73.59172896508673</v>
      </c>
      <c r="H3140" s="147">
        <v>79.188337500000003</v>
      </c>
      <c r="I3140" s="147">
        <v>85.062333333333328</v>
      </c>
      <c r="J3140" s="147">
        <v>90.957579166666662</v>
      </c>
      <c r="K3140" s="147">
        <v>96.845089999999999</v>
      </c>
    </row>
    <row r="3141" spans="2:11" x14ac:dyDescent="0.2">
      <c r="B3141" s="21" t="str">
        <f t="shared" si="48"/>
        <v>CavanWind2030RCP6.0</v>
      </c>
      <c r="C3141" t="s">
        <v>285</v>
      </c>
      <c r="D3141" t="s">
        <v>1</v>
      </c>
      <c r="E3141" s="144" t="s">
        <v>192</v>
      </c>
      <c r="F3141" s="144">
        <v>2030</v>
      </c>
      <c r="G3141" s="147">
        <v>73.596622032172164</v>
      </c>
      <c r="H3141" s="147">
        <v>79.200194999999994</v>
      </c>
      <c r="I3141" s="147">
        <v>85.082166666666666</v>
      </c>
      <c r="J3141" s="147">
        <v>90.983348333333339</v>
      </c>
      <c r="K3141" s="147">
        <v>96.877389999999991</v>
      </c>
    </row>
    <row r="3142" spans="2:11" x14ac:dyDescent="0.2">
      <c r="B3142" s="21" t="str">
        <f t="shared" si="48"/>
        <v>CavanWind2035RCP6.0</v>
      </c>
      <c r="C3142" t="s">
        <v>285</v>
      </c>
      <c r="D3142" t="s">
        <v>1</v>
      </c>
      <c r="E3142" s="144" t="s">
        <v>192</v>
      </c>
      <c r="F3142" s="144">
        <v>2035</v>
      </c>
      <c r="G3142" s="147">
        <v>73.601515099257611</v>
      </c>
      <c r="H3142" s="147">
        <v>79.212052499999999</v>
      </c>
      <c r="I3142" s="147">
        <v>85.102000000000004</v>
      </c>
      <c r="J3142" s="147">
        <v>91.009117500000002</v>
      </c>
      <c r="K3142" s="147">
        <v>96.909689999999998</v>
      </c>
    </row>
    <row r="3143" spans="2:11" x14ac:dyDescent="0.2">
      <c r="B3143" s="21" t="str">
        <f t="shared" si="48"/>
        <v>CavanWind2040RCP6.0</v>
      </c>
      <c r="C3143" t="s">
        <v>285</v>
      </c>
      <c r="D3143" t="s">
        <v>1</v>
      </c>
      <c r="E3143" s="144" t="s">
        <v>192</v>
      </c>
      <c r="F3143" s="144">
        <v>2040</v>
      </c>
      <c r="G3143" s="147">
        <v>73.606408166343058</v>
      </c>
      <c r="H3143" s="147">
        <v>79.223910000000004</v>
      </c>
      <c r="I3143" s="147">
        <v>85.121833333333328</v>
      </c>
      <c r="J3143" s="147">
        <v>91.034886666666665</v>
      </c>
      <c r="K3143" s="147">
        <v>96.941990000000004</v>
      </c>
    </row>
    <row r="3144" spans="2:11" x14ac:dyDescent="0.2">
      <c r="B3144" s="21" t="str">
        <f t="shared" si="48"/>
        <v>CavanWind2045RCP6.0</v>
      </c>
      <c r="C3144" t="s">
        <v>285</v>
      </c>
      <c r="D3144" t="s">
        <v>1</v>
      </c>
      <c r="E3144" s="144" t="s">
        <v>192</v>
      </c>
      <c r="F3144" s="144">
        <v>2045</v>
      </c>
      <c r="G3144" s="147">
        <v>73.611301233428492</v>
      </c>
      <c r="H3144" s="147">
        <v>79.235767499999994</v>
      </c>
      <c r="I3144" s="147">
        <v>85.141666666666666</v>
      </c>
      <c r="J3144" s="147">
        <v>91.060655833333342</v>
      </c>
      <c r="K3144" s="147">
        <v>96.974289999999996</v>
      </c>
    </row>
    <row r="3145" spans="2:11" x14ac:dyDescent="0.2">
      <c r="B3145" s="21" t="str">
        <f t="shared" si="48"/>
        <v>CavanWind2050RCP6.0</v>
      </c>
      <c r="C3145" t="s">
        <v>285</v>
      </c>
      <c r="D3145" t="s">
        <v>1</v>
      </c>
      <c r="E3145" s="144" t="s">
        <v>192</v>
      </c>
      <c r="F3145" s="144">
        <v>2050</v>
      </c>
      <c r="G3145" s="147">
        <v>73.718948709308279</v>
      </c>
      <c r="H3145" s="147">
        <v>79.378847999999991</v>
      </c>
      <c r="I3145" s="147">
        <v>85.328100000000006</v>
      </c>
      <c r="J3145" s="147">
        <v>91.282876999999999</v>
      </c>
      <c r="K3145" s="147">
        <v>97.233335999999994</v>
      </c>
    </row>
    <row r="3146" spans="2:11" x14ac:dyDescent="0.2">
      <c r="B3146" s="21" t="str">
        <f t="shared" si="48"/>
        <v>CavanWind2055RCP6.0</v>
      </c>
      <c r="C3146" t="s">
        <v>285</v>
      </c>
      <c r="D3146" t="s">
        <v>1</v>
      </c>
      <c r="E3146" s="144" t="s">
        <v>192</v>
      </c>
      <c r="F3146" s="144">
        <v>2055</v>
      </c>
      <c r="G3146" s="147">
        <v>73.821703118102619</v>
      </c>
      <c r="H3146" s="147">
        <v>79.510070999999996</v>
      </c>
      <c r="I3146" s="147">
        <v>85.494700000000009</v>
      </c>
      <c r="J3146" s="147">
        <v>91.479329000000007</v>
      </c>
      <c r="K3146" s="147">
        <v>97.460082</v>
      </c>
    </row>
    <row r="3147" spans="2:11" x14ac:dyDescent="0.2">
      <c r="B3147" s="21" t="str">
        <f t="shared" si="48"/>
        <v>CavanWind2060RCP6.0</v>
      </c>
      <c r="C3147" t="s">
        <v>285</v>
      </c>
      <c r="D3147" t="s">
        <v>1</v>
      </c>
      <c r="E3147" s="144" t="s">
        <v>192</v>
      </c>
      <c r="F3147" s="144">
        <v>2060</v>
      </c>
      <c r="G3147" s="147">
        <v>73.924457526896958</v>
      </c>
      <c r="H3147" s="147">
        <v>79.641293999999988</v>
      </c>
      <c r="I3147" s="147">
        <v>85.661299999999997</v>
      </c>
      <c r="J3147" s="147">
        <v>91.675781000000001</v>
      </c>
      <c r="K3147" s="147">
        <v>97.686827999999991</v>
      </c>
    </row>
    <row r="3148" spans="2:11" x14ac:dyDescent="0.2">
      <c r="B3148" s="21" t="str">
        <f t="shared" ref="B3148:B3211" si="49">C3148&amp;D3148&amp;F3148&amp;E3148</f>
        <v>CavanWind2065RCP6.0</v>
      </c>
      <c r="C3148" t="s">
        <v>285</v>
      </c>
      <c r="D3148" t="s">
        <v>1</v>
      </c>
      <c r="E3148" s="144" t="s">
        <v>192</v>
      </c>
      <c r="F3148" s="144">
        <v>2065</v>
      </c>
      <c r="G3148" s="147">
        <v>74.027211935691298</v>
      </c>
      <c r="H3148" s="147">
        <v>79.772516999999993</v>
      </c>
      <c r="I3148" s="147">
        <v>85.8279</v>
      </c>
      <c r="J3148" s="147">
        <v>91.872233000000008</v>
      </c>
      <c r="K3148" s="147">
        <v>97.913573999999997</v>
      </c>
    </row>
    <row r="3149" spans="2:11" x14ac:dyDescent="0.2">
      <c r="B3149" s="21" t="str">
        <f t="shared" si="49"/>
        <v>CavanWind2070RCP6.0</v>
      </c>
      <c r="C3149" t="s">
        <v>285</v>
      </c>
      <c r="D3149" t="s">
        <v>1</v>
      </c>
      <c r="E3149" s="144" t="s">
        <v>192</v>
      </c>
      <c r="F3149" s="144">
        <v>2070</v>
      </c>
      <c r="G3149" s="147">
        <v>74.129966344485638</v>
      </c>
      <c r="H3149" s="147">
        <v>79.903739999999985</v>
      </c>
      <c r="I3149" s="147">
        <v>85.994500000000002</v>
      </c>
      <c r="J3149" s="147">
        <v>92.068685000000002</v>
      </c>
      <c r="K3149" s="147">
        <v>98.140319999999988</v>
      </c>
    </row>
    <row r="3150" spans="2:11" x14ac:dyDescent="0.2">
      <c r="B3150" s="21" t="str">
        <f t="shared" si="49"/>
        <v>CavanWind2075RCP6.0</v>
      </c>
      <c r="C3150" t="s">
        <v>285</v>
      </c>
      <c r="D3150" t="s">
        <v>1</v>
      </c>
      <c r="E3150" s="144" t="s">
        <v>192</v>
      </c>
      <c r="F3150" s="144">
        <v>2075</v>
      </c>
      <c r="G3150" s="147">
        <v>74.276758357048976</v>
      </c>
      <c r="H3150" s="147">
        <v>80.095436249999992</v>
      </c>
      <c r="I3150" s="147">
        <v>86.243125000000006</v>
      </c>
      <c r="J3150" s="147">
        <v>92.366546249999999</v>
      </c>
      <c r="K3150" s="147">
        <v>98.489159999999998</v>
      </c>
    </row>
    <row r="3151" spans="2:11" x14ac:dyDescent="0.2">
      <c r="B3151" s="21" t="str">
        <f t="shared" si="49"/>
        <v>CavanWind2080RCP6.0</v>
      </c>
      <c r="C3151" t="s">
        <v>285</v>
      </c>
      <c r="D3151" t="s">
        <v>1</v>
      </c>
      <c r="E3151" s="144" t="s">
        <v>192</v>
      </c>
      <c r="F3151" s="144">
        <v>2080</v>
      </c>
      <c r="G3151" s="147">
        <v>74.423550369612315</v>
      </c>
      <c r="H3151" s="147">
        <v>80.287132499999984</v>
      </c>
      <c r="I3151" s="147">
        <v>86.491749999999996</v>
      </c>
      <c r="J3151" s="147">
        <v>92.66440750000001</v>
      </c>
      <c r="K3151" s="147">
        <v>98.837999999999994</v>
      </c>
    </row>
    <row r="3152" spans="2:11" x14ac:dyDescent="0.2">
      <c r="B3152" s="21" t="str">
        <f t="shared" si="49"/>
        <v>CavanWind2085RCP6.0</v>
      </c>
      <c r="C3152" t="s">
        <v>285</v>
      </c>
      <c r="D3152" t="s">
        <v>1</v>
      </c>
      <c r="E3152" s="144" t="s">
        <v>192</v>
      </c>
      <c r="F3152" s="144">
        <v>2085</v>
      </c>
      <c r="G3152" s="147">
        <v>74.570342382175653</v>
      </c>
      <c r="H3152" s="147">
        <v>80.478828749999991</v>
      </c>
      <c r="I3152" s="147">
        <v>86.740375</v>
      </c>
      <c r="J3152" s="147">
        <v>92.962268750000021</v>
      </c>
      <c r="K3152" s="147">
        <v>99.186839999999989</v>
      </c>
    </row>
    <row r="3153" spans="2:11" x14ac:dyDescent="0.2">
      <c r="B3153" s="21" t="str">
        <f t="shared" si="49"/>
        <v>CavanWind2090RCP6.0</v>
      </c>
      <c r="C3153" t="s">
        <v>285</v>
      </c>
      <c r="D3153" t="s">
        <v>1</v>
      </c>
      <c r="E3153" s="144" t="s">
        <v>192</v>
      </c>
      <c r="F3153" s="144">
        <v>2090</v>
      </c>
      <c r="G3153" s="147">
        <v>75.003378819237497</v>
      </c>
      <c r="H3153" s="147">
        <v>81.026250000000005</v>
      </c>
      <c r="I3153" s="147">
        <v>87.43383333333334</v>
      </c>
      <c r="J3153" s="147">
        <v>93.78157666666668</v>
      </c>
      <c r="K3153" s="147">
        <v>100.13323</v>
      </c>
    </row>
    <row r="3154" spans="2:11" x14ac:dyDescent="0.2">
      <c r="B3154" s="21" t="str">
        <f t="shared" si="49"/>
        <v>CavanWind2095RCP6.0</v>
      </c>
      <c r="C3154" t="s">
        <v>285</v>
      </c>
      <c r="D3154" t="s">
        <v>1</v>
      </c>
      <c r="E3154" s="144" t="s">
        <v>192</v>
      </c>
      <c r="F3154" s="144">
        <v>2095</v>
      </c>
      <c r="G3154" s="147">
        <v>75.289623243736017</v>
      </c>
      <c r="H3154" s="147">
        <v>81.381974999999997</v>
      </c>
      <c r="I3154" s="147">
        <v>87.87866666666666</v>
      </c>
      <c r="J3154" s="147">
        <v>94.303023333333343</v>
      </c>
      <c r="K3154" s="147">
        <v>100.73078</v>
      </c>
    </row>
    <row r="3155" spans="2:11" x14ac:dyDescent="0.2">
      <c r="B3155" s="21" t="str">
        <f t="shared" si="49"/>
        <v>CavanWind2100RCP6.0</v>
      </c>
      <c r="C3155" t="s">
        <v>285</v>
      </c>
      <c r="D3155" t="s">
        <v>1</v>
      </c>
      <c r="E3155" s="144" t="s">
        <v>192</v>
      </c>
      <c r="F3155" s="144">
        <v>2100</v>
      </c>
      <c r="G3155" s="147">
        <v>75.575867668234523</v>
      </c>
      <c r="H3155" s="147">
        <v>81.737700000000004</v>
      </c>
      <c r="I3155" s="147">
        <v>88.323499999999996</v>
      </c>
      <c r="J3155" s="147">
        <v>94.824470000000005</v>
      </c>
      <c r="K3155" s="147">
        <v>101.32832999999999</v>
      </c>
    </row>
    <row r="3156" spans="2:11" x14ac:dyDescent="0.2">
      <c r="B3156" s="21" t="str">
        <f t="shared" si="49"/>
        <v>CavanWind2023RCP8.5</v>
      </c>
      <c r="C3156" t="s">
        <v>285</v>
      </c>
      <c r="D3156" t="s">
        <v>1</v>
      </c>
      <c r="E3156" s="144" t="s">
        <v>191</v>
      </c>
      <c r="F3156" s="144">
        <v>2023</v>
      </c>
      <c r="G3156" s="147">
        <v>73.586835898001283</v>
      </c>
      <c r="H3156" s="147">
        <v>79.176479999999998</v>
      </c>
      <c r="I3156" s="147">
        <v>85.04249999999999</v>
      </c>
      <c r="J3156" s="147">
        <v>90.931809999999999</v>
      </c>
      <c r="K3156" s="147">
        <v>96.812789999999993</v>
      </c>
    </row>
    <row r="3157" spans="2:11" x14ac:dyDescent="0.2">
      <c r="B3157" s="21" t="str">
        <f t="shared" si="49"/>
        <v>CavanWind2025RCP8.5</v>
      </c>
      <c r="C3157" t="s">
        <v>285</v>
      </c>
      <c r="D3157" t="s">
        <v>1</v>
      </c>
      <c r="E3157" s="144" t="s">
        <v>191</v>
      </c>
      <c r="F3157" s="144">
        <v>2025</v>
      </c>
      <c r="G3157" s="147">
        <v>73.596622032172164</v>
      </c>
      <c r="H3157" s="147">
        <v>79.200194999999994</v>
      </c>
      <c r="I3157" s="147">
        <v>85.082166666666666</v>
      </c>
      <c r="J3157" s="147">
        <v>90.983348333333339</v>
      </c>
      <c r="K3157" s="147">
        <v>96.877389999999991</v>
      </c>
    </row>
    <row r="3158" spans="2:11" x14ac:dyDescent="0.2">
      <c r="B3158" s="21" t="str">
        <f t="shared" si="49"/>
        <v>CavanWind2030RCP8.5</v>
      </c>
      <c r="C3158" t="s">
        <v>285</v>
      </c>
      <c r="D3158" t="s">
        <v>1</v>
      </c>
      <c r="E3158" s="144" t="s">
        <v>191</v>
      </c>
      <c r="F3158" s="144">
        <v>2030</v>
      </c>
      <c r="G3158" s="147">
        <v>73.606408166343058</v>
      </c>
      <c r="H3158" s="147">
        <v>79.223910000000004</v>
      </c>
      <c r="I3158" s="147">
        <v>85.121833333333328</v>
      </c>
      <c r="J3158" s="147">
        <v>91.034886666666665</v>
      </c>
      <c r="K3158" s="147">
        <v>96.941990000000004</v>
      </c>
    </row>
    <row r="3159" spans="2:11" x14ac:dyDescent="0.2">
      <c r="B3159" s="21" t="str">
        <f t="shared" si="49"/>
        <v>CavanWind2035RCP8.5</v>
      </c>
      <c r="C3159" t="s">
        <v>285</v>
      </c>
      <c r="D3159" t="s">
        <v>1</v>
      </c>
      <c r="E3159" s="144" t="s">
        <v>191</v>
      </c>
      <c r="F3159" s="144">
        <v>2035</v>
      </c>
      <c r="G3159" s="147">
        <v>73.616194300513939</v>
      </c>
      <c r="H3159" s="147">
        <v>79.247624999999999</v>
      </c>
      <c r="I3159" s="147">
        <v>85.161500000000004</v>
      </c>
      <c r="J3159" s="147">
        <v>91.086425000000006</v>
      </c>
      <c r="K3159" s="147">
        <v>97.006590000000003</v>
      </c>
    </row>
    <row r="3160" spans="2:11" x14ac:dyDescent="0.2">
      <c r="B3160" s="21" t="str">
        <f t="shared" si="49"/>
        <v>CavanWind2040RCP8.5</v>
      </c>
      <c r="C3160" t="s">
        <v>285</v>
      </c>
      <c r="D3160" t="s">
        <v>1</v>
      </c>
      <c r="E3160" s="144" t="s">
        <v>191</v>
      </c>
      <c r="F3160" s="144">
        <v>2040</v>
      </c>
      <c r="G3160" s="147">
        <v>73.787451648504501</v>
      </c>
      <c r="H3160" s="147">
        <v>79.466329999999999</v>
      </c>
      <c r="I3160" s="147">
        <v>85.439166666666665</v>
      </c>
      <c r="J3160" s="147">
        <v>91.413845000000009</v>
      </c>
      <c r="K3160" s="147">
        <v>97.384500000000003</v>
      </c>
    </row>
    <row r="3161" spans="2:11" x14ac:dyDescent="0.2">
      <c r="B3161" s="21" t="str">
        <f t="shared" si="49"/>
        <v>CavanWind2045RCP8.5</v>
      </c>
      <c r="C3161" t="s">
        <v>285</v>
      </c>
      <c r="D3161" t="s">
        <v>1</v>
      </c>
      <c r="E3161" s="144" t="s">
        <v>191</v>
      </c>
      <c r="F3161" s="144">
        <v>2045</v>
      </c>
      <c r="G3161" s="147">
        <v>73.958708996495076</v>
      </c>
      <c r="H3161" s="147">
        <v>79.685034999999985</v>
      </c>
      <c r="I3161" s="147">
        <v>85.716833333333341</v>
      </c>
      <c r="J3161" s="147">
        <v>91.741264999999999</v>
      </c>
      <c r="K3161" s="147">
        <v>97.762409999999988</v>
      </c>
    </row>
    <row r="3162" spans="2:11" x14ac:dyDescent="0.2">
      <c r="B3162" s="21" t="str">
        <f t="shared" si="49"/>
        <v>CavanWind2050RCP8.5</v>
      </c>
      <c r="C3162" t="s">
        <v>285</v>
      </c>
      <c r="D3162" t="s">
        <v>1</v>
      </c>
      <c r="E3162" s="144" t="s">
        <v>191</v>
      </c>
      <c r="F3162" s="144">
        <v>2050</v>
      </c>
      <c r="G3162" s="147">
        <v>74.325689027903422</v>
      </c>
      <c r="H3162" s="147">
        <v>80.159334999999984</v>
      </c>
      <c r="I3162" s="147">
        <v>86.326000000000008</v>
      </c>
      <c r="J3162" s="147">
        <v>92.465833333333336</v>
      </c>
      <c r="K3162" s="147">
        <v>98.605439999999987</v>
      </c>
    </row>
    <row r="3163" spans="2:11" x14ac:dyDescent="0.2">
      <c r="B3163" s="21" t="str">
        <f t="shared" si="49"/>
        <v>CavanWind2055RCP8.5</v>
      </c>
      <c r="C3163" t="s">
        <v>285</v>
      </c>
      <c r="D3163" t="s">
        <v>1</v>
      </c>
      <c r="E3163" s="144" t="s">
        <v>191</v>
      </c>
      <c r="F3163" s="144">
        <v>2055</v>
      </c>
      <c r="G3163" s="147">
        <v>74.521411711321207</v>
      </c>
      <c r="H3163" s="147">
        <v>80.414929999999998</v>
      </c>
      <c r="I3163" s="147">
        <v>86.657499999999999</v>
      </c>
      <c r="J3163" s="147">
        <v>92.862981666666684</v>
      </c>
      <c r="K3163" s="147">
        <v>99.07056</v>
      </c>
    </row>
    <row r="3164" spans="2:11" x14ac:dyDescent="0.2">
      <c r="B3164" s="21" t="str">
        <f t="shared" si="49"/>
        <v>CavanWind2060RCP8.5</v>
      </c>
      <c r="C3164" t="s">
        <v>285</v>
      </c>
      <c r="D3164" t="s">
        <v>1</v>
      </c>
      <c r="E3164" s="144" t="s">
        <v>191</v>
      </c>
      <c r="F3164" s="144">
        <v>2060</v>
      </c>
      <c r="G3164" s="147">
        <v>75.003378819237497</v>
      </c>
      <c r="H3164" s="147">
        <v>81.026250000000005</v>
      </c>
      <c r="I3164" s="147">
        <v>87.43383333333334</v>
      </c>
      <c r="J3164" s="147">
        <v>93.78157666666668</v>
      </c>
      <c r="K3164" s="147">
        <v>100.13323</v>
      </c>
    </row>
    <row r="3165" spans="2:11" x14ac:dyDescent="0.2">
      <c r="B3165" s="21" t="str">
        <f t="shared" si="49"/>
        <v>CavanWind2065RCP8.5</v>
      </c>
      <c r="C3165" t="s">
        <v>285</v>
      </c>
      <c r="D3165" t="s">
        <v>1</v>
      </c>
      <c r="E3165" s="144" t="s">
        <v>191</v>
      </c>
      <c r="F3165" s="144">
        <v>2065</v>
      </c>
      <c r="G3165" s="147">
        <v>75.289623243736017</v>
      </c>
      <c r="H3165" s="147">
        <v>81.381974999999997</v>
      </c>
      <c r="I3165" s="147">
        <v>87.87866666666666</v>
      </c>
      <c r="J3165" s="147">
        <v>94.303023333333343</v>
      </c>
      <c r="K3165" s="147">
        <v>100.73078</v>
      </c>
    </row>
    <row r="3166" spans="2:11" x14ac:dyDescent="0.2">
      <c r="B3166" s="21" t="str">
        <f t="shared" si="49"/>
        <v>CavanWind2070RCP8.5</v>
      </c>
      <c r="C3166" t="s">
        <v>285</v>
      </c>
      <c r="D3166" t="s">
        <v>1</v>
      </c>
      <c r="E3166" s="144" t="s">
        <v>191</v>
      </c>
      <c r="F3166" s="144">
        <v>2070</v>
      </c>
      <c r="G3166" s="147">
        <v>75.578314201777246</v>
      </c>
      <c r="H3166" s="147">
        <v>81.756145000000004</v>
      </c>
      <c r="I3166" s="147">
        <v>88.36033333333333</v>
      </c>
      <c r="J3166" s="147">
        <v>94.872976666666673</v>
      </c>
      <c r="K3166" s="147">
        <v>101.39615999999999</v>
      </c>
    </row>
    <row r="3167" spans="2:11" x14ac:dyDescent="0.2">
      <c r="B3167" s="21" t="str">
        <f t="shared" si="49"/>
        <v>CavanWind2075RCP8.5</v>
      </c>
      <c r="C3167" t="s">
        <v>285</v>
      </c>
      <c r="D3167" t="s">
        <v>1</v>
      </c>
      <c r="E3167" s="144" t="s">
        <v>191</v>
      </c>
      <c r="F3167" s="144">
        <v>2075</v>
      </c>
      <c r="G3167" s="147">
        <v>75.580760735319956</v>
      </c>
      <c r="H3167" s="147">
        <v>81.774589999999989</v>
      </c>
      <c r="I3167" s="147">
        <v>88.397166666666664</v>
      </c>
      <c r="J3167" s="147">
        <v>94.921483333333342</v>
      </c>
      <c r="K3167" s="147">
        <v>101.46399</v>
      </c>
    </row>
    <row r="3168" spans="2:11" x14ac:dyDescent="0.2">
      <c r="B3168" s="21" t="str">
        <f t="shared" si="49"/>
        <v>CavanWind2080RCP8.5</v>
      </c>
      <c r="C3168" t="s">
        <v>285</v>
      </c>
      <c r="D3168" t="s">
        <v>1</v>
      </c>
      <c r="E3168" s="144" t="s">
        <v>191</v>
      </c>
      <c r="F3168" s="144">
        <v>2080</v>
      </c>
      <c r="G3168" s="147">
        <v>75.583207268862679</v>
      </c>
      <c r="H3168" s="147">
        <v>81.793034999999989</v>
      </c>
      <c r="I3168" s="147">
        <v>88.433999999999997</v>
      </c>
      <c r="J3168" s="147">
        <v>94.96999000000001</v>
      </c>
      <c r="K3168" s="147">
        <v>101.53182</v>
      </c>
    </row>
    <row r="3169" spans="2:11" x14ac:dyDescent="0.2">
      <c r="B3169" s="21" t="str">
        <f t="shared" si="49"/>
        <v>CavanWind2085RCP8.5</v>
      </c>
      <c r="C3169" t="s">
        <v>285</v>
      </c>
      <c r="D3169" t="s">
        <v>1</v>
      </c>
      <c r="E3169" s="144" t="s">
        <v>191</v>
      </c>
      <c r="F3169" s="144">
        <v>2085</v>
      </c>
      <c r="G3169" s="147">
        <v>75.748348282996432</v>
      </c>
      <c r="H3169" s="147">
        <v>82.030184999999989</v>
      </c>
      <c r="I3169" s="147">
        <v>88.765500000000003</v>
      </c>
      <c r="J3169" s="147">
        <v>95.383812500000005</v>
      </c>
      <c r="K3169" s="147">
        <v>102.021165</v>
      </c>
    </row>
    <row r="3170" spans="2:11" x14ac:dyDescent="0.2">
      <c r="B3170" s="21" t="str">
        <f t="shared" si="49"/>
        <v>CavanWind2090RCP8.5</v>
      </c>
      <c r="C3170" t="s">
        <v>285</v>
      </c>
      <c r="D3170" t="s">
        <v>1</v>
      </c>
      <c r="E3170" s="144" t="s">
        <v>191</v>
      </c>
      <c r="F3170" s="144">
        <v>2090</v>
      </c>
      <c r="G3170" s="147">
        <v>75.913489297130184</v>
      </c>
      <c r="H3170" s="147">
        <v>82.267334999999989</v>
      </c>
      <c r="I3170" s="147">
        <v>89.097000000000008</v>
      </c>
      <c r="J3170" s="147">
        <v>95.797635</v>
      </c>
      <c r="K3170" s="147">
        <v>102.51051</v>
      </c>
    </row>
    <row r="3171" spans="2:11" x14ac:dyDescent="0.2">
      <c r="B3171" s="21" t="str">
        <f t="shared" si="49"/>
        <v>CavanWind2095RCP8.5</v>
      </c>
      <c r="C3171" t="s">
        <v>285</v>
      </c>
      <c r="D3171" t="s">
        <v>1</v>
      </c>
      <c r="E3171" s="144" t="s">
        <v>191</v>
      </c>
      <c r="F3171" s="144">
        <v>2095</v>
      </c>
      <c r="G3171" s="147">
        <v>75.913489297130184</v>
      </c>
      <c r="H3171" s="147">
        <v>82.267334999999989</v>
      </c>
      <c r="I3171" s="147">
        <v>89.097000000000008</v>
      </c>
      <c r="J3171" s="147">
        <v>95.797635</v>
      </c>
      <c r="K3171" s="147">
        <v>102.51051</v>
      </c>
    </row>
    <row r="3172" spans="2:11" x14ac:dyDescent="0.2">
      <c r="B3172" s="21" t="str">
        <f t="shared" si="49"/>
        <v>CavanWind2100RCP8.5</v>
      </c>
      <c r="C3172" t="s">
        <v>285</v>
      </c>
      <c r="D3172" t="s">
        <v>1</v>
      </c>
      <c r="E3172" s="144" t="s">
        <v>191</v>
      </c>
      <c r="F3172" s="144">
        <v>2100</v>
      </c>
      <c r="G3172" s="147">
        <v>75.913489297130184</v>
      </c>
      <c r="H3172" s="147">
        <v>82.267334999999989</v>
      </c>
      <c r="I3172" s="147">
        <v>89.097000000000008</v>
      </c>
      <c r="J3172" s="147">
        <v>95.797635</v>
      </c>
      <c r="K3172" s="147">
        <v>102.51051</v>
      </c>
    </row>
    <row r="3173" spans="2:11" x14ac:dyDescent="0.2">
      <c r="B3173" s="21" t="str">
        <f t="shared" si="49"/>
        <v>CentraliaIce Accretion2023RCP4.5</v>
      </c>
      <c r="C3173" t="s">
        <v>286</v>
      </c>
      <c r="D3173" t="s">
        <v>486</v>
      </c>
      <c r="E3173" s="144" t="s">
        <v>193</v>
      </c>
      <c r="F3173" s="144">
        <v>2023</v>
      </c>
      <c r="G3173" s="147">
        <v>14.378964138260955</v>
      </c>
      <c r="H3173" s="147">
        <v>17.23827</v>
      </c>
      <c r="I3173" s="147">
        <v>20.832000000000001</v>
      </c>
      <c r="J3173" s="147">
        <v>23.587619999999998</v>
      </c>
      <c r="K3173" s="147">
        <v>26.3277</v>
      </c>
    </row>
    <row r="3174" spans="2:11" x14ac:dyDescent="0.2">
      <c r="B3174" s="21" t="str">
        <f t="shared" si="49"/>
        <v>CentraliaIce Accretion2025RCP4.5</v>
      </c>
      <c r="C3174" t="s">
        <v>286</v>
      </c>
      <c r="D3174" t="s">
        <v>486</v>
      </c>
      <c r="E3174" s="144" t="s">
        <v>193</v>
      </c>
      <c r="F3174" s="144">
        <v>2025</v>
      </c>
      <c r="G3174" s="147">
        <v>14.393576906694147</v>
      </c>
      <c r="H3174" s="147">
        <v>17.267319999999998</v>
      </c>
      <c r="I3174" s="147">
        <v>20.884499999999999</v>
      </c>
      <c r="J3174" s="147">
        <v>23.654854999999998</v>
      </c>
      <c r="K3174" s="147">
        <v>26.411490000000001</v>
      </c>
    </row>
    <row r="3175" spans="2:11" x14ac:dyDescent="0.2">
      <c r="B3175" s="21" t="str">
        <f t="shared" si="49"/>
        <v>CentraliaIce Accretion2030RCP4.5</v>
      </c>
      <c r="C3175" t="s">
        <v>286</v>
      </c>
      <c r="D3175" t="s">
        <v>486</v>
      </c>
      <c r="E3175" s="144" t="s">
        <v>193</v>
      </c>
      <c r="F3175" s="144">
        <v>2030</v>
      </c>
      <c r="G3175" s="147">
        <v>14.408189675127339</v>
      </c>
      <c r="H3175" s="147">
        <v>17.29637</v>
      </c>
      <c r="I3175" s="147">
        <v>20.937000000000001</v>
      </c>
      <c r="J3175" s="147">
        <v>23.722089999999998</v>
      </c>
      <c r="K3175" s="147">
        <v>26.495280000000001</v>
      </c>
    </row>
    <row r="3176" spans="2:11" x14ac:dyDescent="0.2">
      <c r="B3176" s="21" t="str">
        <f t="shared" si="49"/>
        <v>CentraliaIce Accretion2035RCP4.5</v>
      </c>
      <c r="C3176" t="s">
        <v>286</v>
      </c>
      <c r="D3176" t="s">
        <v>486</v>
      </c>
      <c r="E3176" s="144" t="s">
        <v>193</v>
      </c>
      <c r="F3176" s="144">
        <v>2035</v>
      </c>
      <c r="G3176" s="147">
        <v>14.422802443560531</v>
      </c>
      <c r="H3176" s="147">
        <v>17.325420000000001</v>
      </c>
      <c r="I3176" s="147">
        <v>20.9895</v>
      </c>
      <c r="J3176" s="147">
        <v>23.789324999999998</v>
      </c>
      <c r="K3176" s="147">
        <v>26.579070000000002</v>
      </c>
    </row>
    <row r="3177" spans="2:11" x14ac:dyDescent="0.2">
      <c r="B3177" s="21" t="str">
        <f t="shared" si="49"/>
        <v>CentraliaIce Accretion2040RCP4.5</v>
      </c>
      <c r="C3177" t="s">
        <v>286</v>
      </c>
      <c r="D3177" t="s">
        <v>486</v>
      </c>
      <c r="E3177" s="144" t="s">
        <v>193</v>
      </c>
      <c r="F3177" s="144">
        <v>2040</v>
      </c>
      <c r="G3177" s="147">
        <v>14.437415211993722</v>
      </c>
      <c r="H3177" s="147">
        <v>17.354469999999999</v>
      </c>
      <c r="I3177" s="147">
        <v>21.041999999999998</v>
      </c>
      <c r="J3177" s="147">
        <v>23.856559999999995</v>
      </c>
      <c r="K3177" s="147">
        <v>26.662860000000002</v>
      </c>
    </row>
    <row r="3178" spans="2:11" x14ac:dyDescent="0.2">
      <c r="B3178" s="21" t="str">
        <f t="shared" si="49"/>
        <v>CentraliaIce Accretion2045RCP4.5</v>
      </c>
      <c r="C3178" t="s">
        <v>286</v>
      </c>
      <c r="D3178" t="s">
        <v>486</v>
      </c>
      <c r="E3178" s="144" t="s">
        <v>193</v>
      </c>
      <c r="F3178" s="144">
        <v>2045</v>
      </c>
      <c r="G3178" s="147">
        <v>14.452027980426914</v>
      </c>
      <c r="H3178" s="147">
        <v>17.383519999999997</v>
      </c>
      <c r="I3178" s="147">
        <v>21.0945</v>
      </c>
      <c r="J3178" s="147">
        <v>23.923794999999995</v>
      </c>
      <c r="K3178" s="147">
        <v>26.746650000000002</v>
      </c>
    </row>
    <row r="3179" spans="2:11" x14ac:dyDescent="0.2">
      <c r="B3179" s="21" t="str">
        <f t="shared" si="49"/>
        <v>CentraliaIce Accretion2050RCP4.5</v>
      </c>
      <c r="C3179" t="s">
        <v>286</v>
      </c>
      <c r="D3179" t="s">
        <v>486</v>
      </c>
      <c r="E3179" s="144" t="s">
        <v>193</v>
      </c>
      <c r="F3179" s="144">
        <v>2050</v>
      </c>
      <c r="G3179" s="147">
        <v>14.408189675127339</v>
      </c>
      <c r="H3179" s="147">
        <v>17.370737999999999</v>
      </c>
      <c r="I3179" s="147">
        <v>21.121799999999997</v>
      </c>
      <c r="J3179" s="147">
        <v>23.976791999999996</v>
      </c>
      <c r="K3179" s="147">
        <v>26.830440000000003</v>
      </c>
    </row>
    <row r="3180" spans="2:11" x14ac:dyDescent="0.2">
      <c r="B3180" s="21" t="str">
        <f t="shared" si="49"/>
        <v>CentraliaIce Accretion2055RCP4.5</v>
      </c>
      <c r="C3180" t="s">
        <v>286</v>
      </c>
      <c r="D3180" t="s">
        <v>486</v>
      </c>
      <c r="E3180" s="144" t="s">
        <v>193</v>
      </c>
      <c r="F3180" s="144">
        <v>2055</v>
      </c>
      <c r="G3180" s="147">
        <v>14.34973860139457</v>
      </c>
      <c r="H3180" s="147">
        <v>17.328906</v>
      </c>
      <c r="I3180" s="147">
        <v>21.096599999999999</v>
      </c>
      <c r="J3180" s="147">
        <v>23.962553999999997</v>
      </c>
      <c r="K3180" s="147">
        <v>26.830440000000003</v>
      </c>
    </row>
    <row r="3181" spans="2:11" x14ac:dyDescent="0.2">
      <c r="B3181" s="21" t="str">
        <f t="shared" si="49"/>
        <v>CentraliaIce Accretion2060RCP4.5</v>
      </c>
      <c r="C3181" t="s">
        <v>286</v>
      </c>
      <c r="D3181" t="s">
        <v>486</v>
      </c>
      <c r="E3181" s="144" t="s">
        <v>193</v>
      </c>
      <c r="F3181" s="144">
        <v>2060</v>
      </c>
      <c r="G3181" s="147">
        <v>14.291287527661803</v>
      </c>
      <c r="H3181" s="147">
        <v>17.287073999999997</v>
      </c>
      <c r="I3181" s="147">
        <v>21.071399999999997</v>
      </c>
      <c r="J3181" s="147">
        <v>23.948315999999995</v>
      </c>
      <c r="K3181" s="147">
        <v>26.830440000000003</v>
      </c>
    </row>
    <row r="3182" spans="2:11" x14ac:dyDescent="0.2">
      <c r="B3182" s="21" t="str">
        <f t="shared" si="49"/>
        <v>CentraliaIce Accretion2065RCP4.5</v>
      </c>
      <c r="C3182" t="s">
        <v>286</v>
      </c>
      <c r="D3182" t="s">
        <v>486</v>
      </c>
      <c r="E3182" s="144" t="s">
        <v>193</v>
      </c>
      <c r="F3182" s="144">
        <v>2065</v>
      </c>
      <c r="G3182" s="147">
        <v>14.232836453929034</v>
      </c>
      <c r="H3182" s="147">
        <v>17.245241999999998</v>
      </c>
      <c r="I3182" s="147">
        <v>21.046199999999999</v>
      </c>
      <c r="J3182" s="147">
        <v>23.934077999999996</v>
      </c>
      <c r="K3182" s="147">
        <v>26.830440000000003</v>
      </c>
    </row>
    <row r="3183" spans="2:11" x14ac:dyDescent="0.2">
      <c r="B3183" s="21" t="str">
        <f t="shared" si="49"/>
        <v>CentraliaIce Accretion2070RCP4.5</v>
      </c>
      <c r="C3183" t="s">
        <v>286</v>
      </c>
      <c r="D3183" t="s">
        <v>486</v>
      </c>
      <c r="E3183" s="144" t="s">
        <v>193</v>
      </c>
      <c r="F3183" s="144">
        <v>2070</v>
      </c>
      <c r="G3183" s="147">
        <v>14.174385380196266</v>
      </c>
      <c r="H3183" s="147">
        <v>17.203409999999998</v>
      </c>
      <c r="I3183" s="147">
        <v>21.020999999999997</v>
      </c>
      <c r="J3183" s="147">
        <v>23.919839999999997</v>
      </c>
      <c r="K3183" s="147">
        <v>26.830440000000003</v>
      </c>
    </row>
    <row r="3184" spans="2:11" x14ac:dyDescent="0.2">
      <c r="B3184" s="21" t="str">
        <f t="shared" si="49"/>
        <v>CentraliaIce Accretion2075RCP4.5</v>
      </c>
      <c r="C3184" t="s">
        <v>286</v>
      </c>
      <c r="D3184" t="s">
        <v>486</v>
      </c>
      <c r="E3184" s="144" t="s">
        <v>193</v>
      </c>
      <c r="F3184" s="144">
        <v>2075</v>
      </c>
      <c r="G3184" s="147">
        <v>14.147595304735415</v>
      </c>
      <c r="H3184" s="147">
        <v>17.191789999999997</v>
      </c>
      <c r="I3184" s="147">
        <v>21.031499999999998</v>
      </c>
      <c r="J3184" s="147">
        <v>23.943569999999998</v>
      </c>
      <c r="K3184" s="147">
        <v>26.870130000000003</v>
      </c>
    </row>
    <row r="3185" spans="2:11" x14ac:dyDescent="0.2">
      <c r="B3185" s="21" t="str">
        <f t="shared" si="49"/>
        <v>CentraliaIce Accretion2080RCP4.5</v>
      </c>
      <c r="C3185" t="s">
        <v>286</v>
      </c>
      <c r="D3185" t="s">
        <v>486</v>
      </c>
      <c r="E3185" s="144" t="s">
        <v>193</v>
      </c>
      <c r="F3185" s="144">
        <v>2080</v>
      </c>
      <c r="G3185" s="147">
        <v>14.120805229274563</v>
      </c>
      <c r="H3185" s="147">
        <v>17.180169999999997</v>
      </c>
      <c r="I3185" s="147">
        <v>21.041999999999998</v>
      </c>
      <c r="J3185" s="147">
        <v>23.967299999999998</v>
      </c>
      <c r="K3185" s="147">
        <v>26.90982</v>
      </c>
    </row>
    <row r="3186" spans="2:11" x14ac:dyDescent="0.2">
      <c r="B3186" s="21" t="str">
        <f t="shared" si="49"/>
        <v>CentraliaIce Accretion2085RCP4.5</v>
      </c>
      <c r="C3186" t="s">
        <v>286</v>
      </c>
      <c r="D3186" t="s">
        <v>486</v>
      </c>
      <c r="E3186" s="144" t="s">
        <v>193</v>
      </c>
      <c r="F3186" s="144">
        <v>2085</v>
      </c>
      <c r="G3186" s="147">
        <v>14.094015153813711</v>
      </c>
      <c r="H3186" s="147">
        <v>17.168549999999996</v>
      </c>
      <c r="I3186" s="147">
        <v>21.052499999999998</v>
      </c>
      <c r="J3186" s="147">
        <v>23.991029999999995</v>
      </c>
      <c r="K3186" s="147">
        <v>26.94951</v>
      </c>
    </row>
    <row r="3187" spans="2:11" x14ac:dyDescent="0.2">
      <c r="B3187" s="21" t="str">
        <f t="shared" si="49"/>
        <v>CentraliaIce Accretion2090RCP4.5</v>
      </c>
      <c r="C3187" t="s">
        <v>286</v>
      </c>
      <c r="D3187" t="s">
        <v>486</v>
      </c>
      <c r="E3187" s="144" t="s">
        <v>193</v>
      </c>
      <c r="F3187" s="144">
        <v>2090</v>
      </c>
      <c r="G3187" s="147">
        <v>14.067225078352857</v>
      </c>
      <c r="H3187" s="147">
        <v>17.156929999999999</v>
      </c>
      <c r="I3187" s="147">
        <v>21.062999999999999</v>
      </c>
      <c r="J3187" s="147">
        <v>24.014759999999995</v>
      </c>
      <c r="K3187" s="147">
        <v>26.9892</v>
      </c>
    </row>
    <row r="3188" spans="2:11" x14ac:dyDescent="0.2">
      <c r="B3188" s="21" t="str">
        <f t="shared" si="49"/>
        <v>CentraliaIce Accretion2095RCP4.5</v>
      </c>
      <c r="C3188" t="s">
        <v>286</v>
      </c>
      <c r="D3188" t="s">
        <v>486</v>
      </c>
      <c r="E3188" s="144" t="s">
        <v>193</v>
      </c>
      <c r="F3188" s="144">
        <v>2095</v>
      </c>
      <c r="G3188" s="147">
        <v>14.040435002892005</v>
      </c>
      <c r="H3188" s="147">
        <v>17.145309999999998</v>
      </c>
      <c r="I3188" s="147">
        <v>21.073499999999999</v>
      </c>
      <c r="J3188" s="147">
        <v>24.038489999999996</v>
      </c>
      <c r="K3188" s="147">
        <v>27.028889999999997</v>
      </c>
    </row>
    <row r="3189" spans="2:11" x14ac:dyDescent="0.2">
      <c r="B3189" s="21" t="str">
        <f t="shared" si="49"/>
        <v>CentraliaIce Accretion2100RCP4.5</v>
      </c>
      <c r="C3189" t="s">
        <v>286</v>
      </c>
      <c r="D3189" t="s">
        <v>486</v>
      </c>
      <c r="E3189" s="144" t="s">
        <v>193</v>
      </c>
      <c r="F3189" s="144">
        <v>2100</v>
      </c>
      <c r="G3189" s="147">
        <v>14.013644927431153</v>
      </c>
      <c r="H3189" s="147">
        <v>17.133689999999998</v>
      </c>
      <c r="I3189" s="147">
        <v>21.084</v>
      </c>
      <c r="J3189" s="147">
        <v>24.062219999999996</v>
      </c>
      <c r="K3189" s="147">
        <v>27.068579999999997</v>
      </c>
    </row>
    <row r="3190" spans="2:11" x14ac:dyDescent="0.2">
      <c r="B3190" s="21" t="str">
        <f t="shared" si="49"/>
        <v>CentraliaIce Accretion2023RCP6.0</v>
      </c>
      <c r="C3190" t="s">
        <v>286</v>
      </c>
      <c r="D3190" t="s">
        <v>486</v>
      </c>
      <c r="E3190" s="144" t="s">
        <v>192</v>
      </c>
      <c r="F3190" s="144">
        <v>2023</v>
      </c>
      <c r="G3190" s="147">
        <v>14.378964138260955</v>
      </c>
      <c r="H3190" s="147">
        <v>17.23827</v>
      </c>
      <c r="I3190" s="147">
        <v>20.832000000000001</v>
      </c>
      <c r="J3190" s="147">
        <v>23.587619999999998</v>
      </c>
      <c r="K3190" s="147">
        <v>26.3277</v>
      </c>
    </row>
    <row r="3191" spans="2:11" x14ac:dyDescent="0.2">
      <c r="B3191" s="21" t="str">
        <f t="shared" si="49"/>
        <v>CentraliaIce Accretion2025RCP6.0</v>
      </c>
      <c r="C3191" t="s">
        <v>286</v>
      </c>
      <c r="D3191" t="s">
        <v>486</v>
      </c>
      <c r="E3191" s="144" t="s">
        <v>192</v>
      </c>
      <c r="F3191" s="144">
        <v>2025</v>
      </c>
      <c r="G3191" s="147">
        <v>14.393576906694147</v>
      </c>
      <c r="H3191" s="147">
        <v>17.267319999999998</v>
      </c>
      <c r="I3191" s="147">
        <v>20.884499999999999</v>
      </c>
      <c r="J3191" s="147">
        <v>23.654854999999998</v>
      </c>
      <c r="K3191" s="147">
        <v>26.411490000000001</v>
      </c>
    </row>
    <row r="3192" spans="2:11" x14ac:dyDescent="0.2">
      <c r="B3192" s="21" t="str">
        <f t="shared" si="49"/>
        <v>CentraliaIce Accretion2030RCP6.0</v>
      </c>
      <c r="C3192" t="s">
        <v>286</v>
      </c>
      <c r="D3192" t="s">
        <v>486</v>
      </c>
      <c r="E3192" s="144" t="s">
        <v>192</v>
      </c>
      <c r="F3192" s="144">
        <v>2030</v>
      </c>
      <c r="G3192" s="147">
        <v>14.408189675127339</v>
      </c>
      <c r="H3192" s="147">
        <v>17.29637</v>
      </c>
      <c r="I3192" s="147">
        <v>20.937000000000001</v>
      </c>
      <c r="J3192" s="147">
        <v>23.722089999999998</v>
      </c>
      <c r="K3192" s="147">
        <v>26.495280000000001</v>
      </c>
    </row>
    <row r="3193" spans="2:11" x14ac:dyDescent="0.2">
      <c r="B3193" s="21" t="str">
        <f t="shared" si="49"/>
        <v>CentraliaIce Accretion2035RCP6.0</v>
      </c>
      <c r="C3193" t="s">
        <v>286</v>
      </c>
      <c r="D3193" t="s">
        <v>486</v>
      </c>
      <c r="E3193" s="144" t="s">
        <v>192</v>
      </c>
      <c r="F3193" s="144">
        <v>2035</v>
      </c>
      <c r="G3193" s="147">
        <v>14.422802443560531</v>
      </c>
      <c r="H3193" s="147">
        <v>17.325420000000001</v>
      </c>
      <c r="I3193" s="147">
        <v>20.9895</v>
      </c>
      <c r="J3193" s="147">
        <v>23.789324999999998</v>
      </c>
      <c r="K3193" s="147">
        <v>26.579070000000002</v>
      </c>
    </row>
    <row r="3194" spans="2:11" x14ac:dyDescent="0.2">
      <c r="B3194" s="21" t="str">
        <f t="shared" si="49"/>
        <v>CentraliaIce Accretion2040RCP6.0</v>
      </c>
      <c r="C3194" t="s">
        <v>286</v>
      </c>
      <c r="D3194" t="s">
        <v>486</v>
      </c>
      <c r="E3194" s="144" t="s">
        <v>192</v>
      </c>
      <c r="F3194" s="144">
        <v>2040</v>
      </c>
      <c r="G3194" s="147">
        <v>14.437415211993722</v>
      </c>
      <c r="H3194" s="147">
        <v>17.354469999999999</v>
      </c>
      <c r="I3194" s="147">
        <v>21.041999999999998</v>
      </c>
      <c r="J3194" s="147">
        <v>23.856559999999995</v>
      </c>
      <c r="K3194" s="147">
        <v>26.662860000000002</v>
      </c>
    </row>
    <row r="3195" spans="2:11" x14ac:dyDescent="0.2">
      <c r="B3195" s="21" t="str">
        <f t="shared" si="49"/>
        <v>CentraliaIce Accretion2045RCP6.0</v>
      </c>
      <c r="C3195" t="s">
        <v>286</v>
      </c>
      <c r="D3195" t="s">
        <v>486</v>
      </c>
      <c r="E3195" s="144" t="s">
        <v>192</v>
      </c>
      <c r="F3195" s="144">
        <v>2045</v>
      </c>
      <c r="G3195" s="147">
        <v>14.452027980426914</v>
      </c>
      <c r="H3195" s="147">
        <v>17.383519999999997</v>
      </c>
      <c r="I3195" s="147">
        <v>21.0945</v>
      </c>
      <c r="J3195" s="147">
        <v>23.923794999999995</v>
      </c>
      <c r="K3195" s="147">
        <v>26.746650000000002</v>
      </c>
    </row>
    <row r="3196" spans="2:11" x14ac:dyDescent="0.2">
      <c r="B3196" s="21" t="str">
        <f t="shared" si="49"/>
        <v>CentraliaIce Accretion2050RCP6.0</v>
      </c>
      <c r="C3196" t="s">
        <v>286</v>
      </c>
      <c r="D3196" t="s">
        <v>486</v>
      </c>
      <c r="E3196" s="144" t="s">
        <v>192</v>
      </c>
      <c r="F3196" s="144">
        <v>2050</v>
      </c>
      <c r="G3196" s="147">
        <v>14.408189675127339</v>
      </c>
      <c r="H3196" s="147">
        <v>17.370737999999999</v>
      </c>
      <c r="I3196" s="147">
        <v>21.121799999999997</v>
      </c>
      <c r="J3196" s="147">
        <v>23.976791999999996</v>
      </c>
      <c r="K3196" s="147">
        <v>26.830440000000003</v>
      </c>
    </row>
    <row r="3197" spans="2:11" x14ac:dyDescent="0.2">
      <c r="B3197" s="21" t="str">
        <f t="shared" si="49"/>
        <v>CentraliaIce Accretion2055RCP6.0</v>
      </c>
      <c r="C3197" t="s">
        <v>286</v>
      </c>
      <c r="D3197" t="s">
        <v>486</v>
      </c>
      <c r="E3197" s="144" t="s">
        <v>192</v>
      </c>
      <c r="F3197" s="144">
        <v>2055</v>
      </c>
      <c r="G3197" s="147">
        <v>14.34973860139457</v>
      </c>
      <c r="H3197" s="147">
        <v>17.328906</v>
      </c>
      <c r="I3197" s="147">
        <v>21.096599999999999</v>
      </c>
      <c r="J3197" s="147">
        <v>23.962553999999997</v>
      </c>
      <c r="K3197" s="147">
        <v>26.830440000000003</v>
      </c>
    </row>
    <row r="3198" spans="2:11" x14ac:dyDescent="0.2">
      <c r="B3198" s="21" t="str">
        <f t="shared" si="49"/>
        <v>CentraliaIce Accretion2060RCP6.0</v>
      </c>
      <c r="C3198" t="s">
        <v>286</v>
      </c>
      <c r="D3198" t="s">
        <v>486</v>
      </c>
      <c r="E3198" s="144" t="s">
        <v>192</v>
      </c>
      <c r="F3198" s="144">
        <v>2060</v>
      </c>
      <c r="G3198" s="147">
        <v>14.291287527661803</v>
      </c>
      <c r="H3198" s="147">
        <v>17.287073999999997</v>
      </c>
      <c r="I3198" s="147">
        <v>21.071399999999997</v>
      </c>
      <c r="J3198" s="147">
        <v>23.948315999999995</v>
      </c>
      <c r="K3198" s="147">
        <v>26.830440000000003</v>
      </c>
    </row>
    <row r="3199" spans="2:11" x14ac:dyDescent="0.2">
      <c r="B3199" s="21" t="str">
        <f t="shared" si="49"/>
        <v>CentraliaIce Accretion2065RCP6.0</v>
      </c>
      <c r="C3199" t="s">
        <v>286</v>
      </c>
      <c r="D3199" t="s">
        <v>486</v>
      </c>
      <c r="E3199" s="144" t="s">
        <v>192</v>
      </c>
      <c r="F3199" s="144">
        <v>2065</v>
      </c>
      <c r="G3199" s="147">
        <v>14.232836453929034</v>
      </c>
      <c r="H3199" s="147">
        <v>17.245241999999998</v>
      </c>
      <c r="I3199" s="147">
        <v>21.046199999999999</v>
      </c>
      <c r="J3199" s="147">
        <v>23.934077999999996</v>
      </c>
      <c r="K3199" s="147">
        <v>26.830440000000003</v>
      </c>
    </row>
    <row r="3200" spans="2:11" x14ac:dyDescent="0.2">
      <c r="B3200" s="21" t="str">
        <f t="shared" si="49"/>
        <v>CentraliaIce Accretion2070RCP6.0</v>
      </c>
      <c r="C3200" t="s">
        <v>286</v>
      </c>
      <c r="D3200" t="s">
        <v>486</v>
      </c>
      <c r="E3200" s="144" t="s">
        <v>192</v>
      </c>
      <c r="F3200" s="144">
        <v>2070</v>
      </c>
      <c r="G3200" s="147">
        <v>14.174385380196266</v>
      </c>
      <c r="H3200" s="147">
        <v>17.203409999999998</v>
      </c>
      <c r="I3200" s="147">
        <v>21.020999999999997</v>
      </c>
      <c r="J3200" s="147">
        <v>23.919839999999997</v>
      </c>
      <c r="K3200" s="147">
        <v>26.830440000000003</v>
      </c>
    </row>
    <row r="3201" spans="2:11" x14ac:dyDescent="0.2">
      <c r="B3201" s="21" t="str">
        <f t="shared" si="49"/>
        <v>CentraliaIce Accretion2075RCP6.0</v>
      </c>
      <c r="C3201" t="s">
        <v>286</v>
      </c>
      <c r="D3201" t="s">
        <v>486</v>
      </c>
      <c r="E3201" s="144" t="s">
        <v>192</v>
      </c>
      <c r="F3201" s="144">
        <v>2075</v>
      </c>
      <c r="G3201" s="147">
        <v>14.134200267004989</v>
      </c>
      <c r="H3201" s="147">
        <v>17.185979999999997</v>
      </c>
      <c r="I3201" s="147">
        <v>21.036749999999998</v>
      </c>
      <c r="J3201" s="147">
        <v>23.955434999999998</v>
      </c>
      <c r="K3201" s="147">
        <v>26.889975</v>
      </c>
    </row>
    <row r="3202" spans="2:11" x14ac:dyDescent="0.2">
      <c r="B3202" s="21" t="str">
        <f t="shared" si="49"/>
        <v>CentraliaIce Accretion2080RCP6.0</v>
      </c>
      <c r="C3202" t="s">
        <v>286</v>
      </c>
      <c r="D3202" t="s">
        <v>486</v>
      </c>
      <c r="E3202" s="144" t="s">
        <v>192</v>
      </c>
      <c r="F3202" s="144">
        <v>2080</v>
      </c>
      <c r="G3202" s="147">
        <v>14.094015153813711</v>
      </c>
      <c r="H3202" s="147">
        <v>17.168549999999996</v>
      </c>
      <c r="I3202" s="147">
        <v>21.052499999999998</v>
      </c>
      <c r="J3202" s="147">
        <v>23.991029999999995</v>
      </c>
      <c r="K3202" s="147">
        <v>26.94951</v>
      </c>
    </row>
    <row r="3203" spans="2:11" x14ac:dyDescent="0.2">
      <c r="B3203" s="21" t="str">
        <f t="shared" si="49"/>
        <v>CentraliaIce Accretion2085RCP6.0</v>
      </c>
      <c r="C3203" t="s">
        <v>286</v>
      </c>
      <c r="D3203" t="s">
        <v>486</v>
      </c>
      <c r="E3203" s="144" t="s">
        <v>192</v>
      </c>
      <c r="F3203" s="144">
        <v>2085</v>
      </c>
      <c r="G3203" s="147">
        <v>14.053830040622431</v>
      </c>
      <c r="H3203" s="147">
        <v>17.151119999999999</v>
      </c>
      <c r="I3203" s="147">
        <v>21.068249999999999</v>
      </c>
      <c r="J3203" s="147">
        <v>24.026624999999996</v>
      </c>
      <c r="K3203" s="147">
        <v>27.009045</v>
      </c>
    </row>
    <row r="3204" spans="2:11" x14ac:dyDescent="0.2">
      <c r="B3204" s="21" t="str">
        <f t="shared" si="49"/>
        <v>CentraliaIce Accretion2090RCP6.0</v>
      </c>
      <c r="C3204" t="s">
        <v>286</v>
      </c>
      <c r="D3204" t="s">
        <v>486</v>
      </c>
      <c r="E3204" s="144" t="s">
        <v>192</v>
      </c>
      <c r="F3204" s="144">
        <v>2090</v>
      </c>
      <c r="G3204" s="147">
        <v>13.83829170623285</v>
      </c>
      <c r="H3204" s="147">
        <v>16.959389999999999</v>
      </c>
      <c r="I3204" s="147">
        <v>20.902000000000001</v>
      </c>
      <c r="J3204" s="147">
        <v>23.880289999999995</v>
      </c>
      <c r="K3204" s="147">
        <v>26.874539999999996</v>
      </c>
    </row>
    <row r="3205" spans="2:11" x14ac:dyDescent="0.2">
      <c r="B3205" s="21" t="str">
        <f t="shared" si="49"/>
        <v>CentraliaIce Accretion2095RCP6.0</v>
      </c>
      <c r="C3205" t="s">
        <v>286</v>
      </c>
      <c r="D3205" t="s">
        <v>486</v>
      </c>
      <c r="E3205" s="144" t="s">
        <v>192</v>
      </c>
      <c r="F3205" s="144">
        <v>2095</v>
      </c>
      <c r="G3205" s="147">
        <v>13.662938485034545</v>
      </c>
      <c r="H3205" s="147">
        <v>16.785089999999997</v>
      </c>
      <c r="I3205" s="147">
        <v>20.72</v>
      </c>
      <c r="J3205" s="147">
        <v>23.698359999999997</v>
      </c>
      <c r="K3205" s="147">
        <v>26.680499999999999</v>
      </c>
    </row>
    <row r="3206" spans="2:11" x14ac:dyDescent="0.2">
      <c r="B3206" s="21" t="str">
        <f t="shared" si="49"/>
        <v>CentraliaIce Accretion2100RCP6.0</v>
      </c>
      <c r="C3206" t="s">
        <v>286</v>
      </c>
      <c r="D3206" t="s">
        <v>486</v>
      </c>
      <c r="E3206" s="144" t="s">
        <v>192</v>
      </c>
      <c r="F3206" s="144">
        <v>2100</v>
      </c>
      <c r="G3206" s="147">
        <v>13.487585263836241</v>
      </c>
      <c r="H3206" s="147">
        <v>16.610789999999998</v>
      </c>
      <c r="I3206" s="147">
        <v>20.538</v>
      </c>
      <c r="J3206" s="147">
        <v>23.516429999999996</v>
      </c>
      <c r="K3206" s="147">
        <v>26.486459999999997</v>
      </c>
    </row>
    <row r="3207" spans="2:11" x14ac:dyDescent="0.2">
      <c r="B3207" s="21" t="str">
        <f t="shared" si="49"/>
        <v>CentraliaIce Accretion2023RCP8.5</v>
      </c>
      <c r="C3207" t="s">
        <v>286</v>
      </c>
      <c r="D3207" t="s">
        <v>486</v>
      </c>
      <c r="E3207" s="144" t="s">
        <v>191</v>
      </c>
      <c r="F3207" s="144">
        <v>2023</v>
      </c>
      <c r="G3207" s="147">
        <v>14.378964138260955</v>
      </c>
      <c r="H3207" s="147">
        <v>17.23827</v>
      </c>
      <c r="I3207" s="147">
        <v>20.832000000000001</v>
      </c>
      <c r="J3207" s="147">
        <v>23.587619999999998</v>
      </c>
      <c r="K3207" s="147">
        <v>26.3277</v>
      </c>
    </row>
    <row r="3208" spans="2:11" x14ac:dyDescent="0.2">
      <c r="B3208" s="21" t="str">
        <f t="shared" si="49"/>
        <v>CentraliaIce Accretion2025RCP8.5</v>
      </c>
      <c r="C3208" t="s">
        <v>286</v>
      </c>
      <c r="D3208" t="s">
        <v>486</v>
      </c>
      <c r="E3208" s="144" t="s">
        <v>191</v>
      </c>
      <c r="F3208" s="144">
        <v>2025</v>
      </c>
      <c r="G3208" s="147">
        <v>14.408189675127339</v>
      </c>
      <c r="H3208" s="147">
        <v>17.29637</v>
      </c>
      <c r="I3208" s="147">
        <v>20.937000000000001</v>
      </c>
      <c r="J3208" s="147">
        <v>23.722089999999998</v>
      </c>
      <c r="K3208" s="147">
        <v>26.495280000000001</v>
      </c>
    </row>
    <row r="3209" spans="2:11" x14ac:dyDescent="0.2">
      <c r="B3209" s="21" t="str">
        <f t="shared" si="49"/>
        <v>CentraliaIce Accretion2030RCP8.5</v>
      </c>
      <c r="C3209" t="s">
        <v>286</v>
      </c>
      <c r="D3209" t="s">
        <v>486</v>
      </c>
      <c r="E3209" s="144" t="s">
        <v>191</v>
      </c>
      <c r="F3209" s="144">
        <v>2030</v>
      </c>
      <c r="G3209" s="147">
        <v>14.437415211993722</v>
      </c>
      <c r="H3209" s="147">
        <v>17.354469999999999</v>
      </c>
      <c r="I3209" s="147">
        <v>21.041999999999998</v>
      </c>
      <c r="J3209" s="147">
        <v>23.856559999999995</v>
      </c>
      <c r="K3209" s="147">
        <v>26.662860000000002</v>
      </c>
    </row>
    <row r="3210" spans="2:11" x14ac:dyDescent="0.2">
      <c r="B3210" s="21" t="str">
        <f t="shared" si="49"/>
        <v>CentraliaIce Accretion2035RCP8.5</v>
      </c>
      <c r="C3210" t="s">
        <v>286</v>
      </c>
      <c r="D3210" t="s">
        <v>486</v>
      </c>
      <c r="E3210" s="144" t="s">
        <v>191</v>
      </c>
      <c r="F3210" s="144">
        <v>2035</v>
      </c>
      <c r="G3210" s="147">
        <v>14.466640748860106</v>
      </c>
      <c r="H3210" s="147">
        <v>17.412569999999999</v>
      </c>
      <c r="I3210" s="147">
        <v>21.146999999999998</v>
      </c>
      <c r="J3210" s="147">
        <v>23.991029999999995</v>
      </c>
      <c r="K3210" s="147">
        <v>26.830440000000003</v>
      </c>
    </row>
    <row r="3211" spans="2:11" x14ac:dyDescent="0.2">
      <c r="B3211" s="21" t="str">
        <f t="shared" si="49"/>
        <v>CentraliaIce Accretion2040RCP8.5</v>
      </c>
      <c r="C3211" t="s">
        <v>286</v>
      </c>
      <c r="D3211" t="s">
        <v>486</v>
      </c>
      <c r="E3211" s="144" t="s">
        <v>191</v>
      </c>
      <c r="F3211" s="144">
        <v>2040</v>
      </c>
      <c r="G3211" s="147">
        <v>14.369222292638826</v>
      </c>
      <c r="H3211" s="147">
        <v>17.342849999999999</v>
      </c>
      <c r="I3211" s="147">
        <v>21.104999999999997</v>
      </c>
      <c r="J3211" s="147">
        <v>23.967299999999994</v>
      </c>
      <c r="K3211" s="147">
        <v>26.830440000000003</v>
      </c>
    </row>
    <row r="3212" spans="2:11" x14ac:dyDescent="0.2">
      <c r="B3212" s="21" t="str">
        <f t="shared" ref="B3212:B3275" si="50">C3212&amp;D3212&amp;F3212&amp;E3212</f>
        <v>CentraliaIce Accretion2045RCP8.5</v>
      </c>
      <c r="C3212" t="s">
        <v>286</v>
      </c>
      <c r="D3212" t="s">
        <v>486</v>
      </c>
      <c r="E3212" s="144" t="s">
        <v>191</v>
      </c>
      <c r="F3212" s="144">
        <v>2045</v>
      </c>
      <c r="G3212" s="147">
        <v>14.271803836417547</v>
      </c>
      <c r="H3212" s="147">
        <v>17.273129999999998</v>
      </c>
      <c r="I3212" s="147">
        <v>21.062999999999999</v>
      </c>
      <c r="J3212" s="147">
        <v>23.943569999999998</v>
      </c>
      <c r="K3212" s="147">
        <v>26.830440000000003</v>
      </c>
    </row>
    <row r="3213" spans="2:11" x14ac:dyDescent="0.2">
      <c r="B3213" s="21" t="str">
        <f t="shared" si="50"/>
        <v>CentraliaIce Accretion2050RCP8.5</v>
      </c>
      <c r="C3213" t="s">
        <v>286</v>
      </c>
      <c r="D3213" t="s">
        <v>486</v>
      </c>
      <c r="E3213" s="144" t="s">
        <v>191</v>
      </c>
      <c r="F3213" s="144">
        <v>2050</v>
      </c>
      <c r="G3213" s="147">
        <v>14.120805229274563</v>
      </c>
      <c r="H3213" s="147">
        <v>17.180169999999997</v>
      </c>
      <c r="I3213" s="147">
        <v>21.041999999999998</v>
      </c>
      <c r="J3213" s="147">
        <v>23.967299999999998</v>
      </c>
      <c r="K3213" s="147">
        <v>26.90982</v>
      </c>
    </row>
    <row r="3214" spans="2:11" x14ac:dyDescent="0.2">
      <c r="B3214" s="21" t="str">
        <f t="shared" si="50"/>
        <v>CentraliaIce Accretion2055RCP8.5</v>
      </c>
      <c r="C3214" t="s">
        <v>286</v>
      </c>
      <c r="D3214" t="s">
        <v>486</v>
      </c>
      <c r="E3214" s="144" t="s">
        <v>191</v>
      </c>
      <c r="F3214" s="144">
        <v>2055</v>
      </c>
      <c r="G3214" s="147">
        <v>14.067225078352857</v>
      </c>
      <c r="H3214" s="147">
        <v>17.156929999999999</v>
      </c>
      <c r="I3214" s="147">
        <v>21.062999999999999</v>
      </c>
      <c r="J3214" s="147">
        <v>24.014759999999995</v>
      </c>
      <c r="K3214" s="147">
        <v>26.9892</v>
      </c>
    </row>
    <row r="3215" spans="2:11" x14ac:dyDescent="0.2">
      <c r="B3215" s="21" t="str">
        <f t="shared" si="50"/>
        <v>CentraliaIce Accretion2060RCP8.5</v>
      </c>
      <c r="C3215" t="s">
        <v>286</v>
      </c>
      <c r="D3215" t="s">
        <v>486</v>
      </c>
      <c r="E3215" s="144" t="s">
        <v>191</v>
      </c>
      <c r="F3215" s="144">
        <v>2060</v>
      </c>
      <c r="G3215" s="147">
        <v>13.83829170623285</v>
      </c>
      <c r="H3215" s="147">
        <v>16.959389999999999</v>
      </c>
      <c r="I3215" s="147">
        <v>20.902000000000001</v>
      </c>
      <c r="J3215" s="147">
        <v>23.880289999999995</v>
      </c>
      <c r="K3215" s="147">
        <v>26.874539999999996</v>
      </c>
    </row>
    <row r="3216" spans="2:11" x14ac:dyDescent="0.2">
      <c r="B3216" s="21" t="str">
        <f t="shared" si="50"/>
        <v>CentraliaIce Accretion2065RCP8.5</v>
      </c>
      <c r="C3216" t="s">
        <v>286</v>
      </c>
      <c r="D3216" t="s">
        <v>486</v>
      </c>
      <c r="E3216" s="144" t="s">
        <v>191</v>
      </c>
      <c r="F3216" s="144">
        <v>2065</v>
      </c>
      <c r="G3216" s="147">
        <v>13.662938485034545</v>
      </c>
      <c r="H3216" s="147">
        <v>16.785089999999997</v>
      </c>
      <c r="I3216" s="147">
        <v>20.72</v>
      </c>
      <c r="J3216" s="147">
        <v>23.698359999999997</v>
      </c>
      <c r="K3216" s="147">
        <v>26.680499999999999</v>
      </c>
    </row>
    <row r="3217" spans="2:11" x14ac:dyDescent="0.2">
      <c r="B3217" s="21" t="str">
        <f t="shared" si="50"/>
        <v>CentraliaIce Accretion2070RCP8.5</v>
      </c>
      <c r="C3217" t="s">
        <v>286</v>
      </c>
      <c r="D3217" t="s">
        <v>486</v>
      </c>
      <c r="E3217" s="144" t="s">
        <v>191</v>
      </c>
      <c r="F3217" s="144">
        <v>2070</v>
      </c>
      <c r="G3217" s="147">
        <v>13.17097528111708</v>
      </c>
      <c r="H3217" s="147">
        <v>16.25638</v>
      </c>
      <c r="I3217" s="147">
        <v>20.138999999999999</v>
      </c>
      <c r="J3217" s="147">
        <v>23.081379999999996</v>
      </c>
      <c r="K3217" s="147">
        <v>26.010179999999998</v>
      </c>
    </row>
    <row r="3218" spans="2:11" x14ac:dyDescent="0.2">
      <c r="B3218" s="21" t="str">
        <f t="shared" si="50"/>
        <v>CentraliaIce Accretion2075RCP8.5</v>
      </c>
      <c r="C3218" t="s">
        <v>286</v>
      </c>
      <c r="D3218" t="s">
        <v>486</v>
      </c>
      <c r="E3218" s="144" t="s">
        <v>191</v>
      </c>
      <c r="F3218" s="144">
        <v>2075</v>
      </c>
      <c r="G3218" s="147">
        <v>12.854365298397919</v>
      </c>
      <c r="H3218" s="147">
        <v>15.90197</v>
      </c>
      <c r="I3218" s="147">
        <v>19.740000000000002</v>
      </c>
      <c r="J3218" s="147">
        <v>22.646329999999995</v>
      </c>
      <c r="K3218" s="147">
        <v>25.533899999999999</v>
      </c>
    </row>
    <row r="3219" spans="2:11" x14ac:dyDescent="0.2">
      <c r="B3219" s="21" t="str">
        <f t="shared" si="50"/>
        <v>CentraliaIce Accretion2080RCP8.5</v>
      </c>
      <c r="C3219" t="s">
        <v>286</v>
      </c>
      <c r="D3219" t="s">
        <v>486</v>
      </c>
      <c r="E3219" s="144" t="s">
        <v>191</v>
      </c>
      <c r="F3219" s="144">
        <v>2080</v>
      </c>
      <c r="G3219" s="147">
        <v>12.537755315678758</v>
      </c>
      <c r="H3219" s="147">
        <v>15.547560000000001</v>
      </c>
      <c r="I3219" s="147">
        <v>19.341000000000001</v>
      </c>
      <c r="J3219" s="147">
        <v>22.211279999999995</v>
      </c>
      <c r="K3219" s="147">
        <v>25.05762</v>
      </c>
    </row>
    <row r="3220" spans="2:11" x14ac:dyDescent="0.2">
      <c r="B3220" s="21" t="str">
        <f t="shared" si="50"/>
        <v>CentraliaIce Accretion2085RCP8.5</v>
      </c>
      <c r="C3220" t="s">
        <v>286</v>
      </c>
      <c r="D3220" t="s">
        <v>486</v>
      </c>
      <c r="E3220" s="144" t="s">
        <v>191</v>
      </c>
      <c r="F3220" s="144">
        <v>2085</v>
      </c>
      <c r="G3220" s="147">
        <v>11.880180736185117</v>
      </c>
      <c r="H3220" s="147">
        <v>14.771925</v>
      </c>
      <c r="I3220" s="147">
        <v>18.417000000000002</v>
      </c>
      <c r="J3220" s="147">
        <v>21.179024999999996</v>
      </c>
      <c r="K3220" s="147">
        <v>23.919840000000001</v>
      </c>
    </row>
    <row r="3221" spans="2:11" x14ac:dyDescent="0.2">
      <c r="B3221" s="21" t="str">
        <f t="shared" si="50"/>
        <v>CentraliaIce Accretion2090RCP8.5</v>
      </c>
      <c r="C3221" t="s">
        <v>286</v>
      </c>
      <c r="D3221" t="s">
        <v>486</v>
      </c>
      <c r="E3221" s="144" t="s">
        <v>191</v>
      </c>
      <c r="F3221" s="144">
        <v>2090</v>
      </c>
      <c r="G3221" s="147">
        <v>11.222606156691477</v>
      </c>
      <c r="H3221" s="147">
        <v>13.99629</v>
      </c>
      <c r="I3221" s="147">
        <v>17.492999999999999</v>
      </c>
      <c r="J3221" s="147">
        <v>20.146769999999997</v>
      </c>
      <c r="K3221" s="147">
        <v>22.782060000000001</v>
      </c>
    </row>
    <row r="3222" spans="2:11" x14ac:dyDescent="0.2">
      <c r="B3222" s="21" t="str">
        <f t="shared" si="50"/>
        <v>CentraliaIce Accretion2095RCP8.5</v>
      </c>
      <c r="C3222" t="s">
        <v>286</v>
      </c>
      <c r="D3222" t="s">
        <v>486</v>
      </c>
      <c r="E3222" s="144" t="s">
        <v>191</v>
      </c>
      <c r="F3222" s="144">
        <v>2095</v>
      </c>
      <c r="G3222" s="147">
        <v>11.222606156691477</v>
      </c>
      <c r="H3222" s="147">
        <v>13.99629</v>
      </c>
      <c r="I3222" s="147">
        <v>17.492999999999999</v>
      </c>
      <c r="J3222" s="147">
        <v>20.146769999999997</v>
      </c>
      <c r="K3222" s="147">
        <v>22.782060000000001</v>
      </c>
    </row>
    <row r="3223" spans="2:11" x14ac:dyDescent="0.2">
      <c r="B3223" s="21" t="str">
        <f t="shared" si="50"/>
        <v>CentraliaIce Accretion2100RCP8.5</v>
      </c>
      <c r="C3223" t="s">
        <v>286</v>
      </c>
      <c r="D3223" t="s">
        <v>486</v>
      </c>
      <c r="E3223" s="144" t="s">
        <v>191</v>
      </c>
      <c r="F3223" s="144">
        <v>2100</v>
      </c>
      <c r="G3223" s="147">
        <v>11.222606156691477</v>
      </c>
      <c r="H3223" s="147">
        <v>13.99629</v>
      </c>
      <c r="I3223" s="147">
        <v>17.492999999999999</v>
      </c>
      <c r="J3223" s="147">
        <v>20.146769999999997</v>
      </c>
      <c r="K3223" s="147">
        <v>22.782060000000001</v>
      </c>
    </row>
    <row r="3224" spans="2:11" x14ac:dyDescent="0.2">
      <c r="B3224" s="21" t="str">
        <f t="shared" si="50"/>
        <v>CentraliaWind2023RCP4.5</v>
      </c>
      <c r="C3224" t="s">
        <v>286</v>
      </c>
      <c r="D3224" t="s">
        <v>1</v>
      </c>
      <c r="E3224" s="144" t="s">
        <v>193</v>
      </c>
      <c r="F3224" s="144">
        <v>2023</v>
      </c>
      <c r="G3224" s="147">
        <v>83.789571557094732</v>
      </c>
      <c r="H3224" s="147">
        <v>90.413855999999996</v>
      </c>
      <c r="I3224" s="147">
        <v>97.430399999999992</v>
      </c>
      <c r="J3224" s="147">
        <v>104.404608</v>
      </c>
      <c r="K3224" s="147">
        <v>111.388032</v>
      </c>
    </row>
    <row r="3225" spans="2:11" x14ac:dyDescent="0.2">
      <c r="B3225" s="21" t="str">
        <f t="shared" si="50"/>
        <v>CentraliaWind2025RCP4.5</v>
      </c>
      <c r="C3225" t="s">
        <v>286</v>
      </c>
      <c r="D3225" t="s">
        <v>1</v>
      </c>
      <c r="E3225" s="144" t="s">
        <v>193</v>
      </c>
      <c r="F3225" s="144">
        <v>2025</v>
      </c>
      <c r="G3225" s="147">
        <v>83.877992157603472</v>
      </c>
      <c r="H3225" s="147">
        <v>90.529920000000004</v>
      </c>
      <c r="I3225" s="147">
        <v>97.582399999999993</v>
      </c>
      <c r="J3225" s="147">
        <v>104.58779199999999</v>
      </c>
      <c r="K3225" s="147">
        <v>111.603264</v>
      </c>
    </row>
    <row r="3226" spans="2:11" x14ac:dyDescent="0.2">
      <c r="B3226" s="21" t="str">
        <f t="shared" si="50"/>
        <v>CentraliaWind2030RCP4.5</v>
      </c>
      <c r="C3226" t="s">
        <v>286</v>
      </c>
      <c r="D3226" t="s">
        <v>1</v>
      </c>
      <c r="E3226" s="144" t="s">
        <v>193</v>
      </c>
      <c r="F3226" s="144">
        <v>2030</v>
      </c>
      <c r="G3226" s="147">
        <v>83.966412758112213</v>
      </c>
      <c r="H3226" s="147">
        <v>90.645983999999999</v>
      </c>
      <c r="I3226" s="147">
        <v>97.734399999999994</v>
      </c>
      <c r="J3226" s="147">
        <v>104.77097599999999</v>
      </c>
      <c r="K3226" s="147">
        <v>111.818496</v>
      </c>
    </row>
    <row r="3227" spans="2:11" x14ac:dyDescent="0.2">
      <c r="B3227" s="21" t="str">
        <f t="shared" si="50"/>
        <v>CentraliaWind2035RCP4.5</v>
      </c>
      <c r="C3227" t="s">
        <v>286</v>
      </c>
      <c r="D3227" t="s">
        <v>1</v>
      </c>
      <c r="E3227" s="144" t="s">
        <v>193</v>
      </c>
      <c r="F3227" s="144">
        <v>2035</v>
      </c>
      <c r="G3227" s="147">
        <v>84.054833358620954</v>
      </c>
      <c r="H3227" s="147">
        <v>90.762047999999993</v>
      </c>
      <c r="I3227" s="147">
        <v>97.886399999999995</v>
      </c>
      <c r="J3227" s="147">
        <v>104.95416</v>
      </c>
      <c r="K3227" s="147">
        <v>112.033728</v>
      </c>
    </row>
    <row r="3228" spans="2:11" x14ac:dyDescent="0.2">
      <c r="B3228" s="21" t="str">
        <f t="shared" si="50"/>
        <v>CentraliaWind2040RCP4.5</v>
      </c>
      <c r="C3228" t="s">
        <v>286</v>
      </c>
      <c r="D3228" t="s">
        <v>1</v>
      </c>
      <c r="E3228" s="144" t="s">
        <v>193</v>
      </c>
      <c r="F3228" s="144">
        <v>2040</v>
      </c>
      <c r="G3228" s="147">
        <v>84.143253959129709</v>
      </c>
      <c r="H3228" s="147">
        <v>90.878112000000002</v>
      </c>
      <c r="I3228" s="147">
        <v>98.038399999999996</v>
      </c>
      <c r="J3228" s="147">
        <v>105.137344</v>
      </c>
      <c r="K3228" s="147">
        <v>112.24896000000001</v>
      </c>
    </row>
    <row r="3229" spans="2:11" x14ac:dyDescent="0.2">
      <c r="B3229" s="21" t="str">
        <f t="shared" si="50"/>
        <v>CentraliaWind2045RCP4.5</v>
      </c>
      <c r="C3229" t="s">
        <v>286</v>
      </c>
      <c r="D3229" t="s">
        <v>1</v>
      </c>
      <c r="E3229" s="144" t="s">
        <v>193</v>
      </c>
      <c r="F3229" s="144">
        <v>2045</v>
      </c>
      <c r="G3229" s="147">
        <v>84.231674559638449</v>
      </c>
      <c r="H3229" s="147">
        <v>90.99417600000001</v>
      </c>
      <c r="I3229" s="147">
        <v>98.190399999999997</v>
      </c>
      <c r="J3229" s="147">
        <v>105.320528</v>
      </c>
      <c r="K3229" s="147">
        <v>112.46419200000001</v>
      </c>
    </row>
    <row r="3230" spans="2:11" x14ac:dyDescent="0.2">
      <c r="B3230" s="21" t="str">
        <f t="shared" si="50"/>
        <v>CentraliaWind2050RCP4.5</v>
      </c>
      <c r="C3230" t="s">
        <v>286</v>
      </c>
      <c r="D3230" t="s">
        <v>1</v>
      </c>
      <c r="E3230" s="144" t="s">
        <v>193</v>
      </c>
      <c r="F3230" s="144">
        <v>2050</v>
      </c>
      <c r="G3230" s="147">
        <v>84.353252885337966</v>
      </c>
      <c r="H3230" s="147">
        <v>91.15130880000001</v>
      </c>
      <c r="I3230" s="147">
        <v>98.394239999999996</v>
      </c>
      <c r="J3230" s="147">
        <v>105.56328959999999</v>
      </c>
      <c r="K3230" s="147">
        <v>112.74508800000001</v>
      </c>
    </row>
    <row r="3231" spans="2:11" x14ac:dyDescent="0.2">
      <c r="B3231" s="21" t="str">
        <f t="shared" si="50"/>
        <v>CentraliaWind2055RCP4.5</v>
      </c>
      <c r="C3231" t="s">
        <v>286</v>
      </c>
      <c r="D3231" t="s">
        <v>1</v>
      </c>
      <c r="E3231" s="144" t="s">
        <v>193</v>
      </c>
      <c r="F3231" s="144">
        <v>2055</v>
      </c>
      <c r="G3231" s="147">
        <v>84.386410610528742</v>
      </c>
      <c r="H3231" s="147">
        <v>91.1923776</v>
      </c>
      <c r="I3231" s="147">
        <v>98.446079999999995</v>
      </c>
      <c r="J3231" s="147">
        <v>105.6228672</v>
      </c>
      <c r="K3231" s="147">
        <v>112.81075200000001</v>
      </c>
    </row>
    <row r="3232" spans="2:11" x14ac:dyDescent="0.2">
      <c r="B3232" s="21" t="str">
        <f t="shared" si="50"/>
        <v>CentraliaWind2060RCP4.5</v>
      </c>
      <c r="C3232" t="s">
        <v>286</v>
      </c>
      <c r="D3232" t="s">
        <v>1</v>
      </c>
      <c r="E3232" s="144" t="s">
        <v>193</v>
      </c>
      <c r="F3232" s="144">
        <v>2060</v>
      </c>
      <c r="G3232" s="147">
        <v>84.419568335719532</v>
      </c>
      <c r="H3232" s="147">
        <v>91.233446400000005</v>
      </c>
      <c r="I3232" s="147">
        <v>98.497919999999993</v>
      </c>
      <c r="J3232" s="147">
        <v>105.6824448</v>
      </c>
      <c r="K3232" s="147">
        <v>112.87641599999999</v>
      </c>
    </row>
    <row r="3233" spans="2:11" x14ac:dyDescent="0.2">
      <c r="B3233" s="21" t="str">
        <f t="shared" si="50"/>
        <v>CentraliaWind2065RCP4.5</v>
      </c>
      <c r="C3233" t="s">
        <v>286</v>
      </c>
      <c r="D3233" t="s">
        <v>1</v>
      </c>
      <c r="E3233" s="144" t="s">
        <v>193</v>
      </c>
      <c r="F3233" s="144">
        <v>2065</v>
      </c>
      <c r="G3233" s="147">
        <v>84.452726060910308</v>
      </c>
      <c r="H3233" s="147">
        <v>91.274515199999996</v>
      </c>
      <c r="I3233" s="147">
        <v>98.549759999999992</v>
      </c>
      <c r="J3233" s="147">
        <v>105.74202240000001</v>
      </c>
      <c r="K3233" s="147">
        <v>112.94207999999999</v>
      </c>
    </row>
    <row r="3234" spans="2:11" x14ac:dyDescent="0.2">
      <c r="B3234" s="21" t="str">
        <f t="shared" si="50"/>
        <v>CentraliaWind2070RCP4.5</v>
      </c>
      <c r="C3234" t="s">
        <v>286</v>
      </c>
      <c r="D3234" t="s">
        <v>1</v>
      </c>
      <c r="E3234" s="144" t="s">
        <v>193</v>
      </c>
      <c r="F3234" s="144">
        <v>2070</v>
      </c>
      <c r="G3234" s="147">
        <v>84.485883786101084</v>
      </c>
      <c r="H3234" s="147">
        <v>91.315584000000001</v>
      </c>
      <c r="I3234" s="147">
        <v>98.601599999999991</v>
      </c>
      <c r="J3234" s="147">
        <v>105.80160000000001</v>
      </c>
      <c r="K3234" s="147">
        <v>113.00774399999999</v>
      </c>
    </row>
    <row r="3235" spans="2:11" x14ac:dyDescent="0.2">
      <c r="B3235" s="21" t="str">
        <f t="shared" si="50"/>
        <v>CentraliaWind2075RCP4.5</v>
      </c>
      <c r="C3235" t="s">
        <v>286</v>
      </c>
      <c r="D3235" t="s">
        <v>1</v>
      </c>
      <c r="E3235" s="144" t="s">
        <v>193</v>
      </c>
      <c r="F3235" s="144">
        <v>2075</v>
      </c>
      <c r="G3235" s="147">
        <v>84.588120105439316</v>
      </c>
      <c r="H3235" s="147">
        <v>91.452480000000008</v>
      </c>
      <c r="I3235" s="147">
        <v>98.780799999999999</v>
      </c>
      <c r="J3235" s="147">
        <v>106.017312</v>
      </c>
      <c r="K3235" s="147">
        <v>113.26310399999998</v>
      </c>
    </row>
    <row r="3236" spans="2:11" x14ac:dyDescent="0.2">
      <c r="B3236" s="21" t="str">
        <f t="shared" si="50"/>
        <v>CentraliaWind2080RCP4.5</v>
      </c>
      <c r="C3236" t="s">
        <v>286</v>
      </c>
      <c r="D3236" t="s">
        <v>1</v>
      </c>
      <c r="E3236" s="144" t="s">
        <v>193</v>
      </c>
      <c r="F3236" s="144">
        <v>2080</v>
      </c>
      <c r="G3236" s="147">
        <v>84.690356424777534</v>
      </c>
      <c r="H3236" s="147">
        <v>91.589376000000001</v>
      </c>
      <c r="I3236" s="147">
        <v>98.96</v>
      </c>
      <c r="J3236" s="147">
        <v>106.233024</v>
      </c>
      <c r="K3236" s="147">
        <v>113.51846399999999</v>
      </c>
    </row>
    <row r="3237" spans="2:11" x14ac:dyDescent="0.2">
      <c r="B3237" s="21" t="str">
        <f t="shared" si="50"/>
        <v>CentraliaWind2085RCP4.5</v>
      </c>
      <c r="C3237" t="s">
        <v>286</v>
      </c>
      <c r="D3237" t="s">
        <v>1</v>
      </c>
      <c r="E3237" s="144" t="s">
        <v>193</v>
      </c>
      <c r="F3237" s="144">
        <v>2085</v>
      </c>
      <c r="G3237" s="147">
        <v>84.792592744115765</v>
      </c>
      <c r="H3237" s="147">
        <v>91.726271999999994</v>
      </c>
      <c r="I3237" s="147">
        <v>99.139199999999988</v>
      </c>
      <c r="J3237" s="147">
        <v>106.448736</v>
      </c>
      <c r="K3237" s="147">
        <v>113.77382399999999</v>
      </c>
    </row>
    <row r="3238" spans="2:11" x14ac:dyDescent="0.2">
      <c r="B3238" s="21" t="str">
        <f t="shared" si="50"/>
        <v>CentraliaWind2090RCP4.5</v>
      </c>
      <c r="C3238" t="s">
        <v>286</v>
      </c>
      <c r="D3238" t="s">
        <v>1</v>
      </c>
      <c r="E3238" s="144" t="s">
        <v>193</v>
      </c>
      <c r="F3238" s="144">
        <v>2090</v>
      </c>
      <c r="G3238" s="147">
        <v>84.894829063453997</v>
      </c>
      <c r="H3238" s="147">
        <v>91.863168000000002</v>
      </c>
      <c r="I3238" s="147">
        <v>99.318399999999997</v>
      </c>
      <c r="J3238" s="147">
        <v>106.66444800000001</v>
      </c>
      <c r="K3238" s="147">
        <v>114.02918399999999</v>
      </c>
    </row>
    <row r="3239" spans="2:11" x14ac:dyDescent="0.2">
      <c r="B3239" s="21" t="str">
        <f t="shared" si="50"/>
        <v>CentraliaWind2095RCP4.5</v>
      </c>
      <c r="C3239" t="s">
        <v>286</v>
      </c>
      <c r="D3239" t="s">
        <v>1</v>
      </c>
      <c r="E3239" s="144" t="s">
        <v>193</v>
      </c>
      <c r="F3239" s="144">
        <v>2095</v>
      </c>
      <c r="G3239" s="147">
        <v>84.997065382792215</v>
      </c>
      <c r="H3239" s="147">
        <v>92.000064000000009</v>
      </c>
      <c r="I3239" s="147">
        <v>99.497600000000006</v>
      </c>
      <c r="J3239" s="147">
        <v>106.88016</v>
      </c>
      <c r="K3239" s="147">
        <v>114.284544</v>
      </c>
    </row>
    <row r="3240" spans="2:11" x14ac:dyDescent="0.2">
      <c r="B3240" s="21" t="str">
        <f t="shared" si="50"/>
        <v>CentraliaWind2100RCP4.5</v>
      </c>
      <c r="C3240" t="s">
        <v>286</v>
      </c>
      <c r="D3240" t="s">
        <v>1</v>
      </c>
      <c r="E3240" s="144" t="s">
        <v>193</v>
      </c>
      <c r="F3240" s="144">
        <v>2100</v>
      </c>
      <c r="G3240" s="147">
        <v>85.099301702130447</v>
      </c>
      <c r="H3240" s="147">
        <v>92.136960000000002</v>
      </c>
      <c r="I3240" s="147">
        <v>99.6768</v>
      </c>
      <c r="J3240" s="147">
        <v>107.095872</v>
      </c>
      <c r="K3240" s="147">
        <v>114.53990399999999</v>
      </c>
    </row>
    <row r="3241" spans="2:11" x14ac:dyDescent="0.2">
      <c r="B3241" s="21" t="str">
        <f t="shared" si="50"/>
        <v>CentraliaWind2023RCP6.0</v>
      </c>
      <c r="C3241" t="s">
        <v>286</v>
      </c>
      <c r="D3241" t="s">
        <v>1</v>
      </c>
      <c r="E3241" s="144" t="s">
        <v>192</v>
      </c>
      <c r="F3241" s="144">
        <v>2023</v>
      </c>
      <c r="G3241" s="147">
        <v>83.789571557094732</v>
      </c>
      <c r="H3241" s="147">
        <v>90.413855999999996</v>
      </c>
      <c r="I3241" s="147">
        <v>97.430399999999992</v>
      </c>
      <c r="J3241" s="147">
        <v>104.404608</v>
      </c>
      <c r="K3241" s="147">
        <v>111.388032</v>
      </c>
    </row>
    <row r="3242" spans="2:11" x14ac:dyDescent="0.2">
      <c r="B3242" s="21" t="str">
        <f t="shared" si="50"/>
        <v>CentraliaWind2025RCP6.0</v>
      </c>
      <c r="C3242" t="s">
        <v>286</v>
      </c>
      <c r="D3242" t="s">
        <v>1</v>
      </c>
      <c r="E3242" s="144" t="s">
        <v>192</v>
      </c>
      <c r="F3242" s="144">
        <v>2025</v>
      </c>
      <c r="G3242" s="147">
        <v>83.877992157603472</v>
      </c>
      <c r="H3242" s="147">
        <v>90.529920000000004</v>
      </c>
      <c r="I3242" s="147">
        <v>97.582399999999993</v>
      </c>
      <c r="J3242" s="147">
        <v>104.58779199999999</v>
      </c>
      <c r="K3242" s="147">
        <v>111.603264</v>
      </c>
    </row>
    <row r="3243" spans="2:11" x14ac:dyDescent="0.2">
      <c r="B3243" s="21" t="str">
        <f t="shared" si="50"/>
        <v>CentraliaWind2030RCP6.0</v>
      </c>
      <c r="C3243" t="s">
        <v>286</v>
      </c>
      <c r="D3243" t="s">
        <v>1</v>
      </c>
      <c r="E3243" s="144" t="s">
        <v>192</v>
      </c>
      <c r="F3243" s="144">
        <v>2030</v>
      </c>
      <c r="G3243" s="147">
        <v>83.966412758112213</v>
      </c>
      <c r="H3243" s="147">
        <v>90.645983999999999</v>
      </c>
      <c r="I3243" s="147">
        <v>97.734399999999994</v>
      </c>
      <c r="J3243" s="147">
        <v>104.77097599999999</v>
      </c>
      <c r="K3243" s="147">
        <v>111.818496</v>
      </c>
    </row>
    <row r="3244" spans="2:11" x14ac:dyDescent="0.2">
      <c r="B3244" s="21" t="str">
        <f t="shared" si="50"/>
        <v>CentraliaWind2035RCP6.0</v>
      </c>
      <c r="C3244" t="s">
        <v>286</v>
      </c>
      <c r="D3244" t="s">
        <v>1</v>
      </c>
      <c r="E3244" s="144" t="s">
        <v>192</v>
      </c>
      <c r="F3244" s="144">
        <v>2035</v>
      </c>
      <c r="G3244" s="147">
        <v>84.054833358620954</v>
      </c>
      <c r="H3244" s="147">
        <v>90.762047999999993</v>
      </c>
      <c r="I3244" s="147">
        <v>97.886399999999995</v>
      </c>
      <c r="J3244" s="147">
        <v>104.95416</v>
      </c>
      <c r="K3244" s="147">
        <v>112.033728</v>
      </c>
    </row>
    <row r="3245" spans="2:11" x14ac:dyDescent="0.2">
      <c r="B3245" s="21" t="str">
        <f t="shared" si="50"/>
        <v>CentraliaWind2040RCP6.0</v>
      </c>
      <c r="C3245" t="s">
        <v>286</v>
      </c>
      <c r="D3245" t="s">
        <v>1</v>
      </c>
      <c r="E3245" s="144" t="s">
        <v>192</v>
      </c>
      <c r="F3245" s="144">
        <v>2040</v>
      </c>
      <c r="G3245" s="147">
        <v>84.143253959129709</v>
      </c>
      <c r="H3245" s="147">
        <v>90.878112000000002</v>
      </c>
      <c r="I3245" s="147">
        <v>98.038399999999996</v>
      </c>
      <c r="J3245" s="147">
        <v>105.137344</v>
      </c>
      <c r="K3245" s="147">
        <v>112.24896000000001</v>
      </c>
    </row>
    <row r="3246" spans="2:11" x14ac:dyDescent="0.2">
      <c r="B3246" s="21" t="str">
        <f t="shared" si="50"/>
        <v>CentraliaWind2045RCP6.0</v>
      </c>
      <c r="C3246" t="s">
        <v>286</v>
      </c>
      <c r="D3246" t="s">
        <v>1</v>
      </c>
      <c r="E3246" s="144" t="s">
        <v>192</v>
      </c>
      <c r="F3246" s="144">
        <v>2045</v>
      </c>
      <c r="G3246" s="147">
        <v>84.231674559638449</v>
      </c>
      <c r="H3246" s="147">
        <v>90.99417600000001</v>
      </c>
      <c r="I3246" s="147">
        <v>98.190399999999997</v>
      </c>
      <c r="J3246" s="147">
        <v>105.320528</v>
      </c>
      <c r="K3246" s="147">
        <v>112.46419200000001</v>
      </c>
    </row>
    <row r="3247" spans="2:11" x14ac:dyDescent="0.2">
      <c r="B3247" s="21" t="str">
        <f t="shared" si="50"/>
        <v>CentraliaWind2050RCP6.0</v>
      </c>
      <c r="C3247" t="s">
        <v>286</v>
      </c>
      <c r="D3247" t="s">
        <v>1</v>
      </c>
      <c r="E3247" s="144" t="s">
        <v>192</v>
      </c>
      <c r="F3247" s="144">
        <v>2050</v>
      </c>
      <c r="G3247" s="147">
        <v>84.353252885337966</v>
      </c>
      <c r="H3247" s="147">
        <v>91.15130880000001</v>
      </c>
      <c r="I3247" s="147">
        <v>98.394239999999996</v>
      </c>
      <c r="J3247" s="147">
        <v>105.56328959999999</v>
      </c>
      <c r="K3247" s="147">
        <v>112.74508800000001</v>
      </c>
    </row>
    <row r="3248" spans="2:11" x14ac:dyDescent="0.2">
      <c r="B3248" s="21" t="str">
        <f t="shared" si="50"/>
        <v>CentraliaWind2055RCP6.0</v>
      </c>
      <c r="C3248" t="s">
        <v>286</v>
      </c>
      <c r="D3248" t="s">
        <v>1</v>
      </c>
      <c r="E3248" s="144" t="s">
        <v>192</v>
      </c>
      <c r="F3248" s="144">
        <v>2055</v>
      </c>
      <c r="G3248" s="147">
        <v>84.386410610528742</v>
      </c>
      <c r="H3248" s="147">
        <v>91.1923776</v>
      </c>
      <c r="I3248" s="147">
        <v>98.446079999999995</v>
      </c>
      <c r="J3248" s="147">
        <v>105.6228672</v>
      </c>
      <c r="K3248" s="147">
        <v>112.81075200000001</v>
      </c>
    </row>
    <row r="3249" spans="2:11" x14ac:dyDescent="0.2">
      <c r="B3249" s="21" t="str">
        <f t="shared" si="50"/>
        <v>CentraliaWind2060RCP6.0</v>
      </c>
      <c r="C3249" t="s">
        <v>286</v>
      </c>
      <c r="D3249" t="s">
        <v>1</v>
      </c>
      <c r="E3249" s="144" t="s">
        <v>192</v>
      </c>
      <c r="F3249" s="144">
        <v>2060</v>
      </c>
      <c r="G3249" s="147">
        <v>84.419568335719532</v>
      </c>
      <c r="H3249" s="147">
        <v>91.233446400000005</v>
      </c>
      <c r="I3249" s="147">
        <v>98.497919999999993</v>
      </c>
      <c r="J3249" s="147">
        <v>105.6824448</v>
      </c>
      <c r="K3249" s="147">
        <v>112.87641599999999</v>
      </c>
    </row>
    <row r="3250" spans="2:11" x14ac:dyDescent="0.2">
      <c r="B3250" s="21" t="str">
        <f t="shared" si="50"/>
        <v>CentraliaWind2065RCP6.0</v>
      </c>
      <c r="C3250" t="s">
        <v>286</v>
      </c>
      <c r="D3250" t="s">
        <v>1</v>
      </c>
      <c r="E3250" s="144" t="s">
        <v>192</v>
      </c>
      <c r="F3250" s="144">
        <v>2065</v>
      </c>
      <c r="G3250" s="147">
        <v>84.452726060910308</v>
      </c>
      <c r="H3250" s="147">
        <v>91.274515199999996</v>
      </c>
      <c r="I3250" s="147">
        <v>98.549759999999992</v>
      </c>
      <c r="J3250" s="147">
        <v>105.74202240000001</v>
      </c>
      <c r="K3250" s="147">
        <v>112.94207999999999</v>
      </c>
    </row>
    <row r="3251" spans="2:11" x14ac:dyDescent="0.2">
      <c r="B3251" s="21" t="str">
        <f t="shared" si="50"/>
        <v>CentraliaWind2070RCP6.0</v>
      </c>
      <c r="C3251" t="s">
        <v>286</v>
      </c>
      <c r="D3251" t="s">
        <v>1</v>
      </c>
      <c r="E3251" s="144" t="s">
        <v>192</v>
      </c>
      <c r="F3251" s="144">
        <v>2070</v>
      </c>
      <c r="G3251" s="147">
        <v>84.485883786101084</v>
      </c>
      <c r="H3251" s="147">
        <v>91.315584000000001</v>
      </c>
      <c r="I3251" s="147">
        <v>98.601599999999991</v>
      </c>
      <c r="J3251" s="147">
        <v>105.80160000000001</v>
      </c>
      <c r="K3251" s="147">
        <v>113.00774399999999</v>
      </c>
    </row>
    <row r="3252" spans="2:11" x14ac:dyDescent="0.2">
      <c r="B3252" s="21" t="str">
        <f t="shared" si="50"/>
        <v>CentraliaWind2075RCP6.0</v>
      </c>
      <c r="C3252" t="s">
        <v>286</v>
      </c>
      <c r="D3252" t="s">
        <v>1</v>
      </c>
      <c r="E3252" s="144" t="s">
        <v>192</v>
      </c>
      <c r="F3252" s="144">
        <v>2075</v>
      </c>
      <c r="G3252" s="147">
        <v>84.639238265108418</v>
      </c>
      <c r="H3252" s="147">
        <v>91.520927999999998</v>
      </c>
      <c r="I3252" s="147">
        <v>98.870399999999989</v>
      </c>
      <c r="J3252" s="147">
        <v>106.125168</v>
      </c>
      <c r="K3252" s="147">
        <v>113.390784</v>
      </c>
    </row>
    <row r="3253" spans="2:11" x14ac:dyDescent="0.2">
      <c r="B3253" s="21" t="str">
        <f t="shared" si="50"/>
        <v>CentraliaWind2080RCP6.0</v>
      </c>
      <c r="C3253" t="s">
        <v>286</v>
      </c>
      <c r="D3253" t="s">
        <v>1</v>
      </c>
      <c r="E3253" s="144" t="s">
        <v>192</v>
      </c>
      <c r="F3253" s="144">
        <v>2080</v>
      </c>
      <c r="G3253" s="147">
        <v>84.792592744115765</v>
      </c>
      <c r="H3253" s="147">
        <v>91.726271999999994</v>
      </c>
      <c r="I3253" s="147">
        <v>99.139199999999988</v>
      </c>
      <c r="J3253" s="147">
        <v>106.448736</v>
      </c>
      <c r="K3253" s="147">
        <v>113.77382399999999</v>
      </c>
    </row>
    <row r="3254" spans="2:11" x14ac:dyDescent="0.2">
      <c r="B3254" s="21" t="str">
        <f t="shared" si="50"/>
        <v>CentraliaWind2085RCP6.0</v>
      </c>
      <c r="C3254" t="s">
        <v>286</v>
      </c>
      <c r="D3254" t="s">
        <v>1</v>
      </c>
      <c r="E3254" s="144" t="s">
        <v>192</v>
      </c>
      <c r="F3254" s="144">
        <v>2085</v>
      </c>
      <c r="G3254" s="147">
        <v>84.945947223123113</v>
      </c>
      <c r="H3254" s="147">
        <v>91.931616000000005</v>
      </c>
      <c r="I3254" s="147">
        <v>99.408000000000001</v>
      </c>
      <c r="J3254" s="147">
        <v>106.77230400000001</v>
      </c>
      <c r="K3254" s="147">
        <v>114.15686399999998</v>
      </c>
    </row>
    <row r="3255" spans="2:11" x14ac:dyDescent="0.2">
      <c r="B3255" s="21" t="str">
        <f t="shared" si="50"/>
        <v>CentraliaWind2090RCP6.0</v>
      </c>
      <c r="C3255" t="s">
        <v>286</v>
      </c>
      <c r="D3255" t="s">
        <v>1</v>
      </c>
      <c r="E3255" s="144" t="s">
        <v>192</v>
      </c>
      <c r="F3255" s="144">
        <v>2090</v>
      </c>
      <c r="G3255" s="147">
        <v>85.397721228847445</v>
      </c>
      <c r="H3255" s="147">
        <v>92.494079999999997</v>
      </c>
      <c r="I3255" s="147">
        <v>100.1024</v>
      </c>
      <c r="J3255" s="147">
        <v>107.585504</v>
      </c>
      <c r="K3255" s="147">
        <v>115.09075199999999</v>
      </c>
    </row>
    <row r="3256" spans="2:11" x14ac:dyDescent="0.2">
      <c r="B3256" s="21" t="str">
        <f t="shared" si="50"/>
        <v>CentraliaWind2095RCP6.0</v>
      </c>
      <c r="C3256" t="s">
        <v>286</v>
      </c>
      <c r="D3256" t="s">
        <v>1</v>
      </c>
      <c r="E3256" s="144" t="s">
        <v>192</v>
      </c>
      <c r="F3256" s="144">
        <v>2095</v>
      </c>
      <c r="G3256" s="147">
        <v>85.696140755564457</v>
      </c>
      <c r="H3256" s="147">
        <v>92.851200000000006</v>
      </c>
      <c r="I3256" s="147">
        <v>100.52800000000001</v>
      </c>
      <c r="J3256" s="147">
        <v>108.075136</v>
      </c>
      <c r="K3256" s="147">
        <v>115.64160000000001</v>
      </c>
    </row>
    <row r="3257" spans="2:11" x14ac:dyDescent="0.2">
      <c r="B3257" s="21" t="str">
        <f t="shared" si="50"/>
        <v>CentraliaWind2100RCP6.0</v>
      </c>
      <c r="C3257" t="s">
        <v>286</v>
      </c>
      <c r="D3257" t="s">
        <v>1</v>
      </c>
      <c r="E3257" s="144" t="s">
        <v>192</v>
      </c>
      <c r="F3257" s="144">
        <v>2100</v>
      </c>
      <c r="G3257" s="147">
        <v>85.994560282281455</v>
      </c>
      <c r="H3257" s="147">
        <v>93.208320000000001</v>
      </c>
      <c r="I3257" s="147">
        <v>100.95360000000001</v>
      </c>
      <c r="J3257" s="147">
        <v>108.564768</v>
      </c>
      <c r="K3257" s="147">
        <v>116.19244800000001</v>
      </c>
    </row>
    <row r="3258" spans="2:11" x14ac:dyDescent="0.2">
      <c r="B3258" s="21" t="str">
        <f t="shared" si="50"/>
        <v>CentraliaWind2023RCP8.5</v>
      </c>
      <c r="C3258" t="s">
        <v>286</v>
      </c>
      <c r="D3258" t="s">
        <v>1</v>
      </c>
      <c r="E3258" s="144" t="s">
        <v>191</v>
      </c>
      <c r="F3258" s="144">
        <v>2023</v>
      </c>
      <c r="G3258" s="147">
        <v>83.789571557094732</v>
      </c>
      <c r="H3258" s="147">
        <v>90.413855999999996</v>
      </c>
      <c r="I3258" s="147">
        <v>97.430399999999992</v>
      </c>
      <c r="J3258" s="147">
        <v>104.404608</v>
      </c>
      <c r="K3258" s="147">
        <v>111.388032</v>
      </c>
    </row>
    <row r="3259" spans="2:11" x14ac:dyDescent="0.2">
      <c r="B3259" s="21" t="str">
        <f t="shared" si="50"/>
        <v>CentraliaWind2025RCP8.5</v>
      </c>
      <c r="C3259" t="s">
        <v>286</v>
      </c>
      <c r="D3259" t="s">
        <v>1</v>
      </c>
      <c r="E3259" s="144" t="s">
        <v>191</v>
      </c>
      <c r="F3259" s="144">
        <v>2025</v>
      </c>
      <c r="G3259" s="147">
        <v>83.966412758112213</v>
      </c>
      <c r="H3259" s="147">
        <v>90.645983999999999</v>
      </c>
      <c r="I3259" s="147">
        <v>97.734399999999994</v>
      </c>
      <c r="J3259" s="147">
        <v>104.77097599999999</v>
      </c>
      <c r="K3259" s="147">
        <v>111.818496</v>
      </c>
    </row>
    <row r="3260" spans="2:11" x14ac:dyDescent="0.2">
      <c r="B3260" s="21" t="str">
        <f t="shared" si="50"/>
        <v>CentraliaWind2030RCP8.5</v>
      </c>
      <c r="C3260" t="s">
        <v>286</v>
      </c>
      <c r="D3260" t="s">
        <v>1</v>
      </c>
      <c r="E3260" s="144" t="s">
        <v>191</v>
      </c>
      <c r="F3260" s="144">
        <v>2030</v>
      </c>
      <c r="G3260" s="147">
        <v>84.143253959129709</v>
      </c>
      <c r="H3260" s="147">
        <v>90.878112000000002</v>
      </c>
      <c r="I3260" s="147">
        <v>98.038399999999996</v>
      </c>
      <c r="J3260" s="147">
        <v>105.137344</v>
      </c>
      <c r="K3260" s="147">
        <v>112.24896000000001</v>
      </c>
    </row>
    <row r="3261" spans="2:11" x14ac:dyDescent="0.2">
      <c r="B3261" s="21" t="str">
        <f t="shared" si="50"/>
        <v>CentraliaWind2035RCP8.5</v>
      </c>
      <c r="C3261" t="s">
        <v>286</v>
      </c>
      <c r="D3261" t="s">
        <v>1</v>
      </c>
      <c r="E3261" s="144" t="s">
        <v>191</v>
      </c>
      <c r="F3261" s="144">
        <v>2035</v>
      </c>
      <c r="G3261" s="147">
        <v>84.32009516014719</v>
      </c>
      <c r="H3261" s="147">
        <v>91.110240000000005</v>
      </c>
      <c r="I3261" s="147">
        <v>98.342399999999998</v>
      </c>
      <c r="J3261" s="147">
        <v>105.50371199999999</v>
      </c>
      <c r="K3261" s="147">
        <v>112.67942400000001</v>
      </c>
    </row>
    <row r="3262" spans="2:11" x14ac:dyDescent="0.2">
      <c r="B3262" s="21" t="str">
        <f t="shared" si="50"/>
        <v>CentraliaWind2040RCP8.5</v>
      </c>
      <c r="C3262" t="s">
        <v>286</v>
      </c>
      <c r="D3262" t="s">
        <v>1</v>
      </c>
      <c r="E3262" s="144" t="s">
        <v>191</v>
      </c>
      <c r="F3262" s="144">
        <v>2040</v>
      </c>
      <c r="G3262" s="147">
        <v>84.375358035465155</v>
      </c>
      <c r="H3262" s="147">
        <v>91.178688000000008</v>
      </c>
      <c r="I3262" s="147">
        <v>98.428799999999995</v>
      </c>
      <c r="J3262" s="147">
        <v>105.603008</v>
      </c>
      <c r="K3262" s="147">
        <v>112.788864</v>
      </c>
    </row>
    <row r="3263" spans="2:11" x14ac:dyDescent="0.2">
      <c r="B3263" s="21" t="str">
        <f t="shared" si="50"/>
        <v>CentraliaWind2045RCP8.5</v>
      </c>
      <c r="C3263" t="s">
        <v>286</v>
      </c>
      <c r="D3263" t="s">
        <v>1</v>
      </c>
      <c r="E3263" s="144" t="s">
        <v>191</v>
      </c>
      <c r="F3263" s="144">
        <v>2045</v>
      </c>
      <c r="G3263" s="147">
        <v>84.430620910783119</v>
      </c>
      <c r="H3263" s="147">
        <v>91.247135999999998</v>
      </c>
      <c r="I3263" s="147">
        <v>98.515199999999993</v>
      </c>
      <c r="J3263" s="147">
        <v>105.702304</v>
      </c>
      <c r="K3263" s="147">
        <v>112.898304</v>
      </c>
    </row>
    <row r="3264" spans="2:11" x14ac:dyDescent="0.2">
      <c r="B3264" s="21" t="str">
        <f t="shared" si="50"/>
        <v>CentraliaWind2050RCP8.5</v>
      </c>
      <c r="C3264" t="s">
        <v>286</v>
      </c>
      <c r="D3264" t="s">
        <v>1</v>
      </c>
      <c r="E3264" s="144" t="s">
        <v>191</v>
      </c>
      <c r="F3264" s="144">
        <v>2050</v>
      </c>
      <c r="G3264" s="147">
        <v>84.690356424777534</v>
      </c>
      <c r="H3264" s="147">
        <v>91.589376000000001</v>
      </c>
      <c r="I3264" s="147">
        <v>98.96</v>
      </c>
      <c r="J3264" s="147">
        <v>106.233024</v>
      </c>
      <c r="K3264" s="147">
        <v>113.51846399999999</v>
      </c>
    </row>
    <row r="3265" spans="2:11" x14ac:dyDescent="0.2">
      <c r="B3265" s="21" t="str">
        <f t="shared" si="50"/>
        <v>CentraliaWind2055RCP8.5</v>
      </c>
      <c r="C3265" t="s">
        <v>286</v>
      </c>
      <c r="D3265" t="s">
        <v>1</v>
      </c>
      <c r="E3265" s="144" t="s">
        <v>191</v>
      </c>
      <c r="F3265" s="144">
        <v>2055</v>
      </c>
      <c r="G3265" s="147">
        <v>84.894829063453997</v>
      </c>
      <c r="H3265" s="147">
        <v>91.863168000000002</v>
      </c>
      <c r="I3265" s="147">
        <v>99.318399999999997</v>
      </c>
      <c r="J3265" s="147">
        <v>106.66444800000001</v>
      </c>
      <c r="K3265" s="147">
        <v>114.02918399999999</v>
      </c>
    </row>
    <row r="3266" spans="2:11" x14ac:dyDescent="0.2">
      <c r="B3266" s="21" t="str">
        <f t="shared" si="50"/>
        <v>CentraliaWind2060RCP8.5</v>
      </c>
      <c r="C3266" t="s">
        <v>286</v>
      </c>
      <c r="D3266" t="s">
        <v>1</v>
      </c>
      <c r="E3266" s="144" t="s">
        <v>191</v>
      </c>
      <c r="F3266" s="144">
        <v>2060</v>
      </c>
      <c r="G3266" s="147">
        <v>85.397721228847445</v>
      </c>
      <c r="H3266" s="147">
        <v>92.494079999999997</v>
      </c>
      <c r="I3266" s="147">
        <v>100.1024</v>
      </c>
      <c r="J3266" s="147">
        <v>107.585504</v>
      </c>
      <c r="K3266" s="147">
        <v>115.09075199999999</v>
      </c>
    </row>
    <row r="3267" spans="2:11" x14ac:dyDescent="0.2">
      <c r="B3267" s="21" t="str">
        <f t="shared" si="50"/>
        <v>CentraliaWind2065RCP8.5</v>
      </c>
      <c r="C3267" t="s">
        <v>286</v>
      </c>
      <c r="D3267" t="s">
        <v>1</v>
      </c>
      <c r="E3267" s="144" t="s">
        <v>191</v>
      </c>
      <c r="F3267" s="144">
        <v>2065</v>
      </c>
      <c r="G3267" s="147">
        <v>85.696140755564457</v>
      </c>
      <c r="H3267" s="147">
        <v>92.851200000000006</v>
      </c>
      <c r="I3267" s="147">
        <v>100.52800000000001</v>
      </c>
      <c r="J3267" s="147">
        <v>108.075136</v>
      </c>
      <c r="K3267" s="147">
        <v>115.64160000000001</v>
      </c>
    </row>
    <row r="3268" spans="2:11" x14ac:dyDescent="0.2">
      <c r="B3268" s="21" t="str">
        <f t="shared" si="50"/>
        <v>CentraliaWind2070RCP8.5</v>
      </c>
      <c r="C3268" t="s">
        <v>286</v>
      </c>
      <c r="D3268" t="s">
        <v>1</v>
      </c>
      <c r="E3268" s="144" t="s">
        <v>191</v>
      </c>
      <c r="F3268" s="144">
        <v>2070</v>
      </c>
      <c r="G3268" s="147">
        <v>86.257058940041773</v>
      </c>
      <c r="H3268" s="147">
        <v>93.553536000000008</v>
      </c>
      <c r="I3268" s="147">
        <v>101.408</v>
      </c>
      <c r="J3268" s="147">
        <v>109.10576</v>
      </c>
      <c r="K3268" s="147">
        <v>116.8272</v>
      </c>
    </row>
    <row r="3269" spans="2:11" x14ac:dyDescent="0.2">
      <c r="B3269" s="21" t="str">
        <f t="shared" si="50"/>
        <v>CentraliaWind2075RCP8.5</v>
      </c>
      <c r="C3269" t="s">
        <v>286</v>
      </c>
      <c r="D3269" t="s">
        <v>1</v>
      </c>
      <c r="E3269" s="144" t="s">
        <v>191</v>
      </c>
      <c r="F3269" s="144">
        <v>2075</v>
      </c>
      <c r="G3269" s="147">
        <v>86.519557597802091</v>
      </c>
      <c r="H3269" s="147">
        <v>93.898752000000002</v>
      </c>
      <c r="I3269" s="147">
        <v>101.86240000000001</v>
      </c>
      <c r="J3269" s="147">
        <v>109.64675199999999</v>
      </c>
      <c r="K3269" s="147">
        <v>117.461952</v>
      </c>
    </row>
    <row r="3270" spans="2:11" x14ac:dyDescent="0.2">
      <c r="B3270" s="21" t="str">
        <f t="shared" si="50"/>
        <v>CentraliaWind2080RCP8.5</v>
      </c>
      <c r="C3270" t="s">
        <v>286</v>
      </c>
      <c r="D3270" t="s">
        <v>1</v>
      </c>
      <c r="E3270" s="144" t="s">
        <v>191</v>
      </c>
      <c r="F3270" s="144">
        <v>2080</v>
      </c>
      <c r="G3270" s="147">
        <v>86.782056255562409</v>
      </c>
      <c r="H3270" s="147">
        <v>94.24396800000001</v>
      </c>
      <c r="I3270" s="147">
        <v>102.3168</v>
      </c>
      <c r="J3270" s="147">
        <v>110.187744</v>
      </c>
      <c r="K3270" s="147">
        <v>118.09670399999999</v>
      </c>
    </row>
    <row r="3271" spans="2:11" x14ac:dyDescent="0.2">
      <c r="B3271" s="21" t="str">
        <f t="shared" si="50"/>
        <v>CentraliaWind2085RCP8.5</v>
      </c>
      <c r="C3271" t="s">
        <v>286</v>
      </c>
      <c r="D3271" t="s">
        <v>1</v>
      </c>
      <c r="E3271" s="144" t="s">
        <v>191</v>
      </c>
      <c r="F3271" s="144">
        <v>2085</v>
      </c>
      <c r="G3271" s="147">
        <v>87.130212370065578</v>
      </c>
      <c r="H3271" s="147">
        <v>94.685904000000008</v>
      </c>
      <c r="I3271" s="147">
        <v>102.8784</v>
      </c>
      <c r="J3271" s="147">
        <v>110.855424</v>
      </c>
      <c r="K3271" s="147">
        <v>118.86825599999999</v>
      </c>
    </row>
    <row r="3272" spans="2:11" x14ac:dyDescent="0.2">
      <c r="B3272" s="21" t="str">
        <f t="shared" si="50"/>
        <v>CentraliaWind2090RCP8.5</v>
      </c>
      <c r="C3272" t="s">
        <v>286</v>
      </c>
      <c r="D3272" t="s">
        <v>1</v>
      </c>
      <c r="E3272" s="144" t="s">
        <v>191</v>
      </c>
      <c r="F3272" s="144">
        <v>2090</v>
      </c>
      <c r="G3272" s="147">
        <v>87.478368484568733</v>
      </c>
      <c r="H3272" s="147">
        <v>95.127840000000006</v>
      </c>
      <c r="I3272" s="147">
        <v>103.44</v>
      </c>
      <c r="J3272" s="147">
        <v>111.523104</v>
      </c>
      <c r="K3272" s="147">
        <v>119.63980799999999</v>
      </c>
    </row>
    <row r="3273" spans="2:11" x14ac:dyDescent="0.2">
      <c r="B3273" s="21" t="str">
        <f t="shared" si="50"/>
        <v>CentraliaWind2095RCP8.5</v>
      </c>
      <c r="C3273" t="s">
        <v>286</v>
      </c>
      <c r="D3273" t="s">
        <v>1</v>
      </c>
      <c r="E3273" s="144" t="s">
        <v>191</v>
      </c>
      <c r="F3273" s="144">
        <v>2095</v>
      </c>
      <c r="G3273" s="147">
        <v>87.478368484568733</v>
      </c>
      <c r="H3273" s="147">
        <v>95.127840000000006</v>
      </c>
      <c r="I3273" s="147">
        <v>103.44</v>
      </c>
      <c r="J3273" s="147">
        <v>111.523104</v>
      </c>
      <c r="K3273" s="147">
        <v>119.63980799999999</v>
      </c>
    </row>
    <row r="3274" spans="2:11" x14ac:dyDescent="0.2">
      <c r="B3274" s="21" t="str">
        <f t="shared" si="50"/>
        <v>CentraliaWind2100RCP8.5</v>
      </c>
      <c r="C3274" t="s">
        <v>286</v>
      </c>
      <c r="D3274" t="s">
        <v>1</v>
      </c>
      <c r="E3274" s="144" t="s">
        <v>191</v>
      </c>
      <c r="F3274" s="144">
        <v>2100</v>
      </c>
      <c r="G3274" s="147">
        <v>87.478368484568733</v>
      </c>
      <c r="H3274" s="147">
        <v>95.127840000000006</v>
      </c>
      <c r="I3274" s="147">
        <v>103.44</v>
      </c>
      <c r="J3274" s="147">
        <v>111.523104</v>
      </c>
      <c r="K3274" s="147">
        <v>119.63980799999999</v>
      </c>
    </row>
    <row r="3275" spans="2:11" x14ac:dyDescent="0.2">
      <c r="B3275" s="21" t="str">
        <f t="shared" si="50"/>
        <v>ChapleauIce Accretion2023RCP4.5</v>
      </c>
      <c r="C3275" t="s">
        <v>287</v>
      </c>
      <c r="D3275" t="s">
        <v>486</v>
      </c>
      <c r="E3275" s="144" t="s">
        <v>193</v>
      </c>
      <c r="F3275" s="144">
        <v>2023</v>
      </c>
      <c r="G3275" s="147">
        <v>12.101459801030595</v>
      </c>
      <c r="H3275" s="147">
        <v>14.448639999999999</v>
      </c>
      <c r="I3275" s="147">
        <v>17.408000000000001</v>
      </c>
      <c r="J3275" s="147">
        <v>19.671039999999998</v>
      </c>
      <c r="K3275" s="147">
        <v>21.934080000000002</v>
      </c>
    </row>
    <row r="3276" spans="2:11" x14ac:dyDescent="0.2">
      <c r="B3276" s="21" t="str">
        <f t="shared" ref="B3276:B3339" si="51">C3276&amp;D3276&amp;F3276&amp;E3276</f>
        <v>ChapleauIce Accretion2025RCP4.5</v>
      </c>
      <c r="C3276" t="s">
        <v>287</v>
      </c>
      <c r="D3276" t="s">
        <v>486</v>
      </c>
      <c r="E3276" s="144" t="s">
        <v>193</v>
      </c>
      <c r="F3276" s="144">
        <v>2025</v>
      </c>
      <c r="G3276" s="147">
        <v>12.133004824949866</v>
      </c>
      <c r="H3276" s="147">
        <v>14.479211666666666</v>
      </c>
      <c r="I3276" s="147">
        <v>17.439166666666669</v>
      </c>
      <c r="J3276" s="147">
        <v>19.703056666666665</v>
      </c>
      <c r="K3276" s="147">
        <v>21.96621</v>
      </c>
    </row>
    <row r="3277" spans="2:11" x14ac:dyDescent="0.2">
      <c r="B3277" s="21" t="str">
        <f t="shared" si="51"/>
        <v>ChapleauIce Accretion2030RCP4.5</v>
      </c>
      <c r="C3277" t="s">
        <v>287</v>
      </c>
      <c r="D3277" t="s">
        <v>486</v>
      </c>
      <c r="E3277" s="144" t="s">
        <v>193</v>
      </c>
      <c r="F3277" s="144">
        <v>2030</v>
      </c>
      <c r="G3277" s="147">
        <v>12.164549848869138</v>
      </c>
      <c r="H3277" s="147">
        <v>14.509783333333333</v>
      </c>
      <c r="I3277" s="147">
        <v>17.470333333333333</v>
      </c>
      <c r="J3277" s="147">
        <v>19.735073333333332</v>
      </c>
      <c r="K3277" s="147">
        <v>21.998340000000002</v>
      </c>
    </row>
    <row r="3278" spans="2:11" x14ac:dyDescent="0.2">
      <c r="B3278" s="21" t="str">
        <f t="shared" si="51"/>
        <v>ChapleauIce Accretion2035RCP4.5</v>
      </c>
      <c r="C3278" t="s">
        <v>287</v>
      </c>
      <c r="D3278" t="s">
        <v>486</v>
      </c>
      <c r="E3278" s="144" t="s">
        <v>193</v>
      </c>
      <c r="F3278" s="144">
        <v>2035</v>
      </c>
      <c r="G3278" s="147">
        <v>12.196094872788411</v>
      </c>
      <c r="H3278" s="147">
        <v>14.540354999999998</v>
      </c>
      <c r="I3278" s="147">
        <v>17.5015</v>
      </c>
      <c r="J3278" s="147">
        <v>19.767089999999996</v>
      </c>
      <c r="K3278" s="147">
        <v>22.030470000000001</v>
      </c>
    </row>
    <row r="3279" spans="2:11" x14ac:dyDescent="0.2">
      <c r="B3279" s="21" t="str">
        <f t="shared" si="51"/>
        <v>ChapleauIce Accretion2040RCP4.5</v>
      </c>
      <c r="C3279" t="s">
        <v>287</v>
      </c>
      <c r="D3279" t="s">
        <v>486</v>
      </c>
      <c r="E3279" s="144" t="s">
        <v>193</v>
      </c>
      <c r="F3279" s="144">
        <v>2040</v>
      </c>
      <c r="G3279" s="147">
        <v>12.227639896707682</v>
      </c>
      <c r="H3279" s="147">
        <v>14.570926666666665</v>
      </c>
      <c r="I3279" s="147">
        <v>17.532666666666668</v>
      </c>
      <c r="J3279" s="147">
        <v>19.799106666666663</v>
      </c>
      <c r="K3279" s="147">
        <v>22.0626</v>
      </c>
    </row>
    <row r="3280" spans="2:11" x14ac:dyDescent="0.2">
      <c r="B3280" s="21" t="str">
        <f t="shared" si="51"/>
        <v>ChapleauIce Accretion2045RCP4.5</v>
      </c>
      <c r="C3280" t="s">
        <v>287</v>
      </c>
      <c r="D3280" t="s">
        <v>486</v>
      </c>
      <c r="E3280" s="144" t="s">
        <v>193</v>
      </c>
      <c r="F3280" s="144">
        <v>2045</v>
      </c>
      <c r="G3280" s="147">
        <v>12.259184920626954</v>
      </c>
      <c r="H3280" s="147">
        <v>14.601498333333332</v>
      </c>
      <c r="I3280" s="147">
        <v>17.563833333333331</v>
      </c>
      <c r="J3280" s="147">
        <v>19.831123333333331</v>
      </c>
      <c r="K3280" s="147">
        <v>22.094730000000002</v>
      </c>
    </row>
    <row r="3281" spans="2:11" x14ac:dyDescent="0.2">
      <c r="B3281" s="21" t="str">
        <f t="shared" si="51"/>
        <v>ChapleauIce Accretion2050RCP4.5</v>
      </c>
      <c r="C3281" t="s">
        <v>287</v>
      </c>
      <c r="D3281" t="s">
        <v>486</v>
      </c>
      <c r="E3281" s="144" t="s">
        <v>193</v>
      </c>
      <c r="F3281" s="144">
        <v>2050</v>
      </c>
      <c r="G3281" s="147">
        <v>12.366438001952478</v>
      </c>
      <c r="H3281" s="147">
        <v>14.722373999999999</v>
      </c>
      <c r="I3281" s="147">
        <v>17.703799999999998</v>
      </c>
      <c r="J3281" s="147">
        <v>19.986083999999998</v>
      </c>
      <c r="K3281" s="147">
        <v>22.263947999999999</v>
      </c>
    </row>
    <row r="3282" spans="2:11" x14ac:dyDescent="0.2">
      <c r="B3282" s="21" t="str">
        <f t="shared" si="51"/>
        <v>ChapleauIce Accretion2055RCP4.5</v>
      </c>
      <c r="C3282" t="s">
        <v>287</v>
      </c>
      <c r="D3282" t="s">
        <v>486</v>
      </c>
      <c r="E3282" s="144" t="s">
        <v>193</v>
      </c>
      <c r="F3282" s="144">
        <v>2055</v>
      </c>
      <c r="G3282" s="147">
        <v>12.442146059358731</v>
      </c>
      <c r="H3282" s="147">
        <v>14.812677999999998</v>
      </c>
      <c r="I3282" s="147">
        <v>17.8126</v>
      </c>
      <c r="J3282" s="147">
        <v>20.109027999999999</v>
      </c>
      <c r="K3282" s="147">
        <v>22.401036000000001</v>
      </c>
    </row>
    <row r="3283" spans="2:11" x14ac:dyDescent="0.2">
      <c r="B3283" s="21" t="str">
        <f t="shared" si="51"/>
        <v>ChapleauIce Accretion2060RCP4.5</v>
      </c>
      <c r="C3283" t="s">
        <v>287</v>
      </c>
      <c r="D3283" t="s">
        <v>486</v>
      </c>
      <c r="E3283" s="144" t="s">
        <v>193</v>
      </c>
      <c r="F3283" s="144">
        <v>2060</v>
      </c>
      <c r="G3283" s="147">
        <v>12.517854116764981</v>
      </c>
      <c r="H3283" s="147">
        <v>14.902982</v>
      </c>
      <c r="I3283" s="147">
        <v>17.921399999999998</v>
      </c>
      <c r="J3283" s="147">
        <v>20.231971999999999</v>
      </c>
      <c r="K3283" s="147">
        <v>22.538124</v>
      </c>
    </row>
    <row r="3284" spans="2:11" x14ac:dyDescent="0.2">
      <c r="B3284" s="21" t="str">
        <f t="shared" si="51"/>
        <v>ChapleauIce Accretion2065RCP4.5</v>
      </c>
      <c r="C3284" t="s">
        <v>287</v>
      </c>
      <c r="D3284" t="s">
        <v>486</v>
      </c>
      <c r="E3284" s="144" t="s">
        <v>193</v>
      </c>
      <c r="F3284" s="144">
        <v>2065</v>
      </c>
      <c r="G3284" s="147">
        <v>12.593562174171234</v>
      </c>
      <c r="H3284" s="147">
        <v>14.993285999999999</v>
      </c>
      <c r="I3284" s="147">
        <v>18.030200000000001</v>
      </c>
      <c r="J3284" s="147">
        <v>20.354915999999999</v>
      </c>
      <c r="K3284" s="147">
        <v>22.675212000000002</v>
      </c>
    </row>
    <row r="3285" spans="2:11" x14ac:dyDescent="0.2">
      <c r="B3285" s="21" t="str">
        <f t="shared" si="51"/>
        <v>ChapleauIce Accretion2070RCP4.5</v>
      </c>
      <c r="C3285" t="s">
        <v>287</v>
      </c>
      <c r="D3285" t="s">
        <v>486</v>
      </c>
      <c r="E3285" s="144" t="s">
        <v>193</v>
      </c>
      <c r="F3285" s="144">
        <v>2070</v>
      </c>
      <c r="G3285" s="147">
        <v>12.669270231577487</v>
      </c>
      <c r="H3285" s="147">
        <v>15.083589999999999</v>
      </c>
      <c r="I3285" s="147">
        <v>18.138999999999999</v>
      </c>
      <c r="J3285" s="147">
        <v>20.47786</v>
      </c>
      <c r="K3285" s="147">
        <v>22.8123</v>
      </c>
    </row>
    <row r="3286" spans="2:11" x14ac:dyDescent="0.2">
      <c r="B3286" s="21" t="str">
        <f t="shared" si="51"/>
        <v>ChapleauIce Accretion2075RCP4.5</v>
      </c>
      <c r="C3286" t="s">
        <v>287</v>
      </c>
      <c r="D3286" t="s">
        <v>486</v>
      </c>
      <c r="E3286" s="144" t="s">
        <v>193</v>
      </c>
      <c r="F3286" s="144">
        <v>2075</v>
      </c>
      <c r="G3286" s="147">
        <v>12.665327103587577</v>
      </c>
      <c r="H3286" s="147">
        <v>15.083589999999999</v>
      </c>
      <c r="I3286" s="147">
        <v>18.144666666666666</v>
      </c>
      <c r="J3286" s="147">
        <v>20.487465</v>
      </c>
      <c r="K3286" s="147">
        <v>22.82658</v>
      </c>
    </row>
    <row r="3287" spans="2:11" x14ac:dyDescent="0.2">
      <c r="B3287" s="21" t="str">
        <f t="shared" si="51"/>
        <v>ChapleauIce Accretion2080RCP4.5</v>
      </c>
      <c r="C3287" t="s">
        <v>287</v>
      </c>
      <c r="D3287" t="s">
        <v>486</v>
      </c>
      <c r="E3287" s="144" t="s">
        <v>193</v>
      </c>
      <c r="F3287" s="144">
        <v>2080</v>
      </c>
      <c r="G3287" s="147">
        <v>12.661383975597669</v>
      </c>
      <c r="H3287" s="147">
        <v>15.083589999999999</v>
      </c>
      <c r="I3287" s="147">
        <v>18.150333333333332</v>
      </c>
      <c r="J3287" s="147">
        <v>20.497069999999997</v>
      </c>
      <c r="K3287" s="147">
        <v>22.840859999999999</v>
      </c>
    </row>
    <row r="3288" spans="2:11" x14ac:dyDescent="0.2">
      <c r="B3288" s="21" t="str">
        <f t="shared" si="51"/>
        <v>ChapleauIce Accretion2085RCP4.5</v>
      </c>
      <c r="C3288" t="s">
        <v>287</v>
      </c>
      <c r="D3288" t="s">
        <v>486</v>
      </c>
      <c r="E3288" s="144" t="s">
        <v>193</v>
      </c>
      <c r="F3288" s="144">
        <v>2085</v>
      </c>
      <c r="G3288" s="147">
        <v>12.657440847607759</v>
      </c>
      <c r="H3288" s="147">
        <v>15.083589999999999</v>
      </c>
      <c r="I3288" s="147">
        <v>18.155999999999999</v>
      </c>
      <c r="J3288" s="147">
        <v>20.506674999999998</v>
      </c>
      <c r="K3288" s="147">
        <v>22.855139999999999</v>
      </c>
    </row>
    <row r="3289" spans="2:11" x14ac:dyDescent="0.2">
      <c r="B3289" s="21" t="str">
        <f t="shared" si="51"/>
        <v>ChapleauIce Accretion2090RCP4.5</v>
      </c>
      <c r="C3289" t="s">
        <v>287</v>
      </c>
      <c r="D3289" t="s">
        <v>486</v>
      </c>
      <c r="E3289" s="144" t="s">
        <v>193</v>
      </c>
      <c r="F3289" s="144">
        <v>2090</v>
      </c>
      <c r="G3289" s="147">
        <v>12.65349771961785</v>
      </c>
      <c r="H3289" s="147">
        <v>15.083589999999999</v>
      </c>
      <c r="I3289" s="147">
        <v>18.161666666666665</v>
      </c>
      <c r="J3289" s="147">
        <v>20.516279999999998</v>
      </c>
      <c r="K3289" s="147">
        <v>22.869420000000002</v>
      </c>
    </row>
    <row r="3290" spans="2:11" x14ac:dyDescent="0.2">
      <c r="B3290" s="21" t="str">
        <f t="shared" si="51"/>
        <v>ChapleauIce Accretion2095RCP4.5</v>
      </c>
      <c r="C3290" t="s">
        <v>287</v>
      </c>
      <c r="D3290" t="s">
        <v>486</v>
      </c>
      <c r="E3290" s="144" t="s">
        <v>193</v>
      </c>
      <c r="F3290" s="144">
        <v>2095</v>
      </c>
      <c r="G3290" s="147">
        <v>12.649554591627941</v>
      </c>
      <c r="H3290" s="147">
        <v>15.083589999999999</v>
      </c>
      <c r="I3290" s="147">
        <v>18.167333333333332</v>
      </c>
      <c r="J3290" s="147">
        <v>20.525884999999995</v>
      </c>
      <c r="K3290" s="147">
        <v>22.883700000000001</v>
      </c>
    </row>
    <row r="3291" spans="2:11" x14ac:dyDescent="0.2">
      <c r="B3291" s="21" t="str">
        <f t="shared" si="51"/>
        <v>ChapleauIce Accretion2100RCP4.5</v>
      </c>
      <c r="C3291" t="s">
        <v>287</v>
      </c>
      <c r="D3291" t="s">
        <v>486</v>
      </c>
      <c r="E3291" s="144" t="s">
        <v>193</v>
      </c>
      <c r="F3291" s="144">
        <v>2100</v>
      </c>
      <c r="G3291" s="147">
        <v>12.645611463638032</v>
      </c>
      <c r="H3291" s="147">
        <v>15.083589999999999</v>
      </c>
      <c r="I3291" s="147">
        <v>18.172999999999998</v>
      </c>
      <c r="J3291" s="147">
        <v>20.535489999999996</v>
      </c>
      <c r="K3291" s="147">
        <v>22.89798</v>
      </c>
    </row>
    <row r="3292" spans="2:11" x14ac:dyDescent="0.2">
      <c r="B3292" s="21" t="str">
        <f t="shared" si="51"/>
        <v>ChapleauIce Accretion2023RCP6.0</v>
      </c>
      <c r="C3292" t="s">
        <v>287</v>
      </c>
      <c r="D3292" t="s">
        <v>486</v>
      </c>
      <c r="E3292" s="144" t="s">
        <v>192</v>
      </c>
      <c r="F3292" s="144">
        <v>2023</v>
      </c>
      <c r="G3292" s="147">
        <v>12.101459801030595</v>
      </c>
      <c r="H3292" s="147">
        <v>14.448639999999999</v>
      </c>
      <c r="I3292" s="147">
        <v>17.408000000000001</v>
      </c>
      <c r="J3292" s="147">
        <v>19.671039999999998</v>
      </c>
      <c r="K3292" s="147">
        <v>21.934080000000002</v>
      </c>
    </row>
    <row r="3293" spans="2:11" x14ac:dyDescent="0.2">
      <c r="B3293" s="21" t="str">
        <f t="shared" si="51"/>
        <v>ChapleauIce Accretion2025RCP6.0</v>
      </c>
      <c r="C3293" t="s">
        <v>287</v>
      </c>
      <c r="D3293" t="s">
        <v>486</v>
      </c>
      <c r="E3293" s="144" t="s">
        <v>192</v>
      </c>
      <c r="F3293" s="144">
        <v>2025</v>
      </c>
      <c r="G3293" s="147">
        <v>12.133004824949866</v>
      </c>
      <c r="H3293" s="147">
        <v>14.479211666666666</v>
      </c>
      <c r="I3293" s="147">
        <v>17.439166666666669</v>
      </c>
      <c r="J3293" s="147">
        <v>19.703056666666665</v>
      </c>
      <c r="K3293" s="147">
        <v>21.96621</v>
      </c>
    </row>
    <row r="3294" spans="2:11" x14ac:dyDescent="0.2">
      <c r="B3294" s="21" t="str">
        <f t="shared" si="51"/>
        <v>ChapleauIce Accretion2030RCP6.0</v>
      </c>
      <c r="C3294" t="s">
        <v>287</v>
      </c>
      <c r="D3294" t="s">
        <v>486</v>
      </c>
      <c r="E3294" s="144" t="s">
        <v>192</v>
      </c>
      <c r="F3294" s="144">
        <v>2030</v>
      </c>
      <c r="G3294" s="147">
        <v>12.164549848869138</v>
      </c>
      <c r="H3294" s="147">
        <v>14.509783333333333</v>
      </c>
      <c r="I3294" s="147">
        <v>17.470333333333333</v>
      </c>
      <c r="J3294" s="147">
        <v>19.735073333333332</v>
      </c>
      <c r="K3294" s="147">
        <v>21.998340000000002</v>
      </c>
    </row>
    <row r="3295" spans="2:11" x14ac:dyDescent="0.2">
      <c r="B3295" s="21" t="str">
        <f t="shared" si="51"/>
        <v>ChapleauIce Accretion2035RCP6.0</v>
      </c>
      <c r="C3295" t="s">
        <v>287</v>
      </c>
      <c r="D3295" t="s">
        <v>486</v>
      </c>
      <c r="E3295" s="144" t="s">
        <v>192</v>
      </c>
      <c r="F3295" s="144">
        <v>2035</v>
      </c>
      <c r="G3295" s="147">
        <v>12.196094872788411</v>
      </c>
      <c r="H3295" s="147">
        <v>14.540354999999998</v>
      </c>
      <c r="I3295" s="147">
        <v>17.5015</v>
      </c>
      <c r="J3295" s="147">
        <v>19.767089999999996</v>
      </c>
      <c r="K3295" s="147">
        <v>22.030470000000001</v>
      </c>
    </row>
    <row r="3296" spans="2:11" x14ac:dyDescent="0.2">
      <c r="B3296" s="21" t="str">
        <f t="shared" si="51"/>
        <v>ChapleauIce Accretion2040RCP6.0</v>
      </c>
      <c r="C3296" t="s">
        <v>287</v>
      </c>
      <c r="D3296" t="s">
        <v>486</v>
      </c>
      <c r="E3296" s="144" t="s">
        <v>192</v>
      </c>
      <c r="F3296" s="144">
        <v>2040</v>
      </c>
      <c r="G3296" s="147">
        <v>12.227639896707682</v>
      </c>
      <c r="H3296" s="147">
        <v>14.570926666666665</v>
      </c>
      <c r="I3296" s="147">
        <v>17.532666666666668</v>
      </c>
      <c r="J3296" s="147">
        <v>19.799106666666663</v>
      </c>
      <c r="K3296" s="147">
        <v>22.0626</v>
      </c>
    </row>
    <row r="3297" spans="2:11" x14ac:dyDescent="0.2">
      <c r="B3297" s="21" t="str">
        <f t="shared" si="51"/>
        <v>ChapleauIce Accretion2045RCP6.0</v>
      </c>
      <c r="C3297" t="s">
        <v>287</v>
      </c>
      <c r="D3297" t="s">
        <v>486</v>
      </c>
      <c r="E3297" s="144" t="s">
        <v>192</v>
      </c>
      <c r="F3297" s="144">
        <v>2045</v>
      </c>
      <c r="G3297" s="147">
        <v>12.259184920626954</v>
      </c>
      <c r="H3297" s="147">
        <v>14.601498333333332</v>
      </c>
      <c r="I3297" s="147">
        <v>17.563833333333331</v>
      </c>
      <c r="J3297" s="147">
        <v>19.831123333333331</v>
      </c>
      <c r="K3297" s="147">
        <v>22.094730000000002</v>
      </c>
    </row>
    <row r="3298" spans="2:11" x14ac:dyDescent="0.2">
      <c r="B3298" s="21" t="str">
        <f t="shared" si="51"/>
        <v>ChapleauIce Accretion2050RCP6.0</v>
      </c>
      <c r="C3298" t="s">
        <v>287</v>
      </c>
      <c r="D3298" t="s">
        <v>486</v>
      </c>
      <c r="E3298" s="144" t="s">
        <v>192</v>
      </c>
      <c r="F3298" s="144">
        <v>2050</v>
      </c>
      <c r="G3298" s="147">
        <v>12.366438001952478</v>
      </c>
      <c r="H3298" s="147">
        <v>14.722373999999999</v>
      </c>
      <c r="I3298" s="147">
        <v>17.703799999999998</v>
      </c>
      <c r="J3298" s="147">
        <v>19.986083999999998</v>
      </c>
      <c r="K3298" s="147">
        <v>22.263947999999999</v>
      </c>
    </row>
    <row r="3299" spans="2:11" x14ac:dyDescent="0.2">
      <c r="B3299" s="21" t="str">
        <f t="shared" si="51"/>
        <v>ChapleauIce Accretion2055RCP6.0</v>
      </c>
      <c r="C3299" t="s">
        <v>287</v>
      </c>
      <c r="D3299" t="s">
        <v>486</v>
      </c>
      <c r="E3299" s="144" t="s">
        <v>192</v>
      </c>
      <c r="F3299" s="144">
        <v>2055</v>
      </c>
      <c r="G3299" s="147">
        <v>12.442146059358731</v>
      </c>
      <c r="H3299" s="147">
        <v>14.812677999999998</v>
      </c>
      <c r="I3299" s="147">
        <v>17.8126</v>
      </c>
      <c r="J3299" s="147">
        <v>20.109027999999999</v>
      </c>
      <c r="K3299" s="147">
        <v>22.401036000000001</v>
      </c>
    </row>
    <row r="3300" spans="2:11" x14ac:dyDescent="0.2">
      <c r="B3300" s="21" t="str">
        <f t="shared" si="51"/>
        <v>ChapleauIce Accretion2060RCP6.0</v>
      </c>
      <c r="C3300" t="s">
        <v>287</v>
      </c>
      <c r="D3300" t="s">
        <v>486</v>
      </c>
      <c r="E3300" s="144" t="s">
        <v>192</v>
      </c>
      <c r="F3300" s="144">
        <v>2060</v>
      </c>
      <c r="G3300" s="147">
        <v>12.517854116764981</v>
      </c>
      <c r="H3300" s="147">
        <v>14.902982</v>
      </c>
      <c r="I3300" s="147">
        <v>17.921399999999998</v>
      </c>
      <c r="J3300" s="147">
        <v>20.231971999999999</v>
      </c>
      <c r="K3300" s="147">
        <v>22.538124</v>
      </c>
    </row>
    <row r="3301" spans="2:11" x14ac:dyDescent="0.2">
      <c r="B3301" s="21" t="str">
        <f t="shared" si="51"/>
        <v>ChapleauIce Accretion2065RCP6.0</v>
      </c>
      <c r="C3301" t="s">
        <v>287</v>
      </c>
      <c r="D3301" t="s">
        <v>486</v>
      </c>
      <c r="E3301" s="144" t="s">
        <v>192</v>
      </c>
      <c r="F3301" s="144">
        <v>2065</v>
      </c>
      <c r="G3301" s="147">
        <v>12.593562174171234</v>
      </c>
      <c r="H3301" s="147">
        <v>14.993285999999999</v>
      </c>
      <c r="I3301" s="147">
        <v>18.030200000000001</v>
      </c>
      <c r="J3301" s="147">
        <v>20.354915999999999</v>
      </c>
      <c r="K3301" s="147">
        <v>22.675212000000002</v>
      </c>
    </row>
    <row r="3302" spans="2:11" x14ac:dyDescent="0.2">
      <c r="B3302" s="21" t="str">
        <f t="shared" si="51"/>
        <v>ChapleauIce Accretion2070RCP6.0</v>
      </c>
      <c r="C3302" t="s">
        <v>287</v>
      </c>
      <c r="D3302" t="s">
        <v>486</v>
      </c>
      <c r="E3302" s="144" t="s">
        <v>192</v>
      </c>
      <c r="F3302" s="144">
        <v>2070</v>
      </c>
      <c r="G3302" s="147">
        <v>12.669270231577487</v>
      </c>
      <c r="H3302" s="147">
        <v>15.083589999999999</v>
      </c>
      <c r="I3302" s="147">
        <v>18.138999999999999</v>
      </c>
      <c r="J3302" s="147">
        <v>20.47786</v>
      </c>
      <c r="K3302" s="147">
        <v>22.8123</v>
      </c>
    </row>
    <row r="3303" spans="2:11" x14ac:dyDescent="0.2">
      <c r="B3303" s="21" t="str">
        <f t="shared" si="51"/>
        <v>ChapleauIce Accretion2075RCP6.0</v>
      </c>
      <c r="C3303" t="s">
        <v>287</v>
      </c>
      <c r="D3303" t="s">
        <v>486</v>
      </c>
      <c r="E3303" s="144" t="s">
        <v>192</v>
      </c>
      <c r="F3303" s="144">
        <v>2075</v>
      </c>
      <c r="G3303" s="147">
        <v>12.663355539592622</v>
      </c>
      <c r="H3303" s="147">
        <v>15.083589999999999</v>
      </c>
      <c r="I3303" s="147">
        <v>18.147500000000001</v>
      </c>
      <c r="J3303" s="147">
        <v>20.492267499999997</v>
      </c>
      <c r="K3303" s="147">
        <v>22.83372</v>
      </c>
    </row>
    <row r="3304" spans="2:11" x14ac:dyDescent="0.2">
      <c r="B3304" s="21" t="str">
        <f t="shared" si="51"/>
        <v>ChapleauIce Accretion2080RCP6.0</v>
      </c>
      <c r="C3304" t="s">
        <v>287</v>
      </c>
      <c r="D3304" t="s">
        <v>486</v>
      </c>
      <c r="E3304" s="144" t="s">
        <v>192</v>
      </c>
      <c r="F3304" s="144">
        <v>2080</v>
      </c>
      <c r="G3304" s="147">
        <v>12.657440847607759</v>
      </c>
      <c r="H3304" s="147">
        <v>15.083589999999999</v>
      </c>
      <c r="I3304" s="147">
        <v>18.155999999999999</v>
      </c>
      <c r="J3304" s="147">
        <v>20.506674999999998</v>
      </c>
      <c r="K3304" s="147">
        <v>22.855139999999999</v>
      </c>
    </row>
    <row r="3305" spans="2:11" x14ac:dyDescent="0.2">
      <c r="B3305" s="21" t="str">
        <f t="shared" si="51"/>
        <v>ChapleauIce Accretion2085RCP6.0</v>
      </c>
      <c r="C3305" t="s">
        <v>287</v>
      </c>
      <c r="D3305" t="s">
        <v>486</v>
      </c>
      <c r="E3305" s="144" t="s">
        <v>192</v>
      </c>
      <c r="F3305" s="144">
        <v>2085</v>
      </c>
      <c r="G3305" s="147">
        <v>12.651526155622896</v>
      </c>
      <c r="H3305" s="147">
        <v>15.083589999999999</v>
      </c>
      <c r="I3305" s="147">
        <v>18.164499999999997</v>
      </c>
      <c r="J3305" s="147">
        <v>20.521082499999999</v>
      </c>
      <c r="K3305" s="147">
        <v>22.876560000000001</v>
      </c>
    </row>
    <row r="3306" spans="2:11" x14ac:dyDescent="0.2">
      <c r="B3306" s="21" t="str">
        <f t="shared" si="51"/>
        <v>ChapleauIce Accretion2090RCP6.0</v>
      </c>
      <c r="C3306" t="s">
        <v>287</v>
      </c>
      <c r="D3306" t="s">
        <v>486</v>
      </c>
      <c r="E3306" s="144" t="s">
        <v>192</v>
      </c>
      <c r="F3306" s="144">
        <v>2090</v>
      </c>
      <c r="G3306" s="147">
        <v>12.515488239971036</v>
      </c>
      <c r="H3306" s="147">
        <v>14.937786666666666</v>
      </c>
      <c r="I3306" s="147">
        <v>18.014333333333333</v>
      </c>
      <c r="J3306" s="147">
        <v>20.362599999999997</v>
      </c>
      <c r="K3306" s="147">
        <v>22.712340000000001</v>
      </c>
    </row>
    <row r="3307" spans="2:11" x14ac:dyDescent="0.2">
      <c r="B3307" s="21" t="str">
        <f t="shared" si="51"/>
        <v>ChapleauIce Accretion2095RCP6.0</v>
      </c>
      <c r="C3307" t="s">
        <v>287</v>
      </c>
      <c r="D3307" t="s">
        <v>486</v>
      </c>
      <c r="E3307" s="144" t="s">
        <v>192</v>
      </c>
      <c r="F3307" s="144">
        <v>2095</v>
      </c>
      <c r="G3307" s="147">
        <v>12.385365016304041</v>
      </c>
      <c r="H3307" s="147">
        <v>14.791983333333333</v>
      </c>
      <c r="I3307" s="147">
        <v>17.855666666666664</v>
      </c>
      <c r="J3307" s="147">
        <v>20.189709999999998</v>
      </c>
      <c r="K3307" s="147">
        <v>22.526699999999998</v>
      </c>
    </row>
    <row r="3308" spans="2:11" x14ac:dyDescent="0.2">
      <c r="B3308" s="21" t="str">
        <f t="shared" si="51"/>
        <v>ChapleauIce Accretion2100RCP6.0</v>
      </c>
      <c r="C3308" t="s">
        <v>287</v>
      </c>
      <c r="D3308" t="s">
        <v>486</v>
      </c>
      <c r="E3308" s="144" t="s">
        <v>192</v>
      </c>
      <c r="F3308" s="144">
        <v>2100</v>
      </c>
      <c r="G3308" s="147">
        <v>12.255241792637046</v>
      </c>
      <c r="H3308" s="147">
        <v>14.646179999999999</v>
      </c>
      <c r="I3308" s="147">
        <v>17.696999999999999</v>
      </c>
      <c r="J3308" s="147">
        <v>20.016819999999999</v>
      </c>
      <c r="K3308" s="147">
        <v>22.341059999999999</v>
      </c>
    </row>
    <row r="3309" spans="2:11" x14ac:dyDescent="0.2">
      <c r="B3309" s="21" t="str">
        <f t="shared" si="51"/>
        <v>ChapleauIce Accretion2023RCP8.5</v>
      </c>
      <c r="C3309" t="s">
        <v>287</v>
      </c>
      <c r="D3309" t="s">
        <v>486</v>
      </c>
      <c r="E3309" s="144" t="s">
        <v>191</v>
      </c>
      <c r="F3309" s="144">
        <v>2023</v>
      </c>
      <c r="G3309" s="147">
        <v>12.101459801030595</v>
      </c>
      <c r="H3309" s="147">
        <v>14.448639999999999</v>
      </c>
      <c r="I3309" s="147">
        <v>17.408000000000001</v>
      </c>
      <c r="J3309" s="147">
        <v>19.671039999999998</v>
      </c>
      <c r="K3309" s="147">
        <v>21.934080000000002</v>
      </c>
    </row>
    <row r="3310" spans="2:11" x14ac:dyDescent="0.2">
      <c r="B3310" s="21" t="str">
        <f t="shared" si="51"/>
        <v>ChapleauIce Accretion2025RCP8.5</v>
      </c>
      <c r="C3310" t="s">
        <v>287</v>
      </c>
      <c r="D3310" t="s">
        <v>486</v>
      </c>
      <c r="E3310" s="144" t="s">
        <v>191</v>
      </c>
      <c r="F3310" s="144">
        <v>2025</v>
      </c>
      <c r="G3310" s="147">
        <v>12.164549848869138</v>
      </c>
      <c r="H3310" s="147">
        <v>14.509783333333333</v>
      </c>
      <c r="I3310" s="147">
        <v>17.470333333333333</v>
      </c>
      <c r="J3310" s="147">
        <v>19.735073333333332</v>
      </c>
      <c r="K3310" s="147">
        <v>21.998340000000002</v>
      </c>
    </row>
    <row r="3311" spans="2:11" x14ac:dyDescent="0.2">
      <c r="B3311" s="21" t="str">
        <f t="shared" si="51"/>
        <v>ChapleauIce Accretion2030RCP8.5</v>
      </c>
      <c r="C3311" t="s">
        <v>287</v>
      </c>
      <c r="D3311" t="s">
        <v>486</v>
      </c>
      <c r="E3311" s="144" t="s">
        <v>191</v>
      </c>
      <c r="F3311" s="144">
        <v>2030</v>
      </c>
      <c r="G3311" s="147">
        <v>12.227639896707682</v>
      </c>
      <c r="H3311" s="147">
        <v>14.570926666666665</v>
      </c>
      <c r="I3311" s="147">
        <v>17.532666666666668</v>
      </c>
      <c r="J3311" s="147">
        <v>19.799106666666663</v>
      </c>
      <c r="K3311" s="147">
        <v>22.0626</v>
      </c>
    </row>
    <row r="3312" spans="2:11" x14ac:dyDescent="0.2">
      <c r="B3312" s="21" t="str">
        <f t="shared" si="51"/>
        <v>ChapleauIce Accretion2035RCP8.5</v>
      </c>
      <c r="C3312" t="s">
        <v>287</v>
      </c>
      <c r="D3312" t="s">
        <v>486</v>
      </c>
      <c r="E3312" s="144" t="s">
        <v>191</v>
      </c>
      <c r="F3312" s="144">
        <v>2035</v>
      </c>
      <c r="G3312" s="147">
        <v>12.290729944546225</v>
      </c>
      <c r="H3312" s="147">
        <v>14.632069999999999</v>
      </c>
      <c r="I3312" s="147">
        <v>17.594999999999999</v>
      </c>
      <c r="J3312" s="147">
        <v>19.863139999999998</v>
      </c>
      <c r="K3312" s="147">
        <v>22.126860000000001</v>
      </c>
    </row>
    <row r="3313" spans="2:11" x14ac:dyDescent="0.2">
      <c r="B3313" s="21" t="str">
        <f t="shared" si="51"/>
        <v>ChapleauIce Accretion2040RCP8.5</v>
      </c>
      <c r="C3313" t="s">
        <v>287</v>
      </c>
      <c r="D3313" t="s">
        <v>486</v>
      </c>
      <c r="E3313" s="144" t="s">
        <v>191</v>
      </c>
      <c r="F3313" s="144">
        <v>2040</v>
      </c>
      <c r="G3313" s="147">
        <v>12.416910040223312</v>
      </c>
      <c r="H3313" s="147">
        <v>14.782576666666666</v>
      </c>
      <c r="I3313" s="147">
        <v>17.776333333333334</v>
      </c>
      <c r="J3313" s="147">
        <v>20.068046666666664</v>
      </c>
      <c r="K3313" s="147">
        <v>22.355340000000002</v>
      </c>
    </row>
    <row r="3314" spans="2:11" x14ac:dyDescent="0.2">
      <c r="B3314" s="21" t="str">
        <f t="shared" si="51"/>
        <v>ChapleauIce Accretion2045RCP8.5</v>
      </c>
      <c r="C3314" t="s">
        <v>287</v>
      </c>
      <c r="D3314" t="s">
        <v>486</v>
      </c>
      <c r="E3314" s="144" t="s">
        <v>191</v>
      </c>
      <c r="F3314" s="144">
        <v>2045</v>
      </c>
      <c r="G3314" s="147">
        <v>12.5430901359004</v>
      </c>
      <c r="H3314" s="147">
        <v>14.933083333333332</v>
      </c>
      <c r="I3314" s="147">
        <v>17.957666666666665</v>
      </c>
      <c r="J3314" s="147">
        <v>20.272953333333334</v>
      </c>
      <c r="K3314" s="147">
        <v>22.583819999999999</v>
      </c>
    </row>
    <row r="3315" spans="2:11" x14ac:dyDescent="0.2">
      <c r="B3315" s="21" t="str">
        <f t="shared" si="51"/>
        <v>ChapleauIce Accretion2050RCP8.5</v>
      </c>
      <c r="C3315" t="s">
        <v>287</v>
      </c>
      <c r="D3315" t="s">
        <v>486</v>
      </c>
      <c r="E3315" s="144" t="s">
        <v>191</v>
      </c>
      <c r="F3315" s="144">
        <v>2050</v>
      </c>
      <c r="G3315" s="147">
        <v>12.661383975597669</v>
      </c>
      <c r="H3315" s="147">
        <v>15.083589999999999</v>
      </c>
      <c r="I3315" s="147">
        <v>18.150333333333332</v>
      </c>
      <c r="J3315" s="147">
        <v>20.497069999999997</v>
      </c>
      <c r="K3315" s="147">
        <v>22.840859999999999</v>
      </c>
    </row>
    <row r="3316" spans="2:11" x14ac:dyDescent="0.2">
      <c r="B3316" s="21" t="str">
        <f t="shared" si="51"/>
        <v>ChapleauIce Accretion2055RCP8.5</v>
      </c>
      <c r="C3316" t="s">
        <v>287</v>
      </c>
      <c r="D3316" t="s">
        <v>486</v>
      </c>
      <c r="E3316" s="144" t="s">
        <v>191</v>
      </c>
      <c r="F3316" s="144">
        <v>2055</v>
      </c>
      <c r="G3316" s="147">
        <v>12.65349771961785</v>
      </c>
      <c r="H3316" s="147">
        <v>15.083589999999999</v>
      </c>
      <c r="I3316" s="147">
        <v>18.161666666666665</v>
      </c>
      <c r="J3316" s="147">
        <v>20.516279999999998</v>
      </c>
      <c r="K3316" s="147">
        <v>22.869420000000002</v>
      </c>
    </row>
    <row r="3317" spans="2:11" x14ac:dyDescent="0.2">
      <c r="B3317" s="21" t="str">
        <f t="shared" si="51"/>
        <v>ChapleauIce Accretion2060RCP8.5</v>
      </c>
      <c r="C3317" t="s">
        <v>287</v>
      </c>
      <c r="D3317" t="s">
        <v>486</v>
      </c>
      <c r="E3317" s="144" t="s">
        <v>191</v>
      </c>
      <c r="F3317" s="144">
        <v>2060</v>
      </c>
      <c r="G3317" s="147">
        <v>12.515488239971036</v>
      </c>
      <c r="H3317" s="147">
        <v>14.937786666666666</v>
      </c>
      <c r="I3317" s="147">
        <v>18.014333333333333</v>
      </c>
      <c r="J3317" s="147">
        <v>20.362599999999997</v>
      </c>
      <c r="K3317" s="147">
        <v>22.712340000000001</v>
      </c>
    </row>
    <row r="3318" spans="2:11" x14ac:dyDescent="0.2">
      <c r="B3318" s="21" t="str">
        <f t="shared" si="51"/>
        <v>ChapleauIce Accretion2065RCP8.5</v>
      </c>
      <c r="C3318" t="s">
        <v>287</v>
      </c>
      <c r="D3318" t="s">
        <v>486</v>
      </c>
      <c r="E3318" s="144" t="s">
        <v>191</v>
      </c>
      <c r="F3318" s="144">
        <v>2065</v>
      </c>
      <c r="G3318" s="147">
        <v>12.385365016304041</v>
      </c>
      <c r="H3318" s="147">
        <v>14.791983333333333</v>
      </c>
      <c r="I3318" s="147">
        <v>17.855666666666664</v>
      </c>
      <c r="J3318" s="147">
        <v>20.189709999999998</v>
      </c>
      <c r="K3318" s="147">
        <v>22.526699999999998</v>
      </c>
    </row>
    <row r="3319" spans="2:11" x14ac:dyDescent="0.2">
      <c r="B3319" s="21" t="str">
        <f t="shared" si="51"/>
        <v>ChapleauIce Accretion2070RCP8.5</v>
      </c>
      <c r="C3319" t="s">
        <v>287</v>
      </c>
      <c r="D3319" t="s">
        <v>486</v>
      </c>
      <c r="E3319" s="144" t="s">
        <v>191</v>
      </c>
      <c r="F3319" s="144">
        <v>2070</v>
      </c>
      <c r="G3319" s="147">
        <v>12.267071176606771</v>
      </c>
      <c r="H3319" s="147">
        <v>14.6744</v>
      </c>
      <c r="I3319" s="147">
        <v>17.736666666666668</v>
      </c>
      <c r="J3319" s="147">
        <v>20.068046666666664</v>
      </c>
      <c r="K3319" s="147">
        <v>22.40532</v>
      </c>
    </row>
    <row r="3320" spans="2:11" x14ac:dyDescent="0.2">
      <c r="B3320" s="21" t="str">
        <f t="shared" si="51"/>
        <v>ChapleauIce Accretion2075RCP8.5</v>
      </c>
      <c r="C3320" t="s">
        <v>287</v>
      </c>
      <c r="D3320" t="s">
        <v>486</v>
      </c>
      <c r="E3320" s="144" t="s">
        <v>191</v>
      </c>
      <c r="F3320" s="144">
        <v>2075</v>
      </c>
      <c r="G3320" s="147">
        <v>12.278900560576499</v>
      </c>
      <c r="H3320" s="147">
        <v>14.70262</v>
      </c>
      <c r="I3320" s="147">
        <v>17.776333333333334</v>
      </c>
      <c r="J3320" s="147">
        <v>20.119273333333332</v>
      </c>
      <c r="K3320" s="147">
        <v>22.469580000000001</v>
      </c>
    </row>
    <row r="3321" spans="2:11" x14ac:dyDescent="0.2">
      <c r="B3321" s="21" t="str">
        <f t="shared" si="51"/>
        <v>ChapleauIce Accretion2080RCP8.5</v>
      </c>
      <c r="C3321" t="s">
        <v>287</v>
      </c>
      <c r="D3321" t="s">
        <v>486</v>
      </c>
      <c r="E3321" s="144" t="s">
        <v>191</v>
      </c>
      <c r="F3321" s="144">
        <v>2080</v>
      </c>
      <c r="G3321" s="147">
        <v>12.290729944546225</v>
      </c>
      <c r="H3321" s="147">
        <v>14.730840000000001</v>
      </c>
      <c r="I3321" s="147">
        <v>17.816000000000003</v>
      </c>
      <c r="J3321" s="147">
        <v>20.170499999999997</v>
      </c>
      <c r="K3321" s="147">
        <v>22.533840000000001</v>
      </c>
    </row>
    <row r="3322" spans="2:11" x14ac:dyDescent="0.2">
      <c r="B3322" s="21" t="str">
        <f t="shared" si="51"/>
        <v>ChapleauIce Accretion2085RCP8.5</v>
      </c>
      <c r="C3322" t="s">
        <v>287</v>
      </c>
      <c r="D3322" t="s">
        <v>486</v>
      </c>
      <c r="E3322" s="144" t="s">
        <v>191</v>
      </c>
      <c r="F3322" s="144">
        <v>2085</v>
      </c>
      <c r="G3322" s="147">
        <v>12.219753640727864</v>
      </c>
      <c r="H3322" s="147">
        <v>14.667344999999999</v>
      </c>
      <c r="I3322" s="147">
        <v>17.756500000000003</v>
      </c>
      <c r="J3322" s="147">
        <v>20.122474999999994</v>
      </c>
      <c r="K3322" s="147">
        <v>22.491</v>
      </c>
    </row>
    <row r="3323" spans="2:11" x14ac:dyDescent="0.2">
      <c r="B3323" s="21" t="str">
        <f t="shared" si="51"/>
        <v>ChapleauIce Accretion2090RCP8.5</v>
      </c>
      <c r="C3323" t="s">
        <v>287</v>
      </c>
      <c r="D3323" t="s">
        <v>486</v>
      </c>
      <c r="E3323" s="144" t="s">
        <v>191</v>
      </c>
      <c r="F3323" s="144">
        <v>2090</v>
      </c>
      <c r="G3323" s="147">
        <v>12.148777336909504</v>
      </c>
      <c r="H3323" s="147">
        <v>14.603849999999998</v>
      </c>
      <c r="I3323" s="147">
        <v>17.696999999999999</v>
      </c>
      <c r="J3323" s="147">
        <v>20.074449999999995</v>
      </c>
      <c r="K3323" s="147">
        <v>22.448160000000001</v>
      </c>
    </row>
    <row r="3324" spans="2:11" x14ac:dyDescent="0.2">
      <c r="B3324" s="21" t="str">
        <f t="shared" si="51"/>
        <v>ChapleauIce Accretion2095RCP8.5</v>
      </c>
      <c r="C3324" t="s">
        <v>287</v>
      </c>
      <c r="D3324" t="s">
        <v>486</v>
      </c>
      <c r="E3324" s="144" t="s">
        <v>191</v>
      </c>
      <c r="F3324" s="144">
        <v>2095</v>
      </c>
      <c r="G3324" s="147">
        <v>12.148777336909504</v>
      </c>
      <c r="H3324" s="147">
        <v>14.603849999999998</v>
      </c>
      <c r="I3324" s="147">
        <v>17.696999999999999</v>
      </c>
      <c r="J3324" s="147">
        <v>20.074449999999995</v>
      </c>
      <c r="K3324" s="147">
        <v>22.448160000000001</v>
      </c>
    </row>
    <row r="3325" spans="2:11" x14ac:dyDescent="0.2">
      <c r="B3325" s="21" t="str">
        <f t="shared" si="51"/>
        <v>ChapleauIce Accretion2100RCP8.5</v>
      </c>
      <c r="C3325" t="s">
        <v>287</v>
      </c>
      <c r="D3325" t="s">
        <v>486</v>
      </c>
      <c r="E3325" s="144" t="s">
        <v>191</v>
      </c>
      <c r="F3325" s="144">
        <v>2100</v>
      </c>
      <c r="G3325" s="147">
        <v>12.148777336909504</v>
      </c>
      <c r="H3325" s="147">
        <v>14.603849999999998</v>
      </c>
      <c r="I3325" s="147">
        <v>17.696999999999999</v>
      </c>
      <c r="J3325" s="147">
        <v>20.074449999999995</v>
      </c>
      <c r="K3325" s="147">
        <v>22.448160000000001</v>
      </c>
    </row>
    <row r="3326" spans="2:11" x14ac:dyDescent="0.2">
      <c r="B3326" s="21" t="str">
        <f t="shared" si="51"/>
        <v>ChapleauWind2023RCP4.5</v>
      </c>
      <c r="C3326" t="s">
        <v>287</v>
      </c>
      <c r="D3326" t="s">
        <v>1</v>
      </c>
      <c r="E3326" s="144" t="s">
        <v>193</v>
      </c>
      <c r="F3326" s="144">
        <v>2023</v>
      </c>
      <c r="G3326" s="147">
        <v>71.393245140848904</v>
      </c>
      <c r="H3326" s="147">
        <v>76.931088000000003</v>
      </c>
      <c r="I3326" s="147">
        <v>82.770800000000008</v>
      </c>
      <c r="J3326" s="147">
        <v>88.599852000000013</v>
      </c>
      <c r="K3326" s="147">
        <v>94.433495999999991</v>
      </c>
    </row>
    <row r="3327" spans="2:11" x14ac:dyDescent="0.2">
      <c r="B3327" s="21" t="str">
        <f t="shared" si="51"/>
        <v>ChapleauWind2025RCP4.5</v>
      </c>
      <c r="C3327" t="s">
        <v>287</v>
      </c>
      <c r="D3327" t="s">
        <v>1</v>
      </c>
      <c r="E3327" s="144" t="s">
        <v>193</v>
      </c>
      <c r="F3327" s="144">
        <v>2025</v>
      </c>
      <c r="G3327" s="147">
        <v>71.445169217449745</v>
      </c>
      <c r="H3327" s="147">
        <v>76.98828300000001</v>
      </c>
      <c r="I3327" s="147">
        <v>82.833666666666673</v>
      </c>
      <c r="J3327" s="147">
        <v>88.668581666666682</v>
      </c>
      <c r="K3327" s="147">
        <v>94.506721999999996</v>
      </c>
    </row>
    <row r="3328" spans="2:11" x14ac:dyDescent="0.2">
      <c r="B3328" s="21" t="str">
        <f t="shared" si="51"/>
        <v>ChapleauWind2030RCP4.5</v>
      </c>
      <c r="C3328" t="s">
        <v>287</v>
      </c>
      <c r="D3328" t="s">
        <v>1</v>
      </c>
      <c r="E3328" s="144" t="s">
        <v>193</v>
      </c>
      <c r="F3328" s="144">
        <v>2030</v>
      </c>
      <c r="G3328" s="147">
        <v>71.497093294050572</v>
      </c>
      <c r="H3328" s="147">
        <v>77.045478000000003</v>
      </c>
      <c r="I3328" s="147">
        <v>82.896533333333338</v>
      </c>
      <c r="J3328" s="147">
        <v>88.737311333333338</v>
      </c>
      <c r="K3328" s="147">
        <v>94.579947999999987</v>
      </c>
    </row>
    <row r="3329" spans="2:11" x14ac:dyDescent="0.2">
      <c r="B3329" s="21" t="str">
        <f t="shared" si="51"/>
        <v>ChapleauWind2035RCP4.5</v>
      </c>
      <c r="C3329" t="s">
        <v>287</v>
      </c>
      <c r="D3329" t="s">
        <v>1</v>
      </c>
      <c r="E3329" s="144" t="s">
        <v>193</v>
      </c>
      <c r="F3329" s="144">
        <v>2035</v>
      </c>
      <c r="G3329" s="147">
        <v>71.549017370651399</v>
      </c>
      <c r="H3329" s="147">
        <v>77.10267300000001</v>
      </c>
      <c r="I3329" s="147">
        <v>82.959400000000002</v>
      </c>
      <c r="J3329" s="147">
        <v>88.806041000000008</v>
      </c>
      <c r="K3329" s="147">
        <v>94.653173999999979</v>
      </c>
    </row>
    <row r="3330" spans="2:11" x14ac:dyDescent="0.2">
      <c r="B3330" s="21" t="str">
        <f t="shared" si="51"/>
        <v>ChapleauWind2040RCP4.5</v>
      </c>
      <c r="C3330" t="s">
        <v>287</v>
      </c>
      <c r="D3330" t="s">
        <v>1</v>
      </c>
      <c r="E3330" s="144" t="s">
        <v>193</v>
      </c>
      <c r="F3330" s="144">
        <v>2040</v>
      </c>
      <c r="G3330" s="147">
        <v>71.600941447252239</v>
      </c>
      <c r="H3330" s="147">
        <v>77.159868000000017</v>
      </c>
      <c r="I3330" s="147">
        <v>83.022266666666667</v>
      </c>
      <c r="J3330" s="147">
        <v>88.874770666666677</v>
      </c>
      <c r="K3330" s="147">
        <v>94.726399999999984</v>
      </c>
    </row>
    <row r="3331" spans="2:11" x14ac:dyDescent="0.2">
      <c r="B3331" s="21" t="str">
        <f t="shared" si="51"/>
        <v>ChapleauWind2045RCP4.5</v>
      </c>
      <c r="C3331" t="s">
        <v>287</v>
      </c>
      <c r="D3331" t="s">
        <v>1</v>
      </c>
      <c r="E3331" s="144" t="s">
        <v>193</v>
      </c>
      <c r="F3331" s="144">
        <v>2045</v>
      </c>
      <c r="G3331" s="147">
        <v>71.65286552385308</v>
      </c>
      <c r="H3331" s="147">
        <v>77.21706300000001</v>
      </c>
      <c r="I3331" s="147">
        <v>83.085133333333332</v>
      </c>
      <c r="J3331" s="147">
        <v>88.943500333333333</v>
      </c>
      <c r="K3331" s="147">
        <v>94.799625999999989</v>
      </c>
    </row>
    <row r="3332" spans="2:11" x14ac:dyDescent="0.2">
      <c r="B3332" s="21" t="str">
        <f t="shared" si="51"/>
        <v>ChapleauWind2050RCP4.5</v>
      </c>
      <c r="C3332" t="s">
        <v>287</v>
      </c>
      <c r="D3332" t="s">
        <v>1</v>
      </c>
      <c r="E3332" s="144" t="s">
        <v>193</v>
      </c>
      <c r="F3332" s="144">
        <v>2050</v>
      </c>
      <c r="G3332" s="147">
        <v>71.711870156354024</v>
      </c>
      <c r="H3332" s="147">
        <v>77.265106800000012</v>
      </c>
      <c r="I3332" s="147">
        <v>83.118479999999991</v>
      </c>
      <c r="J3332" s="147">
        <v>88.964850400000003</v>
      </c>
      <c r="K3332" s="147">
        <v>94.809285599999981</v>
      </c>
    </row>
    <row r="3333" spans="2:11" x14ac:dyDescent="0.2">
      <c r="B3333" s="21" t="str">
        <f t="shared" si="51"/>
        <v>ChapleauWind2055RCP4.5</v>
      </c>
      <c r="C3333" t="s">
        <v>287</v>
      </c>
      <c r="D3333" t="s">
        <v>1</v>
      </c>
      <c r="E3333" s="144" t="s">
        <v>193</v>
      </c>
      <c r="F3333" s="144">
        <v>2055</v>
      </c>
      <c r="G3333" s="147">
        <v>71.718950712254141</v>
      </c>
      <c r="H3333" s="147">
        <v>77.255955600000007</v>
      </c>
      <c r="I3333" s="147">
        <v>83.08896</v>
      </c>
      <c r="J3333" s="147">
        <v>88.917470800000004</v>
      </c>
      <c r="K3333" s="147">
        <v>94.745719199999982</v>
      </c>
    </row>
    <row r="3334" spans="2:11" x14ac:dyDescent="0.2">
      <c r="B3334" s="21" t="str">
        <f t="shared" si="51"/>
        <v>ChapleauWind2060RCP4.5</v>
      </c>
      <c r="C3334" t="s">
        <v>287</v>
      </c>
      <c r="D3334" t="s">
        <v>1</v>
      </c>
      <c r="E3334" s="144" t="s">
        <v>193</v>
      </c>
      <c r="F3334" s="144">
        <v>2060</v>
      </c>
      <c r="G3334" s="147">
        <v>71.726031268154259</v>
      </c>
      <c r="H3334" s="147">
        <v>77.246804400000016</v>
      </c>
      <c r="I3334" s="147">
        <v>83.059439999999995</v>
      </c>
      <c r="J3334" s="147">
        <v>88.870091200000005</v>
      </c>
      <c r="K3334" s="147">
        <v>94.682152799999997</v>
      </c>
    </row>
    <row r="3335" spans="2:11" x14ac:dyDescent="0.2">
      <c r="B3335" s="21" t="str">
        <f t="shared" si="51"/>
        <v>ChapleauWind2065RCP4.5</v>
      </c>
      <c r="C3335" t="s">
        <v>287</v>
      </c>
      <c r="D3335" t="s">
        <v>1</v>
      </c>
      <c r="E3335" s="144" t="s">
        <v>193</v>
      </c>
      <c r="F3335" s="144">
        <v>2065</v>
      </c>
      <c r="G3335" s="147">
        <v>71.733111824054376</v>
      </c>
      <c r="H3335" s="147">
        <v>77.237653200000011</v>
      </c>
      <c r="I3335" s="147">
        <v>83.029920000000004</v>
      </c>
      <c r="J3335" s="147">
        <v>88.822711600000005</v>
      </c>
      <c r="K3335" s="147">
        <v>94.618586399999998</v>
      </c>
    </row>
    <row r="3336" spans="2:11" x14ac:dyDescent="0.2">
      <c r="B3336" s="21" t="str">
        <f t="shared" si="51"/>
        <v>ChapleauWind2070RCP4.5</v>
      </c>
      <c r="C3336" t="s">
        <v>287</v>
      </c>
      <c r="D3336" t="s">
        <v>1</v>
      </c>
      <c r="E3336" s="144" t="s">
        <v>193</v>
      </c>
      <c r="F3336" s="144">
        <v>2070</v>
      </c>
      <c r="G3336" s="147">
        <v>71.740192379954493</v>
      </c>
      <c r="H3336" s="147">
        <v>77.228502000000006</v>
      </c>
      <c r="I3336" s="147">
        <v>83.000399999999999</v>
      </c>
      <c r="J3336" s="147">
        <v>88.775332000000006</v>
      </c>
      <c r="K3336" s="147">
        <v>94.555019999999999</v>
      </c>
    </row>
    <row r="3337" spans="2:11" x14ac:dyDescent="0.2">
      <c r="B3337" s="21" t="str">
        <f t="shared" si="51"/>
        <v>ChapleauWind2075RCP4.5</v>
      </c>
      <c r="C3337" t="s">
        <v>287</v>
      </c>
      <c r="D3337" t="s">
        <v>1</v>
      </c>
      <c r="E3337" s="144" t="s">
        <v>193</v>
      </c>
      <c r="F3337" s="144">
        <v>2075</v>
      </c>
      <c r="G3337" s="147">
        <v>71.841680347856126</v>
      </c>
      <c r="H3337" s="147">
        <v>77.341621000000004</v>
      </c>
      <c r="I3337" s="147">
        <v>83.124766666666659</v>
      </c>
      <c r="J3337" s="147">
        <v>88.912791333333345</v>
      </c>
      <c r="K3337" s="147">
        <v>94.704588000000001</v>
      </c>
    </row>
    <row r="3338" spans="2:11" x14ac:dyDescent="0.2">
      <c r="B3338" s="21" t="str">
        <f t="shared" si="51"/>
        <v>ChapleauWind2080RCP4.5</v>
      </c>
      <c r="C3338" t="s">
        <v>287</v>
      </c>
      <c r="D3338" t="s">
        <v>1</v>
      </c>
      <c r="E3338" s="144" t="s">
        <v>193</v>
      </c>
      <c r="F3338" s="144">
        <v>2080</v>
      </c>
      <c r="G3338" s="147">
        <v>71.94316831575776</v>
      </c>
      <c r="H3338" s="147">
        <v>77.454740000000001</v>
      </c>
      <c r="I3338" s="147">
        <v>83.249133333333333</v>
      </c>
      <c r="J3338" s="147">
        <v>89.05025066666667</v>
      </c>
      <c r="K3338" s="147">
        <v>94.854155999999989</v>
      </c>
    </row>
    <row r="3339" spans="2:11" x14ac:dyDescent="0.2">
      <c r="B3339" s="21" t="str">
        <f t="shared" si="51"/>
        <v>ChapleauWind2085RCP4.5</v>
      </c>
      <c r="C3339" t="s">
        <v>287</v>
      </c>
      <c r="D3339" t="s">
        <v>1</v>
      </c>
      <c r="E3339" s="144" t="s">
        <v>193</v>
      </c>
      <c r="F3339" s="144">
        <v>2085</v>
      </c>
      <c r="G3339" s="147">
        <v>72.044656283659393</v>
      </c>
      <c r="H3339" s="147">
        <v>77.567858999999999</v>
      </c>
      <c r="I3339" s="147">
        <v>83.373500000000007</v>
      </c>
      <c r="J3339" s="147">
        <v>89.18771000000001</v>
      </c>
      <c r="K3339" s="147">
        <v>95.003723999999991</v>
      </c>
    </row>
    <row r="3340" spans="2:11" x14ac:dyDescent="0.2">
      <c r="B3340" s="21" t="str">
        <f t="shared" ref="B3340:B3403" si="52">C3340&amp;D3340&amp;F3340&amp;E3340</f>
        <v>ChapleauWind2090RCP4.5</v>
      </c>
      <c r="C3340" t="s">
        <v>287</v>
      </c>
      <c r="D3340" t="s">
        <v>1</v>
      </c>
      <c r="E3340" s="144" t="s">
        <v>193</v>
      </c>
      <c r="F3340" s="144">
        <v>2090</v>
      </c>
      <c r="G3340" s="147">
        <v>72.146144251561026</v>
      </c>
      <c r="H3340" s="147">
        <v>77.68097800000001</v>
      </c>
      <c r="I3340" s="147">
        <v>83.497866666666667</v>
      </c>
      <c r="J3340" s="147">
        <v>89.325169333333349</v>
      </c>
      <c r="K3340" s="147">
        <v>95.153291999999993</v>
      </c>
    </row>
    <row r="3341" spans="2:11" x14ac:dyDescent="0.2">
      <c r="B3341" s="21" t="str">
        <f t="shared" si="52"/>
        <v>ChapleauWind2095RCP4.5</v>
      </c>
      <c r="C3341" t="s">
        <v>287</v>
      </c>
      <c r="D3341" t="s">
        <v>1</v>
      </c>
      <c r="E3341" s="144" t="s">
        <v>193</v>
      </c>
      <c r="F3341" s="144">
        <v>2095</v>
      </c>
      <c r="G3341" s="147">
        <v>72.247632219462659</v>
      </c>
      <c r="H3341" s="147">
        <v>77.794097000000008</v>
      </c>
      <c r="I3341" s="147">
        <v>83.622233333333327</v>
      </c>
      <c r="J3341" s="147">
        <v>89.462628666666674</v>
      </c>
      <c r="K3341" s="147">
        <v>95.302859999999981</v>
      </c>
    </row>
    <row r="3342" spans="2:11" x14ac:dyDescent="0.2">
      <c r="B3342" s="21" t="str">
        <f t="shared" si="52"/>
        <v>ChapleauWind2100RCP4.5</v>
      </c>
      <c r="C3342" t="s">
        <v>287</v>
      </c>
      <c r="D3342" t="s">
        <v>1</v>
      </c>
      <c r="E3342" s="144" t="s">
        <v>193</v>
      </c>
      <c r="F3342" s="144">
        <v>2100</v>
      </c>
      <c r="G3342" s="147">
        <v>72.349120187364292</v>
      </c>
      <c r="H3342" s="147">
        <v>77.907216000000005</v>
      </c>
      <c r="I3342" s="147">
        <v>83.746600000000001</v>
      </c>
      <c r="J3342" s="147">
        <v>89.600088000000014</v>
      </c>
      <c r="K3342" s="147">
        <v>95.452427999999983</v>
      </c>
    </row>
    <row r="3343" spans="2:11" x14ac:dyDescent="0.2">
      <c r="B3343" s="21" t="str">
        <f t="shared" si="52"/>
        <v>ChapleauWind2023RCP6.0</v>
      </c>
      <c r="C3343" t="s">
        <v>287</v>
      </c>
      <c r="D3343" t="s">
        <v>1</v>
      </c>
      <c r="E3343" s="144" t="s">
        <v>192</v>
      </c>
      <c r="F3343" s="144">
        <v>2023</v>
      </c>
      <c r="G3343" s="147">
        <v>71.393245140848904</v>
      </c>
      <c r="H3343" s="147">
        <v>76.931088000000003</v>
      </c>
      <c r="I3343" s="147">
        <v>82.770800000000008</v>
      </c>
      <c r="J3343" s="147">
        <v>88.599852000000013</v>
      </c>
      <c r="K3343" s="147">
        <v>94.433495999999991</v>
      </c>
    </row>
    <row r="3344" spans="2:11" x14ac:dyDescent="0.2">
      <c r="B3344" s="21" t="str">
        <f t="shared" si="52"/>
        <v>ChapleauWind2025RCP6.0</v>
      </c>
      <c r="C3344" t="s">
        <v>287</v>
      </c>
      <c r="D3344" t="s">
        <v>1</v>
      </c>
      <c r="E3344" s="144" t="s">
        <v>192</v>
      </c>
      <c r="F3344" s="144">
        <v>2025</v>
      </c>
      <c r="G3344" s="147">
        <v>71.445169217449745</v>
      </c>
      <c r="H3344" s="147">
        <v>76.98828300000001</v>
      </c>
      <c r="I3344" s="147">
        <v>82.833666666666673</v>
      </c>
      <c r="J3344" s="147">
        <v>88.668581666666682</v>
      </c>
      <c r="K3344" s="147">
        <v>94.506721999999996</v>
      </c>
    </row>
    <row r="3345" spans="2:11" x14ac:dyDescent="0.2">
      <c r="B3345" s="21" t="str">
        <f t="shared" si="52"/>
        <v>ChapleauWind2030RCP6.0</v>
      </c>
      <c r="C3345" t="s">
        <v>287</v>
      </c>
      <c r="D3345" t="s">
        <v>1</v>
      </c>
      <c r="E3345" s="144" t="s">
        <v>192</v>
      </c>
      <c r="F3345" s="144">
        <v>2030</v>
      </c>
      <c r="G3345" s="147">
        <v>71.497093294050572</v>
      </c>
      <c r="H3345" s="147">
        <v>77.045478000000003</v>
      </c>
      <c r="I3345" s="147">
        <v>82.896533333333338</v>
      </c>
      <c r="J3345" s="147">
        <v>88.737311333333338</v>
      </c>
      <c r="K3345" s="147">
        <v>94.579947999999987</v>
      </c>
    </row>
    <row r="3346" spans="2:11" x14ac:dyDescent="0.2">
      <c r="B3346" s="21" t="str">
        <f t="shared" si="52"/>
        <v>ChapleauWind2035RCP6.0</v>
      </c>
      <c r="C3346" t="s">
        <v>287</v>
      </c>
      <c r="D3346" t="s">
        <v>1</v>
      </c>
      <c r="E3346" s="144" t="s">
        <v>192</v>
      </c>
      <c r="F3346" s="144">
        <v>2035</v>
      </c>
      <c r="G3346" s="147">
        <v>71.549017370651399</v>
      </c>
      <c r="H3346" s="147">
        <v>77.10267300000001</v>
      </c>
      <c r="I3346" s="147">
        <v>82.959400000000002</v>
      </c>
      <c r="J3346" s="147">
        <v>88.806041000000008</v>
      </c>
      <c r="K3346" s="147">
        <v>94.653173999999979</v>
      </c>
    </row>
    <row r="3347" spans="2:11" x14ac:dyDescent="0.2">
      <c r="B3347" s="21" t="str">
        <f t="shared" si="52"/>
        <v>ChapleauWind2040RCP6.0</v>
      </c>
      <c r="C3347" t="s">
        <v>287</v>
      </c>
      <c r="D3347" t="s">
        <v>1</v>
      </c>
      <c r="E3347" s="144" t="s">
        <v>192</v>
      </c>
      <c r="F3347" s="144">
        <v>2040</v>
      </c>
      <c r="G3347" s="147">
        <v>71.600941447252239</v>
      </c>
      <c r="H3347" s="147">
        <v>77.159868000000017</v>
      </c>
      <c r="I3347" s="147">
        <v>83.022266666666667</v>
      </c>
      <c r="J3347" s="147">
        <v>88.874770666666677</v>
      </c>
      <c r="K3347" s="147">
        <v>94.726399999999984</v>
      </c>
    </row>
    <row r="3348" spans="2:11" x14ac:dyDescent="0.2">
      <c r="B3348" s="21" t="str">
        <f t="shared" si="52"/>
        <v>ChapleauWind2045RCP6.0</v>
      </c>
      <c r="C3348" t="s">
        <v>287</v>
      </c>
      <c r="D3348" t="s">
        <v>1</v>
      </c>
      <c r="E3348" s="144" t="s">
        <v>192</v>
      </c>
      <c r="F3348" s="144">
        <v>2045</v>
      </c>
      <c r="G3348" s="147">
        <v>71.65286552385308</v>
      </c>
      <c r="H3348" s="147">
        <v>77.21706300000001</v>
      </c>
      <c r="I3348" s="147">
        <v>83.085133333333332</v>
      </c>
      <c r="J3348" s="147">
        <v>88.943500333333333</v>
      </c>
      <c r="K3348" s="147">
        <v>94.799625999999989</v>
      </c>
    </row>
    <row r="3349" spans="2:11" x14ac:dyDescent="0.2">
      <c r="B3349" s="21" t="str">
        <f t="shared" si="52"/>
        <v>ChapleauWind2050RCP6.0</v>
      </c>
      <c r="C3349" t="s">
        <v>287</v>
      </c>
      <c r="D3349" t="s">
        <v>1</v>
      </c>
      <c r="E3349" s="144" t="s">
        <v>192</v>
      </c>
      <c r="F3349" s="144">
        <v>2050</v>
      </c>
      <c r="G3349" s="147">
        <v>71.711870156354024</v>
      </c>
      <c r="H3349" s="147">
        <v>77.265106800000012</v>
      </c>
      <c r="I3349" s="147">
        <v>83.118479999999991</v>
      </c>
      <c r="J3349" s="147">
        <v>88.964850400000003</v>
      </c>
      <c r="K3349" s="147">
        <v>94.809285599999981</v>
      </c>
    </row>
    <row r="3350" spans="2:11" x14ac:dyDescent="0.2">
      <c r="B3350" s="21" t="str">
        <f t="shared" si="52"/>
        <v>ChapleauWind2055RCP6.0</v>
      </c>
      <c r="C3350" t="s">
        <v>287</v>
      </c>
      <c r="D3350" t="s">
        <v>1</v>
      </c>
      <c r="E3350" s="144" t="s">
        <v>192</v>
      </c>
      <c r="F3350" s="144">
        <v>2055</v>
      </c>
      <c r="G3350" s="147">
        <v>71.718950712254141</v>
      </c>
      <c r="H3350" s="147">
        <v>77.255955600000007</v>
      </c>
      <c r="I3350" s="147">
        <v>83.08896</v>
      </c>
      <c r="J3350" s="147">
        <v>88.917470800000004</v>
      </c>
      <c r="K3350" s="147">
        <v>94.745719199999982</v>
      </c>
    </row>
    <row r="3351" spans="2:11" x14ac:dyDescent="0.2">
      <c r="B3351" s="21" t="str">
        <f t="shared" si="52"/>
        <v>ChapleauWind2060RCP6.0</v>
      </c>
      <c r="C3351" t="s">
        <v>287</v>
      </c>
      <c r="D3351" t="s">
        <v>1</v>
      </c>
      <c r="E3351" s="144" t="s">
        <v>192</v>
      </c>
      <c r="F3351" s="144">
        <v>2060</v>
      </c>
      <c r="G3351" s="147">
        <v>71.726031268154259</v>
      </c>
      <c r="H3351" s="147">
        <v>77.246804400000016</v>
      </c>
      <c r="I3351" s="147">
        <v>83.059439999999995</v>
      </c>
      <c r="J3351" s="147">
        <v>88.870091200000005</v>
      </c>
      <c r="K3351" s="147">
        <v>94.682152799999997</v>
      </c>
    </row>
    <row r="3352" spans="2:11" x14ac:dyDescent="0.2">
      <c r="B3352" s="21" t="str">
        <f t="shared" si="52"/>
        <v>ChapleauWind2065RCP6.0</v>
      </c>
      <c r="C3352" t="s">
        <v>287</v>
      </c>
      <c r="D3352" t="s">
        <v>1</v>
      </c>
      <c r="E3352" s="144" t="s">
        <v>192</v>
      </c>
      <c r="F3352" s="144">
        <v>2065</v>
      </c>
      <c r="G3352" s="147">
        <v>71.733111824054376</v>
      </c>
      <c r="H3352" s="147">
        <v>77.237653200000011</v>
      </c>
      <c r="I3352" s="147">
        <v>83.029920000000004</v>
      </c>
      <c r="J3352" s="147">
        <v>88.822711600000005</v>
      </c>
      <c r="K3352" s="147">
        <v>94.618586399999998</v>
      </c>
    </row>
    <row r="3353" spans="2:11" x14ac:dyDescent="0.2">
      <c r="B3353" s="21" t="str">
        <f t="shared" si="52"/>
        <v>ChapleauWind2070RCP6.0</v>
      </c>
      <c r="C3353" t="s">
        <v>287</v>
      </c>
      <c r="D3353" t="s">
        <v>1</v>
      </c>
      <c r="E3353" s="144" t="s">
        <v>192</v>
      </c>
      <c r="F3353" s="144">
        <v>2070</v>
      </c>
      <c r="G3353" s="147">
        <v>71.740192379954493</v>
      </c>
      <c r="H3353" s="147">
        <v>77.228502000000006</v>
      </c>
      <c r="I3353" s="147">
        <v>83.000399999999999</v>
      </c>
      <c r="J3353" s="147">
        <v>88.775332000000006</v>
      </c>
      <c r="K3353" s="147">
        <v>94.555019999999999</v>
      </c>
    </row>
    <row r="3354" spans="2:11" x14ac:dyDescent="0.2">
      <c r="B3354" s="21" t="str">
        <f t="shared" si="52"/>
        <v>ChapleauWind2075RCP6.0</v>
      </c>
      <c r="C3354" t="s">
        <v>287</v>
      </c>
      <c r="D3354" t="s">
        <v>1</v>
      </c>
      <c r="E3354" s="144" t="s">
        <v>192</v>
      </c>
      <c r="F3354" s="144">
        <v>2075</v>
      </c>
      <c r="G3354" s="147">
        <v>71.89242433180695</v>
      </c>
      <c r="H3354" s="147">
        <v>77.398180500000009</v>
      </c>
      <c r="I3354" s="147">
        <v>83.186949999999996</v>
      </c>
      <c r="J3354" s="147">
        <v>88.981521000000015</v>
      </c>
      <c r="K3354" s="147">
        <v>94.779371999999995</v>
      </c>
    </row>
    <row r="3355" spans="2:11" x14ac:dyDescent="0.2">
      <c r="B3355" s="21" t="str">
        <f t="shared" si="52"/>
        <v>ChapleauWind2080RCP6.0</v>
      </c>
      <c r="C3355" t="s">
        <v>287</v>
      </c>
      <c r="D3355" t="s">
        <v>1</v>
      </c>
      <c r="E3355" s="144" t="s">
        <v>192</v>
      </c>
      <c r="F3355" s="144">
        <v>2080</v>
      </c>
      <c r="G3355" s="147">
        <v>72.044656283659393</v>
      </c>
      <c r="H3355" s="147">
        <v>77.567858999999999</v>
      </c>
      <c r="I3355" s="147">
        <v>83.373500000000007</v>
      </c>
      <c r="J3355" s="147">
        <v>89.18771000000001</v>
      </c>
      <c r="K3355" s="147">
        <v>95.003723999999991</v>
      </c>
    </row>
    <row r="3356" spans="2:11" x14ac:dyDescent="0.2">
      <c r="B3356" s="21" t="str">
        <f t="shared" si="52"/>
        <v>ChapleauWind2085RCP6.0</v>
      </c>
      <c r="C3356" t="s">
        <v>287</v>
      </c>
      <c r="D3356" t="s">
        <v>1</v>
      </c>
      <c r="E3356" s="144" t="s">
        <v>192</v>
      </c>
      <c r="F3356" s="144">
        <v>2085</v>
      </c>
      <c r="G3356" s="147">
        <v>72.196888235511835</v>
      </c>
      <c r="H3356" s="147">
        <v>77.737537500000002</v>
      </c>
      <c r="I3356" s="147">
        <v>83.560050000000004</v>
      </c>
      <c r="J3356" s="147">
        <v>89.393899000000005</v>
      </c>
      <c r="K3356" s="147">
        <v>95.228075999999987</v>
      </c>
    </row>
    <row r="3357" spans="2:11" x14ac:dyDescent="0.2">
      <c r="B3357" s="21" t="str">
        <f t="shared" si="52"/>
        <v>ChapleauWind2090RCP6.0</v>
      </c>
      <c r="C3357" t="s">
        <v>287</v>
      </c>
      <c r="D3357" t="s">
        <v>1</v>
      </c>
      <c r="E3357" s="144" t="s">
        <v>192</v>
      </c>
      <c r="F3357" s="144">
        <v>2090</v>
      </c>
      <c r="G3357" s="147">
        <v>72.563897049667744</v>
      </c>
      <c r="H3357" s="147">
        <v>78.17158400000001</v>
      </c>
      <c r="I3357" s="147">
        <v>84.077333333333343</v>
      </c>
      <c r="J3357" s="147">
        <v>89.983219333333352</v>
      </c>
      <c r="K3357" s="147">
        <v>95.888667999999981</v>
      </c>
    </row>
    <row r="3358" spans="2:11" x14ac:dyDescent="0.2">
      <c r="B3358" s="21" t="str">
        <f t="shared" si="52"/>
        <v>ChapleauWind2095RCP6.0</v>
      </c>
      <c r="C3358" t="s">
        <v>287</v>
      </c>
      <c r="D3358" t="s">
        <v>1</v>
      </c>
      <c r="E3358" s="144" t="s">
        <v>192</v>
      </c>
      <c r="F3358" s="144">
        <v>2095</v>
      </c>
      <c r="G3358" s="147">
        <v>72.778673911971197</v>
      </c>
      <c r="H3358" s="147">
        <v>78.435952</v>
      </c>
      <c r="I3358" s="147">
        <v>84.40806666666667</v>
      </c>
      <c r="J3358" s="147">
        <v>90.366350666666676</v>
      </c>
      <c r="K3358" s="147">
        <v>96.324907999999979</v>
      </c>
    </row>
    <row r="3359" spans="2:11" x14ac:dyDescent="0.2">
      <c r="B3359" s="21" t="str">
        <f t="shared" si="52"/>
        <v>ChapleauWind2100RCP6.0</v>
      </c>
      <c r="C3359" t="s">
        <v>287</v>
      </c>
      <c r="D3359" t="s">
        <v>1</v>
      </c>
      <c r="E3359" s="144" t="s">
        <v>192</v>
      </c>
      <c r="F3359" s="144">
        <v>2100</v>
      </c>
      <c r="G3359" s="147">
        <v>72.993450774274649</v>
      </c>
      <c r="H3359" s="147">
        <v>78.700320000000005</v>
      </c>
      <c r="I3359" s="147">
        <v>84.738800000000012</v>
      </c>
      <c r="J3359" s="147">
        <v>90.749482000000015</v>
      </c>
      <c r="K3359" s="147">
        <v>96.761147999999977</v>
      </c>
    </row>
    <row r="3360" spans="2:11" x14ac:dyDescent="0.2">
      <c r="B3360" s="21" t="str">
        <f t="shared" si="52"/>
        <v>ChapleauWind2023RCP8.5</v>
      </c>
      <c r="C3360" t="s">
        <v>287</v>
      </c>
      <c r="D3360" t="s">
        <v>1</v>
      </c>
      <c r="E3360" s="144" t="s">
        <v>191</v>
      </c>
      <c r="F3360" s="144">
        <v>2023</v>
      </c>
      <c r="G3360" s="147">
        <v>71.393245140848904</v>
      </c>
      <c r="H3360" s="147">
        <v>76.931088000000003</v>
      </c>
      <c r="I3360" s="147">
        <v>82.770800000000008</v>
      </c>
      <c r="J3360" s="147">
        <v>88.599852000000013</v>
      </c>
      <c r="K3360" s="147">
        <v>94.433495999999991</v>
      </c>
    </row>
    <row r="3361" spans="2:11" x14ac:dyDescent="0.2">
      <c r="B3361" s="21" t="str">
        <f t="shared" si="52"/>
        <v>ChapleauWind2025RCP8.5</v>
      </c>
      <c r="C3361" t="s">
        <v>287</v>
      </c>
      <c r="D3361" t="s">
        <v>1</v>
      </c>
      <c r="E3361" s="144" t="s">
        <v>191</v>
      </c>
      <c r="F3361" s="144">
        <v>2025</v>
      </c>
      <c r="G3361" s="147">
        <v>71.497093294050572</v>
      </c>
      <c r="H3361" s="147">
        <v>77.045478000000003</v>
      </c>
      <c r="I3361" s="147">
        <v>82.896533333333338</v>
      </c>
      <c r="J3361" s="147">
        <v>88.737311333333338</v>
      </c>
      <c r="K3361" s="147">
        <v>94.579947999999987</v>
      </c>
    </row>
    <row r="3362" spans="2:11" x14ac:dyDescent="0.2">
      <c r="B3362" s="21" t="str">
        <f t="shared" si="52"/>
        <v>ChapleauWind2030RCP8.5</v>
      </c>
      <c r="C3362" t="s">
        <v>287</v>
      </c>
      <c r="D3362" t="s">
        <v>1</v>
      </c>
      <c r="E3362" s="144" t="s">
        <v>191</v>
      </c>
      <c r="F3362" s="144">
        <v>2030</v>
      </c>
      <c r="G3362" s="147">
        <v>71.600941447252239</v>
      </c>
      <c r="H3362" s="147">
        <v>77.159868000000017</v>
      </c>
      <c r="I3362" s="147">
        <v>83.022266666666667</v>
      </c>
      <c r="J3362" s="147">
        <v>88.874770666666677</v>
      </c>
      <c r="K3362" s="147">
        <v>94.726399999999984</v>
      </c>
    </row>
    <row r="3363" spans="2:11" x14ac:dyDescent="0.2">
      <c r="B3363" s="21" t="str">
        <f t="shared" si="52"/>
        <v>ChapleauWind2035RCP8.5</v>
      </c>
      <c r="C3363" t="s">
        <v>287</v>
      </c>
      <c r="D3363" t="s">
        <v>1</v>
      </c>
      <c r="E3363" s="144" t="s">
        <v>191</v>
      </c>
      <c r="F3363" s="144">
        <v>2035</v>
      </c>
      <c r="G3363" s="147">
        <v>71.704789600453907</v>
      </c>
      <c r="H3363" s="147">
        <v>77.274258000000017</v>
      </c>
      <c r="I3363" s="147">
        <v>83.147999999999996</v>
      </c>
      <c r="J3363" s="147">
        <v>89.012230000000002</v>
      </c>
      <c r="K3363" s="147">
        <v>94.87285199999998</v>
      </c>
    </row>
    <row r="3364" spans="2:11" x14ac:dyDescent="0.2">
      <c r="B3364" s="21" t="str">
        <f t="shared" si="52"/>
        <v>ChapleauWind2040RCP8.5</v>
      </c>
      <c r="C3364" t="s">
        <v>287</v>
      </c>
      <c r="D3364" t="s">
        <v>1</v>
      </c>
      <c r="E3364" s="144" t="s">
        <v>191</v>
      </c>
      <c r="F3364" s="144">
        <v>2040</v>
      </c>
      <c r="G3364" s="147">
        <v>71.716590526954107</v>
      </c>
      <c r="H3364" s="147">
        <v>77.259006000000014</v>
      </c>
      <c r="I3364" s="147">
        <v>83.098799999999997</v>
      </c>
      <c r="J3364" s="147">
        <v>88.933264000000008</v>
      </c>
      <c r="K3364" s="147">
        <v>94.766907999999987</v>
      </c>
    </row>
    <row r="3365" spans="2:11" x14ac:dyDescent="0.2">
      <c r="B3365" s="21" t="str">
        <f t="shared" si="52"/>
        <v>ChapleauWind2045RCP8.5</v>
      </c>
      <c r="C3365" t="s">
        <v>287</v>
      </c>
      <c r="D3365" t="s">
        <v>1</v>
      </c>
      <c r="E3365" s="144" t="s">
        <v>191</v>
      </c>
      <c r="F3365" s="144">
        <v>2045</v>
      </c>
      <c r="G3365" s="147">
        <v>71.728391453454293</v>
      </c>
      <c r="H3365" s="147">
        <v>77.24375400000001</v>
      </c>
      <c r="I3365" s="147">
        <v>83.049599999999998</v>
      </c>
      <c r="J3365" s="147">
        <v>88.854298</v>
      </c>
      <c r="K3365" s="147">
        <v>94.660963999999993</v>
      </c>
    </row>
    <row r="3366" spans="2:11" x14ac:dyDescent="0.2">
      <c r="B3366" s="21" t="str">
        <f t="shared" si="52"/>
        <v>ChapleauWind2050RCP8.5</v>
      </c>
      <c r="C3366" t="s">
        <v>287</v>
      </c>
      <c r="D3366" t="s">
        <v>1</v>
      </c>
      <c r="E3366" s="144" t="s">
        <v>191</v>
      </c>
      <c r="F3366" s="144">
        <v>2050</v>
      </c>
      <c r="G3366" s="147">
        <v>71.94316831575776</v>
      </c>
      <c r="H3366" s="147">
        <v>77.454740000000001</v>
      </c>
      <c r="I3366" s="147">
        <v>83.249133333333333</v>
      </c>
      <c r="J3366" s="147">
        <v>89.05025066666667</v>
      </c>
      <c r="K3366" s="147">
        <v>94.854155999999989</v>
      </c>
    </row>
    <row r="3367" spans="2:11" x14ac:dyDescent="0.2">
      <c r="B3367" s="21" t="str">
        <f t="shared" si="52"/>
        <v>ChapleauWind2055RCP8.5</v>
      </c>
      <c r="C3367" t="s">
        <v>287</v>
      </c>
      <c r="D3367" t="s">
        <v>1</v>
      </c>
      <c r="E3367" s="144" t="s">
        <v>191</v>
      </c>
      <c r="F3367" s="144">
        <v>2055</v>
      </c>
      <c r="G3367" s="147">
        <v>72.146144251561026</v>
      </c>
      <c r="H3367" s="147">
        <v>77.68097800000001</v>
      </c>
      <c r="I3367" s="147">
        <v>83.497866666666667</v>
      </c>
      <c r="J3367" s="147">
        <v>89.325169333333349</v>
      </c>
      <c r="K3367" s="147">
        <v>95.153291999999993</v>
      </c>
    </row>
    <row r="3368" spans="2:11" x14ac:dyDescent="0.2">
      <c r="B3368" s="21" t="str">
        <f t="shared" si="52"/>
        <v>ChapleauWind2060RCP8.5</v>
      </c>
      <c r="C3368" t="s">
        <v>287</v>
      </c>
      <c r="D3368" t="s">
        <v>1</v>
      </c>
      <c r="E3368" s="144" t="s">
        <v>191</v>
      </c>
      <c r="F3368" s="144">
        <v>2060</v>
      </c>
      <c r="G3368" s="147">
        <v>72.563897049667744</v>
      </c>
      <c r="H3368" s="147">
        <v>78.17158400000001</v>
      </c>
      <c r="I3368" s="147">
        <v>84.077333333333343</v>
      </c>
      <c r="J3368" s="147">
        <v>89.983219333333352</v>
      </c>
      <c r="K3368" s="147">
        <v>95.888667999999981</v>
      </c>
    </row>
    <row r="3369" spans="2:11" x14ac:dyDescent="0.2">
      <c r="B3369" s="21" t="str">
        <f t="shared" si="52"/>
        <v>ChapleauWind2065RCP8.5</v>
      </c>
      <c r="C3369" t="s">
        <v>287</v>
      </c>
      <c r="D3369" t="s">
        <v>1</v>
      </c>
      <c r="E3369" s="144" t="s">
        <v>191</v>
      </c>
      <c r="F3369" s="144">
        <v>2065</v>
      </c>
      <c r="G3369" s="147">
        <v>72.778673911971197</v>
      </c>
      <c r="H3369" s="147">
        <v>78.435952</v>
      </c>
      <c r="I3369" s="147">
        <v>84.40806666666667</v>
      </c>
      <c r="J3369" s="147">
        <v>90.366350666666676</v>
      </c>
      <c r="K3369" s="147">
        <v>96.324907999999979</v>
      </c>
    </row>
    <row r="3370" spans="2:11" x14ac:dyDescent="0.2">
      <c r="B3370" s="21" t="str">
        <f t="shared" si="52"/>
        <v>ChapleauWind2070RCP8.5</v>
      </c>
      <c r="C3370" t="s">
        <v>287</v>
      </c>
      <c r="D3370" t="s">
        <v>1</v>
      </c>
      <c r="E3370" s="144" t="s">
        <v>191</v>
      </c>
      <c r="F3370" s="144">
        <v>2070</v>
      </c>
      <c r="G3370" s="147">
        <v>73.182265598277681</v>
      </c>
      <c r="H3370" s="147">
        <v>78.916390000000007</v>
      </c>
      <c r="I3370" s="147">
        <v>84.982066666666668</v>
      </c>
      <c r="J3370" s="147">
        <v>91.018551333333349</v>
      </c>
      <c r="K3370" s="147">
        <v>97.057167999999976</v>
      </c>
    </row>
    <row r="3371" spans="2:11" x14ac:dyDescent="0.2">
      <c r="B3371" s="21" t="str">
        <f t="shared" si="52"/>
        <v>ChapleauWind2075RCP8.5</v>
      </c>
      <c r="C3371" t="s">
        <v>287</v>
      </c>
      <c r="D3371" t="s">
        <v>1</v>
      </c>
      <c r="E3371" s="144" t="s">
        <v>191</v>
      </c>
      <c r="F3371" s="144">
        <v>2075</v>
      </c>
      <c r="G3371" s="147">
        <v>73.371080422280727</v>
      </c>
      <c r="H3371" s="147">
        <v>79.132460000000009</v>
      </c>
      <c r="I3371" s="147">
        <v>85.225333333333339</v>
      </c>
      <c r="J3371" s="147">
        <v>91.287620666666683</v>
      </c>
      <c r="K3371" s="147">
        <v>97.353187999999989</v>
      </c>
    </row>
    <row r="3372" spans="2:11" x14ac:dyDescent="0.2">
      <c r="B3372" s="21" t="str">
        <f t="shared" si="52"/>
        <v>ChapleauWind2080RCP8.5</v>
      </c>
      <c r="C3372" t="s">
        <v>287</v>
      </c>
      <c r="D3372" t="s">
        <v>1</v>
      </c>
      <c r="E3372" s="144" t="s">
        <v>191</v>
      </c>
      <c r="F3372" s="144">
        <v>2080</v>
      </c>
      <c r="G3372" s="147">
        <v>73.559895246283759</v>
      </c>
      <c r="H3372" s="147">
        <v>79.348530000000011</v>
      </c>
      <c r="I3372" s="147">
        <v>85.468599999999995</v>
      </c>
      <c r="J3372" s="147">
        <v>91.556690000000017</v>
      </c>
      <c r="K3372" s="147">
        <v>97.649207999999987</v>
      </c>
    </row>
    <row r="3373" spans="2:11" x14ac:dyDescent="0.2">
      <c r="B3373" s="21" t="str">
        <f t="shared" si="52"/>
        <v>ChapleauWind2085RCP8.5</v>
      </c>
      <c r="C3373" t="s">
        <v>287</v>
      </c>
      <c r="D3373" t="s">
        <v>1</v>
      </c>
      <c r="E3373" s="144" t="s">
        <v>191</v>
      </c>
      <c r="F3373" s="144">
        <v>2085</v>
      </c>
      <c r="G3373" s="147">
        <v>73.680264696585709</v>
      </c>
      <c r="H3373" s="147">
        <v>79.508676000000008</v>
      </c>
      <c r="I3373" s="147">
        <v>85.677700000000002</v>
      </c>
      <c r="J3373" s="147">
        <v>91.811136000000005</v>
      </c>
      <c r="K3373" s="147">
        <v>97.943669999999983</v>
      </c>
    </row>
    <row r="3374" spans="2:11" x14ac:dyDescent="0.2">
      <c r="B3374" s="21" t="str">
        <f t="shared" si="52"/>
        <v>ChapleauWind2090RCP8.5</v>
      </c>
      <c r="C3374" t="s">
        <v>287</v>
      </c>
      <c r="D3374" t="s">
        <v>1</v>
      </c>
      <c r="E3374" s="144" t="s">
        <v>191</v>
      </c>
      <c r="F3374" s="144">
        <v>2090</v>
      </c>
      <c r="G3374" s="147">
        <v>73.800634146887646</v>
      </c>
      <c r="H3374" s="147">
        <v>79.668822000000006</v>
      </c>
      <c r="I3374" s="147">
        <v>85.886800000000008</v>
      </c>
      <c r="J3374" s="147">
        <v>92.065582000000006</v>
      </c>
      <c r="K3374" s="147">
        <v>98.238131999999979</v>
      </c>
    </row>
    <row r="3375" spans="2:11" x14ac:dyDescent="0.2">
      <c r="B3375" s="21" t="str">
        <f t="shared" si="52"/>
        <v>ChapleauWind2095RCP8.5</v>
      </c>
      <c r="C3375" t="s">
        <v>287</v>
      </c>
      <c r="D3375" t="s">
        <v>1</v>
      </c>
      <c r="E3375" s="144" t="s">
        <v>191</v>
      </c>
      <c r="F3375" s="144">
        <v>2095</v>
      </c>
      <c r="G3375" s="147">
        <v>73.800634146887646</v>
      </c>
      <c r="H3375" s="147">
        <v>79.668822000000006</v>
      </c>
      <c r="I3375" s="147">
        <v>85.886800000000008</v>
      </c>
      <c r="J3375" s="147">
        <v>92.065582000000006</v>
      </c>
      <c r="K3375" s="147">
        <v>98.238131999999979</v>
      </c>
    </row>
    <row r="3376" spans="2:11" x14ac:dyDescent="0.2">
      <c r="B3376" s="21" t="str">
        <f t="shared" si="52"/>
        <v>ChapleauWind2100RCP8.5</v>
      </c>
      <c r="C3376" t="s">
        <v>287</v>
      </c>
      <c r="D3376" t="s">
        <v>1</v>
      </c>
      <c r="E3376" s="144" t="s">
        <v>191</v>
      </c>
      <c r="F3376" s="144">
        <v>2100</v>
      </c>
      <c r="G3376" s="147">
        <v>73.800634146887646</v>
      </c>
      <c r="H3376" s="147">
        <v>79.668822000000006</v>
      </c>
      <c r="I3376" s="147">
        <v>85.886800000000008</v>
      </c>
      <c r="J3376" s="147">
        <v>92.065582000000006</v>
      </c>
      <c r="K3376" s="147">
        <v>98.238131999999979</v>
      </c>
    </row>
    <row r="3377" spans="2:11" x14ac:dyDescent="0.2">
      <c r="B3377" s="21" t="str">
        <f t="shared" si="52"/>
        <v>ChathamIce Accretion2023RCP4.5</v>
      </c>
      <c r="C3377" t="s">
        <v>288</v>
      </c>
      <c r="D3377" t="s">
        <v>486</v>
      </c>
      <c r="E3377" s="144" t="s">
        <v>193</v>
      </c>
      <c r="F3377" s="144">
        <v>2023</v>
      </c>
      <c r="G3377" s="147">
        <v>19.171952184347941</v>
      </c>
      <c r="H3377" s="147">
        <v>22.984359999999999</v>
      </c>
      <c r="I3377" s="147">
        <v>27.803999999999998</v>
      </c>
      <c r="J3377" s="147">
        <v>31.481799999999996</v>
      </c>
      <c r="K3377" s="147">
        <v>35.174160000000001</v>
      </c>
    </row>
    <row r="3378" spans="2:11" x14ac:dyDescent="0.2">
      <c r="B3378" s="21" t="str">
        <f t="shared" si="52"/>
        <v>ChathamIce Accretion2025RCP4.5</v>
      </c>
      <c r="C3378" t="s">
        <v>288</v>
      </c>
      <c r="D3378" t="s">
        <v>486</v>
      </c>
      <c r="E3378" s="144" t="s">
        <v>193</v>
      </c>
      <c r="F3378" s="144">
        <v>2025</v>
      </c>
      <c r="G3378" s="147">
        <v>19.05180275500836</v>
      </c>
      <c r="H3378" s="147">
        <v>22.864286666666665</v>
      </c>
      <c r="I3378" s="147">
        <v>27.682666666666666</v>
      </c>
      <c r="J3378" s="147">
        <v>31.355239999999995</v>
      </c>
      <c r="K3378" s="147">
        <v>35.038920000000005</v>
      </c>
    </row>
    <row r="3379" spans="2:11" x14ac:dyDescent="0.2">
      <c r="B3379" s="21" t="str">
        <f t="shared" si="52"/>
        <v>ChathamIce Accretion2030RCP4.5</v>
      </c>
      <c r="C3379" t="s">
        <v>288</v>
      </c>
      <c r="D3379" t="s">
        <v>486</v>
      </c>
      <c r="E3379" s="144" t="s">
        <v>193</v>
      </c>
      <c r="F3379" s="144">
        <v>2030</v>
      </c>
      <c r="G3379" s="147">
        <v>18.931653325668783</v>
      </c>
      <c r="H3379" s="147">
        <v>22.744213333333331</v>
      </c>
      <c r="I3379" s="147">
        <v>27.561333333333334</v>
      </c>
      <c r="J3379" s="147">
        <v>31.228679999999997</v>
      </c>
      <c r="K3379" s="147">
        <v>34.903680000000001</v>
      </c>
    </row>
    <row r="3380" spans="2:11" x14ac:dyDescent="0.2">
      <c r="B3380" s="21" t="str">
        <f t="shared" si="52"/>
        <v>ChathamIce Accretion2035RCP4.5</v>
      </c>
      <c r="C3380" t="s">
        <v>288</v>
      </c>
      <c r="D3380" t="s">
        <v>486</v>
      </c>
      <c r="E3380" s="144" t="s">
        <v>193</v>
      </c>
      <c r="F3380" s="144">
        <v>2035</v>
      </c>
      <c r="G3380" s="147">
        <v>18.811503896329203</v>
      </c>
      <c r="H3380" s="147">
        <v>22.624139999999997</v>
      </c>
      <c r="I3380" s="147">
        <v>27.439999999999998</v>
      </c>
      <c r="J3380" s="147">
        <v>31.102119999999996</v>
      </c>
      <c r="K3380" s="147">
        <v>34.768439999999998</v>
      </c>
    </row>
    <row r="3381" spans="2:11" x14ac:dyDescent="0.2">
      <c r="B3381" s="21" t="str">
        <f t="shared" si="52"/>
        <v>ChathamIce Accretion2040RCP4.5</v>
      </c>
      <c r="C3381" t="s">
        <v>288</v>
      </c>
      <c r="D3381" t="s">
        <v>486</v>
      </c>
      <c r="E3381" s="144" t="s">
        <v>193</v>
      </c>
      <c r="F3381" s="144">
        <v>2040</v>
      </c>
      <c r="G3381" s="147">
        <v>18.691354466989623</v>
      </c>
      <c r="H3381" s="147">
        <v>22.504066666666667</v>
      </c>
      <c r="I3381" s="147">
        <v>27.318666666666665</v>
      </c>
      <c r="J3381" s="147">
        <v>30.975559999999994</v>
      </c>
      <c r="K3381" s="147">
        <v>34.633200000000002</v>
      </c>
    </row>
    <row r="3382" spans="2:11" x14ac:dyDescent="0.2">
      <c r="B3382" s="21" t="str">
        <f t="shared" si="52"/>
        <v>ChathamIce Accretion2045RCP4.5</v>
      </c>
      <c r="C3382" t="s">
        <v>288</v>
      </c>
      <c r="D3382" t="s">
        <v>486</v>
      </c>
      <c r="E3382" s="144" t="s">
        <v>193</v>
      </c>
      <c r="F3382" s="144">
        <v>2045</v>
      </c>
      <c r="G3382" s="147">
        <v>18.571205037650046</v>
      </c>
      <c r="H3382" s="147">
        <v>22.383993333333333</v>
      </c>
      <c r="I3382" s="147">
        <v>27.197333333333333</v>
      </c>
      <c r="J3382" s="147">
        <v>30.848999999999997</v>
      </c>
      <c r="K3382" s="147">
        <v>34.497960000000006</v>
      </c>
    </row>
    <row r="3383" spans="2:11" x14ac:dyDescent="0.2">
      <c r="B3383" s="21" t="str">
        <f t="shared" si="52"/>
        <v>ChathamIce Accretion2050RCP4.5</v>
      </c>
      <c r="C3383" t="s">
        <v>288</v>
      </c>
      <c r="D3383" t="s">
        <v>486</v>
      </c>
      <c r="E3383" s="144" t="s">
        <v>193</v>
      </c>
      <c r="F3383" s="144">
        <v>2050</v>
      </c>
      <c r="G3383" s="147">
        <v>18.010724186190281</v>
      </c>
      <c r="H3383" s="147">
        <v>21.771231999999998</v>
      </c>
      <c r="I3383" s="147">
        <v>26.510400000000001</v>
      </c>
      <c r="J3383" s="147">
        <v>30.102295999999996</v>
      </c>
      <c r="K3383" s="147">
        <v>33.685344000000001</v>
      </c>
    </row>
    <row r="3384" spans="2:11" x14ac:dyDescent="0.2">
      <c r="B3384" s="21" t="str">
        <f t="shared" si="52"/>
        <v>ChathamIce Accretion2055RCP4.5</v>
      </c>
      <c r="C3384" t="s">
        <v>288</v>
      </c>
      <c r="D3384" t="s">
        <v>486</v>
      </c>
      <c r="E3384" s="144" t="s">
        <v>193</v>
      </c>
      <c r="F3384" s="144">
        <v>2055</v>
      </c>
      <c r="G3384" s="147">
        <v>17.570392764070093</v>
      </c>
      <c r="H3384" s="147">
        <v>21.278543999999997</v>
      </c>
      <c r="I3384" s="147">
        <v>25.944800000000001</v>
      </c>
      <c r="J3384" s="147">
        <v>29.482151999999996</v>
      </c>
      <c r="K3384" s="147">
        <v>33.007968000000005</v>
      </c>
    </row>
    <row r="3385" spans="2:11" x14ac:dyDescent="0.2">
      <c r="B3385" s="21" t="str">
        <f t="shared" si="52"/>
        <v>ChathamIce Accretion2060RCP4.5</v>
      </c>
      <c r="C3385" t="s">
        <v>288</v>
      </c>
      <c r="D3385" t="s">
        <v>486</v>
      </c>
      <c r="E3385" s="144" t="s">
        <v>193</v>
      </c>
      <c r="F3385" s="144">
        <v>2060</v>
      </c>
      <c r="G3385" s="147">
        <v>17.130061341949908</v>
      </c>
      <c r="H3385" s="147">
        <v>20.785855999999999</v>
      </c>
      <c r="I3385" s="147">
        <v>25.379200000000001</v>
      </c>
      <c r="J3385" s="147">
        <v>28.862007999999996</v>
      </c>
      <c r="K3385" s="147">
        <v>32.330592000000003</v>
      </c>
    </row>
    <row r="3386" spans="2:11" x14ac:dyDescent="0.2">
      <c r="B3386" s="21" t="str">
        <f t="shared" si="52"/>
        <v>ChathamIce Accretion2065RCP4.5</v>
      </c>
      <c r="C3386" t="s">
        <v>288</v>
      </c>
      <c r="D3386" t="s">
        <v>486</v>
      </c>
      <c r="E3386" s="144" t="s">
        <v>193</v>
      </c>
      <c r="F3386" s="144">
        <v>2065</v>
      </c>
      <c r="G3386" s="147">
        <v>16.68972991982972</v>
      </c>
      <c r="H3386" s="147">
        <v>20.293167999999998</v>
      </c>
      <c r="I3386" s="147">
        <v>24.813600000000001</v>
      </c>
      <c r="J3386" s="147">
        <v>28.241863999999996</v>
      </c>
      <c r="K3386" s="147">
        <v>31.653216</v>
      </c>
    </row>
    <row r="3387" spans="2:11" x14ac:dyDescent="0.2">
      <c r="B3387" s="21" t="str">
        <f t="shared" si="52"/>
        <v>ChathamIce Accretion2070RCP4.5</v>
      </c>
      <c r="C3387" t="s">
        <v>288</v>
      </c>
      <c r="D3387" t="s">
        <v>486</v>
      </c>
      <c r="E3387" s="144" t="s">
        <v>193</v>
      </c>
      <c r="F3387" s="144">
        <v>2070</v>
      </c>
      <c r="G3387" s="147">
        <v>16.249398497709535</v>
      </c>
      <c r="H3387" s="147">
        <v>19.800479999999997</v>
      </c>
      <c r="I3387" s="147">
        <v>24.248000000000001</v>
      </c>
      <c r="J3387" s="147">
        <v>27.621719999999996</v>
      </c>
      <c r="K3387" s="147">
        <v>30.975840000000002</v>
      </c>
    </row>
    <row r="3388" spans="2:11" x14ac:dyDescent="0.2">
      <c r="B3388" s="21" t="str">
        <f t="shared" si="52"/>
        <v>ChathamIce Accretion2075RCP4.5</v>
      </c>
      <c r="C3388" t="s">
        <v>288</v>
      </c>
      <c r="D3388" t="s">
        <v>486</v>
      </c>
      <c r="E3388" s="144" t="s">
        <v>193</v>
      </c>
      <c r="F3388" s="144">
        <v>2075</v>
      </c>
      <c r="G3388" s="147">
        <v>15.824004572209946</v>
      </c>
      <c r="H3388" s="147">
        <v>19.308566666666664</v>
      </c>
      <c r="I3388" s="147">
        <v>23.673999999999999</v>
      </c>
      <c r="J3388" s="147">
        <v>26.983646666666665</v>
      </c>
      <c r="K3388" s="147">
        <v>30.270240000000001</v>
      </c>
    </row>
    <row r="3389" spans="2:11" x14ac:dyDescent="0.2">
      <c r="B3389" s="21" t="str">
        <f t="shared" si="52"/>
        <v>ChathamIce Accretion2080RCP4.5</v>
      </c>
      <c r="C3389" t="s">
        <v>288</v>
      </c>
      <c r="D3389" t="s">
        <v>486</v>
      </c>
      <c r="E3389" s="144" t="s">
        <v>193</v>
      </c>
      <c r="F3389" s="144">
        <v>2080</v>
      </c>
      <c r="G3389" s="147">
        <v>15.398610646710354</v>
      </c>
      <c r="H3389" s="147">
        <v>18.816653333333331</v>
      </c>
      <c r="I3389" s="147">
        <v>23.1</v>
      </c>
      <c r="J3389" s="147">
        <v>26.345573333333331</v>
      </c>
      <c r="K3389" s="147">
        <v>29.564640000000001</v>
      </c>
    </row>
    <row r="3390" spans="2:11" x14ac:dyDescent="0.2">
      <c r="B3390" s="21" t="str">
        <f t="shared" si="52"/>
        <v>ChathamIce Accretion2085RCP4.5</v>
      </c>
      <c r="C3390" t="s">
        <v>288</v>
      </c>
      <c r="D3390" t="s">
        <v>486</v>
      </c>
      <c r="E3390" s="144" t="s">
        <v>193</v>
      </c>
      <c r="F3390" s="144">
        <v>2085</v>
      </c>
      <c r="G3390" s="147">
        <v>14.973216721210765</v>
      </c>
      <c r="H3390" s="147">
        <v>18.324739999999998</v>
      </c>
      <c r="I3390" s="147">
        <v>22.526</v>
      </c>
      <c r="J3390" s="147">
        <v>25.707499999999996</v>
      </c>
      <c r="K3390" s="147">
        <v>28.85904</v>
      </c>
    </row>
    <row r="3391" spans="2:11" x14ac:dyDescent="0.2">
      <c r="B3391" s="21" t="str">
        <f t="shared" si="52"/>
        <v>ChathamIce Accretion2090RCP4.5</v>
      </c>
      <c r="C3391" t="s">
        <v>288</v>
      </c>
      <c r="D3391" t="s">
        <v>486</v>
      </c>
      <c r="E3391" s="144" t="s">
        <v>193</v>
      </c>
      <c r="F3391" s="144">
        <v>2090</v>
      </c>
      <c r="G3391" s="147">
        <v>14.547822795711175</v>
      </c>
      <c r="H3391" s="147">
        <v>17.832826666666662</v>
      </c>
      <c r="I3391" s="147">
        <v>21.951999999999998</v>
      </c>
      <c r="J3391" s="147">
        <v>25.069426666666665</v>
      </c>
      <c r="K3391" s="147">
        <v>28.153440000000003</v>
      </c>
    </row>
    <row r="3392" spans="2:11" x14ac:dyDescent="0.2">
      <c r="B3392" s="21" t="str">
        <f t="shared" si="52"/>
        <v>ChathamIce Accretion2095RCP4.5</v>
      </c>
      <c r="C3392" t="s">
        <v>288</v>
      </c>
      <c r="D3392" t="s">
        <v>486</v>
      </c>
      <c r="E3392" s="144" t="s">
        <v>193</v>
      </c>
      <c r="F3392" s="144">
        <v>2095</v>
      </c>
      <c r="G3392" s="147">
        <v>14.122428870211584</v>
      </c>
      <c r="H3392" s="147">
        <v>17.340913333333329</v>
      </c>
      <c r="I3392" s="147">
        <v>21.378</v>
      </c>
      <c r="J3392" s="147">
        <v>24.431353333333334</v>
      </c>
      <c r="K3392" s="147">
        <v>27.447840000000003</v>
      </c>
    </row>
    <row r="3393" spans="2:11" x14ac:dyDescent="0.2">
      <c r="B3393" s="21" t="str">
        <f t="shared" si="52"/>
        <v>ChathamIce Accretion2100RCP4.5</v>
      </c>
      <c r="C3393" t="s">
        <v>288</v>
      </c>
      <c r="D3393" t="s">
        <v>486</v>
      </c>
      <c r="E3393" s="144" t="s">
        <v>193</v>
      </c>
      <c r="F3393" s="144">
        <v>2100</v>
      </c>
      <c r="G3393" s="147">
        <v>13.697034944711994</v>
      </c>
      <c r="H3393" s="147">
        <v>16.848999999999997</v>
      </c>
      <c r="I3393" s="147">
        <v>20.803999999999998</v>
      </c>
      <c r="J3393" s="147">
        <v>23.793279999999999</v>
      </c>
      <c r="K3393" s="147">
        <v>26.742240000000002</v>
      </c>
    </row>
    <row r="3394" spans="2:11" x14ac:dyDescent="0.2">
      <c r="B3394" s="21" t="str">
        <f t="shared" si="52"/>
        <v>ChathamIce Accretion2023RCP6.0</v>
      </c>
      <c r="C3394" t="s">
        <v>288</v>
      </c>
      <c r="D3394" t="s">
        <v>486</v>
      </c>
      <c r="E3394" s="144" t="s">
        <v>192</v>
      </c>
      <c r="F3394" s="144">
        <v>2023</v>
      </c>
      <c r="G3394" s="147">
        <v>19.171952184347941</v>
      </c>
      <c r="H3394" s="147">
        <v>22.984359999999999</v>
      </c>
      <c r="I3394" s="147">
        <v>27.803999999999998</v>
      </c>
      <c r="J3394" s="147">
        <v>31.481799999999996</v>
      </c>
      <c r="K3394" s="147">
        <v>35.174160000000001</v>
      </c>
    </row>
    <row r="3395" spans="2:11" x14ac:dyDescent="0.2">
      <c r="B3395" s="21" t="str">
        <f t="shared" si="52"/>
        <v>ChathamIce Accretion2025RCP6.0</v>
      </c>
      <c r="C3395" t="s">
        <v>288</v>
      </c>
      <c r="D3395" t="s">
        <v>486</v>
      </c>
      <c r="E3395" s="144" t="s">
        <v>192</v>
      </c>
      <c r="F3395" s="144">
        <v>2025</v>
      </c>
      <c r="G3395" s="147">
        <v>19.05180275500836</v>
      </c>
      <c r="H3395" s="147">
        <v>22.864286666666665</v>
      </c>
      <c r="I3395" s="147">
        <v>27.682666666666666</v>
      </c>
      <c r="J3395" s="147">
        <v>31.355239999999995</v>
      </c>
      <c r="K3395" s="147">
        <v>35.038920000000005</v>
      </c>
    </row>
    <row r="3396" spans="2:11" x14ac:dyDescent="0.2">
      <c r="B3396" s="21" t="str">
        <f t="shared" si="52"/>
        <v>ChathamIce Accretion2030RCP6.0</v>
      </c>
      <c r="C3396" t="s">
        <v>288</v>
      </c>
      <c r="D3396" t="s">
        <v>486</v>
      </c>
      <c r="E3396" s="144" t="s">
        <v>192</v>
      </c>
      <c r="F3396" s="144">
        <v>2030</v>
      </c>
      <c r="G3396" s="147">
        <v>18.931653325668783</v>
      </c>
      <c r="H3396" s="147">
        <v>22.744213333333331</v>
      </c>
      <c r="I3396" s="147">
        <v>27.561333333333334</v>
      </c>
      <c r="J3396" s="147">
        <v>31.228679999999997</v>
      </c>
      <c r="K3396" s="147">
        <v>34.903680000000001</v>
      </c>
    </row>
    <row r="3397" spans="2:11" x14ac:dyDescent="0.2">
      <c r="B3397" s="21" t="str">
        <f t="shared" si="52"/>
        <v>ChathamIce Accretion2035RCP6.0</v>
      </c>
      <c r="C3397" t="s">
        <v>288</v>
      </c>
      <c r="D3397" t="s">
        <v>486</v>
      </c>
      <c r="E3397" s="144" t="s">
        <v>192</v>
      </c>
      <c r="F3397" s="144">
        <v>2035</v>
      </c>
      <c r="G3397" s="147">
        <v>18.811503896329203</v>
      </c>
      <c r="H3397" s="147">
        <v>22.624139999999997</v>
      </c>
      <c r="I3397" s="147">
        <v>27.439999999999998</v>
      </c>
      <c r="J3397" s="147">
        <v>31.102119999999996</v>
      </c>
      <c r="K3397" s="147">
        <v>34.768439999999998</v>
      </c>
    </row>
    <row r="3398" spans="2:11" x14ac:dyDescent="0.2">
      <c r="B3398" s="21" t="str">
        <f t="shared" si="52"/>
        <v>ChathamIce Accretion2040RCP6.0</v>
      </c>
      <c r="C3398" t="s">
        <v>288</v>
      </c>
      <c r="D3398" t="s">
        <v>486</v>
      </c>
      <c r="E3398" s="144" t="s">
        <v>192</v>
      </c>
      <c r="F3398" s="144">
        <v>2040</v>
      </c>
      <c r="G3398" s="147">
        <v>18.691354466989623</v>
      </c>
      <c r="H3398" s="147">
        <v>22.504066666666667</v>
      </c>
      <c r="I3398" s="147">
        <v>27.318666666666665</v>
      </c>
      <c r="J3398" s="147">
        <v>30.975559999999994</v>
      </c>
      <c r="K3398" s="147">
        <v>34.633200000000002</v>
      </c>
    </row>
    <row r="3399" spans="2:11" x14ac:dyDescent="0.2">
      <c r="B3399" s="21" t="str">
        <f t="shared" si="52"/>
        <v>ChathamIce Accretion2045RCP6.0</v>
      </c>
      <c r="C3399" t="s">
        <v>288</v>
      </c>
      <c r="D3399" t="s">
        <v>486</v>
      </c>
      <c r="E3399" s="144" t="s">
        <v>192</v>
      </c>
      <c r="F3399" s="144">
        <v>2045</v>
      </c>
      <c r="G3399" s="147">
        <v>18.571205037650046</v>
      </c>
      <c r="H3399" s="147">
        <v>22.383993333333333</v>
      </c>
      <c r="I3399" s="147">
        <v>27.197333333333333</v>
      </c>
      <c r="J3399" s="147">
        <v>30.848999999999997</v>
      </c>
      <c r="K3399" s="147">
        <v>34.497960000000006</v>
      </c>
    </row>
    <row r="3400" spans="2:11" x14ac:dyDescent="0.2">
      <c r="B3400" s="21" t="str">
        <f t="shared" si="52"/>
        <v>ChathamIce Accretion2050RCP6.0</v>
      </c>
      <c r="C3400" t="s">
        <v>288</v>
      </c>
      <c r="D3400" t="s">
        <v>486</v>
      </c>
      <c r="E3400" s="144" t="s">
        <v>192</v>
      </c>
      <c r="F3400" s="144">
        <v>2050</v>
      </c>
      <c r="G3400" s="147">
        <v>18.010724186190281</v>
      </c>
      <c r="H3400" s="147">
        <v>21.771231999999998</v>
      </c>
      <c r="I3400" s="147">
        <v>26.510400000000001</v>
      </c>
      <c r="J3400" s="147">
        <v>30.102295999999996</v>
      </c>
      <c r="K3400" s="147">
        <v>33.685344000000001</v>
      </c>
    </row>
    <row r="3401" spans="2:11" x14ac:dyDescent="0.2">
      <c r="B3401" s="21" t="str">
        <f t="shared" si="52"/>
        <v>ChathamIce Accretion2055RCP6.0</v>
      </c>
      <c r="C3401" t="s">
        <v>288</v>
      </c>
      <c r="D3401" t="s">
        <v>486</v>
      </c>
      <c r="E3401" s="144" t="s">
        <v>192</v>
      </c>
      <c r="F3401" s="144">
        <v>2055</v>
      </c>
      <c r="G3401" s="147">
        <v>17.570392764070093</v>
      </c>
      <c r="H3401" s="147">
        <v>21.278543999999997</v>
      </c>
      <c r="I3401" s="147">
        <v>25.944800000000001</v>
      </c>
      <c r="J3401" s="147">
        <v>29.482151999999996</v>
      </c>
      <c r="K3401" s="147">
        <v>33.007968000000005</v>
      </c>
    </row>
    <row r="3402" spans="2:11" x14ac:dyDescent="0.2">
      <c r="B3402" s="21" t="str">
        <f t="shared" si="52"/>
        <v>ChathamIce Accretion2060RCP6.0</v>
      </c>
      <c r="C3402" t="s">
        <v>288</v>
      </c>
      <c r="D3402" t="s">
        <v>486</v>
      </c>
      <c r="E3402" s="144" t="s">
        <v>192</v>
      </c>
      <c r="F3402" s="144">
        <v>2060</v>
      </c>
      <c r="G3402" s="147">
        <v>17.130061341949908</v>
      </c>
      <c r="H3402" s="147">
        <v>20.785855999999999</v>
      </c>
      <c r="I3402" s="147">
        <v>25.379200000000001</v>
      </c>
      <c r="J3402" s="147">
        <v>28.862007999999996</v>
      </c>
      <c r="K3402" s="147">
        <v>32.330592000000003</v>
      </c>
    </row>
    <row r="3403" spans="2:11" x14ac:dyDescent="0.2">
      <c r="B3403" s="21" t="str">
        <f t="shared" si="52"/>
        <v>ChathamIce Accretion2065RCP6.0</v>
      </c>
      <c r="C3403" t="s">
        <v>288</v>
      </c>
      <c r="D3403" t="s">
        <v>486</v>
      </c>
      <c r="E3403" s="144" t="s">
        <v>192</v>
      </c>
      <c r="F3403" s="144">
        <v>2065</v>
      </c>
      <c r="G3403" s="147">
        <v>16.68972991982972</v>
      </c>
      <c r="H3403" s="147">
        <v>20.293167999999998</v>
      </c>
      <c r="I3403" s="147">
        <v>24.813600000000001</v>
      </c>
      <c r="J3403" s="147">
        <v>28.241863999999996</v>
      </c>
      <c r="K3403" s="147">
        <v>31.653216</v>
      </c>
    </row>
    <row r="3404" spans="2:11" x14ac:dyDescent="0.2">
      <c r="B3404" s="21" t="str">
        <f t="shared" ref="B3404:B3467" si="53">C3404&amp;D3404&amp;F3404&amp;E3404</f>
        <v>ChathamIce Accretion2070RCP6.0</v>
      </c>
      <c r="C3404" t="s">
        <v>288</v>
      </c>
      <c r="D3404" t="s">
        <v>486</v>
      </c>
      <c r="E3404" s="144" t="s">
        <v>192</v>
      </c>
      <c r="F3404" s="144">
        <v>2070</v>
      </c>
      <c r="G3404" s="147">
        <v>16.249398497709535</v>
      </c>
      <c r="H3404" s="147">
        <v>19.800479999999997</v>
      </c>
      <c r="I3404" s="147">
        <v>24.248000000000001</v>
      </c>
      <c r="J3404" s="147">
        <v>27.621719999999996</v>
      </c>
      <c r="K3404" s="147">
        <v>30.975840000000002</v>
      </c>
    </row>
    <row r="3405" spans="2:11" x14ac:dyDescent="0.2">
      <c r="B3405" s="21" t="str">
        <f t="shared" si="53"/>
        <v>ChathamIce Accretion2075RCP6.0</v>
      </c>
      <c r="C3405" t="s">
        <v>288</v>
      </c>
      <c r="D3405" t="s">
        <v>486</v>
      </c>
      <c r="E3405" s="144" t="s">
        <v>192</v>
      </c>
      <c r="F3405" s="144">
        <v>2075</v>
      </c>
      <c r="G3405" s="147">
        <v>15.61130760946015</v>
      </c>
      <c r="H3405" s="147">
        <v>19.062609999999996</v>
      </c>
      <c r="I3405" s="147">
        <v>23.387</v>
      </c>
      <c r="J3405" s="147">
        <v>26.664609999999996</v>
      </c>
      <c r="K3405" s="147">
        <v>29.917440000000003</v>
      </c>
    </row>
    <row r="3406" spans="2:11" x14ac:dyDescent="0.2">
      <c r="B3406" s="21" t="str">
        <f t="shared" si="53"/>
        <v>ChathamIce Accretion2080RCP6.0</v>
      </c>
      <c r="C3406" t="s">
        <v>288</v>
      </c>
      <c r="D3406" t="s">
        <v>486</v>
      </c>
      <c r="E3406" s="144" t="s">
        <v>192</v>
      </c>
      <c r="F3406" s="144">
        <v>2080</v>
      </c>
      <c r="G3406" s="147">
        <v>14.973216721210765</v>
      </c>
      <c r="H3406" s="147">
        <v>18.324739999999998</v>
      </c>
      <c r="I3406" s="147">
        <v>22.526</v>
      </c>
      <c r="J3406" s="147">
        <v>25.707499999999996</v>
      </c>
      <c r="K3406" s="147">
        <v>28.85904</v>
      </c>
    </row>
    <row r="3407" spans="2:11" x14ac:dyDescent="0.2">
      <c r="B3407" s="21" t="str">
        <f t="shared" si="53"/>
        <v>ChathamIce Accretion2085RCP6.0</v>
      </c>
      <c r="C3407" t="s">
        <v>288</v>
      </c>
      <c r="D3407" t="s">
        <v>486</v>
      </c>
      <c r="E3407" s="144" t="s">
        <v>192</v>
      </c>
      <c r="F3407" s="144">
        <v>2085</v>
      </c>
      <c r="G3407" s="147">
        <v>14.33512583296138</v>
      </c>
      <c r="H3407" s="147">
        <v>17.586869999999998</v>
      </c>
      <c r="I3407" s="147">
        <v>21.664999999999999</v>
      </c>
      <c r="J3407" s="147">
        <v>24.750389999999999</v>
      </c>
      <c r="K3407" s="147">
        <v>27.800640000000001</v>
      </c>
    </row>
    <row r="3408" spans="2:11" x14ac:dyDescent="0.2">
      <c r="B3408" s="21" t="str">
        <f t="shared" si="53"/>
        <v>ChathamIce Accretion2090RCP6.0</v>
      </c>
      <c r="C3408" t="s">
        <v>288</v>
      </c>
      <c r="D3408" t="s">
        <v>486</v>
      </c>
      <c r="E3408" s="144" t="s">
        <v>192</v>
      </c>
      <c r="F3408" s="144">
        <v>2090</v>
      </c>
      <c r="G3408" s="147">
        <v>12.722850382499193</v>
      </c>
      <c r="H3408" s="147">
        <v>15.686999999999998</v>
      </c>
      <c r="I3408" s="147">
        <v>19.394666666666666</v>
      </c>
      <c r="J3408" s="147">
        <v>22.200733333333332</v>
      </c>
      <c r="K3408" s="147">
        <v>24.966480000000001</v>
      </c>
    </row>
    <row r="3409" spans="2:11" x14ac:dyDescent="0.2">
      <c r="B3409" s="21" t="str">
        <f t="shared" si="53"/>
        <v>ChathamIce Accretion2095RCP6.0</v>
      </c>
      <c r="C3409" t="s">
        <v>288</v>
      </c>
      <c r="D3409" t="s">
        <v>486</v>
      </c>
      <c r="E3409" s="144" t="s">
        <v>192</v>
      </c>
      <c r="F3409" s="144">
        <v>2095</v>
      </c>
      <c r="G3409" s="147">
        <v>11.748665820286389</v>
      </c>
      <c r="H3409" s="147">
        <v>14.524999999999997</v>
      </c>
      <c r="I3409" s="147">
        <v>17.985333333333333</v>
      </c>
      <c r="J3409" s="147">
        <v>20.608186666666665</v>
      </c>
      <c r="K3409" s="147">
        <v>23.190720000000002</v>
      </c>
    </row>
    <row r="3410" spans="2:11" x14ac:dyDescent="0.2">
      <c r="B3410" s="21" t="str">
        <f t="shared" si="53"/>
        <v>ChathamIce Accretion2100RCP6.0</v>
      </c>
      <c r="C3410" t="s">
        <v>288</v>
      </c>
      <c r="D3410" t="s">
        <v>486</v>
      </c>
      <c r="E3410" s="144" t="s">
        <v>192</v>
      </c>
      <c r="F3410" s="144">
        <v>2100</v>
      </c>
      <c r="G3410" s="147">
        <v>10.774481258073587</v>
      </c>
      <c r="H3410" s="147">
        <v>13.362999999999998</v>
      </c>
      <c r="I3410" s="147">
        <v>16.576000000000001</v>
      </c>
      <c r="J3410" s="147">
        <v>19.015639999999998</v>
      </c>
      <c r="K3410" s="147">
        <v>21.414960000000001</v>
      </c>
    </row>
    <row r="3411" spans="2:11" x14ac:dyDescent="0.2">
      <c r="B3411" s="21" t="str">
        <f t="shared" si="53"/>
        <v>ChathamIce Accretion2023RCP8.5</v>
      </c>
      <c r="C3411" t="s">
        <v>288</v>
      </c>
      <c r="D3411" t="s">
        <v>486</v>
      </c>
      <c r="E3411" s="144" t="s">
        <v>191</v>
      </c>
      <c r="F3411" s="144">
        <v>2023</v>
      </c>
      <c r="G3411" s="147">
        <v>19.171952184347941</v>
      </c>
      <c r="H3411" s="147">
        <v>22.984359999999999</v>
      </c>
      <c r="I3411" s="147">
        <v>27.803999999999998</v>
      </c>
      <c r="J3411" s="147">
        <v>31.481799999999996</v>
      </c>
      <c r="K3411" s="147">
        <v>35.174160000000001</v>
      </c>
    </row>
    <row r="3412" spans="2:11" x14ac:dyDescent="0.2">
      <c r="B3412" s="21" t="str">
        <f t="shared" si="53"/>
        <v>ChathamIce Accretion2025RCP8.5</v>
      </c>
      <c r="C3412" t="s">
        <v>288</v>
      </c>
      <c r="D3412" t="s">
        <v>486</v>
      </c>
      <c r="E3412" s="144" t="s">
        <v>191</v>
      </c>
      <c r="F3412" s="144">
        <v>2025</v>
      </c>
      <c r="G3412" s="147">
        <v>18.931653325668783</v>
      </c>
      <c r="H3412" s="147">
        <v>22.744213333333331</v>
      </c>
      <c r="I3412" s="147">
        <v>27.561333333333334</v>
      </c>
      <c r="J3412" s="147">
        <v>31.228679999999997</v>
      </c>
      <c r="K3412" s="147">
        <v>34.903680000000001</v>
      </c>
    </row>
    <row r="3413" spans="2:11" x14ac:dyDescent="0.2">
      <c r="B3413" s="21" t="str">
        <f t="shared" si="53"/>
        <v>ChathamIce Accretion2030RCP8.5</v>
      </c>
      <c r="C3413" t="s">
        <v>288</v>
      </c>
      <c r="D3413" t="s">
        <v>486</v>
      </c>
      <c r="E3413" s="144" t="s">
        <v>191</v>
      </c>
      <c r="F3413" s="144">
        <v>2030</v>
      </c>
      <c r="G3413" s="147">
        <v>18.691354466989623</v>
      </c>
      <c r="H3413" s="147">
        <v>22.504066666666667</v>
      </c>
      <c r="I3413" s="147">
        <v>27.318666666666665</v>
      </c>
      <c r="J3413" s="147">
        <v>30.975559999999994</v>
      </c>
      <c r="K3413" s="147">
        <v>34.633200000000002</v>
      </c>
    </row>
    <row r="3414" spans="2:11" x14ac:dyDescent="0.2">
      <c r="B3414" s="21" t="str">
        <f t="shared" si="53"/>
        <v>ChathamIce Accretion2035RCP8.5</v>
      </c>
      <c r="C3414" t="s">
        <v>288</v>
      </c>
      <c r="D3414" t="s">
        <v>486</v>
      </c>
      <c r="E3414" s="144" t="s">
        <v>191</v>
      </c>
      <c r="F3414" s="144">
        <v>2035</v>
      </c>
      <c r="G3414" s="147">
        <v>18.451055608310465</v>
      </c>
      <c r="H3414" s="147">
        <v>22.263919999999999</v>
      </c>
      <c r="I3414" s="147">
        <v>27.076000000000001</v>
      </c>
      <c r="J3414" s="147">
        <v>30.722439999999995</v>
      </c>
      <c r="K3414" s="147">
        <v>34.362720000000003</v>
      </c>
    </row>
    <row r="3415" spans="2:11" x14ac:dyDescent="0.2">
      <c r="B3415" s="21" t="str">
        <f t="shared" si="53"/>
        <v>ChathamIce Accretion2040RCP8.5</v>
      </c>
      <c r="C3415" t="s">
        <v>288</v>
      </c>
      <c r="D3415" t="s">
        <v>486</v>
      </c>
      <c r="E3415" s="144" t="s">
        <v>191</v>
      </c>
      <c r="F3415" s="144">
        <v>2040</v>
      </c>
      <c r="G3415" s="147">
        <v>17.717169904776821</v>
      </c>
      <c r="H3415" s="147">
        <v>21.442773333333331</v>
      </c>
      <c r="I3415" s="147">
        <v>26.133333333333333</v>
      </c>
      <c r="J3415" s="147">
        <v>29.688866666666662</v>
      </c>
      <c r="K3415" s="147">
        <v>33.233760000000004</v>
      </c>
    </row>
    <row r="3416" spans="2:11" x14ac:dyDescent="0.2">
      <c r="B3416" s="21" t="str">
        <f t="shared" si="53"/>
        <v>ChathamIce Accretion2045RCP8.5</v>
      </c>
      <c r="C3416" t="s">
        <v>288</v>
      </c>
      <c r="D3416" t="s">
        <v>486</v>
      </c>
      <c r="E3416" s="144" t="s">
        <v>191</v>
      </c>
      <c r="F3416" s="144">
        <v>2045</v>
      </c>
      <c r="G3416" s="147">
        <v>16.98328420124318</v>
      </c>
      <c r="H3416" s="147">
        <v>20.621626666666664</v>
      </c>
      <c r="I3416" s="147">
        <v>25.190666666666669</v>
      </c>
      <c r="J3416" s="147">
        <v>28.655293333333329</v>
      </c>
      <c r="K3416" s="147">
        <v>32.104800000000004</v>
      </c>
    </row>
    <row r="3417" spans="2:11" x14ac:dyDescent="0.2">
      <c r="B3417" s="21" t="str">
        <f t="shared" si="53"/>
        <v>ChathamIce Accretion2050RCP8.5</v>
      </c>
      <c r="C3417" t="s">
        <v>288</v>
      </c>
      <c r="D3417" t="s">
        <v>486</v>
      </c>
      <c r="E3417" s="144" t="s">
        <v>191</v>
      </c>
      <c r="F3417" s="144">
        <v>2050</v>
      </c>
      <c r="G3417" s="147">
        <v>15.398610646710354</v>
      </c>
      <c r="H3417" s="147">
        <v>18.816653333333331</v>
      </c>
      <c r="I3417" s="147">
        <v>23.1</v>
      </c>
      <c r="J3417" s="147">
        <v>26.345573333333331</v>
      </c>
      <c r="K3417" s="147">
        <v>29.564640000000001</v>
      </c>
    </row>
    <row r="3418" spans="2:11" x14ac:dyDescent="0.2">
      <c r="B3418" s="21" t="str">
        <f t="shared" si="53"/>
        <v>ChathamIce Accretion2055RCP8.5</v>
      </c>
      <c r="C3418" t="s">
        <v>288</v>
      </c>
      <c r="D3418" t="s">
        <v>486</v>
      </c>
      <c r="E3418" s="144" t="s">
        <v>191</v>
      </c>
      <c r="F3418" s="144">
        <v>2055</v>
      </c>
      <c r="G3418" s="147">
        <v>14.547822795711175</v>
      </c>
      <c r="H3418" s="147">
        <v>17.832826666666662</v>
      </c>
      <c r="I3418" s="147">
        <v>21.951999999999998</v>
      </c>
      <c r="J3418" s="147">
        <v>25.069426666666665</v>
      </c>
      <c r="K3418" s="147">
        <v>28.153440000000003</v>
      </c>
    </row>
    <row r="3419" spans="2:11" x14ac:dyDescent="0.2">
      <c r="B3419" s="21" t="str">
        <f t="shared" si="53"/>
        <v>ChathamIce Accretion2060RCP8.5</v>
      </c>
      <c r="C3419" t="s">
        <v>288</v>
      </c>
      <c r="D3419" t="s">
        <v>486</v>
      </c>
      <c r="E3419" s="144" t="s">
        <v>191</v>
      </c>
      <c r="F3419" s="144">
        <v>2060</v>
      </c>
      <c r="G3419" s="147">
        <v>12.722850382499193</v>
      </c>
      <c r="H3419" s="147">
        <v>15.686999999999998</v>
      </c>
      <c r="I3419" s="147">
        <v>19.394666666666666</v>
      </c>
      <c r="J3419" s="147">
        <v>22.200733333333332</v>
      </c>
      <c r="K3419" s="147">
        <v>24.966480000000001</v>
      </c>
    </row>
    <row r="3420" spans="2:11" x14ac:dyDescent="0.2">
      <c r="B3420" s="21" t="str">
        <f t="shared" si="53"/>
        <v>ChathamIce Accretion2065RCP8.5</v>
      </c>
      <c r="C3420" t="s">
        <v>288</v>
      </c>
      <c r="D3420" t="s">
        <v>486</v>
      </c>
      <c r="E3420" s="144" t="s">
        <v>191</v>
      </c>
      <c r="F3420" s="144">
        <v>2065</v>
      </c>
      <c r="G3420" s="147">
        <v>11.748665820286389</v>
      </c>
      <c r="H3420" s="147">
        <v>14.524999999999997</v>
      </c>
      <c r="I3420" s="147">
        <v>17.985333333333333</v>
      </c>
      <c r="J3420" s="147">
        <v>20.608186666666665</v>
      </c>
      <c r="K3420" s="147">
        <v>23.190720000000002</v>
      </c>
    </row>
    <row r="3421" spans="2:11" x14ac:dyDescent="0.2">
      <c r="B3421" s="21" t="str">
        <f t="shared" si="53"/>
        <v>ChathamIce Accretion2070RCP8.5</v>
      </c>
      <c r="C3421" t="s">
        <v>288</v>
      </c>
      <c r="D3421" t="s">
        <v>486</v>
      </c>
      <c r="E3421" s="144" t="s">
        <v>191</v>
      </c>
      <c r="F3421" s="144">
        <v>2070</v>
      </c>
      <c r="G3421" s="147">
        <v>10.235432466982504</v>
      </c>
      <c r="H3421" s="147">
        <v>12.720026666666666</v>
      </c>
      <c r="I3421" s="147">
        <v>15.801333333333334</v>
      </c>
      <c r="J3421" s="147">
        <v>18.129719999999999</v>
      </c>
      <c r="K3421" s="147">
        <v>20.427119999999999</v>
      </c>
    </row>
    <row r="3422" spans="2:11" x14ac:dyDescent="0.2">
      <c r="B3422" s="21" t="str">
        <f t="shared" si="53"/>
        <v>ChathamIce Accretion2075RCP8.5</v>
      </c>
      <c r="C3422" t="s">
        <v>288</v>
      </c>
      <c r="D3422" t="s">
        <v>486</v>
      </c>
      <c r="E3422" s="144" t="s">
        <v>191</v>
      </c>
      <c r="F3422" s="144">
        <v>2075</v>
      </c>
      <c r="G3422" s="147">
        <v>9.6963836758914201</v>
      </c>
      <c r="H3422" s="147">
        <v>12.077053333333332</v>
      </c>
      <c r="I3422" s="147">
        <v>15.026666666666667</v>
      </c>
      <c r="J3422" s="147">
        <v>17.243799999999997</v>
      </c>
      <c r="K3422" s="147">
        <v>19.43928</v>
      </c>
    </row>
    <row r="3423" spans="2:11" x14ac:dyDescent="0.2">
      <c r="B3423" s="21" t="str">
        <f t="shared" si="53"/>
        <v>ChathamIce Accretion2080RCP8.5</v>
      </c>
      <c r="C3423" t="s">
        <v>288</v>
      </c>
      <c r="D3423" t="s">
        <v>486</v>
      </c>
      <c r="E3423" s="144" t="s">
        <v>191</v>
      </c>
      <c r="F3423" s="144">
        <v>2080</v>
      </c>
      <c r="G3423" s="147">
        <v>9.1573348848003366</v>
      </c>
      <c r="H3423" s="147">
        <v>11.43408</v>
      </c>
      <c r="I3423" s="147">
        <v>14.252000000000001</v>
      </c>
      <c r="J3423" s="147">
        <v>16.357879999999998</v>
      </c>
      <c r="K3423" s="147">
        <v>18.451439999999998</v>
      </c>
    </row>
    <row r="3424" spans="2:11" x14ac:dyDescent="0.2">
      <c r="B3424" s="21" t="str">
        <f t="shared" si="53"/>
        <v>ChathamIce Accretion2085RCP8.5</v>
      </c>
      <c r="C3424" t="s">
        <v>288</v>
      </c>
      <c r="D3424" t="s">
        <v>486</v>
      </c>
      <c r="E3424" s="144" t="s">
        <v>191</v>
      </c>
      <c r="F3424" s="144">
        <v>2085</v>
      </c>
      <c r="G3424" s="147">
        <v>8.4169546175186074</v>
      </c>
      <c r="H3424" s="147">
        <v>10.539339999999999</v>
      </c>
      <c r="I3424" s="147">
        <v>13.174000000000001</v>
      </c>
      <c r="J3424" s="147">
        <v>15.139739999999996</v>
      </c>
      <c r="K3424" s="147">
        <v>17.093160000000001</v>
      </c>
    </row>
    <row r="3425" spans="2:11" x14ac:dyDescent="0.2">
      <c r="B3425" s="21" t="str">
        <f t="shared" si="53"/>
        <v>ChathamIce Accretion2090RCP8.5</v>
      </c>
      <c r="C3425" t="s">
        <v>288</v>
      </c>
      <c r="D3425" t="s">
        <v>486</v>
      </c>
      <c r="E3425" s="144" t="s">
        <v>191</v>
      </c>
      <c r="F3425" s="144">
        <v>2090</v>
      </c>
      <c r="G3425" s="147">
        <v>7.6765743502368782</v>
      </c>
      <c r="H3425" s="147">
        <v>9.6446000000000005</v>
      </c>
      <c r="I3425" s="147">
        <v>12.096000000000002</v>
      </c>
      <c r="J3425" s="147">
        <v>13.921599999999996</v>
      </c>
      <c r="K3425" s="147">
        <v>15.734880000000002</v>
      </c>
    </row>
    <row r="3426" spans="2:11" x14ac:dyDescent="0.2">
      <c r="B3426" s="21" t="str">
        <f t="shared" si="53"/>
        <v>ChathamIce Accretion2095RCP8.5</v>
      </c>
      <c r="C3426" t="s">
        <v>288</v>
      </c>
      <c r="D3426" t="s">
        <v>486</v>
      </c>
      <c r="E3426" s="144" t="s">
        <v>191</v>
      </c>
      <c r="F3426" s="144">
        <v>2095</v>
      </c>
      <c r="G3426" s="147">
        <v>7.6765743502368782</v>
      </c>
      <c r="H3426" s="147">
        <v>9.6446000000000005</v>
      </c>
      <c r="I3426" s="147">
        <v>12.096000000000002</v>
      </c>
      <c r="J3426" s="147">
        <v>13.921599999999996</v>
      </c>
      <c r="K3426" s="147">
        <v>15.734880000000002</v>
      </c>
    </row>
    <row r="3427" spans="2:11" x14ac:dyDescent="0.2">
      <c r="B3427" s="21" t="str">
        <f t="shared" si="53"/>
        <v>ChathamIce Accretion2100RCP8.5</v>
      </c>
      <c r="C3427" t="s">
        <v>288</v>
      </c>
      <c r="D3427" t="s">
        <v>486</v>
      </c>
      <c r="E3427" s="144" t="s">
        <v>191</v>
      </c>
      <c r="F3427" s="144">
        <v>2100</v>
      </c>
      <c r="G3427" s="147">
        <v>7.6765743502368782</v>
      </c>
      <c r="H3427" s="147">
        <v>9.6446000000000005</v>
      </c>
      <c r="I3427" s="147">
        <v>12.096000000000002</v>
      </c>
      <c r="J3427" s="147">
        <v>13.921599999999996</v>
      </c>
      <c r="K3427" s="147">
        <v>15.734880000000002</v>
      </c>
    </row>
    <row r="3428" spans="2:11" x14ac:dyDescent="0.2">
      <c r="B3428" s="21" t="str">
        <f t="shared" si="53"/>
        <v>ChathamWind2023RCP4.5</v>
      </c>
      <c r="C3428" t="s">
        <v>288</v>
      </c>
      <c r="D3428" t="s">
        <v>1</v>
      </c>
      <c r="E3428" s="144" t="s">
        <v>193</v>
      </c>
      <c r="F3428" s="144">
        <v>2023</v>
      </c>
      <c r="G3428" s="147">
        <v>85.002073580867915</v>
      </c>
      <c r="H3428" s="147">
        <v>91.577471999999986</v>
      </c>
      <c r="I3428" s="147">
        <v>98.509600000000006</v>
      </c>
      <c r="J3428" s="147">
        <v>105.43673000000001</v>
      </c>
      <c r="K3428" s="147">
        <v>112.36797599999998</v>
      </c>
    </row>
    <row r="3429" spans="2:11" x14ac:dyDescent="0.2">
      <c r="B3429" s="21" t="str">
        <f t="shared" si="53"/>
        <v>ChathamWind2025RCP4.5</v>
      </c>
      <c r="C3429" t="s">
        <v>288</v>
      </c>
      <c r="D3429" t="s">
        <v>1</v>
      </c>
      <c r="E3429" s="144" t="s">
        <v>193</v>
      </c>
      <c r="F3429" s="144">
        <v>2025</v>
      </c>
      <c r="G3429" s="147">
        <v>85.090925922590074</v>
      </c>
      <c r="H3429" s="147">
        <v>91.697472999999988</v>
      </c>
      <c r="I3429" s="147">
        <v>98.669666666666672</v>
      </c>
      <c r="J3429" s="147">
        <v>105.63072100000001</v>
      </c>
      <c r="K3429" s="147">
        <v>112.59513999999999</v>
      </c>
    </row>
    <row r="3430" spans="2:11" x14ac:dyDescent="0.2">
      <c r="B3430" s="21" t="str">
        <f t="shared" si="53"/>
        <v>ChathamWind2030RCP4.5</v>
      </c>
      <c r="C3430" t="s">
        <v>288</v>
      </c>
      <c r="D3430" t="s">
        <v>1</v>
      </c>
      <c r="E3430" s="144" t="s">
        <v>193</v>
      </c>
      <c r="F3430" s="144">
        <v>2030</v>
      </c>
      <c r="G3430" s="147">
        <v>85.179778264312233</v>
      </c>
      <c r="H3430" s="147">
        <v>91.81747399999999</v>
      </c>
      <c r="I3430" s="147">
        <v>98.829733333333337</v>
      </c>
      <c r="J3430" s="147">
        <v>105.82471200000001</v>
      </c>
      <c r="K3430" s="147">
        <v>112.82230399999999</v>
      </c>
    </row>
    <row r="3431" spans="2:11" x14ac:dyDescent="0.2">
      <c r="B3431" s="21" t="str">
        <f t="shared" si="53"/>
        <v>ChathamWind2035RCP4.5</v>
      </c>
      <c r="C3431" t="s">
        <v>288</v>
      </c>
      <c r="D3431" t="s">
        <v>1</v>
      </c>
      <c r="E3431" s="144" t="s">
        <v>193</v>
      </c>
      <c r="F3431" s="144">
        <v>2035</v>
      </c>
      <c r="G3431" s="147">
        <v>85.268630606034392</v>
      </c>
      <c r="H3431" s="147">
        <v>91.937474999999992</v>
      </c>
      <c r="I3431" s="147">
        <v>98.989800000000002</v>
      </c>
      <c r="J3431" s="147">
        <v>106.018703</v>
      </c>
      <c r="K3431" s="147">
        <v>113.04946799999999</v>
      </c>
    </row>
    <row r="3432" spans="2:11" x14ac:dyDescent="0.2">
      <c r="B3432" s="21" t="str">
        <f t="shared" si="53"/>
        <v>ChathamWind2040RCP4.5</v>
      </c>
      <c r="C3432" t="s">
        <v>288</v>
      </c>
      <c r="D3432" t="s">
        <v>1</v>
      </c>
      <c r="E3432" s="144" t="s">
        <v>193</v>
      </c>
      <c r="F3432" s="144">
        <v>2040</v>
      </c>
      <c r="G3432" s="147">
        <v>85.357482947756552</v>
      </c>
      <c r="H3432" s="147">
        <v>92.057475999999994</v>
      </c>
      <c r="I3432" s="147">
        <v>99.149866666666654</v>
      </c>
      <c r="J3432" s="147">
        <v>106.212694</v>
      </c>
      <c r="K3432" s="147">
        <v>113.27663199999998</v>
      </c>
    </row>
    <row r="3433" spans="2:11" x14ac:dyDescent="0.2">
      <c r="B3433" s="21" t="str">
        <f t="shared" si="53"/>
        <v>ChathamWind2045RCP4.5</v>
      </c>
      <c r="C3433" t="s">
        <v>288</v>
      </c>
      <c r="D3433" t="s">
        <v>1</v>
      </c>
      <c r="E3433" s="144" t="s">
        <v>193</v>
      </c>
      <c r="F3433" s="144">
        <v>2045</v>
      </c>
      <c r="G3433" s="147">
        <v>85.446335289478711</v>
      </c>
      <c r="H3433" s="147">
        <v>92.177476999999996</v>
      </c>
      <c r="I3433" s="147">
        <v>99.309933333333319</v>
      </c>
      <c r="J3433" s="147">
        <v>106.406685</v>
      </c>
      <c r="K3433" s="147">
        <v>113.50379599999998</v>
      </c>
    </row>
    <row r="3434" spans="2:11" x14ac:dyDescent="0.2">
      <c r="B3434" s="21" t="str">
        <f t="shared" si="53"/>
        <v>ChathamWind2050RCP4.5</v>
      </c>
      <c r="C3434" t="s">
        <v>288</v>
      </c>
      <c r="D3434" t="s">
        <v>1</v>
      </c>
      <c r="E3434" s="144" t="s">
        <v>193</v>
      </c>
      <c r="F3434" s="144">
        <v>2050</v>
      </c>
      <c r="G3434" s="147">
        <v>85.643502866824079</v>
      </c>
      <c r="H3434" s="147">
        <v>92.441479200000003</v>
      </c>
      <c r="I3434" s="147">
        <v>99.658159999999981</v>
      </c>
      <c r="J3434" s="147">
        <v>106.82717359999999</v>
      </c>
      <c r="K3434" s="147">
        <v>113.99685359999998</v>
      </c>
    </row>
    <row r="3435" spans="2:11" x14ac:dyDescent="0.2">
      <c r="B3435" s="21" t="str">
        <f t="shared" si="53"/>
        <v>ChathamWind2055RCP4.5</v>
      </c>
      <c r="C3435" t="s">
        <v>288</v>
      </c>
      <c r="D3435" t="s">
        <v>1</v>
      </c>
      <c r="E3435" s="144" t="s">
        <v>193</v>
      </c>
      <c r="F3435" s="144">
        <v>2055</v>
      </c>
      <c r="G3435" s="147">
        <v>85.751818102447288</v>
      </c>
      <c r="H3435" s="147">
        <v>92.585480399999994</v>
      </c>
      <c r="I3435" s="147">
        <v>99.846319999999992</v>
      </c>
      <c r="J3435" s="147">
        <v>107.0536712</v>
      </c>
      <c r="K3435" s="147">
        <v>114.26274719999998</v>
      </c>
    </row>
    <row r="3436" spans="2:11" x14ac:dyDescent="0.2">
      <c r="B3436" s="21" t="str">
        <f t="shared" si="53"/>
        <v>ChathamWind2060RCP4.5</v>
      </c>
      <c r="C3436" t="s">
        <v>288</v>
      </c>
      <c r="D3436" t="s">
        <v>1</v>
      </c>
      <c r="E3436" s="144" t="s">
        <v>193</v>
      </c>
      <c r="F3436" s="144">
        <v>2060</v>
      </c>
      <c r="G3436" s="147">
        <v>85.860133338070511</v>
      </c>
      <c r="H3436" s="147">
        <v>92.7294816</v>
      </c>
      <c r="I3436" s="147">
        <v>100.03447999999999</v>
      </c>
      <c r="J3436" s="147">
        <v>107.2801688</v>
      </c>
      <c r="K3436" s="147">
        <v>114.52864079999999</v>
      </c>
    </row>
    <row r="3437" spans="2:11" x14ac:dyDescent="0.2">
      <c r="B3437" s="21" t="str">
        <f t="shared" si="53"/>
        <v>ChathamWind2065RCP4.5</v>
      </c>
      <c r="C3437" t="s">
        <v>288</v>
      </c>
      <c r="D3437" t="s">
        <v>1</v>
      </c>
      <c r="E3437" s="144" t="s">
        <v>193</v>
      </c>
      <c r="F3437" s="144">
        <v>2065</v>
      </c>
      <c r="G3437" s="147">
        <v>85.968448573693721</v>
      </c>
      <c r="H3437" s="147">
        <v>92.873482799999991</v>
      </c>
      <c r="I3437" s="147">
        <v>100.22264</v>
      </c>
      <c r="J3437" s="147">
        <v>107.5066664</v>
      </c>
      <c r="K3437" s="147">
        <v>114.79453439999999</v>
      </c>
    </row>
    <row r="3438" spans="2:11" x14ac:dyDescent="0.2">
      <c r="B3438" s="21" t="str">
        <f t="shared" si="53"/>
        <v>ChathamWind2070RCP4.5</v>
      </c>
      <c r="C3438" t="s">
        <v>288</v>
      </c>
      <c r="D3438" t="s">
        <v>1</v>
      </c>
      <c r="E3438" s="144" t="s">
        <v>193</v>
      </c>
      <c r="F3438" s="144">
        <v>2070</v>
      </c>
      <c r="G3438" s="147">
        <v>86.07676380931693</v>
      </c>
      <c r="H3438" s="147">
        <v>93.017483999999996</v>
      </c>
      <c r="I3438" s="147">
        <v>100.41079999999999</v>
      </c>
      <c r="J3438" s="147">
        <v>107.733164</v>
      </c>
      <c r="K3438" s="147">
        <v>115.06042799999999</v>
      </c>
    </row>
    <row r="3439" spans="2:11" x14ac:dyDescent="0.2">
      <c r="B3439" s="21" t="str">
        <f t="shared" si="53"/>
        <v>ChathamWind2075RCP4.5</v>
      </c>
      <c r="C3439" t="s">
        <v>288</v>
      </c>
      <c r="D3439" t="s">
        <v>1</v>
      </c>
      <c r="E3439" s="144" t="s">
        <v>193</v>
      </c>
      <c r="F3439" s="144">
        <v>2075</v>
      </c>
      <c r="G3439" s="147">
        <v>86.260109911283294</v>
      </c>
      <c r="H3439" s="147">
        <v>93.255966999999998</v>
      </c>
      <c r="I3439" s="147">
        <v>100.71786666666667</v>
      </c>
      <c r="J3439" s="147">
        <v>108.09667866666666</v>
      </c>
      <c r="K3439" s="147">
        <v>115.48496399999999</v>
      </c>
    </row>
    <row r="3440" spans="2:11" x14ac:dyDescent="0.2">
      <c r="B3440" s="21" t="str">
        <f t="shared" si="53"/>
        <v>ChathamWind2080RCP4.5</v>
      </c>
      <c r="C3440" t="s">
        <v>288</v>
      </c>
      <c r="D3440" t="s">
        <v>1</v>
      </c>
      <c r="E3440" s="144" t="s">
        <v>193</v>
      </c>
      <c r="F3440" s="144">
        <v>2080</v>
      </c>
      <c r="G3440" s="147">
        <v>86.443456013249659</v>
      </c>
      <c r="H3440" s="147">
        <v>93.494450000000001</v>
      </c>
      <c r="I3440" s="147">
        <v>101.02493333333334</v>
      </c>
      <c r="J3440" s="147">
        <v>108.46019333333334</v>
      </c>
      <c r="K3440" s="147">
        <v>115.90949999999998</v>
      </c>
    </row>
    <row r="3441" spans="2:11" x14ac:dyDescent="0.2">
      <c r="B3441" s="21" t="str">
        <f t="shared" si="53"/>
        <v>ChathamWind2085RCP4.5</v>
      </c>
      <c r="C3441" t="s">
        <v>288</v>
      </c>
      <c r="D3441" t="s">
        <v>1</v>
      </c>
      <c r="E3441" s="144" t="s">
        <v>193</v>
      </c>
      <c r="F3441" s="144">
        <v>2085</v>
      </c>
      <c r="G3441" s="147">
        <v>86.626802115216009</v>
      </c>
      <c r="H3441" s="147">
        <v>93.732933000000003</v>
      </c>
      <c r="I3441" s="147">
        <v>101.33199999999999</v>
      </c>
      <c r="J3441" s="147">
        <v>108.82370800000001</v>
      </c>
      <c r="K3441" s="147">
        <v>116.33403599999998</v>
      </c>
    </row>
    <row r="3442" spans="2:11" x14ac:dyDescent="0.2">
      <c r="B3442" s="21" t="str">
        <f t="shared" si="53"/>
        <v>ChathamWind2090RCP4.5</v>
      </c>
      <c r="C3442" t="s">
        <v>288</v>
      </c>
      <c r="D3442" t="s">
        <v>1</v>
      </c>
      <c r="E3442" s="144" t="s">
        <v>193</v>
      </c>
      <c r="F3442" s="144">
        <v>2090</v>
      </c>
      <c r="G3442" s="147">
        <v>86.810148217182373</v>
      </c>
      <c r="H3442" s="147">
        <v>93.971415999999991</v>
      </c>
      <c r="I3442" s="147">
        <v>101.63906666666666</v>
      </c>
      <c r="J3442" s="147">
        <v>109.18722266666667</v>
      </c>
      <c r="K3442" s="147">
        <v>116.75857199999999</v>
      </c>
    </row>
    <row r="3443" spans="2:11" x14ac:dyDescent="0.2">
      <c r="B3443" s="21" t="str">
        <f t="shared" si="53"/>
        <v>ChathamWind2095RCP4.5</v>
      </c>
      <c r="C3443" t="s">
        <v>288</v>
      </c>
      <c r="D3443" t="s">
        <v>1</v>
      </c>
      <c r="E3443" s="144" t="s">
        <v>193</v>
      </c>
      <c r="F3443" s="144">
        <v>2095</v>
      </c>
      <c r="G3443" s="147">
        <v>86.993494319148738</v>
      </c>
      <c r="H3443" s="147">
        <v>94.209898999999993</v>
      </c>
      <c r="I3443" s="147">
        <v>101.94613333333334</v>
      </c>
      <c r="J3443" s="147">
        <v>109.55073733333333</v>
      </c>
      <c r="K3443" s="147">
        <v>117.18310799999998</v>
      </c>
    </row>
    <row r="3444" spans="2:11" x14ac:dyDescent="0.2">
      <c r="B3444" s="21" t="str">
        <f t="shared" si="53"/>
        <v>ChathamWind2100RCP4.5</v>
      </c>
      <c r="C3444" t="s">
        <v>288</v>
      </c>
      <c r="D3444" t="s">
        <v>1</v>
      </c>
      <c r="E3444" s="144" t="s">
        <v>193</v>
      </c>
      <c r="F3444" s="144">
        <v>2100</v>
      </c>
      <c r="G3444" s="147">
        <v>87.176840421115102</v>
      </c>
      <c r="H3444" s="147">
        <v>94.448381999999995</v>
      </c>
      <c r="I3444" s="147">
        <v>102.25320000000001</v>
      </c>
      <c r="J3444" s="147">
        <v>109.914252</v>
      </c>
      <c r="K3444" s="147">
        <v>117.60764399999998</v>
      </c>
    </row>
    <row r="3445" spans="2:11" x14ac:dyDescent="0.2">
      <c r="B3445" s="21" t="str">
        <f t="shared" si="53"/>
        <v>ChathamWind2023RCP6.0</v>
      </c>
      <c r="C3445" t="s">
        <v>288</v>
      </c>
      <c r="D3445" t="s">
        <v>1</v>
      </c>
      <c r="E3445" s="144" t="s">
        <v>192</v>
      </c>
      <c r="F3445" s="144">
        <v>2023</v>
      </c>
      <c r="G3445" s="147">
        <v>85.002073580867915</v>
      </c>
      <c r="H3445" s="147">
        <v>91.577471999999986</v>
      </c>
      <c r="I3445" s="147">
        <v>98.509600000000006</v>
      </c>
      <c r="J3445" s="147">
        <v>105.43673000000001</v>
      </c>
      <c r="K3445" s="147">
        <v>112.36797599999998</v>
      </c>
    </row>
    <row r="3446" spans="2:11" x14ac:dyDescent="0.2">
      <c r="B3446" s="21" t="str">
        <f t="shared" si="53"/>
        <v>ChathamWind2025RCP6.0</v>
      </c>
      <c r="C3446" t="s">
        <v>288</v>
      </c>
      <c r="D3446" t="s">
        <v>1</v>
      </c>
      <c r="E3446" s="144" t="s">
        <v>192</v>
      </c>
      <c r="F3446" s="144">
        <v>2025</v>
      </c>
      <c r="G3446" s="147">
        <v>85.090925922590074</v>
      </c>
      <c r="H3446" s="147">
        <v>91.697472999999988</v>
      </c>
      <c r="I3446" s="147">
        <v>98.669666666666672</v>
      </c>
      <c r="J3446" s="147">
        <v>105.63072100000001</v>
      </c>
      <c r="K3446" s="147">
        <v>112.59513999999999</v>
      </c>
    </row>
    <row r="3447" spans="2:11" x14ac:dyDescent="0.2">
      <c r="B3447" s="21" t="str">
        <f t="shared" si="53"/>
        <v>ChathamWind2030RCP6.0</v>
      </c>
      <c r="C3447" t="s">
        <v>288</v>
      </c>
      <c r="D3447" t="s">
        <v>1</v>
      </c>
      <c r="E3447" s="144" t="s">
        <v>192</v>
      </c>
      <c r="F3447" s="144">
        <v>2030</v>
      </c>
      <c r="G3447" s="147">
        <v>85.179778264312233</v>
      </c>
      <c r="H3447" s="147">
        <v>91.81747399999999</v>
      </c>
      <c r="I3447" s="147">
        <v>98.829733333333337</v>
      </c>
      <c r="J3447" s="147">
        <v>105.82471200000001</v>
      </c>
      <c r="K3447" s="147">
        <v>112.82230399999999</v>
      </c>
    </row>
    <row r="3448" spans="2:11" x14ac:dyDescent="0.2">
      <c r="B3448" s="21" t="str">
        <f t="shared" si="53"/>
        <v>ChathamWind2035RCP6.0</v>
      </c>
      <c r="C3448" t="s">
        <v>288</v>
      </c>
      <c r="D3448" t="s">
        <v>1</v>
      </c>
      <c r="E3448" s="144" t="s">
        <v>192</v>
      </c>
      <c r="F3448" s="144">
        <v>2035</v>
      </c>
      <c r="G3448" s="147">
        <v>85.268630606034392</v>
      </c>
      <c r="H3448" s="147">
        <v>91.937474999999992</v>
      </c>
      <c r="I3448" s="147">
        <v>98.989800000000002</v>
      </c>
      <c r="J3448" s="147">
        <v>106.018703</v>
      </c>
      <c r="K3448" s="147">
        <v>113.04946799999999</v>
      </c>
    </row>
    <row r="3449" spans="2:11" x14ac:dyDescent="0.2">
      <c r="B3449" s="21" t="str">
        <f t="shared" si="53"/>
        <v>ChathamWind2040RCP6.0</v>
      </c>
      <c r="C3449" t="s">
        <v>288</v>
      </c>
      <c r="D3449" t="s">
        <v>1</v>
      </c>
      <c r="E3449" s="144" t="s">
        <v>192</v>
      </c>
      <c r="F3449" s="144">
        <v>2040</v>
      </c>
      <c r="G3449" s="147">
        <v>85.357482947756552</v>
      </c>
      <c r="H3449" s="147">
        <v>92.057475999999994</v>
      </c>
      <c r="I3449" s="147">
        <v>99.149866666666654</v>
      </c>
      <c r="J3449" s="147">
        <v>106.212694</v>
      </c>
      <c r="K3449" s="147">
        <v>113.27663199999998</v>
      </c>
    </row>
    <row r="3450" spans="2:11" x14ac:dyDescent="0.2">
      <c r="B3450" s="21" t="str">
        <f t="shared" si="53"/>
        <v>ChathamWind2045RCP6.0</v>
      </c>
      <c r="C3450" t="s">
        <v>288</v>
      </c>
      <c r="D3450" t="s">
        <v>1</v>
      </c>
      <c r="E3450" s="144" t="s">
        <v>192</v>
      </c>
      <c r="F3450" s="144">
        <v>2045</v>
      </c>
      <c r="G3450" s="147">
        <v>85.446335289478711</v>
      </c>
      <c r="H3450" s="147">
        <v>92.177476999999996</v>
      </c>
      <c r="I3450" s="147">
        <v>99.309933333333319</v>
      </c>
      <c r="J3450" s="147">
        <v>106.406685</v>
      </c>
      <c r="K3450" s="147">
        <v>113.50379599999998</v>
      </c>
    </row>
    <row r="3451" spans="2:11" x14ac:dyDescent="0.2">
      <c r="B3451" s="21" t="str">
        <f t="shared" si="53"/>
        <v>ChathamWind2050RCP6.0</v>
      </c>
      <c r="C3451" t="s">
        <v>288</v>
      </c>
      <c r="D3451" t="s">
        <v>1</v>
      </c>
      <c r="E3451" s="144" t="s">
        <v>192</v>
      </c>
      <c r="F3451" s="144">
        <v>2050</v>
      </c>
      <c r="G3451" s="147">
        <v>85.643502866824079</v>
      </c>
      <c r="H3451" s="147">
        <v>92.441479200000003</v>
      </c>
      <c r="I3451" s="147">
        <v>99.658159999999981</v>
      </c>
      <c r="J3451" s="147">
        <v>106.82717359999999</v>
      </c>
      <c r="K3451" s="147">
        <v>113.99685359999998</v>
      </c>
    </row>
    <row r="3452" spans="2:11" x14ac:dyDescent="0.2">
      <c r="B3452" s="21" t="str">
        <f t="shared" si="53"/>
        <v>ChathamWind2055RCP6.0</v>
      </c>
      <c r="C3452" t="s">
        <v>288</v>
      </c>
      <c r="D3452" t="s">
        <v>1</v>
      </c>
      <c r="E3452" s="144" t="s">
        <v>192</v>
      </c>
      <c r="F3452" s="144">
        <v>2055</v>
      </c>
      <c r="G3452" s="147">
        <v>85.751818102447288</v>
      </c>
      <c r="H3452" s="147">
        <v>92.585480399999994</v>
      </c>
      <c r="I3452" s="147">
        <v>99.846319999999992</v>
      </c>
      <c r="J3452" s="147">
        <v>107.0536712</v>
      </c>
      <c r="K3452" s="147">
        <v>114.26274719999998</v>
      </c>
    </row>
    <row r="3453" spans="2:11" x14ac:dyDescent="0.2">
      <c r="B3453" s="21" t="str">
        <f t="shared" si="53"/>
        <v>ChathamWind2060RCP6.0</v>
      </c>
      <c r="C3453" t="s">
        <v>288</v>
      </c>
      <c r="D3453" t="s">
        <v>1</v>
      </c>
      <c r="E3453" s="144" t="s">
        <v>192</v>
      </c>
      <c r="F3453" s="144">
        <v>2060</v>
      </c>
      <c r="G3453" s="147">
        <v>85.860133338070511</v>
      </c>
      <c r="H3453" s="147">
        <v>92.7294816</v>
      </c>
      <c r="I3453" s="147">
        <v>100.03447999999999</v>
      </c>
      <c r="J3453" s="147">
        <v>107.2801688</v>
      </c>
      <c r="K3453" s="147">
        <v>114.52864079999999</v>
      </c>
    </row>
    <row r="3454" spans="2:11" x14ac:dyDescent="0.2">
      <c r="B3454" s="21" t="str">
        <f t="shared" si="53"/>
        <v>ChathamWind2065RCP6.0</v>
      </c>
      <c r="C3454" t="s">
        <v>288</v>
      </c>
      <c r="D3454" t="s">
        <v>1</v>
      </c>
      <c r="E3454" s="144" t="s">
        <v>192</v>
      </c>
      <c r="F3454" s="144">
        <v>2065</v>
      </c>
      <c r="G3454" s="147">
        <v>85.968448573693721</v>
      </c>
      <c r="H3454" s="147">
        <v>92.873482799999991</v>
      </c>
      <c r="I3454" s="147">
        <v>100.22264</v>
      </c>
      <c r="J3454" s="147">
        <v>107.5066664</v>
      </c>
      <c r="K3454" s="147">
        <v>114.79453439999999</v>
      </c>
    </row>
    <row r="3455" spans="2:11" x14ac:dyDescent="0.2">
      <c r="B3455" s="21" t="str">
        <f t="shared" si="53"/>
        <v>ChathamWind2070RCP6.0</v>
      </c>
      <c r="C3455" t="s">
        <v>288</v>
      </c>
      <c r="D3455" t="s">
        <v>1</v>
      </c>
      <c r="E3455" s="144" t="s">
        <v>192</v>
      </c>
      <c r="F3455" s="144">
        <v>2070</v>
      </c>
      <c r="G3455" s="147">
        <v>86.07676380931693</v>
      </c>
      <c r="H3455" s="147">
        <v>93.017483999999996</v>
      </c>
      <c r="I3455" s="147">
        <v>100.41079999999999</v>
      </c>
      <c r="J3455" s="147">
        <v>107.733164</v>
      </c>
      <c r="K3455" s="147">
        <v>115.06042799999999</v>
      </c>
    </row>
    <row r="3456" spans="2:11" x14ac:dyDescent="0.2">
      <c r="B3456" s="21" t="str">
        <f t="shared" si="53"/>
        <v>ChathamWind2075RCP6.0</v>
      </c>
      <c r="C3456" t="s">
        <v>288</v>
      </c>
      <c r="D3456" t="s">
        <v>1</v>
      </c>
      <c r="E3456" s="144" t="s">
        <v>192</v>
      </c>
      <c r="F3456" s="144">
        <v>2075</v>
      </c>
      <c r="G3456" s="147">
        <v>86.351782962266469</v>
      </c>
      <c r="H3456" s="147">
        <v>93.375208499999999</v>
      </c>
      <c r="I3456" s="147">
        <v>100.87139999999999</v>
      </c>
      <c r="J3456" s="147">
        <v>108.278436</v>
      </c>
      <c r="K3456" s="147">
        <v>115.69723199999999</v>
      </c>
    </row>
    <row r="3457" spans="2:11" x14ac:dyDescent="0.2">
      <c r="B3457" s="21" t="str">
        <f t="shared" si="53"/>
        <v>ChathamWind2080RCP6.0</v>
      </c>
      <c r="C3457" t="s">
        <v>288</v>
      </c>
      <c r="D3457" t="s">
        <v>1</v>
      </c>
      <c r="E3457" s="144" t="s">
        <v>192</v>
      </c>
      <c r="F3457" s="144">
        <v>2080</v>
      </c>
      <c r="G3457" s="147">
        <v>86.626802115216009</v>
      </c>
      <c r="H3457" s="147">
        <v>93.732933000000003</v>
      </c>
      <c r="I3457" s="147">
        <v>101.33199999999999</v>
      </c>
      <c r="J3457" s="147">
        <v>108.82370800000001</v>
      </c>
      <c r="K3457" s="147">
        <v>116.33403599999998</v>
      </c>
    </row>
    <row r="3458" spans="2:11" x14ac:dyDescent="0.2">
      <c r="B3458" s="21" t="str">
        <f t="shared" si="53"/>
        <v>ChathamWind2085RCP6.0</v>
      </c>
      <c r="C3458" t="s">
        <v>288</v>
      </c>
      <c r="D3458" t="s">
        <v>1</v>
      </c>
      <c r="E3458" s="144" t="s">
        <v>192</v>
      </c>
      <c r="F3458" s="144">
        <v>2085</v>
      </c>
      <c r="G3458" s="147">
        <v>86.901821268165563</v>
      </c>
      <c r="H3458" s="147">
        <v>94.090657499999992</v>
      </c>
      <c r="I3458" s="147">
        <v>101.79260000000001</v>
      </c>
      <c r="J3458" s="147">
        <v>109.36898000000001</v>
      </c>
      <c r="K3458" s="147">
        <v>116.97083999999998</v>
      </c>
    </row>
    <row r="3459" spans="2:11" x14ac:dyDescent="0.2">
      <c r="B3459" s="21" t="str">
        <f t="shared" si="53"/>
        <v>ChathamWind2090RCP6.0</v>
      </c>
      <c r="C3459" t="s">
        <v>288</v>
      </c>
      <c r="D3459" t="s">
        <v>1</v>
      </c>
      <c r="E3459" s="144" t="s">
        <v>192</v>
      </c>
      <c r="F3459" s="144">
        <v>2090</v>
      </c>
      <c r="G3459" s="147">
        <v>87.566098299136002</v>
      </c>
      <c r="H3459" s="147">
        <v>94.9375</v>
      </c>
      <c r="I3459" s="147">
        <v>102.86733333333333</v>
      </c>
      <c r="J3459" s="147">
        <v>110.63429066666667</v>
      </c>
      <c r="K3459" s="147">
        <v>118.43809599999997</v>
      </c>
    </row>
    <row r="3460" spans="2:11" x14ac:dyDescent="0.2">
      <c r="B3460" s="21" t="str">
        <f t="shared" si="53"/>
        <v>ChathamWind2095RCP6.0</v>
      </c>
      <c r="C3460" t="s">
        <v>288</v>
      </c>
      <c r="D3460" t="s">
        <v>1</v>
      </c>
      <c r="E3460" s="144" t="s">
        <v>192</v>
      </c>
      <c r="F3460" s="144">
        <v>2095</v>
      </c>
      <c r="G3460" s="147">
        <v>87.955356177156901</v>
      </c>
      <c r="H3460" s="147">
        <v>95.426617999999991</v>
      </c>
      <c r="I3460" s="147">
        <v>103.48146666666668</v>
      </c>
      <c r="J3460" s="147">
        <v>111.35432933333333</v>
      </c>
      <c r="K3460" s="147">
        <v>119.26854799999998</v>
      </c>
    </row>
    <row r="3461" spans="2:11" x14ac:dyDescent="0.2">
      <c r="B3461" s="21" t="str">
        <f t="shared" si="53"/>
        <v>ChathamWind2100RCP6.0</v>
      </c>
      <c r="C3461" t="s">
        <v>288</v>
      </c>
      <c r="D3461" t="s">
        <v>1</v>
      </c>
      <c r="E3461" s="144" t="s">
        <v>192</v>
      </c>
      <c r="F3461" s="144">
        <v>2100</v>
      </c>
      <c r="G3461" s="147">
        <v>88.3446140551778</v>
      </c>
      <c r="H3461" s="147">
        <v>95.915735999999995</v>
      </c>
      <c r="I3461" s="147">
        <v>104.0956</v>
      </c>
      <c r="J3461" s="147">
        <v>112.07436799999999</v>
      </c>
      <c r="K3461" s="147">
        <v>120.09899999999998</v>
      </c>
    </row>
    <row r="3462" spans="2:11" x14ac:dyDescent="0.2">
      <c r="B3462" s="21" t="str">
        <f t="shared" si="53"/>
        <v>ChathamWind2023RCP8.5</v>
      </c>
      <c r="C3462" t="s">
        <v>288</v>
      </c>
      <c r="D3462" t="s">
        <v>1</v>
      </c>
      <c r="E3462" s="144" t="s">
        <v>191</v>
      </c>
      <c r="F3462" s="144">
        <v>2023</v>
      </c>
      <c r="G3462" s="147">
        <v>85.002073580867915</v>
      </c>
      <c r="H3462" s="147">
        <v>91.577471999999986</v>
      </c>
      <c r="I3462" s="147">
        <v>98.509600000000006</v>
      </c>
      <c r="J3462" s="147">
        <v>105.43673000000001</v>
      </c>
      <c r="K3462" s="147">
        <v>112.36797599999998</v>
      </c>
    </row>
    <row r="3463" spans="2:11" x14ac:dyDescent="0.2">
      <c r="B3463" s="21" t="str">
        <f t="shared" si="53"/>
        <v>ChathamWind2025RCP8.5</v>
      </c>
      <c r="C3463" t="s">
        <v>288</v>
      </c>
      <c r="D3463" t="s">
        <v>1</v>
      </c>
      <c r="E3463" s="144" t="s">
        <v>191</v>
      </c>
      <c r="F3463" s="144">
        <v>2025</v>
      </c>
      <c r="G3463" s="147">
        <v>85.179778264312233</v>
      </c>
      <c r="H3463" s="147">
        <v>91.81747399999999</v>
      </c>
      <c r="I3463" s="147">
        <v>98.829733333333337</v>
      </c>
      <c r="J3463" s="147">
        <v>105.82471200000001</v>
      </c>
      <c r="K3463" s="147">
        <v>112.82230399999999</v>
      </c>
    </row>
    <row r="3464" spans="2:11" x14ac:dyDescent="0.2">
      <c r="B3464" s="21" t="str">
        <f t="shared" si="53"/>
        <v>ChathamWind2030RCP8.5</v>
      </c>
      <c r="C3464" t="s">
        <v>288</v>
      </c>
      <c r="D3464" t="s">
        <v>1</v>
      </c>
      <c r="E3464" s="144" t="s">
        <v>191</v>
      </c>
      <c r="F3464" s="144">
        <v>2030</v>
      </c>
      <c r="G3464" s="147">
        <v>85.357482947756552</v>
      </c>
      <c r="H3464" s="147">
        <v>92.057475999999994</v>
      </c>
      <c r="I3464" s="147">
        <v>99.149866666666654</v>
      </c>
      <c r="J3464" s="147">
        <v>106.212694</v>
      </c>
      <c r="K3464" s="147">
        <v>113.27663199999998</v>
      </c>
    </row>
    <row r="3465" spans="2:11" x14ac:dyDescent="0.2">
      <c r="B3465" s="21" t="str">
        <f t="shared" si="53"/>
        <v>ChathamWind2035RCP8.5</v>
      </c>
      <c r="C3465" t="s">
        <v>288</v>
      </c>
      <c r="D3465" t="s">
        <v>1</v>
      </c>
      <c r="E3465" s="144" t="s">
        <v>191</v>
      </c>
      <c r="F3465" s="144">
        <v>2035</v>
      </c>
      <c r="G3465" s="147">
        <v>85.53518763120087</v>
      </c>
      <c r="H3465" s="147">
        <v>92.297477999999998</v>
      </c>
      <c r="I3465" s="147">
        <v>99.469999999999985</v>
      </c>
      <c r="J3465" s="147">
        <v>106.60067599999999</v>
      </c>
      <c r="K3465" s="147">
        <v>113.73095999999998</v>
      </c>
    </row>
    <row r="3466" spans="2:11" x14ac:dyDescent="0.2">
      <c r="B3466" s="21" t="str">
        <f t="shared" si="53"/>
        <v>ChathamWind2040RCP8.5</v>
      </c>
      <c r="C3466" t="s">
        <v>288</v>
      </c>
      <c r="D3466" t="s">
        <v>1</v>
      </c>
      <c r="E3466" s="144" t="s">
        <v>191</v>
      </c>
      <c r="F3466" s="144">
        <v>2040</v>
      </c>
      <c r="G3466" s="147">
        <v>85.715713023906218</v>
      </c>
      <c r="H3466" s="147">
        <v>92.537480000000002</v>
      </c>
      <c r="I3466" s="147">
        <v>99.783599999999993</v>
      </c>
      <c r="J3466" s="147">
        <v>106.978172</v>
      </c>
      <c r="K3466" s="147">
        <v>114.17411599999998</v>
      </c>
    </row>
    <row r="3467" spans="2:11" x14ac:dyDescent="0.2">
      <c r="B3467" s="21" t="str">
        <f t="shared" si="53"/>
        <v>ChathamWind2045RCP8.5</v>
      </c>
      <c r="C3467" t="s">
        <v>288</v>
      </c>
      <c r="D3467" t="s">
        <v>1</v>
      </c>
      <c r="E3467" s="144" t="s">
        <v>191</v>
      </c>
      <c r="F3467" s="144">
        <v>2045</v>
      </c>
      <c r="G3467" s="147">
        <v>85.896238416611581</v>
      </c>
      <c r="H3467" s="147">
        <v>92.777481999999992</v>
      </c>
      <c r="I3467" s="147">
        <v>100.09719999999999</v>
      </c>
      <c r="J3467" s="147">
        <v>107.35566799999999</v>
      </c>
      <c r="K3467" s="147">
        <v>114.61727199999999</v>
      </c>
    </row>
    <row r="3468" spans="2:11" x14ac:dyDescent="0.2">
      <c r="B3468" s="21" t="str">
        <f t="shared" ref="B3468:B3531" si="54">C3468&amp;D3468&amp;F3468&amp;E3468</f>
        <v>ChathamWind2050RCP8.5</v>
      </c>
      <c r="C3468" t="s">
        <v>288</v>
      </c>
      <c r="D3468" t="s">
        <v>1</v>
      </c>
      <c r="E3468" s="144" t="s">
        <v>191</v>
      </c>
      <c r="F3468" s="144">
        <v>2050</v>
      </c>
      <c r="G3468" s="147">
        <v>86.443456013249659</v>
      </c>
      <c r="H3468" s="147">
        <v>93.494450000000001</v>
      </c>
      <c r="I3468" s="147">
        <v>101.02493333333334</v>
      </c>
      <c r="J3468" s="147">
        <v>108.46019333333334</v>
      </c>
      <c r="K3468" s="147">
        <v>115.90949999999998</v>
      </c>
    </row>
    <row r="3469" spans="2:11" x14ac:dyDescent="0.2">
      <c r="B3469" s="21" t="str">
        <f t="shared" si="54"/>
        <v>ChathamWind2055RCP8.5</v>
      </c>
      <c r="C3469" t="s">
        <v>288</v>
      </c>
      <c r="D3469" t="s">
        <v>1</v>
      </c>
      <c r="E3469" s="144" t="s">
        <v>191</v>
      </c>
      <c r="F3469" s="144">
        <v>2055</v>
      </c>
      <c r="G3469" s="147">
        <v>86.810148217182373</v>
      </c>
      <c r="H3469" s="147">
        <v>93.971415999999991</v>
      </c>
      <c r="I3469" s="147">
        <v>101.63906666666666</v>
      </c>
      <c r="J3469" s="147">
        <v>109.18722266666667</v>
      </c>
      <c r="K3469" s="147">
        <v>116.75857199999999</v>
      </c>
    </row>
    <row r="3470" spans="2:11" x14ac:dyDescent="0.2">
      <c r="B3470" s="21" t="str">
        <f t="shared" si="54"/>
        <v>ChathamWind2060RCP8.5</v>
      </c>
      <c r="C3470" t="s">
        <v>288</v>
      </c>
      <c r="D3470" t="s">
        <v>1</v>
      </c>
      <c r="E3470" s="144" t="s">
        <v>191</v>
      </c>
      <c r="F3470" s="144">
        <v>2060</v>
      </c>
      <c r="G3470" s="147">
        <v>87.566098299136002</v>
      </c>
      <c r="H3470" s="147">
        <v>94.9375</v>
      </c>
      <c r="I3470" s="147">
        <v>102.86733333333333</v>
      </c>
      <c r="J3470" s="147">
        <v>110.63429066666667</v>
      </c>
      <c r="K3470" s="147">
        <v>118.43809599999997</v>
      </c>
    </row>
    <row r="3471" spans="2:11" x14ac:dyDescent="0.2">
      <c r="B3471" s="21" t="str">
        <f t="shared" si="54"/>
        <v>ChathamWind2065RCP8.5</v>
      </c>
      <c r="C3471" t="s">
        <v>288</v>
      </c>
      <c r="D3471" t="s">
        <v>1</v>
      </c>
      <c r="E3471" s="144" t="s">
        <v>191</v>
      </c>
      <c r="F3471" s="144">
        <v>2065</v>
      </c>
      <c r="G3471" s="147">
        <v>87.955356177156901</v>
      </c>
      <c r="H3471" s="147">
        <v>95.426617999999991</v>
      </c>
      <c r="I3471" s="147">
        <v>103.48146666666668</v>
      </c>
      <c r="J3471" s="147">
        <v>111.35432933333333</v>
      </c>
      <c r="K3471" s="147">
        <v>119.26854799999998</v>
      </c>
    </row>
    <row r="3472" spans="2:11" x14ac:dyDescent="0.2">
      <c r="B3472" s="21" t="str">
        <f t="shared" si="54"/>
        <v>ChathamWind2070RCP8.5</v>
      </c>
      <c r="C3472" t="s">
        <v>288</v>
      </c>
      <c r="D3472" t="s">
        <v>1</v>
      </c>
      <c r="E3472" s="144" t="s">
        <v>191</v>
      </c>
      <c r="F3472" s="144">
        <v>2070</v>
      </c>
      <c r="G3472" s="147">
        <v>88.525139447883149</v>
      </c>
      <c r="H3472" s="147">
        <v>96.140547999999995</v>
      </c>
      <c r="I3472" s="147">
        <v>104.37326666666667</v>
      </c>
      <c r="J3472" s="147">
        <v>112.399434</v>
      </c>
      <c r="K3472" s="147">
        <v>120.46767599999998</v>
      </c>
    </row>
    <row r="3473" spans="2:11" x14ac:dyDescent="0.2">
      <c r="B3473" s="21" t="str">
        <f t="shared" si="54"/>
        <v>ChathamWind2075RCP8.5</v>
      </c>
      <c r="C3473" t="s">
        <v>288</v>
      </c>
      <c r="D3473" t="s">
        <v>1</v>
      </c>
      <c r="E3473" s="144" t="s">
        <v>191</v>
      </c>
      <c r="F3473" s="144">
        <v>2075</v>
      </c>
      <c r="G3473" s="147">
        <v>88.705664840588483</v>
      </c>
      <c r="H3473" s="147">
        <v>96.36536000000001</v>
      </c>
      <c r="I3473" s="147">
        <v>104.65093333333334</v>
      </c>
      <c r="J3473" s="147">
        <v>112.72449999999999</v>
      </c>
      <c r="K3473" s="147">
        <v>120.83635199999998</v>
      </c>
    </row>
    <row r="3474" spans="2:11" x14ac:dyDescent="0.2">
      <c r="B3474" s="21" t="str">
        <f t="shared" si="54"/>
        <v>ChathamWind2080RCP8.5</v>
      </c>
      <c r="C3474" t="s">
        <v>288</v>
      </c>
      <c r="D3474" t="s">
        <v>1</v>
      </c>
      <c r="E3474" s="144" t="s">
        <v>191</v>
      </c>
      <c r="F3474" s="144">
        <v>2080</v>
      </c>
      <c r="G3474" s="147">
        <v>88.886190233293831</v>
      </c>
      <c r="H3474" s="147">
        <v>96.59017200000001</v>
      </c>
      <c r="I3474" s="147">
        <v>104.9286</v>
      </c>
      <c r="J3474" s="147">
        <v>113.049566</v>
      </c>
      <c r="K3474" s="147">
        <v>121.20502799999998</v>
      </c>
    </row>
    <row r="3475" spans="2:11" x14ac:dyDescent="0.2">
      <c r="B3475" s="21" t="str">
        <f t="shared" si="54"/>
        <v>ChathamWind2085RCP8.5</v>
      </c>
      <c r="C3475" t="s">
        <v>288</v>
      </c>
      <c r="D3475" t="s">
        <v>1</v>
      </c>
      <c r="E3475" s="144" t="s">
        <v>191</v>
      </c>
      <c r="F3475" s="144">
        <v>2085</v>
      </c>
      <c r="G3475" s="147">
        <v>89.385455772494552</v>
      </c>
      <c r="H3475" s="147">
        <v>97.219037999999998</v>
      </c>
      <c r="I3475" s="147">
        <v>105.72239999999999</v>
      </c>
      <c r="J3475" s="147">
        <v>113.98282</v>
      </c>
      <c r="K3475" s="147">
        <v>122.28312599999998</v>
      </c>
    </row>
    <row r="3476" spans="2:11" x14ac:dyDescent="0.2">
      <c r="B3476" s="21" t="str">
        <f t="shared" si="54"/>
        <v>ChathamWind2090RCP8.5</v>
      </c>
      <c r="C3476" t="s">
        <v>288</v>
      </c>
      <c r="D3476" t="s">
        <v>1</v>
      </c>
      <c r="E3476" s="144" t="s">
        <v>191</v>
      </c>
      <c r="F3476" s="144">
        <v>2090</v>
      </c>
      <c r="G3476" s="147">
        <v>89.884721311695273</v>
      </c>
      <c r="H3476" s="147">
        <v>97.847903999999986</v>
      </c>
      <c r="I3476" s="147">
        <v>106.5162</v>
      </c>
      <c r="J3476" s="147">
        <v>114.91607400000001</v>
      </c>
      <c r="K3476" s="147">
        <v>123.36122399999999</v>
      </c>
    </row>
    <row r="3477" spans="2:11" x14ac:dyDescent="0.2">
      <c r="B3477" s="21" t="str">
        <f t="shared" si="54"/>
        <v>ChathamWind2095RCP8.5</v>
      </c>
      <c r="C3477" t="s">
        <v>288</v>
      </c>
      <c r="D3477" t="s">
        <v>1</v>
      </c>
      <c r="E3477" s="144" t="s">
        <v>191</v>
      </c>
      <c r="F3477" s="144">
        <v>2095</v>
      </c>
      <c r="G3477" s="147">
        <v>89.884721311695273</v>
      </c>
      <c r="H3477" s="147">
        <v>97.847903999999986</v>
      </c>
      <c r="I3477" s="147">
        <v>106.5162</v>
      </c>
      <c r="J3477" s="147">
        <v>114.91607400000001</v>
      </c>
      <c r="K3477" s="147">
        <v>123.36122399999999</v>
      </c>
    </row>
    <row r="3478" spans="2:11" x14ac:dyDescent="0.2">
      <c r="B3478" s="21" t="str">
        <f t="shared" si="54"/>
        <v>ChathamWind2100RCP8.5</v>
      </c>
      <c r="C3478" t="s">
        <v>288</v>
      </c>
      <c r="D3478" t="s">
        <v>1</v>
      </c>
      <c r="E3478" s="144" t="s">
        <v>191</v>
      </c>
      <c r="F3478" s="144">
        <v>2100</v>
      </c>
      <c r="G3478" s="147">
        <v>89.884721311695273</v>
      </c>
      <c r="H3478" s="147">
        <v>97.847903999999986</v>
      </c>
      <c r="I3478" s="147">
        <v>106.5162</v>
      </c>
      <c r="J3478" s="147">
        <v>114.91607400000001</v>
      </c>
      <c r="K3478" s="147">
        <v>123.36122399999999</v>
      </c>
    </row>
    <row r="3479" spans="2:11" x14ac:dyDescent="0.2">
      <c r="B3479" s="21" t="str">
        <f t="shared" si="54"/>
        <v>ChesleyIce Accretion2023RCP4.5</v>
      </c>
      <c r="C3479" t="s">
        <v>289</v>
      </c>
      <c r="D3479" t="s">
        <v>486</v>
      </c>
      <c r="E3479" s="144" t="s">
        <v>193</v>
      </c>
      <c r="F3479" s="144">
        <v>2023</v>
      </c>
      <c r="G3479" s="147">
        <v>14.598155664758835</v>
      </c>
      <c r="H3479" s="147">
        <v>17.49972</v>
      </c>
      <c r="I3479" s="147">
        <v>21.188999999999997</v>
      </c>
      <c r="J3479" s="147">
        <v>23.991029999999995</v>
      </c>
      <c r="K3479" s="147">
        <v>26.803979999999999</v>
      </c>
    </row>
    <row r="3480" spans="2:11" x14ac:dyDescent="0.2">
      <c r="B3480" s="21" t="str">
        <f t="shared" si="54"/>
        <v>ChesleyIce Accretion2025RCP4.5</v>
      </c>
      <c r="C3480" t="s">
        <v>289</v>
      </c>
      <c r="D3480" t="s">
        <v>486</v>
      </c>
      <c r="E3480" s="144" t="s">
        <v>193</v>
      </c>
      <c r="F3480" s="144">
        <v>2025</v>
      </c>
      <c r="G3480" s="147">
        <v>14.603026587569898</v>
      </c>
      <c r="H3480" s="147">
        <v>17.520054999999999</v>
      </c>
      <c r="I3480" s="147">
        <v>21.220499999999998</v>
      </c>
      <c r="J3480" s="147">
        <v>24.034534999999995</v>
      </c>
      <c r="K3480" s="147">
        <v>26.86131</v>
      </c>
    </row>
    <row r="3481" spans="2:11" x14ac:dyDescent="0.2">
      <c r="B3481" s="21" t="str">
        <f t="shared" si="54"/>
        <v>ChesleyIce Accretion2030RCP4.5</v>
      </c>
      <c r="C3481" t="s">
        <v>289</v>
      </c>
      <c r="D3481" t="s">
        <v>486</v>
      </c>
      <c r="E3481" s="144" t="s">
        <v>193</v>
      </c>
      <c r="F3481" s="144">
        <v>2030</v>
      </c>
      <c r="G3481" s="147">
        <v>14.607897510380962</v>
      </c>
      <c r="H3481" s="147">
        <v>17.540389999999999</v>
      </c>
      <c r="I3481" s="147">
        <v>21.251999999999999</v>
      </c>
      <c r="J3481" s="147">
        <v>24.078039999999994</v>
      </c>
      <c r="K3481" s="147">
        <v>26.91864</v>
      </c>
    </row>
    <row r="3482" spans="2:11" x14ac:dyDescent="0.2">
      <c r="B3482" s="21" t="str">
        <f t="shared" si="54"/>
        <v>ChesleyIce Accretion2035RCP4.5</v>
      </c>
      <c r="C3482" t="s">
        <v>289</v>
      </c>
      <c r="D3482" t="s">
        <v>486</v>
      </c>
      <c r="E3482" s="144" t="s">
        <v>193</v>
      </c>
      <c r="F3482" s="144">
        <v>2035</v>
      </c>
      <c r="G3482" s="147">
        <v>14.612768433192027</v>
      </c>
      <c r="H3482" s="147">
        <v>17.560724999999998</v>
      </c>
      <c r="I3482" s="147">
        <v>21.283499999999997</v>
      </c>
      <c r="J3482" s="147">
        <v>24.121544999999998</v>
      </c>
      <c r="K3482" s="147">
        <v>26.97597</v>
      </c>
    </row>
    <row r="3483" spans="2:11" x14ac:dyDescent="0.2">
      <c r="B3483" s="21" t="str">
        <f t="shared" si="54"/>
        <v>ChesleyIce Accretion2040RCP4.5</v>
      </c>
      <c r="C3483" t="s">
        <v>289</v>
      </c>
      <c r="D3483" t="s">
        <v>486</v>
      </c>
      <c r="E3483" s="144" t="s">
        <v>193</v>
      </c>
      <c r="F3483" s="144">
        <v>2040</v>
      </c>
      <c r="G3483" s="147">
        <v>14.617639356003091</v>
      </c>
      <c r="H3483" s="147">
        <v>17.581060000000001</v>
      </c>
      <c r="I3483" s="147">
        <v>21.314999999999998</v>
      </c>
      <c r="J3483" s="147">
        <v>24.165049999999997</v>
      </c>
      <c r="K3483" s="147">
        <v>27.033300000000001</v>
      </c>
    </row>
    <row r="3484" spans="2:11" x14ac:dyDescent="0.2">
      <c r="B3484" s="21" t="str">
        <f t="shared" si="54"/>
        <v>ChesleyIce Accretion2045RCP4.5</v>
      </c>
      <c r="C3484" t="s">
        <v>289</v>
      </c>
      <c r="D3484" t="s">
        <v>486</v>
      </c>
      <c r="E3484" s="144" t="s">
        <v>193</v>
      </c>
      <c r="F3484" s="144">
        <v>2045</v>
      </c>
      <c r="G3484" s="147">
        <v>14.622510278814154</v>
      </c>
      <c r="H3484" s="147">
        <v>17.601395</v>
      </c>
      <c r="I3484" s="147">
        <v>21.346499999999999</v>
      </c>
      <c r="J3484" s="147">
        <v>24.208554999999997</v>
      </c>
      <c r="K3484" s="147">
        <v>27.090630000000001</v>
      </c>
    </row>
    <row r="3485" spans="2:11" x14ac:dyDescent="0.2">
      <c r="B3485" s="21" t="str">
        <f t="shared" si="54"/>
        <v>ChesleyIce Accretion2050RCP4.5</v>
      </c>
      <c r="C3485" t="s">
        <v>289</v>
      </c>
      <c r="D3485" t="s">
        <v>486</v>
      </c>
      <c r="E3485" s="144" t="s">
        <v>193</v>
      </c>
      <c r="F3485" s="144">
        <v>2050</v>
      </c>
      <c r="G3485" s="147">
        <v>14.62153609425194</v>
      </c>
      <c r="H3485" s="147">
        <v>17.632187999999999</v>
      </c>
      <c r="I3485" s="147">
        <v>21.415800000000001</v>
      </c>
      <c r="J3485" s="147">
        <v>24.309011999999996</v>
      </c>
      <c r="K3485" s="147">
        <v>27.222048000000001</v>
      </c>
    </row>
    <row r="3486" spans="2:11" x14ac:dyDescent="0.2">
      <c r="B3486" s="21" t="str">
        <f t="shared" si="54"/>
        <v>ChesleyIce Accretion2055RCP4.5</v>
      </c>
      <c r="C3486" t="s">
        <v>289</v>
      </c>
      <c r="D3486" t="s">
        <v>486</v>
      </c>
      <c r="E3486" s="144" t="s">
        <v>193</v>
      </c>
      <c r="F3486" s="144">
        <v>2055</v>
      </c>
      <c r="G3486" s="147">
        <v>14.615690986878665</v>
      </c>
      <c r="H3486" s="147">
        <v>17.642645999999999</v>
      </c>
      <c r="I3486" s="147">
        <v>21.453599999999998</v>
      </c>
      <c r="J3486" s="147">
        <v>24.365963999999998</v>
      </c>
      <c r="K3486" s="147">
        <v>27.296136000000001</v>
      </c>
    </row>
    <row r="3487" spans="2:11" x14ac:dyDescent="0.2">
      <c r="B3487" s="21" t="str">
        <f t="shared" si="54"/>
        <v>ChesleyIce Accretion2060RCP4.5</v>
      </c>
      <c r="C3487" t="s">
        <v>289</v>
      </c>
      <c r="D3487" t="s">
        <v>486</v>
      </c>
      <c r="E3487" s="144" t="s">
        <v>193</v>
      </c>
      <c r="F3487" s="144">
        <v>2060</v>
      </c>
      <c r="G3487" s="147">
        <v>14.609845879505388</v>
      </c>
      <c r="H3487" s="147">
        <v>17.653103999999999</v>
      </c>
      <c r="I3487" s="147">
        <v>21.491399999999999</v>
      </c>
      <c r="J3487" s="147">
        <v>24.422915999999997</v>
      </c>
      <c r="K3487" s="147">
        <v>27.370224000000004</v>
      </c>
    </row>
    <row r="3488" spans="2:11" x14ac:dyDescent="0.2">
      <c r="B3488" s="21" t="str">
        <f t="shared" si="54"/>
        <v>ChesleyIce Accretion2065RCP4.5</v>
      </c>
      <c r="C3488" t="s">
        <v>289</v>
      </c>
      <c r="D3488" t="s">
        <v>486</v>
      </c>
      <c r="E3488" s="144" t="s">
        <v>193</v>
      </c>
      <c r="F3488" s="144">
        <v>2065</v>
      </c>
      <c r="G3488" s="147">
        <v>14.604000772132112</v>
      </c>
      <c r="H3488" s="147">
        <v>17.663561999999999</v>
      </c>
      <c r="I3488" s="147">
        <v>21.529199999999996</v>
      </c>
      <c r="J3488" s="147">
        <v>24.479868</v>
      </c>
      <c r="K3488" s="147">
        <v>27.444312000000004</v>
      </c>
    </row>
    <row r="3489" spans="2:11" x14ac:dyDescent="0.2">
      <c r="B3489" s="21" t="str">
        <f t="shared" si="54"/>
        <v>ChesleyIce Accretion2070RCP4.5</v>
      </c>
      <c r="C3489" t="s">
        <v>289</v>
      </c>
      <c r="D3489" t="s">
        <v>486</v>
      </c>
      <c r="E3489" s="144" t="s">
        <v>193</v>
      </c>
      <c r="F3489" s="144">
        <v>2070</v>
      </c>
      <c r="G3489" s="147">
        <v>14.598155664758835</v>
      </c>
      <c r="H3489" s="147">
        <v>17.674019999999999</v>
      </c>
      <c r="I3489" s="147">
        <v>21.566999999999997</v>
      </c>
      <c r="J3489" s="147">
        <v>24.536819999999999</v>
      </c>
      <c r="K3489" s="147">
        <v>27.518400000000003</v>
      </c>
    </row>
    <row r="3490" spans="2:11" x14ac:dyDescent="0.2">
      <c r="B3490" s="21" t="str">
        <f t="shared" si="54"/>
        <v>ChesleyIce Accretion2075RCP4.5</v>
      </c>
      <c r="C3490" t="s">
        <v>289</v>
      </c>
      <c r="D3490" t="s">
        <v>486</v>
      </c>
      <c r="E3490" s="144" t="s">
        <v>193</v>
      </c>
      <c r="F3490" s="144">
        <v>2075</v>
      </c>
      <c r="G3490" s="147">
        <v>14.534833668215002</v>
      </c>
      <c r="H3490" s="147">
        <v>17.621729999999999</v>
      </c>
      <c r="I3490" s="147">
        <v>21.531999999999996</v>
      </c>
      <c r="J3490" s="147">
        <v>24.509134999999997</v>
      </c>
      <c r="K3490" s="147">
        <v>27.500760000000003</v>
      </c>
    </row>
    <row r="3491" spans="2:11" x14ac:dyDescent="0.2">
      <c r="B3491" s="21" t="str">
        <f t="shared" si="54"/>
        <v>ChesleyIce Accretion2080RCP4.5</v>
      </c>
      <c r="C3491" t="s">
        <v>289</v>
      </c>
      <c r="D3491" t="s">
        <v>486</v>
      </c>
      <c r="E3491" s="144" t="s">
        <v>193</v>
      </c>
      <c r="F3491" s="144">
        <v>2080</v>
      </c>
      <c r="G3491" s="147">
        <v>14.47151167167117</v>
      </c>
      <c r="H3491" s="147">
        <v>17.56944</v>
      </c>
      <c r="I3491" s="147">
        <v>21.496999999999996</v>
      </c>
      <c r="J3491" s="147">
        <v>24.481449999999999</v>
      </c>
      <c r="K3491" s="147">
        <v>27.483120000000003</v>
      </c>
    </row>
    <row r="3492" spans="2:11" x14ac:dyDescent="0.2">
      <c r="B3492" s="21" t="str">
        <f t="shared" si="54"/>
        <v>ChesleyIce Accretion2085RCP4.5</v>
      </c>
      <c r="C3492" t="s">
        <v>289</v>
      </c>
      <c r="D3492" t="s">
        <v>486</v>
      </c>
      <c r="E3492" s="144" t="s">
        <v>193</v>
      </c>
      <c r="F3492" s="144">
        <v>2085</v>
      </c>
      <c r="G3492" s="147">
        <v>14.408189675127339</v>
      </c>
      <c r="H3492" s="147">
        <v>17.517150000000001</v>
      </c>
      <c r="I3492" s="147">
        <v>21.461999999999996</v>
      </c>
      <c r="J3492" s="147">
        <v>24.453764999999997</v>
      </c>
      <c r="K3492" s="147">
        <v>27.465480000000003</v>
      </c>
    </row>
    <row r="3493" spans="2:11" x14ac:dyDescent="0.2">
      <c r="B3493" s="21" t="str">
        <f t="shared" si="54"/>
        <v>ChesleyIce Accretion2090RCP4.5</v>
      </c>
      <c r="C3493" t="s">
        <v>289</v>
      </c>
      <c r="D3493" t="s">
        <v>486</v>
      </c>
      <c r="E3493" s="144" t="s">
        <v>193</v>
      </c>
      <c r="F3493" s="144">
        <v>2090</v>
      </c>
      <c r="G3493" s="147">
        <v>14.344867678583507</v>
      </c>
      <c r="H3493" s="147">
        <v>17.464859999999998</v>
      </c>
      <c r="I3493" s="147">
        <v>21.427</v>
      </c>
      <c r="J3493" s="147">
        <v>24.426079999999995</v>
      </c>
      <c r="K3493" s="147">
        <v>27.447840000000003</v>
      </c>
    </row>
    <row r="3494" spans="2:11" x14ac:dyDescent="0.2">
      <c r="B3494" s="21" t="str">
        <f t="shared" si="54"/>
        <v>ChesleyIce Accretion2095RCP4.5</v>
      </c>
      <c r="C3494" t="s">
        <v>289</v>
      </c>
      <c r="D3494" t="s">
        <v>486</v>
      </c>
      <c r="E3494" s="144" t="s">
        <v>193</v>
      </c>
      <c r="F3494" s="144">
        <v>2095</v>
      </c>
      <c r="G3494" s="147">
        <v>14.281545682039674</v>
      </c>
      <c r="H3494" s="147">
        <v>17.412569999999999</v>
      </c>
      <c r="I3494" s="147">
        <v>21.391999999999999</v>
      </c>
      <c r="J3494" s="147">
        <v>24.398394999999997</v>
      </c>
      <c r="K3494" s="147">
        <v>27.430200000000003</v>
      </c>
    </row>
    <row r="3495" spans="2:11" x14ac:dyDescent="0.2">
      <c r="B3495" s="21" t="str">
        <f t="shared" si="54"/>
        <v>ChesleyIce Accretion2100RCP4.5</v>
      </c>
      <c r="C3495" t="s">
        <v>289</v>
      </c>
      <c r="D3495" t="s">
        <v>486</v>
      </c>
      <c r="E3495" s="144" t="s">
        <v>193</v>
      </c>
      <c r="F3495" s="144">
        <v>2100</v>
      </c>
      <c r="G3495" s="147">
        <v>14.218223685495841</v>
      </c>
      <c r="H3495" s="147">
        <v>17.360279999999999</v>
      </c>
      <c r="I3495" s="147">
        <v>21.356999999999999</v>
      </c>
      <c r="J3495" s="147">
        <v>24.370709999999995</v>
      </c>
      <c r="K3495" s="147">
        <v>27.412560000000003</v>
      </c>
    </row>
    <row r="3496" spans="2:11" x14ac:dyDescent="0.2">
      <c r="B3496" s="21" t="str">
        <f t="shared" si="54"/>
        <v>ChesleyIce Accretion2023RCP6.0</v>
      </c>
      <c r="C3496" t="s">
        <v>289</v>
      </c>
      <c r="D3496" t="s">
        <v>486</v>
      </c>
      <c r="E3496" s="144" t="s">
        <v>192</v>
      </c>
      <c r="F3496" s="144">
        <v>2023</v>
      </c>
      <c r="G3496" s="147">
        <v>14.598155664758835</v>
      </c>
      <c r="H3496" s="147">
        <v>17.49972</v>
      </c>
      <c r="I3496" s="147">
        <v>21.188999999999997</v>
      </c>
      <c r="J3496" s="147">
        <v>23.991029999999995</v>
      </c>
      <c r="K3496" s="147">
        <v>26.803979999999999</v>
      </c>
    </row>
    <row r="3497" spans="2:11" x14ac:dyDescent="0.2">
      <c r="B3497" s="21" t="str">
        <f t="shared" si="54"/>
        <v>ChesleyIce Accretion2025RCP6.0</v>
      </c>
      <c r="C3497" t="s">
        <v>289</v>
      </c>
      <c r="D3497" t="s">
        <v>486</v>
      </c>
      <c r="E3497" s="144" t="s">
        <v>192</v>
      </c>
      <c r="F3497" s="144">
        <v>2025</v>
      </c>
      <c r="G3497" s="147">
        <v>14.603026587569898</v>
      </c>
      <c r="H3497" s="147">
        <v>17.520054999999999</v>
      </c>
      <c r="I3497" s="147">
        <v>21.220499999999998</v>
      </c>
      <c r="J3497" s="147">
        <v>24.034534999999995</v>
      </c>
      <c r="K3497" s="147">
        <v>26.86131</v>
      </c>
    </row>
    <row r="3498" spans="2:11" x14ac:dyDescent="0.2">
      <c r="B3498" s="21" t="str">
        <f t="shared" si="54"/>
        <v>ChesleyIce Accretion2030RCP6.0</v>
      </c>
      <c r="C3498" t="s">
        <v>289</v>
      </c>
      <c r="D3498" t="s">
        <v>486</v>
      </c>
      <c r="E3498" s="144" t="s">
        <v>192</v>
      </c>
      <c r="F3498" s="144">
        <v>2030</v>
      </c>
      <c r="G3498" s="147">
        <v>14.607897510380962</v>
      </c>
      <c r="H3498" s="147">
        <v>17.540389999999999</v>
      </c>
      <c r="I3498" s="147">
        <v>21.251999999999999</v>
      </c>
      <c r="J3498" s="147">
        <v>24.078039999999994</v>
      </c>
      <c r="K3498" s="147">
        <v>26.91864</v>
      </c>
    </row>
    <row r="3499" spans="2:11" x14ac:dyDescent="0.2">
      <c r="B3499" s="21" t="str">
        <f t="shared" si="54"/>
        <v>ChesleyIce Accretion2035RCP6.0</v>
      </c>
      <c r="C3499" t="s">
        <v>289</v>
      </c>
      <c r="D3499" t="s">
        <v>486</v>
      </c>
      <c r="E3499" s="144" t="s">
        <v>192</v>
      </c>
      <c r="F3499" s="144">
        <v>2035</v>
      </c>
      <c r="G3499" s="147">
        <v>14.612768433192027</v>
      </c>
      <c r="H3499" s="147">
        <v>17.560724999999998</v>
      </c>
      <c r="I3499" s="147">
        <v>21.283499999999997</v>
      </c>
      <c r="J3499" s="147">
        <v>24.121544999999998</v>
      </c>
      <c r="K3499" s="147">
        <v>26.97597</v>
      </c>
    </row>
    <row r="3500" spans="2:11" x14ac:dyDescent="0.2">
      <c r="B3500" s="21" t="str">
        <f t="shared" si="54"/>
        <v>ChesleyIce Accretion2040RCP6.0</v>
      </c>
      <c r="C3500" t="s">
        <v>289</v>
      </c>
      <c r="D3500" t="s">
        <v>486</v>
      </c>
      <c r="E3500" s="144" t="s">
        <v>192</v>
      </c>
      <c r="F3500" s="144">
        <v>2040</v>
      </c>
      <c r="G3500" s="147">
        <v>14.617639356003091</v>
      </c>
      <c r="H3500" s="147">
        <v>17.581060000000001</v>
      </c>
      <c r="I3500" s="147">
        <v>21.314999999999998</v>
      </c>
      <c r="J3500" s="147">
        <v>24.165049999999997</v>
      </c>
      <c r="K3500" s="147">
        <v>27.033300000000001</v>
      </c>
    </row>
    <row r="3501" spans="2:11" x14ac:dyDescent="0.2">
      <c r="B3501" s="21" t="str">
        <f t="shared" si="54"/>
        <v>ChesleyIce Accretion2045RCP6.0</v>
      </c>
      <c r="C3501" t="s">
        <v>289</v>
      </c>
      <c r="D3501" t="s">
        <v>486</v>
      </c>
      <c r="E3501" s="144" t="s">
        <v>192</v>
      </c>
      <c r="F3501" s="144">
        <v>2045</v>
      </c>
      <c r="G3501" s="147">
        <v>14.622510278814154</v>
      </c>
      <c r="H3501" s="147">
        <v>17.601395</v>
      </c>
      <c r="I3501" s="147">
        <v>21.346499999999999</v>
      </c>
      <c r="J3501" s="147">
        <v>24.208554999999997</v>
      </c>
      <c r="K3501" s="147">
        <v>27.090630000000001</v>
      </c>
    </row>
    <row r="3502" spans="2:11" x14ac:dyDescent="0.2">
      <c r="B3502" s="21" t="str">
        <f t="shared" si="54"/>
        <v>ChesleyIce Accretion2050RCP6.0</v>
      </c>
      <c r="C3502" t="s">
        <v>289</v>
      </c>
      <c r="D3502" t="s">
        <v>486</v>
      </c>
      <c r="E3502" s="144" t="s">
        <v>192</v>
      </c>
      <c r="F3502" s="144">
        <v>2050</v>
      </c>
      <c r="G3502" s="147">
        <v>14.62153609425194</v>
      </c>
      <c r="H3502" s="147">
        <v>17.632187999999999</v>
      </c>
      <c r="I3502" s="147">
        <v>21.415800000000001</v>
      </c>
      <c r="J3502" s="147">
        <v>24.309011999999996</v>
      </c>
      <c r="K3502" s="147">
        <v>27.222048000000001</v>
      </c>
    </row>
    <row r="3503" spans="2:11" x14ac:dyDescent="0.2">
      <c r="B3503" s="21" t="str">
        <f t="shared" si="54"/>
        <v>ChesleyIce Accretion2055RCP6.0</v>
      </c>
      <c r="C3503" t="s">
        <v>289</v>
      </c>
      <c r="D3503" t="s">
        <v>486</v>
      </c>
      <c r="E3503" s="144" t="s">
        <v>192</v>
      </c>
      <c r="F3503" s="144">
        <v>2055</v>
      </c>
      <c r="G3503" s="147">
        <v>14.615690986878665</v>
      </c>
      <c r="H3503" s="147">
        <v>17.642645999999999</v>
      </c>
      <c r="I3503" s="147">
        <v>21.453599999999998</v>
      </c>
      <c r="J3503" s="147">
        <v>24.365963999999998</v>
      </c>
      <c r="K3503" s="147">
        <v>27.296136000000001</v>
      </c>
    </row>
    <row r="3504" spans="2:11" x14ac:dyDescent="0.2">
      <c r="B3504" s="21" t="str">
        <f t="shared" si="54"/>
        <v>ChesleyIce Accretion2060RCP6.0</v>
      </c>
      <c r="C3504" t="s">
        <v>289</v>
      </c>
      <c r="D3504" t="s">
        <v>486</v>
      </c>
      <c r="E3504" s="144" t="s">
        <v>192</v>
      </c>
      <c r="F3504" s="144">
        <v>2060</v>
      </c>
      <c r="G3504" s="147">
        <v>14.609845879505388</v>
      </c>
      <c r="H3504" s="147">
        <v>17.653103999999999</v>
      </c>
      <c r="I3504" s="147">
        <v>21.491399999999999</v>
      </c>
      <c r="J3504" s="147">
        <v>24.422915999999997</v>
      </c>
      <c r="K3504" s="147">
        <v>27.370224000000004</v>
      </c>
    </row>
    <row r="3505" spans="2:11" x14ac:dyDescent="0.2">
      <c r="B3505" s="21" t="str">
        <f t="shared" si="54"/>
        <v>ChesleyIce Accretion2065RCP6.0</v>
      </c>
      <c r="C3505" t="s">
        <v>289</v>
      </c>
      <c r="D3505" t="s">
        <v>486</v>
      </c>
      <c r="E3505" s="144" t="s">
        <v>192</v>
      </c>
      <c r="F3505" s="144">
        <v>2065</v>
      </c>
      <c r="G3505" s="147">
        <v>14.604000772132112</v>
      </c>
      <c r="H3505" s="147">
        <v>17.663561999999999</v>
      </c>
      <c r="I3505" s="147">
        <v>21.529199999999996</v>
      </c>
      <c r="J3505" s="147">
        <v>24.479868</v>
      </c>
      <c r="K3505" s="147">
        <v>27.444312000000004</v>
      </c>
    </row>
    <row r="3506" spans="2:11" x14ac:dyDescent="0.2">
      <c r="B3506" s="21" t="str">
        <f t="shared" si="54"/>
        <v>ChesleyIce Accretion2070RCP6.0</v>
      </c>
      <c r="C3506" t="s">
        <v>289</v>
      </c>
      <c r="D3506" t="s">
        <v>486</v>
      </c>
      <c r="E3506" s="144" t="s">
        <v>192</v>
      </c>
      <c r="F3506" s="144">
        <v>2070</v>
      </c>
      <c r="G3506" s="147">
        <v>14.598155664758835</v>
      </c>
      <c r="H3506" s="147">
        <v>17.674019999999999</v>
      </c>
      <c r="I3506" s="147">
        <v>21.566999999999997</v>
      </c>
      <c r="J3506" s="147">
        <v>24.536819999999999</v>
      </c>
      <c r="K3506" s="147">
        <v>27.518400000000003</v>
      </c>
    </row>
    <row r="3507" spans="2:11" x14ac:dyDescent="0.2">
      <c r="B3507" s="21" t="str">
        <f t="shared" si="54"/>
        <v>ChesleyIce Accretion2075RCP6.0</v>
      </c>
      <c r="C3507" t="s">
        <v>289</v>
      </c>
      <c r="D3507" t="s">
        <v>486</v>
      </c>
      <c r="E3507" s="144" t="s">
        <v>192</v>
      </c>
      <c r="F3507" s="144">
        <v>2075</v>
      </c>
      <c r="G3507" s="147">
        <v>14.503172669943087</v>
      </c>
      <c r="H3507" s="147">
        <v>17.595585</v>
      </c>
      <c r="I3507" s="147">
        <v>21.514499999999998</v>
      </c>
      <c r="J3507" s="147">
        <v>24.495292499999998</v>
      </c>
      <c r="K3507" s="147">
        <v>27.491940000000003</v>
      </c>
    </row>
    <row r="3508" spans="2:11" x14ac:dyDescent="0.2">
      <c r="B3508" s="21" t="str">
        <f t="shared" si="54"/>
        <v>ChesleyIce Accretion2080RCP6.0</v>
      </c>
      <c r="C3508" t="s">
        <v>289</v>
      </c>
      <c r="D3508" t="s">
        <v>486</v>
      </c>
      <c r="E3508" s="144" t="s">
        <v>192</v>
      </c>
      <c r="F3508" s="144">
        <v>2080</v>
      </c>
      <c r="G3508" s="147">
        <v>14.408189675127339</v>
      </c>
      <c r="H3508" s="147">
        <v>17.517150000000001</v>
      </c>
      <c r="I3508" s="147">
        <v>21.461999999999996</v>
      </c>
      <c r="J3508" s="147">
        <v>24.453764999999997</v>
      </c>
      <c r="K3508" s="147">
        <v>27.465480000000003</v>
      </c>
    </row>
    <row r="3509" spans="2:11" x14ac:dyDescent="0.2">
      <c r="B3509" s="21" t="str">
        <f t="shared" si="54"/>
        <v>ChesleyIce Accretion2085RCP6.0</v>
      </c>
      <c r="C3509" t="s">
        <v>289</v>
      </c>
      <c r="D3509" t="s">
        <v>486</v>
      </c>
      <c r="E3509" s="144" t="s">
        <v>192</v>
      </c>
      <c r="F3509" s="144">
        <v>2085</v>
      </c>
      <c r="G3509" s="147">
        <v>14.313206680311589</v>
      </c>
      <c r="H3509" s="147">
        <v>17.438714999999998</v>
      </c>
      <c r="I3509" s="147">
        <v>21.409499999999998</v>
      </c>
      <c r="J3509" s="147">
        <v>24.412237499999996</v>
      </c>
      <c r="K3509" s="147">
        <v>27.439020000000003</v>
      </c>
    </row>
    <row r="3510" spans="2:11" x14ac:dyDescent="0.2">
      <c r="B3510" s="21" t="str">
        <f t="shared" si="54"/>
        <v>ChesleyIce Accretion2090RCP6.0</v>
      </c>
      <c r="C3510" t="s">
        <v>289</v>
      </c>
      <c r="D3510" t="s">
        <v>486</v>
      </c>
      <c r="E3510" s="144" t="s">
        <v>192</v>
      </c>
      <c r="F3510" s="144">
        <v>2090</v>
      </c>
      <c r="G3510" s="147">
        <v>13.974677544942642</v>
      </c>
      <c r="H3510" s="147">
        <v>17.10464</v>
      </c>
      <c r="I3510" s="147">
        <v>21.07</v>
      </c>
      <c r="J3510" s="147">
        <v>24.070129999999995</v>
      </c>
      <c r="K3510" s="147">
        <v>27.086220000000001</v>
      </c>
    </row>
    <row r="3511" spans="2:11" x14ac:dyDescent="0.2">
      <c r="B3511" s="21" t="str">
        <f t="shared" si="54"/>
        <v>ChesleyIce Accretion2095RCP6.0</v>
      </c>
      <c r="C3511" t="s">
        <v>289</v>
      </c>
      <c r="D3511" t="s">
        <v>486</v>
      </c>
      <c r="E3511" s="144" t="s">
        <v>192</v>
      </c>
      <c r="F3511" s="144">
        <v>2095</v>
      </c>
      <c r="G3511" s="147">
        <v>13.731131404389441</v>
      </c>
      <c r="H3511" s="147">
        <v>16.849</v>
      </c>
      <c r="I3511" s="147">
        <v>20.782999999999998</v>
      </c>
      <c r="J3511" s="147">
        <v>23.769549999999995</v>
      </c>
      <c r="K3511" s="147">
        <v>26.759880000000003</v>
      </c>
    </row>
    <row r="3512" spans="2:11" x14ac:dyDescent="0.2">
      <c r="B3512" s="21" t="str">
        <f t="shared" si="54"/>
        <v>ChesleyIce Accretion2100RCP6.0</v>
      </c>
      <c r="C3512" t="s">
        <v>289</v>
      </c>
      <c r="D3512" t="s">
        <v>486</v>
      </c>
      <c r="E3512" s="144" t="s">
        <v>192</v>
      </c>
      <c r="F3512" s="144">
        <v>2100</v>
      </c>
      <c r="G3512" s="147">
        <v>13.487585263836241</v>
      </c>
      <c r="H3512" s="147">
        <v>16.593360000000001</v>
      </c>
      <c r="I3512" s="147">
        <v>20.495999999999999</v>
      </c>
      <c r="J3512" s="147">
        <v>23.468969999999995</v>
      </c>
      <c r="K3512" s="147">
        <v>26.433540000000001</v>
      </c>
    </row>
    <row r="3513" spans="2:11" x14ac:dyDescent="0.2">
      <c r="B3513" s="21" t="str">
        <f t="shared" si="54"/>
        <v>ChesleyIce Accretion2023RCP8.5</v>
      </c>
      <c r="C3513" t="s">
        <v>289</v>
      </c>
      <c r="D3513" t="s">
        <v>486</v>
      </c>
      <c r="E3513" s="144" t="s">
        <v>191</v>
      </c>
      <c r="F3513" s="144">
        <v>2023</v>
      </c>
      <c r="G3513" s="147">
        <v>14.598155664758835</v>
      </c>
      <c r="H3513" s="147">
        <v>17.49972</v>
      </c>
      <c r="I3513" s="147">
        <v>21.188999999999997</v>
      </c>
      <c r="J3513" s="147">
        <v>23.991029999999995</v>
      </c>
      <c r="K3513" s="147">
        <v>26.803979999999999</v>
      </c>
    </row>
    <row r="3514" spans="2:11" x14ac:dyDescent="0.2">
      <c r="B3514" s="21" t="str">
        <f t="shared" si="54"/>
        <v>ChesleyIce Accretion2025RCP8.5</v>
      </c>
      <c r="C3514" t="s">
        <v>289</v>
      </c>
      <c r="D3514" t="s">
        <v>486</v>
      </c>
      <c r="E3514" s="144" t="s">
        <v>191</v>
      </c>
      <c r="F3514" s="144">
        <v>2025</v>
      </c>
      <c r="G3514" s="147">
        <v>14.607897510380962</v>
      </c>
      <c r="H3514" s="147">
        <v>17.540389999999999</v>
      </c>
      <c r="I3514" s="147">
        <v>21.251999999999999</v>
      </c>
      <c r="J3514" s="147">
        <v>24.078039999999994</v>
      </c>
      <c r="K3514" s="147">
        <v>26.91864</v>
      </c>
    </row>
    <row r="3515" spans="2:11" x14ac:dyDescent="0.2">
      <c r="B3515" s="21" t="str">
        <f t="shared" si="54"/>
        <v>ChesleyIce Accretion2030RCP8.5</v>
      </c>
      <c r="C3515" t="s">
        <v>289</v>
      </c>
      <c r="D3515" t="s">
        <v>486</v>
      </c>
      <c r="E3515" s="144" t="s">
        <v>191</v>
      </c>
      <c r="F3515" s="144">
        <v>2030</v>
      </c>
      <c r="G3515" s="147">
        <v>14.617639356003091</v>
      </c>
      <c r="H3515" s="147">
        <v>17.581060000000001</v>
      </c>
      <c r="I3515" s="147">
        <v>21.314999999999998</v>
      </c>
      <c r="J3515" s="147">
        <v>24.165049999999997</v>
      </c>
      <c r="K3515" s="147">
        <v>27.033300000000001</v>
      </c>
    </row>
    <row r="3516" spans="2:11" x14ac:dyDescent="0.2">
      <c r="B3516" s="21" t="str">
        <f t="shared" si="54"/>
        <v>ChesleyIce Accretion2035RCP8.5</v>
      </c>
      <c r="C3516" t="s">
        <v>289</v>
      </c>
      <c r="D3516" t="s">
        <v>486</v>
      </c>
      <c r="E3516" s="144" t="s">
        <v>191</v>
      </c>
      <c r="F3516" s="144">
        <v>2035</v>
      </c>
      <c r="G3516" s="147">
        <v>14.627381201625218</v>
      </c>
      <c r="H3516" s="147">
        <v>17.621729999999999</v>
      </c>
      <c r="I3516" s="147">
        <v>21.378</v>
      </c>
      <c r="J3516" s="147">
        <v>24.252059999999997</v>
      </c>
      <c r="K3516" s="147">
        <v>27.147960000000001</v>
      </c>
    </row>
    <row r="3517" spans="2:11" x14ac:dyDescent="0.2">
      <c r="B3517" s="21" t="str">
        <f t="shared" si="54"/>
        <v>ChesleyIce Accretion2040RCP8.5</v>
      </c>
      <c r="C3517" t="s">
        <v>289</v>
      </c>
      <c r="D3517" t="s">
        <v>486</v>
      </c>
      <c r="E3517" s="144" t="s">
        <v>191</v>
      </c>
      <c r="F3517" s="144">
        <v>2040</v>
      </c>
      <c r="G3517" s="147">
        <v>14.617639356003091</v>
      </c>
      <c r="H3517" s="147">
        <v>17.63916</v>
      </c>
      <c r="I3517" s="147">
        <v>21.440999999999999</v>
      </c>
      <c r="J3517" s="147">
        <v>24.346979999999999</v>
      </c>
      <c r="K3517" s="147">
        <v>27.271440000000002</v>
      </c>
    </row>
    <row r="3518" spans="2:11" x14ac:dyDescent="0.2">
      <c r="B3518" s="21" t="str">
        <f t="shared" si="54"/>
        <v>ChesleyIce Accretion2045RCP8.5</v>
      </c>
      <c r="C3518" t="s">
        <v>289</v>
      </c>
      <c r="D3518" t="s">
        <v>486</v>
      </c>
      <c r="E3518" s="144" t="s">
        <v>191</v>
      </c>
      <c r="F3518" s="144">
        <v>2045</v>
      </c>
      <c r="G3518" s="147">
        <v>14.607897510380962</v>
      </c>
      <c r="H3518" s="147">
        <v>17.656589999999998</v>
      </c>
      <c r="I3518" s="147">
        <v>21.503999999999998</v>
      </c>
      <c r="J3518" s="147">
        <v>24.441899999999997</v>
      </c>
      <c r="K3518" s="147">
        <v>27.394920000000003</v>
      </c>
    </row>
    <row r="3519" spans="2:11" x14ac:dyDescent="0.2">
      <c r="B3519" s="21" t="str">
        <f t="shared" si="54"/>
        <v>ChesleyIce Accretion2050RCP8.5</v>
      </c>
      <c r="C3519" t="s">
        <v>289</v>
      </c>
      <c r="D3519" t="s">
        <v>486</v>
      </c>
      <c r="E3519" s="144" t="s">
        <v>191</v>
      </c>
      <c r="F3519" s="144">
        <v>2050</v>
      </c>
      <c r="G3519" s="147">
        <v>14.47151167167117</v>
      </c>
      <c r="H3519" s="147">
        <v>17.56944</v>
      </c>
      <c r="I3519" s="147">
        <v>21.496999999999996</v>
      </c>
      <c r="J3519" s="147">
        <v>24.481449999999999</v>
      </c>
      <c r="K3519" s="147">
        <v>27.483120000000003</v>
      </c>
    </row>
    <row r="3520" spans="2:11" x14ac:dyDescent="0.2">
      <c r="B3520" s="21" t="str">
        <f t="shared" si="54"/>
        <v>ChesleyIce Accretion2055RCP8.5</v>
      </c>
      <c r="C3520" t="s">
        <v>289</v>
      </c>
      <c r="D3520" t="s">
        <v>486</v>
      </c>
      <c r="E3520" s="144" t="s">
        <v>191</v>
      </c>
      <c r="F3520" s="144">
        <v>2055</v>
      </c>
      <c r="G3520" s="147">
        <v>14.344867678583507</v>
      </c>
      <c r="H3520" s="147">
        <v>17.464859999999998</v>
      </c>
      <c r="I3520" s="147">
        <v>21.427</v>
      </c>
      <c r="J3520" s="147">
        <v>24.426079999999995</v>
      </c>
      <c r="K3520" s="147">
        <v>27.447840000000003</v>
      </c>
    </row>
    <row r="3521" spans="2:11" x14ac:dyDescent="0.2">
      <c r="B3521" s="21" t="str">
        <f t="shared" si="54"/>
        <v>ChesleyIce Accretion2060RCP8.5</v>
      </c>
      <c r="C3521" t="s">
        <v>289</v>
      </c>
      <c r="D3521" t="s">
        <v>486</v>
      </c>
      <c r="E3521" s="144" t="s">
        <v>191</v>
      </c>
      <c r="F3521" s="144">
        <v>2060</v>
      </c>
      <c r="G3521" s="147">
        <v>13.974677544942642</v>
      </c>
      <c r="H3521" s="147">
        <v>17.10464</v>
      </c>
      <c r="I3521" s="147">
        <v>21.07</v>
      </c>
      <c r="J3521" s="147">
        <v>24.070129999999995</v>
      </c>
      <c r="K3521" s="147">
        <v>27.086220000000001</v>
      </c>
    </row>
    <row r="3522" spans="2:11" x14ac:dyDescent="0.2">
      <c r="B3522" s="21" t="str">
        <f t="shared" si="54"/>
        <v>ChesleyIce Accretion2065RCP8.5</v>
      </c>
      <c r="C3522" t="s">
        <v>289</v>
      </c>
      <c r="D3522" t="s">
        <v>486</v>
      </c>
      <c r="E3522" s="144" t="s">
        <v>191</v>
      </c>
      <c r="F3522" s="144">
        <v>2065</v>
      </c>
      <c r="G3522" s="147">
        <v>13.731131404389441</v>
      </c>
      <c r="H3522" s="147">
        <v>16.849</v>
      </c>
      <c r="I3522" s="147">
        <v>20.782999999999998</v>
      </c>
      <c r="J3522" s="147">
        <v>23.769549999999995</v>
      </c>
      <c r="K3522" s="147">
        <v>26.759880000000003</v>
      </c>
    </row>
    <row r="3523" spans="2:11" x14ac:dyDescent="0.2">
      <c r="B3523" s="21" t="str">
        <f t="shared" si="54"/>
        <v>ChesleyIce Accretion2070RCP8.5</v>
      </c>
      <c r="C3523" t="s">
        <v>289</v>
      </c>
      <c r="D3523" t="s">
        <v>486</v>
      </c>
      <c r="E3523" s="144" t="s">
        <v>191</v>
      </c>
      <c r="F3523" s="144">
        <v>2070</v>
      </c>
      <c r="G3523" s="147">
        <v>13.088169593328992</v>
      </c>
      <c r="H3523" s="147">
        <v>16.140180000000001</v>
      </c>
      <c r="I3523" s="147">
        <v>19.984999999999999</v>
      </c>
      <c r="J3523" s="147">
        <v>22.907359999999997</v>
      </c>
      <c r="K3523" s="147">
        <v>25.824960000000001</v>
      </c>
    </row>
    <row r="3524" spans="2:11" x14ac:dyDescent="0.2">
      <c r="B3524" s="21" t="str">
        <f t="shared" si="54"/>
        <v>ChesleyIce Accretion2075RCP8.5</v>
      </c>
      <c r="C3524" t="s">
        <v>289</v>
      </c>
      <c r="D3524" t="s">
        <v>486</v>
      </c>
      <c r="E3524" s="144" t="s">
        <v>191</v>
      </c>
      <c r="F3524" s="144">
        <v>2075</v>
      </c>
      <c r="G3524" s="147">
        <v>12.688753922821743</v>
      </c>
      <c r="H3524" s="147">
        <v>15.686999999999999</v>
      </c>
      <c r="I3524" s="147">
        <v>19.474</v>
      </c>
      <c r="J3524" s="147">
        <v>22.345749999999995</v>
      </c>
      <c r="K3524" s="147">
        <v>25.216379999999997</v>
      </c>
    </row>
    <row r="3525" spans="2:11" x14ac:dyDescent="0.2">
      <c r="B3525" s="21" t="str">
        <f t="shared" si="54"/>
        <v>ChesleyIce Accretion2080RCP8.5</v>
      </c>
      <c r="C3525" t="s">
        <v>289</v>
      </c>
      <c r="D3525" t="s">
        <v>486</v>
      </c>
      <c r="E3525" s="144" t="s">
        <v>191</v>
      </c>
      <c r="F3525" s="144">
        <v>2080</v>
      </c>
      <c r="G3525" s="147">
        <v>12.289338252314494</v>
      </c>
      <c r="H3525" s="147">
        <v>15.23382</v>
      </c>
      <c r="I3525" s="147">
        <v>18.963000000000001</v>
      </c>
      <c r="J3525" s="147">
        <v>21.784139999999997</v>
      </c>
      <c r="K3525" s="147">
        <v>24.607799999999997</v>
      </c>
    </row>
    <row r="3526" spans="2:11" x14ac:dyDescent="0.2">
      <c r="B3526" s="21" t="str">
        <f t="shared" si="54"/>
        <v>ChesleyIce Accretion2085RCP8.5</v>
      </c>
      <c r="C3526" t="s">
        <v>289</v>
      </c>
      <c r="D3526" t="s">
        <v>486</v>
      </c>
      <c r="E3526" s="144" t="s">
        <v>191</v>
      </c>
      <c r="F3526" s="144">
        <v>2085</v>
      </c>
      <c r="G3526" s="147">
        <v>11.887487120401714</v>
      </c>
      <c r="H3526" s="147">
        <v>14.789355</v>
      </c>
      <c r="I3526" s="147">
        <v>18.459</v>
      </c>
      <c r="J3526" s="147">
        <v>21.238349999999997</v>
      </c>
      <c r="K3526" s="147">
        <v>24.025680000000001</v>
      </c>
    </row>
    <row r="3527" spans="2:11" x14ac:dyDescent="0.2">
      <c r="B3527" s="21" t="str">
        <f t="shared" si="54"/>
        <v>ChesleyIce Accretion2090RCP8.5</v>
      </c>
      <c r="C3527" t="s">
        <v>289</v>
      </c>
      <c r="D3527" t="s">
        <v>486</v>
      </c>
      <c r="E3527" s="144" t="s">
        <v>191</v>
      </c>
      <c r="F3527" s="144">
        <v>2090</v>
      </c>
      <c r="G3527" s="147">
        <v>11.485635988488934</v>
      </c>
      <c r="H3527" s="147">
        <v>14.344889999999999</v>
      </c>
      <c r="I3527" s="147">
        <v>17.954999999999998</v>
      </c>
      <c r="J3527" s="147">
        <v>20.692559999999997</v>
      </c>
      <c r="K3527" s="147">
        <v>23.443560000000002</v>
      </c>
    </row>
    <row r="3528" spans="2:11" x14ac:dyDescent="0.2">
      <c r="B3528" s="21" t="str">
        <f t="shared" si="54"/>
        <v>ChesleyIce Accretion2095RCP8.5</v>
      </c>
      <c r="C3528" t="s">
        <v>289</v>
      </c>
      <c r="D3528" t="s">
        <v>486</v>
      </c>
      <c r="E3528" s="144" t="s">
        <v>191</v>
      </c>
      <c r="F3528" s="144">
        <v>2095</v>
      </c>
      <c r="G3528" s="147">
        <v>11.485635988488934</v>
      </c>
      <c r="H3528" s="147">
        <v>14.344889999999999</v>
      </c>
      <c r="I3528" s="147">
        <v>17.954999999999998</v>
      </c>
      <c r="J3528" s="147">
        <v>20.692559999999997</v>
      </c>
      <c r="K3528" s="147">
        <v>23.443560000000002</v>
      </c>
    </row>
    <row r="3529" spans="2:11" x14ac:dyDescent="0.2">
      <c r="B3529" s="21" t="str">
        <f t="shared" si="54"/>
        <v>ChesleyIce Accretion2100RCP8.5</v>
      </c>
      <c r="C3529" t="s">
        <v>289</v>
      </c>
      <c r="D3529" t="s">
        <v>486</v>
      </c>
      <c r="E3529" s="144" t="s">
        <v>191</v>
      </c>
      <c r="F3529" s="144">
        <v>2100</v>
      </c>
      <c r="G3529" s="147">
        <v>11.485635988488934</v>
      </c>
      <c r="H3529" s="147">
        <v>14.344889999999999</v>
      </c>
      <c r="I3529" s="147">
        <v>17.954999999999998</v>
      </c>
      <c r="J3529" s="147">
        <v>20.692559999999997</v>
      </c>
      <c r="K3529" s="147">
        <v>23.443560000000002</v>
      </c>
    </row>
    <row r="3530" spans="2:11" x14ac:dyDescent="0.2">
      <c r="B3530" s="21" t="str">
        <f t="shared" si="54"/>
        <v>ChesleyWind2023RCP4.5</v>
      </c>
      <c r="C3530" t="s">
        <v>289</v>
      </c>
      <c r="D3530" t="s">
        <v>1</v>
      </c>
      <c r="E3530" s="144" t="s">
        <v>193</v>
      </c>
      <c r="F3530" s="144">
        <v>2023</v>
      </c>
      <c r="G3530" s="147">
        <v>83.590625205950076</v>
      </c>
      <c r="H3530" s="147">
        <v>90.163871999999998</v>
      </c>
      <c r="I3530" s="147">
        <v>97.113600000000005</v>
      </c>
      <c r="J3530" s="147">
        <v>104.02454399999999</v>
      </c>
      <c r="K3530" s="147">
        <v>110.939328</v>
      </c>
    </row>
    <row r="3531" spans="2:11" x14ac:dyDescent="0.2">
      <c r="B3531" s="21" t="str">
        <f t="shared" si="54"/>
        <v>ChesleyWind2025RCP4.5</v>
      </c>
      <c r="C3531" t="s">
        <v>289</v>
      </c>
      <c r="D3531" t="s">
        <v>1</v>
      </c>
      <c r="E3531" s="144" t="s">
        <v>193</v>
      </c>
      <c r="F3531" s="144">
        <v>2025</v>
      </c>
      <c r="G3531" s="147">
        <v>83.670756375161119</v>
      </c>
      <c r="H3531" s="147">
        <v>90.262079999999997</v>
      </c>
      <c r="I3531" s="147">
        <v>97.236800000000002</v>
      </c>
      <c r="J3531" s="147">
        <v>104.168352</v>
      </c>
      <c r="K3531" s="147">
        <v>111.105312</v>
      </c>
    </row>
    <row r="3532" spans="2:11" x14ac:dyDescent="0.2">
      <c r="B3532" s="21" t="str">
        <f t="shared" ref="B3532:B3595" si="55">C3532&amp;D3532&amp;F3532&amp;E3532</f>
        <v>ChesleyWind2030RCP4.5</v>
      </c>
      <c r="C3532" t="s">
        <v>289</v>
      </c>
      <c r="D3532" t="s">
        <v>1</v>
      </c>
      <c r="E3532" s="144" t="s">
        <v>193</v>
      </c>
      <c r="F3532" s="144">
        <v>2030</v>
      </c>
      <c r="G3532" s="147">
        <v>83.750887544372162</v>
      </c>
      <c r="H3532" s="147">
        <v>90.360287999999997</v>
      </c>
      <c r="I3532" s="147">
        <v>97.36</v>
      </c>
      <c r="J3532" s="147">
        <v>104.31215999999999</v>
      </c>
      <c r="K3532" s="147">
        <v>111.27129599999999</v>
      </c>
    </row>
    <row r="3533" spans="2:11" x14ac:dyDescent="0.2">
      <c r="B3533" s="21" t="str">
        <f t="shared" si="55"/>
        <v>ChesleyWind2035RCP4.5</v>
      </c>
      <c r="C3533" t="s">
        <v>289</v>
      </c>
      <c r="D3533" t="s">
        <v>1</v>
      </c>
      <c r="E3533" s="144" t="s">
        <v>193</v>
      </c>
      <c r="F3533" s="144">
        <v>2035</v>
      </c>
      <c r="G3533" s="147">
        <v>83.831018713583205</v>
      </c>
      <c r="H3533" s="147">
        <v>90.458495999999997</v>
      </c>
      <c r="I3533" s="147">
        <v>97.483200000000011</v>
      </c>
      <c r="J3533" s="147">
        <v>104.45596799999998</v>
      </c>
      <c r="K3533" s="147">
        <v>111.43727999999999</v>
      </c>
    </row>
    <row r="3534" spans="2:11" x14ac:dyDescent="0.2">
      <c r="B3534" s="21" t="str">
        <f t="shared" si="55"/>
        <v>ChesleyWind2040RCP4.5</v>
      </c>
      <c r="C3534" t="s">
        <v>289</v>
      </c>
      <c r="D3534" t="s">
        <v>1</v>
      </c>
      <c r="E3534" s="144" t="s">
        <v>193</v>
      </c>
      <c r="F3534" s="144">
        <v>2040</v>
      </c>
      <c r="G3534" s="147">
        <v>83.911149882794263</v>
      </c>
      <c r="H3534" s="147">
        <v>90.556703999999996</v>
      </c>
      <c r="I3534" s="147">
        <v>97.606400000000008</v>
      </c>
      <c r="J3534" s="147">
        <v>104.59977599999999</v>
      </c>
      <c r="K3534" s="147">
        <v>111.603264</v>
      </c>
    </row>
    <row r="3535" spans="2:11" x14ac:dyDescent="0.2">
      <c r="B3535" s="21" t="str">
        <f t="shared" si="55"/>
        <v>ChesleyWind2045RCP4.5</v>
      </c>
      <c r="C3535" t="s">
        <v>289</v>
      </c>
      <c r="D3535" t="s">
        <v>1</v>
      </c>
      <c r="E3535" s="144" t="s">
        <v>193</v>
      </c>
      <c r="F3535" s="144">
        <v>2045</v>
      </c>
      <c r="G3535" s="147">
        <v>83.991281052005306</v>
      </c>
      <c r="H3535" s="147">
        <v>90.654911999999996</v>
      </c>
      <c r="I3535" s="147">
        <v>97.729600000000005</v>
      </c>
      <c r="J3535" s="147">
        <v>104.743584</v>
      </c>
      <c r="K3535" s="147">
        <v>111.76924799999999</v>
      </c>
    </row>
    <row r="3536" spans="2:11" x14ac:dyDescent="0.2">
      <c r="B3536" s="21" t="str">
        <f t="shared" si="55"/>
        <v>ChesleyWind2050RCP4.5</v>
      </c>
      <c r="C3536" t="s">
        <v>289</v>
      </c>
      <c r="D3536" t="s">
        <v>1</v>
      </c>
      <c r="E3536" s="144" t="s">
        <v>193</v>
      </c>
      <c r="F3536" s="144">
        <v>2050</v>
      </c>
      <c r="G3536" s="147">
        <v>84.084675311292656</v>
      </c>
      <c r="H3536" s="147">
        <v>90.765619200000003</v>
      </c>
      <c r="I3536" s="147">
        <v>97.862400000000008</v>
      </c>
      <c r="J3536" s="147">
        <v>104.8956096</v>
      </c>
      <c r="K3536" s="147">
        <v>111.94179839999998</v>
      </c>
    </row>
    <row r="3537" spans="2:11" x14ac:dyDescent="0.2">
      <c r="B3537" s="21" t="str">
        <f t="shared" si="55"/>
        <v>ChesleyWind2055RCP4.5</v>
      </c>
      <c r="C3537" t="s">
        <v>289</v>
      </c>
      <c r="D3537" t="s">
        <v>1</v>
      </c>
      <c r="E3537" s="144" t="s">
        <v>193</v>
      </c>
      <c r="F3537" s="144">
        <v>2055</v>
      </c>
      <c r="G3537" s="147">
        <v>84.097938401368964</v>
      </c>
      <c r="H3537" s="147">
        <v>90.778118399999997</v>
      </c>
      <c r="I3537" s="147">
        <v>97.872</v>
      </c>
      <c r="J3537" s="147">
        <v>104.90382719999999</v>
      </c>
      <c r="K3537" s="147">
        <v>111.94836479999998</v>
      </c>
    </row>
    <row r="3538" spans="2:11" x14ac:dyDescent="0.2">
      <c r="B3538" s="21" t="str">
        <f t="shared" si="55"/>
        <v>ChesleyWind2060RCP4.5</v>
      </c>
      <c r="C3538" t="s">
        <v>289</v>
      </c>
      <c r="D3538" t="s">
        <v>1</v>
      </c>
      <c r="E3538" s="144" t="s">
        <v>193</v>
      </c>
      <c r="F3538" s="144">
        <v>2060</v>
      </c>
      <c r="G3538" s="147">
        <v>84.111201491445286</v>
      </c>
      <c r="H3538" s="147">
        <v>90.790617600000004</v>
      </c>
      <c r="I3538" s="147">
        <v>97.881600000000006</v>
      </c>
      <c r="J3538" s="147">
        <v>104.9120448</v>
      </c>
      <c r="K3538" s="147">
        <v>111.95493119999999</v>
      </c>
    </row>
    <row r="3539" spans="2:11" x14ac:dyDescent="0.2">
      <c r="B3539" s="21" t="str">
        <f t="shared" si="55"/>
        <v>ChesleyWind2065RCP4.5</v>
      </c>
      <c r="C3539" t="s">
        <v>289</v>
      </c>
      <c r="D3539" t="s">
        <v>1</v>
      </c>
      <c r="E3539" s="144" t="s">
        <v>193</v>
      </c>
      <c r="F3539" s="144">
        <v>2065</v>
      </c>
      <c r="G3539" s="147">
        <v>84.124464581521593</v>
      </c>
      <c r="H3539" s="147">
        <v>90.803116799999998</v>
      </c>
      <c r="I3539" s="147">
        <v>97.891199999999998</v>
      </c>
      <c r="J3539" s="147">
        <v>104.9202624</v>
      </c>
      <c r="K3539" s="147">
        <v>111.96149759999999</v>
      </c>
    </row>
    <row r="3540" spans="2:11" x14ac:dyDescent="0.2">
      <c r="B3540" s="21" t="str">
        <f t="shared" si="55"/>
        <v>ChesleyWind2070RCP4.5</v>
      </c>
      <c r="C3540" t="s">
        <v>289</v>
      </c>
      <c r="D3540" t="s">
        <v>1</v>
      </c>
      <c r="E3540" s="144" t="s">
        <v>193</v>
      </c>
      <c r="F3540" s="144">
        <v>2070</v>
      </c>
      <c r="G3540" s="147">
        <v>84.137727671597901</v>
      </c>
      <c r="H3540" s="147">
        <v>90.815616000000006</v>
      </c>
      <c r="I3540" s="147">
        <v>97.900800000000004</v>
      </c>
      <c r="J3540" s="147">
        <v>104.92848000000001</v>
      </c>
      <c r="K3540" s="147">
        <v>111.96806399999998</v>
      </c>
    </row>
    <row r="3541" spans="2:11" x14ac:dyDescent="0.2">
      <c r="B3541" s="21" t="str">
        <f t="shared" si="55"/>
        <v>ChesleyWind2075RCP4.5</v>
      </c>
      <c r="C3541" t="s">
        <v>289</v>
      </c>
      <c r="D3541" t="s">
        <v>1</v>
      </c>
      <c r="E3541" s="144" t="s">
        <v>193</v>
      </c>
      <c r="F3541" s="144">
        <v>2075</v>
      </c>
      <c r="G3541" s="147">
        <v>84.219240412691903</v>
      </c>
      <c r="H3541" s="147">
        <v>90.921264000000008</v>
      </c>
      <c r="I3541" s="147">
        <v>98.036799999999999</v>
      </c>
      <c r="J3541" s="147">
        <v>105.09112</v>
      </c>
      <c r="K3541" s="147">
        <v>112.15593599999998</v>
      </c>
    </row>
    <row r="3542" spans="2:11" x14ac:dyDescent="0.2">
      <c r="B3542" s="21" t="str">
        <f t="shared" si="55"/>
        <v>ChesleyWind2080RCP4.5</v>
      </c>
      <c r="C3542" t="s">
        <v>289</v>
      </c>
      <c r="D3542" t="s">
        <v>1</v>
      </c>
      <c r="E3542" s="144" t="s">
        <v>193</v>
      </c>
      <c r="F3542" s="144">
        <v>2080</v>
      </c>
      <c r="G3542" s="147">
        <v>84.300753153785891</v>
      </c>
      <c r="H3542" s="147">
        <v>91.02691200000001</v>
      </c>
      <c r="I3542" s="147">
        <v>98.172800000000009</v>
      </c>
      <c r="J3542" s="147">
        <v>105.25376</v>
      </c>
      <c r="K3542" s="147">
        <v>112.343808</v>
      </c>
    </row>
    <row r="3543" spans="2:11" x14ac:dyDescent="0.2">
      <c r="B3543" s="21" t="str">
        <f t="shared" si="55"/>
        <v>ChesleyWind2085RCP4.5</v>
      </c>
      <c r="C3543" t="s">
        <v>289</v>
      </c>
      <c r="D3543" t="s">
        <v>1</v>
      </c>
      <c r="E3543" s="144" t="s">
        <v>193</v>
      </c>
      <c r="F3543" s="144">
        <v>2085</v>
      </c>
      <c r="G3543" s="147">
        <v>84.382265894879879</v>
      </c>
      <c r="H3543" s="147">
        <v>91.132560000000012</v>
      </c>
      <c r="I3543" s="147">
        <v>98.308800000000005</v>
      </c>
      <c r="J3543" s="147">
        <v>105.4164</v>
      </c>
      <c r="K3543" s="147">
        <v>112.53167999999999</v>
      </c>
    </row>
    <row r="3544" spans="2:11" x14ac:dyDescent="0.2">
      <c r="B3544" s="21" t="str">
        <f t="shared" si="55"/>
        <v>ChesleyWind2090RCP4.5</v>
      </c>
      <c r="C3544" t="s">
        <v>289</v>
      </c>
      <c r="D3544" t="s">
        <v>1</v>
      </c>
      <c r="E3544" s="144" t="s">
        <v>193</v>
      </c>
      <c r="F3544" s="144">
        <v>2090</v>
      </c>
      <c r="G3544" s="147">
        <v>84.463778635973881</v>
      </c>
      <c r="H3544" s="147">
        <v>91.238208</v>
      </c>
      <c r="I3544" s="147">
        <v>98.444800000000001</v>
      </c>
      <c r="J3544" s="147">
        <v>105.57903999999999</v>
      </c>
      <c r="K3544" s="147">
        <v>112.71955199999999</v>
      </c>
    </row>
    <row r="3545" spans="2:11" x14ac:dyDescent="0.2">
      <c r="B3545" s="21" t="str">
        <f t="shared" si="55"/>
        <v>ChesleyWind2095RCP4.5</v>
      </c>
      <c r="C3545" t="s">
        <v>289</v>
      </c>
      <c r="D3545" t="s">
        <v>1</v>
      </c>
      <c r="E3545" s="144" t="s">
        <v>193</v>
      </c>
      <c r="F3545" s="144">
        <v>2095</v>
      </c>
      <c r="G3545" s="147">
        <v>84.545291377067883</v>
      </c>
      <c r="H3545" s="147">
        <v>91.343856000000002</v>
      </c>
      <c r="I3545" s="147">
        <v>98.580800000000011</v>
      </c>
      <c r="J3545" s="147">
        <v>105.74167999999999</v>
      </c>
      <c r="K3545" s="147">
        <v>112.90742400000001</v>
      </c>
    </row>
    <row r="3546" spans="2:11" x14ac:dyDescent="0.2">
      <c r="B3546" s="21" t="str">
        <f t="shared" si="55"/>
        <v>ChesleyWind2100RCP4.5</v>
      </c>
      <c r="C3546" t="s">
        <v>289</v>
      </c>
      <c r="D3546" t="s">
        <v>1</v>
      </c>
      <c r="E3546" s="144" t="s">
        <v>193</v>
      </c>
      <c r="F3546" s="144">
        <v>2100</v>
      </c>
      <c r="G3546" s="147">
        <v>84.626804118161871</v>
      </c>
      <c r="H3546" s="147">
        <v>91.449504000000005</v>
      </c>
      <c r="I3546" s="147">
        <v>98.716800000000006</v>
      </c>
      <c r="J3546" s="147">
        <v>105.90431999999998</v>
      </c>
      <c r="K3546" s="147">
        <v>113.095296</v>
      </c>
    </row>
    <row r="3547" spans="2:11" x14ac:dyDescent="0.2">
      <c r="B3547" s="21" t="str">
        <f t="shared" si="55"/>
        <v>ChesleyWind2023RCP6.0</v>
      </c>
      <c r="C3547" t="s">
        <v>289</v>
      </c>
      <c r="D3547" t="s">
        <v>1</v>
      </c>
      <c r="E3547" s="144" t="s">
        <v>192</v>
      </c>
      <c r="F3547" s="144">
        <v>2023</v>
      </c>
      <c r="G3547" s="147">
        <v>83.590625205950076</v>
      </c>
      <c r="H3547" s="147">
        <v>90.163871999999998</v>
      </c>
      <c r="I3547" s="147">
        <v>97.113600000000005</v>
      </c>
      <c r="J3547" s="147">
        <v>104.02454399999999</v>
      </c>
      <c r="K3547" s="147">
        <v>110.939328</v>
      </c>
    </row>
    <row r="3548" spans="2:11" x14ac:dyDescent="0.2">
      <c r="B3548" s="21" t="str">
        <f t="shared" si="55"/>
        <v>ChesleyWind2025RCP6.0</v>
      </c>
      <c r="C3548" t="s">
        <v>289</v>
      </c>
      <c r="D3548" t="s">
        <v>1</v>
      </c>
      <c r="E3548" s="144" t="s">
        <v>192</v>
      </c>
      <c r="F3548" s="144">
        <v>2025</v>
      </c>
      <c r="G3548" s="147">
        <v>83.670756375161119</v>
      </c>
      <c r="H3548" s="147">
        <v>90.262079999999997</v>
      </c>
      <c r="I3548" s="147">
        <v>97.236800000000002</v>
      </c>
      <c r="J3548" s="147">
        <v>104.168352</v>
      </c>
      <c r="K3548" s="147">
        <v>111.105312</v>
      </c>
    </row>
    <row r="3549" spans="2:11" x14ac:dyDescent="0.2">
      <c r="B3549" s="21" t="str">
        <f t="shared" si="55"/>
        <v>ChesleyWind2030RCP6.0</v>
      </c>
      <c r="C3549" t="s">
        <v>289</v>
      </c>
      <c r="D3549" t="s">
        <v>1</v>
      </c>
      <c r="E3549" s="144" t="s">
        <v>192</v>
      </c>
      <c r="F3549" s="144">
        <v>2030</v>
      </c>
      <c r="G3549" s="147">
        <v>83.750887544372162</v>
      </c>
      <c r="H3549" s="147">
        <v>90.360287999999997</v>
      </c>
      <c r="I3549" s="147">
        <v>97.36</v>
      </c>
      <c r="J3549" s="147">
        <v>104.31215999999999</v>
      </c>
      <c r="K3549" s="147">
        <v>111.27129599999999</v>
      </c>
    </row>
    <row r="3550" spans="2:11" x14ac:dyDescent="0.2">
      <c r="B3550" s="21" t="str">
        <f t="shared" si="55"/>
        <v>ChesleyWind2035RCP6.0</v>
      </c>
      <c r="C3550" t="s">
        <v>289</v>
      </c>
      <c r="D3550" t="s">
        <v>1</v>
      </c>
      <c r="E3550" s="144" t="s">
        <v>192</v>
      </c>
      <c r="F3550" s="144">
        <v>2035</v>
      </c>
      <c r="G3550" s="147">
        <v>83.831018713583205</v>
      </c>
      <c r="H3550" s="147">
        <v>90.458495999999997</v>
      </c>
      <c r="I3550" s="147">
        <v>97.483200000000011</v>
      </c>
      <c r="J3550" s="147">
        <v>104.45596799999998</v>
      </c>
      <c r="K3550" s="147">
        <v>111.43727999999999</v>
      </c>
    </row>
    <row r="3551" spans="2:11" x14ac:dyDescent="0.2">
      <c r="B3551" s="21" t="str">
        <f t="shared" si="55"/>
        <v>ChesleyWind2040RCP6.0</v>
      </c>
      <c r="C3551" t="s">
        <v>289</v>
      </c>
      <c r="D3551" t="s">
        <v>1</v>
      </c>
      <c r="E3551" s="144" t="s">
        <v>192</v>
      </c>
      <c r="F3551" s="144">
        <v>2040</v>
      </c>
      <c r="G3551" s="147">
        <v>83.911149882794263</v>
      </c>
      <c r="H3551" s="147">
        <v>90.556703999999996</v>
      </c>
      <c r="I3551" s="147">
        <v>97.606400000000008</v>
      </c>
      <c r="J3551" s="147">
        <v>104.59977599999999</v>
      </c>
      <c r="K3551" s="147">
        <v>111.603264</v>
      </c>
    </row>
    <row r="3552" spans="2:11" x14ac:dyDescent="0.2">
      <c r="B3552" s="21" t="str">
        <f t="shared" si="55"/>
        <v>ChesleyWind2045RCP6.0</v>
      </c>
      <c r="C3552" t="s">
        <v>289</v>
      </c>
      <c r="D3552" t="s">
        <v>1</v>
      </c>
      <c r="E3552" s="144" t="s">
        <v>192</v>
      </c>
      <c r="F3552" s="144">
        <v>2045</v>
      </c>
      <c r="G3552" s="147">
        <v>83.991281052005306</v>
      </c>
      <c r="H3552" s="147">
        <v>90.654911999999996</v>
      </c>
      <c r="I3552" s="147">
        <v>97.729600000000005</v>
      </c>
      <c r="J3552" s="147">
        <v>104.743584</v>
      </c>
      <c r="K3552" s="147">
        <v>111.76924799999999</v>
      </c>
    </row>
    <row r="3553" spans="2:11" x14ac:dyDescent="0.2">
      <c r="B3553" s="21" t="str">
        <f t="shared" si="55"/>
        <v>ChesleyWind2050RCP6.0</v>
      </c>
      <c r="C3553" t="s">
        <v>289</v>
      </c>
      <c r="D3553" t="s">
        <v>1</v>
      </c>
      <c r="E3553" s="144" t="s">
        <v>192</v>
      </c>
      <c r="F3553" s="144">
        <v>2050</v>
      </c>
      <c r="G3553" s="147">
        <v>84.084675311292656</v>
      </c>
      <c r="H3553" s="147">
        <v>90.765619200000003</v>
      </c>
      <c r="I3553" s="147">
        <v>97.862400000000008</v>
      </c>
      <c r="J3553" s="147">
        <v>104.8956096</v>
      </c>
      <c r="K3553" s="147">
        <v>111.94179839999998</v>
      </c>
    </row>
    <row r="3554" spans="2:11" x14ac:dyDescent="0.2">
      <c r="B3554" s="21" t="str">
        <f t="shared" si="55"/>
        <v>ChesleyWind2055RCP6.0</v>
      </c>
      <c r="C3554" t="s">
        <v>289</v>
      </c>
      <c r="D3554" t="s">
        <v>1</v>
      </c>
      <c r="E3554" s="144" t="s">
        <v>192</v>
      </c>
      <c r="F3554" s="144">
        <v>2055</v>
      </c>
      <c r="G3554" s="147">
        <v>84.097938401368964</v>
      </c>
      <c r="H3554" s="147">
        <v>90.778118399999997</v>
      </c>
      <c r="I3554" s="147">
        <v>97.872</v>
      </c>
      <c r="J3554" s="147">
        <v>104.90382719999999</v>
      </c>
      <c r="K3554" s="147">
        <v>111.94836479999998</v>
      </c>
    </row>
    <row r="3555" spans="2:11" x14ac:dyDescent="0.2">
      <c r="B3555" s="21" t="str">
        <f t="shared" si="55"/>
        <v>ChesleyWind2060RCP6.0</v>
      </c>
      <c r="C3555" t="s">
        <v>289</v>
      </c>
      <c r="D3555" t="s">
        <v>1</v>
      </c>
      <c r="E3555" s="144" t="s">
        <v>192</v>
      </c>
      <c r="F3555" s="144">
        <v>2060</v>
      </c>
      <c r="G3555" s="147">
        <v>84.111201491445286</v>
      </c>
      <c r="H3555" s="147">
        <v>90.790617600000004</v>
      </c>
      <c r="I3555" s="147">
        <v>97.881600000000006</v>
      </c>
      <c r="J3555" s="147">
        <v>104.9120448</v>
      </c>
      <c r="K3555" s="147">
        <v>111.95493119999999</v>
      </c>
    </row>
    <row r="3556" spans="2:11" x14ac:dyDescent="0.2">
      <c r="B3556" s="21" t="str">
        <f t="shared" si="55"/>
        <v>ChesleyWind2065RCP6.0</v>
      </c>
      <c r="C3556" t="s">
        <v>289</v>
      </c>
      <c r="D3556" t="s">
        <v>1</v>
      </c>
      <c r="E3556" s="144" t="s">
        <v>192</v>
      </c>
      <c r="F3556" s="144">
        <v>2065</v>
      </c>
      <c r="G3556" s="147">
        <v>84.124464581521593</v>
      </c>
      <c r="H3556" s="147">
        <v>90.803116799999998</v>
      </c>
      <c r="I3556" s="147">
        <v>97.891199999999998</v>
      </c>
      <c r="J3556" s="147">
        <v>104.9202624</v>
      </c>
      <c r="K3556" s="147">
        <v>111.96149759999999</v>
      </c>
    </row>
    <row r="3557" spans="2:11" x14ac:dyDescent="0.2">
      <c r="B3557" s="21" t="str">
        <f t="shared" si="55"/>
        <v>ChesleyWind2070RCP6.0</v>
      </c>
      <c r="C3557" t="s">
        <v>289</v>
      </c>
      <c r="D3557" t="s">
        <v>1</v>
      </c>
      <c r="E3557" s="144" t="s">
        <v>192</v>
      </c>
      <c r="F3557" s="144">
        <v>2070</v>
      </c>
      <c r="G3557" s="147">
        <v>84.137727671597901</v>
      </c>
      <c r="H3557" s="147">
        <v>90.815616000000006</v>
      </c>
      <c r="I3557" s="147">
        <v>97.900800000000004</v>
      </c>
      <c r="J3557" s="147">
        <v>104.92848000000001</v>
      </c>
      <c r="K3557" s="147">
        <v>111.96806399999998</v>
      </c>
    </row>
    <row r="3558" spans="2:11" x14ac:dyDescent="0.2">
      <c r="B3558" s="21" t="str">
        <f t="shared" si="55"/>
        <v>ChesleyWind2075RCP6.0</v>
      </c>
      <c r="C3558" t="s">
        <v>289</v>
      </c>
      <c r="D3558" t="s">
        <v>1</v>
      </c>
      <c r="E3558" s="144" t="s">
        <v>192</v>
      </c>
      <c r="F3558" s="144">
        <v>2075</v>
      </c>
      <c r="G3558" s="147">
        <v>84.25999678323889</v>
      </c>
      <c r="H3558" s="147">
        <v>90.974088000000009</v>
      </c>
      <c r="I3558" s="147">
        <v>98.104800000000012</v>
      </c>
      <c r="J3558" s="147">
        <v>105.17243999999999</v>
      </c>
      <c r="K3558" s="147">
        <v>112.24987199999998</v>
      </c>
    </row>
    <row r="3559" spans="2:11" x14ac:dyDescent="0.2">
      <c r="B3559" s="21" t="str">
        <f t="shared" si="55"/>
        <v>ChesleyWind2080RCP6.0</v>
      </c>
      <c r="C3559" t="s">
        <v>289</v>
      </c>
      <c r="D3559" t="s">
        <v>1</v>
      </c>
      <c r="E3559" s="144" t="s">
        <v>192</v>
      </c>
      <c r="F3559" s="144">
        <v>2080</v>
      </c>
      <c r="G3559" s="147">
        <v>84.382265894879879</v>
      </c>
      <c r="H3559" s="147">
        <v>91.132560000000012</v>
      </c>
      <c r="I3559" s="147">
        <v>98.308800000000005</v>
      </c>
      <c r="J3559" s="147">
        <v>105.4164</v>
      </c>
      <c r="K3559" s="147">
        <v>112.53167999999999</v>
      </c>
    </row>
    <row r="3560" spans="2:11" x14ac:dyDescent="0.2">
      <c r="B3560" s="21" t="str">
        <f t="shared" si="55"/>
        <v>ChesleyWind2085RCP6.0</v>
      </c>
      <c r="C3560" t="s">
        <v>289</v>
      </c>
      <c r="D3560" t="s">
        <v>1</v>
      </c>
      <c r="E3560" s="144" t="s">
        <v>192</v>
      </c>
      <c r="F3560" s="144">
        <v>2085</v>
      </c>
      <c r="G3560" s="147">
        <v>84.504535006520882</v>
      </c>
      <c r="H3560" s="147">
        <v>91.291032000000001</v>
      </c>
      <c r="I3560" s="147">
        <v>98.512799999999999</v>
      </c>
      <c r="J3560" s="147">
        <v>105.66036</v>
      </c>
      <c r="K3560" s="147">
        <v>112.81348800000001</v>
      </c>
    </row>
    <row r="3561" spans="2:11" x14ac:dyDescent="0.2">
      <c r="B3561" s="21" t="str">
        <f t="shared" si="55"/>
        <v>ChesleyWind2090RCP6.0</v>
      </c>
      <c r="C3561" t="s">
        <v>289</v>
      </c>
      <c r="D3561" t="s">
        <v>1</v>
      </c>
      <c r="E3561" s="144" t="s">
        <v>192</v>
      </c>
      <c r="F3561" s="144">
        <v>2090</v>
      </c>
      <c r="G3561" s="147">
        <v>85.030223107983005</v>
      </c>
      <c r="H3561" s="147">
        <v>91.955423999999994</v>
      </c>
      <c r="I3561" s="147">
        <v>99.347200000000001</v>
      </c>
      <c r="J3561" s="147">
        <v>106.64390399999999</v>
      </c>
      <c r="K3561" s="147">
        <v>113.948928</v>
      </c>
    </row>
    <row r="3562" spans="2:11" x14ac:dyDescent="0.2">
      <c r="B3562" s="21" t="str">
        <f t="shared" si="55"/>
        <v>ChesleyWind2095RCP6.0</v>
      </c>
      <c r="C3562" t="s">
        <v>289</v>
      </c>
      <c r="D3562" t="s">
        <v>1</v>
      </c>
      <c r="E3562" s="144" t="s">
        <v>192</v>
      </c>
      <c r="F3562" s="144">
        <v>2095</v>
      </c>
      <c r="G3562" s="147">
        <v>85.433642097804125</v>
      </c>
      <c r="H3562" s="147">
        <v>92.461343999999997</v>
      </c>
      <c r="I3562" s="147">
        <v>99.97760000000001</v>
      </c>
      <c r="J3562" s="147">
        <v>107.38348799999999</v>
      </c>
      <c r="K3562" s="147">
        <v>114.80256</v>
      </c>
    </row>
    <row r="3563" spans="2:11" x14ac:dyDescent="0.2">
      <c r="B3563" s="21" t="str">
        <f t="shared" si="55"/>
        <v>ChesleyWind2100RCP6.0</v>
      </c>
      <c r="C3563" t="s">
        <v>289</v>
      </c>
      <c r="D3563" t="s">
        <v>1</v>
      </c>
      <c r="E3563" s="144" t="s">
        <v>192</v>
      </c>
      <c r="F3563" s="144">
        <v>2100</v>
      </c>
      <c r="G3563" s="147">
        <v>85.837061087625258</v>
      </c>
      <c r="H3563" s="147">
        <v>92.967263999999986</v>
      </c>
      <c r="I3563" s="147">
        <v>100.608</v>
      </c>
      <c r="J3563" s="147">
        <v>108.12307199999999</v>
      </c>
      <c r="K3563" s="147">
        <v>115.65619199999999</v>
      </c>
    </row>
    <row r="3564" spans="2:11" x14ac:dyDescent="0.2">
      <c r="B3564" s="21" t="str">
        <f t="shared" si="55"/>
        <v>ChesleyWind2023RCP8.5</v>
      </c>
      <c r="C3564" t="s">
        <v>289</v>
      </c>
      <c r="D3564" t="s">
        <v>1</v>
      </c>
      <c r="E3564" s="144" t="s">
        <v>191</v>
      </c>
      <c r="F3564" s="144">
        <v>2023</v>
      </c>
      <c r="G3564" s="147">
        <v>83.590625205950076</v>
      </c>
      <c r="H3564" s="147">
        <v>90.163871999999998</v>
      </c>
      <c r="I3564" s="147">
        <v>97.113600000000005</v>
      </c>
      <c r="J3564" s="147">
        <v>104.02454399999999</v>
      </c>
      <c r="K3564" s="147">
        <v>110.939328</v>
      </c>
    </row>
    <row r="3565" spans="2:11" x14ac:dyDescent="0.2">
      <c r="B3565" s="21" t="str">
        <f t="shared" si="55"/>
        <v>ChesleyWind2025RCP8.5</v>
      </c>
      <c r="C3565" t="s">
        <v>289</v>
      </c>
      <c r="D3565" t="s">
        <v>1</v>
      </c>
      <c r="E3565" s="144" t="s">
        <v>191</v>
      </c>
      <c r="F3565" s="144">
        <v>2025</v>
      </c>
      <c r="G3565" s="147">
        <v>83.750887544372162</v>
      </c>
      <c r="H3565" s="147">
        <v>90.360287999999997</v>
      </c>
      <c r="I3565" s="147">
        <v>97.36</v>
      </c>
      <c r="J3565" s="147">
        <v>104.31215999999999</v>
      </c>
      <c r="K3565" s="147">
        <v>111.27129599999999</v>
      </c>
    </row>
    <row r="3566" spans="2:11" x14ac:dyDescent="0.2">
      <c r="B3566" s="21" t="str">
        <f t="shared" si="55"/>
        <v>ChesleyWind2030RCP8.5</v>
      </c>
      <c r="C3566" t="s">
        <v>289</v>
      </c>
      <c r="D3566" t="s">
        <v>1</v>
      </c>
      <c r="E3566" s="144" t="s">
        <v>191</v>
      </c>
      <c r="F3566" s="144">
        <v>2030</v>
      </c>
      <c r="G3566" s="147">
        <v>83.911149882794263</v>
      </c>
      <c r="H3566" s="147">
        <v>90.556703999999996</v>
      </c>
      <c r="I3566" s="147">
        <v>97.606400000000008</v>
      </c>
      <c r="J3566" s="147">
        <v>104.59977599999999</v>
      </c>
      <c r="K3566" s="147">
        <v>111.603264</v>
      </c>
    </row>
    <row r="3567" spans="2:11" x14ac:dyDescent="0.2">
      <c r="B3567" s="21" t="str">
        <f t="shared" si="55"/>
        <v>ChesleyWind2035RCP8.5</v>
      </c>
      <c r="C3567" t="s">
        <v>289</v>
      </c>
      <c r="D3567" t="s">
        <v>1</v>
      </c>
      <c r="E3567" s="144" t="s">
        <v>191</v>
      </c>
      <c r="F3567" s="144">
        <v>2035</v>
      </c>
      <c r="G3567" s="147">
        <v>84.071412221216349</v>
      </c>
      <c r="H3567" s="147">
        <v>90.753119999999996</v>
      </c>
      <c r="I3567" s="147">
        <v>97.852800000000002</v>
      </c>
      <c r="J3567" s="147">
        <v>104.88739199999999</v>
      </c>
      <c r="K3567" s="147">
        <v>111.93523199999998</v>
      </c>
    </row>
    <row r="3568" spans="2:11" x14ac:dyDescent="0.2">
      <c r="B3568" s="21" t="str">
        <f t="shared" si="55"/>
        <v>ChesleyWind2040RCP8.5</v>
      </c>
      <c r="C3568" t="s">
        <v>289</v>
      </c>
      <c r="D3568" t="s">
        <v>1</v>
      </c>
      <c r="E3568" s="144" t="s">
        <v>191</v>
      </c>
      <c r="F3568" s="144">
        <v>2040</v>
      </c>
      <c r="G3568" s="147">
        <v>84.093517371343538</v>
      </c>
      <c r="H3568" s="147">
        <v>90.773951999999994</v>
      </c>
      <c r="I3568" s="147">
        <v>97.868800000000007</v>
      </c>
      <c r="J3568" s="147">
        <v>104.901088</v>
      </c>
      <c r="K3568" s="147">
        <v>111.94617599999998</v>
      </c>
    </row>
    <row r="3569" spans="2:11" x14ac:dyDescent="0.2">
      <c r="B3569" s="21" t="str">
        <f t="shared" si="55"/>
        <v>ChesleyWind2045RCP8.5</v>
      </c>
      <c r="C3569" t="s">
        <v>289</v>
      </c>
      <c r="D3569" t="s">
        <v>1</v>
      </c>
      <c r="E3569" s="144" t="s">
        <v>191</v>
      </c>
      <c r="F3569" s="144">
        <v>2045</v>
      </c>
      <c r="G3569" s="147">
        <v>84.115622521470712</v>
      </c>
      <c r="H3569" s="147">
        <v>90.794784000000007</v>
      </c>
      <c r="I3569" s="147">
        <v>97.884799999999998</v>
      </c>
      <c r="J3569" s="147">
        <v>104.914784</v>
      </c>
      <c r="K3569" s="147">
        <v>111.95711999999999</v>
      </c>
    </row>
    <row r="3570" spans="2:11" x14ac:dyDescent="0.2">
      <c r="B3570" s="21" t="str">
        <f t="shared" si="55"/>
        <v>ChesleyWind2050RCP8.5</v>
      </c>
      <c r="C3570" t="s">
        <v>289</v>
      </c>
      <c r="D3570" t="s">
        <v>1</v>
      </c>
      <c r="E3570" s="144" t="s">
        <v>191</v>
      </c>
      <c r="F3570" s="144">
        <v>2050</v>
      </c>
      <c r="G3570" s="147">
        <v>84.300753153785891</v>
      </c>
      <c r="H3570" s="147">
        <v>91.02691200000001</v>
      </c>
      <c r="I3570" s="147">
        <v>98.172800000000009</v>
      </c>
      <c r="J3570" s="147">
        <v>105.25376</v>
      </c>
      <c r="K3570" s="147">
        <v>112.343808</v>
      </c>
    </row>
    <row r="3571" spans="2:11" x14ac:dyDescent="0.2">
      <c r="B3571" s="21" t="str">
        <f t="shared" si="55"/>
        <v>ChesleyWind2055RCP8.5</v>
      </c>
      <c r="C3571" t="s">
        <v>289</v>
      </c>
      <c r="D3571" t="s">
        <v>1</v>
      </c>
      <c r="E3571" s="144" t="s">
        <v>191</v>
      </c>
      <c r="F3571" s="144">
        <v>2055</v>
      </c>
      <c r="G3571" s="147">
        <v>84.463778635973881</v>
      </c>
      <c r="H3571" s="147">
        <v>91.238208</v>
      </c>
      <c r="I3571" s="147">
        <v>98.444800000000001</v>
      </c>
      <c r="J3571" s="147">
        <v>105.57903999999999</v>
      </c>
      <c r="K3571" s="147">
        <v>112.71955199999999</v>
      </c>
    </row>
    <row r="3572" spans="2:11" x14ac:dyDescent="0.2">
      <c r="B3572" s="21" t="str">
        <f t="shared" si="55"/>
        <v>ChesleyWind2060RCP8.5</v>
      </c>
      <c r="C3572" t="s">
        <v>289</v>
      </c>
      <c r="D3572" t="s">
        <v>1</v>
      </c>
      <c r="E3572" s="144" t="s">
        <v>191</v>
      </c>
      <c r="F3572" s="144">
        <v>2060</v>
      </c>
      <c r="G3572" s="147">
        <v>85.030223107983005</v>
      </c>
      <c r="H3572" s="147">
        <v>91.955423999999994</v>
      </c>
      <c r="I3572" s="147">
        <v>99.347200000000001</v>
      </c>
      <c r="J3572" s="147">
        <v>106.64390399999999</v>
      </c>
      <c r="K3572" s="147">
        <v>113.948928</v>
      </c>
    </row>
    <row r="3573" spans="2:11" x14ac:dyDescent="0.2">
      <c r="B3573" s="21" t="str">
        <f t="shared" si="55"/>
        <v>ChesleyWind2065RCP8.5</v>
      </c>
      <c r="C3573" t="s">
        <v>289</v>
      </c>
      <c r="D3573" t="s">
        <v>1</v>
      </c>
      <c r="E3573" s="144" t="s">
        <v>191</v>
      </c>
      <c r="F3573" s="144">
        <v>2065</v>
      </c>
      <c r="G3573" s="147">
        <v>85.433642097804125</v>
      </c>
      <c r="H3573" s="147">
        <v>92.461343999999997</v>
      </c>
      <c r="I3573" s="147">
        <v>99.97760000000001</v>
      </c>
      <c r="J3573" s="147">
        <v>107.38348799999999</v>
      </c>
      <c r="K3573" s="147">
        <v>114.80256</v>
      </c>
    </row>
    <row r="3574" spans="2:11" x14ac:dyDescent="0.2">
      <c r="B3574" s="21" t="str">
        <f t="shared" si="55"/>
        <v>ChesleyWind2070RCP8.5</v>
      </c>
      <c r="C3574" t="s">
        <v>289</v>
      </c>
      <c r="D3574" t="s">
        <v>1</v>
      </c>
      <c r="E3574" s="144" t="s">
        <v>191</v>
      </c>
      <c r="F3574" s="144">
        <v>2070</v>
      </c>
      <c r="G3574" s="147">
        <v>86.047060013833516</v>
      </c>
      <c r="H3574" s="147">
        <v>93.223199999999991</v>
      </c>
      <c r="I3574" s="147">
        <v>100.9216</v>
      </c>
      <c r="J3574" s="147">
        <v>108.48601599999999</v>
      </c>
      <c r="K3574" s="147">
        <v>116.068416</v>
      </c>
    </row>
    <row r="3575" spans="2:11" x14ac:dyDescent="0.2">
      <c r="B3575" s="21" t="str">
        <f t="shared" si="55"/>
        <v>ChesleyWind2075RCP8.5</v>
      </c>
      <c r="C3575" t="s">
        <v>289</v>
      </c>
      <c r="D3575" t="s">
        <v>1</v>
      </c>
      <c r="E3575" s="144" t="s">
        <v>191</v>
      </c>
      <c r="F3575" s="144">
        <v>2075</v>
      </c>
      <c r="G3575" s="147">
        <v>86.257058940041759</v>
      </c>
      <c r="H3575" s="147">
        <v>93.479135999999997</v>
      </c>
      <c r="I3575" s="147">
        <v>101.23520000000001</v>
      </c>
      <c r="J3575" s="147">
        <v>108.84895999999999</v>
      </c>
      <c r="K3575" s="147">
        <v>116.48063999999999</v>
      </c>
    </row>
    <row r="3576" spans="2:11" x14ac:dyDescent="0.2">
      <c r="B3576" s="21" t="str">
        <f t="shared" si="55"/>
        <v>ChesleyWind2080RCP8.5</v>
      </c>
      <c r="C3576" t="s">
        <v>289</v>
      </c>
      <c r="D3576" t="s">
        <v>1</v>
      </c>
      <c r="E3576" s="144" t="s">
        <v>191</v>
      </c>
      <c r="F3576" s="144">
        <v>2080</v>
      </c>
      <c r="G3576" s="147">
        <v>86.467057866250016</v>
      </c>
      <c r="H3576" s="147">
        <v>93.735072000000002</v>
      </c>
      <c r="I3576" s="147">
        <v>101.5488</v>
      </c>
      <c r="J3576" s="147">
        <v>109.21190399999999</v>
      </c>
      <c r="K3576" s="147">
        <v>116.892864</v>
      </c>
    </row>
    <row r="3577" spans="2:11" x14ac:dyDescent="0.2">
      <c r="B3577" s="21" t="str">
        <f t="shared" si="55"/>
        <v>ChesleyWind2085RCP8.5</v>
      </c>
      <c r="C3577" t="s">
        <v>289</v>
      </c>
      <c r="D3577" t="s">
        <v>1</v>
      </c>
      <c r="E3577" s="144" t="s">
        <v>191</v>
      </c>
      <c r="F3577" s="144">
        <v>2085</v>
      </c>
      <c r="G3577" s="147">
        <v>86.48778144449426</v>
      </c>
      <c r="H3577" s="147">
        <v>93.744</v>
      </c>
      <c r="I3577" s="147">
        <v>101.5488</v>
      </c>
      <c r="J3577" s="147">
        <v>109.196496</v>
      </c>
      <c r="K3577" s="147">
        <v>116.87097600000001</v>
      </c>
    </row>
    <row r="3578" spans="2:11" x14ac:dyDescent="0.2">
      <c r="B3578" s="21" t="str">
        <f t="shared" si="55"/>
        <v>ChesleyWind2090RCP8.5</v>
      </c>
      <c r="C3578" t="s">
        <v>289</v>
      </c>
      <c r="D3578" t="s">
        <v>1</v>
      </c>
      <c r="E3578" s="144" t="s">
        <v>191</v>
      </c>
      <c r="F3578" s="144">
        <v>2090</v>
      </c>
      <c r="G3578" s="147">
        <v>86.508505022738504</v>
      </c>
      <c r="H3578" s="147">
        <v>93.752927999999997</v>
      </c>
      <c r="I3578" s="147">
        <v>101.5488</v>
      </c>
      <c r="J3578" s="147">
        <v>109.18108799999999</v>
      </c>
      <c r="K3578" s="147">
        <v>116.84908800000001</v>
      </c>
    </row>
    <row r="3579" spans="2:11" x14ac:dyDescent="0.2">
      <c r="B3579" s="21" t="str">
        <f t="shared" si="55"/>
        <v>ChesleyWind2095RCP8.5</v>
      </c>
      <c r="C3579" t="s">
        <v>289</v>
      </c>
      <c r="D3579" t="s">
        <v>1</v>
      </c>
      <c r="E3579" s="144" t="s">
        <v>191</v>
      </c>
      <c r="F3579" s="144">
        <v>2095</v>
      </c>
      <c r="G3579" s="147">
        <v>86.508505022738504</v>
      </c>
      <c r="H3579" s="147">
        <v>93.752927999999997</v>
      </c>
      <c r="I3579" s="147">
        <v>101.5488</v>
      </c>
      <c r="J3579" s="147">
        <v>109.18108799999999</v>
      </c>
      <c r="K3579" s="147">
        <v>116.84908800000001</v>
      </c>
    </row>
    <row r="3580" spans="2:11" x14ac:dyDescent="0.2">
      <c r="B3580" s="21" t="str">
        <f t="shared" si="55"/>
        <v>ChesleyWind2100RCP8.5</v>
      </c>
      <c r="C3580" t="s">
        <v>289</v>
      </c>
      <c r="D3580" t="s">
        <v>1</v>
      </c>
      <c r="E3580" s="144" t="s">
        <v>191</v>
      </c>
      <c r="F3580" s="144">
        <v>2100</v>
      </c>
      <c r="G3580" s="147">
        <v>86.508505022738504</v>
      </c>
      <c r="H3580" s="147">
        <v>93.752927999999997</v>
      </c>
      <c r="I3580" s="147">
        <v>101.5488</v>
      </c>
      <c r="J3580" s="147">
        <v>109.18108799999999</v>
      </c>
      <c r="K3580" s="147">
        <v>116.84908800000001</v>
      </c>
    </row>
    <row r="3581" spans="2:11" x14ac:dyDescent="0.2">
      <c r="B3581" s="21" t="str">
        <f t="shared" si="55"/>
        <v>ClintonIce Accretion2023RCP4.5</v>
      </c>
      <c r="C3581" t="s">
        <v>290</v>
      </c>
      <c r="D3581" t="s">
        <v>486</v>
      </c>
      <c r="E3581" s="144" t="s">
        <v>193</v>
      </c>
      <c r="F3581" s="144">
        <v>2023</v>
      </c>
      <c r="G3581" s="147">
        <v>14.510479054159683</v>
      </c>
      <c r="H3581" s="147">
        <v>17.412569999999999</v>
      </c>
      <c r="I3581" s="147">
        <v>21.084</v>
      </c>
      <c r="J3581" s="147">
        <v>23.896109999999993</v>
      </c>
      <c r="K3581" s="147">
        <v>26.698139999999999</v>
      </c>
    </row>
    <row r="3582" spans="2:11" x14ac:dyDescent="0.2">
      <c r="B3582" s="21" t="str">
        <f t="shared" si="55"/>
        <v>ClintonIce Accretion2025RCP4.5</v>
      </c>
      <c r="C3582" t="s">
        <v>290</v>
      </c>
      <c r="D3582" t="s">
        <v>486</v>
      </c>
      <c r="E3582" s="144" t="s">
        <v>193</v>
      </c>
      <c r="F3582" s="144">
        <v>2025</v>
      </c>
      <c r="G3582" s="147">
        <v>14.603026587569898</v>
      </c>
      <c r="H3582" s="147">
        <v>17.534579999999998</v>
      </c>
      <c r="I3582" s="147">
        <v>21.241499999999998</v>
      </c>
      <c r="J3582" s="147">
        <v>24.078039999999994</v>
      </c>
      <c r="K3582" s="147">
        <v>26.90541</v>
      </c>
    </row>
    <row r="3583" spans="2:11" x14ac:dyDescent="0.2">
      <c r="B3583" s="21" t="str">
        <f t="shared" si="55"/>
        <v>ClintonIce Accretion2030RCP4.5</v>
      </c>
      <c r="C3583" t="s">
        <v>290</v>
      </c>
      <c r="D3583" t="s">
        <v>486</v>
      </c>
      <c r="E3583" s="144" t="s">
        <v>193</v>
      </c>
      <c r="F3583" s="144">
        <v>2030</v>
      </c>
      <c r="G3583" s="147">
        <v>14.695574120980115</v>
      </c>
      <c r="H3583" s="147">
        <v>17.656589999999998</v>
      </c>
      <c r="I3583" s="147">
        <v>21.399000000000001</v>
      </c>
      <c r="J3583" s="147">
        <v>24.259969999999992</v>
      </c>
      <c r="K3583" s="147">
        <v>27.112680000000001</v>
      </c>
    </row>
    <row r="3584" spans="2:11" x14ac:dyDescent="0.2">
      <c r="B3584" s="21" t="str">
        <f t="shared" si="55"/>
        <v>ClintonIce Accretion2035RCP4.5</v>
      </c>
      <c r="C3584" t="s">
        <v>290</v>
      </c>
      <c r="D3584" t="s">
        <v>486</v>
      </c>
      <c r="E3584" s="144" t="s">
        <v>193</v>
      </c>
      <c r="F3584" s="144">
        <v>2035</v>
      </c>
      <c r="G3584" s="147">
        <v>14.788121654390331</v>
      </c>
      <c r="H3584" s="147">
        <v>17.778599999999997</v>
      </c>
      <c r="I3584" s="147">
        <v>21.5565</v>
      </c>
      <c r="J3584" s="147">
        <v>24.441899999999993</v>
      </c>
      <c r="K3584" s="147">
        <v>27.319949999999999</v>
      </c>
    </row>
    <row r="3585" spans="2:11" x14ac:dyDescent="0.2">
      <c r="B3585" s="21" t="str">
        <f t="shared" si="55"/>
        <v>ClintonIce Accretion2040RCP4.5</v>
      </c>
      <c r="C3585" t="s">
        <v>290</v>
      </c>
      <c r="D3585" t="s">
        <v>486</v>
      </c>
      <c r="E3585" s="144" t="s">
        <v>193</v>
      </c>
      <c r="F3585" s="144">
        <v>2040</v>
      </c>
      <c r="G3585" s="147">
        <v>14.880669187800546</v>
      </c>
      <c r="H3585" s="147">
        <v>17.90061</v>
      </c>
      <c r="I3585" s="147">
        <v>21.713999999999999</v>
      </c>
      <c r="J3585" s="147">
        <v>24.623829999999995</v>
      </c>
      <c r="K3585" s="147">
        <v>27.52722</v>
      </c>
    </row>
    <row r="3586" spans="2:11" x14ac:dyDescent="0.2">
      <c r="B3586" s="21" t="str">
        <f t="shared" si="55"/>
        <v>ClintonIce Accretion2045RCP4.5</v>
      </c>
      <c r="C3586" t="s">
        <v>290</v>
      </c>
      <c r="D3586" t="s">
        <v>486</v>
      </c>
      <c r="E3586" s="144" t="s">
        <v>193</v>
      </c>
      <c r="F3586" s="144">
        <v>2045</v>
      </c>
      <c r="G3586" s="147">
        <v>14.973216721210763</v>
      </c>
      <c r="H3586" s="147">
        <v>18.02262</v>
      </c>
      <c r="I3586" s="147">
        <v>21.871500000000001</v>
      </c>
      <c r="J3586" s="147">
        <v>24.805759999999992</v>
      </c>
      <c r="K3586" s="147">
        <v>27.734490000000001</v>
      </c>
    </row>
    <row r="3587" spans="2:11" x14ac:dyDescent="0.2">
      <c r="B3587" s="21" t="str">
        <f t="shared" si="55"/>
        <v>ClintonIce Accretion2050RCP4.5</v>
      </c>
      <c r="C3587" t="s">
        <v>290</v>
      </c>
      <c r="D3587" t="s">
        <v>486</v>
      </c>
      <c r="E3587" s="144" t="s">
        <v>193</v>
      </c>
      <c r="F3587" s="144">
        <v>2050</v>
      </c>
      <c r="G3587" s="147">
        <v>15.071609361994255</v>
      </c>
      <c r="H3587" s="147">
        <v>18.172518</v>
      </c>
      <c r="I3587" s="147">
        <v>22.087800000000001</v>
      </c>
      <c r="J3587" s="147">
        <v>25.068371999999993</v>
      </c>
      <c r="K3587" s="147">
        <v>28.042308000000002</v>
      </c>
    </row>
    <row r="3588" spans="2:11" x14ac:dyDescent="0.2">
      <c r="B3588" s="21" t="str">
        <f t="shared" si="55"/>
        <v>ClintonIce Accretion2055RCP4.5</v>
      </c>
      <c r="C3588" t="s">
        <v>290</v>
      </c>
      <c r="D3588" t="s">
        <v>486</v>
      </c>
      <c r="E3588" s="144" t="s">
        <v>193</v>
      </c>
      <c r="F3588" s="144">
        <v>2055</v>
      </c>
      <c r="G3588" s="147">
        <v>15.077454469367533</v>
      </c>
      <c r="H3588" s="147">
        <v>18.200406000000001</v>
      </c>
      <c r="I3588" s="147">
        <v>22.146599999999999</v>
      </c>
      <c r="J3588" s="147">
        <v>25.149053999999996</v>
      </c>
      <c r="K3588" s="147">
        <v>28.142856000000002</v>
      </c>
    </row>
    <row r="3589" spans="2:11" x14ac:dyDescent="0.2">
      <c r="B3589" s="21" t="str">
        <f t="shared" si="55"/>
        <v>ClintonIce Accretion2060RCP4.5</v>
      </c>
      <c r="C3589" t="s">
        <v>290</v>
      </c>
      <c r="D3589" t="s">
        <v>486</v>
      </c>
      <c r="E3589" s="144" t="s">
        <v>193</v>
      </c>
      <c r="F3589" s="144">
        <v>2060</v>
      </c>
      <c r="G3589" s="147">
        <v>15.083299576740808</v>
      </c>
      <c r="H3589" s="147">
        <v>18.228293999999998</v>
      </c>
      <c r="I3589" s="147">
        <v>22.205400000000001</v>
      </c>
      <c r="J3589" s="147">
        <v>25.229735999999995</v>
      </c>
      <c r="K3589" s="147">
        <v>28.243404000000002</v>
      </c>
    </row>
    <row r="3590" spans="2:11" x14ac:dyDescent="0.2">
      <c r="B3590" s="21" t="str">
        <f t="shared" si="55"/>
        <v>ClintonIce Accretion2065RCP4.5</v>
      </c>
      <c r="C3590" t="s">
        <v>290</v>
      </c>
      <c r="D3590" t="s">
        <v>486</v>
      </c>
      <c r="E3590" s="144" t="s">
        <v>193</v>
      </c>
      <c r="F3590" s="144">
        <v>2065</v>
      </c>
      <c r="G3590" s="147">
        <v>15.089144684114085</v>
      </c>
      <c r="H3590" s="147">
        <v>18.256181999999999</v>
      </c>
      <c r="I3590" s="147">
        <v>22.264199999999999</v>
      </c>
      <c r="J3590" s="147">
        <v>25.310417999999999</v>
      </c>
      <c r="K3590" s="147">
        <v>28.343952000000002</v>
      </c>
    </row>
    <row r="3591" spans="2:11" x14ac:dyDescent="0.2">
      <c r="B3591" s="21" t="str">
        <f t="shared" si="55"/>
        <v>ClintonIce Accretion2070RCP4.5</v>
      </c>
      <c r="C3591" t="s">
        <v>290</v>
      </c>
      <c r="D3591" t="s">
        <v>486</v>
      </c>
      <c r="E3591" s="144" t="s">
        <v>193</v>
      </c>
      <c r="F3591" s="144">
        <v>2070</v>
      </c>
      <c r="G3591" s="147">
        <v>15.094989791487363</v>
      </c>
      <c r="H3591" s="147">
        <v>18.28407</v>
      </c>
      <c r="I3591" s="147">
        <v>22.323</v>
      </c>
      <c r="J3591" s="147">
        <v>25.391099999999998</v>
      </c>
      <c r="K3591" s="147">
        <v>28.444500000000001</v>
      </c>
    </row>
    <row r="3592" spans="2:11" x14ac:dyDescent="0.2">
      <c r="B3592" s="21" t="str">
        <f t="shared" si="55"/>
        <v>ClintonIce Accretion2075RCP4.5</v>
      </c>
      <c r="C3592" t="s">
        <v>290</v>
      </c>
      <c r="D3592" t="s">
        <v>486</v>
      </c>
      <c r="E3592" s="144" t="s">
        <v>193</v>
      </c>
      <c r="F3592" s="144">
        <v>2075</v>
      </c>
      <c r="G3592" s="147">
        <v>14.992700412455019</v>
      </c>
      <c r="H3592" s="147">
        <v>18.179490000000001</v>
      </c>
      <c r="I3592" s="147">
        <v>22.210999999999999</v>
      </c>
      <c r="J3592" s="147">
        <v>25.276404999999997</v>
      </c>
      <c r="K3592" s="147">
        <v>28.325430000000001</v>
      </c>
    </row>
    <row r="3593" spans="2:11" x14ac:dyDescent="0.2">
      <c r="B3593" s="21" t="str">
        <f t="shared" si="55"/>
        <v>ClintonIce Accretion2080RCP4.5</v>
      </c>
      <c r="C3593" t="s">
        <v>290</v>
      </c>
      <c r="D3593" t="s">
        <v>486</v>
      </c>
      <c r="E3593" s="144" t="s">
        <v>193</v>
      </c>
      <c r="F3593" s="144">
        <v>2080</v>
      </c>
      <c r="G3593" s="147">
        <v>14.890411033422675</v>
      </c>
      <c r="H3593" s="147">
        <v>18.074909999999999</v>
      </c>
      <c r="I3593" s="147">
        <v>22.099</v>
      </c>
      <c r="J3593" s="147">
        <v>25.161709999999996</v>
      </c>
      <c r="K3593" s="147">
        <v>28.20636</v>
      </c>
    </row>
    <row r="3594" spans="2:11" x14ac:dyDescent="0.2">
      <c r="B3594" s="21" t="str">
        <f t="shared" si="55"/>
        <v>ClintonIce Accretion2085RCP4.5</v>
      </c>
      <c r="C3594" t="s">
        <v>290</v>
      </c>
      <c r="D3594" t="s">
        <v>486</v>
      </c>
      <c r="E3594" s="144" t="s">
        <v>193</v>
      </c>
      <c r="F3594" s="144">
        <v>2085</v>
      </c>
      <c r="G3594" s="147">
        <v>14.788121654390331</v>
      </c>
      <c r="H3594" s="147">
        <v>17.970329999999997</v>
      </c>
      <c r="I3594" s="147">
        <v>21.987000000000002</v>
      </c>
      <c r="J3594" s="147">
        <v>25.047014999999995</v>
      </c>
      <c r="K3594" s="147">
        <v>28.087290000000003</v>
      </c>
    </row>
    <row r="3595" spans="2:11" x14ac:dyDescent="0.2">
      <c r="B3595" s="21" t="str">
        <f t="shared" si="55"/>
        <v>ClintonIce Accretion2090RCP4.5</v>
      </c>
      <c r="C3595" t="s">
        <v>290</v>
      </c>
      <c r="D3595" t="s">
        <v>486</v>
      </c>
      <c r="E3595" s="144" t="s">
        <v>193</v>
      </c>
      <c r="F3595" s="144">
        <v>2090</v>
      </c>
      <c r="G3595" s="147">
        <v>14.685832275357987</v>
      </c>
      <c r="H3595" s="147">
        <v>17.865749999999998</v>
      </c>
      <c r="I3595" s="147">
        <v>21.875</v>
      </c>
      <c r="J3595" s="147">
        <v>24.932319999999997</v>
      </c>
      <c r="K3595" s="147">
        <v>27.968220000000002</v>
      </c>
    </row>
    <row r="3596" spans="2:11" x14ac:dyDescent="0.2">
      <c r="B3596" s="21" t="str">
        <f t="shared" ref="B3596:B3659" si="56">C3596&amp;D3596&amp;F3596&amp;E3596</f>
        <v>ClintonIce Accretion2095RCP4.5</v>
      </c>
      <c r="C3596" t="s">
        <v>290</v>
      </c>
      <c r="D3596" t="s">
        <v>486</v>
      </c>
      <c r="E3596" s="144" t="s">
        <v>193</v>
      </c>
      <c r="F3596" s="144">
        <v>2095</v>
      </c>
      <c r="G3596" s="147">
        <v>14.583542896325643</v>
      </c>
      <c r="H3596" s="147">
        <v>17.76117</v>
      </c>
      <c r="I3596" s="147">
        <v>21.762999999999998</v>
      </c>
      <c r="J3596" s="147">
        <v>24.817624999999996</v>
      </c>
      <c r="K3596" s="147">
        <v>27.849150000000002</v>
      </c>
    </row>
    <row r="3597" spans="2:11" x14ac:dyDescent="0.2">
      <c r="B3597" s="21" t="str">
        <f t="shared" si="56"/>
        <v>ClintonIce Accretion2100RCP4.5</v>
      </c>
      <c r="C3597" t="s">
        <v>290</v>
      </c>
      <c r="D3597" t="s">
        <v>486</v>
      </c>
      <c r="E3597" s="144" t="s">
        <v>193</v>
      </c>
      <c r="F3597" s="144">
        <v>2100</v>
      </c>
      <c r="G3597" s="147">
        <v>14.481253517293299</v>
      </c>
      <c r="H3597" s="147">
        <v>17.656589999999998</v>
      </c>
      <c r="I3597" s="147">
        <v>21.651</v>
      </c>
      <c r="J3597" s="147">
        <v>24.702929999999995</v>
      </c>
      <c r="K3597" s="147">
        <v>27.730080000000001</v>
      </c>
    </row>
    <row r="3598" spans="2:11" x14ac:dyDescent="0.2">
      <c r="B3598" s="21" t="str">
        <f t="shared" si="56"/>
        <v>ClintonIce Accretion2023RCP6.0</v>
      </c>
      <c r="C3598" t="s">
        <v>290</v>
      </c>
      <c r="D3598" t="s">
        <v>486</v>
      </c>
      <c r="E3598" s="144" t="s">
        <v>192</v>
      </c>
      <c r="F3598" s="144">
        <v>2023</v>
      </c>
      <c r="G3598" s="147">
        <v>14.510479054159683</v>
      </c>
      <c r="H3598" s="147">
        <v>17.412569999999999</v>
      </c>
      <c r="I3598" s="147">
        <v>21.084</v>
      </c>
      <c r="J3598" s="147">
        <v>23.896109999999993</v>
      </c>
      <c r="K3598" s="147">
        <v>26.698139999999999</v>
      </c>
    </row>
    <row r="3599" spans="2:11" x14ac:dyDescent="0.2">
      <c r="B3599" s="21" t="str">
        <f t="shared" si="56"/>
        <v>ClintonIce Accretion2025RCP6.0</v>
      </c>
      <c r="C3599" t="s">
        <v>290</v>
      </c>
      <c r="D3599" t="s">
        <v>486</v>
      </c>
      <c r="E3599" s="144" t="s">
        <v>192</v>
      </c>
      <c r="F3599" s="144">
        <v>2025</v>
      </c>
      <c r="G3599" s="147">
        <v>14.603026587569898</v>
      </c>
      <c r="H3599" s="147">
        <v>17.534579999999998</v>
      </c>
      <c r="I3599" s="147">
        <v>21.241499999999998</v>
      </c>
      <c r="J3599" s="147">
        <v>24.078039999999994</v>
      </c>
      <c r="K3599" s="147">
        <v>26.90541</v>
      </c>
    </row>
    <row r="3600" spans="2:11" x14ac:dyDescent="0.2">
      <c r="B3600" s="21" t="str">
        <f t="shared" si="56"/>
        <v>ClintonIce Accretion2030RCP6.0</v>
      </c>
      <c r="C3600" t="s">
        <v>290</v>
      </c>
      <c r="D3600" t="s">
        <v>486</v>
      </c>
      <c r="E3600" s="144" t="s">
        <v>192</v>
      </c>
      <c r="F3600" s="144">
        <v>2030</v>
      </c>
      <c r="G3600" s="147">
        <v>14.695574120980115</v>
      </c>
      <c r="H3600" s="147">
        <v>17.656589999999998</v>
      </c>
      <c r="I3600" s="147">
        <v>21.399000000000001</v>
      </c>
      <c r="J3600" s="147">
        <v>24.259969999999992</v>
      </c>
      <c r="K3600" s="147">
        <v>27.112680000000001</v>
      </c>
    </row>
    <row r="3601" spans="2:11" x14ac:dyDescent="0.2">
      <c r="B3601" s="21" t="str">
        <f t="shared" si="56"/>
        <v>ClintonIce Accretion2035RCP6.0</v>
      </c>
      <c r="C3601" t="s">
        <v>290</v>
      </c>
      <c r="D3601" t="s">
        <v>486</v>
      </c>
      <c r="E3601" s="144" t="s">
        <v>192</v>
      </c>
      <c r="F3601" s="144">
        <v>2035</v>
      </c>
      <c r="G3601" s="147">
        <v>14.788121654390331</v>
      </c>
      <c r="H3601" s="147">
        <v>17.778599999999997</v>
      </c>
      <c r="I3601" s="147">
        <v>21.5565</v>
      </c>
      <c r="J3601" s="147">
        <v>24.441899999999993</v>
      </c>
      <c r="K3601" s="147">
        <v>27.319949999999999</v>
      </c>
    </row>
    <row r="3602" spans="2:11" x14ac:dyDescent="0.2">
      <c r="B3602" s="21" t="str">
        <f t="shared" si="56"/>
        <v>ClintonIce Accretion2040RCP6.0</v>
      </c>
      <c r="C3602" t="s">
        <v>290</v>
      </c>
      <c r="D3602" t="s">
        <v>486</v>
      </c>
      <c r="E3602" s="144" t="s">
        <v>192</v>
      </c>
      <c r="F3602" s="144">
        <v>2040</v>
      </c>
      <c r="G3602" s="147">
        <v>14.880669187800546</v>
      </c>
      <c r="H3602" s="147">
        <v>17.90061</v>
      </c>
      <c r="I3602" s="147">
        <v>21.713999999999999</v>
      </c>
      <c r="J3602" s="147">
        <v>24.623829999999995</v>
      </c>
      <c r="K3602" s="147">
        <v>27.52722</v>
      </c>
    </row>
    <row r="3603" spans="2:11" x14ac:dyDescent="0.2">
      <c r="B3603" s="21" t="str">
        <f t="shared" si="56"/>
        <v>ClintonIce Accretion2045RCP6.0</v>
      </c>
      <c r="C3603" t="s">
        <v>290</v>
      </c>
      <c r="D3603" t="s">
        <v>486</v>
      </c>
      <c r="E3603" s="144" t="s">
        <v>192</v>
      </c>
      <c r="F3603" s="144">
        <v>2045</v>
      </c>
      <c r="G3603" s="147">
        <v>14.973216721210763</v>
      </c>
      <c r="H3603" s="147">
        <v>18.02262</v>
      </c>
      <c r="I3603" s="147">
        <v>21.871500000000001</v>
      </c>
      <c r="J3603" s="147">
        <v>24.805759999999992</v>
      </c>
      <c r="K3603" s="147">
        <v>27.734490000000001</v>
      </c>
    </row>
    <row r="3604" spans="2:11" x14ac:dyDescent="0.2">
      <c r="B3604" s="21" t="str">
        <f t="shared" si="56"/>
        <v>ClintonIce Accretion2050RCP6.0</v>
      </c>
      <c r="C3604" t="s">
        <v>290</v>
      </c>
      <c r="D3604" t="s">
        <v>486</v>
      </c>
      <c r="E3604" s="144" t="s">
        <v>192</v>
      </c>
      <c r="F3604" s="144">
        <v>2050</v>
      </c>
      <c r="G3604" s="147">
        <v>15.071609361994255</v>
      </c>
      <c r="H3604" s="147">
        <v>18.172518</v>
      </c>
      <c r="I3604" s="147">
        <v>22.087800000000001</v>
      </c>
      <c r="J3604" s="147">
        <v>25.068371999999993</v>
      </c>
      <c r="K3604" s="147">
        <v>28.042308000000002</v>
      </c>
    </row>
    <row r="3605" spans="2:11" x14ac:dyDescent="0.2">
      <c r="B3605" s="21" t="str">
        <f t="shared" si="56"/>
        <v>ClintonIce Accretion2055RCP6.0</v>
      </c>
      <c r="C3605" t="s">
        <v>290</v>
      </c>
      <c r="D3605" t="s">
        <v>486</v>
      </c>
      <c r="E3605" s="144" t="s">
        <v>192</v>
      </c>
      <c r="F3605" s="144">
        <v>2055</v>
      </c>
      <c r="G3605" s="147">
        <v>15.077454469367533</v>
      </c>
      <c r="H3605" s="147">
        <v>18.200406000000001</v>
      </c>
      <c r="I3605" s="147">
        <v>22.146599999999999</v>
      </c>
      <c r="J3605" s="147">
        <v>25.149053999999996</v>
      </c>
      <c r="K3605" s="147">
        <v>28.142856000000002</v>
      </c>
    </row>
    <row r="3606" spans="2:11" x14ac:dyDescent="0.2">
      <c r="B3606" s="21" t="str">
        <f t="shared" si="56"/>
        <v>ClintonIce Accretion2060RCP6.0</v>
      </c>
      <c r="C3606" t="s">
        <v>290</v>
      </c>
      <c r="D3606" t="s">
        <v>486</v>
      </c>
      <c r="E3606" s="144" t="s">
        <v>192</v>
      </c>
      <c r="F3606" s="144">
        <v>2060</v>
      </c>
      <c r="G3606" s="147">
        <v>15.083299576740808</v>
      </c>
      <c r="H3606" s="147">
        <v>18.228293999999998</v>
      </c>
      <c r="I3606" s="147">
        <v>22.205400000000001</v>
      </c>
      <c r="J3606" s="147">
        <v>25.229735999999995</v>
      </c>
      <c r="K3606" s="147">
        <v>28.243404000000002</v>
      </c>
    </row>
    <row r="3607" spans="2:11" x14ac:dyDescent="0.2">
      <c r="B3607" s="21" t="str">
        <f t="shared" si="56"/>
        <v>ClintonIce Accretion2065RCP6.0</v>
      </c>
      <c r="C3607" t="s">
        <v>290</v>
      </c>
      <c r="D3607" t="s">
        <v>486</v>
      </c>
      <c r="E3607" s="144" t="s">
        <v>192</v>
      </c>
      <c r="F3607" s="144">
        <v>2065</v>
      </c>
      <c r="G3607" s="147">
        <v>15.089144684114085</v>
      </c>
      <c r="H3607" s="147">
        <v>18.256181999999999</v>
      </c>
      <c r="I3607" s="147">
        <v>22.264199999999999</v>
      </c>
      <c r="J3607" s="147">
        <v>25.310417999999999</v>
      </c>
      <c r="K3607" s="147">
        <v>28.343952000000002</v>
      </c>
    </row>
    <row r="3608" spans="2:11" x14ac:dyDescent="0.2">
      <c r="B3608" s="21" t="str">
        <f t="shared" si="56"/>
        <v>ClintonIce Accretion2070RCP6.0</v>
      </c>
      <c r="C3608" t="s">
        <v>290</v>
      </c>
      <c r="D3608" t="s">
        <v>486</v>
      </c>
      <c r="E3608" s="144" t="s">
        <v>192</v>
      </c>
      <c r="F3608" s="144">
        <v>2070</v>
      </c>
      <c r="G3608" s="147">
        <v>15.094989791487363</v>
      </c>
      <c r="H3608" s="147">
        <v>18.28407</v>
      </c>
      <c r="I3608" s="147">
        <v>22.323</v>
      </c>
      <c r="J3608" s="147">
        <v>25.391099999999998</v>
      </c>
      <c r="K3608" s="147">
        <v>28.444500000000001</v>
      </c>
    </row>
    <row r="3609" spans="2:11" x14ac:dyDescent="0.2">
      <c r="B3609" s="21" t="str">
        <f t="shared" si="56"/>
        <v>ClintonIce Accretion2075RCP6.0</v>
      </c>
      <c r="C3609" t="s">
        <v>290</v>
      </c>
      <c r="D3609" t="s">
        <v>486</v>
      </c>
      <c r="E3609" s="144" t="s">
        <v>192</v>
      </c>
      <c r="F3609" s="144">
        <v>2075</v>
      </c>
      <c r="G3609" s="147">
        <v>14.941555722938848</v>
      </c>
      <c r="H3609" s="147">
        <v>18.127199999999998</v>
      </c>
      <c r="I3609" s="147">
        <v>22.155000000000001</v>
      </c>
      <c r="J3609" s="147">
        <v>25.219057499999998</v>
      </c>
      <c r="K3609" s="147">
        <v>28.265895</v>
      </c>
    </row>
    <row r="3610" spans="2:11" x14ac:dyDescent="0.2">
      <c r="B3610" s="21" t="str">
        <f t="shared" si="56"/>
        <v>ClintonIce Accretion2080RCP6.0</v>
      </c>
      <c r="C3610" t="s">
        <v>290</v>
      </c>
      <c r="D3610" t="s">
        <v>486</v>
      </c>
      <c r="E3610" s="144" t="s">
        <v>192</v>
      </c>
      <c r="F3610" s="144">
        <v>2080</v>
      </c>
      <c r="G3610" s="147">
        <v>14.788121654390331</v>
      </c>
      <c r="H3610" s="147">
        <v>17.970329999999997</v>
      </c>
      <c r="I3610" s="147">
        <v>21.987000000000002</v>
      </c>
      <c r="J3610" s="147">
        <v>25.047014999999995</v>
      </c>
      <c r="K3610" s="147">
        <v>28.087290000000003</v>
      </c>
    </row>
    <row r="3611" spans="2:11" x14ac:dyDescent="0.2">
      <c r="B3611" s="21" t="str">
        <f t="shared" si="56"/>
        <v>ClintonIce Accretion2085RCP6.0</v>
      </c>
      <c r="C3611" t="s">
        <v>290</v>
      </c>
      <c r="D3611" t="s">
        <v>486</v>
      </c>
      <c r="E3611" s="144" t="s">
        <v>192</v>
      </c>
      <c r="F3611" s="144">
        <v>2085</v>
      </c>
      <c r="G3611" s="147">
        <v>14.634687585841814</v>
      </c>
      <c r="H3611" s="147">
        <v>17.813459999999999</v>
      </c>
      <c r="I3611" s="147">
        <v>21.818999999999999</v>
      </c>
      <c r="J3611" s="147">
        <v>24.874972499999995</v>
      </c>
      <c r="K3611" s="147">
        <v>27.908685000000002</v>
      </c>
    </row>
    <row r="3612" spans="2:11" x14ac:dyDescent="0.2">
      <c r="B3612" s="21" t="str">
        <f t="shared" si="56"/>
        <v>ClintonIce Accretion2090RCP6.0</v>
      </c>
      <c r="C3612" t="s">
        <v>290</v>
      </c>
      <c r="D3612" t="s">
        <v>486</v>
      </c>
      <c r="E3612" s="144" t="s">
        <v>192</v>
      </c>
      <c r="F3612" s="144">
        <v>2090</v>
      </c>
      <c r="G3612" s="147">
        <v>14.145159843329882</v>
      </c>
      <c r="H3612" s="147">
        <v>17.284749999999999</v>
      </c>
      <c r="I3612" s="147">
        <v>21.230999999999998</v>
      </c>
      <c r="J3612" s="147">
        <v>24.244149999999994</v>
      </c>
      <c r="K3612" s="147">
        <v>27.227340000000002</v>
      </c>
    </row>
    <row r="3613" spans="2:11" x14ac:dyDescent="0.2">
      <c r="B3613" s="21" t="str">
        <f t="shared" si="56"/>
        <v>ClintonIce Accretion2095RCP6.0</v>
      </c>
      <c r="C3613" t="s">
        <v>290</v>
      </c>
      <c r="D3613" t="s">
        <v>486</v>
      </c>
      <c r="E3613" s="144" t="s">
        <v>192</v>
      </c>
      <c r="F3613" s="144">
        <v>2095</v>
      </c>
      <c r="G3613" s="147">
        <v>13.809066169366465</v>
      </c>
      <c r="H3613" s="147">
        <v>16.912909999999997</v>
      </c>
      <c r="I3613" s="147">
        <v>20.811</v>
      </c>
      <c r="J3613" s="147">
        <v>23.785369999999997</v>
      </c>
      <c r="K3613" s="147">
        <v>26.724599999999999</v>
      </c>
    </row>
    <row r="3614" spans="2:11" x14ac:dyDescent="0.2">
      <c r="B3614" s="21" t="str">
        <f t="shared" si="56"/>
        <v>ClintonIce Accretion2100RCP6.0</v>
      </c>
      <c r="C3614" t="s">
        <v>290</v>
      </c>
      <c r="D3614" t="s">
        <v>486</v>
      </c>
      <c r="E3614" s="144" t="s">
        <v>192</v>
      </c>
      <c r="F3614" s="144">
        <v>2100</v>
      </c>
      <c r="G3614" s="147">
        <v>13.472972495403049</v>
      </c>
      <c r="H3614" s="147">
        <v>16.541069999999998</v>
      </c>
      <c r="I3614" s="147">
        <v>20.390999999999998</v>
      </c>
      <c r="J3614" s="147">
        <v>23.326589999999996</v>
      </c>
      <c r="K3614" s="147">
        <v>26.22186</v>
      </c>
    </row>
    <row r="3615" spans="2:11" x14ac:dyDescent="0.2">
      <c r="B3615" s="21" t="str">
        <f t="shared" si="56"/>
        <v>ClintonIce Accretion2023RCP8.5</v>
      </c>
      <c r="C3615" t="s">
        <v>290</v>
      </c>
      <c r="D3615" t="s">
        <v>486</v>
      </c>
      <c r="E3615" s="144" t="s">
        <v>191</v>
      </c>
      <c r="F3615" s="144">
        <v>2023</v>
      </c>
      <c r="G3615" s="147">
        <v>14.510479054159683</v>
      </c>
      <c r="H3615" s="147">
        <v>17.412569999999999</v>
      </c>
      <c r="I3615" s="147">
        <v>21.084</v>
      </c>
      <c r="J3615" s="147">
        <v>23.896109999999993</v>
      </c>
      <c r="K3615" s="147">
        <v>26.698139999999999</v>
      </c>
    </row>
    <row r="3616" spans="2:11" x14ac:dyDescent="0.2">
      <c r="B3616" s="21" t="str">
        <f t="shared" si="56"/>
        <v>ClintonIce Accretion2025RCP8.5</v>
      </c>
      <c r="C3616" t="s">
        <v>290</v>
      </c>
      <c r="D3616" t="s">
        <v>486</v>
      </c>
      <c r="E3616" s="144" t="s">
        <v>191</v>
      </c>
      <c r="F3616" s="144">
        <v>2025</v>
      </c>
      <c r="G3616" s="147">
        <v>14.695574120980115</v>
      </c>
      <c r="H3616" s="147">
        <v>17.656589999999998</v>
      </c>
      <c r="I3616" s="147">
        <v>21.399000000000001</v>
      </c>
      <c r="J3616" s="147">
        <v>24.259969999999992</v>
      </c>
      <c r="K3616" s="147">
        <v>27.112680000000001</v>
      </c>
    </row>
    <row r="3617" spans="2:11" x14ac:dyDescent="0.2">
      <c r="B3617" s="21" t="str">
        <f t="shared" si="56"/>
        <v>ClintonIce Accretion2030RCP8.5</v>
      </c>
      <c r="C3617" t="s">
        <v>290</v>
      </c>
      <c r="D3617" t="s">
        <v>486</v>
      </c>
      <c r="E3617" s="144" t="s">
        <v>191</v>
      </c>
      <c r="F3617" s="144">
        <v>2030</v>
      </c>
      <c r="G3617" s="147">
        <v>14.880669187800546</v>
      </c>
      <c r="H3617" s="147">
        <v>17.90061</v>
      </c>
      <c r="I3617" s="147">
        <v>21.713999999999999</v>
      </c>
      <c r="J3617" s="147">
        <v>24.623829999999995</v>
      </c>
      <c r="K3617" s="147">
        <v>27.52722</v>
      </c>
    </row>
    <row r="3618" spans="2:11" x14ac:dyDescent="0.2">
      <c r="B3618" s="21" t="str">
        <f t="shared" si="56"/>
        <v>ClintonIce Accretion2035RCP8.5</v>
      </c>
      <c r="C3618" t="s">
        <v>290</v>
      </c>
      <c r="D3618" t="s">
        <v>486</v>
      </c>
      <c r="E3618" s="144" t="s">
        <v>191</v>
      </c>
      <c r="F3618" s="144">
        <v>2035</v>
      </c>
      <c r="G3618" s="147">
        <v>15.065764254620978</v>
      </c>
      <c r="H3618" s="147">
        <v>18.144629999999999</v>
      </c>
      <c r="I3618" s="147">
        <v>22.029</v>
      </c>
      <c r="J3618" s="147">
        <v>24.987689999999994</v>
      </c>
      <c r="K3618" s="147">
        <v>27.941760000000002</v>
      </c>
    </row>
    <row r="3619" spans="2:11" x14ac:dyDescent="0.2">
      <c r="B3619" s="21" t="str">
        <f t="shared" si="56"/>
        <v>ClintonIce Accretion2040RCP8.5</v>
      </c>
      <c r="C3619" t="s">
        <v>290</v>
      </c>
      <c r="D3619" t="s">
        <v>486</v>
      </c>
      <c r="E3619" s="144" t="s">
        <v>191</v>
      </c>
      <c r="F3619" s="144">
        <v>2040</v>
      </c>
      <c r="G3619" s="147">
        <v>15.075506100243107</v>
      </c>
      <c r="H3619" s="147">
        <v>18.191109999999998</v>
      </c>
      <c r="I3619" s="147">
        <v>22.126999999999999</v>
      </c>
      <c r="J3619" s="147">
        <v>25.122159999999994</v>
      </c>
      <c r="K3619" s="147">
        <v>28.109340000000003</v>
      </c>
    </row>
    <row r="3620" spans="2:11" x14ac:dyDescent="0.2">
      <c r="B3620" s="21" t="str">
        <f t="shared" si="56"/>
        <v>ClintonIce Accretion2045RCP8.5</v>
      </c>
      <c r="C3620" t="s">
        <v>290</v>
      </c>
      <c r="D3620" t="s">
        <v>486</v>
      </c>
      <c r="E3620" s="144" t="s">
        <v>191</v>
      </c>
      <c r="F3620" s="144">
        <v>2045</v>
      </c>
      <c r="G3620" s="147">
        <v>15.085247945865234</v>
      </c>
      <c r="H3620" s="147">
        <v>18.237590000000001</v>
      </c>
      <c r="I3620" s="147">
        <v>22.225000000000001</v>
      </c>
      <c r="J3620" s="147">
        <v>25.256629999999998</v>
      </c>
      <c r="K3620" s="147">
        <v>28.27692</v>
      </c>
    </row>
    <row r="3621" spans="2:11" x14ac:dyDescent="0.2">
      <c r="B3621" s="21" t="str">
        <f t="shared" si="56"/>
        <v>ClintonIce Accretion2050RCP8.5</v>
      </c>
      <c r="C3621" t="s">
        <v>290</v>
      </c>
      <c r="D3621" t="s">
        <v>486</v>
      </c>
      <c r="E3621" s="144" t="s">
        <v>191</v>
      </c>
      <c r="F3621" s="144">
        <v>2050</v>
      </c>
      <c r="G3621" s="147">
        <v>14.890411033422675</v>
      </c>
      <c r="H3621" s="147">
        <v>18.074909999999999</v>
      </c>
      <c r="I3621" s="147">
        <v>22.099</v>
      </c>
      <c r="J3621" s="147">
        <v>25.161709999999996</v>
      </c>
      <c r="K3621" s="147">
        <v>28.20636</v>
      </c>
    </row>
    <row r="3622" spans="2:11" x14ac:dyDescent="0.2">
      <c r="B3622" s="21" t="str">
        <f t="shared" si="56"/>
        <v>ClintonIce Accretion2055RCP8.5</v>
      </c>
      <c r="C3622" t="s">
        <v>290</v>
      </c>
      <c r="D3622" t="s">
        <v>486</v>
      </c>
      <c r="E3622" s="144" t="s">
        <v>191</v>
      </c>
      <c r="F3622" s="144">
        <v>2055</v>
      </c>
      <c r="G3622" s="147">
        <v>14.685832275357987</v>
      </c>
      <c r="H3622" s="147">
        <v>17.865749999999998</v>
      </c>
      <c r="I3622" s="147">
        <v>21.875</v>
      </c>
      <c r="J3622" s="147">
        <v>24.932319999999997</v>
      </c>
      <c r="K3622" s="147">
        <v>27.968220000000002</v>
      </c>
    </row>
    <row r="3623" spans="2:11" x14ac:dyDescent="0.2">
      <c r="B3623" s="21" t="str">
        <f t="shared" si="56"/>
        <v>ClintonIce Accretion2060RCP8.5</v>
      </c>
      <c r="C3623" t="s">
        <v>290</v>
      </c>
      <c r="D3623" t="s">
        <v>486</v>
      </c>
      <c r="E3623" s="144" t="s">
        <v>191</v>
      </c>
      <c r="F3623" s="144">
        <v>2060</v>
      </c>
      <c r="G3623" s="147">
        <v>14.145159843329882</v>
      </c>
      <c r="H3623" s="147">
        <v>17.284749999999999</v>
      </c>
      <c r="I3623" s="147">
        <v>21.230999999999998</v>
      </c>
      <c r="J3623" s="147">
        <v>24.244149999999994</v>
      </c>
      <c r="K3623" s="147">
        <v>27.227340000000002</v>
      </c>
    </row>
    <row r="3624" spans="2:11" x14ac:dyDescent="0.2">
      <c r="B3624" s="21" t="str">
        <f t="shared" si="56"/>
        <v>ClintonIce Accretion2065RCP8.5</v>
      </c>
      <c r="C3624" t="s">
        <v>290</v>
      </c>
      <c r="D3624" t="s">
        <v>486</v>
      </c>
      <c r="E3624" s="144" t="s">
        <v>191</v>
      </c>
      <c r="F3624" s="144">
        <v>2065</v>
      </c>
      <c r="G3624" s="147">
        <v>13.809066169366465</v>
      </c>
      <c r="H3624" s="147">
        <v>16.912909999999997</v>
      </c>
      <c r="I3624" s="147">
        <v>20.811</v>
      </c>
      <c r="J3624" s="147">
        <v>23.785369999999997</v>
      </c>
      <c r="K3624" s="147">
        <v>26.724599999999999</v>
      </c>
    </row>
    <row r="3625" spans="2:11" x14ac:dyDescent="0.2">
      <c r="B3625" s="21" t="str">
        <f t="shared" si="56"/>
        <v>ClintonIce Accretion2070RCP8.5</v>
      </c>
      <c r="C3625" t="s">
        <v>290</v>
      </c>
      <c r="D3625" t="s">
        <v>486</v>
      </c>
      <c r="E3625" s="144" t="s">
        <v>191</v>
      </c>
      <c r="F3625" s="144">
        <v>2070</v>
      </c>
      <c r="G3625" s="147">
        <v>13.019976673974096</v>
      </c>
      <c r="H3625" s="147">
        <v>16.029789999999998</v>
      </c>
      <c r="I3625" s="147">
        <v>19.809999999999999</v>
      </c>
      <c r="J3625" s="147">
        <v>22.677969999999995</v>
      </c>
      <c r="K3625" s="147">
        <v>25.525079999999999</v>
      </c>
    </row>
    <row r="3626" spans="2:11" x14ac:dyDescent="0.2">
      <c r="B3626" s="21" t="str">
        <f t="shared" si="56"/>
        <v>ClintonIce Accretion2075RCP8.5</v>
      </c>
      <c r="C3626" t="s">
        <v>290</v>
      </c>
      <c r="D3626" t="s">
        <v>486</v>
      </c>
      <c r="E3626" s="144" t="s">
        <v>191</v>
      </c>
      <c r="F3626" s="144">
        <v>2075</v>
      </c>
      <c r="G3626" s="147">
        <v>12.566980852545143</v>
      </c>
      <c r="H3626" s="147">
        <v>15.518509999999999</v>
      </c>
      <c r="I3626" s="147">
        <v>19.228999999999999</v>
      </c>
      <c r="J3626" s="147">
        <v>22.029349999999997</v>
      </c>
      <c r="K3626" s="147">
        <v>24.828300000000002</v>
      </c>
    </row>
    <row r="3627" spans="2:11" x14ac:dyDescent="0.2">
      <c r="B3627" s="21" t="str">
        <f t="shared" si="56"/>
        <v>ClintonIce Accretion2080RCP8.5</v>
      </c>
      <c r="C3627" t="s">
        <v>290</v>
      </c>
      <c r="D3627" t="s">
        <v>486</v>
      </c>
      <c r="E3627" s="144" t="s">
        <v>191</v>
      </c>
      <c r="F3627" s="144">
        <v>2080</v>
      </c>
      <c r="G3627" s="147">
        <v>12.11398503111619</v>
      </c>
      <c r="H3627" s="147">
        <v>15.00723</v>
      </c>
      <c r="I3627" s="147">
        <v>18.648</v>
      </c>
      <c r="J3627" s="147">
        <v>21.380729999999996</v>
      </c>
      <c r="K3627" s="147">
        <v>24.131520000000002</v>
      </c>
    </row>
    <row r="3628" spans="2:11" x14ac:dyDescent="0.2">
      <c r="B3628" s="21" t="str">
        <f t="shared" si="56"/>
        <v>ClintonIce Accretion2085RCP8.5</v>
      </c>
      <c r="C3628" t="s">
        <v>290</v>
      </c>
      <c r="D3628" t="s">
        <v>486</v>
      </c>
      <c r="E3628" s="144" t="s">
        <v>191</v>
      </c>
      <c r="F3628" s="144">
        <v>2085</v>
      </c>
      <c r="G3628" s="147">
        <v>11.514861525355318</v>
      </c>
      <c r="H3628" s="147">
        <v>14.310030000000001</v>
      </c>
      <c r="I3628" s="147">
        <v>17.8185</v>
      </c>
      <c r="J3628" s="147">
        <v>20.467124999999996</v>
      </c>
      <c r="K3628" s="147">
        <v>23.112810000000003</v>
      </c>
    </row>
    <row r="3629" spans="2:11" x14ac:dyDescent="0.2">
      <c r="B3629" s="21" t="str">
        <f t="shared" si="56"/>
        <v>ClintonIce Accretion2090RCP8.5</v>
      </c>
      <c r="C3629" t="s">
        <v>290</v>
      </c>
      <c r="D3629" t="s">
        <v>486</v>
      </c>
      <c r="E3629" s="144" t="s">
        <v>191</v>
      </c>
      <c r="F3629" s="144">
        <v>2090</v>
      </c>
      <c r="G3629" s="147">
        <v>10.915738019594444</v>
      </c>
      <c r="H3629" s="147">
        <v>13.612830000000001</v>
      </c>
      <c r="I3629" s="147">
        <v>16.988999999999997</v>
      </c>
      <c r="J3629" s="147">
        <v>19.553519999999995</v>
      </c>
      <c r="K3629" s="147">
        <v>22.094100000000001</v>
      </c>
    </row>
    <row r="3630" spans="2:11" x14ac:dyDescent="0.2">
      <c r="B3630" s="21" t="str">
        <f t="shared" si="56"/>
        <v>ClintonIce Accretion2095RCP8.5</v>
      </c>
      <c r="C3630" t="s">
        <v>290</v>
      </c>
      <c r="D3630" t="s">
        <v>486</v>
      </c>
      <c r="E3630" s="144" t="s">
        <v>191</v>
      </c>
      <c r="F3630" s="144">
        <v>2095</v>
      </c>
      <c r="G3630" s="147">
        <v>10.915738019594444</v>
      </c>
      <c r="H3630" s="147">
        <v>13.612830000000001</v>
      </c>
      <c r="I3630" s="147">
        <v>16.988999999999997</v>
      </c>
      <c r="J3630" s="147">
        <v>19.553519999999995</v>
      </c>
      <c r="K3630" s="147">
        <v>22.094100000000001</v>
      </c>
    </row>
    <row r="3631" spans="2:11" x14ac:dyDescent="0.2">
      <c r="B3631" s="21" t="str">
        <f t="shared" si="56"/>
        <v>ClintonIce Accretion2100RCP8.5</v>
      </c>
      <c r="C3631" t="s">
        <v>290</v>
      </c>
      <c r="D3631" t="s">
        <v>486</v>
      </c>
      <c r="E3631" s="144" t="s">
        <v>191</v>
      </c>
      <c r="F3631" s="144">
        <v>2100</v>
      </c>
      <c r="G3631" s="147">
        <v>10.915738019594444</v>
      </c>
      <c r="H3631" s="147">
        <v>13.612830000000001</v>
      </c>
      <c r="I3631" s="147">
        <v>16.988999999999997</v>
      </c>
      <c r="J3631" s="147">
        <v>19.553519999999995</v>
      </c>
      <c r="K3631" s="147">
        <v>22.094100000000001</v>
      </c>
    </row>
    <row r="3632" spans="2:11" x14ac:dyDescent="0.2">
      <c r="B3632" s="21" t="str">
        <f t="shared" si="56"/>
        <v>ClintonWind2023RCP4.5</v>
      </c>
      <c r="C3632" t="s">
        <v>290</v>
      </c>
      <c r="D3632" t="s">
        <v>1</v>
      </c>
      <c r="E3632" s="144" t="s">
        <v>193</v>
      </c>
      <c r="F3632" s="144">
        <v>2023</v>
      </c>
      <c r="G3632" s="147">
        <v>86.134444435430041</v>
      </c>
      <c r="H3632" s="147">
        <v>92.889422999999994</v>
      </c>
      <c r="I3632" s="147">
        <v>100.0296</v>
      </c>
      <c r="J3632" s="147">
        <v>107.14819500000002</v>
      </c>
      <c r="K3632" s="147">
        <v>114.25946399999998</v>
      </c>
    </row>
    <row r="3633" spans="2:11" x14ac:dyDescent="0.2">
      <c r="B3633" s="21" t="str">
        <f t="shared" si="56"/>
        <v>ClintonWind2025RCP4.5</v>
      </c>
      <c r="C3633" t="s">
        <v>290</v>
      </c>
      <c r="D3633" t="s">
        <v>1</v>
      </c>
      <c r="E3633" s="144" t="s">
        <v>193</v>
      </c>
      <c r="F3633" s="144">
        <v>2025</v>
      </c>
      <c r="G3633" s="147">
        <v>86.20140749763172</v>
      </c>
      <c r="H3633" s="147">
        <v>92.975354999999993</v>
      </c>
      <c r="I3633" s="147">
        <v>100.14015000000001</v>
      </c>
      <c r="J3633" s="147">
        <v>107.27884200000001</v>
      </c>
      <c r="K3633" s="147">
        <v>114.41370599999998</v>
      </c>
    </row>
    <row r="3634" spans="2:11" x14ac:dyDescent="0.2">
      <c r="B3634" s="21" t="str">
        <f t="shared" si="56"/>
        <v>ClintonWind2030RCP4.5</v>
      </c>
      <c r="C3634" t="s">
        <v>290</v>
      </c>
      <c r="D3634" t="s">
        <v>1</v>
      </c>
      <c r="E3634" s="144" t="s">
        <v>193</v>
      </c>
      <c r="F3634" s="144">
        <v>2030</v>
      </c>
      <c r="G3634" s="147">
        <v>86.268370559833414</v>
      </c>
      <c r="H3634" s="147">
        <v>93.061286999999993</v>
      </c>
      <c r="I3634" s="147">
        <v>100.25069999999999</v>
      </c>
      <c r="J3634" s="147">
        <v>107.40948900000001</v>
      </c>
      <c r="K3634" s="147">
        <v>114.56794799999997</v>
      </c>
    </row>
    <row r="3635" spans="2:11" x14ac:dyDescent="0.2">
      <c r="B3635" s="21" t="str">
        <f t="shared" si="56"/>
        <v>ClintonWind2035RCP4.5</v>
      </c>
      <c r="C3635" t="s">
        <v>290</v>
      </c>
      <c r="D3635" t="s">
        <v>1</v>
      </c>
      <c r="E3635" s="144" t="s">
        <v>193</v>
      </c>
      <c r="F3635" s="144">
        <v>2035</v>
      </c>
      <c r="G3635" s="147">
        <v>86.335333622035108</v>
      </c>
      <c r="H3635" s="147">
        <v>93.147219000000007</v>
      </c>
      <c r="I3635" s="147">
        <v>100.36125</v>
      </c>
      <c r="J3635" s="147">
        <v>107.540136</v>
      </c>
      <c r="K3635" s="147">
        <v>114.72218999999998</v>
      </c>
    </row>
    <row r="3636" spans="2:11" x14ac:dyDescent="0.2">
      <c r="B3636" s="21" t="str">
        <f t="shared" si="56"/>
        <v>ClintonWind2040RCP4.5</v>
      </c>
      <c r="C3636" t="s">
        <v>290</v>
      </c>
      <c r="D3636" t="s">
        <v>1</v>
      </c>
      <c r="E3636" s="144" t="s">
        <v>193</v>
      </c>
      <c r="F3636" s="144">
        <v>2040</v>
      </c>
      <c r="G3636" s="147">
        <v>86.402296684236788</v>
      </c>
      <c r="H3636" s="147">
        <v>93.233151000000007</v>
      </c>
      <c r="I3636" s="147">
        <v>100.4718</v>
      </c>
      <c r="J3636" s="147">
        <v>107.670783</v>
      </c>
      <c r="K3636" s="147">
        <v>114.87643199999998</v>
      </c>
    </row>
    <row r="3637" spans="2:11" x14ac:dyDescent="0.2">
      <c r="B3637" s="21" t="str">
        <f t="shared" si="56"/>
        <v>ClintonWind2045RCP4.5</v>
      </c>
      <c r="C3637" t="s">
        <v>290</v>
      </c>
      <c r="D3637" t="s">
        <v>1</v>
      </c>
      <c r="E3637" s="144" t="s">
        <v>193</v>
      </c>
      <c r="F3637" s="144">
        <v>2045</v>
      </c>
      <c r="G3637" s="147">
        <v>86.469259746438468</v>
      </c>
      <c r="H3637" s="147">
        <v>93.319083000000006</v>
      </c>
      <c r="I3637" s="147">
        <v>100.58234999999999</v>
      </c>
      <c r="J3637" s="147">
        <v>107.80143</v>
      </c>
      <c r="K3637" s="147">
        <v>115.03067399999998</v>
      </c>
    </row>
    <row r="3638" spans="2:11" x14ac:dyDescent="0.2">
      <c r="B3638" s="21" t="str">
        <f t="shared" si="56"/>
        <v>ClintonWind2050RCP4.5</v>
      </c>
      <c r="C3638" t="s">
        <v>290</v>
      </c>
      <c r="D3638" t="s">
        <v>1</v>
      </c>
      <c r="E3638" s="144" t="s">
        <v>193</v>
      </c>
      <c r="F3638" s="144">
        <v>2050</v>
      </c>
      <c r="G3638" s="147">
        <v>86.556739151101951</v>
      </c>
      <c r="H3638" s="147">
        <v>93.427111800000006</v>
      </c>
      <c r="I3638" s="147">
        <v>100.71665999999999</v>
      </c>
      <c r="J3638" s="147">
        <v>107.9575002</v>
      </c>
      <c r="K3638" s="147">
        <v>115.21200239999997</v>
      </c>
    </row>
    <row r="3639" spans="2:11" x14ac:dyDescent="0.2">
      <c r="B3639" s="21" t="str">
        <f t="shared" si="56"/>
        <v>ClintonWind2055RCP4.5</v>
      </c>
      <c r="C3639" t="s">
        <v>290</v>
      </c>
      <c r="D3639" t="s">
        <v>1</v>
      </c>
      <c r="E3639" s="144" t="s">
        <v>193</v>
      </c>
      <c r="F3639" s="144">
        <v>2055</v>
      </c>
      <c r="G3639" s="147">
        <v>86.577255493563754</v>
      </c>
      <c r="H3639" s="147">
        <v>93.449208600000006</v>
      </c>
      <c r="I3639" s="147">
        <v>100.74042</v>
      </c>
      <c r="J3639" s="147">
        <v>107.9829234</v>
      </c>
      <c r="K3639" s="147">
        <v>115.23908879999998</v>
      </c>
    </row>
    <row r="3640" spans="2:11" x14ac:dyDescent="0.2">
      <c r="B3640" s="21" t="str">
        <f t="shared" si="56"/>
        <v>ClintonWind2060RCP4.5</v>
      </c>
      <c r="C3640" t="s">
        <v>290</v>
      </c>
      <c r="D3640" t="s">
        <v>1</v>
      </c>
      <c r="E3640" s="144" t="s">
        <v>193</v>
      </c>
      <c r="F3640" s="144">
        <v>2060</v>
      </c>
      <c r="G3640" s="147">
        <v>86.597771836025544</v>
      </c>
      <c r="H3640" s="147">
        <v>93.471305400000006</v>
      </c>
      <c r="I3640" s="147">
        <v>100.76418</v>
      </c>
      <c r="J3640" s="147">
        <v>108.0083466</v>
      </c>
      <c r="K3640" s="147">
        <v>115.26617519999999</v>
      </c>
    </row>
    <row r="3641" spans="2:11" x14ac:dyDescent="0.2">
      <c r="B3641" s="21" t="str">
        <f t="shared" si="56"/>
        <v>ClintonWind2065RCP4.5</v>
      </c>
      <c r="C3641" t="s">
        <v>290</v>
      </c>
      <c r="D3641" t="s">
        <v>1</v>
      </c>
      <c r="E3641" s="144" t="s">
        <v>193</v>
      </c>
      <c r="F3641" s="144">
        <v>2065</v>
      </c>
      <c r="G3641" s="147">
        <v>86.618288178487347</v>
      </c>
      <c r="H3641" s="147">
        <v>93.493402200000006</v>
      </c>
      <c r="I3641" s="147">
        <v>100.78794000000001</v>
      </c>
      <c r="J3641" s="147">
        <v>108.0337698</v>
      </c>
      <c r="K3641" s="147">
        <v>115.29326159999999</v>
      </c>
    </row>
    <row r="3642" spans="2:11" x14ac:dyDescent="0.2">
      <c r="B3642" s="21" t="str">
        <f t="shared" si="56"/>
        <v>ClintonWind2070RCP4.5</v>
      </c>
      <c r="C3642" t="s">
        <v>290</v>
      </c>
      <c r="D3642" t="s">
        <v>1</v>
      </c>
      <c r="E3642" s="144" t="s">
        <v>193</v>
      </c>
      <c r="F3642" s="144">
        <v>2070</v>
      </c>
      <c r="G3642" s="147">
        <v>86.638804520949137</v>
      </c>
      <c r="H3642" s="147">
        <v>93.515499000000005</v>
      </c>
      <c r="I3642" s="147">
        <v>100.8117</v>
      </c>
      <c r="J3642" s="147">
        <v>108.05919300000001</v>
      </c>
      <c r="K3642" s="147">
        <v>115.320348</v>
      </c>
    </row>
    <row r="3643" spans="2:11" x14ac:dyDescent="0.2">
      <c r="B3643" s="21" t="str">
        <f t="shared" si="56"/>
        <v>ClintonWind2075RCP4.5</v>
      </c>
      <c r="C3643" t="s">
        <v>290</v>
      </c>
      <c r="D3643" t="s">
        <v>1</v>
      </c>
      <c r="E3643" s="144" t="s">
        <v>193</v>
      </c>
      <c r="F3643" s="144">
        <v>2075</v>
      </c>
      <c r="G3643" s="147">
        <v>86.754208947296718</v>
      </c>
      <c r="H3643" s="147">
        <v>93.667414500000007</v>
      </c>
      <c r="I3643" s="147">
        <v>101.00970000000001</v>
      </c>
      <c r="J3643" s="147">
        <v>108.29577</v>
      </c>
      <c r="K3643" s="147">
        <v>115.59685499999999</v>
      </c>
    </row>
    <row r="3644" spans="2:11" x14ac:dyDescent="0.2">
      <c r="B3644" s="21" t="str">
        <f t="shared" si="56"/>
        <v>ClintonWind2080RCP4.5</v>
      </c>
      <c r="C3644" t="s">
        <v>290</v>
      </c>
      <c r="D3644" t="s">
        <v>1</v>
      </c>
      <c r="E3644" s="144" t="s">
        <v>193</v>
      </c>
      <c r="F3644" s="144">
        <v>2080</v>
      </c>
      <c r="G3644" s="147">
        <v>86.869613373644313</v>
      </c>
      <c r="H3644" s="147">
        <v>93.819330000000008</v>
      </c>
      <c r="I3644" s="147">
        <v>101.2077</v>
      </c>
      <c r="J3644" s="147">
        <v>108.53234700000002</v>
      </c>
      <c r="K3644" s="147">
        <v>115.87336199999999</v>
      </c>
    </row>
    <row r="3645" spans="2:11" x14ac:dyDescent="0.2">
      <c r="B3645" s="21" t="str">
        <f t="shared" si="56"/>
        <v>ClintonWind2085RCP4.5</v>
      </c>
      <c r="C3645" t="s">
        <v>290</v>
      </c>
      <c r="D3645" t="s">
        <v>1</v>
      </c>
      <c r="E3645" s="144" t="s">
        <v>193</v>
      </c>
      <c r="F3645" s="144">
        <v>2085</v>
      </c>
      <c r="G3645" s="147">
        <v>86.985017799991908</v>
      </c>
      <c r="H3645" s="147">
        <v>93.971245500000009</v>
      </c>
      <c r="I3645" s="147">
        <v>101.4057</v>
      </c>
      <c r="J3645" s="147">
        <v>108.76892400000001</v>
      </c>
      <c r="K3645" s="147">
        <v>116.149869</v>
      </c>
    </row>
    <row r="3646" spans="2:11" x14ac:dyDescent="0.2">
      <c r="B3646" s="21" t="str">
        <f t="shared" si="56"/>
        <v>ClintonWind2090RCP4.5</v>
      </c>
      <c r="C3646" t="s">
        <v>290</v>
      </c>
      <c r="D3646" t="s">
        <v>1</v>
      </c>
      <c r="E3646" s="144" t="s">
        <v>193</v>
      </c>
      <c r="F3646" s="144">
        <v>2090</v>
      </c>
      <c r="G3646" s="147">
        <v>87.100422226339489</v>
      </c>
      <c r="H3646" s="147">
        <v>94.12316100000001</v>
      </c>
      <c r="I3646" s="147">
        <v>101.6037</v>
      </c>
      <c r="J3646" s="147">
        <v>109.00550100000001</v>
      </c>
      <c r="K3646" s="147">
        <v>116.42637599999999</v>
      </c>
    </row>
    <row r="3647" spans="2:11" x14ac:dyDescent="0.2">
      <c r="B3647" s="21" t="str">
        <f t="shared" si="56"/>
        <v>ClintonWind2095RCP4.5</v>
      </c>
      <c r="C3647" t="s">
        <v>290</v>
      </c>
      <c r="D3647" t="s">
        <v>1</v>
      </c>
      <c r="E3647" s="144" t="s">
        <v>193</v>
      </c>
      <c r="F3647" s="144">
        <v>2095</v>
      </c>
      <c r="G3647" s="147">
        <v>87.21582665268707</v>
      </c>
      <c r="H3647" s="147">
        <v>94.275076500000011</v>
      </c>
      <c r="I3647" s="147">
        <v>101.80170000000001</v>
      </c>
      <c r="J3647" s="147">
        <v>109.24207800000002</v>
      </c>
      <c r="K3647" s="147">
        <v>116.70288299999999</v>
      </c>
    </row>
    <row r="3648" spans="2:11" x14ac:dyDescent="0.2">
      <c r="B3648" s="21" t="str">
        <f t="shared" si="56"/>
        <v>ClintonWind2100RCP4.5</v>
      </c>
      <c r="C3648" t="s">
        <v>290</v>
      </c>
      <c r="D3648" t="s">
        <v>1</v>
      </c>
      <c r="E3648" s="144" t="s">
        <v>193</v>
      </c>
      <c r="F3648" s="144">
        <v>2100</v>
      </c>
      <c r="G3648" s="147">
        <v>87.331231079034666</v>
      </c>
      <c r="H3648" s="147">
        <v>94.426992000000013</v>
      </c>
      <c r="I3648" s="147">
        <v>101.9997</v>
      </c>
      <c r="J3648" s="147">
        <v>109.47865500000002</v>
      </c>
      <c r="K3648" s="147">
        <v>116.97938999999998</v>
      </c>
    </row>
    <row r="3649" spans="2:11" x14ac:dyDescent="0.2">
      <c r="B3649" s="21" t="str">
        <f t="shared" si="56"/>
        <v>ClintonWind2023RCP6.0</v>
      </c>
      <c r="C3649" t="s">
        <v>290</v>
      </c>
      <c r="D3649" t="s">
        <v>1</v>
      </c>
      <c r="E3649" s="144" t="s">
        <v>192</v>
      </c>
      <c r="F3649" s="144">
        <v>2023</v>
      </c>
      <c r="G3649" s="147">
        <v>86.134444435430041</v>
      </c>
      <c r="H3649" s="147">
        <v>92.889422999999994</v>
      </c>
      <c r="I3649" s="147">
        <v>100.0296</v>
      </c>
      <c r="J3649" s="147">
        <v>107.14819500000002</v>
      </c>
      <c r="K3649" s="147">
        <v>114.25946399999998</v>
      </c>
    </row>
    <row r="3650" spans="2:11" x14ac:dyDescent="0.2">
      <c r="B3650" s="21" t="str">
        <f t="shared" si="56"/>
        <v>ClintonWind2025RCP6.0</v>
      </c>
      <c r="C3650" t="s">
        <v>290</v>
      </c>
      <c r="D3650" t="s">
        <v>1</v>
      </c>
      <c r="E3650" s="144" t="s">
        <v>192</v>
      </c>
      <c r="F3650" s="144">
        <v>2025</v>
      </c>
      <c r="G3650" s="147">
        <v>86.20140749763172</v>
      </c>
      <c r="H3650" s="147">
        <v>92.975354999999993</v>
      </c>
      <c r="I3650" s="147">
        <v>100.14015000000001</v>
      </c>
      <c r="J3650" s="147">
        <v>107.27884200000001</v>
      </c>
      <c r="K3650" s="147">
        <v>114.41370599999998</v>
      </c>
    </row>
    <row r="3651" spans="2:11" x14ac:dyDescent="0.2">
      <c r="B3651" s="21" t="str">
        <f t="shared" si="56"/>
        <v>ClintonWind2030RCP6.0</v>
      </c>
      <c r="C3651" t="s">
        <v>290</v>
      </c>
      <c r="D3651" t="s">
        <v>1</v>
      </c>
      <c r="E3651" s="144" t="s">
        <v>192</v>
      </c>
      <c r="F3651" s="144">
        <v>2030</v>
      </c>
      <c r="G3651" s="147">
        <v>86.268370559833414</v>
      </c>
      <c r="H3651" s="147">
        <v>93.061286999999993</v>
      </c>
      <c r="I3651" s="147">
        <v>100.25069999999999</v>
      </c>
      <c r="J3651" s="147">
        <v>107.40948900000001</v>
      </c>
      <c r="K3651" s="147">
        <v>114.56794799999997</v>
      </c>
    </row>
    <row r="3652" spans="2:11" x14ac:dyDescent="0.2">
      <c r="B3652" s="21" t="str">
        <f t="shared" si="56"/>
        <v>ClintonWind2035RCP6.0</v>
      </c>
      <c r="C3652" t="s">
        <v>290</v>
      </c>
      <c r="D3652" t="s">
        <v>1</v>
      </c>
      <c r="E3652" s="144" t="s">
        <v>192</v>
      </c>
      <c r="F3652" s="144">
        <v>2035</v>
      </c>
      <c r="G3652" s="147">
        <v>86.335333622035108</v>
      </c>
      <c r="H3652" s="147">
        <v>93.147219000000007</v>
      </c>
      <c r="I3652" s="147">
        <v>100.36125</v>
      </c>
      <c r="J3652" s="147">
        <v>107.540136</v>
      </c>
      <c r="K3652" s="147">
        <v>114.72218999999998</v>
      </c>
    </row>
    <row r="3653" spans="2:11" x14ac:dyDescent="0.2">
      <c r="B3653" s="21" t="str">
        <f t="shared" si="56"/>
        <v>ClintonWind2040RCP6.0</v>
      </c>
      <c r="C3653" t="s">
        <v>290</v>
      </c>
      <c r="D3653" t="s">
        <v>1</v>
      </c>
      <c r="E3653" s="144" t="s">
        <v>192</v>
      </c>
      <c r="F3653" s="144">
        <v>2040</v>
      </c>
      <c r="G3653" s="147">
        <v>86.402296684236788</v>
      </c>
      <c r="H3653" s="147">
        <v>93.233151000000007</v>
      </c>
      <c r="I3653" s="147">
        <v>100.4718</v>
      </c>
      <c r="J3653" s="147">
        <v>107.670783</v>
      </c>
      <c r="K3653" s="147">
        <v>114.87643199999998</v>
      </c>
    </row>
    <row r="3654" spans="2:11" x14ac:dyDescent="0.2">
      <c r="B3654" s="21" t="str">
        <f t="shared" si="56"/>
        <v>ClintonWind2045RCP6.0</v>
      </c>
      <c r="C3654" t="s">
        <v>290</v>
      </c>
      <c r="D3654" t="s">
        <v>1</v>
      </c>
      <c r="E3654" s="144" t="s">
        <v>192</v>
      </c>
      <c r="F3654" s="144">
        <v>2045</v>
      </c>
      <c r="G3654" s="147">
        <v>86.469259746438468</v>
      </c>
      <c r="H3654" s="147">
        <v>93.319083000000006</v>
      </c>
      <c r="I3654" s="147">
        <v>100.58234999999999</v>
      </c>
      <c r="J3654" s="147">
        <v>107.80143</v>
      </c>
      <c r="K3654" s="147">
        <v>115.03067399999998</v>
      </c>
    </row>
    <row r="3655" spans="2:11" x14ac:dyDescent="0.2">
      <c r="B3655" s="21" t="str">
        <f t="shared" si="56"/>
        <v>ClintonWind2050RCP6.0</v>
      </c>
      <c r="C3655" t="s">
        <v>290</v>
      </c>
      <c r="D3655" t="s">
        <v>1</v>
      </c>
      <c r="E3655" s="144" t="s">
        <v>192</v>
      </c>
      <c r="F3655" s="144">
        <v>2050</v>
      </c>
      <c r="G3655" s="147">
        <v>86.556739151101951</v>
      </c>
      <c r="H3655" s="147">
        <v>93.427111800000006</v>
      </c>
      <c r="I3655" s="147">
        <v>100.71665999999999</v>
      </c>
      <c r="J3655" s="147">
        <v>107.9575002</v>
      </c>
      <c r="K3655" s="147">
        <v>115.21200239999997</v>
      </c>
    </row>
    <row r="3656" spans="2:11" x14ac:dyDescent="0.2">
      <c r="B3656" s="21" t="str">
        <f t="shared" si="56"/>
        <v>ClintonWind2055RCP6.0</v>
      </c>
      <c r="C3656" t="s">
        <v>290</v>
      </c>
      <c r="D3656" t="s">
        <v>1</v>
      </c>
      <c r="E3656" s="144" t="s">
        <v>192</v>
      </c>
      <c r="F3656" s="144">
        <v>2055</v>
      </c>
      <c r="G3656" s="147">
        <v>86.577255493563754</v>
      </c>
      <c r="H3656" s="147">
        <v>93.449208600000006</v>
      </c>
      <c r="I3656" s="147">
        <v>100.74042</v>
      </c>
      <c r="J3656" s="147">
        <v>107.9829234</v>
      </c>
      <c r="K3656" s="147">
        <v>115.23908879999998</v>
      </c>
    </row>
    <row r="3657" spans="2:11" x14ac:dyDescent="0.2">
      <c r="B3657" s="21" t="str">
        <f t="shared" si="56"/>
        <v>ClintonWind2060RCP6.0</v>
      </c>
      <c r="C3657" t="s">
        <v>290</v>
      </c>
      <c r="D3657" t="s">
        <v>1</v>
      </c>
      <c r="E3657" s="144" t="s">
        <v>192</v>
      </c>
      <c r="F3657" s="144">
        <v>2060</v>
      </c>
      <c r="G3657" s="147">
        <v>86.597771836025544</v>
      </c>
      <c r="H3657" s="147">
        <v>93.471305400000006</v>
      </c>
      <c r="I3657" s="147">
        <v>100.76418</v>
      </c>
      <c r="J3657" s="147">
        <v>108.0083466</v>
      </c>
      <c r="K3657" s="147">
        <v>115.26617519999999</v>
      </c>
    </row>
    <row r="3658" spans="2:11" x14ac:dyDescent="0.2">
      <c r="B3658" s="21" t="str">
        <f t="shared" si="56"/>
        <v>ClintonWind2065RCP6.0</v>
      </c>
      <c r="C3658" t="s">
        <v>290</v>
      </c>
      <c r="D3658" t="s">
        <v>1</v>
      </c>
      <c r="E3658" s="144" t="s">
        <v>192</v>
      </c>
      <c r="F3658" s="144">
        <v>2065</v>
      </c>
      <c r="G3658" s="147">
        <v>86.618288178487347</v>
      </c>
      <c r="H3658" s="147">
        <v>93.493402200000006</v>
      </c>
      <c r="I3658" s="147">
        <v>100.78794000000001</v>
      </c>
      <c r="J3658" s="147">
        <v>108.0337698</v>
      </c>
      <c r="K3658" s="147">
        <v>115.29326159999999</v>
      </c>
    </row>
    <row r="3659" spans="2:11" x14ac:dyDescent="0.2">
      <c r="B3659" s="21" t="str">
        <f t="shared" si="56"/>
        <v>ClintonWind2070RCP6.0</v>
      </c>
      <c r="C3659" t="s">
        <v>290</v>
      </c>
      <c r="D3659" t="s">
        <v>1</v>
      </c>
      <c r="E3659" s="144" t="s">
        <v>192</v>
      </c>
      <c r="F3659" s="144">
        <v>2070</v>
      </c>
      <c r="G3659" s="147">
        <v>86.638804520949137</v>
      </c>
      <c r="H3659" s="147">
        <v>93.515499000000005</v>
      </c>
      <c r="I3659" s="147">
        <v>100.8117</v>
      </c>
      <c r="J3659" s="147">
        <v>108.05919300000001</v>
      </c>
      <c r="K3659" s="147">
        <v>115.320348</v>
      </c>
    </row>
    <row r="3660" spans="2:11" x14ac:dyDescent="0.2">
      <c r="B3660" s="21" t="str">
        <f t="shared" ref="B3660:B3723" si="57">C3660&amp;D3660&amp;F3660&amp;E3660</f>
        <v>ClintonWind2075RCP6.0</v>
      </c>
      <c r="C3660" t="s">
        <v>290</v>
      </c>
      <c r="D3660" t="s">
        <v>1</v>
      </c>
      <c r="E3660" s="144" t="s">
        <v>192</v>
      </c>
      <c r="F3660" s="144">
        <v>2075</v>
      </c>
      <c r="G3660" s="147">
        <v>86.811911160470515</v>
      </c>
      <c r="H3660" s="147">
        <v>93.743372250000007</v>
      </c>
      <c r="I3660" s="147">
        <v>101.1087</v>
      </c>
      <c r="J3660" s="147">
        <v>108.41405850000001</v>
      </c>
      <c r="K3660" s="147">
        <v>115.7351085</v>
      </c>
    </row>
    <row r="3661" spans="2:11" x14ac:dyDescent="0.2">
      <c r="B3661" s="21" t="str">
        <f t="shared" si="57"/>
        <v>ClintonWind2080RCP6.0</v>
      </c>
      <c r="C3661" t="s">
        <v>290</v>
      </c>
      <c r="D3661" t="s">
        <v>1</v>
      </c>
      <c r="E3661" s="144" t="s">
        <v>192</v>
      </c>
      <c r="F3661" s="144">
        <v>2080</v>
      </c>
      <c r="G3661" s="147">
        <v>86.985017799991908</v>
      </c>
      <c r="H3661" s="147">
        <v>93.971245500000009</v>
      </c>
      <c r="I3661" s="147">
        <v>101.4057</v>
      </c>
      <c r="J3661" s="147">
        <v>108.76892400000001</v>
      </c>
      <c r="K3661" s="147">
        <v>116.149869</v>
      </c>
    </row>
    <row r="3662" spans="2:11" x14ac:dyDescent="0.2">
      <c r="B3662" s="21" t="str">
        <f t="shared" si="57"/>
        <v>ClintonWind2085RCP6.0</v>
      </c>
      <c r="C3662" t="s">
        <v>290</v>
      </c>
      <c r="D3662" t="s">
        <v>1</v>
      </c>
      <c r="E3662" s="144" t="s">
        <v>192</v>
      </c>
      <c r="F3662" s="144">
        <v>2085</v>
      </c>
      <c r="G3662" s="147">
        <v>87.158124439513287</v>
      </c>
      <c r="H3662" s="147">
        <v>94.199118750000011</v>
      </c>
      <c r="I3662" s="147">
        <v>101.70270000000001</v>
      </c>
      <c r="J3662" s="147">
        <v>109.12378950000002</v>
      </c>
      <c r="K3662" s="147">
        <v>116.56462949999998</v>
      </c>
    </row>
    <row r="3663" spans="2:11" x14ac:dyDescent="0.2">
      <c r="B3663" s="21" t="str">
        <f t="shared" si="57"/>
        <v>ClintonWind2090RCP6.0</v>
      </c>
      <c r="C3663" t="s">
        <v>290</v>
      </c>
      <c r="D3663" t="s">
        <v>1</v>
      </c>
      <c r="E3663" s="144" t="s">
        <v>192</v>
      </c>
      <c r="F3663" s="144">
        <v>2090</v>
      </c>
      <c r="G3663" s="147">
        <v>87.772902340364936</v>
      </c>
      <c r="H3663" s="147">
        <v>94.979412000000011</v>
      </c>
      <c r="I3663" s="147">
        <v>102.6861</v>
      </c>
      <c r="J3663" s="147">
        <v>110.28372300000001</v>
      </c>
      <c r="K3663" s="147">
        <v>117.90107999999998</v>
      </c>
    </row>
    <row r="3664" spans="2:11" x14ac:dyDescent="0.2">
      <c r="B3664" s="21" t="str">
        <f t="shared" si="57"/>
        <v>ClintonWind2095RCP6.0</v>
      </c>
      <c r="C3664" t="s">
        <v>290</v>
      </c>
      <c r="D3664" t="s">
        <v>1</v>
      </c>
      <c r="E3664" s="144" t="s">
        <v>192</v>
      </c>
      <c r="F3664" s="144">
        <v>2095</v>
      </c>
      <c r="G3664" s="147">
        <v>88.214573601695221</v>
      </c>
      <c r="H3664" s="147">
        <v>95.531832000000023</v>
      </c>
      <c r="I3664" s="147">
        <v>103.3725</v>
      </c>
      <c r="J3664" s="147">
        <v>111.08879100000001</v>
      </c>
      <c r="K3664" s="147">
        <v>118.82276999999998</v>
      </c>
    </row>
    <row r="3665" spans="2:11" x14ac:dyDescent="0.2">
      <c r="B3665" s="21" t="str">
        <f t="shared" si="57"/>
        <v>ClintonWind2100RCP6.0</v>
      </c>
      <c r="C3665" t="s">
        <v>290</v>
      </c>
      <c r="D3665" t="s">
        <v>1</v>
      </c>
      <c r="E3665" s="144" t="s">
        <v>192</v>
      </c>
      <c r="F3665" s="144">
        <v>2100</v>
      </c>
      <c r="G3665" s="147">
        <v>88.656244863025492</v>
      </c>
      <c r="H3665" s="147">
        <v>96.084252000000021</v>
      </c>
      <c r="I3665" s="147">
        <v>104.05889999999999</v>
      </c>
      <c r="J3665" s="147">
        <v>111.89385900000001</v>
      </c>
      <c r="K3665" s="147">
        <v>119.74445999999998</v>
      </c>
    </row>
    <row r="3666" spans="2:11" x14ac:dyDescent="0.2">
      <c r="B3666" s="21" t="str">
        <f t="shared" si="57"/>
        <v>ClintonWind2023RCP8.5</v>
      </c>
      <c r="C3666" t="s">
        <v>290</v>
      </c>
      <c r="D3666" t="s">
        <v>1</v>
      </c>
      <c r="E3666" s="144" t="s">
        <v>191</v>
      </c>
      <c r="F3666" s="144">
        <v>2023</v>
      </c>
      <c r="G3666" s="147">
        <v>86.134444435430041</v>
      </c>
      <c r="H3666" s="147">
        <v>92.889422999999994</v>
      </c>
      <c r="I3666" s="147">
        <v>100.0296</v>
      </c>
      <c r="J3666" s="147">
        <v>107.14819500000002</v>
      </c>
      <c r="K3666" s="147">
        <v>114.25946399999998</v>
      </c>
    </row>
    <row r="3667" spans="2:11" x14ac:dyDescent="0.2">
      <c r="B3667" s="21" t="str">
        <f t="shared" si="57"/>
        <v>ClintonWind2025RCP8.5</v>
      </c>
      <c r="C3667" t="s">
        <v>290</v>
      </c>
      <c r="D3667" t="s">
        <v>1</v>
      </c>
      <c r="E3667" s="144" t="s">
        <v>191</v>
      </c>
      <c r="F3667" s="144">
        <v>2025</v>
      </c>
      <c r="G3667" s="147">
        <v>86.268370559833414</v>
      </c>
      <c r="H3667" s="147">
        <v>93.061286999999993</v>
      </c>
      <c r="I3667" s="147">
        <v>100.25069999999999</v>
      </c>
      <c r="J3667" s="147">
        <v>107.40948900000001</v>
      </c>
      <c r="K3667" s="147">
        <v>114.56794799999997</v>
      </c>
    </row>
    <row r="3668" spans="2:11" x14ac:dyDescent="0.2">
      <c r="B3668" s="21" t="str">
        <f t="shared" si="57"/>
        <v>ClintonWind2030RCP8.5</v>
      </c>
      <c r="C3668" t="s">
        <v>290</v>
      </c>
      <c r="D3668" t="s">
        <v>1</v>
      </c>
      <c r="E3668" s="144" t="s">
        <v>191</v>
      </c>
      <c r="F3668" s="144">
        <v>2030</v>
      </c>
      <c r="G3668" s="147">
        <v>86.402296684236788</v>
      </c>
      <c r="H3668" s="147">
        <v>93.233151000000007</v>
      </c>
      <c r="I3668" s="147">
        <v>100.4718</v>
      </c>
      <c r="J3668" s="147">
        <v>107.670783</v>
      </c>
      <c r="K3668" s="147">
        <v>114.87643199999998</v>
      </c>
    </row>
    <row r="3669" spans="2:11" x14ac:dyDescent="0.2">
      <c r="B3669" s="21" t="str">
        <f t="shared" si="57"/>
        <v>ClintonWind2035RCP8.5</v>
      </c>
      <c r="C3669" t="s">
        <v>290</v>
      </c>
      <c r="D3669" t="s">
        <v>1</v>
      </c>
      <c r="E3669" s="144" t="s">
        <v>191</v>
      </c>
      <c r="F3669" s="144">
        <v>2035</v>
      </c>
      <c r="G3669" s="147">
        <v>86.536222808640161</v>
      </c>
      <c r="H3669" s="147">
        <v>93.405015000000006</v>
      </c>
      <c r="I3669" s="147">
        <v>100.69289999999999</v>
      </c>
      <c r="J3669" s="147">
        <v>107.93207699999999</v>
      </c>
      <c r="K3669" s="147">
        <v>115.18491599999997</v>
      </c>
    </row>
    <row r="3670" spans="2:11" x14ac:dyDescent="0.2">
      <c r="B3670" s="21" t="str">
        <f t="shared" si="57"/>
        <v>ClintonWind2040RCP8.5</v>
      </c>
      <c r="C3670" t="s">
        <v>290</v>
      </c>
      <c r="D3670" t="s">
        <v>1</v>
      </c>
      <c r="E3670" s="144" t="s">
        <v>191</v>
      </c>
      <c r="F3670" s="144">
        <v>2040</v>
      </c>
      <c r="G3670" s="147">
        <v>86.570416712743153</v>
      </c>
      <c r="H3670" s="147">
        <v>93.441843000000006</v>
      </c>
      <c r="I3670" s="147">
        <v>100.7325</v>
      </c>
      <c r="J3670" s="147">
        <v>107.97444899999999</v>
      </c>
      <c r="K3670" s="147">
        <v>115.23005999999998</v>
      </c>
    </row>
    <row r="3671" spans="2:11" x14ac:dyDescent="0.2">
      <c r="B3671" s="21" t="str">
        <f t="shared" si="57"/>
        <v>ClintonWind2045RCP8.5</v>
      </c>
      <c r="C3671" t="s">
        <v>290</v>
      </c>
      <c r="D3671" t="s">
        <v>1</v>
      </c>
      <c r="E3671" s="144" t="s">
        <v>191</v>
      </c>
      <c r="F3671" s="144">
        <v>2045</v>
      </c>
      <c r="G3671" s="147">
        <v>86.604610616846145</v>
      </c>
      <c r="H3671" s="147">
        <v>93.478671000000006</v>
      </c>
      <c r="I3671" s="147">
        <v>100.77209999999999</v>
      </c>
      <c r="J3671" s="147">
        <v>108.01682100000001</v>
      </c>
      <c r="K3671" s="147">
        <v>115.27520399999999</v>
      </c>
    </row>
    <row r="3672" spans="2:11" x14ac:dyDescent="0.2">
      <c r="B3672" s="21" t="str">
        <f t="shared" si="57"/>
        <v>ClintonWind2050RCP8.5</v>
      </c>
      <c r="C3672" t="s">
        <v>290</v>
      </c>
      <c r="D3672" t="s">
        <v>1</v>
      </c>
      <c r="E3672" s="144" t="s">
        <v>191</v>
      </c>
      <c r="F3672" s="144">
        <v>2050</v>
      </c>
      <c r="G3672" s="147">
        <v>86.869613373644313</v>
      </c>
      <c r="H3672" s="147">
        <v>93.819330000000008</v>
      </c>
      <c r="I3672" s="147">
        <v>101.2077</v>
      </c>
      <c r="J3672" s="147">
        <v>108.53234700000002</v>
      </c>
      <c r="K3672" s="147">
        <v>115.87336199999999</v>
      </c>
    </row>
    <row r="3673" spans="2:11" x14ac:dyDescent="0.2">
      <c r="B3673" s="21" t="str">
        <f t="shared" si="57"/>
        <v>ClintonWind2055RCP8.5</v>
      </c>
      <c r="C3673" t="s">
        <v>290</v>
      </c>
      <c r="D3673" t="s">
        <v>1</v>
      </c>
      <c r="E3673" s="144" t="s">
        <v>191</v>
      </c>
      <c r="F3673" s="144">
        <v>2055</v>
      </c>
      <c r="G3673" s="147">
        <v>87.100422226339489</v>
      </c>
      <c r="H3673" s="147">
        <v>94.12316100000001</v>
      </c>
      <c r="I3673" s="147">
        <v>101.6037</v>
      </c>
      <c r="J3673" s="147">
        <v>109.00550100000001</v>
      </c>
      <c r="K3673" s="147">
        <v>116.42637599999999</v>
      </c>
    </row>
    <row r="3674" spans="2:11" x14ac:dyDescent="0.2">
      <c r="B3674" s="21" t="str">
        <f t="shared" si="57"/>
        <v>ClintonWind2060RCP8.5</v>
      </c>
      <c r="C3674" t="s">
        <v>290</v>
      </c>
      <c r="D3674" t="s">
        <v>1</v>
      </c>
      <c r="E3674" s="144" t="s">
        <v>191</v>
      </c>
      <c r="F3674" s="144">
        <v>2060</v>
      </c>
      <c r="G3674" s="147">
        <v>87.772902340364936</v>
      </c>
      <c r="H3674" s="147">
        <v>94.979412000000011</v>
      </c>
      <c r="I3674" s="147">
        <v>102.6861</v>
      </c>
      <c r="J3674" s="147">
        <v>110.28372300000001</v>
      </c>
      <c r="K3674" s="147">
        <v>117.90107999999998</v>
      </c>
    </row>
    <row r="3675" spans="2:11" x14ac:dyDescent="0.2">
      <c r="B3675" s="21" t="str">
        <f t="shared" si="57"/>
        <v>ClintonWind2065RCP8.5</v>
      </c>
      <c r="C3675" t="s">
        <v>290</v>
      </c>
      <c r="D3675" t="s">
        <v>1</v>
      </c>
      <c r="E3675" s="144" t="s">
        <v>191</v>
      </c>
      <c r="F3675" s="144">
        <v>2065</v>
      </c>
      <c r="G3675" s="147">
        <v>88.214573601695221</v>
      </c>
      <c r="H3675" s="147">
        <v>95.531832000000023</v>
      </c>
      <c r="I3675" s="147">
        <v>103.3725</v>
      </c>
      <c r="J3675" s="147">
        <v>111.08879100000001</v>
      </c>
      <c r="K3675" s="147">
        <v>118.82276999999998</v>
      </c>
    </row>
    <row r="3676" spans="2:11" x14ac:dyDescent="0.2">
      <c r="B3676" s="21" t="str">
        <f t="shared" si="57"/>
        <v>ClintonWind2070RCP8.5</v>
      </c>
      <c r="C3676" t="s">
        <v>290</v>
      </c>
      <c r="D3676" t="s">
        <v>1</v>
      </c>
      <c r="E3676" s="144" t="s">
        <v>191</v>
      </c>
      <c r="F3676" s="144">
        <v>2070</v>
      </c>
      <c r="G3676" s="147">
        <v>88.864257779652007</v>
      </c>
      <c r="H3676" s="147">
        <v>96.338979000000023</v>
      </c>
      <c r="I3676" s="147">
        <v>104.37569999999999</v>
      </c>
      <c r="J3676" s="147">
        <v>112.257552</v>
      </c>
      <c r="K3676" s="147">
        <v>120.16204199999999</v>
      </c>
    </row>
    <row r="3677" spans="2:11" x14ac:dyDescent="0.2">
      <c r="B3677" s="21" t="str">
        <f t="shared" si="57"/>
        <v>ClintonWind2075RCP8.5</v>
      </c>
      <c r="C3677" t="s">
        <v>290</v>
      </c>
      <c r="D3677" t="s">
        <v>1</v>
      </c>
      <c r="E3677" s="144" t="s">
        <v>191</v>
      </c>
      <c r="F3677" s="144">
        <v>2075</v>
      </c>
      <c r="G3677" s="147">
        <v>89.072270696278537</v>
      </c>
      <c r="H3677" s="147">
        <v>96.593706000000012</v>
      </c>
      <c r="I3677" s="147">
        <v>104.6925</v>
      </c>
      <c r="J3677" s="147">
        <v>112.621245</v>
      </c>
      <c r="K3677" s="147">
        <v>120.57962399999998</v>
      </c>
    </row>
    <row r="3678" spans="2:11" x14ac:dyDescent="0.2">
      <c r="B3678" s="21" t="str">
        <f t="shared" si="57"/>
        <v>ClintonWind2080RCP8.5</v>
      </c>
      <c r="C3678" t="s">
        <v>290</v>
      </c>
      <c r="D3678" t="s">
        <v>1</v>
      </c>
      <c r="E3678" s="144" t="s">
        <v>191</v>
      </c>
      <c r="F3678" s="144">
        <v>2080</v>
      </c>
      <c r="G3678" s="147">
        <v>89.280283612905052</v>
      </c>
      <c r="H3678" s="147">
        <v>96.848433000000014</v>
      </c>
      <c r="I3678" s="147">
        <v>105.0093</v>
      </c>
      <c r="J3678" s="147">
        <v>112.984938</v>
      </c>
      <c r="K3678" s="147">
        <v>120.99720599999999</v>
      </c>
    </row>
    <row r="3679" spans="2:11" x14ac:dyDescent="0.2">
      <c r="B3679" s="21" t="str">
        <f t="shared" si="57"/>
        <v>ClintonWind2085RCP8.5</v>
      </c>
      <c r="C3679" t="s">
        <v>290</v>
      </c>
      <c r="D3679" t="s">
        <v>1</v>
      </c>
      <c r="E3679" s="144" t="s">
        <v>191</v>
      </c>
      <c r="F3679" s="144">
        <v>2085</v>
      </c>
      <c r="G3679" s="147">
        <v>89.417059229317005</v>
      </c>
      <c r="H3679" s="147">
        <v>97.000348500000001</v>
      </c>
      <c r="I3679" s="147">
        <v>105.1776</v>
      </c>
      <c r="J3679" s="147">
        <v>113.17031550000002</v>
      </c>
      <c r="K3679" s="147">
        <v>121.20035399999999</v>
      </c>
    </row>
    <row r="3680" spans="2:11" x14ac:dyDescent="0.2">
      <c r="B3680" s="21" t="str">
        <f t="shared" si="57"/>
        <v>ClintonWind2090RCP8.5</v>
      </c>
      <c r="C3680" t="s">
        <v>290</v>
      </c>
      <c r="D3680" t="s">
        <v>1</v>
      </c>
      <c r="E3680" s="144" t="s">
        <v>191</v>
      </c>
      <c r="F3680" s="144">
        <v>2090</v>
      </c>
      <c r="G3680" s="147">
        <v>89.553834845728971</v>
      </c>
      <c r="H3680" s="147">
        <v>97.152264000000002</v>
      </c>
      <c r="I3680" s="147">
        <v>105.3459</v>
      </c>
      <c r="J3680" s="147">
        <v>113.35569300000002</v>
      </c>
      <c r="K3680" s="147">
        <v>121.40350199999999</v>
      </c>
    </row>
    <row r="3681" spans="2:11" x14ac:dyDescent="0.2">
      <c r="B3681" s="21" t="str">
        <f t="shared" si="57"/>
        <v>ClintonWind2095RCP8.5</v>
      </c>
      <c r="C3681" t="s">
        <v>290</v>
      </c>
      <c r="D3681" t="s">
        <v>1</v>
      </c>
      <c r="E3681" s="144" t="s">
        <v>191</v>
      </c>
      <c r="F3681" s="144">
        <v>2095</v>
      </c>
      <c r="G3681" s="147">
        <v>89.553834845728971</v>
      </c>
      <c r="H3681" s="147">
        <v>97.152264000000002</v>
      </c>
      <c r="I3681" s="147">
        <v>105.3459</v>
      </c>
      <c r="J3681" s="147">
        <v>113.35569300000002</v>
      </c>
      <c r="K3681" s="147">
        <v>121.40350199999999</v>
      </c>
    </row>
    <row r="3682" spans="2:11" x14ac:dyDescent="0.2">
      <c r="B3682" s="21" t="str">
        <f t="shared" si="57"/>
        <v>ClintonWind2100RCP8.5</v>
      </c>
      <c r="C3682" t="s">
        <v>290</v>
      </c>
      <c r="D3682" t="s">
        <v>1</v>
      </c>
      <c r="E3682" s="144" t="s">
        <v>191</v>
      </c>
      <c r="F3682" s="144">
        <v>2100</v>
      </c>
      <c r="G3682" s="147">
        <v>89.553834845728971</v>
      </c>
      <c r="H3682" s="147">
        <v>97.152264000000002</v>
      </c>
      <c r="I3682" s="147">
        <v>105.3459</v>
      </c>
      <c r="J3682" s="147">
        <v>113.35569300000002</v>
      </c>
      <c r="K3682" s="147">
        <v>121.40350199999999</v>
      </c>
    </row>
    <row r="3683" spans="2:11" x14ac:dyDescent="0.2">
      <c r="B3683" s="21" t="str">
        <f t="shared" si="57"/>
        <v>CoboconkIce Accretion2023RCP4.5</v>
      </c>
      <c r="C3683" t="s">
        <v>291</v>
      </c>
      <c r="D3683" t="s">
        <v>486</v>
      </c>
      <c r="E3683" s="144" t="s">
        <v>193</v>
      </c>
      <c r="F3683" s="144">
        <v>2023</v>
      </c>
      <c r="G3683" s="147">
        <v>17.239587520587261</v>
      </c>
      <c r="H3683" s="147">
        <v>20.584</v>
      </c>
      <c r="I3683" s="147">
        <v>24.824999999999999</v>
      </c>
      <c r="J3683" s="147">
        <v>28.052249999999997</v>
      </c>
      <c r="K3683" s="147">
        <v>31.311</v>
      </c>
    </row>
    <row r="3684" spans="2:11" x14ac:dyDescent="0.2">
      <c r="B3684" s="21" t="str">
        <f t="shared" si="57"/>
        <v>CoboconkIce Accretion2025RCP4.5</v>
      </c>
      <c r="C3684" t="s">
        <v>291</v>
      </c>
      <c r="D3684" t="s">
        <v>486</v>
      </c>
      <c r="E3684" s="144" t="s">
        <v>193</v>
      </c>
      <c r="F3684" s="144">
        <v>2025</v>
      </c>
      <c r="G3684" s="147">
        <v>17.225090726506714</v>
      </c>
      <c r="H3684" s="147">
        <v>20.577083333333334</v>
      </c>
      <c r="I3684" s="147">
        <v>24.824999999999999</v>
      </c>
      <c r="J3684" s="147">
        <v>28.056958333333331</v>
      </c>
      <c r="K3684" s="147">
        <v>31.3215</v>
      </c>
    </row>
    <row r="3685" spans="2:11" x14ac:dyDescent="0.2">
      <c r="B3685" s="21" t="str">
        <f t="shared" si="57"/>
        <v>CoboconkIce Accretion2030RCP4.5</v>
      </c>
      <c r="C3685" t="s">
        <v>291</v>
      </c>
      <c r="D3685" t="s">
        <v>486</v>
      </c>
      <c r="E3685" s="144" t="s">
        <v>193</v>
      </c>
      <c r="F3685" s="144">
        <v>2030</v>
      </c>
      <c r="G3685" s="147">
        <v>17.210593932426164</v>
      </c>
      <c r="H3685" s="147">
        <v>20.570166666666665</v>
      </c>
      <c r="I3685" s="147">
        <v>24.824999999999999</v>
      </c>
      <c r="J3685" s="147">
        <v>28.061666666666664</v>
      </c>
      <c r="K3685" s="147">
        <v>31.332000000000001</v>
      </c>
    </row>
    <row r="3686" spans="2:11" x14ac:dyDescent="0.2">
      <c r="B3686" s="21" t="str">
        <f t="shared" si="57"/>
        <v>CoboconkIce Accretion2035RCP4.5</v>
      </c>
      <c r="C3686" t="s">
        <v>291</v>
      </c>
      <c r="D3686" t="s">
        <v>486</v>
      </c>
      <c r="E3686" s="144" t="s">
        <v>193</v>
      </c>
      <c r="F3686" s="144">
        <v>2035</v>
      </c>
      <c r="G3686" s="147">
        <v>17.196097138345618</v>
      </c>
      <c r="H3686" s="147">
        <v>20.56325</v>
      </c>
      <c r="I3686" s="147">
        <v>24.824999999999999</v>
      </c>
      <c r="J3686" s="147">
        <v>28.066374999999997</v>
      </c>
      <c r="K3686" s="147">
        <v>31.342500000000001</v>
      </c>
    </row>
    <row r="3687" spans="2:11" x14ac:dyDescent="0.2">
      <c r="B3687" s="21" t="str">
        <f t="shared" si="57"/>
        <v>CoboconkIce Accretion2040RCP4.5</v>
      </c>
      <c r="C3687" t="s">
        <v>291</v>
      </c>
      <c r="D3687" t="s">
        <v>486</v>
      </c>
      <c r="E3687" s="144" t="s">
        <v>193</v>
      </c>
      <c r="F3687" s="144">
        <v>2040</v>
      </c>
      <c r="G3687" s="147">
        <v>17.181600344265071</v>
      </c>
      <c r="H3687" s="147">
        <v>20.556333333333335</v>
      </c>
      <c r="I3687" s="147">
        <v>24.824999999999999</v>
      </c>
      <c r="J3687" s="147">
        <v>28.071083333333331</v>
      </c>
      <c r="K3687" s="147">
        <v>31.352999999999998</v>
      </c>
    </row>
    <row r="3688" spans="2:11" x14ac:dyDescent="0.2">
      <c r="B3688" s="21" t="str">
        <f t="shared" si="57"/>
        <v>CoboconkIce Accretion2045RCP4.5</v>
      </c>
      <c r="C3688" t="s">
        <v>291</v>
      </c>
      <c r="D3688" t="s">
        <v>486</v>
      </c>
      <c r="E3688" s="144" t="s">
        <v>193</v>
      </c>
      <c r="F3688" s="144">
        <v>2045</v>
      </c>
      <c r="G3688" s="147">
        <v>17.167103550184521</v>
      </c>
      <c r="H3688" s="147">
        <v>20.549416666666666</v>
      </c>
      <c r="I3688" s="147">
        <v>24.824999999999999</v>
      </c>
      <c r="J3688" s="147">
        <v>28.075791666666664</v>
      </c>
      <c r="K3688" s="147">
        <v>31.363499999999998</v>
      </c>
    </row>
    <row r="3689" spans="2:11" x14ac:dyDescent="0.2">
      <c r="B3689" s="21" t="str">
        <f t="shared" si="57"/>
        <v>CoboconkIce Accretion2050RCP4.5</v>
      </c>
      <c r="C3689" t="s">
        <v>291</v>
      </c>
      <c r="D3689" t="s">
        <v>486</v>
      </c>
      <c r="E3689" s="144" t="s">
        <v>193</v>
      </c>
      <c r="F3689" s="144">
        <v>2050</v>
      </c>
      <c r="G3689" s="147">
        <v>17.110855989151997</v>
      </c>
      <c r="H3689" s="147">
        <v>20.513449999999999</v>
      </c>
      <c r="I3689" s="147">
        <v>24.81</v>
      </c>
      <c r="J3689" s="147">
        <v>28.074849999999998</v>
      </c>
      <c r="K3689" s="147">
        <v>31.373999999999999</v>
      </c>
    </row>
    <row r="3690" spans="2:11" x14ac:dyDescent="0.2">
      <c r="B3690" s="21" t="str">
        <f t="shared" si="57"/>
        <v>CoboconkIce Accretion2055RCP4.5</v>
      </c>
      <c r="C3690" t="s">
        <v>291</v>
      </c>
      <c r="D3690" t="s">
        <v>486</v>
      </c>
      <c r="E3690" s="144" t="s">
        <v>193</v>
      </c>
      <c r="F3690" s="144">
        <v>2055</v>
      </c>
      <c r="G3690" s="147">
        <v>17.069105222200019</v>
      </c>
      <c r="H3690" s="147">
        <v>20.484400000000001</v>
      </c>
      <c r="I3690" s="147">
        <v>24.794999999999998</v>
      </c>
      <c r="J3690" s="147">
        <v>28.069199999999999</v>
      </c>
      <c r="K3690" s="147">
        <v>31.373999999999999</v>
      </c>
    </row>
    <row r="3691" spans="2:11" x14ac:dyDescent="0.2">
      <c r="B3691" s="21" t="str">
        <f t="shared" si="57"/>
        <v>CoboconkIce Accretion2060RCP4.5</v>
      </c>
      <c r="C3691" t="s">
        <v>291</v>
      </c>
      <c r="D3691" t="s">
        <v>486</v>
      </c>
      <c r="E3691" s="144" t="s">
        <v>193</v>
      </c>
      <c r="F3691" s="144">
        <v>2060</v>
      </c>
      <c r="G3691" s="147">
        <v>17.027354455248044</v>
      </c>
      <c r="H3691" s="147">
        <v>20.455349999999999</v>
      </c>
      <c r="I3691" s="147">
        <v>24.78</v>
      </c>
      <c r="J3691" s="147">
        <v>28.063549999999996</v>
      </c>
      <c r="K3691" s="147">
        <v>31.373999999999999</v>
      </c>
    </row>
    <row r="3692" spans="2:11" x14ac:dyDescent="0.2">
      <c r="B3692" s="21" t="str">
        <f t="shared" si="57"/>
        <v>CoboconkIce Accretion2065RCP4.5</v>
      </c>
      <c r="C3692" t="s">
        <v>291</v>
      </c>
      <c r="D3692" t="s">
        <v>486</v>
      </c>
      <c r="E3692" s="144" t="s">
        <v>193</v>
      </c>
      <c r="F3692" s="144">
        <v>2065</v>
      </c>
      <c r="G3692" s="147">
        <v>16.985603688296067</v>
      </c>
      <c r="H3692" s="147">
        <v>20.426300000000001</v>
      </c>
      <c r="I3692" s="147">
        <v>24.765000000000001</v>
      </c>
      <c r="J3692" s="147">
        <v>28.057899999999997</v>
      </c>
      <c r="K3692" s="147">
        <v>31.373999999999999</v>
      </c>
    </row>
    <row r="3693" spans="2:11" x14ac:dyDescent="0.2">
      <c r="B3693" s="21" t="str">
        <f t="shared" si="57"/>
        <v>CoboconkIce Accretion2070RCP4.5</v>
      </c>
      <c r="C3693" t="s">
        <v>291</v>
      </c>
      <c r="D3693" t="s">
        <v>486</v>
      </c>
      <c r="E3693" s="144" t="s">
        <v>193</v>
      </c>
      <c r="F3693" s="144">
        <v>2070</v>
      </c>
      <c r="G3693" s="147">
        <v>16.943852921344089</v>
      </c>
      <c r="H3693" s="147">
        <v>20.39725</v>
      </c>
      <c r="I3693" s="147">
        <v>24.75</v>
      </c>
      <c r="J3693" s="147">
        <v>28.052249999999997</v>
      </c>
      <c r="K3693" s="147">
        <v>31.373999999999999</v>
      </c>
    </row>
    <row r="3694" spans="2:11" x14ac:dyDescent="0.2">
      <c r="B3694" s="21" t="str">
        <f t="shared" si="57"/>
        <v>CoboconkIce Accretion2075RCP4.5</v>
      </c>
      <c r="C3694" t="s">
        <v>291</v>
      </c>
      <c r="D3694" t="s">
        <v>486</v>
      </c>
      <c r="E3694" s="144" t="s">
        <v>193</v>
      </c>
      <c r="F3694" s="144">
        <v>2075</v>
      </c>
      <c r="G3694" s="147">
        <v>17.013437532930716</v>
      </c>
      <c r="H3694" s="147">
        <v>20.497541666666667</v>
      </c>
      <c r="I3694" s="147">
        <v>24.887499999999999</v>
      </c>
      <c r="J3694" s="147">
        <v>28.221749999999997</v>
      </c>
      <c r="K3694" s="147">
        <v>31.573499999999999</v>
      </c>
    </row>
    <row r="3695" spans="2:11" x14ac:dyDescent="0.2">
      <c r="B3695" s="21" t="str">
        <f t="shared" si="57"/>
        <v>CoboconkIce Accretion2080RCP4.5</v>
      </c>
      <c r="C3695" t="s">
        <v>291</v>
      </c>
      <c r="D3695" t="s">
        <v>486</v>
      </c>
      <c r="E3695" s="144" t="s">
        <v>193</v>
      </c>
      <c r="F3695" s="144">
        <v>2080</v>
      </c>
      <c r="G3695" s="147">
        <v>17.083022144517347</v>
      </c>
      <c r="H3695" s="147">
        <v>20.597833333333334</v>
      </c>
      <c r="I3695" s="147">
        <v>25.024999999999999</v>
      </c>
      <c r="J3695" s="147">
        <v>28.391249999999996</v>
      </c>
      <c r="K3695" s="147">
        <v>31.773</v>
      </c>
    </row>
    <row r="3696" spans="2:11" x14ac:dyDescent="0.2">
      <c r="B3696" s="21" t="str">
        <f t="shared" si="57"/>
        <v>CoboconkIce Accretion2085RCP4.5</v>
      </c>
      <c r="C3696" t="s">
        <v>291</v>
      </c>
      <c r="D3696" t="s">
        <v>486</v>
      </c>
      <c r="E3696" s="144" t="s">
        <v>193</v>
      </c>
      <c r="F3696" s="144">
        <v>2085</v>
      </c>
      <c r="G3696" s="147">
        <v>17.152606756103975</v>
      </c>
      <c r="H3696" s="147">
        <v>20.698124999999997</v>
      </c>
      <c r="I3696" s="147">
        <v>25.162500000000001</v>
      </c>
      <c r="J3696" s="147">
        <v>28.560749999999995</v>
      </c>
      <c r="K3696" s="147">
        <v>31.972499999999997</v>
      </c>
    </row>
    <row r="3697" spans="2:11" x14ac:dyDescent="0.2">
      <c r="B3697" s="21" t="str">
        <f t="shared" si="57"/>
        <v>CoboconkIce Accretion2090RCP4.5</v>
      </c>
      <c r="C3697" t="s">
        <v>291</v>
      </c>
      <c r="D3697" t="s">
        <v>486</v>
      </c>
      <c r="E3697" s="144" t="s">
        <v>193</v>
      </c>
      <c r="F3697" s="144">
        <v>2090</v>
      </c>
      <c r="G3697" s="147">
        <v>17.222191367690602</v>
      </c>
      <c r="H3697" s="147">
        <v>20.798416666666665</v>
      </c>
      <c r="I3697" s="147">
        <v>25.3</v>
      </c>
      <c r="J3697" s="147">
        <v>28.730249999999995</v>
      </c>
      <c r="K3697" s="147">
        <v>32.171999999999997</v>
      </c>
    </row>
    <row r="3698" spans="2:11" x14ac:dyDescent="0.2">
      <c r="B3698" s="21" t="str">
        <f t="shared" si="57"/>
        <v>CoboconkIce Accretion2095RCP4.5</v>
      </c>
      <c r="C3698" t="s">
        <v>291</v>
      </c>
      <c r="D3698" t="s">
        <v>486</v>
      </c>
      <c r="E3698" s="144" t="s">
        <v>193</v>
      </c>
      <c r="F3698" s="144">
        <v>2095</v>
      </c>
      <c r="G3698" s="147">
        <v>17.291775979277233</v>
      </c>
      <c r="H3698" s="147">
        <v>20.898708333333332</v>
      </c>
      <c r="I3698" s="147">
        <v>25.4375</v>
      </c>
      <c r="J3698" s="147">
        <v>28.899749999999994</v>
      </c>
      <c r="K3698" s="147">
        <v>32.371499999999997</v>
      </c>
    </row>
    <row r="3699" spans="2:11" x14ac:dyDescent="0.2">
      <c r="B3699" s="21" t="str">
        <f t="shared" si="57"/>
        <v>CoboconkIce Accretion2100RCP4.5</v>
      </c>
      <c r="C3699" t="s">
        <v>291</v>
      </c>
      <c r="D3699" t="s">
        <v>486</v>
      </c>
      <c r="E3699" s="144" t="s">
        <v>193</v>
      </c>
      <c r="F3699" s="144">
        <v>2100</v>
      </c>
      <c r="G3699" s="147">
        <v>17.36136059086386</v>
      </c>
      <c r="H3699" s="147">
        <v>20.998999999999999</v>
      </c>
      <c r="I3699" s="147">
        <v>25.574999999999999</v>
      </c>
      <c r="J3699" s="147">
        <v>29.069249999999993</v>
      </c>
      <c r="K3699" s="147">
        <v>32.570999999999998</v>
      </c>
    </row>
    <row r="3700" spans="2:11" x14ac:dyDescent="0.2">
      <c r="B3700" s="21" t="str">
        <f t="shared" si="57"/>
        <v>CoboconkIce Accretion2023RCP6.0</v>
      </c>
      <c r="C3700" t="s">
        <v>291</v>
      </c>
      <c r="D3700" t="s">
        <v>486</v>
      </c>
      <c r="E3700" s="144" t="s">
        <v>192</v>
      </c>
      <c r="F3700" s="144">
        <v>2023</v>
      </c>
      <c r="G3700" s="147">
        <v>17.239587520587261</v>
      </c>
      <c r="H3700" s="147">
        <v>20.584</v>
      </c>
      <c r="I3700" s="147">
        <v>24.824999999999999</v>
      </c>
      <c r="J3700" s="147">
        <v>28.052249999999997</v>
      </c>
      <c r="K3700" s="147">
        <v>31.311</v>
      </c>
    </row>
    <row r="3701" spans="2:11" x14ac:dyDescent="0.2">
      <c r="B3701" s="21" t="str">
        <f t="shared" si="57"/>
        <v>CoboconkIce Accretion2025RCP6.0</v>
      </c>
      <c r="C3701" t="s">
        <v>291</v>
      </c>
      <c r="D3701" t="s">
        <v>486</v>
      </c>
      <c r="E3701" s="144" t="s">
        <v>192</v>
      </c>
      <c r="F3701" s="144">
        <v>2025</v>
      </c>
      <c r="G3701" s="147">
        <v>17.225090726506714</v>
      </c>
      <c r="H3701" s="147">
        <v>20.577083333333334</v>
      </c>
      <c r="I3701" s="147">
        <v>24.824999999999999</v>
      </c>
      <c r="J3701" s="147">
        <v>28.056958333333331</v>
      </c>
      <c r="K3701" s="147">
        <v>31.3215</v>
      </c>
    </row>
    <row r="3702" spans="2:11" x14ac:dyDescent="0.2">
      <c r="B3702" s="21" t="str">
        <f t="shared" si="57"/>
        <v>CoboconkIce Accretion2030RCP6.0</v>
      </c>
      <c r="C3702" t="s">
        <v>291</v>
      </c>
      <c r="D3702" t="s">
        <v>486</v>
      </c>
      <c r="E3702" s="144" t="s">
        <v>192</v>
      </c>
      <c r="F3702" s="144">
        <v>2030</v>
      </c>
      <c r="G3702" s="147">
        <v>17.210593932426164</v>
      </c>
      <c r="H3702" s="147">
        <v>20.570166666666665</v>
      </c>
      <c r="I3702" s="147">
        <v>24.824999999999999</v>
      </c>
      <c r="J3702" s="147">
        <v>28.061666666666664</v>
      </c>
      <c r="K3702" s="147">
        <v>31.332000000000001</v>
      </c>
    </row>
    <row r="3703" spans="2:11" x14ac:dyDescent="0.2">
      <c r="B3703" s="21" t="str">
        <f t="shared" si="57"/>
        <v>CoboconkIce Accretion2035RCP6.0</v>
      </c>
      <c r="C3703" t="s">
        <v>291</v>
      </c>
      <c r="D3703" t="s">
        <v>486</v>
      </c>
      <c r="E3703" s="144" t="s">
        <v>192</v>
      </c>
      <c r="F3703" s="144">
        <v>2035</v>
      </c>
      <c r="G3703" s="147">
        <v>17.196097138345618</v>
      </c>
      <c r="H3703" s="147">
        <v>20.56325</v>
      </c>
      <c r="I3703" s="147">
        <v>24.824999999999999</v>
      </c>
      <c r="J3703" s="147">
        <v>28.066374999999997</v>
      </c>
      <c r="K3703" s="147">
        <v>31.342500000000001</v>
      </c>
    </row>
    <row r="3704" spans="2:11" x14ac:dyDescent="0.2">
      <c r="B3704" s="21" t="str">
        <f t="shared" si="57"/>
        <v>CoboconkIce Accretion2040RCP6.0</v>
      </c>
      <c r="C3704" t="s">
        <v>291</v>
      </c>
      <c r="D3704" t="s">
        <v>486</v>
      </c>
      <c r="E3704" s="144" t="s">
        <v>192</v>
      </c>
      <c r="F3704" s="144">
        <v>2040</v>
      </c>
      <c r="G3704" s="147">
        <v>17.181600344265071</v>
      </c>
      <c r="H3704" s="147">
        <v>20.556333333333335</v>
      </c>
      <c r="I3704" s="147">
        <v>24.824999999999999</v>
      </c>
      <c r="J3704" s="147">
        <v>28.071083333333331</v>
      </c>
      <c r="K3704" s="147">
        <v>31.352999999999998</v>
      </c>
    </row>
    <row r="3705" spans="2:11" x14ac:dyDescent="0.2">
      <c r="B3705" s="21" t="str">
        <f t="shared" si="57"/>
        <v>CoboconkIce Accretion2045RCP6.0</v>
      </c>
      <c r="C3705" t="s">
        <v>291</v>
      </c>
      <c r="D3705" t="s">
        <v>486</v>
      </c>
      <c r="E3705" s="144" t="s">
        <v>192</v>
      </c>
      <c r="F3705" s="144">
        <v>2045</v>
      </c>
      <c r="G3705" s="147">
        <v>17.167103550184521</v>
      </c>
      <c r="H3705" s="147">
        <v>20.549416666666666</v>
      </c>
      <c r="I3705" s="147">
        <v>24.824999999999999</v>
      </c>
      <c r="J3705" s="147">
        <v>28.075791666666664</v>
      </c>
      <c r="K3705" s="147">
        <v>31.363499999999998</v>
      </c>
    </row>
    <row r="3706" spans="2:11" x14ac:dyDescent="0.2">
      <c r="B3706" s="21" t="str">
        <f t="shared" si="57"/>
        <v>CoboconkIce Accretion2050RCP6.0</v>
      </c>
      <c r="C3706" t="s">
        <v>291</v>
      </c>
      <c r="D3706" t="s">
        <v>486</v>
      </c>
      <c r="E3706" s="144" t="s">
        <v>192</v>
      </c>
      <c r="F3706" s="144">
        <v>2050</v>
      </c>
      <c r="G3706" s="147">
        <v>17.110855989151997</v>
      </c>
      <c r="H3706" s="147">
        <v>20.513449999999999</v>
      </c>
      <c r="I3706" s="147">
        <v>24.81</v>
      </c>
      <c r="J3706" s="147">
        <v>28.074849999999998</v>
      </c>
      <c r="K3706" s="147">
        <v>31.373999999999999</v>
      </c>
    </row>
    <row r="3707" spans="2:11" x14ac:dyDescent="0.2">
      <c r="B3707" s="21" t="str">
        <f t="shared" si="57"/>
        <v>CoboconkIce Accretion2055RCP6.0</v>
      </c>
      <c r="C3707" t="s">
        <v>291</v>
      </c>
      <c r="D3707" t="s">
        <v>486</v>
      </c>
      <c r="E3707" s="144" t="s">
        <v>192</v>
      </c>
      <c r="F3707" s="144">
        <v>2055</v>
      </c>
      <c r="G3707" s="147">
        <v>17.069105222200019</v>
      </c>
      <c r="H3707" s="147">
        <v>20.484400000000001</v>
      </c>
      <c r="I3707" s="147">
        <v>24.794999999999998</v>
      </c>
      <c r="J3707" s="147">
        <v>28.069199999999999</v>
      </c>
      <c r="K3707" s="147">
        <v>31.373999999999999</v>
      </c>
    </row>
    <row r="3708" spans="2:11" x14ac:dyDescent="0.2">
      <c r="B3708" s="21" t="str">
        <f t="shared" si="57"/>
        <v>CoboconkIce Accretion2060RCP6.0</v>
      </c>
      <c r="C3708" t="s">
        <v>291</v>
      </c>
      <c r="D3708" t="s">
        <v>486</v>
      </c>
      <c r="E3708" s="144" t="s">
        <v>192</v>
      </c>
      <c r="F3708" s="144">
        <v>2060</v>
      </c>
      <c r="G3708" s="147">
        <v>17.027354455248044</v>
      </c>
      <c r="H3708" s="147">
        <v>20.455349999999999</v>
      </c>
      <c r="I3708" s="147">
        <v>24.78</v>
      </c>
      <c r="J3708" s="147">
        <v>28.063549999999996</v>
      </c>
      <c r="K3708" s="147">
        <v>31.373999999999999</v>
      </c>
    </row>
    <row r="3709" spans="2:11" x14ac:dyDescent="0.2">
      <c r="B3709" s="21" t="str">
        <f t="shared" si="57"/>
        <v>CoboconkIce Accretion2065RCP6.0</v>
      </c>
      <c r="C3709" t="s">
        <v>291</v>
      </c>
      <c r="D3709" t="s">
        <v>486</v>
      </c>
      <c r="E3709" s="144" t="s">
        <v>192</v>
      </c>
      <c r="F3709" s="144">
        <v>2065</v>
      </c>
      <c r="G3709" s="147">
        <v>16.985603688296067</v>
      </c>
      <c r="H3709" s="147">
        <v>20.426300000000001</v>
      </c>
      <c r="I3709" s="147">
        <v>24.765000000000001</v>
      </c>
      <c r="J3709" s="147">
        <v>28.057899999999997</v>
      </c>
      <c r="K3709" s="147">
        <v>31.373999999999999</v>
      </c>
    </row>
    <row r="3710" spans="2:11" x14ac:dyDescent="0.2">
      <c r="B3710" s="21" t="str">
        <f t="shared" si="57"/>
        <v>CoboconkIce Accretion2070RCP6.0</v>
      </c>
      <c r="C3710" t="s">
        <v>291</v>
      </c>
      <c r="D3710" t="s">
        <v>486</v>
      </c>
      <c r="E3710" s="144" t="s">
        <v>192</v>
      </c>
      <c r="F3710" s="144">
        <v>2070</v>
      </c>
      <c r="G3710" s="147">
        <v>16.943852921344089</v>
      </c>
      <c r="H3710" s="147">
        <v>20.39725</v>
      </c>
      <c r="I3710" s="147">
        <v>24.75</v>
      </c>
      <c r="J3710" s="147">
        <v>28.052249999999997</v>
      </c>
      <c r="K3710" s="147">
        <v>31.373999999999999</v>
      </c>
    </row>
    <row r="3711" spans="2:11" x14ac:dyDescent="0.2">
      <c r="B3711" s="21" t="str">
        <f t="shared" si="57"/>
        <v>CoboconkIce Accretion2075RCP6.0</v>
      </c>
      <c r="C3711" t="s">
        <v>291</v>
      </c>
      <c r="D3711" t="s">
        <v>486</v>
      </c>
      <c r="E3711" s="144" t="s">
        <v>192</v>
      </c>
      <c r="F3711" s="144">
        <v>2075</v>
      </c>
      <c r="G3711" s="147">
        <v>17.048229838724033</v>
      </c>
      <c r="H3711" s="147">
        <v>20.547687499999999</v>
      </c>
      <c r="I3711" s="147">
        <v>24.956250000000001</v>
      </c>
      <c r="J3711" s="147">
        <v>28.306499999999996</v>
      </c>
      <c r="K3711" s="147">
        <v>31.673249999999999</v>
      </c>
    </row>
    <row r="3712" spans="2:11" x14ac:dyDescent="0.2">
      <c r="B3712" s="21" t="str">
        <f t="shared" si="57"/>
        <v>CoboconkIce Accretion2080RCP6.0</v>
      </c>
      <c r="C3712" t="s">
        <v>291</v>
      </c>
      <c r="D3712" t="s">
        <v>486</v>
      </c>
      <c r="E3712" s="144" t="s">
        <v>192</v>
      </c>
      <c r="F3712" s="144">
        <v>2080</v>
      </c>
      <c r="G3712" s="147">
        <v>17.152606756103975</v>
      </c>
      <c r="H3712" s="147">
        <v>20.698124999999997</v>
      </c>
      <c r="I3712" s="147">
        <v>25.162500000000001</v>
      </c>
      <c r="J3712" s="147">
        <v>28.560749999999995</v>
      </c>
      <c r="K3712" s="147">
        <v>31.972499999999997</v>
      </c>
    </row>
    <row r="3713" spans="2:11" x14ac:dyDescent="0.2">
      <c r="B3713" s="21" t="str">
        <f t="shared" si="57"/>
        <v>CoboconkIce Accretion2085RCP6.0</v>
      </c>
      <c r="C3713" t="s">
        <v>291</v>
      </c>
      <c r="D3713" t="s">
        <v>486</v>
      </c>
      <c r="E3713" s="144" t="s">
        <v>192</v>
      </c>
      <c r="F3713" s="144">
        <v>2085</v>
      </c>
      <c r="G3713" s="147">
        <v>17.256983673483916</v>
      </c>
      <c r="H3713" s="147">
        <v>20.8485625</v>
      </c>
      <c r="I3713" s="147">
        <v>25.368749999999999</v>
      </c>
      <c r="J3713" s="147">
        <v>28.814999999999994</v>
      </c>
      <c r="K3713" s="147">
        <v>32.271749999999997</v>
      </c>
    </row>
    <row r="3714" spans="2:11" x14ac:dyDescent="0.2">
      <c r="B3714" s="21" t="str">
        <f t="shared" si="57"/>
        <v>CoboconkIce Accretion2090RCP6.0</v>
      </c>
      <c r="C3714" t="s">
        <v>291</v>
      </c>
      <c r="D3714" t="s">
        <v>486</v>
      </c>
      <c r="E3714" s="144" t="s">
        <v>192</v>
      </c>
      <c r="F3714" s="144">
        <v>2090</v>
      </c>
      <c r="G3714" s="147">
        <v>17.251184955851699</v>
      </c>
      <c r="H3714" s="147">
        <v>20.916</v>
      </c>
      <c r="I3714" s="147">
        <v>25.533333333333331</v>
      </c>
      <c r="J3714" s="147">
        <v>29.05041666666666</v>
      </c>
      <c r="K3714" s="147">
        <v>32.581499999999998</v>
      </c>
    </row>
    <row r="3715" spans="2:11" x14ac:dyDescent="0.2">
      <c r="B3715" s="21" t="str">
        <f t="shared" si="57"/>
        <v>CoboconkIce Accretion2095RCP6.0</v>
      </c>
      <c r="C3715" t="s">
        <v>291</v>
      </c>
      <c r="D3715" t="s">
        <v>486</v>
      </c>
      <c r="E3715" s="144" t="s">
        <v>192</v>
      </c>
      <c r="F3715" s="144">
        <v>2095</v>
      </c>
      <c r="G3715" s="147">
        <v>17.141009320839537</v>
      </c>
      <c r="H3715" s="147">
        <v>20.832999999999998</v>
      </c>
      <c r="I3715" s="147">
        <v>25.491666666666667</v>
      </c>
      <c r="J3715" s="147">
        <v>29.031583333333327</v>
      </c>
      <c r="K3715" s="147">
        <v>32.591999999999999</v>
      </c>
    </row>
    <row r="3716" spans="2:11" x14ac:dyDescent="0.2">
      <c r="B3716" s="21" t="str">
        <f t="shared" si="57"/>
        <v>CoboconkIce Accretion2100RCP6.0</v>
      </c>
      <c r="C3716" t="s">
        <v>291</v>
      </c>
      <c r="D3716" t="s">
        <v>486</v>
      </c>
      <c r="E3716" s="144" t="s">
        <v>192</v>
      </c>
      <c r="F3716" s="144">
        <v>2100</v>
      </c>
      <c r="G3716" s="147">
        <v>17.030833685827375</v>
      </c>
      <c r="H3716" s="147">
        <v>20.75</v>
      </c>
      <c r="I3716" s="147">
        <v>25.45</v>
      </c>
      <c r="J3716" s="147">
        <v>29.012749999999993</v>
      </c>
      <c r="K3716" s="147">
        <v>32.602499999999999</v>
      </c>
    </row>
    <row r="3717" spans="2:11" x14ac:dyDescent="0.2">
      <c r="B3717" s="21" t="str">
        <f t="shared" si="57"/>
        <v>CoboconkIce Accretion2023RCP8.5</v>
      </c>
      <c r="C3717" t="s">
        <v>291</v>
      </c>
      <c r="D3717" t="s">
        <v>486</v>
      </c>
      <c r="E3717" s="144" t="s">
        <v>191</v>
      </c>
      <c r="F3717" s="144">
        <v>2023</v>
      </c>
      <c r="G3717" s="147">
        <v>17.239587520587261</v>
      </c>
      <c r="H3717" s="147">
        <v>20.584</v>
      </c>
      <c r="I3717" s="147">
        <v>24.824999999999999</v>
      </c>
      <c r="J3717" s="147">
        <v>28.052249999999997</v>
      </c>
      <c r="K3717" s="147">
        <v>31.311</v>
      </c>
    </row>
    <row r="3718" spans="2:11" x14ac:dyDescent="0.2">
      <c r="B3718" s="21" t="str">
        <f t="shared" si="57"/>
        <v>CoboconkIce Accretion2025RCP8.5</v>
      </c>
      <c r="C3718" t="s">
        <v>291</v>
      </c>
      <c r="D3718" t="s">
        <v>486</v>
      </c>
      <c r="E3718" s="144" t="s">
        <v>191</v>
      </c>
      <c r="F3718" s="144">
        <v>2025</v>
      </c>
      <c r="G3718" s="147">
        <v>17.210593932426164</v>
      </c>
      <c r="H3718" s="147">
        <v>20.570166666666665</v>
      </c>
      <c r="I3718" s="147">
        <v>24.824999999999999</v>
      </c>
      <c r="J3718" s="147">
        <v>28.061666666666664</v>
      </c>
      <c r="K3718" s="147">
        <v>31.332000000000001</v>
      </c>
    </row>
    <row r="3719" spans="2:11" x14ac:dyDescent="0.2">
      <c r="B3719" s="21" t="str">
        <f t="shared" si="57"/>
        <v>CoboconkIce Accretion2030RCP8.5</v>
      </c>
      <c r="C3719" t="s">
        <v>291</v>
      </c>
      <c r="D3719" t="s">
        <v>486</v>
      </c>
      <c r="E3719" s="144" t="s">
        <v>191</v>
      </c>
      <c r="F3719" s="144">
        <v>2030</v>
      </c>
      <c r="G3719" s="147">
        <v>17.181600344265071</v>
      </c>
      <c r="H3719" s="147">
        <v>20.556333333333335</v>
      </c>
      <c r="I3719" s="147">
        <v>24.824999999999999</v>
      </c>
      <c r="J3719" s="147">
        <v>28.071083333333331</v>
      </c>
      <c r="K3719" s="147">
        <v>31.352999999999998</v>
      </c>
    </row>
    <row r="3720" spans="2:11" x14ac:dyDescent="0.2">
      <c r="B3720" s="21" t="str">
        <f t="shared" si="57"/>
        <v>CoboconkIce Accretion2035RCP8.5</v>
      </c>
      <c r="C3720" t="s">
        <v>291</v>
      </c>
      <c r="D3720" t="s">
        <v>486</v>
      </c>
      <c r="E3720" s="144" t="s">
        <v>191</v>
      </c>
      <c r="F3720" s="144">
        <v>2035</v>
      </c>
      <c r="G3720" s="147">
        <v>17.152606756103975</v>
      </c>
      <c r="H3720" s="147">
        <v>20.5425</v>
      </c>
      <c r="I3720" s="147">
        <v>24.824999999999999</v>
      </c>
      <c r="J3720" s="147">
        <v>28.080499999999997</v>
      </c>
      <c r="K3720" s="147">
        <v>31.373999999999999</v>
      </c>
    </row>
    <row r="3721" spans="2:11" x14ac:dyDescent="0.2">
      <c r="B3721" s="21" t="str">
        <f t="shared" si="57"/>
        <v>CoboconkIce Accretion2040RCP8.5</v>
      </c>
      <c r="C3721" t="s">
        <v>291</v>
      </c>
      <c r="D3721" t="s">
        <v>486</v>
      </c>
      <c r="E3721" s="144" t="s">
        <v>191</v>
      </c>
      <c r="F3721" s="144">
        <v>2040</v>
      </c>
      <c r="G3721" s="147">
        <v>17.083022144517347</v>
      </c>
      <c r="H3721" s="147">
        <v>20.494083333333332</v>
      </c>
      <c r="I3721" s="147">
        <v>24.8</v>
      </c>
      <c r="J3721" s="147">
        <v>28.071083333333331</v>
      </c>
      <c r="K3721" s="147">
        <v>31.373999999999999</v>
      </c>
    </row>
    <row r="3722" spans="2:11" x14ac:dyDescent="0.2">
      <c r="B3722" s="21" t="str">
        <f t="shared" si="57"/>
        <v>CoboconkIce Accretion2045RCP8.5</v>
      </c>
      <c r="C3722" t="s">
        <v>291</v>
      </c>
      <c r="D3722" t="s">
        <v>486</v>
      </c>
      <c r="E3722" s="144" t="s">
        <v>191</v>
      </c>
      <c r="F3722" s="144">
        <v>2045</v>
      </c>
      <c r="G3722" s="147">
        <v>17.013437532930716</v>
      </c>
      <c r="H3722" s="147">
        <v>20.445666666666668</v>
      </c>
      <c r="I3722" s="147">
        <v>24.774999999999999</v>
      </c>
      <c r="J3722" s="147">
        <v>28.061666666666664</v>
      </c>
      <c r="K3722" s="147">
        <v>31.373999999999999</v>
      </c>
    </row>
    <row r="3723" spans="2:11" x14ac:dyDescent="0.2">
      <c r="B3723" s="21" t="str">
        <f t="shared" si="57"/>
        <v>CoboconkIce Accretion2050RCP8.5</v>
      </c>
      <c r="C3723" t="s">
        <v>291</v>
      </c>
      <c r="D3723" t="s">
        <v>486</v>
      </c>
      <c r="E3723" s="144" t="s">
        <v>191</v>
      </c>
      <c r="F3723" s="144">
        <v>2050</v>
      </c>
      <c r="G3723" s="147">
        <v>17.083022144517347</v>
      </c>
      <c r="H3723" s="147">
        <v>20.597833333333334</v>
      </c>
      <c r="I3723" s="147">
        <v>25.024999999999999</v>
      </c>
      <c r="J3723" s="147">
        <v>28.391249999999996</v>
      </c>
      <c r="K3723" s="147">
        <v>31.773</v>
      </c>
    </row>
    <row r="3724" spans="2:11" x14ac:dyDescent="0.2">
      <c r="B3724" s="21" t="str">
        <f t="shared" ref="B3724:B3787" si="58">C3724&amp;D3724&amp;F3724&amp;E3724</f>
        <v>CoboconkIce Accretion2055RCP8.5</v>
      </c>
      <c r="C3724" t="s">
        <v>291</v>
      </c>
      <c r="D3724" t="s">
        <v>486</v>
      </c>
      <c r="E3724" s="144" t="s">
        <v>191</v>
      </c>
      <c r="F3724" s="144">
        <v>2055</v>
      </c>
      <c r="G3724" s="147">
        <v>17.222191367690602</v>
      </c>
      <c r="H3724" s="147">
        <v>20.798416666666665</v>
      </c>
      <c r="I3724" s="147">
        <v>25.3</v>
      </c>
      <c r="J3724" s="147">
        <v>28.730249999999995</v>
      </c>
      <c r="K3724" s="147">
        <v>32.171999999999997</v>
      </c>
    </row>
    <row r="3725" spans="2:11" x14ac:dyDescent="0.2">
      <c r="B3725" s="21" t="str">
        <f t="shared" si="58"/>
        <v>CoboconkIce Accretion2060RCP8.5</v>
      </c>
      <c r="C3725" t="s">
        <v>291</v>
      </c>
      <c r="D3725" t="s">
        <v>486</v>
      </c>
      <c r="E3725" s="144" t="s">
        <v>191</v>
      </c>
      <c r="F3725" s="144">
        <v>2060</v>
      </c>
      <c r="G3725" s="147">
        <v>17.251184955851699</v>
      </c>
      <c r="H3725" s="147">
        <v>20.916</v>
      </c>
      <c r="I3725" s="147">
        <v>25.533333333333331</v>
      </c>
      <c r="J3725" s="147">
        <v>29.05041666666666</v>
      </c>
      <c r="K3725" s="147">
        <v>32.581499999999998</v>
      </c>
    </row>
    <row r="3726" spans="2:11" x14ac:dyDescent="0.2">
      <c r="B3726" s="21" t="str">
        <f t="shared" si="58"/>
        <v>CoboconkIce Accretion2065RCP8.5</v>
      </c>
      <c r="C3726" t="s">
        <v>291</v>
      </c>
      <c r="D3726" t="s">
        <v>486</v>
      </c>
      <c r="E3726" s="144" t="s">
        <v>191</v>
      </c>
      <c r="F3726" s="144">
        <v>2065</v>
      </c>
      <c r="G3726" s="147">
        <v>17.141009320839537</v>
      </c>
      <c r="H3726" s="147">
        <v>20.832999999999998</v>
      </c>
      <c r="I3726" s="147">
        <v>25.491666666666667</v>
      </c>
      <c r="J3726" s="147">
        <v>29.031583333333327</v>
      </c>
      <c r="K3726" s="147">
        <v>32.591999999999999</v>
      </c>
    </row>
    <row r="3727" spans="2:11" x14ac:dyDescent="0.2">
      <c r="B3727" s="21" t="str">
        <f t="shared" si="58"/>
        <v>CoboconkIce Accretion2070RCP8.5</v>
      </c>
      <c r="C3727" t="s">
        <v>291</v>
      </c>
      <c r="D3727" t="s">
        <v>486</v>
      </c>
      <c r="E3727" s="144" t="s">
        <v>191</v>
      </c>
      <c r="F3727" s="144">
        <v>2070</v>
      </c>
      <c r="G3727" s="147">
        <v>16.810482415803051</v>
      </c>
      <c r="H3727" s="147">
        <v>20.521750000000001</v>
      </c>
      <c r="I3727" s="147">
        <v>25.216666666666665</v>
      </c>
      <c r="J3727" s="147">
        <v>28.777333333333328</v>
      </c>
      <c r="K3727" s="147">
        <v>32.350499999999997</v>
      </c>
    </row>
    <row r="3728" spans="2:11" x14ac:dyDescent="0.2">
      <c r="B3728" s="21" t="str">
        <f t="shared" si="58"/>
        <v>CoboconkIce Accretion2075RCP8.5</v>
      </c>
      <c r="C3728" t="s">
        <v>291</v>
      </c>
      <c r="D3728" t="s">
        <v>486</v>
      </c>
      <c r="E3728" s="144" t="s">
        <v>191</v>
      </c>
      <c r="F3728" s="144">
        <v>2075</v>
      </c>
      <c r="G3728" s="147">
        <v>16.590131145778724</v>
      </c>
      <c r="H3728" s="147">
        <v>20.293499999999998</v>
      </c>
      <c r="I3728" s="147">
        <v>24.983333333333334</v>
      </c>
      <c r="J3728" s="147">
        <v>28.541916666666662</v>
      </c>
      <c r="K3728" s="147">
        <v>32.098499999999994</v>
      </c>
    </row>
    <row r="3729" spans="2:11" x14ac:dyDescent="0.2">
      <c r="B3729" s="21" t="str">
        <f t="shared" si="58"/>
        <v>CoboconkIce Accretion2080RCP8.5</v>
      </c>
      <c r="C3729" t="s">
        <v>291</v>
      </c>
      <c r="D3729" t="s">
        <v>486</v>
      </c>
      <c r="E3729" s="144" t="s">
        <v>191</v>
      </c>
      <c r="F3729" s="144">
        <v>2080</v>
      </c>
      <c r="G3729" s="147">
        <v>16.3697798757544</v>
      </c>
      <c r="H3729" s="147">
        <v>20.065249999999999</v>
      </c>
      <c r="I3729" s="147">
        <v>24.75</v>
      </c>
      <c r="J3729" s="147">
        <v>28.306499999999996</v>
      </c>
      <c r="K3729" s="147">
        <v>31.846499999999995</v>
      </c>
    </row>
    <row r="3730" spans="2:11" x14ac:dyDescent="0.2">
      <c r="B3730" s="21" t="str">
        <f t="shared" si="58"/>
        <v>CoboconkIce Accretion2085RCP8.5</v>
      </c>
      <c r="C3730" t="s">
        <v>291</v>
      </c>
      <c r="D3730" t="s">
        <v>486</v>
      </c>
      <c r="E3730" s="144" t="s">
        <v>191</v>
      </c>
      <c r="F3730" s="144">
        <v>2085</v>
      </c>
      <c r="G3730" s="147">
        <v>15.682631836336441</v>
      </c>
      <c r="H3730" s="147">
        <v>19.287125</v>
      </c>
      <c r="I3730" s="147">
        <v>23.85</v>
      </c>
      <c r="J3730" s="147">
        <v>27.317749999999997</v>
      </c>
      <c r="K3730" s="147">
        <v>30.759749999999997</v>
      </c>
    </row>
    <row r="3731" spans="2:11" x14ac:dyDescent="0.2">
      <c r="B3731" s="21" t="str">
        <f t="shared" si="58"/>
        <v>CoboconkIce Accretion2090RCP8.5</v>
      </c>
      <c r="C3731" t="s">
        <v>291</v>
      </c>
      <c r="D3731" t="s">
        <v>486</v>
      </c>
      <c r="E3731" s="144" t="s">
        <v>191</v>
      </c>
      <c r="F3731" s="144">
        <v>2090</v>
      </c>
      <c r="G3731" s="147">
        <v>14.995483796918483</v>
      </c>
      <c r="H3731" s="147">
        <v>18.509</v>
      </c>
      <c r="I3731" s="147">
        <v>22.95</v>
      </c>
      <c r="J3731" s="147">
        <v>26.328999999999994</v>
      </c>
      <c r="K3731" s="147">
        <v>29.672999999999998</v>
      </c>
    </row>
    <row r="3732" spans="2:11" x14ac:dyDescent="0.2">
      <c r="B3732" s="21" t="str">
        <f t="shared" si="58"/>
        <v>CoboconkIce Accretion2095RCP8.5</v>
      </c>
      <c r="C3732" t="s">
        <v>291</v>
      </c>
      <c r="D3732" t="s">
        <v>486</v>
      </c>
      <c r="E3732" s="144" t="s">
        <v>191</v>
      </c>
      <c r="F3732" s="144">
        <v>2095</v>
      </c>
      <c r="G3732" s="147">
        <v>14.995483796918483</v>
      </c>
      <c r="H3732" s="147">
        <v>18.509</v>
      </c>
      <c r="I3732" s="147">
        <v>22.95</v>
      </c>
      <c r="J3732" s="147">
        <v>26.328999999999994</v>
      </c>
      <c r="K3732" s="147">
        <v>29.672999999999998</v>
      </c>
    </row>
    <row r="3733" spans="2:11" x14ac:dyDescent="0.2">
      <c r="B3733" s="21" t="str">
        <f t="shared" si="58"/>
        <v>CoboconkIce Accretion2100RCP8.5</v>
      </c>
      <c r="C3733" t="s">
        <v>291</v>
      </c>
      <c r="D3733" t="s">
        <v>486</v>
      </c>
      <c r="E3733" s="144" t="s">
        <v>191</v>
      </c>
      <c r="F3733" s="144">
        <v>2100</v>
      </c>
      <c r="G3733" s="147">
        <v>14.995483796918483</v>
      </c>
      <c r="H3733" s="147">
        <v>18.509</v>
      </c>
      <c r="I3733" s="147">
        <v>22.95</v>
      </c>
      <c r="J3733" s="147">
        <v>26.328999999999994</v>
      </c>
      <c r="K3733" s="147">
        <v>29.672999999999998</v>
      </c>
    </row>
    <row r="3734" spans="2:11" x14ac:dyDescent="0.2">
      <c r="B3734" s="21" t="str">
        <f t="shared" si="58"/>
        <v>CoboconkWind2023RCP4.5</v>
      </c>
      <c r="C3734" t="s">
        <v>291</v>
      </c>
      <c r="D3734" t="s">
        <v>1</v>
      </c>
      <c r="E3734" s="144" t="s">
        <v>193</v>
      </c>
      <c r="F3734" s="144">
        <v>2023</v>
      </c>
      <c r="G3734" s="147">
        <v>71.06045901354355</v>
      </c>
      <c r="H3734" s="147">
        <v>76.504032000000009</v>
      </c>
      <c r="I3734" s="147">
        <v>82.229599999999991</v>
      </c>
      <c r="J3734" s="147">
        <v>87.959350000000001</v>
      </c>
      <c r="K3734" s="147">
        <v>93.685655999999994</v>
      </c>
    </row>
    <row r="3735" spans="2:11" x14ac:dyDescent="0.2">
      <c r="B3735" s="21" t="str">
        <f t="shared" si="58"/>
        <v>CoboconkWind2025RCP4.5</v>
      </c>
      <c r="C3735" t="s">
        <v>291</v>
      </c>
      <c r="D3735" t="s">
        <v>1</v>
      </c>
      <c r="E3735" s="144" t="s">
        <v>193</v>
      </c>
      <c r="F3735" s="144">
        <v>2025</v>
      </c>
      <c r="G3735" s="147">
        <v>71.114743275444425</v>
      </c>
      <c r="H3735" s="147">
        <v>76.567582000000016</v>
      </c>
      <c r="I3735" s="147">
        <v>82.304766666666666</v>
      </c>
      <c r="J3735" s="147">
        <v>88.044165333333339</v>
      </c>
      <c r="K3735" s="147">
        <v>93.780693999999997</v>
      </c>
    </row>
    <row r="3736" spans="2:11" x14ac:dyDescent="0.2">
      <c r="B3736" s="21" t="str">
        <f t="shared" si="58"/>
        <v>CoboconkWind2030RCP4.5</v>
      </c>
      <c r="C3736" t="s">
        <v>291</v>
      </c>
      <c r="D3736" t="s">
        <v>1</v>
      </c>
      <c r="E3736" s="144" t="s">
        <v>193</v>
      </c>
      <c r="F3736" s="144">
        <v>2030</v>
      </c>
      <c r="G3736" s="147">
        <v>71.169027537345301</v>
      </c>
      <c r="H3736" s="147">
        <v>76.631132000000008</v>
      </c>
      <c r="I3736" s="147">
        <v>82.379933333333327</v>
      </c>
      <c r="J3736" s="147">
        <v>88.128980666666664</v>
      </c>
      <c r="K3736" s="147">
        <v>93.875731999999985</v>
      </c>
    </row>
    <row r="3737" spans="2:11" x14ac:dyDescent="0.2">
      <c r="B3737" s="21" t="str">
        <f t="shared" si="58"/>
        <v>CoboconkWind2035RCP4.5</v>
      </c>
      <c r="C3737" t="s">
        <v>291</v>
      </c>
      <c r="D3737" t="s">
        <v>1</v>
      </c>
      <c r="E3737" s="144" t="s">
        <v>193</v>
      </c>
      <c r="F3737" s="144">
        <v>2035</v>
      </c>
      <c r="G3737" s="147">
        <v>71.223311799246176</v>
      </c>
      <c r="H3737" s="147">
        <v>76.694682</v>
      </c>
      <c r="I3737" s="147">
        <v>82.455099999999987</v>
      </c>
      <c r="J3737" s="147">
        <v>88.213796000000002</v>
      </c>
      <c r="K3737" s="147">
        <v>93.970769999999987</v>
      </c>
    </row>
    <row r="3738" spans="2:11" x14ac:dyDescent="0.2">
      <c r="B3738" s="21" t="str">
        <f t="shared" si="58"/>
        <v>CoboconkWind2040RCP4.5</v>
      </c>
      <c r="C3738" t="s">
        <v>291</v>
      </c>
      <c r="D3738" t="s">
        <v>1</v>
      </c>
      <c r="E3738" s="144" t="s">
        <v>193</v>
      </c>
      <c r="F3738" s="144">
        <v>2040</v>
      </c>
      <c r="G3738" s="147">
        <v>71.277596061147037</v>
      </c>
      <c r="H3738" s="147">
        <v>76.758232000000007</v>
      </c>
      <c r="I3738" s="147">
        <v>82.530266666666662</v>
      </c>
      <c r="J3738" s="147">
        <v>88.298611333333341</v>
      </c>
      <c r="K3738" s="147">
        <v>94.06580799999999</v>
      </c>
    </row>
    <row r="3739" spans="2:11" x14ac:dyDescent="0.2">
      <c r="B3739" s="21" t="str">
        <f t="shared" si="58"/>
        <v>CoboconkWind2045RCP4.5</v>
      </c>
      <c r="C3739" t="s">
        <v>291</v>
      </c>
      <c r="D3739" t="s">
        <v>1</v>
      </c>
      <c r="E3739" s="144" t="s">
        <v>193</v>
      </c>
      <c r="F3739" s="144">
        <v>2045</v>
      </c>
      <c r="G3739" s="147">
        <v>71.331880323047912</v>
      </c>
      <c r="H3739" s="147">
        <v>76.821782000000013</v>
      </c>
      <c r="I3739" s="147">
        <v>82.605433333333337</v>
      </c>
      <c r="J3739" s="147">
        <v>88.383426666666665</v>
      </c>
      <c r="K3739" s="147">
        <v>94.160845999999978</v>
      </c>
    </row>
    <row r="3740" spans="2:11" x14ac:dyDescent="0.2">
      <c r="B3740" s="21" t="str">
        <f t="shared" si="58"/>
        <v>CoboconkWind2050RCP4.5</v>
      </c>
      <c r="C3740" t="s">
        <v>291</v>
      </c>
      <c r="D3740" t="s">
        <v>1</v>
      </c>
      <c r="E3740" s="144" t="s">
        <v>193</v>
      </c>
      <c r="F3740" s="144">
        <v>2050</v>
      </c>
      <c r="G3740" s="147">
        <v>71.458386255129952</v>
      </c>
      <c r="H3740" s="147">
        <v>76.966167600000006</v>
      </c>
      <c r="I3740" s="147">
        <v>82.769159999999999</v>
      </c>
      <c r="J3740" s="147">
        <v>88.564756000000003</v>
      </c>
      <c r="K3740" s="147">
        <v>94.360581599999989</v>
      </c>
    </row>
    <row r="3741" spans="2:11" x14ac:dyDescent="0.2">
      <c r="B3741" s="21" t="str">
        <f t="shared" si="58"/>
        <v>CoboconkWind2055RCP4.5</v>
      </c>
      <c r="C3741" t="s">
        <v>291</v>
      </c>
      <c r="D3741" t="s">
        <v>1</v>
      </c>
      <c r="E3741" s="144" t="s">
        <v>193</v>
      </c>
      <c r="F3741" s="144">
        <v>2055</v>
      </c>
      <c r="G3741" s="147">
        <v>71.530607925311116</v>
      </c>
      <c r="H3741" s="147">
        <v>77.047003200000006</v>
      </c>
      <c r="I3741" s="147">
        <v>82.85772</v>
      </c>
      <c r="J3741" s="147">
        <v>88.661270000000002</v>
      </c>
      <c r="K3741" s="147">
        <v>94.465279199999983</v>
      </c>
    </row>
    <row r="3742" spans="2:11" x14ac:dyDescent="0.2">
      <c r="B3742" s="21" t="str">
        <f t="shared" si="58"/>
        <v>CoboconkWind2060RCP4.5</v>
      </c>
      <c r="C3742" t="s">
        <v>291</v>
      </c>
      <c r="D3742" t="s">
        <v>1</v>
      </c>
      <c r="E3742" s="144" t="s">
        <v>193</v>
      </c>
      <c r="F3742" s="144">
        <v>2060</v>
      </c>
      <c r="G3742" s="147">
        <v>71.602829595492281</v>
      </c>
      <c r="H3742" s="147">
        <v>77.127838800000006</v>
      </c>
      <c r="I3742" s="147">
        <v>82.946280000000002</v>
      </c>
      <c r="J3742" s="147">
        <v>88.757784000000015</v>
      </c>
      <c r="K3742" s="147">
        <v>94.569976799999992</v>
      </c>
    </row>
    <row r="3743" spans="2:11" x14ac:dyDescent="0.2">
      <c r="B3743" s="21" t="str">
        <f t="shared" si="58"/>
        <v>CoboconkWind2065RCP4.5</v>
      </c>
      <c r="C3743" t="s">
        <v>291</v>
      </c>
      <c r="D3743" t="s">
        <v>1</v>
      </c>
      <c r="E3743" s="144" t="s">
        <v>193</v>
      </c>
      <c r="F3743" s="144">
        <v>2065</v>
      </c>
      <c r="G3743" s="147">
        <v>71.675051265673446</v>
      </c>
      <c r="H3743" s="147">
        <v>77.208674400000007</v>
      </c>
      <c r="I3743" s="147">
        <v>83.034840000000003</v>
      </c>
      <c r="J3743" s="147">
        <v>88.854298000000014</v>
      </c>
      <c r="K3743" s="147">
        <v>94.674674399999986</v>
      </c>
    </row>
    <row r="3744" spans="2:11" x14ac:dyDescent="0.2">
      <c r="B3744" s="21" t="str">
        <f t="shared" si="58"/>
        <v>CoboconkWind2070RCP4.5</v>
      </c>
      <c r="C3744" t="s">
        <v>291</v>
      </c>
      <c r="D3744" t="s">
        <v>1</v>
      </c>
      <c r="E3744" s="144" t="s">
        <v>193</v>
      </c>
      <c r="F3744" s="144">
        <v>2070</v>
      </c>
      <c r="G3744" s="147">
        <v>71.74727293585461</v>
      </c>
      <c r="H3744" s="147">
        <v>77.289510000000007</v>
      </c>
      <c r="I3744" s="147">
        <v>83.123400000000004</v>
      </c>
      <c r="J3744" s="147">
        <v>88.950812000000013</v>
      </c>
      <c r="K3744" s="147">
        <v>94.779371999999995</v>
      </c>
    </row>
    <row r="3745" spans="2:11" x14ac:dyDescent="0.2">
      <c r="B3745" s="21" t="str">
        <f t="shared" si="58"/>
        <v>CoboconkWind2075RCP4.5</v>
      </c>
      <c r="C3745" t="s">
        <v>291</v>
      </c>
      <c r="D3745" t="s">
        <v>1</v>
      </c>
      <c r="E3745" s="144" t="s">
        <v>193</v>
      </c>
      <c r="F3745" s="144">
        <v>2075</v>
      </c>
      <c r="G3745" s="147">
        <v>71.724851175504256</v>
      </c>
      <c r="H3745" s="147">
        <v>77.266632000000016</v>
      </c>
      <c r="I3745" s="147">
        <v>83.098800000000011</v>
      </c>
      <c r="J3745" s="147">
        <v>88.925952333333342</v>
      </c>
      <c r="K3745" s="147">
        <v>94.754443999999992</v>
      </c>
    </row>
    <row r="3746" spans="2:11" x14ac:dyDescent="0.2">
      <c r="B3746" s="21" t="str">
        <f t="shared" si="58"/>
        <v>CoboconkWind2080RCP4.5</v>
      </c>
      <c r="C3746" t="s">
        <v>291</v>
      </c>
      <c r="D3746" t="s">
        <v>1</v>
      </c>
      <c r="E3746" s="144" t="s">
        <v>193</v>
      </c>
      <c r="F3746" s="144">
        <v>2080</v>
      </c>
      <c r="G3746" s="147">
        <v>71.702429415153887</v>
      </c>
      <c r="H3746" s="147">
        <v>77.24375400000001</v>
      </c>
      <c r="I3746" s="147">
        <v>83.074200000000005</v>
      </c>
      <c r="J3746" s="147">
        <v>88.901092666666685</v>
      </c>
      <c r="K3746" s="147">
        <v>94.72951599999999</v>
      </c>
    </row>
    <row r="3747" spans="2:11" x14ac:dyDescent="0.2">
      <c r="B3747" s="21" t="str">
        <f t="shared" si="58"/>
        <v>CoboconkWind2085RCP4.5</v>
      </c>
      <c r="C3747" t="s">
        <v>291</v>
      </c>
      <c r="D3747" t="s">
        <v>1</v>
      </c>
      <c r="E3747" s="144" t="s">
        <v>193</v>
      </c>
      <c r="F3747" s="144">
        <v>2085</v>
      </c>
      <c r="G3747" s="147">
        <v>71.680007654803518</v>
      </c>
      <c r="H3747" s="147">
        <v>77.220876000000004</v>
      </c>
      <c r="I3747" s="147">
        <v>83.049599999999998</v>
      </c>
      <c r="J3747" s="147">
        <v>88.876233000000013</v>
      </c>
      <c r="K3747" s="147">
        <v>94.704588000000001</v>
      </c>
    </row>
    <row r="3748" spans="2:11" x14ac:dyDescent="0.2">
      <c r="B3748" s="21" t="str">
        <f t="shared" si="58"/>
        <v>CoboconkWind2090RCP4.5</v>
      </c>
      <c r="C3748" t="s">
        <v>291</v>
      </c>
      <c r="D3748" t="s">
        <v>1</v>
      </c>
      <c r="E3748" s="144" t="s">
        <v>193</v>
      </c>
      <c r="F3748" s="144">
        <v>2090</v>
      </c>
      <c r="G3748" s="147">
        <v>71.657585894453163</v>
      </c>
      <c r="H3748" s="147">
        <v>77.197998000000013</v>
      </c>
      <c r="I3748" s="147">
        <v>83.025000000000006</v>
      </c>
      <c r="J3748" s="147">
        <v>88.851373333333342</v>
      </c>
      <c r="K3748" s="147">
        <v>94.679659999999998</v>
      </c>
    </row>
    <row r="3749" spans="2:11" x14ac:dyDescent="0.2">
      <c r="B3749" s="21" t="str">
        <f t="shared" si="58"/>
        <v>CoboconkWind2095RCP4.5</v>
      </c>
      <c r="C3749" t="s">
        <v>291</v>
      </c>
      <c r="D3749" t="s">
        <v>1</v>
      </c>
      <c r="E3749" s="144" t="s">
        <v>193</v>
      </c>
      <c r="F3749" s="144">
        <v>2095</v>
      </c>
      <c r="G3749" s="147">
        <v>71.635164134102808</v>
      </c>
      <c r="H3749" s="147">
        <v>77.175120000000021</v>
      </c>
      <c r="I3749" s="147">
        <v>83.000400000000013</v>
      </c>
      <c r="J3749" s="147">
        <v>88.826513666666685</v>
      </c>
      <c r="K3749" s="147">
        <v>94.654731999999996</v>
      </c>
    </row>
    <row r="3750" spans="2:11" x14ac:dyDescent="0.2">
      <c r="B3750" s="21" t="str">
        <f t="shared" si="58"/>
        <v>CoboconkWind2100RCP4.5</v>
      </c>
      <c r="C3750" t="s">
        <v>291</v>
      </c>
      <c r="D3750" t="s">
        <v>1</v>
      </c>
      <c r="E3750" s="144" t="s">
        <v>193</v>
      </c>
      <c r="F3750" s="144">
        <v>2100</v>
      </c>
      <c r="G3750" s="147">
        <v>71.61274237375244</v>
      </c>
      <c r="H3750" s="147">
        <v>77.152242000000015</v>
      </c>
      <c r="I3750" s="147">
        <v>82.975800000000007</v>
      </c>
      <c r="J3750" s="147">
        <v>88.801654000000013</v>
      </c>
      <c r="K3750" s="147">
        <v>94.629803999999993</v>
      </c>
    </row>
    <row r="3751" spans="2:11" x14ac:dyDescent="0.2">
      <c r="B3751" s="21" t="str">
        <f t="shared" si="58"/>
        <v>CoboconkWind2023RCP6.0</v>
      </c>
      <c r="C3751" t="s">
        <v>291</v>
      </c>
      <c r="D3751" t="s">
        <v>1</v>
      </c>
      <c r="E3751" s="144" t="s">
        <v>192</v>
      </c>
      <c r="F3751" s="144">
        <v>2023</v>
      </c>
      <c r="G3751" s="147">
        <v>71.06045901354355</v>
      </c>
      <c r="H3751" s="147">
        <v>76.504032000000009</v>
      </c>
      <c r="I3751" s="147">
        <v>82.229599999999991</v>
      </c>
      <c r="J3751" s="147">
        <v>87.959350000000001</v>
      </c>
      <c r="K3751" s="147">
        <v>93.685655999999994</v>
      </c>
    </row>
    <row r="3752" spans="2:11" x14ac:dyDescent="0.2">
      <c r="B3752" s="21" t="str">
        <f t="shared" si="58"/>
        <v>CoboconkWind2025RCP6.0</v>
      </c>
      <c r="C3752" t="s">
        <v>291</v>
      </c>
      <c r="D3752" t="s">
        <v>1</v>
      </c>
      <c r="E3752" s="144" t="s">
        <v>192</v>
      </c>
      <c r="F3752" s="144">
        <v>2025</v>
      </c>
      <c r="G3752" s="147">
        <v>71.114743275444425</v>
      </c>
      <c r="H3752" s="147">
        <v>76.567582000000016</v>
      </c>
      <c r="I3752" s="147">
        <v>82.304766666666666</v>
      </c>
      <c r="J3752" s="147">
        <v>88.044165333333339</v>
      </c>
      <c r="K3752" s="147">
        <v>93.780693999999997</v>
      </c>
    </row>
    <row r="3753" spans="2:11" x14ac:dyDescent="0.2">
      <c r="B3753" s="21" t="str">
        <f t="shared" si="58"/>
        <v>CoboconkWind2030RCP6.0</v>
      </c>
      <c r="C3753" t="s">
        <v>291</v>
      </c>
      <c r="D3753" t="s">
        <v>1</v>
      </c>
      <c r="E3753" s="144" t="s">
        <v>192</v>
      </c>
      <c r="F3753" s="144">
        <v>2030</v>
      </c>
      <c r="G3753" s="147">
        <v>71.169027537345301</v>
      </c>
      <c r="H3753" s="147">
        <v>76.631132000000008</v>
      </c>
      <c r="I3753" s="147">
        <v>82.379933333333327</v>
      </c>
      <c r="J3753" s="147">
        <v>88.128980666666664</v>
      </c>
      <c r="K3753" s="147">
        <v>93.875731999999985</v>
      </c>
    </row>
    <row r="3754" spans="2:11" x14ac:dyDescent="0.2">
      <c r="B3754" s="21" t="str">
        <f t="shared" si="58"/>
        <v>CoboconkWind2035RCP6.0</v>
      </c>
      <c r="C3754" t="s">
        <v>291</v>
      </c>
      <c r="D3754" t="s">
        <v>1</v>
      </c>
      <c r="E3754" s="144" t="s">
        <v>192</v>
      </c>
      <c r="F3754" s="144">
        <v>2035</v>
      </c>
      <c r="G3754" s="147">
        <v>71.223311799246176</v>
      </c>
      <c r="H3754" s="147">
        <v>76.694682</v>
      </c>
      <c r="I3754" s="147">
        <v>82.455099999999987</v>
      </c>
      <c r="J3754" s="147">
        <v>88.213796000000002</v>
      </c>
      <c r="K3754" s="147">
        <v>93.970769999999987</v>
      </c>
    </row>
    <row r="3755" spans="2:11" x14ac:dyDescent="0.2">
      <c r="B3755" s="21" t="str">
        <f t="shared" si="58"/>
        <v>CoboconkWind2040RCP6.0</v>
      </c>
      <c r="C3755" t="s">
        <v>291</v>
      </c>
      <c r="D3755" t="s">
        <v>1</v>
      </c>
      <c r="E3755" s="144" t="s">
        <v>192</v>
      </c>
      <c r="F3755" s="144">
        <v>2040</v>
      </c>
      <c r="G3755" s="147">
        <v>71.277596061147037</v>
      </c>
      <c r="H3755" s="147">
        <v>76.758232000000007</v>
      </c>
      <c r="I3755" s="147">
        <v>82.530266666666662</v>
      </c>
      <c r="J3755" s="147">
        <v>88.298611333333341</v>
      </c>
      <c r="K3755" s="147">
        <v>94.06580799999999</v>
      </c>
    </row>
    <row r="3756" spans="2:11" x14ac:dyDescent="0.2">
      <c r="B3756" s="21" t="str">
        <f t="shared" si="58"/>
        <v>CoboconkWind2045RCP6.0</v>
      </c>
      <c r="C3756" t="s">
        <v>291</v>
      </c>
      <c r="D3756" t="s">
        <v>1</v>
      </c>
      <c r="E3756" s="144" t="s">
        <v>192</v>
      </c>
      <c r="F3756" s="144">
        <v>2045</v>
      </c>
      <c r="G3756" s="147">
        <v>71.331880323047912</v>
      </c>
      <c r="H3756" s="147">
        <v>76.821782000000013</v>
      </c>
      <c r="I3756" s="147">
        <v>82.605433333333337</v>
      </c>
      <c r="J3756" s="147">
        <v>88.383426666666665</v>
      </c>
      <c r="K3756" s="147">
        <v>94.160845999999978</v>
      </c>
    </row>
    <row r="3757" spans="2:11" x14ac:dyDescent="0.2">
      <c r="B3757" s="21" t="str">
        <f t="shared" si="58"/>
        <v>CoboconkWind2050RCP6.0</v>
      </c>
      <c r="C3757" t="s">
        <v>291</v>
      </c>
      <c r="D3757" t="s">
        <v>1</v>
      </c>
      <c r="E3757" s="144" t="s">
        <v>192</v>
      </c>
      <c r="F3757" s="144">
        <v>2050</v>
      </c>
      <c r="G3757" s="147">
        <v>71.458386255129952</v>
      </c>
      <c r="H3757" s="147">
        <v>76.966167600000006</v>
      </c>
      <c r="I3757" s="147">
        <v>82.769159999999999</v>
      </c>
      <c r="J3757" s="147">
        <v>88.564756000000003</v>
      </c>
      <c r="K3757" s="147">
        <v>94.360581599999989</v>
      </c>
    </row>
    <row r="3758" spans="2:11" x14ac:dyDescent="0.2">
      <c r="B3758" s="21" t="str">
        <f t="shared" si="58"/>
        <v>CoboconkWind2055RCP6.0</v>
      </c>
      <c r="C3758" t="s">
        <v>291</v>
      </c>
      <c r="D3758" t="s">
        <v>1</v>
      </c>
      <c r="E3758" s="144" t="s">
        <v>192</v>
      </c>
      <c r="F3758" s="144">
        <v>2055</v>
      </c>
      <c r="G3758" s="147">
        <v>71.530607925311116</v>
      </c>
      <c r="H3758" s="147">
        <v>77.047003200000006</v>
      </c>
      <c r="I3758" s="147">
        <v>82.85772</v>
      </c>
      <c r="J3758" s="147">
        <v>88.661270000000002</v>
      </c>
      <c r="K3758" s="147">
        <v>94.465279199999983</v>
      </c>
    </row>
    <row r="3759" spans="2:11" x14ac:dyDescent="0.2">
      <c r="B3759" s="21" t="str">
        <f t="shared" si="58"/>
        <v>CoboconkWind2060RCP6.0</v>
      </c>
      <c r="C3759" t="s">
        <v>291</v>
      </c>
      <c r="D3759" t="s">
        <v>1</v>
      </c>
      <c r="E3759" s="144" t="s">
        <v>192</v>
      </c>
      <c r="F3759" s="144">
        <v>2060</v>
      </c>
      <c r="G3759" s="147">
        <v>71.602829595492281</v>
      </c>
      <c r="H3759" s="147">
        <v>77.127838800000006</v>
      </c>
      <c r="I3759" s="147">
        <v>82.946280000000002</v>
      </c>
      <c r="J3759" s="147">
        <v>88.757784000000015</v>
      </c>
      <c r="K3759" s="147">
        <v>94.569976799999992</v>
      </c>
    </row>
    <row r="3760" spans="2:11" x14ac:dyDescent="0.2">
      <c r="B3760" s="21" t="str">
        <f t="shared" si="58"/>
        <v>CoboconkWind2065RCP6.0</v>
      </c>
      <c r="C3760" t="s">
        <v>291</v>
      </c>
      <c r="D3760" t="s">
        <v>1</v>
      </c>
      <c r="E3760" s="144" t="s">
        <v>192</v>
      </c>
      <c r="F3760" s="144">
        <v>2065</v>
      </c>
      <c r="G3760" s="147">
        <v>71.675051265673446</v>
      </c>
      <c r="H3760" s="147">
        <v>77.208674400000007</v>
      </c>
      <c r="I3760" s="147">
        <v>83.034840000000003</v>
      </c>
      <c r="J3760" s="147">
        <v>88.854298000000014</v>
      </c>
      <c r="K3760" s="147">
        <v>94.674674399999986</v>
      </c>
    </row>
    <row r="3761" spans="2:11" x14ac:dyDescent="0.2">
      <c r="B3761" s="21" t="str">
        <f t="shared" si="58"/>
        <v>CoboconkWind2070RCP6.0</v>
      </c>
      <c r="C3761" t="s">
        <v>291</v>
      </c>
      <c r="D3761" t="s">
        <v>1</v>
      </c>
      <c r="E3761" s="144" t="s">
        <v>192</v>
      </c>
      <c r="F3761" s="144">
        <v>2070</v>
      </c>
      <c r="G3761" s="147">
        <v>71.74727293585461</v>
      </c>
      <c r="H3761" s="147">
        <v>77.289510000000007</v>
      </c>
      <c r="I3761" s="147">
        <v>83.123400000000004</v>
      </c>
      <c r="J3761" s="147">
        <v>88.950812000000013</v>
      </c>
      <c r="K3761" s="147">
        <v>94.779371999999995</v>
      </c>
    </row>
    <row r="3762" spans="2:11" x14ac:dyDescent="0.2">
      <c r="B3762" s="21" t="str">
        <f t="shared" si="58"/>
        <v>CoboconkWind2075RCP6.0</v>
      </c>
      <c r="C3762" t="s">
        <v>291</v>
      </c>
      <c r="D3762" t="s">
        <v>1</v>
      </c>
      <c r="E3762" s="144" t="s">
        <v>192</v>
      </c>
      <c r="F3762" s="144">
        <v>2075</v>
      </c>
      <c r="G3762" s="147">
        <v>71.713640295329071</v>
      </c>
      <c r="H3762" s="147">
        <v>77.255193000000006</v>
      </c>
      <c r="I3762" s="147">
        <v>83.086500000000001</v>
      </c>
      <c r="J3762" s="147">
        <v>88.913522500000013</v>
      </c>
      <c r="K3762" s="147">
        <v>94.741979999999998</v>
      </c>
    </row>
    <row r="3763" spans="2:11" x14ac:dyDescent="0.2">
      <c r="B3763" s="21" t="str">
        <f t="shared" si="58"/>
        <v>CoboconkWind2080RCP6.0</v>
      </c>
      <c r="C3763" t="s">
        <v>291</v>
      </c>
      <c r="D3763" t="s">
        <v>1</v>
      </c>
      <c r="E3763" s="144" t="s">
        <v>192</v>
      </c>
      <c r="F3763" s="144">
        <v>2080</v>
      </c>
      <c r="G3763" s="147">
        <v>71.680007654803518</v>
      </c>
      <c r="H3763" s="147">
        <v>77.220876000000004</v>
      </c>
      <c r="I3763" s="147">
        <v>83.049599999999998</v>
      </c>
      <c r="J3763" s="147">
        <v>88.876233000000013</v>
      </c>
      <c r="K3763" s="147">
        <v>94.704588000000001</v>
      </c>
    </row>
    <row r="3764" spans="2:11" x14ac:dyDescent="0.2">
      <c r="B3764" s="21" t="str">
        <f t="shared" si="58"/>
        <v>CoboconkWind2085RCP6.0</v>
      </c>
      <c r="C3764" t="s">
        <v>291</v>
      </c>
      <c r="D3764" t="s">
        <v>1</v>
      </c>
      <c r="E3764" s="144" t="s">
        <v>192</v>
      </c>
      <c r="F3764" s="144">
        <v>2085</v>
      </c>
      <c r="G3764" s="147">
        <v>71.646375014277979</v>
      </c>
      <c r="H3764" s="147">
        <v>77.186559000000017</v>
      </c>
      <c r="I3764" s="147">
        <v>83.012700000000009</v>
      </c>
      <c r="J3764" s="147">
        <v>88.838943500000013</v>
      </c>
      <c r="K3764" s="147">
        <v>94.66719599999999</v>
      </c>
    </row>
    <row r="3765" spans="2:11" x14ac:dyDescent="0.2">
      <c r="B3765" s="21" t="str">
        <f t="shared" si="58"/>
        <v>CoboconkWind2090RCP6.0</v>
      </c>
      <c r="C3765" t="s">
        <v>291</v>
      </c>
      <c r="D3765" t="s">
        <v>1</v>
      </c>
      <c r="E3765" s="144" t="s">
        <v>192</v>
      </c>
      <c r="F3765" s="144">
        <v>2090</v>
      </c>
      <c r="G3765" s="147">
        <v>71.66466645035328</v>
      </c>
      <c r="H3765" s="147">
        <v>77.210708000000011</v>
      </c>
      <c r="I3765" s="147">
        <v>83.044133333333335</v>
      </c>
      <c r="J3765" s="147">
        <v>88.877695333333349</v>
      </c>
      <c r="K3765" s="147">
        <v>94.71393599999999</v>
      </c>
    </row>
    <row r="3766" spans="2:11" x14ac:dyDescent="0.2">
      <c r="B3766" s="21" t="str">
        <f t="shared" si="58"/>
        <v>CoboconkWind2095RCP6.0</v>
      </c>
      <c r="C3766" t="s">
        <v>291</v>
      </c>
      <c r="D3766" t="s">
        <v>1</v>
      </c>
      <c r="E3766" s="144" t="s">
        <v>192</v>
      </c>
      <c r="F3766" s="144">
        <v>2095</v>
      </c>
      <c r="G3766" s="147">
        <v>71.716590526954107</v>
      </c>
      <c r="H3766" s="147">
        <v>77.269174000000007</v>
      </c>
      <c r="I3766" s="147">
        <v>83.112466666666663</v>
      </c>
      <c r="J3766" s="147">
        <v>88.953736666666671</v>
      </c>
      <c r="K3766" s="147">
        <v>94.798067999999986</v>
      </c>
    </row>
    <row r="3767" spans="2:11" x14ac:dyDescent="0.2">
      <c r="B3767" s="21" t="str">
        <f t="shared" si="58"/>
        <v>CoboconkWind2100RCP6.0</v>
      </c>
      <c r="C3767" t="s">
        <v>291</v>
      </c>
      <c r="D3767" t="s">
        <v>1</v>
      </c>
      <c r="E3767" s="144" t="s">
        <v>192</v>
      </c>
      <c r="F3767" s="144">
        <v>2100</v>
      </c>
      <c r="G3767" s="147">
        <v>71.768514603554948</v>
      </c>
      <c r="H3767" s="147">
        <v>77.327640000000002</v>
      </c>
      <c r="I3767" s="147">
        <v>83.180799999999991</v>
      </c>
      <c r="J3767" s="147">
        <v>89.029778000000007</v>
      </c>
      <c r="K3767" s="147">
        <v>94.882199999999983</v>
      </c>
    </row>
    <row r="3768" spans="2:11" x14ac:dyDescent="0.2">
      <c r="B3768" s="21" t="str">
        <f t="shared" si="58"/>
        <v>CoboconkWind2023RCP8.5</v>
      </c>
      <c r="C3768" t="s">
        <v>291</v>
      </c>
      <c r="D3768" t="s">
        <v>1</v>
      </c>
      <c r="E3768" s="144" t="s">
        <v>191</v>
      </c>
      <c r="F3768" s="144">
        <v>2023</v>
      </c>
      <c r="G3768" s="147">
        <v>71.06045901354355</v>
      </c>
      <c r="H3768" s="147">
        <v>76.504032000000009</v>
      </c>
      <c r="I3768" s="147">
        <v>82.229599999999991</v>
      </c>
      <c r="J3768" s="147">
        <v>87.959350000000001</v>
      </c>
      <c r="K3768" s="147">
        <v>93.685655999999994</v>
      </c>
    </row>
    <row r="3769" spans="2:11" x14ac:dyDescent="0.2">
      <c r="B3769" s="21" t="str">
        <f t="shared" si="58"/>
        <v>CoboconkWind2025RCP8.5</v>
      </c>
      <c r="C3769" t="s">
        <v>291</v>
      </c>
      <c r="D3769" t="s">
        <v>1</v>
      </c>
      <c r="E3769" s="144" t="s">
        <v>191</v>
      </c>
      <c r="F3769" s="144">
        <v>2025</v>
      </c>
      <c r="G3769" s="147">
        <v>71.169027537345301</v>
      </c>
      <c r="H3769" s="147">
        <v>76.631132000000008</v>
      </c>
      <c r="I3769" s="147">
        <v>82.379933333333327</v>
      </c>
      <c r="J3769" s="147">
        <v>88.128980666666664</v>
      </c>
      <c r="K3769" s="147">
        <v>93.875731999999985</v>
      </c>
    </row>
    <row r="3770" spans="2:11" x14ac:dyDescent="0.2">
      <c r="B3770" s="21" t="str">
        <f t="shared" si="58"/>
        <v>CoboconkWind2030RCP8.5</v>
      </c>
      <c r="C3770" t="s">
        <v>291</v>
      </c>
      <c r="D3770" t="s">
        <v>1</v>
      </c>
      <c r="E3770" s="144" t="s">
        <v>191</v>
      </c>
      <c r="F3770" s="144">
        <v>2030</v>
      </c>
      <c r="G3770" s="147">
        <v>71.277596061147037</v>
      </c>
      <c r="H3770" s="147">
        <v>76.758232000000007</v>
      </c>
      <c r="I3770" s="147">
        <v>82.530266666666662</v>
      </c>
      <c r="J3770" s="147">
        <v>88.298611333333341</v>
      </c>
      <c r="K3770" s="147">
        <v>94.06580799999999</v>
      </c>
    </row>
    <row r="3771" spans="2:11" x14ac:dyDescent="0.2">
      <c r="B3771" s="21" t="str">
        <f t="shared" si="58"/>
        <v>CoboconkWind2035RCP8.5</v>
      </c>
      <c r="C3771" t="s">
        <v>291</v>
      </c>
      <c r="D3771" t="s">
        <v>1</v>
      </c>
      <c r="E3771" s="144" t="s">
        <v>191</v>
      </c>
      <c r="F3771" s="144">
        <v>2035</v>
      </c>
      <c r="G3771" s="147">
        <v>71.386164584948787</v>
      </c>
      <c r="H3771" s="147">
        <v>76.885332000000005</v>
      </c>
      <c r="I3771" s="147">
        <v>82.680599999999998</v>
      </c>
      <c r="J3771" s="147">
        <v>88.468242000000004</v>
      </c>
      <c r="K3771" s="147">
        <v>94.25588399999998</v>
      </c>
    </row>
    <row r="3772" spans="2:11" x14ac:dyDescent="0.2">
      <c r="B3772" s="21" t="str">
        <f t="shared" si="58"/>
        <v>CoboconkWind2040RCP8.5</v>
      </c>
      <c r="C3772" t="s">
        <v>291</v>
      </c>
      <c r="D3772" t="s">
        <v>1</v>
      </c>
      <c r="E3772" s="144" t="s">
        <v>191</v>
      </c>
      <c r="F3772" s="144">
        <v>2040</v>
      </c>
      <c r="G3772" s="147">
        <v>71.506534035250723</v>
      </c>
      <c r="H3772" s="147">
        <v>77.020058000000006</v>
      </c>
      <c r="I3772" s="147">
        <v>82.828199999999995</v>
      </c>
      <c r="J3772" s="147">
        <v>88.629098666666678</v>
      </c>
      <c r="K3772" s="147">
        <v>94.430379999999985</v>
      </c>
    </row>
    <row r="3773" spans="2:11" x14ac:dyDescent="0.2">
      <c r="B3773" s="21" t="str">
        <f t="shared" si="58"/>
        <v>CoboconkWind2045RCP8.5</v>
      </c>
      <c r="C3773" t="s">
        <v>291</v>
      </c>
      <c r="D3773" t="s">
        <v>1</v>
      </c>
      <c r="E3773" s="144" t="s">
        <v>191</v>
      </c>
      <c r="F3773" s="144">
        <v>2045</v>
      </c>
      <c r="G3773" s="147">
        <v>71.626903485552674</v>
      </c>
      <c r="H3773" s="147">
        <v>77.154784000000006</v>
      </c>
      <c r="I3773" s="147">
        <v>82.975800000000007</v>
      </c>
      <c r="J3773" s="147">
        <v>88.789955333333339</v>
      </c>
      <c r="K3773" s="147">
        <v>94.60487599999999</v>
      </c>
    </row>
    <row r="3774" spans="2:11" x14ac:dyDescent="0.2">
      <c r="B3774" s="21" t="str">
        <f t="shared" si="58"/>
        <v>CoboconkWind2050RCP8.5</v>
      </c>
      <c r="C3774" t="s">
        <v>291</v>
      </c>
      <c r="D3774" t="s">
        <v>1</v>
      </c>
      <c r="E3774" s="144" t="s">
        <v>191</v>
      </c>
      <c r="F3774" s="144">
        <v>2050</v>
      </c>
      <c r="G3774" s="147">
        <v>71.702429415153887</v>
      </c>
      <c r="H3774" s="147">
        <v>77.24375400000001</v>
      </c>
      <c r="I3774" s="147">
        <v>83.074200000000005</v>
      </c>
      <c r="J3774" s="147">
        <v>88.901092666666685</v>
      </c>
      <c r="K3774" s="147">
        <v>94.72951599999999</v>
      </c>
    </row>
    <row r="3775" spans="2:11" x14ac:dyDescent="0.2">
      <c r="B3775" s="21" t="str">
        <f t="shared" si="58"/>
        <v>CoboconkWind2055RCP8.5</v>
      </c>
      <c r="C3775" t="s">
        <v>291</v>
      </c>
      <c r="D3775" t="s">
        <v>1</v>
      </c>
      <c r="E3775" s="144" t="s">
        <v>191</v>
      </c>
      <c r="F3775" s="144">
        <v>2055</v>
      </c>
      <c r="G3775" s="147">
        <v>71.657585894453163</v>
      </c>
      <c r="H3775" s="147">
        <v>77.197998000000013</v>
      </c>
      <c r="I3775" s="147">
        <v>83.025000000000006</v>
      </c>
      <c r="J3775" s="147">
        <v>88.851373333333342</v>
      </c>
      <c r="K3775" s="147">
        <v>94.679659999999998</v>
      </c>
    </row>
    <row r="3776" spans="2:11" x14ac:dyDescent="0.2">
      <c r="B3776" s="21" t="str">
        <f t="shared" si="58"/>
        <v>CoboconkWind2060RCP8.5</v>
      </c>
      <c r="C3776" t="s">
        <v>291</v>
      </c>
      <c r="D3776" t="s">
        <v>1</v>
      </c>
      <c r="E3776" s="144" t="s">
        <v>191</v>
      </c>
      <c r="F3776" s="144">
        <v>2060</v>
      </c>
      <c r="G3776" s="147">
        <v>71.66466645035328</v>
      </c>
      <c r="H3776" s="147">
        <v>77.210708000000011</v>
      </c>
      <c r="I3776" s="147">
        <v>83.044133333333335</v>
      </c>
      <c r="J3776" s="147">
        <v>88.877695333333349</v>
      </c>
      <c r="K3776" s="147">
        <v>94.71393599999999</v>
      </c>
    </row>
    <row r="3777" spans="2:11" x14ac:dyDescent="0.2">
      <c r="B3777" s="21" t="str">
        <f t="shared" si="58"/>
        <v>CoboconkWind2065RCP8.5</v>
      </c>
      <c r="C3777" t="s">
        <v>291</v>
      </c>
      <c r="D3777" t="s">
        <v>1</v>
      </c>
      <c r="E3777" s="144" t="s">
        <v>191</v>
      </c>
      <c r="F3777" s="144">
        <v>2065</v>
      </c>
      <c r="G3777" s="147">
        <v>71.716590526954107</v>
      </c>
      <c r="H3777" s="147">
        <v>77.269174000000007</v>
      </c>
      <c r="I3777" s="147">
        <v>83.112466666666663</v>
      </c>
      <c r="J3777" s="147">
        <v>88.953736666666671</v>
      </c>
      <c r="K3777" s="147">
        <v>94.798067999999986</v>
      </c>
    </row>
    <row r="3778" spans="2:11" x14ac:dyDescent="0.2">
      <c r="B3778" s="21" t="str">
        <f t="shared" si="58"/>
        <v>CoboconkWind2070RCP8.5</v>
      </c>
      <c r="C3778" t="s">
        <v>291</v>
      </c>
      <c r="D3778" t="s">
        <v>1</v>
      </c>
      <c r="E3778" s="144" t="s">
        <v>191</v>
      </c>
      <c r="F3778" s="144">
        <v>2070</v>
      </c>
      <c r="G3778" s="147">
        <v>71.785035900655217</v>
      </c>
      <c r="H3778" s="147">
        <v>77.340350000000001</v>
      </c>
      <c r="I3778" s="147">
        <v>83.191733333333332</v>
      </c>
      <c r="J3778" s="147">
        <v>89.03855200000001</v>
      </c>
      <c r="K3778" s="147">
        <v>94.888431999999995</v>
      </c>
    </row>
    <row r="3779" spans="2:11" x14ac:dyDescent="0.2">
      <c r="B3779" s="21" t="str">
        <f t="shared" si="58"/>
        <v>CoboconkWind2075RCP8.5</v>
      </c>
      <c r="C3779" t="s">
        <v>291</v>
      </c>
      <c r="D3779" t="s">
        <v>1</v>
      </c>
      <c r="E3779" s="144" t="s">
        <v>191</v>
      </c>
      <c r="F3779" s="144">
        <v>2075</v>
      </c>
      <c r="G3779" s="147">
        <v>71.801557197755471</v>
      </c>
      <c r="H3779" s="147">
        <v>77.353059999999999</v>
      </c>
      <c r="I3779" s="147">
        <v>83.202666666666659</v>
      </c>
      <c r="J3779" s="147">
        <v>89.047325999999998</v>
      </c>
      <c r="K3779" s="147">
        <v>94.894663999999992</v>
      </c>
    </row>
    <row r="3780" spans="2:11" x14ac:dyDescent="0.2">
      <c r="B3780" s="21" t="str">
        <f t="shared" si="58"/>
        <v>CoboconkWind2080RCP8.5</v>
      </c>
      <c r="C3780" t="s">
        <v>291</v>
      </c>
      <c r="D3780" t="s">
        <v>1</v>
      </c>
      <c r="E3780" s="144" t="s">
        <v>191</v>
      </c>
      <c r="F3780" s="144">
        <v>2080</v>
      </c>
      <c r="G3780" s="147">
        <v>71.81807849485574</v>
      </c>
      <c r="H3780" s="147">
        <v>77.365769999999998</v>
      </c>
      <c r="I3780" s="147">
        <v>83.2136</v>
      </c>
      <c r="J3780" s="147">
        <v>89.056100000000001</v>
      </c>
      <c r="K3780" s="147">
        <v>94.900896000000003</v>
      </c>
    </row>
    <row r="3781" spans="2:11" x14ac:dyDescent="0.2">
      <c r="B3781" s="21" t="str">
        <f t="shared" si="58"/>
        <v>CoboconkWind2085RCP8.5</v>
      </c>
      <c r="C3781" t="s">
        <v>291</v>
      </c>
      <c r="D3781" t="s">
        <v>1</v>
      </c>
      <c r="E3781" s="144" t="s">
        <v>191</v>
      </c>
      <c r="F3781" s="144">
        <v>2085</v>
      </c>
      <c r="G3781" s="147">
        <v>71.920746555407391</v>
      </c>
      <c r="H3781" s="147">
        <v>77.480160000000012</v>
      </c>
      <c r="I3781" s="147">
        <v>83.336600000000004</v>
      </c>
      <c r="J3781" s="147">
        <v>89.18771000000001</v>
      </c>
      <c r="K3781" s="147">
        <v>95.041115999999988</v>
      </c>
    </row>
    <row r="3782" spans="2:11" x14ac:dyDescent="0.2">
      <c r="B3782" s="21" t="str">
        <f t="shared" si="58"/>
        <v>CoboconkWind2090RCP8.5</v>
      </c>
      <c r="C3782" t="s">
        <v>291</v>
      </c>
      <c r="D3782" t="s">
        <v>1</v>
      </c>
      <c r="E3782" s="144" t="s">
        <v>191</v>
      </c>
      <c r="F3782" s="144">
        <v>2090</v>
      </c>
      <c r="G3782" s="147">
        <v>72.023414615959055</v>
      </c>
      <c r="H3782" s="147">
        <v>77.594550000000012</v>
      </c>
      <c r="I3782" s="147">
        <v>83.459600000000009</v>
      </c>
      <c r="J3782" s="147">
        <v>89.319320000000005</v>
      </c>
      <c r="K3782" s="147">
        <v>95.181335999999988</v>
      </c>
    </row>
    <row r="3783" spans="2:11" x14ac:dyDescent="0.2">
      <c r="B3783" s="21" t="str">
        <f t="shared" si="58"/>
        <v>CoboconkWind2095RCP8.5</v>
      </c>
      <c r="C3783" t="s">
        <v>291</v>
      </c>
      <c r="D3783" t="s">
        <v>1</v>
      </c>
      <c r="E3783" s="144" t="s">
        <v>191</v>
      </c>
      <c r="F3783" s="144">
        <v>2095</v>
      </c>
      <c r="G3783" s="147">
        <v>72.023414615959055</v>
      </c>
      <c r="H3783" s="147">
        <v>77.594550000000012</v>
      </c>
      <c r="I3783" s="147">
        <v>83.459600000000009</v>
      </c>
      <c r="J3783" s="147">
        <v>89.319320000000005</v>
      </c>
      <c r="K3783" s="147">
        <v>95.181335999999988</v>
      </c>
    </row>
    <row r="3784" spans="2:11" x14ac:dyDescent="0.2">
      <c r="B3784" s="21" t="str">
        <f t="shared" si="58"/>
        <v>CoboconkWind2100RCP8.5</v>
      </c>
      <c r="C3784" t="s">
        <v>291</v>
      </c>
      <c r="D3784" t="s">
        <v>1</v>
      </c>
      <c r="E3784" s="144" t="s">
        <v>191</v>
      </c>
      <c r="F3784" s="144">
        <v>2100</v>
      </c>
      <c r="G3784" s="147">
        <v>72.023414615959055</v>
      </c>
      <c r="H3784" s="147">
        <v>77.594550000000012</v>
      </c>
      <c r="I3784" s="147">
        <v>83.459600000000009</v>
      </c>
      <c r="J3784" s="147">
        <v>89.319320000000005</v>
      </c>
      <c r="K3784" s="147">
        <v>95.181335999999988</v>
      </c>
    </row>
    <row r="3785" spans="2:11" x14ac:dyDescent="0.2">
      <c r="B3785" s="21" t="str">
        <f t="shared" si="58"/>
        <v>CobourgIce Accretion2023RCP4.5</v>
      </c>
      <c r="C3785" t="s">
        <v>292</v>
      </c>
      <c r="D3785" t="s">
        <v>486</v>
      </c>
      <c r="E3785" s="144" t="s">
        <v>193</v>
      </c>
      <c r="F3785" s="144">
        <v>2023</v>
      </c>
      <c r="G3785" s="147">
        <v>17.691887495900346</v>
      </c>
      <c r="H3785" s="147">
        <v>21.164999999999999</v>
      </c>
      <c r="I3785" s="147">
        <v>25.55</v>
      </c>
      <c r="J3785" s="147">
        <v>28.899749999999994</v>
      </c>
      <c r="K3785" s="147">
        <v>32.256</v>
      </c>
    </row>
    <row r="3786" spans="2:11" x14ac:dyDescent="0.2">
      <c r="B3786" s="21" t="str">
        <f t="shared" si="58"/>
        <v>CobourgIce Accretion2025RCP4.5</v>
      </c>
      <c r="C3786" t="s">
        <v>292</v>
      </c>
      <c r="D3786" t="s">
        <v>486</v>
      </c>
      <c r="E3786" s="144" t="s">
        <v>193</v>
      </c>
      <c r="F3786" s="144">
        <v>2025</v>
      </c>
      <c r="G3786" s="147">
        <v>17.688988137084237</v>
      </c>
      <c r="H3786" s="147">
        <v>21.175374999999999</v>
      </c>
      <c r="I3786" s="147">
        <v>25.579166666666666</v>
      </c>
      <c r="J3786" s="147">
        <v>28.942124999999994</v>
      </c>
      <c r="K3786" s="147">
        <v>32.308500000000002</v>
      </c>
    </row>
    <row r="3787" spans="2:11" x14ac:dyDescent="0.2">
      <c r="B3787" s="21" t="str">
        <f t="shared" si="58"/>
        <v>CobourgIce Accretion2030RCP4.5</v>
      </c>
      <c r="C3787" t="s">
        <v>292</v>
      </c>
      <c r="D3787" t="s">
        <v>486</v>
      </c>
      <c r="E3787" s="144" t="s">
        <v>193</v>
      </c>
      <c r="F3787" s="144">
        <v>2030</v>
      </c>
      <c r="G3787" s="147">
        <v>17.686088778268125</v>
      </c>
      <c r="H3787" s="147">
        <v>21.185749999999999</v>
      </c>
      <c r="I3787" s="147">
        <v>25.608333333333334</v>
      </c>
      <c r="J3787" s="147">
        <v>28.984499999999993</v>
      </c>
      <c r="K3787" s="147">
        <v>32.360999999999997</v>
      </c>
    </row>
    <row r="3788" spans="2:11" x14ac:dyDescent="0.2">
      <c r="B3788" s="21" t="str">
        <f t="shared" ref="B3788:B3851" si="59">C3788&amp;D3788&amp;F3788&amp;E3788</f>
        <v>CobourgIce Accretion2035RCP4.5</v>
      </c>
      <c r="C3788" t="s">
        <v>292</v>
      </c>
      <c r="D3788" t="s">
        <v>486</v>
      </c>
      <c r="E3788" s="144" t="s">
        <v>193</v>
      </c>
      <c r="F3788" s="144">
        <v>2035</v>
      </c>
      <c r="G3788" s="147">
        <v>17.683189419452017</v>
      </c>
      <c r="H3788" s="147">
        <v>21.196124999999999</v>
      </c>
      <c r="I3788" s="147">
        <v>25.637499999999999</v>
      </c>
      <c r="J3788" s="147">
        <v>29.026874999999997</v>
      </c>
      <c r="K3788" s="147">
        <v>32.413499999999999</v>
      </c>
    </row>
    <row r="3789" spans="2:11" x14ac:dyDescent="0.2">
      <c r="B3789" s="21" t="str">
        <f t="shared" si="59"/>
        <v>CobourgIce Accretion2040RCP4.5</v>
      </c>
      <c r="C3789" t="s">
        <v>292</v>
      </c>
      <c r="D3789" t="s">
        <v>486</v>
      </c>
      <c r="E3789" s="144" t="s">
        <v>193</v>
      </c>
      <c r="F3789" s="144">
        <v>2040</v>
      </c>
      <c r="G3789" s="147">
        <v>17.680290060635908</v>
      </c>
      <c r="H3789" s="147">
        <v>21.206499999999998</v>
      </c>
      <c r="I3789" s="147">
        <v>25.666666666666664</v>
      </c>
      <c r="J3789" s="147">
        <v>29.069249999999997</v>
      </c>
      <c r="K3789" s="147">
        <v>32.466000000000001</v>
      </c>
    </row>
    <row r="3790" spans="2:11" x14ac:dyDescent="0.2">
      <c r="B3790" s="21" t="str">
        <f t="shared" si="59"/>
        <v>CobourgIce Accretion2045RCP4.5</v>
      </c>
      <c r="C3790" t="s">
        <v>292</v>
      </c>
      <c r="D3790" t="s">
        <v>486</v>
      </c>
      <c r="E3790" s="144" t="s">
        <v>193</v>
      </c>
      <c r="F3790" s="144">
        <v>2045</v>
      </c>
      <c r="G3790" s="147">
        <v>17.677390701819796</v>
      </c>
      <c r="H3790" s="147">
        <v>21.216874999999998</v>
      </c>
      <c r="I3790" s="147">
        <v>25.695833333333333</v>
      </c>
      <c r="J3790" s="147">
        <v>29.111624999999997</v>
      </c>
      <c r="K3790" s="147">
        <v>32.518499999999996</v>
      </c>
    </row>
    <row r="3791" spans="2:11" x14ac:dyDescent="0.2">
      <c r="B3791" s="21" t="str">
        <f t="shared" si="59"/>
        <v>CobourgIce Accretion2050RCP4.5</v>
      </c>
      <c r="C3791" t="s">
        <v>292</v>
      </c>
      <c r="D3791" t="s">
        <v>486</v>
      </c>
      <c r="E3791" s="144" t="s">
        <v>193</v>
      </c>
      <c r="F3791" s="144">
        <v>2050</v>
      </c>
      <c r="G3791" s="147">
        <v>17.524884428092435</v>
      </c>
      <c r="H3791" s="147">
        <v>21.065399999999997</v>
      </c>
      <c r="I3791" s="147">
        <v>25.544999999999998</v>
      </c>
      <c r="J3791" s="147">
        <v>28.961899999999996</v>
      </c>
      <c r="K3791" s="147">
        <v>32.363099999999996</v>
      </c>
    </row>
    <row r="3792" spans="2:11" x14ac:dyDescent="0.2">
      <c r="B3792" s="21" t="str">
        <f t="shared" si="59"/>
        <v>CobourgIce Accretion2055RCP4.5</v>
      </c>
      <c r="C3792" t="s">
        <v>292</v>
      </c>
      <c r="D3792" t="s">
        <v>486</v>
      </c>
      <c r="E3792" s="144" t="s">
        <v>193</v>
      </c>
      <c r="F3792" s="144">
        <v>2055</v>
      </c>
      <c r="G3792" s="147">
        <v>17.375277513181185</v>
      </c>
      <c r="H3792" s="147">
        <v>20.903549999999999</v>
      </c>
      <c r="I3792" s="147">
        <v>25.364999999999998</v>
      </c>
      <c r="J3792" s="147">
        <v>28.769799999999996</v>
      </c>
      <c r="K3792" s="147">
        <v>32.155200000000001</v>
      </c>
    </row>
    <row r="3793" spans="2:11" x14ac:dyDescent="0.2">
      <c r="B3793" s="21" t="str">
        <f t="shared" si="59"/>
        <v>CobourgIce Accretion2060RCP4.5</v>
      </c>
      <c r="C3793" t="s">
        <v>292</v>
      </c>
      <c r="D3793" t="s">
        <v>486</v>
      </c>
      <c r="E3793" s="144" t="s">
        <v>193</v>
      </c>
      <c r="F3793" s="144">
        <v>2060</v>
      </c>
      <c r="G3793" s="147">
        <v>17.225670598269932</v>
      </c>
      <c r="H3793" s="147">
        <v>20.741699999999998</v>
      </c>
      <c r="I3793" s="147">
        <v>25.184999999999999</v>
      </c>
      <c r="J3793" s="147">
        <v>28.577699999999997</v>
      </c>
      <c r="K3793" s="147">
        <v>31.947299999999998</v>
      </c>
    </row>
    <row r="3794" spans="2:11" x14ac:dyDescent="0.2">
      <c r="B3794" s="21" t="str">
        <f t="shared" si="59"/>
        <v>CobourgIce Accretion2065RCP4.5</v>
      </c>
      <c r="C3794" t="s">
        <v>292</v>
      </c>
      <c r="D3794" t="s">
        <v>486</v>
      </c>
      <c r="E3794" s="144" t="s">
        <v>193</v>
      </c>
      <c r="F3794" s="144">
        <v>2065</v>
      </c>
      <c r="G3794" s="147">
        <v>17.076063683358683</v>
      </c>
      <c r="H3794" s="147">
        <v>20.57985</v>
      </c>
      <c r="I3794" s="147">
        <v>25.004999999999999</v>
      </c>
      <c r="J3794" s="147">
        <v>28.385599999999997</v>
      </c>
      <c r="K3794" s="147">
        <v>31.739399999999996</v>
      </c>
    </row>
    <row r="3795" spans="2:11" x14ac:dyDescent="0.2">
      <c r="B3795" s="21" t="str">
        <f t="shared" si="59"/>
        <v>CobourgIce Accretion2070RCP4.5</v>
      </c>
      <c r="C3795" t="s">
        <v>292</v>
      </c>
      <c r="D3795" t="s">
        <v>486</v>
      </c>
      <c r="E3795" s="144" t="s">
        <v>193</v>
      </c>
      <c r="F3795" s="144">
        <v>2070</v>
      </c>
      <c r="G3795" s="147">
        <v>16.92645676844743</v>
      </c>
      <c r="H3795" s="147">
        <v>20.417999999999999</v>
      </c>
      <c r="I3795" s="147">
        <v>24.824999999999999</v>
      </c>
      <c r="J3795" s="147">
        <v>28.193499999999997</v>
      </c>
      <c r="K3795" s="147">
        <v>31.531499999999998</v>
      </c>
    </row>
    <row r="3796" spans="2:11" x14ac:dyDescent="0.2">
      <c r="B3796" s="21" t="str">
        <f t="shared" si="59"/>
        <v>CobourgIce Accretion2075RCP4.5</v>
      </c>
      <c r="C3796" t="s">
        <v>292</v>
      </c>
      <c r="D3796" t="s">
        <v>486</v>
      </c>
      <c r="E3796" s="144" t="s">
        <v>193</v>
      </c>
      <c r="F3796" s="144">
        <v>2075</v>
      </c>
      <c r="G3796" s="147">
        <v>16.885865745021896</v>
      </c>
      <c r="H3796" s="147">
        <v>20.39725</v>
      </c>
      <c r="I3796" s="147">
        <v>24.829166666666666</v>
      </c>
      <c r="J3796" s="147">
        <v>28.21233333333333</v>
      </c>
      <c r="K3796" s="147">
        <v>31.568249999999999</v>
      </c>
    </row>
    <row r="3797" spans="2:11" x14ac:dyDescent="0.2">
      <c r="B3797" s="21" t="str">
        <f t="shared" si="59"/>
        <v>CobourgIce Accretion2080RCP4.5</v>
      </c>
      <c r="C3797" t="s">
        <v>292</v>
      </c>
      <c r="D3797" t="s">
        <v>486</v>
      </c>
      <c r="E3797" s="144" t="s">
        <v>193</v>
      </c>
      <c r="F3797" s="144">
        <v>2080</v>
      </c>
      <c r="G3797" s="147">
        <v>16.845274721596365</v>
      </c>
      <c r="H3797" s="147">
        <v>20.3765</v>
      </c>
      <c r="I3797" s="147">
        <v>24.833333333333332</v>
      </c>
      <c r="J3797" s="147">
        <v>28.231166666666663</v>
      </c>
      <c r="K3797" s="147">
        <v>31.604999999999997</v>
      </c>
    </row>
    <row r="3798" spans="2:11" x14ac:dyDescent="0.2">
      <c r="B3798" s="21" t="str">
        <f t="shared" si="59"/>
        <v>CobourgIce Accretion2085RCP4.5</v>
      </c>
      <c r="C3798" t="s">
        <v>292</v>
      </c>
      <c r="D3798" t="s">
        <v>486</v>
      </c>
      <c r="E3798" s="144" t="s">
        <v>193</v>
      </c>
      <c r="F3798" s="144">
        <v>2085</v>
      </c>
      <c r="G3798" s="147">
        <v>16.80468369817083</v>
      </c>
      <c r="H3798" s="147">
        <v>20.35575</v>
      </c>
      <c r="I3798" s="147">
        <v>24.837499999999999</v>
      </c>
      <c r="J3798" s="147">
        <v>28.249999999999996</v>
      </c>
      <c r="K3798" s="147">
        <v>31.641749999999998</v>
      </c>
    </row>
    <row r="3799" spans="2:11" x14ac:dyDescent="0.2">
      <c r="B3799" s="21" t="str">
        <f t="shared" si="59"/>
        <v>CobourgIce Accretion2090RCP4.5</v>
      </c>
      <c r="C3799" t="s">
        <v>292</v>
      </c>
      <c r="D3799" t="s">
        <v>486</v>
      </c>
      <c r="E3799" s="144" t="s">
        <v>193</v>
      </c>
      <c r="F3799" s="144">
        <v>2090</v>
      </c>
      <c r="G3799" s="147">
        <v>16.764092674745296</v>
      </c>
      <c r="H3799" s="147">
        <v>20.334999999999997</v>
      </c>
      <c r="I3799" s="147">
        <v>24.841666666666669</v>
      </c>
      <c r="J3799" s="147">
        <v>28.26883333333333</v>
      </c>
      <c r="K3799" s="147">
        <v>31.6785</v>
      </c>
    </row>
    <row r="3800" spans="2:11" x14ac:dyDescent="0.2">
      <c r="B3800" s="21" t="str">
        <f t="shared" si="59"/>
        <v>CobourgIce Accretion2095RCP4.5</v>
      </c>
      <c r="C3800" t="s">
        <v>292</v>
      </c>
      <c r="D3800" t="s">
        <v>486</v>
      </c>
      <c r="E3800" s="144" t="s">
        <v>193</v>
      </c>
      <c r="F3800" s="144">
        <v>2095</v>
      </c>
      <c r="G3800" s="147">
        <v>16.723501651319765</v>
      </c>
      <c r="H3800" s="147">
        <v>20.314249999999998</v>
      </c>
      <c r="I3800" s="147">
        <v>24.845833333333335</v>
      </c>
      <c r="J3800" s="147">
        <v>28.287666666666663</v>
      </c>
      <c r="K3800" s="147">
        <v>31.715249999999997</v>
      </c>
    </row>
    <row r="3801" spans="2:11" x14ac:dyDescent="0.2">
      <c r="B3801" s="21" t="str">
        <f t="shared" si="59"/>
        <v>CobourgIce Accretion2100RCP4.5</v>
      </c>
      <c r="C3801" t="s">
        <v>292</v>
      </c>
      <c r="D3801" t="s">
        <v>486</v>
      </c>
      <c r="E3801" s="144" t="s">
        <v>193</v>
      </c>
      <c r="F3801" s="144">
        <v>2100</v>
      </c>
      <c r="G3801" s="147">
        <v>16.682910627894231</v>
      </c>
      <c r="H3801" s="147">
        <v>20.293499999999998</v>
      </c>
      <c r="I3801" s="147">
        <v>24.85</v>
      </c>
      <c r="J3801" s="147">
        <v>28.306499999999996</v>
      </c>
      <c r="K3801" s="147">
        <v>31.751999999999999</v>
      </c>
    </row>
    <row r="3802" spans="2:11" x14ac:dyDescent="0.2">
      <c r="B3802" s="21" t="str">
        <f t="shared" si="59"/>
        <v>CobourgIce Accretion2023RCP6.0</v>
      </c>
      <c r="C3802" t="s">
        <v>292</v>
      </c>
      <c r="D3802" t="s">
        <v>486</v>
      </c>
      <c r="E3802" s="144" t="s">
        <v>192</v>
      </c>
      <c r="F3802" s="144">
        <v>2023</v>
      </c>
      <c r="G3802" s="147">
        <v>17.691887495900346</v>
      </c>
      <c r="H3802" s="147">
        <v>21.164999999999999</v>
      </c>
      <c r="I3802" s="147">
        <v>25.55</v>
      </c>
      <c r="J3802" s="147">
        <v>28.899749999999994</v>
      </c>
      <c r="K3802" s="147">
        <v>32.256</v>
      </c>
    </row>
    <row r="3803" spans="2:11" x14ac:dyDescent="0.2">
      <c r="B3803" s="21" t="str">
        <f t="shared" si="59"/>
        <v>CobourgIce Accretion2025RCP6.0</v>
      </c>
      <c r="C3803" t="s">
        <v>292</v>
      </c>
      <c r="D3803" t="s">
        <v>486</v>
      </c>
      <c r="E3803" s="144" t="s">
        <v>192</v>
      </c>
      <c r="F3803" s="144">
        <v>2025</v>
      </c>
      <c r="G3803" s="147">
        <v>17.688988137084237</v>
      </c>
      <c r="H3803" s="147">
        <v>21.175374999999999</v>
      </c>
      <c r="I3803" s="147">
        <v>25.579166666666666</v>
      </c>
      <c r="J3803" s="147">
        <v>28.942124999999994</v>
      </c>
      <c r="K3803" s="147">
        <v>32.308500000000002</v>
      </c>
    </row>
    <row r="3804" spans="2:11" x14ac:dyDescent="0.2">
      <c r="B3804" s="21" t="str">
        <f t="shared" si="59"/>
        <v>CobourgIce Accretion2030RCP6.0</v>
      </c>
      <c r="C3804" t="s">
        <v>292</v>
      </c>
      <c r="D3804" t="s">
        <v>486</v>
      </c>
      <c r="E3804" s="144" t="s">
        <v>192</v>
      </c>
      <c r="F3804" s="144">
        <v>2030</v>
      </c>
      <c r="G3804" s="147">
        <v>17.686088778268125</v>
      </c>
      <c r="H3804" s="147">
        <v>21.185749999999999</v>
      </c>
      <c r="I3804" s="147">
        <v>25.608333333333334</v>
      </c>
      <c r="J3804" s="147">
        <v>28.984499999999993</v>
      </c>
      <c r="K3804" s="147">
        <v>32.360999999999997</v>
      </c>
    </row>
    <row r="3805" spans="2:11" x14ac:dyDescent="0.2">
      <c r="B3805" s="21" t="str">
        <f t="shared" si="59"/>
        <v>CobourgIce Accretion2035RCP6.0</v>
      </c>
      <c r="C3805" t="s">
        <v>292</v>
      </c>
      <c r="D3805" t="s">
        <v>486</v>
      </c>
      <c r="E3805" s="144" t="s">
        <v>192</v>
      </c>
      <c r="F3805" s="144">
        <v>2035</v>
      </c>
      <c r="G3805" s="147">
        <v>17.683189419452017</v>
      </c>
      <c r="H3805" s="147">
        <v>21.196124999999999</v>
      </c>
      <c r="I3805" s="147">
        <v>25.637499999999999</v>
      </c>
      <c r="J3805" s="147">
        <v>29.026874999999997</v>
      </c>
      <c r="K3805" s="147">
        <v>32.413499999999999</v>
      </c>
    </row>
    <row r="3806" spans="2:11" x14ac:dyDescent="0.2">
      <c r="B3806" s="21" t="str">
        <f t="shared" si="59"/>
        <v>CobourgIce Accretion2040RCP6.0</v>
      </c>
      <c r="C3806" t="s">
        <v>292</v>
      </c>
      <c r="D3806" t="s">
        <v>486</v>
      </c>
      <c r="E3806" s="144" t="s">
        <v>192</v>
      </c>
      <c r="F3806" s="144">
        <v>2040</v>
      </c>
      <c r="G3806" s="147">
        <v>17.680290060635908</v>
      </c>
      <c r="H3806" s="147">
        <v>21.206499999999998</v>
      </c>
      <c r="I3806" s="147">
        <v>25.666666666666664</v>
      </c>
      <c r="J3806" s="147">
        <v>29.069249999999997</v>
      </c>
      <c r="K3806" s="147">
        <v>32.466000000000001</v>
      </c>
    </row>
    <row r="3807" spans="2:11" x14ac:dyDescent="0.2">
      <c r="B3807" s="21" t="str">
        <f t="shared" si="59"/>
        <v>CobourgIce Accretion2045RCP6.0</v>
      </c>
      <c r="C3807" t="s">
        <v>292</v>
      </c>
      <c r="D3807" t="s">
        <v>486</v>
      </c>
      <c r="E3807" s="144" t="s">
        <v>192</v>
      </c>
      <c r="F3807" s="144">
        <v>2045</v>
      </c>
      <c r="G3807" s="147">
        <v>17.677390701819796</v>
      </c>
      <c r="H3807" s="147">
        <v>21.216874999999998</v>
      </c>
      <c r="I3807" s="147">
        <v>25.695833333333333</v>
      </c>
      <c r="J3807" s="147">
        <v>29.111624999999997</v>
      </c>
      <c r="K3807" s="147">
        <v>32.518499999999996</v>
      </c>
    </row>
    <row r="3808" spans="2:11" x14ac:dyDescent="0.2">
      <c r="B3808" s="21" t="str">
        <f t="shared" si="59"/>
        <v>CobourgIce Accretion2050RCP6.0</v>
      </c>
      <c r="C3808" t="s">
        <v>292</v>
      </c>
      <c r="D3808" t="s">
        <v>486</v>
      </c>
      <c r="E3808" s="144" t="s">
        <v>192</v>
      </c>
      <c r="F3808" s="144">
        <v>2050</v>
      </c>
      <c r="G3808" s="147">
        <v>17.524884428092435</v>
      </c>
      <c r="H3808" s="147">
        <v>21.065399999999997</v>
      </c>
      <c r="I3808" s="147">
        <v>25.544999999999998</v>
      </c>
      <c r="J3808" s="147">
        <v>28.961899999999996</v>
      </c>
      <c r="K3808" s="147">
        <v>32.363099999999996</v>
      </c>
    </row>
    <row r="3809" spans="2:11" x14ac:dyDescent="0.2">
      <c r="B3809" s="21" t="str">
        <f t="shared" si="59"/>
        <v>CobourgIce Accretion2055RCP6.0</v>
      </c>
      <c r="C3809" t="s">
        <v>292</v>
      </c>
      <c r="D3809" t="s">
        <v>486</v>
      </c>
      <c r="E3809" s="144" t="s">
        <v>192</v>
      </c>
      <c r="F3809" s="144">
        <v>2055</v>
      </c>
      <c r="G3809" s="147">
        <v>17.375277513181185</v>
      </c>
      <c r="H3809" s="147">
        <v>20.903549999999999</v>
      </c>
      <c r="I3809" s="147">
        <v>25.364999999999998</v>
      </c>
      <c r="J3809" s="147">
        <v>28.769799999999996</v>
      </c>
      <c r="K3809" s="147">
        <v>32.155200000000001</v>
      </c>
    </row>
    <row r="3810" spans="2:11" x14ac:dyDescent="0.2">
      <c r="B3810" s="21" t="str">
        <f t="shared" si="59"/>
        <v>CobourgIce Accretion2060RCP6.0</v>
      </c>
      <c r="C3810" t="s">
        <v>292</v>
      </c>
      <c r="D3810" t="s">
        <v>486</v>
      </c>
      <c r="E3810" s="144" t="s">
        <v>192</v>
      </c>
      <c r="F3810" s="144">
        <v>2060</v>
      </c>
      <c r="G3810" s="147">
        <v>17.225670598269932</v>
      </c>
      <c r="H3810" s="147">
        <v>20.741699999999998</v>
      </c>
      <c r="I3810" s="147">
        <v>25.184999999999999</v>
      </c>
      <c r="J3810" s="147">
        <v>28.577699999999997</v>
      </c>
      <c r="K3810" s="147">
        <v>31.947299999999998</v>
      </c>
    </row>
    <row r="3811" spans="2:11" x14ac:dyDescent="0.2">
      <c r="B3811" s="21" t="str">
        <f t="shared" si="59"/>
        <v>CobourgIce Accretion2065RCP6.0</v>
      </c>
      <c r="C3811" t="s">
        <v>292</v>
      </c>
      <c r="D3811" t="s">
        <v>486</v>
      </c>
      <c r="E3811" s="144" t="s">
        <v>192</v>
      </c>
      <c r="F3811" s="144">
        <v>2065</v>
      </c>
      <c r="G3811" s="147">
        <v>17.076063683358683</v>
      </c>
      <c r="H3811" s="147">
        <v>20.57985</v>
      </c>
      <c r="I3811" s="147">
        <v>25.004999999999999</v>
      </c>
      <c r="J3811" s="147">
        <v>28.385599999999997</v>
      </c>
      <c r="K3811" s="147">
        <v>31.739399999999996</v>
      </c>
    </row>
    <row r="3812" spans="2:11" x14ac:dyDescent="0.2">
      <c r="B3812" s="21" t="str">
        <f t="shared" si="59"/>
        <v>CobourgIce Accretion2070RCP6.0</v>
      </c>
      <c r="C3812" t="s">
        <v>292</v>
      </c>
      <c r="D3812" t="s">
        <v>486</v>
      </c>
      <c r="E3812" s="144" t="s">
        <v>192</v>
      </c>
      <c r="F3812" s="144">
        <v>2070</v>
      </c>
      <c r="G3812" s="147">
        <v>16.92645676844743</v>
      </c>
      <c r="H3812" s="147">
        <v>20.417999999999999</v>
      </c>
      <c r="I3812" s="147">
        <v>24.824999999999999</v>
      </c>
      <c r="J3812" s="147">
        <v>28.193499999999997</v>
      </c>
      <c r="K3812" s="147">
        <v>31.531499999999998</v>
      </c>
    </row>
    <row r="3813" spans="2:11" x14ac:dyDescent="0.2">
      <c r="B3813" s="21" t="str">
        <f t="shared" si="59"/>
        <v>CobourgIce Accretion2075RCP6.0</v>
      </c>
      <c r="C3813" t="s">
        <v>292</v>
      </c>
      <c r="D3813" t="s">
        <v>486</v>
      </c>
      <c r="E3813" s="144" t="s">
        <v>192</v>
      </c>
      <c r="F3813" s="144">
        <v>2075</v>
      </c>
      <c r="G3813" s="147">
        <v>16.865570233309128</v>
      </c>
      <c r="H3813" s="147">
        <v>20.386875</v>
      </c>
      <c r="I3813" s="147">
        <v>24.831250000000001</v>
      </c>
      <c r="J3813" s="147">
        <v>28.221749999999997</v>
      </c>
      <c r="K3813" s="147">
        <v>31.586624999999998</v>
      </c>
    </row>
    <row r="3814" spans="2:11" x14ac:dyDescent="0.2">
      <c r="B3814" s="21" t="str">
        <f t="shared" si="59"/>
        <v>CobourgIce Accretion2080RCP6.0</v>
      </c>
      <c r="C3814" t="s">
        <v>292</v>
      </c>
      <c r="D3814" t="s">
        <v>486</v>
      </c>
      <c r="E3814" s="144" t="s">
        <v>192</v>
      </c>
      <c r="F3814" s="144">
        <v>2080</v>
      </c>
      <c r="G3814" s="147">
        <v>16.80468369817083</v>
      </c>
      <c r="H3814" s="147">
        <v>20.35575</v>
      </c>
      <c r="I3814" s="147">
        <v>24.837499999999999</v>
      </c>
      <c r="J3814" s="147">
        <v>28.249999999999996</v>
      </c>
      <c r="K3814" s="147">
        <v>31.641749999999998</v>
      </c>
    </row>
    <row r="3815" spans="2:11" x14ac:dyDescent="0.2">
      <c r="B3815" s="21" t="str">
        <f t="shared" si="59"/>
        <v>CobourgIce Accretion2085RCP6.0</v>
      </c>
      <c r="C3815" t="s">
        <v>292</v>
      </c>
      <c r="D3815" t="s">
        <v>486</v>
      </c>
      <c r="E3815" s="144" t="s">
        <v>192</v>
      </c>
      <c r="F3815" s="144">
        <v>2085</v>
      </c>
      <c r="G3815" s="147">
        <v>16.743797163032532</v>
      </c>
      <c r="H3815" s="147">
        <v>20.324624999999997</v>
      </c>
      <c r="I3815" s="147">
        <v>24.84375</v>
      </c>
      <c r="J3815" s="147">
        <v>28.278249999999996</v>
      </c>
      <c r="K3815" s="147">
        <v>31.696874999999999</v>
      </c>
    </row>
    <row r="3816" spans="2:11" x14ac:dyDescent="0.2">
      <c r="B3816" s="21" t="str">
        <f t="shared" si="59"/>
        <v>CobourgIce Accretion2090RCP6.0</v>
      </c>
      <c r="C3816" t="s">
        <v>292</v>
      </c>
      <c r="D3816" t="s">
        <v>486</v>
      </c>
      <c r="E3816" s="144" t="s">
        <v>192</v>
      </c>
      <c r="F3816" s="144">
        <v>2090</v>
      </c>
      <c r="G3816" s="147">
        <v>16.340786287593307</v>
      </c>
      <c r="H3816" s="147">
        <v>19.919999999999998</v>
      </c>
      <c r="I3816" s="147">
        <v>24.433333333333334</v>
      </c>
      <c r="J3816" s="147">
        <v>27.854499999999994</v>
      </c>
      <c r="K3816" s="147">
        <v>31.258499999999998</v>
      </c>
    </row>
    <row r="3817" spans="2:11" x14ac:dyDescent="0.2">
      <c r="B3817" s="21" t="str">
        <f t="shared" si="59"/>
        <v>CobourgIce Accretion2095RCP6.0</v>
      </c>
      <c r="C3817" t="s">
        <v>292</v>
      </c>
      <c r="D3817" t="s">
        <v>486</v>
      </c>
      <c r="E3817" s="144" t="s">
        <v>192</v>
      </c>
      <c r="F3817" s="144">
        <v>2095</v>
      </c>
      <c r="G3817" s="147">
        <v>15.998661947292382</v>
      </c>
      <c r="H3817" s="147">
        <v>19.546500000000002</v>
      </c>
      <c r="I3817" s="147">
        <v>24.016666666666666</v>
      </c>
      <c r="J3817" s="147">
        <v>27.402499999999996</v>
      </c>
      <c r="K3817" s="147">
        <v>30.765000000000001</v>
      </c>
    </row>
    <row r="3818" spans="2:11" x14ac:dyDescent="0.2">
      <c r="B3818" s="21" t="str">
        <f t="shared" si="59"/>
        <v>CobourgIce Accretion2100RCP6.0</v>
      </c>
      <c r="C3818" t="s">
        <v>292</v>
      </c>
      <c r="D3818" t="s">
        <v>486</v>
      </c>
      <c r="E3818" s="144" t="s">
        <v>192</v>
      </c>
      <c r="F3818" s="144">
        <v>2100</v>
      </c>
      <c r="G3818" s="147">
        <v>15.656537606991456</v>
      </c>
      <c r="H3818" s="147">
        <v>19.173000000000002</v>
      </c>
      <c r="I3818" s="147">
        <v>23.599999999999998</v>
      </c>
      <c r="J3818" s="147">
        <v>26.950499999999995</v>
      </c>
      <c r="K3818" s="147">
        <v>30.2715</v>
      </c>
    </row>
    <row r="3819" spans="2:11" x14ac:dyDescent="0.2">
      <c r="B3819" s="21" t="str">
        <f t="shared" si="59"/>
        <v>CobourgIce Accretion2023RCP8.5</v>
      </c>
      <c r="C3819" t="s">
        <v>292</v>
      </c>
      <c r="D3819" t="s">
        <v>486</v>
      </c>
      <c r="E3819" s="144" t="s">
        <v>191</v>
      </c>
      <c r="F3819" s="144">
        <v>2023</v>
      </c>
      <c r="G3819" s="147">
        <v>17.691887495900346</v>
      </c>
      <c r="H3819" s="147">
        <v>21.164999999999999</v>
      </c>
      <c r="I3819" s="147">
        <v>25.55</v>
      </c>
      <c r="J3819" s="147">
        <v>28.899749999999994</v>
      </c>
      <c r="K3819" s="147">
        <v>32.256</v>
      </c>
    </row>
    <row r="3820" spans="2:11" x14ac:dyDescent="0.2">
      <c r="B3820" s="21" t="str">
        <f t="shared" si="59"/>
        <v>CobourgIce Accretion2025RCP8.5</v>
      </c>
      <c r="C3820" t="s">
        <v>292</v>
      </c>
      <c r="D3820" t="s">
        <v>486</v>
      </c>
      <c r="E3820" s="144" t="s">
        <v>191</v>
      </c>
      <c r="F3820" s="144">
        <v>2025</v>
      </c>
      <c r="G3820" s="147">
        <v>17.686088778268125</v>
      </c>
      <c r="H3820" s="147">
        <v>21.185749999999999</v>
      </c>
      <c r="I3820" s="147">
        <v>25.608333333333334</v>
      </c>
      <c r="J3820" s="147">
        <v>28.984499999999993</v>
      </c>
      <c r="K3820" s="147">
        <v>32.360999999999997</v>
      </c>
    </row>
    <row r="3821" spans="2:11" x14ac:dyDescent="0.2">
      <c r="B3821" s="21" t="str">
        <f t="shared" si="59"/>
        <v>CobourgIce Accretion2030RCP8.5</v>
      </c>
      <c r="C3821" t="s">
        <v>292</v>
      </c>
      <c r="D3821" t="s">
        <v>486</v>
      </c>
      <c r="E3821" s="144" t="s">
        <v>191</v>
      </c>
      <c r="F3821" s="144">
        <v>2030</v>
      </c>
      <c r="G3821" s="147">
        <v>17.680290060635908</v>
      </c>
      <c r="H3821" s="147">
        <v>21.206499999999998</v>
      </c>
      <c r="I3821" s="147">
        <v>25.666666666666664</v>
      </c>
      <c r="J3821" s="147">
        <v>29.069249999999997</v>
      </c>
      <c r="K3821" s="147">
        <v>32.466000000000001</v>
      </c>
    </row>
    <row r="3822" spans="2:11" x14ac:dyDescent="0.2">
      <c r="B3822" s="21" t="str">
        <f t="shared" si="59"/>
        <v>CobourgIce Accretion2035RCP8.5</v>
      </c>
      <c r="C3822" t="s">
        <v>292</v>
      </c>
      <c r="D3822" t="s">
        <v>486</v>
      </c>
      <c r="E3822" s="144" t="s">
        <v>191</v>
      </c>
      <c r="F3822" s="144">
        <v>2035</v>
      </c>
      <c r="G3822" s="147">
        <v>17.674491343003687</v>
      </c>
      <c r="H3822" s="147">
        <v>21.227249999999998</v>
      </c>
      <c r="I3822" s="147">
        <v>25.724999999999998</v>
      </c>
      <c r="J3822" s="147">
        <v>29.153999999999996</v>
      </c>
      <c r="K3822" s="147">
        <v>32.570999999999998</v>
      </c>
    </row>
    <row r="3823" spans="2:11" x14ac:dyDescent="0.2">
      <c r="B3823" s="21" t="str">
        <f t="shared" si="59"/>
        <v>CobourgIce Accretion2040RCP8.5</v>
      </c>
      <c r="C3823" t="s">
        <v>292</v>
      </c>
      <c r="D3823" t="s">
        <v>486</v>
      </c>
      <c r="E3823" s="144" t="s">
        <v>191</v>
      </c>
      <c r="F3823" s="144">
        <v>2040</v>
      </c>
      <c r="G3823" s="147">
        <v>17.425146484818267</v>
      </c>
      <c r="H3823" s="147">
        <v>20.9575</v>
      </c>
      <c r="I3823" s="147">
        <v>25.424999999999997</v>
      </c>
      <c r="J3823" s="147">
        <v>28.833833333333331</v>
      </c>
      <c r="K3823" s="147">
        <v>32.224499999999999</v>
      </c>
    </row>
    <row r="3824" spans="2:11" x14ac:dyDescent="0.2">
      <c r="B3824" s="21" t="str">
        <f t="shared" si="59"/>
        <v>CobourgIce Accretion2045RCP8.5</v>
      </c>
      <c r="C3824" t="s">
        <v>292</v>
      </c>
      <c r="D3824" t="s">
        <v>486</v>
      </c>
      <c r="E3824" s="144" t="s">
        <v>191</v>
      </c>
      <c r="F3824" s="144">
        <v>2045</v>
      </c>
      <c r="G3824" s="147">
        <v>17.17580162663285</v>
      </c>
      <c r="H3824" s="147">
        <v>20.687749999999998</v>
      </c>
      <c r="I3824" s="147">
        <v>25.125</v>
      </c>
      <c r="J3824" s="147">
        <v>28.513666666666662</v>
      </c>
      <c r="K3824" s="147">
        <v>31.877999999999997</v>
      </c>
    </row>
    <row r="3825" spans="2:11" x14ac:dyDescent="0.2">
      <c r="B3825" s="21" t="str">
        <f t="shared" si="59"/>
        <v>CobourgIce Accretion2050RCP8.5</v>
      </c>
      <c r="C3825" t="s">
        <v>292</v>
      </c>
      <c r="D3825" t="s">
        <v>486</v>
      </c>
      <c r="E3825" s="144" t="s">
        <v>191</v>
      </c>
      <c r="F3825" s="144">
        <v>2050</v>
      </c>
      <c r="G3825" s="147">
        <v>16.845274721596365</v>
      </c>
      <c r="H3825" s="147">
        <v>20.3765</v>
      </c>
      <c r="I3825" s="147">
        <v>24.833333333333332</v>
      </c>
      <c r="J3825" s="147">
        <v>28.231166666666663</v>
      </c>
      <c r="K3825" s="147">
        <v>31.604999999999997</v>
      </c>
    </row>
    <row r="3826" spans="2:11" x14ac:dyDescent="0.2">
      <c r="B3826" s="21" t="str">
        <f t="shared" si="59"/>
        <v>CobourgIce Accretion2055RCP8.5</v>
      </c>
      <c r="C3826" t="s">
        <v>292</v>
      </c>
      <c r="D3826" t="s">
        <v>486</v>
      </c>
      <c r="E3826" s="144" t="s">
        <v>191</v>
      </c>
      <c r="F3826" s="144">
        <v>2055</v>
      </c>
      <c r="G3826" s="147">
        <v>16.764092674745296</v>
      </c>
      <c r="H3826" s="147">
        <v>20.334999999999997</v>
      </c>
      <c r="I3826" s="147">
        <v>24.841666666666669</v>
      </c>
      <c r="J3826" s="147">
        <v>28.26883333333333</v>
      </c>
      <c r="K3826" s="147">
        <v>31.6785</v>
      </c>
    </row>
    <row r="3827" spans="2:11" x14ac:dyDescent="0.2">
      <c r="B3827" s="21" t="str">
        <f t="shared" si="59"/>
        <v>CobourgIce Accretion2060RCP8.5</v>
      </c>
      <c r="C3827" t="s">
        <v>292</v>
      </c>
      <c r="D3827" t="s">
        <v>486</v>
      </c>
      <c r="E3827" s="144" t="s">
        <v>191</v>
      </c>
      <c r="F3827" s="144">
        <v>2060</v>
      </c>
      <c r="G3827" s="147">
        <v>16.340786287593307</v>
      </c>
      <c r="H3827" s="147">
        <v>19.919999999999998</v>
      </c>
      <c r="I3827" s="147">
        <v>24.433333333333334</v>
      </c>
      <c r="J3827" s="147">
        <v>27.854499999999994</v>
      </c>
      <c r="K3827" s="147">
        <v>31.258499999999998</v>
      </c>
    </row>
    <row r="3828" spans="2:11" x14ac:dyDescent="0.2">
      <c r="B3828" s="21" t="str">
        <f t="shared" si="59"/>
        <v>CobourgIce Accretion2065RCP8.5</v>
      </c>
      <c r="C3828" t="s">
        <v>292</v>
      </c>
      <c r="D3828" t="s">
        <v>486</v>
      </c>
      <c r="E3828" s="144" t="s">
        <v>191</v>
      </c>
      <c r="F3828" s="144">
        <v>2065</v>
      </c>
      <c r="G3828" s="147">
        <v>15.998661947292382</v>
      </c>
      <c r="H3828" s="147">
        <v>19.546500000000002</v>
      </c>
      <c r="I3828" s="147">
        <v>24.016666666666666</v>
      </c>
      <c r="J3828" s="147">
        <v>27.402499999999996</v>
      </c>
      <c r="K3828" s="147">
        <v>30.765000000000001</v>
      </c>
    </row>
    <row r="3829" spans="2:11" x14ac:dyDescent="0.2">
      <c r="B3829" s="21" t="str">
        <f t="shared" si="59"/>
        <v>CobourgIce Accretion2070RCP8.5</v>
      </c>
      <c r="C3829" t="s">
        <v>292</v>
      </c>
      <c r="D3829" t="s">
        <v>486</v>
      </c>
      <c r="E3829" s="144" t="s">
        <v>191</v>
      </c>
      <c r="F3829" s="144">
        <v>2070</v>
      </c>
      <c r="G3829" s="147">
        <v>15.221633784575026</v>
      </c>
      <c r="H3829" s="147">
        <v>18.688833333333335</v>
      </c>
      <c r="I3829" s="147">
        <v>23.049999999999997</v>
      </c>
      <c r="J3829" s="147">
        <v>26.34783333333333</v>
      </c>
      <c r="K3829" s="147">
        <v>29.631</v>
      </c>
    </row>
    <row r="3830" spans="2:11" x14ac:dyDescent="0.2">
      <c r="B3830" s="21" t="str">
        <f t="shared" si="59"/>
        <v>CobourgIce Accretion2075RCP8.5</v>
      </c>
      <c r="C3830" t="s">
        <v>292</v>
      </c>
      <c r="D3830" t="s">
        <v>486</v>
      </c>
      <c r="E3830" s="144" t="s">
        <v>191</v>
      </c>
      <c r="F3830" s="144">
        <v>2075</v>
      </c>
      <c r="G3830" s="147">
        <v>14.786729962158597</v>
      </c>
      <c r="H3830" s="147">
        <v>18.204666666666668</v>
      </c>
      <c r="I3830" s="147">
        <v>22.5</v>
      </c>
      <c r="J3830" s="147">
        <v>25.745166666666663</v>
      </c>
      <c r="K3830" s="147">
        <v>28.990500000000001</v>
      </c>
    </row>
    <row r="3831" spans="2:11" x14ac:dyDescent="0.2">
      <c r="B3831" s="21" t="str">
        <f t="shared" si="59"/>
        <v>CobourgIce Accretion2080RCP8.5</v>
      </c>
      <c r="C3831" t="s">
        <v>292</v>
      </c>
      <c r="D3831" t="s">
        <v>486</v>
      </c>
      <c r="E3831" s="144" t="s">
        <v>191</v>
      </c>
      <c r="F3831" s="144">
        <v>2080</v>
      </c>
      <c r="G3831" s="147">
        <v>14.351826139742167</v>
      </c>
      <c r="H3831" s="147">
        <v>17.720500000000001</v>
      </c>
      <c r="I3831" s="147">
        <v>21.95</v>
      </c>
      <c r="J3831" s="147">
        <v>25.142499999999998</v>
      </c>
      <c r="K3831" s="147">
        <v>28.35</v>
      </c>
    </row>
    <row r="3832" spans="2:11" x14ac:dyDescent="0.2">
      <c r="B3832" s="21" t="str">
        <f t="shared" si="59"/>
        <v>CobourgIce Accretion2085RCP8.5</v>
      </c>
      <c r="C3832" t="s">
        <v>292</v>
      </c>
      <c r="D3832" t="s">
        <v>486</v>
      </c>
      <c r="E3832" s="144" t="s">
        <v>191</v>
      </c>
      <c r="F3832" s="144">
        <v>2085</v>
      </c>
      <c r="G3832" s="147">
        <v>13.690772329669194</v>
      </c>
      <c r="H3832" s="147">
        <v>16.942374999999998</v>
      </c>
      <c r="I3832" s="147">
        <v>21.024999999999999</v>
      </c>
      <c r="J3832" s="147">
        <v>24.097249999999999</v>
      </c>
      <c r="K3832" s="147">
        <v>27.1845</v>
      </c>
    </row>
    <row r="3833" spans="2:11" x14ac:dyDescent="0.2">
      <c r="B3833" s="21" t="str">
        <f t="shared" si="59"/>
        <v>CobourgIce Accretion2090RCP8.5</v>
      </c>
      <c r="C3833" t="s">
        <v>292</v>
      </c>
      <c r="D3833" t="s">
        <v>486</v>
      </c>
      <c r="E3833" s="144" t="s">
        <v>191</v>
      </c>
      <c r="F3833" s="144">
        <v>2090</v>
      </c>
      <c r="G3833" s="147">
        <v>13.029718519596223</v>
      </c>
      <c r="H3833" s="147">
        <v>16.164249999999999</v>
      </c>
      <c r="I3833" s="147">
        <v>20.100000000000001</v>
      </c>
      <c r="J3833" s="147">
        <v>23.052</v>
      </c>
      <c r="K3833" s="147">
        <v>26.019000000000002</v>
      </c>
    </row>
    <row r="3834" spans="2:11" x14ac:dyDescent="0.2">
      <c r="B3834" s="21" t="str">
        <f t="shared" si="59"/>
        <v>CobourgIce Accretion2095RCP8.5</v>
      </c>
      <c r="C3834" t="s">
        <v>292</v>
      </c>
      <c r="D3834" t="s">
        <v>486</v>
      </c>
      <c r="E3834" s="144" t="s">
        <v>191</v>
      </c>
      <c r="F3834" s="144">
        <v>2095</v>
      </c>
      <c r="G3834" s="147">
        <v>13.029718519596223</v>
      </c>
      <c r="H3834" s="147">
        <v>16.164249999999999</v>
      </c>
      <c r="I3834" s="147">
        <v>20.100000000000001</v>
      </c>
      <c r="J3834" s="147">
        <v>23.052</v>
      </c>
      <c r="K3834" s="147">
        <v>26.019000000000002</v>
      </c>
    </row>
    <row r="3835" spans="2:11" x14ac:dyDescent="0.2">
      <c r="B3835" s="21" t="str">
        <f t="shared" si="59"/>
        <v>CobourgIce Accretion2100RCP8.5</v>
      </c>
      <c r="C3835" t="s">
        <v>292</v>
      </c>
      <c r="D3835" t="s">
        <v>486</v>
      </c>
      <c r="E3835" s="144" t="s">
        <v>191</v>
      </c>
      <c r="F3835" s="144">
        <v>2100</v>
      </c>
      <c r="G3835" s="147">
        <v>13.029718519596223</v>
      </c>
      <c r="H3835" s="147">
        <v>16.164249999999999</v>
      </c>
      <c r="I3835" s="147">
        <v>20.100000000000001</v>
      </c>
      <c r="J3835" s="147">
        <v>23.052</v>
      </c>
      <c r="K3835" s="147">
        <v>26.019000000000002</v>
      </c>
    </row>
    <row r="3836" spans="2:11" x14ac:dyDescent="0.2">
      <c r="B3836" s="21" t="str">
        <f t="shared" si="59"/>
        <v>CobourgWind2023RCP4.5</v>
      </c>
      <c r="C3836" t="s">
        <v>292</v>
      </c>
      <c r="D3836" t="s">
        <v>1</v>
      </c>
      <c r="E3836" s="144" t="s">
        <v>193</v>
      </c>
      <c r="F3836" s="144">
        <v>2023</v>
      </c>
      <c r="G3836" s="147">
        <v>86.866332140422301</v>
      </c>
      <c r="H3836" s="147">
        <v>93.576599999999999</v>
      </c>
      <c r="I3836" s="147">
        <v>100.63</v>
      </c>
      <c r="J3836" s="147">
        <v>107.6848</v>
      </c>
      <c r="K3836" s="147">
        <v>114.74099999999999</v>
      </c>
    </row>
    <row r="3837" spans="2:11" x14ac:dyDescent="0.2">
      <c r="B3837" s="21" t="str">
        <f t="shared" si="59"/>
        <v>CobourgWind2025RCP4.5</v>
      </c>
      <c r="C3837" t="s">
        <v>292</v>
      </c>
      <c r="D3837" t="s">
        <v>1</v>
      </c>
      <c r="E3837" s="144" t="s">
        <v>193</v>
      </c>
      <c r="F3837" s="144">
        <v>2025</v>
      </c>
      <c r="G3837" s="147">
        <v>86.833231980726651</v>
      </c>
      <c r="H3837" s="147">
        <v>93.540949999999995</v>
      </c>
      <c r="I3837" s="147">
        <v>100.595</v>
      </c>
      <c r="J3837" s="147">
        <v>107.64734999999999</v>
      </c>
      <c r="K3837" s="147">
        <v>114.70299999999999</v>
      </c>
    </row>
    <row r="3838" spans="2:11" x14ac:dyDescent="0.2">
      <c r="B3838" s="21" t="str">
        <f t="shared" si="59"/>
        <v>CobourgWind2030RCP4.5</v>
      </c>
      <c r="C3838" t="s">
        <v>292</v>
      </c>
      <c r="D3838" t="s">
        <v>1</v>
      </c>
      <c r="E3838" s="144" t="s">
        <v>193</v>
      </c>
      <c r="F3838" s="144">
        <v>2030</v>
      </c>
      <c r="G3838" s="147">
        <v>86.800131821030988</v>
      </c>
      <c r="H3838" s="147">
        <v>93.505300000000005</v>
      </c>
      <c r="I3838" s="147">
        <v>100.56</v>
      </c>
      <c r="J3838" s="147">
        <v>107.6099</v>
      </c>
      <c r="K3838" s="147">
        <v>114.66499999999998</v>
      </c>
    </row>
    <row r="3839" spans="2:11" x14ac:dyDescent="0.2">
      <c r="B3839" s="21" t="str">
        <f t="shared" si="59"/>
        <v>CobourgWind2035RCP4.5</v>
      </c>
      <c r="C3839" t="s">
        <v>292</v>
      </c>
      <c r="D3839" t="s">
        <v>1</v>
      </c>
      <c r="E3839" s="144" t="s">
        <v>193</v>
      </c>
      <c r="F3839" s="144">
        <v>2035</v>
      </c>
      <c r="G3839" s="147">
        <v>86.767031661335338</v>
      </c>
      <c r="H3839" s="147">
        <v>93.469650000000001</v>
      </c>
      <c r="I3839" s="147">
        <v>100.52500000000001</v>
      </c>
      <c r="J3839" s="147">
        <v>107.57245</v>
      </c>
      <c r="K3839" s="147">
        <v>114.62699999999998</v>
      </c>
    </row>
    <row r="3840" spans="2:11" x14ac:dyDescent="0.2">
      <c r="B3840" s="21" t="str">
        <f t="shared" si="59"/>
        <v>CobourgWind2040RCP4.5</v>
      </c>
      <c r="C3840" t="s">
        <v>292</v>
      </c>
      <c r="D3840" t="s">
        <v>1</v>
      </c>
      <c r="E3840" s="144" t="s">
        <v>193</v>
      </c>
      <c r="F3840" s="144">
        <v>2040</v>
      </c>
      <c r="G3840" s="147">
        <v>86.733931501639688</v>
      </c>
      <c r="H3840" s="147">
        <v>93.433999999999997</v>
      </c>
      <c r="I3840" s="147">
        <v>100.49</v>
      </c>
      <c r="J3840" s="147">
        <v>107.535</v>
      </c>
      <c r="K3840" s="147">
        <v>114.58899999999998</v>
      </c>
    </row>
    <row r="3841" spans="2:11" x14ac:dyDescent="0.2">
      <c r="B3841" s="21" t="str">
        <f t="shared" si="59"/>
        <v>CobourgWind2045RCP4.5</v>
      </c>
      <c r="C3841" t="s">
        <v>292</v>
      </c>
      <c r="D3841" t="s">
        <v>1</v>
      </c>
      <c r="E3841" s="144" t="s">
        <v>193</v>
      </c>
      <c r="F3841" s="144">
        <v>2045</v>
      </c>
      <c r="G3841" s="147">
        <v>86.700831341944024</v>
      </c>
      <c r="H3841" s="147">
        <v>93.398350000000008</v>
      </c>
      <c r="I3841" s="147">
        <v>100.455</v>
      </c>
      <c r="J3841" s="147">
        <v>107.49754999999999</v>
      </c>
      <c r="K3841" s="147">
        <v>114.55099999999997</v>
      </c>
    </row>
    <row r="3842" spans="2:11" x14ac:dyDescent="0.2">
      <c r="B3842" s="21" t="str">
        <f t="shared" si="59"/>
        <v>CobourgWind2050RCP4.5</v>
      </c>
      <c r="C3842" t="s">
        <v>292</v>
      </c>
      <c r="D3842" t="s">
        <v>1</v>
      </c>
      <c r="E3842" s="144" t="s">
        <v>193</v>
      </c>
      <c r="F3842" s="144">
        <v>2050</v>
      </c>
      <c r="G3842" s="147">
        <v>86.790345686860107</v>
      </c>
      <c r="H3842" s="147">
        <v>93.526380000000003</v>
      </c>
      <c r="I3842" s="147">
        <v>100.634</v>
      </c>
      <c r="J3842" s="147">
        <v>107.7169</v>
      </c>
      <c r="K3842" s="147">
        <v>114.81395999999998</v>
      </c>
    </row>
    <row r="3843" spans="2:11" x14ac:dyDescent="0.2">
      <c r="B3843" s="21" t="str">
        <f t="shared" si="59"/>
        <v>CobourgWind2055RCP4.5</v>
      </c>
      <c r="C3843" t="s">
        <v>292</v>
      </c>
      <c r="D3843" t="s">
        <v>1</v>
      </c>
      <c r="E3843" s="144" t="s">
        <v>193</v>
      </c>
      <c r="F3843" s="144">
        <v>2055</v>
      </c>
      <c r="G3843" s="147">
        <v>86.912960191471825</v>
      </c>
      <c r="H3843" s="147">
        <v>93.690060000000003</v>
      </c>
      <c r="I3843" s="147">
        <v>100.848</v>
      </c>
      <c r="J3843" s="147">
        <v>107.97369999999999</v>
      </c>
      <c r="K3843" s="147">
        <v>115.11491999999998</v>
      </c>
    </row>
    <row r="3844" spans="2:11" x14ac:dyDescent="0.2">
      <c r="B3844" s="21" t="str">
        <f t="shared" si="59"/>
        <v>CobourgWind2060RCP4.5</v>
      </c>
      <c r="C3844" t="s">
        <v>292</v>
      </c>
      <c r="D3844" t="s">
        <v>1</v>
      </c>
      <c r="E3844" s="144" t="s">
        <v>193</v>
      </c>
      <c r="F3844" s="144">
        <v>2060</v>
      </c>
      <c r="G3844" s="147">
        <v>87.035574696083557</v>
      </c>
      <c r="H3844" s="147">
        <v>93.853740000000002</v>
      </c>
      <c r="I3844" s="147">
        <v>101.062</v>
      </c>
      <c r="J3844" s="147">
        <v>108.23050000000001</v>
      </c>
      <c r="K3844" s="147">
        <v>115.41587999999999</v>
      </c>
    </row>
    <row r="3845" spans="2:11" x14ac:dyDescent="0.2">
      <c r="B3845" s="21" t="str">
        <f t="shared" si="59"/>
        <v>CobourgWind2065RCP4.5</v>
      </c>
      <c r="C3845" t="s">
        <v>292</v>
      </c>
      <c r="D3845" t="s">
        <v>1</v>
      </c>
      <c r="E3845" s="144" t="s">
        <v>193</v>
      </c>
      <c r="F3845" s="144">
        <v>2065</v>
      </c>
      <c r="G3845" s="147">
        <v>87.158189200695276</v>
      </c>
      <c r="H3845" s="147">
        <v>94.017420000000001</v>
      </c>
      <c r="I3845" s="147">
        <v>101.276</v>
      </c>
      <c r="J3845" s="147">
        <v>108.4873</v>
      </c>
      <c r="K3845" s="147">
        <v>115.71683999999999</v>
      </c>
    </row>
    <row r="3846" spans="2:11" x14ac:dyDescent="0.2">
      <c r="B3846" s="21" t="str">
        <f t="shared" si="59"/>
        <v>CobourgWind2070RCP4.5</v>
      </c>
      <c r="C3846" t="s">
        <v>292</v>
      </c>
      <c r="D3846" t="s">
        <v>1</v>
      </c>
      <c r="E3846" s="144" t="s">
        <v>193</v>
      </c>
      <c r="F3846" s="144">
        <v>2070</v>
      </c>
      <c r="G3846" s="147">
        <v>87.280803705307008</v>
      </c>
      <c r="H3846" s="147">
        <v>94.181100000000001</v>
      </c>
      <c r="I3846" s="147">
        <v>101.49</v>
      </c>
      <c r="J3846" s="147">
        <v>108.7441</v>
      </c>
      <c r="K3846" s="147">
        <v>116.01779999999999</v>
      </c>
    </row>
    <row r="3847" spans="2:11" x14ac:dyDescent="0.2">
      <c r="B3847" s="21" t="str">
        <f t="shared" si="59"/>
        <v>CobourgWind2075RCP4.5</v>
      </c>
      <c r="C3847" t="s">
        <v>292</v>
      </c>
      <c r="D3847" t="s">
        <v>1</v>
      </c>
      <c r="E3847" s="144" t="s">
        <v>193</v>
      </c>
      <c r="F3847" s="144">
        <v>2075</v>
      </c>
      <c r="G3847" s="147">
        <v>87.342686612564108</v>
      </c>
      <c r="H3847" s="147">
        <v>94.266350000000003</v>
      </c>
      <c r="I3847" s="147">
        <v>101.60333333333332</v>
      </c>
      <c r="J3847" s="147">
        <v>108.88141666666667</v>
      </c>
      <c r="K3847" s="147">
        <v>116.1793</v>
      </c>
    </row>
    <row r="3848" spans="2:11" x14ac:dyDescent="0.2">
      <c r="B3848" s="21" t="str">
        <f t="shared" si="59"/>
        <v>CobourgWind2080RCP4.5</v>
      </c>
      <c r="C3848" t="s">
        <v>292</v>
      </c>
      <c r="D3848" t="s">
        <v>1</v>
      </c>
      <c r="E3848" s="144" t="s">
        <v>193</v>
      </c>
      <c r="F3848" s="144">
        <v>2080</v>
      </c>
      <c r="G3848" s="147">
        <v>87.404569519821194</v>
      </c>
      <c r="H3848" s="147">
        <v>94.351600000000005</v>
      </c>
      <c r="I3848" s="147">
        <v>101.71666666666667</v>
      </c>
      <c r="J3848" s="147">
        <v>109.01873333333333</v>
      </c>
      <c r="K3848" s="147">
        <v>116.34079999999999</v>
      </c>
    </row>
    <row r="3849" spans="2:11" x14ac:dyDescent="0.2">
      <c r="B3849" s="21" t="str">
        <f t="shared" si="59"/>
        <v>CobourgWind2085RCP4.5</v>
      </c>
      <c r="C3849" t="s">
        <v>292</v>
      </c>
      <c r="D3849" t="s">
        <v>1</v>
      </c>
      <c r="E3849" s="144" t="s">
        <v>193</v>
      </c>
      <c r="F3849" s="144">
        <v>2085</v>
      </c>
      <c r="G3849" s="147">
        <v>87.466452427078281</v>
      </c>
      <c r="H3849" s="147">
        <v>94.436849999999993</v>
      </c>
      <c r="I3849" s="147">
        <v>101.83</v>
      </c>
      <c r="J3849" s="147">
        <v>109.15604999999999</v>
      </c>
      <c r="K3849" s="147">
        <v>116.50229999999999</v>
      </c>
    </row>
    <row r="3850" spans="2:11" x14ac:dyDescent="0.2">
      <c r="B3850" s="21" t="str">
        <f t="shared" si="59"/>
        <v>CobourgWind2090RCP4.5</v>
      </c>
      <c r="C3850" t="s">
        <v>292</v>
      </c>
      <c r="D3850" t="s">
        <v>1</v>
      </c>
      <c r="E3850" s="144" t="s">
        <v>193</v>
      </c>
      <c r="F3850" s="144">
        <v>2090</v>
      </c>
      <c r="G3850" s="147">
        <v>87.528335334335381</v>
      </c>
      <c r="H3850" s="147">
        <v>94.522099999999995</v>
      </c>
      <c r="I3850" s="147">
        <v>101.94333333333333</v>
      </c>
      <c r="J3850" s="147">
        <v>109.29336666666667</v>
      </c>
      <c r="K3850" s="147">
        <v>116.66379999999999</v>
      </c>
    </row>
    <row r="3851" spans="2:11" x14ac:dyDescent="0.2">
      <c r="B3851" s="21" t="str">
        <f t="shared" si="59"/>
        <v>CobourgWind2095RCP4.5</v>
      </c>
      <c r="C3851" t="s">
        <v>292</v>
      </c>
      <c r="D3851" t="s">
        <v>1</v>
      </c>
      <c r="E3851" s="144" t="s">
        <v>193</v>
      </c>
      <c r="F3851" s="144">
        <v>2095</v>
      </c>
      <c r="G3851" s="147">
        <v>87.590218241592481</v>
      </c>
      <c r="H3851" s="147">
        <v>94.607349999999997</v>
      </c>
      <c r="I3851" s="147">
        <v>102.05666666666667</v>
      </c>
      <c r="J3851" s="147">
        <v>109.43068333333333</v>
      </c>
      <c r="K3851" s="147">
        <v>116.82529999999998</v>
      </c>
    </row>
    <row r="3852" spans="2:11" x14ac:dyDescent="0.2">
      <c r="B3852" s="21" t="str">
        <f t="shared" ref="B3852:B3915" si="60">C3852&amp;D3852&amp;F3852&amp;E3852</f>
        <v>CobourgWind2100RCP4.5</v>
      </c>
      <c r="C3852" t="s">
        <v>292</v>
      </c>
      <c r="D3852" t="s">
        <v>1</v>
      </c>
      <c r="E3852" s="144" t="s">
        <v>193</v>
      </c>
      <c r="F3852" s="144">
        <v>2100</v>
      </c>
      <c r="G3852" s="147">
        <v>87.652101148849567</v>
      </c>
      <c r="H3852" s="147">
        <v>94.692599999999999</v>
      </c>
      <c r="I3852" s="147">
        <v>102.17</v>
      </c>
      <c r="J3852" s="147">
        <v>109.568</v>
      </c>
      <c r="K3852" s="147">
        <v>116.98679999999999</v>
      </c>
    </row>
    <row r="3853" spans="2:11" x14ac:dyDescent="0.2">
      <c r="B3853" s="21" t="str">
        <f t="shared" si="60"/>
        <v>CobourgWind2023RCP6.0</v>
      </c>
      <c r="C3853" t="s">
        <v>292</v>
      </c>
      <c r="D3853" t="s">
        <v>1</v>
      </c>
      <c r="E3853" s="144" t="s">
        <v>192</v>
      </c>
      <c r="F3853" s="144">
        <v>2023</v>
      </c>
      <c r="G3853" s="147">
        <v>86.866332140422301</v>
      </c>
      <c r="H3853" s="147">
        <v>93.576599999999999</v>
      </c>
      <c r="I3853" s="147">
        <v>100.63</v>
      </c>
      <c r="J3853" s="147">
        <v>107.6848</v>
      </c>
      <c r="K3853" s="147">
        <v>114.74099999999999</v>
      </c>
    </row>
    <row r="3854" spans="2:11" x14ac:dyDescent="0.2">
      <c r="B3854" s="21" t="str">
        <f t="shared" si="60"/>
        <v>CobourgWind2025RCP6.0</v>
      </c>
      <c r="C3854" t="s">
        <v>292</v>
      </c>
      <c r="D3854" t="s">
        <v>1</v>
      </c>
      <c r="E3854" s="144" t="s">
        <v>192</v>
      </c>
      <c r="F3854" s="144">
        <v>2025</v>
      </c>
      <c r="G3854" s="147">
        <v>86.833231980726651</v>
      </c>
      <c r="H3854" s="147">
        <v>93.540949999999995</v>
      </c>
      <c r="I3854" s="147">
        <v>100.595</v>
      </c>
      <c r="J3854" s="147">
        <v>107.64734999999999</v>
      </c>
      <c r="K3854" s="147">
        <v>114.70299999999999</v>
      </c>
    </row>
    <row r="3855" spans="2:11" x14ac:dyDescent="0.2">
      <c r="B3855" s="21" t="str">
        <f t="shared" si="60"/>
        <v>CobourgWind2030RCP6.0</v>
      </c>
      <c r="C3855" t="s">
        <v>292</v>
      </c>
      <c r="D3855" t="s">
        <v>1</v>
      </c>
      <c r="E3855" s="144" t="s">
        <v>192</v>
      </c>
      <c r="F3855" s="144">
        <v>2030</v>
      </c>
      <c r="G3855" s="147">
        <v>86.800131821030988</v>
      </c>
      <c r="H3855" s="147">
        <v>93.505300000000005</v>
      </c>
      <c r="I3855" s="147">
        <v>100.56</v>
      </c>
      <c r="J3855" s="147">
        <v>107.6099</v>
      </c>
      <c r="K3855" s="147">
        <v>114.66499999999998</v>
      </c>
    </row>
    <row r="3856" spans="2:11" x14ac:dyDescent="0.2">
      <c r="B3856" s="21" t="str">
        <f t="shared" si="60"/>
        <v>CobourgWind2035RCP6.0</v>
      </c>
      <c r="C3856" t="s">
        <v>292</v>
      </c>
      <c r="D3856" t="s">
        <v>1</v>
      </c>
      <c r="E3856" s="144" t="s">
        <v>192</v>
      </c>
      <c r="F3856" s="144">
        <v>2035</v>
      </c>
      <c r="G3856" s="147">
        <v>86.767031661335338</v>
      </c>
      <c r="H3856" s="147">
        <v>93.469650000000001</v>
      </c>
      <c r="I3856" s="147">
        <v>100.52500000000001</v>
      </c>
      <c r="J3856" s="147">
        <v>107.57245</v>
      </c>
      <c r="K3856" s="147">
        <v>114.62699999999998</v>
      </c>
    </row>
    <row r="3857" spans="2:11" x14ac:dyDescent="0.2">
      <c r="B3857" s="21" t="str">
        <f t="shared" si="60"/>
        <v>CobourgWind2040RCP6.0</v>
      </c>
      <c r="C3857" t="s">
        <v>292</v>
      </c>
      <c r="D3857" t="s">
        <v>1</v>
      </c>
      <c r="E3857" s="144" t="s">
        <v>192</v>
      </c>
      <c r="F3857" s="144">
        <v>2040</v>
      </c>
      <c r="G3857" s="147">
        <v>86.733931501639688</v>
      </c>
      <c r="H3857" s="147">
        <v>93.433999999999997</v>
      </c>
      <c r="I3857" s="147">
        <v>100.49</v>
      </c>
      <c r="J3857" s="147">
        <v>107.535</v>
      </c>
      <c r="K3857" s="147">
        <v>114.58899999999998</v>
      </c>
    </row>
    <row r="3858" spans="2:11" x14ac:dyDescent="0.2">
      <c r="B3858" s="21" t="str">
        <f t="shared" si="60"/>
        <v>CobourgWind2045RCP6.0</v>
      </c>
      <c r="C3858" t="s">
        <v>292</v>
      </c>
      <c r="D3858" t="s">
        <v>1</v>
      </c>
      <c r="E3858" s="144" t="s">
        <v>192</v>
      </c>
      <c r="F3858" s="144">
        <v>2045</v>
      </c>
      <c r="G3858" s="147">
        <v>86.700831341944024</v>
      </c>
      <c r="H3858" s="147">
        <v>93.398350000000008</v>
      </c>
      <c r="I3858" s="147">
        <v>100.455</v>
      </c>
      <c r="J3858" s="147">
        <v>107.49754999999999</v>
      </c>
      <c r="K3858" s="147">
        <v>114.55099999999997</v>
      </c>
    </row>
    <row r="3859" spans="2:11" x14ac:dyDescent="0.2">
      <c r="B3859" s="21" t="str">
        <f t="shared" si="60"/>
        <v>CobourgWind2050RCP6.0</v>
      </c>
      <c r="C3859" t="s">
        <v>292</v>
      </c>
      <c r="D3859" t="s">
        <v>1</v>
      </c>
      <c r="E3859" s="144" t="s">
        <v>192</v>
      </c>
      <c r="F3859" s="144">
        <v>2050</v>
      </c>
      <c r="G3859" s="147">
        <v>86.790345686860107</v>
      </c>
      <c r="H3859" s="147">
        <v>93.526380000000003</v>
      </c>
      <c r="I3859" s="147">
        <v>100.634</v>
      </c>
      <c r="J3859" s="147">
        <v>107.7169</v>
      </c>
      <c r="K3859" s="147">
        <v>114.81395999999998</v>
      </c>
    </row>
    <row r="3860" spans="2:11" x14ac:dyDescent="0.2">
      <c r="B3860" s="21" t="str">
        <f t="shared" si="60"/>
        <v>CobourgWind2055RCP6.0</v>
      </c>
      <c r="C3860" t="s">
        <v>292</v>
      </c>
      <c r="D3860" t="s">
        <v>1</v>
      </c>
      <c r="E3860" s="144" t="s">
        <v>192</v>
      </c>
      <c r="F3860" s="144">
        <v>2055</v>
      </c>
      <c r="G3860" s="147">
        <v>86.912960191471825</v>
      </c>
      <c r="H3860" s="147">
        <v>93.690060000000003</v>
      </c>
      <c r="I3860" s="147">
        <v>100.848</v>
      </c>
      <c r="J3860" s="147">
        <v>107.97369999999999</v>
      </c>
      <c r="K3860" s="147">
        <v>115.11491999999998</v>
      </c>
    </row>
    <row r="3861" spans="2:11" x14ac:dyDescent="0.2">
      <c r="B3861" s="21" t="str">
        <f t="shared" si="60"/>
        <v>CobourgWind2060RCP6.0</v>
      </c>
      <c r="C3861" t="s">
        <v>292</v>
      </c>
      <c r="D3861" t="s">
        <v>1</v>
      </c>
      <c r="E3861" s="144" t="s">
        <v>192</v>
      </c>
      <c r="F3861" s="144">
        <v>2060</v>
      </c>
      <c r="G3861" s="147">
        <v>87.035574696083557</v>
      </c>
      <c r="H3861" s="147">
        <v>93.853740000000002</v>
      </c>
      <c r="I3861" s="147">
        <v>101.062</v>
      </c>
      <c r="J3861" s="147">
        <v>108.23050000000001</v>
      </c>
      <c r="K3861" s="147">
        <v>115.41587999999999</v>
      </c>
    </row>
    <row r="3862" spans="2:11" x14ac:dyDescent="0.2">
      <c r="B3862" s="21" t="str">
        <f t="shared" si="60"/>
        <v>CobourgWind2065RCP6.0</v>
      </c>
      <c r="C3862" t="s">
        <v>292</v>
      </c>
      <c r="D3862" t="s">
        <v>1</v>
      </c>
      <c r="E3862" s="144" t="s">
        <v>192</v>
      </c>
      <c r="F3862" s="144">
        <v>2065</v>
      </c>
      <c r="G3862" s="147">
        <v>87.158189200695276</v>
      </c>
      <c r="H3862" s="147">
        <v>94.017420000000001</v>
      </c>
      <c r="I3862" s="147">
        <v>101.276</v>
      </c>
      <c r="J3862" s="147">
        <v>108.4873</v>
      </c>
      <c r="K3862" s="147">
        <v>115.71683999999999</v>
      </c>
    </row>
    <row r="3863" spans="2:11" x14ac:dyDescent="0.2">
      <c r="B3863" s="21" t="str">
        <f t="shared" si="60"/>
        <v>CobourgWind2070RCP6.0</v>
      </c>
      <c r="C3863" t="s">
        <v>292</v>
      </c>
      <c r="D3863" t="s">
        <v>1</v>
      </c>
      <c r="E3863" s="144" t="s">
        <v>192</v>
      </c>
      <c r="F3863" s="144">
        <v>2070</v>
      </c>
      <c r="G3863" s="147">
        <v>87.280803705307008</v>
      </c>
      <c r="H3863" s="147">
        <v>94.181100000000001</v>
      </c>
      <c r="I3863" s="147">
        <v>101.49</v>
      </c>
      <c r="J3863" s="147">
        <v>108.7441</v>
      </c>
      <c r="K3863" s="147">
        <v>116.01779999999999</v>
      </c>
    </row>
    <row r="3864" spans="2:11" x14ac:dyDescent="0.2">
      <c r="B3864" s="21" t="str">
        <f t="shared" si="60"/>
        <v>CobourgWind2075RCP6.0</v>
      </c>
      <c r="C3864" t="s">
        <v>292</v>
      </c>
      <c r="D3864" t="s">
        <v>1</v>
      </c>
      <c r="E3864" s="144" t="s">
        <v>192</v>
      </c>
      <c r="F3864" s="144">
        <v>2075</v>
      </c>
      <c r="G3864" s="147">
        <v>87.373628066192651</v>
      </c>
      <c r="H3864" s="147">
        <v>94.308975000000004</v>
      </c>
      <c r="I3864" s="147">
        <v>101.66</v>
      </c>
      <c r="J3864" s="147">
        <v>108.950075</v>
      </c>
      <c r="K3864" s="147">
        <v>116.26004999999999</v>
      </c>
    </row>
    <row r="3865" spans="2:11" x14ac:dyDescent="0.2">
      <c r="B3865" s="21" t="str">
        <f t="shared" si="60"/>
        <v>CobourgWind2080RCP6.0</v>
      </c>
      <c r="C3865" t="s">
        <v>292</v>
      </c>
      <c r="D3865" t="s">
        <v>1</v>
      </c>
      <c r="E3865" s="144" t="s">
        <v>192</v>
      </c>
      <c r="F3865" s="144">
        <v>2080</v>
      </c>
      <c r="G3865" s="147">
        <v>87.466452427078281</v>
      </c>
      <c r="H3865" s="147">
        <v>94.436849999999993</v>
      </c>
      <c r="I3865" s="147">
        <v>101.83</v>
      </c>
      <c r="J3865" s="147">
        <v>109.15604999999999</v>
      </c>
      <c r="K3865" s="147">
        <v>116.50229999999999</v>
      </c>
    </row>
    <row r="3866" spans="2:11" x14ac:dyDescent="0.2">
      <c r="B3866" s="21" t="str">
        <f t="shared" si="60"/>
        <v>CobourgWind2085RCP6.0</v>
      </c>
      <c r="C3866" t="s">
        <v>292</v>
      </c>
      <c r="D3866" t="s">
        <v>1</v>
      </c>
      <c r="E3866" s="144" t="s">
        <v>192</v>
      </c>
      <c r="F3866" s="144">
        <v>2085</v>
      </c>
      <c r="G3866" s="147">
        <v>87.559276787963924</v>
      </c>
      <c r="H3866" s="147">
        <v>94.564724999999996</v>
      </c>
      <c r="I3866" s="147">
        <v>102</v>
      </c>
      <c r="J3866" s="147">
        <v>109.362025</v>
      </c>
      <c r="K3866" s="147">
        <v>116.74454999999999</v>
      </c>
    </row>
    <row r="3867" spans="2:11" x14ac:dyDescent="0.2">
      <c r="B3867" s="21" t="str">
        <f t="shared" si="60"/>
        <v>CobourgWind2090RCP6.0</v>
      </c>
      <c r="C3867" t="s">
        <v>292</v>
      </c>
      <c r="D3867" t="s">
        <v>1</v>
      </c>
      <c r="E3867" s="144" t="s">
        <v>192</v>
      </c>
      <c r="F3867" s="144">
        <v>2090</v>
      </c>
      <c r="G3867" s="147">
        <v>87.948563448732401</v>
      </c>
      <c r="H3867" s="147">
        <v>95.052199999999999</v>
      </c>
      <c r="I3867" s="147">
        <v>102.61</v>
      </c>
      <c r="J3867" s="147">
        <v>110.08159999999999</v>
      </c>
      <c r="K3867" s="147">
        <v>117.56819999999999</v>
      </c>
    </row>
    <row r="3868" spans="2:11" x14ac:dyDescent="0.2">
      <c r="B3868" s="21" t="str">
        <f t="shared" si="60"/>
        <v>CobourgWind2095RCP6.0</v>
      </c>
      <c r="C3868" t="s">
        <v>292</v>
      </c>
      <c r="D3868" t="s">
        <v>1</v>
      </c>
      <c r="E3868" s="144" t="s">
        <v>192</v>
      </c>
      <c r="F3868" s="144">
        <v>2095</v>
      </c>
      <c r="G3868" s="147">
        <v>88.24502574861522</v>
      </c>
      <c r="H3868" s="147">
        <v>95.411799999999999</v>
      </c>
      <c r="I3868" s="147">
        <v>103.05</v>
      </c>
      <c r="J3868" s="147">
        <v>110.59520000000001</v>
      </c>
      <c r="K3868" s="147">
        <v>118.14959999999999</v>
      </c>
    </row>
    <row r="3869" spans="2:11" x14ac:dyDescent="0.2">
      <c r="B3869" s="21" t="str">
        <f t="shared" si="60"/>
        <v>CobourgWind2100RCP6.0</v>
      </c>
      <c r="C3869" t="s">
        <v>292</v>
      </c>
      <c r="D3869" t="s">
        <v>1</v>
      </c>
      <c r="E3869" s="144" t="s">
        <v>192</v>
      </c>
      <c r="F3869" s="144">
        <v>2100</v>
      </c>
      <c r="G3869" s="147">
        <v>88.541488048498053</v>
      </c>
      <c r="H3869" s="147">
        <v>95.7714</v>
      </c>
      <c r="I3869" s="147">
        <v>103.49</v>
      </c>
      <c r="J3869" s="147">
        <v>111.1088</v>
      </c>
      <c r="K3869" s="147">
        <v>118.73099999999999</v>
      </c>
    </row>
    <row r="3870" spans="2:11" x14ac:dyDescent="0.2">
      <c r="B3870" s="21" t="str">
        <f t="shared" si="60"/>
        <v>CobourgWind2023RCP8.5</v>
      </c>
      <c r="C3870" t="s">
        <v>292</v>
      </c>
      <c r="D3870" t="s">
        <v>1</v>
      </c>
      <c r="E3870" s="144" t="s">
        <v>191</v>
      </c>
      <c r="F3870" s="144">
        <v>2023</v>
      </c>
      <c r="G3870" s="147">
        <v>86.866332140422301</v>
      </c>
      <c r="H3870" s="147">
        <v>93.576599999999999</v>
      </c>
      <c r="I3870" s="147">
        <v>100.63</v>
      </c>
      <c r="J3870" s="147">
        <v>107.6848</v>
      </c>
      <c r="K3870" s="147">
        <v>114.74099999999999</v>
      </c>
    </row>
    <row r="3871" spans="2:11" x14ac:dyDescent="0.2">
      <c r="B3871" s="21" t="str">
        <f t="shared" si="60"/>
        <v>CobourgWind2025RCP8.5</v>
      </c>
      <c r="C3871" t="s">
        <v>292</v>
      </c>
      <c r="D3871" t="s">
        <v>1</v>
      </c>
      <c r="E3871" s="144" t="s">
        <v>191</v>
      </c>
      <c r="F3871" s="144">
        <v>2025</v>
      </c>
      <c r="G3871" s="147">
        <v>86.800131821030988</v>
      </c>
      <c r="H3871" s="147">
        <v>93.505300000000005</v>
      </c>
      <c r="I3871" s="147">
        <v>100.56</v>
      </c>
      <c r="J3871" s="147">
        <v>107.6099</v>
      </c>
      <c r="K3871" s="147">
        <v>114.66499999999998</v>
      </c>
    </row>
    <row r="3872" spans="2:11" x14ac:dyDescent="0.2">
      <c r="B3872" s="21" t="str">
        <f t="shared" si="60"/>
        <v>CobourgWind2030RCP8.5</v>
      </c>
      <c r="C3872" t="s">
        <v>292</v>
      </c>
      <c r="D3872" t="s">
        <v>1</v>
      </c>
      <c r="E3872" s="144" t="s">
        <v>191</v>
      </c>
      <c r="F3872" s="144">
        <v>2030</v>
      </c>
      <c r="G3872" s="147">
        <v>86.733931501639688</v>
      </c>
      <c r="H3872" s="147">
        <v>93.433999999999997</v>
      </c>
      <c r="I3872" s="147">
        <v>100.49</v>
      </c>
      <c r="J3872" s="147">
        <v>107.535</v>
      </c>
      <c r="K3872" s="147">
        <v>114.58899999999998</v>
      </c>
    </row>
    <row r="3873" spans="2:11" x14ac:dyDescent="0.2">
      <c r="B3873" s="21" t="str">
        <f t="shared" si="60"/>
        <v>CobourgWind2035RCP8.5</v>
      </c>
      <c r="C3873" t="s">
        <v>292</v>
      </c>
      <c r="D3873" t="s">
        <v>1</v>
      </c>
      <c r="E3873" s="144" t="s">
        <v>191</v>
      </c>
      <c r="F3873" s="144">
        <v>2035</v>
      </c>
      <c r="G3873" s="147">
        <v>86.667731182248374</v>
      </c>
      <c r="H3873" s="147">
        <v>93.362700000000004</v>
      </c>
      <c r="I3873" s="147">
        <v>100.42</v>
      </c>
      <c r="J3873" s="147">
        <v>107.4601</v>
      </c>
      <c r="K3873" s="147">
        <v>114.51299999999998</v>
      </c>
    </row>
    <row r="3874" spans="2:11" x14ac:dyDescent="0.2">
      <c r="B3874" s="21" t="str">
        <f t="shared" si="60"/>
        <v>CobourgWind2040RCP8.5</v>
      </c>
      <c r="C3874" t="s">
        <v>292</v>
      </c>
      <c r="D3874" t="s">
        <v>1</v>
      </c>
      <c r="E3874" s="144" t="s">
        <v>191</v>
      </c>
      <c r="F3874" s="144">
        <v>2040</v>
      </c>
      <c r="G3874" s="147">
        <v>86.872088689934586</v>
      </c>
      <c r="H3874" s="147">
        <v>93.635500000000008</v>
      </c>
      <c r="I3874" s="147">
        <v>100.77666666666667</v>
      </c>
      <c r="J3874" s="147">
        <v>107.88809999999999</v>
      </c>
      <c r="K3874" s="147">
        <v>115.01459999999999</v>
      </c>
    </row>
    <row r="3875" spans="2:11" x14ac:dyDescent="0.2">
      <c r="B3875" s="21" t="str">
        <f t="shared" si="60"/>
        <v>CobourgWind2045RCP8.5</v>
      </c>
      <c r="C3875" t="s">
        <v>292</v>
      </c>
      <c r="D3875" t="s">
        <v>1</v>
      </c>
      <c r="E3875" s="144" t="s">
        <v>191</v>
      </c>
      <c r="F3875" s="144">
        <v>2045</v>
      </c>
      <c r="G3875" s="147">
        <v>87.076446197620797</v>
      </c>
      <c r="H3875" s="147">
        <v>93.908299999999997</v>
      </c>
      <c r="I3875" s="147">
        <v>101.13333333333333</v>
      </c>
      <c r="J3875" s="147">
        <v>108.31610000000001</v>
      </c>
      <c r="K3875" s="147">
        <v>115.51619999999998</v>
      </c>
    </row>
    <row r="3876" spans="2:11" x14ac:dyDescent="0.2">
      <c r="B3876" s="21" t="str">
        <f t="shared" si="60"/>
        <v>CobourgWind2050RCP8.5</v>
      </c>
      <c r="C3876" t="s">
        <v>292</v>
      </c>
      <c r="D3876" t="s">
        <v>1</v>
      </c>
      <c r="E3876" s="144" t="s">
        <v>191</v>
      </c>
      <c r="F3876" s="144">
        <v>2050</v>
      </c>
      <c r="G3876" s="147">
        <v>87.404569519821194</v>
      </c>
      <c r="H3876" s="147">
        <v>94.351600000000005</v>
      </c>
      <c r="I3876" s="147">
        <v>101.71666666666667</v>
      </c>
      <c r="J3876" s="147">
        <v>109.01873333333333</v>
      </c>
      <c r="K3876" s="147">
        <v>116.34079999999999</v>
      </c>
    </row>
    <row r="3877" spans="2:11" x14ac:dyDescent="0.2">
      <c r="B3877" s="21" t="str">
        <f t="shared" si="60"/>
        <v>CobourgWind2055RCP8.5</v>
      </c>
      <c r="C3877" t="s">
        <v>292</v>
      </c>
      <c r="D3877" t="s">
        <v>1</v>
      </c>
      <c r="E3877" s="144" t="s">
        <v>191</v>
      </c>
      <c r="F3877" s="144">
        <v>2055</v>
      </c>
      <c r="G3877" s="147">
        <v>87.528335334335381</v>
      </c>
      <c r="H3877" s="147">
        <v>94.522099999999995</v>
      </c>
      <c r="I3877" s="147">
        <v>101.94333333333333</v>
      </c>
      <c r="J3877" s="147">
        <v>109.29336666666667</v>
      </c>
      <c r="K3877" s="147">
        <v>116.66379999999999</v>
      </c>
    </row>
    <row r="3878" spans="2:11" x14ac:dyDescent="0.2">
      <c r="B3878" s="21" t="str">
        <f t="shared" si="60"/>
        <v>CobourgWind2060RCP8.5</v>
      </c>
      <c r="C3878" t="s">
        <v>292</v>
      </c>
      <c r="D3878" t="s">
        <v>1</v>
      </c>
      <c r="E3878" s="144" t="s">
        <v>191</v>
      </c>
      <c r="F3878" s="144">
        <v>2060</v>
      </c>
      <c r="G3878" s="147">
        <v>87.948563448732401</v>
      </c>
      <c r="H3878" s="147">
        <v>95.052199999999999</v>
      </c>
      <c r="I3878" s="147">
        <v>102.61</v>
      </c>
      <c r="J3878" s="147">
        <v>110.08159999999999</v>
      </c>
      <c r="K3878" s="147">
        <v>117.56819999999999</v>
      </c>
    </row>
    <row r="3879" spans="2:11" x14ac:dyDescent="0.2">
      <c r="B3879" s="21" t="str">
        <f t="shared" si="60"/>
        <v>CobourgWind2065RCP8.5</v>
      </c>
      <c r="C3879" t="s">
        <v>292</v>
      </c>
      <c r="D3879" t="s">
        <v>1</v>
      </c>
      <c r="E3879" s="144" t="s">
        <v>191</v>
      </c>
      <c r="F3879" s="144">
        <v>2065</v>
      </c>
      <c r="G3879" s="147">
        <v>88.24502574861522</v>
      </c>
      <c r="H3879" s="147">
        <v>95.411799999999999</v>
      </c>
      <c r="I3879" s="147">
        <v>103.05</v>
      </c>
      <c r="J3879" s="147">
        <v>110.59520000000001</v>
      </c>
      <c r="K3879" s="147">
        <v>118.14959999999999</v>
      </c>
    </row>
    <row r="3880" spans="2:11" x14ac:dyDescent="0.2">
      <c r="B3880" s="21" t="str">
        <f t="shared" si="60"/>
        <v>CobourgWind2070RCP8.5</v>
      </c>
      <c r="C3880" t="s">
        <v>292</v>
      </c>
      <c r="D3880" t="s">
        <v>1</v>
      </c>
      <c r="E3880" s="144" t="s">
        <v>191</v>
      </c>
      <c r="F3880" s="144">
        <v>2070</v>
      </c>
      <c r="G3880" s="147">
        <v>88.460896355326014</v>
      </c>
      <c r="H3880" s="147">
        <v>95.6815</v>
      </c>
      <c r="I3880" s="147">
        <v>103.38666666666667</v>
      </c>
      <c r="J3880" s="147">
        <v>110.99466666666666</v>
      </c>
      <c r="K3880" s="147">
        <v>118.60939999999999</v>
      </c>
    </row>
    <row r="3881" spans="2:11" x14ac:dyDescent="0.2">
      <c r="B3881" s="21" t="str">
        <f t="shared" si="60"/>
        <v>CobourgWind2075RCP8.5</v>
      </c>
      <c r="C3881" t="s">
        <v>292</v>
      </c>
      <c r="D3881" t="s">
        <v>1</v>
      </c>
      <c r="E3881" s="144" t="s">
        <v>191</v>
      </c>
      <c r="F3881" s="144">
        <v>2075</v>
      </c>
      <c r="G3881" s="147">
        <v>88.380304662153989</v>
      </c>
      <c r="H3881" s="147">
        <v>95.5916</v>
      </c>
      <c r="I3881" s="147">
        <v>103.28333333333333</v>
      </c>
      <c r="J3881" s="147">
        <v>110.88053333333333</v>
      </c>
      <c r="K3881" s="147">
        <v>118.48779999999999</v>
      </c>
    </row>
    <row r="3882" spans="2:11" x14ac:dyDescent="0.2">
      <c r="B3882" s="21" t="str">
        <f t="shared" si="60"/>
        <v>CobourgWind2080RCP8.5</v>
      </c>
      <c r="C3882" t="s">
        <v>292</v>
      </c>
      <c r="D3882" t="s">
        <v>1</v>
      </c>
      <c r="E3882" s="144" t="s">
        <v>191</v>
      </c>
      <c r="F3882" s="144">
        <v>2080</v>
      </c>
      <c r="G3882" s="147">
        <v>88.29971296898195</v>
      </c>
      <c r="H3882" s="147">
        <v>95.5017</v>
      </c>
      <c r="I3882" s="147">
        <v>103.18</v>
      </c>
      <c r="J3882" s="147">
        <v>110.76639999999999</v>
      </c>
      <c r="K3882" s="147">
        <v>118.36619999999999</v>
      </c>
    </row>
    <row r="3883" spans="2:11" x14ac:dyDescent="0.2">
      <c r="B3883" s="21" t="str">
        <f t="shared" si="60"/>
        <v>CobourgWind2085RCP8.5</v>
      </c>
      <c r="C3883" t="s">
        <v>292</v>
      </c>
      <c r="D3883" t="s">
        <v>1</v>
      </c>
      <c r="E3883" s="144" t="s">
        <v>191</v>
      </c>
      <c r="F3883" s="144">
        <v>2085</v>
      </c>
      <c r="G3883" s="147">
        <v>88.511266163558531</v>
      </c>
      <c r="H3883" s="147">
        <v>95.822550000000007</v>
      </c>
      <c r="I3883" s="147">
        <v>103.64</v>
      </c>
      <c r="J3883" s="147">
        <v>111.33885000000001</v>
      </c>
      <c r="K3883" s="147">
        <v>119.05589999999998</v>
      </c>
    </row>
    <row r="3884" spans="2:11" x14ac:dyDescent="0.2">
      <c r="B3884" s="21" t="str">
        <f t="shared" si="60"/>
        <v>CobourgWind2090RCP8.5</v>
      </c>
      <c r="C3884" t="s">
        <v>292</v>
      </c>
      <c r="D3884" t="s">
        <v>1</v>
      </c>
      <c r="E3884" s="144" t="s">
        <v>191</v>
      </c>
      <c r="F3884" s="144">
        <v>2090</v>
      </c>
      <c r="G3884" s="147">
        <v>88.722819358135112</v>
      </c>
      <c r="H3884" s="147">
        <v>96.1434</v>
      </c>
      <c r="I3884" s="147">
        <v>104.1</v>
      </c>
      <c r="J3884" s="147">
        <v>111.91130000000001</v>
      </c>
      <c r="K3884" s="147">
        <v>119.74559999999998</v>
      </c>
    </row>
    <row r="3885" spans="2:11" x14ac:dyDescent="0.2">
      <c r="B3885" s="21" t="str">
        <f t="shared" si="60"/>
        <v>CobourgWind2095RCP8.5</v>
      </c>
      <c r="C3885" t="s">
        <v>292</v>
      </c>
      <c r="D3885" t="s">
        <v>1</v>
      </c>
      <c r="E3885" s="144" t="s">
        <v>191</v>
      </c>
      <c r="F3885" s="144">
        <v>2095</v>
      </c>
      <c r="G3885" s="147">
        <v>88.722819358135112</v>
      </c>
      <c r="H3885" s="147">
        <v>96.1434</v>
      </c>
      <c r="I3885" s="147">
        <v>104.1</v>
      </c>
      <c r="J3885" s="147">
        <v>111.91130000000001</v>
      </c>
      <c r="K3885" s="147">
        <v>119.74559999999998</v>
      </c>
    </row>
    <row r="3886" spans="2:11" x14ac:dyDescent="0.2">
      <c r="B3886" s="21" t="str">
        <f t="shared" si="60"/>
        <v>CobourgWind2100RCP8.5</v>
      </c>
      <c r="C3886" t="s">
        <v>292</v>
      </c>
      <c r="D3886" t="s">
        <v>1</v>
      </c>
      <c r="E3886" s="144" t="s">
        <v>191</v>
      </c>
      <c r="F3886" s="144">
        <v>2100</v>
      </c>
      <c r="G3886" s="147">
        <v>88.722819358135112</v>
      </c>
      <c r="H3886" s="147">
        <v>96.1434</v>
      </c>
      <c r="I3886" s="147">
        <v>104.1</v>
      </c>
      <c r="J3886" s="147">
        <v>111.91130000000001</v>
      </c>
      <c r="K3886" s="147">
        <v>119.74559999999998</v>
      </c>
    </row>
    <row r="3887" spans="2:11" x14ac:dyDescent="0.2">
      <c r="B3887" s="21" t="str">
        <f t="shared" si="60"/>
        <v>CochraneIce Accretion2023RCP4.5</v>
      </c>
      <c r="C3887" t="s">
        <v>293</v>
      </c>
      <c r="D3887" t="s">
        <v>486</v>
      </c>
      <c r="E3887" s="144" t="s">
        <v>193</v>
      </c>
      <c r="F3887" s="144">
        <v>2023</v>
      </c>
      <c r="G3887" s="147">
        <v>11.817554585757151</v>
      </c>
      <c r="H3887" s="147">
        <v>14.06767</v>
      </c>
      <c r="I3887" s="147">
        <v>16.914999999999999</v>
      </c>
      <c r="J3887" s="147">
        <v>19.094739999999998</v>
      </c>
      <c r="K3887" s="147">
        <v>21.270060000000001</v>
      </c>
    </row>
    <row r="3888" spans="2:11" x14ac:dyDescent="0.2">
      <c r="B3888" s="21" t="str">
        <f t="shared" si="60"/>
        <v>CochraneIce Accretion2025RCP4.5</v>
      </c>
      <c r="C3888" t="s">
        <v>293</v>
      </c>
      <c r="D3888" t="s">
        <v>486</v>
      </c>
      <c r="E3888" s="144" t="s">
        <v>193</v>
      </c>
      <c r="F3888" s="144">
        <v>2025</v>
      </c>
      <c r="G3888" s="147">
        <v>11.849099609676422</v>
      </c>
      <c r="H3888" s="147">
        <v>14.102945</v>
      </c>
      <c r="I3888" s="147">
        <v>16.9575</v>
      </c>
      <c r="J3888" s="147">
        <v>19.142764999999997</v>
      </c>
      <c r="K3888" s="147">
        <v>21.323610000000002</v>
      </c>
    </row>
    <row r="3889" spans="2:11" x14ac:dyDescent="0.2">
      <c r="B3889" s="21" t="str">
        <f t="shared" si="60"/>
        <v>CochraneIce Accretion2030RCP4.5</v>
      </c>
      <c r="C3889" t="s">
        <v>293</v>
      </c>
      <c r="D3889" t="s">
        <v>486</v>
      </c>
      <c r="E3889" s="144" t="s">
        <v>193</v>
      </c>
      <c r="F3889" s="144">
        <v>2030</v>
      </c>
      <c r="G3889" s="147">
        <v>11.880644633595693</v>
      </c>
      <c r="H3889" s="147">
        <v>14.13822</v>
      </c>
      <c r="I3889" s="147">
        <v>17</v>
      </c>
      <c r="J3889" s="147">
        <v>19.190789999999996</v>
      </c>
      <c r="K3889" s="147">
        <v>21.37716</v>
      </c>
    </row>
    <row r="3890" spans="2:11" x14ac:dyDescent="0.2">
      <c r="B3890" s="21" t="str">
        <f t="shared" si="60"/>
        <v>CochraneIce Accretion2035RCP4.5</v>
      </c>
      <c r="C3890" t="s">
        <v>293</v>
      </c>
      <c r="D3890" t="s">
        <v>486</v>
      </c>
      <c r="E3890" s="144" t="s">
        <v>193</v>
      </c>
      <c r="F3890" s="144">
        <v>2035</v>
      </c>
      <c r="G3890" s="147">
        <v>11.912189657514965</v>
      </c>
      <c r="H3890" s="147">
        <v>14.173494999999999</v>
      </c>
      <c r="I3890" s="147">
        <v>17.0425</v>
      </c>
      <c r="J3890" s="147">
        <v>19.238814999999995</v>
      </c>
      <c r="K3890" s="147">
        <v>21.430710000000001</v>
      </c>
    </row>
    <row r="3891" spans="2:11" x14ac:dyDescent="0.2">
      <c r="B3891" s="21" t="str">
        <f t="shared" si="60"/>
        <v>CochraneIce Accretion2040RCP4.5</v>
      </c>
      <c r="C3891" t="s">
        <v>293</v>
      </c>
      <c r="D3891" t="s">
        <v>486</v>
      </c>
      <c r="E3891" s="144" t="s">
        <v>193</v>
      </c>
      <c r="F3891" s="144">
        <v>2040</v>
      </c>
      <c r="G3891" s="147">
        <v>11.943734681434238</v>
      </c>
      <c r="H3891" s="147">
        <v>14.208769999999999</v>
      </c>
      <c r="I3891" s="147">
        <v>17.085000000000001</v>
      </c>
      <c r="J3891" s="147">
        <v>19.286839999999998</v>
      </c>
      <c r="K3891" s="147">
        <v>21.484260000000003</v>
      </c>
    </row>
    <row r="3892" spans="2:11" x14ac:dyDescent="0.2">
      <c r="B3892" s="21" t="str">
        <f t="shared" si="60"/>
        <v>CochraneIce Accretion2045RCP4.5</v>
      </c>
      <c r="C3892" t="s">
        <v>293</v>
      </c>
      <c r="D3892" t="s">
        <v>486</v>
      </c>
      <c r="E3892" s="144" t="s">
        <v>193</v>
      </c>
      <c r="F3892" s="144">
        <v>2045</v>
      </c>
      <c r="G3892" s="147">
        <v>11.975279705353509</v>
      </c>
      <c r="H3892" s="147">
        <v>14.244045</v>
      </c>
      <c r="I3892" s="147">
        <v>17.127500000000001</v>
      </c>
      <c r="J3892" s="147">
        <v>19.334864999999997</v>
      </c>
      <c r="K3892" s="147">
        <v>21.53781</v>
      </c>
    </row>
    <row r="3893" spans="2:11" x14ac:dyDescent="0.2">
      <c r="B3893" s="21" t="str">
        <f t="shared" si="60"/>
        <v>CochraneIce Accretion2050RCP4.5</v>
      </c>
      <c r="C3893" t="s">
        <v>293</v>
      </c>
      <c r="D3893" t="s">
        <v>486</v>
      </c>
      <c r="E3893" s="144" t="s">
        <v>193</v>
      </c>
      <c r="F3893" s="144">
        <v>2050</v>
      </c>
      <c r="G3893" s="147">
        <v>12.087264540266924</v>
      </c>
      <c r="H3893" s="147">
        <v>14.380912</v>
      </c>
      <c r="I3893" s="147">
        <v>17.299200000000003</v>
      </c>
      <c r="J3893" s="147">
        <v>19.532727999999995</v>
      </c>
      <c r="K3893" s="147">
        <v>21.762720000000002</v>
      </c>
    </row>
    <row r="3894" spans="2:11" x14ac:dyDescent="0.2">
      <c r="B3894" s="21" t="str">
        <f t="shared" si="60"/>
        <v>CochraneIce Accretion2055RCP4.5</v>
      </c>
      <c r="C3894" t="s">
        <v>293</v>
      </c>
      <c r="D3894" t="s">
        <v>486</v>
      </c>
      <c r="E3894" s="144" t="s">
        <v>193</v>
      </c>
      <c r="F3894" s="144">
        <v>2055</v>
      </c>
      <c r="G3894" s="147">
        <v>12.167704351261067</v>
      </c>
      <c r="H3894" s="147">
        <v>14.482504</v>
      </c>
      <c r="I3894" s="147">
        <v>17.428400000000003</v>
      </c>
      <c r="J3894" s="147">
        <v>19.682565999999998</v>
      </c>
      <c r="K3894" s="147">
        <v>21.934080000000002</v>
      </c>
    </row>
    <row r="3895" spans="2:11" x14ac:dyDescent="0.2">
      <c r="B3895" s="21" t="str">
        <f t="shared" si="60"/>
        <v>CochraneIce Accretion2060RCP4.5</v>
      </c>
      <c r="C3895" t="s">
        <v>293</v>
      </c>
      <c r="D3895" t="s">
        <v>486</v>
      </c>
      <c r="E3895" s="144" t="s">
        <v>193</v>
      </c>
      <c r="F3895" s="144">
        <v>2060</v>
      </c>
      <c r="G3895" s="147">
        <v>12.248144162255208</v>
      </c>
      <c r="H3895" s="147">
        <v>14.584096000000001</v>
      </c>
      <c r="I3895" s="147">
        <v>17.557600000000001</v>
      </c>
      <c r="J3895" s="147">
        <v>19.832403999999997</v>
      </c>
      <c r="K3895" s="147">
        <v>22.105440000000002</v>
      </c>
    </row>
    <row r="3896" spans="2:11" x14ac:dyDescent="0.2">
      <c r="B3896" s="21" t="str">
        <f t="shared" si="60"/>
        <v>CochraneIce Accretion2065RCP4.5</v>
      </c>
      <c r="C3896" t="s">
        <v>293</v>
      </c>
      <c r="D3896" t="s">
        <v>486</v>
      </c>
      <c r="E3896" s="144" t="s">
        <v>193</v>
      </c>
      <c r="F3896" s="144">
        <v>2065</v>
      </c>
      <c r="G3896" s="147">
        <v>12.328583973249351</v>
      </c>
      <c r="H3896" s="147">
        <v>14.685688000000001</v>
      </c>
      <c r="I3896" s="147">
        <v>17.686800000000002</v>
      </c>
      <c r="J3896" s="147">
        <v>19.982241999999999</v>
      </c>
      <c r="K3896" s="147">
        <v>22.276800000000001</v>
      </c>
    </row>
    <row r="3897" spans="2:11" x14ac:dyDescent="0.2">
      <c r="B3897" s="21" t="str">
        <f t="shared" si="60"/>
        <v>CochraneIce Accretion2070RCP4.5</v>
      </c>
      <c r="C3897" t="s">
        <v>293</v>
      </c>
      <c r="D3897" t="s">
        <v>486</v>
      </c>
      <c r="E3897" s="144" t="s">
        <v>193</v>
      </c>
      <c r="F3897" s="144">
        <v>2070</v>
      </c>
      <c r="G3897" s="147">
        <v>12.409023784243495</v>
      </c>
      <c r="H3897" s="147">
        <v>14.787280000000001</v>
      </c>
      <c r="I3897" s="147">
        <v>17.816000000000003</v>
      </c>
      <c r="J3897" s="147">
        <v>20.132079999999998</v>
      </c>
      <c r="K3897" s="147">
        <v>22.448160000000001</v>
      </c>
    </row>
    <row r="3898" spans="2:11" x14ac:dyDescent="0.2">
      <c r="B3898" s="21" t="str">
        <f t="shared" si="60"/>
        <v>CochraneIce Accretion2075RCP4.5</v>
      </c>
      <c r="C3898" t="s">
        <v>293</v>
      </c>
      <c r="D3898" t="s">
        <v>486</v>
      </c>
      <c r="E3898" s="144" t="s">
        <v>193</v>
      </c>
      <c r="F3898" s="144">
        <v>2075</v>
      </c>
      <c r="G3898" s="147">
        <v>12.430710988187993</v>
      </c>
      <c r="H3898" s="147">
        <v>14.820203333333334</v>
      </c>
      <c r="I3898" s="147">
        <v>17.858500000000003</v>
      </c>
      <c r="J3898" s="147">
        <v>20.183306666666667</v>
      </c>
      <c r="K3898" s="147">
        <v>22.508850000000002</v>
      </c>
    </row>
    <row r="3899" spans="2:11" x14ac:dyDescent="0.2">
      <c r="B3899" s="21" t="str">
        <f t="shared" si="60"/>
        <v>CochraneIce Accretion2080RCP4.5</v>
      </c>
      <c r="C3899" t="s">
        <v>293</v>
      </c>
      <c r="D3899" t="s">
        <v>486</v>
      </c>
      <c r="E3899" s="144" t="s">
        <v>193</v>
      </c>
      <c r="F3899" s="144">
        <v>2080</v>
      </c>
      <c r="G3899" s="147">
        <v>12.452398192132494</v>
      </c>
      <c r="H3899" s="147">
        <v>14.853126666666668</v>
      </c>
      <c r="I3899" s="147">
        <v>17.901</v>
      </c>
      <c r="J3899" s="147">
        <v>20.234533333333331</v>
      </c>
      <c r="K3899" s="147">
        <v>22.56954</v>
      </c>
    </row>
    <row r="3900" spans="2:11" x14ac:dyDescent="0.2">
      <c r="B3900" s="21" t="str">
        <f t="shared" si="60"/>
        <v>CochraneIce Accretion2085RCP4.5</v>
      </c>
      <c r="C3900" t="s">
        <v>293</v>
      </c>
      <c r="D3900" t="s">
        <v>486</v>
      </c>
      <c r="E3900" s="144" t="s">
        <v>193</v>
      </c>
      <c r="F3900" s="144">
        <v>2085</v>
      </c>
      <c r="G3900" s="147">
        <v>12.474085396076994</v>
      </c>
      <c r="H3900" s="147">
        <v>14.886050000000001</v>
      </c>
      <c r="I3900" s="147">
        <v>17.9435</v>
      </c>
      <c r="J3900" s="147">
        <v>20.285759999999996</v>
      </c>
      <c r="K3900" s="147">
        <v>22.630230000000001</v>
      </c>
    </row>
    <row r="3901" spans="2:11" x14ac:dyDescent="0.2">
      <c r="B3901" s="21" t="str">
        <f t="shared" si="60"/>
        <v>CochraneIce Accretion2090RCP4.5</v>
      </c>
      <c r="C3901" t="s">
        <v>293</v>
      </c>
      <c r="D3901" t="s">
        <v>486</v>
      </c>
      <c r="E3901" s="144" t="s">
        <v>193</v>
      </c>
      <c r="F3901" s="144">
        <v>2090</v>
      </c>
      <c r="G3901" s="147">
        <v>12.495772600021493</v>
      </c>
      <c r="H3901" s="147">
        <v>14.918973333333334</v>
      </c>
      <c r="I3901" s="147">
        <v>17.986000000000001</v>
      </c>
      <c r="J3901" s="147">
        <v>20.336986666666665</v>
      </c>
      <c r="K3901" s="147">
        <v>22.690920000000002</v>
      </c>
    </row>
    <row r="3902" spans="2:11" x14ac:dyDescent="0.2">
      <c r="B3902" s="21" t="str">
        <f t="shared" si="60"/>
        <v>CochraneIce Accretion2095RCP4.5</v>
      </c>
      <c r="C3902" t="s">
        <v>293</v>
      </c>
      <c r="D3902" t="s">
        <v>486</v>
      </c>
      <c r="E3902" s="144" t="s">
        <v>193</v>
      </c>
      <c r="F3902" s="144">
        <v>2095</v>
      </c>
      <c r="G3902" s="147">
        <v>12.517459803965991</v>
      </c>
      <c r="H3902" s="147">
        <v>14.951896666666668</v>
      </c>
      <c r="I3902" s="147">
        <v>18.028499999999998</v>
      </c>
      <c r="J3902" s="147">
        <v>20.388213333333333</v>
      </c>
      <c r="K3902" s="147">
        <v>22.751609999999999</v>
      </c>
    </row>
    <row r="3903" spans="2:11" x14ac:dyDescent="0.2">
      <c r="B3903" s="21" t="str">
        <f t="shared" si="60"/>
        <v>CochraneIce Accretion2100RCP4.5</v>
      </c>
      <c r="C3903" t="s">
        <v>293</v>
      </c>
      <c r="D3903" t="s">
        <v>486</v>
      </c>
      <c r="E3903" s="144" t="s">
        <v>193</v>
      </c>
      <c r="F3903" s="144">
        <v>2100</v>
      </c>
      <c r="G3903" s="147">
        <v>12.539147007910492</v>
      </c>
      <c r="H3903" s="147">
        <v>14.984820000000001</v>
      </c>
      <c r="I3903" s="147">
        <v>18.070999999999998</v>
      </c>
      <c r="J3903" s="147">
        <v>20.439439999999998</v>
      </c>
      <c r="K3903" s="147">
        <v>22.8123</v>
      </c>
    </row>
    <row r="3904" spans="2:11" x14ac:dyDescent="0.2">
      <c r="B3904" s="21" t="str">
        <f t="shared" si="60"/>
        <v>CochraneIce Accretion2023RCP6.0</v>
      </c>
      <c r="C3904" t="s">
        <v>293</v>
      </c>
      <c r="D3904" t="s">
        <v>486</v>
      </c>
      <c r="E3904" s="144" t="s">
        <v>192</v>
      </c>
      <c r="F3904" s="144">
        <v>2023</v>
      </c>
      <c r="G3904" s="147">
        <v>11.817554585757151</v>
      </c>
      <c r="H3904" s="147">
        <v>14.06767</v>
      </c>
      <c r="I3904" s="147">
        <v>16.914999999999999</v>
      </c>
      <c r="J3904" s="147">
        <v>19.094739999999998</v>
      </c>
      <c r="K3904" s="147">
        <v>21.270060000000001</v>
      </c>
    </row>
    <row r="3905" spans="2:11" x14ac:dyDescent="0.2">
      <c r="B3905" s="21" t="str">
        <f t="shared" si="60"/>
        <v>CochraneIce Accretion2025RCP6.0</v>
      </c>
      <c r="C3905" t="s">
        <v>293</v>
      </c>
      <c r="D3905" t="s">
        <v>486</v>
      </c>
      <c r="E3905" s="144" t="s">
        <v>192</v>
      </c>
      <c r="F3905" s="144">
        <v>2025</v>
      </c>
      <c r="G3905" s="147">
        <v>11.849099609676422</v>
      </c>
      <c r="H3905" s="147">
        <v>14.102945</v>
      </c>
      <c r="I3905" s="147">
        <v>16.9575</v>
      </c>
      <c r="J3905" s="147">
        <v>19.142764999999997</v>
      </c>
      <c r="K3905" s="147">
        <v>21.323610000000002</v>
      </c>
    </row>
    <row r="3906" spans="2:11" x14ac:dyDescent="0.2">
      <c r="B3906" s="21" t="str">
        <f t="shared" si="60"/>
        <v>CochraneIce Accretion2030RCP6.0</v>
      </c>
      <c r="C3906" t="s">
        <v>293</v>
      </c>
      <c r="D3906" t="s">
        <v>486</v>
      </c>
      <c r="E3906" s="144" t="s">
        <v>192</v>
      </c>
      <c r="F3906" s="144">
        <v>2030</v>
      </c>
      <c r="G3906" s="147">
        <v>11.880644633595693</v>
      </c>
      <c r="H3906" s="147">
        <v>14.13822</v>
      </c>
      <c r="I3906" s="147">
        <v>17</v>
      </c>
      <c r="J3906" s="147">
        <v>19.190789999999996</v>
      </c>
      <c r="K3906" s="147">
        <v>21.37716</v>
      </c>
    </row>
    <row r="3907" spans="2:11" x14ac:dyDescent="0.2">
      <c r="B3907" s="21" t="str">
        <f t="shared" si="60"/>
        <v>CochraneIce Accretion2035RCP6.0</v>
      </c>
      <c r="C3907" t="s">
        <v>293</v>
      </c>
      <c r="D3907" t="s">
        <v>486</v>
      </c>
      <c r="E3907" s="144" t="s">
        <v>192</v>
      </c>
      <c r="F3907" s="144">
        <v>2035</v>
      </c>
      <c r="G3907" s="147">
        <v>11.912189657514965</v>
      </c>
      <c r="H3907" s="147">
        <v>14.173494999999999</v>
      </c>
      <c r="I3907" s="147">
        <v>17.0425</v>
      </c>
      <c r="J3907" s="147">
        <v>19.238814999999995</v>
      </c>
      <c r="K3907" s="147">
        <v>21.430710000000001</v>
      </c>
    </row>
    <row r="3908" spans="2:11" x14ac:dyDescent="0.2">
      <c r="B3908" s="21" t="str">
        <f t="shared" si="60"/>
        <v>CochraneIce Accretion2040RCP6.0</v>
      </c>
      <c r="C3908" t="s">
        <v>293</v>
      </c>
      <c r="D3908" t="s">
        <v>486</v>
      </c>
      <c r="E3908" s="144" t="s">
        <v>192</v>
      </c>
      <c r="F3908" s="144">
        <v>2040</v>
      </c>
      <c r="G3908" s="147">
        <v>11.943734681434238</v>
      </c>
      <c r="H3908" s="147">
        <v>14.208769999999999</v>
      </c>
      <c r="I3908" s="147">
        <v>17.085000000000001</v>
      </c>
      <c r="J3908" s="147">
        <v>19.286839999999998</v>
      </c>
      <c r="K3908" s="147">
        <v>21.484260000000003</v>
      </c>
    </row>
    <row r="3909" spans="2:11" x14ac:dyDescent="0.2">
      <c r="B3909" s="21" t="str">
        <f t="shared" si="60"/>
        <v>CochraneIce Accretion2045RCP6.0</v>
      </c>
      <c r="C3909" t="s">
        <v>293</v>
      </c>
      <c r="D3909" t="s">
        <v>486</v>
      </c>
      <c r="E3909" s="144" t="s">
        <v>192</v>
      </c>
      <c r="F3909" s="144">
        <v>2045</v>
      </c>
      <c r="G3909" s="147">
        <v>11.975279705353509</v>
      </c>
      <c r="H3909" s="147">
        <v>14.244045</v>
      </c>
      <c r="I3909" s="147">
        <v>17.127500000000001</v>
      </c>
      <c r="J3909" s="147">
        <v>19.334864999999997</v>
      </c>
      <c r="K3909" s="147">
        <v>21.53781</v>
      </c>
    </row>
    <row r="3910" spans="2:11" x14ac:dyDescent="0.2">
      <c r="B3910" s="21" t="str">
        <f t="shared" si="60"/>
        <v>CochraneIce Accretion2050RCP6.0</v>
      </c>
      <c r="C3910" t="s">
        <v>293</v>
      </c>
      <c r="D3910" t="s">
        <v>486</v>
      </c>
      <c r="E3910" s="144" t="s">
        <v>192</v>
      </c>
      <c r="F3910" s="144">
        <v>2050</v>
      </c>
      <c r="G3910" s="147">
        <v>12.087264540266924</v>
      </c>
      <c r="H3910" s="147">
        <v>14.380912</v>
      </c>
      <c r="I3910" s="147">
        <v>17.299200000000003</v>
      </c>
      <c r="J3910" s="147">
        <v>19.532727999999995</v>
      </c>
      <c r="K3910" s="147">
        <v>21.762720000000002</v>
      </c>
    </row>
    <row r="3911" spans="2:11" x14ac:dyDescent="0.2">
      <c r="B3911" s="21" t="str">
        <f t="shared" si="60"/>
        <v>CochraneIce Accretion2055RCP6.0</v>
      </c>
      <c r="C3911" t="s">
        <v>293</v>
      </c>
      <c r="D3911" t="s">
        <v>486</v>
      </c>
      <c r="E3911" s="144" t="s">
        <v>192</v>
      </c>
      <c r="F3911" s="144">
        <v>2055</v>
      </c>
      <c r="G3911" s="147">
        <v>12.167704351261067</v>
      </c>
      <c r="H3911" s="147">
        <v>14.482504</v>
      </c>
      <c r="I3911" s="147">
        <v>17.428400000000003</v>
      </c>
      <c r="J3911" s="147">
        <v>19.682565999999998</v>
      </c>
      <c r="K3911" s="147">
        <v>21.934080000000002</v>
      </c>
    </row>
    <row r="3912" spans="2:11" x14ac:dyDescent="0.2">
      <c r="B3912" s="21" t="str">
        <f t="shared" si="60"/>
        <v>CochraneIce Accretion2060RCP6.0</v>
      </c>
      <c r="C3912" t="s">
        <v>293</v>
      </c>
      <c r="D3912" t="s">
        <v>486</v>
      </c>
      <c r="E3912" s="144" t="s">
        <v>192</v>
      </c>
      <c r="F3912" s="144">
        <v>2060</v>
      </c>
      <c r="G3912" s="147">
        <v>12.248144162255208</v>
      </c>
      <c r="H3912" s="147">
        <v>14.584096000000001</v>
      </c>
      <c r="I3912" s="147">
        <v>17.557600000000001</v>
      </c>
      <c r="J3912" s="147">
        <v>19.832403999999997</v>
      </c>
      <c r="K3912" s="147">
        <v>22.105440000000002</v>
      </c>
    </row>
    <row r="3913" spans="2:11" x14ac:dyDescent="0.2">
      <c r="B3913" s="21" t="str">
        <f t="shared" si="60"/>
        <v>CochraneIce Accretion2065RCP6.0</v>
      </c>
      <c r="C3913" t="s">
        <v>293</v>
      </c>
      <c r="D3913" t="s">
        <v>486</v>
      </c>
      <c r="E3913" s="144" t="s">
        <v>192</v>
      </c>
      <c r="F3913" s="144">
        <v>2065</v>
      </c>
      <c r="G3913" s="147">
        <v>12.328583973249351</v>
      </c>
      <c r="H3913" s="147">
        <v>14.685688000000001</v>
      </c>
      <c r="I3913" s="147">
        <v>17.686800000000002</v>
      </c>
      <c r="J3913" s="147">
        <v>19.982241999999999</v>
      </c>
      <c r="K3913" s="147">
        <v>22.276800000000001</v>
      </c>
    </row>
    <row r="3914" spans="2:11" x14ac:dyDescent="0.2">
      <c r="B3914" s="21" t="str">
        <f t="shared" si="60"/>
        <v>CochraneIce Accretion2070RCP6.0</v>
      </c>
      <c r="C3914" t="s">
        <v>293</v>
      </c>
      <c r="D3914" t="s">
        <v>486</v>
      </c>
      <c r="E3914" s="144" t="s">
        <v>192</v>
      </c>
      <c r="F3914" s="144">
        <v>2070</v>
      </c>
      <c r="G3914" s="147">
        <v>12.409023784243495</v>
      </c>
      <c r="H3914" s="147">
        <v>14.787280000000001</v>
      </c>
      <c r="I3914" s="147">
        <v>17.816000000000003</v>
      </c>
      <c r="J3914" s="147">
        <v>20.132079999999998</v>
      </c>
      <c r="K3914" s="147">
        <v>22.448160000000001</v>
      </c>
    </row>
    <row r="3915" spans="2:11" x14ac:dyDescent="0.2">
      <c r="B3915" s="21" t="str">
        <f t="shared" si="60"/>
        <v>CochraneIce Accretion2075RCP6.0</v>
      </c>
      <c r="C3915" t="s">
        <v>293</v>
      </c>
      <c r="D3915" t="s">
        <v>486</v>
      </c>
      <c r="E3915" s="144" t="s">
        <v>192</v>
      </c>
      <c r="F3915" s="144">
        <v>2075</v>
      </c>
      <c r="G3915" s="147">
        <v>12.441554590160244</v>
      </c>
      <c r="H3915" s="147">
        <v>14.836665</v>
      </c>
      <c r="I3915" s="147">
        <v>17.879750000000001</v>
      </c>
      <c r="J3915" s="147">
        <v>20.208919999999999</v>
      </c>
      <c r="K3915" s="147">
        <v>22.539194999999999</v>
      </c>
    </row>
    <row r="3916" spans="2:11" x14ac:dyDescent="0.2">
      <c r="B3916" s="21" t="str">
        <f t="shared" ref="B3916:B3979" si="61">C3916&amp;D3916&amp;F3916&amp;E3916</f>
        <v>CochraneIce Accretion2080RCP6.0</v>
      </c>
      <c r="C3916" t="s">
        <v>293</v>
      </c>
      <c r="D3916" t="s">
        <v>486</v>
      </c>
      <c r="E3916" s="144" t="s">
        <v>192</v>
      </c>
      <c r="F3916" s="144">
        <v>2080</v>
      </c>
      <c r="G3916" s="147">
        <v>12.474085396076994</v>
      </c>
      <c r="H3916" s="147">
        <v>14.886050000000001</v>
      </c>
      <c r="I3916" s="147">
        <v>17.9435</v>
      </c>
      <c r="J3916" s="147">
        <v>20.285759999999996</v>
      </c>
      <c r="K3916" s="147">
        <v>22.630230000000001</v>
      </c>
    </row>
    <row r="3917" spans="2:11" x14ac:dyDescent="0.2">
      <c r="B3917" s="21" t="str">
        <f t="shared" si="61"/>
        <v>CochraneIce Accretion2085RCP6.0</v>
      </c>
      <c r="C3917" t="s">
        <v>293</v>
      </c>
      <c r="D3917" t="s">
        <v>486</v>
      </c>
      <c r="E3917" s="144" t="s">
        <v>192</v>
      </c>
      <c r="F3917" s="144">
        <v>2085</v>
      </c>
      <c r="G3917" s="147">
        <v>12.506616201993742</v>
      </c>
      <c r="H3917" s="147">
        <v>14.935435000000002</v>
      </c>
      <c r="I3917" s="147">
        <v>18.007249999999999</v>
      </c>
      <c r="J3917" s="147">
        <v>20.362599999999997</v>
      </c>
      <c r="K3917" s="147">
        <v>22.721265000000002</v>
      </c>
    </row>
    <row r="3918" spans="2:11" x14ac:dyDescent="0.2">
      <c r="B3918" s="21" t="str">
        <f t="shared" si="61"/>
        <v>CochraneIce Accretion2090RCP6.0</v>
      </c>
      <c r="C3918" t="s">
        <v>293</v>
      </c>
      <c r="D3918" t="s">
        <v>486</v>
      </c>
      <c r="E3918" s="144" t="s">
        <v>192</v>
      </c>
      <c r="F3918" s="144">
        <v>2090</v>
      </c>
      <c r="G3918" s="147">
        <v>12.412966912233404</v>
      </c>
      <c r="H3918" s="147">
        <v>14.853126666666666</v>
      </c>
      <c r="I3918" s="147">
        <v>17.934999999999999</v>
      </c>
      <c r="J3918" s="147">
        <v>20.298566666666666</v>
      </c>
      <c r="K3918" s="147">
        <v>22.66236</v>
      </c>
    </row>
    <row r="3919" spans="2:11" x14ac:dyDescent="0.2">
      <c r="B3919" s="21" t="str">
        <f t="shared" si="61"/>
        <v>CochraneIce Accretion2095RCP6.0</v>
      </c>
      <c r="C3919" t="s">
        <v>293</v>
      </c>
      <c r="D3919" t="s">
        <v>486</v>
      </c>
      <c r="E3919" s="144" t="s">
        <v>192</v>
      </c>
      <c r="F3919" s="144">
        <v>2095</v>
      </c>
      <c r="G3919" s="147">
        <v>12.286786816556319</v>
      </c>
      <c r="H3919" s="147">
        <v>14.721433333333334</v>
      </c>
      <c r="I3919" s="147">
        <v>17.798999999999999</v>
      </c>
      <c r="J3919" s="147">
        <v>20.157693333333331</v>
      </c>
      <c r="K3919" s="147">
        <v>22.512420000000002</v>
      </c>
    </row>
    <row r="3920" spans="2:11" x14ac:dyDescent="0.2">
      <c r="B3920" s="21" t="str">
        <f t="shared" si="61"/>
        <v>CochraneIce Accretion2100RCP6.0</v>
      </c>
      <c r="C3920" t="s">
        <v>293</v>
      </c>
      <c r="D3920" t="s">
        <v>486</v>
      </c>
      <c r="E3920" s="144" t="s">
        <v>192</v>
      </c>
      <c r="F3920" s="144">
        <v>2100</v>
      </c>
      <c r="G3920" s="147">
        <v>12.160606720879231</v>
      </c>
      <c r="H3920" s="147">
        <v>14.589739999999999</v>
      </c>
      <c r="I3920" s="147">
        <v>17.663</v>
      </c>
      <c r="J3920" s="147">
        <v>20.016819999999999</v>
      </c>
      <c r="K3920" s="147">
        <v>22.362480000000001</v>
      </c>
    </row>
    <row r="3921" spans="2:11" x14ac:dyDescent="0.2">
      <c r="B3921" s="21" t="str">
        <f t="shared" si="61"/>
        <v>CochraneIce Accretion2023RCP8.5</v>
      </c>
      <c r="C3921" t="s">
        <v>293</v>
      </c>
      <c r="D3921" t="s">
        <v>486</v>
      </c>
      <c r="E3921" s="144" t="s">
        <v>191</v>
      </c>
      <c r="F3921" s="144">
        <v>2023</v>
      </c>
      <c r="G3921" s="147">
        <v>11.817554585757151</v>
      </c>
      <c r="H3921" s="147">
        <v>14.06767</v>
      </c>
      <c r="I3921" s="147">
        <v>16.914999999999999</v>
      </c>
      <c r="J3921" s="147">
        <v>19.094739999999998</v>
      </c>
      <c r="K3921" s="147">
        <v>21.270060000000001</v>
      </c>
    </row>
    <row r="3922" spans="2:11" x14ac:dyDescent="0.2">
      <c r="B3922" s="21" t="str">
        <f t="shared" si="61"/>
        <v>CochraneIce Accretion2025RCP8.5</v>
      </c>
      <c r="C3922" t="s">
        <v>293</v>
      </c>
      <c r="D3922" t="s">
        <v>486</v>
      </c>
      <c r="E3922" s="144" t="s">
        <v>191</v>
      </c>
      <c r="F3922" s="144">
        <v>2025</v>
      </c>
      <c r="G3922" s="147">
        <v>11.880644633595693</v>
      </c>
      <c r="H3922" s="147">
        <v>14.13822</v>
      </c>
      <c r="I3922" s="147">
        <v>17</v>
      </c>
      <c r="J3922" s="147">
        <v>19.190789999999996</v>
      </c>
      <c r="K3922" s="147">
        <v>21.37716</v>
      </c>
    </row>
    <row r="3923" spans="2:11" x14ac:dyDescent="0.2">
      <c r="B3923" s="21" t="str">
        <f t="shared" si="61"/>
        <v>CochraneIce Accretion2030RCP8.5</v>
      </c>
      <c r="C3923" t="s">
        <v>293</v>
      </c>
      <c r="D3923" t="s">
        <v>486</v>
      </c>
      <c r="E3923" s="144" t="s">
        <v>191</v>
      </c>
      <c r="F3923" s="144">
        <v>2030</v>
      </c>
      <c r="G3923" s="147">
        <v>11.943734681434238</v>
      </c>
      <c r="H3923" s="147">
        <v>14.208769999999999</v>
      </c>
      <c r="I3923" s="147">
        <v>17.085000000000001</v>
      </c>
      <c r="J3923" s="147">
        <v>19.286839999999998</v>
      </c>
      <c r="K3923" s="147">
        <v>21.484260000000003</v>
      </c>
    </row>
    <row r="3924" spans="2:11" x14ac:dyDescent="0.2">
      <c r="B3924" s="21" t="str">
        <f t="shared" si="61"/>
        <v>CochraneIce Accretion2035RCP8.5</v>
      </c>
      <c r="C3924" t="s">
        <v>293</v>
      </c>
      <c r="D3924" t="s">
        <v>486</v>
      </c>
      <c r="E3924" s="144" t="s">
        <v>191</v>
      </c>
      <c r="F3924" s="144">
        <v>2035</v>
      </c>
      <c r="G3924" s="147">
        <v>12.006824729272781</v>
      </c>
      <c r="H3924" s="147">
        <v>14.27932</v>
      </c>
      <c r="I3924" s="147">
        <v>17.170000000000002</v>
      </c>
      <c r="J3924" s="147">
        <v>19.382889999999996</v>
      </c>
      <c r="K3924" s="147">
        <v>21.591360000000002</v>
      </c>
    </row>
    <row r="3925" spans="2:11" x14ac:dyDescent="0.2">
      <c r="B3925" s="21" t="str">
        <f t="shared" si="61"/>
        <v>CochraneIce Accretion2040RCP8.5</v>
      </c>
      <c r="C3925" t="s">
        <v>293</v>
      </c>
      <c r="D3925" t="s">
        <v>486</v>
      </c>
      <c r="E3925" s="144" t="s">
        <v>191</v>
      </c>
      <c r="F3925" s="144">
        <v>2040</v>
      </c>
      <c r="G3925" s="147">
        <v>12.140891080929686</v>
      </c>
      <c r="H3925" s="147">
        <v>14.448640000000001</v>
      </c>
      <c r="I3925" s="147">
        <v>17.385333333333335</v>
      </c>
      <c r="J3925" s="147">
        <v>19.632619999999996</v>
      </c>
      <c r="K3925" s="147">
        <v>21.87696</v>
      </c>
    </row>
    <row r="3926" spans="2:11" x14ac:dyDescent="0.2">
      <c r="B3926" s="21" t="str">
        <f t="shared" si="61"/>
        <v>CochraneIce Accretion2045RCP8.5</v>
      </c>
      <c r="C3926" t="s">
        <v>293</v>
      </c>
      <c r="D3926" t="s">
        <v>486</v>
      </c>
      <c r="E3926" s="144" t="s">
        <v>191</v>
      </c>
      <c r="F3926" s="144">
        <v>2045</v>
      </c>
      <c r="G3926" s="147">
        <v>12.274957432586589</v>
      </c>
      <c r="H3926" s="147">
        <v>14.61796</v>
      </c>
      <c r="I3926" s="147">
        <v>17.600666666666669</v>
      </c>
      <c r="J3926" s="147">
        <v>19.882349999999999</v>
      </c>
      <c r="K3926" s="147">
        <v>22.162560000000003</v>
      </c>
    </row>
    <row r="3927" spans="2:11" x14ac:dyDescent="0.2">
      <c r="B3927" s="21" t="str">
        <f t="shared" si="61"/>
        <v>CochraneIce Accretion2050RCP8.5</v>
      </c>
      <c r="C3927" t="s">
        <v>293</v>
      </c>
      <c r="D3927" t="s">
        <v>486</v>
      </c>
      <c r="E3927" s="144" t="s">
        <v>191</v>
      </c>
      <c r="F3927" s="144">
        <v>2050</v>
      </c>
      <c r="G3927" s="147">
        <v>12.452398192132494</v>
      </c>
      <c r="H3927" s="147">
        <v>14.853126666666668</v>
      </c>
      <c r="I3927" s="147">
        <v>17.901</v>
      </c>
      <c r="J3927" s="147">
        <v>20.234533333333331</v>
      </c>
      <c r="K3927" s="147">
        <v>22.56954</v>
      </c>
    </row>
    <row r="3928" spans="2:11" x14ac:dyDescent="0.2">
      <c r="B3928" s="21" t="str">
        <f t="shared" si="61"/>
        <v>CochraneIce Accretion2055RCP8.5</v>
      </c>
      <c r="C3928" t="s">
        <v>293</v>
      </c>
      <c r="D3928" t="s">
        <v>486</v>
      </c>
      <c r="E3928" s="144" t="s">
        <v>191</v>
      </c>
      <c r="F3928" s="144">
        <v>2055</v>
      </c>
      <c r="G3928" s="147">
        <v>12.495772600021493</v>
      </c>
      <c r="H3928" s="147">
        <v>14.918973333333334</v>
      </c>
      <c r="I3928" s="147">
        <v>17.986000000000001</v>
      </c>
      <c r="J3928" s="147">
        <v>20.336986666666665</v>
      </c>
      <c r="K3928" s="147">
        <v>22.690920000000002</v>
      </c>
    </row>
    <row r="3929" spans="2:11" x14ac:dyDescent="0.2">
      <c r="B3929" s="21" t="str">
        <f t="shared" si="61"/>
        <v>CochraneIce Accretion2060RCP8.5</v>
      </c>
      <c r="C3929" t="s">
        <v>293</v>
      </c>
      <c r="D3929" t="s">
        <v>486</v>
      </c>
      <c r="E3929" s="144" t="s">
        <v>191</v>
      </c>
      <c r="F3929" s="144">
        <v>2060</v>
      </c>
      <c r="G3929" s="147">
        <v>12.412966912233404</v>
      </c>
      <c r="H3929" s="147">
        <v>14.853126666666666</v>
      </c>
      <c r="I3929" s="147">
        <v>17.934999999999999</v>
      </c>
      <c r="J3929" s="147">
        <v>20.298566666666666</v>
      </c>
      <c r="K3929" s="147">
        <v>22.66236</v>
      </c>
    </row>
    <row r="3930" spans="2:11" x14ac:dyDescent="0.2">
      <c r="B3930" s="21" t="str">
        <f t="shared" si="61"/>
        <v>CochraneIce Accretion2065RCP8.5</v>
      </c>
      <c r="C3930" t="s">
        <v>293</v>
      </c>
      <c r="D3930" t="s">
        <v>486</v>
      </c>
      <c r="E3930" s="144" t="s">
        <v>191</v>
      </c>
      <c r="F3930" s="144">
        <v>2065</v>
      </c>
      <c r="G3930" s="147">
        <v>12.286786816556319</v>
      </c>
      <c r="H3930" s="147">
        <v>14.721433333333334</v>
      </c>
      <c r="I3930" s="147">
        <v>17.798999999999999</v>
      </c>
      <c r="J3930" s="147">
        <v>20.157693333333331</v>
      </c>
      <c r="K3930" s="147">
        <v>22.512420000000002</v>
      </c>
    </row>
    <row r="3931" spans="2:11" x14ac:dyDescent="0.2">
      <c r="B3931" s="21" t="str">
        <f t="shared" si="61"/>
        <v>CochraneIce Accretion2070RCP8.5</v>
      </c>
      <c r="C3931" t="s">
        <v>293</v>
      </c>
      <c r="D3931" t="s">
        <v>486</v>
      </c>
      <c r="E3931" s="144" t="s">
        <v>191</v>
      </c>
      <c r="F3931" s="144">
        <v>2070</v>
      </c>
      <c r="G3931" s="147">
        <v>12.077801033091143</v>
      </c>
      <c r="H3931" s="147">
        <v>14.50508</v>
      </c>
      <c r="I3931" s="147">
        <v>17.577999999999999</v>
      </c>
      <c r="J3931" s="147">
        <v>19.927173333333332</v>
      </c>
      <c r="K3931" s="147">
        <v>22.269660000000002</v>
      </c>
    </row>
    <row r="3932" spans="2:11" x14ac:dyDescent="0.2">
      <c r="B3932" s="21" t="str">
        <f t="shared" si="61"/>
        <v>CochraneIce Accretion2075RCP8.5</v>
      </c>
      <c r="C3932" t="s">
        <v>293</v>
      </c>
      <c r="D3932" t="s">
        <v>486</v>
      </c>
      <c r="E3932" s="144" t="s">
        <v>191</v>
      </c>
      <c r="F3932" s="144">
        <v>2075</v>
      </c>
      <c r="G3932" s="147">
        <v>11.994995345303053</v>
      </c>
      <c r="H3932" s="147">
        <v>14.42042</v>
      </c>
      <c r="I3932" s="147">
        <v>17.493000000000002</v>
      </c>
      <c r="J3932" s="147">
        <v>19.837526666666665</v>
      </c>
      <c r="K3932" s="147">
        <v>22.176839999999999</v>
      </c>
    </row>
    <row r="3933" spans="2:11" x14ac:dyDescent="0.2">
      <c r="B3933" s="21" t="str">
        <f t="shared" si="61"/>
        <v>CochraneIce Accretion2080RCP8.5</v>
      </c>
      <c r="C3933" t="s">
        <v>293</v>
      </c>
      <c r="D3933" t="s">
        <v>486</v>
      </c>
      <c r="E3933" s="144" t="s">
        <v>191</v>
      </c>
      <c r="F3933" s="144">
        <v>2080</v>
      </c>
      <c r="G3933" s="147">
        <v>11.912189657514965</v>
      </c>
      <c r="H3933" s="147">
        <v>14.335760000000001</v>
      </c>
      <c r="I3933" s="147">
        <v>17.408000000000001</v>
      </c>
      <c r="J3933" s="147">
        <v>19.747879999999999</v>
      </c>
      <c r="K3933" s="147">
        <v>22.084019999999999</v>
      </c>
    </row>
    <row r="3934" spans="2:11" x14ac:dyDescent="0.2">
      <c r="B3934" s="21" t="str">
        <f t="shared" si="61"/>
        <v>CochraneIce Accretion2085RCP8.5</v>
      </c>
      <c r="C3934" t="s">
        <v>293</v>
      </c>
      <c r="D3934" t="s">
        <v>486</v>
      </c>
      <c r="E3934" s="144" t="s">
        <v>191</v>
      </c>
      <c r="F3934" s="144">
        <v>2085</v>
      </c>
      <c r="G3934" s="147">
        <v>11.858957429651195</v>
      </c>
      <c r="H3934" s="147">
        <v>14.314594999999999</v>
      </c>
      <c r="I3934" s="147">
        <v>17.416499999999999</v>
      </c>
      <c r="J3934" s="147">
        <v>19.786299999999997</v>
      </c>
      <c r="K3934" s="147">
        <v>22.14828</v>
      </c>
    </row>
    <row r="3935" spans="2:11" x14ac:dyDescent="0.2">
      <c r="B3935" s="21" t="str">
        <f t="shared" si="61"/>
        <v>CochraneIce Accretion2090RCP8.5</v>
      </c>
      <c r="C3935" t="s">
        <v>293</v>
      </c>
      <c r="D3935" t="s">
        <v>486</v>
      </c>
      <c r="E3935" s="144" t="s">
        <v>191</v>
      </c>
      <c r="F3935" s="144">
        <v>2090</v>
      </c>
      <c r="G3935" s="147">
        <v>11.805725201787425</v>
      </c>
      <c r="H3935" s="147">
        <v>14.293429999999997</v>
      </c>
      <c r="I3935" s="147">
        <v>17.424999999999997</v>
      </c>
      <c r="J3935" s="147">
        <v>19.824719999999999</v>
      </c>
      <c r="K3935" s="147">
        <v>22.212540000000001</v>
      </c>
    </row>
    <row r="3936" spans="2:11" x14ac:dyDescent="0.2">
      <c r="B3936" s="21" t="str">
        <f t="shared" si="61"/>
        <v>CochraneIce Accretion2095RCP8.5</v>
      </c>
      <c r="C3936" t="s">
        <v>293</v>
      </c>
      <c r="D3936" t="s">
        <v>486</v>
      </c>
      <c r="E3936" s="144" t="s">
        <v>191</v>
      </c>
      <c r="F3936" s="144">
        <v>2095</v>
      </c>
      <c r="G3936" s="147">
        <v>11.805725201787425</v>
      </c>
      <c r="H3936" s="147">
        <v>14.293429999999997</v>
      </c>
      <c r="I3936" s="147">
        <v>17.424999999999997</v>
      </c>
      <c r="J3936" s="147">
        <v>19.824719999999999</v>
      </c>
      <c r="K3936" s="147">
        <v>22.212540000000001</v>
      </c>
    </row>
    <row r="3937" spans="2:11" x14ac:dyDescent="0.2">
      <c r="B3937" s="21" t="str">
        <f t="shared" si="61"/>
        <v>CochraneIce Accretion2100RCP8.5</v>
      </c>
      <c r="C3937" t="s">
        <v>293</v>
      </c>
      <c r="D3937" t="s">
        <v>486</v>
      </c>
      <c r="E3937" s="144" t="s">
        <v>191</v>
      </c>
      <c r="F3937" s="144">
        <v>2100</v>
      </c>
      <c r="G3937" s="147">
        <v>11.805725201787425</v>
      </c>
      <c r="H3937" s="147">
        <v>14.293429999999997</v>
      </c>
      <c r="I3937" s="147">
        <v>17.424999999999997</v>
      </c>
      <c r="J3937" s="147">
        <v>19.824719999999999</v>
      </c>
      <c r="K3937" s="147">
        <v>22.212540000000001</v>
      </c>
    </row>
    <row r="3938" spans="2:11" x14ac:dyDescent="0.2">
      <c r="B3938" s="21" t="str">
        <f t="shared" si="61"/>
        <v>CochraneWind2023RCP4.5</v>
      </c>
      <c r="C3938" t="s">
        <v>293</v>
      </c>
      <c r="D3938" t="s">
        <v>1</v>
      </c>
      <c r="E3938" s="144" t="s">
        <v>193</v>
      </c>
      <c r="F3938" s="144">
        <v>2023</v>
      </c>
      <c r="G3938" s="147">
        <v>72.851666959787011</v>
      </c>
      <c r="H3938" s="147">
        <v>78.377796000000018</v>
      </c>
      <c r="I3938" s="147">
        <v>84.176400000000001</v>
      </c>
      <c r="J3938" s="147">
        <v>89.99684400000001</v>
      </c>
      <c r="K3938" s="147">
        <v>95.817455999999979</v>
      </c>
    </row>
    <row r="3939" spans="2:11" x14ac:dyDescent="0.2">
      <c r="B3939" s="21" t="str">
        <f t="shared" si="61"/>
        <v>CochraneWind2025RCP4.5</v>
      </c>
      <c r="C3939" t="s">
        <v>293</v>
      </c>
      <c r="D3939" t="s">
        <v>1</v>
      </c>
      <c r="E3939" s="144" t="s">
        <v>193</v>
      </c>
      <c r="F3939" s="144">
        <v>2025</v>
      </c>
      <c r="G3939" s="147">
        <v>72.926617234437003</v>
      </c>
      <c r="H3939" s="147">
        <v>78.463728000000017</v>
      </c>
      <c r="I3939" s="147">
        <v>84.2744</v>
      </c>
      <c r="J3939" s="147">
        <v>90.104700000000008</v>
      </c>
      <c r="K3939" s="147">
        <v>95.935559999999981</v>
      </c>
    </row>
    <row r="3940" spans="2:11" x14ac:dyDescent="0.2">
      <c r="B3940" s="21" t="str">
        <f t="shared" si="61"/>
        <v>CochraneWind2030RCP4.5</v>
      </c>
      <c r="C3940" t="s">
        <v>293</v>
      </c>
      <c r="D3940" t="s">
        <v>1</v>
      </c>
      <c r="E3940" s="144" t="s">
        <v>193</v>
      </c>
      <c r="F3940" s="144">
        <v>2030</v>
      </c>
      <c r="G3940" s="147">
        <v>73.001567509086982</v>
      </c>
      <c r="H3940" s="147">
        <v>78.549660000000017</v>
      </c>
      <c r="I3940" s="147">
        <v>84.372399999999999</v>
      </c>
      <c r="J3940" s="147">
        <v>90.212556000000006</v>
      </c>
      <c r="K3940" s="147">
        <v>96.053663999999984</v>
      </c>
    </row>
    <row r="3941" spans="2:11" x14ac:dyDescent="0.2">
      <c r="B3941" s="21" t="str">
        <f t="shared" si="61"/>
        <v>CochraneWind2035RCP4.5</v>
      </c>
      <c r="C3941" t="s">
        <v>293</v>
      </c>
      <c r="D3941" t="s">
        <v>1</v>
      </c>
      <c r="E3941" s="144" t="s">
        <v>193</v>
      </c>
      <c r="F3941" s="144">
        <v>2035</v>
      </c>
      <c r="G3941" s="147">
        <v>73.076517783736975</v>
      </c>
      <c r="H3941" s="147">
        <v>78.635592000000003</v>
      </c>
      <c r="I3941" s="147">
        <v>84.470400000000012</v>
      </c>
      <c r="J3941" s="147">
        <v>90.320412000000005</v>
      </c>
      <c r="K3941" s="147">
        <v>96.171767999999986</v>
      </c>
    </row>
    <row r="3942" spans="2:11" x14ac:dyDescent="0.2">
      <c r="B3942" s="21" t="str">
        <f t="shared" si="61"/>
        <v>CochraneWind2040RCP4.5</v>
      </c>
      <c r="C3942" t="s">
        <v>293</v>
      </c>
      <c r="D3942" t="s">
        <v>1</v>
      </c>
      <c r="E3942" s="144" t="s">
        <v>193</v>
      </c>
      <c r="F3942" s="144">
        <v>2040</v>
      </c>
      <c r="G3942" s="147">
        <v>73.151468058386968</v>
      </c>
      <c r="H3942" s="147">
        <v>78.721524000000002</v>
      </c>
      <c r="I3942" s="147">
        <v>84.568400000000011</v>
      </c>
      <c r="J3942" s="147">
        <v>90.428268000000003</v>
      </c>
      <c r="K3942" s="147">
        <v>96.289871999999988</v>
      </c>
    </row>
    <row r="3943" spans="2:11" x14ac:dyDescent="0.2">
      <c r="B3943" s="21" t="str">
        <f t="shared" si="61"/>
        <v>CochraneWind2045RCP4.5</v>
      </c>
      <c r="C3943" t="s">
        <v>293</v>
      </c>
      <c r="D3943" t="s">
        <v>1</v>
      </c>
      <c r="E3943" s="144" t="s">
        <v>193</v>
      </c>
      <c r="F3943" s="144">
        <v>2045</v>
      </c>
      <c r="G3943" s="147">
        <v>73.226418333036946</v>
      </c>
      <c r="H3943" s="147">
        <v>78.807456000000002</v>
      </c>
      <c r="I3943" s="147">
        <v>84.66640000000001</v>
      </c>
      <c r="J3943" s="147">
        <v>90.536124000000001</v>
      </c>
      <c r="K3943" s="147">
        <v>96.407975999999991</v>
      </c>
    </row>
    <row r="3944" spans="2:11" x14ac:dyDescent="0.2">
      <c r="B3944" s="21" t="str">
        <f t="shared" si="61"/>
        <v>CochraneWind2050RCP4.5</v>
      </c>
      <c r="C3944" t="s">
        <v>293</v>
      </c>
      <c r="D3944" t="s">
        <v>1</v>
      </c>
      <c r="E3944" s="144" t="s">
        <v>193</v>
      </c>
      <c r="F3944" s="144">
        <v>2050</v>
      </c>
      <c r="G3944" s="147">
        <v>73.330381617228866</v>
      </c>
      <c r="H3944" s="147">
        <v>78.932448000000008</v>
      </c>
      <c r="I3944" s="147">
        <v>84.814800000000005</v>
      </c>
      <c r="J3944" s="147">
        <v>90.705098399999997</v>
      </c>
      <c r="K3944" s="147">
        <v>96.598857599999988</v>
      </c>
    </row>
    <row r="3945" spans="2:11" x14ac:dyDescent="0.2">
      <c r="B3945" s="21" t="str">
        <f t="shared" si="61"/>
        <v>CochraneWind2055RCP4.5</v>
      </c>
      <c r="C3945" t="s">
        <v>293</v>
      </c>
      <c r="D3945" t="s">
        <v>1</v>
      </c>
      <c r="E3945" s="144" t="s">
        <v>193</v>
      </c>
      <c r="F3945" s="144">
        <v>2055</v>
      </c>
      <c r="G3945" s="147">
        <v>73.359394626770793</v>
      </c>
      <c r="H3945" s="147">
        <v>78.971508</v>
      </c>
      <c r="I3945" s="147">
        <v>84.865200000000002</v>
      </c>
      <c r="J3945" s="147">
        <v>90.766216800000009</v>
      </c>
      <c r="K3945" s="147">
        <v>96.671635199999997</v>
      </c>
    </row>
    <row r="3946" spans="2:11" x14ac:dyDescent="0.2">
      <c r="B3946" s="21" t="str">
        <f t="shared" si="61"/>
        <v>CochraneWind2060RCP4.5</v>
      </c>
      <c r="C3946" t="s">
        <v>293</v>
      </c>
      <c r="D3946" t="s">
        <v>1</v>
      </c>
      <c r="E3946" s="144" t="s">
        <v>193</v>
      </c>
      <c r="F3946" s="144">
        <v>2060</v>
      </c>
      <c r="G3946" s="147">
        <v>73.388407636312735</v>
      </c>
      <c r="H3946" s="147">
        <v>79.010568000000006</v>
      </c>
      <c r="I3946" s="147">
        <v>84.915600000000012</v>
      </c>
      <c r="J3946" s="147">
        <v>90.827335200000007</v>
      </c>
      <c r="K3946" s="147">
        <v>96.744412799999992</v>
      </c>
    </row>
    <row r="3947" spans="2:11" x14ac:dyDescent="0.2">
      <c r="B3947" s="21" t="str">
        <f t="shared" si="61"/>
        <v>CochraneWind2065RCP4.5</v>
      </c>
      <c r="C3947" t="s">
        <v>293</v>
      </c>
      <c r="D3947" t="s">
        <v>1</v>
      </c>
      <c r="E3947" s="144" t="s">
        <v>193</v>
      </c>
      <c r="F3947" s="144">
        <v>2065</v>
      </c>
      <c r="G3947" s="147">
        <v>73.417420645854662</v>
      </c>
      <c r="H3947" s="147">
        <v>79.049627999999998</v>
      </c>
      <c r="I3947" s="147">
        <v>84.966000000000008</v>
      </c>
      <c r="J3947" s="147">
        <v>90.88845360000002</v>
      </c>
      <c r="K3947" s="147">
        <v>96.817190400000001</v>
      </c>
    </row>
    <row r="3948" spans="2:11" x14ac:dyDescent="0.2">
      <c r="B3948" s="21" t="str">
        <f t="shared" si="61"/>
        <v>CochraneWind2070RCP4.5</v>
      </c>
      <c r="C3948" t="s">
        <v>293</v>
      </c>
      <c r="D3948" t="s">
        <v>1</v>
      </c>
      <c r="E3948" s="144" t="s">
        <v>193</v>
      </c>
      <c r="F3948" s="144">
        <v>2070</v>
      </c>
      <c r="G3948" s="147">
        <v>73.446433655396589</v>
      </c>
      <c r="H3948" s="147">
        <v>79.088688000000005</v>
      </c>
      <c r="I3948" s="147">
        <v>85.016400000000004</v>
      </c>
      <c r="J3948" s="147">
        <v>90.949572000000018</v>
      </c>
      <c r="K3948" s="147">
        <v>96.889967999999996</v>
      </c>
    </row>
    <row r="3949" spans="2:11" x14ac:dyDescent="0.2">
      <c r="B3949" s="21" t="str">
        <f t="shared" si="61"/>
        <v>CochraneWind2075RCP4.5</v>
      </c>
      <c r="C3949" t="s">
        <v>293</v>
      </c>
      <c r="D3949" t="s">
        <v>1</v>
      </c>
      <c r="E3949" s="144" t="s">
        <v>193</v>
      </c>
      <c r="F3949" s="144">
        <v>2075</v>
      </c>
      <c r="G3949" s="147">
        <v>73.499624172890123</v>
      </c>
      <c r="H3949" s="147">
        <v>79.135559999999998</v>
      </c>
      <c r="I3949" s="147">
        <v>85.054200000000009</v>
      </c>
      <c r="J3949" s="147">
        <v>90.982528000000016</v>
      </c>
      <c r="K3949" s="147">
        <v>96.915503999999999</v>
      </c>
    </row>
    <row r="3950" spans="2:11" x14ac:dyDescent="0.2">
      <c r="B3950" s="21" t="str">
        <f t="shared" si="61"/>
        <v>CochraneWind2080RCP4.5</v>
      </c>
      <c r="C3950" t="s">
        <v>293</v>
      </c>
      <c r="D3950" t="s">
        <v>1</v>
      </c>
      <c r="E3950" s="144" t="s">
        <v>193</v>
      </c>
      <c r="F3950" s="144">
        <v>2080</v>
      </c>
      <c r="G3950" s="147">
        <v>73.55281469038367</v>
      </c>
      <c r="H3950" s="147">
        <v>79.182432000000006</v>
      </c>
      <c r="I3950" s="147">
        <v>85.091999999999999</v>
      </c>
      <c r="J3950" s="147">
        <v>91.015484000000015</v>
      </c>
      <c r="K3950" s="147">
        <v>96.941040000000001</v>
      </c>
    </row>
    <row r="3951" spans="2:11" x14ac:dyDescent="0.2">
      <c r="B3951" s="21" t="str">
        <f t="shared" si="61"/>
        <v>CochraneWind2085RCP4.5</v>
      </c>
      <c r="C3951" t="s">
        <v>293</v>
      </c>
      <c r="D3951" t="s">
        <v>1</v>
      </c>
      <c r="E3951" s="144" t="s">
        <v>193</v>
      </c>
      <c r="F3951" s="144">
        <v>2085</v>
      </c>
      <c r="G3951" s="147">
        <v>73.606005207877203</v>
      </c>
      <c r="H3951" s="147">
        <v>79.229304000000013</v>
      </c>
      <c r="I3951" s="147">
        <v>85.129799999999989</v>
      </c>
      <c r="J3951" s="147">
        <v>91.048440000000014</v>
      </c>
      <c r="K3951" s="147">
        <v>96.966576000000003</v>
      </c>
    </row>
    <row r="3952" spans="2:11" x14ac:dyDescent="0.2">
      <c r="B3952" s="21" t="str">
        <f t="shared" si="61"/>
        <v>CochraneWind2090RCP4.5</v>
      </c>
      <c r="C3952" t="s">
        <v>293</v>
      </c>
      <c r="D3952" t="s">
        <v>1</v>
      </c>
      <c r="E3952" s="144" t="s">
        <v>193</v>
      </c>
      <c r="F3952" s="144">
        <v>2090</v>
      </c>
      <c r="G3952" s="147">
        <v>73.659195725370736</v>
      </c>
      <c r="H3952" s="147">
        <v>79.276176000000007</v>
      </c>
      <c r="I3952" s="147">
        <v>85.167599999999993</v>
      </c>
      <c r="J3952" s="147">
        <v>91.081396000000012</v>
      </c>
      <c r="K3952" s="147">
        <v>96.992111999999992</v>
      </c>
    </row>
    <row r="3953" spans="2:11" x14ac:dyDescent="0.2">
      <c r="B3953" s="21" t="str">
        <f t="shared" si="61"/>
        <v>CochraneWind2095RCP4.5</v>
      </c>
      <c r="C3953" t="s">
        <v>293</v>
      </c>
      <c r="D3953" t="s">
        <v>1</v>
      </c>
      <c r="E3953" s="144" t="s">
        <v>193</v>
      </c>
      <c r="F3953" s="144">
        <v>2095</v>
      </c>
      <c r="G3953" s="147">
        <v>73.712386242864284</v>
      </c>
      <c r="H3953" s="147">
        <v>79.323048</v>
      </c>
      <c r="I3953" s="147">
        <v>85.205399999999997</v>
      </c>
      <c r="J3953" s="147">
        <v>91.114352000000011</v>
      </c>
      <c r="K3953" s="147">
        <v>97.017647999999994</v>
      </c>
    </row>
    <row r="3954" spans="2:11" x14ac:dyDescent="0.2">
      <c r="B3954" s="21" t="str">
        <f t="shared" si="61"/>
        <v>CochraneWind2100RCP4.5</v>
      </c>
      <c r="C3954" t="s">
        <v>293</v>
      </c>
      <c r="D3954" t="s">
        <v>1</v>
      </c>
      <c r="E3954" s="144" t="s">
        <v>193</v>
      </c>
      <c r="F3954" s="144">
        <v>2100</v>
      </c>
      <c r="G3954" s="147">
        <v>73.765576760357817</v>
      </c>
      <c r="H3954" s="147">
        <v>79.369920000000008</v>
      </c>
      <c r="I3954" s="147">
        <v>85.243199999999987</v>
      </c>
      <c r="J3954" s="147">
        <v>91.14730800000001</v>
      </c>
      <c r="K3954" s="147">
        <v>97.043183999999997</v>
      </c>
    </row>
    <row r="3955" spans="2:11" x14ac:dyDescent="0.2">
      <c r="B3955" s="21" t="str">
        <f t="shared" si="61"/>
        <v>CochraneWind2023RCP6.0</v>
      </c>
      <c r="C3955" t="s">
        <v>293</v>
      </c>
      <c r="D3955" t="s">
        <v>1</v>
      </c>
      <c r="E3955" s="144" t="s">
        <v>192</v>
      </c>
      <c r="F3955" s="144">
        <v>2023</v>
      </c>
      <c r="G3955" s="147">
        <v>72.851666959787011</v>
      </c>
      <c r="H3955" s="147">
        <v>78.377796000000018</v>
      </c>
      <c r="I3955" s="147">
        <v>84.176400000000001</v>
      </c>
      <c r="J3955" s="147">
        <v>89.99684400000001</v>
      </c>
      <c r="K3955" s="147">
        <v>95.817455999999979</v>
      </c>
    </row>
    <row r="3956" spans="2:11" x14ac:dyDescent="0.2">
      <c r="B3956" s="21" t="str">
        <f t="shared" si="61"/>
        <v>CochraneWind2025RCP6.0</v>
      </c>
      <c r="C3956" t="s">
        <v>293</v>
      </c>
      <c r="D3956" t="s">
        <v>1</v>
      </c>
      <c r="E3956" s="144" t="s">
        <v>192</v>
      </c>
      <c r="F3956" s="144">
        <v>2025</v>
      </c>
      <c r="G3956" s="147">
        <v>72.926617234437003</v>
      </c>
      <c r="H3956" s="147">
        <v>78.463728000000017</v>
      </c>
      <c r="I3956" s="147">
        <v>84.2744</v>
      </c>
      <c r="J3956" s="147">
        <v>90.104700000000008</v>
      </c>
      <c r="K3956" s="147">
        <v>95.935559999999981</v>
      </c>
    </row>
    <row r="3957" spans="2:11" x14ac:dyDescent="0.2">
      <c r="B3957" s="21" t="str">
        <f t="shared" si="61"/>
        <v>CochraneWind2030RCP6.0</v>
      </c>
      <c r="C3957" t="s">
        <v>293</v>
      </c>
      <c r="D3957" t="s">
        <v>1</v>
      </c>
      <c r="E3957" s="144" t="s">
        <v>192</v>
      </c>
      <c r="F3957" s="144">
        <v>2030</v>
      </c>
      <c r="G3957" s="147">
        <v>73.001567509086982</v>
      </c>
      <c r="H3957" s="147">
        <v>78.549660000000017</v>
      </c>
      <c r="I3957" s="147">
        <v>84.372399999999999</v>
      </c>
      <c r="J3957" s="147">
        <v>90.212556000000006</v>
      </c>
      <c r="K3957" s="147">
        <v>96.053663999999984</v>
      </c>
    </row>
    <row r="3958" spans="2:11" x14ac:dyDescent="0.2">
      <c r="B3958" s="21" t="str">
        <f t="shared" si="61"/>
        <v>CochraneWind2035RCP6.0</v>
      </c>
      <c r="C3958" t="s">
        <v>293</v>
      </c>
      <c r="D3958" t="s">
        <v>1</v>
      </c>
      <c r="E3958" s="144" t="s">
        <v>192</v>
      </c>
      <c r="F3958" s="144">
        <v>2035</v>
      </c>
      <c r="G3958" s="147">
        <v>73.076517783736975</v>
      </c>
      <c r="H3958" s="147">
        <v>78.635592000000003</v>
      </c>
      <c r="I3958" s="147">
        <v>84.470400000000012</v>
      </c>
      <c r="J3958" s="147">
        <v>90.320412000000005</v>
      </c>
      <c r="K3958" s="147">
        <v>96.171767999999986</v>
      </c>
    </row>
    <row r="3959" spans="2:11" x14ac:dyDescent="0.2">
      <c r="B3959" s="21" t="str">
        <f t="shared" si="61"/>
        <v>CochraneWind2040RCP6.0</v>
      </c>
      <c r="C3959" t="s">
        <v>293</v>
      </c>
      <c r="D3959" t="s">
        <v>1</v>
      </c>
      <c r="E3959" s="144" t="s">
        <v>192</v>
      </c>
      <c r="F3959" s="144">
        <v>2040</v>
      </c>
      <c r="G3959" s="147">
        <v>73.151468058386968</v>
      </c>
      <c r="H3959" s="147">
        <v>78.721524000000002</v>
      </c>
      <c r="I3959" s="147">
        <v>84.568400000000011</v>
      </c>
      <c r="J3959" s="147">
        <v>90.428268000000003</v>
      </c>
      <c r="K3959" s="147">
        <v>96.289871999999988</v>
      </c>
    </row>
    <row r="3960" spans="2:11" x14ac:dyDescent="0.2">
      <c r="B3960" s="21" t="str">
        <f t="shared" si="61"/>
        <v>CochraneWind2045RCP6.0</v>
      </c>
      <c r="C3960" t="s">
        <v>293</v>
      </c>
      <c r="D3960" t="s">
        <v>1</v>
      </c>
      <c r="E3960" s="144" t="s">
        <v>192</v>
      </c>
      <c r="F3960" s="144">
        <v>2045</v>
      </c>
      <c r="G3960" s="147">
        <v>73.226418333036946</v>
      </c>
      <c r="H3960" s="147">
        <v>78.807456000000002</v>
      </c>
      <c r="I3960" s="147">
        <v>84.66640000000001</v>
      </c>
      <c r="J3960" s="147">
        <v>90.536124000000001</v>
      </c>
      <c r="K3960" s="147">
        <v>96.407975999999991</v>
      </c>
    </row>
    <row r="3961" spans="2:11" x14ac:dyDescent="0.2">
      <c r="B3961" s="21" t="str">
        <f t="shared" si="61"/>
        <v>CochraneWind2050RCP6.0</v>
      </c>
      <c r="C3961" t="s">
        <v>293</v>
      </c>
      <c r="D3961" t="s">
        <v>1</v>
      </c>
      <c r="E3961" s="144" t="s">
        <v>192</v>
      </c>
      <c r="F3961" s="144">
        <v>2050</v>
      </c>
      <c r="G3961" s="147">
        <v>73.330381617228866</v>
      </c>
      <c r="H3961" s="147">
        <v>78.932448000000008</v>
      </c>
      <c r="I3961" s="147">
        <v>84.814800000000005</v>
      </c>
      <c r="J3961" s="147">
        <v>90.705098399999997</v>
      </c>
      <c r="K3961" s="147">
        <v>96.598857599999988</v>
      </c>
    </row>
    <row r="3962" spans="2:11" x14ac:dyDescent="0.2">
      <c r="B3962" s="21" t="str">
        <f t="shared" si="61"/>
        <v>CochraneWind2055RCP6.0</v>
      </c>
      <c r="C3962" t="s">
        <v>293</v>
      </c>
      <c r="D3962" t="s">
        <v>1</v>
      </c>
      <c r="E3962" s="144" t="s">
        <v>192</v>
      </c>
      <c r="F3962" s="144">
        <v>2055</v>
      </c>
      <c r="G3962" s="147">
        <v>73.359394626770793</v>
      </c>
      <c r="H3962" s="147">
        <v>78.971508</v>
      </c>
      <c r="I3962" s="147">
        <v>84.865200000000002</v>
      </c>
      <c r="J3962" s="147">
        <v>90.766216800000009</v>
      </c>
      <c r="K3962" s="147">
        <v>96.671635199999997</v>
      </c>
    </row>
    <row r="3963" spans="2:11" x14ac:dyDescent="0.2">
      <c r="B3963" s="21" t="str">
        <f t="shared" si="61"/>
        <v>CochraneWind2060RCP6.0</v>
      </c>
      <c r="C3963" t="s">
        <v>293</v>
      </c>
      <c r="D3963" t="s">
        <v>1</v>
      </c>
      <c r="E3963" s="144" t="s">
        <v>192</v>
      </c>
      <c r="F3963" s="144">
        <v>2060</v>
      </c>
      <c r="G3963" s="147">
        <v>73.388407636312735</v>
      </c>
      <c r="H3963" s="147">
        <v>79.010568000000006</v>
      </c>
      <c r="I3963" s="147">
        <v>84.915600000000012</v>
      </c>
      <c r="J3963" s="147">
        <v>90.827335200000007</v>
      </c>
      <c r="K3963" s="147">
        <v>96.744412799999992</v>
      </c>
    </row>
    <row r="3964" spans="2:11" x14ac:dyDescent="0.2">
      <c r="B3964" s="21" t="str">
        <f t="shared" si="61"/>
        <v>CochraneWind2065RCP6.0</v>
      </c>
      <c r="C3964" t="s">
        <v>293</v>
      </c>
      <c r="D3964" t="s">
        <v>1</v>
      </c>
      <c r="E3964" s="144" t="s">
        <v>192</v>
      </c>
      <c r="F3964" s="144">
        <v>2065</v>
      </c>
      <c r="G3964" s="147">
        <v>73.417420645854662</v>
      </c>
      <c r="H3964" s="147">
        <v>79.049627999999998</v>
      </c>
      <c r="I3964" s="147">
        <v>84.966000000000008</v>
      </c>
      <c r="J3964" s="147">
        <v>90.88845360000002</v>
      </c>
      <c r="K3964" s="147">
        <v>96.817190400000001</v>
      </c>
    </row>
    <row r="3965" spans="2:11" x14ac:dyDescent="0.2">
      <c r="B3965" s="21" t="str">
        <f t="shared" si="61"/>
        <v>CochraneWind2070RCP6.0</v>
      </c>
      <c r="C3965" t="s">
        <v>293</v>
      </c>
      <c r="D3965" t="s">
        <v>1</v>
      </c>
      <c r="E3965" s="144" t="s">
        <v>192</v>
      </c>
      <c r="F3965" s="144">
        <v>2070</v>
      </c>
      <c r="G3965" s="147">
        <v>73.446433655396589</v>
      </c>
      <c r="H3965" s="147">
        <v>79.088688000000005</v>
      </c>
      <c r="I3965" s="147">
        <v>85.016400000000004</v>
      </c>
      <c r="J3965" s="147">
        <v>90.949572000000018</v>
      </c>
      <c r="K3965" s="147">
        <v>96.889967999999996</v>
      </c>
    </row>
    <row r="3966" spans="2:11" x14ac:dyDescent="0.2">
      <c r="B3966" s="21" t="str">
        <f t="shared" si="61"/>
        <v>CochraneWind2075RCP6.0</v>
      </c>
      <c r="C3966" t="s">
        <v>293</v>
      </c>
      <c r="D3966" t="s">
        <v>1</v>
      </c>
      <c r="E3966" s="144" t="s">
        <v>192</v>
      </c>
      <c r="F3966" s="144">
        <v>2075</v>
      </c>
      <c r="G3966" s="147">
        <v>73.526219431636889</v>
      </c>
      <c r="H3966" s="147">
        <v>79.158996000000002</v>
      </c>
      <c r="I3966" s="147">
        <v>85.073099999999997</v>
      </c>
      <c r="J3966" s="147">
        <v>90.999006000000008</v>
      </c>
      <c r="K3966" s="147">
        <v>96.928271999999993</v>
      </c>
    </row>
    <row r="3967" spans="2:11" x14ac:dyDescent="0.2">
      <c r="B3967" s="21" t="str">
        <f t="shared" si="61"/>
        <v>CochraneWind2080RCP6.0</v>
      </c>
      <c r="C3967" t="s">
        <v>293</v>
      </c>
      <c r="D3967" t="s">
        <v>1</v>
      </c>
      <c r="E3967" s="144" t="s">
        <v>192</v>
      </c>
      <c r="F3967" s="144">
        <v>2080</v>
      </c>
      <c r="G3967" s="147">
        <v>73.606005207877203</v>
      </c>
      <c r="H3967" s="147">
        <v>79.229304000000013</v>
      </c>
      <c r="I3967" s="147">
        <v>85.129799999999989</v>
      </c>
      <c r="J3967" s="147">
        <v>91.048440000000014</v>
      </c>
      <c r="K3967" s="147">
        <v>96.966576000000003</v>
      </c>
    </row>
    <row r="3968" spans="2:11" x14ac:dyDescent="0.2">
      <c r="B3968" s="21" t="str">
        <f t="shared" si="61"/>
        <v>CochraneWind2085RCP6.0</v>
      </c>
      <c r="C3968" t="s">
        <v>293</v>
      </c>
      <c r="D3968" t="s">
        <v>1</v>
      </c>
      <c r="E3968" s="144" t="s">
        <v>192</v>
      </c>
      <c r="F3968" s="144">
        <v>2085</v>
      </c>
      <c r="G3968" s="147">
        <v>73.685790984117517</v>
      </c>
      <c r="H3968" s="147">
        <v>79.29961200000001</v>
      </c>
      <c r="I3968" s="147">
        <v>85.186499999999995</v>
      </c>
      <c r="J3968" s="147">
        <v>91.097874000000019</v>
      </c>
      <c r="K3968" s="147">
        <v>97.00488</v>
      </c>
    </row>
    <row r="3969" spans="2:11" x14ac:dyDescent="0.2">
      <c r="B3969" s="21" t="str">
        <f t="shared" si="61"/>
        <v>CochraneWind2090RCP6.0</v>
      </c>
      <c r="C3969" t="s">
        <v>293</v>
      </c>
      <c r="D3969" t="s">
        <v>1</v>
      </c>
      <c r="E3969" s="144" t="s">
        <v>192</v>
      </c>
      <c r="F3969" s="144">
        <v>2090</v>
      </c>
      <c r="G3969" s="147">
        <v>73.88162879852554</v>
      </c>
      <c r="H3969" s="147">
        <v>79.487100000000012</v>
      </c>
      <c r="I3969" s="147">
        <v>85.363599999999991</v>
      </c>
      <c r="J3969" s="147">
        <v>91.267148000000006</v>
      </c>
      <c r="K3969" s="147">
        <v>97.164479999999998</v>
      </c>
    </row>
    <row r="3970" spans="2:11" x14ac:dyDescent="0.2">
      <c r="B3970" s="21" t="str">
        <f t="shared" si="61"/>
        <v>CochraneWind2095RCP6.0</v>
      </c>
      <c r="C3970" t="s">
        <v>293</v>
      </c>
      <c r="D3970" t="s">
        <v>1</v>
      </c>
      <c r="E3970" s="144" t="s">
        <v>192</v>
      </c>
      <c r="F3970" s="144">
        <v>2095</v>
      </c>
      <c r="G3970" s="147">
        <v>73.997680836693263</v>
      </c>
      <c r="H3970" s="147">
        <v>79.604280000000003</v>
      </c>
      <c r="I3970" s="147">
        <v>85.483999999999995</v>
      </c>
      <c r="J3970" s="147">
        <v>91.386988000000017</v>
      </c>
      <c r="K3970" s="147">
        <v>97.285775999999998</v>
      </c>
    </row>
    <row r="3971" spans="2:11" x14ac:dyDescent="0.2">
      <c r="B3971" s="21" t="str">
        <f t="shared" si="61"/>
        <v>CochraneWind2100RCP6.0</v>
      </c>
      <c r="C3971" t="s">
        <v>293</v>
      </c>
      <c r="D3971" t="s">
        <v>1</v>
      </c>
      <c r="E3971" s="144" t="s">
        <v>192</v>
      </c>
      <c r="F3971" s="144">
        <v>2100</v>
      </c>
      <c r="G3971" s="147">
        <v>74.113732874860986</v>
      </c>
      <c r="H3971" s="147">
        <v>79.721460000000008</v>
      </c>
      <c r="I3971" s="147">
        <v>85.604399999999998</v>
      </c>
      <c r="J3971" s="147">
        <v>91.506828000000013</v>
      </c>
      <c r="K3971" s="147">
        <v>97.407071999999999</v>
      </c>
    </row>
    <row r="3972" spans="2:11" x14ac:dyDescent="0.2">
      <c r="B3972" s="21" t="str">
        <f t="shared" si="61"/>
        <v>CochraneWind2023RCP8.5</v>
      </c>
      <c r="C3972" t="s">
        <v>293</v>
      </c>
      <c r="D3972" t="s">
        <v>1</v>
      </c>
      <c r="E3972" s="144" t="s">
        <v>191</v>
      </c>
      <c r="F3972" s="144">
        <v>2023</v>
      </c>
      <c r="G3972" s="147">
        <v>72.851666959787011</v>
      </c>
      <c r="H3972" s="147">
        <v>78.377796000000018</v>
      </c>
      <c r="I3972" s="147">
        <v>84.176400000000001</v>
      </c>
      <c r="J3972" s="147">
        <v>89.99684400000001</v>
      </c>
      <c r="K3972" s="147">
        <v>95.817455999999979</v>
      </c>
    </row>
    <row r="3973" spans="2:11" x14ac:dyDescent="0.2">
      <c r="B3973" s="21" t="str">
        <f t="shared" si="61"/>
        <v>CochraneWind2025RCP8.5</v>
      </c>
      <c r="C3973" t="s">
        <v>293</v>
      </c>
      <c r="D3973" t="s">
        <v>1</v>
      </c>
      <c r="E3973" s="144" t="s">
        <v>191</v>
      </c>
      <c r="F3973" s="144">
        <v>2025</v>
      </c>
      <c r="G3973" s="147">
        <v>73.001567509086982</v>
      </c>
      <c r="H3973" s="147">
        <v>78.549660000000017</v>
      </c>
      <c r="I3973" s="147">
        <v>84.372399999999999</v>
      </c>
      <c r="J3973" s="147">
        <v>90.212556000000006</v>
      </c>
      <c r="K3973" s="147">
        <v>96.053663999999984</v>
      </c>
    </row>
    <row r="3974" spans="2:11" x14ac:dyDescent="0.2">
      <c r="B3974" s="21" t="str">
        <f t="shared" si="61"/>
        <v>CochraneWind2030RCP8.5</v>
      </c>
      <c r="C3974" t="s">
        <v>293</v>
      </c>
      <c r="D3974" t="s">
        <v>1</v>
      </c>
      <c r="E3974" s="144" t="s">
        <v>191</v>
      </c>
      <c r="F3974" s="144">
        <v>2030</v>
      </c>
      <c r="G3974" s="147">
        <v>73.151468058386968</v>
      </c>
      <c r="H3974" s="147">
        <v>78.721524000000002</v>
      </c>
      <c r="I3974" s="147">
        <v>84.568400000000011</v>
      </c>
      <c r="J3974" s="147">
        <v>90.428268000000003</v>
      </c>
      <c r="K3974" s="147">
        <v>96.289871999999988</v>
      </c>
    </row>
    <row r="3975" spans="2:11" x14ac:dyDescent="0.2">
      <c r="B3975" s="21" t="str">
        <f t="shared" si="61"/>
        <v>CochraneWind2035RCP8.5</v>
      </c>
      <c r="C3975" t="s">
        <v>293</v>
      </c>
      <c r="D3975" t="s">
        <v>1</v>
      </c>
      <c r="E3975" s="144" t="s">
        <v>191</v>
      </c>
      <c r="F3975" s="144">
        <v>2035</v>
      </c>
      <c r="G3975" s="147">
        <v>73.301368607686939</v>
      </c>
      <c r="H3975" s="147">
        <v>78.893388000000002</v>
      </c>
      <c r="I3975" s="147">
        <v>84.764400000000009</v>
      </c>
      <c r="J3975" s="147">
        <v>90.643979999999999</v>
      </c>
      <c r="K3975" s="147">
        <v>96.526079999999993</v>
      </c>
    </row>
    <row r="3976" spans="2:11" x14ac:dyDescent="0.2">
      <c r="B3976" s="21" t="str">
        <f t="shared" si="61"/>
        <v>CochraneWind2040RCP8.5</v>
      </c>
      <c r="C3976" t="s">
        <v>293</v>
      </c>
      <c r="D3976" t="s">
        <v>1</v>
      </c>
      <c r="E3976" s="144" t="s">
        <v>191</v>
      </c>
      <c r="F3976" s="144">
        <v>2040</v>
      </c>
      <c r="G3976" s="147">
        <v>73.349723623590151</v>
      </c>
      <c r="H3976" s="147">
        <v>78.958488000000003</v>
      </c>
      <c r="I3976" s="147">
        <v>84.848400000000012</v>
      </c>
      <c r="J3976" s="147">
        <v>90.745844000000005</v>
      </c>
      <c r="K3976" s="147">
        <v>96.647375999999994</v>
      </c>
    </row>
    <row r="3977" spans="2:11" x14ac:dyDescent="0.2">
      <c r="B3977" s="21" t="str">
        <f t="shared" si="61"/>
        <v>CochraneWind2045RCP8.5</v>
      </c>
      <c r="C3977" t="s">
        <v>293</v>
      </c>
      <c r="D3977" t="s">
        <v>1</v>
      </c>
      <c r="E3977" s="144" t="s">
        <v>191</v>
      </c>
      <c r="F3977" s="144">
        <v>2045</v>
      </c>
      <c r="G3977" s="147">
        <v>73.398078639493377</v>
      </c>
      <c r="H3977" s="147">
        <v>79.023588000000004</v>
      </c>
      <c r="I3977" s="147">
        <v>84.932400000000001</v>
      </c>
      <c r="J3977" s="147">
        <v>90.847708000000011</v>
      </c>
      <c r="K3977" s="147">
        <v>96.768671999999995</v>
      </c>
    </row>
    <row r="3978" spans="2:11" x14ac:dyDescent="0.2">
      <c r="B3978" s="21" t="str">
        <f t="shared" si="61"/>
        <v>CochraneWind2050RCP8.5</v>
      </c>
      <c r="C3978" t="s">
        <v>293</v>
      </c>
      <c r="D3978" t="s">
        <v>1</v>
      </c>
      <c r="E3978" s="144" t="s">
        <v>191</v>
      </c>
      <c r="F3978" s="144">
        <v>2050</v>
      </c>
      <c r="G3978" s="147">
        <v>73.55281469038367</v>
      </c>
      <c r="H3978" s="147">
        <v>79.182432000000006</v>
      </c>
      <c r="I3978" s="147">
        <v>85.091999999999999</v>
      </c>
      <c r="J3978" s="147">
        <v>91.015484000000015</v>
      </c>
      <c r="K3978" s="147">
        <v>96.941040000000001</v>
      </c>
    </row>
    <row r="3979" spans="2:11" x14ac:dyDescent="0.2">
      <c r="B3979" s="21" t="str">
        <f t="shared" si="61"/>
        <v>CochraneWind2055RCP8.5</v>
      </c>
      <c r="C3979" t="s">
        <v>293</v>
      </c>
      <c r="D3979" t="s">
        <v>1</v>
      </c>
      <c r="E3979" s="144" t="s">
        <v>191</v>
      </c>
      <c r="F3979" s="144">
        <v>2055</v>
      </c>
      <c r="G3979" s="147">
        <v>73.659195725370736</v>
      </c>
      <c r="H3979" s="147">
        <v>79.276176000000007</v>
      </c>
      <c r="I3979" s="147">
        <v>85.167599999999993</v>
      </c>
      <c r="J3979" s="147">
        <v>91.081396000000012</v>
      </c>
      <c r="K3979" s="147">
        <v>96.992111999999992</v>
      </c>
    </row>
    <row r="3980" spans="2:11" x14ac:dyDescent="0.2">
      <c r="B3980" s="21" t="str">
        <f t="shared" ref="B3980:B4043" si="62">C3980&amp;D3980&amp;F3980&amp;E3980</f>
        <v>CochraneWind2060RCP8.5</v>
      </c>
      <c r="C3980" t="s">
        <v>293</v>
      </c>
      <c r="D3980" t="s">
        <v>1</v>
      </c>
      <c r="E3980" s="144" t="s">
        <v>191</v>
      </c>
      <c r="F3980" s="144">
        <v>2060</v>
      </c>
      <c r="G3980" s="147">
        <v>73.88162879852554</v>
      </c>
      <c r="H3980" s="147">
        <v>79.487100000000012</v>
      </c>
      <c r="I3980" s="147">
        <v>85.363599999999991</v>
      </c>
      <c r="J3980" s="147">
        <v>91.267148000000006</v>
      </c>
      <c r="K3980" s="147">
        <v>97.164479999999998</v>
      </c>
    </row>
    <row r="3981" spans="2:11" x14ac:dyDescent="0.2">
      <c r="B3981" s="21" t="str">
        <f t="shared" si="62"/>
        <v>CochraneWind2065RCP8.5</v>
      </c>
      <c r="C3981" t="s">
        <v>293</v>
      </c>
      <c r="D3981" t="s">
        <v>1</v>
      </c>
      <c r="E3981" s="144" t="s">
        <v>191</v>
      </c>
      <c r="F3981" s="144">
        <v>2065</v>
      </c>
      <c r="G3981" s="147">
        <v>73.997680836693263</v>
      </c>
      <c r="H3981" s="147">
        <v>79.604280000000003</v>
      </c>
      <c r="I3981" s="147">
        <v>85.483999999999995</v>
      </c>
      <c r="J3981" s="147">
        <v>91.386988000000017</v>
      </c>
      <c r="K3981" s="147">
        <v>97.285775999999998</v>
      </c>
    </row>
    <row r="3982" spans="2:11" x14ac:dyDescent="0.2">
      <c r="B3982" s="21" t="str">
        <f t="shared" si="62"/>
        <v>CochraneWind2070RCP8.5</v>
      </c>
      <c r="C3982" t="s">
        <v>293</v>
      </c>
      <c r="D3982" t="s">
        <v>1</v>
      </c>
      <c r="E3982" s="144" t="s">
        <v>191</v>
      </c>
      <c r="F3982" s="144">
        <v>2070</v>
      </c>
      <c r="G3982" s="147">
        <v>74.263633424160957</v>
      </c>
      <c r="H3982" s="147">
        <v>79.875095999999999</v>
      </c>
      <c r="I3982" s="147">
        <v>85.755600000000001</v>
      </c>
      <c r="J3982" s="147">
        <v>91.662620000000018</v>
      </c>
      <c r="K3982" s="147">
        <v>97.566671999999997</v>
      </c>
    </row>
    <row r="3983" spans="2:11" x14ac:dyDescent="0.2">
      <c r="B3983" s="21" t="str">
        <f t="shared" si="62"/>
        <v>CochraneWind2075RCP8.5</v>
      </c>
      <c r="C3983" t="s">
        <v>293</v>
      </c>
      <c r="D3983" t="s">
        <v>1</v>
      </c>
      <c r="E3983" s="144" t="s">
        <v>191</v>
      </c>
      <c r="F3983" s="144">
        <v>2075</v>
      </c>
      <c r="G3983" s="147">
        <v>74.413533973460929</v>
      </c>
      <c r="H3983" s="147">
        <v>80.028732000000005</v>
      </c>
      <c r="I3983" s="147">
        <v>85.90679999999999</v>
      </c>
      <c r="J3983" s="147">
        <v>91.818412000000009</v>
      </c>
      <c r="K3983" s="147">
        <v>97.726271999999994</v>
      </c>
    </row>
    <row r="3984" spans="2:11" x14ac:dyDescent="0.2">
      <c r="B3984" s="21" t="str">
        <f t="shared" si="62"/>
        <v>CochraneWind2080RCP8.5</v>
      </c>
      <c r="C3984" t="s">
        <v>293</v>
      </c>
      <c r="D3984" t="s">
        <v>1</v>
      </c>
      <c r="E3984" s="144" t="s">
        <v>191</v>
      </c>
      <c r="F3984" s="144">
        <v>2080</v>
      </c>
      <c r="G3984" s="147">
        <v>74.5634345227609</v>
      </c>
      <c r="H3984" s="147">
        <v>80.182367999999997</v>
      </c>
      <c r="I3984" s="147">
        <v>86.057999999999993</v>
      </c>
      <c r="J3984" s="147">
        <v>91.974204000000015</v>
      </c>
      <c r="K3984" s="147">
        <v>97.885871999999992</v>
      </c>
    </row>
    <row r="3985" spans="2:11" x14ac:dyDescent="0.2">
      <c r="B3985" s="21" t="str">
        <f t="shared" si="62"/>
        <v>CochraneWind2085RCP8.5</v>
      </c>
      <c r="C3985" t="s">
        <v>293</v>
      </c>
      <c r="D3985" t="s">
        <v>1</v>
      </c>
      <c r="E3985" s="144" t="s">
        <v>191</v>
      </c>
      <c r="F3985" s="144">
        <v>2085</v>
      </c>
      <c r="G3985" s="147">
        <v>74.73025932762701</v>
      </c>
      <c r="H3985" s="147">
        <v>80.401104000000004</v>
      </c>
      <c r="I3985" s="147">
        <v>86.343600000000009</v>
      </c>
      <c r="J3985" s="147">
        <v>92.311254000000019</v>
      </c>
      <c r="K3985" s="147">
        <v>98.278487999999982</v>
      </c>
    </row>
    <row r="3986" spans="2:11" x14ac:dyDescent="0.2">
      <c r="B3986" s="21" t="str">
        <f t="shared" si="62"/>
        <v>CochraneWind2090RCP8.5</v>
      </c>
      <c r="C3986" t="s">
        <v>293</v>
      </c>
      <c r="D3986" t="s">
        <v>1</v>
      </c>
      <c r="E3986" s="144" t="s">
        <v>191</v>
      </c>
      <c r="F3986" s="144">
        <v>2090</v>
      </c>
      <c r="G3986" s="147">
        <v>74.897084132493106</v>
      </c>
      <c r="H3986" s="147">
        <v>80.619840000000011</v>
      </c>
      <c r="I3986" s="147">
        <v>86.629200000000012</v>
      </c>
      <c r="J3986" s="147">
        <v>92.64830400000001</v>
      </c>
      <c r="K3986" s="147">
        <v>98.671103999999985</v>
      </c>
    </row>
    <row r="3987" spans="2:11" x14ac:dyDescent="0.2">
      <c r="B3987" s="21" t="str">
        <f t="shared" si="62"/>
        <v>CochraneWind2095RCP8.5</v>
      </c>
      <c r="C3987" t="s">
        <v>293</v>
      </c>
      <c r="D3987" t="s">
        <v>1</v>
      </c>
      <c r="E3987" s="144" t="s">
        <v>191</v>
      </c>
      <c r="F3987" s="144">
        <v>2095</v>
      </c>
      <c r="G3987" s="147">
        <v>74.897084132493106</v>
      </c>
      <c r="H3987" s="147">
        <v>80.619840000000011</v>
      </c>
      <c r="I3987" s="147">
        <v>86.629200000000012</v>
      </c>
      <c r="J3987" s="147">
        <v>92.64830400000001</v>
      </c>
      <c r="K3987" s="147">
        <v>98.671103999999985</v>
      </c>
    </row>
    <row r="3988" spans="2:11" x14ac:dyDescent="0.2">
      <c r="B3988" s="21" t="str">
        <f t="shared" si="62"/>
        <v>CochraneWind2100RCP8.5</v>
      </c>
      <c r="C3988" t="s">
        <v>293</v>
      </c>
      <c r="D3988" t="s">
        <v>1</v>
      </c>
      <c r="E3988" s="144" t="s">
        <v>191</v>
      </c>
      <c r="F3988" s="144">
        <v>2100</v>
      </c>
      <c r="G3988" s="147">
        <v>74.897084132493106</v>
      </c>
      <c r="H3988" s="147">
        <v>80.619840000000011</v>
      </c>
      <c r="I3988" s="147">
        <v>86.629200000000012</v>
      </c>
      <c r="J3988" s="147">
        <v>92.64830400000001</v>
      </c>
      <c r="K3988" s="147">
        <v>98.671103999999985</v>
      </c>
    </row>
    <row r="3989" spans="2:11" x14ac:dyDescent="0.2">
      <c r="B3989" s="21" t="str">
        <f t="shared" si="62"/>
        <v>ColborneIce Accretion2023RCP4.5</v>
      </c>
      <c r="C3989" t="s">
        <v>294</v>
      </c>
      <c r="D3989" t="s">
        <v>486</v>
      </c>
      <c r="E3989" s="144" t="s">
        <v>193</v>
      </c>
      <c r="F3989" s="144">
        <v>2023</v>
      </c>
      <c r="G3989" s="147">
        <v>17.691887495900346</v>
      </c>
      <c r="H3989" s="147">
        <v>21.164999999999999</v>
      </c>
      <c r="I3989" s="147">
        <v>25.55</v>
      </c>
      <c r="J3989" s="147">
        <v>28.899749999999994</v>
      </c>
      <c r="K3989" s="147">
        <v>32.256</v>
      </c>
    </row>
    <row r="3990" spans="2:11" x14ac:dyDescent="0.2">
      <c r="B3990" s="21" t="str">
        <f t="shared" si="62"/>
        <v>ColborneIce Accretion2025RCP4.5</v>
      </c>
      <c r="C3990" t="s">
        <v>294</v>
      </c>
      <c r="D3990" t="s">
        <v>486</v>
      </c>
      <c r="E3990" s="144" t="s">
        <v>193</v>
      </c>
      <c r="F3990" s="144">
        <v>2025</v>
      </c>
      <c r="G3990" s="147">
        <v>17.688988137084237</v>
      </c>
      <c r="H3990" s="147">
        <v>21.175374999999999</v>
      </c>
      <c r="I3990" s="147">
        <v>25.579166666666666</v>
      </c>
      <c r="J3990" s="147">
        <v>28.942124999999994</v>
      </c>
      <c r="K3990" s="147">
        <v>32.308500000000002</v>
      </c>
    </row>
    <row r="3991" spans="2:11" x14ac:dyDescent="0.2">
      <c r="B3991" s="21" t="str">
        <f t="shared" si="62"/>
        <v>ColborneIce Accretion2030RCP4.5</v>
      </c>
      <c r="C3991" t="s">
        <v>294</v>
      </c>
      <c r="D3991" t="s">
        <v>486</v>
      </c>
      <c r="E3991" s="144" t="s">
        <v>193</v>
      </c>
      <c r="F3991" s="144">
        <v>2030</v>
      </c>
      <c r="G3991" s="147">
        <v>17.686088778268125</v>
      </c>
      <c r="H3991" s="147">
        <v>21.185749999999999</v>
      </c>
      <c r="I3991" s="147">
        <v>25.608333333333334</v>
      </c>
      <c r="J3991" s="147">
        <v>28.984499999999993</v>
      </c>
      <c r="K3991" s="147">
        <v>32.360999999999997</v>
      </c>
    </row>
    <row r="3992" spans="2:11" x14ac:dyDescent="0.2">
      <c r="B3992" s="21" t="str">
        <f t="shared" si="62"/>
        <v>ColborneIce Accretion2035RCP4.5</v>
      </c>
      <c r="C3992" t="s">
        <v>294</v>
      </c>
      <c r="D3992" t="s">
        <v>486</v>
      </c>
      <c r="E3992" s="144" t="s">
        <v>193</v>
      </c>
      <c r="F3992" s="144">
        <v>2035</v>
      </c>
      <c r="G3992" s="147">
        <v>17.683189419452017</v>
      </c>
      <c r="H3992" s="147">
        <v>21.196124999999999</v>
      </c>
      <c r="I3992" s="147">
        <v>25.637499999999999</v>
      </c>
      <c r="J3992" s="147">
        <v>29.026874999999997</v>
      </c>
      <c r="K3992" s="147">
        <v>32.413499999999999</v>
      </c>
    </row>
    <row r="3993" spans="2:11" x14ac:dyDescent="0.2">
      <c r="B3993" s="21" t="str">
        <f t="shared" si="62"/>
        <v>ColborneIce Accretion2040RCP4.5</v>
      </c>
      <c r="C3993" t="s">
        <v>294</v>
      </c>
      <c r="D3993" t="s">
        <v>486</v>
      </c>
      <c r="E3993" s="144" t="s">
        <v>193</v>
      </c>
      <c r="F3993" s="144">
        <v>2040</v>
      </c>
      <c r="G3993" s="147">
        <v>17.680290060635908</v>
      </c>
      <c r="H3993" s="147">
        <v>21.206499999999998</v>
      </c>
      <c r="I3993" s="147">
        <v>25.666666666666664</v>
      </c>
      <c r="J3993" s="147">
        <v>29.069249999999997</v>
      </c>
      <c r="K3993" s="147">
        <v>32.466000000000001</v>
      </c>
    </row>
    <row r="3994" spans="2:11" x14ac:dyDescent="0.2">
      <c r="B3994" s="21" t="str">
        <f t="shared" si="62"/>
        <v>ColborneIce Accretion2045RCP4.5</v>
      </c>
      <c r="C3994" t="s">
        <v>294</v>
      </c>
      <c r="D3994" t="s">
        <v>486</v>
      </c>
      <c r="E3994" s="144" t="s">
        <v>193</v>
      </c>
      <c r="F3994" s="144">
        <v>2045</v>
      </c>
      <c r="G3994" s="147">
        <v>17.677390701819796</v>
      </c>
      <c r="H3994" s="147">
        <v>21.216874999999998</v>
      </c>
      <c r="I3994" s="147">
        <v>25.695833333333333</v>
      </c>
      <c r="J3994" s="147">
        <v>29.111624999999997</v>
      </c>
      <c r="K3994" s="147">
        <v>32.518499999999996</v>
      </c>
    </row>
    <row r="3995" spans="2:11" x14ac:dyDescent="0.2">
      <c r="B3995" s="21" t="str">
        <f t="shared" si="62"/>
        <v>ColborneIce Accretion2050RCP4.5</v>
      </c>
      <c r="C3995" t="s">
        <v>294</v>
      </c>
      <c r="D3995" t="s">
        <v>486</v>
      </c>
      <c r="E3995" s="144" t="s">
        <v>193</v>
      </c>
      <c r="F3995" s="144">
        <v>2050</v>
      </c>
      <c r="G3995" s="147">
        <v>17.524884428092435</v>
      </c>
      <c r="H3995" s="147">
        <v>21.065399999999997</v>
      </c>
      <c r="I3995" s="147">
        <v>25.544999999999998</v>
      </c>
      <c r="J3995" s="147">
        <v>28.961899999999996</v>
      </c>
      <c r="K3995" s="147">
        <v>32.363099999999996</v>
      </c>
    </row>
    <row r="3996" spans="2:11" x14ac:dyDescent="0.2">
      <c r="B3996" s="21" t="str">
        <f t="shared" si="62"/>
        <v>ColborneIce Accretion2055RCP4.5</v>
      </c>
      <c r="C3996" t="s">
        <v>294</v>
      </c>
      <c r="D3996" t="s">
        <v>486</v>
      </c>
      <c r="E3996" s="144" t="s">
        <v>193</v>
      </c>
      <c r="F3996" s="144">
        <v>2055</v>
      </c>
      <c r="G3996" s="147">
        <v>17.375277513181185</v>
      </c>
      <c r="H3996" s="147">
        <v>20.903549999999999</v>
      </c>
      <c r="I3996" s="147">
        <v>25.364999999999998</v>
      </c>
      <c r="J3996" s="147">
        <v>28.769799999999996</v>
      </c>
      <c r="K3996" s="147">
        <v>32.155200000000001</v>
      </c>
    </row>
    <row r="3997" spans="2:11" x14ac:dyDescent="0.2">
      <c r="B3997" s="21" t="str">
        <f t="shared" si="62"/>
        <v>ColborneIce Accretion2060RCP4.5</v>
      </c>
      <c r="C3997" t="s">
        <v>294</v>
      </c>
      <c r="D3997" t="s">
        <v>486</v>
      </c>
      <c r="E3997" s="144" t="s">
        <v>193</v>
      </c>
      <c r="F3997" s="144">
        <v>2060</v>
      </c>
      <c r="G3997" s="147">
        <v>17.225670598269932</v>
      </c>
      <c r="H3997" s="147">
        <v>20.741699999999998</v>
      </c>
      <c r="I3997" s="147">
        <v>25.184999999999999</v>
      </c>
      <c r="J3997" s="147">
        <v>28.577699999999997</v>
      </c>
      <c r="K3997" s="147">
        <v>31.947299999999998</v>
      </c>
    </row>
    <row r="3998" spans="2:11" x14ac:dyDescent="0.2">
      <c r="B3998" s="21" t="str">
        <f t="shared" si="62"/>
        <v>ColborneIce Accretion2065RCP4.5</v>
      </c>
      <c r="C3998" t="s">
        <v>294</v>
      </c>
      <c r="D3998" t="s">
        <v>486</v>
      </c>
      <c r="E3998" s="144" t="s">
        <v>193</v>
      </c>
      <c r="F3998" s="144">
        <v>2065</v>
      </c>
      <c r="G3998" s="147">
        <v>17.076063683358683</v>
      </c>
      <c r="H3998" s="147">
        <v>20.57985</v>
      </c>
      <c r="I3998" s="147">
        <v>25.004999999999999</v>
      </c>
      <c r="J3998" s="147">
        <v>28.385599999999997</v>
      </c>
      <c r="K3998" s="147">
        <v>31.739399999999996</v>
      </c>
    </row>
    <row r="3999" spans="2:11" x14ac:dyDescent="0.2">
      <c r="B3999" s="21" t="str">
        <f t="shared" si="62"/>
        <v>ColborneIce Accretion2070RCP4.5</v>
      </c>
      <c r="C3999" t="s">
        <v>294</v>
      </c>
      <c r="D3999" t="s">
        <v>486</v>
      </c>
      <c r="E3999" s="144" t="s">
        <v>193</v>
      </c>
      <c r="F3999" s="144">
        <v>2070</v>
      </c>
      <c r="G3999" s="147">
        <v>16.92645676844743</v>
      </c>
      <c r="H3999" s="147">
        <v>20.417999999999999</v>
      </c>
      <c r="I3999" s="147">
        <v>24.824999999999999</v>
      </c>
      <c r="J3999" s="147">
        <v>28.193499999999997</v>
      </c>
      <c r="K3999" s="147">
        <v>31.531499999999998</v>
      </c>
    </row>
    <row r="4000" spans="2:11" x14ac:dyDescent="0.2">
      <c r="B4000" s="21" t="str">
        <f t="shared" si="62"/>
        <v>ColborneIce Accretion2075RCP4.5</v>
      </c>
      <c r="C4000" t="s">
        <v>294</v>
      </c>
      <c r="D4000" t="s">
        <v>486</v>
      </c>
      <c r="E4000" s="144" t="s">
        <v>193</v>
      </c>
      <c r="F4000" s="144">
        <v>2075</v>
      </c>
      <c r="G4000" s="147">
        <v>16.885865745021896</v>
      </c>
      <c r="H4000" s="147">
        <v>20.39725</v>
      </c>
      <c r="I4000" s="147">
        <v>24.829166666666666</v>
      </c>
      <c r="J4000" s="147">
        <v>28.21233333333333</v>
      </c>
      <c r="K4000" s="147">
        <v>31.568249999999999</v>
      </c>
    </row>
    <row r="4001" spans="2:11" x14ac:dyDescent="0.2">
      <c r="B4001" s="21" t="str">
        <f t="shared" si="62"/>
        <v>ColborneIce Accretion2080RCP4.5</v>
      </c>
      <c r="C4001" t="s">
        <v>294</v>
      </c>
      <c r="D4001" t="s">
        <v>486</v>
      </c>
      <c r="E4001" s="144" t="s">
        <v>193</v>
      </c>
      <c r="F4001" s="144">
        <v>2080</v>
      </c>
      <c r="G4001" s="147">
        <v>16.845274721596365</v>
      </c>
      <c r="H4001" s="147">
        <v>20.3765</v>
      </c>
      <c r="I4001" s="147">
        <v>24.833333333333332</v>
      </c>
      <c r="J4001" s="147">
        <v>28.231166666666663</v>
      </c>
      <c r="K4001" s="147">
        <v>31.604999999999997</v>
      </c>
    </row>
    <row r="4002" spans="2:11" x14ac:dyDescent="0.2">
      <c r="B4002" s="21" t="str">
        <f t="shared" si="62"/>
        <v>ColborneIce Accretion2085RCP4.5</v>
      </c>
      <c r="C4002" t="s">
        <v>294</v>
      </c>
      <c r="D4002" t="s">
        <v>486</v>
      </c>
      <c r="E4002" s="144" t="s">
        <v>193</v>
      </c>
      <c r="F4002" s="144">
        <v>2085</v>
      </c>
      <c r="G4002" s="147">
        <v>16.80468369817083</v>
      </c>
      <c r="H4002" s="147">
        <v>20.35575</v>
      </c>
      <c r="I4002" s="147">
        <v>24.837499999999999</v>
      </c>
      <c r="J4002" s="147">
        <v>28.249999999999996</v>
      </c>
      <c r="K4002" s="147">
        <v>31.641749999999998</v>
      </c>
    </row>
    <row r="4003" spans="2:11" x14ac:dyDescent="0.2">
      <c r="B4003" s="21" t="str">
        <f t="shared" si="62"/>
        <v>ColborneIce Accretion2090RCP4.5</v>
      </c>
      <c r="C4003" t="s">
        <v>294</v>
      </c>
      <c r="D4003" t="s">
        <v>486</v>
      </c>
      <c r="E4003" s="144" t="s">
        <v>193</v>
      </c>
      <c r="F4003" s="144">
        <v>2090</v>
      </c>
      <c r="G4003" s="147">
        <v>16.764092674745296</v>
      </c>
      <c r="H4003" s="147">
        <v>20.334999999999997</v>
      </c>
      <c r="I4003" s="147">
        <v>24.841666666666669</v>
      </c>
      <c r="J4003" s="147">
        <v>28.26883333333333</v>
      </c>
      <c r="K4003" s="147">
        <v>31.6785</v>
      </c>
    </row>
    <row r="4004" spans="2:11" x14ac:dyDescent="0.2">
      <c r="B4004" s="21" t="str">
        <f t="shared" si="62"/>
        <v>ColborneIce Accretion2095RCP4.5</v>
      </c>
      <c r="C4004" t="s">
        <v>294</v>
      </c>
      <c r="D4004" t="s">
        <v>486</v>
      </c>
      <c r="E4004" s="144" t="s">
        <v>193</v>
      </c>
      <c r="F4004" s="144">
        <v>2095</v>
      </c>
      <c r="G4004" s="147">
        <v>16.723501651319765</v>
      </c>
      <c r="H4004" s="147">
        <v>20.314249999999998</v>
      </c>
      <c r="I4004" s="147">
        <v>24.845833333333335</v>
      </c>
      <c r="J4004" s="147">
        <v>28.287666666666663</v>
      </c>
      <c r="K4004" s="147">
        <v>31.715249999999997</v>
      </c>
    </row>
    <row r="4005" spans="2:11" x14ac:dyDescent="0.2">
      <c r="B4005" s="21" t="str">
        <f t="shared" si="62"/>
        <v>ColborneIce Accretion2100RCP4.5</v>
      </c>
      <c r="C4005" t="s">
        <v>294</v>
      </c>
      <c r="D4005" t="s">
        <v>486</v>
      </c>
      <c r="E4005" s="144" t="s">
        <v>193</v>
      </c>
      <c r="F4005" s="144">
        <v>2100</v>
      </c>
      <c r="G4005" s="147">
        <v>16.682910627894231</v>
      </c>
      <c r="H4005" s="147">
        <v>20.293499999999998</v>
      </c>
      <c r="I4005" s="147">
        <v>24.85</v>
      </c>
      <c r="J4005" s="147">
        <v>28.306499999999996</v>
      </c>
      <c r="K4005" s="147">
        <v>31.751999999999999</v>
      </c>
    </row>
    <row r="4006" spans="2:11" x14ac:dyDescent="0.2">
      <c r="B4006" s="21" t="str">
        <f t="shared" si="62"/>
        <v>ColborneIce Accretion2023RCP6.0</v>
      </c>
      <c r="C4006" t="s">
        <v>294</v>
      </c>
      <c r="D4006" t="s">
        <v>486</v>
      </c>
      <c r="E4006" s="144" t="s">
        <v>192</v>
      </c>
      <c r="F4006" s="144">
        <v>2023</v>
      </c>
      <c r="G4006" s="147">
        <v>17.691887495900346</v>
      </c>
      <c r="H4006" s="147">
        <v>21.164999999999999</v>
      </c>
      <c r="I4006" s="147">
        <v>25.55</v>
      </c>
      <c r="J4006" s="147">
        <v>28.899749999999994</v>
      </c>
      <c r="K4006" s="147">
        <v>32.256</v>
      </c>
    </row>
    <row r="4007" spans="2:11" x14ac:dyDescent="0.2">
      <c r="B4007" s="21" t="str">
        <f t="shared" si="62"/>
        <v>ColborneIce Accretion2025RCP6.0</v>
      </c>
      <c r="C4007" t="s">
        <v>294</v>
      </c>
      <c r="D4007" t="s">
        <v>486</v>
      </c>
      <c r="E4007" s="144" t="s">
        <v>192</v>
      </c>
      <c r="F4007" s="144">
        <v>2025</v>
      </c>
      <c r="G4007" s="147">
        <v>17.688988137084237</v>
      </c>
      <c r="H4007" s="147">
        <v>21.175374999999999</v>
      </c>
      <c r="I4007" s="147">
        <v>25.579166666666666</v>
      </c>
      <c r="J4007" s="147">
        <v>28.942124999999994</v>
      </c>
      <c r="K4007" s="147">
        <v>32.308500000000002</v>
      </c>
    </row>
    <row r="4008" spans="2:11" x14ac:dyDescent="0.2">
      <c r="B4008" s="21" t="str">
        <f t="shared" si="62"/>
        <v>ColborneIce Accretion2030RCP6.0</v>
      </c>
      <c r="C4008" t="s">
        <v>294</v>
      </c>
      <c r="D4008" t="s">
        <v>486</v>
      </c>
      <c r="E4008" s="144" t="s">
        <v>192</v>
      </c>
      <c r="F4008" s="144">
        <v>2030</v>
      </c>
      <c r="G4008" s="147">
        <v>17.686088778268125</v>
      </c>
      <c r="H4008" s="147">
        <v>21.185749999999999</v>
      </c>
      <c r="I4008" s="147">
        <v>25.608333333333334</v>
      </c>
      <c r="J4008" s="147">
        <v>28.984499999999993</v>
      </c>
      <c r="K4008" s="147">
        <v>32.360999999999997</v>
      </c>
    </row>
    <row r="4009" spans="2:11" x14ac:dyDescent="0.2">
      <c r="B4009" s="21" t="str">
        <f t="shared" si="62"/>
        <v>ColborneIce Accretion2035RCP6.0</v>
      </c>
      <c r="C4009" t="s">
        <v>294</v>
      </c>
      <c r="D4009" t="s">
        <v>486</v>
      </c>
      <c r="E4009" s="144" t="s">
        <v>192</v>
      </c>
      <c r="F4009" s="144">
        <v>2035</v>
      </c>
      <c r="G4009" s="147">
        <v>17.683189419452017</v>
      </c>
      <c r="H4009" s="147">
        <v>21.196124999999999</v>
      </c>
      <c r="I4009" s="147">
        <v>25.637499999999999</v>
      </c>
      <c r="J4009" s="147">
        <v>29.026874999999997</v>
      </c>
      <c r="K4009" s="147">
        <v>32.413499999999999</v>
      </c>
    </row>
    <row r="4010" spans="2:11" x14ac:dyDescent="0.2">
      <c r="B4010" s="21" t="str">
        <f t="shared" si="62"/>
        <v>ColborneIce Accretion2040RCP6.0</v>
      </c>
      <c r="C4010" t="s">
        <v>294</v>
      </c>
      <c r="D4010" t="s">
        <v>486</v>
      </c>
      <c r="E4010" s="144" t="s">
        <v>192</v>
      </c>
      <c r="F4010" s="144">
        <v>2040</v>
      </c>
      <c r="G4010" s="147">
        <v>17.680290060635908</v>
      </c>
      <c r="H4010" s="147">
        <v>21.206499999999998</v>
      </c>
      <c r="I4010" s="147">
        <v>25.666666666666664</v>
      </c>
      <c r="J4010" s="147">
        <v>29.069249999999997</v>
      </c>
      <c r="K4010" s="147">
        <v>32.466000000000001</v>
      </c>
    </row>
    <row r="4011" spans="2:11" x14ac:dyDescent="0.2">
      <c r="B4011" s="21" t="str">
        <f t="shared" si="62"/>
        <v>ColborneIce Accretion2045RCP6.0</v>
      </c>
      <c r="C4011" t="s">
        <v>294</v>
      </c>
      <c r="D4011" t="s">
        <v>486</v>
      </c>
      <c r="E4011" s="144" t="s">
        <v>192</v>
      </c>
      <c r="F4011" s="144">
        <v>2045</v>
      </c>
      <c r="G4011" s="147">
        <v>17.677390701819796</v>
      </c>
      <c r="H4011" s="147">
        <v>21.216874999999998</v>
      </c>
      <c r="I4011" s="147">
        <v>25.695833333333333</v>
      </c>
      <c r="J4011" s="147">
        <v>29.111624999999997</v>
      </c>
      <c r="K4011" s="147">
        <v>32.518499999999996</v>
      </c>
    </row>
    <row r="4012" spans="2:11" x14ac:dyDescent="0.2">
      <c r="B4012" s="21" t="str">
        <f t="shared" si="62"/>
        <v>ColborneIce Accretion2050RCP6.0</v>
      </c>
      <c r="C4012" t="s">
        <v>294</v>
      </c>
      <c r="D4012" t="s">
        <v>486</v>
      </c>
      <c r="E4012" s="144" t="s">
        <v>192</v>
      </c>
      <c r="F4012" s="144">
        <v>2050</v>
      </c>
      <c r="G4012" s="147">
        <v>17.524884428092435</v>
      </c>
      <c r="H4012" s="147">
        <v>21.065399999999997</v>
      </c>
      <c r="I4012" s="147">
        <v>25.544999999999998</v>
      </c>
      <c r="J4012" s="147">
        <v>28.961899999999996</v>
      </c>
      <c r="K4012" s="147">
        <v>32.363099999999996</v>
      </c>
    </row>
    <row r="4013" spans="2:11" x14ac:dyDescent="0.2">
      <c r="B4013" s="21" t="str">
        <f t="shared" si="62"/>
        <v>ColborneIce Accretion2055RCP6.0</v>
      </c>
      <c r="C4013" t="s">
        <v>294</v>
      </c>
      <c r="D4013" t="s">
        <v>486</v>
      </c>
      <c r="E4013" s="144" t="s">
        <v>192</v>
      </c>
      <c r="F4013" s="144">
        <v>2055</v>
      </c>
      <c r="G4013" s="147">
        <v>17.375277513181185</v>
      </c>
      <c r="H4013" s="147">
        <v>20.903549999999999</v>
      </c>
      <c r="I4013" s="147">
        <v>25.364999999999998</v>
      </c>
      <c r="J4013" s="147">
        <v>28.769799999999996</v>
      </c>
      <c r="K4013" s="147">
        <v>32.155200000000001</v>
      </c>
    </row>
    <row r="4014" spans="2:11" x14ac:dyDescent="0.2">
      <c r="B4014" s="21" t="str">
        <f t="shared" si="62"/>
        <v>ColborneIce Accretion2060RCP6.0</v>
      </c>
      <c r="C4014" t="s">
        <v>294</v>
      </c>
      <c r="D4014" t="s">
        <v>486</v>
      </c>
      <c r="E4014" s="144" t="s">
        <v>192</v>
      </c>
      <c r="F4014" s="144">
        <v>2060</v>
      </c>
      <c r="G4014" s="147">
        <v>17.225670598269932</v>
      </c>
      <c r="H4014" s="147">
        <v>20.741699999999998</v>
      </c>
      <c r="I4014" s="147">
        <v>25.184999999999999</v>
      </c>
      <c r="J4014" s="147">
        <v>28.577699999999997</v>
      </c>
      <c r="K4014" s="147">
        <v>31.947299999999998</v>
      </c>
    </row>
    <row r="4015" spans="2:11" x14ac:dyDescent="0.2">
      <c r="B4015" s="21" t="str">
        <f t="shared" si="62"/>
        <v>ColborneIce Accretion2065RCP6.0</v>
      </c>
      <c r="C4015" t="s">
        <v>294</v>
      </c>
      <c r="D4015" t="s">
        <v>486</v>
      </c>
      <c r="E4015" s="144" t="s">
        <v>192</v>
      </c>
      <c r="F4015" s="144">
        <v>2065</v>
      </c>
      <c r="G4015" s="147">
        <v>17.076063683358683</v>
      </c>
      <c r="H4015" s="147">
        <v>20.57985</v>
      </c>
      <c r="I4015" s="147">
        <v>25.004999999999999</v>
      </c>
      <c r="J4015" s="147">
        <v>28.385599999999997</v>
      </c>
      <c r="K4015" s="147">
        <v>31.739399999999996</v>
      </c>
    </row>
    <row r="4016" spans="2:11" x14ac:dyDescent="0.2">
      <c r="B4016" s="21" t="str">
        <f t="shared" si="62"/>
        <v>ColborneIce Accretion2070RCP6.0</v>
      </c>
      <c r="C4016" t="s">
        <v>294</v>
      </c>
      <c r="D4016" t="s">
        <v>486</v>
      </c>
      <c r="E4016" s="144" t="s">
        <v>192</v>
      </c>
      <c r="F4016" s="144">
        <v>2070</v>
      </c>
      <c r="G4016" s="147">
        <v>16.92645676844743</v>
      </c>
      <c r="H4016" s="147">
        <v>20.417999999999999</v>
      </c>
      <c r="I4016" s="147">
        <v>24.824999999999999</v>
      </c>
      <c r="J4016" s="147">
        <v>28.193499999999997</v>
      </c>
      <c r="K4016" s="147">
        <v>31.531499999999998</v>
      </c>
    </row>
    <row r="4017" spans="2:11" x14ac:dyDescent="0.2">
      <c r="B4017" s="21" t="str">
        <f t="shared" si="62"/>
        <v>ColborneIce Accretion2075RCP6.0</v>
      </c>
      <c r="C4017" t="s">
        <v>294</v>
      </c>
      <c r="D4017" t="s">
        <v>486</v>
      </c>
      <c r="E4017" s="144" t="s">
        <v>192</v>
      </c>
      <c r="F4017" s="144">
        <v>2075</v>
      </c>
      <c r="G4017" s="147">
        <v>16.865570233309128</v>
      </c>
      <c r="H4017" s="147">
        <v>20.386875</v>
      </c>
      <c r="I4017" s="147">
        <v>24.831250000000001</v>
      </c>
      <c r="J4017" s="147">
        <v>28.221749999999997</v>
      </c>
      <c r="K4017" s="147">
        <v>31.586624999999998</v>
      </c>
    </row>
    <row r="4018" spans="2:11" x14ac:dyDescent="0.2">
      <c r="B4018" s="21" t="str">
        <f t="shared" si="62"/>
        <v>ColborneIce Accretion2080RCP6.0</v>
      </c>
      <c r="C4018" t="s">
        <v>294</v>
      </c>
      <c r="D4018" t="s">
        <v>486</v>
      </c>
      <c r="E4018" s="144" t="s">
        <v>192</v>
      </c>
      <c r="F4018" s="144">
        <v>2080</v>
      </c>
      <c r="G4018" s="147">
        <v>16.80468369817083</v>
      </c>
      <c r="H4018" s="147">
        <v>20.35575</v>
      </c>
      <c r="I4018" s="147">
        <v>24.837499999999999</v>
      </c>
      <c r="J4018" s="147">
        <v>28.249999999999996</v>
      </c>
      <c r="K4018" s="147">
        <v>31.641749999999998</v>
      </c>
    </row>
    <row r="4019" spans="2:11" x14ac:dyDescent="0.2">
      <c r="B4019" s="21" t="str">
        <f t="shared" si="62"/>
        <v>ColborneIce Accretion2085RCP6.0</v>
      </c>
      <c r="C4019" t="s">
        <v>294</v>
      </c>
      <c r="D4019" t="s">
        <v>486</v>
      </c>
      <c r="E4019" s="144" t="s">
        <v>192</v>
      </c>
      <c r="F4019" s="144">
        <v>2085</v>
      </c>
      <c r="G4019" s="147">
        <v>16.743797163032532</v>
      </c>
      <c r="H4019" s="147">
        <v>20.324624999999997</v>
      </c>
      <c r="I4019" s="147">
        <v>24.84375</v>
      </c>
      <c r="J4019" s="147">
        <v>28.278249999999996</v>
      </c>
      <c r="K4019" s="147">
        <v>31.696874999999999</v>
      </c>
    </row>
    <row r="4020" spans="2:11" x14ac:dyDescent="0.2">
      <c r="B4020" s="21" t="str">
        <f t="shared" si="62"/>
        <v>ColborneIce Accretion2090RCP6.0</v>
      </c>
      <c r="C4020" t="s">
        <v>294</v>
      </c>
      <c r="D4020" t="s">
        <v>486</v>
      </c>
      <c r="E4020" s="144" t="s">
        <v>192</v>
      </c>
      <c r="F4020" s="144">
        <v>2090</v>
      </c>
      <c r="G4020" s="147">
        <v>16.340786287593307</v>
      </c>
      <c r="H4020" s="147">
        <v>19.919999999999998</v>
      </c>
      <c r="I4020" s="147">
        <v>24.433333333333334</v>
      </c>
      <c r="J4020" s="147">
        <v>27.854499999999994</v>
      </c>
      <c r="K4020" s="147">
        <v>31.258499999999998</v>
      </c>
    </row>
    <row r="4021" spans="2:11" x14ac:dyDescent="0.2">
      <c r="B4021" s="21" t="str">
        <f t="shared" si="62"/>
        <v>ColborneIce Accretion2095RCP6.0</v>
      </c>
      <c r="C4021" t="s">
        <v>294</v>
      </c>
      <c r="D4021" t="s">
        <v>486</v>
      </c>
      <c r="E4021" s="144" t="s">
        <v>192</v>
      </c>
      <c r="F4021" s="144">
        <v>2095</v>
      </c>
      <c r="G4021" s="147">
        <v>15.998661947292382</v>
      </c>
      <c r="H4021" s="147">
        <v>19.546500000000002</v>
      </c>
      <c r="I4021" s="147">
        <v>24.016666666666666</v>
      </c>
      <c r="J4021" s="147">
        <v>27.402499999999996</v>
      </c>
      <c r="K4021" s="147">
        <v>30.765000000000001</v>
      </c>
    </row>
    <row r="4022" spans="2:11" x14ac:dyDescent="0.2">
      <c r="B4022" s="21" t="str">
        <f t="shared" si="62"/>
        <v>ColborneIce Accretion2100RCP6.0</v>
      </c>
      <c r="C4022" t="s">
        <v>294</v>
      </c>
      <c r="D4022" t="s">
        <v>486</v>
      </c>
      <c r="E4022" s="144" t="s">
        <v>192</v>
      </c>
      <c r="F4022" s="144">
        <v>2100</v>
      </c>
      <c r="G4022" s="147">
        <v>15.656537606991456</v>
      </c>
      <c r="H4022" s="147">
        <v>19.173000000000002</v>
      </c>
      <c r="I4022" s="147">
        <v>23.599999999999998</v>
      </c>
      <c r="J4022" s="147">
        <v>26.950499999999995</v>
      </c>
      <c r="K4022" s="147">
        <v>30.2715</v>
      </c>
    </row>
    <row r="4023" spans="2:11" x14ac:dyDescent="0.2">
      <c r="B4023" s="21" t="str">
        <f t="shared" si="62"/>
        <v>ColborneIce Accretion2023RCP8.5</v>
      </c>
      <c r="C4023" t="s">
        <v>294</v>
      </c>
      <c r="D4023" t="s">
        <v>486</v>
      </c>
      <c r="E4023" s="144" t="s">
        <v>191</v>
      </c>
      <c r="F4023" s="144">
        <v>2023</v>
      </c>
      <c r="G4023" s="147">
        <v>17.691887495900346</v>
      </c>
      <c r="H4023" s="147">
        <v>21.164999999999999</v>
      </c>
      <c r="I4023" s="147">
        <v>25.55</v>
      </c>
      <c r="J4023" s="147">
        <v>28.899749999999994</v>
      </c>
      <c r="K4023" s="147">
        <v>32.256</v>
      </c>
    </row>
    <row r="4024" spans="2:11" x14ac:dyDescent="0.2">
      <c r="B4024" s="21" t="str">
        <f t="shared" si="62"/>
        <v>ColborneIce Accretion2025RCP8.5</v>
      </c>
      <c r="C4024" t="s">
        <v>294</v>
      </c>
      <c r="D4024" t="s">
        <v>486</v>
      </c>
      <c r="E4024" s="144" t="s">
        <v>191</v>
      </c>
      <c r="F4024" s="144">
        <v>2025</v>
      </c>
      <c r="G4024" s="147">
        <v>17.686088778268125</v>
      </c>
      <c r="H4024" s="147">
        <v>21.185749999999999</v>
      </c>
      <c r="I4024" s="147">
        <v>25.608333333333334</v>
      </c>
      <c r="J4024" s="147">
        <v>28.984499999999993</v>
      </c>
      <c r="K4024" s="147">
        <v>32.360999999999997</v>
      </c>
    </row>
    <row r="4025" spans="2:11" x14ac:dyDescent="0.2">
      <c r="B4025" s="21" t="str">
        <f t="shared" si="62"/>
        <v>ColborneIce Accretion2030RCP8.5</v>
      </c>
      <c r="C4025" t="s">
        <v>294</v>
      </c>
      <c r="D4025" t="s">
        <v>486</v>
      </c>
      <c r="E4025" s="144" t="s">
        <v>191</v>
      </c>
      <c r="F4025" s="144">
        <v>2030</v>
      </c>
      <c r="G4025" s="147">
        <v>17.680290060635908</v>
      </c>
      <c r="H4025" s="147">
        <v>21.206499999999998</v>
      </c>
      <c r="I4025" s="147">
        <v>25.666666666666664</v>
      </c>
      <c r="J4025" s="147">
        <v>29.069249999999997</v>
      </c>
      <c r="K4025" s="147">
        <v>32.466000000000001</v>
      </c>
    </row>
    <row r="4026" spans="2:11" x14ac:dyDescent="0.2">
      <c r="B4026" s="21" t="str">
        <f t="shared" si="62"/>
        <v>ColborneIce Accretion2035RCP8.5</v>
      </c>
      <c r="C4026" t="s">
        <v>294</v>
      </c>
      <c r="D4026" t="s">
        <v>486</v>
      </c>
      <c r="E4026" s="144" t="s">
        <v>191</v>
      </c>
      <c r="F4026" s="144">
        <v>2035</v>
      </c>
      <c r="G4026" s="147">
        <v>17.674491343003687</v>
      </c>
      <c r="H4026" s="147">
        <v>21.227249999999998</v>
      </c>
      <c r="I4026" s="147">
        <v>25.724999999999998</v>
      </c>
      <c r="J4026" s="147">
        <v>29.153999999999996</v>
      </c>
      <c r="K4026" s="147">
        <v>32.570999999999998</v>
      </c>
    </row>
    <row r="4027" spans="2:11" x14ac:dyDescent="0.2">
      <c r="B4027" s="21" t="str">
        <f t="shared" si="62"/>
        <v>ColborneIce Accretion2040RCP8.5</v>
      </c>
      <c r="C4027" t="s">
        <v>294</v>
      </c>
      <c r="D4027" t="s">
        <v>486</v>
      </c>
      <c r="E4027" s="144" t="s">
        <v>191</v>
      </c>
      <c r="F4027" s="144">
        <v>2040</v>
      </c>
      <c r="G4027" s="147">
        <v>17.425146484818267</v>
      </c>
      <c r="H4027" s="147">
        <v>20.9575</v>
      </c>
      <c r="I4027" s="147">
        <v>25.424999999999997</v>
      </c>
      <c r="J4027" s="147">
        <v>28.833833333333331</v>
      </c>
      <c r="K4027" s="147">
        <v>32.224499999999999</v>
      </c>
    </row>
    <row r="4028" spans="2:11" x14ac:dyDescent="0.2">
      <c r="B4028" s="21" t="str">
        <f t="shared" si="62"/>
        <v>ColborneIce Accretion2045RCP8.5</v>
      </c>
      <c r="C4028" t="s">
        <v>294</v>
      </c>
      <c r="D4028" t="s">
        <v>486</v>
      </c>
      <c r="E4028" s="144" t="s">
        <v>191</v>
      </c>
      <c r="F4028" s="144">
        <v>2045</v>
      </c>
      <c r="G4028" s="147">
        <v>17.17580162663285</v>
      </c>
      <c r="H4028" s="147">
        <v>20.687749999999998</v>
      </c>
      <c r="I4028" s="147">
        <v>25.125</v>
      </c>
      <c r="J4028" s="147">
        <v>28.513666666666662</v>
      </c>
      <c r="K4028" s="147">
        <v>31.877999999999997</v>
      </c>
    </row>
    <row r="4029" spans="2:11" x14ac:dyDescent="0.2">
      <c r="B4029" s="21" t="str">
        <f t="shared" si="62"/>
        <v>ColborneIce Accretion2050RCP8.5</v>
      </c>
      <c r="C4029" t="s">
        <v>294</v>
      </c>
      <c r="D4029" t="s">
        <v>486</v>
      </c>
      <c r="E4029" s="144" t="s">
        <v>191</v>
      </c>
      <c r="F4029" s="144">
        <v>2050</v>
      </c>
      <c r="G4029" s="147">
        <v>16.845274721596365</v>
      </c>
      <c r="H4029" s="147">
        <v>20.3765</v>
      </c>
      <c r="I4029" s="147">
        <v>24.833333333333332</v>
      </c>
      <c r="J4029" s="147">
        <v>28.231166666666663</v>
      </c>
      <c r="K4029" s="147">
        <v>31.604999999999997</v>
      </c>
    </row>
    <row r="4030" spans="2:11" x14ac:dyDescent="0.2">
      <c r="B4030" s="21" t="str">
        <f t="shared" si="62"/>
        <v>ColborneIce Accretion2055RCP8.5</v>
      </c>
      <c r="C4030" t="s">
        <v>294</v>
      </c>
      <c r="D4030" t="s">
        <v>486</v>
      </c>
      <c r="E4030" s="144" t="s">
        <v>191</v>
      </c>
      <c r="F4030" s="144">
        <v>2055</v>
      </c>
      <c r="G4030" s="147">
        <v>16.764092674745296</v>
      </c>
      <c r="H4030" s="147">
        <v>20.334999999999997</v>
      </c>
      <c r="I4030" s="147">
        <v>24.841666666666669</v>
      </c>
      <c r="J4030" s="147">
        <v>28.26883333333333</v>
      </c>
      <c r="K4030" s="147">
        <v>31.6785</v>
      </c>
    </row>
    <row r="4031" spans="2:11" x14ac:dyDescent="0.2">
      <c r="B4031" s="21" t="str">
        <f t="shared" si="62"/>
        <v>ColborneIce Accretion2060RCP8.5</v>
      </c>
      <c r="C4031" t="s">
        <v>294</v>
      </c>
      <c r="D4031" t="s">
        <v>486</v>
      </c>
      <c r="E4031" s="144" t="s">
        <v>191</v>
      </c>
      <c r="F4031" s="144">
        <v>2060</v>
      </c>
      <c r="G4031" s="147">
        <v>16.340786287593307</v>
      </c>
      <c r="H4031" s="147">
        <v>19.919999999999998</v>
      </c>
      <c r="I4031" s="147">
        <v>24.433333333333334</v>
      </c>
      <c r="J4031" s="147">
        <v>27.854499999999994</v>
      </c>
      <c r="K4031" s="147">
        <v>31.258499999999998</v>
      </c>
    </row>
    <row r="4032" spans="2:11" x14ac:dyDescent="0.2">
      <c r="B4032" s="21" t="str">
        <f t="shared" si="62"/>
        <v>ColborneIce Accretion2065RCP8.5</v>
      </c>
      <c r="C4032" t="s">
        <v>294</v>
      </c>
      <c r="D4032" t="s">
        <v>486</v>
      </c>
      <c r="E4032" s="144" t="s">
        <v>191</v>
      </c>
      <c r="F4032" s="144">
        <v>2065</v>
      </c>
      <c r="G4032" s="147">
        <v>15.998661947292382</v>
      </c>
      <c r="H4032" s="147">
        <v>19.546500000000002</v>
      </c>
      <c r="I4032" s="147">
        <v>24.016666666666666</v>
      </c>
      <c r="J4032" s="147">
        <v>27.402499999999996</v>
      </c>
      <c r="K4032" s="147">
        <v>30.765000000000001</v>
      </c>
    </row>
    <row r="4033" spans="2:11" x14ac:dyDescent="0.2">
      <c r="B4033" s="21" t="str">
        <f t="shared" si="62"/>
        <v>ColborneIce Accretion2070RCP8.5</v>
      </c>
      <c r="C4033" t="s">
        <v>294</v>
      </c>
      <c r="D4033" t="s">
        <v>486</v>
      </c>
      <c r="E4033" s="144" t="s">
        <v>191</v>
      </c>
      <c r="F4033" s="144">
        <v>2070</v>
      </c>
      <c r="G4033" s="147">
        <v>15.221633784575026</v>
      </c>
      <c r="H4033" s="147">
        <v>18.688833333333335</v>
      </c>
      <c r="I4033" s="147">
        <v>23.049999999999997</v>
      </c>
      <c r="J4033" s="147">
        <v>26.34783333333333</v>
      </c>
      <c r="K4033" s="147">
        <v>29.631</v>
      </c>
    </row>
    <row r="4034" spans="2:11" x14ac:dyDescent="0.2">
      <c r="B4034" s="21" t="str">
        <f t="shared" si="62"/>
        <v>ColborneIce Accretion2075RCP8.5</v>
      </c>
      <c r="C4034" t="s">
        <v>294</v>
      </c>
      <c r="D4034" t="s">
        <v>486</v>
      </c>
      <c r="E4034" s="144" t="s">
        <v>191</v>
      </c>
      <c r="F4034" s="144">
        <v>2075</v>
      </c>
      <c r="G4034" s="147">
        <v>14.786729962158597</v>
      </c>
      <c r="H4034" s="147">
        <v>18.204666666666668</v>
      </c>
      <c r="I4034" s="147">
        <v>22.5</v>
      </c>
      <c r="J4034" s="147">
        <v>25.745166666666663</v>
      </c>
      <c r="K4034" s="147">
        <v>28.990500000000001</v>
      </c>
    </row>
    <row r="4035" spans="2:11" x14ac:dyDescent="0.2">
      <c r="B4035" s="21" t="str">
        <f t="shared" si="62"/>
        <v>ColborneIce Accretion2080RCP8.5</v>
      </c>
      <c r="C4035" t="s">
        <v>294</v>
      </c>
      <c r="D4035" t="s">
        <v>486</v>
      </c>
      <c r="E4035" s="144" t="s">
        <v>191</v>
      </c>
      <c r="F4035" s="144">
        <v>2080</v>
      </c>
      <c r="G4035" s="147">
        <v>14.351826139742167</v>
      </c>
      <c r="H4035" s="147">
        <v>17.720500000000001</v>
      </c>
      <c r="I4035" s="147">
        <v>21.95</v>
      </c>
      <c r="J4035" s="147">
        <v>25.142499999999998</v>
      </c>
      <c r="K4035" s="147">
        <v>28.35</v>
      </c>
    </row>
    <row r="4036" spans="2:11" x14ac:dyDescent="0.2">
      <c r="B4036" s="21" t="str">
        <f t="shared" si="62"/>
        <v>ColborneIce Accretion2085RCP8.5</v>
      </c>
      <c r="C4036" t="s">
        <v>294</v>
      </c>
      <c r="D4036" t="s">
        <v>486</v>
      </c>
      <c r="E4036" s="144" t="s">
        <v>191</v>
      </c>
      <c r="F4036" s="144">
        <v>2085</v>
      </c>
      <c r="G4036" s="147">
        <v>13.690772329669194</v>
      </c>
      <c r="H4036" s="147">
        <v>16.942374999999998</v>
      </c>
      <c r="I4036" s="147">
        <v>21.024999999999999</v>
      </c>
      <c r="J4036" s="147">
        <v>24.097249999999999</v>
      </c>
      <c r="K4036" s="147">
        <v>27.1845</v>
      </c>
    </row>
    <row r="4037" spans="2:11" x14ac:dyDescent="0.2">
      <c r="B4037" s="21" t="str">
        <f t="shared" si="62"/>
        <v>ColborneIce Accretion2090RCP8.5</v>
      </c>
      <c r="C4037" t="s">
        <v>294</v>
      </c>
      <c r="D4037" t="s">
        <v>486</v>
      </c>
      <c r="E4037" s="144" t="s">
        <v>191</v>
      </c>
      <c r="F4037" s="144">
        <v>2090</v>
      </c>
      <c r="G4037" s="147">
        <v>13.029718519596223</v>
      </c>
      <c r="H4037" s="147">
        <v>16.164249999999999</v>
      </c>
      <c r="I4037" s="147">
        <v>20.100000000000001</v>
      </c>
      <c r="J4037" s="147">
        <v>23.052</v>
      </c>
      <c r="K4037" s="147">
        <v>26.019000000000002</v>
      </c>
    </row>
    <row r="4038" spans="2:11" x14ac:dyDescent="0.2">
      <c r="B4038" s="21" t="str">
        <f t="shared" si="62"/>
        <v>ColborneIce Accretion2095RCP8.5</v>
      </c>
      <c r="C4038" t="s">
        <v>294</v>
      </c>
      <c r="D4038" t="s">
        <v>486</v>
      </c>
      <c r="E4038" s="144" t="s">
        <v>191</v>
      </c>
      <c r="F4038" s="144">
        <v>2095</v>
      </c>
      <c r="G4038" s="147">
        <v>13.029718519596223</v>
      </c>
      <c r="H4038" s="147">
        <v>16.164249999999999</v>
      </c>
      <c r="I4038" s="147">
        <v>20.100000000000001</v>
      </c>
      <c r="J4038" s="147">
        <v>23.052</v>
      </c>
      <c r="K4038" s="147">
        <v>26.019000000000002</v>
      </c>
    </row>
    <row r="4039" spans="2:11" x14ac:dyDescent="0.2">
      <c r="B4039" s="21" t="str">
        <f t="shared" si="62"/>
        <v>ColborneIce Accretion2100RCP8.5</v>
      </c>
      <c r="C4039" t="s">
        <v>294</v>
      </c>
      <c r="D4039" t="s">
        <v>486</v>
      </c>
      <c r="E4039" s="144" t="s">
        <v>191</v>
      </c>
      <c r="F4039" s="144">
        <v>2100</v>
      </c>
      <c r="G4039" s="147">
        <v>13.029718519596223</v>
      </c>
      <c r="H4039" s="147">
        <v>16.164249999999999</v>
      </c>
      <c r="I4039" s="147">
        <v>20.100000000000001</v>
      </c>
      <c r="J4039" s="147">
        <v>23.052</v>
      </c>
      <c r="K4039" s="147">
        <v>26.019000000000002</v>
      </c>
    </row>
    <row r="4040" spans="2:11" x14ac:dyDescent="0.2">
      <c r="B4040" s="21" t="str">
        <f t="shared" si="62"/>
        <v>ColborneWind2023RCP4.5</v>
      </c>
      <c r="C4040" t="s">
        <v>294</v>
      </c>
      <c r="D4040" t="s">
        <v>1</v>
      </c>
      <c r="E4040" s="144" t="s">
        <v>193</v>
      </c>
      <c r="F4040" s="144">
        <v>2023</v>
      </c>
      <c r="G4040" s="147">
        <v>85.997668819018074</v>
      </c>
      <c r="H4040" s="147">
        <v>92.640834000000012</v>
      </c>
      <c r="I4040" s="147">
        <v>99.623699999999999</v>
      </c>
      <c r="J4040" s="147">
        <v>106.607952</v>
      </c>
      <c r="K4040" s="147">
        <v>113.59358999999998</v>
      </c>
    </row>
    <row r="4041" spans="2:11" x14ac:dyDescent="0.2">
      <c r="B4041" s="21" t="str">
        <f t="shared" si="62"/>
        <v>ColborneWind2025RCP4.5</v>
      </c>
      <c r="C4041" t="s">
        <v>294</v>
      </c>
      <c r="D4041" t="s">
        <v>1</v>
      </c>
      <c r="E4041" s="144" t="s">
        <v>193</v>
      </c>
      <c r="F4041" s="144">
        <v>2025</v>
      </c>
      <c r="G4041" s="147">
        <v>85.964899660919372</v>
      </c>
      <c r="H4041" s="147">
        <v>92.605540500000018</v>
      </c>
      <c r="I4041" s="147">
        <v>99.58905</v>
      </c>
      <c r="J4041" s="147">
        <v>106.5708765</v>
      </c>
      <c r="K4041" s="147">
        <v>113.55596999999997</v>
      </c>
    </row>
    <row r="4042" spans="2:11" x14ac:dyDescent="0.2">
      <c r="B4042" s="21" t="str">
        <f t="shared" si="62"/>
        <v>ColborneWind2030RCP4.5</v>
      </c>
      <c r="C4042" t="s">
        <v>294</v>
      </c>
      <c r="D4042" t="s">
        <v>1</v>
      </c>
      <c r="E4042" s="144" t="s">
        <v>193</v>
      </c>
      <c r="F4042" s="144">
        <v>2030</v>
      </c>
      <c r="G4042" s="147">
        <v>85.932130502820684</v>
      </c>
      <c r="H4042" s="147">
        <v>92.570247000000009</v>
      </c>
      <c r="I4042" s="147">
        <v>99.554400000000001</v>
      </c>
      <c r="J4042" s="147">
        <v>106.533801</v>
      </c>
      <c r="K4042" s="147">
        <v>113.51834999999998</v>
      </c>
    </row>
    <row r="4043" spans="2:11" x14ac:dyDescent="0.2">
      <c r="B4043" s="21" t="str">
        <f t="shared" si="62"/>
        <v>ColborneWind2035RCP4.5</v>
      </c>
      <c r="C4043" t="s">
        <v>294</v>
      </c>
      <c r="D4043" t="s">
        <v>1</v>
      </c>
      <c r="E4043" s="144" t="s">
        <v>193</v>
      </c>
      <c r="F4043" s="144">
        <v>2035</v>
      </c>
      <c r="G4043" s="147">
        <v>85.899361344721981</v>
      </c>
      <c r="H4043" s="147">
        <v>92.5349535</v>
      </c>
      <c r="I4043" s="147">
        <v>99.519750000000002</v>
      </c>
      <c r="J4043" s="147">
        <v>106.4967255</v>
      </c>
      <c r="K4043" s="147">
        <v>113.48072999999998</v>
      </c>
    </row>
    <row r="4044" spans="2:11" x14ac:dyDescent="0.2">
      <c r="B4044" s="21" t="str">
        <f t="shared" ref="B4044:B4107" si="63">C4044&amp;D4044&amp;F4044&amp;E4044</f>
        <v>ColborneWind2040RCP4.5</v>
      </c>
      <c r="C4044" t="s">
        <v>294</v>
      </c>
      <c r="D4044" t="s">
        <v>1</v>
      </c>
      <c r="E4044" s="144" t="s">
        <v>193</v>
      </c>
      <c r="F4044" s="144">
        <v>2040</v>
      </c>
      <c r="G4044" s="147">
        <v>85.866592186623279</v>
      </c>
      <c r="H4044" s="147">
        <v>92.499660000000006</v>
      </c>
      <c r="I4044" s="147">
        <v>99.485100000000003</v>
      </c>
      <c r="J4044" s="147">
        <v>106.45965000000001</v>
      </c>
      <c r="K4044" s="147">
        <v>113.44310999999998</v>
      </c>
    </row>
    <row r="4045" spans="2:11" x14ac:dyDescent="0.2">
      <c r="B4045" s="21" t="str">
        <f t="shared" si="63"/>
        <v>ColborneWind2045RCP4.5</v>
      </c>
      <c r="C4045" t="s">
        <v>294</v>
      </c>
      <c r="D4045" t="s">
        <v>1</v>
      </c>
      <c r="E4045" s="144" t="s">
        <v>193</v>
      </c>
      <c r="F4045" s="144">
        <v>2045</v>
      </c>
      <c r="G4045" s="147">
        <v>85.833823028524591</v>
      </c>
      <c r="H4045" s="147">
        <v>92.464366500000011</v>
      </c>
      <c r="I4045" s="147">
        <v>99.450450000000004</v>
      </c>
      <c r="J4045" s="147">
        <v>106.42257450000001</v>
      </c>
      <c r="K4045" s="147">
        <v>113.40548999999999</v>
      </c>
    </row>
    <row r="4046" spans="2:11" x14ac:dyDescent="0.2">
      <c r="B4046" s="21" t="str">
        <f t="shared" si="63"/>
        <v>ColborneWind2050RCP4.5</v>
      </c>
      <c r="C4046" t="s">
        <v>294</v>
      </c>
      <c r="D4046" t="s">
        <v>1</v>
      </c>
      <c r="E4046" s="144" t="s">
        <v>193</v>
      </c>
      <c r="F4046" s="144">
        <v>2050</v>
      </c>
      <c r="G4046" s="147">
        <v>85.922442229991503</v>
      </c>
      <c r="H4046" s="147">
        <v>92.591116200000002</v>
      </c>
      <c r="I4046" s="147">
        <v>99.627660000000006</v>
      </c>
      <c r="J4046" s="147">
        <v>106.63973100000001</v>
      </c>
      <c r="K4046" s="147">
        <v>113.66582039999999</v>
      </c>
    </row>
    <row r="4047" spans="2:11" x14ac:dyDescent="0.2">
      <c r="B4047" s="21" t="str">
        <f t="shared" si="63"/>
        <v>ColborneWind2055RCP4.5</v>
      </c>
      <c r="C4047" t="s">
        <v>294</v>
      </c>
      <c r="D4047" t="s">
        <v>1</v>
      </c>
      <c r="E4047" s="144" t="s">
        <v>193</v>
      </c>
      <c r="F4047" s="144">
        <v>2055</v>
      </c>
      <c r="G4047" s="147">
        <v>86.043830589557118</v>
      </c>
      <c r="H4047" s="147">
        <v>92.753159400000001</v>
      </c>
      <c r="I4047" s="147">
        <v>99.839520000000007</v>
      </c>
      <c r="J4047" s="147">
        <v>106.89396300000001</v>
      </c>
      <c r="K4047" s="147">
        <v>113.96377079999999</v>
      </c>
    </row>
    <row r="4048" spans="2:11" x14ac:dyDescent="0.2">
      <c r="B4048" s="21" t="str">
        <f t="shared" si="63"/>
        <v>ColborneWind2060RCP4.5</v>
      </c>
      <c r="C4048" t="s">
        <v>294</v>
      </c>
      <c r="D4048" t="s">
        <v>1</v>
      </c>
      <c r="E4048" s="144" t="s">
        <v>193</v>
      </c>
      <c r="F4048" s="144">
        <v>2060</v>
      </c>
      <c r="G4048" s="147">
        <v>86.165218949122718</v>
      </c>
      <c r="H4048" s="147">
        <v>92.915202600000001</v>
      </c>
      <c r="I4048" s="147">
        <v>100.05137999999999</v>
      </c>
      <c r="J4048" s="147">
        <v>107.148195</v>
      </c>
      <c r="K4048" s="147">
        <v>114.26172119999998</v>
      </c>
    </row>
    <row r="4049" spans="2:11" x14ac:dyDescent="0.2">
      <c r="B4049" s="21" t="str">
        <f t="shared" si="63"/>
        <v>ColborneWind2065RCP4.5</v>
      </c>
      <c r="C4049" t="s">
        <v>294</v>
      </c>
      <c r="D4049" t="s">
        <v>1</v>
      </c>
      <c r="E4049" s="144" t="s">
        <v>193</v>
      </c>
      <c r="F4049" s="144">
        <v>2065</v>
      </c>
      <c r="G4049" s="147">
        <v>86.286607308688332</v>
      </c>
      <c r="H4049" s="147">
        <v>93.0772458</v>
      </c>
      <c r="I4049" s="147">
        <v>100.26324</v>
      </c>
      <c r="J4049" s="147">
        <v>107.402427</v>
      </c>
      <c r="K4049" s="147">
        <v>114.55967159999999</v>
      </c>
    </row>
    <row r="4050" spans="2:11" x14ac:dyDescent="0.2">
      <c r="B4050" s="21" t="str">
        <f t="shared" si="63"/>
        <v>ColborneWind2070RCP4.5</v>
      </c>
      <c r="C4050" t="s">
        <v>294</v>
      </c>
      <c r="D4050" t="s">
        <v>1</v>
      </c>
      <c r="E4050" s="144" t="s">
        <v>193</v>
      </c>
      <c r="F4050" s="144">
        <v>2070</v>
      </c>
      <c r="G4050" s="147">
        <v>86.407995668253946</v>
      </c>
      <c r="H4050" s="147">
        <v>93.239288999999999</v>
      </c>
      <c r="I4050" s="147">
        <v>100.4751</v>
      </c>
      <c r="J4050" s="147">
        <v>107.656659</v>
      </c>
      <c r="K4050" s="147">
        <v>114.85762199999999</v>
      </c>
    </row>
    <row r="4051" spans="2:11" x14ac:dyDescent="0.2">
      <c r="B4051" s="21" t="str">
        <f t="shared" si="63"/>
        <v>ColborneWind2075RCP4.5</v>
      </c>
      <c r="C4051" t="s">
        <v>294</v>
      </c>
      <c r="D4051" t="s">
        <v>1</v>
      </c>
      <c r="E4051" s="144" t="s">
        <v>193</v>
      </c>
      <c r="F4051" s="144">
        <v>2075</v>
      </c>
      <c r="G4051" s="147">
        <v>86.469259746438468</v>
      </c>
      <c r="H4051" s="147">
        <v>93.323686500000008</v>
      </c>
      <c r="I4051" s="147">
        <v>100.5873</v>
      </c>
      <c r="J4051" s="147">
        <v>107.7926025</v>
      </c>
      <c r="K4051" s="147">
        <v>115.01750699999999</v>
      </c>
    </row>
    <row r="4052" spans="2:11" x14ac:dyDescent="0.2">
      <c r="B4052" s="21" t="str">
        <f t="shared" si="63"/>
        <v>ColborneWind2080RCP4.5</v>
      </c>
      <c r="C4052" t="s">
        <v>294</v>
      </c>
      <c r="D4052" t="s">
        <v>1</v>
      </c>
      <c r="E4052" s="144" t="s">
        <v>193</v>
      </c>
      <c r="F4052" s="144">
        <v>2080</v>
      </c>
      <c r="G4052" s="147">
        <v>86.530523824622989</v>
      </c>
      <c r="H4052" s="147">
        <v>93.408084000000002</v>
      </c>
      <c r="I4052" s="147">
        <v>100.6995</v>
      </c>
      <c r="J4052" s="147">
        <v>107.92854600000001</v>
      </c>
      <c r="K4052" s="147">
        <v>115.17739199999998</v>
      </c>
    </row>
    <row r="4053" spans="2:11" x14ac:dyDescent="0.2">
      <c r="B4053" s="21" t="str">
        <f t="shared" si="63"/>
        <v>ColborneWind2085RCP4.5</v>
      </c>
      <c r="C4053" t="s">
        <v>294</v>
      </c>
      <c r="D4053" t="s">
        <v>1</v>
      </c>
      <c r="E4053" s="144" t="s">
        <v>193</v>
      </c>
      <c r="F4053" s="144">
        <v>2085</v>
      </c>
      <c r="G4053" s="147">
        <v>86.591787902807511</v>
      </c>
      <c r="H4053" s="147">
        <v>93.492481499999997</v>
      </c>
      <c r="I4053" s="147">
        <v>100.8117</v>
      </c>
      <c r="J4053" s="147">
        <v>108.06448950000001</v>
      </c>
      <c r="K4053" s="147">
        <v>115.33727699999999</v>
      </c>
    </row>
    <row r="4054" spans="2:11" x14ac:dyDescent="0.2">
      <c r="B4054" s="21" t="str">
        <f t="shared" si="63"/>
        <v>ColborneWind2090RCP4.5</v>
      </c>
      <c r="C4054" t="s">
        <v>294</v>
      </c>
      <c r="D4054" t="s">
        <v>1</v>
      </c>
      <c r="E4054" s="144" t="s">
        <v>193</v>
      </c>
      <c r="F4054" s="144">
        <v>2090</v>
      </c>
      <c r="G4054" s="147">
        <v>86.653051980992032</v>
      </c>
      <c r="H4054" s="147">
        <v>93.576879000000005</v>
      </c>
      <c r="I4054" s="147">
        <v>100.9239</v>
      </c>
      <c r="J4054" s="147">
        <v>108.200433</v>
      </c>
      <c r="K4054" s="147">
        <v>115.49716199999999</v>
      </c>
    </row>
    <row r="4055" spans="2:11" x14ac:dyDescent="0.2">
      <c r="B4055" s="21" t="str">
        <f t="shared" si="63"/>
        <v>ColborneWind2095RCP4.5</v>
      </c>
      <c r="C4055" t="s">
        <v>294</v>
      </c>
      <c r="D4055" t="s">
        <v>1</v>
      </c>
      <c r="E4055" s="144" t="s">
        <v>193</v>
      </c>
      <c r="F4055" s="144">
        <v>2095</v>
      </c>
      <c r="G4055" s="147">
        <v>86.714316059176554</v>
      </c>
      <c r="H4055" s="147">
        <v>93.661276500000014</v>
      </c>
      <c r="I4055" s="147">
        <v>101.0361</v>
      </c>
      <c r="J4055" s="147">
        <v>108.33637650000001</v>
      </c>
      <c r="K4055" s="147">
        <v>115.65704699999998</v>
      </c>
    </row>
    <row r="4056" spans="2:11" x14ac:dyDescent="0.2">
      <c r="B4056" s="21" t="str">
        <f t="shared" si="63"/>
        <v>ColborneWind2100RCP4.5</v>
      </c>
      <c r="C4056" t="s">
        <v>294</v>
      </c>
      <c r="D4056" t="s">
        <v>1</v>
      </c>
      <c r="E4056" s="144" t="s">
        <v>193</v>
      </c>
      <c r="F4056" s="144">
        <v>2100</v>
      </c>
      <c r="G4056" s="147">
        <v>86.775580137361075</v>
      </c>
      <c r="H4056" s="147">
        <v>93.745674000000008</v>
      </c>
      <c r="I4056" s="147">
        <v>101.14830000000001</v>
      </c>
      <c r="J4056" s="147">
        <v>108.47232000000001</v>
      </c>
      <c r="K4056" s="147">
        <v>115.81693199999998</v>
      </c>
    </row>
    <row r="4057" spans="2:11" x14ac:dyDescent="0.2">
      <c r="B4057" s="21" t="str">
        <f t="shared" si="63"/>
        <v>ColborneWind2023RCP6.0</v>
      </c>
      <c r="C4057" t="s">
        <v>294</v>
      </c>
      <c r="D4057" t="s">
        <v>1</v>
      </c>
      <c r="E4057" s="144" t="s">
        <v>192</v>
      </c>
      <c r="F4057" s="144">
        <v>2023</v>
      </c>
      <c r="G4057" s="147">
        <v>85.997668819018074</v>
      </c>
      <c r="H4057" s="147">
        <v>92.640834000000012</v>
      </c>
      <c r="I4057" s="147">
        <v>99.623699999999999</v>
      </c>
      <c r="J4057" s="147">
        <v>106.607952</v>
      </c>
      <c r="K4057" s="147">
        <v>113.59358999999998</v>
      </c>
    </row>
    <row r="4058" spans="2:11" x14ac:dyDescent="0.2">
      <c r="B4058" s="21" t="str">
        <f t="shared" si="63"/>
        <v>ColborneWind2025RCP6.0</v>
      </c>
      <c r="C4058" t="s">
        <v>294</v>
      </c>
      <c r="D4058" t="s">
        <v>1</v>
      </c>
      <c r="E4058" s="144" t="s">
        <v>192</v>
      </c>
      <c r="F4058" s="144">
        <v>2025</v>
      </c>
      <c r="G4058" s="147">
        <v>85.964899660919372</v>
      </c>
      <c r="H4058" s="147">
        <v>92.605540500000018</v>
      </c>
      <c r="I4058" s="147">
        <v>99.58905</v>
      </c>
      <c r="J4058" s="147">
        <v>106.5708765</v>
      </c>
      <c r="K4058" s="147">
        <v>113.55596999999997</v>
      </c>
    </row>
    <row r="4059" spans="2:11" x14ac:dyDescent="0.2">
      <c r="B4059" s="21" t="str">
        <f t="shared" si="63"/>
        <v>ColborneWind2030RCP6.0</v>
      </c>
      <c r="C4059" t="s">
        <v>294</v>
      </c>
      <c r="D4059" t="s">
        <v>1</v>
      </c>
      <c r="E4059" s="144" t="s">
        <v>192</v>
      </c>
      <c r="F4059" s="144">
        <v>2030</v>
      </c>
      <c r="G4059" s="147">
        <v>85.932130502820684</v>
      </c>
      <c r="H4059" s="147">
        <v>92.570247000000009</v>
      </c>
      <c r="I4059" s="147">
        <v>99.554400000000001</v>
      </c>
      <c r="J4059" s="147">
        <v>106.533801</v>
      </c>
      <c r="K4059" s="147">
        <v>113.51834999999998</v>
      </c>
    </row>
    <row r="4060" spans="2:11" x14ac:dyDescent="0.2">
      <c r="B4060" s="21" t="str">
        <f t="shared" si="63"/>
        <v>ColborneWind2035RCP6.0</v>
      </c>
      <c r="C4060" t="s">
        <v>294</v>
      </c>
      <c r="D4060" t="s">
        <v>1</v>
      </c>
      <c r="E4060" s="144" t="s">
        <v>192</v>
      </c>
      <c r="F4060" s="144">
        <v>2035</v>
      </c>
      <c r="G4060" s="147">
        <v>85.899361344721981</v>
      </c>
      <c r="H4060" s="147">
        <v>92.5349535</v>
      </c>
      <c r="I4060" s="147">
        <v>99.519750000000002</v>
      </c>
      <c r="J4060" s="147">
        <v>106.4967255</v>
      </c>
      <c r="K4060" s="147">
        <v>113.48072999999998</v>
      </c>
    </row>
    <row r="4061" spans="2:11" x14ac:dyDescent="0.2">
      <c r="B4061" s="21" t="str">
        <f t="shared" si="63"/>
        <v>ColborneWind2040RCP6.0</v>
      </c>
      <c r="C4061" t="s">
        <v>294</v>
      </c>
      <c r="D4061" t="s">
        <v>1</v>
      </c>
      <c r="E4061" s="144" t="s">
        <v>192</v>
      </c>
      <c r="F4061" s="144">
        <v>2040</v>
      </c>
      <c r="G4061" s="147">
        <v>85.866592186623279</v>
      </c>
      <c r="H4061" s="147">
        <v>92.499660000000006</v>
      </c>
      <c r="I4061" s="147">
        <v>99.485100000000003</v>
      </c>
      <c r="J4061" s="147">
        <v>106.45965000000001</v>
      </c>
      <c r="K4061" s="147">
        <v>113.44310999999998</v>
      </c>
    </row>
    <row r="4062" spans="2:11" x14ac:dyDescent="0.2">
      <c r="B4062" s="21" t="str">
        <f t="shared" si="63"/>
        <v>ColborneWind2045RCP6.0</v>
      </c>
      <c r="C4062" t="s">
        <v>294</v>
      </c>
      <c r="D4062" t="s">
        <v>1</v>
      </c>
      <c r="E4062" s="144" t="s">
        <v>192</v>
      </c>
      <c r="F4062" s="144">
        <v>2045</v>
      </c>
      <c r="G4062" s="147">
        <v>85.833823028524591</v>
      </c>
      <c r="H4062" s="147">
        <v>92.464366500000011</v>
      </c>
      <c r="I4062" s="147">
        <v>99.450450000000004</v>
      </c>
      <c r="J4062" s="147">
        <v>106.42257450000001</v>
      </c>
      <c r="K4062" s="147">
        <v>113.40548999999999</v>
      </c>
    </row>
    <row r="4063" spans="2:11" x14ac:dyDescent="0.2">
      <c r="B4063" s="21" t="str">
        <f t="shared" si="63"/>
        <v>ColborneWind2050RCP6.0</v>
      </c>
      <c r="C4063" t="s">
        <v>294</v>
      </c>
      <c r="D4063" t="s">
        <v>1</v>
      </c>
      <c r="E4063" s="144" t="s">
        <v>192</v>
      </c>
      <c r="F4063" s="144">
        <v>2050</v>
      </c>
      <c r="G4063" s="147">
        <v>85.922442229991503</v>
      </c>
      <c r="H4063" s="147">
        <v>92.591116200000002</v>
      </c>
      <c r="I4063" s="147">
        <v>99.627660000000006</v>
      </c>
      <c r="J4063" s="147">
        <v>106.63973100000001</v>
      </c>
      <c r="K4063" s="147">
        <v>113.66582039999999</v>
      </c>
    </row>
    <row r="4064" spans="2:11" x14ac:dyDescent="0.2">
      <c r="B4064" s="21" t="str">
        <f t="shared" si="63"/>
        <v>ColborneWind2055RCP6.0</v>
      </c>
      <c r="C4064" t="s">
        <v>294</v>
      </c>
      <c r="D4064" t="s">
        <v>1</v>
      </c>
      <c r="E4064" s="144" t="s">
        <v>192</v>
      </c>
      <c r="F4064" s="144">
        <v>2055</v>
      </c>
      <c r="G4064" s="147">
        <v>86.043830589557118</v>
      </c>
      <c r="H4064" s="147">
        <v>92.753159400000001</v>
      </c>
      <c r="I4064" s="147">
        <v>99.839520000000007</v>
      </c>
      <c r="J4064" s="147">
        <v>106.89396300000001</v>
      </c>
      <c r="K4064" s="147">
        <v>113.96377079999999</v>
      </c>
    </row>
    <row r="4065" spans="2:11" x14ac:dyDescent="0.2">
      <c r="B4065" s="21" t="str">
        <f t="shared" si="63"/>
        <v>ColborneWind2060RCP6.0</v>
      </c>
      <c r="C4065" t="s">
        <v>294</v>
      </c>
      <c r="D4065" t="s">
        <v>1</v>
      </c>
      <c r="E4065" s="144" t="s">
        <v>192</v>
      </c>
      <c r="F4065" s="144">
        <v>2060</v>
      </c>
      <c r="G4065" s="147">
        <v>86.165218949122718</v>
      </c>
      <c r="H4065" s="147">
        <v>92.915202600000001</v>
      </c>
      <c r="I4065" s="147">
        <v>100.05137999999999</v>
      </c>
      <c r="J4065" s="147">
        <v>107.148195</v>
      </c>
      <c r="K4065" s="147">
        <v>114.26172119999998</v>
      </c>
    </row>
    <row r="4066" spans="2:11" x14ac:dyDescent="0.2">
      <c r="B4066" s="21" t="str">
        <f t="shared" si="63"/>
        <v>ColborneWind2065RCP6.0</v>
      </c>
      <c r="C4066" t="s">
        <v>294</v>
      </c>
      <c r="D4066" t="s">
        <v>1</v>
      </c>
      <c r="E4066" s="144" t="s">
        <v>192</v>
      </c>
      <c r="F4066" s="144">
        <v>2065</v>
      </c>
      <c r="G4066" s="147">
        <v>86.286607308688332</v>
      </c>
      <c r="H4066" s="147">
        <v>93.0772458</v>
      </c>
      <c r="I4066" s="147">
        <v>100.26324</v>
      </c>
      <c r="J4066" s="147">
        <v>107.402427</v>
      </c>
      <c r="K4066" s="147">
        <v>114.55967159999999</v>
      </c>
    </row>
    <row r="4067" spans="2:11" x14ac:dyDescent="0.2">
      <c r="B4067" s="21" t="str">
        <f t="shared" si="63"/>
        <v>ColborneWind2070RCP6.0</v>
      </c>
      <c r="C4067" t="s">
        <v>294</v>
      </c>
      <c r="D4067" t="s">
        <v>1</v>
      </c>
      <c r="E4067" s="144" t="s">
        <v>192</v>
      </c>
      <c r="F4067" s="144">
        <v>2070</v>
      </c>
      <c r="G4067" s="147">
        <v>86.407995668253946</v>
      </c>
      <c r="H4067" s="147">
        <v>93.239288999999999</v>
      </c>
      <c r="I4067" s="147">
        <v>100.4751</v>
      </c>
      <c r="J4067" s="147">
        <v>107.656659</v>
      </c>
      <c r="K4067" s="147">
        <v>114.85762199999999</v>
      </c>
    </row>
    <row r="4068" spans="2:11" x14ac:dyDescent="0.2">
      <c r="B4068" s="21" t="str">
        <f t="shared" si="63"/>
        <v>ColborneWind2075RCP6.0</v>
      </c>
      <c r="C4068" t="s">
        <v>294</v>
      </c>
      <c r="D4068" t="s">
        <v>1</v>
      </c>
      <c r="E4068" s="144" t="s">
        <v>192</v>
      </c>
      <c r="F4068" s="144">
        <v>2075</v>
      </c>
      <c r="G4068" s="147">
        <v>86.499891785530735</v>
      </c>
      <c r="H4068" s="147">
        <v>93.365885250000005</v>
      </c>
      <c r="I4068" s="147">
        <v>100.6434</v>
      </c>
      <c r="J4068" s="147">
        <v>107.86057425000001</v>
      </c>
      <c r="K4068" s="147">
        <v>115.09744949999998</v>
      </c>
    </row>
    <row r="4069" spans="2:11" x14ac:dyDescent="0.2">
      <c r="B4069" s="21" t="str">
        <f t="shared" si="63"/>
        <v>ColborneWind2080RCP6.0</v>
      </c>
      <c r="C4069" t="s">
        <v>294</v>
      </c>
      <c r="D4069" t="s">
        <v>1</v>
      </c>
      <c r="E4069" s="144" t="s">
        <v>192</v>
      </c>
      <c r="F4069" s="144">
        <v>2080</v>
      </c>
      <c r="G4069" s="147">
        <v>86.591787902807511</v>
      </c>
      <c r="H4069" s="147">
        <v>93.492481499999997</v>
      </c>
      <c r="I4069" s="147">
        <v>100.8117</v>
      </c>
      <c r="J4069" s="147">
        <v>108.06448950000001</v>
      </c>
      <c r="K4069" s="147">
        <v>115.33727699999999</v>
      </c>
    </row>
    <row r="4070" spans="2:11" x14ac:dyDescent="0.2">
      <c r="B4070" s="21" t="str">
        <f t="shared" si="63"/>
        <v>ColborneWind2085RCP6.0</v>
      </c>
      <c r="C4070" t="s">
        <v>294</v>
      </c>
      <c r="D4070" t="s">
        <v>1</v>
      </c>
      <c r="E4070" s="144" t="s">
        <v>192</v>
      </c>
      <c r="F4070" s="144">
        <v>2085</v>
      </c>
      <c r="G4070" s="147">
        <v>86.683684020084286</v>
      </c>
      <c r="H4070" s="147">
        <v>93.619077750000002</v>
      </c>
      <c r="I4070" s="147">
        <v>100.98</v>
      </c>
      <c r="J4070" s="147">
        <v>108.26840475</v>
      </c>
      <c r="K4070" s="147">
        <v>115.57710449999999</v>
      </c>
    </row>
    <row r="4071" spans="2:11" x14ac:dyDescent="0.2">
      <c r="B4071" s="21" t="str">
        <f t="shared" si="63"/>
        <v>ColborneWind2090RCP6.0</v>
      </c>
      <c r="C4071" t="s">
        <v>294</v>
      </c>
      <c r="D4071" t="s">
        <v>1</v>
      </c>
      <c r="E4071" s="144" t="s">
        <v>192</v>
      </c>
      <c r="F4071" s="144">
        <v>2090</v>
      </c>
      <c r="G4071" s="147">
        <v>87.069077814245077</v>
      </c>
      <c r="H4071" s="147">
        <v>94.101678000000007</v>
      </c>
      <c r="I4071" s="147">
        <v>101.5839</v>
      </c>
      <c r="J4071" s="147">
        <v>108.98078400000001</v>
      </c>
      <c r="K4071" s="147">
        <v>116.39251799999998</v>
      </c>
    </row>
    <row r="4072" spans="2:11" x14ac:dyDescent="0.2">
      <c r="B4072" s="21" t="str">
        <f t="shared" si="63"/>
        <v>ColborneWind2095RCP6.0</v>
      </c>
      <c r="C4072" t="s">
        <v>294</v>
      </c>
      <c r="D4072" t="s">
        <v>1</v>
      </c>
      <c r="E4072" s="144" t="s">
        <v>192</v>
      </c>
      <c r="F4072" s="144">
        <v>2095</v>
      </c>
      <c r="G4072" s="147">
        <v>87.362575491129064</v>
      </c>
      <c r="H4072" s="147">
        <v>94.45768200000002</v>
      </c>
      <c r="I4072" s="147">
        <v>102.01949999999999</v>
      </c>
      <c r="J4072" s="147">
        <v>109.489248</v>
      </c>
      <c r="K4072" s="147">
        <v>116.968104</v>
      </c>
    </row>
    <row r="4073" spans="2:11" x14ac:dyDescent="0.2">
      <c r="B4073" s="21" t="str">
        <f t="shared" si="63"/>
        <v>ColborneWind2100RCP6.0</v>
      </c>
      <c r="C4073" t="s">
        <v>294</v>
      </c>
      <c r="D4073" t="s">
        <v>1</v>
      </c>
      <c r="E4073" s="144" t="s">
        <v>192</v>
      </c>
      <c r="F4073" s="144">
        <v>2100</v>
      </c>
      <c r="G4073" s="147">
        <v>87.656073168013066</v>
      </c>
      <c r="H4073" s="147">
        <v>94.813686000000018</v>
      </c>
      <c r="I4073" s="147">
        <v>102.45509999999999</v>
      </c>
      <c r="J4073" s="147">
        <v>109.99771200000001</v>
      </c>
      <c r="K4073" s="147">
        <v>117.54369</v>
      </c>
    </row>
    <row r="4074" spans="2:11" x14ac:dyDescent="0.2">
      <c r="B4074" s="21" t="str">
        <f t="shared" si="63"/>
        <v>ColborneWind2023RCP8.5</v>
      </c>
      <c r="C4074" t="s">
        <v>294</v>
      </c>
      <c r="D4074" t="s">
        <v>1</v>
      </c>
      <c r="E4074" s="144" t="s">
        <v>191</v>
      </c>
      <c r="F4074" s="144">
        <v>2023</v>
      </c>
      <c r="G4074" s="147">
        <v>85.997668819018074</v>
      </c>
      <c r="H4074" s="147">
        <v>92.640834000000012</v>
      </c>
      <c r="I4074" s="147">
        <v>99.623699999999999</v>
      </c>
      <c r="J4074" s="147">
        <v>106.607952</v>
      </c>
      <c r="K4074" s="147">
        <v>113.59358999999998</v>
      </c>
    </row>
    <row r="4075" spans="2:11" x14ac:dyDescent="0.2">
      <c r="B4075" s="21" t="str">
        <f t="shared" si="63"/>
        <v>ColborneWind2025RCP8.5</v>
      </c>
      <c r="C4075" t="s">
        <v>294</v>
      </c>
      <c r="D4075" t="s">
        <v>1</v>
      </c>
      <c r="E4075" s="144" t="s">
        <v>191</v>
      </c>
      <c r="F4075" s="144">
        <v>2025</v>
      </c>
      <c r="G4075" s="147">
        <v>85.932130502820684</v>
      </c>
      <c r="H4075" s="147">
        <v>92.570247000000009</v>
      </c>
      <c r="I4075" s="147">
        <v>99.554400000000001</v>
      </c>
      <c r="J4075" s="147">
        <v>106.533801</v>
      </c>
      <c r="K4075" s="147">
        <v>113.51834999999998</v>
      </c>
    </row>
    <row r="4076" spans="2:11" x14ac:dyDescent="0.2">
      <c r="B4076" s="21" t="str">
        <f t="shared" si="63"/>
        <v>ColborneWind2030RCP8.5</v>
      </c>
      <c r="C4076" t="s">
        <v>294</v>
      </c>
      <c r="D4076" t="s">
        <v>1</v>
      </c>
      <c r="E4076" s="144" t="s">
        <v>191</v>
      </c>
      <c r="F4076" s="144">
        <v>2030</v>
      </c>
      <c r="G4076" s="147">
        <v>85.866592186623279</v>
      </c>
      <c r="H4076" s="147">
        <v>92.499660000000006</v>
      </c>
      <c r="I4076" s="147">
        <v>99.485100000000003</v>
      </c>
      <c r="J4076" s="147">
        <v>106.45965000000001</v>
      </c>
      <c r="K4076" s="147">
        <v>113.44310999999998</v>
      </c>
    </row>
    <row r="4077" spans="2:11" x14ac:dyDescent="0.2">
      <c r="B4077" s="21" t="str">
        <f t="shared" si="63"/>
        <v>ColborneWind2035RCP8.5</v>
      </c>
      <c r="C4077" t="s">
        <v>294</v>
      </c>
      <c r="D4077" t="s">
        <v>1</v>
      </c>
      <c r="E4077" s="144" t="s">
        <v>191</v>
      </c>
      <c r="F4077" s="144">
        <v>2035</v>
      </c>
      <c r="G4077" s="147">
        <v>85.801053870425889</v>
      </c>
      <c r="H4077" s="147">
        <v>92.429073000000002</v>
      </c>
      <c r="I4077" s="147">
        <v>99.415800000000004</v>
      </c>
      <c r="J4077" s="147">
        <v>106.38549900000001</v>
      </c>
      <c r="K4077" s="147">
        <v>113.36786999999998</v>
      </c>
    </row>
    <row r="4078" spans="2:11" x14ac:dyDescent="0.2">
      <c r="B4078" s="21" t="str">
        <f t="shared" si="63"/>
        <v>ColborneWind2040RCP8.5</v>
      </c>
      <c r="C4078" t="s">
        <v>294</v>
      </c>
      <c r="D4078" t="s">
        <v>1</v>
      </c>
      <c r="E4078" s="144" t="s">
        <v>191</v>
      </c>
      <c r="F4078" s="144">
        <v>2040</v>
      </c>
      <c r="G4078" s="147">
        <v>86.003367803035246</v>
      </c>
      <c r="H4078" s="147">
        <v>92.699145000000001</v>
      </c>
      <c r="I4078" s="147">
        <v>99.768900000000002</v>
      </c>
      <c r="J4078" s="147">
        <v>106.80921900000001</v>
      </c>
      <c r="K4078" s="147">
        <v>113.86445399999998</v>
      </c>
    </row>
    <row r="4079" spans="2:11" x14ac:dyDescent="0.2">
      <c r="B4079" s="21" t="str">
        <f t="shared" si="63"/>
        <v>ColborneWind2045RCP8.5</v>
      </c>
      <c r="C4079" t="s">
        <v>294</v>
      </c>
      <c r="D4079" t="s">
        <v>1</v>
      </c>
      <c r="E4079" s="144" t="s">
        <v>191</v>
      </c>
      <c r="F4079" s="144">
        <v>2045</v>
      </c>
      <c r="G4079" s="147">
        <v>86.205681735644589</v>
      </c>
      <c r="H4079" s="147">
        <v>92.969217</v>
      </c>
      <c r="I4079" s="147">
        <v>100.122</v>
      </c>
      <c r="J4079" s="147">
        <v>107.232939</v>
      </c>
      <c r="K4079" s="147">
        <v>114.36103799999999</v>
      </c>
    </row>
    <row r="4080" spans="2:11" x14ac:dyDescent="0.2">
      <c r="B4080" s="21" t="str">
        <f t="shared" si="63"/>
        <v>ColborneWind2050RCP8.5</v>
      </c>
      <c r="C4080" t="s">
        <v>294</v>
      </c>
      <c r="D4080" t="s">
        <v>1</v>
      </c>
      <c r="E4080" s="144" t="s">
        <v>191</v>
      </c>
      <c r="F4080" s="144">
        <v>2050</v>
      </c>
      <c r="G4080" s="147">
        <v>86.530523824622989</v>
      </c>
      <c r="H4080" s="147">
        <v>93.408084000000002</v>
      </c>
      <c r="I4080" s="147">
        <v>100.6995</v>
      </c>
      <c r="J4080" s="147">
        <v>107.92854600000001</v>
      </c>
      <c r="K4080" s="147">
        <v>115.17739199999998</v>
      </c>
    </row>
    <row r="4081" spans="2:11" x14ac:dyDescent="0.2">
      <c r="B4081" s="21" t="str">
        <f t="shared" si="63"/>
        <v>ColborneWind2055RCP8.5</v>
      </c>
      <c r="C4081" t="s">
        <v>294</v>
      </c>
      <c r="D4081" t="s">
        <v>1</v>
      </c>
      <c r="E4081" s="144" t="s">
        <v>191</v>
      </c>
      <c r="F4081" s="144">
        <v>2055</v>
      </c>
      <c r="G4081" s="147">
        <v>86.653051980992032</v>
      </c>
      <c r="H4081" s="147">
        <v>93.576879000000005</v>
      </c>
      <c r="I4081" s="147">
        <v>100.9239</v>
      </c>
      <c r="J4081" s="147">
        <v>108.200433</v>
      </c>
      <c r="K4081" s="147">
        <v>115.49716199999999</v>
      </c>
    </row>
    <row r="4082" spans="2:11" x14ac:dyDescent="0.2">
      <c r="B4082" s="21" t="str">
        <f t="shared" si="63"/>
        <v>ColborneWind2060RCP8.5</v>
      </c>
      <c r="C4082" t="s">
        <v>294</v>
      </c>
      <c r="D4082" t="s">
        <v>1</v>
      </c>
      <c r="E4082" s="144" t="s">
        <v>191</v>
      </c>
      <c r="F4082" s="144">
        <v>2060</v>
      </c>
      <c r="G4082" s="147">
        <v>87.069077814245077</v>
      </c>
      <c r="H4082" s="147">
        <v>94.101678000000007</v>
      </c>
      <c r="I4082" s="147">
        <v>101.5839</v>
      </c>
      <c r="J4082" s="147">
        <v>108.98078400000001</v>
      </c>
      <c r="K4082" s="147">
        <v>116.39251799999998</v>
      </c>
    </row>
    <row r="4083" spans="2:11" x14ac:dyDescent="0.2">
      <c r="B4083" s="21" t="str">
        <f t="shared" si="63"/>
        <v>ColborneWind2065RCP8.5</v>
      </c>
      <c r="C4083" t="s">
        <v>294</v>
      </c>
      <c r="D4083" t="s">
        <v>1</v>
      </c>
      <c r="E4083" s="144" t="s">
        <v>191</v>
      </c>
      <c r="F4083" s="144">
        <v>2065</v>
      </c>
      <c r="G4083" s="147">
        <v>87.362575491129064</v>
      </c>
      <c r="H4083" s="147">
        <v>94.45768200000002</v>
      </c>
      <c r="I4083" s="147">
        <v>102.01949999999999</v>
      </c>
      <c r="J4083" s="147">
        <v>109.489248</v>
      </c>
      <c r="K4083" s="147">
        <v>116.968104</v>
      </c>
    </row>
    <row r="4084" spans="2:11" x14ac:dyDescent="0.2">
      <c r="B4084" s="21" t="str">
        <f t="shared" si="63"/>
        <v>ColborneWind2070RCP8.5</v>
      </c>
      <c r="C4084" t="s">
        <v>294</v>
      </c>
      <c r="D4084" t="s">
        <v>1</v>
      </c>
      <c r="E4084" s="144" t="s">
        <v>191</v>
      </c>
      <c r="F4084" s="144">
        <v>2070</v>
      </c>
      <c r="G4084" s="147">
        <v>87.576287391772752</v>
      </c>
      <c r="H4084" s="147">
        <v>94.724685000000008</v>
      </c>
      <c r="I4084" s="147">
        <v>102.35279999999999</v>
      </c>
      <c r="J4084" s="147">
        <v>109.88472</v>
      </c>
      <c r="K4084" s="147">
        <v>117.423306</v>
      </c>
    </row>
    <row r="4085" spans="2:11" x14ac:dyDescent="0.2">
      <c r="B4085" s="21" t="str">
        <f t="shared" si="63"/>
        <v>ColborneWind2075RCP8.5</v>
      </c>
      <c r="C4085" t="s">
        <v>294</v>
      </c>
      <c r="D4085" t="s">
        <v>1</v>
      </c>
      <c r="E4085" s="144" t="s">
        <v>191</v>
      </c>
      <c r="F4085" s="144">
        <v>2075</v>
      </c>
      <c r="G4085" s="147">
        <v>87.496501615532452</v>
      </c>
      <c r="H4085" s="147">
        <v>94.635684000000012</v>
      </c>
      <c r="I4085" s="147">
        <v>102.2505</v>
      </c>
      <c r="J4085" s="147">
        <v>109.771728</v>
      </c>
      <c r="K4085" s="147">
        <v>117.30292199999998</v>
      </c>
    </row>
    <row r="4086" spans="2:11" x14ac:dyDescent="0.2">
      <c r="B4086" s="21" t="str">
        <f t="shared" si="63"/>
        <v>ColborneWind2080RCP8.5</v>
      </c>
      <c r="C4086" t="s">
        <v>294</v>
      </c>
      <c r="D4086" t="s">
        <v>1</v>
      </c>
      <c r="E4086" s="144" t="s">
        <v>191</v>
      </c>
      <c r="F4086" s="144">
        <v>2080</v>
      </c>
      <c r="G4086" s="147">
        <v>87.416715839292138</v>
      </c>
      <c r="H4086" s="147">
        <v>94.546683000000002</v>
      </c>
      <c r="I4086" s="147">
        <v>102.1482</v>
      </c>
      <c r="J4086" s="147">
        <v>109.65873599999999</v>
      </c>
      <c r="K4086" s="147">
        <v>117.18253799999998</v>
      </c>
    </row>
    <row r="4087" spans="2:11" x14ac:dyDescent="0.2">
      <c r="B4087" s="21" t="str">
        <f t="shared" si="63"/>
        <v>ColborneWind2085RCP8.5</v>
      </c>
      <c r="C4087" t="s">
        <v>294</v>
      </c>
      <c r="D4087" t="s">
        <v>1</v>
      </c>
      <c r="E4087" s="144" t="s">
        <v>191</v>
      </c>
      <c r="F4087" s="144">
        <v>2085</v>
      </c>
      <c r="G4087" s="147">
        <v>87.626153501922943</v>
      </c>
      <c r="H4087" s="147">
        <v>94.864324500000009</v>
      </c>
      <c r="I4087" s="147">
        <v>102.6036</v>
      </c>
      <c r="J4087" s="147">
        <v>110.22546149999999</v>
      </c>
      <c r="K4087" s="147">
        <v>117.86534099999997</v>
      </c>
    </row>
    <row r="4088" spans="2:11" x14ac:dyDescent="0.2">
      <c r="B4088" s="21" t="str">
        <f t="shared" si="63"/>
        <v>ColborneWind2090RCP8.5</v>
      </c>
      <c r="C4088" t="s">
        <v>294</v>
      </c>
      <c r="D4088" t="s">
        <v>1</v>
      </c>
      <c r="E4088" s="144" t="s">
        <v>191</v>
      </c>
      <c r="F4088" s="144">
        <v>2090</v>
      </c>
      <c r="G4088" s="147">
        <v>87.835591164553762</v>
      </c>
      <c r="H4088" s="147">
        <v>95.181966000000017</v>
      </c>
      <c r="I4088" s="147">
        <v>103.059</v>
      </c>
      <c r="J4088" s="147">
        <v>110.79218700000001</v>
      </c>
      <c r="K4088" s="147">
        <v>118.54814399999998</v>
      </c>
    </row>
    <row r="4089" spans="2:11" x14ac:dyDescent="0.2">
      <c r="B4089" s="21" t="str">
        <f t="shared" si="63"/>
        <v>ColborneWind2095RCP8.5</v>
      </c>
      <c r="C4089" t="s">
        <v>294</v>
      </c>
      <c r="D4089" t="s">
        <v>1</v>
      </c>
      <c r="E4089" s="144" t="s">
        <v>191</v>
      </c>
      <c r="F4089" s="144">
        <v>2095</v>
      </c>
      <c r="G4089" s="147">
        <v>87.835591164553762</v>
      </c>
      <c r="H4089" s="147">
        <v>95.181966000000017</v>
      </c>
      <c r="I4089" s="147">
        <v>103.059</v>
      </c>
      <c r="J4089" s="147">
        <v>110.79218700000001</v>
      </c>
      <c r="K4089" s="147">
        <v>118.54814399999998</v>
      </c>
    </row>
    <row r="4090" spans="2:11" x14ac:dyDescent="0.2">
      <c r="B4090" s="21" t="str">
        <f t="shared" si="63"/>
        <v>ColborneWind2100RCP8.5</v>
      </c>
      <c r="C4090" t="s">
        <v>294</v>
      </c>
      <c r="D4090" t="s">
        <v>1</v>
      </c>
      <c r="E4090" s="144" t="s">
        <v>191</v>
      </c>
      <c r="F4090" s="144">
        <v>2100</v>
      </c>
      <c r="G4090" s="147">
        <v>87.835591164553762</v>
      </c>
      <c r="H4090" s="147">
        <v>95.181966000000017</v>
      </c>
      <c r="I4090" s="147">
        <v>103.059</v>
      </c>
      <c r="J4090" s="147">
        <v>110.79218700000001</v>
      </c>
      <c r="K4090" s="147">
        <v>118.54814399999998</v>
      </c>
    </row>
    <row r="4091" spans="2:11" x14ac:dyDescent="0.2">
      <c r="B4091" s="21" t="str">
        <f t="shared" si="63"/>
        <v>CollingwoodIce Accretion2023RCP4.5</v>
      </c>
      <c r="C4091" t="s">
        <v>295</v>
      </c>
      <c r="D4091" t="s">
        <v>486</v>
      </c>
      <c r="E4091" s="144" t="s">
        <v>193</v>
      </c>
      <c r="F4091" s="144">
        <v>2023</v>
      </c>
      <c r="G4091" s="147">
        <v>14.042174618181669</v>
      </c>
      <c r="H4091" s="147">
        <v>16.815799999999996</v>
      </c>
      <c r="I4091" s="147">
        <v>20.32</v>
      </c>
      <c r="J4091" s="147">
        <v>22.984199999999994</v>
      </c>
      <c r="K4091" s="147">
        <v>25.653600000000001</v>
      </c>
    </row>
    <row r="4092" spans="2:11" x14ac:dyDescent="0.2">
      <c r="B4092" s="21" t="str">
        <f t="shared" si="63"/>
        <v>CollingwoodIce Accretion2025RCP4.5</v>
      </c>
      <c r="C4092" t="s">
        <v>295</v>
      </c>
      <c r="D4092" t="s">
        <v>486</v>
      </c>
      <c r="E4092" s="144" t="s">
        <v>193</v>
      </c>
      <c r="F4092" s="144">
        <v>2025</v>
      </c>
      <c r="G4092" s="147">
        <v>14.039855131128782</v>
      </c>
      <c r="H4092" s="147">
        <v>16.818566666666662</v>
      </c>
      <c r="I4092" s="147">
        <v>20.333333333333332</v>
      </c>
      <c r="J4092" s="147">
        <v>23.006799999999995</v>
      </c>
      <c r="K4092" s="147">
        <v>25.683</v>
      </c>
    </row>
    <row r="4093" spans="2:11" x14ac:dyDescent="0.2">
      <c r="B4093" s="21" t="str">
        <f t="shared" si="63"/>
        <v>CollingwoodIce Accretion2030RCP4.5</v>
      </c>
      <c r="C4093" t="s">
        <v>295</v>
      </c>
      <c r="D4093" t="s">
        <v>486</v>
      </c>
      <c r="E4093" s="144" t="s">
        <v>193</v>
      </c>
      <c r="F4093" s="144">
        <v>2030</v>
      </c>
      <c r="G4093" s="147">
        <v>14.037535644075893</v>
      </c>
      <c r="H4093" s="147">
        <v>16.821333333333332</v>
      </c>
      <c r="I4093" s="147">
        <v>20.346666666666668</v>
      </c>
      <c r="J4093" s="147">
        <v>23.029399999999995</v>
      </c>
      <c r="K4093" s="147">
        <v>25.712399999999999</v>
      </c>
    </row>
    <row r="4094" spans="2:11" x14ac:dyDescent="0.2">
      <c r="B4094" s="21" t="str">
        <f t="shared" si="63"/>
        <v>CollingwoodIce Accretion2035RCP4.5</v>
      </c>
      <c r="C4094" t="s">
        <v>295</v>
      </c>
      <c r="D4094" t="s">
        <v>486</v>
      </c>
      <c r="E4094" s="144" t="s">
        <v>193</v>
      </c>
      <c r="F4094" s="144">
        <v>2035</v>
      </c>
      <c r="G4094" s="147">
        <v>14.035216157023006</v>
      </c>
      <c r="H4094" s="147">
        <v>16.824099999999998</v>
      </c>
      <c r="I4094" s="147">
        <v>20.36</v>
      </c>
      <c r="J4094" s="147">
        <v>23.051999999999992</v>
      </c>
      <c r="K4094" s="147">
        <v>25.741799999999998</v>
      </c>
    </row>
    <row r="4095" spans="2:11" x14ac:dyDescent="0.2">
      <c r="B4095" s="21" t="str">
        <f t="shared" si="63"/>
        <v>CollingwoodIce Accretion2040RCP4.5</v>
      </c>
      <c r="C4095" t="s">
        <v>295</v>
      </c>
      <c r="D4095" t="s">
        <v>486</v>
      </c>
      <c r="E4095" s="144" t="s">
        <v>193</v>
      </c>
      <c r="F4095" s="144">
        <v>2040</v>
      </c>
      <c r="G4095" s="147">
        <v>14.032896669970119</v>
      </c>
      <c r="H4095" s="147">
        <v>16.826866666666664</v>
      </c>
      <c r="I4095" s="147">
        <v>20.373333333333331</v>
      </c>
      <c r="J4095" s="147">
        <v>23.074599999999993</v>
      </c>
      <c r="K4095" s="147">
        <v>25.7712</v>
      </c>
    </row>
    <row r="4096" spans="2:11" x14ac:dyDescent="0.2">
      <c r="B4096" s="21" t="str">
        <f t="shared" si="63"/>
        <v>CollingwoodIce Accretion2045RCP4.5</v>
      </c>
      <c r="C4096" t="s">
        <v>295</v>
      </c>
      <c r="D4096" t="s">
        <v>486</v>
      </c>
      <c r="E4096" s="144" t="s">
        <v>193</v>
      </c>
      <c r="F4096" s="144">
        <v>2045</v>
      </c>
      <c r="G4096" s="147">
        <v>14.030577182917231</v>
      </c>
      <c r="H4096" s="147">
        <v>16.829633333333334</v>
      </c>
      <c r="I4096" s="147">
        <v>20.386666666666667</v>
      </c>
      <c r="J4096" s="147">
        <v>23.097199999999994</v>
      </c>
      <c r="K4096" s="147">
        <v>25.800599999999999</v>
      </c>
    </row>
    <row r="4097" spans="2:11" x14ac:dyDescent="0.2">
      <c r="B4097" s="21" t="str">
        <f t="shared" si="63"/>
        <v>CollingwoodIce Accretion2050RCP4.5</v>
      </c>
      <c r="C4097" t="s">
        <v>295</v>
      </c>
      <c r="D4097" t="s">
        <v>486</v>
      </c>
      <c r="E4097" s="144" t="s">
        <v>193</v>
      </c>
      <c r="F4097" s="144">
        <v>2050</v>
      </c>
      <c r="G4097" s="147">
        <v>14.000423851229693</v>
      </c>
      <c r="H4097" s="147">
        <v>16.815799999999999</v>
      </c>
      <c r="I4097" s="147">
        <v>20.391999999999999</v>
      </c>
      <c r="J4097" s="147">
        <v>23.124319999999994</v>
      </c>
      <c r="K4097" s="147">
        <v>25.840079999999997</v>
      </c>
    </row>
    <row r="4098" spans="2:11" x14ac:dyDescent="0.2">
      <c r="B4098" s="21" t="str">
        <f t="shared" si="63"/>
        <v>CollingwoodIce Accretion2055RCP4.5</v>
      </c>
      <c r="C4098" t="s">
        <v>295</v>
      </c>
      <c r="D4098" t="s">
        <v>486</v>
      </c>
      <c r="E4098" s="144" t="s">
        <v>193</v>
      </c>
      <c r="F4098" s="144">
        <v>2055</v>
      </c>
      <c r="G4098" s="147">
        <v>13.972590006595041</v>
      </c>
      <c r="H4098" s="147">
        <v>16.799199999999999</v>
      </c>
      <c r="I4098" s="147">
        <v>20.384</v>
      </c>
      <c r="J4098" s="147">
        <v>23.128839999999997</v>
      </c>
      <c r="K4098" s="147">
        <v>25.850159999999999</v>
      </c>
    </row>
    <row r="4099" spans="2:11" x14ac:dyDescent="0.2">
      <c r="B4099" s="21" t="str">
        <f t="shared" si="63"/>
        <v>CollingwoodIce Accretion2060RCP4.5</v>
      </c>
      <c r="C4099" t="s">
        <v>295</v>
      </c>
      <c r="D4099" t="s">
        <v>486</v>
      </c>
      <c r="E4099" s="144" t="s">
        <v>193</v>
      </c>
      <c r="F4099" s="144">
        <v>2060</v>
      </c>
      <c r="G4099" s="147">
        <v>13.94475616196039</v>
      </c>
      <c r="H4099" s="147">
        <v>16.782599999999999</v>
      </c>
      <c r="I4099" s="147">
        <v>20.375999999999998</v>
      </c>
      <c r="J4099" s="147">
        <v>23.133359999999996</v>
      </c>
      <c r="K4099" s="147">
        <v>25.860239999999997</v>
      </c>
    </row>
    <row r="4100" spans="2:11" x14ac:dyDescent="0.2">
      <c r="B4100" s="21" t="str">
        <f t="shared" si="63"/>
        <v>CollingwoodIce Accretion2065RCP4.5</v>
      </c>
      <c r="C4100" t="s">
        <v>295</v>
      </c>
      <c r="D4100" t="s">
        <v>486</v>
      </c>
      <c r="E4100" s="144" t="s">
        <v>193</v>
      </c>
      <c r="F4100" s="144">
        <v>2065</v>
      </c>
      <c r="G4100" s="147">
        <v>13.916922317325739</v>
      </c>
      <c r="H4100" s="147">
        <v>16.765999999999998</v>
      </c>
      <c r="I4100" s="147">
        <v>20.367999999999999</v>
      </c>
      <c r="J4100" s="147">
        <v>23.137879999999999</v>
      </c>
      <c r="K4100" s="147">
        <v>25.87032</v>
      </c>
    </row>
    <row r="4101" spans="2:11" x14ac:dyDescent="0.2">
      <c r="B4101" s="21" t="str">
        <f t="shared" si="63"/>
        <v>CollingwoodIce Accretion2070RCP4.5</v>
      </c>
      <c r="C4101" t="s">
        <v>295</v>
      </c>
      <c r="D4101" t="s">
        <v>486</v>
      </c>
      <c r="E4101" s="144" t="s">
        <v>193</v>
      </c>
      <c r="F4101" s="144">
        <v>2070</v>
      </c>
      <c r="G4101" s="147">
        <v>13.889088472691087</v>
      </c>
      <c r="H4101" s="147">
        <v>16.749399999999998</v>
      </c>
      <c r="I4101" s="147">
        <v>20.36</v>
      </c>
      <c r="J4101" s="147">
        <v>23.142399999999999</v>
      </c>
      <c r="K4101" s="147">
        <v>25.880399999999998</v>
      </c>
    </row>
    <row r="4102" spans="2:11" x14ac:dyDescent="0.2">
      <c r="B4102" s="21" t="str">
        <f t="shared" si="63"/>
        <v>CollingwoodIce Accretion2075RCP4.5</v>
      </c>
      <c r="C4102" t="s">
        <v>295</v>
      </c>
      <c r="D4102" t="s">
        <v>486</v>
      </c>
      <c r="E4102" s="144" t="s">
        <v>193</v>
      </c>
      <c r="F4102" s="144">
        <v>2075</v>
      </c>
      <c r="G4102" s="147">
        <v>13.872852063320874</v>
      </c>
      <c r="H4102" s="147">
        <v>16.752166666666664</v>
      </c>
      <c r="I4102" s="147">
        <v>20.386666666666667</v>
      </c>
      <c r="J4102" s="147">
        <v>23.183833333333332</v>
      </c>
      <c r="K4102" s="147">
        <v>25.9392</v>
      </c>
    </row>
    <row r="4103" spans="2:11" x14ac:dyDescent="0.2">
      <c r="B4103" s="21" t="str">
        <f t="shared" si="63"/>
        <v>CollingwoodIce Accretion2080RCP4.5</v>
      </c>
      <c r="C4103" t="s">
        <v>295</v>
      </c>
      <c r="D4103" t="s">
        <v>486</v>
      </c>
      <c r="E4103" s="144" t="s">
        <v>193</v>
      </c>
      <c r="F4103" s="144">
        <v>2080</v>
      </c>
      <c r="G4103" s="147">
        <v>13.85661565395066</v>
      </c>
      <c r="H4103" s="147">
        <v>16.75493333333333</v>
      </c>
      <c r="I4103" s="147">
        <v>20.413333333333334</v>
      </c>
      <c r="J4103" s="147">
        <v>23.225266666666663</v>
      </c>
      <c r="K4103" s="147">
        <v>25.997999999999998</v>
      </c>
    </row>
    <row r="4104" spans="2:11" x14ac:dyDescent="0.2">
      <c r="B4104" s="21" t="str">
        <f t="shared" si="63"/>
        <v>CollingwoodIce Accretion2085RCP4.5</v>
      </c>
      <c r="C4104" t="s">
        <v>295</v>
      </c>
      <c r="D4104" t="s">
        <v>486</v>
      </c>
      <c r="E4104" s="144" t="s">
        <v>193</v>
      </c>
      <c r="F4104" s="144">
        <v>2085</v>
      </c>
      <c r="G4104" s="147">
        <v>13.840379244580447</v>
      </c>
      <c r="H4104" s="147">
        <v>16.7577</v>
      </c>
      <c r="I4104" s="147">
        <v>20.439999999999998</v>
      </c>
      <c r="J4104" s="147">
        <v>23.266699999999997</v>
      </c>
      <c r="K4104" s="147">
        <v>26.056799999999996</v>
      </c>
    </row>
    <row r="4105" spans="2:11" x14ac:dyDescent="0.2">
      <c r="B4105" s="21" t="str">
        <f t="shared" si="63"/>
        <v>CollingwoodIce Accretion2090RCP4.5</v>
      </c>
      <c r="C4105" t="s">
        <v>295</v>
      </c>
      <c r="D4105" t="s">
        <v>486</v>
      </c>
      <c r="E4105" s="144" t="s">
        <v>193</v>
      </c>
      <c r="F4105" s="144">
        <v>2090</v>
      </c>
      <c r="G4105" s="147">
        <v>13.824142835210234</v>
      </c>
      <c r="H4105" s="147">
        <v>16.760466666666666</v>
      </c>
      <c r="I4105" s="147">
        <v>20.466666666666665</v>
      </c>
      <c r="J4105" s="147">
        <v>23.30813333333333</v>
      </c>
      <c r="K4105" s="147">
        <v>26.115599999999997</v>
      </c>
    </row>
    <row r="4106" spans="2:11" x14ac:dyDescent="0.2">
      <c r="B4106" s="21" t="str">
        <f t="shared" si="63"/>
        <v>CollingwoodIce Accretion2095RCP4.5</v>
      </c>
      <c r="C4106" t="s">
        <v>295</v>
      </c>
      <c r="D4106" t="s">
        <v>486</v>
      </c>
      <c r="E4106" s="144" t="s">
        <v>193</v>
      </c>
      <c r="F4106" s="144">
        <v>2095</v>
      </c>
      <c r="G4106" s="147">
        <v>13.80790642584002</v>
      </c>
      <c r="H4106" s="147">
        <v>16.763233333333332</v>
      </c>
      <c r="I4106" s="147">
        <v>20.493333333333332</v>
      </c>
      <c r="J4106" s="147">
        <v>23.349566666666661</v>
      </c>
      <c r="K4106" s="147">
        <v>26.174399999999999</v>
      </c>
    </row>
    <row r="4107" spans="2:11" x14ac:dyDescent="0.2">
      <c r="B4107" s="21" t="str">
        <f t="shared" si="63"/>
        <v>CollingwoodIce Accretion2100RCP4.5</v>
      </c>
      <c r="C4107" t="s">
        <v>295</v>
      </c>
      <c r="D4107" t="s">
        <v>486</v>
      </c>
      <c r="E4107" s="144" t="s">
        <v>193</v>
      </c>
      <c r="F4107" s="144">
        <v>2100</v>
      </c>
      <c r="G4107" s="147">
        <v>13.791670016469807</v>
      </c>
      <c r="H4107" s="147">
        <v>16.765999999999998</v>
      </c>
      <c r="I4107" s="147">
        <v>20.52</v>
      </c>
      <c r="J4107" s="147">
        <v>23.390999999999995</v>
      </c>
      <c r="K4107" s="147">
        <v>26.233199999999997</v>
      </c>
    </row>
    <row r="4108" spans="2:11" x14ac:dyDescent="0.2">
      <c r="B4108" s="21" t="str">
        <f t="shared" ref="B4108:B4171" si="64">C4108&amp;D4108&amp;F4108&amp;E4108</f>
        <v>CollingwoodIce Accretion2023RCP6.0</v>
      </c>
      <c r="C4108" t="s">
        <v>295</v>
      </c>
      <c r="D4108" t="s">
        <v>486</v>
      </c>
      <c r="E4108" s="144" t="s">
        <v>192</v>
      </c>
      <c r="F4108" s="144">
        <v>2023</v>
      </c>
      <c r="G4108" s="147">
        <v>14.042174618181669</v>
      </c>
      <c r="H4108" s="147">
        <v>16.815799999999996</v>
      </c>
      <c r="I4108" s="147">
        <v>20.32</v>
      </c>
      <c r="J4108" s="147">
        <v>22.984199999999994</v>
      </c>
      <c r="K4108" s="147">
        <v>25.653600000000001</v>
      </c>
    </row>
    <row r="4109" spans="2:11" x14ac:dyDescent="0.2">
      <c r="B4109" s="21" t="str">
        <f t="shared" si="64"/>
        <v>CollingwoodIce Accretion2025RCP6.0</v>
      </c>
      <c r="C4109" t="s">
        <v>295</v>
      </c>
      <c r="D4109" t="s">
        <v>486</v>
      </c>
      <c r="E4109" s="144" t="s">
        <v>192</v>
      </c>
      <c r="F4109" s="144">
        <v>2025</v>
      </c>
      <c r="G4109" s="147">
        <v>14.039855131128782</v>
      </c>
      <c r="H4109" s="147">
        <v>16.818566666666662</v>
      </c>
      <c r="I4109" s="147">
        <v>20.333333333333332</v>
      </c>
      <c r="J4109" s="147">
        <v>23.006799999999995</v>
      </c>
      <c r="K4109" s="147">
        <v>25.683</v>
      </c>
    </row>
    <row r="4110" spans="2:11" x14ac:dyDescent="0.2">
      <c r="B4110" s="21" t="str">
        <f t="shared" si="64"/>
        <v>CollingwoodIce Accretion2030RCP6.0</v>
      </c>
      <c r="C4110" t="s">
        <v>295</v>
      </c>
      <c r="D4110" t="s">
        <v>486</v>
      </c>
      <c r="E4110" s="144" t="s">
        <v>192</v>
      </c>
      <c r="F4110" s="144">
        <v>2030</v>
      </c>
      <c r="G4110" s="147">
        <v>14.037535644075893</v>
      </c>
      <c r="H4110" s="147">
        <v>16.821333333333332</v>
      </c>
      <c r="I4110" s="147">
        <v>20.346666666666668</v>
      </c>
      <c r="J4110" s="147">
        <v>23.029399999999995</v>
      </c>
      <c r="K4110" s="147">
        <v>25.712399999999999</v>
      </c>
    </row>
    <row r="4111" spans="2:11" x14ac:dyDescent="0.2">
      <c r="B4111" s="21" t="str">
        <f t="shared" si="64"/>
        <v>CollingwoodIce Accretion2035RCP6.0</v>
      </c>
      <c r="C4111" t="s">
        <v>295</v>
      </c>
      <c r="D4111" t="s">
        <v>486</v>
      </c>
      <c r="E4111" s="144" t="s">
        <v>192</v>
      </c>
      <c r="F4111" s="144">
        <v>2035</v>
      </c>
      <c r="G4111" s="147">
        <v>14.035216157023006</v>
      </c>
      <c r="H4111" s="147">
        <v>16.824099999999998</v>
      </c>
      <c r="I4111" s="147">
        <v>20.36</v>
      </c>
      <c r="J4111" s="147">
        <v>23.051999999999992</v>
      </c>
      <c r="K4111" s="147">
        <v>25.741799999999998</v>
      </c>
    </row>
    <row r="4112" spans="2:11" x14ac:dyDescent="0.2">
      <c r="B4112" s="21" t="str">
        <f t="shared" si="64"/>
        <v>CollingwoodIce Accretion2040RCP6.0</v>
      </c>
      <c r="C4112" t="s">
        <v>295</v>
      </c>
      <c r="D4112" t="s">
        <v>486</v>
      </c>
      <c r="E4112" s="144" t="s">
        <v>192</v>
      </c>
      <c r="F4112" s="144">
        <v>2040</v>
      </c>
      <c r="G4112" s="147">
        <v>14.032896669970119</v>
      </c>
      <c r="H4112" s="147">
        <v>16.826866666666664</v>
      </c>
      <c r="I4112" s="147">
        <v>20.373333333333331</v>
      </c>
      <c r="J4112" s="147">
        <v>23.074599999999993</v>
      </c>
      <c r="K4112" s="147">
        <v>25.7712</v>
      </c>
    </row>
    <row r="4113" spans="2:11" x14ac:dyDescent="0.2">
      <c r="B4113" s="21" t="str">
        <f t="shared" si="64"/>
        <v>CollingwoodIce Accretion2045RCP6.0</v>
      </c>
      <c r="C4113" t="s">
        <v>295</v>
      </c>
      <c r="D4113" t="s">
        <v>486</v>
      </c>
      <c r="E4113" s="144" t="s">
        <v>192</v>
      </c>
      <c r="F4113" s="144">
        <v>2045</v>
      </c>
      <c r="G4113" s="147">
        <v>14.030577182917231</v>
      </c>
      <c r="H4113" s="147">
        <v>16.829633333333334</v>
      </c>
      <c r="I4113" s="147">
        <v>20.386666666666667</v>
      </c>
      <c r="J4113" s="147">
        <v>23.097199999999994</v>
      </c>
      <c r="K4113" s="147">
        <v>25.800599999999999</v>
      </c>
    </row>
    <row r="4114" spans="2:11" x14ac:dyDescent="0.2">
      <c r="B4114" s="21" t="str">
        <f t="shared" si="64"/>
        <v>CollingwoodIce Accretion2050RCP6.0</v>
      </c>
      <c r="C4114" t="s">
        <v>295</v>
      </c>
      <c r="D4114" t="s">
        <v>486</v>
      </c>
      <c r="E4114" s="144" t="s">
        <v>192</v>
      </c>
      <c r="F4114" s="144">
        <v>2050</v>
      </c>
      <c r="G4114" s="147">
        <v>14.000423851229693</v>
      </c>
      <c r="H4114" s="147">
        <v>16.815799999999999</v>
      </c>
      <c r="I4114" s="147">
        <v>20.391999999999999</v>
      </c>
      <c r="J4114" s="147">
        <v>23.124319999999994</v>
      </c>
      <c r="K4114" s="147">
        <v>25.840079999999997</v>
      </c>
    </row>
    <row r="4115" spans="2:11" x14ac:dyDescent="0.2">
      <c r="B4115" s="21" t="str">
        <f t="shared" si="64"/>
        <v>CollingwoodIce Accretion2055RCP6.0</v>
      </c>
      <c r="C4115" t="s">
        <v>295</v>
      </c>
      <c r="D4115" t="s">
        <v>486</v>
      </c>
      <c r="E4115" s="144" t="s">
        <v>192</v>
      </c>
      <c r="F4115" s="144">
        <v>2055</v>
      </c>
      <c r="G4115" s="147">
        <v>13.972590006595041</v>
      </c>
      <c r="H4115" s="147">
        <v>16.799199999999999</v>
      </c>
      <c r="I4115" s="147">
        <v>20.384</v>
      </c>
      <c r="J4115" s="147">
        <v>23.128839999999997</v>
      </c>
      <c r="K4115" s="147">
        <v>25.850159999999999</v>
      </c>
    </row>
    <row r="4116" spans="2:11" x14ac:dyDescent="0.2">
      <c r="B4116" s="21" t="str">
        <f t="shared" si="64"/>
        <v>CollingwoodIce Accretion2060RCP6.0</v>
      </c>
      <c r="C4116" t="s">
        <v>295</v>
      </c>
      <c r="D4116" t="s">
        <v>486</v>
      </c>
      <c r="E4116" s="144" t="s">
        <v>192</v>
      </c>
      <c r="F4116" s="144">
        <v>2060</v>
      </c>
      <c r="G4116" s="147">
        <v>13.94475616196039</v>
      </c>
      <c r="H4116" s="147">
        <v>16.782599999999999</v>
      </c>
      <c r="I4116" s="147">
        <v>20.375999999999998</v>
      </c>
      <c r="J4116" s="147">
        <v>23.133359999999996</v>
      </c>
      <c r="K4116" s="147">
        <v>25.860239999999997</v>
      </c>
    </row>
    <row r="4117" spans="2:11" x14ac:dyDescent="0.2">
      <c r="B4117" s="21" t="str">
        <f t="shared" si="64"/>
        <v>CollingwoodIce Accretion2065RCP6.0</v>
      </c>
      <c r="C4117" t="s">
        <v>295</v>
      </c>
      <c r="D4117" t="s">
        <v>486</v>
      </c>
      <c r="E4117" s="144" t="s">
        <v>192</v>
      </c>
      <c r="F4117" s="144">
        <v>2065</v>
      </c>
      <c r="G4117" s="147">
        <v>13.916922317325739</v>
      </c>
      <c r="H4117" s="147">
        <v>16.765999999999998</v>
      </c>
      <c r="I4117" s="147">
        <v>20.367999999999999</v>
      </c>
      <c r="J4117" s="147">
        <v>23.137879999999999</v>
      </c>
      <c r="K4117" s="147">
        <v>25.87032</v>
      </c>
    </row>
    <row r="4118" spans="2:11" x14ac:dyDescent="0.2">
      <c r="B4118" s="21" t="str">
        <f t="shared" si="64"/>
        <v>CollingwoodIce Accretion2070RCP6.0</v>
      </c>
      <c r="C4118" t="s">
        <v>295</v>
      </c>
      <c r="D4118" t="s">
        <v>486</v>
      </c>
      <c r="E4118" s="144" t="s">
        <v>192</v>
      </c>
      <c r="F4118" s="144">
        <v>2070</v>
      </c>
      <c r="G4118" s="147">
        <v>13.889088472691087</v>
      </c>
      <c r="H4118" s="147">
        <v>16.749399999999998</v>
      </c>
      <c r="I4118" s="147">
        <v>20.36</v>
      </c>
      <c r="J4118" s="147">
        <v>23.142399999999999</v>
      </c>
      <c r="K4118" s="147">
        <v>25.880399999999998</v>
      </c>
    </row>
    <row r="4119" spans="2:11" x14ac:dyDescent="0.2">
      <c r="B4119" s="21" t="str">
        <f t="shared" si="64"/>
        <v>CollingwoodIce Accretion2075RCP6.0</v>
      </c>
      <c r="C4119" t="s">
        <v>295</v>
      </c>
      <c r="D4119" t="s">
        <v>486</v>
      </c>
      <c r="E4119" s="144" t="s">
        <v>192</v>
      </c>
      <c r="F4119" s="144">
        <v>2075</v>
      </c>
      <c r="G4119" s="147">
        <v>13.864733858635766</v>
      </c>
      <c r="H4119" s="147">
        <v>16.753549999999997</v>
      </c>
      <c r="I4119" s="147">
        <v>20.399999999999999</v>
      </c>
      <c r="J4119" s="147">
        <v>23.204549999999998</v>
      </c>
      <c r="K4119" s="147">
        <v>25.968599999999999</v>
      </c>
    </row>
    <row r="4120" spans="2:11" x14ac:dyDescent="0.2">
      <c r="B4120" s="21" t="str">
        <f t="shared" si="64"/>
        <v>CollingwoodIce Accretion2080RCP6.0</v>
      </c>
      <c r="C4120" t="s">
        <v>295</v>
      </c>
      <c r="D4120" t="s">
        <v>486</v>
      </c>
      <c r="E4120" s="144" t="s">
        <v>192</v>
      </c>
      <c r="F4120" s="144">
        <v>2080</v>
      </c>
      <c r="G4120" s="147">
        <v>13.840379244580447</v>
      </c>
      <c r="H4120" s="147">
        <v>16.7577</v>
      </c>
      <c r="I4120" s="147">
        <v>20.439999999999998</v>
      </c>
      <c r="J4120" s="147">
        <v>23.266699999999997</v>
      </c>
      <c r="K4120" s="147">
        <v>26.056799999999996</v>
      </c>
    </row>
    <row r="4121" spans="2:11" x14ac:dyDescent="0.2">
      <c r="B4121" s="21" t="str">
        <f t="shared" si="64"/>
        <v>CollingwoodIce Accretion2085RCP6.0</v>
      </c>
      <c r="C4121" t="s">
        <v>295</v>
      </c>
      <c r="D4121" t="s">
        <v>486</v>
      </c>
      <c r="E4121" s="144" t="s">
        <v>192</v>
      </c>
      <c r="F4121" s="144">
        <v>2085</v>
      </c>
      <c r="G4121" s="147">
        <v>13.816024630525128</v>
      </c>
      <c r="H4121" s="147">
        <v>16.761849999999999</v>
      </c>
      <c r="I4121" s="147">
        <v>20.48</v>
      </c>
      <c r="J4121" s="147">
        <v>23.328849999999996</v>
      </c>
      <c r="K4121" s="147">
        <v>26.144999999999996</v>
      </c>
    </row>
    <row r="4122" spans="2:11" x14ac:dyDescent="0.2">
      <c r="B4122" s="21" t="str">
        <f t="shared" si="64"/>
        <v>CollingwoodIce Accretion2090RCP6.0</v>
      </c>
      <c r="C4122" t="s">
        <v>295</v>
      </c>
      <c r="D4122" t="s">
        <v>486</v>
      </c>
      <c r="E4122" s="144" t="s">
        <v>192</v>
      </c>
      <c r="F4122" s="144">
        <v>2090</v>
      </c>
      <c r="G4122" s="147">
        <v>13.657139767402324</v>
      </c>
      <c r="H4122" s="147">
        <v>16.633199999999999</v>
      </c>
      <c r="I4122" s="147">
        <v>20.393333333333331</v>
      </c>
      <c r="J4122" s="147">
        <v>23.262933333333329</v>
      </c>
      <c r="K4122" s="147">
        <v>26.107199999999999</v>
      </c>
    </row>
    <row r="4123" spans="2:11" x14ac:dyDescent="0.2">
      <c r="B4123" s="21" t="str">
        <f t="shared" si="64"/>
        <v>CollingwoodIce Accretion2095RCP6.0</v>
      </c>
      <c r="C4123" t="s">
        <v>295</v>
      </c>
      <c r="D4123" t="s">
        <v>486</v>
      </c>
      <c r="E4123" s="144" t="s">
        <v>192</v>
      </c>
      <c r="F4123" s="144">
        <v>2095</v>
      </c>
      <c r="G4123" s="147">
        <v>13.522609518334843</v>
      </c>
      <c r="H4123" s="147">
        <v>16.500399999999996</v>
      </c>
      <c r="I4123" s="147">
        <v>20.266666666666666</v>
      </c>
      <c r="J4123" s="147">
        <v>23.134866666666664</v>
      </c>
      <c r="K4123" s="147">
        <v>25.981199999999998</v>
      </c>
    </row>
    <row r="4124" spans="2:11" x14ac:dyDescent="0.2">
      <c r="B4124" s="21" t="str">
        <f t="shared" si="64"/>
        <v>CollingwoodIce Accretion2100RCP6.0</v>
      </c>
      <c r="C4124" t="s">
        <v>295</v>
      </c>
      <c r="D4124" t="s">
        <v>486</v>
      </c>
      <c r="E4124" s="144" t="s">
        <v>192</v>
      </c>
      <c r="F4124" s="144">
        <v>2100</v>
      </c>
      <c r="G4124" s="147">
        <v>13.38807926926736</v>
      </c>
      <c r="H4124" s="147">
        <v>16.367599999999996</v>
      </c>
      <c r="I4124" s="147">
        <v>20.139999999999997</v>
      </c>
      <c r="J4124" s="147">
        <v>23.006799999999998</v>
      </c>
      <c r="K4124" s="147">
        <v>25.8552</v>
      </c>
    </row>
    <row r="4125" spans="2:11" x14ac:dyDescent="0.2">
      <c r="B4125" s="21" t="str">
        <f t="shared" si="64"/>
        <v>CollingwoodIce Accretion2023RCP8.5</v>
      </c>
      <c r="C4125" t="s">
        <v>295</v>
      </c>
      <c r="D4125" t="s">
        <v>486</v>
      </c>
      <c r="E4125" s="144" t="s">
        <v>191</v>
      </c>
      <c r="F4125" s="144">
        <v>2023</v>
      </c>
      <c r="G4125" s="147">
        <v>14.042174618181669</v>
      </c>
      <c r="H4125" s="147">
        <v>16.815799999999996</v>
      </c>
      <c r="I4125" s="147">
        <v>20.32</v>
      </c>
      <c r="J4125" s="147">
        <v>22.984199999999994</v>
      </c>
      <c r="K4125" s="147">
        <v>25.653600000000001</v>
      </c>
    </row>
    <row r="4126" spans="2:11" x14ac:dyDescent="0.2">
      <c r="B4126" s="21" t="str">
        <f t="shared" si="64"/>
        <v>CollingwoodIce Accretion2025RCP8.5</v>
      </c>
      <c r="C4126" t="s">
        <v>295</v>
      </c>
      <c r="D4126" t="s">
        <v>486</v>
      </c>
      <c r="E4126" s="144" t="s">
        <v>191</v>
      </c>
      <c r="F4126" s="144">
        <v>2025</v>
      </c>
      <c r="G4126" s="147">
        <v>14.037535644075893</v>
      </c>
      <c r="H4126" s="147">
        <v>16.821333333333332</v>
      </c>
      <c r="I4126" s="147">
        <v>20.346666666666668</v>
      </c>
      <c r="J4126" s="147">
        <v>23.029399999999995</v>
      </c>
      <c r="K4126" s="147">
        <v>25.712399999999999</v>
      </c>
    </row>
    <row r="4127" spans="2:11" x14ac:dyDescent="0.2">
      <c r="B4127" s="21" t="str">
        <f t="shared" si="64"/>
        <v>CollingwoodIce Accretion2030RCP8.5</v>
      </c>
      <c r="C4127" t="s">
        <v>295</v>
      </c>
      <c r="D4127" t="s">
        <v>486</v>
      </c>
      <c r="E4127" s="144" t="s">
        <v>191</v>
      </c>
      <c r="F4127" s="144">
        <v>2030</v>
      </c>
      <c r="G4127" s="147">
        <v>14.032896669970119</v>
      </c>
      <c r="H4127" s="147">
        <v>16.826866666666664</v>
      </c>
      <c r="I4127" s="147">
        <v>20.373333333333331</v>
      </c>
      <c r="J4127" s="147">
        <v>23.074599999999993</v>
      </c>
      <c r="K4127" s="147">
        <v>25.7712</v>
      </c>
    </row>
    <row r="4128" spans="2:11" x14ac:dyDescent="0.2">
      <c r="B4128" s="21" t="str">
        <f t="shared" si="64"/>
        <v>CollingwoodIce Accretion2035RCP8.5</v>
      </c>
      <c r="C4128" t="s">
        <v>295</v>
      </c>
      <c r="D4128" t="s">
        <v>486</v>
      </c>
      <c r="E4128" s="144" t="s">
        <v>191</v>
      </c>
      <c r="F4128" s="144">
        <v>2035</v>
      </c>
      <c r="G4128" s="147">
        <v>14.028257695864344</v>
      </c>
      <c r="H4128" s="147">
        <v>16.8324</v>
      </c>
      <c r="I4128" s="147">
        <v>20.399999999999999</v>
      </c>
      <c r="J4128" s="147">
        <v>23.119799999999994</v>
      </c>
      <c r="K4128" s="147">
        <v>25.83</v>
      </c>
    </row>
    <row r="4129" spans="2:11" x14ac:dyDescent="0.2">
      <c r="B4129" s="21" t="str">
        <f t="shared" si="64"/>
        <v>CollingwoodIce Accretion2040RCP8.5</v>
      </c>
      <c r="C4129" t="s">
        <v>295</v>
      </c>
      <c r="D4129" t="s">
        <v>486</v>
      </c>
      <c r="E4129" s="144" t="s">
        <v>191</v>
      </c>
      <c r="F4129" s="144">
        <v>2040</v>
      </c>
      <c r="G4129" s="147">
        <v>13.981867954806592</v>
      </c>
      <c r="H4129" s="147">
        <v>16.804733333333331</v>
      </c>
      <c r="I4129" s="147">
        <v>20.386666666666667</v>
      </c>
      <c r="J4129" s="147">
        <v>23.127333333333329</v>
      </c>
      <c r="K4129" s="147">
        <v>25.846799999999998</v>
      </c>
    </row>
    <row r="4130" spans="2:11" x14ac:dyDescent="0.2">
      <c r="B4130" s="21" t="str">
        <f t="shared" si="64"/>
        <v>CollingwoodIce Accretion2045RCP8.5</v>
      </c>
      <c r="C4130" t="s">
        <v>295</v>
      </c>
      <c r="D4130" t="s">
        <v>486</v>
      </c>
      <c r="E4130" s="144" t="s">
        <v>191</v>
      </c>
      <c r="F4130" s="144">
        <v>2045</v>
      </c>
      <c r="G4130" s="147">
        <v>13.935478213748839</v>
      </c>
      <c r="H4130" s="147">
        <v>16.777066666666666</v>
      </c>
      <c r="I4130" s="147">
        <v>20.373333333333331</v>
      </c>
      <c r="J4130" s="147">
        <v>23.134866666666664</v>
      </c>
      <c r="K4130" s="147">
        <v>25.863599999999998</v>
      </c>
    </row>
    <row r="4131" spans="2:11" x14ac:dyDescent="0.2">
      <c r="B4131" s="21" t="str">
        <f t="shared" si="64"/>
        <v>CollingwoodIce Accretion2050RCP8.5</v>
      </c>
      <c r="C4131" t="s">
        <v>295</v>
      </c>
      <c r="D4131" t="s">
        <v>486</v>
      </c>
      <c r="E4131" s="144" t="s">
        <v>191</v>
      </c>
      <c r="F4131" s="144">
        <v>2050</v>
      </c>
      <c r="G4131" s="147">
        <v>13.85661565395066</v>
      </c>
      <c r="H4131" s="147">
        <v>16.75493333333333</v>
      </c>
      <c r="I4131" s="147">
        <v>20.413333333333334</v>
      </c>
      <c r="J4131" s="147">
        <v>23.225266666666663</v>
      </c>
      <c r="K4131" s="147">
        <v>25.997999999999998</v>
      </c>
    </row>
    <row r="4132" spans="2:11" x14ac:dyDescent="0.2">
      <c r="B4132" s="21" t="str">
        <f t="shared" si="64"/>
        <v>CollingwoodIce Accretion2055RCP8.5</v>
      </c>
      <c r="C4132" t="s">
        <v>295</v>
      </c>
      <c r="D4132" t="s">
        <v>486</v>
      </c>
      <c r="E4132" s="144" t="s">
        <v>191</v>
      </c>
      <c r="F4132" s="144">
        <v>2055</v>
      </c>
      <c r="G4132" s="147">
        <v>13.824142835210234</v>
      </c>
      <c r="H4132" s="147">
        <v>16.760466666666666</v>
      </c>
      <c r="I4132" s="147">
        <v>20.466666666666665</v>
      </c>
      <c r="J4132" s="147">
        <v>23.30813333333333</v>
      </c>
      <c r="K4132" s="147">
        <v>26.115599999999997</v>
      </c>
    </row>
    <row r="4133" spans="2:11" x14ac:dyDescent="0.2">
      <c r="B4133" s="21" t="str">
        <f t="shared" si="64"/>
        <v>CollingwoodIce Accretion2060RCP8.5</v>
      </c>
      <c r="C4133" t="s">
        <v>295</v>
      </c>
      <c r="D4133" t="s">
        <v>486</v>
      </c>
      <c r="E4133" s="144" t="s">
        <v>191</v>
      </c>
      <c r="F4133" s="144">
        <v>2060</v>
      </c>
      <c r="G4133" s="147">
        <v>13.657139767402324</v>
      </c>
      <c r="H4133" s="147">
        <v>16.633199999999999</v>
      </c>
      <c r="I4133" s="147">
        <v>20.393333333333331</v>
      </c>
      <c r="J4133" s="147">
        <v>23.262933333333329</v>
      </c>
      <c r="K4133" s="147">
        <v>26.107199999999999</v>
      </c>
    </row>
    <row r="4134" spans="2:11" x14ac:dyDescent="0.2">
      <c r="B4134" s="21" t="str">
        <f t="shared" si="64"/>
        <v>CollingwoodIce Accretion2065RCP8.5</v>
      </c>
      <c r="C4134" t="s">
        <v>295</v>
      </c>
      <c r="D4134" t="s">
        <v>486</v>
      </c>
      <c r="E4134" s="144" t="s">
        <v>191</v>
      </c>
      <c r="F4134" s="144">
        <v>2065</v>
      </c>
      <c r="G4134" s="147">
        <v>13.522609518334843</v>
      </c>
      <c r="H4134" s="147">
        <v>16.500399999999996</v>
      </c>
      <c r="I4134" s="147">
        <v>20.266666666666666</v>
      </c>
      <c r="J4134" s="147">
        <v>23.134866666666664</v>
      </c>
      <c r="K4134" s="147">
        <v>25.981199999999998</v>
      </c>
    </row>
    <row r="4135" spans="2:11" x14ac:dyDescent="0.2">
      <c r="B4135" s="21" t="str">
        <f t="shared" si="64"/>
        <v>CollingwoodIce Accretion2070RCP8.5</v>
      </c>
      <c r="C4135" t="s">
        <v>295</v>
      </c>
      <c r="D4135" t="s">
        <v>486</v>
      </c>
      <c r="E4135" s="144" t="s">
        <v>191</v>
      </c>
      <c r="F4135" s="144">
        <v>2070</v>
      </c>
      <c r="G4135" s="147">
        <v>13.128296719343947</v>
      </c>
      <c r="H4135" s="147">
        <v>16.096466666666664</v>
      </c>
      <c r="I4135" s="147">
        <v>19.846666666666664</v>
      </c>
      <c r="J4135" s="147">
        <v>22.697933333333332</v>
      </c>
      <c r="K4135" s="147">
        <v>25.536000000000001</v>
      </c>
    </row>
    <row r="4136" spans="2:11" x14ac:dyDescent="0.2">
      <c r="B4136" s="21" t="str">
        <f t="shared" si="64"/>
        <v>CollingwoodIce Accretion2075RCP8.5</v>
      </c>
      <c r="C4136" t="s">
        <v>295</v>
      </c>
      <c r="D4136" t="s">
        <v>486</v>
      </c>
      <c r="E4136" s="144" t="s">
        <v>191</v>
      </c>
      <c r="F4136" s="144">
        <v>2075</v>
      </c>
      <c r="G4136" s="147">
        <v>12.868514169420532</v>
      </c>
      <c r="H4136" s="147">
        <v>15.825333333333331</v>
      </c>
      <c r="I4136" s="147">
        <v>19.553333333333331</v>
      </c>
      <c r="J4136" s="147">
        <v>22.389066666666665</v>
      </c>
      <c r="K4136" s="147">
        <v>25.216799999999999</v>
      </c>
    </row>
    <row r="4137" spans="2:11" x14ac:dyDescent="0.2">
      <c r="B4137" s="21" t="str">
        <f t="shared" si="64"/>
        <v>CollingwoodIce Accretion2080RCP8.5</v>
      </c>
      <c r="C4137" t="s">
        <v>295</v>
      </c>
      <c r="D4137" t="s">
        <v>486</v>
      </c>
      <c r="E4137" s="144" t="s">
        <v>191</v>
      </c>
      <c r="F4137" s="144">
        <v>2080</v>
      </c>
      <c r="G4137" s="147">
        <v>12.608731619497119</v>
      </c>
      <c r="H4137" s="147">
        <v>15.5542</v>
      </c>
      <c r="I4137" s="147">
        <v>19.259999999999998</v>
      </c>
      <c r="J4137" s="147">
        <v>22.080199999999998</v>
      </c>
      <c r="K4137" s="147">
        <v>24.897600000000001</v>
      </c>
    </row>
    <row r="4138" spans="2:11" x14ac:dyDescent="0.2">
      <c r="B4138" s="21" t="str">
        <f t="shared" si="64"/>
        <v>CollingwoodIce Accretion2085RCP8.5</v>
      </c>
      <c r="C4138" t="s">
        <v>295</v>
      </c>
      <c r="D4138" t="s">
        <v>486</v>
      </c>
      <c r="E4138" s="144" t="s">
        <v>191</v>
      </c>
      <c r="F4138" s="144">
        <v>2085</v>
      </c>
      <c r="G4138" s="147">
        <v>11.975511654058797</v>
      </c>
      <c r="H4138" s="147">
        <v>14.8155</v>
      </c>
      <c r="I4138" s="147">
        <v>18.399999999999999</v>
      </c>
      <c r="J4138" s="147">
        <v>21.119699999999998</v>
      </c>
      <c r="K4138" s="147">
        <v>23.826599999999999</v>
      </c>
    </row>
    <row r="4139" spans="2:11" x14ac:dyDescent="0.2">
      <c r="B4139" s="21" t="str">
        <f t="shared" si="64"/>
        <v>CollingwoodIce Accretion2090RCP8.5</v>
      </c>
      <c r="C4139" t="s">
        <v>295</v>
      </c>
      <c r="D4139" t="s">
        <v>486</v>
      </c>
      <c r="E4139" s="144" t="s">
        <v>191</v>
      </c>
      <c r="F4139" s="144">
        <v>2090</v>
      </c>
      <c r="G4139" s="147">
        <v>11.342291688620476</v>
      </c>
      <c r="H4139" s="147">
        <v>14.076799999999999</v>
      </c>
      <c r="I4139" s="147">
        <v>17.54</v>
      </c>
      <c r="J4139" s="147">
        <v>20.159199999999998</v>
      </c>
      <c r="K4139" s="147">
        <v>22.755600000000001</v>
      </c>
    </row>
    <row r="4140" spans="2:11" x14ac:dyDescent="0.2">
      <c r="B4140" s="21" t="str">
        <f t="shared" si="64"/>
        <v>CollingwoodIce Accretion2095RCP8.5</v>
      </c>
      <c r="C4140" t="s">
        <v>295</v>
      </c>
      <c r="D4140" t="s">
        <v>486</v>
      </c>
      <c r="E4140" s="144" t="s">
        <v>191</v>
      </c>
      <c r="F4140" s="144">
        <v>2095</v>
      </c>
      <c r="G4140" s="147">
        <v>11.342291688620476</v>
      </c>
      <c r="H4140" s="147">
        <v>14.076799999999999</v>
      </c>
      <c r="I4140" s="147">
        <v>17.54</v>
      </c>
      <c r="J4140" s="147">
        <v>20.159199999999998</v>
      </c>
      <c r="K4140" s="147">
        <v>22.755600000000001</v>
      </c>
    </row>
    <row r="4141" spans="2:11" x14ac:dyDescent="0.2">
      <c r="B4141" s="21" t="str">
        <f t="shared" si="64"/>
        <v>CollingwoodIce Accretion2100RCP8.5</v>
      </c>
      <c r="C4141" t="s">
        <v>295</v>
      </c>
      <c r="D4141" t="s">
        <v>486</v>
      </c>
      <c r="E4141" s="144" t="s">
        <v>191</v>
      </c>
      <c r="F4141" s="144">
        <v>2100</v>
      </c>
      <c r="G4141" s="147">
        <v>11.342291688620476</v>
      </c>
      <c r="H4141" s="147">
        <v>14.076799999999999</v>
      </c>
      <c r="I4141" s="147">
        <v>17.54</v>
      </c>
      <c r="J4141" s="147">
        <v>20.159199999999998</v>
      </c>
      <c r="K4141" s="147">
        <v>22.755600000000001</v>
      </c>
    </row>
    <row r="4142" spans="2:11" x14ac:dyDescent="0.2">
      <c r="B4142" s="21" t="str">
        <f t="shared" si="64"/>
        <v>CollingwoodWind2023RCP4.5</v>
      </c>
      <c r="C4142" t="s">
        <v>295</v>
      </c>
      <c r="D4142" t="s">
        <v>1</v>
      </c>
      <c r="E4142" s="144" t="s">
        <v>193</v>
      </c>
      <c r="F4142" s="144">
        <v>2023</v>
      </c>
      <c r="G4142" s="147">
        <v>81.167348123257412</v>
      </c>
      <c r="H4142" s="147">
        <v>87.376290000000012</v>
      </c>
      <c r="I4142" s="147">
        <v>93.896600000000007</v>
      </c>
      <c r="J4142" s="147">
        <v>100.43918800000002</v>
      </c>
      <c r="K4142" s="147">
        <v>106.967112</v>
      </c>
    </row>
    <row r="4143" spans="2:11" x14ac:dyDescent="0.2">
      <c r="B4143" s="21" t="str">
        <f t="shared" si="64"/>
        <v>CollingwoodWind2025RCP4.5</v>
      </c>
      <c r="C4143" t="s">
        <v>295</v>
      </c>
      <c r="D4143" t="s">
        <v>1</v>
      </c>
      <c r="E4143" s="144" t="s">
        <v>193</v>
      </c>
      <c r="F4143" s="144">
        <v>2025</v>
      </c>
      <c r="G4143" s="147">
        <v>81.163289755851252</v>
      </c>
      <c r="H4143" s="147">
        <v>87.369005000000016</v>
      </c>
      <c r="I4143" s="147">
        <v>93.885633333333345</v>
      </c>
      <c r="J4143" s="147">
        <v>100.42242466666669</v>
      </c>
      <c r="K4143" s="147">
        <v>106.949252</v>
      </c>
    </row>
    <row r="4144" spans="2:11" x14ac:dyDescent="0.2">
      <c r="B4144" s="21" t="str">
        <f t="shared" si="64"/>
        <v>CollingwoodWind2030RCP4.5</v>
      </c>
      <c r="C4144" t="s">
        <v>295</v>
      </c>
      <c r="D4144" t="s">
        <v>1</v>
      </c>
      <c r="E4144" s="144" t="s">
        <v>193</v>
      </c>
      <c r="F4144" s="144">
        <v>2030</v>
      </c>
      <c r="G4144" s="147">
        <v>81.159231388445093</v>
      </c>
      <c r="H4144" s="147">
        <v>87.361720000000005</v>
      </c>
      <c r="I4144" s="147">
        <v>93.87466666666667</v>
      </c>
      <c r="J4144" s="147">
        <v>100.40566133333336</v>
      </c>
      <c r="K4144" s="147">
        <v>106.931392</v>
      </c>
    </row>
    <row r="4145" spans="2:11" x14ac:dyDescent="0.2">
      <c r="B4145" s="21" t="str">
        <f t="shared" si="64"/>
        <v>CollingwoodWind2035RCP4.5</v>
      </c>
      <c r="C4145" t="s">
        <v>295</v>
      </c>
      <c r="D4145" t="s">
        <v>1</v>
      </c>
      <c r="E4145" s="144" t="s">
        <v>193</v>
      </c>
      <c r="F4145" s="144">
        <v>2035</v>
      </c>
      <c r="G4145" s="147">
        <v>81.155173021038934</v>
      </c>
      <c r="H4145" s="147">
        <v>87.354435000000009</v>
      </c>
      <c r="I4145" s="147">
        <v>93.863699999999994</v>
      </c>
      <c r="J4145" s="147">
        <v>100.38889800000001</v>
      </c>
      <c r="K4145" s="147">
        <v>106.913532</v>
      </c>
    </row>
    <row r="4146" spans="2:11" x14ac:dyDescent="0.2">
      <c r="B4146" s="21" t="str">
        <f t="shared" si="64"/>
        <v>CollingwoodWind2040RCP4.5</v>
      </c>
      <c r="C4146" t="s">
        <v>295</v>
      </c>
      <c r="D4146" t="s">
        <v>1</v>
      </c>
      <c r="E4146" s="144" t="s">
        <v>193</v>
      </c>
      <c r="F4146" s="144">
        <v>2040</v>
      </c>
      <c r="G4146" s="147">
        <v>81.15111465363276</v>
      </c>
      <c r="H4146" s="147">
        <v>87.347150000000013</v>
      </c>
      <c r="I4146" s="147">
        <v>93.852733333333333</v>
      </c>
      <c r="J4146" s="147">
        <v>100.37213466666668</v>
      </c>
      <c r="K4146" s="147">
        <v>106.89567199999999</v>
      </c>
    </row>
    <row r="4147" spans="2:11" x14ac:dyDescent="0.2">
      <c r="B4147" s="21" t="str">
        <f t="shared" si="64"/>
        <v>CollingwoodWind2045RCP4.5</v>
      </c>
      <c r="C4147" t="s">
        <v>295</v>
      </c>
      <c r="D4147" t="s">
        <v>1</v>
      </c>
      <c r="E4147" s="144" t="s">
        <v>193</v>
      </c>
      <c r="F4147" s="144">
        <v>2045</v>
      </c>
      <c r="G4147" s="147">
        <v>81.147056286226601</v>
      </c>
      <c r="H4147" s="147">
        <v>87.339865000000003</v>
      </c>
      <c r="I4147" s="147">
        <v>93.841766666666672</v>
      </c>
      <c r="J4147" s="147">
        <v>100.35537133333335</v>
      </c>
      <c r="K4147" s="147">
        <v>106.87781199999999</v>
      </c>
    </row>
    <row r="4148" spans="2:11" x14ac:dyDescent="0.2">
      <c r="B4148" s="21" t="str">
        <f t="shared" si="64"/>
        <v>CollingwoodWind2050RCP4.5</v>
      </c>
      <c r="C4148" t="s">
        <v>295</v>
      </c>
      <c r="D4148" t="s">
        <v>1</v>
      </c>
      <c r="E4148" s="144" t="s">
        <v>193</v>
      </c>
      <c r="F4148" s="144">
        <v>2050</v>
      </c>
      <c r="G4148" s="147">
        <v>81.138127877933044</v>
      </c>
      <c r="H4148" s="147">
        <v>87.316844400000008</v>
      </c>
      <c r="I4148" s="147">
        <v>93.800719999999998</v>
      </c>
      <c r="J4148" s="147">
        <v>100.29837600000002</v>
      </c>
      <c r="K4148" s="147">
        <v>106.806372</v>
      </c>
    </row>
    <row r="4149" spans="2:11" x14ac:dyDescent="0.2">
      <c r="B4149" s="21" t="str">
        <f t="shared" si="64"/>
        <v>CollingwoodWind2055RCP4.5</v>
      </c>
      <c r="C4149" t="s">
        <v>295</v>
      </c>
      <c r="D4149" t="s">
        <v>1</v>
      </c>
      <c r="E4149" s="144" t="s">
        <v>193</v>
      </c>
      <c r="F4149" s="144">
        <v>2055</v>
      </c>
      <c r="G4149" s="147">
        <v>81.133257837045647</v>
      </c>
      <c r="H4149" s="147">
        <v>87.301108800000009</v>
      </c>
      <c r="I4149" s="147">
        <v>93.77064</v>
      </c>
      <c r="J4149" s="147">
        <v>100.25814400000002</v>
      </c>
      <c r="K4149" s="147">
        <v>106.752792</v>
      </c>
    </row>
    <row r="4150" spans="2:11" x14ac:dyDescent="0.2">
      <c r="B4150" s="21" t="str">
        <f t="shared" si="64"/>
        <v>CollingwoodWind2060RCP4.5</v>
      </c>
      <c r="C4150" t="s">
        <v>295</v>
      </c>
      <c r="D4150" t="s">
        <v>1</v>
      </c>
      <c r="E4150" s="144" t="s">
        <v>193</v>
      </c>
      <c r="F4150" s="144">
        <v>2060</v>
      </c>
      <c r="G4150" s="147">
        <v>81.12838779615825</v>
      </c>
      <c r="H4150" s="147">
        <v>87.285373199999995</v>
      </c>
      <c r="I4150" s="147">
        <v>93.740560000000002</v>
      </c>
      <c r="J4150" s="147">
        <v>100.21791200000003</v>
      </c>
      <c r="K4150" s="147">
        <v>106.69921199999999</v>
      </c>
    </row>
    <row r="4151" spans="2:11" x14ac:dyDescent="0.2">
      <c r="B4151" s="21" t="str">
        <f t="shared" si="64"/>
        <v>CollingwoodWind2065RCP4.5</v>
      </c>
      <c r="C4151" t="s">
        <v>295</v>
      </c>
      <c r="D4151" t="s">
        <v>1</v>
      </c>
      <c r="E4151" s="144" t="s">
        <v>193</v>
      </c>
      <c r="F4151" s="144">
        <v>2065</v>
      </c>
      <c r="G4151" s="147">
        <v>81.123517755270854</v>
      </c>
      <c r="H4151" s="147">
        <v>87.269637599999996</v>
      </c>
      <c r="I4151" s="147">
        <v>93.710480000000004</v>
      </c>
      <c r="J4151" s="147">
        <v>100.17768000000002</v>
      </c>
      <c r="K4151" s="147">
        <v>106.64563199999999</v>
      </c>
    </row>
    <row r="4152" spans="2:11" x14ac:dyDescent="0.2">
      <c r="B4152" s="21" t="str">
        <f t="shared" si="64"/>
        <v>CollingwoodWind2070RCP4.5</v>
      </c>
      <c r="C4152" t="s">
        <v>295</v>
      </c>
      <c r="D4152" t="s">
        <v>1</v>
      </c>
      <c r="E4152" s="144" t="s">
        <v>193</v>
      </c>
      <c r="F4152" s="144">
        <v>2070</v>
      </c>
      <c r="G4152" s="147">
        <v>81.118647714383457</v>
      </c>
      <c r="H4152" s="147">
        <v>87.253901999999997</v>
      </c>
      <c r="I4152" s="147">
        <v>93.680400000000006</v>
      </c>
      <c r="J4152" s="147">
        <v>100.13744800000002</v>
      </c>
      <c r="K4152" s="147">
        <v>106.592052</v>
      </c>
    </row>
    <row r="4153" spans="2:11" x14ac:dyDescent="0.2">
      <c r="B4153" s="21" t="str">
        <f t="shared" si="64"/>
        <v>CollingwoodWind2075RCP4.5</v>
      </c>
      <c r="C4153" t="s">
        <v>295</v>
      </c>
      <c r="D4153" t="s">
        <v>1</v>
      </c>
      <c r="E4153" s="144" t="s">
        <v>193</v>
      </c>
      <c r="F4153" s="144">
        <v>2075</v>
      </c>
      <c r="G4153" s="147">
        <v>81.15517302103892</v>
      </c>
      <c r="H4153" s="147">
        <v>87.307811000000001</v>
      </c>
      <c r="I4153" s="147">
        <v>93.755600000000001</v>
      </c>
      <c r="J4153" s="147">
        <v>100.23132266666668</v>
      </c>
      <c r="K4153" s="147">
        <v>106.70278399999999</v>
      </c>
    </row>
    <row r="4154" spans="2:11" x14ac:dyDescent="0.2">
      <c r="B4154" s="21" t="str">
        <f t="shared" si="64"/>
        <v>CollingwoodWind2080RCP4.5</v>
      </c>
      <c r="C4154" t="s">
        <v>295</v>
      </c>
      <c r="D4154" t="s">
        <v>1</v>
      </c>
      <c r="E4154" s="144" t="s">
        <v>193</v>
      </c>
      <c r="F4154" s="144">
        <v>2080</v>
      </c>
      <c r="G4154" s="147">
        <v>81.191698327694382</v>
      </c>
      <c r="H4154" s="147">
        <v>87.361720000000005</v>
      </c>
      <c r="I4154" s="147">
        <v>93.830800000000011</v>
      </c>
      <c r="J4154" s="147">
        <v>100.32519733333335</v>
      </c>
      <c r="K4154" s="147">
        <v>106.81351599999999</v>
      </c>
    </row>
    <row r="4155" spans="2:11" x14ac:dyDescent="0.2">
      <c r="B4155" s="21" t="str">
        <f t="shared" si="64"/>
        <v>CollingwoodWind2085RCP4.5</v>
      </c>
      <c r="C4155" t="s">
        <v>295</v>
      </c>
      <c r="D4155" t="s">
        <v>1</v>
      </c>
      <c r="E4155" s="144" t="s">
        <v>193</v>
      </c>
      <c r="F4155" s="144">
        <v>2085</v>
      </c>
      <c r="G4155" s="147">
        <v>81.22822363434986</v>
      </c>
      <c r="H4155" s="147">
        <v>87.415628999999996</v>
      </c>
      <c r="I4155" s="147">
        <v>93.906000000000006</v>
      </c>
      <c r="J4155" s="147">
        <v>100.41907200000003</v>
      </c>
      <c r="K4155" s="147">
        <v>106.92424799999999</v>
      </c>
    </row>
    <row r="4156" spans="2:11" x14ac:dyDescent="0.2">
      <c r="B4156" s="21" t="str">
        <f t="shared" si="64"/>
        <v>CollingwoodWind2090RCP4.5</v>
      </c>
      <c r="C4156" t="s">
        <v>295</v>
      </c>
      <c r="D4156" t="s">
        <v>1</v>
      </c>
      <c r="E4156" s="144" t="s">
        <v>193</v>
      </c>
      <c r="F4156" s="144">
        <v>2090</v>
      </c>
      <c r="G4156" s="147">
        <v>81.264748941005323</v>
      </c>
      <c r="H4156" s="147">
        <v>87.469538</v>
      </c>
      <c r="I4156" s="147">
        <v>93.981200000000001</v>
      </c>
      <c r="J4156" s="147">
        <v>100.51294666666669</v>
      </c>
      <c r="K4156" s="147">
        <v>107.03497999999999</v>
      </c>
    </row>
    <row r="4157" spans="2:11" x14ac:dyDescent="0.2">
      <c r="B4157" s="21" t="str">
        <f t="shared" si="64"/>
        <v>CollingwoodWind2095RCP4.5</v>
      </c>
      <c r="C4157" t="s">
        <v>295</v>
      </c>
      <c r="D4157" t="s">
        <v>1</v>
      </c>
      <c r="E4157" s="144" t="s">
        <v>193</v>
      </c>
      <c r="F4157" s="144">
        <v>2095</v>
      </c>
      <c r="G4157" s="147">
        <v>81.301274247660785</v>
      </c>
      <c r="H4157" s="147">
        <v>87.523447000000004</v>
      </c>
      <c r="I4157" s="147">
        <v>94.056400000000011</v>
      </c>
      <c r="J4157" s="147">
        <v>100.60682133333336</v>
      </c>
      <c r="K4157" s="147">
        <v>107.14571199999999</v>
      </c>
    </row>
    <row r="4158" spans="2:11" x14ac:dyDescent="0.2">
      <c r="B4158" s="21" t="str">
        <f t="shared" si="64"/>
        <v>CollingwoodWind2100RCP4.5</v>
      </c>
      <c r="C4158" t="s">
        <v>295</v>
      </c>
      <c r="D4158" t="s">
        <v>1</v>
      </c>
      <c r="E4158" s="144" t="s">
        <v>193</v>
      </c>
      <c r="F4158" s="144">
        <v>2100</v>
      </c>
      <c r="G4158" s="147">
        <v>81.337799554316248</v>
      </c>
      <c r="H4158" s="147">
        <v>87.577356000000009</v>
      </c>
      <c r="I4158" s="147">
        <v>94.131600000000006</v>
      </c>
      <c r="J4158" s="147">
        <v>100.70069600000002</v>
      </c>
      <c r="K4158" s="147">
        <v>107.25644399999999</v>
      </c>
    </row>
    <row r="4159" spans="2:11" x14ac:dyDescent="0.2">
      <c r="B4159" s="21" t="str">
        <f t="shared" si="64"/>
        <v>CollingwoodWind2023RCP6.0</v>
      </c>
      <c r="C4159" t="s">
        <v>295</v>
      </c>
      <c r="D4159" t="s">
        <v>1</v>
      </c>
      <c r="E4159" s="144" t="s">
        <v>192</v>
      </c>
      <c r="F4159" s="144">
        <v>2023</v>
      </c>
      <c r="G4159" s="147">
        <v>81.167348123257412</v>
      </c>
      <c r="H4159" s="147">
        <v>87.376290000000012</v>
      </c>
      <c r="I4159" s="147">
        <v>93.896600000000007</v>
      </c>
      <c r="J4159" s="147">
        <v>100.43918800000002</v>
      </c>
      <c r="K4159" s="147">
        <v>106.967112</v>
      </c>
    </row>
    <row r="4160" spans="2:11" x14ac:dyDescent="0.2">
      <c r="B4160" s="21" t="str">
        <f t="shared" si="64"/>
        <v>CollingwoodWind2025RCP6.0</v>
      </c>
      <c r="C4160" t="s">
        <v>295</v>
      </c>
      <c r="D4160" t="s">
        <v>1</v>
      </c>
      <c r="E4160" s="144" t="s">
        <v>192</v>
      </c>
      <c r="F4160" s="144">
        <v>2025</v>
      </c>
      <c r="G4160" s="147">
        <v>81.163289755851252</v>
      </c>
      <c r="H4160" s="147">
        <v>87.369005000000016</v>
      </c>
      <c r="I4160" s="147">
        <v>93.885633333333345</v>
      </c>
      <c r="J4160" s="147">
        <v>100.42242466666669</v>
      </c>
      <c r="K4160" s="147">
        <v>106.949252</v>
      </c>
    </row>
    <row r="4161" spans="2:11" x14ac:dyDescent="0.2">
      <c r="B4161" s="21" t="str">
        <f t="shared" si="64"/>
        <v>CollingwoodWind2030RCP6.0</v>
      </c>
      <c r="C4161" t="s">
        <v>295</v>
      </c>
      <c r="D4161" t="s">
        <v>1</v>
      </c>
      <c r="E4161" s="144" t="s">
        <v>192</v>
      </c>
      <c r="F4161" s="144">
        <v>2030</v>
      </c>
      <c r="G4161" s="147">
        <v>81.159231388445093</v>
      </c>
      <c r="H4161" s="147">
        <v>87.361720000000005</v>
      </c>
      <c r="I4161" s="147">
        <v>93.87466666666667</v>
      </c>
      <c r="J4161" s="147">
        <v>100.40566133333336</v>
      </c>
      <c r="K4161" s="147">
        <v>106.931392</v>
      </c>
    </row>
    <row r="4162" spans="2:11" x14ac:dyDescent="0.2">
      <c r="B4162" s="21" t="str">
        <f t="shared" si="64"/>
        <v>CollingwoodWind2035RCP6.0</v>
      </c>
      <c r="C4162" t="s">
        <v>295</v>
      </c>
      <c r="D4162" t="s">
        <v>1</v>
      </c>
      <c r="E4162" s="144" t="s">
        <v>192</v>
      </c>
      <c r="F4162" s="144">
        <v>2035</v>
      </c>
      <c r="G4162" s="147">
        <v>81.155173021038934</v>
      </c>
      <c r="H4162" s="147">
        <v>87.354435000000009</v>
      </c>
      <c r="I4162" s="147">
        <v>93.863699999999994</v>
      </c>
      <c r="J4162" s="147">
        <v>100.38889800000001</v>
      </c>
      <c r="K4162" s="147">
        <v>106.913532</v>
      </c>
    </row>
    <row r="4163" spans="2:11" x14ac:dyDescent="0.2">
      <c r="B4163" s="21" t="str">
        <f t="shared" si="64"/>
        <v>CollingwoodWind2040RCP6.0</v>
      </c>
      <c r="C4163" t="s">
        <v>295</v>
      </c>
      <c r="D4163" t="s">
        <v>1</v>
      </c>
      <c r="E4163" s="144" t="s">
        <v>192</v>
      </c>
      <c r="F4163" s="144">
        <v>2040</v>
      </c>
      <c r="G4163" s="147">
        <v>81.15111465363276</v>
      </c>
      <c r="H4163" s="147">
        <v>87.347150000000013</v>
      </c>
      <c r="I4163" s="147">
        <v>93.852733333333333</v>
      </c>
      <c r="J4163" s="147">
        <v>100.37213466666668</v>
      </c>
      <c r="K4163" s="147">
        <v>106.89567199999999</v>
      </c>
    </row>
    <row r="4164" spans="2:11" x14ac:dyDescent="0.2">
      <c r="B4164" s="21" t="str">
        <f t="shared" si="64"/>
        <v>CollingwoodWind2045RCP6.0</v>
      </c>
      <c r="C4164" t="s">
        <v>295</v>
      </c>
      <c r="D4164" t="s">
        <v>1</v>
      </c>
      <c r="E4164" s="144" t="s">
        <v>192</v>
      </c>
      <c r="F4164" s="144">
        <v>2045</v>
      </c>
      <c r="G4164" s="147">
        <v>81.147056286226601</v>
      </c>
      <c r="H4164" s="147">
        <v>87.339865000000003</v>
      </c>
      <c r="I4164" s="147">
        <v>93.841766666666672</v>
      </c>
      <c r="J4164" s="147">
        <v>100.35537133333335</v>
      </c>
      <c r="K4164" s="147">
        <v>106.87781199999999</v>
      </c>
    </row>
    <row r="4165" spans="2:11" x14ac:dyDescent="0.2">
      <c r="B4165" s="21" t="str">
        <f t="shared" si="64"/>
        <v>CollingwoodWind2050RCP6.0</v>
      </c>
      <c r="C4165" t="s">
        <v>295</v>
      </c>
      <c r="D4165" t="s">
        <v>1</v>
      </c>
      <c r="E4165" s="144" t="s">
        <v>192</v>
      </c>
      <c r="F4165" s="144">
        <v>2050</v>
      </c>
      <c r="G4165" s="147">
        <v>81.138127877933044</v>
      </c>
      <c r="H4165" s="147">
        <v>87.316844400000008</v>
      </c>
      <c r="I4165" s="147">
        <v>93.800719999999998</v>
      </c>
      <c r="J4165" s="147">
        <v>100.29837600000002</v>
      </c>
      <c r="K4165" s="147">
        <v>106.806372</v>
      </c>
    </row>
    <row r="4166" spans="2:11" x14ac:dyDescent="0.2">
      <c r="B4166" s="21" t="str">
        <f t="shared" si="64"/>
        <v>CollingwoodWind2055RCP6.0</v>
      </c>
      <c r="C4166" t="s">
        <v>295</v>
      </c>
      <c r="D4166" t="s">
        <v>1</v>
      </c>
      <c r="E4166" s="144" t="s">
        <v>192</v>
      </c>
      <c r="F4166" s="144">
        <v>2055</v>
      </c>
      <c r="G4166" s="147">
        <v>81.133257837045647</v>
      </c>
      <c r="H4166" s="147">
        <v>87.301108800000009</v>
      </c>
      <c r="I4166" s="147">
        <v>93.77064</v>
      </c>
      <c r="J4166" s="147">
        <v>100.25814400000002</v>
      </c>
      <c r="K4166" s="147">
        <v>106.752792</v>
      </c>
    </row>
    <row r="4167" spans="2:11" x14ac:dyDescent="0.2">
      <c r="B4167" s="21" t="str">
        <f t="shared" si="64"/>
        <v>CollingwoodWind2060RCP6.0</v>
      </c>
      <c r="C4167" t="s">
        <v>295</v>
      </c>
      <c r="D4167" t="s">
        <v>1</v>
      </c>
      <c r="E4167" s="144" t="s">
        <v>192</v>
      </c>
      <c r="F4167" s="144">
        <v>2060</v>
      </c>
      <c r="G4167" s="147">
        <v>81.12838779615825</v>
      </c>
      <c r="H4167" s="147">
        <v>87.285373199999995</v>
      </c>
      <c r="I4167" s="147">
        <v>93.740560000000002</v>
      </c>
      <c r="J4167" s="147">
        <v>100.21791200000003</v>
      </c>
      <c r="K4167" s="147">
        <v>106.69921199999999</v>
      </c>
    </row>
    <row r="4168" spans="2:11" x14ac:dyDescent="0.2">
      <c r="B4168" s="21" t="str">
        <f t="shared" si="64"/>
        <v>CollingwoodWind2065RCP6.0</v>
      </c>
      <c r="C4168" t="s">
        <v>295</v>
      </c>
      <c r="D4168" t="s">
        <v>1</v>
      </c>
      <c r="E4168" s="144" t="s">
        <v>192</v>
      </c>
      <c r="F4168" s="144">
        <v>2065</v>
      </c>
      <c r="G4168" s="147">
        <v>81.123517755270854</v>
      </c>
      <c r="H4168" s="147">
        <v>87.269637599999996</v>
      </c>
      <c r="I4168" s="147">
        <v>93.710480000000004</v>
      </c>
      <c r="J4168" s="147">
        <v>100.17768000000002</v>
      </c>
      <c r="K4168" s="147">
        <v>106.64563199999999</v>
      </c>
    </row>
    <row r="4169" spans="2:11" x14ac:dyDescent="0.2">
      <c r="B4169" s="21" t="str">
        <f t="shared" si="64"/>
        <v>CollingwoodWind2070RCP6.0</v>
      </c>
      <c r="C4169" t="s">
        <v>295</v>
      </c>
      <c r="D4169" t="s">
        <v>1</v>
      </c>
      <c r="E4169" s="144" t="s">
        <v>192</v>
      </c>
      <c r="F4169" s="144">
        <v>2070</v>
      </c>
      <c r="G4169" s="147">
        <v>81.118647714383457</v>
      </c>
      <c r="H4169" s="147">
        <v>87.253901999999997</v>
      </c>
      <c r="I4169" s="147">
        <v>93.680400000000006</v>
      </c>
      <c r="J4169" s="147">
        <v>100.13744800000002</v>
      </c>
      <c r="K4169" s="147">
        <v>106.592052</v>
      </c>
    </row>
    <row r="4170" spans="2:11" x14ac:dyDescent="0.2">
      <c r="B4170" s="21" t="str">
        <f t="shared" si="64"/>
        <v>CollingwoodWind2075RCP6.0</v>
      </c>
      <c r="C4170" t="s">
        <v>295</v>
      </c>
      <c r="D4170" t="s">
        <v>1</v>
      </c>
      <c r="E4170" s="144" t="s">
        <v>192</v>
      </c>
      <c r="F4170" s="144">
        <v>2075</v>
      </c>
      <c r="G4170" s="147">
        <v>81.173435674366658</v>
      </c>
      <c r="H4170" s="147">
        <v>87.334765500000003</v>
      </c>
      <c r="I4170" s="147">
        <v>93.793200000000013</v>
      </c>
      <c r="J4170" s="147">
        <v>100.27826000000002</v>
      </c>
      <c r="K4170" s="147">
        <v>106.75815</v>
      </c>
    </row>
    <row r="4171" spans="2:11" x14ac:dyDescent="0.2">
      <c r="B4171" s="21" t="str">
        <f t="shared" si="64"/>
        <v>CollingwoodWind2080RCP6.0</v>
      </c>
      <c r="C4171" t="s">
        <v>295</v>
      </c>
      <c r="D4171" t="s">
        <v>1</v>
      </c>
      <c r="E4171" s="144" t="s">
        <v>192</v>
      </c>
      <c r="F4171" s="144">
        <v>2080</v>
      </c>
      <c r="G4171" s="147">
        <v>81.22822363434986</v>
      </c>
      <c r="H4171" s="147">
        <v>87.415628999999996</v>
      </c>
      <c r="I4171" s="147">
        <v>93.906000000000006</v>
      </c>
      <c r="J4171" s="147">
        <v>100.41907200000003</v>
      </c>
      <c r="K4171" s="147">
        <v>106.92424799999999</v>
      </c>
    </row>
    <row r="4172" spans="2:11" x14ac:dyDescent="0.2">
      <c r="B4172" s="21" t="str">
        <f t="shared" ref="B4172:B4235" si="65">C4172&amp;D4172&amp;F4172&amp;E4172</f>
        <v>CollingwoodWind2085RCP6.0</v>
      </c>
      <c r="C4172" t="s">
        <v>295</v>
      </c>
      <c r="D4172" t="s">
        <v>1</v>
      </c>
      <c r="E4172" s="144" t="s">
        <v>192</v>
      </c>
      <c r="F4172" s="144">
        <v>2085</v>
      </c>
      <c r="G4172" s="147">
        <v>81.283011594333047</v>
      </c>
      <c r="H4172" s="147">
        <v>87.496492500000002</v>
      </c>
      <c r="I4172" s="147">
        <v>94.018799999999999</v>
      </c>
      <c r="J4172" s="147">
        <v>100.55988400000003</v>
      </c>
      <c r="K4172" s="147">
        <v>107.09034599999998</v>
      </c>
    </row>
    <row r="4173" spans="2:11" x14ac:dyDescent="0.2">
      <c r="B4173" s="21" t="str">
        <f t="shared" si="65"/>
        <v>CollingwoodWind2090RCP6.0</v>
      </c>
      <c r="C4173" t="s">
        <v>295</v>
      </c>
      <c r="D4173" t="s">
        <v>1</v>
      </c>
      <c r="E4173" s="144" t="s">
        <v>192</v>
      </c>
      <c r="F4173" s="144">
        <v>2090</v>
      </c>
      <c r="G4173" s="147">
        <v>81.543423502895166</v>
      </c>
      <c r="H4173" s="147">
        <v>87.825046</v>
      </c>
      <c r="I4173" s="147">
        <v>94.432400000000001</v>
      </c>
      <c r="J4173" s="147">
        <v>101.04266800000002</v>
      </c>
      <c r="K4173" s="147">
        <v>107.64579199999999</v>
      </c>
    </row>
    <row r="4174" spans="2:11" x14ac:dyDescent="0.2">
      <c r="B4174" s="21" t="str">
        <f t="shared" si="65"/>
        <v>CollingwoodWind2095RCP6.0</v>
      </c>
      <c r="C4174" t="s">
        <v>295</v>
      </c>
      <c r="D4174" t="s">
        <v>1</v>
      </c>
      <c r="E4174" s="144" t="s">
        <v>192</v>
      </c>
      <c r="F4174" s="144">
        <v>2095</v>
      </c>
      <c r="G4174" s="147">
        <v>81.749047451474098</v>
      </c>
      <c r="H4174" s="147">
        <v>88.072736000000006</v>
      </c>
      <c r="I4174" s="147">
        <v>94.733199999999997</v>
      </c>
      <c r="J4174" s="147">
        <v>101.38464000000002</v>
      </c>
      <c r="K4174" s="147">
        <v>108.03514</v>
      </c>
    </row>
    <row r="4175" spans="2:11" x14ac:dyDescent="0.2">
      <c r="B4175" s="21" t="str">
        <f t="shared" si="65"/>
        <v>CollingwoodWind2100RCP6.0</v>
      </c>
      <c r="C4175" t="s">
        <v>295</v>
      </c>
      <c r="D4175" t="s">
        <v>1</v>
      </c>
      <c r="E4175" s="144" t="s">
        <v>192</v>
      </c>
      <c r="F4175" s="144">
        <v>2100</v>
      </c>
      <c r="G4175" s="147">
        <v>81.954671400053016</v>
      </c>
      <c r="H4175" s="147">
        <v>88.320425999999998</v>
      </c>
      <c r="I4175" s="147">
        <v>95.033999999999992</v>
      </c>
      <c r="J4175" s="147">
        <v>101.72661200000002</v>
      </c>
      <c r="K4175" s="147">
        <v>108.424488</v>
      </c>
    </row>
    <row r="4176" spans="2:11" x14ac:dyDescent="0.2">
      <c r="B4176" s="21" t="str">
        <f t="shared" si="65"/>
        <v>CollingwoodWind2023RCP8.5</v>
      </c>
      <c r="C4176" t="s">
        <v>295</v>
      </c>
      <c r="D4176" t="s">
        <v>1</v>
      </c>
      <c r="E4176" s="144" t="s">
        <v>191</v>
      </c>
      <c r="F4176" s="144">
        <v>2023</v>
      </c>
      <c r="G4176" s="147">
        <v>81.167348123257412</v>
      </c>
      <c r="H4176" s="147">
        <v>87.376290000000012</v>
      </c>
      <c r="I4176" s="147">
        <v>93.896600000000007</v>
      </c>
      <c r="J4176" s="147">
        <v>100.43918800000002</v>
      </c>
      <c r="K4176" s="147">
        <v>106.967112</v>
      </c>
    </row>
    <row r="4177" spans="2:11" x14ac:dyDescent="0.2">
      <c r="B4177" s="21" t="str">
        <f t="shared" si="65"/>
        <v>CollingwoodWind2025RCP8.5</v>
      </c>
      <c r="C4177" t="s">
        <v>295</v>
      </c>
      <c r="D4177" t="s">
        <v>1</v>
      </c>
      <c r="E4177" s="144" t="s">
        <v>191</v>
      </c>
      <c r="F4177" s="144">
        <v>2025</v>
      </c>
      <c r="G4177" s="147">
        <v>81.159231388445093</v>
      </c>
      <c r="H4177" s="147">
        <v>87.361720000000005</v>
      </c>
      <c r="I4177" s="147">
        <v>93.87466666666667</v>
      </c>
      <c r="J4177" s="147">
        <v>100.40566133333336</v>
      </c>
      <c r="K4177" s="147">
        <v>106.931392</v>
      </c>
    </row>
    <row r="4178" spans="2:11" x14ac:dyDescent="0.2">
      <c r="B4178" s="21" t="str">
        <f t="shared" si="65"/>
        <v>CollingwoodWind2030RCP8.5</v>
      </c>
      <c r="C4178" t="s">
        <v>295</v>
      </c>
      <c r="D4178" t="s">
        <v>1</v>
      </c>
      <c r="E4178" s="144" t="s">
        <v>191</v>
      </c>
      <c r="F4178" s="144">
        <v>2030</v>
      </c>
      <c r="G4178" s="147">
        <v>81.15111465363276</v>
      </c>
      <c r="H4178" s="147">
        <v>87.347150000000013</v>
      </c>
      <c r="I4178" s="147">
        <v>93.852733333333333</v>
      </c>
      <c r="J4178" s="147">
        <v>100.37213466666668</v>
      </c>
      <c r="K4178" s="147">
        <v>106.89567199999999</v>
      </c>
    </row>
    <row r="4179" spans="2:11" x14ac:dyDescent="0.2">
      <c r="B4179" s="21" t="str">
        <f t="shared" si="65"/>
        <v>CollingwoodWind2035RCP8.5</v>
      </c>
      <c r="C4179" t="s">
        <v>295</v>
      </c>
      <c r="D4179" t="s">
        <v>1</v>
      </c>
      <c r="E4179" s="144" t="s">
        <v>191</v>
      </c>
      <c r="F4179" s="144">
        <v>2035</v>
      </c>
      <c r="G4179" s="147">
        <v>81.142997918820441</v>
      </c>
      <c r="H4179" s="147">
        <v>87.332580000000007</v>
      </c>
      <c r="I4179" s="147">
        <v>93.830799999999996</v>
      </c>
      <c r="J4179" s="147">
        <v>100.33860800000002</v>
      </c>
      <c r="K4179" s="147">
        <v>106.85995199999999</v>
      </c>
    </row>
    <row r="4180" spans="2:11" x14ac:dyDescent="0.2">
      <c r="B4180" s="21" t="str">
        <f t="shared" si="65"/>
        <v>CollingwoodWind2040RCP8.5</v>
      </c>
      <c r="C4180" t="s">
        <v>295</v>
      </c>
      <c r="D4180" t="s">
        <v>1</v>
      </c>
      <c r="E4180" s="144" t="s">
        <v>191</v>
      </c>
      <c r="F4180" s="144">
        <v>2040</v>
      </c>
      <c r="G4180" s="147">
        <v>81.134881184008108</v>
      </c>
      <c r="H4180" s="147">
        <v>87.306353999999999</v>
      </c>
      <c r="I4180" s="147">
        <v>93.780666666666662</v>
      </c>
      <c r="J4180" s="147">
        <v>100.27155466666669</v>
      </c>
      <c r="K4180" s="147">
        <v>106.770652</v>
      </c>
    </row>
    <row r="4181" spans="2:11" x14ac:dyDescent="0.2">
      <c r="B4181" s="21" t="str">
        <f t="shared" si="65"/>
        <v>CollingwoodWind2045RCP8.5</v>
      </c>
      <c r="C4181" t="s">
        <v>295</v>
      </c>
      <c r="D4181" t="s">
        <v>1</v>
      </c>
      <c r="E4181" s="144" t="s">
        <v>191</v>
      </c>
      <c r="F4181" s="144">
        <v>2045</v>
      </c>
      <c r="G4181" s="147">
        <v>81.12676444919579</v>
      </c>
      <c r="H4181" s="147">
        <v>87.280128000000005</v>
      </c>
      <c r="I4181" s="147">
        <v>93.730533333333341</v>
      </c>
      <c r="J4181" s="147">
        <v>100.20450133333335</v>
      </c>
      <c r="K4181" s="147">
        <v>106.68135199999999</v>
      </c>
    </row>
    <row r="4182" spans="2:11" x14ac:dyDescent="0.2">
      <c r="B4182" s="21" t="str">
        <f t="shared" si="65"/>
        <v>CollingwoodWind2050RCP8.5</v>
      </c>
      <c r="C4182" t="s">
        <v>295</v>
      </c>
      <c r="D4182" t="s">
        <v>1</v>
      </c>
      <c r="E4182" s="144" t="s">
        <v>191</v>
      </c>
      <c r="F4182" s="144">
        <v>2050</v>
      </c>
      <c r="G4182" s="147">
        <v>81.191698327694382</v>
      </c>
      <c r="H4182" s="147">
        <v>87.361720000000005</v>
      </c>
      <c r="I4182" s="147">
        <v>93.830800000000011</v>
      </c>
      <c r="J4182" s="147">
        <v>100.32519733333335</v>
      </c>
      <c r="K4182" s="147">
        <v>106.81351599999999</v>
      </c>
    </row>
    <row r="4183" spans="2:11" x14ac:dyDescent="0.2">
      <c r="B4183" s="21" t="str">
        <f t="shared" si="65"/>
        <v>CollingwoodWind2055RCP8.5</v>
      </c>
      <c r="C4183" t="s">
        <v>295</v>
      </c>
      <c r="D4183" t="s">
        <v>1</v>
      </c>
      <c r="E4183" s="144" t="s">
        <v>191</v>
      </c>
      <c r="F4183" s="144">
        <v>2055</v>
      </c>
      <c r="G4183" s="147">
        <v>81.264748941005323</v>
      </c>
      <c r="H4183" s="147">
        <v>87.469538</v>
      </c>
      <c r="I4183" s="147">
        <v>93.981200000000001</v>
      </c>
      <c r="J4183" s="147">
        <v>100.51294666666669</v>
      </c>
      <c r="K4183" s="147">
        <v>107.03497999999999</v>
      </c>
    </row>
    <row r="4184" spans="2:11" x14ac:dyDescent="0.2">
      <c r="B4184" s="21" t="str">
        <f t="shared" si="65"/>
        <v>CollingwoodWind2060RCP8.5</v>
      </c>
      <c r="C4184" t="s">
        <v>295</v>
      </c>
      <c r="D4184" t="s">
        <v>1</v>
      </c>
      <c r="E4184" s="144" t="s">
        <v>191</v>
      </c>
      <c r="F4184" s="144">
        <v>2060</v>
      </c>
      <c r="G4184" s="147">
        <v>81.543423502895166</v>
      </c>
      <c r="H4184" s="147">
        <v>87.825046</v>
      </c>
      <c r="I4184" s="147">
        <v>94.432400000000001</v>
      </c>
      <c r="J4184" s="147">
        <v>101.04266800000002</v>
      </c>
      <c r="K4184" s="147">
        <v>107.64579199999999</v>
      </c>
    </row>
    <row r="4185" spans="2:11" x14ac:dyDescent="0.2">
      <c r="B4185" s="21" t="str">
        <f t="shared" si="65"/>
        <v>CollingwoodWind2065RCP8.5</v>
      </c>
      <c r="C4185" t="s">
        <v>295</v>
      </c>
      <c r="D4185" t="s">
        <v>1</v>
      </c>
      <c r="E4185" s="144" t="s">
        <v>191</v>
      </c>
      <c r="F4185" s="144">
        <v>2065</v>
      </c>
      <c r="G4185" s="147">
        <v>81.749047451474098</v>
      </c>
      <c r="H4185" s="147">
        <v>88.072736000000006</v>
      </c>
      <c r="I4185" s="147">
        <v>94.733199999999997</v>
      </c>
      <c r="J4185" s="147">
        <v>101.38464000000002</v>
      </c>
      <c r="K4185" s="147">
        <v>108.03514</v>
      </c>
    </row>
    <row r="4186" spans="2:11" x14ac:dyDescent="0.2">
      <c r="B4186" s="21" t="str">
        <f t="shared" si="65"/>
        <v>CollingwoodWind2070RCP8.5</v>
      </c>
      <c r="C4186" t="s">
        <v>295</v>
      </c>
      <c r="D4186" t="s">
        <v>1</v>
      </c>
      <c r="E4186" s="144" t="s">
        <v>191</v>
      </c>
      <c r="F4186" s="144">
        <v>2070</v>
      </c>
      <c r="G4186" s="147">
        <v>82.060188952613245</v>
      </c>
      <c r="H4186" s="147">
        <v>88.448641999999992</v>
      </c>
      <c r="I4186" s="147">
        <v>95.187533333333334</v>
      </c>
      <c r="J4186" s="147">
        <v>101.90430333333335</v>
      </c>
      <c r="K4186" s="147">
        <v>108.62452</v>
      </c>
    </row>
    <row r="4187" spans="2:11" x14ac:dyDescent="0.2">
      <c r="B4187" s="21" t="str">
        <f t="shared" si="65"/>
        <v>CollingwoodWind2075RCP8.5</v>
      </c>
      <c r="C4187" t="s">
        <v>295</v>
      </c>
      <c r="D4187" t="s">
        <v>1</v>
      </c>
      <c r="E4187" s="144" t="s">
        <v>191</v>
      </c>
      <c r="F4187" s="144">
        <v>2075</v>
      </c>
      <c r="G4187" s="147">
        <v>82.165706505173489</v>
      </c>
      <c r="H4187" s="147">
        <v>88.576858000000001</v>
      </c>
      <c r="I4187" s="147">
        <v>95.341066666666663</v>
      </c>
      <c r="J4187" s="147">
        <v>102.08199466666667</v>
      </c>
      <c r="K4187" s="147">
        <v>108.824552</v>
      </c>
    </row>
    <row r="4188" spans="2:11" x14ac:dyDescent="0.2">
      <c r="B4188" s="21" t="str">
        <f t="shared" si="65"/>
        <v>CollingwoodWind2080RCP8.5</v>
      </c>
      <c r="C4188" t="s">
        <v>295</v>
      </c>
      <c r="D4188" t="s">
        <v>1</v>
      </c>
      <c r="E4188" s="144" t="s">
        <v>191</v>
      </c>
      <c r="F4188" s="144">
        <v>2080</v>
      </c>
      <c r="G4188" s="147">
        <v>82.271224057733718</v>
      </c>
      <c r="H4188" s="147">
        <v>88.705073999999996</v>
      </c>
      <c r="I4188" s="147">
        <v>95.494600000000005</v>
      </c>
      <c r="J4188" s="147">
        <v>102.259686</v>
      </c>
      <c r="K4188" s="147">
        <v>109.024584</v>
      </c>
    </row>
    <row r="4189" spans="2:11" x14ac:dyDescent="0.2">
      <c r="B4189" s="21" t="str">
        <f t="shared" si="65"/>
        <v>CollingwoodWind2085RCP8.5</v>
      </c>
      <c r="C4189" t="s">
        <v>295</v>
      </c>
      <c r="D4189" t="s">
        <v>1</v>
      </c>
      <c r="E4189" s="144" t="s">
        <v>191</v>
      </c>
      <c r="F4189" s="144">
        <v>2085</v>
      </c>
      <c r="G4189" s="147">
        <v>82.372683242887788</v>
      </c>
      <c r="H4189" s="147">
        <v>88.827461999999997</v>
      </c>
      <c r="I4189" s="147">
        <v>95.644999999999996</v>
      </c>
      <c r="J4189" s="147">
        <v>102.43067200000002</v>
      </c>
      <c r="K4189" s="147">
        <v>109.21747199999999</v>
      </c>
    </row>
    <row r="4190" spans="2:11" x14ac:dyDescent="0.2">
      <c r="B4190" s="21" t="str">
        <f t="shared" si="65"/>
        <v>CollingwoodWind2090RCP8.5</v>
      </c>
      <c r="C4190" t="s">
        <v>295</v>
      </c>
      <c r="D4190" t="s">
        <v>1</v>
      </c>
      <c r="E4190" s="144" t="s">
        <v>191</v>
      </c>
      <c r="F4190" s="144">
        <v>2090</v>
      </c>
      <c r="G4190" s="147">
        <v>82.474142428041858</v>
      </c>
      <c r="H4190" s="147">
        <v>88.949850000000012</v>
      </c>
      <c r="I4190" s="147">
        <v>95.795399999999987</v>
      </c>
      <c r="J4190" s="147">
        <v>102.60165800000001</v>
      </c>
      <c r="K4190" s="147">
        <v>109.41035999999998</v>
      </c>
    </row>
    <row r="4191" spans="2:11" x14ac:dyDescent="0.2">
      <c r="B4191" s="21" t="str">
        <f t="shared" si="65"/>
        <v>CollingwoodWind2095RCP8.5</v>
      </c>
      <c r="C4191" t="s">
        <v>295</v>
      </c>
      <c r="D4191" t="s">
        <v>1</v>
      </c>
      <c r="E4191" s="144" t="s">
        <v>191</v>
      </c>
      <c r="F4191" s="144">
        <v>2095</v>
      </c>
      <c r="G4191" s="147">
        <v>82.474142428041858</v>
      </c>
      <c r="H4191" s="147">
        <v>88.949850000000012</v>
      </c>
      <c r="I4191" s="147">
        <v>95.795399999999987</v>
      </c>
      <c r="J4191" s="147">
        <v>102.60165800000001</v>
      </c>
      <c r="K4191" s="147">
        <v>109.41035999999998</v>
      </c>
    </row>
    <row r="4192" spans="2:11" x14ac:dyDescent="0.2">
      <c r="B4192" s="21" t="str">
        <f t="shared" si="65"/>
        <v>CollingwoodWind2100RCP8.5</v>
      </c>
      <c r="C4192" t="s">
        <v>295</v>
      </c>
      <c r="D4192" t="s">
        <v>1</v>
      </c>
      <c r="E4192" s="144" t="s">
        <v>191</v>
      </c>
      <c r="F4192" s="144">
        <v>2100</v>
      </c>
      <c r="G4192" s="147">
        <v>82.474142428041858</v>
      </c>
      <c r="H4192" s="147">
        <v>88.949850000000012</v>
      </c>
      <c r="I4192" s="147">
        <v>95.795399999999987</v>
      </c>
      <c r="J4192" s="147">
        <v>102.60165800000001</v>
      </c>
      <c r="K4192" s="147">
        <v>109.41035999999998</v>
      </c>
    </row>
    <row r="4193" spans="2:11" x14ac:dyDescent="0.2">
      <c r="B4193" s="21" t="str">
        <f t="shared" si="65"/>
        <v>CornwallIce Accretion2023RCP4.5</v>
      </c>
      <c r="C4193" t="s">
        <v>296</v>
      </c>
      <c r="D4193" t="s">
        <v>486</v>
      </c>
      <c r="E4193" s="144" t="s">
        <v>193</v>
      </c>
      <c r="F4193" s="144">
        <v>2023</v>
      </c>
      <c r="G4193" s="147">
        <v>21.021511160320529</v>
      </c>
      <c r="H4193" s="147">
        <v>25.074299999999997</v>
      </c>
      <c r="I4193" s="147">
        <v>30.209999999999997</v>
      </c>
      <c r="J4193" s="147">
        <v>34.137299999999996</v>
      </c>
      <c r="K4193" s="147">
        <v>38.064599999999992</v>
      </c>
    </row>
    <row r="4194" spans="2:11" x14ac:dyDescent="0.2">
      <c r="B4194" s="21" t="str">
        <f t="shared" si="65"/>
        <v>CornwallIce Accretion2025RCP4.5</v>
      </c>
      <c r="C4194" t="s">
        <v>296</v>
      </c>
      <c r="D4194" t="s">
        <v>486</v>
      </c>
      <c r="E4194" s="144" t="s">
        <v>193</v>
      </c>
      <c r="F4194" s="144">
        <v>2025</v>
      </c>
      <c r="G4194" s="147">
        <v>21.073699619010501</v>
      </c>
      <c r="H4194" s="147">
        <v>25.153149999999997</v>
      </c>
      <c r="I4194" s="147">
        <v>30.324999999999999</v>
      </c>
      <c r="J4194" s="147">
        <v>34.284199999999998</v>
      </c>
      <c r="K4194" s="147">
        <v>38.234699999999989</v>
      </c>
    </row>
    <row r="4195" spans="2:11" x14ac:dyDescent="0.2">
      <c r="B4195" s="21" t="str">
        <f t="shared" si="65"/>
        <v>CornwallIce Accretion2030RCP4.5</v>
      </c>
      <c r="C4195" t="s">
        <v>296</v>
      </c>
      <c r="D4195" t="s">
        <v>486</v>
      </c>
      <c r="E4195" s="144" t="s">
        <v>193</v>
      </c>
      <c r="F4195" s="144">
        <v>2030</v>
      </c>
      <c r="G4195" s="147">
        <v>21.125888077700473</v>
      </c>
      <c r="H4195" s="147">
        <v>25.231999999999999</v>
      </c>
      <c r="I4195" s="147">
        <v>30.439999999999998</v>
      </c>
      <c r="J4195" s="147">
        <v>34.431099999999994</v>
      </c>
      <c r="K4195" s="147">
        <v>38.404799999999994</v>
      </c>
    </row>
    <row r="4196" spans="2:11" x14ac:dyDescent="0.2">
      <c r="B4196" s="21" t="str">
        <f t="shared" si="65"/>
        <v>CornwallIce Accretion2035RCP4.5</v>
      </c>
      <c r="C4196" t="s">
        <v>296</v>
      </c>
      <c r="D4196" t="s">
        <v>486</v>
      </c>
      <c r="E4196" s="144" t="s">
        <v>193</v>
      </c>
      <c r="F4196" s="144">
        <v>2035</v>
      </c>
      <c r="G4196" s="147">
        <v>21.178076536390442</v>
      </c>
      <c r="H4196" s="147">
        <v>25.310849999999999</v>
      </c>
      <c r="I4196" s="147">
        <v>30.555</v>
      </c>
      <c r="J4196" s="147">
        <v>34.577999999999996</v>
      </c>
      <c r="K4196" s="147">
        <v>38.5749</v>
      </c>
    </row>
    <row r="4197" spans="2:11" x14ac:dyDescent="0.2">
      <c r="B4197" s="21" t="str">
        <f t="shared" si="65"/>
        <v>CornwallIce Accretion2040RCP4.5</v>
      </c>
      <c r="C4197" t="s">
        <v>296</v>
      </c>
      <c r="D4197" t="s">
        <v>486</v>
      </c>
      <c r="E4197" s="144" t="s">
        <v>193</v>
      </c>
      <c r="F4197" s="144">
        <v>2040</v>
      </c>
      <c r="G4197" s="147">
        <v>21.230264995080415</v>
      </c>
      <c r="H4197" s="147">
        <v>25.389699999999998</v>
      </c>
      <c r="I4197" s="147">
        <v>30.67</v>
      </c>
      <c r="J4197" s="147">
        <v>34.724899999999998</v>
      </c>
      <c r="K4197" s="147">
        <v>38.744999999999997</v>
      </c>
    </row>
    <row r="4198" spans="2:11" x14ac:dyDescent="0.2">
      <c r="B4198" s="21" t="str">
        <f t="shared" si="65"/>
        <v>CornwallIce Accretion2045RCP4.5</v>
      </c>
      <c r="C4198" t="s">
        <v>296</v>
      </c>
      <c r="D4198" t="s">
        <v>486</v>
      </c>
      <c r="E4198" s="144" t="s">
        <v>193</v>
      </c>
      <c r="F4198" s="144">
        <v>2045</v>
      </c>
      <c r="G4198" s="147">
        <v>21.282453453770387</v>
      </c>
      <c r="H4198" s="147">
        <v>25.46855</v>
      </c>
      <c r="I4198" s="147">
        <v>30.785</v>
      </c>
      <c r="J4198" s="147">
        <v>34.871799999999993</v>
      </c>
      <c r="K4198" s="147">
        <v>38.915099999999995</v>
      </c>
    </row>
    <row r="4199" spans="2:11" x14ac:dyDescent="0.2">
      <c r="B4199" s="21" t="str">
        <f t="shared" si="65"/>
        <v>CornwallIce Accretion2050RCP4.5</v>
      </c>
      <c r="C4199" t="s">
        <v>296</v>
      </c>
      <c r="D4199" t="s">
        <v>486</v>
      </c>
      <c r="E4199" s="144" t="s">
        <v>193</v>
      </c>
      <c r="F4199" s="144">
        <v>2050</v>
      </c>
      <c r="G4199" s="147">
        <v>21.305416375593975</v>
      </c>
      <c r="H4199" s="147">
        <v>25.53246</v>
      </c>
      <c r="I4199" s="147">
        <v>30.900000000000002</v>
      </c>
      <c r="J4199" s="147">
        <v>35.018699999999995</v>
      </c>
      <c r="K4199" s="147">
        <v>39.100319999999996</v>
      </c>
    </row>
    <row r="4200" spans="2:11" x14ac:dyDescent="0.2">
      <c r="B4200" s="21" t="str">
        <f t="shared" si="65"/>
        <v>CornwallIce Accretion2055RCP4.5</v>
      </c>
      <c r="C4200" t="s">
        <v>296</v>
      </c>
      <c r="D4200" t="s">
        <v>486</v>
      </c>
      <c r="E4200" s="144" t="s">
        <v>193</v>
      </c>
      <c r="F4200" s="144">
        <v>2055</v>
      </c>
      <c r="G4200" s="147">
        <v>21.27619083872759</v>
      </c>
      <c r="H4200" s="147">
        <v>25.517519999999998</v>
      </c>
      <c r="I4200" s="147">
        <v>30.900000000000002</v>
      </c>
      <c r="J4200" s="147">
        <v>35.018699999999995</v>
      </c>
      <c r="K4200" s="147">
        <v>39.11544</v>
      </c>
    </row>
    <row r="4201" spans="2:11" x14ac:dyDescent="0.2">
      <c r="B4201" s="21" t="str">
        <f t="shared" si="65"/>
        <v>CornwallIce Accretion2060RCP4.5</v>
      </c>
      <c r="C4201" t="s">
        <v>296</v>
      </c>
      <c r="D4201" t="s">
        <v>486</v>
      </c>
      <c r="E4201" s="144" t="s">
        <v>193</v>
      </c>
      <c r="F4201" s="144">
        <v>2060</v>
      </c>
      <c r="G4201" s="147">
        <v>21.246965301861206</v>
      </c>
      <c r="H4201" s="147">
        <v>25.502579999999998</v>
      </c>
      <c r="I4201" s="147">
        <v>30.900000000000002</v>
      </c>
      <c r="J4201" s="147">
        <v>35.018699999999995</v>
      </c>
      <c r="K4201" s="147">
        <v>39.130559999999996</v>
      </c>
    </row>
    <row r="4202" spans="2:11" x14ac:dyDescent="0.2">
      <c r="B4202" s="21" t="str">
        <f t="shared" si="65"/>
        <v>CornwallIce Accretion2065RCP4.5</v>
      </c>
      <c r="C4202" t="s">
        <v>296</v>
      </c>
      <c r="D4202" t="s">
        <v>486</v>
      </c>
      <c r="E4202" s="144" t="s">
        <v>193</v>
      </c>
      <c r="F4202" s="144">
        <v>2065</v>
      </c>
      <c r="G4202" s="147">
        <v>21.217739764994821</v>
      </c>
      <c r="H4202" s="147">
        <v>25.487639999999995</v>
      </c>
      <c r="I4202" s="147">
        <v>30.900000000000002</v>
      </c>
      <c r="J4202" s="147">
        <v>35.018699999999995</v>
      </c>
      <c r="K4202" s="147">
        <v>39.145679999999999</v>
      </c>
    </row>
    <row r="4203" spans="2:11" x14ac:dyDescent="0.2">
      <c r="B4203" s="21" t="str">
        <f t="shared" si="65"/>
        <v>CornwallIce Accretion2070RCP4.5</v>
      </c>
      <c r="C4203" t="s">
        <v>296</v>
      </c>
      <c r="D4203" t="s">
        <v>486</v>
      </c>
      <c r="E4203" s="144" t="s">
        <v>193</v>
      </c>
      <c r="F4203" s="144">
        <v>2070</v>
      </c>
      <c r="G4203" s="147">
        <v>21.188514228128437</v>
      </c>
      <c r="H4203" s="147">
        <v>25.472699999999996</v>
      </c>
      <c r="I4203" s="147">
        <v>30.900000000000002</v>
      </c>
      <c r="J4203" s="147">
        <v>35.018699999999995</v>
      </c>
      <c r="K4203" s="147">
        <v>39.160799999999995</v>
      </c>
    </row>
    <row r="4204" spans="2:11" x14ac:dyDescent="0.2">
      <c r="B4204" s="21" t="str">
        <f t="shared" si="65"/>
        <v>CornwallIce Accretion2075RCP4.5</v>
      </c>
      <c r="C4204" t="s">
        <v>296</v>
      </c>
      <c r="D4204" t="s">
        <v>486</v>
      </c>
      <c r="E4204" s="144" t="s">
        <v>193</v>
      </c>
      <c r="F4204" s="144">
        <v>2075</v>
      </c>
      <c r="G4204" s="147">
        <v>21.285932684349717</v>
      </c>
      <c r="H4204" s="147">
        <v>25.613799999999998</v>
      </c>
      <c r="I4204" s="147">
        <v>31.1</v>
      </c>
      <c r="J4204" s="147">
        <v>35.261649999999996</v>
      </c>
      <c r="K4204" s="147">
        <v>39.444299999999998</v>
      </c>
    </row>
    <row r="4205" spans="2:11" x14ac:dyDescent="0.2">
      <c r="B4205" s="21" t="str">
        <f t="shared" si="65"/>
        <v>CornwallIce Accretion2080RCP4.5</v>
      </c>
      <c r="C4205" t="s">
        <v>296</v>
      </c>
      <c r="D4205" t="s">
        <v>486</v>
      </c>
      <c r="E4205" s="144" t="s">
        <v>193</v>
      </c>
      <c r="F4205" s="144">
        <v>2080</v>
      </c>
      <c r="G4205" s="147">
        <v>21.383351140570998</v>
      </c>
      <c r="H4205" s="147">
        <v>25.754899999999996</v>
      </c>
      <c r="I4205" s="147">
        <v>31.3</v>
      </c>
      <c r="J4205" s="147">
        <v>35.504599999999996</v>
      </c>
      <c r="K4205" s="147">
        <v>39.727799999999995</v>
      </c>
    </row>
    <row r="4206" spans="2:11" x14ac:dyDescent="0.2">
      <c r="B4206" s="21" t="str">
        <f t="shared" si="65"/>
        <v>CornwallIce Accretion2085RCP4.5</v>
      </c>
      <c r="C4206" t="s">
        <v>296</v>
      </c>
      <c r="D4206" t="s">
        <v>486</v>
      </c>
      <c r="E4206" s="144" t="s">
        <v>193</v>
      </c>
      <c r="F4206" s="144">
        <v>2085</v>
      </c>
      <c r="G4206" s="147">
        <v>21.480769596792278</v>
      </c>
      <c r="H4206" s="147">
        <v>25.895999999999997</v>
      </c>
      <c r="I4206" s="147">
        <v>31.5</v>
      </c>
      <c r="J4206" s="147">
        <v>35.747549999999997</v>
      </c>
      <c r="K4206" s="147">
        <v>40.011299999999991</v>
      </c>
    </row>
    <row r="4207" spans="2:11" x14ac:dyDescent="0.2">
      <c r="B4207" s="21" t="str">
        <f t="shared" si="65"/>
        <v>CornwallIce Accretion2090RCP4.5</v>
      </c>
      <c r="C4207" t="s">
        <v>296</v>
      </c>
      <c r="D4207" t="s">
        <v>486</v>
      </c>
      <c r="E4207" s="144" t="s">
        <v>193</v>
      </c>
      <c r="F4207" s="144">
        <v>2090</v>
      </c>
      <c r="G4207" s="147">
        <v>21.578188053013559</v>
      </c>
      <c r="H4207" s="147">
        <v>26.037099999999999</v>
      </c>
      <c r="I4207" s="147">
        <v>31.700000000000003</v>
      </c>
      <c r="J4207" s="147">
        <v>35.990499999999997</v>
      </c>
      <c r="K4207" s="147">
        <v>40.294799999999995</v>
      </c>
    </row>
    <row r="4208" spans="2:11" x14ac:dyDescent="0.2">
      <c r="B4208" s="21" t="str">
        <f t="shared" si="65"/>
        <v>CornwallIce Accretion2095RCP4.5</v>
      </c>
      <c r="C4208" t="s">
        <v>296</v>
      </c>
      <c r="D4208" t="s">
        <v>486</v>
      </c>
      <c r="E4208" s="144" t="s">
        <v>193</v>
      </c>
      <c r="F4208" s="144">
        <v>2095</v>
      </c>
      <c r="G4208" s="147">
        <v>21.675606509234839</v>
      </c>
      <c r="H4208" s="147">
        <v>26.178199999999997</v>
      </c>
      <c r="I4208" s="147">
        <v>31.900000000000002</v>
      </c>
      <c r="J4208" s="147">
        <v>36.233449999999998</v>
      </c>
      <c r="K4208" s="147">
        <v>40.578299999999999</v>
      </c>
    </row>
    <row r="4209" spans="2:11" x14ac:dyDescent="0.2">
      <c r="B4209" s="21" t="str">
        <f t="shared" si="65"/>
        <v>CornwallIce Accretion2100RCP4.5</v>
      </c>
      <c r="C4209" t="s">
        <v>296</v>
      </c>
      <c r="D4209" t="s">
        <v>486</v>
      </c>
      <c r="E4209" s="144" t="s">
        <v>193</v>
      </c>
      <c r="F4209" s="144">
        <v>2100</v>
      </c>
      <c r="G4209" s="147">
        <v>21.77302496545612</v>
      </c>
      <c r="H4209" s="147">
        <v>26.319299999999998</v>
      </c>
      <c r="I4209" s="147">
        <v>32.1</v>
      </c>
      <c r="J4209" s="147">
        <v>36.476399999999998</v>
      </c>
      <c r="K4209" s="147">
        <v>40.861799999999995</v>
      </c>
    </row>
    <row r="4210" spans="2:11" x14ac:dyDescent="0.2">
      <c r="B4210" s="21" t="str">
        <f t="shared" si="65"/>
        <v>CornwallIce Accretion2023RCP6.0</v>
      </c>
      <c r="C4210" t="s">
        <v>296</v>
      </c>
      <c r="D4210" t="s">
        <v>486</v>
      </c>
      <c r="E4210" s="144" t="s">
        <v>192</v>
      </c>
      <c r="F4210" s="144">
        <v>2023</v>
      </c>
      <c r="G4210" s="147">
        <v>21.021511160320529</v>
      </c>
      <c r="H4210" s="147">
        <v>25.074299999999997</v>
      </c>
      <c r="I4210" s="147">
        <v>30.209999999999997</v>
      </c>
      <c r="J4210" s="147">
        <v>34.137299999999996</v>
      </c>
      <c r="K4210" s="147">
        <v>38.064599999999992</v>
      </c>
    </row>
    <row r="4211" spans="2:11" x14ac:dyDescent="0.2">
      <c r="B4211" s="21" t="str">
        <f t="shared" si="65"/>
        <v>CornwallIce Accretion2025RCP6.0</v>
      </c>
      <c r="C4211" t="s">
        <v>296</v>
      </c>
      <c r="D4211" t="s">
        <v>486</v>
      </c>
      <c r="E4211" s="144" t="s">
        <v>192</v>
      </c>
      <c r="F4211" s="144">
        <v>2025</v>
      </c>
      <c r="G4211" s="147">
        <v>21.073699619010501</v>
      </c>
      <c r="H4211" s="147">
        <v>25.153149999999997</v>
      </c>
      <c r="I4211" s="147">
        <v>30.324999999999999</v>
      </c>
      <c r="J4211" s="147">
        <v>34.284199999999998</v>
      </c>
      <c r="K4211" s="147">
        <v>38.234699999999989</v>
      </c>
    </row>
    <row r="4212" spans="2:11" x14ac:dyDescent="0.2">
      <c r="B4212" s="21" t="str">
        <f t="shared" si="65"/>
        <v>CornwallIce Accretion2030RCP6.0</v>
      </c>
      <c r="C4212" t="s">
        <v>296</v>
      </c>
      <c r="D4212" t="s">
        <v>486</v>
      </c>
      <c r="E4212" s="144" t="s">
        <v>192</v>
      </c>
      <c r="F4212" s="144">
        <v>2030</v>
      </c>
      <c r="G4212" s="147">
        <v>21.125888077700473</v>
      </c>
      <c r="H4212" s="147">
        <v>25.231999999999999</v>
      </c>
      <c r="I4212" s="147">
        <v>30.439999999999998</v>
      </c>
      <c r="J4212" s="147">
        <v>34.431099999999994</v>
      </c>
      <c r="K4212" s="147">
        <v>38.404799999999994</v>
      </c>
    </row>
    <row r="4213" spans="2:11" x14ac:dyDescent="0.2">
      <c r="B4213" s="21" t="str">
        <f t="shared" si="65"/>
        <v>CornwallIce Accretion2035RCP6.0</v>
      </c>
      <c r="C4213" t="s">
        <v>296</v>
      </c>
      <c r="D4213" t="s">
        <v>486</v>
      </c>
      <c r="E4213" s="144" t="s">
        <v>192</v>
      </c>
      <c r="F4213" s="144">
        <v>2035</v>
      </c>
      <c r="G4213" s="147">
        <v>21.178076536390442</v>
      </c>
      <c r="H4213" s="147">
        <v>25.310849999999999</v>
      </c>
      <c r="I4213" s="147">
        <v>30.555</v>
      </c>
      <c r="J4213" s="147">
        <v>34.577999999999996</v>
      </c>
      <c r="K4213" s="147">
        <v>38.5749</v>
      </c>
    </row>
    <row r="4214" spans="2:11" x14ac:dyDescent="0.2">
      <c r="B4214" s="21" t="str">
        <f t="shared" si="65"/>
        <v>CornwallIce Accretion2040RCP6.0</v>
      </c>
      <c r="C4214" t="s">
        <v>296</v>
      </c>
      <c r="D4214" t="s">
        <v>486</v>
      </c>
      <c r="E4214" s="144" t="s">
        <v>192</v>
      </c>
      <c r="F4214" s="144">
        <v>2040</v>
      </c>
      <c r="G4214" s="147">
        <v>21.230264995080415</v>
      </c>
      <c r="H4214" s="147">
        <v>25.389699999999998</v>
      </c>
      <c r="I4214" s="147">
        <v>30.67</v>
      </c>
      <c r="J4214" s="147">
        <v>34.724899999999998</v>
      </c>
      <c r="K4214" s="147">
        <v>38.744999999999997</v>
      </c>
    </row>
    <row r="4215" spans="2:11" x14ac:dyDescent="0.2">
      <c r="B4215" s="21" t="str">
        <f t="shared" si="65"/>
        <v>CornwallIce Accretion2045RCP6.0</v>
      </c>
      <c r="C4215" t="s">
        <v>296</v>
      </c>
      <c r="D4215" t="s">
        <v>486</v>
      </c>
      <c r="E4215" s="144" t="s">
        <v>192</v>
      </c>
      <c r="F4215" s="144">
        <v>2045</v>
      </c>
      <c r="G4215" s="147">
        <v>21.282453453770387</v>
      </c>
      <c r="H4215" s="147">
        <v>25.46855</v>
      </c>
      <c r="I4215" s="147">
        <v>30.785</v>
      </c>
      <c r="J4215" s="147">
        <v>34.871799999999993</v>
      </c>
      <c r="K4215" s="147">
        <v>38.915099999999995</v>
      </c>
    </row>
    <row r="4216" spans="2:11" x14ac:dyDescent="0.2">
      <c r="B4216" s="21" t="str">
        <f t="shared" si="65"/>
        <v>CornwallIce Accretion2050RCP6.0</v>
      </c>
      <c r="C4216" t="s">
        <v>296</v>
      </c>
      <c r="D4216" t="s">
        <v>486</v>
      </c>
      <c r="E4216" s="144" t="s">
        <v>192</v>
      </c>
      <c r="F4216" s="144">
        <v>2050</v>
      </c>
      <c r="G4216" s="147">
        <v>21.305416375593975</v>
      </c>
      <c r="H4216" s="147">
        <v>25.53246</v>
      </c>
      <c r="I4216" s="147">
        <v>30.900000000000002</v>
      </c>
      <c r="J4216" s="147">
        <v>35.018699999999995</v>
      </c>
      <c r="K4216" s="147">
        <v>39.100319999999996</v>
      </c>
    </row>
    <row r="4217" spans="2:11" x14ac:dyDescent="0.2">
      <c r="B4217" s="21" t="str">
        <f t="shared" si="65"/>
        <v>CornwallIce Accretion2055RCP6.0</v>
      </c>
      <c r="C4217" t="s">
        <v>296</v>
      </c>
      <c r="D4217" t="s">
        <v>486</v>
      </c>
      <c r="E4217" s="144" t="s">
        <v>192</v>
      </c>
      <c r="F4217" s="144">
        <v>2055</v>
      </c>
      <c r="G4217" s="147">
        <v>21.27619083872759</v>
      </c>
      <c r="H4217" s="147">
        <v>25.517519999999998</v>
      </c>
      <c r="I4217" s="147">
        <v>30.900000000000002</v>
      </c>
      <c r="J4217" s="147">
        <v>35.018699999999995</v>
      </c>
      <c r="K4217" s="147">
        <v>39.11544</v>
      </c>
    </row>
    <row r="4218" spans="2:11" x14ac:dyDescent="0.2">
      <c r="B4218" s="21" t="str">
        <f t="shared" si="65"/>
        <v>CornwallIce Accretion2060RCP6.0</v>
      </c>
      <c r="C4218" t="s">
        <v>296</v>
      </c>
      <c r="D4218" t="s">
        <v>486</v>
      </c>
      <c r="E4218" s="144" t="s">
        <v>192</v>
      </c>
      <c r="F4218" s="144">
        <v>2060</v>
      </c>
      <c r="G4218" s="147">
        <v>21.246965301861206</v>
      </c>
      <c r="H4218" s="147">
        <v>25.502579999999998</v>
      </c>
      <c r="I4218" s="147">
        <v>30.900000000000002</v>
      </c>
      <c r="J4218" s="147">
        <v>35.018699999999995</v>
      </c>
      <c r="K4218" s="147">
        <v>39.130559999999996</v>
      </c>
    </row>
    <row r="4219" spans="2:11" x14ac:dyDescent="0.2">
      <c r="B4219" s="21" t="str">
        <f t="shared" si="65"/>
        <v>CornwallIce Accretion2065RCP6.0</v>
      </c>
      <c r="C4219" t="s">
        <v>296</v>
      </c>
      <c r="D4219" t="s">
        <v>486</v>
      </c>
      <c r="E4219" s="144" t="s">
        <v>192</v>
      </c>
      <c r="F4219" s="144">
        <v>2065</v>
      </c>
      <c r="G4219" s="147">
        <v>21.217739764994821</v>
      </c>
      <c r="H4219" s="147">
        <v>25.487639999999995</v>
      </c>
      <c r="I4219" s="147">
        <v>30.900000000000002</v>
      </c>
      <c r="J4219" s="147">
        <v>35.018699999999995</v>
      </c>
      <c r="K4219" s="147">
        <v>39.145679999999999</v>
      </c>
    </row>
    <row r="4220" spans="2:11" x14ac:dyDescent="0.2">
      <c r="B4220" s="21" t="str">
        <f t="shared" si="65"/>
        <v>CornwallIce Accretion2070RCP6.0</v>
      </c>
      <c r="C4220" t="s">
        <v>296</v>
      </c>
      <c r="D4220" t="s">
        <v>486</v>
      </c>
      <c r="E4220" s="144" t="s">
        <v>192</v>
      </c>
      <c r="F4220" s="144">
        <v>2070</v>
      </c>
      <c r="G4220" s="147">
        <v>21.188514228128437</v>
      </c>
      <c r="H4220" s="147">
        <v>25.472699999999996</v>
      </c>
      <c r="I4220" s="147">
        <v>30.900000000000002</v>
      </c>
      <c r="J4220" s="147">
        <v>35.018699999999995</v>
      </c>
      <c r="K4220" s="147">
        <v>39.160799999999995</v>
      </c>
    </row>
    <row r="4221" spans="2:11" x14ac:dyDescent="0.2">
      <c r="B4221" s="21" t="str">
        <f t="shared" si="65"/>
        <v>CornwallIce Accretion2075RCP6.0</v>
      </c>
      <c r="C4221" t="s">
        <v>296</v>
      </c>
      <c r="D4221" t="s">
        <v>486</v>
      </c>
      <c r="E4221" s="144" t="s">
        <v>192</v>
      </c>
      <c r="F4221" s="144">
        <v>2075</v>
      </c>
      <c r="G4221" s="147">
        <v>21.334641912460356</v>
      </c>
      <c r="H4221" s="147">
        <v>25.684349999999995</v>
      </c>
      <c r="I4221" s="147">
        <v>31.200000000000003</v>
      </c>
      <c r="J4221" s="147">
        <v>35.383124999999993</v>
      </c>
      <c r="K4221" s="147">
        <v>39.586049999999993</v>
      </c>
    </row>
    <row r="4222" spans="2:11" x14ac:dyDescent="0.2">
      <c r="B4222" s="21" t="str">
        <f t="shared" si="65"/>
        <v>CornwallIce Accretion2080RCP6.0</v>
      </c>
      <c r="C4222" t="s">
        <v>296</v>
      </c>
      <c r="D4222" t="s">
        <v>486</v>
      </c>
      <c r="E4222" s="144" t="s">
        <v>192</v>
      </c>
      <c r="F4222" s="144">
        <v>2080</v>
      </c>
      <c r="G4222" s="147">
        <v>21.480769596792278</v>
      </c>
      <c r="H4222" s="147">
        <v>25.895999999999997</v>
      </c>
      <c r="I4222" s="147">
        <v>31.5</v>
      </c>
      <c r="J4222" s="147">
        <v>35.747549999999997</v>
      </c>
      <c r="K4222" s="147">
        <v>40.011299999999991</v>
      </c>
    </row>
    <row r="4223" spans="2:11" x14ac:dyDescent="0.2">
      <c r="B4223" s="21" t="str">
        <f t="shared" si="65"/>
        <v>CornwallIce Accretion2085RCP6.0</v>
      </c>
      <c r="C4223" t="s">
        <v>296</v>
      </c>
      <c r="D4223" t="s">
        <v>486</v>
      </c>
      <c r="E4223" s="144" t="s">
        <v>192</v>
      </c>
      <c r="F4223" s="144">
        <v>2085</v>
      </c>
      <c r="G4223" s="147">
        <v>21.626897281124201</v>
      </c>
      <c r="H4223" s="147">
        <v>26.10765</v>
      </c>
      <c r="I4223" s="147">
        <v>31.8</v>
      </c>
      <c r="J4223" s="147">
        <v>36.111975000000001</v>
      </c>
      <c r="K4223" s="147">
        <v>40.436549999999997</v>
      </c>
    </row>
    <row r="4224" spans="2:11" x14ac:dyDescent="0.2">
      <c r="B4224" s="21" t="str">
        <f t="shared" si="65"/>
        <v>CornwallIce Accretion2090RCP6.0</v>
      </c>
      <c r="C4224" t="s">
        <v>296</v>
      </c>
      <c r="D4224" t="s">
        <v>486</v>
      </c>
      <c r="E4224" s="144" t="s">
        <v>192</v>
      </c>
      <c r="F4224" s="144">
        <v>2090</v>
      </c>
      <c r="G4224" s="147">
        <v>21.626897281124201</v>
      </c>
      <c r="H4224" s="147">
        <v>26.194799999999997</v>
      </c>
      <c r="I4224" s="147">
        <v>31.98</v>
      </c>
      <c r="J4224" s="147">
        <v>36.363399999999999</v>
      </c>
      <c r="K4224" s="147">
        <v>40.760999999999996</v>
      </c>
    </row>
    <row r="4225" spans="2:11" x14ac:dyDescent="0.2">
      <c r="B4225" s="21" t="str">
        <f t="shared" si="65"/>
        <v>CornwallIce Accretion2095RCP6.0</v>
      </c>
      <c r="C4225" t="s">
        <v>296</v>
      </c>
      <c r="D4225" t="s">
        <v>486</v>
      </c>
      <c r="E4225" s="144" t="s">
        <v>192</v>
      </c>
      <c r="F4225" s="144">
        <v>2095</v>
      </c>
      <c r="G4225" s="147">
        <v>21.480769596792278</v>
      </c>
      <c r="H4225" s="147">
        <v>26.0703</v>
      </c>
      <c r="I4225" s="147">
        <v>31.860000000000003</v>
      </c>
      <c r="J4225" s="147">
        <v>36.250399999999999</v>
      </c>
      <c r="K4225" s="147">
        <v>40.660199999999996</v>
      </c>
    </row>
    <row r="4226" spans="2:11" x14ac:dyDescent="0.2">
      <c r="B4226" s="21" t="str">
        <f t="shared" si="65"/>
        <v>CornwallIce Accretion2100RCP6.0</v>
      </c>
      <c r="C4226" t="s">
        <v>296</v>
      </c>
      <c r="D4226" t="s">
        <v>486</v>
      </c>
      <c r="E4226" s="144" t="s">
        <v>192</v>
      </c>
      <c r="F4226" s="144">
        <v>2100</v>
      </c>
      <c r="G4226" s="147">
        <v>21.334641912460359</v>
      </c>
      <c r="H4226" s="147">
        <v>25.945799999999998</v>
      </c>
      <c r="I4226" s="147">
        <v>31.740000000000002</v>
      </c>
      <c r="J4226" s="147">
        <v>36.1374</v>
      </c>
      <c r="K4226" s="147">
        <v>40.559399999999997</v>
      </c>
    </row>
    <row r="4227" spans="2:11" x14ac:dyDescent="0.2">
      <c r="B4227" s="21" t="str">
        <f t="shared" si="65"/>
        <v>CornwallIce Accretion2023RCP8.5</v>
      </c>
      <c r="C4227" t="s">
        <v>296</v>
      </c>
      <c r="D4227" t="s">
        <v>486</v>
      </c>
      <c r="E4227" s="144" t="s">
        <v>191</v>
      </c>
      <c r="F4227" s="144">
        <v>2023</v>
      </c>
      <c r="G4227" s="147">
        <v>21.021511160320529</v>
      </c>
      <c r="H4227" s="147">
        <v>25.074299999999997</v>
      </c>
      <c r="I4227" s="147">
        <v>30.209999999999997</v>
      </c>
      <c r="J4227" s="147">
        <v>34.137299999999996</v>
      </c>
      <c r="K4227" s="147">
        <v>38.064599999999992</v>
      </c>
    </row>
    <row r="4228" spans="2:11" x14ac:dyDescent="0.2">
      <c r="B4228" s="21" t="str">
        <f t="shared" si="65"/>
        <v>CornwallIce Accretion2025RCP8.5</v>
      </c>
      <c r="C4228" t="s">
        <v>296</v>
      </c>
      <c r="D4228" t="s">
        <v>486</v>
      </c>
      <c r="E4228" s="144" t="s">
        <v>191</v>
      </c>
      <c r="F4228" s="144">
        <v>2025</v>
      </c>
      <c r="G4228" s="147">
        <v>21.125888077700473</v>
      </c>
      <c r="H4228" s="147">
        <v>25.231999999999999</v>
      </c>
      <c r="I4228" s="147">
        <v>30.439999999999998</v>
      </c>
      <c r="J4228" s="147">
        <v>34.431099999999994</v>
      </c>
      <c r="K4228" s="147">
        <v>38.404799999999994</v>
      </c>
    </row>
    <row r="4229" spans="2:11" x14ac:dyDescent="0.2">
      <c r="B4229" s="21" t="str">
        <f t="shared" si="65"/>
        <v>CornwallIce Accretion2030RCP8.5</v>
      </c>
      <c r="C4229" t="s">
        <v>296</v>
      </c>
      <c r="D4229" t="s">
        <v>486</v>
      </c>
      <c r="E4229" s="144" t="s">
        <v>191</v>
      </c>
      <c r="F4229" s="144">
        <v>2030</v>
      </c>
      <c r="G4229" s="147">
        <v>21.230264995080415</v>
      </c>
      <c r="H4229" s="147">
        <v>25.389699999999998</v>
      </c>
      <c r="I4229" s="147">
        <v>30.67</v>
      </c>
      <c r="J4229" s="147">
        <v>34.724899999999998</v>
      </c>
      <c r="K4229" s="147">
        <v>38.744999999999997</v>
      </c>
    </row>
    <row r="4230" spans="2:11" x14ac:dyDescent="0.2">
      <c r="B4230" s="21" t="str">
        <f t="shared" si="65"/>
        <v>CornwallIce Accretion2035RCP8.5</v>
      </c>
      <c r="C4230" t="s">
        <v>296</v>
      </c>
      <c r="D4230" t="s">
        <v>486</v>
      </c>
      <c r="E4230" s="144" t="s">
        <v>191</v>
      </c>
      <c r="F4230" s="144">
        <v>2035</v>
      </c>
      <c r="G4230" s="147">
        <v>21.334641912460359</v>
      </c>
      <c r="H4230" s="147">
        <v>25.5474</v>
      </c>
      <c r="I4230" s="147">
        <v>30.900000000000002</v>
      </c>
      <c r="J4230" s="147">
        <v>35.018699999999995</v>
      </c>
      <c r="K4230" s="147">
        <v>39.0852</v>
      </c>
    </row>
    <row r="4231" spans="2:11" x14ac:dyDescent="0.2">
      <c r="B4231" s="21" t="str">
        <f t="shared" si="65"/>
        <v>CornwallIce Accretion2040RCP8.5</v>
      </c>
      <c r="C4231" t="s">
        <v>296</v>
      </c>
      <c r="D4231" t="s">
        <v>486</v>
      </c>
      <c r="E4231" s="144" t="s">
        <v>191</v>
      </c>
      <c r="F4231" s="144">
        <v>2040</v>
      </c>
      <c r="G4231" s="147">
        <v>21.285932684349717</v>
      </c>
      <c r="H4231" s="147">
        <v>25.522499999999997</v>
      </c>
      <c r="I4231" s="147">
        <v>30.900000000000002</v>
      </c>
      <c r="J4231" s="147">
        <v>35.018699999999995</v>
      </c>
      <c r="K4231" s="147">
        <v>39.110399999999998</v>
      </c>
    </row>
    <row r="4232" spans="2:11" x14ac:dyDescent="0.2">
      <c r="B4232" s="21" t="str">
        <f t="shared" si="65"/>
        <v>CornwallIce Accretion2045RCP8.5</v>
      </c>
      <c r="C4232" t="s">
        <v>296</v>
      </c>
      <c r="D4232" t="s">
        <v>486</v>
      </c>
      <c r="E4232" s="144" t="s">
        <v>191</v>
      </c>
      <c r="F4232" s="144">
        <v>2045</v>
      </c>
      <c r="G4232" s="147">
        <v>21.237223456239079</v>
      </c>
      <c r="H4232" s="147">
        <v>25.497599999999998</v>
      </c>
      <c r="I4232" s="147">
        <v>30.900000000000002</v>
      </c>
      <c r="J4232" s="147">
        <v>35.018699999999995</v>
      </c>
      <c r="K4232" s="147">
        <v>39.135599999999997</v>
      </c>
    </row>
    <row r="4233" spans="2:11" x14ac:dyDescent="0.2">
      <c r="B4233" s="21" t="str">
        <f t="shared" si="65"/>
        <v>CornwallIce Accretion2050RCP8.5</v>
      </c>
      <c r="C4233" t="s">
        <v>296</v>
      </c>
      <c r="D4233" t="s">
        <v>486</v>
      </c>
      <c r="E4233" s="144" t="s">
        <v>191</v>
      </c>
      <c r="F4233" s="144">
        <v>2050</v>
      </c>
      <c r="G4233" s="147">
        <v>21.383351140570998</v>
      </c>
      <c r="H4233" s="147">
        <v>25.754899999999996</v>
      </c>
      <c r="I4233" s="147">
        <v>31.3</v>
      </c>
      <c r="J4233" s="147">
        <v>35.504599999999996</v>
      </c>
      <c r="K4233" s="147">
        <v>39.727799999999995</v>
      </c>
    </row>
    <row r="4234" spans="2:11" x14ac:dyDescent="0.2">
      <c r="B4234" s="21" t="str">
        <f t="shared" si="65"/>
        <v>CornwallIce Accretion2055RCP8.5</v>
      </c>
      <c r="C4234" t="s">
        <v>296</v>
      </c>
      <c r="D4234" t="s">
        <v>486</v>
      </c>
      <c r="E4234" s="144" t="s">
        <v>191</v>
      </c>
      <c r="F4234" s="144">
        <v>2055</v>
      </c>
      <c r="G4234" s="147">
        <v>21.578188053013559</v>
      </c>
      <c r="H4234" s="147">
        <v>26.037099999999999</v>
      </c>
      <c r="I4234" s="147">
        <v>31.700000000000003</v>
      </c>
      <c r="J4234" s="147">
        <v>35.990499999999997</v>
      </c>
      <c r="K4234" s="147">
        <v>40.294799999999995</v>
      </c>
    </row>
    <row r="4235" spans="2:11" x14ac:dyDescent="0.2">
      <c r="B4235" s="21" t="str">
        <f t="shared" si="65"/>
        <v>CornwallIce Accretion2060RCP8.5</v>
      </c>
      <c r="C4235" t="s">
        <v>296</v>
      </c>
      <c r="D4235" t="s">
        <v>486</v>
      </c>
      <c r="E4235" s="144" t="s">
        <v>191</v>
      </c>
      <c r="F4235" s="144">
        <v>2060</v>
      </c>
      <c r="G4235" s="147">
        <v>21.626897281124201</v>
      </c>
      <c r="H4235" s="147">
        <v>26.194799999999997</v>
      </c>
      <c r="I4235" s="147">
        <v>31.98</v>
      </c>
      <c r="J4235" s="147">
        <v>36.363399999999999</v>
      </c>
      <c r="K4235" s="147">
        <v>40.760999999999996</v>
      </c>
    </row>
    <row r="4236" spans="2:11" x14ac:dyDescent="0.2">
      <c r="B4236" s="21" t="str">
        <f t="shared" ref="B4236:B4299" si="66">C4236&amp;D4236&amp;F4236&amp;E4236</f>
        <v>CornwallIce Accretion2065RCP8.5</v>
      </c>
      <c r="C4236" t="s">
        <v>296</v>
      </c>
      <c r="D4236" t="s">
        <v>486</v>
      </c>
      <c r="E4236" s="144" t="s">
        <v>191</v>
      </c>
      <c r="F4236" s="144">
        <v>2065</v>
      </c>
      <c r="G4236" s="147">
        <v>21.480769596792278</v>
      </c>
      <c r="H4236" s="147">
        <v>26.0703</v>
      </c>
      <c r="I4236" s="147">
        <v>31.860000000000003</v>
      </c>
      <c r="J4236" s="147">
        <v>36.250399999999999</v>
      </c>
      <c r="K4236" s="147">
        <v>40.660199999999996</v>
      </c>
    </row>
    <row r="4237" spans="2:11" x14ac:dyDescent="0.2">
      <c r="B4237" s="21" t="str">
        <f t="shared" si="66"/>
        <v>CornwallIce Accretion2070RCP8.5</v>
      </c>
      <c r="C4237" t="s">
        <v>296</v>
      </c>
      <c r="D4237" t="s">
        <v>486</v>
      </c>
      <c r="E4237" s="144" t="s">
        <v>191</v>
      </c>
      <c r="F4237" s="144">
        <v>2070</v>
      </c>
      <c r="G4237" s="147">
        <v>21.056303466113846</v>
      </c>
      <c r="H4237" s="147">
        <v>25.638699999999996</v>
      </c>
      <c r="I4237" s="147">
        <v>31.400000000000002</v>
      </c>
      <c r="J4237" s="147">
        <v>35.775799999999997</v>
      </c>
      <c r="K4237" s="147">
        <v>40.168799999999997</v>
      </c>
    </row>
    <row r="4238" spans="2:11" x14ac:dyDescent="0.2">
      <c r="B4238" s="21" t="str">
        <f t="shared" si="66"/>
        <v>CornwallIce Accretion2075RCP8.5</v>
      </c>
      <c r="C4238" t="s">
        <v>296</v>
      </c>
      <c r="D4238" t="s">
        <v>486</v>
      </c>
      <c r="E4238" s="144" t="s">
        <v>191</v>
      </c>
      <c r="F4238" s="144">
        <v>2075</v>
      </c>
      <c r="G4238" s="147">
        <v>20.777965019767329</v>
      </c>
      <c r="H4238" s="147">
        <v>25.331599999999998</v>
      </c>
      <c r="I4238" s="147">
        <v>31.06</v>
      </c>
      <c r="J4238" s="147">
        <v>35.414200000000001</v>
      </c>
      <c r="K4238" s="147">
        <v>39.778199999999998</v>
      </c>
    </row>
    <row r="4239" spans="2:11" x14ac:dyDescent="0.2">
      <c r="B4239" s="21" t="str">
        <f t="shared" si="66"/>
        <v>CornwallIce Accretion2080RCP8.5</v>
      </c>
      <c r="C4239" t="s">
        <v>296</v>
      </c>
      <c r="D4239" t="s">
        <v>486</v>
      </c>
      <c r="E4239" s="144" t="s">
        <v>191</v>
      </c>
      <c r="F4239" s="144">
        <v>2080</v>
      </c>
      <c r="G4239" s="147">
        <v>20.499626573420816</v>
      </c>
      <c r="H4239" s="147">
        <v>25.024499999999996</v>
      </c>
      <c r="I4239" s="147">
        <v>30.72</v>
      </c>
      <c r="J4239" s="147">
        <v>35.052599999999998</v>
      </c>
      <c r="K4239" s="147">
        <v>39.387599999999999</v>
      </c>
    </row>
    <row r="4240" spans="2:11" x14ac:dyDescent="0.2">
      <c r="B4240" s="21" t="str">
        <f t="shared" si="66"/>
        <v>CornwallIce Accretion2085RCP8.5</v>
      </c>
      <c r="C4240" t="s">
        <v>296</v>
      </c>
      <c r="D4240" t="s">
        <v>486</v>
      </c>
      <c r="E4240" s="144" t="s">
        <v>191</v>
      </c>
      <c r="F4240" s="144">
        <v>2085</v>
      </c>
      <c r="G4240" s="147">
        <v>19.633298159167289</v>
      </c>
      <c r="H4240" s="147">
        <v>24.003599999999999</v>
      </c>
      <c r="I4240" s="147">
        <v>29.52</v>
      </c>
      <c r="J4240" s="147">
        <v>33.696599999999997</v>
      </c>
      <c r="K4240" s="147">
        <v>37.875599999999999</v>
      </c>
    </row>
    <row r="4241" spans="2:11" x14ac:dyDescent="0.2">
      <c r="B4241" s="21" t="str">
        <f t="shared" si="66"/>
        <v>CornwallIce Accretion2090RCP8.5</v>
      </c>
      <c r="C4241" t="s">
        <v>296</v>
      </c>
      <c r="D4241" t="s">
        <v>486</v>
      </c>
      <c r="E4241" s="144" t="s">
        <v>191</v>
      </c>
      <c r="F4241" s="144">
        <v>2090</v>
      </c>
      <c r="G4241" s="147">
        <v>18.766969744913762</v>
      </c>
      <c r="H4241" s="147">
        <v>22.982700000000001</v>
      </c>
      <c r="I4241" s="147">
        <v>28.32</v>
      </c>
      <c r="J4241" s="147">
        <v>32.340599999999995</v>
      </c>
      <c r="K4241" s="147">
        <v>36.363599999999998</v>
      </c>
    </row>
    <row r="4242" spans="2:11" x14ac:dyDescent="0.2">
      <c r="B4242" s="21" t="str">
        <f t="shared" si="66"/>
        <v>CornwallIce Accretion2095RCP8.5</v>
      </c>
      <c r="C4242" t="s">
        <v>296</v>
      </c>
      <c r="D4242" t="s">
        <v>486</v>
      </c>
      <c r="E4242" s="144" t="s">
        <v>191</v>
      </c>
      <c r="F4242" s="144">
        <v>2095</v>
      </c>
      <c r="G4242" s="147">
        <v>18.766969744913762</v>
      </c>
      <c r="H4242" s="147">
        <v>22.982700000000001</v>
      </c>
      <c r="I4242" s="147">
        <v>28.32</v>
      </c>
      <c r="J4242" s="147">
        <v>32.340599999999995</v>
      </c>
      <c r="K4242" s="147">
        <v>36.363599999999998</v>
      </c>
    </row>
    <row r="4243" spans="2:11" x14ac:dyDescent="0.2">
      <c r="B4243" s="21" t="str">
        <f t="shared" si="66"/>
        <v>CornwallIce Accretion2100RCP8.5</v>
      </c>
      <c r="C4243" t="s">
        <v>296</v>
      </c>
      <c r="D4243" t="s">
        <v>486</v>
      </c>
      <c r="E4243" s="144" t="s">
        <v>191</v>
      </c>
      <c r="F4243" s="144">
        <v>2100</v>
      </c>
      <c r="G4243" s="147">
        <v>18.766969744913762</v>
      </c>
      <c r="H4243" s="147">
        <v>22.982700000000001</v>
      </c>
      <c r="I4243" s="147">
        <v>28.32</v>
      </c>
      <c r="J4243" s="147">
        <v>32.340599999999995</v>
      </c>
      <c r="K4243" s="147">
        <v>36.363599999999998</v>
      </c>
    </row>
    <row r="4244" spans="2:11" x14ac:dyDescent="0.2">
      <c r="B4244" s="21" t="str">
        <f t="shared" si="66"/>
        <v>CornwallWind2023RCP4.5</v>
      </c>
      <c r="C4244" t="s">
        <v>296</v>
      </c>
      <c r="D4244" t="s">
        <v>1</v>
      </c>
      <c r="E4244" s="144" t="s">
        <v>193</v>
      </c>
      <c r="F4244" s="144">
        <v>2023</v>
      </c>
      <c r="G4244" s="147">
        <v>81.800453438618817</v>
      </c>
      <c r="H4244" s="147">
        <v>88.180554000000001</v>
      </c>
      <c r="I4244" s="147">
        <v>94.9024</v>
      </c>
      <c r="J4244" s="147">
        <v>101.61597400000001</v>
      </c>
      <c r="K4244" s="147">
        <v>108.31732799999999</v>
      </c>
    </row>
    <row r="4245" spans="2:11" x14ac:dyDescent="0.2">
      <c r="B4245" s="21" t="str">
        <f t="shared" si="66"/>
        <v>CornwallWind2025RCP4.5</v>
      </c>
      <c r="C4245" t="s">
        <v>296</v>
      </c>
      <c r="D4245" t="s">
        <v>1</v>
      </c>
      <c r="E4245" s="144" t="s">
        <v>193</v>
      </c>
      <c r="F4245" s="144">
        <v>2025</v>
      </c>
      <c r="G4245" s="147">
        <v>81.843742690951217</v>
      </c>
      <c r="H4245" s="147">
        <v>88.221350000000001</v>
      </c>
      <c r="I4245" s="147">
        <v>94.94156666666666</v>
      </c>
      <c r="J4245" s="147">
        <v>101.65452966666668</v>
      </c>
      <c r="K4245" s="147">
        <v>108.35483399999998</v>
      </c>
    </row>
    <row r="4246" spans="2:11" x14ac:dyDescent="0.2">
      <c r="B4246" s="21" t="str">
        <f t="shared" si="66"/>
        <v>CornwallWind2030RCP4.5</v>
      </c>
      <c r="C4246" t="s">
        <v>296</v>
      </c>
      <c r="D4246" t="s">
        <v>1</v>
      </c>
      <c r="E4246" s="144" t="s">
        <v>193</v>
      </c>
      <c r="F4246" s="144">
        <v>2030</v>
      </c>
      <c r="G4246" s="147">
        <v>81.887031943283617</v>
      </c>
      <c r="H4246" s="147">
        <v>88.262146000000001</v>
      </c>
      <c r="I4246" s="147">
        <v>94.980733333333333</v>
      </c>
      <c r="J4246" s="147">
        <v>101.69308533333334</v>
      </c>
      <c r="K4246" s="147">
        <v>108.39233999999999</v>
      </c>
    </row>
    <row r="4247" spans="2:11" x14ac:dyDescent="0.2">
      <c r="B4247" s="21" t="str">
        <f t="shared" si="66"/>
        <v>CornwallWind2035RCP4.5</v>
      </c>
      <c r="C4247" t="s">
        <v>296</v>
      </c>
      <c r="D4247" t="s">
        <v>1</v>
      </c>
      <c r="E4247" s="144" t="s">
        <v>193</v>
      </c>
      <c r="F4247" s="144">
        <v>2035</v>
      </c>
      <c r="G4247" s="147">
        <v>81.930321195616017</v>
      </c>
      <c r="H4247" s="147">
        <v>88.302942000000002</v>
      </c>
      <c r="I4247" s="147">
        <v>95.019900000000007</v>
      </c>
      <c r="J4247" s="147">
        <v>101.73164100000001</v>
      </c>
      <c r="K4247" s="147">
        <v>108.429846</v>
      </c>
    </row>
    <row r="4248" spans="2:11" x14ac:dyDescent="0.2">
      <c r="B4248" s="21" t="str">
        <f t="shared" si="66"/>
        <v>CornwallWind2040RCP4.5</v>
      </c>
      <c r="C4248" t="s">
        <v>296</v>
      </c>
      <c r="D4248" t="s">
        <v>1</v>
      </c>
      <c r="E4248" s="144" t="s">
        <v>193</v>
      </c>
      <c r="F4248" s="144">
        <v>2040</v>
      </c>
      <c r="G4248" s="147">
        <v>81.973610447948431</v>
      </c>
      <c r="H4248" s="147">
        <v>88.343738000000002</v>
      </c>
      <c r="I4248" s="147">
        <v>95.059066666666666</v>
      </c>
      <c r="J4248" s="147">
        <v>101.77019666666668</v>
      </c>
      <c r="K4248" s="147">
        <v>108.46735199999999</v>
      </c>
    </row>
    <row r="4249" spans="2:11" x14ac:dyDescent="0.2">
      <c r="B4249" s="21" t="str">
        <f t="shared" si="66"/>
        <v>CornwallWind2045RCP4.5</v>
      </c>
      <c r="C4249" t="s">
        <v>296</v>
      </c>
      <c r="D4249" t="s">
        <v>1</v>
      </c>
      <c r="E4249" s="144" t="s">
        <v>193</v>
      </c>
      <c r="F4249" s="144">
        <v>2045</v>
      </c>
      <c r="G4249" s="147">
        <v>82.016899700280831</v>
      </c>
      <c r="H4249" s="147">
        <v>88.384534000000002</v>
      </c>
      <c r="I4249" s="147">
        <v>95.098233333333326</v>
      </c>
      <c r="J4249" s="147">
        <v>101.80875233333335</v>
      </c>
      <c r="K4249" s="147">
        <v>108.50485799999998</v>
      </c>
    </row>
    <row r="4250" spans="2:11" x14ac:dyDescent="0.2">
      <c r="B4250" s="21" t="str">
        <f t="shared" si="66"/>
        <v>CornwallWind2050RCP4.5</v>
      </c>
      <c r="C4250" t="s">
        <v>296</v>
      </c>
      <c r="D4250" t="s">
        <v>1</v>
      </c>
      <c r="E4250" s="144" t="s">
        <v>193</v>
      </c>
      <c r="F4250" s="144">
        <v>2050</v>
      </c>
      <c r="G4250" s="147">
        <v>82.035838748176261</v>
      </c>
      <c r="H4250" s="147">
        <v>88.395607200000001</v>
      </c>
      <c r="I4250" s="147">
        <v>95.101680000000002</v>
      </c>
      <c r="J4250" s="147">
        <v>101.80305280000002</v>
      </c>
      <c r="K4250" s="147">
        <v>108.49307039999999</v>
      </c>
    </row>
    <row r="4251" spans="2:11" x14ac:dyDescent="0.2">
      <c r="B4251" s="21" t="str">
        <f t="shared" si="66"/>
        <v>CornwallWind2055RCP4.5</v>
      </c>
      <c r="C4251" t="s">
        <v>296</v>
      </c>
      <c r="D4251" t="s">
        <v>1</v>
      </c>
      <c r="E4251" s="144" t="s">
        <v>193</v>
      </c>
      <c r="F4251" s="144">
        <v>2055</v>
      </c>
      <c r="G4251" s="147">
        <v>82.01148854373929</v>
      </c>
      <c r="H4251" s="147">
        <v>88.365884399999999</v>
      </c>
      <c r="I4251" s="147">
        <v>95.065960000000004</v>
      </c>
      <c r="J4251" s="147">
        <v>101.75879760000001</v>
      </c>
      <c r="K4251" s="147">
        <v>108.44377679999999</v>
      </c>
    </row>
    <row r="4252" spans="2:11" x14ac:dyDescent="0.2">
      <c r="B4252" s="21" t="str">
        <f t="shared" si="66"/>
        <v>CornwallWind2060RCP4.5</v>
      </c>
      <c r="C4252" t="s">
        <v>296</v>
      </c>
      <c r="D4252" t="s">
        <v>1</v>
      </c>
      <c r="E4252" s="144" t="s">
        <v>193</v>
      </c>
      <c r="F4252" s="144">
        <v>2060</v>
      </c>
      <c r="G4252" s="147">
        <v>81.987138339302305</v>
      </c>
      <c r="H4252" s="147">
        <v>88.336161600000011</v>
      </c>
      <c r="I4252" s="147">
        <v>95.030239999999992</v>
      </c>
      <c r="J4252" s="147">
        <v>101.71454240000001</v>
      </c>
      <c r="K4252" s="147">
        <v>108.39448319999998</v>
      </c>
    </row>
    <row r="4253" spans="2:11" x14ac:dyDescent="0.2">
      <c r="B4253" s="21" t="str">
        <f t="shared" si="66"/>
        <v>CornwallWind2065RCP4.5</v>
      </c>
      <c r="C4253" t="s">
        <v>296</v>
      </c>
      <c r="D4253" t="s">
        <v>1</v>
      </c>
      <c r="E4253" s="144" t="s">
        <v>193</v>
      </c>
      <c r="F4253" s="144">
        <v>2065</v>
      </c>
      <c r="G4253" s="147">
        <v>81.962788134865335</v>
      </c>
      <c r="H4253" s="147">
        <v>88.306438800000009</v>
      </c>
      <c r="I4253" s="147">
        <v>94.994519999999994</v>
      </c>
      <c r="J4253" s="147">
        <v>101.6702872</v>
      </c>
      <c r="K4253" s="147">
        <v>108.34518959999998</v>
      </c>
    </row>
    <row r="4254" spans="2:11" x14ac:dyDescent="0.2">
      <c r="B4254" s="21" t="str">
        <f t="shared" si="66"/>
        <v>CornwallWind2070RCP4.5</v>
      </c>
      <c r="C4254" t="s">
        <v>296</v>
      </c>
      <c r="D4254" t="s">
        <v>1</v>
      </c>
      <c r="E4254" s="144" t="s">
        <v>193</v>
      </c>
      <c r="F4254" s="144">
        <v>2070</v>
      </c>
      <c r="G4254" s="147">
        <v>81.938437930428364</v>
      </c>
      <c r="H4254" s="147">
        <v>88.276716000000008</v>
      </c>
      <c r="I4254" s="147">
        <v>94.958799999999997</v>
      </c>
      <c r="J4254" s="147">
        <v>101.62603200000001</v>
      </c>
      <c r="K4254" s="147">
        <v>108.29589599999998</v>
      </c>
    </row>
    <row r="4255" spans="2:11" x14ac:dyDescent="0.2">
      <c r="B4255" s="21" t="str">
        <f t="shared" si="66"/>
        <v>CornwallWind2075RCP4.5</v>
      </c>
      <c r="C4255" t="s">
        <v>296</v>
      </c>
      <c r="D4255" t="s">
        <v>1</v>
      </c>
      <c r="E4255" s="144" t="s">
        <v>193</v>
      </c>
      <c r="F4255" s="144">
        <v>2075</v>
      </c>
      <c r="G4255" s="147">
        <v>81.918146093397553</v>
      </c>
      <c r="H4255" s="147">
        <v>88.254861000000005</v>
      </c>
      <c r="I4255" s="147">
        <v>94.935299999999998</v>
      </c>
      <c r="J4255" s="147">
        <v>101.60256333333334</v>
      </c>
      <c r="K4255" s="147">
        <v>108.27089199999999</v>
      </c>
    </row>
    <row r="4256" spans="2:11" x14ac:dyDescent="0.2">
      <c r="B4256" s="21" t="str">
        <f t="shared" si="66"/>
        <v>CornwallWind2080RCP4.5</v>
      </c>
      <c r="C4256" t="s">
        <v>296</v>
      </c>
      <c r="D4256" t="s">
        <v>1</v>
      </c>
      <c r="E4256" s="144" t="s">
        <v>193</v>
      </c>
      <c r="F4256" s="144">
        <v>2080</v>
      </c>
      <c r="G4256" s="147">
        <v>81.897854256366728</v>
      </c>
      <c r="H4256" s="147">
        <v>88.233006000000003</v>
      </c>
      <c r="I4256" s="147">
        <v>94.911799999999999</v>
      </c>
      <c r="J4256" s="147">
        <v>101.57909466666668</v>
      </c>
      <c r="K4256" s="147">
        <v>108.24588799999999</v>
      </c>
    </row>
    <row r="4257" spans="2:11" x14ac:dyDescent="0.2">
      <c r="B4257" s="21" t="str">
        <f t="shared" si="66"/>
        <v>CornwallWind2085RCP4.5</v>
      </c>
      <c r="C4257" t="s">
        <v>296</v>
      </c>
      <c r="D4257" t="s">
        <v>1</v>
      </c>
      <c r="E4257" s="144" t="s">
        <v>193</v>
      </c>
      <c r="F4257" s="144">
        <v>2085</v>
      </c>
      <c r="G4257" s="147">
        <v>81.877562419335916</v>
      </c>
      <c r="H4257" s="147">
        <v>88.211151000000001</v>
      </c>
      <c r="I4257" s="147">
        <v>94.888299999999987</v>
      </c>
      <c r="J4257" s="147">
        <v>101.555626</v>
      </c>
      <c r="K4257" s="147">
        <v>108.220884</v>
      </c>
    </row>
    <row r="4258" spans="2:11" x14ac:dyDescent="0.2">
      <c r="B4258" s="21" t="str">
        <f t="shared" si="66"/>
        <v>CornwallWind2090RCP4.5</v>
      </c>
      <c r="C4258" t="s">
        <v>296</v>
      </c>
      <c r="D4258" t="s">
        <v>1</v>
      </c>
      <c r="E4258" s="144" t="s">
        <v>193</v>
      </c>
      <c r="F4258" s="144">
        <v>2090</v>
      </c>
      <c r="G4258" s="147">
        <v>81.857270582305105</v>
      </c>
      <c r="H4258" s="147">
        <v>88.189295999999999</v>
      </c>
      <c r="I4258" s="147">
        <v>94.864799999999988</v>
      </c>
      <c r="J4258" s="147">
        <v>101.53215733333333</v>
      </c>
      <c r="K4258" s="147">
        <v>108.19588</v>
      </c>
    </row>
    <row r="4259" spans="2:11" x14ac:dyDescent="0.2">
      <c r="B4259" s="21" t="str">
        <f t="shared" si="66"/>
        <v>CornwallWind2095RCP4.5</v>
      </c>
      <c r="C4259" t="s">
        <v>296</v>
      </c>
      <c r="D4259" t="s">
        <v>1</v>
      </c>
      <c r="E4259" s="144" t="s">
        <v>193</v>
      </c>
      <c r="F4259" s="144">
        <v>2095</v>
      </c>
      <c r="G4259" s="147">
        <v>81.83697874527428</v>
      </c>
      <c r="H4259" s="147">
        <v>88.167440999999997</v>
      </c>
      <c r="I4259" s="147">
        <v>94.84129999999999</v>
      </c>
      <c r="J4259" s="147">
        <v>101.50868866666667</v>
      </c>
      <c r="K4259" s="147">
        <v>108.17087600000001</v>
      </c>
    </row>
    <row r="4260" spans="2:11" x14ac:dyDescent="0.2">
      <c r="B4260" s="21" t="str">
        <f t="shared" si="66"/>
        <v>CornwallWind2100RCP4.5</v>
      </c>
      <c r="C4260" t="s">
        <v>296</v>
      </c>
      <c r="D4260" t="s">
        <v>1</v>
      </c>
      <c r="E4260" s="144" t="s">
        <v>193</v>
      </c>
      <c r="F4260" s="144">
        <v>2100</v>
      </c>
      <c r="G4260" s="147">
        <v>81.816686908243469</v>
      </c>
      <c r="H4260" s="147">
        <v>88.145585999999994</v>
      </c>
      <c r="I4260" s="147">
        <v>94.817799999999991</v>
      </c>
      <c r="J4260" s="147">
        <v>101.48522</v>
      </c>
      <c r="K4260" s="147">
        <v>108.14587200000001</v>
      </c>
    </row>
    <row r="4261" spans="2:11" x14ac:dyDescent="0.2">
      <c r="B4261" s="21" t="str">
        <f t="shared" si="66"/>
        <v>CornwallWind2023RCP6.0</v>
      </c>
      <c r="C4261" t="s">
        <v>296</v>
      </c>
      <c r="D4261" t="s">
        <v>1</v>
      </c>
      <c r="E4261" s="144" t="s">
        <v>192</v>
      </c>
      <c r="F4261" s="144">
        <v>2023</v>
      </c>
      <c r="G4261" s="147">
        <v>81.800453438618817</v>
      </c>
      <c r="H4261" s="147">
        <v>88.180554000000001</v>
      </c>
      <c r="I4261" s="147">
        <v>94.9024</v>
      </c>
      <c r="J4261" s="147">
        <v>101.61597400000001</v>
      </c>
      <c r="K4261" s="147">
        <v>108.31732799999999</v>
      </c>
    </row>
    <row r="4262" spans="2:11" x14ac:dyDescent="0.2">
      <c r="B4262" s="21" t="str">
        <f t="shared" si="66"/>
        <v>CornwallWind2025RCP6.0</v>
      </c>
      <c r="C4262" t="s">
        <v>296</v>
      </c>
      <c r="D4262" t="s">
        <v>1</v>
      </c>
      <c r="E4262" s="144" t="s">
        <v>192</v>
      </c>
      <c r="F4262" s="144">
        <v>2025</v>
      </c>
      <c r="G4262" s="147">
        <v>81.843742690951217</v>
      </c>
      <c r="H4262" s="147">
        <v>88.221350000000001</v>
      </c>
      <c r="I4262" s="147">
        <v>94.94156666666666</v>
      </c>
      <c r="J4262" s="147">
        <v>101.65452966666668</v>
      </c>
      <c r="K4262" s="147">
        <v>108.35483399999998</v>
      </c>
    </row>
    <row r="4263" spans="2:11" x14ac:dyDescent="0.2">
      <c r="B4263" s="21" t="str">
        <f t="shared" si="66"/>
        <v>CornwallWind2030RCP6.0</v>
      </c>
      <c r="C4263" t="s">
        <v>296</v>
      </c>
      <c r="D4263" t="s">
        <v>1</v>
      </c>
      <c r="E4263" s="144" t="s">
        <v>192</v>
      </c>
      <c r="F4263" s="144">
        <v>2030</v>
      </c>
      <c r="G4263" s="147">
        <v>81.887031943283617</v>
      </c>
      <c r="H4263" s="147">
        <v>88.262146000000001</v>
      </c>
      <c r="I4263" s="147">
        <v>94.980733333333333</v>
      </c>
      <c r="J4263" s="147">
        <v>101.69308533333334</v>
      </c>
      <c r="K4263" s="147">
        <v>108.39233999999999</v>
      </c>
    </row>
    <row r="4264" spans="2:11" x14ac:dyDescent="0.2">
      <c r="B4264" s="21" t="str">
        <f t="shared" si="66"/>
        <v>CornwallWind2035RCP6.0</v>
      </c>
      <c r="C4264" t="s">
        <v>296</v>
      </c>
      <c r="D4264" t="s">
        <v>1</v>
      </c>
      <c r="E4264" s="144" t="s">
        <v>192</v>
      </c>
      <c r="F4264" s="144">
        <v>2035</v>
      </c>
      <c r="G4264" s="147">
        <v>81.930321195616017</v>
      </c>
      <c r="H4264" s="147">
        <v>88.302942000000002</v>
      </c>
      <c r="I4264" s="147">
        <v>95.019900000000007</v>
      </c>
      <c r="J4264" s="147">
        <v>101.73164100000001</v>
      </c>
      <c r="K4264" s="147">
        <v>108.429846</v>
      </c>
    </row>
    <row r="4265" spans="2:11" x14ac:dyDescent="0.2">
      <c r="B4265" s="21" t="str">
        <f t="shared" si="66"/>
        <v>CornwallWind2040RCP6.0</v>
      </c>
      <c r="C4265" t="s">
        <v>296</v>
      </c>
      <c r="D4265" t="s">
        <v>1</v>
      </c>
      <c r="E4265" s="144" t="s">
        <v>192</v>
      </c>
      <c r="F4265" s="144">
        <v>2040</v>
      </c>
      <c r="G4265" s="147">
        <v>81.973610447948431</v>
      </c>
      <c r="H4265" s="147">
        <v>88.343738000000002</v>
      </c>
      <c r="I4265" s="147">
        <v>95.059066666666666</v>
      </c>
      <c r="J4265" s="147">
        <v>101.77019666666668</v>
      </c>
      <c r="K4265" s="147">
        <v>108.46735199999999</v>
      </c>
    </row>
    <row r="4266" spans="2:11" x14ac:dyDescent="0.2">
      <c r="B4266" s="21" t="str">
        <f t="shared" si="66"/>
        <v>CornwallWind2045RCP6.0</v>
      </c>
      <c r="C4266" t="s">
        <v>296</v>
      </c>
      <c r="D4266" t="s">
        <v>1</v>
      </c>
      <c r="E4266" s="144" t="s">
        <v>192</v>
      </c>
      <c r="F4266" s="144">
        <v>2045</v>
      </c>
      <c r="G4266" s="147">
        <v>82.016899700280831</v>
      </c>
      <c r="H4266" s="147">
        <v>88.384534000000002</v>
      </c>
      <c r="I4266" s="147">
        <v>95.098233333333326</v>
      </c>
      <c r="J4266" s="147">
        <v>101.80875233333335</v>
      </c>
      <c r="K4266" s="147">
        <v>108.50485799999998</v>
      </c>
    </row>
    <row r="4267" spans="2:11" x14ac:dyDescent="0.2">
      <c r="B4267" s="21" t="str">
        <f t="shared" si="66"/>
        <v>CornwallWind2050RCP6.0</v>
      </c>
      <c r="C4267" t="s">
        <v>296</v>
      </c>
      <c r="D4267" t="s">
        <v>1</v>
      </c>
      <c r="E4267" s="144" t="s">
        <v>192</v>
      </c>
      <c r="F4267" s="144">
        <v>2050</v>
      </c>
      <c r="G4267" s="147">
        <v>82.035838748176261</v>
      </c>
      <c r="H4267" s="147">
        <v>88.395607200000001</v>
      </c>
      <c r="I4267" s="147">
        <v>95.101680000000002</v>
      </c>
      <c r="J4267" s="147">
        <v>101.80305280000002</v>
      </c>
      <c r="K4267" s="147">
        <v>108.49307039999999</v>
      </c>
    </row>
    <row r="4268" spans="2:11" x14ac:dyDescent="0.2">
      <c r="B4268" s="21" t="str">
        <f t="shared" si="66"/>
        <v>CornwallWind2055RCP6.0</v>
      </c>
      <c r="C4268" t="s">
        <v>296</v>
      </c>
      <c r="D4268" t="s">
        <v>1</v>
      </c>
      <c r="E4268" s="144" t="s">
        <v>192</v>
      </c>
      <c r="F4268" s="144">
        <v>2055</v>
      </c>
      <c r="G4268" s="147">
        <v>82.01148854373929</v>
      </c>
      <c r="H4268" s="147">
        <v>88.365884399999999</v>
      </c>
      <c r="I4268" s="147">
        <v>95.065960000000004</v>
      </c>
      <c r="J4268" s="147">
        <v>101.75879760000001</v>
      </c>
      <c r="K4268" s="147">
        <v>108.44377679999999</v>
      </c>
    </row>
    <row r="4269" spans="2:11" x14ac:dyDescent="0.2">
      <c r="B4269" s="21" t="str">
        <f t="shared" si="66"/>
        <v>CornwallWind2060RCP6.0</v>
      </c>
      <c r="C4269" t="s">
        <v>296</v>
      </c>
      <c r="D4269" t="s">
        <v>1</v>
      </c>
      <c r="E4269" s="144" t="s">
        <v>192</v>
      </c>
      <c r="F4269" s="144">
        <v>2060</v>
      </c>
      <c r="G4269" s="147">
        <v>81.987138339302305</v>
      </c>
      <c r="H4269" s="147">
        <v>88.336161600000011</v>
      </c>
      <c r="I4269" s="147">
        <v>95.030239999999992</v>
      </c>
      <c r="J4269" s="147">
        <v>101.71454240000001</v>
      </c>
      <c r="K4269" s="147">
        <v>108.39448319999998</v>
      </c>
    </row>
    <row r="4270" spans="2:11" x14ac:dyDescent="0.2">
      <c r="B4270" s="21" t="str">
        <f t="shared" si="66"/>
        <v>CornwallWind2065RCP6.0</v>
      </c>
      <c r="C4270" t="s">
        <v>296</v>
      </c>
      <c r="D4270" t="s">
        <v>1</v>
      </c>
      <c r="E4270" s="144" t="s">
        <v>192</v>
      </c>
      <c r="F4270" s="144">
        <v>2065</v>
      </c>
      <c r="G4270" s="147">
        <v>81.962788134865335</v>
      </c>
      <c r="H4270" s="147">
        <v>88.306438800000009</v>
      </c>
      <c r="I4270" s="147">
        <v>94.994519999999994</v>
      </c>
      <c r="J4270" s="147">
        <v>101.6702872</v>
      </c>
      <c r="K4270" s="147">
        <v>108.34518959999998</v>
      </c>
    </row>
    <row r="4271" spans="2:11" x14ac:dyDescent="0.2">
      <c r="B4271" s="21" t="str">
        <f t="shared" si="66"/>
        <v>CornwallWind2070RCP6.0</v>
      </c>
      <c r="C4271" t="s">
        <v>296</v>
      </c>
      <c r="D4271" t="s">
        <v>1</v>
      </c>
      <c r="E4271" s="144" t="s">
        <v>192</v>
      </c>
      <c r="F4271" s="144">
        <v>2070</v>
      </c>
      <c r="G4271" s="147">
        <v>81.938437930428364</v>
      </c>
      <c r="H4271" s="147">
        <v>88.276716000000008</v>
      </c>
      <c r="I4271" s="147">
        <v>94.958799999999997</v>
      </c>
      <c r="J4271" s="147">
        <v>101.62603200000001</v>
      </c>
      <c r="K4271" s="147">
        <v>108.29589599999998</v>
      </c>
    </row>
    <row r="4272" spans="2:11" x14ac:dyDescent="0.2">
      <c r="B4272" s="21" t="str">
        <f t="shared" si="66"/>
        <v>CornwallWind2075RCP6.0</v>
      </c>
      <c r="C4272" t="s">
        <v>296</v>
      </c>
      <c r="D4272" t="s">
        <v>1</v>
      </c>
      <c r="E4272" s="144" t="s">
        <v>192</v>
      </c>
      <c r="F4272" s="144">
        <v>2075</v>
      </c>
      <c r="G4272" s="147">
        <v>81.908000174882147</v>
      </c>
      <c r="H4272" s="147">
        <v>88.243933499999997</v>
      </c>
      <c r="I4272" s="147">
        <v>94.923549999999992</v>
      </c>
      <c r="J4272" s="147">
        <v>101.59082900000001</v>
      </c>
      <c r="K4272" s="147">
        <v>108.25838999999999</v>
      </c>
    </row>
    <row r="4273" spans="2:11" x14ac:dyDescent="0.2">
      <c r="B4273" s="21" t="str">
        <f t="shared" si="66"/>
        <v>CornwallWind2080RCP6.0</v>
      </c>
      <c r="C4273" t="s">
        <v>296</v>
      </c>
      <c r="D4273" t="s">
        <v>1</v>
      </c>
      <c r="E4273" s="144" t="s">
        <v>192</v>
      </c>
      <c r="F4273" s="144">
        <v>2080</v>
      </c>
      <c r="G4273" s="147">
        <v>81.877562419335916</v>
      </c>
      <c r="H4273" s="147">
        <v>88.211151000000001</v>
      </c>
      <c r="I4273" s="147">
        <v>94.888299999999987</v>
      </c>
      <c r="J4273" s="147">
        <v>101.555626</v>
      </c>
      <c r="K4273" s="147">
        <v>108.220884</v>
      </c>
    </row>
    <row r="4274" spans="2:11" x14ac:dyDescent="0.2">
      <c r="B4274" s="21" t="str">
        <f t="shared" si="66"/>
        <v>CornwallWind2085RCP6.0</v>
      </c>
      <c r="C4274" t="s">
        <v>296</v>
      </c>
      <c r="D4274" t="s">
        <v>1</v>
      </c>
      <c r="E4274" s="144" t="s">
        <v>192</v>
      </c>
      <c r="F4274" s="144">
        <v>2085</v>
      </c>
      <c r="G4274" s="147">
        <v>81.847124663789685</v>
      </c>
      <c r="H4274" s="147">
        <v>88.178368500000005</v>
      </c>
      <c r="I4274" s="147">
        <v>94.853049999999996</v>
      </c>
      <c r="J4274" s="147">
        <v>101.52042299999999</v>
      </c>
      <c r="K4274" s="147">
        <v>108.183378</v>
      </c>
    </row>
    <row r="4275" spans="2:11" x14ac:dyDescent="0.2">
      <c r="B4275" s="21" t="str">
        <f t="shared" si="66"/>
        <v>CornwallWind2090RCP6.0</v>
      </c>
      <c r="C4275" t="s">
        <v>296</v>
      </c>
      <c r="D4275" t="s">
        <v>1</v>
      </c>
      <c r="E4275" s="144" t="s">
        <v>192</v>
      </c>
      <c r="F4275" s="144">
        <v>2090</v>
      </c>
      <c r="G4275" s="147">
        <v>81.765280921098736</v>
      </c>
      <c r="H4275" s="147">
        <v>88.084391999999994</v>
      </c>
      <c r="I4275" s="147">
        <v>94.742599999999996</v>
      </c>
      <c r="J4275" s="147">
        <v>101.39805066666666</v>
      </c>
      <c r="K4275" s="147">
        <v>108.04942800000001</v>
      </c>
    </row>
    <row r="4276" spans="2:11" x14ac:dyDescent="0.2">
      <c r="B4276" s="21" t="str">
        <f t="shared" si="66"/>
        <v>CornwallWind2095RCP6.0</v>
      </c>
      <c r="C4276" t="s">
        <v>296</v>
      </c>
      <c r="D4276" t="s">
        <v>1</v>
      </c>
      <c r="E4276" s="144" t="s">
        <v>192</v>
      </c>
      <c r="F4276" s="144">
        <v>2095</v>
      </c>
      <c r="G4276" s="147">
        <v>81.713874933954017</v>
      </c>
      <c r="H4276" s="147">
        <v>88.023197999999994</v>
      </c>
      <c r="I4276" s="147">
        <v>94.667399999999986</v>
      </c>
      <c r="J4276" s="147">
        <v>101.31088133333334</v>
      </c>
      <c r="K4276" s="147">
        <v>107.952984</v>
      </c>
    </row>
    <row r="4277" spans="2:11" x14ac:dyDescent="0.2">
      <c r="B4277" s="21" t="str">
        <f t="shared" si="66"/>
        <v>CornwallWind2100RCP6.0</v>
      </c>
      <c r="C4277" t="s">
        <v>296</v>
      </c>
      <c r="D4277" t="s">
        <v>1</v>
      </c>
      <c r="E4277" s="144" t="s">
        <v>192</v>
      </c>
      <c r="F4277" s="144">
        <v>2100</v>
      </c>
      <c r="G4277" s="147">
        <v>81.662468946809284</v>
      </c>
      <c r="H4277" s="147">
        <v>87.962003999999993</v>
      </c>
      <c r="I4277" s="147">
        <v>94.592199999999991</v>
      </c>
      <c r="J4277" s="147">
        <v>101.22371200000001</v>
      </c>
      <c r="K4277" s="147">
        <v>107.85654</v>
      </c>
    </row>
    <row r="4278" spans="2:11" x14ac:dyDescent="0.2">
      <c r="B4278" s="21" t="str">
        <f t="shared" si="66"/>
        <v>CornwallWind2023RCP8.5</v>
      </c>
      <c r="C4278" t="s">
        <v>296</v>
      </c>
      <c r="D4278" t="s">
        <v>1</v>
      </c>
      <c r="E4278" s="144" t="s">
        <v>191</v>
      </c>
      <c r="F4278" s="144">
        <v>2023</v>
      </c>
      <c r="G4278" s="147">
        <v>81.800453438618817</v>
      </c>
      <c r="H4278" s="147">
        <v>88.180554000000001</v>
      </c>
      <c r="I4278" s="147">
        <v>94.9024</v>
      </c>
      <c r="J4278" s="147">
        <v>101.61597400000001</v>
      </c>
      <c r="K4278" s="147">
        <v>108.31732799999999</v>
      </c>
    </row>
    <row r="4279" spans="2:11" x14ac:dyDescent="0.2">
      <c r="B4279" s="21" t="str">
        <f t="shared" si="66"/>
        <v>CornwallWind2025RCP8.5</v>
      </c>
      <c r="C4279" t="s">
        <v>296</v>
      </c>
      <c r="D4279" t="s">
        <v>1</v>
      </c>
      <c r="E4279" s="144" t="s">
        <v>191</v>
      </c>
      <c r="F4279" s="144">
        <v>2025</v>
      </c>
      <c r="G4279" s="147">
        <v>81.887031943283617</v>
      </c>
      <c r="H4279" s="147">
        <v>88.262146000000001</v>
      </c>
      <c r="I4279" s="147">
        <v>94.980733333333333</v>
      </c>
      <c r="J4279" s="147">
        <v>101.69308533333334</v>
      </c>
      <c r="K4279" s="147">
        <v>108.39233999999999</v>
      </c>
    </row>
    <row r="4280" spans="2:11" x14ac:dyDescent="0.2">
      <c r="B4280" s="21" t="str">
        <f t="shared" si="66"/>
        <v>CornwallWind2030RCP8.5</v>
      </c>
      <c r="C4280" t="s">
        <v>296</v>
      </c>
      <c r="D4280" t="s">
        <v>1</v>
      </c>
      <c r="E4280" s="144" t="s">
        <v>191</v>
      </c>
      <c r="F4280" s="144">
        <v>2030</v>
      </c>
      <c r="G4280" s="147">
        <v>81.973610447948431</v>
      </c>
      <c r="H4280" s="147">
        <v>88.343738000000002</v>
      </c>
      <c r="I4280" s="147">
        <v>95.059066666666666</v>
      </c>
      <c r="J4280" s="147">
        <v>101.77019666666668</v>
      </c>
      <c r="K4280" s="147">
        <v>108.46735199999999</v>
      </c>
    </row>
    <row r="4281" spans="2:11" x14ac:dyDescent="0.2">
      <c r="B4281" s="21" t="str">
        <f t="shared" si="66"/>
        <v>CornwallWind2035RCP8.5</v>
      </c>
      <c r="C4281" t="s">
        <v>296</v>
      </c>
      <c r="D4281" t="s">
        <v>1</v>
      </c>
      <c r="E4281" s="144" t="s">
        <v>191</v>
      </c>
      <c r="F4281" s="144">
        <v>2035</v>
      </c>
      <c r="G4281" s="147">
        <v>82.060188952613231</v>
      </c>
      <c r="H4281" s="147">
        <v>88.425330000000002</v>
      </c>
      <c r="I4281" s="147">
        <v>95.1374</v>
      </c>
      <c r="J4281" s="147">
        <v>101.84730800000001</v>
      </c>
      <c r="K4281" s="147">
        <v>108.54236399999999</v>
      </c>
    </row>
    <row r="4282" spans="2:11" x14ac:dyDescent="0.2">
      <c r="B4282" s="21" t="str">
        <f t="shared" si="66"/>
        <v>CornwallWind2040RCP8.5</v>
      </c>
      <c r="C4282" t="s">
        <v>296</v>
      </c>
      <c r="D4282" t="s">
        <v>1</v>
      </c>
      <c r="E4282" s="144" t="s">
        <v>191</v>
      </c>
      <c r="F4282" s="144">
        <v>2040</v>
      </c>
      <c r="G4282" s="147">
        <v>82.019605278551609</v>
      </c>
      <c r="H4282" s="147">
        <v>88.375792000000004</v>
      </c>
      <c r="I4282" s="147">
        <v>95.077866666666665</v>
      </c>
      <c r="J4282" s="147">
        <v>101.77354933333335</v>
      </c>
      <c r="K4282" s="147">
        <v>108.46020799999999</v>
      </c>
    </row>
    <row r="4283" spans="2:11" x14ac:dyDescent="0.2">
      <c r="B4283" s="21" t="str">
        <f t="shared" si="66"/>
        <v>CornwallWind2045RCP8.5</v>
      </c>
      <c r="C4283" t="s">
        <v>296</v>
      </c>
      <c r="D4283" t="s">
        <v>1</v>
      </c>
      <c r="E4283" s="144" t="s">
        <v>191</v>
      </c>
      <c r="F4283" s="144">
        <v>2045</v>
      </c>
      <c r="G4283" s="147">
        <v>81.979021604489986</v>
      </c>
      <c r="H4283" s="147">
        <v>88.326254000000006</v>
      </c>
      <c r="I4283" s="147">
        <v>95.018333333333331</v>
      </c>
      <c r="J4283" s="147">
        <v>101.69979066666667</v>
      </c>
      <c r="K4283" s="147">
        <v>108.37805199999998</v>
      </c>
    </row>
    <row r="4284" spans="2:11" x14ac:dyDescent="0.2">
      <c r="B4284" s="21" t="str">
        <f t="shared" si="66"/>
        <v>CornwallWind2050RCP8.5</v>
      </c>
      <c r="C4284" t="s">
        <v>296</v>
      </c>
      <c r="D4284" t="s">
        <v>1</v>
      </c>
      <c r="E4284" s="144" t="s">
        <v>191</v>
      </c>
      <c r="F4284" s="144">
        <v>2050</v>
      </c>
      <c r="G4284" s="147">
        <v>81.897854256366728</v>
      </c>
      <c r="H4284" s="147">
        <v>88.233006000000003</v>
      </c>
      <c r="I4284" s="147">
        <v>94.911799999999999</v>
      </c>
      <c r="J4284" s="147">
        <v>101.57909466666668</v>
      </c>
      <c r="K4284" s="147">
        <v>108.24588799999999</v>
      </c>
    </row>
    <row r="4285" spans="2:11" x14ac:dyDescent="0.2">
      <c r="B4285" s="21" t="str">
        <f t="shared" si="66"/>
        <v>CornwallWind2055RCP8.5</v>
      </c>
      <c r="C4285" t="s">
        <v>296</v>
      </c>
      <c r="D4285" t="s">
        <v>1</v>
      </c>
      <c r="E4285" s="144" t="s">
        <v>191</v>
      </c>
      <c r="F4285" s="144">
        <v>2055</v>
      </c>
      <c r="G4285" s="147">
        <v>81.857270582305105</v>
      </c>
      <c r="H4285" s="147">
        <v>88.189295999999999</v>
      </c>
      <c r="I4285" s="147">
        <v>94.864799999999988</v>
      </c>
      <c r="J4285" s="147">
        <v>101.53215733333333</v>
      </c>
      <c r="K4285" s="147">
        <v>108.19588</v>
      </c>
    </row>
    <row r="4286" spans="2:11" x14ac:dyDescent="0.2">
      <c r="B4286" s="21" t="str">
        <f t="shared" si="66"/>
        <v>CornwallWind2060RCP8.5</v>
      </c>
      <c r="C4286" t="s">
        <v>296</v>
      </c>
      <c r="D4286" t="s">
        <v>1</v>
      </c>
      <c r="E4286" s="144" t="s">
        <v>191</v>
      </c>
      <c r="F4286" s="144">
        <v>2060</v>
      </c>
      <c r="G4286" s="147">
        <v>81.765280921098736</v>
      </c>
      <c r="H4286" s="147">
        <v>88.084391999999994</v>
      </c>
      <c r="I4286" s="147">
        <v>94.742599999999996</v>
      </c>
      <c r="J4286" s="147">
        <v>101.39805066666666</v>
      </c>
      <c r="K4286" s="147">
        <v>108.04942800000001</v>
      </c>
    </row>
    <row r="4287" spans="2:11" x14ac:dyDescent="0.2">
      <c r="B4287" s="21" t="str">
        <f t="shared" si="66"/>
        <v>CornwallWind2065RCP8.5</v>
      </c>
      <c r="C4287" t="s">
        <v>296</v>
      </c>
      <c r="D4287" t="s">
        <v>1</v>
      </c>
      <c r="E4287" s="144" t="s">
        <v>191</v>
      </c>
      <c r="F4287" s="144">
        <v>2065</v>
      </c>
      <c r="G4287" s="147">
        <v>81.713874933954017</v>
      </c>
      <c r="H4287" s="147">
        <v>88.023197999999994</v>
      </c>
      <c r="I4287" s="147">
        <v>94.667399999999986</v>
      </c>
      <c r="J4287" s="147">
        <v>101.31088133333334</v>
      </c>
      <c r="K4287" s="147">
        <v>107.952984</v>
      </c>
    </row>
    <row r="4288" spans="2:11" x14ac:dyDescent="0.2">
      <c r="B4288" s="21" t="str">
        <f t="shared" si="66"/>
        <v>CornwallWind2070RCP8.5</v>
      </c>
      <c r="C4288" t="s">
        <v>296</v>
      </c>
      <c r="D4288" t="s">
        <v>1</v>
      </c>
      <c r="E4288" s="144" t="s">
        <v>191</v>
      </c>
      <c r="F4288" s="144">
        <v>2070</v>
      </c>
      <c r="G4288" s="147">
        <v>81.822098064785024</v>
      </c>
      <c r="H4288" s="147">
        <v>88.174725999999993</v>
      </c>
      <c r="I4288" s="147">
        <v>94.871066666666664</v>
      </c>
      <c r="J4288" s="147">
        <v>101.55897866666668</v>
      </c>
      <c r="K4288" s="147">
        <v>108.24588799999999</v>
      </c>
    </row>
    <row r="4289" spans="2:11" x14ac:dyDescent="0.2">
      <c r="B4289" s="21" t="str">
        <f t="shared" si="66"/>
        <v>CornwallWind2075RCP8.5</v>
      </c>
      <c r="C4289" t="s">
        <v>296</v>
      </c>
      <c r="D4289" t="s">
        <v>1</v>
      </c>
      <c r="E4289" s="144" t="s">
        <v>191</v>
      </c>
      <c r="F4289" s="144">
        <v>2075</v>
      </c>
      <c r="G4289" s="147">
        <v>81.981727182760764</v>
      </c>
      <c r="H4289" s="147">
        <v>88.387448000000006</v>
      </c>
      <c r="I4289" s="147">
        <v>95.149933333333337</v>
      </c>
      <c r="J4289" s="147">
        <v>101.89424533333334</v>
      </c>
      <c r="K4289" s="147">
        <v>108.63523600000001</v>
      </c>
    </row>
    <row r="4290" spans="2:11" x14ac:dyDescent="0.2">
      <c r="B4290" s="21" t="str">
        <f t="shared" si="66"/>
        <v>CornwallWind2080RCP8.5</v>
      </c>
      <c r="C4290" t="s">
        <v>296</v>
      </c>
      <c r="D4290" t="s">
        <v>1</v>
      </c>
      <c r="E4290" s="144" t="s">
        <v>191</v>
      </c>
      <c r="F4290" s="144">
        <v>2080</v>
      </c>
      <c r="G4290" s="147">
        <v>82.141356300736504</v>
      </c>
      <c r="H4290" s="147">
        <v>88.600170000000006</v>
      </c>
      <c r="I4290" s="147">
        <v>95.42880000000001</v>
      </c>
      <c r="J4290" s="147">
        <v>102.22951200000001</v>
      </c>
      <c r="K4290" s="147">
        <v>109.024584</v>
      </c>
    </row>
    <row r="4291" spans="2:11" x14ac:dyDescent="0.2">
      <c r="B4291" s="21" t="str">
        <f t="shared" si="66"/>
        <v>CornwallWind2085RCP8.5</v>
      </c>
      <c r="C4291" t="s">
        <v>296</v>
      </c>
      <c r="D4291" t="s">
        <v>1</v>
      </c>
      <c r="E4291" s="144" t="s">
        <v>191</v>
      </c>
      <c r="F4291" s="144">
        <v>2085</v>
      </c>
      <c r="G4291" s="147">
        <v>82.019605278551609</v>
      </c>
      <c r="H4291" s="147">
        <v>88.420959000000011</v>
      </c>
      <c r="I4291" s="147">
        <v>95.179699999999997</v>
      </c>
      <c r="J4291" s="147">
        <v>101.92274300000001</v>
      </c>
      <c r="K4291" s="147">
        <v>108.654882</v>
      </c>
    </row>
    <row r="4292" spans="2:11" x14ac:dyDescent="0.2">
      <c r="B4292" s="21" t="str">
        <f t="shared" si="66"/>
        <v>CornwallWind2090RCP8.5</v>
      </c>
      <c r="C4292" t="s">
        <v>296</v>
      </c>
      <c r="D4292" t="s">
        <v>1</v>
      </c>
      <c r="E4292" s="144" t="s">
        <v>191</v>
      </c>
      <c r="F4292" s="144">
        <v>2090</v>
      </c>
      <c r="G4292" s="147">
        <v>81.897854256366713</v>
      </c>
      <c r="H4292" s="147">
        <v>88.241748000000001</v>
      </c>
      <c r="I4292" s="147">
        <v>94.930599999999998</v>
      </c>
      <c r="J4292" s="147">
        <v>101.61597400000001</v>
      </c>
      <c r="K4292" s="147">
        <v>108.28518</v>
      </c>
    </row>
    <row r="4293" spans="2:11" x14ac:dyDescent="0.2">
      <c r="B4293" s="21" t="str">
        <f t="shared" si="66"/>
        <v>CornwallWind2095RCP8.5</v>
      </c>
      <c r="C4293" t="s">
        <v>296</v>
      </c>
      <c r="D4293" t="s">
        <v>1</v>
      </c>
      <c r="E4293" s="144" t="s">
        <v>191</v>
      </c>
      <c r="F4293" s="144">
        <v>2095</v>
      </c>
      <c r="G4293" s="147">
        <v>81.897854256366713</v>
      </c>
      <c r="H4293" s="147">
        <v>88.241748000000001</v>
      </c>
      <c r="I4293" s="147">
        <v>94.930599999999998</v>
      </c>
      <c r="J4293" s="147">
        <v>101.61597400000001</v>
      </c>
      <c r="K4293" s="147">
        <v>108.28518</v>
      </c>
    </row>
    <row r="4294" spans="2:11" x14ac:dyDescent="0.2">
      <c r="B4294" s="21" t="str">
        <f t="shared" si="66"/>
        <v>CornwallWind2100RCP8.5</v>
      </c>
      <c r="C4294" t="s">
        <v>296</v>
      </c>
      <c r="D4294" t="s">
        <v>1</v>
      </c>
      <c r="E4294" s="144" t="s">
        <v>191</v>
      </c>
      <c r="F4294" s="144">
        <v>2100</v>
      </c>
      <c r="G4294" s="147">
        <v>81.897854256366713</v>
      </c>
      <c r="H4294" s="147">
        <v>88.241748000000001</v>
      </c>
      <c r="I4294" s="147">
        <v>94.930599999999998</v>
      </c>
      <c r="J4294" s="147">
        <v>101.61597400000001</v>
      </c>
      <c r="K4294" s="147">
        <v>108.28518</v>
      </c>
    </row>
    <row r="4295" spans="2:11" x14ac:dyDescent="0.2">
      <c r="B4295" s="21" t="str">
        <f t="shared" si="66"/>
        <v>CorunnaIce Accretion2023RCP4.5</v>
      </c>
      <c r="C4295" t="s">
        <v>297</v>
      </c>
      <c r="D4295" t="s">
        <v>486</v>
      </c>
      <c r="E4295" s="144" t="s">
        <v>193</v>
      </c>
      <c r="F4295" s="144">
        <v>2023</v>
      </c>
      <c r="G4295" s="147">
        <v>14.543183821605398</v>
      </c>
      <c r="H4295" s="147">
        <v>17.493079999999999</v>
      </c>
      <c r="I4295" s="147">
        <v>21.207999999999998</v>
      </c>
      <c r="J4295" s="147">
        <v>24.039619999999999</v>
      </c>
      <c r="K4295" s="147">
        <v>26.860679999999999</v>
      </c>
    </row>
    <row r="4296" spans="2:11" x14ac:dyDescent="0.2">
      <c r="B4296" s="21" t="str">
        <f t="shared" si="66"/>
        <v>CorunnaIce Accretion2025RCP4.5</v>
      </c>
      <c r="C4296" t="s">
        <v>297</v>
      </c>
      <c r="D4296" t="s">
        <v>486</v>
      </c>
      <c r="E4296" s="144" t="s">
        <v>193</v>
      </c>
      <c r="F4296" s="144">
        <v>2025</v>
      </c>
      <c r="G4296" s="147">
        <v>14.59166110101075</v>
      </c>
      <c r="H4296" s="147">
        <v>17.560033333333333</v>
      </c>
      <c r="I4296" s="147">
        <v>21.303333333333331</v>
      </c>
      <c r="J4296" s="147">
        <v>24.151489999999999</v>
      </c>
      <c r="K4296" s="147">
        <v>26.99466</v>
      </c>
    </row>
    <row r="4297" spans="2:11" x14ac:dyDescent="0.2">
      <c r="B4297" s="21" t="str">
        <f t="shared" si="66"/>
        <v>CorunnaIce Accretion2030RCP4.5</v>
      </c>
      <c r="C4297" t="s">
        <v>297</v>
      </c>
      <c r="D4297" t="s">
        <v>486</v>
      </c>
      <c r="E4297" s="144" t="s">
        <v>193</v>
      </c>
      <c r="F4297" s="144">
        <v>2030</v>
      </c>
      <c r="G4297" s="147">
        <v>14.640138380416101</v>
      </c>
      <c r="H4297" s="147">
        <v>17.626986666666664</v>
      </c>
      <c r="I4297" s="147">
        <v>21.398666666666667</v>
      </c>
      <c r="J4297" s="147">
        <v>24.263359999999999</v>
      </c>
      <c r="K4297" s="147">
        <v>27.128639999999997</v>
      </c>
    </row>
    <row r="4298" spans="2:11" x14ac:dyDescent="0.2">
      <c r="B4298" s="21" t="str">
        <f t="shared" si="66"/>
        <v>CorunnaIce Accretion2035RCP4.5</v>
      </c>
      <c r="C4298" t="s">
        <v>297</v>
      </c>
      <c r="D4298" t="s">
        <v>486</v>
      </c>
      <c r="E4298" s="144" t="s">
        <v>193</v>
      </c>
      <c r="F4298" s="144">
        <v>2035</v>
      </c>
      <c r="G4298" s="147">
        <v>14.688615659821451</v>
      </c>
      <c r="H4298" s="147">
        <v>17.693939999999998</v>
      </c>
      <c r="I4298" s="147">
        <v>21.494</v>
      </c>
      <c r="J4298" s="147">
        <v>24.375230000000002</v>
      </c>
      <c r="K4298" s="147">
        <v>27.262619999999998</v>
      </c>
    </row>
    <row r="4299" spans="2:11" x14ac:dyDescent="0.2">
      <c r="B4299" s="21" t="str">
        <f t="shared" si="66"/>
        <v>CorunnaIce Accretion2040RCP4.5</v>
      </c>
      <c r="C4299" t="s">
        <v>297</v>
      </c>
      <c r="D4299" t="s">
        <v>486</v>
      </c>
      <c r="E4299" s="144" t="s">
        <v>193</v>
      </c>
      <c r="F4299" s="144">
        <v>2040</v>
      </c>
      <c r="G4299" s="147">
        <v>14.737092939226804</v>
      </c>
      <c r="H4299" s="147">
        <v>17.760893333333332</v>
      </c>
      <c r="I4299" s="147">
        <v>21.589333333333332</v>
      </c>
      <c r="J4299" s="147">
        <v>24.487100000000002</v>
      </c>
      <c r="K4299" s="147">
        <v>27.396599999999999</v>
      </c>
    </row>
    <row r="4300" spans="2:11" x14ac:dyDescent="0.2">
      <c r="B4300" s="21" t="str">
        <f t="shared" ref="B4300:B4363" si="67">C4300&amp;D4300&amp;F4300&amp;E4300</f>
        <v>CorunnaIce Accretion2045RCP4.5</v>
      </c>
      <c r="C4300" t="s">
        <v>297</v>
      </c>
      <c r="D4300" t="s">
        <v>486</v>
      </c>
      <c r="E4300" s="144" t="s">
        <v>193</v>
      </c>
      <c r="F4300" s="144">
        <v>2045</v>
      </c>
      <c r="G4300" s="147">
        <v>14.785570218632156</v>
      </c>
      <c r="H4300" s="147">
        <v>17.827846666666662</v>
      </c>
      <c r="I4300" s="147">
        <v>21.684666666666669</v>
      </c>
      <c r="J4300" s="147">
        <v>24.598970000000001</v>
      </c>
      <c r="K4300" s="147">
        <v>27.530579999999997</v>
      </c>
    </row>
    <row r="4301" spans="2:11" x14ac:dyDescent="0.2">
      <c r="B4301" s="21" t="str">
        <f t="shared" si="67"/>
        <v>CorunnaIce Accretion2050RCP4.5</v>
      </c>
      <c r="C4301" t="s">
        <v>297</v>
      </c>
      <c r="D4301" t="s">
        <v>486</v>
      </c>
      <c r="E4301" s="144" t="s">
        <v>193</v>
      </c>
      <c r="F4301" s="144">
        <v>2050</v>
      </c>
      <c r="G4301" s="147">
        <v>14.616665171440879</v>
      </c>
      <c r="H4301" s="147">
        <v>17.664723999999996</v>
      </c>
      <c r="I4301" s="147">
        <v>21.524799999999999</v>
      </c>
      <c r="J4301" s="147">
        <v>24.437380000000001</v>
      </c>
      <c r="K4301" s="147">
        <v>27.370727999999996</v>
      </c>
    </row>
    <row r="4302" spans="2:11" x14ac:dyDescent="0.2">
      <c r="B4302" s="21" t="str">
        <f t="shared" si="67"/>
        <v>CorunnaIce Accretion2055RCP4.5</v>
      </c>
      <c r="C4302" t="s">
        <v>297</v>
      </c>
      <c r="D4302" t="s">
        <v>486</v>
      </c>
      <c r="E4302" s="144" t="s">
        <v>193</v>
      </c>
      <c r="F4302" s="144">
        <v>2055</v>
      </c>
      <c r="G4302" s="147">
        <v>14.399282844844251</v>
      </c>
      <c r="H4302" s="147">
        <v>17.434647999999996</v>
      </c>
      <c r="I4302" s="147">
        <v>21.269600000000001</v>
      </c>
      <c r="J4302" s="147">
        <v>24.163920000000001</v>
      </c>
      <c r="K4302" s="147">
        <v>27.076895999999998</v>
      </c>
    </row>
    <row r="4303" spans="2:11" x14ac:dyDescent="0.2">
      <c r="B4303" s="21" t="str">
        <f t="shared" si="67"/>
        <v>CorunnaIce Accretion2060RCP4.5</v>
      </c>
      <c r="C4303" t="s">
        <v>297</v>
      </c>
      <c r="D4303" t="s">
        <v>486</v>
      </c>
      <c r="E4303" s="144" t="s">
        <v>193</v>
      </c>
      <c r="F4303" s="144">
        <v>2060</v>
      </c>
      <c r="G4303" s="147">
        <v>14.181900518247621</v>
      </c>
      <c r="H4303" s="147">
        <v>17.204571999999999</v>
      </c>
      <c r="I4303" s="147">
        <v>21.014399999999998</v>
      </c>
      <c r="J4303" s="147">
        <v>23.890460000000001</v>
      </c>
      <c r="K4303" s="147">
        <v>26.783063999999996</v>
      </c>
    </row>
    <row r="4304" spans="2:11" x14ac:dyDescent="0.2">
      <c r="B4304" s="21" t="str">
        <f t="shared" si="67"/>
        <v>CorunnaIce Accretion2065RCP4.5</v>
      </c>
      <c r="C4304" t="s">
        <v>297</v>
      </c>
      <c r="D4304" t="s">
        <v>486</v>
      </c>
      <c r="E4304" s="144" t="s">
        <v>193</v>
      </c>
      <c r="F4304" s="144">
        <v>2065</v>
      </c>
      <c r="G4304" s="147">
        <v>13.964518191650994</v>
      </c>
      <c r="H4304" s="147">
        <v>16.974495999999998</v>
      </c>
      <c r="I4304" s="147">
        <v>20.7592</v>
      </c>
      <c r="J4304" s="147">
        <v>23.617000000000001</v>
      </c>
      <c r="K4304" s="147">
        <v>26.489231999999998</v>
      </c>
    </row>
    <row r="4305" spans="2:11" x14ac:dyDescent="0.2">
      <c r="B4305" s="21" t="str">
        <f t="shared" si="67"/>
        <v>CorunnaIce Accretion2070RCP4.5</v>
      </c>
      <c r="C4305" t="s">
        <v>297</v>
      </c>
      <c r="D4305" t="s">
        <v>486</v>
      </c>
      <c r="E4305" s="144" t="s">
        <v>193</v>
      </c>
      <c r="F4305" s="144">
        <v>2070</v>
      </c>
      <c r="G4305" s="147">
        <v>13.747135865054366</v>
      </c>
      <c r="H4305" s="147">
        <v>16.744419999999998</v>
      </c>
      <c r="I4305" s="147">
        <v>20.503999999999998</v>
      </c>
      <c r="J4305" s="147">
        <v>23.343540000000001</v>
      </c>
      <c r="K4305" s="147">
        <v>26.195399999999996</v>
      </c>
    </row>
    <row r="4306" spans="2:11" x14ac:dyDescent="0.2">
      <c r="B4306" s="21" t="str">
        <f t="shared" si="67"/>
        <v>CorunnaIce Accretion2075RCP4.5</v>
      </c>
      <c r="C4306" t="s">
        <v>297</v>
      </c>
      <c r="D4306" t="s">
        <v>486</v>
      </c>
      <c r="E4306" s="144" t="s">
        <v>193</v>
      </c>
      <c r="F4306" s="144">
        <v>2075</v>
      </c>
      <c r="G4306" s="147">
        <v>13.50474946802761</v>
      </c>
      <c r="H4306" s="147">
        <v>16.467476666666666</v>
      </c>
      <c r="I4306" s="147">
        <v>20.181333333333331</v>
      </c>
      <c r="J4306" s="147">
        <v>22.991356666666668</v>
      </c>
      <c r="K4306" s="147">
        <v>25.807319999999997</v>
      </c>
    </row>
    <row r="4307" spans="2:11" x14ac:dyDescent="0.2">
      <c r="B4307" s="21" t="str">
        <f t="shared" si="67"/>
        <v>CorunnaIce Accretion2080RCP4.5</v>
      </c>
      <c r="C4307" t="s">
        <v>297</v>
      </c>
      <c r="D4307" t="s">
        <v>486</v>
      </c>
      <c r="E4307" s="144" t="s">
        <v>193</v>
      </c>
      <c r="F4307" s="144">
        <v>2080</v>
      </c>
      <c r="G4307" s="147">
        <v>13.262363071000854</v>
      </c>
      <c r="H4307" s="147">
        <v>16.190533333333331</v>
      </c>
      <c r="I4307" s="147">
        <v>19.858666666666664</v>
      </c>
      <c r="J4307" s="147">
        <v>22.639173333333332</v>
      </c>
      <c r="K4307" s="147">
        <v>25.419239999999999</v>
      </c>
    </row>
    <row r="4308" spans="2:11" x14ac:dyDescent="0.2">
      <c r="B4308" s="21" t="str">
        <f t="shared" si="67"/>
        <v>CorunnaIce Accretion2085RCP4.5</v>
      </c>
      <c r="C4308" t="s">
        <v>297</v>
      </c>
      <c r="D4308" t="s">
        <v>486</v>
      </c>
      <c r="E4308" s="144" t="s">
        <v>193</v>
      </c>
      <c r="F4308" s="144">
        <v>2085</v>
      </c>
      <c r="G4308" s="147">
        <v>13.019976673974096</v>
      </c>
      <c r="H4308" s="147">
        <v>15.913589999999999</v>
      </c>
      <c r="I4308" s="147">
        <v>19.535999999999998</v>
      </c>
      <c r="J4308" s="147">
        <v>22.286989999999999</v>
      </c>
      <c r="K4308" s="147">
        <v>25.03116</v>
      </c>
    </row>
    <row r="4309" spans="2:11" x14ac:dyDescent="0.2">
      <c r="B4309" s="21" t="str">
        <f t="shared" si="67"/>
        <v>CorunnaIce Accretion2090RCP4.5</v>
      </c>
      <c r="C4309" t="s">
        <v>297</v>
      </c>
      <c r="D4309" t="s">
        <v>486</v>
      </c>
      <c r="E4309" s="144" t="s">
        <v>193</v>
      </c>
      <c r="F4309" s="144">
        <v>2090</v>
      </c>
      <c r="G4309" s="147">
        <v>12.77759027694734</v>
      </c>
      <c r="H4309" s="147">
        <v>15.636646666666666</v>
      </c>
      <c r="I4309" s="147">
        <v>19.213333333333331</v>
      </c>
      <c r="J4309" s="147">
        <v>21.934806666666667</v>
      </c>
      <c r="K4309" s="147">
        <v>24.643079999999998</v>
      </c>
    </row>
    <row r="4310" spans="2:11" x14ac:dyDescent="0.2">
      <c r="B4310" s="21" t="str">
        <f t="shared" si="67"/>
        <v>CorunnaIce Accretion2095RCP4.5</v>
      </c>
      <c r="C4310" t="s">
        <v>297</v>
      </c>
      <c r="D4310" t="s">
        <v>486</v>
      </c>
      <c r="E4310" s="144" t="s">
        <v>193</v>
      </c>
      <c r="F4310" s="144">
        <v>2095</v>
      </c>
      <c r="G4310" s="147">
        <v>12.535203879920584</v>
      </c>
      <c r="H4310" s="147">
        <v>15.359703333333334</v>
      </c>
      <c r="I4310" s="147">
        <v>18.890666666666664</v>
      </c>
      <c r="J4310" s="147">
        <v>21.582623333333331</v>
      </c>
      <c r="K4310" s="147">
        <v>24.254999999999999</v>
      </c>
    </row>
    <row r="4311" spans="2:11" x14ac:dyDescent="0.2">
      <c r="B4311" s="21" t="str">
        <f t="shared" si="67"/>
        <v>CorunnaIce Accretion2100RCP4.5</v>
      </c>
      <c r="C4311" t="s">
        <v>297</v>
      </c>
      <c r="D4311" t="s">
        <v>486</v>
      </c>
      <c r="E4311" s="144" t="s">
        <v>193</v>
      </c>
      <c r="F4311" s="144">
        <v>2100</v>
      </c>
      <c r="G4311" s="147">
        <v>12.292817482893827</v>
      </c>
      <c r="H4311" s="147">
        <v>15.08276</v>
      </c>
      <c r="I4311" s="147">
        <v>18.567999999999998</v>
      </c>
      <c r="J4311" s="147">
        <v>21.230439999999998</v>
      </c>
      <c r="K4311" s="147">
        <v>23.86692</v>
      </c>
    </row>
    <row r="4312" spans="2:11" x14ac:dyDescent="0.2">
      <c r="B4312" s="21" t="str">
        <f t="shared" si="67"/>
        <v>CorunnaIce Accretion2023RCP6.0</v>
      </c>
      <c r="C4312" t="s">
        <v>297</v>
      </c>
      <c r="D4312" t="s">
        <v>486</v>
      </c>
      <c r="E4312" s="144" t="s">
        <v>192</v>
      </c>
      <c r="F4312" s="144">
        <v>2023</v>
      </c>
      <c r="G4312" s="147">
        <v>14.543183821605398</v>
      </c>
      <c r="H4312" s="147">
        <v>17.493079999999999</v>
      </c>
      <c r="I4312" s="147">
        <v>21.207999999999998</v>
      </c>
      <c r="J4312" s="147">
        <v>24.039619999999999</v>
      </c>
      <c r="K4312" s="147">
        <v>26.860679999999999</v>
      </c>
    </row>
    <row r="4313" spans="2:11" x14ac:dyDescent="0.2">
      <c r="B4313" s="21" t="str">
        <f t="shared" si="67"/>
        <v>CorunnaIce Accretion2025RCP6.0</v>
      </c>
      <c r="C4313" t="s">
        <v>297</v>
      </c>
      <c r="D4313" t="s">
        <v>486</v>
      </c>
      <c r="E4313" s="144" t="s">
        <v>192</v>
      </c>
      <c r="F4313" s="144">
        <v>2025</v>
      </c>
      <c r="G4313" s="147">
        <v>14.59166110101075</v>
      </c>
      <c r="H4313" s="147">
        <v>17.560033333333333</v>
      </c>
      <c r="I4313" s="147">
        <v>21.303333333333331</v>
      </c>
      <c r="J4313" s="147">
        <v>24.151489999999999</v>
      </c>
      <c r="K4313" s="147">
        <v>26.99466</v>
      </c>
    </row>
    <row r="4314" spans="2:11" x14ac:dyDescent="0.2">
      <c r="B4314" s="21" t="str">
        <f t="shared" si="67"/>
        <v>CorunnaIce Accretion2030RCP6.0</v>
      </c>
      <c r="C4314" t="s">
        <v>297</v>
      </c>
      <c r="D4314" t="s">
        <v>486</v>
      </c>
      <c r="E4314" s="144" t="s">
        <v>192</v>
      </c>
      <c r="F4314" s="144">
        <v>2030</v>
      </c>
      <c r="G4314" s="147">
        <v>14.640138380416101</v>
      </c>
      <c r="H4314" s="147">
        <v>17.626986666666664</v>
      </c>
      <c r="I4314" s="147">
        <v>21.398666666666667</v>
      </c>
      <c r="J4314" s="147">
        <v>24.263359999999999</v>
      </c>
      <c r="K4314" s="147">
        <v>27.128639999999997</v>
      </c>
    </row>
    <row r="4315" spans="2:11" x14ac:dyDescent="0.2">
      <c r="B4315" s="21" t="str">
        <f t="shared" si="67"/>
        <v>CorunnaIce Accretion2035RCP6.0</v>
      </c>
      <c r="C4315" t="s">
        <v>297</v>
      </c>
      <c r="D4315" t="s">
        <v>486</v>
      </c>
      <c r="E4315" s="144" t="s">
        <v>192</v>
      </c>
      <c r="F4315" s="144">
        <v>2035</v>
      </c>
      <c r="G4315" s="147">
        <v>14.688615659821451</v>
      </c>
      <c r="H4315" s="147">
        <v>17.693939999999998</v>
      </c>
      <c r="I4315" s="147">
        <v>21.494</v>
      </c>
      <c r="J4315" s="147">
        <v>24.375230000000002</v>
      </c>
      <c r="K4315" s="147">
        <v>27.262619999999998</v>
      </c>
    </row>
    <row r="4316" spans="2:11" x14ac:dyDescent="0.2">
      <c r="B4316" s="21" t="str">
        <f t="shared" si="67"/>
        <v>CorunnaIce Accretion2040RCP6.0</v>
      </c>
      <c r="C4316" t="s">
        <v>297</v>
      </c>
      <c r="D4316" t="s">
        <v>486</v>
      </c>
      <c r="E4316" s="144" t="s">
        <v>192</v>
      </c>
      <c r="F4316" s="144">
        <v>2040</v>
      </c>
      <c r="G4316" s="147">
        <v>14.737092939226804</v>
      </c>
      <c r="H4316" s="147">
        <v>17.760893333333332</v>
      </c>
      <c r="I4316" s="147">
        <v>21.589333333333332</v>
      </c>
      <c r="J4316" s="147">
        <v>24.487100000000002</v>
      </c>
      <c r="K4316" s="147">
        <v>27.396599999999999</v>
      </c>
    </row>
    <row r="4317" spans="2:11" x14ac:dyDescent="0.2">
      <c r="B4317" s="21" t="str">
        <f t="shared" si="67"/>
        <v>CorunnaIce Accretion2045RCP6.0</v>
      </c>
      <c r="C4317" t="s">
        <v>297</v>
      </c>
      <c r="D4317" t="s">
        <v>486</v>
      </c>
      <c r="E4317" s="144" t="s">
        <v>192</v>
      </c>
      <c r="F4317" s="144">
        <v>2045</v>
      </c>
      <c r="G4317" s="147">
        <v>14.785570218632156</v>
      </c>
      <c r="H4317" s="147">
        <v>17.827846666666662</v>
      </c>
      <c r="I4317" s="147">
        <v>21.684666666666669</v>
      </c>
      <c r="J4317" s="147">
        <v>24.598970000000001</v>
      </c>
      <c r="K4317" s="147">
        <v>27.530579999999997</v>
      </c>
    </row>
    <row r="4318" spans="2:11" x14ac:dyDescent="0.2">
      <c r="B4318" s="21" t="str">
        <f t="shared" si="67"/>
        <v>CorunnaIce Accretion2050RCP6.0</v>
      </c>
      <c r="C4318" t="s">
        <v>297</v>
      </c>
      <c r="D4318" t="s">
        <v>486</v>
      </c>
      <c r="E4318" s="144" t="s">
        <v>192</v>
      </c>
      <c r="F4318" s="144">
        <v>2050</v>
      </c>
      <c r="G4318" s="147">
        <v>14.616665171440879</v>
      </c>
      <c r="H4318" s="147">
        <v>17.664723999999996</v>
      </c>
      <c r="I4318" s="147">
        <v>21.524799999999999</v>
      </c>
      <c r="J4318" s="147">
        <v>24.437380000000001</v>
      </c>
      <c r="K4318" s="147">
        <v>27.370727999999996</v>
      </c>
    </row>
    <row r="4319" spans="2:11" x14ac:dyDescent="0.2">
      <c r="B4319" s="21" t="str">
        <f t="shared" si="67"/>
        <v>CorunnaIce Accretion2055RCP6.0</v>
      </c>
      <c r="C4319" t="s">
        <v>297</v>
      </c>
      <c r="D4319" t="s">
        <v>486</v>
      </c>
      <c r="E4319" s="144" t="s">
        <v>192</v>
      </c>
      <c r="F4319" s="144">
        <v>2055</v>
      </c>
      <c r="G4319" s="147">
        <v>14.399282844844251</v>
      </c>
      <c r="H4319" s="147">
        <v>17.434647999999996</v>
      </c>
      <c r="I4319" s="147">
        <v>21.269600000000001</v>
      </c>
      <c r="J4319" s="147">
        <v>24.163920000000001</v>
      </c>
      <c r="K4319" s="147">
        <v>27.076895999999998</v>
      </c>
    </row>
    <row r="4320" spans="2:11" x14ac:dyDescent="0.2">
      <c r="B4320" s="21" t="str">
        <f t="shared" si="67"/>
        <v>CorunnaIce Accretion2060RCP6.0</v>
      </c>
      <c r="C4320" t="s">
        <v>297</v>
      </c>
      <c r="D4320" t="s">
        <v>486</v>
      </c>
      <c r="E4320" s="144" t="s">
        <v>192</v>
      </c>
      <c r="F4320" s="144">
        <v>2060</v>
      </c>
      <c r="G4320" s="147">
        <v>14.181900518247621</v>
      </c>
      <c r="H4320" s="147">
        <v>17.204571999999999</v>
      </c>
      <c r="I4320" s="147">
        <v>21.014399999999998</v>
      </c>
      <c r="J4320" s="147">
        <v>23.890460000000001</v>
      </c>
      <c r="K4320" s="147">
        <v>26.783063999999996</v>
      </c>
    </row>
    <row r="4321" spans="2:11" x14ac:dyDescent="0.2">
      <c r="B4321" s="21" t="str">
        <f t="shared" si="67"/>
        <v>CorunnaIce Accretion2065RCP6.0</v>
      </c>
      <c r="C4321" t="s">
        <v>297</v>
      </c>
      <c r="D4321" t="s">
        <v>486</v>
      </c>
      <c r="E4321" s="144" t="s">
        <v>192</v>
      </c>
      <c r="F4321" s="144">
        <v>2065</v>
      </c>
      <c r="G4321" s="147">
        <v>13.964518191650994</v>
      </c>
      <c r="H4321" s="147">
        <v>16.974495999999998</v>
      </c>
      <c r="I4321" s="147">
        <v>20.7592</v>
      </c>
      <c r="J4321" s="147">
        <v>23.617000000000001</v>
      </c>
      <c r="K4321" s="147">
        <v>26.489231999999998</v>
      </c>
    </row>
    <row r="4322" spans="2:11" x14ac:dyDescent="0.2">
      <c r="B4322" s="21" t="str">
        <f t="shared" si="67"/>
        <v>CorunnaIce Accretion2070RCP6.0</v>
      </c>
      <c r="C4322" t="s">
        <v>297</v>
      </c>
      <c r="D4322" t="s">
        <v>486</v>
      </c>
      <c r="E4322" s="144" t="s">
        <v>192</v>
      </c>
      <c r="F4322" s="144">
        <v>2070</v>
      </c>
      <c r="G4322" s="147">
        <v>13.747135865054366</v>
      </c>
      <c r="H4322" s="147">
        <v>16.744419999999998</v>
      </c>
      <c r="I4322" s="147">
        <v>20.503999999999998</v>
      </c>
      <c r="J4322" s="147">
        <v>23.343540000000001</v>
      </c>
      <c r="K4322" s="147">
        <v>26.195399999999996</v>
      </c>
    </row>
    <row r="4323" spans="2:11" x14ac:dyDescent="0.2">
      <c r="B4323" s="21" t="str">
        <f t="shared" si="67"/>
        <v>CorunnaIce Accretion2075RCP6.0</v>
      </c>
      <c r="C4323" t="s">
        <v>297</v>
      </c>
      <c r="D4323" t="s">
        <v>486</v>
      </c>
      <c r="E4323" s="144" t="s">
        <v>192</v>
      </c>
      <c r="F4323" s="144">
        <v>2075</v>
      </c>
      <c r="G4323" s="147">
        <v>13.383556269514232</v>
      </c>
      <c r="H4323" s="147">
        <v>16.329004999999999</v>
      </c>
      <c r="I4323" s="147">
        <v>20.019999999999996</v>
      </c>
      <c r="J4323" s="147">
        <v>22.815265</v>
      </c>
      <c r="K4323" s="147">
        <v>25.613279999999996</v>
      </c>
    </row>
    <row r="4324" spans="2:11" x14ac:dyDescent="0.2">
      <c r="B4324" s="21" t="str">
        <f t="shared" si="67"/>
        <v>CorunnaIce Accretion2080RCP6.0</v>
      </c>
      <c r="C4324" t="s">
        <v>297</v>
      </c>
      <c r="D4324" t="s">
        <v>486</v>
      </c>
      <c r="E4324" s="144" t="s">
        <v>192</v>
      </c>
      <c r="F4324" s="144">
        <v>2080</v>
      </c>
      <c r="G4324" s="147">
        <v>13.019976673974096</v>
      </c>
      <c r="H4324" s="147">
        <v>15.913589999999999</v>
      </c>
      <c r="I4324" s="147">
        <v>19.535999999999998</v>
      </c>
      <c r="J4324" s="147">
        <v>22.286989999999999</v>
      </c>
      <c r="K4324" s="147">
        <v>25.03116</v>
      </c>
    </row>
    <row r="4325" spans="2:11" x14ac:dyDescent="0.2">
      <c r="B4325" s="21" t="str">
        <f t="shared" si="67"/>
        <v>CorunnaIce Accretion2085RCP6.0</v>
      </c>
      <c r="C4325" t="s">
        <v>297</v>
      </c>
      <c r="D4325" t="s">
        <v>486</v>
      </c>
      <c r="E4325" s="144" t="s">
        <v>192</v>
      </c>
      <c r="F4325" s="144">
        <v>2085</v>
      </c>
      <c r="G4325" s="147">
        <v>12.656397078433962</v>
      </c>
      <c r="H4325" s="147">
        <v>15.498175</v>
      </c>
      <c r="I4325" s="147">
        <v>19.052</v>
      </c>
      <c r="J4325" s="147">
        <v>21.758714999999999</v>
      </c>
      <c r="K4325" s="147">
        <v>24.44904</v>
      </c>
    </row>
    <row r="4326" spans="2:11" x14ac:dyDescent="0.2">
      <c r="B4326" s="21" t="str">
        <f t="shared" si="67"/>
        <v>CorunnaIce Accretion2090RCP6.0</v>
      </c>
      <c r="C4326" t="s">
        <v>297</v>
      </c>
      <c r="D4326" t="s">
        <v>486</v>
      </c>
      <c r="E4326" s="144" t="s">
        <v>192</v>
      </c>
      <c r="F4326" s="144">
        <v>2090</v>
      </c>
      <c r="G4326" s="147">
        <v>11.777427459742198</v>
      </c>
      <c r="H4326" s="147">
        <v>14.480179999999999</v>
      </c>
      <c r="I4326" s="147">
        <v>17.863999999999997</v>
      </c>
      <c r="J4326" s="147">
        <v>20.434919999999998</v>
      </c>
      <c r="K4326" s="147">
        <v>22.98912</v>
      </c>
    </row>
    <row r="4327" spans="2:11" x14ac:dyDescent="0.2">
      <c r="B4327" s="21" t="str">
        <f t="shared" si="67"/>
        <v>CorunnaIce Accretion2095RCP6.0</v>
      </c>
      <c r="C4327" t="s">
        <v>297</v>
      </c>
      <c r="D4327" t="s">
        <v>486</v>
      </c>
      <c r="E4327" s="144" t="s">
        <v>192</v>
      </c>
      <c r="F4327" s="144">
        <v>2095</v>
      </c>
      <c r="G4327" s="147">
        <v>11.262037436590566</v>
      </c>
      <c r="H4327" s="147">
        <v>13.877599999999999</v>
      </c>
      <c r="I4327" s="147">
        <v>17.16</v>
      </c>
      <c r="J4327" s="147">
        <v>19.639399999999998</v>
      </c>
      <c r="K4327" s="147">
        <v>22.111319999999999</v>
      </c>
    </row>
    <row r="4328" spans="2:11" x14ac:dyDescent="0.2">
      <c r="B4328" s="21" t="str">
        <f t="shared" si="67"/>
        <v>CorunnaIce Accretion2100RCP6.0</v>
      </c>
      <c r="C4328" t="s">
        <v>297</v>
      </c>
      <c r="D4328" t="s">
        <v>486</v>
      </c>
      <c r="E4328" s="144" t="s">
        <v>192</v>
      </c>
      <c r="F4328" s="144">
        <v>2100</v>
      </c>
      <c r="G4328" s="147">
        <v>10.746647413438936</v>
      </c>
      <c r="H4328" s="147">
        <v>13.275019999999998</v>
      </c>
      <c r="I4328" s="147">
        <v>16.456</v>
      </c>
      <c r="J4328" s="147">
        <v>18.843879999999999</v>
      </c>
      <c r="K4328" s="147">
        <v>21.233519999999999</v>
      </c>
    </row>
    <row r="4329" spans="2:11" x14ac:dyDescent="0.2">
      <c r="B4329" s="21" t="str">
        <f t="shared" si="67"/>
        <v>CorunnaIce Accretion2023RCP8.5</v>
      </c>
      <c r="C4329" t="s">
        <v>297</v>
      </c>
      <c r="D4329" t="s">
        <v>486</v>
      </c>
      <c r="E4329" s="144" t="s">
        <v>191</v>
      </c>
      <c r="F4329" s="144">
        <v>2023</v>
      </c>
      <c r="G4329" s="147">
        <v>14.543183821605398</v>
      </c>
      <c r="H4329" s="147">
        <v>17.493079999999999</v>
      </c>
      <c r="I4329" s="147">
        <v>21.207999999999998</v>
      </c>
      <c r="J4329" s="147">
        <v>24.039619999999999</v>
      </c>
      <c r="K4329" s="147">
        <v>26.860679999999999</v>
      </c>
    </row>
    <row r="4330" spans="2:11" x14ac:dyDescent="0.2">
      <c r="B4330" s="21" t="str">
        <f t="shared" si="67"/>
        <v>CorunnaIce Accretion2025RCP8.5</v>
      </c>
      <c r="C4330" t="s">
        <v>297</v>
      </c>
      <c r="D4330" t="s">
        <v>486</v>
      </c>
      <c r="E4330" s="144" t="s">
        <v>191</v>
      </c>
      <c r="F4330" s="144">
        <v>2025</v>
      </c>
      <c r="G4330" s="147">
        <v>14.640138380416101</v>
      </c>
      <c r="H4330" s="147">
        <v>17.626986666666664</v>
      </c>
      <c r="I4330" s="147">
        <v>21.398666666666667</v>
      </c>
      <c r="J4330" s="147">
        <v>24.263359999999999</v>
      </c>
      <c r="K4330" s="147">
        <v>27.128639999999997</v>
      </c>
    </row>
    <row r="4331" spans="2:11" x14ac:dyDescent="0.2">
      <c r="B4331" s="21" t="str">
        <f t="shared" si="67"/>
        <v>CorunnaIce Accretion2030RCP8.5</v>
      </c>
      <c r="C4331" t="s">
        <v>297</v>
      </c>
      <c r="D4331" t="s">
        <v>486</v>
      </c>
      <c r="E4331" s="144" t="s">
        <v>191</v>
      </c>
      <c r="F4331" s="144">
        <v>2030</v>
      </c>
      <c r="G4331" s="147">
        <v>14.737092939226804</v>
      </c>
      <c r="H4331" s="147">
        <v>17.760893333333332</v>
      </c>
      <c r="I4331" s="147">
        <v>21.589333333333332</v>
      </c>
      <c r="J4331" s="147">
        <v>24.487100000000002</v>
      </c>
      <c r="K4331" s="147">
        <v>27.396599999999999</v>
      </c>
    </row>
    <row r="4332" spans="2:11" x14ac:dyDescent="0.2">
      <c r="B4332" s="21" t="str">
        <f t="shared" si="67"/>
        <v>CorunnaIce Accretion2035RCP8.5</v>
      </c>
      <c r="C4332" t="s">
        <v>297</v>
      </c>
      <c r="D4332" t="s">
        <v>486</v>
      </c>
      <c r="E4332" s="144" t="s">
        <v>191</v>
      </c>
      <c r="F4332" s="144">
        <v>2035</v>
      </c>
      <c r="G4332" s="147">
        <v>14.834047498037506</v>
      </c>
      <c r="H4332" s="147">
        <v>17.894799999999996</v>
      </c>
      <c r="I4332" s="147">
        <v>21.78</v>
      </c>
      <c r="J4332" s="147">
        <v>24.710840000000001</v>
      </c>
      <c r="K4332" s="147">
        <v>27.664559999999998</v>
      </c>
    </row>
    <row r="4333" spans="2:11" x14ac:dyDescent="0.2">
      <c r="B4333" s="21" t="str">
        <f t="shared" si="67"/>
        <v>CorunnaIce Accretion2040RCP8.5</v>
      </c>
      <c r="C4333" t="s">
        <v>297</v>
      </c>
      <c r="D4333" t="s">
        <v>486</v>
      </c>
      <c r="E4333" s="144" t="s">
        <v>191</v>
      </c>
      <c r="F4333" s="144">
        <v>2040</v>
      </c>
      <c r="G4333" s="147">
        <v>14.47174362037646</v>
      </c>
      <c r="H4333" s="147">
        <v>17.511339999999997</v>
      </c>
      <c r="I4333" s="147">
        <v>21.354666666666667</v>
      </c>
      <c r="J4333" s="147">
        <v>24.255073333333335</v>
      </c>
      <c r="K4333" s="147">
        <v>27.174839999999996</v>
      </c>
    </row>
    <row r="4334" spans="2:11" x14ac:dyDescent="0.2">
      <c r="B4334" s="21" t="str">
        <f t="shared" si="67"/>
        <v>CorunnaIce Accretion2045RCP8.5</v>
      </c>
      <c r="C4334" t="s">
        <v>297</v>
      </c>
      <c r="D4334" t="s">
        <v>486</v>
      </c>
      <c r="E4334" s="144" t="s">
        <v>191</v>
      </c>
      <c r="F4334" s="144">
        <v>2045</v>
      </c>
      <c r="G4334" s="147">
        <v>14.109439742715413</v>
      </c>
      <c r="H4334" s="147">
        <v>17.127879999999998</v>
      </c>
      <c r="I4334" s="147">
        <v>20.929333333333332</v>
      </c>
      <c r="J4334" s="147">
        <v>23.799306666666666</v>
      </c>
      <c r="K4334" s="147">
        <v>26.685119999999998</v>
      </c>
    </row>
    <row r="4335" spans="2:11" x14ac:dyDescent="0.2">
      <c r="B4335" s="21" t="str">
        <f t="shared" si="67"/>
        <v>CorunnaIce Accretion2050RCP8.5</v>
      </c>
      <c r="C4335" t="s">
        <v>297</v>
      </c>
      <c r="D4335" t="s">
        <v>486</v>
      </c>
      <c r="E4335" s="144" t="s">
        <v>191</v>
      </c>
      <c r="F4335" s="144">
        <v>2050</v>
      </c>
      <c r="G4335" s="147">
        <v>13.262363071000854</v>
      </c>
      <c r="H4335" s="147">
        <v>16.190533333333331</v>
      </c>
      <c r="I4335" s="147">
        <v>19.858666666666664</v>
      </c>
      <c r="J4335" s="147">
        <v>22.639173333333332</v>
      </c>
      <c r="K4335" s="147">
        <v>25.419239999999999</v>
      </c>
    </row>
    <row r="4336" spans="2:11" x14ac:dyDescent="0.2">
      <c r="B4336" s="21" t="str">
        <f t="shared" si="67"/>
        <v>CorunnaIce Accretion2055RCP8.5</v>
      </c>
      <c r="C4336" t="s">
        <v>297</v>
      </c>
      <c r="D4336" t="s">
        <v>486</v>
      </c>
      <c r="E4336" s="144" t="s">
        <v>191</v>
      </c>
      <c r="F4336" s="144">
        <v>2055</v>
      </c>
      <c r="G4336" s="147">
        <v>12.77759027694734</v>
      </c>
      <c r="H4336" s="147">
        <v>15.636646666666666</v>
      </c>
      <c r="I4336" s="147">
        <v>19.213333333333331</v>
      </c>
      <c r="J4336" s="147">
        <v>21.934806666666667</v>
      </c>
      <c r="K4336" s="147">
        <v>24.643079999999998</v>
      </c>
    </row>
    <row r="4337" spans="2:11" x14ac:dyDescent="0.2">
      <c r="B4337" s="21" t="str">
        <f t="shared" si="67"/>
        <v>CorunnaIce Accretion2060RCP8.5</v>
      </c>
      <c r="C4337" t="s">
        <v>297</v>
      </c>
      <c r="D4337" t="s">
        <v>486</v>
      </c>
      <c r="E4337" s="144" t="s">
        <v>191</v>
      </c>
      <c r="F4337" s="144">
        <v>2060</v>
      </c>
      <c r="G4337" s="147">
        <v>11.777427459742198</v>
      </c>
      <c r="H4337" s="147">
        <v>14.480179999999999</v>
      </c>
      <c r="I4337" s="147">
        <v>17.863999999999997</v>
      </c>
      <c r="J4337" s="147">
        <v>20.434919999999998</v>
      </c>
      <c r="K4337" s="147">
        <v>22.98912</v>
      </c>
    </row>
    <row r="4338" spans="2:11" x14ac:dyDescent="0.2">
      <c r="B4338" s="21" t="str">
        <f t="shared" si="67"/>
        <v>CorunnaIce Accretion2065RCP8.5</v>
      </c>
      <c r="C4338" t="s">
        <v>297</v>
      </c>
      <c r="D4338" t="s">
        <v>486</v>
      </c>
      <c r="E4338" s="144" t="s">
        <v>191</v>
      </c>
      <c r="F4338" s="144">
        <v>2065</v>
      </c>
      <c r="G4338" s="147">
        <v>11.262037436590566</v>
      </c>
      <c r="H4338" s="147">
        <v>13.877599999999999</v>
      </c>
      <c r="I4338" s="147">
        <v>17.16</v>
      </c>
      <c r="J4338" s="147">
        <v>19.639399999999998</v>
      </c>
      <c r="K4338" s="147">
        <v>22.111319999999999</v>
      </c>
    </row>
    <row r="4339" spans="2:11" x14ac:dyDescent="0.2">
      <c r="B4339" s="21" t="str">
        <f t="shared" si="67"/>
        <v>CorunnaIce Accretion2070RCP8.5</v>
      </c>
      <c r="C4339" t="s">
        <v>297</v>
      </c>
      <c r="D4339" t="s">
        <v>486</v>
      </c>
      <c r="E4339" s="144" t="s">
        <v>191</v>
      </c>
      <c r="F4339" s="144">
        <v>2070</v>
      </c>
      <c r="G4339" s="147">
        <v>10.323109077581655</v>
      </c>
      <c r="H4339" s="147">
        <v>12.794173333333331</v>
      </c>
      <c r="I4339" s="147">
        <v>15.898666666666667</v>
      </c>
      <c r="J4339" s="147">
        <v>18.230666666666664</v>
      </c>
      <c r="K4339" s="147">
        <v>20.559000000000001</v>
      </c>
    </row>
    <row r="4340" spans="2:11" x14ac:dyDescent="0.2">
      <c r="B4340" s="21" t="str">
        <f t="shared" si="67"/>
        <v>CorunnaIce Accretion2075RCP8.5</v>
      </c>
      <c r="C4340" t="s">
        <v>297</v>
      </c>
      <c r="D4340" t="s">
        <v>486</v>
      </c>
      <c r="E4340" s="144" t="s">
        <v>191</v>
      </c>
      <c r="F4340" s="144">
        <v>2075</v>
      </c>
      <c r="G4340" s="147">
        <v>9.8995707417243768</v>
      </c>
      <c r="H4340" s="147">
        <v>12.313326666666663</v>
      </c>
      <c r="I4340" s="147">
        <v>15.341333333333333</v>
      </c>
      <c r="J4340" s="147">
        <v>17.617453333333334</v>
      </c>
      <c r="K4340" s="147">
        <v>19.88448</v>
      </c>
    </row>
    <row r="4341" spans="2:11" x14ac:dyDescent="0.2">
      <c r="B4341" s="21" t="str">
        <f t="shared" si="67"/>
        <v>CorunnaIce Accretion2080RCP8.5</v>
      </c>
      <c r="C4341" t="s">
        <v>297</v>
      </c>
      <c r="D4341" t="s">
        <v>486</v>
      </c>
      <c r="E4341" s="144" t="s">
        <v>191</v>
      </c>
      <c r="F4341" s="144">
        <v>2080</v>
      </c>
      <c r="G4341" s="147">
        <v>9.4760324058670964</v>
      </c>
      <c r="H4341" s="147">
        <v>11.832479999999997</v>
      </c>
      <c r="I4341" s="147">
        <v>14.784000000000001</v>
      </c>
      <c r="J4341" s="147">
        <v>17.004239999999999</v>
      </c>
      <c r="K4341" s="147">
        <v>19.209960000000002</v>
      </c>
    </row>
    <row r="4342" spans="2:11" x14ac:dyDescent="0.2">
      <c r="B4342" s="21" t="str">
        <f t="shared" si="67"/>
        <v>CorunnaIce Accretion2085RCP8.5</v>
      </c>
      <c r="C4342" t="s">
        <v>297</v>
      </c>
      <c r="D4342" t="s">
        <v>486</v>
      </c>
      <c r="E4342" s="144" t="s">
        <v>191</v>
      </c>
      <c r="F4342" s="144">
        <v>2085</v>
      </c>
      <c r="G4342" s="147">
        <v>8.6646758347670048</v>
      </c>
      <c r="H4342" s="147">
        <v>10.864699999999999</v>
      </c>
      <c r="I4342" s="147">
        <v>13.596</v>
      </c>
      <c r="J4342" s="147">
        <v>15.661799999999999</v>
      </c>
      <c r="K4342" s="147">
        <v>17.713079999999998</v>
      </c>
    </row>
    <row r="4343" spans="2:11" x14ac:dyDescent="0.2">
      <c r="B4343" s="21" t="str">
        <f t="shared" si="67"/>
        <v>CorunnaIce Accretion2090RCP8.5</v>
      </c>
      <c r="C4343" t="s">
        <v>297</v>
      </c>
      <c r="D4343" t="s">
        <v>486</v>
      </c>
      <c r="E4343" s="144" t="s">
        <v>191</v>
      </c>
      <c r="F4343" s="144">
        <v>2090</v>
      </c>
      <c r="G4343" s="147">
        <v>7.8533192636669131</v>
      </c>
      <c r="H4343" s="147">
        <v>9.8969199999999997</v>
      </c>
      <c r="I4343" s="147">
        <v>12.408000000000001</v>
      </c>
      <c r="J4343" s="147">
        <v>14.319360000000001</v>
      </c>
      <c r="K4343" s="147">
        <v>16.216199999999997</v>
      </c>
    </row>
    <row r="4344" spans="2:11" x14ac:dyDescent="0.2">
      <c r="B4344" s="21" t="str">
        <f t="shared" si="67"/>
        <v>CorunnaIce Accretion2095RCP8.5</v>
      </c>
      <c r="C4344" t="s">
        <v>297</v>
      </c>
      <c r="D4344" t="s">
        <v>486</v>
      </c>
      <c r="E4344" s="144" t="s">
        <v>191</v>
      </c>
      <c r="F4344" s="144">
        <v>2095</v>
      </c>
      <c r="G4344" s="147">
        <v>7.8533192636669131</v>
      </c>
      <c r="H4344" s="147">
        <v>9.8969199999999997</v>
      </c>
      <c r="I4344" s="147">
        <v>12.408000000000001</v>
      </c>
      <c r="J4344" s="147">
        <v>14.319360000000001</v>
      </c>
      <c r="K4344" s="147">
        <v>16.216199999999997</v>
      </c>
    </row>
    <row r="4345" spans="2:11" x14ac:dyDescent="0.2">
      <c r="B4345" s="21" t="str">
        <f t="shared" si="67"/>
        <v>CorunnaIce Accretion2100RCP8.5</v>
      </c>
      <c r="C4345" t="s">
        <v>297</v>
      </c>
      <c r="D4345" t="s">
        <v>486</v>
      </c>
      <c r="E4345" s="144" t="s">
        <v>191</v>
      </c>
      <c r="F4345" s="144">
        <v>2100</v>
      </c>
      <c r="G4345" s="147">
        <v>7.8533192636669131</v>
      </c>
      <c r="H4345" s="147">
        <v>9.8969199999999997</v>
      </c>
      <c r="I4345" s="147">
        <v>12.408000000000001</v>
      </c>
      <c r="J4345" s="147">
        <v>14.319360000000001</v>
      </c>
      <c r="K4345" s="147">
        <v>16.216199999999997</v>
      </c>
    </row>
    <row r="4346" spans="2:11" x14ac:dyDescent="0.2">
      <c r="B4346" s="21" t="str">
        <f t="shared" si="67"/>
        <v>CorunnaWind2023RCP4.5</v>
      </c>
      <c r="C4346" t="s">
        <v>297</v>
      </c>
      <c r="D4346" t="s">
        <v>1</v>
      </c>
      <c r="E4346" s="144" t="s">
        <v>193</v>
      </c>
      <c r="F4346" s="144">
        <v>2023</v>
      </c>
      <c r="G4346" s="147">
        <v>85.044384219783225</v>
      </c>
      <c r="H4346" s="147">
        <v>91.613928000000016</v>
      </c>
      <c r="I4346" s="147">
        <v>98.529200000000003</v>
      </c>
      <c r="J4346" s="147">
        <v>105.43673000000001</v>
      </c>
      <c r="K4346" s="147">
        <v>112.34563199999999</v>
      </c>
    </row>
    <row r="4347" spans="2:11" x14ac:dyDescent="0.2">
      <c r="B4347" s="21" t="str">
        <f t="shared" si="67"/>
        <v>CorunnaWind2025RCP4.5</v>
      </c>
      <c r="C4347" t="s">
        <v>297</v>
      </c>
      <c r="D4347" t="s">
        <v>1</v>
      </c>
      <c r="E4347" s="144" t="s">
        <v>193</v>
      </c>
      <c r="F4347" s="144">
        <v>2025</v>
      </c>
      <c r="G4347" s="147">
        <v>85.105029468895182</v>
      </c>
      <c r="H4347" s="147">
        <v>91.683802000000014</v>
      </c>
      <c r="I4347" s="147">
        <v>98.610866666666666</v>
      </c>
      <c r="J4347" s="147">
        <v>105.53110400000001</v>
      </c>
      <c r="K4347" s="147">
        <v>112.44990399999999</v>
      </c>
    </row>
    <row r="4348" spans="2:11" x14ac:dyDescent="0.2">
      <c r="B4348" s="21" t="str">
        <f t="shared" si="67"/>
        <v>CorunnaWind2030RCP4.5</v>
      </c>
      <c r="C4348" t="s">
        <v>297</v>
      </c>
      <c r="D4348" t="s">
        <v>1</v>
      </c>
      <c r="E4348" s="144" t="s">
        <v>193</v>
      </c>
      <c r="F4348" s="144">
        <v>2030</v>
      </c>
      <c r="G4348" s="147">
        <v>85.165674718007125</v>
      </c>
      <c r="H4348" s="147">
        <v>91.753676000000013</v>
      </c>
      <c r="I4348" s="147">
        <v>98.69253333333333</v>
      </c>
      <c r="J4348" s="147">
        <v>105.625478</v>
      </c>
      <c r="K4348" s="147">
        <v>112.554176</v>
      </c>
    </row>
    <row r="4349" spans="2:11" x14ac:dyDescent="0.2">
      <c r="B4349" s="21" t="str">
        <f t="shared" si="67"/>
        <v>CorunnaWind2035RCP4.5</v>
      </c>
      <c r="C4349" t="s">
        <v>297</v>
      </c>
      <c r="D4349" t="s">
        <v>1</v>
      </c>
      <c r="E4349" s="144" t="s">
        <v>193</v>
      </c>
      <c r="F4349" s="144">
        <v>2035</v>
      </c>
      <c r="G4349" s="147">
        <v>85.226319967119082</v>
      </c>
      <c r="H4349" s="147">
        <v>91.823550000000012</v>
      </c>
      <c r="I4349" s="147">
        <v>98.774200000000008</v>
      </c>
      <c r="J4349" s="147">
        <v>105.719852</v>
      </c>
      <c r="K4349" s="147">
        <v>112.65844799999999</v>
      </c>
    </row>
    <row r="4350" spans="2:11" x14ac:dyDescent="0.2">
      <c r="B4350" s="21" t="str">
        <f t="shared" si="67"/>
        <v>CorunnaWind2040RCP4.5</v>
      </c>
      <c r="C4350" t="s">
        <v>297</v>
      </c>
      <c r="D4350" t="s">
        <v>1</v>
      </c>
      <c r="E4350" s="144" t="s">
        <v>193</v>
      </c>
      <c r="F4350" s="144">
        <v>2040</v>
      </c>
      <c r="G4350" s="147">
        <v>85.286965216231039</v>
      </c>
      <c r="H4350" s="147">
        <v>91.89342400000001</v>
      </c>
      <c r="I4350" s="147">
        <v>98.855866666666671</v>
      </c>
      <c r="J4350" s="147">
        <v>105.81422600000001</v>
      </c>
      <c r="K4350" s="147">
        <v>112.76271999999999</v>
      </c>
    </row>
    <row r="4351" spans="2:11" x14ac:dyDescent="0.2">
      <c r="B4351" s="21" t="str">
        <f t="shared" si="67"/>
        <v>CorunnaWind2045RCP4.5</v>
      </c>
      <c r="C4351" t="s">
        <v>297</v>
      </c>
      <c r="D4351" t="s">
        <v>1</v>
      </c>
      <c r="E4351" s="144" t="s">
        <v>193</v>
      </c>
      <c r="F4351" s="144">
        <v>2045</v>
      </c>
      <c r="G4351" s="147">
        <v>85.347610465342981</v>
      </c>
      <c r="H4351" s="147">
        <v>91.963298000000009</v>
      </c>
      <c r="I4351" s="147">
        <v>98.937533333333334</v>
      </c>
      <c r="J4351" s="147">
        <v>105.90859999999999</v>
      </c>
      <c r="K4351" s="147">
        <v>112.866992</v>
      </c>
    </row>
    <row r="4352" spans="2:11" x14ac:dyDescent="0.2">
      <c r="B4352" s="21" t="str">
        <f t="shared" si="67"/>
        <v>CorunnaWind2050RCP4.5</v>
      </c>
      <c r="C4352" t="s">
        <v>297</v>
      </c>
      <c r="D4352" t="s">
        <v>1</v>
      </c>
      <c r="E4352" s="144" t="s">
        <v>193</v>
      </c>
      <c r="F4352" s="144">
        <v>2050</v>
      </c>
      <c r="G4352" s="147">
        <v>85.408255714454938</v>
      </c>
      <c r="H4352" s="147">
        <v>92.033172000000008</v>
      </c>
      <c r="I4352" s="147">
        <v>99.019199999999998</v>
      </c>
      <c r="J4352" s="147">
        <v>106.0008768</v>
      </c>
      <c r="K4352" s="147">
        <v>112.97126399999999</v>
      </c>
    </row>
    <row r="4353" spans="2:11" x14ac:dyDescent="0.2">
      <c r="B4353" s="21" t="str">
        <f t="shared" si="67"/>
        <v>CorunnaWind2055RCP4.5</v>
      </c>
      <c r="C4353" t="s">
        <v>297</v>
      </c>
      <c r="D4353" t="s">
        <v>1</v>
      </c>
      <c r="E4353" s="144" t="s">
        <v>193</v>
      </c>
      <c r="F4353" s="144">
        <v>2055</v>
      </c>
      <c r="G4353" s="147">
        <v>85.408255714454938</v>
      </c>
      <c r="H4353" s="147">
        <v>92.033172000000008</v>
      </c>
      <c r="I4353" s="147">
        <v>99.019199999999998</v>
      </c>
      <c r="J4353" s="147">
        <v>105.99877959999999</v>
      </c>
      <c r="K4353" s="147">
        <v>112.97126399999999</v>
      </c>
    </row>
    <row r="4354" spans="2:11" x14ac:dyDescent="0.2">
      <c r="B4354" s="21" t="str">
        <f t="shared" si="67"/>
        <v>CorunnaWind2060RCP4.5</v>
      </c>
      <c r="C4354" t="s">
        <v>297</v>
      </c>
      <c r="D4354" t="s">
        <v>1</v>
      </c>
      <c r="E4354" s="144" t="s">
        <v>193</v>
      </c>
      <c r="F4354" s="144">
        <v>2060</v>
      </c>
      <c r="G4354" s="147">
        <v>85.408255714454938</v>
      </c>
      <c r="H4354" s="147">
        <v>92.033172000000008</v>
      </c>
      <c r="I4354" s="147">
        <v>99.019199999999998</v>
      </c>
      <c r="J4354" s="147">
        <v>105.9966824</v>
      </c>
      <c r="K4354" s="147">
        <v>112.97126399999999</v>
      </c>
    </row>
    <row r="4355" spans="2:11" x14ac:dyDescent="0.2">
      <c r="B4355" s="21" t="str">
        <f t="shared" si="67"/>
        <v>CorunnaWind2065RCP4.5</v>
      </c>
      <c r="C4355" t="s">
        <v>297</v>
      </c>
      <c r="D4355" t="s">
        <v>1</v>
      </c>
      <c r="E4355" s="144" t="s">
        <v>193</v>
      </c>
      <c r="F4355" s="144">
        <v>2065</v>
      </c>
      <c r="G4355" s="147">
        <v>85.408255714454938</v>
      </c>
      <c r="H4355" s="147">
        <v>92.033172000000008</v>
      </c>
      <c r="I4355" s="147">
        <v>99.019199999999998</v>
      </c>
      <c r="J4355" s="147">
        <v>105.99458519999999</v>
      </c>
      <c r="K4355" s="147">
        <v>112.97126399999999</v>
      </c>
    </row>
    <row r="4356" spans="2:11" x14ac:dyDescent="0.2">
      <c r="B4356" s="21" t="str">
        <f t="shared" si="67"/>
        <v>CorunnaWind2070RCP4.5</v>
      </c>
      <c r="C4356" t="s">
        <v>297</v>
      </c>
      <c r="D4356" t="s">
        <v>1</v>
      </c>
      <c r="E4356" s="144" t="s">
        <v>193</v>
      </c>
      <c r="F4356" s="144">
        <v>2070</v>
      </c>
      <c r="G4356" s="147">
        <v>85.408255714454938</v>
      </c>
      <c r="H4356" s="147">
        <v>92.033172000000008</v>
      </c>
      <c r="I4356" s="147">
        <v>99.019199999999998</v>
      </c>
      <c r="J4356" s="147">
        <v>105.99248799999999</v>
      </c>
      <c r="K4356" s="147">
        <v>112.97126399999999</v>
      </c>
    </row>
    <row r="4357" spans="2:11" x14ac:dyDescent="0.2">
      <c r="B4357" s="21" t="str">
        <f t="shared" si="67"/>
        <v>CorunnaWind2075RCP4.5</v>
      </c>
      <c r="C4357" t="s">
        <v>297</v>
      </c>
      <c r="D4357" t="s">
        <v>1</v>
      </c>
      <c r="E4357" s="144" t="s">
        <v>193</v>
      </c>
      <c r="F4357" s="144">
        <v>2075</v>
      </c>
      <c r="G4357" s="147">
        <v>85.5380083404619</v>
      </c>
      <c r="H4357" s="147">
        <v>92.195705000000004</v>
      </c>
      <c r="I4357" s="147">
        <v>99.220100000000002</v>
      </c>
      <c r="J4357" s="147">
        <v>106.22842299999999</v>
      </c>
      <c r="K4357" s="147">
        <v>113.241254</v>
      </c>
    </row>
    <row r="4358" spans="2:11" x14ac:dyDescent="0.2">
      <c r="B4358" s="21" t="str">
        <f t="shared" si="67"/>
        <v>CorunnaWind2080RCP4.5</v>
      </c>
      <c r="C4358" t="s">
        <v>297</v>
      </c>
      <c r="D4358" t="s">
        <v>1</v>
      </c>
      <c r="E4358" s="144" t="s">
        <v>193</v>
      </c>
      <c r="F4358" s="144">
        <v>2080</v>
      </c>
      <c r="G4358" s="147">
        <v>85.667760966468876</v>
      </c>
      <c r="H4358" s="147">
        <v>92.358238</v>
      </c>
      <c r="I4358" s="147">
        <v>99.420999999999992</v>
      </c>
      <c r="J4358" s="147">
        <v>106.46435799999999</v>
      </c>
      <c r="K4358" s="147">
        <v>113.51124399999999</v>
      </c>
    </row>
    <row r="4359" spans="2:11" x14ac:dyDescent="0.2">
      <c r="B4359" s="21" t="str">
        <f t="shared" si="67"/>
        <v>CorunnaWind2085RCP4.5</v>
      </c>
      <c r="C4359" t="s">
        <v>297</v>
      </c>
      <c r="D4359" t="s">
        <v>1</v>
      </c>
      <c r="E4359" s="144" t="s">
        <v>193</v>
      </c>
      <c r="F4359" s="144">
        <v>2085</v>
      </c>
      <c r="G4359" s="147">
        <v>85.797513592475838</v>
      </c>
      <c r="H4359" s="147">
        <v>92.520770999999996</v>
      </c>
      <c r="I4359" s="147">
        <v>99.621899999999997</v>
      </c>
      <c r="J4359" s="147">
        <v>106.70029299999999</v>
      </c>
      <c r="K4359" s="147">
        <v>113.78123399999998</v>
      </c>
    </row>
    <row r="4360" spans="2:11" x14ac:dyDescent="0.2">
      <c r="B4360" s="21" t="str">
        <f t="shared" si="67"/>
        <v>CorunnaWind2090RCP4.5</v>
      </c>
      <c r="C4360" t="s">
        <v>297</v>
      </c>
      <c r="D4360" t="s">
        <v>1</v>
      </c>
      <c r="E4360" s="144" t="s">
        <v>193</v>
      </c>
      <c r="F4360" s="144">
        <v>2090</v>
      </c>
      <c r="G4360" s="147">
        <v>85.927266218482799</v>
      </c>
      <c r="H4360" s="147">
        <v>92.683304000000007</v>
      </c>
      <c r="I4360" s="147">
        <v>99.822800000000001</v>
      </c>
      <c r="J4360" s="147">
        <v>106.936228</v>
      </c>
      <c r="K4360" s="147">
        <v>114.05122399999999</v>
      </c>
    </row>
    <row r="4361" spans="2:11" x14ac:dyDescent="0.2">
      <c r="B4361" s="21" t="str">
        <f t="shared" si="67"/>
        <v>CorunnaWind2095RCP4.5</v>
      </c>
      <c r="C4361" t="s">
        <v>297</v>
      </c>
      <c r="D4361" t="s">
        <v>1</v>
      </c>
      <c r="E4361" s="144" t="s">
        <v>193</v>
      </c>
      <c r="F4361" s="144">
        <v>2095</v>
      </c>
      <c r="G4361" s="147">
        <v>86.057018844489775</v>
      </c>
      <c r="H4361" s="147">
        <v>92.845837000000003</v>
      </c>
      <c r="I4361" s="147">
        <v>100.02369999999999</v>
      </c>
      <c r="J4361" s="147">
        <v>107.172163</v>
      </c>
      <c r="K4361" s="147">
        <v>114.321214</v>
      </c>
    </row>
    <row r="4362" spans="2:11" x14ac:dyDescent="0.2">
      <c r="B4362" s="21" t="str">
        <f t="shared" si="67"/>
        <v>CorunnaWind2100RCP4.5</v>
      </c>
      <c r="C4362" t="s">
        <v>297</v>
      </c>
      <c r="D4362" t="s">
        <v>1</v>
      </c>
      <c r="E4362" s="144" t="s">
        <v>193</v>
      </c>
      <c r="F4362" s="144">
        <v>2100</v>
      </c>
      <c r="G4362" s="147">
        <v>86.186771470496737</v>
      </c>
      <c r="H4362" s="147">
        <v>93.008369999999999</v>
      </c>
      <c r="I4362" s="147">
        <v>100.2246</v>
      </c>
      <c r="J4362" s="147">
        <v>107.408098</v>
      </c>
      <c r="K4362" s="147">
        <v>114.59120399999999</v>
      </c>
    </row>
    <row r="4363" spans="2:11" x14ac:dyDescent="0.2">
      <c r="B4363" s="21" t="str">
        <f t="shared" si="67"/>
        <v>CorunnaWind2023RCP6.0</v>
      </c>
      <c r="C4363" t="s">
        <v>297</v>
      </c>
      <c r="D4363" t="s">
        <v>1</v>
      </c>
      <c r="E4363" s="144" t="s">
        <v>192</v>
      </c>
      <c r="F4363" s="144">
        <v>2023</v>
      </c>
      <c r="G4363" s="147">
        <v>85.044384219783225</v>
      </c>
      <c r="H4363" s="147">
        <v>91.613928000000016</v>
      </c>
      <c r="I4363" s="147">
        <v>98.529200000000003</v>
      </c>
      <c r="J4363" s="147">
        <v>105.43673000000001</v>
      </c>
      <c r="K4363" s="147">
        <v>112.34563199999999</v>
      </c>
    </row>
    <row r="4364" spans="2:11" x14ac:dyDescent="0.2">
      <c r="B4364" s="21" t="str">
        <f t="shared" ref="B4364:B4427" si="68">C4364&amp;D4364&amp;F4364&amp;E4364</f>
        <v>CorunnaWind2025RCP6.0</v>
      </c>
      <c r="C4364" t="s">
        <v>297</v>
      </c>
      <c r="D4364" t="s">
        <v>1</v>
      </c>
      <c r="E4364" s="144" t="s">
        <v>192</v>
      </c>
      <c r="F4364" s="144">
        <v>2025</v>
      </c>
      <c r="G4364" s="147">
        <v>85.105029468895182</v>
      </c>
      <c r="H4364" s="147">
        <v>91.683802000000014</v>
      </c>
      <c r="I4364" s="147">
        <v>98.610866666666666</v>
      </c>
      <c r="J4364" s="147">
        <v>105.53110400000001</v>
      </c>
      <c r="K4364" s="147">
        <v>112.44990399999999</v>
      </c>
    </row>
    <row r="4365" spans="2:11" x14ac:dyDescent="0.2">
      <c r="B4365" s="21" t="str">
        <f t="shared" si="68"/>
        <v>CorunnaWind2030RCP6.0</v>
      </c>
      <c r="C4365" t="s">
        <v>297</v>
      </c>
      <c r="D4365" t="s">
        <v>1</v>
      </c>
      <c r="E4365" s="144" t="s">
        <v>192</v>
      </c>
      <c r="F4365" s="144">
        <v>2030</v>
      </c>
      <c r="G4365" s="147">
        <v>85.165674718007125</v>
      </c>
      <c r="H4365" s="147">
        <v>91.753676000000013</v>
      </c>
      <c r="I4365" s="147">
        <v>98.69253333333333</v>
      </c>
      <c r="J4365" s="147">
        <v>105.625478</v>
      </c>
      <c r="K4365" s="147">
        <v>112.554176</v>
      </c>
    </row>
    <row r="4366" spans="2:11" x14ac:dyDescent="0.2">
      <c r="B4366" s="21" t="str">
        <f t="shared" si="68"/>
        <v>CorunnaWind2035RCP6.0</v>
      </c>
      <c r="C4366" t="s">
        <v>297</v>
      </c>
      <c r="D4366" t="s">
        <v>1</v>
      </c>
      <c r="E4366" s="144" t="s">
        <v>192</v>
      </c>
      <c r="F4366" s="144">
        <v>2035</v>
      </c>
      <c r="G4366" s="147">
        <v>85.226319967119082</v>
      </c>
      <c r="H4366" s="147">
        <v>91.823550000000012</v>
      </c>
      <c r="I4366" s="147">
        <v>98.774200000000008</v>
      </c>
      <c r="J4366" s="147">
        <v>105.719852</v>
      </c>
      <c r="K4366" s="147">
        <v>112.65844799999999</v>
      </c>
    </row>
    <row r="4367" spans="2:11" x14ac:dyDescent="0.2">
      <c r="B4367" s="21" t="str">
        <f t="shared" si="68"/>
        <v>CorunnaWind2040RCP6.0</v>
      </c>
      <c r="C4367" t="s">
        <v>297</v>
      </c>
      <c r="D4367" t="s">
        <v>1</v>
      </c>
      <c r="E4367" s="144" t="s">
        <v>192</v>
      </c>
      <c r="F4367" s="144">
        <v>2040</v>
      </c>
      <c r="G4367" s="147">
        <v>85.286965216231039</v>
      </c>
      <c r="H4367" s="147">
        <v>91.89342400000001</v>
      </c>
      <c r="I4367" s="147">
        <v>98.855866666666671</v>
      </c>
      <c r="J4367" s="147">
        <v>105.81422600000001</v>
      </c>
      <c r="K4367" s="147">
        <v>112.76271999999999</v>
      </c>
    </row>
    <row r="4368" spans="2:11" x14ac:dyDescent="0.2">
      <c r="B4368" s="21" t="str">
        <f t="shared" si="68"/>
        <v>CorunnaWind2045RCP6.0</v>
      </c>
      <c r="C4368" t="s">
        <v>297</v>
      </c>
      <c r="D4368" t="s">
        <v>1</v>
      </c>
      <c r="E4368" s="144" t="s">
        <v>192</v>
      </c>
      <c r="F4368" s="144">
        <v>2045</v>
      </c>
      <c r="G4368" s="147">
        <v>85.347610465342981</v>
      </c>
      <c r="H4368" s="147">
        <v>91.963298000000009</v>
      </c>
      <c r="I4368" s="147">
        <v>98.937533333333334</v>
      </c>
      <c r="J4368" s="147">
        <v>105.90859999999999</v>
      </c>
      <c r="K4368" s="147">
        <v>112.866992</v>
      </c>
    </row>
    <row r="4369" spans="2:11" x14ac:dyDescent="0.2">
      <c r="B4369" s="21" t="str">
        <f t="shared" si="68"/>
        <v>CorunnaWind2050RCP6.0</v>
      </c>
      <c r="C4369" t="s">
        <v>297</v>
      </c>
      <c r="D4369" t="s">
        <v>1</v>
      </c>
      <c r="E4369" s="144" t="s">
        <v>192</v>
      </c>
      <c r="F4369" s="144">
        <v>2050</v>
      </c>
      <c r="G4369" s="147">
        <v>85.408255714454938</v>
      </c>
      <c r="H4369" s="147">
        <v>92.033172000000008</v>
      </c>
      <c r="I4369" s="147">
        <v>99.019199999999998</v>
      </c>
      <c r="J4369" s="147">
        <v>106.0008768</v>
      </c>
      <c r="K4369" s="147">
        <v>112.97126399999999</v>
      </c>
    </row>
    <row r="4370" spans="2:11" x14ac:dyDescent="0.2">
      <c r="B4370" s="21" t="str">
        <f t="shared" si="68"/>
        <v>CorunnaWind2055RCP6.0</v>
      </c>
      <c r="C4370" t="s">
        <v>297</v>
      </c>
      <c r="D4370" t="s">
        <v>1</v>
      </c>
      <c r="E4370" s="144" t="s">
        <v>192</v>
      </c>
      <c r="F4370" s="144">
        <v>2055</v>
      </c>
      <c r="G4370" s="147">
        <v>85.408255714454938</v>
      </c>
      <c r="H4370" s="147">
        <v>92.033172000000008</v>
      </c>
      <c r="I4370" s="147">
        <v>99.019199999999998</v>
      </c>
      <c r="J4370" s="147">
        <v>105.99877959999999</v>
      </c>
      <c r="K4370" s="147">
        <v>112.97126399999999</v>
      </c>
    </row>
    <row r="4371" spans="2:11" x14ac:dyDescent="0.2">
      <c r="B4371" s="21" t="str">
        <f t="shared" si="68"/>
        <v>CorunnaWind2060RCP6.0</v>
      </c>
      <c r="C4371" t="s">
        <v>297</v>
      </c>
      <c r="D4371" t="s">
        <v>1</v>
      </c>
      <c r="E4371" s="144" t="s">
        <v>192</v>
      </c>
      <c r="F4371" s="144">
        <v>2060</v>
      </c>
      <c r="G4371" s="147">
        <v>85.408255714454938</v>
      </c>
      <c r="H4371" s="147">
        <v>92.033172000000008</v>
      </c>
      <c r="I4371" s="147">
        <v>99.019199999999998</v>
      </c>
      <c r="J4371" s="147">
        <v>105.9966824</v>
      </c>
      <c r="K4371" s="147">
        <v>112.97126399999999</v>
      </c>
    </row>
    <row r="4372" spans="2:11" x14ac:dyDescent="0.2">
      <c r="B4372" s="21" t="str">
        <f t="shared" si="68"/>
        <v>CorunnaWind2065RCP6.0</v>
      </c>
      <c r="C4372" t="s">
        <v>297</v>
      </c>
      <c r="D4372" t="s">
        <v>1</v>
      </c>
      <c r="E4372" s="144" t="s">
        <v>192</v>
      </c>
      <c r="F4372" s="144">
        <v>2065</v>
      </c>
      <c r="G4372" s="147">
        <v>85.408255714454938</v>
      </c>
      <c r="H4372" s="147">
        <v>92.033172000000008</v>
      </c>
      <c r="I4372" s="147">
        <v>99.019199999999998</v>
      </c>
      <c r="J4372" s="147">
        <v>105.99458519999999</v>
      </c>
      <c r="K4372" s="147">
        <v>112.97126399999999</v>
      </c>
    </row>
    <row r="4373" spans="2:11" x14ac:dyDescent="0.2">
      <c r="B4373" s="21" t="str">
        <f t="shared" si="68"/>
        <v>CorunnaWind2070RCP6.0</v>
      </c>
      <c r="C4373" t="s">
        <v>297</v>
      </c>
      <c r="D4373" t="s">
        <v>1</v>
      </c>
      <c r="E4373" s="144" t="s">
        <v>192</v>
      </c>
      <c r="F4373" s="144">
        <v>2070</v>
      </c>
      <c r="G4373" s="147">
        <v>85.408255714454938</v>
      </c>
      <c r="H4373" s="147">
        <v>92.033172000000008</v>
      </c>
      <c r="I4373" s="147">
        <v>99.019199999999998</v>
      </c>
      <c r="J4373" s="147">
        <v>105.99248799999999</v>
      </c>
      <c r="K4373" s="147">
        <v>112.97126399999999</v>
      </c>
    </row>
    <row r="4374" spans="2:11" x14ac:dyDescent="0.2">
      <c r="B4374" s="21" t="str">
        <f t="shared" si="68"/>
        <v>CorunnaWind2075RCP6.0</v>
      </c>
      <c r="C4374" t="s">
        <v>297</v>
      </c>
      <c r="D4374" t="s">
        <v>1</v>
      </c>
      <c r="E4374" s="144" t="s">
        <v>192</v>
      </c>
      <c r="F4374" s="144">
        <v>2075</v>
      </c>
      <c r="G4374" s="147">
        <v>85.602884653465395</v>
      </c>
      <c r="H4374" s="147">
        <v>92.276971500000002</v>
      </c>
      <c r="I4374" s="147">
        <v>99.320549999999997</v>
      </c>
      <c r="J4374" s="147">
        <v>106.3463905</v>
      </c>
      <c r="K4374" s="147">
        <v>113.37624899999999</v>
      </c>
    </row>
    <row r="4375" spans="2:11" x14ac:dyDescent="0.2">
      <c r="B4375" s="21" t="str">
        <f t="shared" si="68"/>
        <v>CorunnaWind2080RCP6.0</v>
      </c>
      <c r="C4375" t="s">
        <v>297</v>
      </c>
      <c r="D4375" t="s">
        <v>1</v>
      </c>
      <c r="E4375" s="144" t="s">
        <v>192</v>
      </c>
      <c r="F4375" s="144">
        <v>2080</v>
      </c>
      <c r="G4375" s="147">
        <v>85.797513592475838</v>
      </c>
      <c r="H4375" s="147">
        <v>92.520770999999996</v>
      </c>
      <c r="I4375" s="147">
        <v>99.621899999999997</v>
      </c>
      <c r="J4375" s="147">
        <v>106.70029299999999</v>
      </c>
      <c r="K4375" s="147">
        <v>113.78123399999998</v>
      </c>
    </row>
    <row r="4376" spans="2:11" x14ac:dyDescent="0.2">
      <c r="B4376" s="21" t="str">
        <f t="shared" si="68"/>
        <v>CorunnaWind2085RCP6.0</v>
      </c>
      <c r="C4376" t="s">
        <v>297</v>
      </c>
      <c r="D4376" t="s">
        <v>1</v>
      </c>
      <c r="E4376" s="144" t="s">
        <v>192</v>
      </c>
      <c r="F4376" s="144">
        <v>2085</v>
      </c>
      <c r="G4376" s="147">
        <v>85.99214253148628</v>
      </c>
      <c r="H4376" s="147">
        <v>92.764570500000005</v>
      </c>
      <c r="I4376" s="147">
        <v>99.923249999999996</v>
      </c>
      <c r="J4376" s="147">
        <v>107.05419549999999</v>
      </c>
      <c r="K4376" s="147">
        <v>114.18621899999999</v>
      </c>
    </row>
    <row r="4377" spans="2:11" x14ac:dyDescent="0.2">
      <c r="B4377" s="21" t="str">
        <f t="shared" si="68"/>
        <v>CorunnaWind2090RCP6.0</v>
      </c>
      <c r="C4377" t="s">
        <v>297</v>
      </c>
      <c r="D4377" t="s">
        <v>1</v>
      </c>
      <c r="E4377" s="144" t="s">
        <v>192</v>
      </c>
      <c r="F4377" s="144">
        <v>2090</v>
      </c>
      <c r="G4377" s="147">
        <v>86.446276722510675</v>
      </c>
      <c r="H4377" s="147">
        <v>93.330398000000002</v>
      </c>
      <c r="I4377" s="147">
        <v>100.62639999999999</v>
      </c>
      <c r="J4377" s="147">
        <v>107.87647266666667</v>
      </c>
      <c r="K4377" s="147">
        <v>115.12745999999999</v>
      </c>
    </row>
    <row r="4378" spans="2:11" x14ac:dyDescent="0.2">
      <c r="B4378" s="21" t="str">
        <f t="shared" si="68"/>
        <v>CorunnaWind2095RCP6.0</v>
      </c>
      <c r="C4378" t="s">
        <v>297</v>
      </c>
      <c r="D4378" t="s">
        <v>1</v>
      </c>
      <c r="E4378" s="144" t="s">
        <v>192</v>
      </c>
      <c r="F4378" s="144">
        <v>2095</v>
      </c>
      <c r="G4378" s="147">
        <v>86.705781974524598</v>
      </c>
      <c r="H4378" s="147">
        <v>93.652425999999991</v>
      </c>
      <c r="I4378" s="147">
        <v>101.0282</v>
      </c>
      <c r="J4378" s="147">
        <v>108.34484733333333</v>
      </c>
      <c r="K4378" s="147">
        <v>115.66371599999999</v>
      </c>
    </row>
    <row r="4379" spans="2:11" x14ac:dyDescent="0.2">
      <c r="B4379" s="21" t="str">
        <f t="shared" si="68"/>
        <v>CorunnaWind2100RCP6.0</v>
      </c>
      <c r="C4379" t="s">
        <v>297</v>
      </c>
      <c r="D4379" t="s">
        <v>1</v>
      </c>
      <c r="E4379" s="144" t="s">
        <v>192</v>
      </c>
      <c r="F4379" s="144">
        <v>2100</v>
      </c>
      <c r="G4379" s="147">
        <v>86.965287226538535</v>
      </c>
      <c r="H4379" s="147">
        <v>93.974453999999994</v>
      </c>
      <c r="I4379" s="147">
        <v>101.42999999999999</v>
      </c>
      <c r="J4379" s="147">
        <v>108.81322200000001</v>
      </c>
      <c r="K4379" s="147">
        <v>116.19997199999999</v>
      </c>
    </row>
    <row r="4380" spans="2:11" x14ac:dyDescent="0.2">
      <c r="B4380" s="21" t="str">
        <f t="shared" si="68"/>
        <v>CorunnaWind2023RCP8.5</v>
      </c>
      <c r="C4380" t="s">
        <v>297</v>
      </c>
      <c r="D4380" t="s">
        <v>1</v>
      </c>
      <c r="E4380" s="144" t="s">
        <v>191</v>
      </c>
      <c r="F4380" s="144">
        <v>2023</v>
      </c>
      <c r="G4380" s="147">
        <v>85.044384219783225</v>
      </c>
      <c r="H4380" s="147">
        <v>91.613928000000016</v>
      </c>
      <c r="I4380" s="147">
        <v>98.529200000000003</v>
      </c>
      <c r="J4380" s="147">
        <v>105.43673000000001</v>
      </c>
      <c r="K4380" s="147">
        <v>112.34563199999999</v>
      </c>
    </row>
    <row r="4381" spans="2:11" x14ac:dyDescent="0.2">
      <c r="B4381" s="21" t="str">
        <f t="shared" si="68"/>
        <v>CorunnaWind2025RCP8.5</v>
      </c>
      <c r="C4381" t="s">
        <v>297</v>
      </c>
      <c r="D4381" t="s">
        <v>1</v>
      </c>
      <c r="E4381" s="144" t="s">
        <v>191</v>
      </c>
      <c r="F4381" s="144">
        <v>2025</v>
      </c>
      <c r="G4381" s="147">
        <v>85.165674718007125</v>
      </c>
      <c r="H4381" s="147">
        <v>91.753676000000013</v>
      </c>
      <c r="I4381" s="147">
        <v>98.69253333333333</v>
      </c>
      <c r="J4381" s="147">
        <v>105.625478</v>
      </c>
      <c r="K4381" s="147">
        <v>112.554176</v>
      </c>
    </row>
    <row r="4382" spans="2:11" x14ac:dyDescent="0.2">
      <c r="B4382" s="21" t="str">
        <f t="shared" si="68"/>
        <v>CorunnaWind2030RCP8.5</v>
      </c>
      <c r="C4382" t="s">
        <v>297</v>
      </c>
      <c r="D4382" t="s">
        <v>1</v>
      </c>
      <c r="E4382" s="144" t="s">
        <v>191</v>
      </c>
      <c r="F4382" s="144">
        <v>2030</v>
      </c>
      <c r="G4382" s="147">
        <v>85.286965216231039</v>
      </c>
      <c r="H4382" s="147">
        <v>91.89342400000001</v>
      </c>
      <c r="I4382" s="147">
        <v>98.855866666666671</v>
      </c>
      <c r="J4382" s="147">
        <v>105.81422600000001</v>
      </c>
      <c r="K4382" s="147">
        <v>112.76271999999999</v>
      </c>
    </row>
    <row r="4383" spans="2:11" x14ac:dyDescent="0.2">
      <c r="B4383" s="21" t="str">
        <f t="shared" si="68"/>
        <v>CorunnaWind2035RCP8.5</v>
      </c>
      <c r="C4383" t="s">
        <v>297</v>
      </c>
      <c r="D4383" t="s">
        <v>1</v>
      </c>
      <c r="E4383" s="144" t="s">
        <v>191</v>
      </c>
      <c r="F4383" s="144">
        <v>2035</v>
      </c>
      <c r="G4383" s="147">
        <v>85.408255714454938</v>
      </c>
      <c r="H4383" s="147">
        <v>92.033172000000008</v>
      </c>
      <c r="I4383" s="147">
        <v>99.019199999999998</v>
      </c>
      <c r="J4383" s="147">
        <v>106.00297399999999</v>
      </c>
      <c r="K4383" s="147">
        <v>112.97126399999999</v>
      </c>
    </row>
    <row r="4384" spans="2:11" x14ac:dyDescent="0.2">
      <c r="B4384" s="21" t="str">
        <f t="shared" si="68"/>
        <v>CorunnaWind2040RCP8.5</v>
      </c>
      <c r="C4384" t="s">
        <v>297</v>
      </c>
      <c r="D4384" t="s">
        <v>1</v>
      </c>
      <c r="E4384" s="144" t="s">
        <v>191</v>
      </c>
      <c r="F4384" s="144">
        <v>2040</v>
      </c>
      <c r="G4384" s="147">
        <v>85.408255714454938</v>
      </c>
      <c r="H4384" s="147">
        <v>92.033172000000008</v>
      </c>
      <c r="I4384" s="147">
        <v>99.019199999999998</v>
      </c>
      <c r="J4384" s="147">
        <v>105.99947866666666</v>
      </c>
      <c r="K4384" s="147">
        <v>112.97126399999999</v>
      </c>
    </row>
    <row r="4385" spans="2:11" x14ac:dyDescent="0.2">
      <c r="B4385" s="21" t="str">
        <f t="shared" si="68"/>
        <v>CorunnaWind2045RCP8.5</v>
      </c>
      <c r="C4385" t="s">
        <v>297</v>
      </c>
      <c r="D4385" t="s">
        <v>1</v>
      </c>
      <c r="E4385" s="144" t="s">
        <v>191</v>
      </c>
      <c r="F4385" s="144">
        <v>2045</v>
      </c>
      <c r="G4385" s="147">
        <v>85.408255714454938</v>
      </c>
      <c r="H4385" s="147">
        <v>92.033172000000008</v>
      </c>
      <c r="I4385" s="147">
        <v>99.019199999999998</v>
      </c>
      <c r="J4385" s="147">
        <v>105.99598333333333</v>
      </c>
      <c r="K4385" s="147">
        <v>112.97126399999999</v>
      </c>
    </row>
    <row r="4386" spans="2:11" x14ac:dyDescent="0.2">
      <c r="B4386" s="21" t="str">
        <f t="shared" si="68"/>
        <v>CorunnaWind2050RCP8.5</v>
      </c>
      <c r="C4386" t="s">
        <v>297</v>
      </c>
      <c r="D4386" t="s">
        <v>1</v>
      </c>
      <c r="E4386" s="144" t="s">
        <v>191</v>
      </c>
      <c r="F4386" s="144">
        <v>2050</v>
      </c>
      <c r="G4386" s="147">
        <v>85.667760966468876</v>
      </c>
      <c r="H4386" s="147">
        <v>92.358238</v>
      </c>
      <c r="I4386" s="147">
        <v>99.420999999999992</v>
      </c>
      <c r="J4386" s="147">
        <v>106.46435799999999</v>
      </c>
      <c r="K4386" s="147">
        <v>113.51124399999999</v>
      </c>
    </row>
    <row r="4387" spans="2:11" x14ac:dyDescent="0.2">
      <c r="B4387" s="21" t="str">
        <f t="shared" si="68"/>
        <v>CorunnaWind2055RCP8.5</v>
      </c>
      <c r="C4387" t="s">
        <v>297</v>
      </c>
      <c r="D4387" t="s">
        <v>1</v>
      </c>
      <c r="E4387" s="144" t="s">
        <v>191</v>
      </c>
      <c r="F4387" s="144">
        <v>2055</v>
      </c>
      <c r="G4387" s="147">
        <v>85.927266218482799</v>
      </c>
      <c r="H4387" s="147">
        <v>92.683304000000007</v>
      </c>
      <c r="I4387" s="147">
        <v>99.822800000000001</v>
      </c>
      <c r="J4387" s="147">
        <v>106.936228</v>
      </c>
      <c r="K4387" s="147">
        <v>114.05122399999999</v>
      </c>
    </row>
    <row r="4388" spans="2:11" x14ac:dyDescent="0.2">
      <c r="B4388" s="21" t="str">
        <f t="shared" si="68"/>
        <v>CorunnaWind2060RCP8.5</v>
      </c>
      <c r="C4388" t="s">
        <v>297</v>
      </c>
      <c r="D4388" t="s">
        <v>1</v>
      </c>
      <c r="E4388" s="144" t="s">
        <v>191</v>
      </c>
      <c r="F4388" s="144">
        <v>2060</v>
      </c>
      <c r="G4388" s="147">
        <v>86.446276722510675</v>
      </c>
      <c r="H4388" s="147">
        <v>93.330398000000002</v>
      </c>
      <c r="I4388" s="147">
        <v>100.62639999999999</v>
      </c>
      <c r="J4388" s="147">
        <v>107.87647266666667</v>
      </c>
      <c r="K4388" s="147">
        <v>115.12745999999999</v>
      </c>
    </row>
    <row r="4389" spans="2:11" x14ac:dyDescent="0.2">
      <c r="B4389" s="21" t="str">
        <f t="shared" si="68"/>
        <v>CorunnaWind2065RCP8.5</v>
      </c>
      <c r="C4389" t="s">
        <v>297</v>
      </c>
      <c r="D4389" t="s">
        <v>1</v>
      </c>
      <c r="E4389" s="144" t="s">
        <v>191</v>
      </c>
      <c r="F4389" s="144">
        <v>2065</v>
      </c>
      <c r="G4389" s="147">
        <v>86.705781974524598</v>
      </c>
      <c r="H4389" s="147">
        <v>93.652425999999991</v>
      </c>
      <c r="I4389" s="147">
        <v>101.0282</v>
      </c>
      <c r="J4389" s="147">
        <v>108.34484733333333</v>
      </c>
      <c r="K4389" s="147">
        <v>115.66371599999999</v>
      </c>
    </row>
    <row r="4390" spans="2:11" x14ac:dyDescent="0.2">
      <c r="B4390" s="21" t="str">
        <f t="shared" si="68"/>
        <v>CorunnaWind2070RCP8.5</v>
      </c>
      <c r="C4390" t="s">
        <v>297</v>
      </c>
      <c r="D4390" t="s">
        <v>1</v>
      </c>
      <c r="E4390" s="144" t="s">
        <v>191</v>
      </c>
      <c r="F4390" s="144">
        <v>2070</v>
      </c>
      <c r="G4390" s="147">
        <v>87.247358152640629</v>
      </c>
      <c r="H4390" s="147">
        <v>94.323824000000002</v>
      </c>
      <c r="I4390" s="147">
        <v>101.8612</v>
      </c>
      <c r="J4390" s="147">
        <v>109.31305466666667</v>
      </c>
      <c r="K4390" s="147">
        <v>116.76974399999999</v>
      </c>
    </row>
    <row r="4391" spans="2:11" x14ac:dyDescent="0.2">
      <c r="B4391" s="21" t="str">
        <f t="shared" si="68"/>
        <v>CorunnaWind2075RCP8.5</v>
      </c>
      <c r="C4391" t="s">
        <v>297</v>
      </c>
      <c r="D4391" t="s">
        <v>1</v>
      </c>
      <c r="E4391" s="144" t="s">
        <v>191</v>
      </c>
      <c r="F4391" s="144">
        <v>2075</v>
      </c>
      <c r="G4391" s="147">
        <v>87.529429078742737</v>
      </c>
      <c r="H4391" s="147">
        <v>94.673193999999995</v>
      </c>
      <c r="I4391" s="147">
        <v>102.2924</v>
      </c>
      <c r="J4391" s="147">
        <v>109.81288733333334</v>
      </c>
      <c r="K4391" s="147">
        <v>117.33951599999997</v>
      </c>
    </row>
    <row r="4392" spans="2:11" x14ac:dyDescent="0.2">
      <c r="B4392" s="21" t="str">
        <f t="shared" si="68"/>
        <v>CorunnaWind2080RCP8.5</v>
      </c>
      <c r="C4392" t="s">
        <v>297</v>
      </c>
      <c r="D4392" t="s">
        <v>1</v>
      </c>
      <c r="E4392" s="144" t="s">
        <v>191</v>
      </c>
      <c r="F4392" s="144">
        <v>2080</v>
      </c>
      <c r="G4392" s="147">
        <v>87.811500004844831</v>
      </c>
      <c r="H4392" s="147">
        <v>95.022564000000003</v>
      </c>
      <c r="I4392" s="147">
        <v>102.7236</v>
      </c>
      <c r="J4392" s="147">
        <v>110.31272</v>
      </c>
      <c r="K4392" s="147">
        <v>117.90928799999998</v>
      </c>
    </row>
    <row r="4393" spans="2:11" x14ac:dyDescent="0.2">
      <c r="B4393" s="21" t="str">
        <f t="shared" si="68"/>
        <v>CorunnaWind2085RCP8.5</v>
      </c>
      <c r="C4393" t="s">
        <v>297</v>
      </c>
      <c r="D4393" t="s">
        <v>1</v>
      </c>
      <c r="E4393" s="144" t="s">
        <v>191</v>
      </c>
      <c r="F4393" s="144">
        <v>2085</v>
      </c>
      <c r="G4393" s="147">
        <v>87.968049368831501</v>
      </c>
      <c r="H4393" s="147">
        <v>95.23674299999999</v>
      </c>
      <c r="I4393" s="147">
        <v>103.0176</v>
      </c>
      <c r="J4393" s="147">
        <v>110.66924399999999</v>
      </c>
      <c r="K4393" s="147">
        <v>118.33940999999997</v>
      </c>
    </row>
    <row r="4394" spans="2:11" x14ac:dyDescent="0.2">
      <c r="B4394" s="21" t="str">
        <f t="shared" si="68"/>
        <v>CorunnaWind2090RCP8.5</v>
      </c>
      <c r="C4394" t="s">
        <v>297</v>
      </c>
      <c r="D4394" t="s">
        <v>1</v>
      </c>
      <c r="E4394" s="144" t="s">
        <v>191</v>
      </c>
      <c r="F4394" s="144">
        <v>2090</v>
      </c>
      <c r="G4394" s="147">
        <v>88.124598732818171</v>
      </c>
      <c r="H4394" s="147">
        <v>95.450921999999991</v>
      </c>
      <c r="I4394" s="147">
        <v>103.3116</v>
      </c>
      <c r="J4394" s="147">
        <v>111.025768</v>
      </c>
      <c r="K4394" s="147">
        <v>118.76953199999997</v>
      </c>
    </row>
    <row r="4395" spans="2:11" x14ac:dyDescent="0.2">
      <c r="B4395" s="21" t="str">
        <f t="shared" si="68"/>
        <v>CorunnaWind2095RCP8.5</v>
      </c>
      <c r="C4395" t="s">
        <v>297</v>
      </c>
      <c r="D4395" t="s">
        <v>1</v>
      </c>
      <c r="E4395" s="144" t="s">
        <v>191</v>
      </c>
      <c r="F4395" s="144">
        <v>2095</v>
      </c>
      <c r="G4395" s="147">
        <v>88.124598732818171</v>
      </c>
      <c r="H4395" s="147">
        <v>95.450921999999991</v>
      </c>
      <c r="I4395" s="147">
        <v>103.3116</v>
      </c>
      <c r="J4395" s="147">
        <v>111.025768</v>
      </c>
      <c r="K4395" s="147">
        <v>118.76953199999997</v>
      </c>
    </row>
    <row r="4396" spans="2:11" x14ac:dyDescent="0.2">
      <c r="B4396" s="21" t="str">
        <f t="shared" si="68"/>
        <v>CorunnaWind2100RCP8.5</v>
      </c>
      <c r="C4396" t="s">
        <v>297</v>
      </c>
      <c r="D4396" t="s">
        <v>1</v>
      </c>
      <c r="E4396" s="144" t="s">
        <v>191</v>
      </c>
      <c r="F4396" s="144">
        <v>2100</v>
      </c>
      <c r="G4396" s="147">
        <v>88.124598732818171</v>
      </c>
      <c r="H4396" s="147">
        <v>95.450921999999991</v>
      </c>
      <c r="I4396" s="147">
        <v>103.3116</v>
      </c>
      <c r="J4396" s="147">
        <v>111.025768</v>
      </c>
      <c r="K4396" s="147">
        <v>118.76953199999997</v>
      </c>
    </row>
    <row r="4397" spans="2:11" x14ac:dyDescent="0.2">
      <c r="B4397" s="21" t="str">
        <f t="shared" si="68"/>
        <v>Deep RiverIce Accretion2023RCP4.5</v>
      </c>
      <c r="C4397" t="s">
        <v>298</v>
      </c>
      <c r="D4397" t="s">
        <v>486</v>
      </c>
      <c r="E4397" s="144" t="s">
        <v>193</v>
      </c>
      <c r="F4397" s="144">
        <v>2023</v>
      </c>
      <c r="G4397" s="147">
        <v>13.001188828845706</v>
      </c>
      <c r="H4397" s="147">
        <v>15.552539999999999</v>
      </c>
      <c r="I4397" s="147">
        <v>18.792000000000002</v>
      </c>
      <c r="J4397" s="147">
        <v>21.275639999999996</v>
      </c>
      <c r="K4397" s="147">
        <v>23.745959999999997</v>
      </c>
    </row>
    <row r="4398" spans="2:11" x14ac:dyDescent="0.2">
      <c r="B4398" s="21" t="str">
        <f t="shared" si="68"/>
        <v>Deep RiverIce Accretion2025RCP4.5</v>
      </c>
      <c r="C4398" t="s">
        <v>298</v>
      </c>
      <c r="D4398" t="s">
        <v>486</v>
      </c>
      <c r="E4398" s="144" t="s">
        <v>193</v>
      </c>
      <c r="F4398" s="144">
        <v>2025</v>
      </c>
      <c r="G4398" s="147">
        <v>13.051289749188079</v>
      </c>
      <c r="H4398" s="147">
        <v>15.612299999999999</v>
      </c>
      <c r="I4398" s="147">
        <v>18.861000000000001</v>
      </c>
      <c r="J4398" s="147">
        <v>21.350219999999997</v>
      </c>
      <c r="K4398" s="147">
        <v>23.829119999999996</v>
      </c>
    </row>
    <row r="4399" spans="2:11" x14ac:dyDescent="0.2">
      <c r="B4399" s="21" t="str">
        <f t="shared" si="68"/>
        <v>Deep RiverIce Accretion2030RCP4.5</v>
      </c>
      <c r="C4399" t="s">
        <v>298</v>
      </c>
      <c r="D4399" t="s">
        <v>486</v>
      </c>
      <c r="E4399" s="144" t="s">
        <v>193</v>
      </c>
      <c r="F4399" s="144">
        <v>2030</v>
      </c>
      <c r="G4399" s="147">
        <v>13.101390669530451</v>
      </c>
      <c r="H4399" s="147">
        <v>15.672059999999998</v>
      </c>
      <c r="I4399" s="147">
        <v>18.93</v>
      </c>
      <c r="J4399" s="147">
        <v>21.424799999999998</v>
      </c>
      <c r="K4399" s="147">
        <v>23.912279999999996</v>
      </c>
    </row>
    <row r="4400" spans="2:11" x14ac:dyDescent="0.2">
      <c r="B4400" s="21" t="str">
        <f t="shared" si="68"/>
        <v>Deep RiverIce Accretion2035RCP4.5</v>
      </c>
      <c r="C4400" t="s">
        <v>298</v>
      </c>
      <c r="D4400" t="s">
        <v>486</v>
      </c>
      <c r="E4400" s="144" t="s">
        <v>193</v>
      </c>
      <c r="F4400" s="144">
        <v>2035</v>
      </c>
      <c r="G4400" s="147">
        <v>13.151491589872823</v>
      </c>
      <c r="H4400" s="147">
        <v>15.731819999999999</v>
      </c>
      <c r="I4400" s="147">
        <v>18.999000000000002</v>
      </c>
      <c r="J4400" s="147">
        <v>21.499379999999995</v>
      </c>
      <c r="K4400" s="147">
        <v>23.995439999999995</v>
      </c>
    </row>
    <row r="4401" spans="2:11" x14ac:dyDescent="0.2">
      <c r="B4401" s="21" t="str">
        <f t="shared" si="68"/>
        <v>Deep RiverIce Accretion2040RCP4.5</v>
      </c>
      <c r="C4401" t="s">
        <v>298</v>
      </c>
      <c r="D4401" t="s">
        <v>486</v>
      </c>
      <c r="E4401" s="144" t="s">
        <v>193</v>
      </c>
      <c r="F4401" s="144">
        <v>2040</v>
      </c>
      <c r="G4401" s="147">
        <v>13.201592510215196</v>
      </c>
      <c r="H4401" s="147">
        <v>15.79158</v>
      </c>
      <c r="I4401" s="147">
        <v>19.068000000000001</v>
      </c>
      <c r="J4401" s="147">
        <v>21.573959999999996</v>
      </c>
      <c r="K4401" s="147">
        <v>24.078599999999998</v>
      </c>
    </row>
    <row r="4402" spans="2:11" x14ac:dyDescent="0.2">
      <c r="B4402" s="21" t="str">
        <f t="shared" si="68"/>
        <v>Deep RiverIce Accretion2045RCP4.5</v>
      </c>
      <c r="C4402" t="s">
        <v>298</v>
      </c>
      <c r="D4402" t="s">
        <v>486</v>
      </c>
      <c r="E4402" s="144" t="s">
        <v>193</v>
      </c>
      <c r="F4402" s="144">
        <v>2045</v>
      </c>
      <c r="G4402" s="147">
        <v>13.25169343055757</v>
      </c>
      <c r="H4402" s="147">
        <v>15.851339999999999</v>
      </c>
      <c r="I4402" s="147">
        <v>19.137</v>
      </c>
      <c r="J4402" s="147">
        <v>21.648539999999997</v>
      </c>
      <c r="K4402" s="147">
        <v>24.161759999999997</v>
      </c>
    </row>
    <row r="4403" spans="2:11" x14ac:dyDescent="0.2">
      <c r="B4403" s="21" t="str">
        <f t="shared" si="68"/>
        <v>Deep RiverIce Accretion2050RCP4.5</v>
      </c>
      <c r="C4403" t="s">
        <v>298</v>
      </c>
      <c r="D4403" t="s">
        <v>486</v>
      </c>
      <c r="E4403" s="144" t="s">
        <v>193</v>
      </c>
      <c r="F4403" s="144">
        <v>2050</v>
      </c>
      <c r="G4403" s="147">
        <v>13.299289304882823</v>
      </c>
      <c r="H4403" s="147">
        <v>15.917076</v>
      </c>
      <c r="I4403" s="147">
        <v>19.227599999999999</v>
      </c>
      <c r="J4403" s="147">
        <v>21.755663999999999</v>
      </c>
      <c r="K4403" s="147">
        <v>24.290279999999996</v>
      </c>
    </row>
    <row r="4404" spans="2:11" x14ac:dyDescent="0.2">
      <c r="B4404" s="21" t="str">
        <f t="shared" si="68"/>
        <v>Deep RiverIce Accretion2055RCP4.5</v>
      </c>
      <c r="C4404" t="s">
        <v>298</v>
      </c>
      <c r="D4404" t="s">
        <v>486</v>
      </c>
      <c r="E4404" s="144" t="s">
        <v>193</v>
      </c>
      <c r="F4404" s="144">
        <v>2055</v>
      </c>
      <c r="G4404" s="147">
        <v>13.296784258865705</v>
      </c>
      <c r="H4404" s="147">
        <v>15.923051999999998</v>
      </c>
      <c r="I4404" s="147">
        <v>19.249199999999998</v>
      </c>
      <c r="J4404" s="147">
        <v>21.788207999999997</v>
      </c>
      <c r="K4404" s="147">
        <v>24.335639999999998</v>
      </c>
    </row>
    <row r="4405" spans="2:11" x14ac:dyDescent="0.2">
      <c r="B4405" s="21" t="str">
        <f t="shared" si="68"/>
        <v>Deep RiverIce Accretion2060RCP4.5</v>
      </c>
      <c r="C4405" t="s">
        <v>298</v>
      </c>
      <c r="D4405" t="s">
        <v>486</v>
      </c>
      <c r="E4405" s="144" t="s">
        <v>193</v>
      </c>
      <c r="F4405" s="144">
        <v>2060</v>
      </c>
      <c r="G4405" s="147">
        <v>13.294279212848584</v>
      </c>
      <c r="H4405" s="147">
        <v>15.929027999999999</v>
      </c>
      <c r="I4405" s="147">
        <v>19.270800000000001</v>
      </c>
      <c r="J4405" s="147">
        <v>21.820751999999999</v>
      </c>
      <c r="K4405" s="147">
        <v>24.380999999999997</v>
      </c>
    </row>
    <row r="4406" spans="2:11" x14ac:dyDescent="0.2">
      <c r="B4406" s="21" t="str">
        <f t="shared" si="68"/>
        <v>Deep RiverIce Accretion2065RCP4.5</v>
      </c>
      <c r="C4406" t="s">
        <v>298</v>
      </c>
      <c r="D4406" t="s">
        <v>486</v>
      </c>
      <c r="E4406" s="144" t="s">
        <v>193</v>
      </c>
      <c r="F4406" s="144">
        <v>2065</v>
      </c>
      <c r="G4406" s="147">
        <v>13.291774166831466</v>
      </c>
      <c r="H4406" s="147">
        <v>15.935003999999998</v>
      </c>
      <c r="I4406" s="147">
        <v>19.292400000000001</v>
      </c>
      <c r="J4406" s="147">
        <v>21.853295999999997</v>
      </c>
      <c r="K4406" s="147">
        <v>24.426359999999999</v>
      </c>
    </row>
    <row r="4407" spans="2:11" x14ac:dyDescent="0.2">
      <c r="B4407" s="21" t="str">
        <f t="shared" si="68"/>
        <v>Deep RiverIce Accretion2070RCP4.5</v>
      </c>
      <c r="C4407" t="s">
        <v>298</v>
      </c>
      <c r="D4407" t="s">
        <v>486</v>
      </c>
      <c r="E4407" s="144" t="s">
        <v>193</v>
      </c>
      <c r="F4407" s="144">
        <v>2070</v>
      </c>
      <c r="G4407" s="147">
        <v>13.289269120814348</v>
      </c>
      <c r="H4407" s="147">
        <v>15.940979999999998</v>
      </c>
      <c r="I4407" s="147">
        <v>19.314</v>
      </c>
      <c r="J4407" s="147">
        <v>21.885839999999998</v>
      </c>
      <c r="K4407" s="147">
        <v>24.471719999999998</v>
      </c>
    </row>
    <row r="4408" spans="2:11" x14ac:dyDescent="0.2">
      <c r="B4408" s="21" t="str">
        <f t="shared" si="68"/>
        <v>Deep RiverIce Accretion2075RCP4.5</v>
      </c>
      <c r="C4408" t="s">
        <v>298</v>
      </c>
      <c r="D4408" t="s">
        <v>486</v>
      </c>
      <c r="E4408" s="144" t="s">
        <v>193</v>
      </c>
      <c r="F4408" s="144">
        <v>2075</v>
      </c>
      <c r="G4408" s="147">
        <v>13.274656352381156</v>
      </c>
      <c r="H4408" s="147">
        <v>15.931019999999998</v>
      </c>
      <c r="I4408" s="147">
        <v>19.311</v>
      </c>
      <c r="J4408" s="147">
        <v>21.885839999999998</v>
      </c>
      <c r="K4408" s="147">
        <v>24.471719999999998</v>
      </c>
    </row>
    <row r="4409" spans="2:11" x14ac:dyDescent="0.2">
      <c r="B4409" s="21" t="str">
        <f t="shared" si="68"/>
        <v>Deep RiverIce Accretion2080RCP4.5</v>
      </c>
      <c r="C4409" t="s">
        <v>298</v>
      </c>
      <c r="D4409" t="s">
        <v>486</v>
      </c>
      <c r="E4409" s="144" t="s">
        <v>193</v>
      </c>
      <c r="F4409" s="144">
        <v>2080</v>
      </c>
      <c r="G4409" s="147">
        <v>13.260043583947963</v>
      </c>
      <c r="H4409" s="147">
        <v>15.921059999999999</v>
      </c>
      <c r="I4409" s="147">
        <v>19.308</v>
      </c>
      <c r="J4409" s="147">
        <v>21.885839999999998</v>
      </c>
      <c r="K4409" s="147">
        <v>24.471719999999998</v>
      </c>
    </row>
    <row r="4410" spans="2:11" x14ac:dyDescent="0.2">
      <c r="B4410" s="21" t="str">
        <f t="shared" si="68"/>
        <v>Deep RiverIce Accretion2085RCP4.5</v>
      </c>
      <c r="C4410" t="s">
        <v>298</v>
      </c>
      <c r="D4410" t="s">
        <v>486</v>
      </c>
      <c r="E4410" s="144" t="s">
        <v>193</v>
      </c>
      <c r="F4410" s="144">
        <v>2085</v>
      </c>
      <c r="G4410" s="147">
        <v>13.245430815514773</v>
      </c>
      <c r="H4410" s="147">
        <v>15.911099999999998</v>
      </c>
      <c r="I4410" s="147">
        <v>19.305</v>
      </c>
      <c r="J4410" s="147">
        <v>21.885839999999998</v>
      </c>
      <c r="K4410" s="147">
        <v>24.471719999999998</v>
      </c>
    </row>
    <row r="4411" spans="2:11" x14ac:dyDescent="0.2">
      <c r="B4411" s="21" t="str">
        <f t="shared" si="68"/>
        <v>Deep RiverIce Accretion2090RCP4.5</v>
      </c>
      <c r="C4411" t="s">
        <v>298</v>
      </c>
      <c r="D4411" t="s">
        <v>486</v>
      </c>
      <c r="E4411" s="144" t="s">
        <v>193</v>
      </c>
      <c r="F4411" s="144">
        <v>2090</v>
      </c>
      <c r="G4411" s="147">
        <v>13.230818047081581</v>
      </c>
      <c r="H4411" s="147">
        <v>15.901139999999998</v>
      </c>
      <c r="I4411" s="147">
        <v>19.302</v>
      </c>
      <c r="J4411" s="147">
        <v>21.885839999999998</v>
      </c>
      <c r="K4411" s="147">
        <v>24.471719999999998</v>
      </c>
    </row>
    <row r="4412" spans="2:11" x14ac:dyDescent="0.2">
      <c r="B4412" s="21" t="str">
        <f t="shared" si="68"/>
        <v>Deep RiverIce Accretion2095RCP4.5</v>
      </c>
      <c r="C4412" t="s">
        <v>298</v>
      </c>
      <c r="D4412" t="s">
        <v>486</v>
      </c>
      <c r="E4412" s="144" t="s">
        <v>193</v>
      </c>
      <c r="F4412" s="144">
        <v>2095</v>
      </c>
      <c r="G4412" s="147">
        <v>13.216205278648388</v>
      </c>
      <c r="H4412" s="147">
        <v>15.891179999999999</v>
      </c>
      <c r="I4412" s="147">
        <v>19.298999999999999</v>
      </c>
      <c r="J4412" s="147">
        <v>21.885839999999998</v>
      </c>
      <c r="K4412" s="147">
        <v>24.471719999999998</v>
      </c>
    </row>
    <row r="4413" spans="2:11" x14ac:dyDescent="0.2">
      <c r="B4413" s="21" t="str">
        <f t="shared" si="68"/>
        <v>Deep RiverIce Accretion2100RCP4.5</v>
      </c>
      <c r="C4413" t="s">
        <v>298</v>
      </c>
      <c r="D4413" t="s">
        <v>486</v>
      </c>
      <c r="E4413" s="144" t="s">
        <v>193</v>
      </c>
      <c r="F4413" s="144">
        <v>2100</v>
      </c>
      <c r="G4413" s="147">
        <v>13.201592510215196</v>
      </c>
      <c r="H4413" s="147">
        <v>15.881219999999999</v>
      </c>
      <c r="I4413" s="147">
        <v>19.295999999999999</v>
      </c>
      <c r="J4413" s="147">
        <v>21.885839999999998</v>
      </c>
      <c r="K4413" s="147">
        <v>24.471719999999998</v>
      </c>
    </row>
    <row r="4414" spans="2:11" x14ac:dyDescent="0.2">
      <c r="B4414" s="21" t="str">
        <f t="shared" si="68"/>
        <v>Deep RiverIce Accretion2023RCP6.0</v>
      </c>
      <c r="C4414" t="s">
        <v>298</v>
      </c>
      <c r="D4414" t="s">
        <v>486</v>
      </c>
      <c r="E4414" s="144" t="s">
        <v>192</v>
      </c>
      <c r="F4414" s="144">
        <v>2023</v>
      </c>
      <c r="G4414" s="147">
        <v>13.001188828845706</v>
      </c>
      <c r="H4414" s="147">
        <v>15.552539999999999</v>
      </c>
      <c r="I4414" s="147">
        <v>18.792000000000002</v>
      </c>
      <c r="J4414" s="147">
        <v>21.275639999999996</v>
      </c>
      <c r="K4414" s="147">
        <v>23.745959999999997</v>
      </c>
    </row>
    <row r="4415" spans="2:11" x14ac:dyDescent="0.2">
      <c r="B4415" s="21" t="str">
        <f t="shared" si="68"/>
        <v>Deep RiverIce Accretion2025RCP6.0</v>
      </c>
      <c r="C4415" t="s">
        <v>298</v>
      </c>
      <c r="D4415" t="s">
        <v>486</v>
      </c>
      <c r="E4415" s="144" t="s">
        <v>192</v>
      </c>
      <c r="F4415" s="144">
        <v>2025</v>
      </c>
      <c r="G4415" s="147">
        <v>13.051289749188079</v>
      </c>
      <c r="H4415" s="147">
        <v>15.612299999999999</v>
      </c>
      <c r="I4415" s="147">
        <v>18.861000000000001</v>
      </c>
      <c r="J4415" s="147">
        <v>21.350219999999997</v>
      </c>
      <c r="K4415" s="147">
        <v>23.829119999999996</v>
      </c>
    </row>
    <row r="4416" spans="2:11" x14ac:dyDescent="0.2">
      <c r="B4416" s="21" t="str">
        <f t="shared" si="68"/>
        <v>Deep RiverIce Accretion2030RCP6.0</v>
      </c>
      <c r="C4416" t="s">
        <v>298</v>
      </c>
      <c r="D4416" t="s">
        <v>486</v>
      </c>
      <c r="E4416" s="144" t="s">
        <v>192</v>
      </c>
      <c r="F4416" s="144">
        <v>2030</v>
      </c>
      <c r="G4416" s="147">
        <v>13.101390669530451</v>
      </c>
      <c r="H4416" s="147">
        <v>15.672059999999998</v>
      </c>
      <c r="I4416" s="147">
        <v>18.93</v>
      </c>
      <c r="J4416" s="147">
        <v>21.424799999999998</v>
      </c>
      <c r="K4416" s="147">
        <v>23.912279999999996</v>
      </c>
    </row>
    <row r="4417" spans="2:11" x14ac:dyDescent="0.2">
      <c r="B4417" s="21" t="str">
        <f t="shared" si="68"/>
        <v>Deep RiverIce Accretion2035RCP6.0</v>
      </c>
      <c r="C4417" t="s">
        <v>298</v>
      </c>
      <c r="D4417" t="s">
        <v>486</v>
      </c>
      <c r="E4417" s="144" t="s">
        <v>192</v>
      </c>
      <c r="F4417" s="144">
        <v>2035</v>
      </c>
      <c r="G4417" s="147">
        <v>13.151491589872823</v>
      </c>
      <c r="H4417" s="147">
        <v>15.731819999999999</v>
      </c>
      <c r="I4417" s="147">
        <v>18.999000000000002</v>
      </c>
      <c r="J4417" s="147">
        <v>21.499379999999995</v>
      </c>
      <c r="K4417" s="147">
        <v>23.995439999999995</v>
      </c>
    </row>
    <row r="4418" spans="2:11" x14ac:dyDescent="0.2">
      <c r="B4418" s="21" t="str">
        <f t="shared" si="68"/>
        <v>Deep RiverIce Accretion2040RCP6.0</v>
      </c>
      <c r="C4418" t="s">
        <v>298</v>
      </c>
      <c r="D4418" t="s">
        <v>486</v>
      </c>
      <c r="E4418" s="144" t="s">
        <v>192</v>
      </c>
      <c r="F4418" s="144">
        <v>2040</v>
      </c>
      <c r="G4418" s="147">
        <v>13.201592510215196</v>
      </c>
      <c r="H4418" s="147">
        <v>15.79158</v>
      </c>
      <c r="I4418" s="147">
        <v>19.068000000000001</v>
      </c>
      <c r="J4418" s="147">
        <v>21.573959999999996</v>
      </c>
      <c r="K4418" s="147">
        <v>24.078599999999998</v>
      </c>
    </row>
    <row r="4419" spans="2:11" x14ac:dyDescent="0.2">
      <c r="B4419" s="21" t="str">
        <f t="shared" si="68"/>
        <v>Deep RiverIce Accretion2045RCP6.0</v>
      </c>
      <c r="C4419" t="s">
        <v>298</v>
      </c>
      <c r="D4419" t="s">
        <v>486</v>
      </c>
      <c r="E4419" s="144" t="s">
        <v>192</v>
      </c>
      <c r="F4419" s="144">
        <v>2045</v>
      </c>
      <c r="G4419" s="147">
        <v>13.25169343055757</v>
      </c>
      <c r="H4419" s="147">
        <v>15.851339999999999</v>
      </c>
      <c r="I4419" s="147">
        <v>19.137</v>
      </c>
      <c r="J4419" s="147">
        <v>21.648539999999997</v>
      </c>
      <c r="K4419" s="147">
        <v>24.161759999999997</v>
      </c>
    </row>
    <row r="4420" spans="2:11" x14ac:dyDescent="0.2">
      <c r="B4420" s="21" t="str">
        <f t="shared" si="68"/>
        <v>Deep RiverIce Accretion2050RCP6.0</v>
      </c>
      <c r="C4420" t="s">
        <v>298</v>
      </c>
      <c r="D4420" t="s">
        <v>486</v>
      </c>
      <c r="E4420" s="144" t="s">
        <v>192</v>
      </c>
      <c r="F4420" s="144">
        <v>2050</v>
      </c>
      <c r="G4420" s="147">
        <v>13.299289304882823</v>
      </c>
      <c r="H4420" s="147">
        <v>15.917076</v>
      </c>
      <c r="I4420" s="147">
        <v>19.227599999999999</v>
      </c>
      <c r="J4420" s="147">
        <v>21.755663999999999</v>
      </c>
      <c r="K4420" s="147">
        <v>24.290279999999996</v>
      </c>
    </row>
    <row r="4421" spans="2:11" x14ac:dyDescent="0.2">
      <c r="B4421" s="21" t="str">
        <f t="shared" si="68"/>
        <v>Deep RiverIce Accretion2055RCP6.0</v>
      </c>
      <c r="C4421" t="s">
        <v>298</v>
      </c>
      <c r="D4421" t="s">
        <v>486</v>
      </c>
      <c r="E4421" s="144" t="s">
        <v>192</v>
      </c>
      <c r="F4421" s="144">
        <v>2055</v>
      </c>
      <c r="G4421" s="147">
        <v>13.296784258865705</v>
      </c>
      <c r="H4421" s="147">
        <v>15.923051999999998</v>
      </c>
      <c r="I4421" s="147">
        <v>19.249199999999998</v>
      </c>
      <c r="J4421" s="147">
        <v>21.788207999999997</v>
      </c>
      <c r="K4421" s="147">
        <v>24.335639999999998</v>
      </c>
    </row>
    <row r="4422" spans="2:11" x14ac:dyDescent="0.2">
      <c r="B4422" s="21" t="str">
        <f t="shared" si="68"/>
        <v>Deep RiverIce Accretion2060RCP6.0</v>
      </c>
      <c r="C4422" t="s">
        <v>298</v>
      </c>
      <c r="D4422" t="s">
        <v>486</v>
      </c>
      <c r="E4422" s="144" t="s">
        <v>192</v>
      </c>
      <c r="F4422" s="144">
        <v>2060</v>
      </c>
      <c r="G4422" s="147">
        <v>13.294279212848584</v>
      </c>
      <c r="H4422" s="147">
        <v>15.929027999999999</v>
      </c>
      <c r="I4422" s="147">
        <v>19.270800000000001</v>
      </c>
      <c r="J4422" s="147">
        <v>21.820751999999999</v>
      </c>
      <c r="K4422" s="147">
        <v>24.380999999999997</v>
      </c>
    </row>
    <row r="4423" spans="2:11" x14ac:dyDescent="0.2">
      <c r="B4423" s="21" t="str">
        <f t="shared" si="68"/>
        <v>Deep RiverIce Accretion2065RCP6.0</v>
      </c>
      <c r="C4423" t="s">
        <v>298</v>
      </c>
      <c r="D4423" t="s">
        <v>486</v>
      </c>
      <c r="E4423" s="144" t="s">
        <v>192</v>
      </c>
      <c r="F4423" s="144">
        <v>2065</v>
      </c>
      <c r="G4423" s="147">
        <v>13.291774166831466</v>
      </c>
      <c r="H4423" s="147">
        <v>15.935003999999998</v>
      </c>
      <c r="I4423" s="147">
        <v>19.292400000000001</v>
      </c>
      <c r="J4423" s="147">
        <v>21.853295999999997</v>
      </c>
      <c r="K4423" s="147">
        <v>24.426359999999999</v>
      </c>
    </row>
    <row r="4424" spans="2:11" x14ac:dyDescent="0.2">
      <c r="B4424" s="21" t="str">
        <f t="shared" si="68"/>
        <v>Deep RiverIce Accretion2070RCP6.0</v>
      </c>
      <c r="C4424" t="s">
        <v>298</v>
      </c>
      <c r="D4424" t="s">
        <v>486</v>
      </c>
      <c r="E4424" s="144" t="s">
        <v>192</v>
      </c>
      <c r="F4424" s="144">
        <v>2070</v>
      </c>
      <c r="G4424" s="147">
        <v>13.289269120814348</v>
      </c>
      <c r="H4424" s="147">
        <v>15.940979999999998</v>
      </c>
      <c r="I4424" s="147">
        <v>19.314</v>
      </c>
      <c r="J4424" s="147">
        <v>21.885839999999998</v>
      </c>
      <c r="K4424" s="147">
        <v>24.471719999999998</v>
      </c>
    </row>
    <row r="4425" spans="2:11" x14ac:dyDescent="0.2">
      <c r="B4425" s="21" t="str">
        <f t="shared" si="68"/>
        <v>Deep RiverIce Accretion2075RCP6.0</v>
      </c>
      <c r="C4425" t="s">
        <v>298</v>
      </c>
      <c r="D4425" t="s">
        <v>486</v>
      </c>
      <c r="E4425" s="144" t="s">
        <v>192</v>
      </c>
      <c r="F4425" s="144">
        <v>2075</v>
      </c>
      <c r="G4425" s="147">
        <v>13.267349968164559</v>
      </c>
      <c r="H4425" s="147">
        <v>15.926039999999999</v>
      </c>
      <c r="I4425" s="147">
        <v>19.3095</v>
      </c>
      <c r="J4425" s="147">
        <v>21.885839999999998</v>
      </c>
      <c r="K4425" s="147">
        <v>24.471719999999998</v>
      </c>
    </row>
    <row r="4426" spans="2:11" x14ac:dyDescent="0.2">
      <c r="B4426" s="21" t="str">
        <f t="shared" si="68"/>
        <v>Deep RiverIce Accretion2080RCP6.0</v>
      </c>
      <c r="C4426" t="s">
        <v>298</v>
      </c>
      <c r="D4426" t="s">
        <v>486</v>
      </c>
      <c r="E4426" s="144" t="s">
        <v>192</v>
      </c>
      <c r="F4426" s="144">
        <v>2080</v>
      </c>
      <c r="G4426" s="147">
        <v>13.245430815514773</v>
      </c>
      <c r="H4426" s="147">
        <v>15.911099999999998</v>
      </c>
      <c r="I4426" s="147">
        <v>19.305</v>
      </c>
      <c r="J4426" s="147">
        <v>21.885839999999998</v>
      </c>
      <c r="K4426" s="147">
        <v>24.471719999999998</v>
      </c>
    </row>
    <row r="4427" spans="2:11" x14ac:dyDescent="0.2">
      <c r="B4427" s="21" t="str">
        <f t="shared" si="68"/>
        <v>Deep RiverIce Accretion2085RCP6.0</v>
      </c>
      <c r="C4427" t="s">
        <v>298</v>
      </c>
      <c r="D4427" t="s">
        <v>486</v>
      </c>
      <c r="E4427" s="144" t="s">
        <v>192</v>
      </c>
      <c r="F4427" s="144">
        <v>2085</v>
      </c>
      <c r="G4427" s="147">
        <v>13.223511662864984</v>
      </c>
      <c r="H4427" s="147">
        <v>15.896159999999998</v>
      </c>
      <c r="I4427" s="147">
        <v>19.3005</v>
      </c>
      <c r="J4427" s="147">
        <v>21.885839999999998</v>
      </c>
      <c r="K4427" s="147">
        <v>24.471719999999998</v>
      </c>
    </row>
    <row r="4428" spans="2:11" x14ac:dyDescent="0.2">
      <c r="B4428" s="21" t="str">
        <f t="shared" ref="B4428:B4491" si="69">C4428&amp;D4428&amp;F4428&amp;E4428</f>
        <v>Deep RiverIce Accretion2090RCP6.0</v>
      </c>
      <c r="C4428" t="s">
        <v>298</v>
      </c>
      <c r="D4428" t="s">
        <v>486</v>
      </c>
      <c r="E4428" s="144" t="s">
        <v>192</v>
      </c>
      <c r="F4428" s="144">
        <v>2090</v>
      </c>
      <c r="G4428" s="147">
        <v>13.209942663605592</v>
      </c>
      <c r="H4428" s="147">
        <v>15.921059999999999</v>
      </c>
      <c r="I4428" s="147">
        <v>19.373999999999999</v>
      </c>
      <c r="J4428" s="147">
        <v>22.001099999999997</v>
      </c>
      <c r="K4428" s="147">
        <v>24.622919999999997</v>
      </c>
    </row>
    <row r="4429" spans="2:11" x14ac:dyDescent="0.2">
      <c r="B4429" s="21" t="str">
        <f t="shared" si="69"/>
        <v>Deep RiverIce Accretion2095RCP6.0</v>
      </c>
      <c r="C4429" t="s">
        <v>298</v>
      </c>
      <c r="D4429" t="s">
        <v>486</v>
      </c>
      <c r="E4429" s="144" t="s">
        <v>192</v>
      </c>
      <c r="F4429" s="144">
        <v>2095</v>
      </c>
      <c r="G4429" s="147">
        <v>13.218292816995987</v>
      </c>
      <c r="H4429" s="147">
        <v>15.960900000000001</v>
      </c>
      <c r="I4429" s="147">
        <v>19.452000000000002</v>
      </c>
      <c r="J4429" s="147">
        <v>22.116359999999997</v>
      </c>
      <c r="K4429" s="147">
        <v>24.77412</v>
      </c>
    </row>
    <row r="4430" spans="2:11" x14ac:dyDescent="0.2">
      <c r="B4430" s="21" t="str">
        <f t="shared" si="69"/>
        <v>Deep RiverIce Accretion2100RCP6.0</v>
      </c>
      <c r="C4430" t="s">
        <v>298</v>
      </c>
      <c r="D4430" t="s">
        <v>486</v>
      </c>
      <c r="E4430" s="144" t="s">
        <v>192</v>
      </c>
      <c r="F4430" s="144">
        <v>2100</v>
      </c>
      <c r="G4430" s="147">
        <v>13.226642970386383</v>
      </c>
      <c r="H4430" s="147">
        <v>16.00074</v>
      </c>
      <c r="I4430" s="147">
        <v>19.53</v>
      </c>
      <c r="J4430" s="147">
        <v>22.231619999999996</v>
      </c>
      <c r="K4430" s="147">
        <v>24.925319999999999</v>
      </c>
    </row>
    <row r="4431" spans="2:11" x14ac:dyDescent="0.2">
      <c r="B4431" s="21" t="str">
        <f t="shared" si="69"/>
        <v>Deep RiverIce Accretion2023RCP8.5</v>
      </c>
      <c r="C4431" t="s">
        <v>298</v>
      </c>
      <c r="D4431" t="s">
        <v>486</v>
      </c>
      <c r="E4431" s="144" t="s">
        <v>191</v>
      </c>
      <c r="F4431" s="144">
        <v>2023</v>
      </c>
      <c r="G4431" s="147">
        <v>13.001188828845706</v>
      </c>
      <c r="H4431" s="147">
        <v>15.552539999999999</v>
      </c>
      <c r="I4431" s="147">
        <v>18.792000000000002</v>
      </c>
      <c r="J4431" s="147">
        <v>21.275639999999996</v>
      </c>
      <c r="K4431" s="147">
        <v>23.745959999999997</v>
      </c>
    </row>
    <row r="4432" spans="2:11" x14ac:dyDescent="0.2">
      <c r="B4432" s="21" t="str">
        <f t="shared" si="69"/>
        <v>Deep RiverIce Accretion2025RCP8.5</v>
      </c>
      <c r="C4432" t="s">
        <v>298</v>
      </c>
      <c r="D4432" t="s">
        <v>486</v>
      </c>
      <c r="E4432" s="144" t="s">
        <v>191</v>
      </c>
      <c r="F4432" s="144">
        <v>2025</v>
      </c>
      <c r="G4432" s="147">
        <v>13.101390669530451</v>
      </c>
      <c r="H4432" s="147">
        <v>15.672059999999998</v>
      </c>
      <c r="I4432" s="147">
        <v>18.93</v>
      </c>
      <c r="J4432" s="147">
        <v>21.424799999999998</v>
      </c>
      <c r="K4432" s="147">
        <v>23.912279999999996</v>
      </c>
    </row>
    <row r="4433" spans="2:11" x14ac:dyDescent="0.2">
      <c r="B4433" s="21" t="str">
        <f t="shared" si="69"/>
        <v>Deep RiverIce Accretion2030RCP8.5</v>
      </c>
      <c r="C4433" t="s">
        <v>298</v>
      </c>
      <c r="D4433" t="s">
        <v>486</v>
      </c>
      <c r="E4433" s="144" t="s">
        <v>191</v>
      </c>
      <c r="F4433" s="144">
        <v>2030</v>
      </c>
      <c r="G4433" s="147">
        <v>13.201592510215196</v>
      </c>
      <c r="H4433" s="147">
        <v>15.79158</v>
      </c>
      <c r="I4433" s="147">
        <v>19.068000000000001</v>
      </c>
      <c r="J4433" s="147">
        <v>21.573959999999996</v>
      </c>
      <c r="K4433" s="147">
        <v>24.078599999999998</v>
      </c>
    </row>
    <row r="4434" spans="2:11" x14ac:dyDescent="0.2">
      <c r="B4434" s="21" t="str">
        <f t="shared" si="69"/>
        <v>Deep RiverIce Accretion2035RCP8.5</v>
      </c>
      <c r="C4434" t="s">
        <v>298</v>
      </c>
      <c r="D4434" t="s">
        <v>486</v>
      </c>
      <c r="E4434" s="144" t="s">
        <v>191</v>
      </c>
      <c r="F4434" s="144">
        <v>2035</v>
      </c>
      <c r="G4434" s="147">
        <v>13.301794350899941</v>
      </c>
      <c r="H4434" s="147">
        <v>15.911099999999999</v>
      </c>
      <c r="I4434" s="147">
        <v>19.206</v>
      </c>
      <c r="J4434" s="147">
        <v>21.723119999999998</v>
      </c>
      <c r="K4434" s="147">
        <v>24.244919999999997</v>
      </c>
    </row>
    <row r="4435" spans="2:11" x14ac:dyDescent="0.2">
      <c r="B4435" s="21" t="str">
        <f t="shared" si="69"/>
        <v>Deep RiverIce Accretion2040RCP8.5</v>
      </c>
      <c r="C4435" t="s">
        <v>298</v>
      </c>
      <c r="D4435" t="s">
        <v>486</v>
      </c>
      <c r="E4435" s="144" t="s">
        <v>191</v>
      </c>
      <c r="F4435" s="144">
        <v>2040</v>
      </c>
      <c r="G4435" s="147">
        <v>13.297619274204743</v>
      </c>
      <c r="H4435" s="147">
        <v>15.921059999999999</v>
      </c>
      <c r="I4435" s="147">
        <v>19.242000000000001</v>
      </c>
      <c r="J4435" s="147">
        <v>21.777359999999998</v>
      </c>
      <c r="K4435" s="147">
        <v>24.320519999999998</v>
      </c>
    </row>
    <row r="4436" spans="2:11" x14ac:dyDescent="0.2">
      <c r="B4436" s="21" t="str">
        <f t="shared" si="69"/>
        <v>Deep RiverIce Accretion2045RCP8.5</v>
      </c>
      <c r="C4436" t="s">
        <v>298</v>
      </c>
      <c r="D4436" t="s">
        <v>486</v>
      </c>
      <c r="E4436" s="144" t="s">
        <v>191</v>
      </c>
      <c r="F4436" s="144">
        <v>2045</v>
      </c>
      <c r="G4436" s="147">
        <v>13.293444197509546</v>
      </c>
      <c r="H4436" s="147">
        <v>15.931019999999998</v>
      </c>
      <c r="I4436" s="147">
        <v>19.277999999999999</v>
      </c>
      <c r="J4436" s="147">
        <v>21.831599999999998</v>
      </c>
      <c r="K4436" s="147">
        <v>24.396119999999996</v>
      </c>
    </row>
    <row r="4437" spans="2:11" x14ac:dyDescent="0.2">
      <c r="B4437" s="21" t="str">
        <f t="shared" si="69"/>
        <v>Deep RiverIce Accretion2050RCP8.5</v>
      </c>
      <c r="C4437" t="s">
        <v>298</v>
      </c>
      <c r="D4437" t="s">
        <v>486</v>
      </c>
      <c r="E4437" s="144" t="s">
        <v>191</v>
      </c>
      <c r="F4437" s="144">
        <v>2050</v>
      </c>
      <c r="G4437" s="147">
        <v>13.260043583947963</v>
      </c>
      <c r="H4437" s="147">
        <v>15.921059999999999</v>
      </c>
      <c r="I4437" s="147">
        <v>19.308</v>
      </c>
      <c r="J4437" s="147">
        <v>21.885839999999998</v>
      </c>
      <c r="K4437" s="147">
        <v>24.471719999999998</v>
      </c>
    </row>
    <row r="4438" spans="2:11" x14ac:dyDescent="0.2">
      <c r="B4438" s="21" t="str">
        <f t="shared" si="69"/>
        <v>Deep RiverIce Accretion2055RCP8.5</v>
      </c>
      <c r="C4438" t="s">
        <v>298</v>
      </c>
      <c r="D4438" t="s">
        <v>486</v>
      </c>
      <c r="E4438" s="144" t="s">
        <v>191</v>
      </c>
      <c r="F4438" s="144">
        <v>2055</v>
      </c>
      <c r="G4438" s="147">
        <v>13.230818047081581</v>
      </c>
      <c r="H4438" s="147">
        <v>15.901139999999998</v>
      </c>
      <c r="I4438" s="147">
        <v>19.302</v>
      </c>
      <c r="J4438" s="147">
        <v>21.885839999999998</v>
      </c>
      <c r="K4438" s="147">
        <v>24.471719999999998</v>
      </c>
    </row>
    <row r="4439" spans="2:11" x14ac:dyDescent="0.2">
      <c r="B4439" s="21" t="str">
        <f t="shared" si="69"/>
        <v>Deep RiverIce Accretion2060RCP8.5</v>
      </c>
      <c r="C4439" t="s">
        <v>298</v>
      </c>
      <c r="D4439" t="s">
        <v>486</v>
      </c>
      <c r="E4439" s="144" t="s">
        <v>191</v>
      </c>
      <c r="F4439" s="144">
        <v>2060</v>
      </c>
      <c r="G4439" s="147">
        <v>13.209942663605592</v>
      </c>
      <c r="H4439" s="147">
        <v>15.921059999999999</v>
      </c>
      <c r="I4439" s="147">
        <v>19.373999999999999</v>
      </c>
      <c r="J4439" s="147">
        <v>22.001099999999997</v>
      </c>
      <c r="K4439" s="147">
        <v>24.622919999999997</v>
      </c>
    </row>
    <row r="4440" spans="2:11" x14ac:dyDescent="0.2">
      <c r="B4440" s="21" t="str">
        <f t="shared" si="69"/>
        <v>Deep RiverIce Accretion2065RCP8.5</v>
      </c>
      <c r="C4440" t="s">
        <v>298</v>
      </c>
      <c r="D4440" t="s">
        <v>486</v>
      </c>
      <c r="E4440" s="144" t="s">
        <v>191</v>
      </c>
      <c r="F4440" s="144">
        <v>2065</v>
      </c>
      <c r="G4440" s="147">
        <v>13.218292816995987</v>
      </c>
      <c r="H4440" s="147">
        <v>15.960900000000001</v>
      </c>
      <c r="I4440" s="147">
        <v>19.452000000000002</v>
      </c>
      <c r="J4440" s="147">
        <v>22.116359999999997</v>
      </c>
      <c r="K4440" s="147">
        <v>24.77412</v>
      </c>
    </row>
    <row r="4441" spans="2:11" x14ac:dyDescent="0.2">
      <c r="B4441" s="21" t="str">
        <f t="shared" si="69"/>
        <v>Deep RiverIce Accretion2070RCP8.5</v>
      </c>
      <c r="C4441" t="s">
        <v>298</v>
      </c>
      <c r="D4441" t="s">
        <v>486</v>
      </c>
      <c r="E4441" s="144" t="s">
        <v>191</v>
      </c>
      <c r="F4441" s="144">
        <v>2070</v>
      </c>
      <c r="G4441" s="147">
        <v>13.201592510215196</v>
      </c>
      <c r="H4441" s="147">
        <v>15.990779999999999</v>
      </c>
      <c r="I4441" s="147">
        <v>19.53</v>
      </c>
      <c r="J4441" s="147">
        <v>22.238399999999995</v>
      </c>
      <c r="K4441" s="147">
        <v>24.940439999999999</v>
      </c>
    </row>
    <row r="4442" spans="2:11" x14ac:dyDescent="0.2">
      <c r="B4442" s="21" t="str">
        <f t="shared" si="69"/>
        <v>Deep RiverIce Accretion2075RCP8.5</v>
      </c>
      <c r="C4442" t="s">
        <v>298</v>
      </c>
      <c r="D4442" t="s">
        <v>486</v>
      </c>
      <c r="E4442" s="144" t="s">
        <v>191</v>
      </c>
      <c r="F4442" s="144">
        <v>2075</v>
      </c>
      <c r="G4442" s="147">
        <v>13.176542050044011</v>
      </c>
      <c r="H4442" s="147">
        <v>15.98082</v>
      </c>
      <c r="I4442" s="147">
        <v>19.53</v>
      </c>
      <c r="J4442" s="147">
        <v>22.245179999999998</v>
      </c>
      <c r="K4442" s="147">
        <v>24.955559999999998</v>
      </c>
    </row>
    <row r="4443" spans="2:11" x14ac:dyDescent="0.2">
      <c r="B4443" s="21" t="str">
        <f t="shared" si="69"/>
        <v>Deep RiverIce Accretion2080RCP8.5</v>
      </c>
      <c r="C4443" t="s">
        <v>298</v>
      </c>
      <c r="D4443" t="s">
        <v>486</v>
      </c>
      <c r="E4443" s="144" t="s">
        <v>191</v>
      </c>
      <c r="F4443" s="144">
        <v>2080</v>
      </c>
      <c r="G4443" s="147">
        <v>13.151491589872824</v>
      </c>
      <c r="H4443" s="147">
        <v>15.970859999999998</v>
      </c>
      <c r="I4443" s="147">
        <v>19.53</v>
      </c>
      <c r="J4443" s="147">
        <v>22.251959999999997</v>
      </c>
      <c r="K4443" s="147">
        <v>24.970679999999998</v>
      </c>
    </row>
    <row r="4444" spans="2:11" x14ac:dyDescent="0.2">
      <c r="B4444" s="21" t="str">
        <f t="shared" si="69"/>
        <v>Deep RiverIce Accretion2085RCP8.5</v>
      </c>
      <c r="C4444" t="s">
        <v>298</v>
      </c>
      <c r="D4444" t="s">
        <v>486</v>
      </c>
      <c r="E4444" s="144" t="s">
        <v>191</v>
      </c>
      <c r="F4444" s="144">
        <v>2085</v>
      </c>
      <c r="G4444" s="147">
        <v>12.926037448332147</v>
      </c>
      <c r="H4444" s="147">
        <v>15.724349999999999</v>
      </c>
      <c r="I4444" s="147">
        <v>19.259999999999998</v>
      </c>
      <c r="J4444" s="147">
        <v>21.957029999999996</v>
      </c>
      <c r="K4444" s="147">
        <v>24.65316</v>
      </c>
    </row>
    <row r="4445" spans="2:11" x14ac:dyDescent="0.2">
      <c r="B4445" s="21" t="str">
        <f t="shared" si="69"/>
        <v>Deep RiverIce Accretion2090RCP8.5</v>
      </c>
      <c r="C4445" t="s">
        <v>298</v>
      </c>
      <c r="D4445" t="s">
        <v>486</v>
      </c>
      <c r="E4445" s="144" t="s">
        <v>191</v>
      </c>
      <c r="F4445" s="144">
        <v>2090</v>
      </c>
      <c r="G4445" s="147">
        <v>12.70058330679147</v>
      </c>
      <c r="H4445" s="147">
        <v>15.47784</v>
      </c>
      <c r="I4445" s="147">
        <v>18.989999999999998</v>
      </c>
      <c r="J4445" s="147">
        <v>21.662099999999995</v>
      </c>
      <c r="K4445" s="147">
        <v>24.335639999999998</v>
      </c>
    </row>
    <row r="4446" spans="2:11" x14ac:dyDescent="0.2">
      <c r="B4446" s="21" t="str">
        <f t="shared" si="69"/>
        <v>Deep RiverIce Accretion2095RCP8.5</v>
      </c>
      <c r="C4446" t="s">
        <v>298</v>
      </c>
      <c r="D4446" t="s">
        <v>486</v>
      </c>
      <c r="E4446" s="144" t="s">
        <v>191</v>
      </c>
      <c r="F4446" s="144">
        <v>2095</v>
      </c>
      <c r="G4446" s="147">
        <v>12.70058330679147</v>
      </c>
      <c r="H4446" s="147">
        <v>15.47784</v>
      </c>
      <c r="I4446" s="147">
        <v>18.989999999999998</v>
      </c>
      <c r="J4446" s="147">
        <v>21.662099999999995</v>
      </c>
      <c r="K4446" s="147">
        <v>24.335639999999998</v>
      </c>
    </row>
    <row r="4447" spans="2:11" x14ac:dyDescent="0.2">
      <c r="B4447" s="21" t="str">
        <f t="shared" si="69"/>
        <v>Deep RiverIce Accretion2100RCP8.5</v>
      </c>
      <c r="C4447" t="s">
        <v>298</v>
      </c>
      <c r="D4447" t="s">
        <v>486</v>
      </c>
      <c r="E4447" s="144" t="s">
        <v>191</v>
      </c>
      <c r="F4447" s="144">
        <v>2100</v>
      </c>
      <c r="G4447" s="147">
        <v>12.70058330679147</v>
      </c>
      <c r="H4447" s="147">
        <v>15.47784</v>
      </c>
      <c r="I4447" s="147">
        <v>18.989999999999998</v>
      </c>
      <c r="J4447" s="147">
        <v>21.662099999999995</v>
      </c>
      <c r="K4447" s="147">
        <v>24.335639999999998</v>
      </c>
    </row>
    <row r="4448" spans="2:11" x14ac:dyDescent="0.2">
      <c r="B4448" s="21" t="str">
        <f t="shared" si="69"/>
        <v>Deep RiverWind2023RCP4.5</v>
      </c>
      <c r="C4448" t="s">
        <v>298</v>
      </c>
      <c r="D4448" t="s">
        <v>1</v>
      </c>
      <c r="E4448" s="144" t="s">
        <v>193</v>
      </c>
      <c r="F4448" s="144">
        <v>2023</v>
      </c>
      <c r="G4448" s="147">
        <v>77.357145566569272</v>
      </c>
      <c r="H4448" s="147">
        <v>83.299728000000002</v>
      </c>
      <c r="I4448" s="147">
        <v>89.542900000000003</v>
      </c>
      <c r="J4448" s="147">
        <v>95.791857000000007</v>
      </c>
      <c r="K4448" s="147">
        <v>102.03832199999999</v>
      </c>
    </row>
    <row r="4449" spans="2:11" x14ac:dyDescent="0.2">
      <c r="B4449" s="21" t="str">
        <f t="shared" si="69"/>
        <v>Deep RiverWind2025RCP4.5</v>
      </c>
      <c r="C4449" t="s">
        <v>298</v>
      </c>
      <c r="D4449" t="s">
        <v>1</v>
      </c>
      <c r="E4449" s="144" t="s">
        <v>193</v>
      </c>
      <c r="F4449" s="144">
        <v>2025</v>
      </c>
      <c r="G4449" s="147">
        <v>77.417344683094029</v>
      </c>
      <c r="H4449" s="147">
        <v>83.360426000000004</v>
      </c>
      <c r="I4449" s="147">
        <v>89.603716666666671</v>
      </c>
      <c r="J4449" s="147">
        <v>95.853756500000003</v>
      </c>
      <c r="K4449" s="147">
        <v>102.10257999999999</v>
      </c>
    </row>
    <row r="4450" spans="2:11" x14ac:dyDescent="0.2">
      <c r="B4450" s="21" t="str">
        <f t="shared" si="69"/>
        <v>Deep RiverWind2030RCP4.5</v>
      </c>
      <c r="C4450" t="s">
        <v>298</v>
      </c>
      <c r="D4450" t="s">
        <v>1</v>
      </c>
      <c r="E4450" s="144" t="s">
        <v>193</v>
      </c>
      <c r="F4450" s="144">
        <v>2030</v>
      </c>
      <c r="G4450" s="147">
        <v>77.477543799618772</v>
      </c>
      <c r="H4450" s="147">
        <v>83.421124000000006</v>
      </c>
      <c r="I4450" s="147">
        <v>89.664533333333338</v>
      </c>
      <c r="J4450" s="147">
        <v>95.915656000000013</v>
      </c>
      <c r="K4450" s="147">
        <v>102.166838</v>
      </c>
    </row>
    <row r="4451" spans="2:11" x14ac:dyDescent="0.2">
      <c r="B4451" s="21" t="str">
        <f t="shared" si="69"/>
        <v>Deep RiverWind2035RCP4.5</v>
      </c>
      <c r="C4451" t="s">
        <v>298</v>
      </c>
      <c r="D4451" t="s">
        <v>1</v>
      </c>
      <c r="E4451" s="144" t="s">
        <v>193</v>
      </c>
      <c r="F4451" s="144">
        <v>2035</v>
      </c>
      <c r="G4451" s="147">
        <v>77.537742916143515</v>
      </c>
      <c r="H4451" s="147">
        <v>83.481821999999994</v>
      </c>
      <c r="I4451" s="147">
        <v>89.725349999999992</v>
      </c>
      <c r="J4451" s="147">
        <v>95.977555500000008</v>
      </c>
      <c r="K4451" s="147">
        <v>102.23109599999999</v>
      </c>
    </row>
    <row r="4452" spans="2:11" x14ac:dyDescent="0.2">
      <c r="B4452" s="21" t="str">
        <f t="shared" si="69"/>
        <v>Deep RiverWind2040RCP4.5</v>
      </c>
      <c r="C4452" t="s">
        <v>298</v>
      </c>
      <c r="D4452" t="s">
        <v>1</v>
      </c>
      <c r="E4452" s="144" t="s">
        <v>193</v>
      </c>
      <c r="F4452" s="144">
        <v>2040</v>
      </c>
      <c r="G4452" s="147">
        <v>77.597942032668271</v>
      </c>
      <c r="H4452" s="147">
        <v>83.542519999999996</v>
      </c>
      <c r="I4452" s="147">
        <v>89.786166666666659</v>
      </c>
      <c r="J4452" s="147">
        <v>96.039455000000004</v>
      </c>
      <c r="K4452" s="147">
        <v>102.29535399999999</v>
      </c>
    </row>
    <row r="4453" spans="2:11" x14ac:dyDescent="0.2">
      <c r="B4453" s="21" t="str">
        <f t="shared" si="69"/>
        <v>Deep RiverWind2045RCP4.5</v>
      </c>
      <c r="C4453" t="s">
        <v>298</v>
      </c>
      <c r="D4453" t="s">
        <v>1</v>
      </c>
      <c r="E4453" s="144" t="s">
        <v>193</v>
      </c>
      <c r="F4453" s="144">
        <v>2045</v>
      </c>
      <c r="G4453" s="147">
        <v>77.658141149193028</v>
      </c>
      <c r="H4453" s="147">
        <v>83.603217999999998</v>
      </c>
      <c r="I4453" s="147">
        <v>89.846983333333327</v>
      </c>
      <c r="J4453" s="147">
        <v>96.101354500000014</v>
      </c>
      <c r="K4453" s="147">
        <v>102.359612</v>
      </c>
    </row>
    <row r="4454" spans="2:11" x14ac:dyDescent="0.2">
      <c r="B4454" s="21" t="str">
        <f t="shared" si="69"/>
        <v>Deep RiverWind2050RCP4.5</v>
      </c>
      <c r="C4454" t="s">
        <v>298</v>
      </c>
      <c r="D4454" t="s">
        <v>1</v>
      </c>
      <c r="E4454" s="144" t="s">
        <v>193</v>
      </c>
      <c r="F4454" s="144">
        <v>2050</v>
      </c>
      <c r="G4454" s="147">
        <v>77.793653202987031</v>
      </c>
      <c r="H4454" s="147">
        <v>83.754963000000004</v>
      </c>
      <c r="I4454" s="147">
        <v>90.016379999999998</v>
      </c>
      <c r="J4454" s="147">
        <v>96.288957600000003</v>
      </c>
      <c r="K4454" s="147">
        <v>102.5638848</v>
      </c>
    </row>
    <row r="4455" spans="2:11" x14ac:dyDescent="0.2">
      <c r="B4455" s="21" t="str">
        <f t="shared" si="69"/>
        <v>Deep RiverWind2055RCP4.5</v>
      </c>
      <c r="C4455" t="s">
        <v>298</v>
      </c>
      <c r="D4455" t="s">
        <v>1</v>
      </c>
      <c r="E4455" s="144" t="s">
        <v>193</v>
      </c>
      <c r="F4455" s="144">
        <v>2055</v>
      </c>
      <c r="G4455" s="147">
        <v>77.86896614025629</v>
      </c>
      <c r="H4455" s="147">
        <v>83.846010000000007</v>
      </c>
      <c r="I4455" s="147">
        <v>90.124960000000002</v>
      </c>
      <c r="J4455" s="147">
        <v>96.414661199999998</v>
      </c>
      <c r="K4455" s="147">
        <v>102.7038996</v>
      </c>
    </row>
    <row r="4456" spans="2:11" x14ac:dyDescent="0.2">
      <c r="B4456" s="21" t="str">
        <f t="shared" si="69"/>
        <v>Deep RiverWind2060RCP4.5</v>
      </c>
      <c r="C4456" t="s">
        <v>298</v>
      </c>
      <c r="D4456" t="s">
        <v>1</v>
      </c>
      <c r="E4456" s="144" t="s">
        <v>193</v>
      </c>
      <c r="F4456" s="144">
        <v>2060</v>
      </c>
      <c r="G4456" s="147">
        <v>77.94427907752555</v>
      </c>
      <c r="H4456" s="147">
        <v>83.937056999999996</v>
      </c>
      <c r="I4456" s="147">
        <v>90.233539999999991</v>
      </c>
      <c r="J4456" s="147">
        <v>96.540364800000006</v>
      </c>
      <c r="K4456" s="147">
        <v>102.84391439999999</v>
      </c>
    </row>
    <row r="4457" spans="2:11" x14ac:dyDescent="0.2">
      <c r="B4457" s="21" t="str">
        <f t="shared" si="69"/>
        <v>Deep RiverWind2065RCP4.5</v>
      </c>
      <c r="C4457" t="s">
        <v>298</v>
      </c>
      <c r="D4457" t="s">
        <v>1</v>
      </c>
      <c r="E4457" s="144" t="s">
        <v>193</v>
      </c>
      <c r="F4457" s="144">
        <v>2065</v>
      </c>
      <c r="G4457" s="147">
        <v>78.01959201479481</v>
      </c>
      <c r="H4457" s="147">
        <v>84.028103999999999</v>
      </c>
      <c r="I4457" s="147">
        <v>90.342119999999994</v>
      </c>
      <c r="J4457" s="147">
        <v>96.6660684</v>
      </c>
      <c r="K4457" s="147">
        <v>102.98392919999999</v>
      </c>
    </row>
    <row r="4458" spans="2:11" x14ac:dyDescent="0.2">
      <c r="B4458" s="21" t="str">
        <f t="shared" si="69"/>
        <v>Deep RiverWind2070RCP4.5</v>
      </c>
      <c r="C4458" t="s">
        <v>298</v>
      </c>
      <c r="D4458" t="s">
        <v>1</v>
      </c>
      <c r="E4458" s="144" t="s">
        <v>193</v>
      </c>
      <c r="F4458" s="144">
        <v>2070</v>
      </c>
      <c r="G4458" s="147">
        <v>78.09490495206407</v>
      </c>
      <c r="H4458" s="147">
        <v>84.119151000000002</v>
      </c>
      <c r="I4458" s="147">
        <v>90.450699999999998</v>
      </c>
      <c r="J4458" s="147">
        <v>96.791771999999995</v>
      </c>
      <c r="K4458" s="147">
        <v>103.12394399999999</v>
      </c>
    </row>
    <row r="4459" spans="2:11" x14ac:dyDescent="0.2">
      <c r="B4459" s="21" t="str">
        <f t="shared" si="69"/>
        <v>Deep RiverWind2075RCP4.5</v>
      </c>
      <c r="C4459" t="s">
        <v>298</v>
      </c>
      <c r="D4459" t="s">
        <v>1</v>
      </c>
      <c r="E4459" s="144" t="s">
        <v>193</v>
      </c>
      <c r="F4459" s="144">
        <v>2075</v>
      </c>
      <c r="G4459" s="147">
        <v>78.188405707517404</v>
      </c>
      <c r="H4459" s="147">
        <v>84.233649499999999</v>
      </c>
      <c r="I4459" s="147">
        <v>90.591616666666667</v>
      </c>
      <c r="J4459" s="147">
        <v>96.953662999999992</v>
      </c>
      <c r="K4459" s="147">
        <v>103.30995399999999</v>
      </c>
    </row>
    <row r="4460" spans="2:11" x14ac:dyDescent="0.2">
      <c r="B4460" s="21" t="str">
        <f t="shared" si="69"/>
        <v>Deep RiverWind2080RCP4.5</v>
      </c>
      <c r="C4460" t="s">
        <v>298</v>
      </c>
      <c r="D4460" t="s">
        <v>1</v>
      </c>
      <c r="E4460" s="144" t="s">
        <v>193</v>
      </c>
      <c r="F4460" s="144">
        <v>2080</v>
      </c>
      <c r="G4460" s="147">
        <v>78.281906462970738</v>
      </c>
      <c r="H4460" s="147">
        <v>84.348148000000009</v>
      </c>
      <c r="I4460" s="147">
        <v>90.732533333333336</v>
      </c>
      <c r="J4460" s="147">
        <v>97.115554000000003</v>
      </c>
      <c r="K4460" s="147">
        <v>103.495964</v>
      </c>
    </row>
    <row r="4461" spans="2:11" x14ac:dyDescent="0.2">
      <c r="B4461" s="21" t="str">
        <f t="shared" si="69"/>
        <v>Deep RiverWind2085RCP4.5</v>
      </c>
      <c r="C4461" t="s">
        <v>298</v>
      </c>
      <c r="D4461" t="s">
        <v>1</v>
      </c>
      <c r="E4461" s="144" t="s">
        <v>193</v>
      </c>
      <c r="F4461" s="144">
        <v>2085</v>
      </c>
      <c r="G4461" s="147">
        <v>78.375407218424073</v>
      </c>
      <c r="H4461" s="147">
        <v>84.462646500000005</v>
      </c>
      <c r="I4461" s="147">
        <v>90.873449999999991</v>
      </c>
      <c r="J4461" s="147">
        <v>97.277445</v>
      </c>
      <c r="K4461" s="147">
        <v>103.681974</v>
      </c>
    </row>
    <row r="4462" spans="2:11" x14ac:dyDescent="0.2">
      <c r="B4462" s="21" t="str">
        <f t="shared" si="69"/>
        <v>Deep RiverWind2090RCP4.5</v>
      </c>
      <c r="C4462" t="s">
        <v>298</v>
      </c>
      <c r="D4462" t="s">
        <v>1</v>
      </c>
      <c r="E4462" s="144" t="s">
        <v>193</v>
      </c>
      <c r="F4462" s="144">
        <v>2090</v>
      </c>
      <c r="G4462" s="147">
        <v>78.468907973877407</v>
      </c>
      <c r="H4462" s="147">
        <v>84.577145000000002</v>
      </c>
      <c r="I4462" s="147">
        <v>91.01436666666666</v>
      </c>
      <c r="J4462" s="147">
        <v>97.439335999999997</v>
      </c>
      <c r="K4462" s="147">
        <v>103.86798399999999</v>
      </c>
    </row>
    <row r="4463" spans="2:11" x14ac:dyDescent="0.2">
      <c r="B4463" s="21" t="str">
        <f t="shared" si="69"/>
        <v>Deep RiverWind2095RCP4.5</v>
      </c>
      <c r="C4463" t="s">
        <v>298</v>
      </c>
      <c r="D4463" t="s">
        <v>1</v>
      </c>
      <c r="E4463" s="144" t="s">
        <v>193</v>
      </c>
      <c r="F4463" s="144">
        <v>2095</v>
      </c>
      <c r="G4463" s="147">
        <v>78.562408729330741</v>
      </c>
      <c r="H4463" s="147">
        <v>84.691643500000012</v>
      </c>
      <c r="I4463" s="147">
        <v>91.15528333333333</v>
      </c>
      <c r="J4463" s="147">
        <v>97.601227000000009</v>
      </c>
      <c r="K4463" s="147">
        <v>104.053994</v>
      </c>
    </row>
    <row r="4464" spans="2:11" x14ac:dyDescent="0.2">
      <c r="B4464" s="21" t="str">
        <f t="shared" si="69"/>
        <v>Deep RiverWind2100RCP4.5</v>
      </c>
      <c r="C4464" t="s">
        <v>298</v>
      </c>
      <c r="D4464" t="s">
        <v>1</v>
      </c>
      <c r="E4464" s="144" t="s">
        <v>193</v>
      </c>
      <c r="F4464" s="144">
        <v>2100</v>
      </c>
      <c r="G4464" s="147">
        <v>78.655909484784075</v>
      </c>
      <c r="H4464" s="147">
        <v>84.806142000000008</v>
      </c>
      <c r="I4464" s="147">
        <v>91.296199999999999</v>
      </c>
      <c r="J4464" s="147">
        <v>97.763118000000006</v>
      </c>
      <c r="K4464" s="147">
        <v>104.240004</v>
      </c>
    </row>
    <row r="4465" spans="2:11" x14ac:dyDescent="0.2">
      <c r="B4465" s="21" t="str">
        <f t="shared" si="69"/>
        <v>Deep RiverWind2023RCP6.0</v>
      </c>
      <c r="C4465" t="s">
        <v>298</v>
      </c>
      <c r="D4465" t="s">
        <v>1</v>
      </c>
      <c r="E4465" s="144" t="s">
        <v>192</v>
      </c>
      <c r="F4465" s="144">
        <v>2023</v>
      </c>
      <c r="G4465" s="147">
        <v>77.357145566569272</v>
      </c>
      <c r="H4465" s="147">
        <v>83.299728000000002</v>
      </c>
      <c r="I4465" s="147">
        <v>89.542900000000003</v>
      </c>
      <c r="J4465" s="147">
        <v>95.791857000000007</v>
      </c>
      <c r="K4465" s="147">
        <v>102.03832199999999</v>
      </c>
    </row>
    <row r="4466" spans="2:11" x14ac:dyDescent="0.2">
      <c r="B4466" s="21" t="str">
        <f t="shared" si="69"/>
        <v>Deep RiverWind2025RCP6.0</v>
      </c>
      <c r="C4466" t="s">
        <v>298</v>
      </c>
      <c r="D4466" t="s">
        <v>1</v>
      </c>
      <c r="E4466" s="144" t="s">
        <v>192</v>
      </c>
      <c r="F4466" s="144">
        <v>2025</v>
      </c>
      <c r="G4466" s="147">
        <v>77.417344683094029</v>
      </c>
      <c r="H4466" s="147">
        <v>83.360426000000004</v>
      </c>
      <c r="I4466" s="147">
        <v>89.603716666666671</v>
      </c>
      <c r="J4466" s="147">
        <v>95.853756500000003</v>
      </c>
      <c r="K4466" s="147">
        <v>102.10257999999999</v>
      </c>
    </row>
    <row r="4467" spans="2:11" x14ac:dyDescent="0.2">
      <c r="B4467" s="21" t="str">
        <f t="shared" si="69"/>
        <v>Deep RiverWind2030RCP6.0</v>
      </c>
      <c r="C4467" t="s">
        <v>298</v>
      </c>
      <c r="D4467" t="s">
        <v>1</v>
      </c>
      <c r="E4467" s="144" t="s">
        <v>192</v>
      </c>
      <c r="F4467" s="144">
        <v>2030</v>
      </c>
      <c r="G4467" s="147">
        <v>77.477543799618772</v>
      </c>
      <c r="H4467" s="147">
        <v>83.421124000000006</v>
      </c>
      <c r="I4467" s="147">
        <v>89.664533333333338</v>
      </c>
      <c r="J4467" s="147">
        <v>95.915656000000013</v>
      </c>
      <c r="K4467" s="147">
        <v>102.166838</v>
      </c>
    </row>
    <row r="4468" spans="2:11" x14ac:dyDescent="0.2">
      <c r="B4468" s="21" t="str">
        <f t="shared" si="69"/>
        <v>Deep RiverWind2035RCP6.0</v>
      </c>
      <c r="C4468" t="s">
        <v>298</v>
      </c>
      <c r="D4468" t="s">
        <v>1</v>
      </c>
      <c r="E4468" s="144" t="s">
        <v>192</v>
      </c>
      <c r="F4468" s="144">
        <v>2035</v>
      </c>
      <c r="G4468" s="147">
        <v>77.537742916143515</v>
      </c>
      <c r="H4468" s="147">
        <v>83.481821999999994</v>
      </c>
      <c r="I4468" s="147">
        <v>89.725349999999992</v>
      </c>
      <c r="J4468" s="147">
        <v>95.977555500000008</v>
      </c>
      <c r="K4468" s="147">
        <v>102.23109599999999</v>
      </c>
    </row>
    <row r="4469" spans="2:11" x14ac:dyDescent="0.2">
      <c r="B4469" s="21" t="str">
        <f t="shared" si="69"/>
        <v>Deep RiverWind2040RCP6.0</v>
      </c>
      <c r="C4469" t="s">
        <v>298</v>
      </c>
      <c r="D4469" t="s">
        <v>1</v>
      </c>
      <c r="E4469" s="144" t="s">
        <v>192</v>
      </c>
      <c r="F4469" s="144">
        <v>2040</v>
      </c>
      <c r="G4469" s="147">
        <v>77.597942032668271</v>
      </c>
      <c r="H4469" s="147">
        <v>83.542519999999996</v>
      </c>
      <c r="I4469" s="147">
        <v>89.786166666666659</v>
      </c>
      <c r="J4469" s="147">
        <v>96.039455000000004</v>
      </c>
      <c r="K4469" s="147">
        <v>102.29535399999999</v>
      </c>
    </row>
    <row r="4470" spans="2:11" x14ac:dyDescent="0.2">
      <c r="B4470" s="21" t="str">
        <f t="shared" si="69"/>
        <v>Deep RiverWind2045RCP6.0</v>
      </c>
      <c r="C4470" t="s">
        <v>298</v>
      </c>
      <c r="D4470" t="s">
        <v>1</v>
      </c>
      <c r="E4470" s="144" t="s">
        <v>192</v>
      </c>
      <c r="F4470" s="144">
        <v>2045</v>
      </c>
      <c r="G4470" s="147">
        <v>77.658141149193028</v>
      </c>
      <c r="H4470" s="147">
        <v>83.603217999999998</v>
      </c>
      <c r="I4470" s="147">
        <v>89.846983333333327</v>
      </c>
      <c r="J4470" s="147">
        <v>96.101354500000014</v>
      </c>
      <c r="K4470" s="147">
        <v>102.359612</v>
      </c>
    </row>
    <row r="4471" spans="2:11" x14ac:dyDescent="0.2">
      <c r="B4471" s="21" t="str">
        <f t="shared" si="69"/>
        <v>Deep RiverWind2050RCP6.0</v>
      </c>
      <c r="C4471" t="s">
        <v>298</v>
      </c>
      <c r="D4471" t="s">
        <v>1</v>
      </c>
      <c r="E4471" s="144" t="s">
        <v>192</v>
      </c>
      <c r="F4471" s="144">
        <v>2050</v>
      </c>
      <c r="G4471" s="147">
        <v>77.793653202987031</v>
      </c>
      <c r="H4471" s="147">
        <v>83.754963000000004</v>
      </c>
      <c r="I4471" s="147">
        <v>90.016379999999998</v>
      </c>
      <c r="J4471" s="147">
        <v>96.288957600000003</v>
      </c>
      <c r="K4471" s="147">
        <v>102.5638848</v>
      </c>
    </row>
    <row r="4472" spans="2:11" x14ac:dyDescent="0.2">
      <c r="B4472" s="21" t="str">
        <f t="shared" si="69"/>
        <v>Deep RiverWind2055RCP6.0</v>
      </c>
      <c r="C4472" t="s">
        <v>298</v>
      </c>
      <c r="D4472" t="s">
        <v>1</v>
      </c>
      <c r="E4472" s="144" t="s">
        <v>192</v>
      </c>
      <c r="F4472" s="144">
        <v>2055</v>
      </c>
      <c r="G4472" s="147">
        <v>77.86896614025629</v>
      </c>
      <c r="H4472" s="147">
        <v>83.846010000000007</v>
      </c>
      <c r="I4472" s="147">
        <v>90.124960000000002</v>
      </c>
      <c r="J4472" s="147">
        <v>96.414661199999998</v>
      </c>
      <c r="K4472" s="147">
        <v>102.7038996</v>
      </c>
    </row>
    <row r="4473" spans="2:11" x14ac:dyDescent="0.2">
      <c r="B4473" s="21" t="str">
        <f t="shared" si="69"/>
        <v>Deep RiverWind2060RCP6.0</v>
      </c>
      <c r="C4473" t="s">
        <v>298</v>
      </c>
      <c r="D4473" t="s">
        <v>1</v>
      </c>
      <c r="E4473" s="144" t="s">
        <v>192</v>
      </c>
      <c r="F4473" s="144">
        <v>2060</v>
      </c>
      <c r="G4473" s="147">
        <v>77.94427907752555</v>
      </c>
      <c r="H4473" s="147">
        <v>83.937056999999996</v>
      </c>
      <c r="I4473" s="147">
        <v>90.233539999999991</v>
      </c>
      <c r="J4473" s="147">
        <v>96.540364800000006</v>
      </c>
      <c r="K4473" s="147">
        <v>102.84391439999999</v>
      </c>
    </row>
    <row r="4474" spans="2:11" x14ac:dyDescent="0.2">
      <c r="B4474" s="21" t="str">
        <f t="shared" si="69"/>
        <v>Deep RiverWind2065RCP6.0</v>
      </c>
      <c r="C4474" t="s">
        <v>298</v>
      </c>
      <c r="D4474" t="s">
        <v>1</v>
      </c>
      <c r="E4474" s="144" t="s">
        <v>192</v>
      </c>
      <c r="F4474" s="144">
        <v>2065</v>
      </c>
      <c r="G4474" s="147">
        <v>78.01959201479481</v>
      </c>
      <c r="H4474" s="147">
        <v>84.028103999999999</v>
      </c>
      <c r="I4474" s="147">
        <v>90.342119999999994</v>
      </c>
      <c r="J4474" s="147">
        <v>96.6660684</v>
      </c>
      <c r="K4474" s="147">
        <v>102.98392919999999</v>
      </c>
    </row>
    <row r="4475" spans="2:11" x14ac:dyDescent="0.2">
      <c r="B4475" s="21" t="str">
        <f t="shared" si="69"/>
        <v>Deep RiverWind2070RCP6.0</v>
      </c>
      <c r="C4475" t="s">
        <v>298</v>
      </c>
      <c r="D4475" t="s">
        <v>1</v>
      </c>
      <c r="E4475" s="144" t="s">
        <v>192</v>
      </c>
      <c r="F4475" s="144">
        <v>2070</v>
      </c>
      <c r="G4475" s="147">
        <v>78.09490495206407</v>
      </c>
      <c r="H4475" s="147">
        <v>84.119151000000002</v>
      </c>
      <c r="I4475" s="147">
        <v>90.450699999999998</v>
      </c>
      <c r="J4475" s="147">
        <v>96.791771999999995</v>
      </c>
      <c r="K4475" s="147">
        <v>103.12394399999999</v>
      </c>
    </row>
    <row r="4476" spans="2:11" x14ac:dyDescent="0.2">
      <c r="B4476" s="21" t="str">
        <f t="shared" si="69"/>
        <v>Deep RiverWind2075RCP6.0</v>
      </c>
      <c r="C4476" t="s">
        <v>298</v>
      </c>
      <c r="D4476" t="s">
        <v>1</v>
      </c>
      <c r="E4476" s="144" t="s">
        <v>192</v>
      </c>
      <c r="F4476" s="144">
        <v>2075</v>
      </c>
      <c r="G4476" s="147">
        <v>78.235156085244071</v>
      </c>
      <c r="H4476" s="147">
        <v>84.290898749999997</v>
      </c>
      <c r="I4476" s="147">
        <v>90.662075000000002</v>
      </c>
      <c r="J4476" s="147">
        <v>97.03460849999999</v>
      </c>
      <c r="K4476" s="147">
        <v>103.402959</v>
      </c>
    </row>
    <row r="4477" spans="2:11" x14ac:dyDescent="0.2">
      <c r="B4477" s="21" t="str">
        <f t="shared" si="69"/>
        <v>Deep RiverWind2080RCP6.0</v>
      </c>
      <c r="C4477" t="s">
        <v>298</v>
      </c>
      <c r="D4477" t="s">
        <v>1</v>
      </c>
      <c r="E4477" s="144" t="s">
        <v>192</v>
      </c>
      <c r="F4477" s="144">
        <v>2080</v>
      </c>
      <c r="G4477" s="147">
        <v>78.375407218424073</v>
      </c>
      <c r="H4477" s="147">
        <v>84.462646500000005</v>
      </c>
      <c r="I4477" s="147">
        <v>90.873449999999991</v>
      </c>
      <c r="J4477" s="147">
        <v>97.277445</v>
      </c>
      <c r="K4477" s="147">
        <v>103.681974</v>
      </c>
    </row>
    <row r="4478" spans="2:11" x14ac:dyDescent="0.2">
      <c r="B4478" s="21" t="str">
        <f t="shared" si="69"/>
        <v>Deep RiverWind2085RCP6.0</v>
      </c>
      <c r="C4478" t="s">
        <v>298</v>
      </c>
      <c r="D4478" t="s">
        <v>1</v>
      </c>
      <c r="E4478" s="144" t="s">
        <v>192</v>
      </c>
      <c r="F4478" s="144">
        <v>2085</v>
      </c>
      <c r="G4478" s="147">
        <v>78.515658351604074</v>
      </c>
      <c r="H4478" s="147">
        <v>84.634394250000014</v>
      </c>
      <c r="I4478" s="147">
        <v>91.084824999999995</v>
      </c>
      <c r="J4478" s="147">
        <v>97.52028150000001</v>
      </c>
      <c r="K4478" s="147">
        <v>103.960989</v>
      </c>
    </row>
    <row r="4479" spans="2:11" x14ac:dyDescent="0.2">
      <c r="B4479" s="21" t="str">
        <f t="shared" si="69"/>
        <v>Deep RiverWind2090RCP6.0</v>
      </c>
      <c r="C4479" t="s">
        <v>298</v>
      </c>
      <c r="D4479" t="s">
        <v>1</v>
      </c>
      <c r="E4479" s="144" t="s">
        <v>192</v>
      </c>
      <c r="F4479" s="144">
        <v>2090</v>
      </c>
      <c r="G4479" s="147">
        <v>78.748129407970922</v>
      </c>
      <c r="H4479" s="147">
        <v>84.93029700000001</v>
      </c>
      <c r="I4479" s="147">
        <v>91.465299999999999</v>
      </c>
      <c r="J4479" s="147">
        <v>97.966275333333343</v>
      </c>
      <c r="K4479" s="147">
        <v>104.476744</v>
      </c>
    </row>
    <row r="4480" spans="2:11" x14ac:dyDescent="0.2">
      <c r="B4480" s="21" t="str">
        <f t="shared" si="69"/>
        <v>Deep RiverWind2095RCP6.0</v>
      </c>
      <c r="C4480" t="s">
        <v>298</v>
      </c>
      <c r="D4480" t="s">
        <v>1</v>
      </c>
      <c r="E4480" s="144" t="s">
        <v>192</v>
      </c>
      <c r="F4480" s="144">
        <v>2095</v>
      </c>
      <c r="G4480" s="147">
        <v>78.840349331157768</v>
      </c>
      <c r="H4480" s="147">
        <v>85.054451999999998</v>
      </c>
      <c r="I4480" s="147">
        <v>91.634400000000014</v>
      </c>
      <c r="J4480" s="147">
        <v>98.169432666666665</v>
      </c>
      <c r="K4480" s="147">
        <v>104.71348399999999</v>
      </c>
    </row>
    <row r="4481" spans="2:11" x14ac:dyDescent="0.2">
      <c r="B4481" s="21" t="str">
        <f t="shared" si="69"/>
        <v>Deep RiverWind2100RCP6.0</v>
      </c>
      <c r="C4481" t="s">
        <v>298</v>
      </c>
      <c r="D4481" t="s">
        <v>1</v>
      </c>
      <c r="E4481" s="144" t="s">
        <v>192</v>
      </c>
      <c r="F4481" s="144">
        <v>2100</v>
      </c>
      <c r="G4481" s="147">
        <v>78.932569254344614</v>
      </c>
      <c r="H4481" s="147">
        <v>85.178607</v>
      </c>
      <c r="I4481" s="147">
        <v>91.803500000000014</v>
      </c>
      <c r="J4481" s="147">
        <v>98.372590000000002</v>
      </c>
      <c r="K4481" s="147">
        <v>104.95022399999999</v>
      </c>
    </row>
    <row r="4482" spans="2:11" x14ac:dyDescent="0.2">
      <c r="B4482" s="21" t="str">
        <f t="shared" si="69"/>
        <v>Deep RiverWind2023RCP8.5</v>
      </c>
      <c r="C4482" t="s">
        <v>298</v>
      </c>
      <c r="D4482" t="s">
        <v>1</v>
      </c>
      <c r="E4482" s="144" t="s">
        <v>191</v>
      </c>
      <c r="F4482" s="144">
        <v>2023</v>
      </c>
      <c r="G4482" s="147">
        <v>77.357145566569272</v>
      </c>
      <c r="H4482" s="147">
        <v>83.299728000000002</v>
      </c>
      <c r="I4482" s="147">
        <v>89.542900000000003</v>
      </c>
      <c r="J4482" s="147">
        <v>95.791857000000007</v>
      </c>
      <c r="K4482" s="147">
        <v>102.03832199999999</v>
      </c>
    </row>
    <row r="4483" spans="2:11" x14ac:dyDescent="0.2">
      <c r="B4483" s="21" t="str">
        <f t="shared" si="69"/>
        <v>Deep RiverWind2025RCP8.5</v>
      </c>
      <c r="C4483" t="s">
        <v>298</v>
      </c>
      <c r="D4483" t="s">
        <v>1</v>
      </c>
      <c r="E4483" s="144" t="s">
        <v>191</v>
      </c>
      <c r="F4483" s="144">
        <v>2025</v>
      </c>
      <c r="G4483" s="147">
        <v>77.477543799618772</v>
      </c>
      <c r="H4483" s="147">
        <v>83.421124000000006</v>
      </c>
      <c r="I4483" s="147">
        <v>89.664533333333338</v>
      </c>
      <c r="J4483" s="147">
        <v>95.915656000000013</v>
      </c>
      <c r="K4483" s="147">
        <v>102.166838</v>
      </c>
    </row>
    <row r="4484" spans="2:11" x14ac:dyDescent="0.2">
      <c r="B4484" s="21" t="str">
        <f t="shared" si="69"/>
        <v>Deep RiverWind2030RCP8.5</v>
      </c>
      <c r="C4484" t="s">
        <v>298</v>
      </c>
      <c r="D4484" t="s">
        <v>1</v>
      </c>
      <c r="E4484" s="144" t="s">
        <v>191</v>
      </c>
      <c r="F4484" s="144">
        <v>2030</v>
      </c>
      <c r="G4484" s="147">
        <v>77.597942032668271</v>
      </c>
      <c r="H4484" s="147">
        <v>83.542519999999996</v>
      </c>
      <c r="I4484" s="147">
        <v>89.786166666666659</v>
      </c>
      <c r="J4484" s="147">
        <v>96.039455000000004</v>
      </c>
      <c r="K4484" s="147">
        <v>102.29535399999999</v>
      </c>
    </row>
    <row r="4485" spans="2:11" x14ac:dyDescent="0.2">
      <c r="B4485" s="21" t="str">
        <f t="shared" si="69"/>
        <v>Deep RiverWind2035RCP8.5</v>
      </c>
      <c r="C4485" t="s">
        <v>298</v>
      </c>
      <c r="D4485" t="s">
        <v>1</v>
      </c>
      <c r="E4485" s="144" t="s">
        <v>191</v>
      </c>
      <c r="F4485" s="144">
        <v>2035</v>
      </c>
      <c r="G4485" s="147">
        <v>77.718340265717771</v>
      </c>
      <c r="H4485" s="147">
        <v>83.663916</v>
      </c>
      <c r="I4485" s="147">
        <v>89.907799999999995</v>
      </c>
      <c r="J4485" s="147">
        <v>96.163254000000009</v>
      </c>
      <c r="K4485" s="147">
        <v>102.42386999999999</v>
      </c>
    </row>
    <row r="4486" spans="2:11" x14ac:dyDescent="0.2">
      <c r="B4486" s="21" t="str">
        <f t="shared" si="69"/>
        <v>Deep RiverWind2040RCP8.5</v>
      </c>
      <c r="C4486" t="s">
        <v>298</v>
      </c>
      <c r="D4486" t="s">
        <v>1</v>
      </c>
      <c r="E4486" s="144" t="s">
        <v>191</v>
      </c>
      <c r="F4486" s="144">
        <v>2040</v>
      </c>
      <c r="G4486" s="147">
        <v>77.843861827833209</v>
      </c>
      <c r="H4486" s="147">
        <v>83.815661000000006</v>
      </c>
      <c r="I4486" s="147">
        <v>90.088766666666658</v>
      </c>
      <c r="J4486" s="147">
        <v>96.37276</v>
      </c>
      <c r="K4486" s="147">
        <v>102.65722799999999</v>
      </c>
    </row>
    <row r="4487" spans="2:11" x14ac:dyDescent="0.2">
      <c r="B4487" s="21" t="str">
        <f t="shared" si="69"/>
        <v>Deep RiverWind2045RCP8.5</v>
      </c>
      <c r="C4487" t="s">
        <v>298</v>
      </c>
      <c r="D4487" t="s">
        <v>1</v>
      </c>
      <c r="E4487" s="144" t="s">
        <v>191</v>
      </c>
      <c r="F4487" s="144">
        <v>2045</v>
      </c>
      <c r="G4487" s="147">
        <v>77.969383389948632</v>
      </c>
      <c r="H4487" s="147">
        <v>83.967405999999997</v>
      </c>
      <c r="I4487" s="147">
        <v>90.269733333333335</v>
      </c>
      <c r="J4487" s="147">
        <v>96.582266000000004</v>
      </c>
      <c r="K4487" s="147">
        <v>102.890586</v>
      </c>
    </row>
    <row r="4488" spans="2:11" x14ac:dyDescent="0.2">
      <c r="B4488" s="21" t="str">
        <f t="shared" si="69"/>
        <v>Deep RiverWind2050RCP8.5</v>
      </c>
      <c r="C4488" t="s">
        <v>298</v>
      </c>
      <c r="D4488" t="s">
        <v>1</v>
      </c>
      <c r="E4488" s="144" t="s">
        <v>191</v>
      </c>
      <c r="F4488" s="144">
        <v>2050</v>
      </c>
      <c r="G4488" s="147">
        <v>78.281906462970738</v>
      </c>
      <c r="H4488" s="147">
        <v>84.348148000000009</v>
      </c>
      <c r="I4488" s="147">
        <v>90.732533333333336</v>
      </c>
      <c r="J4488" s="147">
        <v>97.115554000000003</v>
      </c>
      <c r="K4488" s="147">
        <v>103.495964</v>
      </c>
    </row>
    <row r="4489" spans="2:11" x14ac:dyDescent="0.2">
      <c r="B4489" s="21" t="str">
        <f t="shared" si="69"/>
        <v>Deep RiverWind2055RCP8.5</v>
      </c>
      <c r="C4489" t="s">
        <v>298</v>
      </c>
      <c r="D4489" t="s">
        <v>1</v>
      </c>
      <c r="E4489" s="144" t="s">
        <v>191</v>
      </c>
      <c r="F4489" s="144">
        <v>2055</v>
      </c>
      <c r="G4489" s="147">
        <v>78.468907973877407</v>
      </c>
      <c r="H4489" s="147">
        <v>84.577145000000002</v>
      </c>
      <c r="I4489" s="147">
        <v>91.01436666666666</v>
      </c>
      <c r="J4489" s="147">
        <v>97.439335999999997</v>
      </c>
      <c r="K4489" s="147">
        <v>103.86798399999999</v>
      </c>
    </row>
    <row r="4490" spans="2:11" x14ac:dyDescent="0.2">
      <c r="B4490" s="21" t="str">
        <f t="shared" si="69"/>
        <v>Deep RiverWind2060RCP8.5</v>
      </c>
      <c r="C4490" t="s">
        <v>298</v>
      </c>
      <c r="D4490" t="s">
        <v>1</v>
      </c>
      <c r="E4490" s="144" t="s">
        <v>191</v>
      </c>
      <c r="F4490" s="144">
        <v>2060</v>
      </c>
      <c r="G4490" s="147">
        <v>78.748129407970922</v>
      </c>
      <c r="H4490" s="147">
        <v>84.93029700000001</v>
      </c>
      <c r="I4490" s="147">
        <v>91.465299999999999</v>
      </c>
      <c r="J4490" s="147">
        <v>97.966275333333343</v>
      </c>
      <c r="K4490" s="147">
        <v>104.476744</v>
      </c>
    </row>
    <row r="4491" spans="2:11" x14ac:dyDescent="0.2">
      <c r="B4491" s="21" t="str">
        <f t="shared" si="69"/>
        <v>Deep RiverWind2065RCP8.5</v>
      </c>
      <c r="C4491" t="s">
        <v>298</v>
      </c>
      <c r="D4491" t="s">
        <v>1</v>
      </c>
      <c r="E4491" s="144" t="s">
        <v>191</v>
      </c>
      <c r="F4491" s="144">
        <v>2065</v>
      </c>
      <c r="G4491" s="147">
        <v>78.840349331157768</v>
      </c>
      <c r="H4491" s="147">
        <v>85.054451999999998</v>
      </c>
      <c r="I4491" s="147">
        <v>91.634400000000014</v>
      </c>
      <c r="J4491" s="147">
        <v>98.169432666666665</v>
      </c>
      <c r="K4491" s="147">
        <v>104.71348399999999</v>
      </c>
    </row>
    <row r="4492" spans="2:11" x14ac:dyDescent="0.2">
      <c r="B4492" s="21" t="str">
        <f t="shared" ref="B4492:B4555" si="70">C4492&amp;D4492&amp;F4492&amp;E4492</f>
        <v>Deep RiverWind2070RCP8.5</v>
      </c>
      <c r="C4492" t="s">
        <v>298</v>
      </c>
      <c r="D4492" t="s">
        <v>1</v>
      </c>
      <c r="E4492" s="144" t="s">
        <v>191</v>
      </c>
      <c r="F4492" s="144">
        <v>2070</v>
      </c>
      <c r="G4492" s="147">
        <v>78.955624235141329</v>
      </c>
      <c r="H4492" s="147">
        <v>85.184125000000009</v>
      </c>
      <c r="I4492" s="147">
        <v>91.779766666666674</v>
      </c>
      <c r="J4492" s="147">
        <v>98.331323666666677</v>
      </c>
      <c r="K4492" s="147">
        <v>104.88934799999998</v>
      </c>
    </row>
    <row r="4493" spans="2:11" x14ac:dyDescent="0.2">
      <c r="B4493" s="21" t="str">
        <f t="shared" si="70"/>
        <v>Deep RiverWind2075RCP8.5</v>
      </c>
      <c r="C4493" t="s">
        <v>298</v>
      </c>
      <c r="D4493" t="s">
        <v>1</v>
      </c>
      <c r="E4493" s="144" t="s">
        <v>191</v>
      </c>
      <c r="F4493" s="144">
        <v>2075</v>
      </c>
      <c r="G4493" s="147">
        <v>78.978679215938044</v>
      </c>
      <c r="H4493" s="147">
        <v>85.189643000000004</v>
      </c>
      <c r="I4493" s="147">
        <v>91.756033333333335</v>
      </c>
      <c r="J4493" s="147">
        <v>98.290057333333337</v>
      </c>
      <c r="K4493" s="147">
        <v>104.82847199999999</v>
      </c>
    </row>
    <row r="4494" spans="2:11" x14ac:dyDescent="0.2">
      <c r="B4494" s="21" t="str">
        <f t="shared" si="70"/>
        <v>Deep RiverWind2080RCP8.5</v>
      </c>
      <c r="C4494" t="s">
        <v>298</v>
      </c>
      <c r="D4494" t="s">
        <v>1</v>
      </c>
      <c r="E4494" s="144" t="s">
        <v>191</v>
      </c>
      <c r="F4494" s="144">
        <v>2080</v>
      </c>
      <c r="G4494" s="147">
        <v>79.001734196734759</v>
      </c>
      <c r="H4494" s="147">
        <v>85.195161000000013</v>
      </c>
      <c r="I4494" s="147">
        <v>91.732299999999995</v>
      </c>
      <c r="J4494" s="147">
        <v>98.248791000000011</v>
      </c>
      <c r="K4494" s="147">
        <v>104.76759599999998</v>
      </c>
    </row>
    <row r="4495" spans="2:11" x14ac:dyDescent="0.2">
      <c r="B4495" s="21" t="str">
        <f t="shared" si="70"/>
        <v>Deep RiverWind2085RCP8.5</v>
      </c>
      <c r="C4495" t="s">
        <v>298</v>
      </c>
      <c r="D4495" t="s">
        <v>1</v>
      </c>
      <c r="E4495" s="144" t="s">
        <v>191</v>
      </c>
      <c r="F4495" s="144">
        <v>2085</v>
      </c>
      <c r="G4495" s="147">
        <v>79.051686655127639</v>
      </c>
      <c r="H4495" s="147">
        <v>85.253100000000018</v>
      </c>
      <c r="I4495" s="147">
        <v>91.799049999999994</v>
      </c>
      <c r="J4495" s="147">
        <v>98.320213499999994</v>
      </c>
      <c r="K4495" s="147">
        <v>104.84876399999999</v>
      </c>
    </row>
    <row r="4496" spans="2:11" x14ac:dyDescent="0.2">
      <c r="B4496" s="21" t="str">
        <f t="shared" si="70"/>
        <v>Deep RiverWind2090RCP8.5</v>
      </c>
      <c r="C4496" t="s">
        <v>298</v>
      </c>
      <c r="D4496" t="s">
        <v>1</v>
      </c>
      <c r="E4496" s="144" t="s">
        <v>191</v>
      </c>
      <c r="F4496" s="144">
        <v>2090</v>
      </c>
      <c r="G4496" s="147">
        <v>79.10163911352052</v>
      </c>
      <c r="H4496" s="147">
        <v>85.311039000000008</v>
      </c>
      <c r="I4496" s="147">
        <v>91.865800000000007</v>
      </c>
      <c r="J4496" s="147">
        <v>98.391635999999991</v>
      </c>
      <c r="K4496" s="147">
        <v>104.92993199999999</v>
      </c>
    </row>
    <row r="4497" spans="2:11" x14ac:dyDescent="0.2">
      <c r="B4497" s="21" t="str">
        <f t="shared" si="70"/>
        <v>Deep RiverWind2095RCP8.5</v>
      </c>
      <c r="C4497" t="s">
        <v>298</v>
      </c>
      <c r="D4497" t="s">
        <v>1</v>
      </c>
      <c r="E4497" s="144" t="s">
        <v>191</v>
      </c>
      <c r="F4497" s="144">
        <v>2095</v>
      </c>
      <c r="G4497" s="147">
        <v>79.10163911352052</v>
      </c>
      <c r="H4497" s="147">
        <v>85.311039000000008</v>
      </c>
      <c r="I4497" s="147">
        <v>91.865800000000007</v>
      </c>
      <c r="J4497" s="147">
        <v>98.391635999999991</v>
      </c>
      <c r="K4497" s="147">
        <v>104.92993199999999</v>
      </c>
    </row>
    <row r="4498" spans="2:11" x14ac:dyDescent="0.2">
      <c r="B4498" s="21" t="str">
        <f t="shared" si="70"/>
        <v>Deep RiverWind2100RCP8.5</v>
      </c>
      <c r="C4498" t="s">
        <v>298</v>
      </c>
      <c r="D4498" t="s">
        <v>1</v>
      </c>
      <c r="E4498" s="144" t="s">
        <v>191</v>
      </c>
      <c r="F4498" s="144">
        <v>2100</v>
      </c>
      <c r="G4498" s="147">
        <v>79.10163911352052</v>
      </c>
      <c r="H4498" s="147">
        <v>85.311039000000008</v>
      </c>
      <c r="I4498" s="147">
        <v>91.865800000000007</v>
      </c>
      <c r="J4498" s="147">
        <v>98.391635999999991</v>
      </c>
      <c r="K4498" s="147">
        <v>104.92993199999999</v>
      </c>
    </row>
    <row r="4499" spans="2:11" x14ac:dyDescent="0.2">
      <c r="B4499" s="21" t="str">
        <f t="shared" si="70"/>
        <v>DeserontoIce Accretion2023RCP4.5</v>
      </c>
      <c r="C4499" t="s">
        <v>299</v>
      </c>
      <c r="D4499" t="s">
        <v>486</v>
      </c>
      <c r="E4499" s="144" t="s">
        <v>193</v>
      </c>
      <c r="F4499" s="144">
        <v>2023</v>
      </c>
      <c r="G4499" s="147">
        <v>17.483133661140457</v>
      </c>
      <c r="H4499" s="147">
        <v>20.832999999999998</v>
      </c>
      <c r="I4499" s="147">
        <v>25.074999999999996</v>
      </c>
      <c r="J4499" s="147">
        <v>28.334749999999993</v>
      </c>
      <c r="K4499" s="147">
        <v>31.594499999999996</v>
      </c>
    </row>
    <row r="4500" spans="2:11" x14ac:dyDescent="0.2">
      <c r="B4500" s="21" t="str">
        <f t="shared" si="70"/>
        <v>DeserontoIce Accretion2025RCP4.5</v>
      </c>
      <c r="C4500" t="s">
        <v>299</v>
      </c>
      <c r="D4500" t="s">
        <v>486</v>
      </c>
      <c r="E4500" s="144" t="s">
        <v>193</v>
      </c>
      <c r="F4500" s="144">
        <v>2025</v>
      </c>
      <c r="G4500" s="147">
        <v>17.512127249301553</v>
      </c>
      <c r="H4500" s="147">
        <v>20.874499999999998</v>
      </c>
      <c r="I4500" s="147">
        <v>25.129166666666663</v>
      </c>
      <c r="J4500" s="147">
        <v>28.400666666666659</v>
      </c>
      <c r="K4500" s="147">
        <v>31.667999999999996</v>
      </c>
    </row>
    <row r="4501" spans="2:11" x14ac:dyDescent="0.2">
      <c r="B4501" s="21" t="str">
        <f t="shared" si="70"/>
        <v>DeserontoIce Accretion2030RCP4.5</v>
      </c>
      <c r="C4501" t="s">
        <v>299</v>
      </c>
      <c r="D4501" t="s">
        <v>486</v>
      </c>
      <c r="E4501" s="144" t="s">
        <v>193</v>
      </c>
      <c r="F4501" s="144">
        <v>2030</v>
      </c>
      <c r="G4501" s="147">
        <v>17.541120837462646</v>
      </c>
      <c r="H4501" s="147">
        <v>20.916</v>
      </c>
      <c r="I4501" s="147">
        <v>25.18333333333333</v>
      </c>
      <c r="J4501" s="147">
        <v>28.466583333333325</v>
      </c>
      <c r="K4501" s="147">
        <v>31.741499999999998</v>
      </c>
    </row>
    <row r="4502" spans="2:11" x14ac:dyDescent="0.2">
      <c r="B4502" s="21" t="str">
        <f t="shared" si="70"/>
        <v>DeserontoIce Accretion2035RCP4.5</v>
      </c>
      <c r="C4502" t="s">
        <v>299</v>
      </c>
      <c r="D4502" t="s">
        <v>486</v>
      </c>
      <c r="E4502" s="144" t="s">
        <v>193</v>
      </c>
      <c r="F4502" s="144">
        <v>2035</v>
      </c>
      <c r="G4502" s="147">
        <v>17.570114425623743</v>
      </c>
      <c r="H4502" s="147">
        <v>20.9575</v>
      </c>
      <c r="I4502" s="147">
        <v>25.237499999999997</v>
      </c>
      <c r="J4502" s="147">
        <v>28.532499999999992</v>
      </c>
      <c r="K4502" s="147">
        <v>31.814999999999998</v>
      </c>
    </row>
    <row r="4503" spans="2:11" x14ac:dyDescent="0.2">
      <c r="B4503" s="21" t="str">
        <f t="shared" si="70"/>
        <v>DeserontoIce Accretion2040RCP4.5</v>
      </c>
      <c r="C4503" t="s">
        <v>299</v>
      </c>
      <c r="D4503" t="s">
        <v>486</v>
      </c>
      <c r="E4503" s="144" t="s">
        <v>193</v>
      </c>
      <c r="F4503" s="144">
        <v>2040</v>
      </c>
      <c r="G4503" s="147">
        <v>17.599108013784839</v>
      </c>
      <c r="H4503" s="147">
        <v>20.998999999999999</v>
      </c>
      <c r="I4503" s="147">
        <v>25.291666666666664</v>
      </c>
      <c r="J4503" s="147">
        <v>28.598416666666662</v>
      </c>
      <c r="K4503" s="147">
        <v>31.888499999999997</v>
      </c>
    </row>
    <row r="4504" spans="2:11" x14ac:dyDescent="0.2">
      <c r="B4504" s="21" t="str">
        <f t="shared" si="70"/>
        <v>DeserontoIce Accretion2045RCP4.5</v>
      </c>
      <c r="C4504" t="s">
        <v>299</v>
      </c>
      <c r="D4504" t="s">
        <v>486</v>
      </c>
      <c r="E4504" s="144" t="s">
        <v>193</v>
      </c>
      <c r="F4504" s="144">
        <v>2045</v>
      </c>
      <c r="G4504" s="147">
        <v>17.628101601945932</v>
      </c>
      <c r="H4504" s="147">
        <v>21.040500000000002</v>
      </c>
      <c r="I4504" s="147">
        <v>25.345833333333331</v>
      </c>
      <c r="J4504" s="147">
        <v>28.664333333333328</v>
      </c>
      <c r="K4504" s="147">
        <v>31.962</v>
      </c>
    </row>
    <row r="4505" spans="2:11" x14ac:dyDescent="0.2">
      <c r="B4505" s="21" t="str">
        <f t="shared" si="70"/>
        <v>DeserontoIce Accretion2050RCP4.5</v>
      </c>
      <c r="C4505" t="s">
        <v>299</v>
      </c>
      <c r="D4505" t="s">
        <v>486</v>
      </c>
      <c r="E4505" s="144" t="s">
        <v>193</v>
      </c>
      <c r="F4505" s="144">
        <v>2050</v>
      </c>
      <c r="G4505" s="147">
        <v>17.584031347941067</v>
      </c>
      <c r="H4505" s="147">
        <v>21.007300000000001</v>
      </c>
      <c r="I4505" s="147">
        <v>25.324999999999999</v>
      </c>
      <c r="J4505" s="147">
        <v>28.651149999999994</v>
      </c>
      <c r="K4505" s="147">
        <v>31.953599999999998</v>
      </c>
    </row>
    <row r="4506" spans="2:11" x14ac:dyDescent="0.2">
      <c r="B4506" s="21" t="str">
        <f t="shared" si="70"/>
        <v>DeserontoIce Accretion2055RCP4.5</v>
      </c>
      <c r="C4506" t="s">
        <v>299</v>
      </c>
      <c r="D4506" t="s">
        <v>486</v>
      </c>
      <c r="E4506" s="144" t="s">
        <v>193</v>
      </c>
      <c r="F4506" s="144">
        <v>2055</v>
      </c>
      <c r="G4506" s="147">
        <v>17.51096750577511</v>
      </c>
      <c r="H4506" s="147">
        <v>20.932600000000001</v>
      </c>
      <c r="I4506" s="147">
        <v>25.25</v>
      </c>
      <c r="J4506" s="147">
        <v>28.572049999999994</v>
      </c>
      <c r="K4506" s="147">
        <v>31.871700000000001</v>
      </c>
    </row>
    <row r="4507" spans="2:11" x14ac:dyDescent="0.2">
      <c r="B4507" s="21" t="str">
        <f t="shared" si="70"/>
        <v>DeserontoIce Accretion2060RCP4.5</v>
      </c>
      <c r="C4507" t="s">
        <v>299</v>
      </c>
      <c r="D4507" t="s">
        <v>486</v>
      </c>
      <c r="E4507" s="144" t="s">
        <v>193</v>
      </c>
      <c r="F4507" s="144">
        <v>2060</v>
      </c>
      <c r="G4507" s="147">
        <v>17.437903663609148</v>
      </c>
      <c r="H4507" s="147">
        <v>20.857900000000001</v>
      </c>
      <c r="I4507" s="147">
        <v>25.174999999999997</v>
      </c>
      <c r="J4507" s="147">
        <v>28.492949999999993</v>
      </c>
      <c r="K4507" s="147">
        <v>31.7898</v>
      </c>
    </row>
    <row r="4508" spans="2:11" x14ac:dyDescent="0.2">
      <c r="B4508" s="21" t="str">
        <f t="shared" si="70"/>
        <v>DeserontoIce Accretion2065RCP4.5</v>
      </c>
      <c r="C4508" t="s">
        <v>299</v>
      </c>
      <c r="D4508" t="s">
        <v>486</v>
      </c>
      <c r="E4508" s="144" t="s">
        <v>193</v>
      </c>
      <c r="F4508" s="144">
        <v>2065</v>
      </c>
      <c r="G4508" s="147">
        <v>17.364839821443191</v>
      </c>
      <c r="H4508" s="147">
        <v>20.783200000000001</v>
      </c>
      <c r="I4508" s="147">
        <v>25.099999999999998</v>
      </c>
      <c r="J4508" s="147">
        <v>28.413849999999993</v>
      </c>
      <c r="K4508" s="147">
        <v>31.707900000000002</v>
      </c>
    </row>
    <row r="4509" spans="2:11" x14ac:dyDescent="0.2">
      <c r="B4509" s="21" t="str">
        <f t="shared" si="70"/>
        <v>DeserontoIce Accretion2070RCP4.5</v>
      </c>
      <c r="C4509" t="s">
        <v>299</v>
      </c>
      <c r="D4509" t="s">
        <v>486</v>
      </c>
      <c r="E4509" s="144" t="s">
        <v>193</v>
      </c>
      <c r="F4509" s="144">
        <v>2070</v>
      </c>
      <c r="G4509" s="147">
        <v>17.291775979277229</v>
      </c>
      <c r="H4509" s="147">
        <v>20.708500000000001</v>
      </c>
      <c r="I4509" s="147">
        <v>25.024999999999999</v>
      </c>
      <c r="J4509" s="147">
        <v>28.334749999999993</v>
      </c>
      <c r="K4509" s="147">
        <v>31.626000000000001</v>
      </c>
    </row>
    <row r="4510" spans="2:11" x14ac:dyDescent="0.2">
      <c r="B4510" s="21" t="str">
        <f t="shared" si="70"/>
        <v>DeserontoIce Accretion2075RCP4.5</v>
      </c>
      <c r="C4510" t="s">
        <v>299</v>
      </c>
      <c r="D4510" t="s">
        <v>486</v>
      </c>
      <c r="E4510" s="144" t="s">
        <v>193</v>
      </c>
      <c r="F4510" s="144">
        <v>2075</v>
      </c>
      <c r="G4510" s="147">
        <v>17.326568285070543</v>
      </c>
      <c r="H4510" s="147">
        <v>20.777666666666669</v>
      </c>
      <c r="I4510" s="147">
        <v>25.137499999999999</v>
      </c>
      <c r="J4510" s="147">
        <v>28.475999999999992</v>
      </c>
      <c r="K4510" s="147">
        <v>31.799250000000001</v>
      </c>
    </row>
    <row r="4511" spans="2:11" x14ac:dyDescent="0.2">
      <c r="B4511" s="21" t="str">
        <f t="shared" si="70"/>
        <v>DeserontoIce Accretion2080RCP4.5</v>
      </c>
      <c r="C4511" t="s">
        <v>299</v>
      </c>
      <c r="D4511" t="s">
        <v>486</v>
      </c>
      <c r="E4511" s="144" t="s">
        <v>193</v>
      </c>
      <c r="F4511" s="144">
        <v>2080</v>
      </c>
      <c r="G4511" s="147">
        <v>17.36136059086386</v>
      </c>
      <c r="H4511" s="147">
        <v>20.846833333333333</v>
      </c>
      <c r="I4511" s="147">
        <v>25.25</v>
      </c>
      <c r="J4511" s="147">
        <v>28.617249999999991</v>
      </c>
      <c r="K4511" s="147">
        <v>31.9725</v>
      </c>
    </row>
    <row r="4512" spans="2:11" x14ac:dyDescent="0.2">
      <c r="B4512" s="21" t="str">
        <f t="shared" si="70"/>
        <v>DeserontoIce Accretion2085RCP4.5</v>
      </c>
      <c r="C4512" t="s">
        <v>299</v>
      </c>
      <c r="D4512" t="s">
        <v>486</v>
      </c>
      <c r="E4512" s="144" t="s">
        <v>193</v>
      </c>
      <c r="F4512" s="144">
        <v>2085</v>
      </c>
      <c r="G4512" s="147">
        <v>17.396152896657174</v>
      </c>
      <c r="H4512" s="147">
        <v>20.916</v>
      </c>
      <c r="I4512" s="147">
        <v>25.362499999999997</v>
      </c>
      <c r="J4512" s="147">
        <v>28.758499999999991</v>
      </c>
      <c r="K4512" s="147">
        <v>32.14575</v>
      </c>
    </row>
    <row r="4513" spans="2:11" x14ac:dyDescent="0.2">
      <c r="B4513" s="21" t="str">
        <f t="shared" si="70"/>
        <v>DeserontoIce Accretion2090RCP4.5</v>
      </c>
      <c r="C4513" t="s">
        <v>299</v>
      </c>
      <c r="D4513" t="s">
        <v>486</v>
      </c>
      <c r="E4513" s="144" t="s">
        <v>193</v>
      </c>
      <c r="F4513" s="144">
        <v>2090</v>
      </c>
      <c r="G4513" s="147">
        <v>17.430945202450488</v>
      </c>
      <c r="H4513" s="147">
        <v>20.985166666666668</v>
      </c>
      <c r="I4513" s="147">
        <v>25.474999999999998</v>
      </c>
      <c r="J4513" s="147">
        <v>28.899749999999994</v>
      </c>
      <c r="K4513" s="147">
        <v>32.318999999999996</v>
      </c>
    </row>
    <row r="4514" spans="2:11" x14ac:dyDescent="0.2">
      <c r="B4514" s="21" t="str">
        <f t="shared" si="70"/>
        <v>DeserontoIce Accretion2095RCP4.5</v>
      </c>
      <c r="C4514" t="s">
        <v>299</v>
      </c>
      <c r="D4514" t="s">
        <v>486</v>
      </c>
      <c r="E4514" s="144" t="s">
        <v>193</v>
      </c>
      <c r="F4514" s="144">
        <v>2095</v>
      </c>
      <c r="G4514" s="147">
        <v>17.465737508243805</v>
      </c>
      <c r="H4514" s="147">
        <v>21.054333333333332</v>
      </c>
      <c r="I4514" s="147">
        <v>25.587499999999999</v>
      </c>
      <c r="J4514" s="147">
        <v>29.040999999999993</v>
      </c>
      <c r="K4514" s="147">
        <v>32.492249999999999</v>
      </c>
    </row>
    <row r="4515" spans="2:11" x14ac:dyDescent="0.2">
      <c r="B4515" s="21" t="str">
        <f t="shared" si="70"/>
        <v>DeserontoIce Accretion2100RCP4.5</v>
      </c>
      <c r="C4515" t="s">
        <v>299</v>
      </c>
      <c r="D4515" t="s">
        <v>486</v>
      </c>
      <c r="E4515" s="144" t="s">
        <v>193</v>
      </c>
      <c r="F4515" s="144">
        <v>2100</v>
      </c>
      <c r="G4515" s="147">
        <v>17.500529814037119</v>
      </c>
      <c r="H4515" s="147">
        <v>21.1235</v>
      </c>
      <c r="I4515" s="147">
        <v>25.7</v>
      </c>
      <c r="J4515" s="147">
        <v>29.182249999999993</v>
      </c>
      <c r="K4515" s="147">
        <v>32.665499999999994</v>
      </c>
    </row>
    <row r="4516" spans="2:11" x14ac:dyDescent="0.2">
      <c r="B4516" s="21" t="str">
        <f t="shared" si="70"/>
        <v>DeserontoIce Accretion2023RCP6.0</v>
      </c>
      <c r="C4516" t="s">
        <v>299</v>
      </c>
      <c r="D4516" t="s">
        <v>486</v>
      </c>
      <c r="E4516" s="144" t="s">
        <v>192</v>
      </c>
      <c r="F4516" s="144">
        <v>2023</v>
      </c>
      <c r="G4516" s="147">
        <v>17.483133661140457</v>
      </c>
      <c r="H4516" s="147">
        <v>20.832999999999998</v>
      </c>
      <c r="I4516" s="147">
        <v>25.074999999999996</v>
      </c>
      <c r="J4516" s="147">
        <v>28.334749999999993</v>
      </c>
      <c r="K4516" s="147">
        <v>31.594499999999996</v>
      </c>
    </row>
    <row r="4517" spans="2:11" x14ac:dyDescent="0.2">
      <c r="B4517" s="21" t="str">
        <f t="shared" si="70"/>
        <v>DeserontoIce Accretion2025RCP6.0</v>
      </c>
      <c r="C4517" t="s">
        <v>299</v>
      </c>
      <c r="D4517" t="s">
        <v>486</v>
      </c>
      <c r="E4517" s="144" t="s">
        <v>192</v>
      </c>
      <c r="F4517" s="144">
        <v>2025</v>
      </c>
      <c r="G4517" s="147">
        <v>17.512127249301553</v>
      </c>
      <c r="H4517" s="147">
        <v>20.874499999999998</v>
      </c>
      <c r="I4517" s="147">
        <v>25.129166666666663</v>
      </c>
      <c r="J4517" s="147">
        <v>28.400666666666659</v>
      </c>
      <c r="K4517" s="147">
        <v>31.667999999999996</v>
      </c>
    </row>
    <row r="4518" spans="2:11" x14ac:dyDescent="0.2">
      <c r="B4518" s="21" t="str">
        <f t="shared" si="70"/>
        <v>DeserontoIce Accretion2030RCP6.0</v>
      </c>
      <c r="C4518" t="s">
        <v>299</v>
      </c>
      <c r="D4518" t="s">
        <v>486</v>
      </c>
      <c r="E4518" s="144" t="s">
        <v>192</v>
      </c>
      <c r="F4518" s="144">
        <v>2030</v>
      </c>
      <c r="G4518" s="147">
        <v>17.541120837462646</v>
      </c>
      <c r="H4518" s="147">
        <v>20.916</v>
      </c>
      <c r="I4518" s="147">
        <v>25.18333333333333</v>
      </c>
      <c r="J4518" s="147">
        <v>28.466583333333325</v>
      </c>
      <c r="K4518" s="147">
        <v>31.741499999999998</v>
      </c>
    </row>
    <row r="4519" spans="2:11" x14ac:dyDescent="0.2">
      <c r="B4519" s="21" t="str">
        <f t="shared" si="70"/>
        <v>DeserontoIce Accretion2035RCP6.0</v>
      </c>
      <c r="C4519" t="s">
        <v>299</v>
      </c>
      <c r="D4519" t="s">
        <v>486</v>
      </c>
      <c r="E4519" s="144" t="s">
        <v>192</v>
      </c>
      <c r="F4519" s="144">
        <v>2035</v>
      </c>
      <c r="G4519" s="147">
        <v>17.570114425623743</v>
      </c>
      <c r="H4519" s="147">
        <v>20.9575</v>
      </c>
      <c r="I4519" s="147">
        <v>25.237499999999997</v>
      </c>
      <c r="J4519" s="147">
        <v>28.532499999999992</v>
      </c>
      <c r="K4519" s="147">
        <v>31.814999999999998</v>
      </c>
    </row>
    <row r="4520" spans="2:11" x14ac:dyDescent="0.2">
      <c r="B4520" s="21" t="str">
        <f t="shared" si="70"/>
        <v>DeserontoIce Accretion2040RCP6.0</v>
      </c>
      <c r="C4520" t="s">
        <v>299</v>
      </c>
      <c r="D4520" t="s">
        <v>486</v>
      </c>
      <c r="E4520" s="144" t="s">
        <v>192</v>
      </c>
      <c r="F4520" s="144">
        <v>2040</v>
      </c>
      <c r="G4520" s="147">
        <v>17.599108013784839</v>
      </c>
      <c r="H4520" s="147">
        <v>20.998999999999999</v>
      </c>
      <c r="I4520" s="147">
        <v>25.291666666666664</v>
      </c>
      <c r="J4520" s="147">
        <v>28.598416666666662</v>
      </c>
      <c r="K4520" s="147">
        <v>31.888499999999997</v>
      </c>
    </row>
    <row r="4521" spans="2:11" x14ac:dyDescent="0.2">
      <c r="B4521" s="21" t="str">
        <f t="shared" si="70"/>
        <v>DeserontoIce Accretion2045RCP6.0</v>
      </c>
      <c r="C4521" t="s">
        <v>299</v>
      </c>
      <c r="D4521" t="s">
        <v>486</v>
      </c>
      <c r="E4521" s="144" t="s">
        <v>192</v>
      </c>
      <c r="F4521" s="144">
        <v>2045</v>
      </c>
      <c r="G4521" s="147">
        <v>17.628101601945932</v>
      </c>
      <c r="H4521" s="147">
        <v>21.040500000000002</v>
      </c>
      <c r="I4521" s="147">
        <v>25.345833333333331</v>
      </c>
      <c r="J4521" s="147">
        <v>28.664333333333328</v>
      </c>
      <c r="K4521" s="147">
        <v>31.962</v>
      </c>
    </row>
    <row r="4522" spans="2:11" x14ac:dyDescent="0.2">
      <c r="B4522" s="21" t="str">
        <f t="shared" si="70"/>
        <v>DeserontoIce Accretion2050RCP6.0</v>
      </c>
      <c r="C4522" t="s">
        <v>299</v>
      </c>
      <c r="D4522" t="s">
        <v>486</v>
      </c>
      <c r="E4522" s="144" t="s">
        <v>192</v>
      </c>
      <c r="F4522" s="144">
        <v>2050</v>
      </c>
      <c r="G4522" s="147">
        <v>17.584031347941067</v>
      </c>
      <c r="H4522" s="147">
        <v>21.007300000000001</v>
      </c>
      <c r="I4522" s="147">
        <v>25.324999999999999</v>
      </c>
      <c r="J4522" s="147">
        <v>28.651149999999994</v>
      </c>
      <c r="K4522" s="147">
        <v>31.953599999999998</v>
      </c>
    </row>
    <row r="4523" spans="2:11" x14ac:dyDescent="0.2">
      <c r="B4523" s="21" t="str">
        <f t="shared" si="70"/>
        <v>DeserontoIce Accretion2055RCP6.0</v>
      </c>
      <c r="C4523" t="s">
        <v>299</v>
      </c>
      <c r="D4523" t="s">
        <v>486</v>
      </c>
      <c r="E4523" s="144" t="s">
        <v>192</v>
      </c>
      <c r="F4523" s="144">
        <v>2055</v>
      </c>
      <c r="G4523" s="147">
        <v>17.51096750577511</v>
      </c>
      <c r="H4523" s="147">
        <v>20.932600000000001</v>
      </c>
      <c r="I4523" s="147">
        <v>25.25</v>
      </c>
      <c r="J4523" s="147">
        <v>28.572049999999994</v>
      </c>
      <c r="K4523" s="147">
        <v>31.871700000000001</v>
      </c>
    </row>
    <row r="4524" spans="2:11" x14ac:dyDescent="0.2">
      <c r="B4524" s="21" t="str">
        <f t="shared" si="70"/>
        <v>DeserontoIce Accretion2060RCP6.0</v>
      </c>
      <c r="C4524" t="s">
        <v>299</v>
      </c>
      <c r="D4524" t="s">
        <v>486</v>
      </c>
      <c r="E4524" s="144" t="s">
        <v>192</v>
      </c>
      <c r="F4524" s="144">
        <v>2060</v>
      </c>
      <c r="G4524" s="147">
        <v>17.437903663609148</v>
      </c>
      <c r="H4524" s="147">
        <v>20.857900000000001</v>
      </c>
      <c r="I4524" s="147">
        <v>25.174999999999997</v>
      </c>
      <c r="J4524" s="147">
        <v>28.492949999999993</v>
      </c>
      <c r="K4524" s="147">
        <v>31.7898</v>
      </c>
    </row>
    <row r="4525" spans="2:11" x14ac:dyDescent="0.2">
      <c r="B4525" s="21" t="str">
        <f t="shared" si="70"/>
        <v>DeserontoIce Accretion2065RCP6.0</v>
      </c>
      <c r="C4525" t="s">
        <v>299</v>
      </c>
      <c r="D4525" t="s">
        <v>486</v>
      </c>
      <c r="E4525" s="144" t="s">
        <v>192</v>
      </c>
      <c r="F4525" s="144">
        <v>2065</v>
      </c>
      <c r="G4525" s="147">
        <v>17.364839821443191</v>
      </c>
      <c r="H4525" s="147">
        <v>20.783200000000001</v>
      </c>
      <c r="I4525" s="147">
        <v>25.099999999999998</v>
      </c>
      <c r="J4525" s="147">
        <v>28.413849999999993</v>
      </c>
      <c r="K4525" s="147">
        <v>31.707900000000002</v>
      </c>
    </row>
    <row r="4526" spans="2:11" x14ac:dyDescent="0.2">
      <c r="B4526" s="21" t="str">
        <f t="shared" si="70"/>
        <v>DeserontoIce Accretion2070RCP6.0</v>
      </c>
      <c r="C4526" t="s">
        <v>299</v>
      </c>
      <c r="D4526" t="s">
        <v>486</v>
      </c>
      <c r="E4526" s="144" t="s">
        <v>192</v>
      </c>
      <c r="F4526" s="144">
        <v>2070</v>
      </c>
      <c r="G4526" s="147">
        <v>17.291775979277229</v>
      </c>
      <c r="H4526" s="147">
        <v>20.708500000000001</v>
      </c>
      <c r="I4526" s="147">
        <v>25.024999999999999</v>
      </c>
      <c r="J4526" s="147">
        <v>28.334749999999993</v>
      </c>
      <c r="K4526" s="147">
        <v>31.626000000000001</v>
      </c>
    </row>
    <row r="4527" spans="2:11" x14ac:dyDescent="0.2">
      <c r="B4527" s="21" t="str">
        <f t="shared" si="70"/>
        <v>DeserontoIce Accretion2075RCP6.0</v>
      </c>
      <c r="C4527" t="s">
        <v>299</v>
      </c>
      <c r="D4527" t="s">
        <v>486</v>
      </c>
      <c r="E4527" s="144" t="s">
        <v>192</v>
      </c>
      <c r="F4527" s="144">
        <v>2075</v>
      </c>
      <c r="G4527" s="147">
        <v>17.343964437967202</v>
      </c>
      <c r="H4527" s="147">
        <v>20.812249999999999</v>
      </c>
      <c r="I4527" s="147">
        <v>25.193749999999998</v>
      </c>
      <c r="J4527" s="147">
        <v>28.546624999999992</v>
      </c>
      <c r="K4527" s="147">
        <v>31.885874999999999</v>
      </c>
    </row>
    <row r="4528" spans="2:11" x14ac:dyDescent="0.2">
      <c r="B4528" s="21" t="str">
        <f t="shared" si="70"/>
        <v>DeserontoIce Accretion2080RCP6.0</v>
      </c>
      <c r="C4528" t="s">
        <v>299</v>
      </c>
      <c r="D4528" t="s">
        <v>486</v>
      </c>
      <c r="E4528" s="144" t="s">
        <v>192</v>
      </c>
      <c r="F4528" s="144">
        <v>2080</v>
      </c>
      <c r="G4528" s="147">
        <v>17.396152896657174</v>
      </c>
      <c r="H4528" s="147">
        <v>20.916</v>
      </c>
      <c r="I4528" s="147">
        <v>25.362499999999997</v>
      </c>
      <c r="J4528" s="147">
        <v>28.758499999999991</v>
      </c>
      <c r="K4528" s="147">
        <v>32.14575</v>
      </c>
    </row>
    <row r="4529" spans="2:11" x14ac:dyDescent="0.2">
      <c r="B4529" s="21" t="str">
        <f t="shared" si="70"/>
        <v>DeserontoIce Accretion2085RCP6.0</v>
      </c>
      <c r="C4529" t="s">
        <v>299</v>
      </c>
      <c r="D4529" t="s">
        <v>486</v>
      </c>
      <c r="E4529" s="144" t="s">
        <v>192</v>
      </c>
      <c r="F4529" s="144">
        <v>2085</v>
      </c>
      <c r="G4529" s="147">
        <v>17.448341355347146</v>
      </c>
      <c r="H4529" s="147">
        <v>21.019750000000002</v>
      </c>
      <c r="I4529" s="147">
        <v>25.53125</v>
      </c>
      <c r="J4529" s="147">
        <v>28.970374999999994</v>
      </c>
      <c r="K4529" s="147">
        <v>32.405624999999993</v>
      </c>
    </row>
    <row r="4530" spans="2:11" x14ac:dyDescent="0.2">
      <c r="B4530" s="21" t="str">
        <f t="shared" si="70"/>
        <v>DeserontoIce Accretion2090RCP6.0</v>
      </c>
      <c r="C4530" t="s">
        <v>299</v>
      </c>
      <c r="D4530" t="s">
        <v>486</v>
      </c>
      <c r="E4530" s="144" t="s">
        <v>192</v>
      </c>
      <c r="F4530" s="144">
        <v>2090</v>
      </c>
      <c r="G4530" s="147">
        <v>17.314970849806109</v>
      </c>
      <c r="H4530" s="147">
        <v>20.93675</v>
      </c>
      <c r="I4530" s="147">
        <v>25.508333333333333</v>
      </c>
      <c r="J4530" s="147">
        <v>28.984499999999993</v>
      </c>
      <c r="K4530" s="147">
        <v>32.465999999999994</v>
      </c>
    </row>
    <row r="4531" spans="2:11" x14ac:dyDescent="0.2">
      <c r="B4531" s="21" t="str">
        <f t="shared" si="70"/>
        <v>DeserontoIce Accretion2095RCP6.0</v>
      </c>
      <c r="C4531" t="s">
        <v>299</v>
      </c>
      <c r="D4531" t="s">
        <v>486</v>
      </c>
      <c r="E4531" s="144" t="s">
        <v>192</v>
      </c>
      <c r="F4531" s="144">
        <v>2095</v>
      </c>
      <c r="G4531" s="147">
        <v>17.129411885575099</v>
      </c>
      <c r="H4531" s="147">
        <v>20.75</v>
      </c>
      <c r="I4531" s="147">
        <v>25.316666666666663</v>
      </c>
      <c r="J4531" s="147">
        <v>28.786749999999994</v>
      </c>
      <c r="K4531" s="147">
        <v>32.266500000000001</v>
      </c>
    </row>
    <row r="4532" spans="2:11" x14ac:dyDescent="0.2">
      <c r="B4532" s="21" t="str">
        <f t="shared" si="70"/>
        <v>DeserontoIce Accretion2100RCP6.0</v>
      </c>
      <c r="C4532" t="s">
        <v>299</v>
      </c>
      <c r="D4532" t="s">
        <v>486</v>
      </c>
      <c r="E4532" s="144" t="s">
        <v>192</v>
      </c>
      <c r="F4532" s="144">
        <v>2100</v>
      </c>
      <c r="G4532" s="147">
        <v>16.943852921344089</v>
      </c>
      <c r="H4532" s="147">
        <v>20.56325</v>
      </c>
      <c r="I4532" s="147">
        <v>25.124999999999996</v>
      </c>
      <c r="J4532" s="147">
        <v>28.588999999999995</v>
      </c>
      <c r="K4532" s="147">
        <v>32.067</v>
      </c>
    </row>
    <row r="4533" spans="2:11" x14ac:dyDescent="0.2">
      <c r="B4533" s="21" t="str">
        <f t="shared" si="70"/>
        <v>DeserontoIce Accretion2023RCP8.5</v>
      </c>
      <c r="C4533" t="s">
        <v>299</v>
      </c>
      <c r="D4533" t="s">
        <v>486</v>
      </c>
      <c r="E4533" s="144" t="s">
        <v>191</v>
      </c>
      <c r="F4533" s="144">
        <v>2023</v>
      </c>
      <c r="G4533" s="147">
        <v>17.483133661140457</v>
      </c>
      <c r="H4533" s="147">
        <v>20.832999999999998</v>
      </c>
      <c r="I4533" s="147">
        <v>25.074999999999996</v>
      </c>
      <c r="J4533" s="147">
        <v>28.334749999999993</v>
      </c>
      <c r="K4533" s="147">
        <v>31.594499999999996</v>
      </c>
    </row>
    <row r="4534" spans="2:11" x14ac:dyDescent="0.2">
      <c r="B4534" s="21" t="str">
        <f t="shared" si="70"/>
        <v>DeserontoIce Accretion2025RCP8.5</v>
      </c>
      <c r="C4534" t="s">
        <v>299</v>
      </c>
      <c r="D4534" t="s">
        <v>486</v>
      </c>
      <c r="E4534" s="144" t="s">
        <v>191</v>
      </c>
      <c r="F4534" s="144">
        <v>2025</v>
      </c>
      <c r="G4534" s="147">
        <v>17.541120837462646</v>
      </c>
      <c r="H4534" s="147">
        <v>20.916</v>
      </c>
      <c r="I4534" s="147">
        <v>25.18333333333333</v>
      </c>
      <c r="J4534" s="147">
        <v>28.466583333333325</v>
      </c>
      <c r="K4534" s="147">
        <v>31.741499999999998</v>
      </c>
    </row>
    <row r="4535" spans="2:11" x14ac:dyDescent="0.2">
      <c r="B4535" s="21" t="str">
        <f t="shared" si="70"/>
        <v>DeserontoIce Accretion2030RCP8.5</v>
      </c>
      <c r="C4535" t="s">
        <v>299</v>
      </c>
      <c r="D4535" t="s">
        <v>486</v>
      </c>
      <c r="E4535" s="144" t="s">
        <v>191</v>
      </c>
      <c r="F4535" s="144">
        <v>2030</v>
      </c>
      <c r="G4535" s="147">
        <v>17.599108013784839</v>
      </c>
      <c r="H4535" s="147">
        <v>20.998999999999999</v>
      </c>
      <c r="I4535" s="147">
        <v>25.291666666666664</v>
      </c>
      <c r="J4535" s="147">
        <v>28.598416666666662</v>
      </c>
      <c r="K4535" s="147">
        <v>31.888499999999997</v>
      </c>
    </row>
    <row r="4536" spans="2:11" x14ac:dyDescent="0.2">
      <c r="B4536" s="21" t="str">
        <f t="shared" si="70"/>
        <v>DeserontoIce Accretion2035RCP8.5</v>
      </c>
      <c r="C4536" t="s">
        <v>299</v>
      </c>
      <c r="D4536" t="s">
        <v>486</v>
      </c>
      <c r="E4536" s="144" t="s">
        <v>191</v>
      </c>
      <c r="F4536" s="144">
        <v>2035</v>
      </c>
      <c r="G4536" s="147">
        <v>17.657095190107029</v>
      </c>
      <c r="H4536" s="147">
        <v>21.082000000000001</v>
      </c>
      <c r="I4536" s="147">
        <v>25.4</v>
      </c>
      <c r="J4536" s="147">
        <v>28.730249999999995</v>
      </c>
      <c r="K4536" s="147">
        <v>32.035499999999999</v>
      </c>
    </row>
    <row r="4537" spans="2:11" x14ac:dyDescent="0.2">
      <c r="B4537" s="21" t="str">
        <f t="shared" si="70"/>
        <v>DeserontoIce Accretion2040RCP8.5</v>
      </c>
      <c r="C4537" t="s">
        <v>299</v>
      </c>
      <c r="D4537" t="s">
        <v>486</v>
      </c>
      <c r="E4537" s="144" t="s">
        <v>191</v>
      </c>
      <c r="F4537" s="144">
        <v>2040</v>
      </c>
      <c r="G4537" s="147">
        <v>17.535322119830429</v>
      </c>
      <c r="H4537" s="147">
        <v>20.9575</v>
      </c>
      <c r="I4537" s="147">
        <v>25.274999999999999</v>
      </c>
      <c r="J4537" s="147">
        <v>28.598416666666662</v>
      </c>
      <c r="K4537" s="147">
        <v>31.899000000000001</v>
      </c>
    </row>
    <row r="4538" spans="2:11" x14ac:dyDescent="0.2">
      <c r="B4538" s="21" t="str">
        <f t="shared" si="70"/>
        <v>DeserontoIce Accretion2045RCP8.5</v>
      </c>
      <c r="C4538" t="s">
        <v>299</v>
      </c>
      <c r="D4538" t="s">
        <v>486</v>
      </c>
      <c r="E4538" s="144" t="s">
        <v>191</v>
      </c>
      <c r="F4538" s="144">
        <v>2045</v>
      </c>
      <c r="G4538" s="147">
        <v>17.413549049553829</v>
      </c>
      <c r="H4538" s="147">
        <v>20.833000000000002</v>
      </c>
      <c r="I4538" s="147">
        <v>25.15</v>
      </c>
      <c r="J4538" s="147">
        <v>28.466583333333325</v>
      </c>
      <c r="K4538" s="147">
        <v>31.762499999999999</v>
      </c>
    </row>
    <row r="4539" spans="2:11" x14ac:dyDescent="0.2">
      <c r="B4539" s="21" t="str">
        <f t="shared" si="70"/>
        <v>DeserontoIce Accretion2050RCP8.5</v>
      </c>
      <c r="C4539" t="s">
        <v>299</v>
      </c>
      <c r="D4539" t="s">
        <v>486</v>
      </c>
      <c r="E4539" s="144" t="s">
        <v>191</v>
      </c>
      <c r="F4539" s="144">
        <v>2050</v>
      </c>
      <c r="G4539" s="147">
        <v>17.36136059086386</v>
      </c>
      <c r="H4539" s="147">
        <v>20.846833333333333</v>
      </c>
      <c r="I4539" s="147">
        <v>25.25</v>
      </c>
      <c r="J4539" s="147">
        <v>28.617249999999991</v>
      </c>
      <c r="K4539" s="147">
        <v>31.9725</v>
      </c>
    </row>
    <row r="4540" spans="2:11" x14ac:dyDescent="0.2">
      <c r="B4540" s="21" t="str">
        <f t="shared" si="70"/>
        <v>DeserontoIce Accretion2055RCP8.5</v>
      </c>
      <c r="C4540" t="s">
        <v>299</v>
      </c>
      <c r="D4540" t="s">
        <v>486</v>
      </c>
      <c r="E4540" s="144" t="s">
        <v>191</v>
      </c>
      <c r="F4540" s="144">
        <v>2055</v>
      </c>
      <c r="G4540" s="147">
        <v>17.430945202450488</v>
      </c>
      <c r="H4540" s="147">
        <v>20.985166666666668</v>
      </c>
      <c r="I4540" s="147">
        <v>25.474999999999998</v>
      </c>
      <c r="J4540" s="147">
        <v>28.899749999999994</v>
      </c>
      <c r="K4540" s="147">
        <v>32.318999999999996</v>
      </c>
    </row>
    <row r="4541" spans="2:11" x14ac:dyDescent="0.2">
      <c r="B4541" s="21" t="str">
        <f t="shared" si="70"/>
        <v>DeserontoIce Accretion2060RCP8.5</v>
      </c>
      <c r="C4541" t="s">
        <v>299</v>
      </c>
      <c r="D4541" t="s">
        <v>486</v>
      </c>
      <c r="E4541" s="144" t="s">
        <v>191</v>
      </c>
      <c r="F4541" s="144">
        <v>2060</v>
      </c>
      <c r="G4541" s="147">
        <v>17.314970849806109</v>
      </c>
      <c r="H4541" s="147">
        <v>20.93675</v>
      </c>
      <c r="I4541" s="147">
        <v>25.508333333333333</v>
      </c>
      <c r="J4541" s="147">
        <v>28.984499999999993</v>
      </c>
      <c r="K4541" s="147">
        <v>32.465999999999994</v>
      </c>
    </row>
    <row r="4542" spans="2:11" x14ac:dyDescent="0.2">
      <c r="B4542" s="21" t="str">
        <f t="shared" si="70"/>
        <v>DeserontoIce Accretion2065RCP8.5</v>
      </c>
      <c r="C4542" t="s">
        <v>299</v>
      </c>
      <c r="D4542" t="s">
        <v>486</v>
      </c>
      <c r="E4542" s="144" t="s">
        <v>191</v>
      </c>
      <c r="F4542" s="144">
        <v>2065</v>
      </c>
      <c r="G4542" s="147">
        <v>17.129411885575099</v>
      </c>
      <c r="H4542" s="147">
        <v>20.75</v>
      </c>
      <c r="I4542" s="147">
        <v>25.316666666666663</v>
      </c>
      <c r="J4542" s="147">
        <v>28.786749999999994</v>
      </c>
      <c r="K4542" s="147">
        <v>32.266500000000001</v>
      </c>
    </row>
    <row r="4543" spans="2:11" x14ac:dyDescent="0.2">
      <c r="B4543" s="21" t="str">
        <f t="shared" si="70"/>
        <v>DeserontoIce Accretion2070RCP8.5</v>
      </c>
      <c r="C4543" t="s">
        <v>299</v>
      </c>
      <c r="D4543" t="s">
        <v>486</v>
      </c>
      <c r="E4543" s="144" t="s">
        <v>191</v>
      </c>
      <c r="F4543" s="144">
        <v>2070</v>
      </c>
      <c r="G4543" s="147">
        <v>16.613326016307603</v>
      </c>
      <c r="H4543" s="147">
        <v>20.18975</v>
      </c>
      <c r="I4543" s="147">
        <v>24.691666666666663</v>
      </c>
      <c r="J4543" s="147">
        <v>28.118166666666664</v>
      </c>
      <c r="K4543" s="147">
        <v>31.541999999999998</v>
      </c>
    </row>
    <row r="4544" spans="2:11" x14ac:dyDescent="0.2">
      <c r="B4544" s="21" t="str">
        <f t="shared" si="70"/>
        <v>DeserontoIce Accretion2075RCP8.5</v>
      </c>
      <c r="C4544" t="s">
        <v>299</v>
      </c>
      <c r="D4544" t="s">
        <v>486</v>
      </c>
      <c r="E4544" s="144" t="s">
        <v>191</v>
      </c>
      <c r="F4544" s="144">
        <v>2075</v>
      </c>
      <c r="G4544" s="147">
        <v>16.282799111271117</v>
      </c>
      <c r="H4544" s="147">
        <v>19.81625</v>
      </c>
      <c r="I4544" s="147">
        <v>24.258333333333333</v>
      </c>
      <c r="J4544" s="147">
        <v>27.647333333333329</v>
      </c>
      <c r="K4544" s="147">
        <v>31.016999999999999</v>
      </c>
    </row>
    <row r="4545" spans="2:11" x14ac:dyDescent="0.2">
      <c r="B4545" s="21" t="str">
        <f t="shared" si="70"/>
        <v>DeserontoIce Accretion2080RCP8.5</v>
      </c>
      <c r="C4545" t="s">
        <v>299</v>
      </c>
      <c r="D4545" t="s">
        <v>486</v>
      </c>
      <c r="E4545" s="144" t="s">
        <v>191</v>
      </c>
      <c r="F4545" s="144">
        <v>2080</v>
      </c>
      <c r="G4545" s="147">
        <v>15.95227220623463</v>
      </c>
      <c r="H4545" s="147">
        <v>19.44275</v>
      </c>
      <c r="I4545" s="147">
        <v>23.824999999999999</v>
      </c>
      <c r="J4545" s="147">
        <v>27.176499999999997</v>
      </c>
      <c r="K4545" s="147">
        <v>30.491999999999997</v>
      </c>
    </row>
    <row r="4546" spans="2:11" x14ac:dyDescent="0.2">
      <c r="B4546" s="21" t="str">
        <f t="shared" si="70"/>
        <v>DeserontoIce Accretion2085RCP8.5</v>
      </c>
      <c r="C4546" t="s">
        <v>299</v>
      </c>
      <c r="D4546" t="s">
        <v>486</v>
      </c>
      <c r="E4546" s="144" t="s">
        <v>191</v>
      </c>
      <c r="F4546" s="144">
        <v>2085</v>
      </c>
      <c r="G4546" s="147">
        <v>15.282520319713328</v>
      </c>
      <c r="H4546" s="147">
        <v>18.654249999999998</v>
      </c>
      <c r="I4546" s="147">
        <v>22.887499999999999</v>
      </c>
      <c r="J4546" s="147">
        <v>26.117124999999998</v>
      </c>
      <c r="K4546" s="147">
        <v>29.326499999999999</v>
      </c>
    </row>
    <row r="4547" spans="2:11" x14ac:dyDescent="0.2">
      <c r="B4547" s="21" t="str">
        <f t="shared" si="70"/>
        <v>DeserontoIce Accretion2090RCP8.5</v>
      </c>
      <c r="C4547" t="s">
        <v>299</v>
      </c>
      <c r="D4547" t="s">
        <v>486</v>
      </c>
      <c r="E4547" s="144" t="s">
        <v>191</v>
      </c>
      <c r="F4547" s="144">
        <v>2090</v>
      </c>
      <c r="G4547" s="147">
        <v>14.612768433192025</v>
      </c>
      <c r="H4547" s="147">
        <v>17.865749999999998</v>
      </c>
      <c r="I4547" s="147">
        <v>21.95</v>
      </c>
      <c r="J4547" s="147">
        <v>25.057749999999999</v>
      </c>
      <c r="K4547" s="147">
        <v>28.161000000000001</v>
      </c>
    </row>
    <row r="4548" spans="2:11" x14ac:dyDescent="0.2">
      <c r="B4548" s="21" t="str">
        <f t="shared" si="70"/>
        <v>DeserontoIce Accretion2095RCP8.5</v>
      </c>
      <c r="C4548" t="s">
        <v>299</v>
      </c>
      <c r="D4548" t="s">
        <v>486</v>
      </c>
      <c r="E4548" s="144" t="s">
        <v>191</v>
      </c>
      <c r="F4548" s="144">
        <v>2095</v>
      </c>
      <c r="G4548" s="147">
        <v>14.612768433192025</v>
      </c>
      <c r="H4548" s="147">
        <v>17.865749999999998</v>
      </c>
      <c r="I4548" s="147">
        <v>21.95</v>
      </c>
      <c r="J4548" s="147">
        <v>25.057749999999999</v>
      </c>
      <c r="K4548" s="147">
        <v>28.161000000000001</v>
      </c>
    </row>
    <row r="4549" spans="2:11" x14ac:dyDescent="0.2">
      <c r="B4549" s="21" t="str">
        <f t="shared" si="70"/>
        <v>DeserontoIce Accretion2100RCP8.5</v>
      </c>
      <c r="C4549" t="s">
        <v>299</v>
      </c>
      <c r="D4549" t="s">
        <v>486</v>
      </c>
      <c r="E4549" s="144" t="s">
        <v>191</v>
      </c>
      <c r="F4549" s="144">
        <v>2100</v>
      </c>
      <c r="G4549" s="147">
        <v>14.612768433192025</v>
      </c>
      <c r="H4549" s="147">
        <v>17.865749999999998</v>
      </c>
      <c r="I4549" s="147">
        <v>21.95</v>
      </c>
      <c r="J4549" s="147">
        <v>25.057749999999999</v>
      </c>
      <c r="K4549" s="147">
        <v>28.161000000000001</v>
      </c>
    </row>
    <row r="4550" spans="2:11" x14ac:dyDescent="0.2">
      <c r="B4550" s="21" t="str">
        <f t="shared" si="70"/>
        <v>DeserontoWind2023RCP4.5</v>
      </c>
      <c r="C4550" t="s">
        <v>299</v>
      </c>
      <c r="D4550" t="s">
        <v>1</v>
      </c>
      <c r="E4550" s="144" t="s">
        <v>193</v>
      </c>
      <c r="F4550" s="144">
        <v>2023</v>
      </c>
      <c r="G4550" s="147">
        <v>85.002073580867915</v>
      </c>
      <c r="H4550" s="147">
        <v>91.577471999999986</v>
      </c>
      <c r="I4550" s="147">
        <v>98.509600000000006</v>
      </c>
      <c r="J4550" s="147">
        <v>105.43673000000001</v>
      </c>
      <c r="K4550" s="147">
        <v>112.35680399999998</v>
      </c>
    </row>
    <row r="4551" spans="2:11" x14ac:dyDescent="0.2">
      <c r="B4551" s="21" t="str">
        <f t="shared" si="70"/>
        <v>DeserontoWind2025RCP4.5</v>
      </c>
      <c r="C4551" t="s">
        <v>299</v>
      </c>
      <c r="D4551" t="s">
        <v>1</v>
      </c>
      <c r="E4551" s="144" t="s">
        <v>193</v>
      </c>
      <c r="F4551" s="144">
        <v>2025</v>
      </c>
      <c r="G4551" s="147">
        <v>85.017587481803531</v>
      </c>
      <c r="H4551" s="147">
        <v>91.597218999999996</v>
      </c>
      <c r="I4551" s="147">
        <v>98.534100000000009</v>
      </c>
      <c r="J4551" s="147">
        <v>105.46469266666668</v>
      </c>
      <c r="K4551" s="147">
        <v>112.38845799999999</v>
      </c>
    </row>
    <row r="4552" spans="2:11" x14ac:dyDescent="0.2">
      <c r="B4552" s="21" t="str">
        <f t="shared" si="70"/>
        <v>DeserontoWind2030RCP4.5</v>
      </c>
      <c r="C4552" t="s">
        <v>299</v>
      </c>
      <c r="D4552" t="s">
        <v>1</v>
      </c>
      <c r="E4552" s="144" t="s">
        <v>193</v>
      </c>
      <c r="F4552" s="144">
        <v>2030</v>
      </c>
      <c r="G4552" s="147">
        <v>85.033101382739147</v>
      </c>
      <c r="H4552" s="147">
        <v>91.616965999999991</v>
      </c>
      <c r="I4552" s="147">
        <v>98.558599999999998</v>
      </c>
      <c r="J4552" s="147">
        <v>105.49265533333335</v>
      </c>
      <c r="K4552" s="147">
        <v>112.42011199999999</v>
      </c>
    </row>
    <row r="4553" spans="2:11" x14ac:dyDescent="0.2">
      <c r="B4553" s="21" t="str">
        <f t="shared" si="70"/>
        <v>DeserontoWind2035RCP4.5</v>
      </c>
      <c r="C4553" t="s">
        <v>299</v>
      </c>
      <c r="D4553" t="s">
        <v>1</v>
      </c>
      <c r="E4553" s="144" t="s">
        <v>193</v>
      </c>
      <c r="F4553" s="144">
        <v>2035</v>
      </c>
      <c r="G4553" s="147">
        <v>85.048615283674764</v>
      </c>
      <c r="H4553" s="147">
        <v>91.636712999999986</v>
      </c>
      <c r="I4553" s="147">
        <v>98.583100000000002</v>
      </c>
      <c r="J4553" s="147">
        <v>105.52061800000001</v>
      </c>
      <c r="K4553" s="147">
        <v>112.45176599999999</v>
      </c>
    </row>
    <row r="4554" spans="2:11" x14ac:dyDescent="0.2">
      <c r="B4554" s="21" t="str">
        <f t="shared" si="70"/>
        <v>DeserontoWind2040RCP4.5</v>
      </c>
      <c r="C4554" t="s">
        <v>299</v>
      </c>
      <c r="D4554" t="s">
        <v>1</v>
      </c>
      <c r="E4554" s="144" t="s">
        <v>193</v>
      </c>
      <c r="F4554" s="144">
        <v>2040</v>
      </c>
      <c r="G4554" s="147">
        <v>85.06412918461038</v>
      </c>
      <c r="H4554" s="147">
        <v>91.656459999999996</v>
      </c>
      <c r="I4554" s="147">
        <v>98.607600000000005</v>
      </c>
      <c r="J4554" s="147">
        <v>105.54858066666668</v>
      </c>
      <c r="K4554" s="147">
        <v>112.48341999999998</v>
      </c>
    </row>
    <row r="4555" spans="2:11" x14ac:dyDescent="0.2">
      <c r="B4555" s="21" t="str">
        <f t="shared" si="70"/>
        <v>DeserontoWind2045RCP4.5</v>
      </c>
      <c r="C4555" t="s">
        <v>299</v>
      </c>
      <c r="D4555" t="s">
        <v>1</v>
      </c>
      <c r="E4555" s="144" t="s">
        <v>193</v>
      </c>
      <c r="F4555" s="144">
        <v>2045</v>
      </c>
      <c r="G4555" s="147">
        <v>85.079643085545996</v>
      </c>
      <c r="H4555" s="147">
        <v>91.676207000000005</v>
      </c>
      <c r="I4555" s="147">
        <v>98.632099999999994</v>
      </c>
      <c r="J4555" s="147">
        <v>105.57654333333335</v>
      </c>
      <c r="K4555" s="147">
        <v>112.51507399999998</v>
      </c>
    </row>
    <row r="4556" spans="2:11" x14ac:dyDescent="0.2">
      <c r="B4556" s="21" t="str">
        <f t="shared" ref="B4556:B4619" si="71">C4556&amp;D4556&amp;F4556&amp;E4556</f>
        <v>DeserontoWind2050RCP4.5</v>
      </c>
      <c r="C4556" t="s">
        <v>299</v>
      </c>
      <c r="D4556" t="s">
        <v>1</v>
      </c>
      <c r="E4556" s="144" t="s">
        <v>193</v>
      </c>
      <c r="F4556" s="144">
        <v>2050</v>
      </c>
      <c r="G4556" s="147">
        <v>85.174700987642396</v>
      </c>
      <c r="H4556" s="147">
        <v>91.794385200000008</v>
      </c>
      <c r="I4556" s="147">
        <v>98.778120000000001</v>
      </c>
      <c r="J4556" s="147">
        <v>105.74501840000001</v>
      </c>
      <c r="K4556" s="147">
        <v>112.70760479999998</v>
      </c>
    </row>
    <row r="4557" spans="2:11" x14ac:dyDescent="0.2">
      <c r="B4557" s="21" t="str">
        <f t="shared" si="71"/>
        <v>DeserontoWind2055RCP4.5</v>
      </c>
      <c r="C4557" t="s">
        <v>299</v>
      </c>
      <c r="D4557" t="s">
        <v>1</v>
      </c>
      <c r="E4557" s="144" t="s">
        <v>193</v>
      </c>
      <c r="F4557" s="144">
        <v>2055</v>
      </c>
      <c r="G4557" s="147">
        <v>85.254244988803194</v>
      </c>
      <c r="H4557" s="147">
        <v>91.892816400000001</v>
      </c>
      <c r="I4557" s="147">
        <v>98.899639999999991</v>
      </c>
      <c r="J4557" s="147">
        <v>105.88553080000001</v>
      </c>
      <c r="K4557" s="147">
        <v>112.86848159999998</v>
      </c>
    </row>
    <row r="4558" spans="2:11" x14ac:dyDescent="0.2">
      <c r="B4558" s="21" t="str">
        <f t="shared" si="71"/>
        <v>DeserontoWind2060RCP4.5</v>
      </c>
      <c r="C4558" t="s">
        <v>299</v>
      </c>
      <c r="D4558" t="s">
        <v>1</v>
      </c>
      <c r="E4558" s="144" t="s">
        <v>193</v>
      </c>
      <c r="F4558" s="144">
        <v>2060</v>
      </c>
      <c r="G4558" s="147">
        <v>85.333788989963978</v>
      </c>
      <c r="H4558" s="147">
        <v>91.991247600000008</v>
      </c>
      <c r="I4558" s="147">
        <v>99.021159999999995</v>
      </c>
      <c r="J4558" s="147">
        <v>106.0260432</v>
      </c>
      <c r="K4558" s="147">
        <v>113.02935839999998</v>
      </c>
    </row>
    <row r="4559" spans="2:11" x14ac:dyDescent="0.2">
      <c r="B4559" s="21" t="str">
        <f t="shared" si="71"/>
        <v>DeserontoWind2065RCP4.5</v>
      </c>
      <c r="C4559" t="s">
        <v>299</v>
      </c>
      <c r="D4559" t="s">
        <v>1</v>
      </c>
      <c r="E4559" s="144" t="s">
        <v>193</v>
      </c>
      <c r="F4559" s="144">
        <v>2065</v>
      </c>
      <c r="G4559" s="147">
        <v>85.413332991124776</v>
      </c>
      <c r="H4559" s="147">
        <v>92.089678800000002</v>
      </c>
      <c r="I4559" s="147">
        <v>99.142679999999984</v>
      </c>
      <c r="J4559" s="147">
        <v>106.16655560000001</v>
      </c>
      <c r="K4559" s="147">
        <v>113.19023519999998</v>
      </c>
    </row>
    <row r="4560" spans="2:11" x14ac:dyDescent="0.2">
      <c r="B4560" s="21" t="str">
        <f t="shared" si="71"/>
        <v>DeserontoWind2070RCP4.5</v>
      </c>
      <c r="C4560" t="s">
        <v>299</v>
      </c>
      <c r="D4560" t="s">
        <v>1</v>
      </c>
      <c r="E4560" s="144" t="s">
        <v>193</v>
      </c>
      <c r="F4560" s="144">
        <v>2070</v>
      </c>
      <c r="G4560" s="147">
        <v>85.492876992285559</v>
      </c>
      <c r="H4560" s="147">
        <v>92.188110000000009</v>
      </c>
      <c r="I4560" s="147">
        <v>99.264199999999988</v>
      </c>
      <c r="J4560" s="147">
        <v>106.307068</v>
      </c>
      <c r="K4560" s="147">
        <v>113.35111199999997</v>
      </c>
    </row>
    <row r="4561" spans="2:11" x14ac:dyDescent="0.2">
      <c r="B4561" s="21" t="str">
        <f t="shared" si="71"/>
        <v>DeserontoWind2075RCP4.5</v>
      </c>
      <c r="C4561" t="s">
        <v>299</v>
      </c>
      <c r="D4561" t="s">
        <v>1</v>
      </c>
      <c r="E4561" s="144" t="s">
        <v>193</v>
      </c>
      <c r="F4561" s="144">
        <v>2075</v>
      </c>
      <c r="G4561" s="147">
        <v>85.554932596028024</v>
      </c>
      <c r="H4561" s="147">
        <v>92.267098000000004</v>
      </c>
      <c r="I4561" s="147">
        <v>99.363833333333318</v>
      </c>
      <c r="J4561" s="147">
        <v>106.42590933333334</v>
      </c>
      <c r="K4561" s="147">
        <v>113.48889999999997</v>
      </c>
    </row>
    <row r="4562" spans="2:11" x14ac:dyDescent="0.2">
      <c r="B4562" s="21" t="str">
        <f t="shared" si="71"/>
        <v>DeserontoWind2080RCP4.5</v>
      </c>
      <c r="C4562" t="s">
        <v>299</v>
      </c>
      <c r="D4562" t="s">
        <v>1</v>
      </c>
      <c r="E4562" s="144" t="s">
        <v>193</v>
      </c>
      <c r="F4562" s="144">
        <v>2080</v>
      </c>
      <c r="G4562" s="147">
        <v>85.616988199770489</v>
      </c>
      <c r="H4562" s="147">
        <v>92.346086</v>
      </c>
      <c r="I4562" s="147">
        <v>99.463466666666662</v>
      </c>
      <c r="J4562" s="147">
        <v>106.54475066666666</v>
      </c>
      <c r="K4562" s="147">
        <v>113.62668799999997</v>
      </c>
    </row>
    <row r="4563" spans="2:11" x14ac:dyDescent="0.2">
      <c r="B4563" s="21" t="str">
        <f t="shared" si="71"/>
        <v>DeserontoWind2085RCP4.5</v>
      </c>
      <c r="C4563" t="s">
        <v>299</v>
      </c>
      <c r="D4563" t="s">
        <v>1</v>
      </c>
      <c r="E4563" s="144" t="s">
        <v>193</v>
      </c>
      <c r="F4563" s="144">
        <v>2085</v>
      </c>
      <c r="G4563" s="147">
        <v>85.67904380351294</v>
      </c>
      <c r="H4563" s="147">
        <v>92.425073999999995</v>
      </c>
      <c r="I4563" s="147">
        <v>99.563099999999991</v>
      </c>
      <c r="J4563" s="147">
        <v>106.66359199999999</v>
      </c>
      <c r="K4563" s="147">
        <v>113.76447599999997</v>
      </c>
    </row>
    <row r="4564" spans="2:11" x14ac:dyDescent="0.2">
      <c r="B4564" s="21" t="str">
        <f t="shared" si="71"/>
        <v>DeserontoWind2090RCP4.5</v>
      </c>
      <c r="C4564" t="s">
        <v>299</v>
      </c>
      <c r="D4564" t="s">
        <v>1</v>
      </c>
      <c r="E4564" s="144" t="s">
        <v>193</v>
      </c>
      <c r="F4564" s="144">
        <v>2090</v>
      </c>
      <c r="G4564" s="147">
        <v>85.741099407255405</v>
      </c>
      <c r="H4564" s="147">
        <v>92.504062000000005</v>
      </c>
      <c r="I4564" s="147">
        <v>99.662733333333321</v>
      </c>
      <c r="J4564" s="147">
        <v>106.78243333333333</v>
      </c>
      <c r="K4564" s="147">
        <v>113.90226399999999</v>
      </c>
    </row>
    <row r="4565" spans="2:11" x14ac:dyDescent="0.2">
      <c r="B4565" s="21" t="str">
        <f t="shared" si="71"/>
        <v>DeserontoWind2095RCP4.5</v>
      </c>
      <c r="C4565" t="s">
        <v>299</v>
      </c>
      <c r="D4565" t="s">
        <v>1</v>
      </c>
      <c r="E4565" s="144" t="s">
        <v>193</v>
      </c>
      <c r="F4565" s="144">
        <v>2095</v>
      </c>
      <c r="G4565" s="147">
        <v>85.80315501099787</v>
      </c>
      <c r="H4565" s="147">
        <v>92.58305</v>
      </c>
      <c r="I4565" s="147">
        <v>99.762366666666665</v>
      </c>
      <c r="J4565" s="147">
        <v>106.90127466666665</v>
      </c>
      <c r="K4565" s="147">
        <v>114.04005199999999</v>
      </c>
    </row>
    <row r="4566" spans="2:11" x14ac:dyDescent="0.2">
      <c r="B4566" s="21" t="str">
        <f t="shared" si="71"/>
        <v>DeserontoWind2100RCP4.5</v>
      </c>
      <c r="C4566" t="s">
        <v>299</v>
      </c>
      <c r="D4566" t="s">
        <v>1</v>
      </c>
      <c r="E4566" s="144" t="s">
        <v>193</v>
      </c>
      <c r="F4566" s="144">
        <v>2100</v>
      </c>
      <c r="G4566" s="147">
        <v>85.865210614740334</v>
      </c>
      <c r="H4566" s="147">
        <v>92.662037999999995</v>
      </c>
      <c r="I4566" s="147">
        <v>99.861999999999995</v>
      </c>
      <c r="J4566" s="147">
        <v>107.02011599999999</v>
      </c>
      <c r="K4566" s="147">
        <v>114.17783999999999</v>
      </c>
    </row>
    <row r="4567" spans="2:11" x14ac:dyDescent="0.2">
      <c r="B4567" s="21" t="str">
        <f t="shared" si="71"/>
        <v>DeserontoWind2023RCP6.0</v>
      </c>
      <c r="C4567" t="s">
        <v>299</v>
      </c>
      <c r="D4567" t="s">
        <v>1</v>
      </c>
      <c r="E4567" s="144" t="s">
        <v>192</v>
      </c>
      <c r="F4567" s="144">
        <v>2023</v>
      </c>
      <c r="G4567" s="147">
        <v>85.002073580867915</v>
      </c>
      <c r="H4567" s="147">
        <v>91.577471999999986</v>
      </c>
      <c r="I4567" s="147">
        <v>98.509600000000006</v>
      </c>
      <c r="J4567" s="147">
        <v>105.43673000000001</v>
      </c>
      <c r="K4567" s="147">
        <v>112.35680399999998</v>
      </c>
    </row>
    <row r="4568" spans="2:11" x14ac:dyDescent="0.2">
      <c r="B4568" s="21" t="str">
        <f t="shared" si="71"/>
        <v>DeserontoWind2025RCP6.0</v>
      </c>
      <c r="C4568" t="s">
        <v>299</v>
      </c>
      <c r="D4568" t="s">
        <v>1</v>
      </c>
      <c r="E4568" s="144" t="s">
        <v>192</v>
      </c>
      <c r="F4568" s="144">
        <v>2025</v>
      </c>
      <c r="G4568" s="147">
        <v>85.017587481803531</v>
      </c>
      <c r="H4568" s="147">
        <v>91.597218999999996</v>
      </c>
      <c r="I4568" s="147">
        <v>98.534100000000009</v>
      </c>
      <c r="J4568" s="147">
        <v>105.46469266666668</v>
      </c>
      <c r="K4568" s="147">
        <v>112.38845799999999</v>
      </c>
    </row>
    <row r="4569" spans="2:11" x14ac:dyDescent="0.2">
      <c r="B4569" s="21" t="str">
        <f t="shared" si="71"/>
        <v>DeserontoWind2030RCP6.0</v>
      </c>
      <c r="C4569" t="s">
        <v>299</v>
      </c>
      <c r="D4569" t="s">
        <v>1</v>
      </c>
      <c r="E4569" s="144" t="s">
        <v>192</v>
      </c>
      <c r="F4569" s="144">
        <v>2030</v>
      </c>
      <c r="G4569" s="147">
        <v>85.033101382739147</v>
      </c>
      <c r="H4569" s="147">
        <v>91.616965999999991</v>
      </c>
      <c r="I4569" s="147">
        <v>98.558599999999998</v>
      </c>
      <c r="J4569" s="147">
        <v>105.49265533333335</v>
      </c>
      <c r="K4569" s="147">
        <v>112.42011199999999</v>
      </c>
    </row>
    <row r="4570" spans="2:11" x14ac:dyDescent="0.2">
      <c r="B4570" s="21" t="str">
        <f t="shared" si="71"/>
        <v>DeserontoWind2035RCP6.0</v>
      </c>
      <c r="C4570" t="s">
        <v>299</v>
      </c>
      <c r="D4570" t="s">
        <v>1</v>
      </c>
      <c r="E4570" s="144" t="s">
        <v>192</v>
      </c>
      <c r="F4570" s="144">
        <v>2035</v>
      </c>
      <c r="G4570" s="147">
        <v>85.048615283674764</v>
      </c>
      <c r="H4570" s="147">
        <v>91.636712999999986</v>
      </c>
      <c r="I4570" s="147">
        <v>98.583100000000002</v>
      </c>
      <c r="J4570" s="147">
        <v>105.52061800000001</v>
      </c>
      <c r="K4570" s="147">
        <v>112.45176599999999</v>
      </c>
    </row>
    <row r="4571" spans="2:11" x14ac:dyDescent="0.2">
      <c r="B4571" s="21" t="str">
        <f t="shared" si="71"/>
        <v>DeserontoWind2040RCP6.0</v>
      </c>
      <c r="C4571" t="s">
        <v>299</v>
      </c>
      <c r="D4571" t="s">
        <v>1</v>
      </c>
      <c r="E4571" s="144" t="s">
        <v>192</v>
      </c>
      <c r="F4571" s="144">
        <v>2040</v>
      </c>
      <c r="G4571" s="147">
        <v>85.06412918461038</v>
      </c>
      <c r="H4571" s="147">
        <v>91.656459999999996</v>
      </c>
      <c r="I4571" s="147">
        <v>98.607600000000005</v>
      </c>
      <c r="J4571" s="147">
        <v>105.54858066666668</v>
      </c>
      <c r="K4571" s="147">
        <v>112.48341999999998</v>
      </c>
    </row>
    <row r="4572" spans="2:11" x14ac:dyDescent="0.2">
      <c r="B4572" s="21" t="str">
        <f t="shared" si="71"/>
        <v>DeserontoWind2045RCP6.0</v>
      </c>
      <c r="C4572" t="s">
        <v>299</v>
      </c>
      <c r="D4572" t="s">
        <v>1</v>
      </c>
      <c r="E4572" s="144" t="s">
        <v>192</v>
      </c>
      <c r="F4572" s="144">
        <v>2045</v>
      </c>
      <c r="G4572" s="147">
        <v>85.079643085545996</v>
      </c>
      <c r="H4572" s="147">
        <v>91.676207000000005</v>
      </c>
      <c r="I4572" s="147">
        <v>98.632099999999994</v>
      </c>
      <c r="J4572" s="147">
        <v>105.57654333333335</v>
      </c>
      <c r="K4572" s="147">
        <v>112.51507399999998</v>
      </c>
    </row>
    <row r="4573" spans="2:11" x14ac:dyDescent="0.2">
      <c r="B4573" s="21" t="str">
        <f t="shared" si="71"/>
        <v>DeserontoWind2050RCP6.0</v>
      </c>
      <c r="C4573" t="s">
        <v>299</v>
      </c>
      <c r="D4573" t="s">
        <v>1</v>
      </c>
      <c r="E4573" s="144" t="s">
        <v>192</v>
      </c>
      <c r="F4573" s="144">
        <v>2050</v>
      </c>
      <c r="G4573" s="147">
        <v>85.174700987642396</v>
      </c>
      <c r="H4573" s="147">
        <v>91.794385200000008</v>
      </c>
      <c r="I4573" s="147">
        <v>98.778120000000001</v>
      </c>
      <c r="J4573" s="147">
        <v>105.74501840000001</v>
      </c>
      <c r="K4573" s="147">
        <v>112.70760479999998</v>
      </c>
    </row>
    <row r="4574" spans="2:11" x14ac:dyDescent="0.2">
      <c r="B4574" s="21" t="str">
        <f t="shared" si="71"/>
        <v>DeserontoWind2055RCP6.0</v>
      </c>
      <c r="C4574" t="s">
        <v>299</v>
      </c>
      <c r="D4574" t="s">
        <v>1</v>
      </c>
      <c r="E4574" s="144" t="s">
        <v>192</v>
      </c>
      <c r="F4574" s="144">
        <v>2055</v>
      </c>
      <c r="G4574" s="147">
        <v>85.254244988803194</v>
      </c>
      <c r="H4574" s="147">
        <v>91.892816400000001</v>
      </c>
      <c r="I4574" s="147">
        <v>98.899639999999991</v>
      </c>
      <c r="J4574" s="147">
        <v>105.88553080000001</v>
      </c>
      <c r="K4574" s="147">
        <v>112.86848159999998</v>
      </c>
    </row>
    <row r="4575" spans="2:11" x14ac:dyDescent="0.2">
      <c r="B4575" s="21" t="str">
        <f t="shared" si="71"/>
        <v>DeserontoWind2060RCP6.0</v>
      </c>
      <c r="C4575" t="s">
        <v>299</v>
      </c>
      <c r="D4575" t="s">
        <v>1</v>
      </c>
      <c r="E4575" s="144" t="s">
        <v>192</v>
      </c>
      <c r="F4575" s="144">
        <v>2060</v>
      </c>
      <c r="G4575" s="147">
        <v>85.333788989963978</v>
      </c>
      <c r="H4575" s="147">
        <v>91.991247600000008</v>
      </c>
      <c r="I4575" s="147">
        <v>99.021159999999995</v>
      </c>
      <c r="J4575" s="147">
        <v>106.0260432</v>
      </c>
      <c r="K4575" s="147">
        <v>113.02935839999998</v>
      </c>
    </row>
    <row r="4576" spans="2:11" x14ac:dyDescent="0.2">
      <c r="B4576" s="21" t="str">
        <f t="shared" si="71"/>
        <v>DeserontoWind2065RCP6.0</v>
      </c>
      <c r="C4576" t="s">
        <v>299</v>
      </c>
      <c r="D4576" t="s">
        <v>1</v>
      </c>
      <c r="E4576" s="144" t="s">
        <v>192</v>
      </c>
      <c r="F4576" s="144">
        <v>2065</v>
      </c>
      <c r="G4576" s="147">
        <v>85.413332991124776</v>
      </c>
      <c r="H4576" s="147">
        <v>92.089678800000002</v>
      </c>
      <c r="I4576" s="147">
        <v>99.142679999999984</v>
      </c>
      <c r="J4576" s="147">
        <v>106.16655560000001</v>
      </c>
      <c r="K4576" s="147">
        <v>113.19023519999998</v>
      </c>
    </row>
    <row r="4577" spans="2:11" x14ac:dyDescent="0.2">
      <c r="B4577" s="21" t="str">
        <f t="shared" si="71"/>
        <v>DeserontoWind2070RCP6.0</v>
      </c>
      <c r="C4577" t="s">
        <v>299</v>
      </c>
      <c r="D4577" t="s">
        <v>1</v>
      </c>
      <c r="E4577" s="144" t="s">
        <v>192</v>
      </c>
      <c r="F4577" s="144">
        <v>2070</v>
      </c>
      <c r="G4577" s="147">
        <v>85.492876992285559</v>
      </c>
      <c r="H4577" s="147">
        <v>92.188110000000009</v>
      </c>
      <c r="I4577" s="147">
        <v>99.264199999999988</v>
      </c>
      <c r="J4577" s="147">
        <v>106.307068</v>
      </c>
      <c r="K4577" s="147">
        <v>113.35111199999997</v>
      </c>
    </row>
    <row r="4578" spans="2:11" x14ac:dyDescent="0.2">
      <c r="B4578" s="21" t="str">
        <f t="shared" si="71"/>
        <v>DeserontoWind2075RCP6.0</v>
      </c>
      <c r="C4578" t="s">
        <v>299</v>
      </c>
      <c r="D4578" t="s">
        <v>1</v>
      </c>
      <c r="E4578" s="144" t="s">
        <v>192</v>
      </c>
      <c r="F4578" s="144">
        <v>2075</v>
      </c>
      <c r="G4578" s="147">
        <v>85.585960397899257</v>
      </c>
      <c r="H4578" s="147">
        <v>92.306592000000009</v>
      </c>
      <c r="I4578" s="147">
        <v>99.41364999999999</v>
      </c>
      <c r="J4578" s="147">
        <v>106.48533</v>
      </c>
      <c r="K4578" s="147">
        <v>113.55779399999997</v>
      </c>
    </row>
    <row r="4579" spans="2:11" x14ac:dyDescent="0.2">
      <c r="B4579" s="21" t="str">
        <f t="shared" si="71"/>
        <v>DeserontoWind2080RCP6.0</v>
      </c>
      <c r="C4579" t="s">
        <v>299</v>
      </c>
      <c r="D4579" t="s">
        <v>1</v>
      </c>
      <c r="E4579" s="144" t="s">
        <v>192</v>
      </c>
      <c r="F4579" s="144">
        <v>2080</v>
      </c>
      <c r="G4579" s="147">
        <v>85.67904380351294</v>
      </c>
      <c r="H4579" s="147">
        <v>92.425073999999995</v>
      </c>
      <c r="I4579" s="147">
        <v>99.563099999999991</v>
      </c>
      <c r="J4579" s="147">
        <v>106.66359199999999</v>
      </c>
      <c r="K4579" s="147">
        <v>113.76447599999997</v>
      </c>
    </row>
    <row r="4580" spans="2:11" x14ac:dyDescent="0.2">
      <c r="B4580" s="21" t="str">
        <f t="shared" si="71"/>
        <v>DeserontoWind2085RCP6.0</v>
      </c>
      <c r="C4580" t="s">
        <v>299</v>
      </c>
      <c r="D4580" t="s">
        <v>1</v>
      </c>
      <c r="E4580" s="144" t="s">
        <v>192</v>
      </c>
      <c r="F4580" s="144">
        <v>2085</v>
      </c>
      <c r="G4580" s="147">
        <v>85.772127209126637</v>
      </c>
      <c r="H4580" s="147">
        <v>92.543555999999995</v>
      </c>
      <c r="I4580" s="147">
        <v>99.712549999999993</v>
      </c>
      <c r="J4580" s="147">
        <v>106.84185399999998</v>
      </c>
      <c r="K4580" s="147">
        <v>113.97115799999999</v>
      </c>
    </row>
    <row r="4581" spans="2:11" x14ac:dyDescent="0.2">
      <c r="B4581" s="21" t="str">
        <f t="shared" si="71"/>
        <v>DeserontoWind2090RCP6.0</v>
      </c>
      <c r="C4581" t="s">
        <v>299</v>
      </c>
      <c r="D4581" t="s">
        <v>1</v>
      </c>
      <c r="E4581" s="144" t="s">
        <v>192</v>
      </c>
      <c r="F4581" s="144">
        <v>2090</v>
      </c>
      <c r="G4581" s="147">
        <v>86.009066787052404</v>
      </c>
      <c r="H4581" s="147">
        <v>92.816975999999997</v>
      </c>
      <c r="I4581" s="147">
        <v>100.02533333333334</v>
      </c>
      <c r="J4581" s="147">
        <v>107.19138733333332</v>
      </c>
      <c r="K4581" s="147">
        <v>114.36031599999998</v>
      </c>
    </row>
    <row r="4582" spans="2:11" x14ac:dyDescent="0.2">
      <c r="B4582" s="21" t="str">
        <f t="shared" si="71"/>
        <v>DeserontoWind2095RCP6.0</v>
      </c>
      <c r="C4582" t="s">
        <v>299</v>
      </c>
      <c r="D4582" t="s">
        <v>1</v>
      </c>
      <c r="E4582" s="144" t="s">
        <v>192</v>
      </c>
      <c r="F4582" s="144">
        <v>2095</v>
      </c>
      <c r="G4582" s="147">
        <v>86.152922959364489</v>
      </c>
      <c r="H4582" s="147">
        <v>92.971913999999998</v>
      </c>
      <c r="I4582" s="147">
        <v>100.18866666666666</v>
      </c>
      <c r="J4582" s="147">
        <v>107.36265866666668</v>
      </c>
      <c r="K4582" s="147">
        <v>114.54279199999998</v>
      </c>
    </row>
    <row r="4583" spans="2:11" x14ac:dyDescent="0.2">
      <c r="B4583" s="21" t="str">
        <f t="shared" si="71"/>
        <v>DeserontoWind2100RCP6.0</v>
      </c>
      <c r="C4583" t="s">
        <v>299</v>
      </c>
      <c r="D4583" t="s">
        <v>1</v>
      </c>
      <c r="E4583" s="144" t="s">
        <v>192</v>
      </c>
      <c r="F4583" s="144">
        <v>2100</v>
      </c>
      <c r="G4583" s="147">
        <v>86.296779131676558</v>
      </c>
      <c r="H4583" s="147">
        <v>93.126852</v>
      </c>
      <c r="I4583" s="147">
        <v>100.352</v>
      </c>
      <c r="J4583" s="147">
        <v>107.53393000000001</v>
      </c>
      <c r="K4583" s="147">
        <v>114.72526799999997</v>
      </c>
    </row>
    <row r="4584" spans="2:11" x14ac:dyDescent="0.2">
      <c r="B4584" s="21" t="str">
        <f t="shared" si="71"/>
        <v>DeserontoWind2023RCP8.5</v>
      </c>
      <c r="C4584" t="s">
        <v>299</v>
      </c>
      <c r="D4584" t="s">
        <v>1</v>
      </c>
      <c r="E4584" s="144" t="s">
        <v>191</v>
      </c>
      <c r="F4584" s="144">
        <v>2023</v>
      </c>
      <c r="G4584" s="147">
        <v>85.002073580867915</v>
      </c>
      <c r="H4584" s="147">
        <v>91.577471999999986</v>
      </c>
      <c r="I4584" s="147">
        <v>98.509600000000006</v>
      </c>
      <c r="J4584" s="147">
        <v>105.43673000000001</v>
      </c>
      <c r="K4584" s="147">
        <v>112.35680399999998</v>
      </c>
    </row>
    <row r="4585" spans="2:11" x14ac:dyDescent="0.2">
      <c r="B4585" s="21" t="str">
        <f t="shared" si="71"/>
        <v>DeserontoWind2025RCP8.5</v>
      </c>
      <c r="C4585" t="s">
        <v>299</v>
      </c>
      <c r="D4585" t="s">
        <v>1</v>
      </c>
      <c r="E4585" s="144" t="s">
        <v>191</v>
      </c>
      <c r="F4585" s="144">
        <v>2025</v>
      </c>
      <c r="G4585" s="147">
        <v>85.033101382739147</v>
      </c>
      <c r="H4585" s="147">
        <v>91.616965999999991</v>
      </c>
      <c r="I4585" s="147">
        <v>98.558599999999998</v>
      </c>
      <c r="J4585" s="147">
        <v>105.49265533333335</v>
      </c>
      <c r="K4585" s="147">
        <v>112.42011199999999</v>
      </c>
    </row>
    <row r="4586" spans="2:11" x14ac:dyDescent="0.2">
      <c r="B4586" s="21" t="str">
        <f t="shared" si="71"/>
        <v>DeserontoWind2030RCP8.5</v>
      </c>
      <c r="C4586" t="s">
        <v>299</v>
      </c>
      <c r="D4586" t="s">
        <v>1</v>
      </c>
      <c r="E4586" s="144" t="s">
        <v>191</v>
      </c>
      <c r="F4586" s="144">
        <v>2030</v>
      </c>
      <c r="G4586" s="147">
        <v>85.06412918461038</v>
      </c>
      <c r="H4586" s="147">
        <v>91.656459999999996</v>
      </c>
      <c r="I4586" s="147">
        <v>98.607600000000005</v>
      </c>
      <c r="J4586" s="147">
        <v>105.54858066666668</v>
      </c>
      <c r="K4586" s="147">
        <v>112.48341999999998</v>
      </c>
    </row>
    <row r="4587" spans="2:11" x14ac:dyDescent="0.2">
      <c r="B4587" s="21" t="str">
        <f t="shared" si="71"/>
        <v>DeserontoWind2035RCP8.5</v>
      </c>
      <c r="C4587" t="s">
        <v>299</v>
      </c>
      <c r="D4587" t="s">
        <v>1</v>
      </c>
      <c r="E4587" s="144" t="s">
        <v>191</v>
      </c>
      <c r="F4587" s="144">
        <v>2035</v>
      </c>
      <c r="G4587" s="147">
        <v>85.095156986481612</v>
      </c>
      <c r="H4587" s="147">
        <v>91.695954</v>
      </c>
      <c r="I4587" s="147">
        <v>98.656599999999997</v>
      </c>
      <c r="J4587" s="147">
        <v>105.60450600000001</v>
      </c>
      <c r="K4587" s="147">
        <v>112.54672799999999</v>
      </c>
    </row>
    <row r="4588" spans="2:11" x14ac:dyDescent="0.2">
      <c r="B4588" s="21" t="str">
        <f t="shared" si="71"/>
        <v>DeserontoWind2040RCP8.5</v>
      </c>
      <c r="C4588" t="s">
        <v>299</v>
      </c>
      <c r="D4588" t="s">
        <v>1</v>
      </c>
      <c r="E4588" s="144" t="s">
        <v>191</v>
      </c>
      <c r="F4588" s="144">
        <v>2040</v>
      </c>
      <c r="G4588" s="147">
        <v>85.22773032174959</v>
      </c>
      <c r="H4588" s="147">
        <v>91.860005999999998</v>
      </c>
      <c r="I4588" s="147">
        <v>98.859133333333332</v>
      </c>
      <c r="J4588" s="147">
        <v>105.83869333333334</v>
      </c>
      <c r="K4588" s="147">
        <v>112.81485599999998</v>
      </c>
    </row>
    <row r="4589" spans="2:11" x14ac:dyDescent="0.2">
      <c r="B4589" s="21" t="str">
        <f t="shared" si="71"/>
        <v>DeserontoWind2045RCP8.5</v>
      </c>
      <c r="C4589" t="s">
        <v>299</v>
      </c>
      <c r="D4589" t="s">
        <v>1</v>
      </c>
      <c r="E4589" s="144" t="s">
        <v>191</v>
      </c>
      <c r="F4589" s="144">
        <v>2045</v>
      </c>
      <c r="G4589" s="147">
        <v>85.360303657017582</v>
      </c>
      <c r="H4589" s="147">
        <v>92.024058000000011</v>
      </c>
      <c r="I4589" s="147">
        <v>99.061666666666653</v>
      </c>
      <c r="J4589" s="147">
        <v>106.07288066666668</v>
      </c>
      <c r="K4589" s="147">
        <v>113.08298399999998</v>
      </c>
    </row>
    <row r="4590" spans="2:11" x14ac:dyDescent="0.2">
      <c r="B4590" s="21" t="str">
        <f t="shared" si="71"/>
        <v>DeserontoWind2050RCP8.5</v>
      </c>
      <c r="C4590" t="s">
        <v>299</v>
      </c>
      <c r="D4590" t="s">
        <v>1</v>
      </c>
      <c r="E4590" s="144" t="s">
        <v>191</v>
      </c>
      <c r="F4590" s="144">
        <v>2050</v>
      </c>
      <c r="G4590" s="147">
        <v>85.616988199770489</v>
      </c>
      <c r="H4590" s="147">
        <v>92.346086</v>
      </c>
      <c r="I4590" s="147">
        <v>99.463466666666662</v>
      </c>
      <c r="J4590" s="147">
        <v>106.54475066666666</v>
      </c>
      <c r="K4590" s="147">
        <v>113.62668799999997</v>
      </c>
    </row>
    <row r="4591" spans="2:11" x14ac:dyDescent="0.2">
      <c r="B4591" s="21" t="str">
        <f t="shared" si="71"/>
        <v>DeserontoWind2055RCP8.5</v>
      </c>
      <c r="C4591" t="s">
        <v>299</v>
      </c>
      <c r="D4591" t="s">
        <v>1</v>
      </c>
      <c r="E4591" s="144" t="s">
        <v>191</v>
      </c>
      <c r="F4591" s="144">
        <v>2055</v>
      </c>
      <c r="G4591" s="147">
        <v>85.741099407255405</v>
      </c>
      <c r="H4591" s="147">
        <v>92.504062000000005</v>
      </c>
      <c r="I4591" s="147">
        <v>99.662733333333321</v>
      </c>
      <c r="J4591" s="147">
        <v>106.78243333333333</v>
      </c>
      <c r="K4591" s="147">
        <v>113.90226399999999</v>
      </c>
    </row>
    <row r="4592" spans="2:11" x14ac:dyDescent="0.2">
      <c r="B4592" s="21" t="str">
        <f t="shared" si="71"/>
        <v>DeserontoWind2060RCP8.5</v>
      </c>
      <c r="C4592" t="s">
        <v>299</v>
      </c>
      <c r="D4592" t="s">
        <v>1</v>
      </c>
      <c r="E4592" s="144" t="s">
        <v>191</v>
      </c>
      <c r="F4592" s="144">
        <v>2060</v>
      </c>
      <c r="G4592" s="147">
        <v>86.009066787052404</v>
      </c>
      <c r="H4592" s="147">
        <v>92.816975999999997</v>
      </c>
      <c r="I4592" s="147">
        <v>100.02533333333334</v>
      </c>
      <c r="J4592" s="147">
        <v>107.19138733333332</v>
      </c>
      <c r="K4592" s="147">
        <v>114.36031599999998</v>
      </c>
    </row>
    <row r="4593" spans="2:11" x14ac:dyDescent="0.2">
      <c r="B4593" s="21" t="str">
        <f t="shared" si="71"/>
        <v>DeserontoWind2065RCP8.5</v>
      </c>
      <c r="C4593" t="s">
        <v>299</v>
      </c>
      <c r="D4593" t="s">
        <v>1</v>
      </c>
      <c r="E4593" s="144" t="s">
        <v>191</v>
      </c>
      <c r="F4593" s="144">
        <v>2065</v>
      </c>
      <c r="G4593" s="147">
        <v>86.152922959364489</v>
      </c>
      <c r="H4593" s="147">
        <v>92.971913999999998</v>
      </c>
      <c r="I4593" s="147">
        <v>100.18866666666666</v>
      </c>
      <c r="J4593" s="147">
        <v>107.36265866666668</v>
      </c>
      <c r="K4593" s="147">
        <v>114.54279199999998</v>
      </c>
    </row>
    <row r="4594" spans="2:11" x14ac:dyDescent="0.2">
      <c r="B4594" s="21" t="str">
        <f t="shared" si="71"/>
        <v>DeserontoWind2070RCP8.5</v>
      </c>
      <c r="C4594" t="s">
        <v>299</v>
      </c>
      <c r="D4594" t="s">
        <v>1</v>
      </c>
      <c r="E4594" s="144" t="s">
        <v>191</v>
      </c>
      <c r="F4594" s="144">
        <v>2070</v>
      </c>
      <c r="G4594" s="147">
        <v>86.308061968720637</v>
      </c>
      <c r="H4594" s="147">
        <v>93.142042000000004</v>
      </c>
      <c r="I4594" s="147">
        <v>100.37486666666666</v>
      </c>
      <c r="J4594" s="147">
        <v>107.56189266666668</v>
      </c>
      <c r="K4594" s="147">
        <v>114.75878399999998</v>
      </c>
    </row>
    <row r="4595" spans="2:11" x14ac:dyDescent="0.2">
      <c r="B4595" s="21" t="str">
        <f t="shared" si="71"/>
        <v>DeserontoWind2075RCP8.5</v>
      </c>
      <c r="C4595" t="s">
        <v>299</v>
      </c>
      <c r="D4595" t="s">
        <v>1</v>
      </c>
      <c r="E4595" s="144" t="s">
        <v>191</v>
      </c>
      <c r="F4595" s="144">
        <v>2075</v>
      </c>
      <c r="G4595" s="147">
        <v>86.319344805764729</v>
      </c>
      <c r="H4595" s="147">
        <v>93.157231999999993</v>
      </c>
      <c r="I4595" s="147">
        <v>100.39773333333333</v>
      </c>
      <c r="J4595" s="147">
        <v>107.58985533333333</v>
      </c>
      <c r="K4595" s="147">
        <v>114.79229999999998</v>
      </c>
    </row>
    <row r="4596" spans="2:11" x14ac:dyDescent="0.2">
      <c r="B4596" s="21" t="str">
        <f t="shared" si="71"/>
        <v>DeserontoWind2080RCP8.5</v>
      </c>
      <c r="C4596" t="s">
        <v>299</v>
      </c>
      <c r="D4596" t="s">
        <v>1</v>
      </c>
      <c r="E4596" s="144" t="s">
        <v>191</v>
      </c>
      <c r="F4596" s="144">
        <v>2080</v>
      </c>
      <c r="G4596" s="147">
        <v>86.330627642808807</v>
      </c>
      <c r="H4596" s="147">
        <v>93.172421999999997</v>
      </c>
      <c r="I4596" s="147">
        <v>100.42059999999999</v>
      </c>
      <c r="J4596" s="147">
        <v>107.617818</v>
      </c>
      <c r="K4596" s="147">
        <v>114.82581599999999</v>
      </c>
    </row>
    <row r="4597" spans="2:11" x14ac:dyDescent="0.2">
      <c r="B4597" s="21" t="str">
        <f t="shared" si="71"/>
        <v>DeserontoWind2085RCP8.5</v>
      </c>
      <c r="C4597" t="s">
        <v>299</v>
      </c>
      <c r="D4597" t="s">
        <v>1</v>
      </c>
      <c r="E4597" s="144" t="s">
        <v>191</v>
      </c>
      <c r="F4597" s="144">
        <v>2085</v>
      </c>
      <c r="G4597" s="147">
        <v>86.427942112314028</v>
      </c>
      <c r="H4597" s="147">
        <v>93.309132000000005</v>
      </c>
      <c r="I4597" s="147">
        <v>100.61169999999998</v>
      </c>
      <c r="J4597" s="147">
        <v>107.853753</v>
      </c>
      <c r="K4597" s="147">
        <v>115.10511599999998</v>
      </c>
    </row>
    <row r="4598" spans="2:11" x14ac:dyDescent="0.2">
      <c r="B4598" s="21" t="str">
        <f t="shared" si="71"/>
        <v>DeserontoWind2090RCP8.5</v>
      </c>
      <c r="C4598" t="s">
        <v>299</v>
      </c>
      <c r="D4598" t="s">
        <v>1</v>
      </c>
      <c r="E4598" s="144" t="s">
        <v>191</v>
      </c>
      <c r="F4598" s="144">
        <v>2090</v>
      </c>
      <c r="G4598" s="147">
        <v>86.525256581819249</v>
      </c>
      <c r="H4598" s="147">
        <v>93.445842000000013</v>
      </c>
      <c r="I4598" s="147">
        <v>100.80279999999999</v>
      </c>
      <c r="J4598" s="147">
        <v>108.089688</v>
      </c>
      <c r="K4598" s="147">
        <v>115.38441599999997</v>
      </c>
    </row>
    <row r="4599" spans="2:11" x14ac:dyDescent="0.2">
      <c r="B4599" s="21" t="str">
        <f t="shared" si="71"/>
        <v>DeserontoWind2095RCP8.5</v>
      </c>
      <c r="C4599" t="s">
        <v>299</v>
      </c>
      <c r="D4599" t="s">
        <v>1</v>
      </c>
      <c r="E4599" s="144" t="s">
        <v>191</v>
      </c>
      <c r="F4599" s="144">
        <v>2095</v>
      </c>
      <c r="G4599" s="147">
        <v>86.525256581819249</v>
      </c>
      <c r="H4599" s="147">
        <v>93.445842000000013</v>
      </c>
      <c r="I4599" s="147">
        <v>100.80279999999999</v>
      </c>
      <c r="J4599" s="147">
        <v>108.089688</v>
      </c>
      <c r="K4599" s="147">
        <v>115.38441599999997</v>
      </c>
    </row>
    <row r="4600" spans="2:11" x14ac:dyDescent="0.2">
      <c r="B4600" s="21" t="str">
        <f t="shared" si="71"/>
        <v>DeserontoWind2100RCP8.5</v>
      </c>
      <c r="C4600" t="s">
        <v>299</v>
      </c>
      <c r="D4600" t="s">
        <v>1</v>
      </c>
      <c r="E4600" s="144" t="s">
        <v>191</v>
      </c>
      <c r="F4600" s="144">
        <v>2100</v>
      </c>
      <c r="G4600" s="147">
        <v>86.525256581819249</v>
      </c>
      <c r="H4600" s="147">
        <v>93.445842000000013</v>
      </c>
      <c r="I4600" s="147">
        <v>100.80279999999999</v>
      </c>
      <c r="J4600" s="147">
        <v>108.089688</v>
      </c>
      <c r="K4600" s="147">
        <v>115.38441599999997</v>
      </c>
    </row>
    <row r="4601" spans="2:11" x14ac:dyDescent="0.2">
      <c r="B4601" s="21" t="str">
        <f t="shared" si="71"/>
        <v>DorchesterIce Accretion2023RCP4.5</v>
      </c>
      <c r="C4601" t="s">
        <v>300</v>
      </c>
      <c r="D4601" t="s">
        <v>486</v>
      </c>
      <c r="E4601" s="144" t="s">
        <v>193</v>
      </c>
      <c r="F4601" s="144">
        <v>2023</v>
      </c>
      <c r="G4601" s="147">
        <v>21.955336647813088</v>
      </c>
      <c r="H4601" s="147">
        <v>26.347519999999999</v>
      </c>
      <c r="I4601" s="147">
        <v>31.904</v>
      </c>
      <c r="J4601" s="147">
        <v>36.123839999999994</v>
      </c>
      <c r="K4601" s="147">
        <v>40.360319999999994</v>
      </c>
    </row>
    <row r="4602" spans="2:11" x14ac:dyDescent="0.2">
      <c r="B4602" s="21" t="str">
        <f t="shared" si="71"/>
        <v>DorchesterIce Accretion2025RCP4.5</v>
      </c>
      <c r="C4602" t="s">
        <v>300</v>
      </c>
      <c r="D4602" t="s">
        <v>486</v>
      </c>
      <c r="E4602" s="144" t="s">
        <v>193</v>
      </c>
      <c r="F4602" s="144">
        <v>2025</v>
      </c>
      <c r="G4602" s="147">
        <v>21.82544537285138</v>
      </c>
      <c r="H4602" s="147">
        <v>26.205866666666665</v>
      </c>
      <c r="I4602" s="147">
        <v>31.749333333333333</v>
      </c>
      <c r="J4602" s="147">
        <v>35.961119999999994</v>
      </c>
      <c r="K4602" s="147">
        <v>40.185599999999994</v>
      </c>
    </row>
    <row r="4603" spans="2:11" x14ac:dyDescent="0.2">
      <c r="B4603" s="21" t="str">
        <f t="shared" si="71"/>
        <v>DorchesterIce Accretion2030RCP4.5</v>
      </c>
      <c r="C4603" t="s">
        <v>300</v>
      </c>
      <c r="D4603" t="s">
        <v>486</v>
      </c>
      <c r="E4603" s="144" t="s">
        <v>193</v>
      </c>
      <c r="F4603" s="144">
        <v>2030</v>
      </c>
      <c r="G4603" s="147">
        <v>21.695554097889673</v>
      </c>
      <c r="H4603" s="147">
        <v>26.064213333333331</v>
      </c>
      <c r="I4603" s="147">
        <v>31.594666666666665</v>
      </c>
      <c r="J4603" s="147">
        <v>35.798399999999994</v>
      </c>
      <c r="K4603" s="147">
        <v>40.010879999999993</v>
      </c>
    </row>
    <row r="4604" spans="2:11" x14ac:dyDescent="0.2">
      <c r="B4604" s="21" t="str">
        <f t="shared" si="71"/>
        <v>DorchesterIce Accretion2035RCP4.5</v>
      </c>
      <c r="C4604" t="s">
        <v>300</v>
      </c>
      <c r="D4604" t="s">
        <v>486</v>
      </c>
      <c r="E4604" s="144" t="s">
        <v>193</v>
      </c>
      <c r="F4604" s="144">
        <v>2035</v>
      </c>
      <c r="G4604" s="147">
        <v>21.565662822927965</v>
      </c>
      <c r="H4604" s="147">
        <v>25.922559999999997</v>
      </c>
      <c r="I4604" s="147">
        <v>31.439999999999998</v>
      </c>
      <c r="J4604" s="147">
        <v>35.635679999999994</v>
      </c>
      <c r="K4604" s="147">
        <v>39.836159999999992</v>
      </c>
    </row>
    <row r="4605" spans="2:11" x14ac:dyDescent="0.2">
      <c r="B4605" s="21" t="str">
        <f t="shared" si="71"/>
        <v>DorchesterIce Accretion2040RCP4.5</v>
      </c>
      <c r="C4605" t="s">
        <v>300</v>
      </c>
      <c r="D4605" t="s">
        <v>486</v>
      </c>
      <c r="E4605" s="144" t="s">
        <v>193</v>
      </c>
      <c r="F4605" s="144">
        <v>2040</v>
      </c>
      <c r="G4605" s="147">
        <v>21.435771547966258</v>
      </c>
      <c r="H4605" s="147">
        <v>25.780906666666667</v>
      </c>
      <c r="I4605" s="147">
        <v>31.285333333333334</v>
      </c>
      <c r="J4605" s="147">
        <v>35.472959999999993</v>
      </c>
      <c r="K4605" s="147">
        <v>39.661439999999999</v>
      </c>
    </row>
    <row r="4606" spans="2:11" x14ac:dyDescent="0.2">
      <c r="B4606" s="21" t="str">
        <f t="shared" si="71"/>
        <v>DorchesterIce Accretion2045RCP4.5</v>
      </c>
      <c r="C4606" t="s">
        <v>300</v>
      </c>
      <c r="D4606" t="s">
        <v>486</v>
      </c>
      <c r="E4606" s="144" t="s">
        <v>193</v>
      </c>
      <c r="F4606" s="144">
        <v>2045</v>
      </c>
      <c r="G4606" s="147">
        <v>21.305880273004551</v>
      </c>
      <c r="H4606" s="147">
        <v>25.639253333333333</v>
      </c>
      <c r="I4606" s="147">
        <v>31.130666666666666</v>
      </c>
      <c r="J4606" s="147">
        <v>35.310239999999993</v>
      </c>
      <c r="K4606" s="147">
        <v>39.486719999999998</v>
      </c>
    </row>
    <row r="4607" spans="2:11" x14ac:dyDescent="0.2">
      <c r="B4607" s="21" t="str">
        <f t="shared" si="71"/>
        <v>DorchesterIce Accretion2050RCP4.5</v>
      </c>
      <c r="C4607" t="s">
        <v>300</v>
      </c>
      <c r="D4607" t="s">
        <v>486</v>
      </c>
      <c r="E4607" s="144" t="s">
        <v>193</v>
      </c>
      <c r="F4607" s="144">
        <v>2050</v>
      </c>
      <c r="G4607" s="147">
        <v>20.761821389879231</v>
      </c>
      <c r="H4607" s="147">
        <v>25.040768</v>
      </c>
      <c r="I4607" s="147">
        <v>30.457599999999999</v>
      </c>
      <c r="J4607" s="147">
        <v>34.583423999999994</v>
      </c>
      <c r="K4607" s="147">
        <v>38.699135999999996</v>
      </c>
    </row>
    <row r="4608" spans="2:11" x14ac:dyDescent="0.2">
      <c r="B4608" s="21" t="str">
        <f t="shared" si="71"/>
        <v>DorchesterIce Accretion2055RCP4.5</v>
      </c>
      <c r="C4608" t="s">
        <v>300</v>
      </c>
      <c r="D4608" t="s">
        <v>486</v>
      </c>
      <c r="E4608" s="144" t="s">
        <v>193</v>
      </c>
      <c r="F4608" s="144">
        <v>2055</v>
      </c>
      <c r="G4608" s="147">
        <v>20.347653781715618</v>
      </c>
      <c r="H4608" s="147">
        <v>24.583935999999998</v>
      </c>
      <c r="I4608" s="147">
        <v>29.9392</v>
      </c>
      <c r="J4608" s="147">
        <v>34.019327999999994</v>
      </c>
      <c r="K4608" s="147">
        <v>38.086272000000001</v>
      </c>
    </row>
    <row r="4609" spans="2:11" x14ac:dyDescent="0.2">
      <c r="B4609" s="21" t="str">
        <f t="shared" si="71"/>
        <v>DorchesterIce Accretion2060RCP4.5</v>
      </c>
      <c r="C4609" t="s">
        <v>300</v>
      </c>
      <c r="D4609" t="s">
        <v>486</v>
      </c>
      <c r="E4609" s="144" t="s">
        <v>193</v>
      </c>
      <c r="F4609" s="144">
        <v>2060</v>
      </c>
      <c r="G4609" s="147">
        <v>19.933486173552001</v>
      </c>
      <c r="H4609" s="147">
        <v>24.127103999999999</v>
      </c>
      <c r="I4609" s="147">
        <v>29.4208</v>
      </c>
      <c r="J4609" s="147">
        <v>33.455231999999995</v>
      </c>
      <c r="K4609" s="147">
        <v>37.473407999999999</v>
      </c>
    </row>
    <row r="4610" spans="2:11" x14ac:dyDescent="0.2">
      <c r="B4610" s="21" t="str">
        <f t="shared" si="71"/>
        <v>DorchesterIce Accretion2065RCP4.5</v>
      </c>
      <c r="C4610" t="s">
        <v>300</v>
      </c>
      <c r="D4610" t="s">
        <v>486</v>
      </c>
      <c r="E4610" s="144" t="s">
        <v>193</v>
      </c>
      <c r="F4610" s="144">
        <v>2065</v>
      </c>
      <c r="G4610" s="147">
        <v>19.519318565388389</v>
      </c>
      <c r="H4610" s="147">
        <v>23.670271999999997</v>
      </c>
      <c r="I4610" s="147">
        <v>28.9024</v>
      </c>
      <c r="J4610" s="147">
        <v>32.891135999999996</v>
      </c>
      <c r="K4610" s="147">
        <v>36.860544000000004</v>
      </c>
    </row>
    <row r="4611" spans="2:11" x14ac:dyDescent="0.2">
      <c r="B4611" s="21" t="str">
        <f t="shared" si="71"/>
        <v>DorchesterIce Accretion2070RCP4.5</v>
      </c>
      <c r="C4611" t="s">
        <v>300</v>
      </c>
      <c r="D4611" t="s">
        <v>486</v>
      </c>
      <c r="E4611" s="144" t="s">
        <v>193</v>
      </c>
      <c r="F4611" s="144">
        <v>2070</v>
      </c>
      <c r="G4611" s="147">
        <v>19.105150957224776</v>
      </c>
      <c r="H4611" s="147">
        <v>23.213439999999999</v>
      </c>
      <c r="I4611" s="147">
        <v>28.384</v>
      </c>
      <c r="J4611" s="147">
        <v>32.327039999999997</v>
      </c>
      <c r="K4611" s="147">
        <v>36.247680000000003</v>
      </c>
    </row>
    <row r="4612" spans="2:11" x14ac:dyDescent="0.2">
      <c r="B4612" s="21" t="str">
        <f t="shared" si="71"/>
        <v>DorchesterIce Accretion2075RCP4.5</v>
      </c>
      <c r="C4612" t="s">
        <v>300</v>
      </c>
      <c r="D4612" t="s">
        <v>486</v>
      </c>
      <c r="E4612" s="144" t="s">
        <v>193</v>
      </c>
      <c r="F4612" s="144">
        <v>2075</v>
      </c>
      <c r="G4612" s="147">
        <v>18.960414965124588</v>
      </c>
      <c r="H4612" s="147">
        <v>23.067359999999997</v>
      </c>
      <c r="I4612" s="147">
        <v>28.234666666666666</v>
      </c>
      <c r="J4612" s="147">
        <v>32.17034666666666</v>
      </c>
      <c r="K4612" s="147">
        <v>36.086400000000005</v>
      </c>
    </row>
    <row r="4613" spans="2:11" x14ac:dyDescent="0.2">
      <c r="B4613" s="21" t="str">
        <f t="shared" si="71"/>
        <v>DorchesterIce Accretion2080RCP4.5</v>
      </c>
      <c r="C4613" t="s">
        <v>300</v>
      </c>
      <c r="D4613" t="s">
        <v>486</v>
      </c>
      <c r="E4613" s="144" t="s">
        <v>193</v>
      </c>
      <c r="F4613" s="144">
        <v>2080</v>
      </c>
      <c r="G4613" s="147">
        <v>18.815678973024401</v>
      </c>
      <c r="H4613" s="147">
        <v>22.921279999999999</v>
      </c>
      <c r="I4613" s="147">
        <v>28.085333333333335</v>
      </c>
      <c r="J4613" s="147">
        <v>32.01365333333333</v>
      </c>
      <c r="K4613" s="147">
        <v>35.92512</v>
      </c>
    </row>
    <row r="4614" spans="2:11" x14ac:dyDescent="0.2">
      <c r="B4614" s="21" t="str">
        <f t="shared" si="71"/>
        <v>DorchesterIce Accretion2085RCP4.5</v>
      </c>
      <c r="C4614" t="s">
        <v>300</v>
      </c>
      <c r="D4614" t="s">
        <v>486</v>
      </c>
      <c r="E4614" s="144" t="s">
        <v>193</v>
      </c>
      <c r="F4614" s="144">
        <v>2085</v>
      </c>
      <c r="G4614" s="147">
        <v>18.67094298092421</v>
      </c>
      <c r="H4614" s="147">
        <v>22.775199999999998</v>
      </c>
      <c r="I4614" s="147">
        <v>27.936</v>
      </c>
      <c r="J4614" s="147">
        <v>31.856959999999997</v>
      </c>
      <c r="K4614" s="147">
        <v>35.763840000000002</v>
      </c>
    </row>
    <row r="4615" spans="2:11" x14ac:dyDescent="0.2">
      <c r="B4615" s="21" t="str">
        <f t="shared" si="71"/>
        <v>DorchesterIce Accretion2090RCP4.5</v>
      </c>
      <c r="C4615" t="s">
        <v>300</v>
      </c>
      <c r="D4615" t="s">
        <v>486</v>
      </c>
      <c r="E4615" s="144" t="s">
        <v>193</v>
      </c>
      <c r="F4615" s="144">
        <v>2090</v>
      </c>
      <c r="G4615" s="147">
        <v>18.526206988824022</v>
      </c>
      <c r="H4615" s="147">
        <v>22.629119999999997</v>
      </c>
      <c r="I4615" s="147">
        <v>27.786666666666665</v>
      </c>
      <c r="J4615" s="147">
        <v>31.700266666666664</v>
      </c>
      <c r="K4615" s="147">
        <v>35.602560000000004</v>
      </c>
    </row>
    <row r="4616" spans="2:11" x14ac:dyDescent="0.2">
      <c r="B4616" s="21" t="str">
        <f t="shared" si="71"/>
        <v>DorchesterIce Accretion2095RCP4.5</v>
      </c>
      <c r="C4616" t="s">
        <v>300</v>
      </c>
      <c r="D4616" t="s">
        <v>486</v>
      </c>
      <c r="E4616" s="144" t="s">
        <v>193</v>
      </c>
      <c r="F4616" s="144">
        <v>2095</v>
      </c>
      <c r="G4616" s="147">
        <v>18.381470996723834</v>
      </c>
      <c r="H4616" s="147">
        <v>22.483039999999999</v>
      </c>
      <c r="I4616" s="147">
        <v>27.637333333333334</v>
      </c>
      <c r="J4616" s="147">
        <v>31.543573333333331</v>
      </c>
      <c r="K4616" s="147">
        <v>35.441279999999999</v>
      </c>
    </row>
    <row r="4617" spans="2:11" x14ac:dyDescent="0.2">
      <c r="B4617" s="21" t="str">
        <f t="shared" si="71"/>
        <v>DorchesterIce Accretion2100RCP4.5</v>
      </c>
      <c r="C4617" t="s">
        <v>300</v>
      </c>
      <c r="D4617" t="s">
        <v>486</v>
      </c>
      <c r="E4617" s="144" t="s">
        <v>193</v>
      </c>
      <c r="F4617" s="144">
        <v>2100</v>
      </c>
      <c r="G4617" s="147">
        <v>18.236735004623647</v>
      </c>
      <c r="H4617" s="147">
        <v>22.336959999999998</v>
      </c>
      <c r="I4617" s="147">
        <v>27.488</v>
      </c>
      <c r="J4617" s="147">
        <v>31.386879999999998</v>
      </c>
      <c r="K4617" s="147">
        <v>35.28</v>
      </c>
    </row>
    <row r="4618" spans="2:11" x14ac:dyDescent="0.2">
      <c r="B4618" s="21" t="str">
        <f t="shared" si="71"/>
        <v>DorchesterIce Accretion2023RCP6.0</v>
      </c>
      <c r="C4618" t="s">
        <v>300</v>
      </c>
      <c r="D4618" t="s">
        <v>486</v>
      </c>
      <c r="E4618" s="144" t="s">
        <v>192</v>
      </c>
      <c r="F4618" s="144">
        <v>2023</v>
      </c>
      <c r="G4618" s="147">
        <v>21.955336647813088</v>
      </c>
      <c r="H4618" s="147">
        <v>26.347519999999999</v>
      </c>
      <c r="I4618" s="147">
        <v>31.904</v>
      </c>
      <c r="J4618" s="147">
        <v>36.123839999999994</v>
      </c>
      <c r="K4618" s="147">
        <v>40.360319999999994</v>
      </c>
    </row>
    <row r="4619" spans="2:11" x14ac:dyDescent="0.2">
      <c r="B4619" s="21" t="str">
        <f t="shared" si="71"/>
        <v>DorchesterIce Accretion2025RCP6.0</v>
      </c>
      <c r="C4619" t="s">
        <v>300</v>
      </c>
      <c r="D4619" t="s">
        <v>486</v>
      </c>
      <c r="E4619" s="144" t="s">
        <v>192</v>
      </c>
      <c r="F4619" s="144">
        <v>2025</v>
      </c>
      <c r="G4619" s="147">
        <v>21.82544537285138</v>
      </c>
      <c r="H4619" s="147">
        <v>26.205866666666665</v>
      </c>
      <c r="I4619" s="147">
        <v>31.749333333333333</v>
      </c>
      <c r="J4619" s="147">
        <v>35.961119999999994</v>
      </c>
      <c r="K4619" s="147">
        <v>40.185599999999994</v>
      </c>
    </row>
    <row r="4620" spans="2:11" x14ac:dyDescent="0.2">
      <c r="B4620" s="21" t="str">
        <f t="shared" ref="B4620:B4683" si="72">C4620&amp;D4620&amp;F4620&amp;E4620</f>
        <v>DorchesterIce Accretion2030RCP6.0</v>
      </c>
      <c r="C4620" t="s">
        <v>300</v>
      </c>
      <c r="D4620" t="s">
        <v>486</v>
      </c>
      <c r="E4620" s="144" t="s">
        <v>192</v>
      </c>
      <c r="F4620" s="144">
        <v>2030</v>
      </c>
      <c r="G4620" s="147">
        <v>21.695554097889673</v>
      </c>
      <c r="H4620" s="147">
        <v>26.064213333333331</v>
      </c>
      <c r="I4620" s="147">
        <v>31.594666666666665</v>
      </c>
      <c r="J4620" s="147">
        <v>35.798399999999994</v>
      </c>
      <c r="K4620" s="147">
        <v>40.010879999999993</v>
      </c>
    </row>
    <row r="4621" spans="2:11" x14ac:dyDescent="0.2">
      <c r="B4621" s="21" t="str">
        <f t="shared" si="72"/>
        <v>DorchesterIce Accretion2035RCP6.0</v>
      </c>
      <c r="C4621" t="s">
        <v>300</v>
      </c>
      <c r="D4621" t="s">
        <v>486</v>
      </c>
      <c r="E4621" s="144" t="s">
        <v>192</v>
      </c>
      <c r="F4621" s="144">
        <v>2035</v>
      </c>
      <c r="G4621" s="147">
        <v>21.565662822927965</v>
      </c>
      <c r="H4621" s="147">
        <v>25.922559999999997</v>
      </c>
      <c r="I4621" s="147">
        <v>31.439999999999998</v>
      </c>
      <c r="J4621" s="147">
        <v>35.635679999999994</v>
      </c>
      <c r="K4621" s="147">
        <v>39.836159999999992</v>
      </c>
    </row>
    <row r="4622" spans="2:11" x14ac:dyDescent="0.2">
      <c r="B4622" s="21" t="str">
        <f t="shared" si="72"/>
        <v>DorchesterIce Accretion2040RCP6.0</v>
      </c>
      <c r="C4622" t="s">
        <v>300</v>
      </c>
      <c r="D4622" t="s">
        <v>486</v>
      </c>
      <c r="E4622" s="144" t="s">
        <v>192</v>
      </c>
      <c r="F4622" s="144">
        <v>2040</v>
      </c>
      <c r="G4622" s="147">
        <v>21.435771547966258</v>
      </c>
      <c r="H4622" s="147">
        <v>25.780906666666667</v>
      </c>
      <c r="I4622" s="147">
        <v>31.285333333333334</v>
      </c>
      <c r="J4622" s="147">
        <v>35.472959999999993</v>
      </c>
      <c r="K4622" s="147">
        <v>39.661439999999999</v>
      </c>
    </row>
    <row r="4623" spans="2:11" x14ac:dyDescent="0.2">
      <c r="B4623" s="21" t="str">
        <f t="shared" si="72"/>
        <v>DorchesterIce Accretion2045RCP6.0</v>
      </c>
      <c r="C4623" t="s">
        <v>300</v>
      </c>
      <c r="D4623" t="s">
        <v>486</v>
      </c>
      <c r="E4623" s="144" t="s">
        <v>192</v>
      </c>
      <c r="F4623" s="144">
        <v>2045</v>
      </c>
      <c r="G4623" s="147">
        <v>21.305880273004551</v>
      </c>
      <c r="H4623" s="147">
        <v>25.639253333333333</v>
      </c>
      <c r="I4623" s="147">
        <v>31.130666666666666</v>
      </c>
      <c r="J4623" s="147">
        <v>35.310239999999993</v>
      </c>
      <c r="K4623" s="147">
        <v>39.486719999999998</v>
      </c>
    </row>
    <row r="4624" spans="2:11" x14ac:dyDescent="0.2">
      <c r="B4624" s="21" t="str">
        <f t="shared" si="72"/>
        <v>DorchesterIce Accretion2050RCP6.0</v>
      </c>
      <c r="C4624" t="s">
        <v>300</v>
      </c>
      <c r="D4624" t="s">
        <v>486</v>
      </c>
      <c r="E4624" s="144" t="s">
        <v>192</v>
      </c>
      <c r="F4624" s="144">
        <v>2050</v>
      </c>
      <c r="G4624" s="147">
        <v>20.761821389879231</v>
      </c>
      <c r="H4624" s="147">
        <v>25.040768</v>
      </c>
      <c r="I4624" s="147">
        <v>30.457599999999999</v>
      </c>
      <c r="J4624" s="147">
        <v>34.583423999999994</v>
      </c>
      <c r="K4624" s="147">
        <v>38.699135999999996</v>
      </c>
    </row>
    <row r="4625" spans="2:11" x14ac:dyDescent="0.2">
      <c r="B4625" s="21" t="str">
        <f t="shared" si="72"/>
        <v>DorchesterIce Accretion2055RCP6.0</v>
      </c>
      <c r="C4625" t="s">
        <v>300</v>
      </c>
      <c r="D4625" t="s">
        <v>486</v>
      </c>
      <c r="E4625" s="144" t="s">
        <v>192</v>
      </c>
      <c r="F4625" s="144">
        <v>2055</v>
      </c>
      <c r="G4625" s="147">
        <v>20.347653781715618</v>
      </c>
      <c r="H4625" s="147">
        <v>24.583935999999998</v>
      </c>
      <c r="I4625" s="147">
        <v>29.9392</v>
      </c>
      <c r="J4625" s="147">
        <v>34.019327999999994</v>
      </c>
      <c r="K4625" s="147">
        <v>38.086272000000001</v>
      </c>
    </row>
    <row r="4626" spans="2:11" x14ac:dyDescent="0.2">
      <c r="B4626" s="21" t="str">
        <f t="shared" si="72"/>
        <v>DorchesterIce Accretion2060RCP6.0</v>
      </c>
      <c r="C4626" t="s">
        <v>300</v>
      </c>
      <c r="D4626" t="s">
        <v>486</v>
      </c>
      <c r="E4626" s="144" t="s">
        <v>192</v>
      </c>
      <c r="F4626" s="144">
        <v>2060</v>
      </c>
      <c r="G4626" s="147">
        <v>19.933486173552001</v>
      </c>
      <c r="H4626" s="147">
        <v>24.127103999999999</v>
      </c>
      <c r="I4626" s="147">
        <v>29.4208</v>
      </c>
      <c r="J4626" s="147">
        <v>33.455231999999995</v>
      </c>
      <c r="K4626" s="147">
        <v>37.473407999999999</v>
      </c>
    </row>
    <row r="4627" spans="2:11" x14ac:dyDescent="0.2">
      <c r="B4627" s="21" t="str">
        <f t="shared" si="72"/>
        <v>DorchesterIce Accretion2065RCP6.0</v>
      </c>
      <c r="C4627" t="s">
        <v>300</v>
      </c>
      <c r="D4627" t="s">
        <v>486</v>
      </c>
      <c r="E4627" s="144" t="s">
        <v>192</v>
      </c>
      <c r="F4627" s="144">
        <v>2065</v>
      </c>
      <c r="G4627" s="147">
        <v>19.519318565388389</v>
      </c>
      <c r="H4627" s="147">
        <v>23.670271999999997</v>
      </c>
      <c r="I4627" s="147">
        <v>28.9024</v>
      </c>
      <c r="J4627" s="147">
        <v>32.891135999999996</v>
      </c>
      <c r="K4627" s="147">
        <v>36.860544000000004</v>
      </c>
    </row>
    <row r="4628" spans="2:11" x14ac:dyDescent="0.2">
      <c r="B4628" s="21" t="str">
        <f t="shared" si="72"/>
        <v>DorchesterIce Accretion2070RCP6.0</v>
      </c>
      <c r="C4628" t="s">
        <v>300</v>
      </c>
      <c r="D4628" t="s">
        <v>486</v>
      </c>
      <c r="E4628" s="144" t="s">
        <v>192</v>
      </c>
      <c r="F4628" s="144">
        <v>2070</v>
      </c>
      <c r="G4628" s="147">
        <v>19.105150957224776</v>
      </c>
      <c r="H4628" s="147">
        <v>23.213439999999999</v>
      </c>
      <c r="I4628" s="147">
        <v>28.384</v>
      </c>
      <c r="J4628" s="147">
        <v>32.327039999999997</v>
      </c>
      <c r="K4628" s="147">
        <v>36.247680000000003</v>
      </c>
    </row>
    <row r="4629" spans="2:11" x14ac:dyDescent="0.2">
      <c r="B4629" s="21" t="str">
        <f t="shared" si="72"/>
        <v>DorchesterIce Accretion2075RCP6.0</v>
      </c>
      <c r="C4629" t="s">
        <v>300</v>
      </c>
      <c r="D4629" t="s">
        <v>486</v>
      </c>
      <c r="E4629" s="144" t="s">
        <v>192</v>
      </c>
      <c r="F4629" s="144">
        <v>2075</v>
      </c>
      <c r="G4629" s="147">
        <v>18.888046969074495</v>
      </c>
      <c r="H4629" s="147">
        <v>22.994319999999998</v>
      </c>
      <c r="I4629" s="147">
        <v>28.16</v>
      </c>
      <c r="J4629" s="147">
        <v>32.091999999999999</v>
      </c>
      <c r="K4629" s="147">
        <v>36.005760000000002</v>
      </c>
    </row>
    <row r="4630" spans="2:11" x14ac:dyDescent="0.2">
      <c r="B4630" s="21" t="str">
        <f t="shared" si="72"/>
        <v>DorchesterIce Accretion2080RCP6.0</v>
      </c>
      <c r="C4630" t="s">
        <v>300</v>
      </c>
      <c r="D4630" t="s">
        <v>486</v>
      </c>
      <c r="E4630" s="144" t="s">
        <v>192</v>
      </c>
      <c r="F4630" s="144">
        <v>2080</v>
      </c>
      <c r="G4630" s="147">
        <v>18.67094298092421</v>
      </c>
      <c r="H4630" s="147">
        <v>22.775199999999998</v>
      </c>
      <c r="I4630" s="147">
        <v>27.936</v>
      </c>
      <c r="J4630" s="147">
        <v>31.856959999999997</v>
      </c>
      <c r="K4630" s="147">
        <v>35.763840000000002</v>
      </c>
    </row>
    <row r="4631" spans="2:11" x14ac:dyDescent="0.2">
      <c r="B4631" s="21" t="str">
        <f t="shared" si="72"/>
        <v>DorchesterIce Accretion2085RCP6.0</v>
      </c>
      <c r="C4631" t="s">
        <v>300</v>
      </c>
      <c r="D4631" t="s">
        <v>486</v>
      </c>
      <c r="E4631" s="144" t="s">
        <v>192</v>
      </c>
      <c r="F4631" s="144">
        <v>2085</v>
      </c>
      <c r="G4631" s="147">
        <v>18.453838992773928</v>
      </c>
      <c r="H4631" s="147">
        <v>22.556079999999998</v>
      </c>
      <c r="I4631" s="147">
        <v>27.712</v>
      </c>
      <c r="J4631" s="147">
        <v>31.621919999999996</v>
      </c>
      <c r="K4631" s="147">
        <v>35.521920000000001</v>
      </c>
    </row>
    <row r="4632" spans="2:11" x14ac:dyDescent="0.2">
      <c r="B4632" s="21" t="str">
        <f t="shared" si="72"/>
        <v>DorchesterIce Accretion2090RCP6.0</v>
      </c>
      <c r="C4632" t="s">
        <v>300</v>
      </c>
      <c r="D4632" t="s">
        <v>486</v>
      </c>
      <c r="E4632" s="144" t="s">
        <v>192</v>
      </c>
      <c r="F4632" s="144">
        <v>2090</v>
      </c>
      <c r="G4632" s="147">
        <v>17.717169904776821</v>
      </c>
      <c r="H4632" s="147">
        <v>21.75264</v>
      </c>
      <c r="I4632" s="147">
        <v>26.826666666666664</v>
      </c>
      <c r="J4632" s="147">
        <v>30.663679999999999</v>
      </c>
      <c r="K4632" s="147">
        <v>34.48704</v>
      </c>
    </row>
    <row r="4633" spans="2:11" x14ac:dyDescent="0.2">
      <c r="B4633" s="21" t="str">
        <f t="shared" si="72"/>
        <v>DorchesterIce Accretion2095RCP6.0</v>
      </c>
      <c r="C4633" t="s">
        <v>300</v>
      </c>
      <c r="D4633" t="s">
        <v>486</v>
      </c>
      <c r="E4633" s="144" t="s">
        <v>192</v>
      </c>
      <c r="F4633" s="144">
        <v>2095</v>
      </c>
      <c r="G4633" s="147">
        <v>17.197604804929991</v>
      </c>
      <c r="H4633" s="147">
        <v>21.168319999999998</v>
      </c>
      <c r="I4633" s="147">
        <v>26.165333333333333</v>
      </c>
      <c r="J4633" s="147">
        <v>29.940479999999997</v>
      </c>
      <c r="K4633" s="147">
        <v>33.694080000000007</v>
      </c>
    </row>
    <row r="4634" spans="2:11" x14ac:dyDescent="0.2">
      <c r="B4634" s="21" t="str">
        <f t="shared" si="72"/>
        <v>DorchesterIce Accretion2100RCP6.0</v>
      </c>
      <c r="C4634" t="s">
        <v>300</v>
      </c>
      <c r="D4634" t="s">
        <v>486</v>
      </c>
      <c r="E4634" s="144" t="s">
        <v>192</v>
      </c>
      <c r="F4634" s="144">
        <v>2100</v>
      </c>
      <c r="G4634" s="147">
        <v>16.678039705083165</v>
      </c>
      <c r="H4634" s="147">
        <v>20.584</v>
      </c>
      <c r="I4634" s="147">
        <v>25.503999999999998</v>
      </c>
      <c r="J4634" s="147">
        <v>29.217279999999999</v>
      </c>
      <c r="K4634" s="147">
        <v>32.901120000000006</v>
      </c>
    </row>
    <row r="4635" spans="2:11" x14ac:dyDescent="0.2">
      <c r="B4635" s="21" t="str">
        <f t="shared" si="72"/>
        <v>DorchesterIce Accretion2023RCP8.5</v>
      </c>
      <c r="C4635" t="s">
        <v>300</v>
      </c>
      <c r="D4635" t="s">
        <v>486</v>
      </c>
      <c r="E4635" s="144" t="s">
        <v>191</v>
      </c>
      <c r="F4635" s="144">
        <v>2023</v>
      </c>
      <c r="G4635" s="147">
        <v>21.955336647813088</v>
      </c>
      <c r="H4635" s="147">
        <v>26.347519999999999</v>
      </c>
      <c r="I4635" s="147">
        <v>31.904</v>
      </c>
      <c r="J4635" s="147">
        <v>36.123839999999994</v>
      </c>
      <c r="K4635" s="147">
        <v>40.360319999999994</v>
      </c>
    </row>
    <row r="4636" spans="2:11" x14ac:dyDescent="0.2">
      <c r="B4636" s="21" t="str">
        <f t="shared" si="72"/>
        <v>DorchesterIce Accretion2025RCP8.5</v>
      </c>
      <c r="C4636" t="s">
        <v>300</v>
      </c>
      <c r="D4636" t="s">
        <v>486</v>
      </c>
      <c r="E4636" s="144" t="s">
        <v>191</v>
      </c>
      <c r="F4636" s="144">
        <v>2025</v>
      </c>
      <c r="G4636" s="147">
        <v>21.695554097889673</v>
      </c>
      <c r="H4636" s="147">
        <v>26.064213333333331</v>
      </c>
      <c r="I4636" s="147">
        <v>31.594666666666665</v>
      </c>
      <c r="J4636" s="147">
        <v>35.798399999999994</v>
      </c>
      <c r="K4636" s="147">
        <v>40.010879999999993</v>
      </c>
    </row>
    <row r="4637" spans="2:11" x14ac:dyDescent="0.2">
      <c r="B4637" s="21" t="str">
        <f t="shared" si="72"/>
        <v>DorchesterIce Accretion2030RCP8.5</v>
      </c>
      <c r="C4637" t="s">
        <v>300</v>
      </c>
      <c r="D4637" t="s">
        <v>486</v>
      </c>
      <c r="E4637" s="144" t="s">
        <v>191</v>
      </c>
      <c r="F4637" s="144">
        <v>2030</v>
      </c>
      <c r="G4637" s="147">
        <v>21.435771547966258</v>
      </c>
      <c r="H4637" s="147">
        <v>25.780906666666667</v>
      </c>
      <c r="I4637" s="147">
        <v>31.285333333333334</v>
      </c>
      <c r="J4637" s="147">
        <v>35.472959999999993</v>
      </c>
      <c r="K4637" s="147">
        <v>39.661439999999999</v>
      </c>
    </row>
    <row r="4638" spans="2:11" x14ac:dyDescent="0.2">
      <c r="B4638" s="21" t="str">
        <f t="shared" si="72"/>
        <v>DorchesterIce Accretion2035RCP8.5</v>
      </c>
      <c r="C4638" t="s">
        <v>300</v>
      </c>
      <c r="D4638" t="s">
        <v>486</v>
      </c>
      <c r="E4638" s="144" t="s">
        <v>191</v>
      </c>
      <c r="F4638" s="144">
        <v>2035</v>
      </c>
      <c r="G4638" s="147">
        <v>21.175988998042843</v>
      </c>
      <c r="H4638" s="147">
        <v>25.497599999999998</v>
      </c>
      <c r="I4638" s="147">
        <v>30.975999999999999</v>
      </c>
      <c r="J4638" s="147">
        <v>35.147519999999993</v>
      </c>
      <c r="K4638" s="147">
        <v>39.311999999999998</v>
      </c>
    </row>
    <row r="4639" spans="2:11" x14ac:dyDescent="0.2">
      <c r="B4639" s="21" t="str">
        <f t="shared" si="72"/>
        <v>DorchesterIce Accretion2040RCP8.5</v>
      </c>
      <c r="C4639" t="s">
        <v>300</v>
      </c>
      <c r="D4639" t="s">
        <v>486</v>
      </c>
      <c r="E4639" s="144" t="s">
        <v>191</v>
      </c>
      <c r="F4639" s="144">
        <v>2040</v>
      </c>
      <c r="G4639" s="147">
        <v>20.485709651103488</v>
      </c>
      <c r="H4639" s="147">
        <v>24.736213333333332</v>
      </c>
      <c r="I4639" s="147">
        <v>30.111999999999998</v>
      </c>
      <c r="J4639" s="147">
        <v>34.207359999999994</v>
      </c>
      <c r="K4639" s="147">
        <v>38.290559999999999</v>
      </c>
    </row>
    <row r="4640" spans="2:11" x14ac:dyDescent="0.2">
      <c r="B4640" s="21" t="str">
        <f t="shared" si="72"/>
        <v>DorchesterIce Accretion2045RCP8.5</v>
      </c>
      <c r="C4640" t="s">
        <v>300</v>
      </c>
      <c r="D4640" t="s">
        <v>486</v>
      </c>
      <c r="E4640" s="144" t="s">
        <v>191</v>
      </c>
      <c r="F4640" s="144">
        <v>2045</v>
      </c>
      <c r="G4640" s="147">
        <v>19.795430304164132</v>
      </c>
      <c r="H4640" s="147">
        <v>23.974826666666665</v>
      </c>
      <c r="I4640" s="147">
        <v>29.248000000000001</v>
      </c>
      <c r="J4640" s="147">
        <v>33.267199999999995</v>
      </c>
      <c r="K4640" s="147">
        <v>37.269120000000001</v>
      </c>
    </row>
    <row r="4641" spans="2:11" x14ac:dyDescent="0.2">
      <c r="B4641" s="21" t="str">
        <f t="shared" si="72"/>
        <v>DorchesterIce Accretion2050RCP8.5</v>
      </c>
      <c r="C4641" t="s">
        <v>300</v>
      </c>
      <c r="D4641" t="s">
        <v>486</v>
      </c>
      <c r="E4641" s="144" t="s">
        <v>191</v>
      </c>
      <c r="F4641" s="144">
        <v>2050</v>
      </c>
      <c r="G4641" s="147">
        <v>18.815678973024401</v>
      </c>
      <c r="H4641" s="147">
        <v>22.921279999999999</v>
      </c>
      <c r="I4641" s="147">
        <v>28.085333333333335</v>
      </c>
      <c r="J4641" s="147">
        <v>32.01365333333333</v>
      </c>
      <c r="K4641" s="147">
        <v>35.92512</v>
      </c>
    </row>
    <row r="4642" spans="2:11" x14ac:dyDescent="0.2">
      <c r="B4642" s="21" t="str">
        <f t="shared" si="72"/>
        <v>DorchesterIce Accretion2055RCP8.5</v>
      </c>
      <c r="C4642" t="s">
        <v>300</v>
      </c>
      <c r="D4642" t="s">
        <v>486</v>
      </c>
      <c r="E4642" s="144" t="s">
        <v>191</v>
      </c>
      <c r="F4642" s="144">
        <v>2055</v>
      </c>
      <c r="G4642" s="147">
        <v>18.526206988824022</v>
      </c>
      <c r="H4642" s="147">
        <v>22.629119999999997</v>
      </c>
      <c r="I4642" s="147">
        <v>27.786666666666665</v>
      </c>
      <c r="J4642" s="147">
        <v>31.700266666666664</v>
      </c>
      <c r="K4642" s="147">
        <v>35.602560000000004</v>
      </c>
    </row>
    <row r="4643" spans="2:11" x14ac:dyDescent="0.2">
      <c r="B4643" s="21" t="str">
        <f t="shared" si="72"/>
        <v>DorchesterIce Accretion2060RCP8.5</v>
      </c>
      <c r="C4643" t="s">
        <v>300</v>
      </c>
      <c r="D4643" t="s">
        <v>486</v>
      </c>
      <c r="E4643" s="144" t="s">
        <v>191</v>
      </c>
      <c r="F4643" s="144">
        <v>2060</v>
      </c>
      <c r="G4643" s="147">
        <v>17.717169904776821</v>
      </c>
      <c r="H4643" s="147">
        <v>21.75264</v>
      </c>
      <c r="I4643" s="147">
        <v>26.826666666666664</v>
      </c>
      <c r="J4643" s="147">
        <v>30.663679999999999</v>
      </c>
      <c r="K4643" s="147">
        <v>34.48704</v>
      </c>
    </row>
    <row r="4644" spans="2:11" x14ac:dyDescent="0.2">
      <c r="B4644" s="21" t="str">
        <f t="shared" si="72"/>
        <v>DorchesterIce Accretion2065RCP8.5</v>
      </c>
      <c r="C4644" t="s">
        <v>300</v>
      </c>
      <c r="D4644" t="s">
        <v>486</v>
      </c>
      <c r="E4644" s="144" t="s">
        <v>191</v>
      </c>
      <c r="F4644" s="144">
        <v>2065</v>
      </c>
      <c r="G4644" s="147">
        <v>17.197604804929991</v>
      </c>
      <c r="H4644" s="147">
        <v>21.168319999999998</v>
      </c>
      <c r="I4644" s="147">
        <v>26.165333333333333</v>
      </c>
      <c r="J4644" s="147">
        <v>29.940479999999997</v>
      </c>
      <c r="K4644" s="147">
        <v>33.694080000000007</v>
      </c>
    </row>
    <row r="4645" spans="2:11" x14ac:dyDescent="0.2">
      <c r="B4645" s="21" t="str">
        <f t="shared" si="72"/>
        <v>DorchesterIce Accretion2070RCP8.5</v>
      </c>
      <c r="C4645" t="s">
        <v>300</v>
      </c>
      <c r="D4645" t="s">
        <v>486</v>
      </c>
      <c r="E4645" s="144" t="s">
        <v>191</v>
      </c>
      <c r="F4645" s="144">
        <v>2070</v>
      </c>
      <c r="G4645" s="147">
        <v>16.344033569467349</v>
      </c>
      <c r="H4645" s="147">
        <v>20.229866666666666</v>
      </c>
      <c r="I4645" s="147">
        <v>25.119999999999997</v>
      </c>
      <c r="J4645" s="147">
        <v>28.795413333333332</v>
      </c>
      <c r="K4645" s="147">
        <v>32.457600000000006</v>
      </c>
    </row>
    <row r="4646" spans="2:11" x14ac:dyDescent="0.2">
      <c r="B4646" s="21" t="str">
        <f t="shared" si="72"/>
        <v>DorchesterIce Accretion2075RCP8.5</v>
      </c>
      <c r="C4646" t="s">
        <v>300</v>
      </c>
      <c r="D4646" t="s">
        <v>486</v>
      </c>
      <c r="E4646" s="144" t="s">
        <v>191</v>
      </c>
      <c r="F4646" s="144">
        <v>2075</v>
      </c>
      <c r="G4646" s="147">
        <v>16.01002743385153</v>
      </c>
      <c r="H4646" s="147">
        <v>19.875733333333333</v>
      </c>
      <c r="I4646" s="147">
        <v>24.736000000000001</v>
      </c>
      <c r="J4646" s="147">
        <v>28.373546666666666</v>
      </c>
      <c r="K4646" s="147">
        <v>32.01408</v>
      </c>
    </row>
    <row r="4647" spans="2:11" x14ac:dyDescent="0.2">
      <c r="B4647" s="21" t="str">
        <f t="shared" si="72"/>
        <v>DorchesterIce Accretion2080RCP8.5</v>
      </c>
      <c r="C4647" t="s">
        <v>300</v>
      </c>
      <c r="D4647" t="s">
        <v>486</v>
      </c>
      <c r="E4647" s="144" t="s">
        <v>191</v>
      </c>
      <c r="F4647" s="144">
        <v>2080</v>
      </c>
      <c r="G4647" s="147">
        <v>15.676021298235712</v>
      </c>
      <c r="H4647" s="147">
        <v>19.521599999999999</v>
      </c>
      <c r="I4647" s="147">
        <v>24.352</v>
      </c>
      <c r="J4647" s="147">
        <v>27.95168</v>
      </c>
      <c r="K4647" s="147">
        <v>31.57056</v>
      </c>
    </row>
    <row r="4648" spans="2:11" x14ac:dyDescent="0.2">
      <c r="B4648" s="21" t="str">
        <f t="shared" si="72"/>
        <v>DorchesterIce Accretion2085RCP8.5</v>
      </c>
      <c r="C4648" t="s">
        <v>300</v>
      </c>
      <c r="D4648" t="s">
        <v>486</v>
      </c>
      <c r="E4648" s="144" t="s">
        <v>191</v>
      </c>
      <c r="F4648" s="144">
        <v>2085</v>
      </c>
      <c r="G4648" s="147">
        <v>14.685136429242121</v>
      </c>
      <c r="H4648" s="147">
        <v>18.352959999999999</v>
      </c>
      <c r="I4648" s="147">
        <v>22.944000000000003</v>
      </c>
      <c r="J4648" s="147">
        <v>26.378719999999998</v>
      </c>
      <c r="K4648" s="147">
        <v>29.81664</v>
      </c>
    </row>
    <row r="4649" spans="2:11" x14ac:dyDescent="0.2">
      <c r="B4649" s="21" t="str">
        <f t="shared" si="72"/>
        <v>DorchesterIce Accretion2090RCP8.5</v>
      </c>
      <c r="C4649" t="s">
        <v>300</v>
      </c>
      <c r="D4649" t="s">
        <v>486</v>
      </c>
      <c r="E4649" s="144" t="s">
        <v>191</v>
      </c>
      <c r="F4649" s="144">
        <v>2090</v>
      </c>
      <c r="G4649" s="147">
        <v>13.694251560248528</v>
      </c>
      <c r="H4649" s="147">
        <v>17.18432</v>
      </c>
      <c r="I4649" s="147">
        <v>21.536000000000001</v>
      </c>
      <c r="J4649" s="147">
        <v>24.805759999999996</v>
      </c>
      <c r="K4649" s="147">
        <v>28.062719999999999</v>
      </c>
    </row>
    <row r="4650" spans="2:11" x14ac:dyDescent="0.2">
      <c r="B4650" s="21" t="str">
        <f t="shared" si="72"/>
        <v>DorchesterIce Accretion2095RCP8.5</v>
      </c>
      <c r="C4650" t="s">
        <v>300</v>
      </c>
      <c r="D4650" t="s">
        <v>486</v>
      </c>
      <c r="E4650" s="144" t="s">
        <v>191</v>
      </c>
      <c r="F4650" s="144">
        <v>2095</v>
      </c>
      <c r="G4650" s="147">
        <v>13.694251560248528</v>
      </c>
      <c r="H4650" s="147">
        <v>17.18432</v>
      </c>
      <c r="I4650" s="147">
        <v>21.536000000000001</v>
      </c>
      <c r="J4650" s="147">
        <v>24.805759999999996</v>
      </c>
      <c r="K4650" s="147">
        <v>28.062719999999999</v>
      </c>
    </row>
    <row r="4651" spans="2:11" x14ac:dyDescent="0.2">
      <c r="B4651" s="21" t="str">
        <f t="shared" si="72"/>
        <v>DorchesterIce Accretion2100RCP8.5</v>
      </c>
      <c r="C4651" t="s">
        <v>300</v>
      </c>
      <c r="D4651" t="s">
        <v>486</v>
      </c>
      <c r="E4651" s="144" t="s">
        <v>191</v>
      </c>
      <c r="F4651" s="144">
        <v>2100</v>
      </c>
      <c r="G4651" s="147">
        <v>13.694251560248528</v>
      </c>
      <c r="H4651" s="147">
        <v>17.18432</v>
      </c>
      <c r="I4651" s="147">
        <v>21.536000000000001</v>
      </c>
      <c r="J4651" s="147">
        <v>24.805759999999996</v>
      </c>
      <c r="K4651" s="147">
        <v>28.062719999999999</v>
      </c>
    </row>
    <row r="4652" spans="2:11" x14ac:dyDescent="0.2">
      <c r="B4652" s="21" t="str">
        <f t="shared" si="72"/>
        <v>DorchesterWind2023RCP4.5</v>
      </c>
      <c r="C4652" t="s">
        <v>300</v>
      </c>
      <c r="D4652" t="s">
        <v>1</v>
      </c>
      <c r="E4652" s="144" t="s">
        <v>193</v>
      </c>
      <c r="F4652" s="144">
        <v>2023</v>
      </c>
      <c r="G4652" s="147">
        <v>88.797424239814347</v>
      </c>
      <c r="H4652" s="147">
        <v>95.789628000000008</v>
      </c>
      <c r="I4652" s="147">
        <v>103.19340000000001</v>
      </c>
      <c r="J4652" s="147">
        <v>110.55881999999998</v>
      </c>
      <c r="K4652" s="147">
        <v>117.93117599999998</v>
      </c>
    </row>
    <row r="4653" spans="2:11" x14ac:dyDescent="0.2">
      <c r="B4653" s="21" t="str">
        <f t="shared" si="72"/>
        <v>DorchesterWind2025RCP4.5</v>
      </c>
      <c r="C4653" t="s">
        <v>300</v>
      </c>
      <c r="D4653" t="s">
        <v>1</v>
      </c>
      <c r="E4653" s="144" t="s">
        <v>193</v>
      </c>
      <c r="F4653" s="144">
        <v>2025</v>
      </c>
      <c r="G4653" s="147">
        <v>88.908986169362493</v>
      </c>
      <c r="H4653" s="147">
        <v>95.938242000000002</v>
      </c>
      <c r="I4653" s="147">
        <v>103.38890000000001</v>
      </c>
      <c r="J4653" s="147">
        <v>110.79347099999998</v>
      </c>
      <c r="K4653" s="147">
        <v>118.20637199999999</v>
      </c>
    </row>
    <row r="4654" spans="2:11" x14ac:dyDescent="0.2">
      <c r="B4654" s="21" t="str">
        <f t="shared" si="72"/>
        <v>DorchesterWind2030RCP4.5</v>
      </c>
      <c r="C4654" t="s">
        <v>300</v>
      </c>
      <c r="D4654" t="s">
        <v>1</v>
      </c>
      <c r="E4654" s="144" t="s">
        <v>193</v>
      </c>
      <c r="F4654" s="144">
        <v>2030</v>
      </c>
      <c r="G4654" s="147">
        <v>89.020548098910623</v>
      </c>
      <c r="H4654" s="147">
        <v>96.086856000000012</v>
      </c>
      <c r="I4654" s="147">
        <v>103.58440000000002</v>
      </c>
      <c r="J4654" s="147">
        <v>111.028122</v>
      </c>
      <c r="K4654" s="147">
        <v>118.48156799999998</v>
      </c>
    </row>
    <row r="4655" spans="2:11" x14ac:dyDescent="0.2">
      <c r="B4655" s="21" t="str">
        <f t="shared" si="72"/>
        <v>DorchesterWind2035RCP4.5</v>
      </c>
      <c r="C4655" t="s">
        <v>300</v>
      </c>
      <c r="D4655" t="s">
        <v>1</v>
      </c>
      <c r="E4655" s="144" t="s">
        <v>193</v>
      </c>
      <c r="F4655" s="144">
        <v>2035</v>
      </c>
      <c r="G4655" s="147">
        <v>89.132110028458754</v>
      </c>
      <c r="H4655" s="147">
        <v>96.235470000000007</v>
      </c>
      <c r="I4655" s="147">
        <v>103.77990000000001</v>
      </c>
      <c r="J4655" s="147">
        <v>111.262773</v>
      </c>
      <c r="K4655" s="147">
        <v>118.75676399999998</v>
      </c>
    </row>
    <row r="4656" spans="2:11" x14ac:dyDescent="0.2">
      <c r="B4656" s="21" t="str">
        <f t="shared" si="72"/>
        <v>DorchesterWind2040RCP4.5</v>
      </c>
      <c r="C4656" t="s">
        <v>300</v>
      </c>
      <c r="D4656" t="s">
        <v>1</v>
      </c>
      <c r="E4656" s="144" t="s">
        <v>193</v>
      </c>
      <c r="F4656" s="144">
        <v>2040</v>
      </c>
      <c r="G4656" s="147">
        <v>89.2436719580069</v>
      </c>
      <c r="H4656" s="147">
        <v>96.384084000000001</v>
      </c>
      <c r="I4656" s="147">
        <v>103.97540000000001</v>
      </c>
      <c r="J4656" s="147">
        <v>111.497424</v>
      </c>
      <c r="K4656" s="147">
        <v>119.03195999999998</v>
      </c>
    </row>
    <row r="4657" spans="2:11" x14ac:dyDescent="0.2">
      <c r="B4657" s="21" t="str">
        <f t="shared" si="72"/>
        <v>DorchesterWind2045RCP4.5</v>
      </c>
      <c r="C4657" t="s">
        <v>300</v>
      </c>
      <c r="D4657" t="s">
        <v>1</v>
      </c>
      <c r="E4657" s="144" t="s">
        <v>193</v>
      </c>
      <c r="F4657" s="144">
        <v>2045</v>
      </c>
      <c r="G4657" s="147">
        <v>89.355233887555045</v>
      </c>
      <c r="H4657" s="147">
        <v>96.532698000000011</v>
      </c>
      <c r="I4657" s="147">
        <v>104.17090000000002</v>
      </c>
      <c r="J4657" s="147">
        <v>111.73207500000001</v>
      </c>
      <c r="K4657" s="147">
        <v>119.30715599999999</v>
      </c>
    </row>
    <row r="4658" spans="2:11" x14ac:dyDescent="0.2">
      <c r="B4658" s="21" t="str">
        <f t="shared" si="72"/>
        <v>DorchesterWind2050RCP4.5</v>
      </c>
      <c r="C4658" t="s">
        <v>300</v>
      </c>
      <c r="D4658" t="s">
        <v>1</v>
      </c>
      <c r="E4658" s="144" t="s">
        <v>193</v>
      </c>
      <c r="F4658" s="144">
        <v>2050</v>
      </c>
      <c r="G4658" s="147">
        <v>89.51964094162598</v>
      </c>
      <c r="H4658" s="147">
        <v>96.755302799999996</v>
      </c>
      <c r="I4658" s="147">
        <v>104.46840000000002</v>
      </c>
      <c r="J4658" s="147">
        <v>112.0933284</v>
      </c>
      <c r="K4658" s="147">
        <v>119.73351599999998</v>
      </c>
    </row>
    <row r="4659" spans="2:11" x14ac:dyDescent="0.2">
      <c r="B4659" s="21" t="str">
        <f t="shared" si="72"/>
        <v>DorchesterWind2055RCP4.5</v>
      </c>
      <c r="C4659" t="s">
        <v>300</v>
      </c>
      <c r="D4659" t="s">
        <v>1</v>
      </c>
      <c r="E4659" s="144" t="s">
        <v>193</v>
      </c>
      <c r="F4659" s="144">
        <v>2055</v>
      </c>
      <c r="G4659" s="147">
        <v>89.57248606614877</v>
      </c>
      <c r="H4659" s="147">
        <v>96.8292936</v>
      </c>
      <c r="I4659" s="147">
        <v>104.57040000000001</v>
      </c>
      <c r="J4659" s="147">
        <v>112.2199308</v>
      </c>
      <c r="K4659" s="147">
        <v>119.88467999999997</v>
      </c>
    </row>
    <row r="4660" spans="2:11" x14ac:dyDescent="0.2">
      <c r="B4660" s="21" t="str">
        <f t="shared" si="72"/>
        <v>DorchesterWind2060RCP4.5</v>
      </c>
      <c r="C4660" t="s">
        <v>300</v>
      </c>
      <c r="D4660" t="s">
        <v>1</v>
      </c>
      <c r="E4660" s="144" t="s">
        <v>193</v>
      </c>
      <c r="F4660" s="144">
        <v>2060</v>
      </c>
      <c r="G4660" s="147">
        <v>89.625331190671574</v>
      </c>
      <c r="H4660" s="147">
        <v>96.90328439999999</v>
      </c>
      <c r="I4660" s="147">
        <v>104.67240000000001</v>
      </c>
      <c r="J4660" s="147">
        <v>112.34653320000001</v>
      </c>
      <c r="K4660" s="147">
        <v>120.03584399999998</v>
      </c>
    </row>
    <row r="4661" spans="2:11" x14ac:dyDescent="0.2">
      <c r="B4661" s="21" t="str">
        <f t="shared" si="72"/>
        <v>DorchesterWind2065RCP4.5</v>
      </c>
      <c r="C4661" t="s">
        <v>300</v>
      </c>
      <c r="D4661" t="s">
        <v>1</v>
      </c>
      <c r="E4661" s="144" t="s">
        <v>193</v>
      </c>
      <c r="F4661" s="144">
        <v>2065</v>
      </c>
      <c r="G4661" s="147">
        <v>89.678176315194364</v>
      </c>
      <c r="H4661" s="147">
        <v>96.977275199999994</v>
      </c>
      <c r="I4661" s="147">
        <v>104.7744</v>
      </c>
      <c r="J4661" s="147">
        <v>112.47313560000001</v>
      </c>
      <c r="K4661" s="147">
        <v>120.18700799999998</v>
      </c>
    </row>
    <row r="4662" spans="2:11" x14ac:dyDescent="0.2">
      <c r="B4662" s="21" t="str">
        <f t="shared" si="72"/>
        <v>DorchesterWind2070RCP4.5</v>
      </c>
      <c r="C4662" t="s">
        <v>300</v>
      </c>
      <c r="D4662" t="s">
        <v>1</v>
      </c>
      <c r="E4662" s="144" t="s">
        <v>193</v>
      </c>
      <c r="F4662" s="144">
        <v>2070</v>
      </c>
      <c r="G4662" s="147">
        <v>89.731021439717168</v>
      </c>
      <c r="H4662" s="147">
        <v>97.051265999999984</v>
      </c>
      <c r="I4662" s="147">
        <v>104.8764</v>
      </c>
      <c r="J4662" s="147">
        <v>112.599738</v>
      </c>
      <c r="K4662" s="147">
        <v>120.33817199999997</v>
      </c>
    </row>
    <row r="4663" spans="2:11" x14ac:dyDescent="0.2">
      <c r="B4663" s="21" t="str">
        <f t="shared" si="72"/>
        <v>DorchesterWind2075RCP4.5</v>
      </c>
      <c r="C4663" t="s">
        <v>300</v>
      </c>
      <c r="D4663" t="s">
        <v>1</v>
      </c>
      <c r="E4663" s="144" t="s">
        <v>193</v>
      </c>
      <c r="F4663" s="144">
        <v>2075</v>
      </c>
      <c r="G4663" s="147">
        <v>89.886620973034312</v>
      </c>
      <c r="H4663" s="147">
        <v>97.253633999999991</v>
      </c>
      <c r="I4663" s="147">
        <v>105.13820000000001</v>
      </c>
      <c r="J4663" s="147">
        <v>112.910787</v>
      </c>
      <c r="K4663" s="147">
        <v>120.70057799999998</v>
      </c>
    </row>
    <row r="4664" spans="2:11" x14ac:dyDescent="0.2">
      <c r="B4664" s="21" t="str">
        <f t="shared" si="72"/>
        <v>DorchesterWind2080RCP4.5</v>
      </c>
      <c r="C4664" t="s">
        <v>300</v>
      </c>
      <c r="D4664" t="s">
        <v>1</v>
      </c>
      <c r="E4664" s="144" t="s">
        <v>193</v>
      </c>
      <c r="F4664" s="144">
        <v>2080</v>
      </c>
      <c r="G4664" s="147">
        <v>90.042220506351455</v>
      </c>
      <c r="H4664" s="147">
        <v>97.456001999999984</v>
      </c>
      <c r="I4664" s="147">
        <v>105.4</v>
      </c>
      <c r="J4664" s="147">
        <v>113.221836</v>
      </c>
      <c r="K4664" s="147">
        <v>121.06298399999999</v>
      </c>
    </row>
    <row r="4665" spans="2:11" x14ac:dyDescent="0.2">
      <c r="B4665" s="21" t="str">
        <f t="shared" si="72"/>
        <v>DorchesterWind2085RCP4.5</v>
      </c>
      <c r="C4665" t="s">
        <v>300</v>
      </c>
      <c r="D4665" t="s">
        <v>1</v>
      </c>
      <c r="E4665" s="144" t="s">
        <v>193</v>
      </c>
      <c r="F4665" s="144">
        <v>2085</v>
      </c>
      <c r="G4665" s="147">
        <v>90.197820039668585</v>
      </c>
      <c r="H4665" s="147">
        <v>97.658369999999991</v>
      </c>
      <c r="I4665" s="147">
        <v>105.6618</v>
      </c>
      <c r="J4665" s="147">
        <v>113.53288499999999</v>
      </c>
      <c r="K4665" s="147">
        <v>121.42538999999999</v>
      </c>
    </row>
    <row r="4666" spans="2:11" x14ac:dyDescent="0.2">
      <c r="B4666" s="21" t="str">
        <f t="shared" si="72"/>
        <v>DorchesterWind2090RCP4.5</v>
      </c>
      <c r="C4666" t="s">
        <v>300</v>
      </c>
      <c r="D4666" t="s">
        <v>1</v>
      </c>
      <c r="E4666" s="144" t="s">
        <v>193</v>
      </c>
      <c r="F4666" s="144">
        <v>2090</v>
      </c>
      <c r="G4666" s="147">
        <v>90.353419572985729</v>
      </c>
      <c r="H4666" s="147">
        <v>97.860737999999998</v>
      </c>
      <c r="I4666" s="147">
        <v>105.92360000000001</v>
      </c>
      <c r="J4666" s="147">
        <v>113.843934</v>
      </c>
      <c r="K4666" s="147">
        <v>121.78779599999999</v>
      </c>
    </row>
    <row r="4667" spans="2:11" x14ac:dyDescent="0.2">
      <c r="B4667" s="21" t="str">
        <f t="shared" si="72"/>
        <v>DorchesterWind2095RCP4.5</v>
      </c>
      <c r="C4667" t="s">
        <v>300</v>
      </c>
      <c r="D4667" t="s">
        <v>1</v>
      </c>
      <c r="E4667" s="144" t="s">
        <v>193</v>
      </c>
      <c r="F4667" s="144">
        <v>2095</v>
      </c>
      <c r="G4667" s="147">
        <v>90.509019106302873</v>
      </c>
      <c r="H4667" s="147">
        <v>98.063105999999991</v>
      </c>
      <c r="I4667" s="147">
        <v>106.18540000000002</v>
      </c>
      <c r="J4667" s="147">
        <v>114.154983</v>
      </c>
      <c r="K4667" s="147">
        <v>122.15020199999999</v>
      </c>
    </row>
    <row r="4668" spans="2:11" x14ac:dyDescent="0.2">
      <c r="B4668" s="21" t="str">
        <f t="shared" si="72"/>
        <v>DorchesterWind2100RCP4.5</v>
      </c>
      <c r="C4668" t="s">
        <v>300</v>
      </c>
      <c r="D4668" t="s">
        <v>1</v>
      </c>
      <c r="E4668" s="144" t="s">
        <v>193</v>
      </c>
      <c r="F4668" s="144">
        <v>2100</v>
      </c>
      <c r="G4668" s="147">
        <v>90.664618639620016</v>
      </c>
      <c r="H4668" s="147">
        <v>98.265473999999998</v>
      </c>
      <c r="I4668" s="147">
        <v>106.44720000000001</v>
      </c>
      <c r="J4668" s="147">
        <v>114.466032</v>
      </c>
      <c r="K4668" s="147">
        <v>122.512608</v>
      </c>
    </row>
    <row r="4669" spans="2:11" x14ac:dyDescent="0.2">
      <c r="B4669" s="21" t="str">
        <f t="shared" si="72"/>
        <v>DorchesterWind2023RCP6.0</v>
      </c>
      <c r="C4669" t="s">
        <v>300</v>
      </c>
      <c r="D4669" t="s">
        <v>1</v>
      </c>
      <c r="E4669" s="144" t="s">
        <v>192</v>
      </c>
      <c r="F4669" s="144">
        <v>2023</v>
      </c>
      <c r="G4669" s="147">
        <v>88.797424239814347</v>
      </c>
      <c r="H4669" s="147">
        <v>95.789628000000008</v>
      </c>
      <c r="I4669" s="147">
        <v>103.19340000000001</v>
      </c>
      <c r="J4669" s="147">
        <v>110.55881999999998</v>
      </c>
      <c r="K4669" s="147">
        <v>117.93117599999998</v>
      </c>
    </row>
    <row r="4670" spans="2:11" x14ac:dyDescent="0.2">
      <c r="B4670" s="21" t="str">
        <f t="shared" si="72"/>
        <v>DorchesterWind2025RCP6.0</v>
      </c>
      <c r="C4670" t="s">
        <v>300</v>
      </c>
      <c r="D4670" t="s">
        <v>1</v>
      </c>
      <c r="E4670" s="144" t="s">
        <v>192</v>
      </c>
      <c r="F4670" s="144">
        <v>2025</v>
      </c>
      <c r="G4670" s="147">
        <v>88.908986169362493</v>
      </c>
      <c r="H4670" s="147">
        <v>95.938242000000002</v>
      </c>
      <c r="I4670" s="147">
        <v>103.38890000000001</v>
      </c>
      <c r="J4670" s="147">
        <v>110.79347099999998</v>
      </c>
      <c r="K4670" s="147">
        <v>118.20637199999999</v>
      </c>
    </row>
    <row r="4671" spans="2:11" x14ac:dyDescent="0.2">
      <c r="B4671" s="21" t="str">
        <f t="shared" si="72"/>
        <v>DorchesterWind2030RCP6.0</v>
      </c>
      <c r="C4671" t="s">
        <v>300</v>
      </c>
      <c r="D4671" t="s">
        <v>1</v>
      </c>
      <c r="E4671" s="144" t="s">
        <v>192</v>
      </c>
      <c r="F4671" s="144">
        <v>2030</v>
      </c>
      <c r="G4671" s="147">
        <v>89.020548098910623</v>
      </c>
      <c r="H4671" s="147">
        <v>96.086856000000012</v>
      </c>
      <c r="I4671" s="147">
        <v>103.58440000000002</v>
      </c>
      <c r="J4671" s="147">
        <v>111.028122</v>
      </c>
      <c r="K4671" s="147">
        <v>118.48156799999998</v>
      </c>
    </row>
    <row r="4672" spans="2:11" x14ac:dyDescent="0.2">
      <c r="B4672" s="21" t="str">
        <f t="shared" si="72"/>
        <v>DorchesterWind2035RCP6.0</v>
      </c>
      <c r="C4672" t="s">
        <v>300</v>
      </c>
      <c r="D4672" t="s">
        <v>1</v>
      </c>
      <c r="E4672" s="144" t="s">
        <v>192</v>
      </c>
      <c r="F4672" s="144">
        <v>2035</v>
      </c>
      <c r="G4672" s="147">
        <v>89.132110028458754</v>
      </c>
      <c r="H4672" s="147">
        <v>96.235470000000007</v>
      </c>
      <c r="I4672" s="147">
        <v>103.77990000000001</v>
      </c>
      <c r="J4672" s="147">
        <v>111.262773</v>
      </c>
      <c r="K4672" s="147">
        <v>118.75676399999998</v>
      </c>
    </row>
    <row r="4673" spans="2:11" x14ac:dyDescent="0.2">
      <c r="B4673" s="21" t="str">
        <f t="shared" si="72"/>
        <v>DorchesterWind2040RCP6.0</v>
      </c>
      <c r="C4673" t="s">
        <v>300</v>
      </c>
      <c r="D4673" t="s">
        <v>1</v>
      </c>
      <c r="E4673" s="144" t="s">
        <v>192</v>
      </c>
      <c r="F4673" s="144">
        <v>2040</v>
      </c>
      <c r="G4673" s="147">
        <v>89.2436719580069</v>
      </c>
      <c r="H4673" s="147">
        <v>96.384084000000001</v>
      </c>
      <c r="I4673" s="147">
        <v>103.97540000000001</v>
      </c>
      <c r="J4673" s="147">
        <v>111.497424</v>
      </c>
      <c r="K4673" s="147">
        <v>119.03195999999998</v>
      </c>
    </row>
    <row r="4674" spans="2:11" x14ac:dyDescent="0.2">
      <c r="B4674" s="21" t="str">
        <f t="shared" si="72"/>
        <v>DorchesterWind2045RCP6.0</v>
      </c>
      <c r="C4674" t="s">
        <v>300</v>
      </c>
      <c r="D4674" t="s">
        <v>1</v>
      </c>
      <c r="E4674" s="144" t="s">
        <v>192</v>
      </c>
      <c r="F4674" s="144">
        <v>2045</v>
      </c>
      <c r="G4674" s="147">
        <v>89.355233887555045</v>
      </c>
      <c r="H4674" s="147">
        <v>96.532698000000011</v>
      </c>
      <c r="I4674" s="147">
        <v>104.17090000000002</v>
      </c>
      <c r="J4674" s="147">
        <v>111.73207500000001</v>
      </c>
      <c r="K4674" s="147">
        <v>119.30715599999999</v>
      </c>
    </row>
    <row r="4675" spans="2:11" x14ac:dyDescent="0.2">
      <c r="B4675" s="21" t="str">
        <f t="shared" si="72"/>
        <v>DorchesterWind2050RCP6.0</v>
      </c>
      <c r="C4675" t="s">
        <v>300</v>
      </c>
      <c r="D4675" t="s">
        <v>1</v>
      </c>
      <c r="E4675" s="144" t="s">
        <v>192</v>
      </c>
      <c r="F4675" s="144">
        <v>2050</v>
      </c>
      <c r="G4675" s="147">
        <v>89.51964094162598</v>
      </c>
      <c r="H4675" s="147">
        <v>96.755302799999996</v>
      </c>
      <c r="I4675" s="147">
        <v>104.46840000000002</v>
      </c>
      <c r="J4675" s="147">
        <v>112.0933284</v>
      </c>
      <c r="K4675" s="147">
        <v>119.73351599999998</v>
      </c>
    </row>
    <row r="4676" spans="2:11" x14ac:dyDescent="0.2">
      <c r="B4676" s="21" t="str">
        <f t="shared" si="72"/>
        <v>DorchesterWind2055RCP6.0</v>
      </c>
      <c r="C4676" t="s">
        <v>300</v>
      </c>
      <c r="D4676" t="s">
        <v>1</v>
      </c>
      <c r="E4676" s="144" t="s">
        <v>192</v>
      </c>
      <c r="F4676" s="144">
        <v>2055</v>
      </c>
      <c r="G4676" s="147">
        <v>89.57248606614877</v>
      </c>
      <c r="H4676" s="147">
        <v>96.8292936</v>
      </c>
      <c r="I4676" s="147">
        <v>104.57040000000001</v>
      </c>
      <c r="J4676" s="147">
        <v>112.2199308</v>
      </c>
      <c r="K4676" s="147">
        <v>119.88467999999997</v>
      </c>
    </row>
    <row r="4677" spans="2:11" x14ac:dyDescent="0.2">
      <c r="B4677" s="21" t="str">
        <f t="shared" si="72"/>
        <v>DorchesterWind2060RCP6.0</v>
      </c>
      <c r="C4677" t="s">
        <v>300</v>
      </c>
      <c r="D4677" t="s">
        <v>1</v>
      </c>
      <c r="E4677" s="144" t="s">
        <v>192</v>
      </c>
      <c r="F4677" s="144">
        <v>2060</v>
      </c>
      <c r="G4677" s="147">
        <v>89.625331190671574</v>
      </c>
      <c r="H4677" s="147">
        <v>96.90328439999999</v>
      </c>
      <c r="I4677" s="147">
        <v>104.67240000000001</v>
      </c>
      <c r="J4677" s="147">
        <v>112.34653320000001</v>
      </c>
      <c r="K4677" s="147">
        <v>120.03584399999998</v>
      </c>
    </row>
    <row r="4678" spans="2:11" x14ac:dyDescent="0.2">
      <c r="B4678" s="21" t="str">
        <f t="shared" si="72"/>
        <v>DorchesterWind2065RCP6.0</v>
      </c>
      <c r="C4678" t="s">
        <v>300</v>
      </c>
      <c r="D4678" t="s">
        <v>1</v>
      </c>
      <c r="E4678" s="144" t="s">
        <v>192</v>
      </c>
      <c r="F4678" s="144">
        <v>2065</v>
      </c>
      <c r="G4678" s="147">
        <v>89.678176315194364</v>
      </c>
      <c r="H4678" s="147">
        <v>96.977275199999994</v>
      </c>
      <c r="I4678" s="147">
        <v>104.7744</v>
      </c>
      <c r="J4678" s="147">
        <v>112.47313560000001</v>
      </c>
      <c r="K4678" s="147">
        <v>120.18700799999998</v>
      </c>
    </row>
    <row r="4679" spans="2:11" x14ac:dyDescent="0.2">
      <c r="B4679" s="21" t="str">
        <f t="shared" si="72"/>
        <v>DorchesterWind2070RCP6.0</v>
      </c>
      <c r="C4679" t="s">
        <v>300</v>
      </c>
      <c r="D4679" t="s">
        <v>1</v>
      </c>
      <c r="E4679" s="144" t="s">
        <v>192</v>
      </c>
      <c r="F4679" s="144">
        <v>2070</v>
      </c>
      <c r="G4679" s="147">
        <v>89.731021439717168</v>
      </c>
      <c r="H4679" s="147">
        <v>97.051265999999984</v>
      </c>
      <c r="I4679" s="147">
        <v>104.8764</v>
      </c>
      <c r="J4679" s="147">
        <v>112.599738</v>
      </c>
      <c r="K4679" s="147">
        <v>120.33817199999997</v>
      </c>
    </row>
    <row r="4680" spans="2:11" x14ac:dyDescent="0.2">
      <c r="B4680" s="21" t="str">
        <f t="shared" si="72"/>
        <v>DorchesterWind2075RCP6.0</v>
      </c>
      <c r="C4680" t="s">
        <v>300</v>
      </c>
      <c r="D4680" t="s">
        <v>1</v>
      </c>
      <c r="E4680" s="144" t="s">
        <v>192</v>
      </c>
      <c r="F4680" s="144">
        <v>2075</v>
      </c>
      <c r="G4680" s="147">
        <v>89.964420739692883</v>
      </c>
      <c r="H4680" s="147">
        <v>97.354817999999995</v>
      </c>
      <c r="I4680" s="147">
        <v>105.26910000000001</v>
      </c>
      <c r="J4680" s="147">
        <v>113.0663115</v>
      </c>
      <c r="K4680" s="147">
        <v>120.88178099999998</v>
      </c>
    </row>
    <row r="4681" spans="2:11" x14ac:dyDescent="0.2">
      <c r="B4681" s="21" t="str">
        <f t="shared" si="72"/>
        <v>DorchesterWind2080RCP6.0</v>
      </c>
      <c r="C4681" t="s">
        <v>300</v>
      </c>
      <c r="D4681" t="s">
        <v>1</v>
      </c>
      <c r="E4681" s="144" t="s">
        <v>192</v>
      </c>
      <c r="F4681" s="144">
        <v>2080</v>
      </c>
      <c r="G4681" s="147">
        <v>90.197820039668585</v>
      </c>
      <c r="H4681" s="147">
        <v>97.658369999999991</v>
      </c>
      <c r="I4681" s="147">
        <v>105.6618</v>
      </c>
      <c r="J4681" s="147">
        <v>113.53288499999999</v>
      </c>
      <c r="K4681" s="147">
        <v>121.42538999999999</v>
      </c>
    </row>
    <row r="4682" spans="2:11" x14ac:dyDescent="0.2">
      <c r="B4682" s="21" t="str">
        <f t="shared" si="72"/>
        <v>DorchesterWind2085RCP6.0</v>
      </c>
      <c r="C4682" t="s">
        <v>300</v>
      </c>
      <c r="D4682" t="s">
        <v>1</v>
      </c>
      <c r="E4682" s="144" t="s">
        <v>192</v>
      </c>
      <c r="F4682" s="144">
        <v>2085</v>
      </c>
      <c r="G4682" s="147">
        <v>90.431219339644301</v>
      </c>
      <c r="H4682" s="147">
        <v>97.961921999999987</v>
      </c>
      <c r="I4682" s="147">
        <v>106.0545</v>
      </c>
      <c r="J4682" s="147">
        <v>113.9994585</v>
      </c>
      <c r="K4682" s="147">
        <v>121.968999</v>
      </c>
    </row>
    <row r="4683" spans="2:11" x14ac:dyDescent="0.2">
      <c r="B4683" s="21" t="str">
        <f t="shared" si="72"/>
        <v>DorchesterWind2090RCP6.0</v>
      </c>
      <c r="C4683" t="s">
        <v>300</v>
      </c>
      <c r="D4683" t="s">
        <v>1</v>
      </c>
      <c r="E4683" s="144" t="s">
        <v>192</v>
      </c>
      <c r="F4683" s="144">
        <v>2090</v>
      </c>
      <c r="G4683" s="147">
        <v>91.049213712535959</v>
      </c>
      <c r="H4683" s="147">
        <v>98.755583999999999</v>
      </c>
      <c r="I4683" s="147">
        <v>107.0626</v>
      </c>
      <c r="J4683" s="147">
        <v>115.189994</v>
      </c>
      <c r="K4683" s="147">
        <v>123.349824</v>
      </c>
    </row>
    <row r="4684" spans="2:11" x14ac:dyDescent="0.2">
      <c r="B4684" s="21" t="str">
        <f t="shared" ref="B4684:B4747" si="73">C4684&amp;D4684&amp;F4684&amp;E4684</f>
        <v>DorchesterWind2095RCP6.0</v>
      </c>
      <c r="C4684" t="s">
        <v>300</v>
      </c>
      <c r="D4684" t="s">
        <v>1</v>
      </c>
      <c r="E4684" s="144" t="s">
        <v>192</v>
      </c>
      <c r="F4684" s="144">
        <v>2095</v>
      </c>
      <c r="G4684" s="147">
        <v>91.433808785451902</v>
      </c>
      <c r="H4684" s="147">
        <v>99.245693999999986</v>
      </c>
      <c r="I4684" s="147">
        <v>107.67800000000001</v>
      </c>
      <c r="J4684" s="147">
        <v>115.913956</v>
      </c>
      <c r="K4684" s="147">
        <v>124.18703999999998</v>
      </c>
    </row>
    <row r="4685" spans="2:11" x14ac:dyDescent="0.2">
      <c r="B4685" s="21" t="str">
        <f t="shared" si="73"/>
        <v>DorchesterWind2100RCP6.0</v>
      </c>
      <c r="C4685" t="s">
        <v>300</v>
      </c>
      <c r="D4685" t="s">
        <v>1</v>
      </c>
      <c r="E4685" s="144" t="s">
        <v>192</v>
      </c>
      <c r="F4685" s="144">
        <v>2100</v>
      </c>
      <c r="G4685" s="147">
        <v>91.818403858367844</v>
      </c>
      <c r="H4685" s="147">
        <v>99.735803999999987</v>
      </c>
      <c r="I4685" s="147">
        <v>108.29340000000001</v>
      </c>
      <c r="J4685" s="147">
        <v>116.637918</v>
      </c>
      <c r="K4685" s="147">
        <v>125.02425599999998</v>
      </c>
    </row>
    <row r="4686" spans="2:11" x14ac:dyDescent="0.2">
      <c r="B4686" s="21" t="str">
        <f t="shared" si="73"/>
        <v>DorchesterWind2023RCP8.5</v>
      </c>
      <c r="C4686" t="s">
        <v>300</v>
      </c>
      <c r="D4686" t="s">
        <v>1</v>
      </c>
      <c r="E4686" s="144" t="s">
        <v>191</v>
      </c>
      <c r="F4686" s="144">
        <v>2023</v>
      </c>
      <c r="G4686" s="147">
        <v>88.797424239814347</v>
      </c>
      <c r="H4686" s="147">
        <v>95.789628000000008</v>
      </c>
      <c r="I4686" s="147">
        <v>103.19340000000001</v>
      </c>
      <c r="J4686" s="147">
        <v>110.55881999999998</v>
      </c>
      <c r="K4686" s="147">
        <v>117.93117599999998</v>
      </c>
    </row>
    <row r="4687" spans="2:11" x14ac:dyDescent="0.2">
      <c r="B4687" s="21" t="str">
        <f t="shared" si="73"/>
        <v>DorchesterWind2025RCP8.5</v>
      </c>
      <c r="C4687" t="s">
        <v>300</v>
      </c>
      <c r="D4687" t="s">
        <v>1</v>
      </c>
      <c r="E4687" s="144" t="s">
        <v>191</v>
      </c>
      <c r="F4687" s="144">
        <v>2025</v>
      </c>
      <c r="G4687" s="147">
        <v>89.020548098910623</v>
      </c>
      <c r="H4687" s="147">
        <v>96.086856000000012</v>
      </c>
      <c r="I4687" s="147">
        <v>103.58440000000002</v>
      </c>
      <c r="J4687" s="147">
        <v>111.028122</v>
      </c>
      <c r="K4687" s="147">
        <v>118.48156799999998</v>
      </c>
    </row>
    <row r="4688" spans="2:11" x14ac:dyDescent="0.2">
      <c r="B4688" s="21" t="str">
        <f t="shared" si="73"/>
        <v>DorchesterWind2030RCP8.5</v>
      </c>
      <c r="C4688" t="s">
        <v>300</v>
      </c>
      <c r="D4688" t="s">
        <v>1</v>
      </c>
      <c r="E4688" s="144" t="s">
        <v>191</v>
      </c>
      <c r="F4688" s="144">
        <v>2030</v>
      </c>
      <c r="G4688" s="147">
        <v>89.2436719580069</v>
      </c>
      <c r="H4688" s="147">
        <v>96.384084000000001</v>
      </c>
      <c r="I4688" s="147">
        <v>103.97540000000001</v>
      </c>
      <c r="J4688" s="147">
        <v>111.497424</v>
      </c>
      <c r="K4688" s="147">
        <v>119.03195999999998</v>
      </c>
    </row>
    <row r="4689" spans="2:11" x14ac:dyDescent="0.2">
      <c r="B4689" s="21" t="str">
        <f t="shared" si="73"/>
        <v>DorchesterWind2035RCP8.5</v>
      </c>
      <c r="C4689" t="s">
        <v>300</v>
      </c>
      <c r="D4689" t="s">
        <v>1</v>
      </c>
      <c r="E4689" s="144" t="s">
        <v>191</v>
      </c>
      <c r="F4689" s="144">
        <v>2035</v>
      </c>
      <c r="G4689" s="147">
        <v>89.466795817103176</v>
      </c>
      <c r="H4689" s="147">
        <v>96.681312000000005</v>
      </c>
      <c r="I4689" s="147">
        <v>104.36640000000001</v>
      </c>
      <c r="J4689" s="147">
        <v>111.96672600000001</v>
      </c>
      <c r="K4689" s="147">
        <v>119.58235199999999</v>
      </c>
    </row>
    <row r="4690" spans="2:11" x14ac:dyDescent="0.2">
      <c r="B4690" s="21" t="str">
        <f t="shared" si="73"/>
        <v>DorchesterWind2040RCP8.5</v>
      </c>
      <c r="C4690" t="s">
        <v>300</v>
      </c>
      <c r="D4690" t="s">
        <v>1</v>
      </c>
      <c r="E4690" s="144" t="s">
        <v>191</v>
      </c>
      <c r="F4690" s="144">
        <v>2040</v>
      </c>
      <c r="G4690" s="147">
        <v>89.554871024641173</v>
      </c>
      <c r="H4690" s="147">
        <v>96.804630000000003</v>
      </c>
      <c r="I4690" s="147">
        <v>104.53640000000001</v>
      </c>
      <c r="J4690" s="147">
        <v>112.17773000000001</v>
      </c>
      <c r="K4690" s="147">
        <v>119.83429199999998</v>
      </c>
    </row>
    <row r="4691" spans="2:11" x14ac:dyDescent="0.2">
      <c r="B4691" s="21" t="str">
        <f t="shared" si="73"/>
        <v>DorchesterWind2045RCP8.5</v>
      </c>
      <c r="C4691" t="s">
        <v>300</v>
      </c>
      <c r="D4691" t="s">
        <v>1</v>
      </c>
      <c r="E4691" s="144" t="s">
        <v>191</v>
      </c>
      <c r="F4691" s="144">
        <v>2045</v>
      </c>
      <c r="G4691" s="147">
        <v>89.64294623217917</v>
      </c>
      <c r="H4691" s="147">
        <v>96.927947999999986</v>
      </c>
      <c r="I4691" s="147">
        <v>104.7064</v>
      </c>
      <c r="J4691" s="147">
        <v>112.388734</v>
      </c>
      <c r="K4691" s="147">
        <v>120.08623199999998</v>
      </c>
    </row>
    <row r="4692" spans="2:11" x14ac:dyDescent="0.2">
      <c r="B4692" s="21" t="str">
        <f t="shared" si="73"/>
        <v>DorchesterWind2050RCP8.5</v>
      </c>
      <c r="C4692" t="s">
        <v>300</v>
      </c>
      <c r="D4692" t="s">
        <v>1</v>
      </c>
      <c r="E4692" s="144" t="s">
        <v>191</v>
      </c>
      <c r="F4692" s="144">
        <v>2050</v>
      </c>
      <c r="G4692" s="147">
        <v>90.042220506351455</v>
      </c>
      <c r="H4692" s="147">
        <v>97.456001999999984</v>
      </c>
      <c r="I4692" s="147">
        <v>105.4</v>
      </c>
      <c r="J4692" s="147">
        <v>113.221836</v>
      </c>
      <c r="K4692" s="147">
        <v>121.06298399999999</v>
      </c>
    </row>
    <row r="4693" spans="2:11" x14ac:dyDescent="0.2">
      <c r="B4693" s="21" t="str">
        <f t="shared" si="73"/>
        <v>DorchesterWind2055RCP8.5</v>
      </c>
      <c r="C4693" t="s">
        <v>300</v>
      </c>
      <c r="D4693" t="s">
        <v>1</v>
      </c>
      <c r="E4693" s="144" t="s">
        <v>191</v>
      </c>
      <c r="F4693" s="144">
        <v>2055</v>
      </c>
      <c r="G4693" s="147">
        <v>90.353419572985729</v>
      </c>
      <c r="H4693" s="147">
        <v>97.860737999999998</v>
      </c>
      <c r="I4693" s="147">
        <v>105.92360000000001</v>
      </c>
      <c r="J4693" s="147">
        <v>113.843934</v>
      </c>
      <c r="K4693" s="147">
        <v>121.78779599999999</v>
      </c>
    </row>
    <row r="4694" spans="2:11" x14ac:dyDescent="0.2">
      <c r="B4694" s="21" t="str">
        <f t="shared" si="73"/>
        <v>DorchesterWind2060RCP8.5</v>
      </c>
      <c r="C4694" t="s">
        <v>300</v>
      </c>
      <c r="D4694" t="s">
        <v>1</v>
      </c>
      <c r="E4694" s="144" t="s">
        <v>191</v>
      </c>
      <c r="F4694" s="144">
        <v>2060</v>
      </c>
      <c r="G4694" s="147">
        <v>91.049213712535959</v>
      </c>
      <c r="H4694" s="147">
        <v>98.755583999999999</v>
      </c>
      <c r="I4694" s="147">
        <v>107.0626</v>
      </c>
      <c r="J4694" s="147">
        <v>115.189994</v>
      </c>
      <c r="K4694" s="147">
        <v>123.349824</v>
      </c>
    </row>
    <row r="4695" spans="2:11" x14ac:dyDescent="0.2">
      <c r="B4695" s="21" t="str">
        <f t="shared" si="73"/>
        <v>DorchesterWind2065RCP8.5</v>
      </c>
      <c r="C4695" t="s">
        <v>300</v>
      </c>
      <c r="D4695" t="s">
        <v>1</v>
      </c>
      <c r="E4695" s="144" t="s">
        <v>191</v>
      </c>
      <c r="F4695" s="144">
        <v>2065</v>
      </c>
      <c r="G4695" s="147">
        <v>91.433808785451902</v>
      </c>
      <c r="H4695" s="147">
        <v>99.245693999999986</v>
      </c>
      <c r="I4695" s="147">
        <v>107.67800000000001</v>
      </c>
      <c r="J4695" s="147">
        <v>115.913956</v>
      </c>
      <c r="K4695" s="147">
        <v>124.18703999999998</v>
      </c>
    </row>
    <row r="4696" spans="2:11" x14ac:dyDescent="0.2">
      <c r="B4696" s="21" t="str">
        <f t="shared" si="73"/>
        <v>DorchesterWind2070RCP8.5</v>
      </c>
      <c r="C4696" t="s">
        <v>300</v>
      </c>
      <c r="D4696" t="s">
        <v>1</v>
      </c>
      <c r="E4696" s="144" t="s">
        <v>191</v>
      </c>
      <c r="F4696" s="144">
        <v>2070</v>
      </c>
      <c r="G4696" s="147">
        <v>92.056206918720449</v>
      </c>
      <c r="H4696" s="147">
        <v>100.03303199999999</v>
      </c>
      <c r="I4696" s="147">
        <v>108.6708</v>
      </c>
      <c r="J4696" s="147">
        <v>117.085392</v>
      </c>
      <c r="K4696" s="147">
        <v>125.53976399999998</v>
      </c>
    </row>
    <row r="4697" spans="2:11" x14ac:dyDescent="0.2">
      <c r="B4697" s="21" t="str">
        <f t="shared" si="73"/>
        <v>DorchesterWind2075RCP8.5</v>
      </c>
      <c r="C4697" t="s">
        <v>300</v>
      </c>
      <c r="D4697" t="s">
        <v>1</v>
      </c>
      <c r="E4697" s="144" t="s">
        <v>191</v>
      </c>
      <c r="F4697" s="144">
        <v>2075</v>
      </c>
      <c r="G4697" s="147">
        <v>92.294009979073067</v>
      </c>
      <c r="H4697" s="147">
        <v>100.33026</v>
      </c>
      <c r="I4697" s="147">
        <v>109.04820000000001</v>
      </c>
      <c r="J4697" s="147">
        <v>117.532866</v>
      </c>
      <c r="K4697" s="147">
        <v>126.05527199999999</v>
      </c>
    </row>
    <row r="4698" spans="2:11" x14ac:dyDescent="0.2">
      <c r="B4698" s="21" t="str">
        <f t="shared" si="73"/>
        <v>DorchesterWind2080RCP8.5</v>
      </c>
      <c r="C4698" t="s">
        <v>300</v>
      </c>
      <c r="D4698" t="s">
        <v>1</v>
      </c>
      <c r="E4698" s="144" t="s">
        <v>191</v>
      </c>
      <c r="F4698" s="144">
        <v>2080</v>
      </c>
      <c r="G4698" s="147">
        <v>92.531813039425671</v>
      </c>
      <c r="H4698" s="147">
        <v>100.627488</v>
      </c>
      <c r="I4698" s="147">
        <v>109.4256</v>
      </c>
      <c r="J4698" s="147">
        <v>117.98034</v>
      </c>
      <c r="K4698" s="147">
        <v>126.57077999999998</v>
      </c>
    </row>
    <row r="4699" spans="2:11" x14ac:dyDescent="0.2">
      <c r="B4699" s="21" t="str">
        <f t="shared" si="73"/>
        <v>DorchesterWind2085RCP8.5</v>
      </c>
      <c r="C4699" t="s">
        <v>300</v>
      </c>
      <c r="D4699" t="s">
        <v>1</v>
      </c>
      <c r="E4699" s="144" t="s">
        <v>191</v>
      </c>
      <c r="F4699" s="144">
        <v>2085</v>
      </c>
      <c r="G4699" s="147">
        <v>92.936958994100479</v>
      </c>
      <c r="H4699" s="147">
        <v>101.16344700000001</v>
      </c>
      <c r="I4699" s="147">
        <v>110.1294</v>
      </c>
      <c r="J4699" s="147">
        <v>118.820718</v>
      </c>
      <c r="K4699" s="147">
        <v>127.55915999999998</v>
      </c>
    </row>
    <row r="4700" spans="2:11" x14ac:dyDescent="0.2">
      <c r="B4700" s="21" t="str">
        <f t="shared" si="73"/>
        <v>DorchesterWind2090RCP8.5</v>
      </c>
      <c r="C4700" t="s">
        <v>300</v>
      </c>
      <c r="D4700" t="s">
        <v>1</v>
      </c>
      <c r="E4700" s="144" t="s">
        <v>191</v>
      </c>
      <c r="F4700" s="144">
        <v>2090</v>
      </c>
      <c r="G4700" s="147">
        <v>93.342104948775301</v>
      </c>
      <c r="H4700" s="147">
        <v>101.69940600000001</v>
      </c>
      <c r="I4700" s="147">
        <v>110.83320000000001</v>
      </c>
      <c r="J4700" s="147">
        <v>119.661096</v>
      </c>
      <c r="K4700" s="147">
        <v>128.54753999999997</v>
      </c>
    </row>
    <row r="4701" spans="2:11" x14ac:dyDescent="0.2">
      <c r="B4701" s="21" t="str">
        <f t="shared" si="73"/>
        <v>DorchesterWind2095RCP8.5</v>
      </c>
      <c r="C4701" t="s">
        <v>300</v>
      </c>
      <c r="D4701" t="s">
        <v>1</v>
      </c>
      <c r="E4701" s="144" t="s">
        <v>191</v>
      </c>
      <c r="F4701" s="144">
        <v>2095</v>
      </c>
      <c r="G4701" s="147">
        <v>93.342104948775301</v>
      </c>
      <c r="H4701" s="147">
        <v>101.69940600000001</v>
      </c>
      <c r="I4701" s="147">
        <v>110.83320000000001</v>
      </c>
      <c r="J4701" s="147">
        <v>119.661096</v>
      </c>
      <c r="K4701" s="147">
        <v>128.54753999999997</v>
      </c>
    </row>
    <row r="4702" spans="2:11" x14ac:dyDescent="0.2">
      <c r="B4702" s="21" t="str">
        <f t="shared" si="73"/>
        <v>DorchesterWind2100RCP8.5</v>
      </c>
      <c r="C4702" t="s">
        <v>300</v>
      </c>
      <c r="D4702" t="s">
        <v>1</v>
      </c>
      <c r="E4702" s="144" t="s">
        <v>191</v>
      </c>
      <c r="F4702" s="144">
        <v>2100</v>
      </c>
      <c r="G4702" s="147">
        <v>93.342104948775301</v>
      </c>
      <c r="H4702" s="147">
        <v>101.69940600000001</v>
      </c>
      <c r="I4702" s="147">
        <v>110.83320000000001</v>
      </c>
      <c r="J4702" s="147">
        <v>119.661096</v>
      </c>
      <c r="K4702" s="147">
        <v>128.54753999999997</v>
      </c>
    </row>
    <row r="4703" spans="2:11" x14ac:dyDescent="0.2">
      <c r="B4703" s="21" t="str">
        <f t="shared" si="73"/>
        <v>DorionIce Accretion2023RCP4.5</v>
      </c>
      <c r="C4703" t="s">
        <v>301</v>
      </c>
      <c r="D4703" t="s">
        <v>486</v>
      </c>
      <c r="E4703" s="144" t="s">
        <v>193</v>
      </c>
      <c r="F4703" s="144">
        <v>2023</v>
      </c>
      <c r="G4703" s="147">
        <v>11.779283049384507</v>
      </c>
      <c r="H4703" s="147">
        <v>14.090079999999999</v>
      </c>
      <c r="I4703" s="147">
        <v>17.024000000000001</v>
      </c>
      <c r="J4703" s="147">
        <v>19.255199999999999</v>
      </c>
      <c r="K4703" s="147">
        <v>21.490560000000002</v>
      </c>
    </row>
    <row r="4704" spans="2:11" x14ac:dyDescent="0.2">
      <c r="B4704" s="21" t="str">
        <f t="shared" si="73"/>
        <v>DorionIce Accretion2025RCP4.5</v>
      </c>
      <c r="C4704" t="s">
        <v>301</v>
      </c>
      <c r="D4704" t="s">
        <v>486</v>
      </c>
      <c r="E4704" s="144" t="s">
        <v>193</v>
      </c>
      <c r="F4704" s="144">
        <v>2025</v>
      </c>
      <c r="G4704" s="147">
        <v>11.790416587238367</v>
      </c>
      <c r="H4704" s="147">
        <v>14.101146666666665</v>
      </c>
      <c r="I4704" s="147">
        <v>17.032</v>
      </c>
      <c r="J4704" s="147">
        <v>19.261226666666666</v>
      </c>
      <c r="K4704" s="147">
        <v>21.497280000000003</v>
      </c>
    </row>
    <row r="4705" spans="2:11" x14ac:dyDescent="0.2">
      <c r="B4705" s="21" t="str">
        <f t="shared" si="73"/>
        <v>DorionIce Accretion2030RCP4.5</v>
      </c>
      <c r="C4705" t="s">
        <v>301</v>
      </c>
      <c r="D4705" t="s">
        <v>486</v>
      </c>
      <c r="E4705" s="144" t="s">
        <v>193</v>
      </c>
      <c r="F4705" s="144">
        <v>2030</v>
      </c>
      <c r="G4705" s="147">
        <v>11.801550125092227</v>
      </c>
      <c r="H4705" s="147">
        <v>14.112213333333333</v>
      </c>
      <c r="I4705" s="147">
        <v>17.04</v>
      </c>
      <c r="J4705" s="147">
        <v>19.267253333333333</v>
      </c>
      <c r="K4705" s="147">
        <v>21.504000000000001</v>
      </c>
    </row>
    <row r="4706" spans="2:11" x14ac:dyDescent="0.2">
      <c r="B4706" s="21" t="str">
        <f t="shared" si="73"/>
        <v>DorionIce Accretion2035RCP4.5</v>
      </c>
      <c r="C4706" t="s">
        <v>301</v>
      </c>
      <c r="D4706" t="s">
        <v>486</v>
      </c>
      <c r="E4706" s="144" t="s">
        <v>193</v>
      </c>
      <c r="F4706" s="144">
        <v>2035</v>
      </c>
      <c r="G4706" s="147">
        <v>11.812683662946089</v>
      </c>
      <c r="H4706" s="147">
        <v>14.123279999999999</v>
      </c>
      <c r="I4706" s="147">
        <v>17.048000000000002</v>
      </c>
      <c r="J4706" s="147">
        <v>19.27328</v>
      </c>
      <c r="K4706" s="147">
        <v>21.510719999999999</v>
      </c>
    </row>
    <row r="4707" spans="2:11" x14ac:dyDescent="0.2">
      <c r="B4707" s="21" t="str">
        <f t="shared" si="73"/>
        <v>DorionIce Accretion2040RCP4.5</v>
      </c>
      <c r="C4707" t="s">
        <v>301</v>
      </c>
      <c r="D4707" t="s">
        <v>486</v>
      </c>
      <c r="E4707" s="144" t="s">
        <v>193</v>
      </c>
      <c r="F4707" s="144">
        <v>2040</v>
      </c>
      <c r="G4707" s="147">
        <v>11.823817200799949</v>
      </c>
      <c r="H4707" s="147">
        <v>14.134346666666666</v>
      </c>
      <c r="I4707" s="147">
        <v>17.056000000000001</v>
      </c>
      <c r="J4707" s="147">
        <v>19.279306666666663</v>
      </c>
      <c r="K4707" s="147">
        <v>21.517440000000001</v>
      </c>
    </row>
    <row r="4708" spans="2:11" x14ac:dyDescent="0.2">
      <c r="B4708" s="21" t="str">
        <f t="shared" si="73"/>
        <v>DorionIce Accretion2045RCP4.5</v>
      </c>
      <c r="C4708" t="s">
        <v>301</v>
      </c>
      <c r="D4708" t="s">
        <v>486</v>
      </c>
      <c r="E4708" s="144" t="s">
        <v>193</v>
      </c>
      <c r="F4708" s="144">
        <v>2045</v>
      </c>
      <c r="G4708" s="147">
        <v>11.834950738653809</v>
      </c>
      <c r="H4708" s="147">
        <v>14.145413333333334</v>
      </c>
      <c r="I4708" s="147">
        <v>17.064</v>
      </c>
      <c r="J4708" s="147">
        <v>19.28533333333333</v>
      </c>
      <c r="K4708" s="147">
        <v>21.524160000000002</v>
      </c>
    </row>
    <row r="4709" spans="2:11" x14ac:dyDescent="0.2">
      <c r="B4709" s="21" t="str">
        <f t="shared" si="73"/>
        <v>DorionIce Accretion2050RCP4.5</v>
      </c>
      <c r="C4709" t="s">
        <v>301</v>
      </c>
      <c r="D4709" t="s">
        <v>486</v>
      </c>
      <c r="E4709" s="144" t="s">
        <v>193</v>
      </c>
      <c r="F4709" s="144">
        <v>2050</v>
      </c>
      <c r="G4709" s="147">
        <v>11.886165012781568</v>
      </c>
      <c r="H4709" s="147">
        <v>14.198976</v>
      </c>
      <c r="I4709" s="147">
        <v>17.123200000000001</v>
      </c>
      <c r="J4709" s="147">
        <v>19.349215999999998</v>
      </c>
      <c r="K4709" s="147">
        <v>21.591359999999998</v>
      </c>
    </row>
    <row r="4710" spans="2:11" x14ac:dyDescent="0.2">
      <c r="B4710" s="21" t="str">
        <f t="shared" si="73"/>
        <v>DorionIce Accretion2055RCP4.5</v>
      </c>
      <c r="C4710" t="s">
        <v>301</v>
      </c>
      <c r="D4710" t="s">
        <v>486</v>
      </c>
      <c r="E4710" s="144" t="s">
        <v>193</v>
      </c>
      <c r="F4710" s="144">
        <v>2055</v>
      </c>
      <c r="G4710" s="147">
        <v>11.926245749055466</v>
      </c>
      <c r="H4710" s="147">
        <v>14.241472</v>
      </c>
      <c r="I4710" s="147">
        <v>17.174399999999999</v>
      </c>
      <c r="J4710" s="147">
        <v>19.407071999999999</v>
      </c>
      <c r="K4710" s="147">
        <v>21.65184</v>
      </c>
    </row>
    <row r="4711" spans="2:11" x14ac:dyDescent="0.2">
      <c r="B4711" s="21" t="str">
        <f t="shared" si="73"/>
        <v>DorionIce Accretion2060RCP4.5</v>
      </c>
      <c r="C4711" t="s">
        <v>301</v>
      </c>
      <c r="D4711" t="s">
        <v>486</v>
      </c>
      <c r="E4711" s="144" t="s">
        <v>193</v>
      </c>
      <c r="F4711" s="144">
        <v>2060</v>
      </c>
      <c r="G4711" s="147">
        <v>11.966326485329365</v>
      </c>
      <c r="H4711" s="147">
        <v>14.283968</v>
      </c>
      <c r="I4711" s="147">
        <v>17.2256</v>
      </c>
      <c r="J4711" s="147">
        <v>19.464927999999997</v>
      </c>
      <c r="K4711" s="147">
        <v>21.712319999999998</v>
      </c>
    </row>
    <row r="4712" spans="2:11" x14ac:dyDescent="0.2">
      <c r="B4712" s="21" t="str">
        <f t="shared" si="73"/>
        <v>DorionIce Accretion2065RCP4.5</v>
      </c>
      <c r="C4712" t="s">
        <v>301</v>
      </c>
      <c r="D4712" t="s">
        <v>486</v>
      </c>
      <c r="E4712" s="144" t="s">
        <v>193</v>
      </c>
      <c r="F4712" s="144">
        <v>2065</v>
      </c>
      <c r="G4712" s="147">
        <v>12.006407221603263</v>
      </c>
      <c r="H4712" s="147">
        <v>14.326464</v>
      </c>
      <c r="I4712" s="147">
        <v>17.276799999999998</v>
      </c>
      <c r="J4712" s="147">
        <v>19.522783999999998</v>
      </c>
      <c r="K4712" s="147">
        <v>21.7728</v>
      </c>
    </row>
    <row r="4713" spans="2:11" x14ac:dyDescent="0.2">
      <c r="B4713" s="21" t="str">
        <f t="shared" si="73"/>
        <v>DorionIce Accretion2070RCP4.5</v>
      </c>
      <c r="C4713" t="s">
        <v>301</v>
      </c>
      <c r="D4713" t="s">
        <v>486</v>
      </c>
      <c r="E4713" s="144" t="s">
        <v>193</v>
      </c>
      <c r="F4713" s="144">
        <v>2070</v>
      </c>
      <c r="G4713" s="147">
        <v>12.046487957877162</v>
      </c>
      <c r="H4713" s="147">
        <v>14.36896</v>
      </c>
      <c r="I4713" s="147">
        <v>17.327999999999999</v>
      </c>
      <c r="J4713" s="147">
        <v>19.580639999999999</v>
      </c>
      <c r="K4713" s="147">
        <v>21.833279999999998</v>
      </c>
    </row>
    <row r="4714" spans="2:11" x14ac:dyDescent="0.2">
      <c r="B4714" s="21" t="str">
        <f t="shared" si="73"/>
        <v>DorionIce Accretion2075RCP4.5</v>
      </c>
      <c r="C4714" t="s">
        <v>301</v>
      </c>
      <c r="D4714" t="s">
        <v>486</v>
      </c>
      <c r="E4714" s="144" t="s">
        <v>193</v>
      </c>
      <c r="F4714" s="144">
        <v>2075</v>
      </c>
      <c r="G4714" s="147">
        <v>12.076177392154122</v>
      </c>
      <c r="H4714" s="147">
        <v>14.411013333333333</v>
      </c>
      <c r="I4714" s="147">
        <v>17.384</v>
      </c>
      <c r="J4714" s="147">
        <v>19.646933333333333</v>
      </c>
      <c r="K4714" s="147">
        <v>21.91056</v>
      </c>
    </row>
    <row r="4715" spans="2:11" x14ac:dyDescent="0.2">
      <c r="B4715" s="21" t="str">
        <f t="shared" si="73"/>
        <v>DorionIce Accretion2080RCP4.5</v>
      </c>
      <c r="C4715" t="s">
        <v>301</v>
      </c>
      <c r="D4715" t="s">
        <v>486</v>
      </c>
      <c r="E4715" s="144" t="s">
        <v>193</v>
      </c>
      <c r="F4715" s="144">
        <v>2080</v>
      </c>
      <c r="G4715" s="147">
        <v>12.105866826431084</v>
      </c>
      <c r="H4715" s="147">
        <v>14.453066666666667</v>
      </c>
      <c r="I4715" s="147">
        <v>17.440000000000001</v>
      </c>
      <c r="J4715" s="147">
        <v>19.713226666666664</v>
      </c>
      <c r="K4715" s="147">
        <v>21.987839999999998</v>
      </c>
    </row>
    <row r="4716" spans="2:11" x14ac:dyDescent="0.2">
      <c r="B4716" s="21" t="str">
        <f t="shared" si="73"/>
        <v>DorionIce Accretion2085RCP4.5</v>
      </c>
      <c r="C4716" t="s">
        <v>301</v>
      </c>
      <c r="D4716" t="s">
        <v>486</v>
      </c>
      <c r="E4716" s="144" t="s">
        <v>193</v>
      </c>
      <c r="F4716" s="144">
        <v>2085</v>
      </c>
      <c r="G4716" s="147">
        <v>12.135556260708046</v>
      </c>
      <c r="H4716" s="147">
        <v>14.49512</v>
      </c>
      <c r="I4716" s="147">
        <v>17.496000000000002</v>
      </c>
      <c r="J4716" s="147">
        <v>19.779519999999998</v>
      </c>
      <c r="K4716" s="147">
        <v>22.06512</v>
      </c>
    </row>
    <row r="4717" spans="2:11" x14ac:dyDescent="0.2">
      <c r="B4717" s="21" t="str">
        <f t="shared" si="73"/>
        <v>DorionIce Accretion2090RCP4.5</v>
      </c>
      <c r="C4717" t="s">
        <v>301</v>
      </c>
      <c r="D4717" t="s">
        <v>486</v>
      </c>
      <c r="E4717" s="144" t="s">
        <v>193</v>
      </c>
      <c r="F4717" s="144">
        <v>2090</v>
      </c>
      <c r="G4717" s="147">
        <v>12.165245694985007</v>
      </c>
      <c r="H4717" s="147">
        <v>14.537173333333332</v>
      </c>
      <c r="I4717" s="147">
        <v>17.552</v>
      </c>
      <c r="J4717" s="147">
        <v>19.845813333333332</v>
      </c>
      <c r="K4717" s="147">
        <v>22.142400000000002</v>
      </c>
    </row>
    <row r="4718" spans="2:11" x14ac:dyDescent="0.2">
      <c r="B4718" s="21" t="str">
        <f t="shared" si="73"/>
        <v>DorionIce Accretion2095RCP4.5</v>
      </c>
      <c r="C4718" t="s">
        <v>301</v>
      </c>
      <c r="D4718" t="s">
        <v>486</v>
      </c>
      <c r="E4718" s="144" t="s">
        <v>193</v>
      </c>
      <c r="F4718" s="144">
        <v>2095</v>
      </c>
      <c r="G4718" s="147">
        <v>12.194935129261967</v>
      </c>
      <c r="H4718" s="147">
        <v>14.579226666666665</v>
      </c>
      <c r="I4718" s="147">
        <v>17.608000000000001</v>
      </c>
      <c r="J4718" s="147">
        <v>19.912106666666663</v>
      </c>
      <c r="K4718" s="147">
        <v>22.21968</v>
      </c>
    </row>
    <row r="4719" spans="2:11" x14ac:dyDescent="0.2">
      <c r="B4719" s="21" t="str">
        <f t="shared" si="73"/>
        <v>DorionIce Accretion2100RCP4.5</v>
      </c>
      <c r="C4719" t="s">
        <v>301</v>
      </c>
      <c r="D4719" t="s">
        <v>486</v>
      </c>
      <c r="E4719" s="144" t="s">
        <v>193</v>
      </c>
      <c r="F4719" s="144">
        <v>2100</v>
      </c>
      <c r="G4719" s="147">
        <v>12.22462456353893</v>
      </c>
      <c r="H4719" s="147">
        <v>14.621279999999999</v>
      </c>
      <c r="I4719" s="147">
        <v>17.664000000000001</v>
      </c>
      <c r="J4719" s="147">
        <v>19.978399999999997</v>
      </c>
      <c r="K4719" s="147">
        <v>22.296960000000002</v>
      </c>
    </row>
    <row r="4720" spans="2:11" x14ac:dyDescent="0.2">
      <c r="B4720" s="21" t="str">
        <f t="shared" si="73"/>
        <v>DorionIce Accretion2023RCP6.0</v>
      </c>
      <c r="C4720" t="s">
        <v>301</v>
      </c>
      <c r="D4720" t="s">
        <v>486</v>
      </c>
      <c r="E4720" s="144" t="s">
        <v>192</v>
      </c>
      <c r="F4720" s="144">
        <v>2023</v>
      </c>
      <c r="G4720" s="147">
        <v>11.779283049384507</v>
      </c>
      <c r="H4720" s="147">
        <v>14.090079999999999</v>
      </c>
      <c r="I4720" s="147">
        <v>17.024000000000001</v>
      </c>
      <c r="J4720" s="147">
        <v>19.255199999999999</v>
      </c>
      <c r="K4720" s="147">
        <v>21.490560000000002</v>
      </c>
    </row>
    <row r="4721" spans="2:11" x14ac:dyDescent="0.2">
      <c r="B4721" s="21" t="str">
        <f t="shared" si="73"/>
        <v>DorionIce Accretion2025RCP6.0</v>
      </c>
      <c r="C4721" t="s">
        <v>301</v>
      </c>
      <c r="D4721" t="s">
        <v>486</v>
      </c>
      <c r="E4721" s="144" t="s">
        <v>192</v>
      </c>
      <c r="F4721" s="144">
        <v>2025</v>
      </c>
      <c r="G4721" s="147">
        <v>11.790416587238367</v>
      </c>
      <c r="H4721" s="147">
        <v>14.101146666666665</v>
      </c>
      <c r="I4721" s="147">
        <v>17.032</v>
      </c>
      <c r="J4721" s="147">
        <v>19.261226666666666</v>
      </c>
      <c r="K4721" s="147">
        <v>21.497280000000003</v>
      </c>
    </row>
    <row r="4722" spans="2:11" x14ac:dyDescent="0.2">
      <c r="B4722" s="21" t="str">
        <f t="shared" si="73"/>
        <v>DorionIce Accretion2030RCP6.0</v>
      </c>
      <c r="C4722" t="s">
        <v>301</v>
      </c>
      <c r="D4722" t="s">
        <v>486</v>
      </c>
      <c r="E4722" s="144" t="s">
        <v>192</v>
      </c>
      <c r="F4722" s="144">
        <v>2030</v>
      </c>
      <c r="G4722" s="147">
        <v>11.801550125092227</v>
      </c>
      <c r="H4722" s="147">
        <v>14.112213333333333</v>
      </c>
      <c r="I4722" s="147">
        <v>17.04</v>
      </c>
      <c r="J4722" s="147">
        <v>19.267253333333333</v>
      </c>
      <c r="K4722" s="147">
        <v>21.504000000000001</v>
      </c>
    </row>
    <row r="4723" spans="2:11" x14ac:dyDescent="0.2">
      <c r="B4723" s="21" t="str">
        <f t="shared" si="73"/>
        <v>DorionIce Accretion2035RCP6.0</v>
      </c>
      <c r="C4723" t="s">
        <v>301</v>
      </c>
      <c r="D4723" t="s">
        <v>486</v>
      </c>
      <c r="E4723" s="144" t="s">
        <v>192</v>
      </c>
      <c r="F4723" s="144">
        <v>2035</v>
      </c>
      <c r="G4723" s="147">
        <v>11.812683662946089</v>
      </c>
      <c r="H4723" s="147">
        <v>14.123279999999999</v>
      </c>
      <c r="I4723" s="147">
        <v>17.048000000000002</v>
      </c>
      <c r="J4723" s="147">
        <v>19.27328</v>
      </c>
      <c r="K4723" s="147">
        <v>21.510719999999999</v>
      </c>
    </row>
    <row r="4724" spans="2:11" x14ac:dyDescent="0.2">
      <c r="B4724" s="21" t="str">
        <f t="shared" si="73"/>
        <v>DorionIce Accretion2040RCP6.0</v>
      </c>
      <c r="C4724" t="s">
        <v>301</v>
      </c>
      <c r="D4724" t="s">
        <v>486</v>
      </c>
      <c r="E4724" s="144" t="s">
        <v>192</v>
      </c>
      <c r="F4724" s="144">
        <v>2040</v>
      </c>
      <c r="G4724" s="147">
        <v>11.823817200799949</v>
      </c>
      <c r="H4724" s="147">
        <v>14.134346666666666</v>
      </c>
      <c r="I4724" s="147">
        <v>17.056000000000001</v>
      </c>
      <c r="J4724" s="147">
        <v>19.279306666666663</v>
      </c>
      <c r="K4724" s="147">
        <v>21.517440000000001</v>
      </c>
    </row>
    <row r="4725" spans="2:11" x14ac:dyDescent="0.2">
      <c r="B4725" s="21" t="str">
        <f t="shared" si="73"/>
        <v>DorionIce Accretion2045RCP6.0</v>
      </c>
      <c r="C4725" t="s">
        <v>301</v>
      </c>
      <c r="D4725" t="s">
        <v>486</v>
      </c>
      <c r="E4725" s="144" t="s">
        <v>192</v>
      </c>
      <c r="F4725" s="144">
        <v>2045</v>
      </c>
      <c r="G4725" s="147">
        <v>11.834950738653809</v>
      </c>
      <c r="H4725" s="147">
        <v>14.145413333333334</v>
      </c>
      <c r="I4725" s="147">
        <v>17.064</v>
      </c>
      <c r="J4725" s="147">
        <v>19.28533333333333</v>
      </c>
      <c r="K4725" s="147">
        <v>21.524160000000002</v>
      </c>
    </row>
    <row r="4726" spans="2:11" x14ac:dyDescent="0.2">
      <c r="B4726" s="21" t="str">
        <f t="shared" si="73"/>
        <v>DorionIce Accretion2050RCP6.0</v>
      </c>
      <c r="C4726" t="s">
        <v>301</v>
      </c>
      <c r="D4726" t="s">
        <v>486</v>
      </c>
      <c r="E4726" s="144" t="s">
        <v>192</v>
      </c>
      <c r="F4726" s="144">
        <v>2050</v>
      </c>
      <c r="G4726" s="147">
        <v>11.886165012781568</v>
      </c>
      <c r="H4726" s="147">
        <v>14.198976</v>
      </c>
      <c r="I4726" s="147">
        <v>17.123200000000001</v>
      </c>
      <c r="J4726" s="147">
        <v>19.349215999999998</v>
      </c>
      <c r="K4726" s="147">
        <v>21.591359999999998</v>
      </c>
    </row>
    <row r="4727" spans="2:11" x14ac:dyDescent="0.2">
      <c r="B4727" s="21" t="str">
        <f t="shared" si="73"/>
        <v>DorionIce Accretion2055RCP6.0</v>
      </c>
      <c r="C4727" t="s">
        <v>301</v>
      </c>
      <c r="D4727" t="s">
        <v>486</v>
      </c>
      <c r="E4727" s="144" t="s">
        <v>192</v>
      </c>
      <c r="F4727" s="144">
        <v>2055</v>
      </c>
      <c r="G4727" s="147">
        <v>11.926245749055466</v>
      </c>
      <c r="H4727" s="147">
        <v>14.241472</v>
      </c>
      <c r="I4727" s="147">
        <v>17.174399999999999</v>
      </c>
      <c r="J4727" s="147">
        <v>19.407071999999999</v>
      </c>
      <c r="K4727" s="147">
        <v>21.65184</v>
      </c>
    </row>
    <row r="4728" spans="2:11" x14ac:dyDescent="0.2">
      <c r="B4728" s="21" t="str">
        <f t="shared" si="73"/>
        <v>DorionIce Accretion2060RCP6.0</v>
      </c>
      <c r="C4728" t="s">
        <v>301</v>
      </c>
      <c r="D4728" t="s">
        <v>486</v>
      </c>
      <c r="E4728" s="144" t="s">
        <v>192</v>
      </c>
      <c r="F4728" s="144">
        <v>2060</v>
      </c>
      <c r="G4728" s="147">
        <v>11.966326485329365</v>
      </c>
      <c r="H4728" s="147">
        <v>14.283968</v>
      </c>
      <c r="I4728" s="147">
        <v>17.2256</v>
      </c>
      <c r="J4728" s="147">
        <v>19.464927999999997</v>
      </c>
      <c r="K4728" s="147">
        <v>21.712319999999998</v>
      </c>
    </row>
    <row r="4729" spans="2:11" x14ac:dyDescent="0.2">
      <c r="B4729" s="21" t="str">
        <f t="shared" si="73"/>
        <v>DorionIce Accretion2065RCP6.0</v>
      </c>
      <c r="C4729" t="s">
        <v>301</v>
      </c>
      <c r="D4729" t="s">
        <v>486</v>
      </c>
      <c r="E4729" s="144" t="s">
        <v>192</v>
      </c>
      <c r="F4729" s="144">
        <v>2065</v>
      </c>
      <c r="G4729" s="147">
        <v>12.006407221603263</v>
      </c>
      <c r="H4729" s="147">
        <v>14.326464</v>
      </c>
      <c r="I4729" s="147">
        <v>17.276799999999998</v>
      </c>
      <c r="J4729" s="147">
        <v>19.522783999999998</v>
      </c>
      <c r="K4729" s="147">
        <v>21.7728</v>
      </c>
    </row>
    <row r="4730" spans="2:11" x14ac:dyDescent="0.2">
      <c r="B4730" s="21" t="str">
        <f t="shared" si="73"/>
        <v>DorionIce Accretion2070RCP6.0</v>
      </c>
      <c r="C4730" t="s">
        <v>301</v>
      </c>
      <c r="D4730" t="s">
        <v>486</v>
      </c>
      <c r="E4730" s="144" t="s">
        <v>192</v>
      </c>
      <c r="F4730" s="144">
        <v>2070</v>
      </c>
      <c r="G4730" s="147">
        <v>12.046487957877162</v>
      </c>
      <c r="H4730" s="147">
        <v>14.36896</v>
      </c>
      <c r="I4730" s="147">
        <v>17.327999999999999</v>
      </c>
      <c r="J4730" s="147">
        <v>19.580639999999999</v>
      </c>
      <c r="K4730" s="147">
        <v>21.833279999999998</v>
      </c>
    </row>
    <row r="4731" spans="2:11" x14ac:dyDescent="0.2">
      <c r="B4731" s="21" t="str">
        <f t="shared" si="73"/>
        <v>DorionIce Accretion2075RCP6.0</v>
      </c>
      <c r="C4731" t="s">
        <v>301</v>
      </c>
      <c r="D4731" t="s">
        <v>486</v>
      </c>
      <c r="E4731" s="144" t="s">
        <v>192</v>
      </c>
      <c r="F4731" s="144">
        <v>2075</v>
      </c>
      <c r="G4731" s="147">
        <v>12.091022109292604</v>
      </c>
      <c r="H4731" s="147">
        <v>14.432039999999999</v>
      </c>
      <c r="I4731" s="147">
        <v>17.411999999999999</v>
      </c>
      <c r="J4731" s="147">
        <v>19.680079999999997</v>
      </c>
      <c r="K4731" s="147">
        <v>21.949199999999998</v>
      </c>
    </row>
    <row r="4732" spans="2:11" x14ac:dyDescent="0.2">
      <c r="B4732" s="21" t="str">
        <f t="shared" si="73"/>
        <v>DorionIce Accretion2080RCP6.0</v>
      </c>
      <c r="C4732" t="s">
        <v>301</v>
      </c>
      <c r="D4732" t="s">
        <v>486</v>
      </c>
      <c r="E4732" s="144" t="s">
        <v>192</v>
      </c>
      <c r="F4732" s="144">
        <v>2080</v>
      </c>
      <c r="G4732" s="147">
        <v>12.135556260708046</v>
      </c>
      <c r="H4732" s="147">
        <v>14.49512</v>
      </c>
      <c r="I4732" s="147">
        <v>17.496000000000002</v>
      </c>
      <c r="J4732" s="147">
        <v>19.779519999999998</v>
      </c>
      <c r="K4732" s="147">
        <v>22.06512</v>
      </c>
    </row>
    <row r="4733" spans="2:11" x14ac:dyDescent="0.2">
      <c r="B4733" s="21" t="str">
        <f t="shared" si="73"/>
        <v>DorionIce Accretion2085RCP6.0</v>
      </c>
      <c r="C4733" t="s">
        <v>301</v>
      </c>
      <c r="D4733" t="s">
        <v>486</v>
      </c>
      <c r="E4733" s="144" t="s">
        <v>192</v>
      </c>
      <c r="F4733" s="144">
        <v>2085</v>
      </c>
      <c r="G4733" s="147">
        <v>12.180090412123487</v>
      </c>
      <c r="H4733" s="147">
        <v>14.558199999999999</v>
      </c>
      <c r="I4733" s="147">
        <v>17.580000000000002</v>
      </c>
      <c r="J4733" s="147">
        <v>19.878959999999999</v>
      </c>
      <c r="K4733" s="147">
        <v>22.181040000000003</v>
      </c>
    </row>
    <row r="4734" spans="2:11" x14ac:dyDescent="0.2">
      <c r="B4734" s="21" t="str">
        <f t="shared" si="73"/>
        <v>DorionIce Accretion2090RCP6.0</v>
      </c>
      <c r="C4734" t="s">
        <v>301</v>
      </c>
      <c r="D4734" t="s">
        <v>486</v>
      </c>
      <c r="E4734" s="144" t="s">
        <v>192</v>
      </c>
      <c r="F4734" s="144">
        <v>2090</v>
      </c>
      <c r="G4734" s="147">
        <v>12.23575810139279</v>
      </c>
      <c r="H4734" s="147">
        <v>14.643413333333333</v>
      </c>
      <c r="I4734" s="147">
        <v>17.701333333333334</v>
      </c>
      <c r="J4734" s="147">
        <v>20.02661333333333</v>
      </c>
      <c r="K4734" s="147">
        <v>22.35744</v>
      </c>
    </row>
    <row r="4735" spans="2:11" x14ac:dyDescent="0.2">
      <c r="B4735" s="21" t="str">
        <f t="shared" si="73"/>
        <v>DorionIce Accretion2095RCP6.0</v>
      </c>
      <c r="C4735" t="s">
        <v>301</v>
      </c>
      <c r="D4735" t="s">
        <v>486</v>
      </c>
      <c r="E4735" s="144" t="s">
        <v>192</v>
      </c>
      <c r="F4735" s="144">
        <v>2095</v>
      </c>
      <c r="G4735" s="147">
        <v>12.246891639246652</v>
      </c>
      <c r="H4735" s="147">
        <v>14.665546666666666</v>
      </c>
      <c r="I4735" s="147">
        <v>17.738666666666667</v>
      </c>
      <c r="J4735" s="147">
        <v>20.074826666666667</v>
      </c>
      <c r="K4735" s="147">
        <v>22.417920000000002</v>
      </c>
    </row>
    <row r="4736" spans="2:11" x14ac:dyDescent="0.2">
      <c r="B4736" s="21" t="str">
        <f t="shared" si="73"/>
        <v>DorionIce Accretion2100RCP6.0</v>
      </c>
      <c r="C4736" t="s">
        <v>301</v>
      </c>
      <c r="D4736" t="s">
        <v>486</v>
      </c>
      <c r="E4736" s="144" t="s">
        <v>192</v>
      </c>
      <c r="F4736" s="144">
        <v>2100</v>
      </c>
      <c r="G4736" s="147">
        <v>12.258025177100512</v>
      </c>
      <c r="H4736" s="147">
        <v>14.68768</v>
      </c>
      <c r="I4736" s="147">
        <v>17.776</v>
      </c>
      <c r="J4736" s="147">
        <v>20.12304</v>
      </c>
      <c r="K4736" s="147">
        <v>22.478400000000001</v>
      </c>
    </row>
    <row r="4737" spans="2:11" x14ac:dyDescent="0.2">
      <c r="B4737" s="21" t="str">
        <f t="shared" si="73"/>
        <v>DorionIce Accretion2023RCP8.5</v>
      </c>
      <c r="C4737" t="s">
        <v>301</v>
      </c>
      <c r="D4737" t="s">
        <v>486</v>
      </c>
      <c r="E4737" s="144" t="s">
        <v>191</v>
      </c>
      <c r="F4737" s="144">
        <v>2023</v>
      </c>
      <c r="G4737" s="147">
        <v>11.779283049384507</v>
      </c>
      <c r="H4737" s="147">
        <v>14.090079999999999</v>
      </c>
      <c r="I4737" s="147">
        <v>17.024000000000001</v>
      </c>
      <c r="J4737" s="147">
        <v>19.255199999999999</v>
      </c>
      <c r="K4737" s="147">
        <v>21.490560000000002</v>
      </c>
    </row>
    <row r="4738" spans="2:11" x14ac:dyDescent="0.2">
      <c r="B4738" s="21" t="str">
        <f t="shared" si="73"/>
        <v>DorionIce Accretion2025RCP8.5</v>
      </c>
      <c r="C4738" t="s">
        <v>301</v>
      </c>
      <c r="D4738" t="s">
        <v>486</v>
      </c>
      <c r="E4738" s="144" t="s">
        <v>191</v>
      </c>
      <c r="F4738" s="144">
        <v>2025</v>
      </c>
      <c r="G4738" s="147">
        <v>11.801550125092227</v>
      </c>
      <c r="H4738" s="147">
        <v>14.112213333333333</v>
      </c>
      <c r="I4738" s="147">
        <v>17.04</v>
      </c>
      <c r="J4738" s="147">
        <v>19.267253333333333</v>
      </c>
      <c r="K4738" s="147">
        <v>21.504000000000001</v>
      </c>
    </row>
    <row r="4739" spans="2:11" x14ac:dyDescent="0.2">
      <c r="B4739" s="21" t="str">
        <f t="shared" si="73"/>
        <v>DorionIce Accretion2030RCP8.5</v>
      </c>
      <c r="C4739" t="s">
        <v>301</v>
      </c>
      <c r="D4739" t="s">
        <v>486</v>
      </c>
      <c r="E4739" s="144" t="s">
        <v>191</v>
      </c>
      <c r="F4739" s="144">
        <v>2030</v>
      </c>
      <c r="G4739" s="147">
        <v>11.823817200799949</v>
      </c>
      <c r="H4739" s="147">
        <v>14.134346666666666</v>
      </c>
      <c r="I4739" s="147">
        <v>17.056000000000001</v>
      </c>
      <c r="J4739" s="147">
        <v>19.279306666666663</v>
      </c>
      <c r="K4739" s="147">
        <v>21.517440000000001</v>
      </c>
    </row>
    <row r="4740" spans="2:11" x14ac:dyDescent="0.2">
      <c r="B4740" s="21" t="str">
        <f t="shared" si="73"/>
        <v>DorionIce Accretion2035RCP8.5</v>
      </c>
      <c r="C4740" t="s">
        <v>301</v>
      </c>
      <c r="D4740" t="s">
        <v>486</v>
      </c>
      <c r="E4740" s="144" t="s">
        <v>191</v>
      </c>
      <c r="F4740" s="144">
        <v>2035</v>
      </c>
      <c r="G4740" s="147">
        <v>11.846084276507669</v>
      </c>
      <c r="H4740" s="147">
        <v>14.15648</v>
      </c>
      <c r="I4740" s="147">
        <v>17.071999999999999</v>
      </c>
      <c r="J4740" s="147">
        <v>19.291359999999997</v>
      </c>
      <c r="K4740" s="147">
        <v>21.53088</v>
      </c>
    </row>
    <row r="4741" spans="2:11" x14ac:dyDescent="0.2">
      <c r="B4741" s="21" t="str">
        <f t="shared" si="73"/>
        <v>DorionIce Accretion2040RCP8.5</v>
      </c>
      <c r="C4741" t="s">
        <v>301</v>
      </c>
      <c r="D4741" t="s">
        <v>486</v>
      </c>
      <c r="E4741" s="144" t="s">
        <v>191</v>
      </c>
      <c r="F4741" s="144">
        <v>2040</v>
      </c>
      <c r="G4741" s="147">
        <v>11.912885503630834</v>
      </c>
      <c r="H4741" s="147">
        <v>14.227306666666667</v>
      </c>
      <c r="I4741" s="147">
        <v>17.157333333333334</v>
      </c>
      <c r="J4741" s="147">
        <v>19.387786666666663</v>
      </c>
      <c r="K4741" s="147">
        <v>21.631679999999999</v>
      </c>
    </row>
    <row r="4742" spans="2:11" x14ac:dyDescent="0.2">
      <c r="B4742" s="21" t="str">
        <f t="shared" si="73"/>
        <v>DorionIce Accretion2045RCP8.5</v>
      </c>
      <c r="C4742" t="s">
        <v>301</v>
      </c>
      <c r="D4742" t="s">
        <v>486</v>
      </c>
      <c r="E4742" s="144" t="s">
        <v>191</v>
      </c>
      <c r="F4742" s="144">
        <v>2045</v>
      </c>
      <c r="G4742" s="147">
        <v>11.979686730753997</v>
      </c>
      <c r="H4742" s="147">
        <v>14.298133333333332</v>
      </c>
      <c r="I4742" s="147">
        <v>17.242666666666665</v>
      </c>
      <c r="J4742" s="147">
        <v>19.484213333333333</v>
      </c>
      <c r="K4742" s="147">
        <v>21.732479999999999</v>
      </c>
    </row>
    <row r="4743" spans="2:11" x14ac:dyDescent="0.2">
      <c r="B4743" s="21" t="str">
        <f t="shared" si="73"/>
        <v>DorionIce Accretion2050RCP8.5</v>
      </c>
      <c r="C4743" t="s">
        <v>301</v>
      </c>
      <c r="D4743" t="s">
        <v>486</v>
      </c>
      <c r="E4743" s="144" t="s">
        <v>191</v>
      </c>
      <c r="F4743" s="144">
        <v>2050</v>
      </c>
      <c r="G4743" s="147">
        <v>12.105866826431084</v>
      </c>
      <c r="H4743" s="147">
        <v>14.453066666666667</v>
      </c>
      <c r="I4743" s="147">
        <v>17.440000000000001</v>
      </c>
      <c r="J4743" s="147">
        <v>19.713226666666664</v>
      </c>
      <c r="K4743" s="147">
        <v>21.987839999999998</v>
      </c>
    </row>
    <row r="4744" spans="2:11" x14ac:dyDescent="0.2">
      <c r="B4744" s="21" t="str">
        <f t="shared" si="73"/>
        <v>DorionIce Accretion2055RCP8.5</v>
      </c>
      <c r="C4744" t="s">
        <v>301</v>
      </c>
      <c r="D4744" t="s">
        <v>486</v>
      </c>
      <c r="E4744" s="144" t="s">
        <v>191</v>
      </c>
      <c r="F4744" s="144">
        <v>2055</v>
      </c>
      <c r="G4744" s="147">
        <v>12.165245694985007</v>
      </c>
      <c r="H4744" s="147">
        <v>14.537173333333332</v>
      </c>
      <c r="I4744" s="147">
        <v>17.552</v>
      </c>
      <c r="J4744" s="147">
        <v>19.845813333333332</v>
      </c>
      <c r="K4744" s="147">
        <v>22.142400000000002</v>
      </c>
    </row>
    <row r="4745" spans="2:11" x14ac:dyDescent="0.2">
      <c r="B4745" s="21" t="str">
        <f t="shared" si="73"/>
        <v>DorionIce Accretion2060RCP8.5</v>
      </c>
      <c r="C4745" t="s">
        <v>301</v>
      </c>
      <c r="D4745" t="s">
        <v>486</v>
      </c>
      <c r="E4745" s="144" t="s">
        <v>191</v>
      </c>
      <c r="F4745" s="144">
        <v>2060</v>
      </c>
      <c r="G4745" s="147">
        <v>12.23575810139279</v>
      </c>
      <c r="H4745" s="147">
        <v>14.643413333333333</v>
      </c>
      <c r="I4745" s="147">
        <v>17.701333333333334</v>
      </c>
      <c r="J4745" s="147">
        <v>20.02661333333333</v>
      </c>
      <c r="K4745" s="147">
        <v>22.35744</v>
      </c>
    </row>
    <row r="4746" spans="2:11" x14ac:dyDescent="0.2">
      <c r="B4746" s="21" t="str">
        <f t="shared" si="73"/>
        <v>DorionIce Accretion2065RCP8.5</v>
      </c>
      <c r="C4746" t="s">
        <v>301</v>
      </c>
      <c r="D4746" t="s">
        <v>486</v>
      </c>
      <c r="E4746" s="144" t="s">
        <v>191</v>
      </c>
      <c r="F4746" s="144">
        <v>2065</v>
      </c>
      <c r="G4746" s="147">
        <v>12.246891639246652</v>
      </c>
      <c r="H4746" s="147">
        <v>14.665546666666666</v>
      </c>
      <c r="I4746" s="147">
        <v>17.738666666666667</v>
      </c>
      <c r="J4746" s="147">
        <v>20.074826666666667</v>
      </c>
      <c r="K4746" s="147">
        <v>22.417920000000002</v>
      </c>
    </row>
    <row r="4747" spans="2:11" x14ac:dyDescent="0.2">
      <c r="B4747" s="21" t="str">
        <f t="shared" si="73"/>
        <v>DorionIce Accretion2070RCP8.5</v>
      </c>
      <c r="C4747" t="s">
        <v>301</v>
      </c>
      <c r="D4747" t="s">
        <v>486</v>
      </c>
      <c r="E4747" s="144" t="s">
        <v>191</v>
      </c>
      <c r="F4747" s="144">
        <v>2070</v>
      </c>
      <c r="G4747" s="147">
        <v>12.22462456353893</v>
      </c>
      <c r="H4747" s="147">
        <v>14.669973333333333</v>
      </c>
      <c r="I4747" s="147">
        <v>17.770666666666667</v>
      </c>
      <c r="J4747" s="147">
        <v>20.129066666666667</v>
      </c>
      <c r="K4747" s="147">
        <v>22.49184</v>
      </c>
    </row>
    <row r="4748" spans="2:11" x14ac:dyDescent="0.2">
      <c r="B4748" s="21" t="str">
        <f t="shared" ref="B4748:B4811" si="74">C4748&amp;D4748&amp;F4748&amp;E4748</f>
        <v>DorionIce Accretion2075RCP8.5</v>
      </c>
      <c r="C4748" t="s">
        <v>301</v>
      </c>
      <c r="D4748" t="s">
        <v>486</v>
      </c>
      <c r="E4748" s="144" t="s">
        <v>191</v>
      </c>
      <c r="F4748" s="144">
        <v>2075</v>
      </c>
      <c r="G4748" s="147">
        <v>12.191223949977349</v>
      </c>
      <c r="H4748" s="147">
        <v>14.652266666666668</v>
      </c>
      <c r="I4748" s="147">
        <v>17.765333333333334</v>
      </c>
      <c r="J4748" s="147">
        <v>20.135093333333334</v>
      </c>
      <c r="K4748" s="147">
        <v>22.505279999999999</v>
      </c>
    </row>
    <row r="4749" spans="2:11" x14ac:dyDescent="0.2">
      <c r="B4749" s="21" t="str">
        <f t="shared" si="74"/>
        <v>DorionIce Accretion2080RCP8.5</v>
      </c>
      <c r="C4749" t="s">
        <v>301</v>
      </c>
      <c r="D4749" t="s">
        <v>486</v>
      </c>
      <c r="E4749" s="144" t="s">
        <v>191</v>
      </c>
      <c r="F4749" s="144">
        <v>2080</v>
      </c>
      <c r="G4749" s="147">
        <v>12.157823336415767</v>
      </c>
      <c r="H4749" s="147">
        <v>14.63456</v>
      </c>
      <c r="I4749" s="147">
        <v>17.760000000000002</v>
      </c>
      <c r="J4749" s="147">
        <v>20.141120000000001</v>
      </c>
      <c r="K4749" s="147">
        <v>22.518719999999998</v>
      </c>
    </row>
    <row r="4750" spans="2:11" x14ac:dyDescent="0.2">
      <c r="B4750" s="21" t="str">
        <f t="shared" si="74"/>
        <v>DorionIce Accretion2085RCP8.5</v>
      </c>
      <c r="C4750" t="s">
        <v>301</v>
      </c>
      <c r="D4750" t="s">
        <v>486</v>
      </c>
      <c r="E4750" s="144" t="s">
        <v>191</v>
      </c>
      <c r="F4750" s="144">
        <v>2085</v>
      </c>
      <c r="G4750" s="147">
        <v>11.862784583288461</v>
      </c>
      <c r="H4750" s="147">
        <v>14.282640000000001</v>
      </c>
      <c r="I4750" s="147">
        <v>17.344000000000001</v>
      </c>
      <c r="J4750" s="147">
        <v>19.671039999999998</v>
      </c>
      <c r="K4750" s="147">
        <v>21.99456</v>
      </c>
    </row>
    <row r="4751" spans="2:11" x14ac:dyDescent="0.2">
      <c r="B4751" s="21" t="str">
        <f t="shared" si="74"/>
        <v>DorionIce Accretion2090RCP8.5</v>
      </c>
      <c r="C4751" t="s">
        <v>301</v>
      </c>
      <c r="D4751" t="s">
        <v>486</v>
      </c>
      <c r="E4751" s="144" t="s">
        <v>191</v>
      </c>
      <c r="F4751" s="144">
        <v>2090</v>
      </c>
      <c r="G4751" s="147">
        <v>11.567745830161154</v>
      </c>
      <c r="H4751" s="147">
        <v>13.930719999999999</v>
      </c>
      <c r="I4751" s="147">
        <v>16.928000000000001</v>
      </c>
      <c r="J4751" s="147">
        <v>19.200959999999998</v>
      </c>
      <c r="K4751" s="147">
        <v>21.470399999999998</v>
      </c>
    </row>
    <row r="4752" spans="2:11" x14ac:dyDescent="0.2">
      <c r="B4752" s="21" t="str">
        <f t="shared" si="74"/>
        <v>DorionIce Accretion2095RCP8.5</v>
      </c>
      <c r="C4752" t="s">
        <v>301</v>
      </c>
      <c r="D4752" t="s">
        <v>486</v>
      </c>
      <c r="E4752" s="144" t="s">
        <v>191</v>
      </c>
      <c r="F4752" s="144">
        <v>2095</v>
      </c>
      <c r="G4752" s="147">
        <v>11.567745830161154</v>
      </c>
      <c r="H4752" s="147">
        <v>13.930719999999999</v>
      </c>
      <c r="I4752" s="147">
        <v>16.928000000000001</v>
      </c>
      <c r="J4752" s="147">
        <v>19.200959999999998</v>
      </c>
      <c r="K4752" s="147">
        <v>21.470399999999998</v>
      </c>
    </row>
    <row r="4753" spans="2:11" x14ac:dyDescent="0.2">
      <c r="B4753" s="21" t="str">
        <f t="shared" si="74"/>
        <v>DorionIce Accretion2100RCP8.5</v>
      </c>
      <c r="C4753" t="s">
        <v>301</v>
      </c>
      <c r="D4753" t="s">
        <v>486</v>
      </c>
      <c r="E4753" s="144" t="s">
        <v>191</v>
      </c>
      <c r="F4753" s="144">
        <v>2100</v>
      </c>
      <c r="G4753" s="147">
        <v>11.567745830161154</v>
      </c>
      <c r="H4753" s="147">
        <v>13.930719999999999</v>
      </c>
      <c r="I4753" s="147">
        <v>16.928000000000001</v>
      </c>
      <c r="J4753" s="147">
        <v>19.200959999999998</v>
      </c>
      <c r="K4753" s="147">
        <v>21.470399999999998</v>
      </c>
    </row>
    <row r="4754" spans="2:11" x14ac:dyDescent="0.2">
      <c r="B4754" s="21" t="str">
        <f t="shared" si="74"/>
        <v>DorionWind2023RCP4.5</v>
      </c>
      <c r="C4754" t="s">
        <v>301</v>
      </c>
      <c r="D4754" t="s">
        <v>1</v>
      </c>
      <c r="E4754" s="144" t="s">
        <v>193</v>
      </c>
      <c r="F4754" s="144">
        <v>2023</v>
      </c>
      <c r="G4754" s="147">
        <v>81.451433841688811</v>
      </c>
      <c r="H4754" s="147">
        <v>87.708486000000008</v>
      </c>
      <c r="I4754" s="147">
        <v>94.281999999999996</v>
      </c>
      <c r="J4754" s="147">
        <v>100.86162400000001</v>
      </c>
      <c r="K4754" s="147">
        <v>107.44933199999998</v>
      </c>
    </row>
    <row r="4755" spans="2:11" x14ac:dyDescent="0.2">
      <c r="B4755" s="21" t="str">
        <f t="shared" si="74"/>
        <v>DorionWind2025RCP4.5</v>
      </c>
      <c r="C4755" t="s">
        <v>301</v>
      </c>
      <c r="D4755" t="s">
        <v>1</v>
      </c>
      <c r="E4755" s="144" t="s">
        <v>193</v>
      </c>
      <c r="F4755" s="144">
        <v>2025</v>
      </c>
      <c r="G4755" s="147">
        <v>81.671938470756999</v>
      </c>
      <c r="H4755" s="147">
        <v>87.986772999999999</v>
      </c>
      <c r="I4755" s="147">
        <v>94.634500000000003</v>
      </c>
      <c r="J4755" s="147">
        <v>101.27567833333335</v>
      </c>
      <c r="K4755" s="147">
        <v>107.92619399999998</v>
      </c>
    </row>
    <row r="4756" spans="2:11" x14ac:dyDescent="0.2">
      <c r="B4756" s="21" t="str">
        <f t="shared" si="74"/>
        <v>DorionWind2030RCP4.5</v>
      </c>
      <c r="C4756" t="s">
        <v>301</v>
      </c>
      <c r="D4756" t="s">
        <v>1</v>
      </c>
      <c r="E4756" s="144" t="s">
        <v>193</v>
      </c>
      <c r="F4756" s="144">
        <v>2030</v>
      </c>
      <c r="G4756" s="147">
        <v>81.892443099825172</v>
      </c>
      <c r="H4756" s="147">
        <v>88.265060000000005</v>
      </c>
      <c r="I4756" s="147">
        <v>94.986999999999995</v>
      </c>
      <c r="J4756" s="147">
        <v>101.68973266666667</v>
      </c>
      <c r="K4756" s="147">
        <v>108.40305599999999</v>
      </c>
    </row>
    <row r="4757" spans="2:11" x14ac:dyDescent="0.2">
      <c r="B4757" s="21" t="str">
        <f t="shared" si="74"/>
        <v>DorionWind2035RCP4.5</v>
      </c>
      <c r="C4757" t="s">
        <v>301</v>
      </c>
      <c r="D4757" t="s">
        <v>1</v>
      </c>
      <c r="E4757" s="144" t="s">
        <v>193</v>
      </c>
      <c r="F4757" s="144">
        <v>2035</v>
      </c>
      <c r="G4757" s="147">
        <v>82.11294772889336</v>
      </c>
      <c r="H4757" s="147">
        <v>88.543347000000011</v>
      </c>
      <c r="I4757" s="147">
        <v>95.339500000000001</v>
      </c>
      <c r="J4757" s="147">
        <v>102.10378700000001</v>
      </c>
      <c r="K4757" s="147">
        <v>108.879918</v>
      </c>
    </row>
    <row r="4758" spans="2:11" x14ac:dyDescent="0.2">
      <c r="B4758" s="21" t="str">
        <f t="shared" si="74"/>
        <v>DorionWind2040RCP4.5</v>
      </c>
      <c r="C4758" t="s">
        <v>301</v>
      </c>
      <c r="D4758" t="s">
        <v>1</v>
      </c>
      <c r="E4758" s="144" t="s">
        <v>193</v>
      </c>
      <c r="F4758" s="144">
        <v>2040</v>
      </c>
      <c r="G4758" s="147">
        <v>82.333452357961548</v>
      </c>
      <c r="H4758" s="147">
        <v>88.821634000000003</v>
      </c>
      <c r="I4758" s="147">
        <v>95.692000000000007</v>
      </c>
      <c r="J4758" s="147">
        <v>102.51784133333335</v>
      </c>
      <c r="K4758" s="147">
        <v>109.35678</v>
      </c>
    </row>
    <row r="4759" spans="2:11" x14ac:dyDescent="0.2">
      <c r="B4759" s="21" t="str">
        <f t="shared" si="74"/>
        <v>DorionWind2045RCP4.5</v>
      </c>
      <c r="C4759" t="s">
        <v>301</v>
      </c>
      <c r="D4759" t="s">
        <v>1</v>
      </c>
      <c r="E4759" s="144" t="s">
        <v>193</v>
      </c>
      <c r="F4759" s="144">
        <v>2045</v>
      </c>
      <c r="G4759" s="147">
        <v>82.553956987029721</v>
      </c>
      <c r="H4759" s="147">
        <v>89.099920999999995</v>
      </c>
      <c r="I4759" s="147">
        <v>96.044499999999999</v>
      </c>
      <c r="J4759" s="147">
        <v>102.93189566666668</v>
      </c>
      <c r="K4759" s="147">
        <v>109.833642</v>
      </c>
    </row>
    <row r="4760" spans="2:11" x14ac:dyDescent="0.2">
      <c r="B4760" s="21" t="str">
        <f t="shared" si="74"/>
        <v>DorionWind2050RCP4.5</v>
      </c>
      <c r="C4760" t="s">
        <v>301</v>
      </c>
      <c r="D4760" t="s">
        <v>1</v>
      </c>
      <c r="E4760" s="144" t="s">
        <v>193</v>
      </c>
      <c r="F4760" s="144">
        <v>2050</v>
      </c>
      <c r="G4760" s="147">
        <v>82.914069454869917</v>
      </c>
      <c r="H4760" s="147">
        <v>89.542557599999995</v>
      </c>
      <c r="I4760" s="147">
        <v>96.586880000000008</v>
      </c>
      <c r="J4760" s="147">
        <v>103.56119120000001</v>
      </c>
      <c r="K4760" s="147">
        <v>110.55054240000001</v>
      </c>
    </row>
    <row r="4761" spans="2:11" x14ac:dyDescent="0.2">
      <c r="B4761" s="21" t="str">
        <f t="shared" si="74"/>
        <v>DorionWind2055RCP4.5</v>
      </c>
      <c r="C4761" t="s">
        <v>301</v>
      </c>
      <c r="D4761" t="s">
        <v>1</v>
      </c>
      <c r="E4761" s="144" t="s">
        <v>193</v>
      </c>
      <c r="F4761" s="144">
        <v>2055</v>
      </c>
      <c r="G4761" s="147">
        <v>83.053677293641911</v>
      </c>
      <c r="H4761" s="147">
        <v>89.706907200000003</v>
      </c>
      <c r="I4761" s="147">
        <v>96.77676000000001</v>
      </c>
      <c r="J4761" s="147">
        <v>103.77643240000002</v>
      </c>
      <c r="K4761" s="147">
        <v>110.7905808</v>
      </c>
    </row>
    <row r="4762" spans="2:11" x14ac:dyDescent="0.2">
      <c r="B4762" s="21" t="str">
        <f t="shared" si="74"/>
        <v>DorionWind2060RCP4.5</v>
      </c>
      <c r="C4762" t="s">
        <v>301</v>
      </c>
      <c r="D4762" t="s">
        <v>1</v>
      </c>
      <c r="E4762" s="144" t="s">
        <v>193</v>
      </c>
      <c r="F4762" s="144">
        <v>2060</v>
      </c>
      <c r="G4762" s="147">
        <v>83.193285132413919</v>
      </c>
      <c r="H4762" s="147">
        <v>89.871256799999998</v>
      </c>
      <c r="I4762" s="147">
        <v>96.966639999999998</v>
      </c>
      <c r="J4762" s="147">
        <v>103.99167360000001</v>
      </c>
      <c r="K4762" s="147">
        <v>111.0306192</v>
      </c>
    </row>
    <row r="4763" spans="2:11" x14ac:dyDescent="0.2">
      <c r="B4763" s="21" t="str">
        <f t="shared" si="74"/>
        <v>DorionWind2065RCP4.5</v>
      </c>
      <c r="C4763" t="s">
        <v>301</v>
      </c>
      <c r="D4763" t="s">
        <v>1</v>
      </c>
      <c r="E4763" s="144" t="s">
        <v>193</v>
      </c>
      <c r="F4763" s="144">
        <v>2065</v>
      </c>
      <c r="G4763" s="147">
        <v>83.332892971185913</v>
      </c>
      <c r="H4763" s="147">
        <v>90.035606400000006</v>
      </c>
      <c r="I4763" s="147">
        <v>97.15652</v>
      </c>
      <c r="J4763" s="147">
        <v>104.20691480000002</v>
      </c>
      <c r="K4763" s="147">
        <v>111.27065759999999</v>
      </c>
    </row>
    <row r="4764" spans="2:11" x14ac:dyDescent="0.2">
      <c r="B4764" s="21" t="str">
        <f t="shared" si="74"/>
        <v>DorionWind2070RCP4.5</v>
      </c>
      <c r="C4764" t="s">
        <v>301</v>
      </c>
      <c r="D4764" t="s">
        <v>1</v>
      </c>
      <c r="E4764" s="144" t="s">
        <v>193</v>
      </c>
      <c r="F4764" s="144">
        <v>2070</v>
      </c>
      <c r="G4764" s="147">
        <v>83.472500809957921</v>
      </c>
      <c r="H4764" s="147">
        <v>90.199956</v>
      </c>
      <c r="I4764" s="147">
        <v>97.346400000000003</v>
      </c>
      <c r="J4764" s="147">
        <v>104.42215600000002</v>
      </c>
      <c r="K4764" s="147">
        <v>111.510696</v>
      </c>
    </row>
    <row r="4765" spans="2:11" x14ac:dyDescent="0.2">
      <c r="B4765" s="21" t="str">
        <f t="shared" si="74"/>
        <v>DorionWind2075RCP4.5</v>
      </c>
      <c r="C4765" t="s">
        <v>301</v>
      </c>
      <c r="D4765" t="s">
        <v>1</v>
      </c>
      <c r="E4765" s="144" t="s">
        <v>193</v>
      </c>
      <c r="F4765" s="144">
        <v>2075</v>
      </c>
      <c r="G4765" s="147">
        <v>83.498203803530288</v>
      </c>
      <c r="H4765" s="147">
        <v>90.213069000000004</v>
      </c>
      <c r="I4765" s="147">
        <v>97.344833333333341</v>
      </c>
      <c r="J4765" s="147">
        <v>104.40706900000002</v>
      </c>
      <c r="K4765" s="147">
        <v>111.48390599999999</v>
      </c>
    </row>
    <row r="4766" spans="2:11" x14ac:dyDescent="0.2">
      <c r="B4766" s="21" t="str">
        <f t="shared" si="74"/>
        <v>DorionWind2080RCP4.5</v>
      </c>
      <c r="C4766" t="s">
        <v>301</v>
      </c>
      <c r="D4766" t="s">
        <v>1</v>
      </c>
      <c r="E4766" s="144" t="s">
        <v>193</v>
      </c>
      <c r="F4766" s="144">
        <v>2080</v>
      </c>
      <c r="G4766" s="147">
        <v>83.523906797102654</v>
      </c>
      <c r="H4766" s="147">
        <v>90.226181999999994</v>
      </c>
      <c r="I4766" s="147">
        <v>97.343266666666665</v>
      </c>
      <c r="J4766" s="147">
        <v>104.39198200000001</v>
      </c>
      <c r="K4766" s="147">
        <v>111.457116</v>
      </c>
    </row>
    <row r="4767" spans="2:11" x14ac:dyDescent="0.2">
      <c r="B4767" s="21" t="str">
        <f t="shared" si="74"/>
        <v>DorionWind2085RCP4.5</v>
      </c>
      <c r="C4767" t="s">
        <v>301</v>
      </c>
      <c r="D4767" t="s">
        <v>1</v>
      </c>
      <c r="E4767" s="144" t="s">
        <v>193</v>
      </c>
      <c r="F4767" s="144">
        <v>2085</v>
      </c>
      <c r="G4767" s="147">
        <v>83.549609790675021</v>
      </c>
      <c r="H4767" s="147">
        <v>90.239294999999998</v>
      </c>
      <c r="I4767" s="147">
        <v>97.341700000000003</v>
      </c>
      <c r="J4767" s="147">
        <v>104.37689500000002</v>
      </c>
      <c r="K4767" s="147">
        <v>111.43032599999999</v>
      </c>
    </row>
    <row r="4768" spans="2:11" x14ac:dyDescent="0.2">
      <c r="B4768" s="21" t="str">
        <f t="shared" si="74"/>
        <v>DorionWind2090RCP4.5</v>
      </c>
      <c r="C4768" t="s">
        <v>301</v>
      </c>
      <c r="D4768" t="s">
        <v>1</v>
      </c>
      <c r="E4768" s="144" t="s">
        <v>193</v>
      </c>
      <c r="F4768" s="144">
        <v>2090</v>
      </c>
      <c r="G4768" s="147">
        <v>83.575312784247373</v>
      </c>
      <c r="H4768" s="147">
        <v>90.252408000000003</v>
      </c>
      <c r="I4768" s="147">
        <v>97.340133333333341</v>
      </c>
      <c r="J4768" s="147">
        <v>104.36180800000002</v>
      </c>
      <c r="K4768" s="147">
        <v>111.40353599999999</v>
      </c>
    </row>
    <row r="4769" spans="2:11" x14ac:dyDescent="0.2">
      <c r="B4769" s="21" t="str">
        <f t="shared" si="74"/>
        <v>DorionWind2095RCP4.5</v>
      </c>
      <c r="C4769" t="s">
        <v>301</v>
      </c>
      <c r="D4769" t="s">
        <v>1</v>
      </c>
      <c r="E4769" s="144" t="s">
        <v>193</v>
      </c>
      <c r="F4769" s="144">
        <v>2095</v>
      </c>
      <c r="G4769" s="147">
        <v>83.60101577781974</v>
      </c>
      <c r="H4769" s="147">
        <v>90.265520999999993</v>
      </c>
      <c r="I4769" s="147">
        <v>97.338566666666665</v>
      </c>
      <c r="J4769" s="147">
        <v>104.34672100000002</v>
      </c>
      <c r="K4769" s="147">
        <v>111.376746</v>
      </c>
    </row>
    <row r="4770" spans="2:11" x14ac:dyDescent="0.2">
      <c r="B4770" s="21" t="str">
        <f t="shared" si="74"/>
        <v>DorionWind2100RCP4.5</v>
      </c>
      <c r="C4770" t="s">
        <v>301</v>
      </c>
      <c r="D4770" t="s">
        <v>1</v>
      </c>
      <c r="E4770" s="144" t="s">
        <v>193</v>
      </c>
      <c r="F4770" s="144">
        <v>2100</v>
      </c>
      <c r="G4770" s="147">
        <v>83.626718771392106</v>
      </c>
      <c r="H4770" s="147">
        <v>90.278633999999997</v>
      </c>
      <c r="I4770" s="147">
        <v>97.337000000000003</v>
      </c>
      <c r="J4770" s="147">
        <v>104.33163400000002</v>
      </c>
      <c r="K4770" s="147">
        <v>111.34995599999999</v>
      </c>
    </row>
    <row r="4771" spans="2:11" x14ac:dyDescent="0.2">
      <c r="B4771" s="21" t="str">
        <f t="shared" si="74"/>
        <v>DorionWind2023RCP6.0</v>
      </c>
      <c r="C4771" t="s">
        <v>301</v>
      </c>
      <c r="D4771" t="s">
        <v>1</v>
      </c>
      <c r="E4771" s="144" t="s">
        <v>192</v>
      </c>
      <c r="F4771" s="144">
        <v>2023</v>
      </c>
      <c r="G4771" s="147">
        <v>81.451433841688811</v>
      </c>
      <c r="H4771" s="147">
        <v>87.708486000000008</v>
      </c>
      <c r="I4771" s="147">
        <v>94.281999999999996</v>
      </c>
      <c r="J4771" s="147">
        <v>100.86162400000001</v>
      </c>
      <c r="K4771" s="147">
        <v>107.44933199999998</v>
      </c>
    </row>
    <row r="4772" spans="2:11" x14ac:dyDescent="0.2">
      <c r="B4772" s="21" t="str">
        <f t="shared" si="74"/>
        <v>DorionWind2025RCP6.0</v>
      </c>
      <c r="C4772" t="s">
        <v>301</v>
      </c>
      <c r="D4772" t="s">
        <v>1</v>
      </c>
      <c r="E4772" s="144" t="s">
        <v>192</v>
      </c>
      <c r="F4772" s="144">
        <v>2025</v>
      </c>
      <c r="G4772" s="147">
        <v>81.671938470756999</v>
      </c>
      <c r="H4772" s="147">
        <v>87.986772999999999</v>
      </c>
      <c r="I4772" s="147">
        <v>94.634500000000003</v>
      </c>
      <c r="J4772" s="147">
        <v>101.27567833333335</v>
      </c>
      <c r="K4772" s="147">
        <v>107.92619399999998</v>
      </c>
    </row>
    <row r="4773" spans="2:11" x14ac:dyDescent="0.2">
      <c r="B4773" s="21" t="str">
        <f t="shared" si="74"/>
        <v>DorionWind2030RCP6.0</v>
      </c>
      <c r="C4773" t="s">
        <v>301</v>
      </c>
      <c r="D4773" t="s">
        <v>1</v>
      </c>
      <c r="E4773" s="144" t="s">
        <v>192</v>
      </c>
      <c r="F4773" s="144">
        <v>2030</v>
      </c>
      <c r="G4773" s="147">
        <v>81.892443099825172</v>
      </c>
      <c r="H4773" s="147">
        <v>88.265060000000005</v>
      </c>
      <c r="I4773" s="147">
        <v>94.986999999999995</v>
      </c>
      <c r="J4773" s="147">
        <v>101.68973266666667</v>
      </c>
      <c r="K4773" s="147">
        <v>108.40305599999999</v>
      </c>
    </row>
    <row r="4774" spans="2:11" x14ac:dyDescent="0.2">
      <c r="B4774" s="21" t="str">
        <f t="shared" si="74"/>
        <v>DorionWind2035RCP6.0</v>
      </c>
      <c r="C4774" t="s">
        <v>301</v>
      </c>
      <c r="D4774" t="s">
        <v>1</v>
      </c>
      <c r="E4774" s="144" t="s">
        <v>192</v>
      </c>
      <c r="F4774" s="144">
        <v>2035</v>
      </c>
      <c r="G4774" s="147">
        <v>82.11294772889336</v>
      </c>
      <c r="H4774" s="147">
        <v>88.543347000000011</v>
      </c>
      <c r="I4774" s="147">
        <v>95.339500000000001</v>
      </c>
      <c r="J4774" s="147">
        <v>102.10378700000001</v>
      </c>
      <c r="K4774" s="147">
        <v>108.879918</v>
      </c>
    </row>
    <row r="4775" spans="2:11" x14ac:dyDescent="0.2">
      <c r="B4775" s="21" t="str">
        <f t="shared" si="74"/>
        <v>DorionWind2040RCP6.0</v>
      </c>
      <c r="C4775" t="s">
        <v>301</v>
      </c>
      <c r="D4775" t="s">
        <v>1</v>
      </c>
      <c r="E4775" s="144" t="s">
        <v>192</v>
      </c>
      <c r="F4775" s="144">
        <v>2040</v>
      </c>
      <c r="G4775" s="147">
        <v>82.333452357961548</v>
      </c>
      <c r="H4775" s="147">
        <v>88.821634000000003</v>
      </c>
      <c r="I4775" s="147">
        <v>95.692000000000007</v>
      </c>
      <c r="J4775" s="147">
        <v>102.51784133333335</v>
      </c>
      <c r="K4775" s="147">
        <v>109.35678</v>
      </c>
    </row>
    <row r="4776" spans="2:11" x14ac:dyDescent="0.2">
      <c r="B4776" s="21" t="str">
        <f t="shared" si="74"/>
        <v>DorionWind2045RCP6.0</v>
      </c>
      <c r="C4776" t="s">
        <v>301</v>
      </c>
      <c r="D4776" t="s">
        <v>1</v>
      </c>
      <c r="E4776" s="144" t="s">
        <v>192</v>
      </c>
      <c r="F4776" s="144">
        <v>2045</v>
      </c>
      <c r="G4776" s="147">
        <v>82.553956987029721</v>
      </c>
      <c r="H4776" s="147">
        <v>89.099920999999995</v>
      </c>
      <c r="I4776" s="147">
        <v>96.044499999999999</v>
      </c>
      <c r="J4776" s="147">
        <v>102.93189566666668</v>
      </c>
      <c r="K4776" s="147">
        <v>109.833642</v>
      </c>
    </row>
    <row r="4777" spans="2:11" x14ac:dyDescent="0.2">
      <c r="B4777" s="21" t="str">
        <f t="shared" si="74"/>
        <v>DorionWind2050RCP6.0</v>
      </c>
      <c r="C4777" t="s">
        <v>301</v>
      </c>
      <c r="D4777" t="s">
        <v>1</v>
      </c>
      <c r="E4777" s="144" t="s">
        <v>192</v>
      </c>
      <c r="F4777" s="144">
        <v>2050</v>
      </c>
      <c r="G4777" s="147">
        <v>82.914069454869917</v>
      </c>
      <c r="H4777" s="147">
        <v>89.542557599999995</v>
      </c>
      <c r="I4777" s="147">
        <v>96.586880000000008</v>
      </c>
      <c r="J4777" s="147">
        <v>103.56119120000001</v>
      </c>
      <c r="K4777" s="147">
        <v>110.55054240000001</v>
      </c>
    </row>
    <row r="4778" spans="2:11" x14ac:dyDescent="0.2">
      <c r="B4778" s="21" t="str">
        <f t="shared" si="74"/>
        <v>DorionWind2055RCP6.0</v>
      </c>
      <c r="C4778" t="s">
        <v>301</v>
      </c>
      <c r="D4778" t="s">
        <v>1</v>
      </c>
      <c r="E4778" s="144" t="s">
        <v>192</v>
      </c>
      <c r="F4778" s="144">
        <v>2055</v>
      </c>
      <c r="G4778" s="147">
        <v>83.053677293641911</v>
      </c>
      <c r="H4778" s="147">
        <v>89.706907200000003</v>
      </c>
      <c r="I4778" s="147">
        <v>96.77676000000001</v>
      </c>
      <c r="J4778" s="147">
        <v>103.77643240000002</v>
      </c>
      <c r="K4778" s="147">
        <v>110.7905808</v>
      </c>
    </row>
    <row r="4779" spans="2:11" x14ac:dyDescent="0.2">
      <c r="B4779" s="21" t="str">
        <f t="shared" si="74"/>
        <v>DorionWind2060RCP6.0</v>
      </c>
      <c r="C4779" t="s">
        <v>301</v>
      </c>
      <c r="D4779" t="s">
        <v>1</v>
      </c>
      <c r="E4779" s="144" t="s">
        <v>192</v>
      </c>
      <c r="F4779" s="144">
        <v>2060</v>
      </c>
      <c r="G4779" s="147">
        <v>83.193285132413919</v>
      </c>
      <c r="H4779" s="147">
        <v>89.871256799999998</v>
      </c>
      <c r="I4779" s="147">
        <v>96.966639999999998</v>
      </c>
      <c r="J4779" s="147">
        <v>103.99167360000001</v>
      </c>
      <c r="K4779" s="147">
        <v>111.0306192</v>
      </c>
    </row>
    <row r="4780" spans="2:11" x14ac:dyDescent="0.2">
      <c r="B4780" s="21" t="str">
        <f t="shared" si="74"/>
        <v>DorionWind2065RCP6.0</v>
      </c>
      <c r="C4780" t="s">
        <v>301</v>
      </c>
      <c r="D4780" t="s">
        <v>1</v>
      </c>
      <c r="E4780" s="144" t="s">
        <v>192</v>
      </c>
      <c r="F4780" s="144">
        <v>2065</v>
      </c>
      <c r="G4780" s="147">
        <v>83.332892971185913</v>
      </c>
      <c r="H4780" s="147">
        <v>90.035606400000006</v>
      </c>
      <c r="I4780" s="147">
        <v>97.15652</v>
      </c>
      <c r="J4780" s="147">
        <v>104.20691480000002</v>
      </c>
      <c r="K4780" s="147">
        <v>111.27065759999999</v>
      </c>
    </row>
    <row r="4781" spans="2:11" x14ac:dyDescent="0.2">
      <c r="B4781" s="21" t="str">
        <f t="shared" si="74"/>
        <v>DorionWind2070RCP6.0</v>
      </c>
      <c r="C4781" t="s">
        <v>301</v>
      </c>
      <c r="D4781" t="s">
        <v>1</v>
      </c>
      <c r="E4781" s="144" t="s">
        <v>192</v>
      </c>
      <c r="F4781" s="144">
        <v>2070</v>
      </c>
      <c r="G4781" s="147">
        <v>83.472500809957921</v>
      </c>
      <c r="H4781" s="147">
        <v>90.199956</v>
      </c>
      <c r="I4781" s="147">
        <v>97.346400000000003</v>
      </c>
      <c r="J4781" s="147">
        <v>104.42215600000002</v>
      </c>
      <c r="K4781" s="147">
        <v>111.510696</v>
      </c>
    </row>
    <row r="4782" spans="2:11" x14ac:dyDescent="0.2">
      <c r="B4782" s="21" t="str">
        <f t="shared" si="74"/>
        <v>DorionWind2075RCP6.0</v>
      </c>
      <c r="C4782" t="s">
        <v>301</v>
      </c>
      <c r="D4782" t="s">
        <v>1</v>
      </c>
      <c r="E4782" s="144" t="s">
        <v>192</v>
      </c>
      <c r="F4782" s="144">
        <v>2075</v>
      </c>
      <c r="G4782" s="147">
        <v>83.511055300316471</v>
      </c>
      <c r="H4782" s="147">
        <v>90.219625500000006</v>
      </c>
      <c r="I4782" s="147">
        <v>97.34405000000001</v>
      </c>
      <c r="J4782" s="147">
        <v>104.39952550000001</v>
      </c>
      <c r="K4782" s="147">
        <v>111.47051099999999</v>
      </c>
    </row>
    <row r="4783" spans="2:11" x14ac:dyDescent="0.2">
      <c r="B4783" s="21" t="str">
        <f t="shared" si="74"/>
        <v>DorionWind2080RCP6.0</v>
      </c>
      <c r="C4783" t="s">
        <v>301</v>
      </c>
      <c r="D4783" t="s">
        <v>1</v>
      </c>
      <c r="E4783" s="144" t="s">
        <v>192</v>
      </c>
      <c r="F4783" s="144">
        <v>2080</v>
      </c>
      <c r="G4783" s="147">
        <v>83.549609790675021</v>
      </c>
      <c r="H4783" s="147">
        <v>90.239294999999998</v>
      </c>
      <c r="I4783" s="147">
        <v>97.341700000000003</v>
      </c>
      <c r="J4783" s="147">
        <v>104.37689500000002</v>
      </c>
      <c r="K4783" s="147">
        <v>111.43032599999999</v>
      </c>
    </row>
    <row r="4784" spans="2:11" x14ac:dyDescent="0.2">
      <c r="B4784" s="21" t="str">
        <f t="shared" si="74"/>
        <v>DorionWind2085RCP6.0</v>
      </c>
      <c r="C4784" t="s">
        <v>301</v>
      </c>
      <c r="D4784" t="s">
        <v>1</v>
      </c>
      <c r="E4784" s="144" t="s">
        <v>192</v>
      </c>
      <c r="F4784" s="144">
        <v>2085</v>
      </c>
      <c r="G4784" s="147">
        <v>83.588164281033556</v>
      </c>
      <c r="H4784" s="147">
        <v>90.25896449999999</v>
      </c>
      <c r="I4784" s="147">
        <v>97.339349999999996</v>
      </c>
      <c r="J4784" s="147">
        <v>104.35426450000003</v>
      </c>
      <c r="K4784" s="147">
        <v>111.390141</v>
      </c>
    </row>
    <row r="4785" spans="2:11" x14ac:dyDescent="0.2">
      <c r="B4785" s="21" t="str">
        <f t="shared" si="74"/>
        <v>DorionWind2090RCP6.0</v>
      </c>
      <c r="C4785" t="s">
        <v>301</v>
      </c>
      <c r="D4785" t="s">
        <v>1</v>
      </c>
      <c r="E4785" s="144" t="s">
        <v>192</v>
      </c>
      <c r="F4785" s="144">
        <v>2090</v>
      </c>
      <c r="G4785" s="147">
        <v>83.65918571064141</v>
      </c>
      <c r="H4785" s="147">
        <v>90.301946000000001</v>
      </c>
      <c r="I4785" s="147">
        <v>97.349533333333341</v>
      </c>
      <c r="J4785" s="147">
        <v>104.33833933333335</v>
      </c>
      <c r="K4785" s="147">
        <v>111.34638399999999</v>
      </c>
    </row>
    <row r="4786" spans="2:11" x14ac:dyDescent="0.2">
      <c r="B4786" s="21" t="str">
        <f t="shared" si="74"/>
        <v>DorionWind2095RCP6.0</v>
      </c>
      <c r="C4786" t="s">
        <v>301</v>
      </c>
      <c r="D4786" t="s">
        <v>1</v>
      </c>
      <c r="E4786" s="144" t="s">
        <v>192</v>
      </c>
      <c r="F4786" s="144">
        <v>2095</v>
      </c>
      <c r="G4786" s="147">
        <v>83.691652649890727</v>
      </c>
      <c r="H4786" s="147">
        <v>90.325258000000005</v>
      </c>
      <c r="I4786" s="147">
        <v>97.362066666666664</v>
      </c>
      <c r="J4786" s="147">
        <v>104.34504466666669</v>
      </c>
      <c r="K4786" s="147">
        <v>111.342812</v>
      </c>
    </row>
    <row r="4787" spans="2:11" x14ac:dyDescent="0.2">
      <c r="B4787" s="21" t="str">
        <f t="shared" si="74"/>
        <v>DorionWind2100RCP6.0</v>
      </c>
      <c r="C4787" t="s">
        <v>301</v>
      </c>
      <c r="D4787" t="s">
        <v>1</v>
      </c>
      <c r="E4787" s="144" t="s">
        <v>192</v>
      </c>
      <c r="F4787" s="144">
        <v>2100</v>
      </c>
      <c r="G4787" s="147">
        <v>83.724119589140031</v>
      </c>
      <c r="H4787" s="147">
        <v>90.348570000000009</v>
      </c>
      <c r="I4787" s="147">
        <v>97.374600000000001</v>
      </c>
      <c r="J4787" s="147">
        <v>104.35175000000002</v>
      </c>
      <c r="K4787" s="147">
        <v>111.33923999999999</v>
      </c>
    </row>
    <row r="4788" spans="2:11" x14ac:dyDescent="0.2">
      <c r="B4788" s="21" t="str">
        <f t="shared" si="74"/>
        <v>DorionWind2023RCP8.5</v>
      </c>
      <c r="C4788" t="s">
        <v>301</v>
      </c>
      <c r="D4788" t="s">
        <v>1</v>
      </c>
      <c r="E4788" s="144" t="s">
        <v>191</v>
      </c>
      <c r="F4788" s="144">
        <v>2023</v>
      </c>
      <c r="G4788" s="147">
        <v>81.451433841688811</v>
      </c>
      <c r="H4788" s="147">
        <v>87.708486000000008</v>
      </c>
      <c r="I4788" s="147">
        <v>94.281999999999996</v>
      </c>
      <c r="J4788" s="147">
        <v>100.86162400000001</v>
      </c>
      <c r="K4788" s="147">
        <v>107.44933199999998</v>
      </c>
    </row>
    <row r="4789" spans="2:11" x14ac:dyDescent="0.2">
      <c r="B4789" s="21" t="str">
        <f t="shared" si="74"/>
        <v>DorionWind2025RCP8.5</v>
      </c>
      <c r="C4789" t="s">
        <v>301</v>
      </c>
      <c r="D4789" t="s">
        <v>1</v>
      </c>
      <c r="E4789" s="144" t="s">
        <v>191</v>
      </c>
      <c r="F4789" s="144">
        <v>2025</v>
      </c>
      <c r="G4789" s="147">
        <v>81.892443099825172</v>
      </c>
      <c r="H4789" s="147">
        <v>88.265060000000005</v>
      </c>
      <c r="I4789" s="147">
        <v>94.986999999999995</v>
      </c>
      <c r="J4789" s="147">
        <v>101.68973266666667</v>
      </c>
      <c r="K4789" s="147">
        <v>108.40305599999999</v>
      </c>
    </row>
    <row r="4790" spans="2:11" x14ac:dyDescent="0.2">
      <c r="B4790" s="21" t="str">
        <f t="shared" si="74"/>
        <v>DorionWind2030RCP8.5</v>
      </c>
      <c r="C4790" t="s">
        <v>301</v>
      </c>
      <c r="D4790" t="s">
        <v>1</v>
      </c>
      <c r="E4790" s="144" t="s">
        <v>191</v>
      </c>
      <c r="F4790" s="144">
        <v>2030</v>
      </c>
      <c r="G4790" s="147">
        <v>82.333452357961548</v>
      </c>
      <c r="H4790" s="147">
        <v>88.821634000000003</v>
      </c>
      <c r="I4790" s="147">
        <v>95.692000000000007</v>
      </c>
      <c r="J4790" s="147">
        <v>102.51784133333335</v>
      </c>
      <c r="K4790" s="147">
        <v>109.35678</v>
      </c>
    </row>
    <row r="4791" spans="2:11" x14ac:dyDescent="0.2">
      <c r="B4791" s="21" t="str">
        <f t="shared" si="74"/>
        <v>DorionWind2035RCP8.5</v>
      </c>
      <c r="C4791" t="s">
        <v>301</v>
      </c>
      <c r="D4791" t="s">
        <v>1</v>
      </c>
      <c r="E4791" s="144" t="s">
        <v>191</v>
      </c>
      <c r="F4791" s="144">
        <v>2035</v>
      </c>
      <c r="G4791" s="147">
        <v>82.774461616097909</v>
      </c>
      <c r="H4791" s="147">
        <v>89.378208000000001</v>
      </c>
      <c r="I4791" s="147">
        <v>96.397000000000006</v>
      </c>
      <c r="J4791" s="147">
        <v>103.34595000000002</v>
      </c>
      <c r="K4791" s="147">
        <v>110.31050400000001</v>
      </c>
    </row>
    <row r="4792" spans="2:11" x14ac:dyDescent="0.2">
      <c r="B4792" s="21" t="str">
        <f t="shared" si="74"/>
        <v>DorionWind2040RCP8.5</v>
      </c>
      <c r="C4792" t="s">
        <v>301</v>
      </c>
      <c r="D4792" t="s">
        <v>1</v>
      </c>
      <c r="E4792" s="144" t="s">
        <v>191</v>
      </c>
      <c r="F4792" s="144">
        <v>2040</v>
      </c>
      <c r="G4792" s="147">
        <v>83.007141347384575</v>
      </c>
      <c r="H4792" s="147">
        <v>89.652124000000001</v>
      </c>
      <c r="I4792" s="147">
        <v>96.713466666666676</v>
      </c>
      <c r="J4792" s="147">
        <v>103.70468533333334</v>
      </c>
      <c r="K4792" s="147">
        <v>110.71056800000001</v>
      </c>
    </row>
    <row r="4793" spans="2:11" x14ac:dyDescent="0.2">
      <c r="B4793" s="21" t="str">
        <f t="shared" si="74"/>
        <v>DorionWind2045RCP8.5</v>
      </c>
      <c r="C4793" t="s">
        <v>301</v>
      </c>
      <c r="D4793" t="s">
        <v>1</v>
      </c>
      <c r="E4793" s="144" t="s">
        <v>191</v>
      </c>
      <c r="F4793" s="144">
        <v>2045</v>
      </c>
      <c r="G4793" s="147">
        <v>83.239821078671255</v>
      </c>
      <c r="H4793" s="147">
        <v>89.92604</v>
      </c>
      <c r="I4793" s="147">
        <v>97.029933333333332</v>
      </c>
      <c r="J4793" s="147">
        <v>104.06342066666669</v>
      </c>
      <c r="K4793" s="147">
        <v>111.110632</v>
      </c>
    </row>
    <row r="4794" spans="2:11" x14ac:dyDescent="0.2">
      <c r="B4794" s="21" t="str">
        <f t="shared" si="74"/>
        <v>DorionWind2050RCP8.5</v>
      </c>
      <c r="C4794" t="s">
        <v>301</v>
      </c>
      <c r="D4794" t="s">
        <v>1</v>
      </c>
      <c r="E4794" s="144" t="s">
        <v>191</v>
      </c>
      <c r="F4794" s="144">
        <v>2050</v>
      </c>
      <c r="G4794" s="147">
        <v>83.523906797102654</v>
      </c>
      <c r="H4794" s="147">
        <v>90.226181999999994</v>
      </c>
      <c r="I4794" s="147">
        <v>97.343266666666665</v>
      </c>
      <c r="J4794" s="147">
        <v>104.39198200000001</v>
      </c>
      <c r="K4794" s="147">
        <v>111.457116</v>
      </c>
    </row>
    <row r="4795" spans="2:11" x14ac:dyDescent="0.2">
      <c r="B4795" s="21" t="str">
        <f t="shared" si="74"/>
        <v>DorionWind2055RCP8.5</v>
      </c>
      <c r="C4795" t="s">
        <v>301</v>
      </c>
      <c r="D4795" t="s">
        <v>1</v>
      </c>
      <c r="E4795" s="144" t="s">
        <v>191</v>
      </c>
      <c r="F4795" s="144">
        <v>2055</v>
      </c>
      <c r="G4795" s="147">
        <v>83.575312784247373</v>
      </c>
      <c r="H4795" s="147">
        <v>90.252408000000003</v>
      </c>
      <c r="I4795" s="147">
        <v>97.340133333333341</v>
      </c>
      <c r="J4795" s="147">
        <v>104.36180800000002</v>
      </c>
      <c r="K4795" s="147">
        <v>111.40353599999999</v>
      </c>
    </row>
    <row r="4796" spans="2:11" x14ac:dyDescent="0.2">
      <c r="B4796" s="21" t="str">
        <f t="shared" si="74"/>
        <v>DorionWind2060RCP8.5</v>
      </c>
      <c r="C4796" t="s">
        <v>301</v>
      </c>
      <c r="D4796" t="s">
        <v>1</v>
      </c>
      <c r="E4796" s="144" t="s">
        <v>191</v>
      </c>
      <c r="F4796" s="144">
        <v>2060</v>
      </c>
      <c r="G4796" s="147">
        <v>83.65918571064141</v>
      </c>
      <c r="H4796" s="147">
        <v>90.301946000000001</v>
      </c>
      <c r="I4796" s="147">
        <v>97.349533333333341</v>
      </c>
      <c r="J4796" s="147">
        <v>104.33833933333335</v>
      </c>
      <c r="K4796" s="147">
        <v>111.34638399999999</v>
      </c>
    </row>
    <row r="4797" spans="2:11" x14ac:dyDescent="0.2">
      <c r="B4797" s="21" t="str">
        <f t="shared" si="74"/>
        <v>DorionWind2065RCP8.5</v>
      </c>
      <c r="C4797" t="s">
        <v>301</v>
      </c>
      <c r="D4797" t="s">
        <v>1</v>
      </c>
      <c r="E4797" s="144" t="s">
        <v>191</v>
      </c>
      <c r="F4797" s="144">
        <v>2065</v>
      </c>
      <c r="G4797" s="147">
        <v>83.691652649890727</v>
      </c>
      <c r="H4797" s="147">
        <v>90.325258000000005</v>
      </c>
      <c r="I4797" s="147">
        <v>97.362066666666664</v>
      </c>
      <c r="J4797" s="147">
        <v>104.34504466666669</v>
      </c>
      <c r="K4797" s="147">
        <v>111.342812</v>
      </c>
    </row>
    <row r="4798" spans="2:11" x14ac:dyDescent="0.2">
      <c r="B4798" s="21" t="str">
        <f t="shared" si="74"/>
        <v>DorionWind2070RCP8.5</v>
      </c>
      <c r="C4798" t="s">
        <v>301</v>
      </c>
      <c r="D4798" t="s">
        <v>1</v>
      </c>
      <c r="E4798" s="144" t="s">
        <v>191</v>
      </c>
      <c r="F4798" s="144">
        <v>2070</v>
      </c>
      <c r="G4798" s="147">
        <v>83.905393333281964</v>
      </c>
      <c r="H4798" s="147">
        <v>90.578776000000005</v>
      </c>
      <c r="I4798" s="147">
        <v>97.659733333333335</v>
      </c>
      <c r="J4798" s="147">
        <v>104.68701666666669</v>
      </c>
      <c r="K4798" s="147">
        <v>111.725016</v>
      </c>
    </row>
    <row r="4799" spans="2:11" x14ac:dyDescent="0.2">
      <c r="B4799" s="21" t="str">
        <f t="shared" si="74"/>
        <v>DorionWind2075RCP8.5</v>
      </c>
      <c r="C4799" t="s">
        <v>301</v>
      </c>
      <c r="D4799" t="s">
        <v>1</v>
      </c>
      <c r="E4799" s="144" t="s">
        <v>191</v>
      </c>
      <c r="F4799" s="144">
        <v>2075</v>
      </c>
      <c r="G4799" s="147">
        <v>84.086667077423911</v>
      </c>
      <c r="H4799" s="147">
        <v>90.808982000000015</v>
      </c>
      <c r="I4799" s="147">
        <v>97.944866666666655</v>
      </c>
      <c r="J4799" s="147">
        <v>105.02228333333335</v>
      </c>
      <c r="K4799" s="147">
        <v>112.110792</v>
      </c>
    </row>
    <row r="4800" spans="2:11" x14ac:dyDescent="0.2">
      <c r="B4800" s="21" t="str">
        <f t="shared" si="74"/>
        <v>DorionWind2080RCP8.5</v>
      </c>
      <c r="C4800" t="s">
        <v>301</v>
      </c>
      <c r="D4800" t="s">
        <v>1</v>
      </c>
      <c r="E4800" s="144" t="s">
        <v>191</v>
      </c>
      <c r="F4800" s="144">
        <v>2080</v>
      </c>
      <c r="G4800" s="147">
        <v>84.267940821565844</v>
      </c>
      <c r="H4800" s="147">
        <v>91.03918800000001</v>
      </c>
      <c r="I4800" s="147">
        <v>98.22999999999999</v>
      </c>
      <c r="J4800" s="147">
        <v>105.35755000000002</v>
      </c>
      <c r="K4800" s="147">
        <v>112.49656800000001</v>
      </c>
    </row>
    <row r="4801" spans="2:11" x14ac:dyDescent="0.2">
      <c r="B4801" s="21" t="str">
        <f t="shared" si="74"/>
        <v>DorionWind2085RCP8.5</v>
      </c>
      <c r="C4801" t="s">
        <v>301</v>
      </c>
      <c r="D4801" t="s">
        <v>1</v>
      </c>
      <c r="E4801" s="144" t="s">
        <v>191</v>
      </c>
      <c r="F4801" s="144">
        <v>2085</v>
      </c>
      <c r="G4801" s="147">
        <v>84.633193888120502</v>
      </c>
      <c r="H4801" s="147">
        <v>91.506885000000011</v>
      </c>
      <c r="I4801" s="147">
        <v>98.822200000000009</v>
      </c>
      <c r="J4801" s="147">
        <v>106.05658100000001</v>
      </c>
      <c r="K4801" s="147">
        <v>113.305626</v>
      </c>
    </row>
    <row r="4802" spans="2:11" x14ac:dyDescent="0.2">
      <c r="B4802" s="21" t="str">
        <f t="shared" si="74"/>
        <v>DorionWind2090RCP8.5</v>
      </c>
      <c r="C4802" t="s">
        <v>301</v>
      </c>
      <c r="D4802" t="s">
        <v>1</v>
      </c>
      <c r="E4802" s="144" t="s">
        <v>191</v>
      </c>
      <c r="F4802" s="144">
        <v>2090</v>
      </c>
      <c r="G4802" s="147">
        <v>84.99844695467516</v>
      </c>
      <c r="H4802" s="147">
        <v>91.974581999999998</v>
      </c>
      <c r="I4802" s="147">
        <v>99.414400000000015</v>
      </c>
      <c r="J4802" s="147">
        <v>106.755612</v>
      </c>
      <c r="K4802" s="147">
        <v>114.114684</v>
      </c>
    </row>
    <row r="4803" spans="2:11" x14ac:dyDescent="0.2">
      <c r="B4803" s="21" t="str">
        <f t="shared" si="74"/>
        <v>DorionWind2095RCP8.5</v>
      </c>
      <c r="C4803" t="s">
        <v>301</v>
      </c>
      <c r="D4803" t="s">
        <v>1</v>
      </c>
      <c r="E4803" s="144" t="s">
        <v>191</v>
      </c>
      <c r="F4803" s="144">
        <v>2095</v>
      </c>
      <c r="G4803" s="147">
        <v>84.99844695467516</v>
      </c>
      <c r="H4803" s="147">
        <v>91.974581999999998</v>
      </c>
      <c r="I4803" s="147">
        <v>99.414400000000015</v>
      </c>
      <c r="J4803" s="147">
        <v>106.755612</v>
      </c>
      <c r="K4803" s="147">
        <v>114.114684</v>
      </c>
    </row>
    <row r="4804" spans="2:11" x14ac:dyDescent="0.2">
      <c r="B4804" s="21" t="str">
        <f t="shared" si="74"/>
        <v>DorionWind2100RCP8.5</v>
      </c>
      <c r="C4804" t="s">
        <v>301</v>
      </c>
      <c r="D4804" t="s">
        <v>1</v>
      </c>
      <c r="E4804" s="144" t="s">
        <v>191</v>
      </c>
      <c r="F4804" s="144">
        <v>2100</v>
      </c>
      <c r="G4804" s="147">
        <v>84.99844695467516</v>
      </c>
      <c r="H4804" s="147">
        <v>91.974581999999998</v>
      </c>
      <c r="I4804" s="147">
        <v>99.414400000000015</v>
      </c>
      <c r="J4804" s="147">
        <v>106.755612</v>
      </c>
      <c r="K4804" s="147">
        <v>114.114684</v>
      </c>
    </row>
    <row r="4805" spans="2:11" x14ac:dyDescent="0.2">
      <c r="B4805" s="21" t="str">
        <f t="shared" si="74"/>
        <v>DresdenIce Accretion2023RCP4.5</v>
      </c>
      <c r="C4805" t="s">
        <v>302</v>
      </c>
      <c r="D4805" t="s">
        <v>486</v>
      </c>
      <c r="E4805" s="144" t="s">
        <v>193</v>
      </c>
      <c r="F4805" s="144">
        <v>2023</v>
      </c>
      <c r="G4805" s="147">
        <v>17.117814450310661</v>
      </c>
      <c r="H4805" s="147">
        <v>20.521750000000001</v>
      </c>
      <c r="I4805" s="147">
        <v>24.824999999999999</v>
      </c>
      <c r="J4805" s="147">
        <v>28.108749999999997</v>
      </c>
      <c r="K4805" s="147">
        <v>31.4055</v>
      </c>
    </row>
    <row r="4806" spans="2:11" x14ac:dyDescent="0.2">
      <c r="B4806" s="21" t="str">
        <f t="shared" si="74"/>
        <v>DresdenIce Accretion2025RCP4.5</v>
      </c>
      <c r="C4806" t="s">
        <v>302</v>
      </c>
      <c r="D4806" t="s">
        <v>486</v>
      </c>
      <c r="E4806" s="144" t="s">
        <v>193</v>
      </c>
      <c r="F4806" s="144">
        <v>2025</v>
      </c>
      <c r="G4806" s="147">
        <v>17.010538174114608</v>
      </c>
      <c r="H4806" s="147">
        <v>20.414541666666668</v>
      </c>
      <c r="I4806" s="147">
        <v>24.716666666666665</v>
      </c>
      <c r="J4806" s="147">
        <v>27.995749999999997</v>
      </c>
      <c r="K4806" s="147">
        <v>31.284749999999999</v>
      </c>
    </row>
    <row r="4807" spans="2:11" x14ac:dyDescent="0.2">
      <c r="B4807" s="21" t="str">
        <f t="shared" si="74"/>
        <v>DresdenIce Accretion2030RCP4.5</v>
      </c>
      <c r="C4807" t="s">
        <v>302</v>
      </c>
      <c r="D4807" t="s">
        <v>486</v>
      </c>
      <c r="E4807" s="144" t="s">
        <v>193</v>
      </c>
      <c r="F4807" s="144">
        <v>2030</v>
      </c>
      <c r="G4807" s="147">
        <v>16.903261897918554</v>
      </c>
      <c r="H4807" s="147">
        <v>20.307333333333332</v>
      </c>
      <c r="I4807" s="147">
        <v>24.608333333333334</v>
      </c>
      <c r="J4807" s="147">
        <v>27.882749999999998</v>
      </c>
      <c r="K4807" s="147">
        <v>31.164000000000001</v>
      </c>
    </row>
    <row r="4808" spans="2:11" x14ac:dyDescent="0.2">
      <c r="B4808" s="21" t="str">
        <f t="shared" si="74"/>
        <v>DresdenIce Accretion2035RCP4.5</v>
      </c>
      <c r="C4808" t="s">
        <v>302</v>
      </c>
      <c r="D4808" t="s">
        <v>486</v>
      </c>
      <c r="E4808" s="144" t="s">
        <v>193</v>
      </c>
      <c r="F4808" s="144">
        <v>2035</v>
      </c>
      <c r="G4808" s="147">
        <v>16.795985621722501</v>
      </c>
      <c r="H4808" s="147">
        <v>20.200125</v>
      </c>
      <c r="I4808" s="147">
        <v>24.5</v>
      </c>
      <c r="J4808" s="147">
        <v>27.769749999999995</v>
      </c>
      <c r="K4808" s="147">
        <v>31.04325</v>
      </c>
    </row>
    <row r="4809" spans="2:11" x14ac:dyDescent="0.2">
      <c r="B4809" s="21" t="str">
        <f t="shared" si="74"/>
        <v>DresdenIce Accretion2040RCP4.5</v>
      </c>
      <c r="C4809" t="s">
        <v>302</v>
      </c>
      <c r="D4809" t="s">
        <v>486</v>
      </c>
      <c r="E4809" s="144" t="s">
        <v>193</v>
      </c>
      <c r="F4809" s="144">
        <v>2040</v>
      </c>
      <c r="G4809" s="147">
        <v>16.688709345526451</v>
      </c>
      <c r="H4809" s="147">
        <v>20.092916666666667</v>
      </c>
      <c r="I4809" s="147">
        <v>24.391666666666666</v>
      </c>
      <c r="J4809" s="147">
        <v>27.656749999999995</v>
      </c>
      <c r="K4809" s="147">
        <v>30.922499999999999</v>
      </c>
    </row>
    <row r="4810" spans="2:11" x14ac:dyDescent="0.2">
      <c r="B4810" s="21" t="str">
        <f t="shared" si="74"/>
        <v>DresdenIce Accretion2045RCP4.5</v>
      </c>
      <c r="C4810" t="s">
        <v>302</v>
      </c>
      <c r="D4810" t="s">
        <v>486</v>
      </c>
      <c r="E4810" s="144" t="s">
        <v>193</v>
      </c>
      <c r="F4810" s="144">
        <v>2045</v>
      </c>
      <c r="G4810" s="147">
        <v>16.581433069330398</v>
      </c>
      <c r="H4810" s="147">
        <v>19.985708333333331</v>
      </c>
      <c r="I4810" s="147">
        <v>24.283333333333335</v>
      </c>
      <c r="J4810" s="147">
        <v>27.543749999999996</v>
      </c>
      <c r="K4810" s="147">
        <v>30.801750000000002</v>
      </c>
    </row>
    <row r="4811" spans="2:11" x14ac:dyDescent="0.2">
      <c r="B4811" s="21" t="str">
        <f t="shared" si="74"/>
        <v>DresdenIce Accretion2050RCP4.5</v>
      </c>
      <c r="C4811" t="s">
        <v>302</v>
      </c>
      <c r="D4811" t="s">
        <v>486</v>
      </c>
      <c r="E4811" s="144" t="s">
        <v>193</v>
      </c>
      <c r="F4811" s="144">
        <v>2050</v>
      </c>
      <c r="G4811" s="147">
        <v>16.081003737669892</v>
      </c>
      <c r="H4811" s="147">
        <v>19.438599999999997</v>
      </c>
      <c r="I4811" s="147">
        <v>23.67</v>
      </c>
      <c r="J4811" s="147">
        <v>26.877049999999997</v>
      </c>
      <c r="K4811" s="147">
        <v>30.0762</v>
      </c>
    </row>
    <row r="4812" spans="2:11" x14ac:dyDescent="0.2">
      <c r="B4812" s="21" t="str">
        <f t="shared" ref="B4812:B4875" si="75">C4812&amp;D4812&amp;F4812&amp;E4812</f>
        <v>DresdenIce Accretion2055RCP4.5</v>
      </c>
      <c r="C4812" t="s">
        <v>302</v>
      </c>
      <c r="D4812" t="s">
        <v>486</v>
      </c>
      <c r="E4812" s="144" t="s">
        <v>193</v>
      </c>
      <c r="F4812" s="144">
        <v>2055</v>
      </c>
      <c r="G4812" s="147">
        <v>15.68785068220544</v>
      </c>
      <c r="H4812" s="147">
        <v>18.998699999999999</v>
      </c>
      <c r="I4812" s="147">
        <v>23.164999999999999</v>
      </c>
      <c r="J4812" s="147">
        <v>26.323349999999998</v>
      </c>
      <c r="K4812" s="147">
        <v>29.471399999999999</v>
      </c>
    </row>
    <row r="4813" spans="2:11" x14ac:dyDescent="0.2">
      <c r="B4813" s="21" t="str">
        <f t="shared" si="75"/>
        <v>DresdenIce Accretion2060RCP4.5</v>
      </c>
      <c r="C4813" t="s">
        <v>302</v>
      </c>
      <c r="D4813" t="s">
        <v>486</v>
      </c>
      <c r="E4813" s="144" t="s">
        <v>193</v>
      </c>
      <c r="F4813" s="144">
        <v>2060</v>
      </c>
      <c r="G4813" s="147">
        <v>15.294697626740987</v>
      </c>
      <c r="H4813" s="147">
        <v>18.558799999999998</v>
      </c>
      <c r="I4813" s="147">
        <v>22.66</v>
      </c>
      <c r="J4813" s="147">
        <v>25.769649999999995</v>
      </c>
      <c r="K4813" s="147">
        <v>28.866600000000002</v>
      </c>
    </row>
    <row r="4814" spans="2:11" x14ac:dyDescent="0.2">
      <c r="B4814" s="21" t="str">
        <f t="shared" si="75"/>
        <v>DresdenIce Accretion2065RCP4.5</v>
      </c>
      <c r="C4814" t="s">
        <v>302</v>
      </c>
      <c r="D4814" t="s">
        <v>486</v>
      </c>
      <c r="E4814" s="144" t="s">
        <v>193</v>
      </c>
      <c r="F4814" s="144">
        <v>2065</v>
      </c>
      <c r="G4814" s="147">
        <v>14.901544571276535</v>
      </c>
      <c r="H4814" s="147">
        <v>18.1189</v>
      </c>
      <c r="I4814" s="147">
        <v>22.154999999999998</v>
      </c>
      <c r="J4814" s="147">
        <v>25.215949999999996</v>
      </c>
      <c r="K4814" s="147">
        <v>28.261800000000001</v>
      </c>
    </row>
    <row r="4815" spans="2:11" x14ac:dyDescent="0.2">
      <c r="B4815" s="21" t="str">
        <f t="shared" si="75"/>
        <v>DresdenIce Accretion2070RCP4.5</v>
      </c>
      <c r="C4815" t="s">
        <v>302</v>
      </c>
      <c r="D4815" t="s">
        <v>486</v>
      </c>
      <c r="E4815" s="144" t="s">
        <v>193</v>
      </c>
      <c r="F4815" s="144">
        <v>2070</v>
      </c>
      <c r="G4815" s="147">
        <v>14.508391515812082</v>
      </c>
      <c r="H4815" s="147">
        <v>17.678999999999998</v>
      </c>
      <c r="I4815" s="147">
        <v>21.65</v>
      </c>
      <c r="J4815" s="147">
        <v>24.662249999999997</v>
      </c>
      <c r="K4815" s="147">
        <v>27.657</v>
      </c>
    </row>
    <row r="4816" spans="2:11" x14ac:dyDescent="0.2">
      <c r="B4816" s="21" t="str">
        <f t="shared" si="75"/>
        <v>DresdenIce Accretion2075RCP4.5</v>
      </c>
      <c r="C4816" t="s">
        <v>302</v>
      </c>
      <c r="D4816" t="s">
        <v>486</v>
      </c>
      <c r="E4816" s="144" t="s">
        <v>193</v>
      </c>
      <c r="F4816" s="144">
        <v>2075</v>
      </c>
      <c r="G4816" s="147">
        <v>14.128575510901735</v>
      </c>
      <c r="H4816" s="147">
        <v>17.239791666666665</v>
      </c>
      <c r="I4816" s="147">
        <v>21.137499999999999</v>
      </c>
      <c r="J4816" s="147">
        <v>24.092541666666662</v>
      </c>
      <c r="K4816" s="147">
        <v>27.027000000000001</v>
      </c>
    </row>
    <row r="4817" spans="2:11" x14ac:dyDescent="0.2">
      <c r="B4817" s="21" t="str">
        <f t="shared" si="75"/>
        <v>DresdenIce Accretion2080RCP4.5</v>
      </c>
      <c r="C4817" t="s">
        <v>302</v>
      </c>
      <c r="D4817" t="s">
        <v>486</v>
      </c>
      <c r="E4817" s="144" t="s">
        <v>193</v>
      </c>
      <c r="F4817" s="144">
        <v>2080</v>
      </c>
      <c r="G4817" s="147">
        <v>13.748759505991387</v>
      </c>
      <c r="H4817" s="147">
        <v>16.800583333333332</v>
      </c>
      <c r="I4817" s="147">
        <v>20.625</v>
      </c>
      <c r="J4817" s="147">
        <v>23.522833333333331</v>
      </c>
      <c r="K4817" s="147">
        <v>26.396999999999998</v>
      </c>
    </row>
    <row r="4818" spans="2:11" x14ac:dyDescent="0.2">
      <c r="B4818" s="21" t="str">
        <f t="shared" si="75"/>
        <v>DresdenIce Accretion2085RCP4.5</v>
      </c>
      <c r="C4818" t="s">
        <v>302</v>
      </c>
      <c r="D4818" t="s">
        <v>486</v>
      </c>
      <c r="E4818" s="144" t="s">
        <v>193</v>
      </c>
      <c r="F4818" s="144">
        <v>2085</v>
      </c>
      <c r="G4818" s="147">
        <v>13.368943501081038</v>
      </c>
      <c r="H4818" s="147">
        <v>16.361374999999999</v>
      </c>
      <c r="I4818" s="147">
        <v>20.112499999999997</v>
      </c>
      <c r="J4818" s="147">
        <v>22.953124999999996</v>
      </c>
      <c r="K4818" s="147">
        <v>25.766999999999999</v>
      </c>
    </row>
    <row r="4819" spans="2:11" x14ac:dyDescent="0.2">
      <c r="B4819" s="21" t="str">
        <f t="shared" si="75"/>
        <v>DresdenIce Accretion2090RCP4.5</v>
      </c>
      <c r="C4819" t="s">
        <v>302</v>
      </c>
      <c r="D4819" t="s">
        <v>486</v>
      </c>
      <c r="E4819" s="144" t="s">
        <v>193</v>
      </c>
      <c r="F4819" s="144">
        <v>2090</v>
      </c>
      <c r="G4819" s="147">
        <v>12.98912749617069</v>
      </c>
      <c r="H4819" s="147">
        <v>15.922166666666666</v>
      </c>
      <c r="I4819" s="147">
        <v>19.599999999999998</v>
      </c>
      <c r="J4819" s="147">
        <v>22.383416666666662</v>
      </c>
      <c r="K4819" s="147">
        <v>25.137</v>
      </c>
    </row>
    <row r="4820" spans="2:11" x14ac:dyDescent="0.2">
      <c r="B4820" s="21" t="str">
        <f t="shared" si="75"/>
        <v>DresdenIce Accretion2095RCP4.5</v>
      </c>
      <c r="C4820" t="s">
        <v>302</v>
      </c>
      <c r="D4820" t="s">
        <v>486</v>
      </c>
      <c r="E4820" s="144" t="s">
        <v>193</v>
      </c>
      <c r="F4820" s="144">
        <v>2095</v>
      </c>
      <c r="G4820" s="147">
        <v>12.609311491260343</v>
      </c>
      <c r="H4820" s="147">
        <v>15.482958333333332</v>
      </c>
      <c r="I4820" s="147">
        <v>19.087499999999999</v>
      </c>
      <c r="J4820" s="147">
        <v>21.813708333333331</v>
      </c>
      <c r="K4820" s="147">
        <v>24.506999999999998</v>
      </c>
    </row>
    <row r="4821" spans="2:11" x14ac:dyDescent="0.2">
      <c r="B4821" s="21" t="str">
        <f t="shared" si="75"/>
        <v>DresdenIce Accretion2100RCP4.5</v>
      </c>
      <c r="C4821" t="s">
        <v>302</v>
      </c>
      <c r="D4821" t="s">
        <v>486</v>
      </c>
      <c r="E4821" s="144" t="s">
        <v>193</v>
      </c>
      <c r="F4821" s="144">
        <v>2100</v>
      </c>
      <c r="G4821" s="147">
        <v>12.229495486349995</v>
      </c>
      <c r="H4821" s="147">
        <v>15.043749999999999</v>
      </c>
      <c r="I4821" s="147">
        <v>18.574999999999999</v>
      </c>
      <c r="J4821" s="147">
        <v>21.243999999999996</v>
      </c>
      <c r="K4821" s="147">
        <v>23.876999999999999</v>
      </c>
    </row>
    <row r="4822" spans="2:11" x14ac:dyDescent="0.2">
      <c r="B4822" s="21" t="str">
        <f t="shared" si="75"/>
        <v>DresdenIce Accretion2023RCP6.0</v>
      </c>
      <c r="C4822" t="s">
        <v>302</v>
      </c>
      <c r="D4822" t="s">
        <v>486</v>
      </c>
      <c r="E4822" s="144" t="s">
        <v>192</v>
      </c>
      <c r="F4822" s="144">
        <v>2023</v>
      </c>
      <c r="G4822" s="147">
        <v>17.117814450310661</v>
      </c>
      <c r="H4822" s="147">
        <v>20.521750000000001</v>
      </c>
      <c r="I4822" s="147">
        <v>24.824999999999999</v>
      </c>
      <c r="J4822" s="147">
        <v>28.108749999999997</v>
      </c>
      <c r="K4822" s="147">
        <v>31.4055</v>
      </c>
    </row>
    <row r="4823" spans="2:11" x14ac:dyDescent="0.2">
      <c r="B4823" s="21" t="str">
        <f t="shared" si="75"/>
        <v>DresdenIce Accretion2025RCP6.0</v>
      </c>
      <c r="C4823" t="s">
        <v>302</v>
      </c>
      <c r="D4823" t="s">
        <v>486</v>
      </c>
      <c r="E4823" s="144" t="s">
        <v>192</v>
      </c>
      <c r="F4823" s="144">
        <v>2025</v>
      </c>
      <c r="G4823" s="147">
        <v>17.010538174114608</v>
      </c>
      <c r="H4823" s="147">
        <v>20.414541666666668</v>
      </c>
      <c r="I4823" s="147">
        <v>24.716666666666665</v>
      </c>
      <c r="J4823" s="147">
        <v>27.995749999999997</v>
      </c>
      <c r="K4823" s="147">
        <v>31.284749999999999</v>
      </c>
    </row>
    <row r="4824" spans="2:11" x14ac:dyDescent="0.2">
      <c r="B4824" s="21" t="str">
        <f t="shared" si="75"/>
        <v>DresdenIce Accretion2030RCP6.0</v>
      </c>
      <c r="C4824" t="s">
        <v>302</v>
      </c>
      <c r="D4824" t="s">
        <v>486</v>
      </c>
      <c r="E4824" s="144" t="s">
        <v>192</v>
      </c>
      <c r="F4824" s="144">
        <v>2030</v>
      </c>
      <c r="G4824" s="147">
        <v>16.903261897918554</v>
      </c>
      <c r="H4824" s="147">
        <v>20.307333333333332</v>
      </c>
      <c r="I4824" s="147">
        <v>24.608333333333334</v>
      </c>
      <c r="J4824" s="147">
        <v>27.882749999999998</v>
      </c>
      <c r="K4824" s="147">
        <v>31.164000000000001</v>
      </c>
    </row>
    <row r="4825" spans="2:11" x14ac:dyDescent="0.2">
      <c r="B4825" s="21" t="str">
        <f t="shared" si="75"/>
        <v>DresdenIce Accretion2035RCP6.0</v>
      </c>
      <c r="C4825" t="s">
        <v>302</v>
      </c>
      <c r="D4825" t="s">
        <v>486</v>
      </c>
      <c r="E4825" s="144" t="s">
        <v>192</v>
      </c>
      <c r="F4825" s="144">
        <v>2035</v>
      </c>
      <c r="G4825" s="147">
        <v>16.795985621722501</v>
      </c>
      <c r="H4825" s="147">
        <v>20.200125</v>
      </c>
      <c r="I4825" s="147">
        <v>24.5</v>
      </c>
      <c r="J4825" s="147">
        <v>27.769749999999995</v>
      </c>
      <c r="K4825" s="147">
        <v>31.04325</v>
      </c>
    </row>
    <row r="4826" spans="2:11" x14ac:dyDescent="0.2">
      <c r="B4826" s="21" t="str">
        <f t="shared" si="75"/>
        <v>DresdenIce Accretion2040RCP6.0</v>
      </c>
      <c r="C4826" t="s">
        <v>302</v>
      </c>
      <c r="D4826" t="s">
        <v>486</v>
      </c>
      <c r="E4826" s="144" t="s">
        <v>192</v>
      </c>
      <c r="F4826" s="144">
        <v>2040</v>
      </c>
      <c r="G4826" s="147">
        <v>16.688709345526451</v>
      </c>
      <c r="H4826" s="147">
        <v>20.092916666666667</v>
      </c>
      <c r="I4826" s="147">
        <v>24.391666666666666</v>
      </c>
      <c r="J4826" s="147">
        <v>27.656749999999995</v>
      </c>
      <c r="K4826" s="147">
        <v>30.922499999999999</v>
      </c>
    </row>
    <row r="4827" spans="2:11" x14ac:dyDescent="0.2">
      <c r="B4827" s="21" t="str">
        <f t="shared" si="75"/>
        <v>DresdenIce Accretion2045RCP6.0</v>
      </c>
      <c r="C4827" t="s">
        <v>302</v>
      </c>
      <c r="D4827" t="s">
        <v>486</v>
      </c>
      <c r="E4827" s="144" t="s">
        <v>192</v>
      </c>
      <c r="F4827" s="144">
        <v>2045</v>
      </c>
      <c r="G4827" s="147">
        <v>16.581433069330398</v>
      </c>
      <c r="H4827" s="147">
        <v>19.985708333333331</v>
      </c>
      <c r="I4827" s="147">
        <v>24.283333333333335</v>
      </c>
      <c r="J4827" s="147">
        <v>27.543749999999996</v>
      </c>
      <c r="K4827" s="147">
        <v>30.801750000000002</v>
      </c>
    </row>
    <row r="4828" spans="2:11" x14ac:dyDescent="0.2">
      <c r="B4828" s="21" t="str">
        <f t="shared" si="75"/>
        <v>DresdenIce Accretion2050RCP6.0</v>
      </c>
      <c r="C4828" t="s">
        <v>302</v>
      </c>
      <c r="D4828" t="s">
        <v>486</v>
      </c>
      <c r="E4828" s="144" t="s">
        <v>192</v>
      </c>
      <c r="F4828" s="144">
        <v>2050</v>
      </c>
      <c r="G4828" s="147">
        <v>16.081003737669892</v>
      </c>
      <c r="H4828" s="147">
        <v>19.438599999999997</v>
      </c>
      <c r="I4828" s="147">
        <v>23.67</v>
      </c>
      <c r="J4828" s="147">
        <v>26.877049999999997</v>
      </c>
      <c r="K4828" s="147">
        <v>30.0762</v>
      </c>
    </row>
    <row r="4829" spans="2:11" x14ac:dyDescent="0.2">
      <c r="B4829" s="21" t="str">
        <f t="shared" si="75"/>
        <v>DresdenIce Accretion2055RCP6.0</v>
      </c>
      <c r="C4829" t="s">
        <v>302</v>
      </c>
      <c r="D4829" t="s">
        <v>486</v>
      </c>
      <c r="E4829" s="144" t="s">
        <v>192</v>
      </c>
      <c r="F4829" s="144">
        <v>2055</v>
      </c>
      <c r="G4829" s="147">
        <v>15.68785068220544</v>
      </c>
      <c r="H4829" s="147">
        <v>18.998699999999999</v>
      </c>
      <c r="I4829" s="147">
        <v>23.164999999999999</v>
      </c>
      <c r="J4829" s="147">
        <v>26.323349999999998</v>
      </c>
      <c r="K4829" s="147">
        <v>29.471399999999999</v>
      </c>
    </row>
    <row r="4830" spans="2:11" x14ac:dyDescent="0.2">
      <c r="B4830" s="21" t="str">
        <f t="shared" si="75"/>
        <v>DresdenIce Accretion2060RCP6.0</v>
      </c>
      <c r="C4830" t="s">
        <v>302</v>
      </c>
      <c r="D4830" t="s">
        <v>486</v>
      </c>
      <c r="E4830" s="144" t="s">
        <v>192</v>
      </c>
      <c r="F4830" s="144">
        <v>2060</v>
      </c>
      <c r="G4830" s="147">
        <v>15.294697626740987</v>
      </c>
      <c r="H4830" s="147">
        <v>18.558799999999998</v>
      </c>
      <c r="I4830" s="147">
        <v>22.66</v>
      </c>
      <c r="J4830" s="147">
        <v>25.769649999999995</v>
      </c>
      <c r="K4830" s="147">
        <v>28.866600000000002</v>
      </c>
    </row>
    <row r="4831" spans="2:11" x14ac:dyDescent="0.2">
      <c r="B4831" s="21" t="str">
        <f t="shared" si="75"/>
        <v>DresdenIce Accretion2065RCP6.0</v>
      </c>
      <c r="C4831" t="s">
        <v>302</v>
      </c>
      <c r="D4831" t="s">
        <v>486</v>
      </c>
      <c r="E4831" s="144" t="s">
        <v>192</v>
      </c>
      <c r="F4831" s="144">
        <v>2065</v>
      </c>
      <c r="G4831" s="147">
        <v>14.901544571276535</v>
      </c>
      <c r="H4831" s="147">
        <v>18.1189</v>
      </c>
      <c r="I4831" s="147">
        <v>22.154999999999998</v>
      </c>
      <c r="J4831" s="147">
        <v>25.215949999999996</v>
      </c>
      <c r="K4831" s="147">
        <v>28.261800000000001</v>
      </c>
    </row>
    <row r="4832" spans="2:11" x14ac:dyDescent="0.2">
      <c r="B4832" s="21" t="str">
        <f t="shared" si="75"/>
        <v>DresdenIce Accretion2070RCP6.0</v>
      </c>
      <c r="C4832" t="s">
        <v>302</v>
      </c>
      <c r="D4832" t="s">
        <v>486</v>
      </c>
      <c r="E4832" s="144" t="s">
        <v>192</v>
      </c>
      <c r="F4832" s="144">
        <v>2070</v>
      </c>
      <c r="G4832" s="147">
        <v>14.508391515812082</v>
      </c>
      <c r="H4832" s="147">
        <v>17.678999999999998</v>
      </c>
      <c r="I4832" s="147">
        <v>21.65</v>
      </c>
      <c r="J4832" s="147">
        <v>24.662249999999997</v>
      </c>
      <c r="K4832" s="147">
        <v>27.657</v>
      </c>
    </row>
    <row r="4833" spans="2:11" x14ac:dyDescent="0.2">
      <c r="B4833" s="21" t="str">
        <f t="shared" si="75"/>
        <v>DresdenIce Accretion2075RCP6.0</v>
      </c>
      <c r="C4833" t="s">
        <v>302</v>
      </c>
      <c r="D4833" t="s">
        <v>486</v>
      </c>
      <c r="E4833" s="144" t="s">
        <v>192</v>
      </c>
      <c r="F4833" s="144">
        <v>2075</v>
      </c>
      <c r="G4833" s="147">
        <v>13.93866750844656</v>
      </c>
      <c r="H4833" s="147">
        <v>17.020187499999999</v>
      </c>
      <c r="I4833" s="147">
        <v>20.881249999999998</v>
      </c>
      <c r="J4833" s="147">
        <v>23.807687499999997</v>
      </c>
      <c r="K4833" s="147">
        <v>26.712</v>
      </c>
    </row>
    <row r="4834" spans="2:11" x14ac:dyDescent="0.2">
      <c r="B4834" s="21" t="str">
        <f t="shared" si="75"/>
        <v>DresdenIce Accretion2080RCP6.0</v>
      </c>
      <c r="C4834" t="s">
        <v>302</v>
      </c>
      <c r="D4834" t="s">
        <v>486</v>
      </c>
      <c r="E4834" s="144" t="s">
        <v>192</v>
      </c>
      <c r="F4834" s="144">
        <v>2080</v>
      </c>
      <c r="G4834" s="147">
        <v>13.368943501081038</v>
      </c>
      <c r="H4834" s="147">
        <v>16.361374999999999</v>
      </c>
      <c r="I4834" s="147">
        <v>20.112499999999997</v>
      </c>
      <c r="J4834" s="147">
        <v>22.953124999999996</v>
      </c>
      <c r="K4834" s="147">
        <v>25.766999999999999</v>
      </c>
    </row>
    <row r="4835" spans="2:11" x14ac:dyDescent="0.2">
      <c r="B4835" s="21" t="str">
        <f t="shared" si="75"/>
        <v>DresdenIce Accretion2085RCP6.0</v>
      </c>
      <c r="C4835" t="s">
        <v>302</v>
      </c>
      <c r="D4835" t="s">
        <v>486</v>
      </c>
      <c r="E4835" s="144" t="s">
        <v>192</v>
      </c>
      <c r="F4835" s="144">
        <v>2085</v>
      </c>
      <c r="G4835" s="147">
        <v>12.799219493715517</v>
      </c>
      <c r="H4835" s="147">
        <v>15.702562499999999</v>
      </c>
      <c r="I4835" s="147">
        <v>19.34375</v>
      </c>
      <c r="J4835" s="147">
        <v>22.098562499999996</v>
      </c>
      <c r="K4835" s="147">
        <v>24.821999999999999</v>
      </c>
    </row>
    <row r="4836" spans="2:11" x14ac:dyDescent="0.2">
      <c r="B4836" s="21" t="str">
        <f t="shared" si="75"/>
        <v>DresdenIce Accretion2090RCP6.0</v>
      </c>
      <c r="C4836" t="s">
        <v>302</v>
      </c>
      <c r="D4836" t="s">
        <v>486</v>
      </c>
      <c r="E4836" s="144" t="s">
        <v>192</v>
      </c>
      <c r="F4836" s="144">
        <v>2090</v>
      </c>
      <c r="G4836" s="147">
        <v>11.359687841517136</v>
      </c>
      <c r="H4836" s="147">
        <v>14.00625</v>
      </c>
      <c r="I4836" s="147">
        <v>17.316666666666666</v>
      </c>
      <c r="J4836" s="147">
        <v>19.822083333333328</v>
      </c>
      <c r="K4836" s="147">
        <v>22.291499999999999</v>
      </c>
    </row>
    <row r="4837" spans="2:11" x14ac:dyDescent="0.2">
      <c r="B4837" s="21" t="str">
        <f t="shared" si="75"/>
        <v>DresdenIce Accretion2095RCP6.0</v>
      </c>
      <c r="C4837" t="s">
        <v>302</v>
      </c>
      <c r="D4837" t="s">
        <v>486</v>
      </c>
      <c r="E4837" s="144" t="s">
        <v>192</v>
      </c>
      <c r="F4837" s="144">
        <v>2095</v>
      </c>
      <c r="G4837" s="147">
        <v>10.489880196684275</v>
      </c>
      <c r="H4837" s="147">
        <v>12.968749999999998</v>
      </c>
      <c r="I4837" s="147">
        <v>16.058333333333334</v>
      </c>
      <c r="J4837" s="147">
        <v>18.400166666666664</v>
      </c>
      <c r="K4837" s="147">
        <v>20.706</v>
      </c>
    </row>
    <row r="4838" spans="2:11" x14ac:dyDescent="0.2">
      <c r="B4838" s="21" t="str">
        <f t="shared" si="75"/>
        <v>DresdenIce Accretion2100RCP6.0</v>
      </c>
      <c r="C4838" t="s">
        <v>302</v>
      </c>
      <c r="D4838" t="s">
        <v>486</v>
      </c>
      <c r="E4838" s="144" t="s">
        <v>192</v>
      </c>
      <c r="F4838" s="144">
        <v>2100</v>
      </c>
      <c r="G4838" s="147">
        <v>9.6200725518514165</v>
      </c>
      <c r="H4838" s="147">
        <v>11.931249999999999</v>
      </c>
      <c r="I4838" s="147">
        <v>14.800000000000002</v>
      </c>
      <c r="J4838" s="147">
        <v>16.978249999999996</v>
      </c>
      <c r="K4838" s="147">
        <v>19.1205</v>
      </c>
    </row>
    <row r="4839" spans="2:11" x14ac:dyDescent="0.2">
      <c r="B4839" s="21" t="str">
        <f t="shared" si="75"/>
        <v>DresdenIce Accretion2023RCP8.5</v>
      </c>
      <c r="C4839" t="s">
        <v>302</v>
      </c>
      <c r="D4839" t="s">
        <v>486</v>
      </c>
      <c r="E4839" s="144" t="s">
        <v>191</v>
      </c>
      <c r="F4839" s="144">
        <v>2023</v>
      </c>
      <c r="G4839" s="147">
        <v>17.117814450310661</v>
      </c>
      <c r="H4839" s="147">
        <v>20.521750000000001</v>
      </c>
      <c r="I4839" s="147">
        <v>24.824999999999999</v>
      </c>
      <c r="J4839" s="147">
        <v>28.108749999999997</v>
      </c>
      <c r="K4839" s="147">
        <v>31.4055</v>
      </c>
    </row>
    <row r="4840" spans="2:11" x14ac:dyDescent="0.2">
      <c r="B4840" s="21" t="str">
        <f t="shared" si="75"/>
        <v>DresdenIce Accretion2025RCP8.5</v>
      </c>
      <c r="C4840" t="s">
        <v>302</v>
      </c>
      <c r="D4840" t="s">
        <v>486</v>
      </c>
      <c r="E4840" s="144" t="s">
        <v>191</v>
      </c>
      <c r="F4840" s="144">
        <v>2025</v>
      </c>
      <c r="G4840" s="147">
        <v>16.903261897918554</v>
      </c>
      <c r="H4840" s="147">
        <v>20.307333333333332</v>
      </c>
      <c r="I4840" s="147">
        <v>24.608333333333334</v>
      </c>
      <c r="J4840" s="147">
        <v>27.882749999999998</v>
      </c>
      <c r="K4840" s="147">
        <v>31.164000000000001</v>
      </c>
    </row>
    <row r="4841" spans="2:11" x14ac:dyDescent="0.2">
      <c r="B4841" s="21" t="str">
        <f t="shared" si="75"/>
        <v>DresdenIce Accretion2030RCP8.5</v>
      </c>
      <c r="C4841" t="s">
        <v>302</v>
      </c>
      <c r="D4841" t="s">
        <v>486</v>
      </c>
      <c r="E4841" s="144" t="s">
        <v>191</v>
      </c>
      <c r="F4841" s="144">
        <v>2030</v>
      </c>
      <c r="G4841" s="147">
        <v>16.688709345526451</v>
      </c>
      <c r="H4841" s="147">
        <v>20.092916666666667</v>
      </c>
      <c r="I4841" s="147">
        <v>24.391666666666666</v>
      </c>
      <c r="J4841" s="147">
        <v>27.656749999999995</v>
      </c>
      <c r="K4841" s="147">
        <v>30.922499999999999</v>
      </c>
    </row>
    <row r="4842" spans="2:11" x14ac:dyDescent="0.2">
      <c r="B4842" s="21" t="str">
        <f t="shared" si="75"/>
        <v>DresdenIce Accretion2035RCP8.5</v>
      </c>
      <c r="C4842" t="s">
        <v>302</v>
      </c>
      <c r="D4842" t="s">
        <v>486</v>
      </c>
      <c r="E4842" s="144" t="s">
        <v>191</v>
      </c>
      <c r="F4842" s="144">
        <v>2035</v>
      </c>
      <c r="G4842" s="147">
        <v>16.474156793134345</v>
      </c>
      <c r="H4842" s="147">
        <v>19.878499999999999</v>
      </c>
      <c r="I4842" s="147">
        <v>24.175000000000001</v>
      </c>
      <c r="J4842" s="147">
        <v>27.430749999999996</v>
      </c>
      <c r="K4842" s="147">
        <v>30.681000000000001</v>
      </c>
    </row>
    <row r="4843" spans="2:11" x14ac:dyDescent="0.2">
      <c r="B4843" s="21" t="str">
        <f t="shared" si="75"/>
        <v>DresdenIce Accretion2040RCP8.5</v>
      </c>
      <c r="C4843" t="s">
        <v>302</v>
      </c>
      <c r="D4843" t="s">
        <v>486</v>
      </c>
      <c r="E4843" s="144" t="s">
        <v>191</v>
      </c>
      <c r="F4843" s="144">
        <v>2040</v>
      </c>
      <c r="G4843" s="147">
        <v>15.818901700693591</v>
      </c>
      <c r="H4843" s="147">
        <v>19.145333333333333</v>
      </c>
      <c r="I4843" s="147">
        <v>23.333333333333332</v>
      </c>
      <c r="J4843" s="147">
        <v>26.507916666666663</v>
      </c>
      <c r="K4843" s="147">
        <v>29.673000000000002</v>
      </c>
    </row>
    <row r="4844" spans="2:11" x14ac:dyDescent="0.2">
      <c r="B4844" s="21" t="str">
        <f t="shared" si="75"/>
        <v>DresdenIce Accretion2045RCP8.5</v>
      </c>
      <c r="C4844" t="s">
        <v>302</v>
      </c>
      <c r="D4844" t="s">
        <v>486</v>
      </c>
      <c r="E4844" s="144" t="s">
        <v>191</v>
      </c>
      <c r="F4844" s="144">
        <v>2045</v>
      </c>
      <c r="G4844" s="147">
        <v>15.163646608252837</v>
      </c>
      <c r="H4844" s="147">
        <v>18.412166666666664</v>
      </c>
      <c r="I4844" s="147">
        <v>22.491666666666667</v>
      </c>
      <c r="J4844" s="147">
        <v>25.58508333333333</v>
      </c>
      <c r="K4844" s="147">
        <v>28.664999999999999</v>
      </c>
    </row>
    <row r="4845" spans="2:11" x14ac:dyDescent="0.2">
      <c r="B4845" s="21" t="str">
        <f t="shared" si="75"/>
        <v>DresdenIce Accretion2050RCP8.5</v>
      </c>
      <c r="C4845" t="s">
        <v>302</v>
      </c>
      <c r="D4845" t="s">
        <v>486</v>
      </c>
      <c r="E4845" s="144" t="s">
        <v>191</v>
      </c>
      <c r="F4845" s="144">
        <v>2050</v>
      </c>
      <c r="G4845" s="147">
        <v>13.748759505991387</v>
      </c>
      <c r="H4845" s="147">
        <v>16.800583333333332</v>
      </c>
      <c r="I4845" s="147">
        <v>20.625</v>
      </c>
      <c r="J4845" s="147">
        <v>23.522833333333331</v>
      </c>
      <c r="K4845" s="147">
        <v>26.396999999999998</v>
      </c>
    </row>
    <row r="4846" spans="2:11" x14ac:dyDescent="0.2">
      <c r="B4846" s="21" t="str">
        <f t="shared" si="75"/>
        <v>DresdenIce Accretion2055RCP8.5</v>
      </c>
      <c r="C4846" t="s">
        <v>302</v>
      </c>
      <c r="D4846" t="s">
        <v>486</v>
      </c>
      <c r="E4846" s="144" t="s">
        <v>191</v>
      </c>
      <c r="F4846" s="144">
        <v>2055</v>
      </c>
      <c r="G4846" s="147">
        <v>12.98912749617069</v>
      </c>
      <c r="H4846" s="147">
        <v>15.922166666666666</v>
      </c>
      <c r="I4846" s="147">
        <v>19.599999999999998</v>
      </c>
      <c r="J4846" s="147">
        <v>22.383416666666662</v>
      </c>
      <c r="K4846" s="147">
        <v>25.137</v>
      </c>
    </row>
    <row r="4847" spans="2:11" x14ac:dyDescent="0.2">
      <c r="B4847" s="21" t="str">
        <f t="shared" si="75"/>
        <v>DresdenIce Accretion2060RCP8.5</v>
      </c>
      <c r="C4847" t="s">
        <v>302</v>
      </c>
      <c r="D4847" t="s">
        <v>486</v>
      </c>
      <c r="E4847" s="144" t="s">
        <v>191</v>
      </c>
      <c r="F4847" s="144">
        <v>2060</v>
      </c>
      <c r="G4847" s="147">
        <v>11.359687841517136</v>
      </c>
      <c r="H4847" s="147">
        <v>14.00625</v>
      </c>
      <c r="I4847" s="147">
        <v>17.316666666666666</v>
      </c>
      <c r="J4847" s="147">
        <v>19.822083333333328</v>
      </c>
      <c r="K4847" s="147">
        <v>22.291499999999999</v>
      </c>
    </row>
    <row r="4848" spans="2:11" x14ac:dyDescent="0.2">
      <c r="B4848" s="21" t="str">
        <f t="shared" si="75"/>
        <v>DresdenIce Accretion2065RCP8.5</v>
      </c>
      <c r="C4848" t="s">
        <v>302</v>
      </c>
      <c r="D4848" t="s">
        <v>486</v>
      </c>
      <c r="E4848" s="144" t="s">
        <v>191</v>
      </c>
      <c r="F4848" s="144">
        <v>2065</v>
      </c>
      <c r="G4848" s="147">
        <v>10.489880196684275</v>
      </c>
      <c r="H4848" s="147">
        <v>12.968749999999998</v>
      </c>
      <c r="I4848" s="147">
        <v>16.058333333333334</v>
      </c>
      <c r="J4848" s="147">
        <v>18.400166666666664</v>
      </c>
      <c r="K4848" s="147">
        <v>20.706</v>
      </c>
    </row>
    <row r="4849" spans="2:11" x14ac:dyDescent="0.2">
      <c r="B4849" s="21" t="str">
        <f t="shared" si="75"/>
        <v>DresdenIce Accretion2070RCP8.5</v>
      </c>
      <c r="C4849" t="s">
        <v>302</v>
      </c>
      <c r="D4849" t="s">
        <v>486</v>
      </c>
      <c r="E4849" s="144" t="s">
        <v>191</v>
      </c>
      <c r="F4849" s="144">
        <v>2070</v>
      </c>
      <c r="G4849" s="147">
        <v>9.1387789883772346</v>
      </c>
      <c r="H4849" s="147">
        <v>11.357166666666666</v>
      </c>
      <c r="I4849" s="147">
        <v>14.108333333333334</v>
      </c>
      <c r="J4849" s="147">
        <v>16.187249999999995</v>
      </c>
      <c r="K4849" s="147">
        <v>18.238499999999998</v>
      </c>
    </row>
    <row r="4850" spans="2:11" x14ac:dyDescent="0.2">
      <c r="B4850" s="21" t="str">
        <f t="shared" si="75"/>
        <v>DresdenIce Accretion2075RCP8.5</v>
      </c>
      <c r="C4850" t="s">
        <v>302</v>
      </c>
      <c r="D4850" t="s">
        <v>486</v>
      </c>
      <c r="E4850" s="144" t="s">
        <v>191</v>
      </c>
      <c r="F4850" s="144">
        <v>2075</v>
      </c>
      <c r="G4850" s="147">
        <v>8.6574854249030526</v>
      </c>
      <c r="H4850" s="147">
        <v>10.783083333333332</v>
      </c>
      <c r="I4850" s="147">
        <v>13.416666666666668</v>
      </c>
      <c r="J4850" s="147">
        <v>15.396249999999997</v>
      </c>
      <c r="K4850" s="147">
        <v>17.356499999999997</v>
      </c>
    </row>
    <row r="4851" spans="2:11" x14ac:dyDescent="0.2">
      <c r="B4851" s="21" t="str">
        <f t="shared" si="75"/>
        <v>DresdenIce Accretion2080RCP8.5</v>
      </c>
      <c r="C4851" t="s">
        <v>302</v>
      </c>
      <c r="D4851" t="s">
        <v>486</v>
      </c>
      <c r="E4851" s="144" t="s">
        <v>191</v>
      </c>
      <c r="F4851" s="144">
        <v>2080</v>
      </c>
      <c r="G4851" s="147">
        <v>8.1761918614288707</v>
      </c>
      <c r="H4851" s="147">
        <v>10.209</v>
      </c>
      <c r="I4851" s="147">
        <v>12.725</v>
      </c>
      <c r="J4851" s="147">
        <v>14.605249999999998</v>
      </c>
      <c r="K4851" s="147">
        <v>16.474499999999995</v>
      </c>
    </row>
    <row r="4852" spans="2:11" x14ac:dyDescent="0.2">
      <c r="B4852" s="21" t="str">
        <f t="shared" si="75"/>
        <v>DresdenIce Accretion2085RCP8.5</v>
      </c>
      <c r="C4852" t="s">
        <v>302</v>
      </c>
      <c r="D4852" t="s">
        <v>486</v>
      </c>
      <c r="E4852" s="144" t="s">
        <v>191</v>
      </c>
      <c r="F4852" s="144">
        <v>2085</v>
      </c>
      <c r="G4852" s="147">
        <v>7.5151380513558994</v>
      </c>
      <c r="H4852" s="147">
        <v>9.4101250000000007</v>
      </c>
      <c r="I4852" s="147">
        <v>11.762499999999999</v>
      </c>
      <c r="J4852" s="147">
        <v>13.517624999999997</v>
      </c>
      <c r="K4852" s="147">
        <v>15.261749999999999</v>
      </c>
    </row>
    <row r="4853" spans="2:11" x14ac:dyDescent="0.2">
      <c r="B4853" s="21" t="str">
        <f t="shared" si="75"/>
        <v>DresdenIce Accretion2090RCP8.5</v>
      </c>
      <c r="C4853" t="s">
        <v>302</v>
      </c>
      <c r="D4853" t="s">
        <v>486</v>
      </c>
      <c r="E4853" s="144" t="s">
        <v>191</v>
      </c>
      <c r="F4853" s="144">
        <v>2090</v>
      </c>
      <c r="G4853" s="147">
        <v>6.8540842412829273</v>
      </c>
      <c r="H4853" s="147">
        <v>8.6112500000000001</v>
      </c>
      <c r="I4853" s="147">
        <v>10.8</v>
      </c>
      <c r="J4853" s="147">
        <v>12.429999999999996</v>
      </c>
      <c r="K4853" s="147">
        <v>14.049000000000001</v>
      </c>
    </row>
    <row r="4854" spans="2:11" x14ac:dyDescent="0.2">
      <c r="B4854" s="21" t="str">
        <f t="shared" si="75"/>
        <v>DresdenIce Accretion2095RCP8.5</v>
      </c>
      <c r="C4854" t="s">
        <v>302</v>
      </c>
      <c r="D4854" t="s">
        <v>486</v>
      </c>
      <c r="E4854" s="144" t="s">
        <v>191</v>
      </c>
      <c r="F4854" s="144">
        <v>2095</v>
      </c>
      <c r="G4854" s="147">
        <v>6.8540842412829273</v>
      </c>
      <c r="H4854" s="147">
        <v>8.6112500000000001</v>
      </c>
      <c r="I4854" s="147">
        <v>10.8</v>
      </c>
      <c r="J4854" s="147">
        <v>12.429999999999996</v>
      </c>
      <c r="K4854" s="147">
        <v>14.049000000000001</v>
      </c>
    </row>
    <row r="4855" spans="2:11" x14ac:dyDescent="0.2">
      <c r="B4855" s="21" t="str">
        <f t="shared" si="75"/>
        <v>DresdenIce Accretion2100RCP8.5</v>
      </c>
      <c r="C4855" t="s">
        <v>302</v>
      </c>
      <c r="D4855" t="s">
        <v>486</v>
      </c>
      <c r="E4855" s="144" t="s">
        <v>191</v>
      </c>
      <c r="F4855" s="144">
        <v>2100</v>
      </c>
      <c r="G4855" s="147">
        <v>6.8540842412829273</v>
      </c>
      <c r="H4855" s="147">
        <v>8.6112500000000001</v>
      </c>
      <c r="I4855" s="147">
        <v>10.8</v>
      </c>
      <c r="J4855" s="147">
        <v>12.429999999999996</v>
      </c>
      <c r="K4855" s="147">
        <v>14.049000000000001</v>
      </c>
    </row>
    <row r="4856" spans="2:11" x14ac:dyDescent="0.2">
      <c r="B4856" s="21" t="str">
        <f t="shared" si="75"/>
        <v>DresdenWind2023RCP4.5</v>
      </c>
      <c r="C4856" t="s">
        <v>302</v>
      </c>
      <c r="D4856" t="s">
        <v>1</v>
      </c>
      <c r="E4856" s="144" t="s">
        <v>193</v>
      </c>
      <c r="F4856" s="144">
        <v>2023</v>
      </c>
      <c r="G4856" s="147">
        <v>85.002073580867915</v>
      </c>
      <c r="H4856" s="147">
        <v>91.577471999999986</v>
      </c>
      <c r="I4856" s="147">
        <v>98.509600000000006</v>
      </c>
      <c r="J4856" s="147">
        <v>105.43673000000001</v>
      </c>
      <c r="K4856" s="147">
        <v>112.36797599999998</v>
      </c>
    </row>
    <row r="4857" spans="2:11" x14ac:dyDescent="0.2">
      <c r="B4857" s="21" t="str">
        <f t="shared" si="75"/>
        <v>DresdenWind2025RCP4.5</v>
      </c>
      <c r="C4857" t="s">
        <v>302</v>
      </c>
      <c r="D4857" t="s">
        <v>1</v>
      </c>
      <c r="E4857" s="144" t="s">
        <v>193</v>
      </c>
      <c r="F4857" s="144">
        <v>2025</v>
      </c>
      <c r="G4857" s="147">
        <v>85.090925922590074</v>
      </c>
      <c r="H4857" s="147">
        <v>91.697472999999988</v>
      </c>
      <c r="I4857" s="147">
        <v>98.669666666666672</v>
      </c>
      <c r="J4857" s="147">
        <v>105.63072100000001</v>
      </c>
      <c r="K4857" s="147">
        <v>112.59513999999999</v>
      </c>
    </row>
    <row r="4858" spans="2:11" x14ac:dyDescent="0.2">
      <c r="B4858" s="21" t="str">
        <f t="shared" si="75"/>
        <v>DresdenWind2030RCP4.5</v>
      </c>
      <c r="C4858" t="s">
        <v>302</v>
      </c>
      <c r="D4858" t="s">
        <v>1</v>
      </c>
      <c r="E4858" s="144" t="s">
        <v>193</v>
      </c>
      <c r="F4858" s="144">
        <v>2030</v>
      </c>
      <c r="G4858" s="147">
        <v>85.179778264312233</v>
      </c>
      <c r="H4858" s="147">
        <v>91.81747399999999</v>
      </c>
      <c r="I4858" s="147">
        <v>98.829733333333337</v>
      </c>
      <c r="J4858" s="147">
        <v>105.82471200000001</v>
      </c>
      <c r="K4858" s="147">
        <v>112.82230399999999</v>
      </c>
    </row>
    <row r="4859" spans="2:11" x14ac:dyDescent="0.2">
      <c r="B4859" s="21" t="str">
        <f t="shared" si="75"/>
        <v>DresdenWind2035RCP4.5</v>
      </c>
      <c r="C4859" t="s">
        <v>302</v>
      </c>
      <c r="D4859" t="s">
        <v>1</v>
      </c>
      <c r="E4859" s="144" t="s">
        <v>193</v>
      </c>
      <c r="F4859" s="144">
        <v>2035</v>
      </c>
      <c r="G4859" s="147">
        <v>85.268630606034392</v>
      </c>
      <c r="H4859" s="147">
        <v>91.937474999999992</v>
      </c>
      <c r="I4859" s="147">
        <v>98.989800000000002</v>
      </c>
      <c r="J4859" s="147">
        <v>106.018703</v>
      </c>
      <c r="K4859" s="147">
        <v>113.04946799999999</v>
      </c>
    </row>
    <row r="4860" spans="2:11" x14ac:dyDescent="0.2">
      <c r="B4860" s="21" t="str">
        <f t="shared" si="75"/>
        <v>DresdenWind2040RCP4.5</v>
      </c>
      <c r="C4860" t="s">
        <v>302</v>
      </c>
      <c r="D4860" t="s">
        <v>1</v>
      </c>
      <c r="E4860" s="144" t="s">
        <v>193</v>
      </c>
      <c r="F4860" s="144">
        <v>2040</v>
      </c>
      <c r="G4860" s="147">
        <v>85.357482947756552</v>
      </c>
      <c r="H4860" s="147">
        <v>92.057475999999994</v>
      </c>
      <c r="I4860" s="147">
        <v>99.149866666666654</v>
      </c>
      <c r="J4860" s="147">
        <v>106.212694</v>
      </c>
      <c r="K4860" s="147">
        <v>113.27663199999998</v>
      </c>
    </row>
    <row r="4861" spans="2:11" x14ac:dyDescent="0.2">
      <c r="B4861" s="21" t="str">
        <f t="shared" si="75"/>
        <v>DresdenWind2045RCP4.5</v>
      </c>
      <c r="C4861" t="s">
        <v>302</v>
      </c>
      <c r="D4861" t="s">
        <v>1</v>
      </c>
      <c r="E4861" s="144" t="s">
        <v>193</v>
      </c>
      <c r="F4861" s="144">
        <v>2045</v>
      </c>
      <c r="G4861" s="147">
        <v>85.446335289478711</v>
      </c>
      <c r="H4861" s="147">
        <v>92.177476999999996</v>
      </c>
      <c r="I4861" s="147">
        <v>99.309933333333319</v>
      </c>
      <c r="J4861" s="147">
        <v>106.406685</v>
      </c>
      <c r="K4861" s="147">
        <v>113.50379599999998</v>
      </c>
    </row>
    <row r="4862" spans="2:11" x14ac:dyDescent="0.2">
      <c r="B4862" s="21" t="str">
        <f t="shared" si="75"/>
        <v>DresdenWind2050RCP4.5</v>
      </c>
      <c r="C4862" t="s">
        <v>302</v>
      </c>
      <c r="D4862" t="s">
        <v>1</v>
      </c>
      <c r="E4862" s="144" t="s">
        <v>193</v>
      </c>
      <c r="F4862" s="144">
        <v>2050</v>
      </c>
      <c r="G4862" s="147">
        <v>85.643502866824079</v>
      </c>
      <c r="H4862" s="147">
        <v>92.441479200000003</v>
      </c>
      <c r="I4862" s="147">
        <v>99.658159999999981</v>
      </c>
      <c r="J4862" s="147">
        <v>106.82717359999999</v>
      </c>
      <c r="K4862" s="147">
        <v>113.99685359999998</v>
      </c>
    </row>
    <row r="4863" spans="2:11" x14ac:dyDescent="0.2">
      <c r="B4863" s="21" t="str">
        <f t="shared" si="75"/>
        <v>DresdenWind2055RCP4.5</v>
      </c>
      <c r="C4863" t="s">
        <v>302</v>
      </c>
      <c r="D4863" t="s">
        <v>1</v>
      </c>
      <c r="E4863" s="144" t="s">
        <v>193</v>
      </c>
      <c r="F4863" s="144">
        <v>2055</v>
      </c>
      <c r="G4863" s="147">
        <v>85.751818102447288</v>
      </c>
      <c r="H4863" s="147">
        <v>92.585480399999994</v>
      </c>
      <c r="I4863" s="147">
        <v>99.846319999999992</v>
      </c>
      <c r="J4863" s="147">
        <v>107.0536712</v>
      </c>
      <c r="K4863" s="147">
        <v>114.26274719999998</v>
      </c>
    </row>
    <row r="4864" spans="2:11" x14ac:dyDescent="0.2">
      <c r="B4864" s="21" t="str">
        <f t="shared" si="75"/>
        <v>DresdenWind2060RCP4.5</v>
      </c>
      <c r="C4864" t="s">
        <v>302</v>
      </c>
      <c r="D4864" t="s">
        <v>1</v>
      </c>
      <c r="E4864" s="144" t="s">
        <v>193</v>
      </c>
      <c r="F4864" s="144">
        <v>2060</v>
      </c>
      <c r="G4864" s="147">
        <v>85.860133338070511</v>
      </c>
      <c r="H4864" s="147">
        <v>92.7294816</v>
      </c>
      <c r="I4864" s="147">
        <v>100.03447999999999</v>
      </c>
      <c r="J4864" s="147">
        <v>107.2801688</v>
      </c>
      <c r="K4864" s="147">
        <v>114.52864079999999</v>
      </c>
    </row>
    <row r="4865" spans="2:11" x14ac:dyDescent="0.2">
      <c r="B4865" s="21" t="str">
        <f t="shared" si="75"/>
        <v>DresdenWind2065RCP4.5</v>
      </c>
      <c r="C4865" t="s">
        <v>302</v>
      </c>
      <c r="D4865" t="s">
        <v>1</v>
      </c>
      <c r="E4865" s="144" t="s">
        <v>193</v>
      </c>
      <c r="F4865" s="144">
        <v>2065</v>
      </c>
      <c r="G4865" s="147">
        <v>85.968448573693721</v>
      </c>
      <c r="H4865" s="147">
        <v>92.873482799999991</v>
      </c>
      <c r="I4865" s="147">
        <v>100.22264</v>
      </c>
      <c r="J4865" s="147">
        <v>107.5066664</v>
      </c>
      <c r="K4865" s="147">
        <v>114.79453439999999</v>
      </c>
    </row>
    <row r="4866" spans="2:11" x14ac:dyDescent="0.2">
      <c r="B4866" s="21" t="str">
        <f t="shared" si="75"/>
        <v>DresdenWind2070RCP4.5</v>
      </c>
      <c r="C4866" t="s">
        <v>302</v>
      </c>
      <c r="D4866" t="s">
        <v>1</v>
      </c>
      <c r="E4866" s="144" t="s">
        <v>193</v>
      </c>
      <c r="F4866" s="144">
        <v>2070</v>
      </c>
      <c r="G4866" s="147">
        <v>86.07676380931693</v>
      </c>
      <c r="H4866" s="147">
        <v>93.017483999999996</v>
      </c>
      <c r="I4866" s="147">
        <v>100.41079999999999</v>
      </c>
      <c r="J4866" s="147">
        <v>107.733164</v>
      </c>
      <c r="K4866" s="147">
        <v>115.06042799999999</v>
      </c>
    </row>
    <row r="4867" spans="2:11" x14ac:dyDescent="0.2">
      <c r="B4867" s="21" t="str">
        <f t="shared" si="75"/>
        <v>DresdenWind2075RCP4.5</v>
      </c>
      <c r="C4867" t="s">
        <v>302</v>
      </c>
      <c r="D4867" t="s">
        <v>1</v>
      </c>
      <c r="E4867" s="144" t="s">
        <v>193</v>
      </c>
      <c r="F4867" s="144">
        <v>2075</v>
      </c>
      <c r="G4867" s="147">
        <v>86.260109911283294</v>
      </c>
      <c r="H4867" s="147">
        <v>93.255966999999998</v>
      </c>
      <c r="I4867" s="147">
        <v>100.71786666666667</v>
      </c>
      <c r="J4867" s="147">
        <v>108.09667866666666</v>
      </c>
      <c r="K4867" s="147">
        <v>115.48496399999999</v>
      </c>
    </row>
    <row r="4868" spans="2:11" x14ac:dyDescent="0.2">
      <c r="B4868" s="21" t="str">
        <f t="shared" si="75"/>
        <v>DresdenWind2080RCP4.5</v>
      </c>
      <c r="C4868" t="s">
        <v>302</v>
      </c>
      <c r="D4868" t="s">
        <v>1</v>
      </c>
      <c r="E4868" s="144" t="s">
        <v>193</v>
      </c>
      <c r="F4868" s="144">
        <v>2080</v>
      </c>
      <c r="G4868" s="147">
        <v>86.443456013249659</v>
      </c>
      <c r="H4868" s="147">
        <v>93.494450000000001</v>
      </c>
      <c r="I4868" s="147">
        <v>101.02493333333334</v>
      </c>
      <c r="J4868" s="147">
        <v>108.46019333333334</v>
      </c>
      <c r="K4868" s="147">
        <v>115.90949999999998</v>
      </c>
    </row>
    <row r="4869" spans="2:11" x14ac:dyDescent="0.2">
      <c r="B4869" s="21" t="str">
        <f t="shared" si="75"/>
        <v>DresdenWind2085RCP4.5</v>
      </c>
      <c r="C4869" t="s">
        <v>302</v>
      </c>
      <c r="D4869" t="s">
        <v>1</v>
      </c>
      <c r="E4869" s="144" t="s">
        <v>193</v>
      </c>
      <c r="F4869" s="144">
        <v>2085</v>
      </c>
      <c r="G4869" s="147">
        <v>86.626802115216009</v>
      </c>
      <c r="H4869" s="147">
        <v>93.732933000000003</v>
      </c>
      <c r="I4869" s="147">
        <v>101.33199999999999</v>
      </c>
      <c r="J4869" s="147">
        <v>108.82370800000001</v>
      </c>
      <c r="K4869" s="147">
        <v>116.33403599999998</v>
      </c>
    </row>
    <row r="4870" spans="2:11" x14ac:dyDescent="0.2">
      <c r="B4870" s="21" t="str">
        <f t="shared" si="75"/>
        <v>DresdenWind2090RCP4.5</v>
      </c>
      <c r="C4870" t="s">
        <v>302</v>
      </c>
      <c r="D4870" t="s">
        <v>1</v>
      </c>
      <c r="E4870" s="144" t="s">
        <v>193</v>
      </c>
      <c r="F4870" s="144">
        <v>2090</v>
      </c>
      <c r="G4870" s="147">
        <v>86.810148217182373</v>
      </c>
      <c r="H4870" s="147">
        <v>93.971415999999991</v>
      </c>
      <c r="I4870" s="147">
        <v>101.63906666666666</v>
      </c>
      <c r="J4870" s="147">
        <v>109.18722266666667</v>
      </c>
      <c r="K4870" s="147">
        <v>116.75857199999999</v>
      </c>
    </row>
    <row r="4871" spans="2:11" x14ac:dyDescent="0.2">
      <c r="B4871" s="21" t="str">
        <f t="shared" si="75"/>
        <v>DresdenWind2095RCP4.5</v>
      </c>
      <c r="C4871" t="s">
        <v>302</v>
      </c>
      <c r="D4871" t="s">
        <v>1</v>
      </c>
      <c r="E4871" s="144" t="s">
        <v>193</v>
      </c>
      <c r="F4871" s="144">
        <v>2095</v>
      </c>
      <c r="G4871" s="147">
        <v>86.993494319148738</v>
      </c>
      <c r="H4871" s="147">
        <v>94.209898999999993</v>
      </c>
      <c r="I4871" s="147">
        <v>101.94613333333334</v>
      </c>
      <c r="J4871" s="147">
        <v>109.55073733333333</v>
      </c>
      <c r="K4871" s="147">
        <v>117.18310799999998</v>
      </c>
    </row>
    <row r="4872" spans="2:11" x14ac:dyDescent="0.2">
      <c r="B4872" s="21" t="str">
        <f t="shared" si="75"/>
        <v>DresdenWind2100RCP4.5</v>
      </c>
      <c r="C4872" t="s">
        <v>302</v>
      </c>
      <c r="D4872" t="s">
        <v>1</v>
      </c>
      <c r="E4872" s="144" t="s">
        <v>193</v>
      </c>
      <c r="F4872" s="144">
        <v>2100</v>
      </c>
      <c r="G4872" s="147">
        <v>87.176840421115102</v>
      </c>
      <c r="H4872" s="147">
        <v>94.448381999999995</v>
      </c>
      <c r="I4872" s="147">
        <v>102.25320000000001</v>
      </c>
      <c r="J4872" s="147">
        <v>109.914252</v>
      </c>
      <c r="K4872" s="147">
        <v>117.60764399999998</v>
      </c>
    </row>
    <row r="4873" spans="2:11" x14ac:dyDescent="0.2">
      <c r="B4873" s="21" t="str">
        <f t="shared" si="75"/>
        <v>DresdenWind2023RCP6.0</v>
      </c>
      <c r="C4873" t="s">
        <v>302</v>
      </c>
      <c r="D4873" t="s">
        <v>1</v>
      </c>
      <c r="E4873" s="144" t="s">
        <v>192</v>
      </c>
      <c r="F4873" s="144">
        <v>2023</v>
      </c>
      <c r="G4873" s="147">
        <v>85.002073580867915</v>
      </c>
      <c r="H4873" s="147">
        <v>91.577471999999986</v>
      </c>
      <c r="I4873" s="147">
        <v>98.509600000000006</v>
      </c>
      <c r="J4873" s="147">
        <v>105.43673000000001</v>
      </c>
      <c r="K4873" s="147">
        <v>112.36797599999998</v>
      </c>
    </row>
    <row r="4874" spans="2:11" x14ac:dyDescent="0.2">
      <c r="B4874" s="21" t="str">
        <f t="shared" si="75"/>
        <v>DresdenWind2025RCP6.0</v>
      </c>
      <c r="C4874" t="s">
        <v>302</v>
      </c>
      <c r="D4874" t="s">
        <v>1</v>
      </c>
      <c r="E4874" s="144" t="s">
        <v>192</v>
      </c>
      <c r="F4874" s="144">
        <v>2025</v>
      </c>
      <c r="G4874" s="147">
        <v>85.090925922590074</v>
      </c>
      <c r="H4874" s="147">
        <v>91.697472999999988</v>
      </c>
      <c r="I4874" s="147">
        <v>98.669666666666672</v>
      </c>
      <c r="J4874" s="147">
        <v>105.63072100000001</v>
      </c>
      <c r="K4874" s="147">
        <v>112.59513999999999</v>
      </c>
    </row>
    <row r="4875" spans="2:11" x14ac:dyDescent="0.2">
      <c r="B4875" s="21" t="str">
        <f t="shared" si="75"/>
        <v>DresdenWind2030RCP6.0</v>
      </c>
      <c r="C4875" t="s">
        <v>302</v>
      </c>
      <c r="D4875" t="s">
        <v>1</v>
      </c>
      <c r="E4875" s="144" t="s">
        <v>192</v>
      </c>
      <c r="F4875" s="144">
        <v>2030</v>
      </c>
      <c r="G4875" s="147">
        <v>85.179778264312233</v>
      </c>
      <c r="H4875" s="147">
        <v>91.81747399999999</v>
      </c>
      <c r="I4875" s="147">
        <v>98.829733333333337</v>
      </c>
      <c r="J4875" s="147">
        <v>105.82471200000001</v>
      </c>
      <c r="K4875" s="147">
        <v>112.82230399999999</v>
      </c>
    </row>
    <row r="4876" spans="2:11" x14ac:dyDescent="0.2">
      <c r="B4876" s="21" t="str">
        <f t="shared" ref="B4876:B4939" si="76">C4876&amp;D4876&amp;F4876&amp;E4876</f>
        <v>DresdenWind2035RCP6.0</v>
      </c>
      <c r="C4876" t="s">
        <v>302</v>
      </c>
      <c r="D4876" t="s">
        <v>1</v>
      </c>
      <c r="E4876" s="144" t="s">
        <v>192</v>
      </c>
      <c r="F4876" s="144">
        <v>2035</v>
      </c>
      <c r="G4876" s="147">
        <v>85.268630606034392</v>
      </c>
      <c r="H4876" s="147">
        <v>91.937474999999992</v>
      </c>
      <c r="I4876" s="147">
        <v>98.989800000000002</v>
      </c>
      <c r="J4876" s="147">
        <v>106.018703</v>
      </c>
      <c r="K4876" s="147">
        <v>113.04946799999999</v>
      </c>
    </row>
    <row r="4877" spans="2:11" x14ac:dyDescent="0.2">
      <c r="B4877" s="21" t="str">
        <f t="shared" si="76"/>
        <v>DresdenWind2040RCP6.0</v>
      </c>
      <c r="C4877" t="s">
        <v>302</v>
      </c>
      <c r="D4877" t="s">
        <v>1</v>
      </c>
      <c r="E4877" s="144" t="s">
        <v>192</v>
      </c>
      <c r="F4877" s="144">
        <v>2040</v>
      </c>
      <c r="G4877" s="147">
        <v>85.357482947756552</v>
      </c>
      <c r="H4877" s="147">
        <v>92.057475999999994</v>
      </c>
      <c r="I4877" s="147">
        <v>99.149866666666654</v>
      </c>
      <c r="J4877" s="147">
        <v>106.212694</v>
      </c>
      <c r="K4877" s="147">
        <v>113.27663199999998</v>
      </c>
    </row>
    <row r="4878" spans="2:11" x14ac:dyDescent="0.2">
      <c r="B4878" s="21" t="str">
        <f t="shared" si="76"/>
        <v>DresdenWind2045RCP6.0</v>
      </c>
      <c r="C4878" t="s">
        <v>302</v>
      </c>
      <c r="D4878" t="s">
        <v>1</v>
      </c>
      <c r="E4878" s="144" t="s">
        <v>192</v>
      </c>
      <c r="F4878" s="144">
        <v>2045</v>
      </c>
      <c r="G4878" s="147">
        <v>85.446335289478711</v>
      </c>
      <c r="H4878" s="147">
        <v>92.177476999999996</v>
      </c>
      <c r="I4878" s="147">
        <v>99.309933333333319</v>
      </c>
      <c r="J4878" s="147">
        <v>106.406685</v>
      </c>
      <c r="K4878" s="147">
        <v>113.50379599999998</v>
      </c>
    </row>
    <row r="4879" spans="2:11" x14ac:dyDescent="0.2">
      <c r="B4879" s="21" t="str">
        <f t="shared" si="76"/>
        <v>DresdenWind2050RCP6.0</v>
      </c>
      <c r="C4879" t="s">
        <v>302</v>
      </c>
      <c r="D4879" t="s">
        <v>1</v>
      </c>
      <c r="E4879" s="144" t="s">
        <v>192</v>
      </c>
      <c r="F4879" s="144">
        <v>2050</v>
      </c>
      <c r="G4879" s="147">
        <v>85.643502866824079</v>
      </c>
      <c r="H4879" s="147">
        <v>92.441479200000003</v>
      </c>
      <c r="I4879" s="147">
        <v>99.658159999999981</v>
      </c>
      <c r="J4879" s="147">
        <v>106.82717359999999</v>
      </c>
      <c r="K4879" s="147">
        <v>113.99685359999998</v>
      </c>
    </row>
    <row r="4880" spans="2:11" x14ac:dyDescent="0.2">
      <c r="B4880" s="21" t="str">
        <f t="shared" si="76"/>
        <v>DresdenWind2055RCP6.0</v>
      </c>
      <c r="C4880" t="s">
        <v>302</v>
      </c>
      <c r="D4880" t="s">
        <v>1</v>
      </c>
      <c r="E4880" s="144" t="s">
        <v>192</v>
      </c>
      <c r="F4880" s="144">
        <v>2055</v>
      </c>
      <c r="G4880" s="147">
        <v>85.751818102447288</v>
      </c>
      <c r="H4880" s="147">
        <v>92.585480399999994</v>
      </c>
      <c r="I4880" s="147">
        <v>99.846319999999992</v>
      </c>
      <c r="J4880" s="147">
        <v>107.0536712</v>
      </c>
      <c r="K4880" s="147">
        <v>114.26274719999998</v>
      </c>
    </row>
    <row r="4881" spans="2:11" x14ac:dyDescent="0.2">
      <c r="B4881" s="21" t="str">
        <f t="shared" si="76"/>
        <v>DresdenWind2060RCP6.0</v>
      </c>
      <c r="C4881" t="s">
        <v>302</v>
      </c>
      <c r="D4881" t="s">
        <v>1</v>
      </c>
      <c r="E4881" s="144" t="s">
        <v>192</v>
      </c>
      <c r="F4881" s="144">
        <v>2060</v>
      </c>
      <c r="G4881" s="147">
        <v>85.860133338070511</v>
      </c>
      <c r="H4881" s="147">
        <v>92.7294816</v>
      </c>
      <c r="I4881" s="147">
        <v>100.03447999999999</v>
      </c>
      <c r="J4881" s="147">
        <v>107.2801688</v>
      </c>
      <c r="K4881" s="147">
        <v>114.52864079999999</v>
      </c>
    </row>
    <row r="4882" spans="2:11" x14ac:dyDescent="0.2">
      <c r="B4882" s="21" t="str">
        <f t="shared" si="76"/>
        <v>DresdenWind2065RCP6.0</v>
      </c>
      <c r="C4882" t="s">
        <v>302</v>
      </c>
      <c r="D4882" t="s">
        <v>1</v>
      </c>
      <c r="E4882" s="144" t="s">
        <v>192</v>
      </c>
      <c r="F4882" s="144">
        <v>2065</v>
      </c>
      <c r="G4882" s="147">
        <v>85.968448573693721</v>
      </c>
      <c r="H4882" s="147">
        <v>92.873482799999991</v>
      </c>
      <c r="I4882" s="147">
        <v>100.22264</v>
      </c>
      <c r="J4882" s="147">
        <v>107.5066664</v>
      </c>
      <c r="K4882" s="147">
        <v>114.79453439999999</v>
      </c>
    </row>
    <row r="4883" spans="2:11" x14ac:dyDescent="0.2">
      <c r="B4883" s="21" t="str">
        <f t="shared" si="76"/>
        <v>DresdenWind2070RCP6.0</v>
      </c>
      <c r="C4883" t="s">
        <v>302</v>
      </c>
      <c r="D4883" t="s">
        <v>1</v>
      </c>
      <c r="E4883" s="144" t="s">
        <v>192</v>
      </c>
      <c r="F4883" s="144">
        <v>2070</v>
      </c>
      <c r="G4883" s="147">
        <v>86.07676380931693</v>
      </c>
      <c r="H4883" s="147">
        <v>93.017483999999996</v>
      </c>
      <c r="I4883" s="147">
        <v>100.41079999999999</v>
      </c>
      <c r="J4883" s="147">
        <v>107.733164</v>
      </c>
      <c r="K4883" s="147">
        <v>115.06042799999999</v>
      </c>
    </row>
    <row r="4884" spans="2:11" x14ac:dyDescent="0.2">
      <c r="B4884" s="21" t="str">
        <f t="shared" si="76"/>
        <v>DresdenWind2075RCP6.0</v>
      </c>
      <c r="C4884" t="s">
        <v>302</v>
      </c>
      <c r="D4884" t="s">
        <v>1</v>
      </c>
      <c r="E4884" s="144" t="s">
        <v>192</v>
      </c>
      <c r="F4884" s="144">
        <v>2075</v>
      </c>
      <c r="G4884" s="147">
        <v>86.351782962266469</v>
      </c>
      <c r="H4884" s="147">
        <v>93.375208499999999</v>
      </c>
      <c r="I4884" s="147">
        <v>100.87139999999999</v>
      </c>
      <c r="J4884" s="147">
        <v>108.278436</v>
      </c>
      <c r="K4884" s="147">
        <v>115.69723199999999</v>
      </c>
    </row>
    <row r="4885" spans="2:11" x14ac:dyDescent="0.2">
      <c r="B4885" s="21" t="str">
        <f t="shared" si="76"/>
        <v>DresdenWind2080RCP6.0</v>
      </c>
      <c r="C4885" t="s">
        <v>302</v>
      </c>
      <c r="D4885" t="s">
        <v>1</v>
      </c>
      <c r="E4885" s="144" t="s">
        <v>192</v>
      </c>
      <c r="F4885" s="144">
        <v>2080</v>
      </c>
      <c r="G4885" s="147">
        <v>86.626802115216009</v>
      </c>
      <c r="H4885" s="147">
        <v>93.732933000000003</v>
      </c>
      <c r="I4885" s="147">
        <v>101.33199999999999</v>
      </c>
      <c r="J4885" s="147">
        <v>108.82370800000001</v>
      </c>
      <c r="K4885" s="147">
        <v>116.33403599999998</v>
      </c>
    </row>
    <row r="4886" spans="2:11" x14ac:dyDescent="0.2">
      <c r="B4886" s="21" t="str">
        <f t="shared" si="76"/>
        <v>DresdenWind2085RCP6.0</v>
      </c>
      <c r="C4886" t="s">
        <v>302</v>
      </c>
      <c r="D4886" t="s">
        <v>1</v>
      </c>
      <c r="E4886" s="144" t="s">
        <v>192</v>
      </c>
      <c r="F4886" s="144">
        <v>2085</v>
      </c>
      <c r="G4886" s="147">
        <v>86.901821268165563</v>
      </c>
      <c r="H4886" s="147">
        <v>94.090657499999992</v>
      </c>
      <c r="I4886" s="147">
        <v>101.79260000000001</v>
      </c>
      <c r="J4886" s="147">
        <v>109.36898000000001</v>
      </c>
      <c r="K4886" s="147">
        <v>116.97083999999998</v>
      </c>
    </row>
    <row r="4887" spans="2:11" x14ac:dyDescent="0.2">
      <c r="B4887" s="21" t="str">
        <f t="shared" si="76"/>
        <v>DresdenWind2090RCP6.0</v>
      </c>
      <c r="C4887" t="s">
        <v>302</v>
      </c>
      <c r="D4887" t="s">
        <v>1</v>
      </c>
      <c r="E4887" s="144" t="s">
        <v>192</v>
      </c>
      <c r="F4887" s="144">
        <v>2090</v>
      </c>
      <c r="G4887" s="147">
        <v>87.566098299136002</v>
      </c>
      <c r="H4887" s="147">
        <v>94.9375</v>
      </c>
      <c r="I4887" s="147">
        <v>102.86733333333333</v>
      </c>
      <c r="J4887" s="147">
        <v>110.63429066666667</v>
      </c>
      <c r="K4887" s="147">
        <v>118.43809599999997</v>
      </c>
    </row>
    <row r="4888" spans="2:11" x14ac:dyDescent="0.2">
      <c r="B4888" s="21" t="str">
        <f t="shared" si="76"/>
        <v>DresdenWind2095RCP6.0</v>
      </c>
      <c r="C4888" t="s">
        <v>302</v>
      </c>
      <c r="D4888" t="s">
        <v>1</v>
      </c>
      <c r="E4888" s="144" t="s">
        <v>192</v>
      </c>
      <c r="F4888" s="144">
        <v>2095</v>
      </c>
      <c r="G4888" s="147">
        <v>87.955356177156901</v>
      </c>
      <c r="H4888" s="147">
        <v>95.426617999999991</v>
      </c>
      <c r="I4888" s="147">
        <v>103.48146666666668</v>
      </c>
      <c r="J4888" s="147">
        <v>111.35432933333333</v>
      </c>
      <c r="K4888" s="147">
        <v>119.26854799999998</v>
      </c>
    </row>
    <row r="4889" spans="2:11" x14ac:dyDescent="0.2">
      <c r="B4889" s="21" t="str">
        <f t="shared" si="76"/>
        <v>DresdenWind2100RCP6.0</v>
      </c>
      <c r="C4889" t="s">
        <v>302</v>
      </c>
      <c r="D4889" t="s">
        <v>1</v>
      </c>
      <c r="E4889" s="144" t="s">
        <v>192</v>
      </c>
      <c r="F4889" s="144">
        <v>2100</v>
      </c>
      <c r="G4889" s="147">
        <v>88.3446140551778</v>
      </c>
      <c r="H4889" s="147">
        <v>95.915735999999995</v>
      </c>
      <c r="I4889" s="147">
        <v>104.0956</v>
      </c>
      <c r="J4889" s="147">
        <v>112.07436799999999</v>
      </c>
      <c r="K4889" s="147">
        <v>120.09899999999998</v>
      </c>
    </row>
    <row r="4890" spans="2:11" x14ac:dyDescent="0.2">
      <c r="B4890" s="21" t="str">
        <f t="shared" si="76"/>
        <v>DresdenWind2023RCP8.5</v>
      </c>
      <c r="C4890" t="s">
        <v>302</v>
      </c>
      <c r="D4890" t="s">
        <v>1</v>
      </c>
      <c r="E4890" s="144" t="s">
        <v>191</v>
      </c>
      <c r="F4890" s="144">
        <v>2023</v>
      </c>
      <c r="G4890" s="147">
        <v>85.002073580867915</v>
      </c>
      <c r="H4890" s="147">
        <v>91.577471999999986</v>
      </c>
      <c r="I4890" s="147">
        <v>98.509600000000006</v>
      </c>
      <c r="J4890" s="147">
        <v>105.43673000000001</v>
      </c>
      <c r="K4890" s="147">
        <v>112.36797599999998</v>
      </c>
    </row>
    <row r="4891" spans="2:11" x14ac:dyDescent="0.2">
      <c r="B4891" s="21" t="str">
        <f t="shared" si="76"/>
        <v>DresdenWind2025RCP8.5</v>
      </c>
      <c r="C4891" t="s">
        <v>302</v>
      </c>
      <c r="D4891" t="s">
        <v>1</v>
      </c>
      <c r="E4891" s="144" t="s">
        <v>191</v>
      </c>
      <c r="F4891" s="144">
        <v>2025</v>
      </c>
      <c r="G4891" s="147">
        <v>85.179778264312233</v>
      </c>
      <c r="H4891" s="147">
        <v>91.81747399999999</v>
      </c>
      <c r="I4891" s="147">
        <v>98.829733333333337</v>
      </c>
      <c r="J4891" s="147">
        <v>105.82471200000001</v>
      </c>
      <c r="K4891" s="147">
        <v>112.82230399999999</v>
      </c>
    </row>
    <row r="4892" spans="2:11" x14ac:dyDescent="0.2">
      <c r="B4892" s="21" t="str">
        <f t="shared" si="76"/>
        <v>DresdenWind2030RCP8.5</v>
      </c>
      <c r="C4892" t="s">
        <v>302</v>
      </c>
      <c r="D4892" t="s">
        <v>1</v>
      </c>
      <c r="E4892" s="144" t="s">
        <v>191</v>
      </c>
      <c r="F4892" s="144">
        <v>2030</v>
      </c>
      <c r="G4892" s="147">
        <v>85.357482947756552</v>
      </c>
      <c r="H4892" s="147">
        <v>92.057475999999994</v>
      </c>
      <c r="I4892" s="147">
        <v>99.149866666666654</v>
      </c>
      <c r="J4892" s="147">
        <v>106.212694</v>
      </c>
      <c r="K4892" s="147">
        <v>113.27663199999998</v>
      </c>
    </row>
    <row r="4893" spans="2:11" x14ac:dyDescent="0.2">
      <c r="B4893" s="21" t="str">
        <f t="shared" si="76"/>
        <v>DresdenWind2035RCP8.5</v>
      </c>
      <c r="C4893" t="s">
        <v>302</v>
      </c>
      <c r="D4893" t="s">
        <v>1</v>
      </c>
      <c r="E4893" s="144" t="s">
        <v>191</v>
      </c>
      <c r="F4893" s="144">
        <v>2035</v>
      </c>
      <c r="G4893" s="147">
        <v>85.53518763120087</v>
      </c>
      <c r="H4893" s="147">
        <v>92.297477999999998</v>
      </c>
      <c r="I4893" s="147">
        <v>99.469999999999985</v>
      </c>
      <c r="J4893" s="147">
        <v>106.60067599999999</v>
      </c>
      <c r="K4893" s="147">
        <v>113.73095999999998</v>
      </c>
    </row>
    <row r="4894" spans="2:11" x14ac:dyDescent="0.2">
      <c r="B4894" s="21" t="str">
        <f t="shared" si="76"/>
        <v>DresdenWind2040RCP8.5</v>
      </c>
      <c r="C4894" t="s">
        <v>302</v>
      </c>
      <c r="D4894" t="s">
        <v>1</v>
      </c>
      <c r="E4894" s="144" t="s">
        <v>191</v>
      </c>
      <c r="F4894" s="144">
        <v>2040</v>
      </c>
      <c r="G4894" s="147">
        <v>85.715713023906218</v>
      </c>
      <c r="H4894" s="147">
        <v>92.537480000000002</v>
      </c>
      <c r="I4894" s="147">
        <v>99.783599999999993</v>
      </c>
      <c r="J4894" s="147">
        <v>106.978172</v>
      </c>
      <c r="K4894" s="147">
        <v>114.17411599999998</v>
      </c>
    </row>
    <row r="4895" spans="2:11" x14ac:dyDescent="0.2">
      <c r="B4895" s="21" t="str">
        <f t="shared" si="76"/>
        <v>DresdenWind2045RCP8.5</v>
      </c>
      <c r="C4895" t="s">
        <v>302</v>
      </c>
      <c r="D4895" t="s">
        <v>1</v>
      </c>
      <c r="E4895" s="144" t="s">
        <v>191</v>
      </c>
      <c r="F4895" s="144">
        <v>2045</v>
      </c>
      <c r="G4895" s="147">
        <v>85.896238416611581</v>
      </c>
      <c r="H4895" s="147">
        <v>92.777481999999992</v>
      </c>
      <c r="I4895" s="147">
        <v>100.09719999999999</v>
      </c>
      <c r="J4895" s="147">
        <v>107.35566799999999</v>
      </c>
      <c r="K4895" s="147">
        <v>114.61727199999999</v>
      </c>
    </row>
    <row r="4896" spans="2:11" x14ac:dyDescent="0.2">
      <c r="B4896" s="21" t="str">
        <f t="shared" si="76"/>
        <v>DresdenWind2050RCP8.5</v>
      </c>
      <c r="C4896" t="s">
        <v>302</v>
      </c>
      <c r="D4896" t="s">
        <v>1</v>
      </c>
      <c r="E4896" s="144" t="s">
        <v>191</v>
      </c>
      <c r="F4896" s="144">
        <v>2050</v>
      </c>
      <c r="G4896" s="147">
        <v>86.443456013249659</v>
      </c>
      <c r="H4896" s="147">
        <v>93.494450000000001</v>
      </c>
      <c r="I4896" s="147">
        <v>101.02493333333334</v>
      </c>
      <c r="J4896" s="147">
        <v>108.46019333333334</v>
      </c>
      <c r="K4896" s="147">
        <v>115.90949999999998</v>
      </c>
    </row>
    <row r="4897" spans="2:11" x14ac:dyDescent="0.2">
      <c r="B4897" s="21" t="str">
        <f t="shared" si="76"/>
        <v>DresdenWind2055RCP8.5</v>
      </c>
      <c r="C4897" t="s">
        <v>302</v>
      </c>
      <c r="D4897" t="s">
        <v>1</v>
      </c>
      <c r="E4897" s="144" t="s">
        <v>191</v>
      </c>
      <c r="F4897" s="144">
        <v>2055</v>
      </c>
      <c r="G4897" s="147">
        <v>86.810148217182373</v>
      </c>
      <c r="H4897" s="147">
        <v>93.971415999999991</v>
      </c>
      <c r="I4897" s="147">
        <v>101.63906666666666</v>
      </c>
      <c r="J4897" s="147">
        <v>109.18722266666667</v>
      </c>
      <c r="K4897" s="147">
        <v>116.75857199999999</v>
      </c>
    </row>
    <row r="4898" spans="2:11" x14ac:dyDescent="0.2">
      <c r="B4898" s="21" t="str">
        <f t="shared" si="76"/>
        <v>DresdenWind2060RCP8.5</v>
      </c>
      <c r="C4898" t="s">
        <v>302</v>
      </c>
      <c r="D4898" t="s">
        <v>1</v>
      </c>
      <c r="E4898" s="144" t="s">
        <v>191</v>
      </c>
      <c r="F4898" s="144">
        <v>2060</v>
      </c>
      <c r="G4898" s="147">
        <v>87.566098299136002</v>
      </c>
      <c r="H4898" s="147">
        <v>94.9375</v>
      </c>
      <c r="I4898" s="147">
        <v>102.86733333333333</v>
      </c>
      <c r="J4898" s="147">
        <v>110.63429066666667</v>
      </c>
      <c r="K4898" s="147">
        <v>118.43809599999997</v>
      </c>
    </row>
    <row r="4899" spans="2:11" x14ac:dyDescent="0.2">
      <c r="B4899" s="21" t="str">
        <f t="shared" si="76"/>
        <v>DresdenWind2065RCP8.5</v>
      </c>
      <c r="C4899" t="s">
        <v>302</v>
      </c>
      <c r="D4899" t="s">
        <v>1</v>
      </c>
      <c r="E4899" s="144" t="s">
        <v>191</v>
      </c>
      <c r="F4899" s="144">
        <v>2065</v>
      </c>
      <c r="G4899" s="147">
        <v>87.955356177156901</v>
      </c>
      <c r="H4899" s="147">
        <v>95.426617999999991</v>
      </c>
      <c r="I4899" s="147">
        <v>103.48146666666668</v>
      </c>
      <c r="J4899" s="147">
        <v>111.35432933333333</v>
      </c>
      <c r="K4899" s="147">
        <v>119.26854799999998</v>
      </c>
    </row>
    <row r="4900" spans="2:11" x14ac:dyDescent="0.2">
      <c r="B4900" s="21" t="str">
        <f t="shared" si="76"/>
        <v>DresdenWind2070RCP8.5</v>
      </c>
      <c r="C4900" t="s">
        <v>302</v>
      </c>
      <c r="D4900" t="s">
        <v>1</v>
      </c>
      <c r="E4900" s="144" t="s">
        <v>191</v>
      </c>
      <c r="F4900" s="144">
        <v>2070</v>
      </c>
      <c r="G4900" s="147">
        <v>88.525139447883149</v>
      </c>
      <c r="H4900" s="147">
        <v>96.140547999999995</v>
      </c>
      <c r="I4900" s="147">
        <v>104.37326666666667</v>
      </c>
      <c r="J4900" s="147">
        <v>112.399434</v>
      </c>
      <c r="K4900" s="147">
        <v>120.46767599999998</v>
      </c>
    </row>
    <row r="4901" spans="2:11" x14ac:dyDescent="0.2">
      <c r="B4901" s="21" t="str">
        <f t="shared" si="76"/>
        <v>DresdenWind2075RCP8.5</v>
      </c>
      <c r="C4901" t="s">
        <v>302</v>
      </c>
      <c r="D4901" t="s">
        <v>1</v>
      </c>
      <c r="E4901" s="144" t="s">
        <v>191</v>
      </c>
      <c r="F4901" s="144">
        <v>2075</v>
      </c>
      <c r="G4901" s="147">
        <v>88.705664840588483</v>
      </c>
      <c r="H4901" s="147">
        <v>96.36536000000001</v>
      </c>
      <c r="I4901" s="147">
        <v>104.65093333333334</v>
      </c>
      <c r="J4901" s="147">
        <v>112.72449999999999</v>
      </c>
      <c r="K4901" s="147">
        <v>120.83635199999998</v>
      </c>
    </row>
    <row r="4902" spans="2:11" x14ac:dyDescent="0.2">
      <c r="B4902" s="21" t="str">
        <f t="shared" si="76"/>
        <v>DresdenWind2080RCP8.5</v>
      </c>
      <c r="C4902" t="s">
        <v>302</v>
      </c>
      <c r="D4902" t="s">
        <v>1</v>
      </c>
      <c r="E4902" s="144" t="s">
        <v>191</v>
      </c>
      <c r="F4902" s="144">
        <v>2080</v>
      </c>
      <c r="G4902" s="147">
        <v>88.886190233293831</v>
      </c>
      <c r="H4902" s="147">
        <v>96.59017200000001</v>
      </c>
      <c r="I4902" s="147">
        <v>104.9286</v>
      </c>
      <c r="J4902" s="147">
        <v>113.049566</v>
      </c>
      <c r="K4902" s="147">
        <v>121.20502799999998</v>
      </c>
    </row>
    <row r="4903" spans="2:11" x14ac:dyDescent="0.2">
      <c r="B4903" s="21" t="str">
        <f t="shared" si="76"/>
        <v>DresdenWind2085RCP8.5</v>
      </c>
      <c r="C4903" t="s">
        <v>302</v>
      </c>
      <c r="D4903" t="s">
        <v>1</v>
      </c>
      <c r="E4903" s="144" t="s">
        <v>191</v>
      </c>
      <c r="F4903" s="144">
        <v>2085</v>
      </c>
      <c r="G4903" s="147">
        <v>89.385455772494552</v>
      </c>
      <c r="H4903" s="147">
        <v>97.219037999999998</v>
      </c>
      <c r="I4903" s="147">
        <v>105.72239999999999</v>
      </c>
      <c r="J4903" s="147">
        <v>113.98282</v>
      </c>
      <c r="K4903" s="147">
        <v>122.28312599999998</v>
      </c>
    </row>
    <row r="4904" spans="2:11" x14ac:dyDescent="0.2">
      <c r="B4904" s="21" t="str">
        <f t="shared" si="76"/>
        <v>DresdenWind2090RCP8.5</v>
      </c>
      <c r="C4904" t="s">
        <v>302</v>
      </c>
      <c r="D4904" t="s">
        <v>1</v>
      </c>
      <c r="E4904" s="144" t="s">
        <v>191</v>
      </c>
      <c r="F4904" s="144">
        <v>2090</v>
      </c>
      <c r="G4904" s="147">
        <v>89.884721311695273</v>
      </c>
      <c r="H4904" s="147">
        <v>97.847903999999986</v>
      </c>
      <c r="I4904" s="147">
        <v>106.5162</v>
      </c>
      <c r="J4904" s="147">
        <v>114.91607400000001</v>
      </c>
      <c r="K4904" s="147">
        <v>123.36122399999999</v>
      </c>
    </row>
    <row r="4905" spans="2:11" x14ac:dyDescent="0.2">
      <c r="B4905" s="21" t="str">
        <f t="shared" si="76"/>
        <v>DresdenWind2095RCP8.5</v>
      </c>
      <c r="C4905" t="s">
        <v>302</v>
      </c>
      <c r="D4905" t="s">
        <v>1</v>
      </c>
      <c r="E4905" s="144" t="s">
        <v>191</v>
      </c>
      <c r="F4905" s="144">
        <v>2095</v>
      </c>
      <c r="G4905" s="147">
        <v>89.884721311695273</v>
      </c>
      <c r="H4905" s="147">
        <v>97.847903999999986</v>
      </c>
      <c r="I4905" s="147">
        <v>106.5162</v>
      </c>
      <c r="J4905" s="147">
        <v>114.91607400000001</v>
      </c>
      <c r="K4905" s="147">
        <v>123.36122399999999</v>
      </c>
    </row>
    <row r="4906" spans="2:11" x14ac:dyDescent="0.2">
      <c r="B4906" s="21" t="str">
        <f t="shared" si="76"/>
        <v>DresdenWind2100RCP8.5</v>
      </c>
      <c r="C4906" t="s">
        <v>302</v>
      </c>
      <c r="D4906" t="s">
        <v>1</v>
      </c>
      <c r="E4906" s="144" t="s">
        <v>191</v>
      </c>
      <c r="F4906" s="144">
        <v>2100</v>
      </c>
      <c r="G4906" s="147">
        <v>89.884721311695273</v>
      </c>
      <c r="H4906" s="147">
        <v>97.847903999999986</v>
      </c>
      <c r="I4906" s="147">
        <v>106.5162</v>
      </c>
      <c r="J4906" s="147">
        <v>114.91607400000001</v>
      </c>
      <c r="K4906" s="147">
        <v>123.36122399999999</v>
      </c>
    </row>
    <row r="4907" spans="2:11" x14ac:dyDescent="0.2">
      <c r="B4907" s="21" t="str">
        <f t="shared" si="76"/>
        <v>DrydenIce Accretion2023RCP4.5</v>
      </c>
      <c r="C4907" t="s">
        <v>303</v>
      </c>
      <c r="D4907" t="s">
        <v>486</v>
      </c>
      <c r="E4907" s="144" t="s">
        <v>193</v>
      </c>
      <c r="F4907" s="144">
        <v>2023</v>
      </c>
      <c r="G4907" s="147">
        <v>10.345840050699955</v>
      </c>
      <c r="H4907" s="147">
        <v>12.36368</v>
      </c>
      <c r="I4907" s="147">
        <v>14.924000000000001</v>
      </c>
      <c r="J4907" s="147">
        <v>16.879939999999998</v>
      </c>
      <c r="K4907" s="147">
        <v>18.82188</v>
      </c>
    </row>
    <row r="4908" spans="2:11" x14ac:dyDescent="0.2">
      <c r="B4908" s="21" t="str">
        <f t="shared" si="76"/>
        <v>DrydenIce Accretion2025RCP4.5</v>
      </c>
      <c r="C4908" t="s">
        <v>303</v>
      </c>
      <c r="D4908" t="s">
        <v>486</v>
      </c>
      <c r="E4908" s="144" t="s">
        <v>193</v>
      </c>
      <c r="F4908" s="144">
        <v>2025</v>
      </c>
      <c r="G4908" s="147">
        <v>10.376689228503361</v>
      </c>
      <c r="H4908" s="147">
        <v>12.400476666666666</v>
      </c>
      <c r="I4908" s="147">
        <v>14.968333333333334</v>
      </c>
      <c r="J4908" s="147">
        <v>16.930036666666666</v>
      </c>
      <c r="K4908" s="147">
        <v>18.877739999999999</v>
      </c>
    </row>
    <row r="4909" spans="2:11" x14ac:dyDescent="0.2">
      <c r="B4909" s="21" t="str">
        <f t="shared" si="76"/>
        <v>DrydenIce Accretion2030RCP4.5</v>
      </c>
      <c r="C4909" t="s">
        <v>303</v>
      </c>
      <c r="D4909" t="s">
        <v>486</v>
      </c>
      <c r="E4909" s="144" t="s">
        <v>193</v>
      </c>
      <c r="F4909" s="144">
        <v>2030</v>
      </c>
      <c r="G4909" s="147">
        <v>10.407538406306767</v>
      </c>
      <c r="H4909" s="147">
        <v>12.437273333333334</v>
      </c>
      <c r="I4909" s="147">
        <v>15.012666666666668</v>
      </c>
      <c r="J4909" s="147">
        <v>16.980133333333331</v>
      </c>
      <c r="K4909" s="147">
        <v>18.933600000000002</v>
      </c>
    </row>
    <row r="4910" spans="2:11" x14ac:dyDescent="0.2">
      <c r="B4910" s="21" t="str">
        <f t="shared" si="76"/>
        <v>DrydenIce Accretion2035RCP4.5</v>
      </c>
      <c r="C4910" t="s">
        <v>303</v>
      </c>
      <c r="D4910" t="s">
        <v>486</v>
      </c>
      <c r="E4910" s="144" t="s">
        <v>193</v>
      </c>
      <c r="F4910" s="144">
        <v>2035</v>
      </c>
      <c r="G4910" s="147">
        <v>10.438387584110171</v>
      </c>
      <c r="H4910" s="147">
        <v>12.474069999999999</v>
      </c>
      <c r="I4910" s="147">
        <v>15.057</v>
      </c>
      <c r="J4910" s="147">
        <v>17.03023</v>
      </c>
      <c r="K4910" s="147">
        <v>18.989460000000001</v>
      </c>
    </row>
    <row r="4911" spans="2:11" x14ac:dyDescent="0.2">
      <c r="B4911" s="21" t="str">
        <f t="shared" si="76"/>
        <v>DrydenIce Accretion2040RCP4.5</v>
      </c>
      <c r="C4911" t="s">
        <v>303</v>
      </c>
      <c r="D4911" t="s">
        <v>486</v>
      </c>
      <c r="E4911" s="144" t="s">
        <v>193</v>
      </c>
      <c r="F4911" s="144">
        <v>2040</v>
      </c>
      <c r="G4911" s="147">
        <v>10.469236761913576</v>
      </c>
      <c r="H4911" s="147">
        <v>12.510866666666665</v>
      </c>
      <c r="I4911" s="147">
        <v>15.101333333333333</v>
      </c>
      <c r="J4911" s="147">
        <v>17.080326666666668</v>
      </c>
      <c r="K4911" s="147">
        <v>19.04532</v>
      </c>
    </row>
    <row r="4912" spans="2:11" x14ac:dyDescent="0.2">
      <c r="B4912" s="21" t="str">
        <f t="shared" si="76"/>
        <v>DrydenIce Accretion2045RCP4.5</v>
      </c>
      <c r="C4912" t="s">
        <v>303</v>
      </c>
      <c r="D4912" t="s">
        <v>486</v>
      </c>
      <c r="E4912" s="144" t="s">
        <v>193</v>
      </c>
      <c r="F4912" s="144">
        <v>2045</v>
      </c>
      <c r="G4912" s="147">
        <v>10.500085939716982</v>
      </c>
      <c r="H4912" s="147">
        <v>12.547663333333333</v>
      </c>
      <c r="I4912" s="147">
        <v>15.145666666666667</v>
      </c>
      <c r="J4912" s="147">
        <v>17.130423333333333</v>
      </c>
      <c r="K4912" s="147">
        <v>19.101180000000003</v>
      </c>
    </row>
    <row r="4913" spans="2:11" x14ac:dyDescent="0.2">
      <c r="B4913" s="21" t="str">
        <f t="shared" si="76"/>
        <v>DrydenIce Accretion2050RCP4.5</v>
      </c>
      <c r="C4913" t="s">
        <v>303</v>
      </c>
      <c r="D4913" t="s">
        <v>486</v>
      </c>
      <c r="E4913" s="144" t="s">
        <v>193</v>
      </c>
      <c r="F4913" s="144">
        <v>2050</v>
      </c>
      <c r="G4913" s="147">
        <v>10.538728594018091</v>
      </c>
      <c r="H4913" s="147">
        <v>12.589107999999998</v>
      </c>
      <c r="I4913" s="147">
        <v>15.19</v>
      </c>
      <c r="J4913" s="147">
        <v>17.177356</v>
      </c>
      <c r="K4913" s="147">
        <v>19.153512000000003</v>
      </c>
    </row>
    <row r="4914" spans="2:11" x14ac:dyDescent="0.2">
      <c r="B4914" s="21" t="str">
        <f t="shared" si="76"/>
        <v>DrydenIce Accretion2055RCP4.5</v>
      </c>
      <c r="C4914" t="s">
        <v>303</v>
      </c>
      <c r="D4914" t="s">
        <v>486</v>
      </c>
      <c r="E4914" s="144" t="s">
        <v>193</v>
      </c>
      <c r="F4914" s="144">
        <v>2055</v>
      </c>
      <c r="G4914" s="147">
        <v>10.546522070515792</v>
      </c>
      <c r="H4914" s="147">
        <v>12.593755999999999</v>
      </c>
      <c r="I4914" s="147">
        <v>15.19</v>
      </c>
      <c r="J4914" s="147">
        <v>17.174191999999998</v>
      </c>
      <c r="K4914" s="147">
        <v>19.149984</v>
      </c>
    </row>
    <row r="4915" spans="2:11" x14ac:dyDescent="0.2">
      <c r="B4915" s="21" t="str">
        <f t="shared" si="76"/>
        <v>DrydenIce Accretion2060RCP4.5</v>
      </c>
      <c r="C4915" t="s">
        <v>303</v>
      </c>
      <c r="D4915" t="s">
        <v>486</v>
      </c>
      <c r="E4915" s="144" t="s">
        <v>193</v>
      </c>
      <c r="F4915" s="144">
        <v>2060</v>
      </c>
      <c r="G4915" s="147">
        <v>10.554315547013495</v>
      </c>
      <c r="H4915" s="147">
        <v>12.598403999999999</v>
      </c>
      <c r="I4915" s="147">
        <v>15.19</v>
      </c>
      <c r="J4915" s="147">
        <v>17.171028</v>
      </c>
      <c r="K4915" s="147">
        <v>19.146456000000001</v>
      </c>
    </row>
    <row r="4916" spans="2:11" x14ac:dyDescent="0.2">
      <c r="B4916" s="21" t="str">
        <f t="shared" si="76"/>
        <v>DrydenIce Accretion2065RCP4.5</v>
      </c>
      <c r="C4916" t="s">
        <v>303</v>
      </c>
      <c r="D4916" t="s">
        <v>486</v>
      </c>
      <c r="E4916" s="144" t="s">
        <v>193</v>
      </c>
      <c r="F4916" s="144">
        <v>2065</v>
      </c>
      <c r="G4916" s="147">
        <v>10.562109023511196</v>
      </c>
      <c r="H4916" s="147">
        <v>12.603052</v>
      </c>
      <c r="I4916" s="147">
        <v>15.19</v>
      </c>
      <c r="J4916" s="147">
        <v>17.167863999999998</v>
      </c>
      <c r="K4916" s="147">
        <v>19.142927999999998</v>
      </c>
    </row>
    <row r="4917" spans="2:11" x14ac:dyDescent="0.2">
      <c r="B4917" s="21" t="str">
        <f t="shared" si="76"/>
        <v>DrydenIce Accretion2070RCP4.5</v>
      </c>
      <c r="C4917" t="s">
        <v>303</v>
      </c>
      <c r="D4917" t="s">
        <v>486</v>
      </c>
      <c r="E4917" s="144" t="s">
        <v>193</v>
      </c>
      <c r="F4917" s="144">
        <v>2070</v>
      </c>
      <c r="G4917" s="147">
        <v>10.569902500008899</v>
      </c>
      <c r="H4917" s="147">
        <v>12.607699999999999</v>
      </c>
      <c r="I4917" s="147">
        <v>15.19</v>
      </c>
      <c r="J4917" s="147">
        <v>17.164699999999996</v>
      </c>
      <c r="K4917" s="147">
        <v>19.139399999999998</v>
      </c>
    </row>
    <row r="4918" spans="2:11" x14ac:dyDescent="0.2">
      <c r="B4918" s="21" t="str">
        <f t="shared" si="76"/>
        <v>DrydenIce Accretion2075RCP4.5</v>
      </c>
      <c r="C4918" t="s">
        <v>303</v>
      </c>
      <c r="D4918" t="s">
        <v>486</v>
      </c>
      <c r="E4918" s="144" t="s">
        <v>193</v>
      </c>
      <c r="F4918" s="144">
        <v>2075</v>
      </c>
      <c r="G4918" s="147">
        <v>10.558537013449751</v>
      </c>
      <c r="H4918" s="147">
        <v>12.592206666666666</v>
      </c>
      <c r="I4918" s="147">
        <v>15.171333333333333</v>
      </c>
      <c r="J4918" s="147">
        <v>17.143606666666663</v>
      </c>
      <c r="K4918" s="147">
        <v>19.115879999999997</v>
      </c>
    </row>
    <row r="4919" spans="2:11" x14ac:dyDescent="0.2">
      <c r="B4919" s="21" t="str">
        <f t="shared" si="76"/>
        <v>DrydenIce Accretion2080RCP4.5</v>
      </c>
      <c r="C4919" t="s">
        <v>303</v>
      </c>
      <c r="D4919" t="s">
        <v>486</v>
      </c>
      <c r="E4919" s="144" t="s">
        <v>193</v>
      </c>
      <c r="F4919" s="144">
        <v>2080</v>
      </c>
      <c r="G4919" s="147">
        <v>10.547171526890601</v>
      </c>
      <c r="H4919" s="147">
        <v>12.576713333333332</v>
      </c>
      <c r="I4919" s="147">
        <v>15.152666666666667</v>
      </c>
      <c r="J4919" s="147">
        <v>17.12251333333333</v>
      </c>
      <c r="K4919" s="147">
        <v>19.092359999999999</v>
      </c>
    </row>
    <row r="4920" spans="2:11" x14ac:dyDescent="0.2">
      <c r="B4920" s="21" t="str">
        <f t="shared" si="76"/>
        <v>DrydenIce Accretion2085RCP4.5</v>
      </c>
      <c r="C4920" t="s">
        <v>303</v>
      </c>
      <c r="D4920" t="s">
        <v>486</v>
      </c>
      <c r="E4920" s="144" t="s">
        <v>193</v>
      </c>
      <c r="F4920" s="144">
        <v>2085</v>
      </c>
      <c r="G4920" s="147">
        <v>10.535806040331451</v>
      </c>
      <c r="H4920" s="147">
        <v>12.561219999999999</v>
      </c>
      <c r="I4920" s="147">
        <v>15.134</v>
      </c>
      <c r="J4920" s="147">
        <v>17.101419999999997</v>
      </c>
      <c r="K4920" s="147">
        <v>19.068840000000002</v>
      </c>
    </row>
    <row r="4921" spans="2:11" x14ac:dyDescent="0.2">
      <c r="B4921" s="21" t="str">
        <f t="shared" si="76"/>
        <v>DrydenIce Accretion2090RCP4.5</v>
      </c>
      <c r="C4921" t="s">
        <v>303</v>
      </c>
      <c r="D4921" t="s">
        <v>486</v>
      </c>
      <c r="E4921" s="144" t="s">
        <v>193</v>
      </c>
      <c r="F4921" s="144">
        <v>2090</v>
      </c>
      <c r="G4921" s="147">
        <v>10.524440553772303</v>
      </c>
      <c r="H4921" s="147">
        <v>12.545726666666665</v>
      </c>
      <c r="I4921" s="147">
        <v>15.115333333333332</v>
      </c>
      <c r="J4921" s="147">
        <v>17.080326666666664</v>
      </c>
      <c r="K4921" s="147">
        <v>19.04532</v>
      </c>
    </row>
    <row r="4922" spans="2:11" x14ac:dyDescent="0.2">
      <c r="B4922" s="21" t="str">
        <f t="shared" si="76"/>
        <v>DrydenIce Accretion2095RCP4.5</v>
      </c>
      <c r="C4922" t="s">
        <v>303</v>
      </c>
      <c r="D4922" t="s">
        <v>486</v>
      </c>
      <c r="E4922" s="144" t="s">
        <v>193</v>
      </c>
      <c r="F4922" s="144">
        <v>2095</v>
      </c>
      <c r="G4922" s="147">
        <v>10.513075067213155</v>
      </c>
      <c r="H4922" s="147">
        <v>12.530233333333332</v>
      </c>
      <c r="I4922" s="147">
        <v>15.096666666666666</v>
      </c>
      <c r="J4922" s="147">
        <v>17.059233333333331</v>
      </c>
      <c r="K4922" s="147">
        <v>19.021799999999999</v>
      </c>
    </row>
    <row r="4923" spans="2:11" x14ac:dyDescent="0.2">
      <c r="B4923" s="21" t="str">
        <f t="shared" si="76"/>
        <v>DrydenIce Accretion2100RCP4.5</v>
      </c>
      <c r="C4923" t="s">
        <v>303</v>
      </c>
      <c r="D4923" t="s">
        <v>486</v>
      </c>
      <c r="E4923" s="144" t="s">
        <v>193</v>
      </c>
      <c r="F4923" s="144">
        <v>2100</v>
      </c>
      <c r="G4923" s="147">
        <v>10.501709580654005</v>
      </c>
      <c r="H4923" s="147">
        <v>12.514739999999998</v>
      </c>
      <c r="I4923" s="147">
        <v>15.077999999999999</v>
      </c>
      <c r="J4923" s="147">
        <v>17.038139999999999</v>
      </c>
      <c r="K4923" s="147">
        <v>18.998280000000001</v>
      </c>
    </row>
    <row r="4924" spans="2:11" x14ac:dyDescent="0.2">
      <c r="B4924" s="21" t="str">
        <f t="shared" si="76"/>
        <v>DrydenIce Accretion2023RCP6.0</v>
      </c>
      <c r="C4924" t="s">
        <v>303</v>
      </c>
      <c r="D4924" t="s">
        <v>486</v>
      </c>
      <c r="E4924" s="144" t="s">
        <v>192</v>
      </c>
      <c r="F4924" s="144">
        <v>2023</v>
      </c>
      <c r="G4924" s="147">
        <v>10.345840050699955</v>
      </c>
      <c r="H4924" s="147">
        <v>12.36368</v>
      </c>
      <c r="I4924" s="147">
        <v>14.924000000000001</v>
      </c>
      <c r="J4924" s="147">
        <v>16.879939999999998</v>
      </c>
      <c r="K4924" s="147">
        <v>18.82188</v>
      </c>
    </row>
    <row r="4925" spans="2:11" x14ac:dyDescent="0.2">
      <c r="B4925" s="21" t="str">
        <f t="shared" si="76"/>
        <v>DrydenIce Accretion2025RCP6.0</v>
      </c>
      <c r="C4925" t="s">
        <v>303</v>
      </c>
      <c r="D4925" t="s">
        <v>486</v>
      </c>
      <c r="E4925" s="144" t="s">
        <v>192</v>
      </c>
      <c r="F4925" s="144">
        <v>2025</v>
      </c>
      <c r="G4925" s="147">
        <v>10.376689228503361</v>
      </c>
      <c r="H4925" s="147">
        <v>12.400476666666666</v>
      </c>
      <c r="I4925" s="147">
        <v>14.968333333333334</v>
      </c>
      <c r="J4925" s="147">
        <v>16.930036666666666</v>
      </c>
      <c r="K4925" s="147">
        <v>18.877739999999999</v>
      </c>
    </row>
    <row r="4926" spans="2:11" x14ac:dyDescent="0.2">
      <c r="B4926" s="21" t="str">
        <f t="shared" si="76"/>
        <v>DrydenIce Accretion2030RCP6.0</v>
      </c>
      <c r="C4926" t="s">
        <v>303</v>
      </c>
      <c r="D4926" t="s">
        <v>486</v>
      </c>
      <c r="E4926" s="144" t="s">
        <v>192</v>
      </c>
      <c r="F4926" s="144">
        <v>2030</v>
      </c>
      <c r="G4926" s="147">
        <v>10.407538406306767</v>
      </c>
      <c r="H4926" s="147">
        <v>12.437273333333334</v>
      </c>
      <c r="I4926" s="147">
        <v>15.012666666666668</v>
      </c>
      <c r="J4926" s="147">
        <v>16.980133333333331</v>
      </c>
      <c r="K4926" s="147">
        <v>18.933600000000002</v>
      </c>
    </row>
    <row r="4927" spans="2:11" x14ac:dyDescent="0.2">
      <c r="B4927" s="21" t="str">
        <f t="shared" si="76"/>
        <v>DrydenIce Accretion2035RCP6.0</v>
      </c>
      <c r="C4927" t="s">
        <v>303</v>
      </c>
      <c r="D4927" t="s">
        <v>486</v>
      </c>
      <c r="E4927" s="144" t="s">
        <v>192</v>
      </c>
      <c r="F4927" s="144">
        <v>2035</v>
      </c>
      <c r="G4927" s="147">
        <v>10.438387584110171</v>
      </c>
      <c r="H4927" s="147">
        <v>12.474069999999999</v>
      </c>
      <c r="I4927" s="147">
        <v>15.057</v>
      </c>
      <c r="J4927" s="147">
        <v>17.03023</v>
      </c>
      <c r="K4927" s="147">
        <v>18.989460000000001</v>
      </c>
    </row>
    <row r="4928" spans="2:11" x14ac:dyDescent="0.2">
      <c r="B4928" s="21" t="str">
        <f t="shared" si="76"/>
        <v>DrydenIce Accretion2040RCP6.0</v>
      </c>
      <c r="C4928" t="s">
        <v>303</v>
      </c>
      <c r="D4928" t="s">
        <v>486</v>
      </c>
      <c r="E4928" s="144" t="s">
        <v>192</v>
      </c>
      <c r="F4928" s="144">
        <v>2040</v>
      </c>
      <c r="G4928" s="147">
        <v>10.469236761913576</v>
      </c>
      <c r="H4928" s="147">
        <v>12.510866666666665</v>
      </c>
      <c r="I4928" s="147">
        <v>15.101333333333333</v>
      </c>
      <c r="J4928" s="147">
        <v>17.080326666666668</v>
      </c>
      <c r="K4928" s="147">
        <v>19.04532</v>
      </c>
    </row>
    <row r="4929" spans="2:11" x14ac:dyDescent="0.2">
      <c r="B4929" s="21" t="str">
        <f t="shared" si="76"/>
        <v>DrydenIce Accretion2045RCP6.0</v>
      </c>
      <c r="C4929" t="s">
        <v>303</v>
      </c>
      <c r="D4929" t="s">
        <v>486</v>
      </c>
      <c r="E4929" s="144" t="s">
        <v>192</v>
      </c>
      <c r="F4929" s="144">
        <v>2045</v>
      </c>
      <c r="G4929" s="147">
        <v>10.500085939716982</v>
      </c>
      <c r="H4929" s="147">
        <v>12.547663333333333</v>
      </c>
      <c r="I4929" s="147">
        <v>15.145666666666667</v>
      </c>
      <c r="J4929" s="147">
        <v>17.130423333333333</v>
      </c>
      <c r="K4929" s="147">
        <v>19.101180000000003</v>
      </c>
    </row>
    <row r="4930" spans="2:11" x14ac:dyDescent="0.2">
      <c r="B4930" s="21" t="str">
        <f t="shared" si="76"/>
        <v>DrydenIce Accretion2050RCP6.0</v>
      </c>
      <c r="C4930" t="s">
        <v>303</v>
      </c>
      <c r="D4930" t="s">
        <v>486</v>
      </c>
      <c r="E4930" s="144" t="s">
        <v>192</v>
      </c>
      <c r="F4930" s="144">
        <v>2050</v>
      </c>
      <c r="G4930" s="147">
        <v>10.538728594018091</v>
      </c>
      <c r="H4930" s="147">
        <v>12.589107999999998</v>
      </c>
      <c r="I4930" s="147">
        <v>15.19</v>
      </c>
      <c r="J4930" s="147">
        <v>17.177356</v>
      </c>
      <c r="K4930" s="147">
        <v>19.153512000000003</v>
      </c>
    </row>
    <row r="4931" spans="2:11" x14ac:dyDescent="0.2">
      <c r="B4931" s="21" t="str">
        <f t="shared" si="76"/>
        <v>DrydenIce Accretion2055RCP6.0</v>
      </c>
      <c r="C4931" t="s">
        <v>303</v>
      </c>
      <c r="D4931" t="s">
        <v>486</v>
      </c>
      <c r="E4931" s="144" t="s">
        <v>192</v>
      </c>
      <c r="F4931" s="144">
        <v>2055</v>
      </c>
      <c r="G4931" s="147">
        <v>10.546522070515792</v>
      </c>
      <c r="H4931" s="147">
        <v>12.593755999999999</v>
      </c>
      <c r="I4931" s="147">
        <v>15.19</v>
      </c>
      <c r="J4931" s="147">
        <v>17.174191999999998</v>
      </c>
      <c r="K4931" s="147">
        <v>19.149984</v>
      </c>
    </row>
    <row r="4932" spans="2:11" x14ac:dyDescent="0.2">
      <c r="B4932" s="21" t="str">
        <f t="shared" si="76"/>
        <v>DrydenIce Accretion2060RCP6.0</v>
      </c>
      <c r="C4932" t="s">
        <v>303</v>
      </c>
      <c r="D4932" t="s">
        <v>486</v>
      </c>
      <c r="E4932" s="144" t="s">
        <v>192</v>
      </c>
      <c r="F4932" s="144">
        <v>2060</v>
      </c>
      <c r="G4932" s="147">
        <v>10.554315547013495</v>
      </c>
      <c r="H4932" s="147">
        <v>12.598403999999999</v>
      </c>
      <c r="I4932" s="147">
        <v>15.19</v>
      </c>
      <c r="J4932" s="147">
        <v>17.171028</v>
      </c>
      <c r="K4932" s="147">
        <v>19.146456000000001</v>
      </c>
    </row>
    <row r="4933" spans="2:11" x14ac:dyDescent="0.2">
      <c r="B4933" s="21" t="str">
        <f t="shared" si="76"/>
        <v>DrydenIce Accretion2065RCP6.0</v>
      </c>
      <c r="C4933" t="s">
        <v>303</v>
      </c>
      <c r="D4933" t="s">
        <v>486</v>
      </c>
      <c r="E4933" s="144" t="s">
        <v>192</v>
      </c>
      <c r="F4933" s="144">
        <v>2065</v>
      </c>
      <c r="G4933" s="147">
        <v>10.562109023511196</v>
      </c>
      <c r="H4933" s="147">
        <v>12.603052</v>
      </c>
      <c r="I4933" s="147">
        <v>15.19</v>
      </c>
      <c r="J4933" s="147">
        <v>17.167863999999998</v>
      </c>
      <c r="K4933" s="147">
        <v>19.142927999999998</v>
      </c>
    </row>
    <row r="4934" spans="2:11" x14ac:dyDescent="0.2">
      <c r="B4934" s="21" t="str">
        <f t="shared" si="76"/>
        <v>DrydenIce Accretion2070RCP6.0</v>
      </c>
      <c r="C4934" t="s">
        <v>303</v>
      </c>
      <c r="D4934" t="s">
        <v>486</v>
      </c>
      <c r="E4934" s="144" t="s">
        <v>192</v>
      </c>
      <c r="F4934" s="144">
        <v>2070</v>
      </c>
      <c r="G4934" s="147">
        <v>10.569902500008899</v>
      </c>
      <c r="H4934" s="147">
        <v>12.607699999999999</v>
      </c>
      <c r="I4934" s="147">
        <v>15.19</v>
      </c>
      <c r="J4934" s="147">
        <v>17.164699999999996</v>
      </c>
      <c r="K4934" s="147">
        <v>19.139399999999998</v>
      </c>
    </row>
    <row r="4935" spans="2:11" x14ac:dyDescent="0.2">
      <c r="B4935" s="21" t="str">
        <f t="shared" si="76"/>
        <v>DrydenIce Accretion2075RCP6.0</v>
      </c>
      <c r="C4935" t="s">
        <v>303</v>
      </c>
      <c r="D4935" t="s">
        <v>486</v>
      </c>
      <c r="E4935" s="144" t="s">
        <v>192</v>
      </c>
      <c r="F4935" s="144">
        <v>2075</v>
      </c>
      <c r="G4935" s="147">
        <v>10.552854270170176</v>
      </c>
      <c r="H4935" s="147">
        <v>12.58446</v>
      </c>
      <c r="I4935" s="147">
        <v>15.161999999999999</v>
      </c>
      <c r="J4935" s="147">
        <v>17.133059999999997</v>
      </c>
      <c r="K4935" s="147">
        <v>19.104119999999998</v>
      </c>
    </row>
    <row r="4936" spans="2:11" x14ac:dyDescent="0.2">
      <c r="B4936" s="21" t="str">
        <f t="shared" si="76"/>
        <v>DrydenIce Accretion2080RCP6.0</v>
      </c>
      <c r="C4936" t="s">
        <v>303</v>
      </c>
      <c r="D4936" t="s">
        <v>486</v>
      </c>
      <c r="E4936" s="144" t="s">
        <v>192</v>
      </c>
      <c r="F4936" s="144">
        <v>2080</v>
      </c>
      <c r="G4936" s="147">
        <v>10.535806040331451</v>
      </c>
      <c r="H4936" s="147">
        <v>12.561219999999999</v>
      </c>
      <c r="I4936" s="147">
        <v>15.134</v>
      </c>
      <c r="J4936" s="147">
        <v>17.101419999999997</v>
      </c>
      <c r="K4936" s="147">
        <v>19.068840000000002</v>
      </c>
    </row>
    <row r="4937" spans="2:11" x14ac:dyDescent="0.2">
      <c r="B4937" s="21" t="str">
        <f t="shared" si="76"/>
        <v>DrydenIce Accretion2085RCP6.0</v>
      </c>
      <c r="C4937" t="s">
        <v>303</v>
      </c>
      <c r="D4937" t="s">
        <v>486</v>
      </c>
      <c r="E4937" s="144" t="s">
        <v>192</v>
      </c>
      <c r="F4937" s="144">
        <v>2085</v>
      </c>
      <c r="G4937" s="147">
        <v>10.518757810492728</v>
      </c>
      <c r="H4937" s="147">
        <v>12.537979999999997</v>
      </c>
      <c r="I4937" s="147">
        <v>15.106</v>
      </c>
      <c r="J4937" s="147">
        <v>17.069779999999998</v>
      </c>
      <c r="K4937" s="147">
        <v>19.033560000000001</v>
      </c>
    </row>
    <row r="4938" spans="2:11" x14ac:dyDescent="0.2">
      <c r="B4938" s="21" t="str">
        <f t="shared" si="76"/>
        <v>DrydenIce Accretion2090RCP6.0</v>
      </c>
      <c r="C4938" t="s">
        <v>303</v>
      </c>
      <c r="D4938" t="s">
        <v>486</v>
      </c>
      <c r="E4938" s="144" t="s">
        <v>192</v>
      </c>
      <c r="F4938" s="144">
        <v>2090</v>
      </c>
      <c r="G4938" s="147">
        <v>10.537429681268474</v>
      </c>
      <c r="H4938" s="147">
        <v>12.561219999999999</v>
      </c>
      <c r="I4938" s="147">
        <v>15.133999999999999</v>
      </c>
      <c r="J4938" s="147">
        <v>17.101419999999997</v>
      </c>
      <c r="K4938" s="147">
        <v>19.068840000000002</v>
      </c>
    </row>
    <row r="4939" spans="2:11" x14ac:dyDescent="0.2">
      <c r="B4939" s="21" t="str">
        <f t="shared" si="76"/>
        <v>DrydenIce Accretion2095RCP6.0</v>
      </c>
      <c r="C4939" t="s">
        <v>303</v>
      </c>
      <c r="D4939" t="s">
        <v>486</v>
      </c>
      <c r="E4939" s="144" t="s">
        <v>192</v>
      </c>
      <c r="F4939" s="144">
        <v>2095</v>
      </c>
      <c r="G4939" s="147">
        <v>10.573149781882941</v>
      </c>
      <c r="H4939" s="147">
        <v>12.607699999999998</v>
      </c>
      <c r="I4939" s="147">
        <v>15.19</v>
      </c>
      <c r="J4939" s="147">
        <v>17.1647</v>
      </c>
      <c r="K4939" s="147">
        <v>19.139399999999998</v>
      </c>
    </row>
    <row r="4940" spans="2:11" x14ac:dyDescent="0.2">
      <c r="B4940" s="21" t="str">
        <f t="shared" ref="B4940:B5003" si="77">C4940&amp;D4940&amp;F4940&amp;E4940</f>
        <v>DrydenIce Accretion2100RCP6.0</v>
      </c>
      <c r="C4940" t="s">
        <v>303</v>
      </c>
      <c r="D4940" t="s">
        <v>486</v>
      </c>
      <c r="E4940" s="144" t="s">
        <v>192</v>
      </c>
      <c r="F4940" s="144">
        <v>2100</v>
      </c>
      <c r="G4940" s="147">
        <v>10.608869882497411</v>
      </c>
      <c r="H4940" s="147">
        <v>12.654179999999998</v>
      </c>
      <c r="I4940" s="147">
        <v>15.245999999999999</v>
      </c>
      <c r="J4940" s="147">
        <v>17.227979999999999</v>
      </c>
      <c r="K4940" s="147">
        <v>19.209959999999999</v>
      </c>
    </row>
    <row r="4941" spans="2:11" x14ac:dyDescent="0.2">
      <c r="B4941" s="21" t="str">
        <f t="shared" si="77"/>
        <v>DrydenIce Accretion2023RCP8.5</v>
      </c>
      <c r="C4941" t="s">
        <v>303</v>
      </c>
      <c r="D4941" t="s">
        <v>486</v>
      </c>
      <c r="E4941" s="144" t="s">
        <v>191</v>
      </c>
      <c r="F4941" s="144">
        <v>2023</v>
      </c>
      <c r="G4941" s="147">
        <v>10.345840050699955</v>
      </c>
      <c r="H4941" s="147">
        <v>12.36368</v>
      </c>
      <c r="I4941" s="147">
        <v>14.924000000000001</v>
      </c>
      <c r="J4941" s="147">
        <v>16.879939999999998</v>
      </c>
      <c r="K4941" s="147">
        <v>18.82188</v>
      </c>
    </row>
    <row r="4942" spans="2:11" x14ac:dyDescent="0.2">
      <c r="B4942" s="21" t="str">
        <f t="shared" si="77"/>
        <v>DrydenIce Accretion2025RCP8.5</v>
      </c>
      <c r="C4942" t="s">
        <v>303</v>
      </c>
      <c r="D4942" t="s">
        <v>486</v>
      </c>
      <c r="E4942" s="144" t="s">
        <v>191</v>
      </c>
      <c r="F4942" s="144">
        <v>2025</v>
      </c>
      <c r="G4942" s="147">
        <v>10.407538406306767</v>
      </c>
      <c r="H4942" s="147">
        <v>12.437273333333334</v>
      </c>
      <c r="I4942" s="147">
        <v>15.012666666666668</v>
      </c>
      <c r="J4942" s="147">
        <v>16.980133333333331</v>
      </c>
      <c r="K4942" s="147">
        <v>18.933600000000002</v>
      </c>
    </row>
    <row r="4943" spans="2:11" x14ac:dyDescent="0.2">
      <c r="B4943" s="21" t="str">
        <f t="shared" si="77"/>
        <v>DrydenIce Accretion2030RCP8.5</v>
      </c>
      <c r="C4943" t="s">
        <v>303</v>
      </c>
      <c r="D4943" t="s">
        <v>486</v>
      </c>
      <c r="E4943" s="144" t="s">
        <v>191</v>
      </c>
      <c r="F4943" s="144">
        <v>2030</v>
      </c>
      <c r="G4943" s="147">
        <v>10.469236761913576</v>
      </c>
      <c r="H4943" s="147">
        <v>12.510866666666665</v>
      </c>
      <c r="I4943" s="147">
        <v>15.101333333333333</v>
      </c>
      <c r="J4943" s="147">
        <v>17.080326666666668</v>
      </c>
      <c r="K4943" s="147">
        <v>19.04532</v>
      </c>
    </row>
    <row r="4944" spans="2:11" x14ac:dyDescent="0.2">
      <c r="B4944" s="21" t="str">
        <f t="shared" si="77"/>
        <v>DrydenIce Accretion2035RCP8.5</v>
      </c>
      <c r="C4944" t="s">
        <v>303</v>
      </c>
      <c r="D4944" t="s">
        <v>486</v>
      </c>
      <c r="E4944" s="144" t="s">
        <v>191</v>
      </c>
      <c r="F4944" s="144">
        <v>2035</v>
      </c>
      <c r="G4944" s="147">
        <v>10.530935117520388</v>
      </c>
      <c r="H4944" s="147">
        <v>12.584459999999998</v>
      </c>
      <c r="I4944" s="147">
        <v>15.19</v>
      </c>
      <c r="J4944" s="147">
        <v>17.180520000000001</v>
      </c>
      <c r="K4944" s="147">
        <v>19.157040000000002</v>
      </c>
    </row>
    <row r="4945" spans="2:11" x14ac:dyDescent="0.2">
      <c r="B4945" s="21" t="str">
        <f t="shared" si="77"/>
        <v>DrydenIce Accretion2040RCP8.5</v>
      </c>
      <c r="C4945" t="s">
        <v>303</v>
      </c>
      <c r="D4945" t="s">
        <v>486</v>
      </c>
      <c r="E4945" s="144" t="s">
        <v>191</v>
      </c>
      <c r="F4945" s="144">
        <v>2040</v>
      </c>
      <c r="G4945" s="147">
        <v>10.543924245016559</v>
      </c>
      <c r="H4945" s="147">
        <v>12.592206666666666</v>
      </c>
      <c r="I4945" s="147">
        <v>15.19</v>
      </c>
      <c r="J4945" s="147">
        <v>17.175246666666666</v>
      </c>
      <c r="K4945" s="147">
        <v>19.151160000000001</v>
      </c>
    </row>
    <row r="4946" spans="2:11" x14ac:dyDescent="0.2">
      <c r="B4946" s="21" t="str">
        <f t="shared" si="77"/>
        <v>DrydenIce Accretion2045RCP8.5</v>
      </c>
      <c r="C4946" t="s">
        <v>303</v>
      </c>
      <c r="D4946" t="s">
        <v>486</v>
      </c>
      <c r="E4946" s="144" t="s">
        <v>191</v>
      </c>
      <c r="F4946" s="144">
        <v>2045</v>
      </c>
      <c r="G4946" s="147">
        <v>10.556913372512728</v>
      </c>
      <c r="H4946" s="147">
        <v>12.599953333333332</v>
      </c>
      <c r="I4946" s="147">
        <v>15.19</v>
      </c>
      <c r="J4946" s="147">
        <v>17.169973333333331</v>
      </c>
      <c r="K4946" s="147">
        <v>19.14528</v>
      </c>
    </row>
    <row r="4947" spans="2:11" x14ac:dyDescent="0.2">
      <c r="B4947" s="21" t="str">
        <f t="shared" si="77"/>
        <v>DrydenIce Accretion2050RCP8.5</v>
      </c>
      <c r="C4947" t="s">
        <v>303</v>
      </c>
      <c r="D4947" t="s">
        <v>486</v>
      </c>
      <c r="E4947" s="144" t="s">
        <v>191</v>
      </c>
      <c r="F4947" s="144">
        <v>2050</v>
      </c>
      <c r="G4947" s="147">
        <v>10.547171526890601</v>
      </c>
      <c r="H4947" s="147">
        <v>12.576713333333332</v>
      </c>
      <c r="I4947" s="147">
        <v>15.152666666666667</v>
      </c>
      <c r="J4947" s="147">
        <v>17.12251333333333</v>
      </c>
      <c r="K4947" s="147">
        <v>19.092359999999999</v>
      </c>
    </row>
    <row r="4948" spans="2:11" x14ac:dyDescent="0.2">
      <c r="B4948" s="21" t="str">
        <f t="shared" si="77"/>
        <v>DrydenIce Accretion2055RCP8.5</v>
      </c>
      <c r="C4948" t="s">
        <v>303</v>
      </c>
      <c r="D4948" t="s">
        <v>486</v>
      </c>
      <c r="E4948" s="144" t="s">
        <v>191</v>
      </c>
      <c r="F4948" s="144">
        <v>2055</v>
      </c>
      <c r="G4948" s="147">
        <v>10.524440553772303</v>
      </c>
      <c r="H4948" s="147">
        <v>12.545726666666665</v>
      </c>
      <c r="I4948" s="147">
        <v>15.115333333333332</v>
      </c>
      <c r="J4948" s="147">
        <v>17.080326666666664</v>
      </c>
      <c r="K4948" s="147">
        <v>19.04532</v>
      </c>
    </row>
    <row r="4949" spans="2:11" x14ac:dyDescent="0.2">
      <c r="B4949" s="21" t="str">
        <f t="shared" si="77"/>
        <v>DrydenIce Accretion2060RCP8.5</v>
      </c>
      <c r="C4949" t="s">
        <v>303</v>
      </c>
      <c r="D4949" t="s">
        <v>486</v>
      </c>
      <c r="E4949" s="144" t="s">
        <v>191</v>
      </c>
      <c r="F4949" s="144">
        <v>2060</v>
      </c>
      <c r="G4949" s="147">
        <v>10.537429681268474</v>
      </c>
      <c r="H4949" s="147">
        <v>12.561219999999999</v>
      </c>
      <c r="I4949" s="147">
        <v>15.133999999999999</v>
      </c>
      <c r="J4949" s="147">
        <v>17.101419999999997</v>
      </c>
      <c r="K4949" s="147">
        <v>19.068840000000002</v>
      </c>
    </row>
    <row r="4950" spans="2:11" x14ac:dyDescent="0.2">
      <c r="B4950" s="21" t="str">
        <f t="shared" si="77"/>
        <v>DrydenIce Accretion2065RCP8.5</v>
      </c>
      <c r="C4950" t="s">
        <v>303</v>
      </c>
      <c r="D4950" t="s">
        <v>486</v>
      </c>
      <c r="E4950" s="144" t="s">
        <v>191</v>
      </c>
      <c r="F4950" s="144">
        <v>2065</v>
      </c>
      <c r="G4950" s="147">
        <v>10.573149781882941</v>
      </c>
      <c r="H4950" s="147">
        <v>12.607699999999998</v>
      </c>
      <c r="I4950" s="147">
        <v>15.19</v>
      </c>
      <c r="J4950" s="147">
        <v>17.1647</v>
      </c>
      <c r="K4950" s="147">
        <v>19.139399999999998</v>
      </c>
    </row>
    <row r="4951" spans="2:11" x14ac:dyDescent="0.2">
      <c r="B4951" s="21" t="str">
        <f t="shared" si="77"/>
        <v>DrydenIce Accretion2070RCP8.5</v>
      </c>
      <c r="C4951" t="s">
        <v>303</v>
      </c>
      <c r="D4951" t="s">
        <v>486</v>
      </c>
      <c r="E4951" s="144" t="s">
        <v>191</v>
      </c>
      <c r="F4951" s="144">
        <v>2070</v>
      </c>
      <c r="G4951" s="147">
        <v>10.709535620592733</v>
      </c>
      <c r="H4951" s="147">
        <v>12.785873333333331</v>
      </c>
      <c r="I4951" s="147">
        <v>15.418666666666665</v>
      </c>
      <c r="J4951" s="147">
        <v>17.43364</v>
      </c>
      <c r="K4951" s="147">
        <v>19.445159999999998</v>
      </c>
    </row>
    <row r="4952" spans="2:11" x14ac:dyDescent="0.2">
      <c r="B4952" s="21" t="str">
        <f t="shared" si="77"/>
        <v>DrydenIce Accretion2075RCP8.5</v>
      </c>
      <c r="C4952" t="s">
        <v>303</v>
      </c>
      <c r="D4952" t="s">
        <v>486</v>
      </c>
      <c r="E4952" s="144" t="s">
        <v>191</v>
      </c>
      <c r="F4952" s="144">
        <v>2075</v>
      </c>
      <c r="G4952" s="147">
        <v>10.810201358688058</v>
      </c>
      <c r="H4952" s="147">
        <v>12.917566666666666</v>
      </c>
      <c r="I4952" s="147">
        <v>15.591333333333333</v>
      </c>
      <c r="J4952" s="147">
        <v>17.639299999999999</v>
      </c>
      <c r="K4952" s="147">
        <v>19.68036</v>
      </c>
    </row>
    <row r="4953" spans="2:11" x14ac:dyDescent="0.2">
      <c r="B4953" s="21" t="str">
        <f t="shared" si="77"/>
        <v>DrydenIce Accretion2080RCP8.5</v>
      </c>
      <c r="C4953" t="s">
        <v>303</v>
      </c>
      <c r="D4953" t="s">
        <v>486</v>
      </c>
      <c r="E4953" s="144" t="s">
        <v>191</v>
      </c>
      <c r="F4953" s="144">
        <v>2080</v>
      </c>
      <c r="G4953" s="147">
        <v>10.910867096783381</v>
      </c>
      <c r="H4953" s="147">
        <v>13.049259999999999</v>
      </c>
      <c r="I4953" s="147">
        <v>15.763999999999999</v>
      </c>
      <c r="J4953" s="147">
        <v>17.84496</v>
      </c>
      <c r="K4953" s="147">
        <v>19.915559999999999</v>
      </c>
    </row>
    <row r="4954" spans="2:11" x14ac:dyDescent="0.2">
      <c r="B4954" s="21" t="str">
        <f t="shared" si="77"/>
        <v>DrydenIce Accretion2085RCP8.5</v>
      </c>
      <c r="C4954" t="s">
        <v>303</v>
      </c>
      <c r="D4954" t="s">
        <v>486</v>
      </c>
      <c r="E4954" s="144" t="s">
        <v>191</v>
      </c>
      <c r="F4954" s="144">
        <v>2085</v>
      </c>
      <c r="G4954" s="147">
        <v>10.686804647474435</v>
      </c>
      <c r="H4954" s="147">
        <v>12.77619</v>
      </c>
      <c r="I4954" s="147">
        <v>15.428000000000001</v>
      </c>
      <c r="J4954" s="147">
        <v>17.457369999999997</v>
      </c>
      <c r="K4954" s="147">
        <v>19.47456</v>
      </c>
    </row>
    <row r="4955" spans="2:11" x14ac:dyDescent="0.2">
      <c r="B4955" s="21" t="str">
        <f t="shared" si="77"/>
        <v>DrydenIce Accretion2090RCP8.5</v>
      </c>
      <c r="C4955" t="s">
        <v>303</v>
      </c>
      <c r="D4955" t="s">
        <v>486</v>
      </c>
      <c r="E4955" s="144" t="s">
        <v>191</v>
      </c>
      <c r="F4955" s="144">
        <v>2090</v>
      </c>
      <c r="G4955" s="147">
        <v>10.462742198165492</v>
      </c>
      <c r="H4955" s="147">
        <v>12.503119999999999</v>
      </c>
      <c r="I4955" s="147">
        <v>15.092000000000001</v>
      </c>
      <c r="J4955" s="147">
        <v>17.069779999999998</v>
      </c>
      <c r="K4955" s="147">
        <v>19.033560000000001</v>
      </c>
    </row>
    <row r="4956" spans="2:11" x14ac:dyDescent="0.2">
      <c r="B4956" s="21" t="str">
        <f t="shared" si="77"/>
        <v>DrydenIce Accretion2095RCP8.5</v>
      </c>
      <c r="C4956" t="s">
        <v>303</v>
      </c>
      <c r="D4956" t="s">
        <v>486</v>
      </c>
      <c r="E4956" s="144" t="s">
        <v>191</v>
      </c>
      <c r="F4956" s="144">
        <v>2095</v>
      </c>
      <c r="G4956" s="147">
        <v>10.462742198165492</v>
      </c>
      <c r="H4956" s="147">
        <v>12.503119999999999</v>
      </c>
      <c r="I4956" s="147">
        <v>15.092000000000001</v>
      </c>
      <c r="J4956" s="147">
        <v>17.069779999999998</v>
      </c>
      <c r="K4956" s="147">
        <v>19.033560000000001</v>
      </c>
    </row>
    <row r="4957" spans="2:11" x14ac:dyDescent="0.2">
      <c r="B4957" s="21" t="str">
        <f t="shared" si="77"/>
        <v>DrydenIce Accretion2100RCP8.5</v>
      </c>
      <c r="C4957" t="s">
        <v>303</v>
      </c>
      <c r="D4957" t="s">
        <v>486</v>
      </c>
      <c r="E4957" s="144" t="s">
        <v>191</v>
      </c>
      <c r="F4957" s="144">
        <v>2100</v>
      </c>
      <c r="G4957" s="147">
        <v>10.462742198165492</v>
      </c>
      <c r="H4957" s="147">
        <v>12.503119999999999</v>
      </c>
      <c r="I4957" s="147">
        <v>15.092000000000001</v>
      </c>
      <c r="J4957" s="147">
        <v>17.069779999999998</v>
      </c>
      <c r="K4957" s="147">
        <v>19.033560000000001</v>
      </c>
    </row>
    <row r="4958" spans="2:11" x14ac:dyDescent="0.2">
      <c r="B4958" s="21" t="str">
        <f t="shared" si="77"/>
        <v>DrydenWind2023RCP4.5</v>
      </c>
      <c r="C4958" t="s">
        <v>303</v>
      </c>
      <c r="D4958" t="s">
        <v>1</v>
      </c>
      <c r="E4958" s="144" t="s">
        <v>193</v>
      </c>
      <c r="F4958" s="144">
        <v>2023</v>
      </c>
      <c r="G4958" s="147">
        <v>72.467244583356432</v>
      </c>
      <c r="H4958" s="147">
        <v>78.049692000000007</v>
      </c>
      <c r="I4958" s="147">
        <v>83.9328</v>
      </c>
      <c r="J4958" s="147">
        <v>89.817084000000008</v>
      </c>
      <c r="K4958" s="147">
        <v>95.692967999999993</v>
      </c>
    </row>
    <row r="4959" spans="2:11" x14ac:dyDescent="0.2">
      <c r="B4959" s="21" t="str">
        <f t="shared" si="77"/>
        <v>DrydenWind2025RCP4.5</v>
      </c>
      <c r="C4959" t="s">
        <v>303</v>
      </c>
      <c r="D4959" t="s">
        <v>1</v>
      </c>
      <c r="E4959" s="144" t="s">
        <v>193</v>
      </c>
      <c r="F4959" s="144">
        <v>2025</v>
      </c>
      <c r="G4959" s="147">
        <v>72.503510845283841</v>
      </c>
      <c r="H4959" s="147">
        <v>78.080940000000012</v>
      </c>
      <c r="I4959" s="147">
        <v>83.953800000000001</v>
      </c>
      <c r="J4959" s="147">
        <v>89.830566000000005</v>
      </c>
      <c r="K4959" s="147">
        <v>95.700947999999997</v>
      </c>
    </row>
    <row r="4960" spans="2:11" x14ac:dyDescent="0.2">
      <c r="B4960" s="21" t="str">
        <f t="shared" si="77"/>
        <v>DrydenWind2030RCP4.5</v>
      </c>
      <c r="C4960" t="s">
        <v>303</v>
      </c>
      <c r="D4960" t="s">
        <v>1</v>
      </c>
      <c r="E4960" s="144" t="s">
        <v>193</v>
      </c>
      <c r="F4960" s="144">
        <v>2030</v>
      </c>
      <c r="G4960" s="147">
        <v>72.539777107211265</v>
      </c>
      <c r="H4960" s="147">
        <v>78.112188000000003</v>
      </c>
      <c r="I4960" s="147">
        <v>83.974800000000002</v>
      </c>
      <c r="J4960" s="147">
        <v>89.844048000000015</v>
      </c>
      <c r="K4960" s="147">
        <v>95.708928</v>
      </c>
    </row>
    <row r="4961" spans="2:11" x14ac:dyDescent="0.2">
      <c r="B4961" s="21" t="str">
        <f t="shared" si="77"/>
        <v>DrydenWind2035RCP4.5</v>
      </c>
      <c r="C4961" t="s">
        <v>303</v>
      </c>
      <c r="D4961" t="s">
        <v>1</v>
      </c>
      <c r="E4961" s="144" t="s">
        <v>193</v>
      </c>
      <c r="F4961" s="144">
        <v>2035</v>
      </c>
      <c r="G4961" s="147">
        <v>72.576043369138674</v>
      </c>
      <c r="H4961" s="147">
        <v>78.143436000000008</v>
      </c>
      <c r="I4961" s="147">
        <v>83.995800000000003</v>
      </c>
      <c r="J4961" s="147">
        <v>89.857530000000011</v>
      </c>
      <c r="K4961" s="147">
        <v>95.716907999999989</v>
      </c>
    </row>
    <row r="4962" spans="2:11" x14ac:dyDescent="0.2">
      <c r="B4962" s="21" t="str">
        <f t="shared" si="77"/>
        <v>DrydenWind2040RCP4.5</v>
      </c>
      <c r="C4962" t="s">
        <v>303</v>
      </c>
      <c r="D4962" t="s">
        <v>1</v>
      </c>
      <c r="E4962" s="144" t="s">
        <v>193</v>
      </c>
      <c r="F4962" s="144">
        <v>2040</v>
      </c>
      <c r="G4962" s="147">
        <v>72.612309631066083</v>
      </c>
      <c r="H4962" s="147">
        <v>78.174684000000013</v>
      </c>
      <c r="I4962" s="147">
        <v>84.016799999999989</v>
      </c>
      <c r="J4962" s="147">
        <v>89.871012000000007</v>
      </c>
      <c r="K4962" s="147">
        <v>95.724887999999993</v>
      </c>
    </row>
    <row r="4963" spans="2:11" x14ac:dyDescent="0.2">
      <c r="B4963" s="21" t="str">
        <f t="shared" si="77"/>
        <v>DrydenWind2045RCP4.5</v>
      </c>
      <c r="C4963" t="s">
        <v>303</v>
      </c>
      <c r="D4963" t="s">
        <v>1</v>
      </c>
      <c r="E4963" s="144" t="s">
        <v>193</v>
      </c>
      <c r="F4963" s="144">
        <v>2045</v>
      </c>
      <c r="G4963" s="147">
        <v>72.648575892993506</v>
      </c>
      <c r="H4963" s="147">
        <v>78.205932000000004</v>
      </c>
      <c r="I4963" s="147">
        <v>84.03779999999999</v>
      </c>
      <c r="J4963" s="147">
        <v>89.884494000000018</v>
      </c>
      <c r="K4963" s="147">
        <v>95.732867999999996</v>
      </c>
    </row>
    <row r="4964" spans="2:11" x14ac:dyDescent="0.2">
      <c r="B4964" s="21" t="str">
        <f t="shared" si="77"/>
        <v>DrydenWind2050RCP4.5</v>
      </c>
      <c r="C4964" t="s">
        <v>303</v>
      </c>
      <c r="D4964" t="s">
        <v>1</v>
      </c>
      <c r="E4964" s="144" t="s">
        <v>193</v>
      </c>
      <c r="F4964" s="144">
        <v>2050</v>
      </c>
      <c r="G4964" s="147">
        <v>72.777683785455096</v>
      </c>
      <c r="H4964" s="147">
        <v>78.343423200000004</v>
      </c>
      <c r="I4964" s="147">
        <v>84.183119999999988</v>
      </c>
      <c r="J4964" s="147">
        <v>90.038188800000015</v>
      </c>
      <c r="K4964" s="147">
        <v>95.894064</v>
      </c>
    </row>
    <row r="4965" spans="2:11" x14ac:dyDescent="0.2">
      <c r="B4965" s="21" t="str">
        <f t="shared" si="77"/>
        <v>DrydenWind2055RCP4.5</v>
      </c>
      <c r="C4965" t="s">
        <v>303</v>
      </c>
      <c r="D4965" t="s">
        <v>1</v>
      </c>
      <c r="E4965" s="144" t="s">
        <v>193</v>
      </c>
      <c r="F4965" s="144">
        <v>2055</v>
      </c>
      <c r="G4965" s="147">
        <v>72.870525415989263</v>
      </c>
      <c r="H4965" s="147">
        <v>78.449666399999998</v>
      </c>
      <c r="I4965" s="147">
        <v>84.30744</v>
      </c>
      <c r="J4965" s="147">
        <v>90.178401600000015</v>
      </c>
      <c r="K4965" s="147">
        <v>96.047280000000001</v>
      </c>
    </row>
    <row r="4966" spans="2:11" x14ac:dyDescent="0.2">
      <c r="B4966" s="21" t="str">
        <f t="shared" si="77"/>
        <v>DrydenWind2060RCP4.5</v>
      </c>
      <c r="C4966" t="s">
        <v>303</v>
      </c>
      <c r="D4966" t="s">
        <v>1</v>
      </c>
      <c r="E4966" s="144" t="s">
        <v>193</v>
      </c>
      <c r="F4966" s="144">
        <v>2060</v>
      </c>
      <c r="G4966" s="147">
        <v>72.963367046523445</v>
      </c>
      <c r="H4966" s="147">
        <v>78.555909600000007</v>
      </c>
      <c r="I4966" s="147">
        <v>84.431759999999997</v>
      </c>
      <c r="J4966" s="147">
        <v>90.318614400000016</v>
      </c>
      <c r="K4966" s="147">
        <v>96.200495999999987</v>
      </c>
    </row>
    <row r="4967" spans="2:11" x14ac:dyDescent="0.2">
      <c r="B4967" s="21" t="str">
        <f t="shared" si="77"/>
        <v>DrydenWind2065RCP4.5</v>
      </c>
      <c r="C4967" t="s">
        <v>303</v>
      </c>
      <c r="D4967" t="s">
        <v>1</v>
      </c>
      <c r="E4967" s="144" t="s">
        <v>193</v>
      </c>
      <c r="F4967" s="144">
        <v>2065</v>
      </c>
      <c r="G4967" s="147">
        <v>73.056208677057612</v>
      </c>
      <c r="H4967" s="147">
        <v>78.662152800000001</v>
      </c>
      <c r="I4967" s="147">
        <v>84.556080000000009</v>
      </c>
      <c r="J4967" s="147">
        <v>90.458827200000016</v>
      </c>
      <c r="K4967" s="147">
        <v>96.353711999999987</v>
      </c>
    </row>
    <row r="4968" spans="2:11" x14ac:dyDescent="0.2">
      <c r="B4968" s="21" t="str">
        <f t="shared" si="77"/>
        <v>DrydenWind2070RCP4.5</v>
      </c>
      <c r="C4968" t="s">
        <v>303</v>
      </c>
      <c r="D4968" t="s">
        <v>1</v>
      </c>
      <c r="E4968" s="144" t="s">
        <v>193</v>
      </c>
      <c r="F4968" s="144">
        <v>2070</v>
      </c>
      <c r="G4968" s="147">
        <v>73.149050307591793</v>
      </c>
      <c r="H4968" s="147">
        <v>78.768395999999996</v>
      </c>
      <c r="I4968" s="147">
        <v>84.680400000000006</v>
      </c>
      <c r="J4968" s="147">
        <v>90.599040000000016</v>
      </c>
      <c r="K4968" s="147">
        <v>96.506927999999988</v>
      </c>
    </row>
    <row r="4969" spans="2:11" x14ac:dyDescent="0.2">
      <c r="B4969" s="21" t="str">
        <f t="shared" si="77"/>
        <v>DrydenWind2075RCP4.5</v>
      </c>
      <c r="C4969" t="s">
        <v>303</v>
      </c>
      <c r="D4969" t="s">
        <v>1</v>
      </c>
      <c r="E4969" s="144" t="s">
        <v>193</v>
      </c>
      <c r="F4969" s="144">
        <v>2075</v>
      </c>
      <c r="G4969" s="147">
        <v>73.221582831446625</v>
      </c>
      <c r="H4969" s="147">
        <v>78.850421999999995</v>
      </c>
      <c r="I4969" s="147">
        <v>84.774200000000008</v>
      </c>
      <c r="J4969" s="147">
        <v>90.702402000000006</v>
      </c>
      <c r="K4969" s="147">
        <v>96.621839999999992</v>
      </c>
    </row>
    <row r="4970" spans="2:11" x14ac:dyDescent="0.2">
      <c r="B4970" s="21" t="str">
        <f t="shared" si="77"/>
        <v>DrydenWind2080RCP4.5</v>
      </c>
      <c r="C4970" t="s">
        <v>303</v>
      </c>
      <c r="D4970" t="s">
        <v>1</v>
      </c>
      <c r="E4970" s="144" t="s">
        <v>193</v>
      </c>
      <c r="F4970" s="144">
        <v>2080</v>
      </c>
      <c r="G4970" s="147">
        <v>73.294115355301443</v>
      </c>
      <c r="H4970" s="147">
        <v>78.932447999999994</v>
      </c>
      <c r="I4970" s="147">
        <v>84.867999999999995</v>
      </c>
      <c r="J4970" s="147">
        <v>90.805764000000011</v>
      </c>
      <c r="K4970" s="147">
        <v>96.736751999999981</v>
      </c>
    </row>
    <row r="4971" spans="2:11" x14ac:dyDescent="0.2">
      <c r="B4971" s="21" t="str">
        <f t="shared" si="77"/>
        <v>DrydenWind2085RCP4.5</v>
      </c>
      <c r="C4971" t="s">
        <v>303</v>
      </c>
      <c r="D4971" t="s">
        <v>1</v>
      </c>
      <c r="E4971" s="144" t="s">
        <v>193</v>
      </c>
      <c r="F4971" s="144">
        <v>2085</v>
      </c>
      <c r="G4971" s="147">
        <v>73.366647879156275</v>
      </c>
      <c r="H4971" s="147">
        <v>79.014474000000007</v>
      </c>
      <c r="I4971" s="147">
        <v>84.961799999999997</v>
      </c>
      <c r="J4971" s="147">
        <v>90.909126000000015</v>
      </c>
      <c r="K4971" s="147">
        <v>96.851663999999985</v>
      </c>
    </row>
    <row r="4972" spans="2:11" x14ac:dyDescent="0.2">
      <c r="B4972" s="21" t="str">
        <f t="shared" si="77"/>
        <v>DrydenWind2090RCP4.5</v>
      </c>
      <c r="C4972" t="s">
        <v>303</v>
      </c>
      <c r="D4972" t="s">
        <v>1</v>
      </c>
      <c r="E4972" s="144" t="s">
        <v>193</v>
      </c>
      <c r="F4972" s="144">
        <v>2090</v>
      </c>
      <c r="G4972" s="147">
        <v>73.439180403011108</v>
      </c>
      <c r="H4972" s="147">
        <v>79.096500000000006</v>
      </c>
      <c r="I4972" s="147">
        <v>85.055599999999998</v>
      </c>
      <c r="J4972" s="147">
        <v>91.012488000000005</v>
      </c>
      <c r="K4972" s="147">
        <v>96.966575999999989</v>
      </c>
    </row>
    <row r="4973" spans="2:11" x14ac:dyDescent="0.2">
      <c r="B4973" s="21" t="str">
        <f t="shared" si="77"/>
        <v>DrydenWind2095RCP4.5</v>
      </c>
      <c r="C4973" t="s">
        <v>303</v>
      </c>
      <c r="D4973" t="s">
        <v>1</v>
      </c>
      <c r="E4973" s="144" t="s">
        <v>193</v>
      </c>
      <c r="F4973" s="144">
        <v>2095</v>
      </c>
      <c r="G4973" s="147">
        <v>73.511712926865926</v>
      </c>
      <c r="H4973" s="147">
        <v>79.178526000000005</v>
      </c>
      <c r="I4973" s="147">
        <v>85.149399999999986</v>
      </c>
      <c r="J4973" s="147">
        <v>91.115849999999995</v>
      </c>
      <c r="K4973" s="147">
        <v>97.081487999999979</v>
      </c>
    </row>
    <row r="4974" spans="2:11" x14ac:dyDescent="0.2">
      <c r="B4974" s="21" t="str">
        <f t="shared" si="77"/>
        <v>DrydenWind2100RCP4.5</v>
      </c>
      <c r="C4974" t="s">
        <v>303</v>
      </c>
      <c r="D4974" t="s">
        <v>1</v>
      </c>
      <c r="E4974" s="144" t="s">
        <v>193</v>
      </c>
      <c r="F4974" s="144">
        <v>2100</v>
      </c>
      <c r="G4974" s="147">
        <v>73.584245450720758</v>
      </c>
      <c r="H4974" s="147">
        <v>79.260552000000004</v>
      </c>
      <c r="I4974" s="147">
        <v>85.243199999999987</v>
      </c>
      <c r="J4974" s="147">
        <v>91.219211999999999</v>
      </c>
      <c r="K4974" s="147">
        <v>97.196399999999983</v>
      </c>
    </row>
    <row r="4975" spans="2:11" x14ac:dyDescent="0.2">
      <c r="B4975" s="21" t="str">
        <f t="shared" si="77"/>
        <v>DrydenWind2023RCP6.0</v>
      </c>
      <c r="C4975" t="s">
        <v>303</v>
      </c>
      <c r="D4975" t="s">
        <v>1</v>
      </c>
      <c r="E4975" s="144" t="s">
        <v>192</v>
      </c>
      <c r="F4975" s="144">
        <v>2023</v>
      </c>
      <c r="G4975" s="147">
        <v>72.467244583356432</v>
      </c>
      <c r="H4975" s="147">
        <v>78.049692000000007</v>
      </c>
      <c r="I4975" s="147">
        <v>83.9328</v>
      </c>
      <c r="J4975" s="147">
        <v>89.817084000000008</v>
      </c>
      <c r="K4975" s="147">
        <v>95.692967999999993</v>
      </c>
    </row>
    <row r="4976" spans="2:11" x14ac:dyDescent="0.2">
      <c r="B4976" s="21" t="str">
        <f t="shared" si="77"/>
        <v>DrydenWind2025RCP6.0</v>
      </c>
      <c r="C4976" t="s">
        <v>303</v>
      </c>
      <c r="D4976" t="s">
        <v>1</v>
      </c>
      <c r="E4976" s="144" t="s">
        <v>192</v>
      </c>
      <c r="F4976" s="144">
        <v>2025</v>
      </c>
      <c r="G4976" s="147">
        <v>72.503510845283841</v>
      </c>
      <c r="H4976" s="147">
        <v>78.080940000000012</v>
      </c>
      <c r="I4976" s="147">
        <v>83.953800000000001</v>
      </c>
      <c r="J4976" s="147">
        <v>89.830566000000005</v>
      </c>
      <c r="K4976" s="147">
        <v>95.700947999999997</v>
      </c>
    </row>
    <row r="4977" spans="2:11" x14ac:dyDescent="0.2">
      <c r="B4977" s="21" t="str">
        <f t="shared" si="77"/>
        <v>DrydenWind2030RCP6.0</v>
      </c>
      <c r="C4977" t="s">
        <v>303</v>
      </c>
      <c r="D4977" t="s">
        <v>1</v>
      </c>
      <c r="E4977" s="144" t="s">
        <v>192</v>
      </c>
      <c r="F4977" s="144">
        <v>2030</v>
      </c>
      <c r="G4977" s="147">
        <v>72.539777107211265</v>
      </c>
      <c r="H4977" s="147">
        <v>78.112188000000003</v>
      </c>
      <c r="I4977" s="147">
        <v>83.974800000000002</v>
      </c>
      <c r="J4977" s="147">
        <v>89.844048000000015</v>
      </c>
      <c r="K4977" s="147">
        <v>95.708928</v>
      </c>
    </row>
    <row r="4978" spans="2:11" x14ac:dyDescent="0.2">
      <c r="B4978" s="21" t="str">
        <f t="shared" si="77"/>
        <v>DrydenWind2035RCP6.0</v>
      </c>
      <c r="C4978" t="s">
        <v>303</v>
      </c>
      <c r="D4978" t="s">
        <v>1</v>
      </c>
      <c r="E4978" s="144" t="s">
        <v>192</v>
      </c>
      <c r="F4978" s="144">
        <v>2035</v>
      </c>
      <c r="G4978" s="147">
        <v>72.576043369138674</v>
      </c>
      <c r="H4978" s="147">
        <v>78.143436000000008</v>
      </c>
      <c r="I4978" s="147">
        <v>83.995800000000003</v>
      </c>
      <c r="J4978" s="147">
        <v>89.857530000000011</v>
      </c>
      <c r="K4978" s="147">
        <v>95.716907999999989</v>
      </c>
    </row>
    <row r="4979" spans="2:11" x14ac:dyDescent="0.2">
      <c r="B4979" s="21" t="str">
        <f t="shared" si="77"/>
        <v>DrydenWind2040RCP6.0</v>
      </c>
      <c r="C4979" t="s">
        <v>303</v>
      </c>
      <c r="D4979" t="s">
        <v>1</v>
      </c>
      <c r="E4979" s="144" t="s">
        <v>192</v>
      </c>
      <c r="F4979" s="144">
        <v>2040</v>
      </c>
      <c r="G4979" s="147">
        <v>72.612309631066083</v>
      </c>
      <c r="H4979" s="147">
        <v>78.174684000000013</v>
      </c>
      <c r="I4979" s="147">
        <v>84.016799999999989</v>
      </c>
      <c r="J4979" s="147">
        <v>89.871012000000007</v>
      </c>
      <c r="K4979" s="147">
        <v>95.724887999999993</v>
      </c>
    </row>
    <row r="4980" spans="2:11" x14ac:dyDescent="0.2">
      <c r="B4980" s="21" t="str">
        <f t="shared" si="77"/>
        <v>DrydenWind2045RCP6.0</v>
      </c>
      <c r="C4980" t="s">
        <v>303</v>
      </c>
      <c r="D4980" t="s">
        <v>1</v>
      </c>
      <c r="E4980" s="144" t="s">
        <v>192</v>
      </c>
      <c r="F4980" s="144">
        <v>2045</v>
      </c>
      <c r="G4980" s="147">
        <v>72.648575892993506</v>
      </c>
      <c r="H4980" s="147">
        <v>78.205932000000004</v>
      </c>
      <c r="I4980" s="147">
        <v>84.03779999999999</v>
      </c>
      <c r="J4980" s="147">
        <v>89.884494000000018</v>
      </c>
      <c r="K4980" s="147">
        <v>95.732867999999996</v>
      </c>
    </row>
    <row r="4981" spans="2:11" x14ac:dyDescent="0.2">
      <c r="B4981" s="21" t="str">
        <f t="shared" si="77"/>
        <v>DrydenWind2050RCP6.0</v>
      </c>
      <c r="C4981" t="s">
        <v>303</v>
      </c>
      <c r="D4981" t="s">
        <v>1</v>
      </c>
      <c r="E4981" s="144" t="s">
        <v>192</v>
      </c>
      <c r="F4981" s="144">
        <v>2050</v>
      </c>
      <c r="G4981" s="147">
        <v>72.777683785455096</v>
      </c>
      <c r="H4981" s="147">
        <v>78.343423200000004</v>
      </c>
      <c r="I4981" s="147">
        <v>84.183119999999988</v>
      </c>
      <c r="J4981" s="147">
        <v>90.038188800000015</v>
      </c>
      <c r="K4981" s="147">
        <v>95.894064</v>
      </c>
    </row>
    <row r="4982" spans="2:11" x14ac:dyDescent="0.2">
      <c r="B4982" s="21" t="str">
        <f t="shared" si="77"/>
        <v>DrydenWind2055RCP6.0</v>
      </c>
      <c r="C4982" t="s">
        <v>303</v>
      </c>
      <c r="D4982" t="s">
        <v>1</v>
      </c>
      <c r="E4982" s="144" t="s">
        <v>192</v>
      </c>
      <c r="F4982" s="144">
        <v>2055</v>
      </c>
      <c r="G4982" s="147">
        <v>72.870525415989263</v>
      </c>
      <c r="H4982" s="147">
        <v>78.449666399999998</v>
      </c>
      <c r="I4982" s="147">
        <v>84.30744</v>
      </c>
      <c r="J4982" s="147">
        <v>90.178401600000015</v>
      </c>
      <c r="K4982" s="147">
        <v>96.047280000000001</v>
      </c>
    </row>
    <row r="4983" spans="2:11" x14ac:dyDescent="0.2">
      <c r="B4983" s="21" t="str">
        <f t="shared" si="77"/>
        <v>DrydenWind2060RCP6.0</v>
      </c>
      <c r="C4983" t="s">
        <v>303</v>
      </c>
      <c r="D4983" t="s">
        <v>1</v>
      </c>
      <c r="E4983" s="144" t="s">
        <v>192</v>
      </c>
      <c r="F4983" s="144">
        <v>2060</v>
      </c>
      <c r="G4983" s="147">
        <v>72.963367046523445</v>
      </c>
      <c r="H4983" s="147">
        <v>78.555909600000007</v>
      </c>
      <c r="I4983" s="147">
        <v>84.431759999999997</v>
      </c>
      <c r="J4983" s="147">
        <v>90.318614400000016</v>
      </c>
      <c r="K4983" s="147">
        <v>96.200495999999987</v>
      </c>
    </row>
    <row r="4984" spans="2:11" x14ac:dyDescent="0.2">
      <c r="B4984" s="21" t="str">
        <f t="shared" si="77"/>
        <v>DrydenWind2065RCP6.0</v>
      </c>
      <c r="C4984" t="s">
        <v>303</v>
      </c>
      <c r="D4984" t="s">
        <v>1</v>
      </c>
      <c r="E4984" s="144" t="s">
        <v>192</v>
      </c>
      <c r="F4984" s="144">
        <v>2065</v>
      </c>
      <c r="G4984" s="147">
        <v>73.056208677057612</v>
      </c>
      <c r="H4984" s="147">
        <v>78.662152800000001</v>
      </c>
      <c r="I4984" s="147">
        <v>84.556080000000009</v>
      </c>
      <c r="J4984" s="147">
        <v>90.458827200000016</v>
      </c>
      <c r="K4984" s="147">
        <v>96.353711999999987</v>
      </c>
    </row>
    <row r="4985" spans="2:11" x14ac:dyDescent="0.2">
      <c r="B4985" s="21" t="str">
        <f t="shared" si="77"/>
        <v>DrydenWind2070RCP6.0</v>
      </c>
      <c r="C4985" t="s">
        <v>303</v>
      </c>
      <c r="D4985" t="s">
        <v>1</v>
      </c>
      <c r="E4985" s="144" t="s">
        <v>192</v>
      </c>
      <c r="F4985" s="144">
        <v>2070</v>
      </c>
      <c r="G4985" s="147">
        <v>73.149050307591793</v>
      </c>
      <c r="H4985" s="147">
        <v>78.768395999999996</v>
      </c>
      <c r="I4985" s="147">
        <v>84.680400000000006</v>
      </c>
      <c r="J4985" s="147">
        <v>90.599040000000016</v>
      </c>
      <c r="K4985" s="147">
        <v>96.506927999999988</v>
      </c>
    </row>
    <row r="4986" spans="2:11" x14ac:dyDescent="0.2">
      <c r="B4986" s="21" t="str">
        <f t="shared" si="77"/>
        <v>DrydenWind2075RCP6.0</v>
      </c>
      <c r="C4986" t="s">
        <v>303</v>
      </c>
      <c r="D4986" t="s">
        <v>1</v>
      </c>
      <c r="E4986" s="144" t="s">
        <v>192</v>
      </c>
      <c r="F4986" s="144">
        <v>2075</v>
      </c>
      <c r="G4986" s="147">
        <v>73.257849093374034</v>
      </c>
      <c r="H4986" s="147">
        <v>78.891435000000001</v>
      </c>
      <c r="I4986" s="147">
        <v>84.821100000000001</v>
      </c>
      <c r="J4986" s="147">
        <v>90.754083000000008</v>
      </c>
      <c r="K4986" s="147">
        <v>96.679295999999994</v>
      </c>
    </row>
    <row r="4987" spans="2:11" x14ac:dyDescent="0.2">
      <c r="B4987" s="21" t="str">
        <f t="shared" si="77"/>
        <v>DrydenWind2080RCP6.0</v>
      </c>
      <c r="C4987" t="s">
        <v>303</v>
      </c>
      <c r="D4987" t="s">
        <v>1</v>
      </c>
      <c r="E4987" s="144" t="s">
        <v>192</v>
      </c>
      <c r="F4987" s="144">
        <v>2080</v>
      </c>
      <c r="G4987" s="147">
        <v>73.366647879156275</v>
      </c>
      <c r="H4987" s="147">
        <v>79.014474000000007</v>
      </c>
      <c r="I4987" s="147">
        <v>84.961799999999997</v>
      </c>
      <c r="J4987" s="147">
        <v>90.909126000000015</v>
      </c>
      <c r="K4987" s="147">
        <v>96.851663999999985</v>
      </c>
    </row>
    <row r="4988" spans="2:11" x14ac:dyDescent="0.2">
      <c r="B4988" s="21" t="str">
        <f t="shared" si="77"/>
        <v>DrydenWind2085RCP6.0</v>
      </c>
      <c r="C4988" t="s">
        <v>303</v>
      </c>
      <c r="D4988" t="s">
        <v>1</v>
      </c>
      <c r="E4988" s="144" t="s">
        <v>192</v>
      </c>
      <c r="F4988" s="144">
        <v>2085</v>
      </c>
      <c r="G4988" s="147">
        <v>73.475446664938517</v>
      </c>
      <c r="H4988" s="147">
        <v>79.137512999999998</v>
      </c>
      <c r="I4988" s="147">
        <v>85.102499999999992</v>
      </c>
      <c r="J4988" s="147">
        <v>91.064169000000007</v>
      </c>
      <c r="K4988" s="147">
        <v>97.024031999999977</v>
      </c>
    </row>
    <row r="4989" spans="2:11" x14ac:dyDescent="0.2">
      <c r="B4989" s="21" t="str">
        <f t="shared" si="77"/>
        <v>DrydenWind2090RCP6.0</v>
      </c>
      <c r="C4989" t="s">
        <v>303</v>
      </c>
      <c r="D4989" t="s">
        <v>1</v>
      </c>
      <c r="E4989" s="144" t="s">
        <v>192</v>
      </c>
      <c r="F4989" s="144">
        <v>2090</v>
      </c>
      <c r="G4989" s="147">
        <v>73.809096274670722</v>
      </c>
      <c r="H4989" s="147">
        <v>79.562616000000006</v>
      </c>
      <c r="I4989" s="147">
        <v>85.637999999999991</v>
      </c>
      <c r="J4989" s="147">
        <v>91.692580000000007</v>
      </c>
      <c r="K4989" s="147">
        <v>97.751807999999983</v>
      </c>
    </row>
    <row r="4990" spans="2:11" x14ac:dyDescent="0.2">
      <c r="B4990" s="21" t="str">
        <f t="shared" si="77"/>
        <v>DrydenWind2095RCP6.0</v>
      </c>
      <c r="C4990" t="s">
        <v>303</v>
      </c>
      <c r="D4990" t="s">
        <v>1</v>
      </c>
      <c r="E4990" s="144" t="s">
        <v>192</v>
      </c>
      <c r="F4990" s="144">
        <v>2095</v>
      </c>
      <c r="G4990" s="147">
        <v>74.033947098620672</v>
      </c>
      <c r="H4990" s="147">
        <v>79.864680000000007</v>
      </c>
      <c r="I4990" s="147">
        <v>86.032799999999995</v>
      </c>
      <c r="J4990" s="147">
        <v>92.165948</v>
      </c>
      <c r="K4990" s="147">
        <v>98.307215999999983</v>
      </c>
    </row>
    <row r="4991" spans="2:11" x14ac:dyDescent="0.2">
      <c r="B4991" s="21" t="str">
        <f t="shared" si="77"/>
        <v>DrydenWind2100RCP6.0</v>
      </c>
      <c r="C4991" t="s">
        <v>303</v>
      </c>
      <c r="D4991" t="s">
        <v>1</v>
      </c>
      <c r="E4991" s="144" t="s">
        <v>192</v>
      </c>
      <c r="F4991" s="144">
        <v>2100</v>
      </c>
      <c r="G4991" s="147">
        <v>74.258797922570636</v>
      </c>
      <c r="H4991" s="147">
        <v>80.166744000000008</v>
      </c>
      <c r="I4991" s="147">
        <v>86.427599999999998</v>
      </c>
      <c r="J4991" s="147">
        <v>92.639316000000008</v>
      </c>
      <c r="K4991" s="147">
        <v>98.862623999999983</v>
      </c>
    </row>
    <row r="4992" spans="2:11" x14ac:dyDescent="0.2">
      <c r="B4992" s="21" t="str">
        <f t="shared" si="77"/>
        <v>DrydenWind2023RCP8.5</v>
      </c>
      <c r="C4992" t="s">
        <v>303</v>
      </c>
      <c r="D4992" t="s">
        <v>1</v>
      </c>
      <c r="E4992" s="144" t="s">
        <v>191</v>
      </c>
      <c r="F4992" s="144">
        <v>2023</v>
      </c>
      <c r="G4992" s="147">
        <v>72.467244583356432</v>
      </c>
      <c r="H4992" s="147">
        <v>78.049692000000007</v>
      </c>
      <c r="I4992" s="147">
        <v>83.9328</v>
      </c>
      <c r="J4992" s="147">
        <v>89.817084000000008</v>
      </c>
      <c r="K4992" s="147">
        <v>95.692967999999993</v>
      </c>
    </row>
    <row r="4993" spans="2:11" x14ac:dyDescent="0.2">
      <c r="B4993" s="21" t="str">
        <f t="shared" si="77"/>
        <v>DrydenWind2025RCP8.5</v>
      </c>
      <c r="C4993" t="s">
        <v>303</v>
      </c>
      <c r="D4993" t="s">
        <v>1</v>
      </c>
      <c r="E4993" s="144" t="s">
        <v>191</v>
      </c>
      <c r="F4993" s="144">
        <v>2025</v>
      </c>
      <c r="G4993" s="147">
        <v>72.539777107211265</v>
      </c>
      <c r="H4993" s="147">
        <v>78.112188000000003</v>
      </c>
      <c r="I4993" s="147">
        <v>83.974800000000002</v>
      </c>
      <c r="J4993" s="147">
        <v>89.844048000000015</v>
      </c>
      <c r="K4993" s="147">
        <v>95.708928</v>
      </c>
    </row>
    <row r="4994" spans="2:11" x14ac:dyDescent="0.2">
      <c r="B4994" s="21" t="str">
        <f t="shared" si="77"/>
        <v>DrydenWind2030RCP8.5</v>
      </c>
      <c r="C4994" t="s">
        <v>303</v>
      </c>
      <c r="D4994" t="s">
        <v>1</v>
      </c>
      <c r="E4994" s="144" t="s">
        <v>191</v>
      </c>
      <c r="F4994" s="144">
        <v>2030</v>
      </c>
      <c r="G4994" s="147">
        <v>72.612309631066083</v>
      </c>
      <c r="H4994" s="147">
        <v>78.174684000000013</v>
      </c>
      <c r="I4994" s="147">
        <v>84.016799999999989</v>
      </c>
      <c r="J4994" s="147">
        <v>89.871012000000007</v>
      </c>
      <c r="K4994" s="147">
        <v>95.724887999999993</v>
      </c>
    </row>
    <row r="4995" spans="2:11" x14ac:dyDescent="0.2">
      <c r="B4995" s="21" t="str">
        <f t="shared" si="77"/>
        <v>DrydenWind2035RCP8.5</v>
      </c>
      <c r="C4995" t="s">
        <v>303</v>
      </c>
      <c r="D4995" t="s">
        <v>1</v>
      </c>
      <c r="E4995" s="144" t="s">
        <v>191</v>
      </c>
      <c r="F4995" s="144">
        <v>2035</v>
      </c>
      <c r="G4995" s="147">
        <v>72.684842154920915</v>
      </c>
      <c r="H4995" s="147">
        <v>78.237180000000009</v>
      </c>
      <c r="I4995" s="147">
        <v>84.058799999999991</v>
      </c>
      <c r="J4995" s="147">
        <v>89.897976000000014</v>
      </c>
      <c r="K4995" s="147">
        <v>95.740848</v>
      </c>
    </row>
    <row r="4996" spans="2:11" x14ac:dyDescent="0.2">
      <c r="B4996" s="21" t="str">
        <f t="shared" si="77"/>
        <v>DrydenWind2040RCP8.5</v>
      </c>
      <c r="C4996" t="s">
        <v>303</v>
      </c>
      <c r="D4996" t="s">
        <v>1</v>
      </c>
      <c r="E4996" s="144" t="s">
        <v>191</v>
      </c>
      <c r="F4996" s="144">
        <v>2040</v>
      </c>
      <c r="G4996" s="147">
        <v>72.839578205811208</v>
      </c>
      <c r="H4996" s="147">
        <v>78.414252000000005</v>
      </c>
      <c r="I4996" s="147">
        <v>84.265999999999991</v>
      </c>
      <c r="J4996" s="147">
        <v>90.131664000000015</v>
      </c>
      <c r="K4996" s="147">
        <v>95.996207999999996</v>
      </c>
    </row>
    <row r="4997" spans="2:11" x14ac:dyDescent="0.2">
      <c r="B4997" s="21" t="str">
        <f t="shared" si="77"/>
        <v>DrydenWind2045RCP8.5</v>
      </c>
      <c r="C4997" t="s">
        <v>303</v>
      </c>
      <c r="D4997" t="s">
        <v>1</v>
      </c>
      <c r="E4997" s="144" t="s">
        <v>191</v>
      </c>
      <c r="F4997" s="144">
        <v>2045</v>
      </c>
      <c r="G4997" s="147">
        <v>72.9943142567015</v>
      </c>
      <c r="H4997" s="147">
        <v>78.591324</v>
      </c>
      <c r="I4997" s="147">
        <v>84.473200000000006</v>
      </c>
      <c r="J4997" s="147">
        <v>90.365352000000016</v>
      </c>
      <c r="K4997" s="147">
        <v>96.251567999999992</v>
      </c>
    </row>
    <row r="4998" spans="2:11" x14ac:dyDescent="0.2">
      <c r="B4998" s="21" t="str">
        <f t="shared" si="77"/>
        <v>DrydenWind2050RCP8.5</v>
      </c>
      <c r="C4998" t="s">
        <v>303</v>
      </c>
      <c r="D4998" t="s">
        <v>1</v>
      </c>
      <c r="E4998" s="144" t="s">
        <v>191</v>
      </c>
      <c r="F4998" s="144">
        <v>2050</v>
      </c>
      <c r="G4998" s="147">
        <v>73.294115355301443</v>
      </c>
      <c r="H4998" s="147">
        <v>78.932447999999994</v>
      </c>
      <c r="I4998" s="147">
        <v>84.867999999999995</v>
      </c>
      <c r="J4998" s="147">
        <v>90.805764000000011</v>
      </c>
      <c r="K4998" s="147">
        <v>96.736751999999981</v>
      </c>
    </row>
    <row r="4999" spans="2:11" x14ac:dyDescent="0.2">
      <c r="B4999" s="21" t="str">
        <f t="shared" si="77"/>
        <v>DrydenWind2055RCP8.5</v>
      </c>
      <c r="C4999" t="s">
        <v>303</v>
      </c>
      <c r="D4999" t="s">
        <v>1</v>
      </c>
      <c r="E4999" s="144" t="s">
        <v>191</v>
      </c>
      <c r="F4999" s="144">
        <v>2055</v>
      </c>
      <c r="G4999" s="147">
        <v>73.439180403011108</v>
      </c>
      <c r="H4999" s="147">
        <v>79.096500000000006</v>
      </c>
      <c r="I4999" s="147">
        <v>85.055599999999998</v>
      </c>
      <c r="J4999" s="147">
        <v>91.012488000000005</v>
      </c>
      <c r="K4999" s="147">
        <v>96.966575999999989</v>
      </c>
    </row>
    <row r="5000" spans="2:11" x14ac:dyDescent="0.2">
      <c r="B5000" s="21" t="str">
        <f t="shared" si="77"/>
        <v>DrydenWind2060RCP8.5</v>
      </c>
      <c r="C5000" t="s">
        <v>303</v>
      </c>
      <c r="D5000" t="s">
        <v>1</v>
      </c>
      <c r="E5000" s="144" t="s">
        <v>191</v>
      </c>
      <c r="F5000" s="144">
        <v>2060</v>
      </c>
      <c r="G5000" s="147">
        <v>73.809096274670722</v>
      </c>
      <c r="H5000" s="147">
        <v>79.562616000000006</v>
      </c>
      <c r="I5000" s="147">
        <v>85.637999999999991</v>
      </c>
      <c r="J5000" s="147">
        <v>91.692580000000007</v>
      </c>
      <c r="K5000" s="147">
        <v>97.751807999999983</v>
      </c>
    </row>
    <row r="5001" spans="2:11" x14ac:dyDescent="0.2">
      <c r="B5001" s="21" t="str">
        <f t="shared" si="77"/>
        <v>DrydenWind2065RCP8.5</v>
      </c>
      <c r="C5001" t="s">
        <v>303</v>
      </c>
      <c r="D5001" t="s">
        <v>1</v>
      </c>
      <c r="E5001" s="144" t="s">
        <v>191</v>
      </c>
      <c r="F5001" s="144">
        <v>2065</v>
      </c>
      <c r="G5001" s="147">
        <v>74.033947098620672</v>
      </c>
      <c r="H5001" s="147">
        <v>79.864680000000007</v>
      </c>
      <c r="I5001" s="147">
        <v>86.032799999999995</v>
      </c>
      <c r="J5001" s="147">
        <v>92.165948</v>
      </c>
      <c r="K5001" s="147">
        <v>98.307215999999983</v>
      </c>
    </row>
    <row r="5002" spans="2:11" x14ac:dyDescent="0.2">
      <c r="B5002" s="21" t="str">
        <f t="shared" si="77"/>
        <v>DrydenWind2070RCP8.5</v>
      </c>
      <c r="C5002" t="s">
        <v>303</v>
      </c>
      <c r="D5002" t="s">
        <v>1</v>
      </c>
      <c r="E5002" s="144" t="s">
        <v>191</v>
      </c>
      <c r="F5002" s="144">
        <v>2070</v>
      </c>
      <c r="G5002" s="147">
        <v>74.464306740159316</v>
      </c>
      <c r="H5002" s="147">
        <v>80.419332000000011</v>
      </c>
      <c r="I5002" s="147">
        <v>86.735600000000005</v>
      </c>
      <c r="J5002" s="147">
        <v>92.998836000000011</v>
      </c>
      <c r="K5002" s="147">
        <v>99.271199999999979</v>
      </c>
    </row>
    <row r="5003" spans="2:11" x14ac:dyDescent="0.2">
      <c r="B5003" s="21" t="str">
        <f t="shared" si="77"/>
        <v>DrydenWind2075RCP8.5</v>
      </c>
      <c r="C5003" t="s">
        <v>303</v>
      </c>
      <c r="D5003" t="s">
        <v>1</v>
      </c>
      <c r="E5003" s="144" t="s">
        <v>191</v>
      </c>
      <c r="F5003" s="144">
        <v>2075</v>
      </c>
      <c r="G5003" s="147">
        <v>74.669815557747981</v>
      </c>
      <c r="H5003" s="147">
        <v>80.67192</v>
      </c>
      <c r="I5003" s="147">
        <v>87.043599999999998</v>
      </c>
      <c r="J5003" s="147">
        <v>93.358356000000001</v>
      </c>
      <c r="K5003" s="147">
        <v>99.67977599999999</v>
      </c>
    </row>
    <row r="5004" spans="2:11" x14ac:dyDescent="0.2">
      <c r="B5004" s="21" t="str">
        <f t="shared" ref="B5004:B5067" si="78">C5004&amp;D5004&amp;F5004&amp;E5004</f>
        <v>DrydenWind2080RCP8.5</v>
      </c>
      <c r="C5004" t="s">
        <v>303</v>
      </c>
      <c r="D5004" t="s">
        <v>1</v>
      </c>
      <c r="E5004" s="144" t="s">
        <v>191</v>
      </c>
      <c r="F5004" s="144">
        <v>2080</v>
      </c>
      <c r="G5004" s="147">
        <v>74.87532437533666</v>
      </c>
      <c r="H5004" s="147">
        <v>80.924508000000003</v>
      </c>
      <c r="I5004" s="147">
        <v>87.351600000000005</v>
      </c>
      <c r="J5004" s="147">
        <v>93.717876000000004</v>
      </c>
      <c r="K5004" s="147">
        <v>100.08835199999999</v>
      </c>
    </row>
    <row r="5005" spans="2:11" x14ac:dyDescent="0.2">
      <c r="B5005" s="21" t="str">
        <f t="shared" si="78"/>
        <v>DrydenWind2085RCP8.5</v>
      </c>
      <c r="C5005" t="s">
        <v>303</v>
      </c>
      <c r="D5005" t="s">
        <v>1</v>
      </c>
      <c r="E5005" s="144" t="s">
        <v>191</v>
      </c>
      <c r="F5005" s="144">
        <v>2085</v>
      </c>
      <c r="G5005" s="147">
        <v>75.103801825479366</v>
      </c>
      <c r="H5005" s="147">
        <v>81.213551999999993</v>
      </c>
      <c r="I5005" s="147">
        <v>87.716999999999999</v>
      </c>
      <c r="J5005" s="147">
        <v>94.144806000000017</v>
      </c>
      <c r="K5005" s="147">
        <v>100.58151599999999</v>
      </c>
    </row>
    <row r="5006" spans="2:11" x14ac:dyDescent="0.2">
      <c r="B5006" s="21" t="str">
        <f t="shared" si="78"/>
        <v>DrydenWind2090RCP8.5</v>
      </c>
      <c r="C5006" t="s">
        <v>303</v>
      </c>
      <c r="D5006" t="s">
        <v>1</v>
      </c>
      <c r="E5006" s="144" t="s">
        <v>191</v>
      </c>
      <c r="F5006" s="144">
        <v>2090</v>
      </c>
      <c r="G5006" s="147">
        <v>75.332279275622057</v>
      </c>
      <c r="H5006" s="147">
        <v>81.502595999999997</v>
      </c>
      <c r="I5006" s="147">
        <v>88.082399999999993</v>
      </c>
      <c r="J5006" s="147">
        <v>94.571736000000016</v>
      </c>
      <c r="K5006" s="147">
        <v>101.07468</v>
      </c>
    </row>
    <row r="5007" spans="2:11" x14ac:dyDescent="0.2">
      <c r="B5007" s="21" t="str">
        <f t="shared" si="78"/>
        <v>DrydenWind2095RCP8.5</v>
      </c>
      <c r="C5007" t="s">
        <v>303</v>
      </c>
      <c r="D5007" t="s">
        <v>1</v>
      </c>
      <c r="E5007" s="144" t="s">
        <v>191</v>
      </c>
      <c r="F5007" s="144">
        <v>2095</v>
      </c>
      <c r="G5007" s="147">
        <v>75.332279275622057</v>
      </c>
      <c r="H5007" s="147">
        <v>81.502595999999997</v>
      </c>
      <c r="I5007" s="147">
        <v>88.082399999999993</v>
      </c>
      <c r="J5007" s="147">
        <v>94.571736000000016</v>
      </c>
      <c r="K5007" s="147">
        <v>101.07468</v>
      </c>
    </row>
    <row r="5008" spans="2:11" x14ac:dyDescent="0.2">
      <c r="B5008" s="21" t="str">
        <f t="shared" si="78"/>
        <v>DrydenWind2100RCP8.5</v>
      </c>
      <c r="C5008" t="s">
        <v>303</v>
      </c>
      <c r="D5008" t="s">
        <v>1</v>
      </c>
      <c r="E5008" s="144" t="s">
        <v>191</v>
      </c>
      <c r="F5008" s="144">
        <v>2100</v>
      </c>
      <c r="G5008" s="147">
        <v>75.332279275622057</v>
      </c>
      <c r="H5008" s="147">
        <v>81.502595999999997</v>
      </c>
      <c r="I5008" s="147">
        <v>88.082399999999993</v>
      </c>
      <c r="J5008" s="147">
        <v>94.571736000000016</v>
      </c>
      <c r="K5008" s="147">
        <v>101.07468</v>
      </c>
    </row>
    <row r="5009" spans="2:11" x14ac:dyDescent="0.2">
      <c r="B5009" s="21" t="str">
        <f t="shared" si="78"/>
        <v>DundalkIce Accretion2023RCP4.5</v>
      </c>
      <c r="C5009" t="s">
        <v>304</v>
      </c>
      <c r="D5009" t="s">
        <v>486</v>
      </c>
      <c r="E5009" s="144" t="s">
        <v>193</v>
      </c>
      <c r="F5009" s="144">
        <v>2023</v>
      </c>
      <c r="G5009" s="147">
        <v>15.400466236352663</v>
      </c>
      <c r="H5009" s="147">
        <v>18.479119999999998</v>
      </c>
      <c r="I5009" s="147">
        <v>22.396000000000001</v>
      </c>
      <c r="J5009" s="147">
        <v>25.382059999999996</v>
      </c>
      <c r="K5009" s="147">
        <v>28.357559999999996</v>
      </c>
    </row>
    <row r="5010" spans="2:11" x14ac:dyDescent="0.2">
      <c r="B5010" s="21" t="str">
        <f t="shared" si="78"/>
        <v>DundalkIce Accretion2025RCP4.5</v>
      </c>
      <c r="C5010" t="s">
        <v>304</v>
      </c>
      <c r="D5010" t="s">
        <v>486</v>
      </c>
      <c r="E5010" s="144" t="s">
        <v>193</v>
      </c>
      <c r="F5010" s="144">
        <v>2025</v>
      </c>
      <c r="G5010" s="147">
        <v>15.420877722418075</v>
      </c>
      <c r="H5010" s="147">
        <v>18.515639999999998</v>
      </c>
      <c r="I5010" s="147">
        <v>22.451000000000001</v>
      </c>
      <c r="J5010" s="147">
        <v>25.452496666666661</v>
      </c>
      <c r="K5010" s="147">
        <v>28.440719999999995</v>
      </c>
    </row>
    <row r="5011" spans="2:11" x14ac:dyDescent="0.2">
      <c r="B5011" s="21" t="str">
        <f t="shared" si="78"/>
        <v>DundalkIce Accretion2030RCP4.5</v>
      </c>
      <c r="C5011" t="s">
        <v>304</v>
      </c>
      <c r="D5011" t="s">
        <v>486</v>
      </c>
      <c r="E5011" s="144" t="s">
        <v>193</v>
      </c>
      <c r="F5011" s="144">
        <v>2030</v>
      </c>
      <c r="G5011" s="147">
        <v>15.441289208483486</v>
      </c>
      <c r="H5011" s="147">
        <v>18.552159999999997</v>
      </c>
      <c r="I5011" s="147">
        <v>22.506</v>
      </c>
      <c r="J5011" s="147">
        <v>25.522933333333331</v>
      </c>
      <c r="K5011" s="147">
        <v>28.523879999999995</v>
      </c>
    </row>
    <row r="5012" spans="2:11" x14ac:dyDescent="0.2">
      <c r="B5012" s="21" t="str">
        <f t="shared" si="78"/>
        <v>DundalkIce Accretion2035RCP4.5</v>
      </c>
      <c r="C5012" t="s">
        <v>304</v>
      </c>
      <c r="D5012" t="s">
        <v>486</v>
      </c>
      <c r="E5012" s="144" t="s">
        <v>193</v>
      </c>
      <c r="F5012" s="144">
        <v>2035</v>
      </c>
      <c r="G5012" s="147">
        <v>15.461700694548897</v>
      </c>
      <c r="H5012" s="147">
        <v>18.588679999999997</v>
      </c>
      <c r="I5012" s="147">
        <v>22.561</v>
      </c>
      <c r="J5012" s="147">
        <v>25.59337</v>
      </c>
      <c r="K5012" s="147">
        <v>28.607039999999998</v>
      </c>
    </row>
    <row r="5013" spans="2:11" x14ac:dyDescent="0.2">
      <c r="B5013" s="21" t="str">
        <f t="shared" si="78"/>
        <v>DundalkIce Accretion2040RCP4.5</v>
      </c>
      <c r="C5013" t="s">
        <v>304</v>
      </c>
      <c r="D5013" t="s">
        <v>486</v>
      </c>
      <c r="E5013" s="144" t="s">
        <v>193</v>
      </c>
      <c r="F5013" s="144">
        <v>2040</v>
      </c>
      <c r="G5013" s="147">
        <v>15.482112180614308</v>
      </c>
      <c r="H5013" s="147">
        <v>18.6252</v>
      </c>
      <c r="I5013" s="147">
        <v>22.616</v>
      </c>
      <c r="J5013" s="147">
        <v>25.663806666666666</v>
      </c>
      <c r="K5013" s="147">
        <v>28.690199999999997</v>
      </c>
    </row>
    <row r="5014" spans="2:11" x14ac:dyDescent="0.2">
      <c r="B5014" s="21" t="str">
        <f t="shared" si="78"/>
        <v>DundalkIce Accretion2045RCP4.5</v>
      </c>
      <c r="C5014" t="s">
        <v>304</v>
      </c>
      <c r="D5014" t="s">
        <v>486</v>
      </c>
      <c r="E5014" s="144" t="s">
        <v>193</v>
      </c>
      <c r="F5014" s="144">
        <v>2045</v>
      </c>
      <c r="G5014" s="147">
        <v>15.502523666679719</v>
      </c>
      <c r="H5014" s="147">
        <v>18.661719999999999</v>
      </c>
      <c r="I5014" s="147">
        <v>22.670999999999999</v>
      </c>
      <c r="J5014" s="147">
        <v>25.734243333333332</v>
      </c>
      <c r="K5014" s="147">
        <v>28.773359999999997</v>
      </c>
    </row>
    <row r="5015" spans="2:11" x14ac:dyDescent="0.2">
      <c r="B5015" s="21" t="str">
        <f t="shared" si="78"/>
        <v>DundalkIce Accretion2050RCP4.5</v>
      </c>
      <c r="C5015" t="s">
        <v>304</v>
      </c>
      <c r="D5015" t="s">
        <v>486</v>
      </c>
      <c r="E5015" s="144" t="s">
        <v>193</v>
      </c>
      <c r="F5015" s="144">
        <v>2050</v>
      </c>
      <c r="G5015" s="147">
        <v>15.489256200737202</v>
      </c>
      <c r="H5015" s="147">
        <v>18.672675999999999</v>
      </c>
      <c r="I5015" s="147">
        <v>22.712799999999998</v>
      </c>
      <c r="J5015" s="147">
        <v>25.799707999999999</v>
      </c>
      <c r="K5015" s="147">
        <v>28.867607999999997</v>
      </c>
    </row>
    <row r="5016" spans="2:11" x14ac:dyDescent="0.2">
      <c r="B5016" s="21" t="str">
        <f t="shared" si="78"/>
        <v>DundalkIce Accretion2055RCP4.5</v>
      </c>
      <c r="C5016" t="s">
        <v>304</v>
      </c>
      <c r="D5016" t="s">
        <v>486</v>
      </c>
      <c r="E5016" s="144" t="s">
        <v>193</v>
      </c>
      <c r="F5016" s="144">
        <v>2055</v>
      </c>
      <c r="G5016" s="147">
        <v>15.455577248729274</v>
      </c>
      <c r="H5016" s="147">
        <v>18.647111999999996</v>
      </c>
      <c r="I5016" s="147">
        <v>22.6996</v>
      </c>
      <c r="J5016" s="147">
        <v>25.794736</v>
      </c>
      <c r="K5016" s="147">
        <v>28.878695999999998</v>
      </c>
    </row>
    <row r="5017" spans="2:11" x14ac:dyDescent="0.2">
      <c r="B5017" s="21" t="str">
        <f t="shared" si="78"/>
        <v>DundalkIce Accretion2060RCP4.5</v>
      </c>
      <c r="C5017" t="s">
        <v>304</v>
      </c>
      <c r="D5017" t="s">
        <v>486</v>
      </c>
      <c r="E5017" s="144" t="s">
        <v>193</v>
      </c>
      <c r="F5017" s="144">
        <v>2060</v>
      </c>
      <c r="G5017" s="147">
        <v>15.421898296721345</v>
      </c>
      <c r="H5017" s="147">
        <v>18.621547999999997</v>
      </c>
      <c r="I5017" s="147">
        <v>22.686399999999999</v>
      </c>
      <c r="J5017" s="147">
        <v>25.789763999999998</v>
      </c>
      <c r="K5017" s="147">
        <v>28.889783999999995</v>
      </c>
    </row>
    <row r="5018" spans="2:11" x14ac:dyDescent="0.2">
      <c r="B5018" s="21" t="str">
        <f t="shared" si="78"/>
        <v>DundalkIce Accretion2065RCP4.5</v>
      </c>
      <c r="C5018" t="s">
        <v>304</v>
      </c>
      <c r="D5018" t="s">
        <v>486</v>
      </c>
      <c r="E5018" s="144" t="s">
        <v>193</v>
      </c>
      <c r="F5018" s="144">
        <v>2065</v>
      </c>
      <c r="G5018" s="147">
        <v>15.388219344713416</v>
      </c>
      <c r="H5018" s="147">
        <v>18.595983999999994</v>
      </c>
      <c r="I5018" s="147">
        <v>22.673200000000001</v>
      </c>
      <c r="J5018" s="147">
        <v>25.784791999999999</v>
      </c>
      <c r="K5018" s="147">
        <v>28.900871999999996</v>
      </c>
    </row>
    <row r="5019" spans="2:11" x14ac:dyDescent="0.2">
      <c r="B5019" s="21" t="str">
        <f t="shared" si="78"/>
        <v>DundalkIce Accretion2070RCP4.5</v>
      </c>
      <c r="C5019" t="s">
        <v>304</v>
      </c>
      <c r="D5019" t="s">
        <v>486</v>
      </c>
      <c r="E5019" s="144" t="s">
        <v>193</v>
      </c>
      <c r="F5019" s="144">
        <v>2070</v>
      </c>
      <c r="G5019" s="147">
        <v>15.354540392705488</v>
      </c>
      <c r="H5019" s="147">
        <v>18.570419999999995</v>
      </c>
      <c r="I5019" s="147">
        <v>22.66</v>
      </c>
      <c r="J5019" s="147">
        <v>25.779819999999997</v>
      </c>
      <c r="K5019" s="147">
        <v>28.911959999999997</v>
      </c>
    </row>
    <row r="5020" spans="2:11" x14ac:dyDescent="0.2">
      <c r="B5020" s="21" t="str">
        <f t="shared" si="78"/>
        <v>DundalkIce Accretion2075RCP4.5</v>
      </c>
      <c r="C5020" t="s">
        <v>304</v>
      </c>
      <c r="D5020" t="s">
        <v>486</v>
      </c>
      <c r="E5020" s="144" t="s">
        <v>193</v>
      </c>
      <c r="F5020" s="144">
        <v>2075</v>
      </c>
      <c r="G5020" s="147">
        <v>15.334128906640077</v>
      </c>
      <c r="H5020" s="147">
        <v>18.573463333333329</v>
      </c>
      <c r="I5020" s="147">
        <v>22.689333333333334</v>
      </c>
      <c r="J5020" s="147">
        <v>25.829539999999998</v>
      </c>
      <c r="K5020" s="147">
        <v>28.981259999999999</v>
      </c>
    </row>
    <row r="5021" spans="2:11" x14ac:dyDescent="0.2">
      <c r="B5021" s="21" t="str">
        <f t="shared" si="78"/>
        <v>DundalkIce Accretion2080RCP4.5</v>
      </c>
      <c r="C5021" t="s">
        <v>304</v>
      </c>
      <c r="D5021" t="s">
        <v>486</v>
      </c>
      <c r="E5021" s="144" t="s">
        <v>193</v>
      </c>
      <c r="F5021" s="144">
        <v>2080</v>
      </c>
      <c r="G5021" s="147">
        <v>15.313717420574665</v>
      </c>
      <c r="H5021" s="147">
        <v>18.576506666666663</v>
      </c>
      <c r="I5021" s="147">
        <v>22.718666666666667</v>
      </c>
      <c r="J5021" s="147">
        <v>25.879259999999999</v>
      </c>
      <c r="K5021" s="147">
        <v>29.050559999999997</v>
      </c>
    </row>
    <row r="5022" spans="2:11" x14ac:dyDescent="0.2">
      <c r="B5022" s="21" t="str">
        <f t="shared" si="78"/>
        <v>DundalkIce Accretion2085RCP4.5</v>
      </c>
      <c r="C5022" t="s">
        <v>304</v>
      </c>
      <c r="D5022" t="s">
        <v>486</v>
      </c>
      <c r="E5022" s="144" t="s">
        <v>193</v>
      </c>
      <c r="F5022" s="144">
        <v>2085</v>
      </c>
      <c r="G5022" s="147">
        <v>15.293305934509256</v>
      </c>
      <c r="H5022" s="147">
        <v>18.579549999999998</v>
      </c>
      <c r="I5022" s="147">
        <v>22.748000000000001</v>
      </c>
      <c r="J5022" s="147">
        <v>25.928979999999996</v>
      </c>
      <c r="K5022" s="147">
        <v>29.119859999999999</v>
      </c>
    </row>
    <row r="5023" spans="2:11" x14ac:dyDescent="0.2">
      <c r="B5023" s="21" t="str">
        <f t="shared" si="78"/>
        <v>DundalkIce Accretion2090RCP4.5</v>
      </c>
      <c r="C5023" t="s">
        <v>304</v>
      </c>
      <c r="D5023" t="s">
        <v>486</v>
      </c>
      <c r="E5023" s="144" t="s">
        <v>193</v>
      </c>
      <c r="F5023" s="144">
        <v>2090</v>
      </c>
      <c r="G5023" s="147">
        <v>15.272894448443845</v>
      </c>
      <c r="H5023" s="147">
        <v>18.582593333333328</v>
      </c>
      <c r="I5023" s="147">
        <v>22.777333333333335</v>
      </c>
      <c r="J5023" s="147">
        <v>25.978699999999996</v>
      </c>
      <c r="K5023" s="147">
        <v>29.189160000000001</v>
      </c>
    </row>
    <row r="5024" spans="2:11" x14ac:dyDescent="0.2">
      <c r="B5024" s="21" t="str">
        <f t="shared" si="78"/>
        <v>DundalkIce Accretion2095RCP4.5</v>
      </c>
      <c r="C5024" t="s">
        <v>304</v>
      </c>
      <c r="D5024" t="s">
        <v>486</v>
      </c>
      <c r="E5024" s="144" t="s">
        <v>193</v>
      </c>
      <c r="F5024" s="144">
        <v>2095</v>
      </c>
      <c r="G5024" s="147">
        <v>15.252482962378433</v>
      </c>
      <c r="H5024" s="147">
        <v>18.585636666666662</v>
      </c>
      <c r="I5024" s="147">
        <v>22.806666666666668</v>
      </c>
      <c r="J5024" s="147">
        <v>26.028419999999997</v>
      </c>
      <c r="K5024" s="147">
        <v>29.258459999999999</v>
      </c>
    </row>
    <row r="5025" spans="2:11" x14ac:dyDescent="0.2">
      <c r="B5025" s="21" t="str">
        <f t="shared" si="78"/>
        <v>DundalkIce Accretion2100RCP4.5</v>
      </c>
      <c r="C5025" t="s">
        <v>304</v>
      </c>
      <c r="D5025" t="s">
        <v>486</v>
      </c>
      <c r="E5025" s="144" t="s">
        <v>193</v>
      </c>
      <c r="F5025" s="144">
        <v>2100</v>
      </c>
      <c r="G5025" s="147">
        <v>15.232071476313022</v>
      </c>
      <c r="H5025" s="147">
        <v>18.588679999999997</v>
      </c>
      <c r="I5025" s="147">
        <v>22.836000000000002</v>
      </c>
      <c r="J5025" s="147">
        <v>26.078139999999998</v>
      </c>
      <c r="K5025" s="147">
        <v>29.327760000000001</v>
      </c>
    </row>
    <row r="5026" spans="2:11" x14ac:dyDescent="0.2">
      <c r="B5026" s="21" t="str">
        <f t="shared" si="78"/>
        <v>DundalkIce Accretion2023RCP6.0</v>
      </c>
      <c r="C5026" t="s">
        <v>304</v>
      </c>
      <c r="D5026" t="s">
        <v>486</v>
      </c>
      <c r="E5026" s="144" t="s">
        <v>192</v>
      </c>
      <c r="F5026" s="144">
        <v>2023</v>
      </c>
      <c r="G5026" s="147">
        <v>15.400466236352663</v>
      </c>
      <c r="H5026" s="147">
        <v>18.479119999999998</v>
      </c>
      <c r="I5026" s="147">
        <v>22.396000000000001</v>
      </c>
      <c r="J5026" s="147">
        <v>25.382059999999996</v>
      </c>
      <c r="K5026" s="147">
        <v>28.357559999999996</v>
      </c>
    </row>
    <row r="5027" spans="2:11" x14ac:dyDescent="0.2">
      <c r="B5027" s="21" t="str">
        <f t="shared" si="78"/>
        <v>DundalkIce Accretion2025RCP6.0</v>
      </c>
      <c r="C5027" t="s">
        <v>304</v>
      </c>
      <c r="D5027" t="s">
        <v>486</v>
      </c>
      <c r="E5027" s="144" t="s">
        <v>192</v>
      </c>
      <c r="F5027" s="144">
        <v>2025</v>
      </c>
      <c r="G5027" s="147">
        <v>15.420877722418075</v>
      </c>
      <c r="H5027" s="147">
        <v>18.515639999999998</v>
      </c>
      <c r="I5027" s="147">
        <v>22.451000000000001</v>
      </c>
      <c r="J5027" s="147">
        <v>25.452496666666661</v>
      </c>
      <c r="K5027" s="147">
        <v>28.440719999999995</v>
      </c>
    </row>
    <row r="5028" spans="2:11" x14ac:dyDescent="0.2">
      <c r="B5028" s="21" t="str">
        <f t="shared" si="78"/>
        <v>DundalkIce Accretion2030RCP6.0</v>
      </c>
      <c r="C5028" t="s">
        <v>304</v>
      </c>
      <c r="D5028" t="s">
        <v>486</v>
      </c>
      <c r="E5028" s="144" t="s">
        <v>192</v>
      </c>
      <c r="F5028" s="144">
        <v>2030</v>
      </c>
      <c r="G5028" s="147">
        <v>15.441289208483486</v>
      </c>
      <c r="H5028" s="147">
        <v>18.552159999999997</v>
      </c>
      <c r="I5028" s="147">
        <v>22.506</v>
      </c>
      <c r="J5028" s="147">
        <v>25.522933333333331</v>
      </c>
      <c r="K5028" s="147">
        <v>28.523879999999995</v>
      </c>
    </row>
    <row r="5029" spans="2:11" x14ac:dyDescent="0.2">
      <c r="B5029" s="21" t="str">
        <f t="shared" si="78"/>
        <v>DundalkIce Accretion2035RCP6.0</v>
      </c>
      <c r="C5029" t="s">
        <v>304</v>
      </c>
      <c r="D5029" t="s">
        <v>486</v>
      </c>
      <c r="E5029" s="144" t="s">
        <v>192</v>
      </c>
      <c r="F5029" s="144">
        <v>2035</v>
      </c>
      <c r="G5029" s="147">
        <v>15.461700694548897</v>
      </c>
      <c r="H5029" s="147">
        <v>18.588679999999997</v>
      </c>
      <c r="I5029" s="147">
        <v>22.561</v>
      </c>
      <c r="J5029" s="147">
        <v>25.59337</v>
      </c>
      <c r="K5029" s="147">
        <v>28.607039999999998</v>
      </c>
    </row>
    <row r="5030" spans="2:11" x14ac:dyDescent="0.2">
      <c r="B5030" s="21" t="str">
        <f t="shared" si="78"/>
        <v>DundalkIce Accretion2040RCP6.0</v>
      </c>
      <c r="C5030" t="s">
        <v>304</v>
      </c>
      <c r="D5030" t="s">
        <v>486</v>
      </c>
      <c r="E5030" s="144" t="s">
        <v>192</v>
      </c>
      <c r="F5030" s="144">
        <v>2040</v>
      </c>
      <c r="G5030" s="147">
        <v>15.482112180614308</v>
      </c>
      <c r="H5030" s="147">
        <v>18.6252</v>
      </c>
      <c r="I5030" s="147">
        <v>22.616</v>
      </c>
      <c r="J5030" s="147">
        <v>25.663806666666666</v>
      </c>
      <c r="K5030" s="147">
        <v>28.690199999999997</v>
      </c>
    </row>
    <row r="5031" spans="2:11" x14ac:dyDescent="0.2">
      <c r="B5031" s="21" t="str">
        <f t="shared" si="78"/>
        <v>DundalkIce Accretion2045RCP6.0</v>
      </c>
      <c r="C5031" t="s">
        <v>304</v>
      </c>
      <c r="D5031" t="s">
        <v>486</v>
      </c>
      <c r="E5031" s="144" t="s">
        <v>192</v>
      </c>
      <c r="F5031" s="144">
        <v>2045</v>
      </c>
      <c r="G5031" s="147">
        <v>15.502523666679719</v>
      </c>
      <c r="H5031" s="147">
        <v>18.661719999999999</v>
      </c>
      <c r="I5031" s="147">
        <v>22.670999999999999</v>
      </c>
      <c r="J5031" s="147">
        <v>25.734243333333332</v>
      </c>
      <c r="K5031" s="147">
        <v>28.773359999999997</v>
      </c>
    </row>
    <row r="5032" spans="2:11" x14ac:dyDescent="0.2">
      <c r="B5032" s="21" t="str">
        <f t="shared" si="78"/>
        <v>DundalkIce Accretion2050RCP6.0</v>
      </c>
      <c r="C5032" t="s">
        <v>304</v>
      </c>
      <c r="D5032" t="s">
        <v>486</v>
      </c>
      <c r="E5032" s="144" t="s">
        <v>192</v>
      </c>
      <c r="F5032" s="144">
        <v>2050</v>
      </c>
      <c r="G5032" s="147">
        <v>15.489256200737202</v>
      </c>
      <c r="H5032" s="147">
        <v>18.672675999999999</v>
      </c>
      <c r="I5032" s="147">
        <v>22.712799999999998</v>
      </c>
      <c r="J5032" s="147">
        <v>25.799707999999999</v>
      </c>
      <c r="K5032" s="147">
        <v>28.867607999999997</v>
      </c>
    </row>
    <row r="5033" spans="2:11" x14ac:dyDescent="0.2">
      <c r="B5033" s="21" t="str">
        <f t="shared" si="78"/>
        <v>DundalkIce Accretion2055RCP6.0</v>
      </c>
      <c r="C5033" t="s">
        <v>304</v>
      </c>
      <c r="D5033" t="s">
        <v>486</v>
      </c>
      <c r="E5033" s="144" t="s">
        <v>192</v>
      </c>
      <c r="F5033" s="144">
        <v>2055</v>
      </c>
      <c r="G5033" s="147">
        <v>15.455577248729274</v>
      </c>
      <c r="H5033" s="147">
        <v>18.647111999999996</v>
      </c>
      <c r="I5033" s="147">
        <v>22.6996</v>
      </c>
      <c r="J5033" s="147">
        <v>25.794736</v>
      </c>
      <c r="K5033" s="147">
        <v>28.878695999999998</v>
      </c>
    </row>
    <row r="5034" spans="2:11" x14ac:dyDescent="0.2">
      <c r="B5034" s="21" t="str">
        <f t="shared" si="78"/>
        <v>DundalkIce Accretion2060RCP6.0</v>
      </c>
      <c r="C5034" t="s">
        <v>304</v>
      </c>
      <c r="D5034" t="s">
        <v>486</v>
      </c>
      <c r="E5034" s="144" t="s">
        <v>192</v>
      </c>
      <c r="F5034" s="144">
        <v>2060</v>
      </c>
      <c r="G5034" s="147">
        <v>15.421898296721345</v>
      </c>
      <c r="H5034" s="147">
        <v>18.621547999999997</v>
      </c>
      <c r="I5034" s="147">
        <v>22.686399999999999</v>
      </c>
      <c r="J5034" s="147">
        <v>25.789763999999998</v>
      </c>
      <c r="K5034" s="147">
        <v>28.889783999999995</v>
      </c>
    </row>
    <row r="5035" spans="2:11" x14ac:dyDescent="0.2">
      <c r="B5035" s="21" t="str">
        <f t="shared" si="78"/>
        <v>DundalkIce Accretion2065RCP6.0</v>
      </c>
      <c r="C5035" t="s">
        <v>304</v>
      </c>
      <c r="D5035" t="s">
        <v>486</v>
      </c>
      <c r="E5035" s="144" t="s">
        <v>192</v>
      </c>
      <c r="F5035" s="144">
        <v>2065</v>
      </c>
      <c r="G5035" s="147">
        <v>15.388219344713416</v>
      </c>
      <c r="H5035" s="147">
        <v>18.595983999999994</v>
      </c>
      <c r="I5035" s="147">
        <v>22.673200000000001</v>
      </c>
      <c r="J5035" s="147">
        <v>25.784791999999999</v>
      </c>
      <c r="K5035" s="147">
        <v>28.900871999999996</v>
      </c>
    </row>
    <row r="5036" spans="2:11" x14ac:dyDescent="0.2">
      <c r="B5036" s="21" t="str">
        <f t="shared" si="78"/>
        <v>DundalkIce Accretion2070RCP6.0</v>
      </c>
      <c r="C5036" t="s">
        <v>304</v>
      </c>
      <c r="D5036" t="s">
        <v>486</v>
      </c>
      <c r="E5036" s="144" t="s">
        <v>192</v>
      </c>
      <c r="F5036" s="144">
        <v>2070</v>
      </c>
      <c r="G5036" s="147">
        <v>15.354540392705488</v>
      </c>
      <c r="H5036" s="147">
        <v>18.570419999999995</v>
      </c>
      <c r="I5036" s="147">
        <v>22.66</v>
      </c>
      <c r="J5036" s="147">
        <v>25.779819999999997</v>
      </c>
      <c r="K5036" s="147">
        <v>28.911959999999997</v>
      </c>
    </row>
    <row r="5037" spans="2:11" x14ac:dyDescent="0.2">
      <c r="B5037" s="21" t="str">
        <f t="shared" si="78"/>
        <v>DundalkIce Accretion2075RCP6.0</v>
      </c>
      <c r="C5037" t="s">
        <v>304</v>
      </c>
      <c r="D5037" t="s">
        <v>486</v>
      </c>
      <c r="E5037" s="144" t="s">
        <v>192</v>
      </c>
      <c r="F5037" s="144">
        <v>2075</v>
      </c>
      <c r="G5037" s="147">
        <v>15.323923163607372</v>
      </c>
      <c r="H5037" s="147">
        <v>18.574984999999995</v>
      </c>
      <c r="I5037" s="147">
        <v>22.704000000000001</v>
      </c>
      <c r="J5037" s="147">
        <v>25.854399999999998</v>
      </c>
      <c r="K5037" s="147">
        <v>29.015909999999998</v>
      </c>
    </row>
    <row r="5038" spans="2:11" x14ac:dyDescent="0.2">
      <c r="B5038" s="21" t="str">
        <f t="shared" si="78"/>
        <v>DundalkIce Accretion2080RCP6.0</v>
      </c>
      <c r="C5038" t="s">
        <v>304</v>
      </c>
      <c r="D5038" t="s">
        <v>486</v>
      </c>
      <c r="E5038" s="144" t="s">
        <v>192</v>
      </c>
      <c r="F5038" s="144">
        <v>2080</v>
      </c>
      <c r="G5038" s="147">
        <v>15.293305934509256</v>
      </c>
      <c r="H5038" s="147">
        <v>18.579549999999998</v>
      </c>
      <c r="I5038" s="147">
        <v>22.748000000000001</v>
      </c>
      <c r="J5038" s="147">
        <v>25.928979999999996</v>
      </c>
      <c r="K5038" s="147">
        <v>29.119859999999999</v>
      </c>
    </row>
    <row r="5039" spans="2:11" x14ac:dyDescent="0.2">
      <c r="B5039" s="21" t="str">
        <f t="shared" si="78"/>
        <v>DundalkIce Accretion2085RCP6.0</v>
      </c>
      <c r="C5039" t="s">
        <v>304</v>
      </c>
      <c r="D5039" t="s">
        <v>486</v>
      </c>
      <c r="E5039" s="144" t="s">
        <v>192</v>
      </c>
      <c r="F5039" s="144">
        <v>2085</v>
      </c>
      <c r="G5039" s="147">
        <v>15.262688705411138</v>
      </c>
      <c r="H5039" s="147">
        <v>18.584114999999997</v>
      </c>
      <c r="I5039" s="147">
        <v>22.792000000000002</v>
      </c>
      <c r="J5039" s="147">
        <v>26.003559999999997</v>
      </c>
      <c r="K5039" s="147">
        <v>29.22381</v>
      </c>
    </row>
    <row r="5040" spans="2:11" x14ac:dyDescent="0.2">
      <c r="B5040" s="21" t="str">
        <f t="shared" si="78"/>
        <v>DundalkIce Accretion2090RCP6.0</v>
      </c>
      <c r="C5040" t="s">
        <v>304</v>
      </c>
      <c r="D5040" t="s">
        <v>486</v>
      </c>
      <c r="E5040" s="144" t="s">
        <v>192</v>
      </c>
      <c r="F5040" s="144">
        <v>2090</v>
      </c>
      <c r="G5040" s="147">
        <v>15.033059487175263</v>
      </c>
      <c r="H5040" s="147">
        <v>18.393906666666663</v>
      </c>
      <c r="I5040" s="147">
        <v>22.645333333333333</v>
      </c>
      <c r="J5040" s="147">
        <v>25.887546666666665</v>
      </c>
      <c r="K5040" s="147">
        <v>29.124480000000002</v>
      </c>
    </row>
    <row r="5041" spans="2:11" x14ac:dyDescent="0.2">
      <c r="B5041" s="21" t="str">
        <f t="shared" si="78"/>
        <v>DundalkIce Accretion2095RCP6.0</v>
      </c>
      <c r="C5041" t="s">
        <v>304</v>
      </c>
      <c r="D5041" t="s">
        <v>486</v>
      </c>
      <c r="E5041" s="144" t="s">
        <v>192</v>
      </c>
      <c r="F5041" s="144">
        <v>2095</v>
      </c>
      <c r="G5041" s="147">
        <v>14.834047498037506</v>
      </c>
      <c r="H5041" s="147">
        <v>18.199133333333332</v>
      </c>
      <c r="I5041" s="147">
        <v>22.454666666666668</v>
      </c>
      <c r="J5041" s="147">
        <v>25.696953333333333</v>
      </c>
      <c r="K5041" s="147">
        <v>28.921199999999999</v>
      </c>
    </row>
    <row r="5042" spans="2:11" x14ac:dyDescent="0.2">
      <c r="B5042" s="21" t="str">
        <f t="shared" si="78"/>
        <v>DundalkIce Accretion2100RCP6.0</v>
      </c>
      <c r="C5042" t="s">
        <v>304</v>
      </c>
      <c r="D5042" t="s">
        <v>486</v>
      </c>
      <c r="E5042" s="144" t="s">
        <v>192</v>
      </c>
      <c r="F5042" s="144">
        <v>2100</v>
      </c>
      <c r="G5042" s="147">
        <v>14.635035508899747</v>
      </c>
      <c r="H5042" s="147">
        <v>18.004359999999998</v>
      </c>
      <c r="I5042" s="147">
        <v>22.263999999999999</v>
      </c>
      <c r="J5042" s="147">
        <v>25.506360000000001</v>
      </c>
      <c r="K5042" s="147">
        <v>28.717919999999999</v>
      </c>
    </row>
    <row r="5043" spans="2:11" x14ac:dyDescent="0.2">
      <c r="B5043" s="21" t="str">
        <f t="shared" si="78"/>
        <v>DundalkIce Accretion2023RCP8.5</v>
      </c>
      <c r="C5043" t="s">
        <v>304</v>
      </c>
      <c r="D5043" t="s">
        <v>486</v>
      </c>
      <c r="E5043" s="144" t="s">
        <v>191</v>
      </c>
      <c r="F5043" s="144">
        <v>2023</v>
      </c>
      <c r="G5043" s="147">
        <v>15.400466236352663</v>
      </c>
      <c r="H5043" s="147">
        <v>18.479119999999998</v>
      </c>
      <c r="I5043" s="147">
        <v>22.396000000000001</v>
      </c>
      <c r="J5043" s="147">
        <v>25.382059999999996</v>
      </c>
      <c r="K5043" s="147">
        <v>28.357559999999996</v>
      </c>
    </row>
    <row r="5044" spans="2:11" x14ac:dyDescent="0.2">
      <c r="B5044" s="21" t="str">
        <f t="shared" si="78"/>
        <v>DundalkIce Accretion2025RCP8.5</v>
      </c>
      <c r="C5044" t="s">
        <v>304</v>
      </c>
      <c r="D5044" t="s">
        <v>486</v>
      </c>
      <c r="E5044" s="144" t="s">
        <v>191</v>
      </c>
      <c r="F5044" s="144">
        <v>2025</v>
      </c>
      <c r="G5044" s="147">
        <v>15.441289208483486</v>
      </c>
      <c r="H5044" s="147">
        <v>18.552159999999997</v>
      </c>
      <c r="I5044" s="147">
        <v>22.506</v>
      </c>
      <c r="J5044" s="147">
        <v>25.522933333333331</v>
      </c>
      <c r="K5044" s="147">
        <v>28.523879999999995</v>
      </c>
    </row>
    <row r="5045" spans="2:11" x14ac:dyDescent="0.2">
      <c r="B5045" s="21" t="str">
        <f t="shared" si="78"/>
        <v>DundalkIce Accretion2030RCP8.5</v>
      </c>
      <c r="C5045" t="s">
        <v>304</v>
      </c>
      <c r="D5045" t="s">
        <v>486</v>
      </c>
      <c r="E5045" s="144" t="s">
        <v>191</v>
      </c>
      <c r="F5045" s="144">
        <v>2030</v>
      </c>
      <c r="G5045" s="147">
        <v>15.482112180614308</v>
      </c>
      <c r="H5045" s="147">
        <v>18.6252</v>
      </c>
      <c r="I5045" s="147">
        <v>22.616</v>
      </c>
      <c r="J5045" s="147">
        <v>25.663806666666666</v>
      </c>
      <c r="K5045" s="147">
        <v>28.690199999999997</v>
      </c>
    </row>
    <row r="5046" spans="2:11" x14ac:dyDescent="0.2">
      <c r="B5046" s="21" t="str">
        <f t="shared" si="78"/>
        <v>DundalkIce Accretion2035RCP8.5</v>
      </c>
      <c r="C5046" t="s">
        <v>304</v>
      </c>
      <c r="D5046" t="s">
        <v>486</v>
      </c>
      <c r="E5046" s="144" t="s">
        <v>191</v>
      </c>
      <c r="F5046" s="144">
        <v>2035</v>
      </c>
      <c r="G5046" s="147">
        <v>15.522935152745131</v>
      </c>
      <c r="H5046" s="147">
        <v>18.698239999999998</v>
      </c>
      <c r="I5046" s="147">
        <v>22.725999999999999</v>
      </c>
      <c r="J5046" s="147">
        <v>25.804680000000001</v>
      </c>
      <c r="K5046" s="147">
        <v>28.856519999999996</v>
      </c>
    </row>
    <row r="5047" spans="2:11" x14ac:dyDescent="0.2">
      <c r="B5047" s="21" t="str">
        <f t="shared" si="78"/>
        <v>DundalkIce Accretion2040RCP8.5</v>
      </c>
      <c r="C5047" t="s">
        <v>304</v>
      </c>
      <c r="D5047" t="s">
        <v>486</v>
      </c>
      <c r="E5047" s="144" t="s">
        <v>191</v>
      </c>
      <c r="F5047" s="144">
        <v>2040</v>
      </c>
      <c r="G5047" s="147">
        <v>15.46680356606525</v>
      </c>
      <c r="H5047" s="147">
        <v>18.655633333333331</v>
      </c>
      <c r="I5047" s="147">
        <v>22.704000000000001</v>
      </c>
      <c r="J5047" s="147">
        <v>25.796393333333334</v>
      </c>
      <c r="K5047" s="147">
        <v>28.874999999999996</v>
      </c>
    </row>
    <row r="5048" spans="2:11" x14ac:dyDescent="0.2">
      <c r="B5048" s="21" t="str">
        <f t="shared" si="78"/>
        <v>DundalkIce Accretion2045RCP8.5</v>
      </c>
      <c r="C5048" t="s">
        <v>304</v>
      </c>
      <c r="D5048" t="s">
        <v>486</v>
      </c>
      <c r="E5048" s="144" t="s">
        <v>191</v>
      </c>
      <c r="F5048" s="144">
        <v>2045</v>
      </c>
      <c r="G5048" s="147">
        <v>15.410671979385368</v>
      </c>
      <c r="H5048" s="147">
        <v>18.613026666666663</v>
      </c>
      <c r="I5048" s="147">
        <v>22.681999999999999</v>
      </c>
      <c r="J5048" s="147">
        <v>25.788106666666664</v>
      </c>
      <c r="K5048" s="147">
        <v>28.893479999999997</v>
      </c>
    </row>
    <row r="5049" spans="2:11" x14ac:dyDescent="0.2">
      <c r="B5049" s="21" t="str">
        <f t="shared" si="78"/>
        <v>DundalkIce Accretion2050RCP8.5</v>
      </c>
      <c r="C5049" t="s">
        <v>304</v>
      </c>
      <c r="D5049" t="s">
        <v>486</v>
      </c>
      <c r="E5049" s="144" t="s">
        <v>191</v>
      </c>
      <c r="F5049" s="144">
        <v>2050</v>
      </c>
      <c r="G5049" s="147">
        <v>15.313717420574665</v>
      </c>
      <c r="H5049" s="147">
        <v>18.576506666666663</v>
      </c>
      <c r="I5049" s="147">
        <v>22.718666666666667</v>
      </c>
      <c r="J5049" s="147">
        <v>25.879259999999999</v>
      </c>
      <c r="K5049" s="147">
        <v>29.050559999999997</v>
      </c>
    </row>
    <row r="5050" spans="2:11" x14ac:dyDescent="0.2">
      <c r="B5050" s="21" t="str">
        <f t="shared" si="78"/>
        <v>DundalkIce Accretion2055RCP8.5</v>
      </c>
      <c r="C5050" t="s">
        <v>304</v>
      </c>
      <c r="D5050" t="s">
        <v>486</v>
      </c>
      <c r="E5050" s="144" t="s">
        <v>191</v>
      </c>
      <c r="F5050" s="144">
        <v>2055</v>
      </c>
      <c r="G5050" s="147">
        <v>15.272894448443845</v>
      </c>
      <c r="H5050" s="147">
        <v>18.582593333333328</v>
      </c>
      <c r="I5050" s="147">
        <v>22.777333333333335</v>
      </c>
      <c r="J5050" s="147">
        <v>25.978699999999996</v>
      </c>
      <c r="K5050" s="147">
        <v>29.189160000000001</v>
      </c>
    </row>
    <row r="5051" spans="2:11" x14ac:dyDescent="0.2">
      <c r="B5051" s="21" t="str">
        <f t="shared" si="78"/>
        <v>DundalkIce Accretion2060RCP8.5</v>
      </c>
      <c r="C5051" t="s">
        <v>304</v>
      </c>
      <c r="D5051" t="s">
        <v>486</v>
      </c>
      <c r="E5051" s="144" t="s">
        <v>191</v>
      </c>
      <c r="F5051" s="144">
        <v>2060</v>
      </c>
      <c r="G5051" s="147">
        <v>15.033059487175263</v>
      </c>
      <c r="H5051" s="147">
        <v>18.393906666666663</v>
      </c>
      <c r="I5051" s="147">
        <v>22.645333333333333</v>
      </c>
      <c r="J5051" s="147">
        <v>25.887546666666665</v>
      </c>
      <c r="K5051" s="147">
        <v>29.124480000000002</v>
      </c>
    </row>
    <row r="5052" spans="2:11" x14ac:dyDescent="0.2">
      <c r="B5052" s="21" t="str">
        <f t="shared" si="78"/>
        <v>DundalkIce Accretion2065RCP8.5</v>
      </c>
      <c r="C5052" t="s">
        <v>304</v>
      </c>
      <c r="D5052" t="s">
        <v>486</v>
      </c>
      <c r="E5052" s="144" t="s">
        <v>191</v>
      </c>
      <c r="F5052" s="144">
        <v>2065</v>
      </c>
      <c r="G5052" s="147">
        <v>14.834047498037506</v>
      </c>
      <c r="H5052" s="147">
        <v>18.199133333333332</v>
      </c>
      <c r="I5052" s="147">
        <v>22.454666666666668</v>
      </c>
      <c r="J5052" s="147">
        <v>25.696953333333333</v>
      </c>
      <c r="K5052" s="147">
        <v>28.921199999999999</v>
      </c>
    </row>
    <row r="5053" spans="2:11" x14ac:dyDescent="0.2">
      <c r="B5053" s="21" t="str">
        <f t="shared" si="78"/>
        <v>DundalkIce Accretion2070RCP8.5</v>
      </c>
      <c r="C5053" t="s">
        <v>304</v>
      </c>
      <c r="D5053" t="s">
        <v>486</v>
      </c>
      <c r="E5053" s="144" t="s">
        <v>191</v>
      </c>
      <c r="F5053" s="144">
        <v>2070</v>
      </c>
      <c r="G5053" s="147">
        <v>14.277834502755054</v>
      </c>
      <c r="H5053" s="147">
        <v>17.608726666666666</v>
      </c>
      <c r="I5053" s="147">
        <v>21.816666666666666</v>
      </c>
      <c r="J5053" s="147">
        <v>25.017446666666668</v>
      </c>
      <c r="K5053" s="147">
        <v>28.200479999999999</v>
      </c>
    </row>
    <row r="5054" spans="2:11" x14ac:dyDescent="0.2">
      <c r="B5054" s="21" t="str">
        <f t="shared" si="78"/>
        <v>DundalkIce Accretion2075RCP8.5</v>
      </c>
      <c r="C5054" t="s">
        <v>304</v>
      </c>
      <c r="D5054" t="s">
        <v>486</v>
      </c>
      <c r="E5054" s="144" t="s">
        <v>191</v>
      </c>
      <c r="F5054" s="144">
        <v>2075</v>
      </c>
      <c r="G5054" s="147">
        <v>13.92063349661036</v>
      </c>
      <c r="H5054" s="147">
        <v>17.213093333333333</v>
      </c>
      <c r="I5054" s="147">
        <v>21.369333333333334</v>
      </c>
      <c r="J5054" s="147">
        <v>24.528533333333332</v>
      </c>
      <c r="K5054" s="147">
        <v>27.683039999999998</v>
      </c>
    </row>
    <row r="5055" spans="2:11" x14ac:dyDescent="0.2">
      <c r="B5055" s="21" t="str">
        <f t="shared" si="78"/>
        <v>DundalkIce Accretion2080RCP8.5</v>
      </c>
      <c r="C5055" t="s">
        <v>304</v>
      </c>
      <c r="D5055" t="s">
        <v>486</v>
      </c>
      <c r="E5055" s="144" t="s">
        <v>191</v>
      </c>
      <c r="F5055" s="144">
        <v>2080</v>
      </c>
      <c r="G5055" s="147">
        <v>13.563432490465667</v>
      </c>
      <c r="H5055" s="147">
        <v>16.817460000000001</v>
      </c>
      <c r="I5055" s="147">
        <v>20.922000000000001</v>
      </c>
      <c r="J5055" s="147">
        <v>24.039619999999999</v>
      </c>
      <c r="K5055" s="147">
        <v>27.165599999999998</v>
      </c>
    </row>
    <row r="5056" spans="2:11" x14ac:dyDescent="0.2">
      <c r="B5056" s="21" t="str">
        <f t="shared" si="78"/>
        <v>DundalkIce Accretion2085RCP8.5</v>
      </c>
      <c r="C5056" t="s">
        <v>304</v>
      </c>
      <c r="D5056" t="s">
        <v>486</v>
      </c>
      <c r="E5056" s="144" t="s">
        <v>191</v>
      </c>
      <c r="F5056" s="144">
        <v>2085</v>
      </c>
      <c r="G5056" s="147">
        <v>12.981705137601452</v>
      </c>
      <c r="H5056" s="147">
        <v>16.1601</v>
      </c>
      <c r="I5056" s="147">
        <v>20.173999999999999</v>
      </c>
      <c r="J5056" s="147">
        <v>23.219239999999999</v>
      </c>
      <c r="K5056" s="147">
        <v>26.264699999999998</v>
      </c>
    </row>
    <row r="5057" spans="2:11" x14ac:dyDescent="0.2">
      <c r="B5057" s="21" t="str">
        <f t="shared" si="78"/>
        <v>DundalkIce Accretion2090RCP8.5</v>
      </c>
      <c r="C5057" t="s">
        <v>304</v>
      </c>
      <c r="D5057" t="s">
        <v>486</v>
      </c>
      <c r="E5057" s="144" t="s">
        <v>191</v>
      </c>
      <c r="F5057" s="144">
        <v>2090</v>
      </c>
      <c r="G5057" s="147">
        <v>12.399977784737235</v>
      </c>
      <c r="H5057" s="147">
        <v>15.502739999999998</v>
      </c>
      <c r="I5057" s="147">
        <v>19.426000000000002</v>
      </c>
      <c r="J5057" s="147">
        <v>22.398859999999999</v>
      </c>
      <c r="K5057" s="147">
        <v>25.363800000000001</v>
      </c>
    </row>
    <row r="5058" spans="2:11" x14ac:dyDescent="0.2">
      <c r="B5058" s="21" t="str">
        <f t="shared" si="78"/>
        <v>DundalkIce Accretion2095RCP8.5</v>
      </c>
      <c r="C5058" t="s">
        <v>304</v>
      </c>
      <c r="D5058" t="s">
        <v>486</v>
      </c>
      <c r="E5058" s="144" t="s">
        <v>191</v>
      </c>
      <c r="F5058" s="144">
        <v>2095</v>
      </c>
      <c r="G5058" s="147">
        <v>12.399977784737235</v>
      </c>
      <c r="H5058" s="147">
        <v>15.502739999999998</v>
      </c>
      <c r="I5058" s="147">
        <v>19.426000000000002</v>
      </c>
      <c r="J5058" s="147">
        <v>22.398859999999999</v>
      </c>
      <c r="K5058" s="147">
        <v>25.363800000000001</v>
      </c>
    </row>
    <row r="5059" spans="2:11" x14ac:dyDescent="0.2">
      <c r="B5059" s="21" t="str">
        <f t="shared" si="78"/>
        <v>DundalkIce Accretion2100RCP8.5</v>
      </c>
      <c r="C5059" t="s">
        <v>304</v>
      </c>
      <c r="D5059" t="s">
        <v>486</v>
      </c>
      <c r="E5059" s="144" t="s">
        <v>191</v>
      </c>
      <c r="F5059" s="144">
        <v>2100</v>
      </c>
      <c r="G5059" s="147">
        <v>12.399977784737235</v>
      </c>
      <c r="H5059" s="147">
        <v>15.502739999999998</v>
      </c>
      <c r="I5059" s="147">
        <v>19.426000000000002</v>
      </c>
      <c r="J5059" s="147">
        <v>22.398859999999999</v>
      </c>
      <c r="K5059" s="147">
        <v>25.363800000000001</v>
      </c>
    </row>
    <row r="5060" spans="2:11" x14ac:dyDescent="0.2">
      <c r="B5060" s="21" t="str">
        <f t="shared" si="78"/>
        <v>DundalkWind2023RCP4.5</v>
      </c>
      <c r="C5060" t="s">
        <v>304</v>
      </c>
      <c r="D5060" t="s">
        <v>1</v>
      </c>
      <c r="E5060" s="144" t="s">
        <v>193</v>
      </c>
      <c r="F5060" s="144">
        <v>2023</v>
      </c>
      <c r="G5060" s="147">
        <v>81.42708363725184</v>
      </c>
      <c r="H5060" s="147">
        <v>87.717228000000006</v>
      </c>
      <c r="I5060" s="147">
        <v>94.338400000000007</v>
      </c>
      <c r="J5060" s="147">
        <v>100.95214600000001</v>
      </c>
      <c r="K5060" s="147">
        <v>107.56720799999999</v>
      </c>
    </row>
    <row r="5061" spans="2:11" x14ac:dyDescent="0.2">
      <c r="B5061" s="21" t="str">
        <f t="shared" si="78"/>
        <v>DundalkWind2025RCP4.5</v>
      </c>
      <c r="C5061" t="s">
        <v>304</v>
      </c>
      <c r="D5061" t="s">
        <v>1</v>
      </c>
      <c r="E5061" s="144" t="s">
        <v>193</v>
      </c>
      <c r="F5061" s="144">
        <v>2025</v>
      </c>
      <c r="G5061" s="147">
        <v>81.435200372064173</v>
      </c>
      <c r="H5061" s="147">
        <v>87.731797999999998</v>
      </c>
      <c r="I5061" s="147">
        <v>94.361900000000006</v>
      </c>
      <c r="J5061" s="147">
        <v>100.98232000000002</v>
      </c>
      <c r="K5061" s="147">
        <v>107.6065</v>
      </c>
    </row>
    <row r="5062" spans="2:11" x14ac:dyDescent="0.2">
      <c r="B5062" s="21" t="str">
        <f t="shared" si="78"/>
        <v>DundalkWind2030RCP4.5</v>
      </c>
      <c r="C5062" t="s">
        <v>304</v>
      </c>
      <c r="D5062" t="s">
        <v>1</v>
      </c>
      <c r="E5062" s="144" t="s">
        <v>193</v>
      </c>
      <c r="F5062" s="144">
        <v>2030</v>
      </c>
      <c r="G5062" s="147">
        <v>81.443317106876492</v>
      </c>
      <c r="H5062" s="147">
        <v>87.746368000000004</v>
      </c>
      <c r="I5062" s="147">
        <v>94.385400000000004</v>
      </c>
      <c r="J5062" s="147">
        <v>101.01249400000002</v>
      </c>
      <c r="K5062" s="147">
        <v>107.645792</v>
      </c>
    </row>
    <row r="5063" spans="2:11" x14ac:dyDescent="0.2">
      <c r="B5063" s="21" t="str">
        <f t="shared" si="78"/>
        <v>DundalkWind2035RCP4.5</v>
      </c>
      <c r="C5063" t="s">
        <v>304</v>
      </c>
      <c r="D5063" t="s">
        <v>1</v>
      </c>
      <c r="E5063" s="144" t="s">
        <v>193</v>
      </c>
      <c r="F5063" s="144">
        <v>2035</v>
      </c>
      <c r="G5063" s="147">
        <v>81.451433841688811</v>
      </c>
      <c r="H5063" s="147">
        <v>87.76093800000001</v>
      </c>
      <c r="I5063" s="147">
        <v>94.408900000000017</v>
      </c>
      <c r="J5063" s="147">
        <v>101.04266800000002</v>
      </c>
      <c r="K5063" s="147">
        <v>107.68508399999999</v>
      </c>
    </row>
    <row r="5064" spans="2:11" x14ac:dyDescent="0.2">
      <c r="B5064" s="21" t="str">
        <f t="shared" si="78"/>
        <v>DundalkWind2040RCP4.5</v>
      </c>
      <c r="C5064" t="s">
        <v>304</v>
      </c>
      <c r="D5064" t="s">
        <v>1</v>
      </c>
      <c r="E5064" s="144" t="s">
        <v>193</v>
      </c>
      <c r="F5064" s="144">
        <v>2040</v>
      </c>
      <c r="G5064" s="147">
        <v>81.459550576501144</v>
      </c>
      <c r="H5064" s="147">
        <v>87.775508000000002</v>
      </c>
      <c r="I5064" s="147">
        <v>94.432400000000015</v>
      </c>
      <c r="J5064" s="147">
        <v>101.07284200000001</v>
      </c>
      <c r="K5064" s="147">
        <v>107.72437599999999</v>
      </c>
    </row>
    <row r="5065" spans="2:11" x14ac:dyDescent="0.2">
      <c r="B5065" s="21" t="str">
        <f t="shared" si="78"/>
        <v>DundalkWind2045RCP4.5</v>
      </c>
      <c r="C5065" t="s">
        <v>304</v>
      </c>
      <c r="D5065" t="s">
        <v>1</v>
      </c>
      <c r="E5065" s="144" t="s">
        <v>193</v>
      </c>
      <c r="F5065" s="144">
        <v>2045</v>
      </c>
      <c r="G5065" s="147">
        <v>81.467667311313477</v>
      </c>
      <c r="H5065" s="147">
        <v>87.790077999999994</v>
      </c>
      <c r="I5065" s="147">
        <v>94.455900000000014</v>
      </c>
      <c r="J5065" s="147">
        <v>101.10301600000001</v>
      </c>
      <c r="K5065" s="147">
        <v>107.763668</v>
      </c>
    </row>
    <row r="5066" spans="2:11" x14ac:dyDescent="0.2">
      <c r="B5066" s="21" t="str">
        <f t="shared" si="78"/>
        <v>DundalkWind2050RCP4.5</v>
      </c>
      <c r="C5066" t="s">
        <v>304</v>
      </c>
      <c r="D5066" t="s">
        <v>1</v>
      </c>
      <c r="E5066" s="144" t="s">
        <v>193</v>
      </c>
      <c r="F5066" s="144">
        <v>2050</v>
      </c>
      <c r="G5066" s="147">
        <v>81.530977842849609</v>
      </c>
      <c r="H5066" s="147">
        <v>87.864093600000004</v>
      </c>
      <c r="I5066" s="147">
        <v>94.543320000000008</v>
      </c>
      <c r="J5066" s="147">
        <v>101.20158440000002</v>
      </c>
      <c r="K5066" s="147">
        <v>107.87582879999999</v>
      </c>
    </row>
    <row r="5067" spans="2:11" x14ac:dyDescent="0.2">
      <c r="B5067" s="21" t="str">
        <f t="shared" si="78"/>
        <v>DundalkWind2055RCP4.5</v>
      </c>
      <c r="C5067" t="s">
        <v>304</v>
      </c>
      <c r="D5067" t="s">
        <v>1</v>
      </c>
      <c r="E5067" s="144" t="s">
        <v>193</v>
      </c>
      <c r="F5067" s="144">
        <v>2055</v>
      </c>
      <c r="G5067" s="147">
        <v>81.586171639573422</v>
      </c>
      <c r="H5067" s="147">
        <v>87.923539200000008</v>
      </c>
      <c r="I5067" s="147">
        <v>94.607240000000004</v>
      </c>
      <c r="J5067" s="147">
        <v>101.2699788</v>
      </c>
      <c r="K5067" s="147">
        <v>107.9486976</v>
      </c>
    </row>
    <row r="5068" spans="2:11" x14ac:dyDescent="0.2">
      <c r="B5068" s="21" t="str">
        <f t="shared" ref="B5068:B5131" si="79">C5068&amp;D5068&amp;F5068&amp;E5068</f>
        <v>DundalkWind2060RCP4.5</v>
      </c>
      <c r="C5068" t="s">
        <v>304</v>
      </c>
      <c r="D5068" t="s">
        <v>1</v>
      </c>
      <c r="E5068" s="144" t="s">
        <v>193</v>
      </c>
      <c r="F5068" s="144">
        <v>2060</v>
      </c>
      <c r="G5068" s="147">
        <v>81.641365436297249</v>
      </c>
      <c r="H5068" s="147">
        <v>87.982984799999997</v>
      </c>
      <c r="I5068" s="147">
        <v>94.67116</v>
      </c>
      <c r="J5068" s="147">
        <v>101.33837320000001</v>
      </c>
      <c r="K5068" s="147">
        <v>108.0215664</v>
      </c>
    </row>
    <row r="5069" spans="2:11" x14ac:dyDescent="0.2">
      <c r="B5069" s="21" t="str">
        <f t="shared" si="79"/>
        <v>DundalkWind2065RCP4.5</v>
      </c>
      <c r="C5069" t="s">
        <v>304</v>
      </c>
      <c r="D5069" t="s">
        <v>1</v>
      </c>
      <c r="E5069" s="144" t="s">
        <v>193</v>
      </c>
      <c r="F5069" s="144">
        <v>2065</v>
      </c>
      <c r="G5069" s="147">
        <v>81.696559233021063</v>
      </c>
      <c r="H5069" s="147">
        <v>88.042430400000001</v>
      </c>
      <c r="I5069" s="147">
        <v>94.735079999999996</v>
      </c>
      <c r="J5069" s="147">
        <v>101.40676759999999</v>
      </c>
      <c r="K5069" s="147">
        <v>108.09443520000001</v>
      </c>
    </row>
    <row r="5070" spans="2:11" x14ac:dyDescent="0.2">
      <c r="B5070" s="21" t="str">
        <f t="shared" si="79"/>
        <v>DundalkWind2070RCP4.5</v>
      </c>
      <c r="C5070" t="s">
        <v>304</v>
      </c>
      <c r="D5070" t="s">
        <v>1</v>
      </c>
      <c r="E5070" s="144" t="s">
        <v>193</v>
      </c>
      <c r="F5070" s="144">
        <v>2070</v>
      </c>
      <c r="G5070" s="147">
        <v>81.751753029744876</v>
      </c>
      <c r="H5070" s="147">
        <v>88.101876000000004</v>
      </c>
      <c r="I5070" s="147">
        <v>94.798999999999992</v>
      </c>
      <c r="J5070" s="147">
        <v>101.475162</v>
      </c>
      <c r="K5070" s="147">
        <v>108.167304</v>
      </c>
    </row>
    <row r="5071" spans="2:11" x14ac:dyDescent="0.2">
      <c r="B5071" s="21" t="str">
        <f t="shared" si="79"/>
        <v>DundalkWind2075RCP4.5</v>
      </c>
      <c r="C5071" t="s">
        <v>304</v>
      </c>
      <c r="D5071" t="s">
        <v>1</v>
      </c>
      <c r="E5071" s="144" t="s">
        <v>193</v>
      </c>
      <c r="F5071" s="144">
        <v>2075</v>
      </c>
      <c r="G5071" s="147">
        <v>81.820745275649642</v>
      </c>
      <c r="H5071" s="147">
        <v>88.195124000000007</v>
      </c>
      <c r="I5071" s="147">
        <v>94.924333333333323</v>
      </c>
      <c r="J5071" s="147">
        <v>101.62938466666667</v>
      </c>
      <c r="K5071" s="147">
        <v>108.34769</v>
      </c>
    </row>
    <row r="5072" spans="2:11" x14ac:dyDescent="0.2">
      <c r="B5072" s="21" t="str">
        <f t="shared" si="79"/>
        <v>DundalkWind2080RCP4.5</v>
      </c>
      <c r="C5072" t="s">
        <v>304</v>
      </c>
      <c r="D5072" t="s">
        <v>1</v>
      </c>
      <c r="E5072" s="144" t="s">
        <v>193</v>
      </c>
      <c r="F5072" s="144">
        <v>2080</v>
      </c>
      <c r="G5072" s="147">
        <v>81.889737521554409</v>
      </c>
      <c r="H5072" s="147">
        <v>88.28837200000001</v>
      </c>
      <c r="I5072" s="147">
        <v>95.049666666666667</v>
      </c>
      <c r="J5072" s="147">
        <v>101.78360733333334</v>
      </c>
      <c r="K5072" s="147">
        <v>108.528076</v>
      </c>
    </row>
    <row r="5073" spans="2:11" x14ac:dyDescent="0.2">
      <c r="B5073" s="21" t="str">
        <f t="shared" si="79"/>
        <v>DundalkWind2085RCP4.5</v>
      </c>
      <c r="C5073" t="s">
        <v>304</v>
      </c>
      <c r="D5073" t="s">
        <v>1</v>
      </c>
      <c r="E5073" s="144" t="s">
        <v>193</v>
      </c>
      <c r="F5073" s="144">
        <v>2085</v>
      </c>
      <c r="G5073" s="147">
        <v>81.958729767459175</v>
      </c>
      <c r="H5073" s="147">
        <v>88.381619999999998</v>
      </c>
      <c r="I5073" s="147">
        <v>95.174999999999997</v>
      </c>
      <c r="J5073" s="147">
        <v>101.93783000000001</v>
      </c>
      <c r="K5073" s="147">
        <v>108.708462</v>
      </c>
    </row>
    <row r="5074" spans="2:11" x14ac:dyDescent="0.2">
      <c r="B5074" s="21" t="str">
        <f t="shared" si="79"/>
        <v>DundalkWind2090RCP4.5</v>
      </c>
      <c r="C5074" t="s">
        <v>304</v>
      </c>
      <c r="D5074" t="s">
        <v>1</v>
      </c>
      <c r="E5074" s="144" t="s">
        <v>193</v>
      </c>
      <c r="F5074" s="144">
        <v>2090</v>
      </c>
      <c r="G5074" s="147">
        <v>82.027722013363942</v>
      </c>
      <c r="H5074" s="147">
        <v>88.474868000000001</v>
      </c>
      <c r="I5074" s="147">
        <v>95.300333333333327</v>
      </c>
      <c r="J5074" s="147">
        <v>102.09205266666667</v>
      </c>
      <c r="K5074" s="147">
        <v>108.88884800000001</v>
      </c>
    </row>
    <row r="5075" spans="2:11" x14ac:dyDescent="0.2">
      <c r="B5075" s="21" t="str">
        <f t="shared" si="79"/>
        <v>DundalkWind2095RCP4.5</v>
      </c>
      <c r="C5075" t="s">
        <v>304</v>
      </c>
      <c r="D5075" t="s">
        <v>1</v>
      </c>
      <c r="E5075" s="144" t="s">
        <v>193</v>
      </c>
      <c r="F5075" s="144">
        <v>2095</v>
      </c>
      <c r="G5075" s="147">
        <v>82.096714259268708</v>
      </c>
      <c r="H5075" s="147">
        <v>88.568116000000003</v>
      </c>
      <c r="I5075" s="147">
        <v>95.425666666666672</v>
      </c>
      <c r="J5075" s="147">
        <v>102.24627533333334</v>
      </c>
      <c r="K5075" s="147">
        <v>109.06923400000001</v>
      </c>
    </row>
    <row r="5076" spans="2:11" x14ac:dyDescent="0.2">
      <c r="B5076" s="21" t="str">
        <f t="shared" si="79"/>
        <v>DundalkWind2100RCP4.5</v>
      </c>
      <c r="C5076" t="s">
        <v>304</v>
      </c>
      <c r="D5076" t="s">
        <v>1</v>
      </c>
      <c r="E5076" s="144" t="s">
        <v>193</v>
      </c>
      <c r="F5076" s="144">
        <v>2100</v>
      </c>
      <c r="G5076" s="147">
        <v>82.165706505173475</v>
      </c>
      <c r="H5076" s="147">
        <v>88.661364000000006</v>
      </c>
      <c r="I5076" s="147">
        <v>95.551000000000002</v>
      </c>
      <c r="J5076" s="147">
        <v>102.40049800000001</v>
      </c>
      <c r="K5076" s="147">
        <v>109.24962000000001</v>
      </c>
    </row>
    <row r="5077" spans="2:11" x14ac:dyDescent="0.2">
      <c r="B5077" s="21" t="str">
        <f t="shared" si="79"/>
        <v>DundalkWind2023RCP6.0</v>
      </c>
      <c r="C5077" t="s">
        <v>304</v>
      </c>
      <c r="D5077" t="s">
        <v>1</v>
      </c>
      <c r="E5077" s="144" t="s">
        <v>192</v>
      </c>
      <c r="F5077" s="144">
        <v>2023</v>
      </c>
      <c r="G5077" s="147">
        <v>81.42708363725184</v>
      </c>
      <c r="H5077" s="147">
        <v>87.717228000000006</v>
      </c>
      <c r="I5077" s="147">
        <v>94.338400000000007</v>
      </c>
      <c r="J5077" s="147">
        <v>100.95214600000001</v>
      </c>
      <c r="K5077" s="147">
        <v>107.56720799999999</v>
      </c>
    </row>
    <row r="5078" spans="2:11" x14ac:dyDescent="0.2">
      <c r="B5078" s="21" t="str">
        <f t="shared" si="79"/>
        <v>DundalkWind2025RCP6.0</v>
      </c>
      <c r="C5078" t="s">
        <v>304</v>
      </c>
      <c r="D5078" t="s">
        <v>1</v>
      </c>
      <c r="E5078" s="144" t="s">
        <v>192</v>
      </c>
      <c r="F5078" s="144">
        <v>2025</v>
      </c>
      <c r="G5078" s="147">
        <v>81.435200372064173</v>
      </c>
      <c r="H5078" s="147">
        <v>87.731797999999998</v>
      </c>
      <c r="I5078" s="147">
        <v>94.361900000000006</v>
      </c>
      <c r="J5078" s="147">
        <v>100.98232000000002</v>
      </c>
      <c r="K5078" s="147">
        <v>107.6065</v>
      </c>
    </row>
    <row r="5079" spans="2:11" x14ac:dyDescent="0.2">
      <c r="B5079" s="21" t="str">
        <f t="shared" si="79"/>
        <v>DundalkWind2030RCP6.0</v>
      </c>
      <c r="C5079" t="s">
        <v>304</v>
      </c>
      <c r="D5079" t="s">
        <v>1</v>
      </c>
      <c r="E5079" s="144" t="s">
        <v>192</v>
      </c>
      <c r="F5079" s="144">
        <v>2030</v>
      </c>
      <c r="G5079" s="147">
        <v>81.443317106876492</v>
      </c>
      <c r="H5079" s="147">
        <v>87.746368000000004</v>
      </c>
      <c r="I5079" s="147">
        <v>94.385400000000004</v>
      </c>
      <c r="J5079" s="147">
        <v>101.01249400000002</v>
      </c>
      <c r="K5079" s="147">
        <v>107.645792</v>
      </c>
    </row>
    <row r="5080" spans="2:11" x14ac:dyDescent="0.2">
      <c r="B5080" s="21" t="str">
        <f t="shared" si="79"/>
        <v>DundalkWind2035RCP6.0</v>
      </c>
      <c r="C5080" t="s">
        <v>304</v>
      </c>
      <c r="D5080" t="s">
        <v>1</v>
      </c>
      <c r="E5080" s="144" t="s">
        <v>192</v>
      </c>
      <c r="F5080" s="144">
        <v>2035</v>
      </c>
      <c r="G5080" s="147">
        <v>81.451433841688811</v>
      </c>
      <c r="H5080" s="147">
        <v>87.76093800000001</v>
      </c>
      <c r="I5080" s="147">
        <v>94.408900000000017</v>
      </c>
      <c r="J5080" s="147">
        <v>101.04266800000002</v>
      </c>
      <c r="K5080" s="147">
        <v>107.68508399999999</v>
      </c>
    </row>
    <row r="5081" spans="2:11" x14ac:dyDescent="0.2">
      <c r="B5081" s="21" t="str">
        <f t="shared" si="79"/>
        <v>DundalkWind2040RCP6.0</v>
      </c>
      <c r="C5081" t="s">
        <v>304</v>
      </c>
      <c r="D5081" t="s">
        <v>1</v>
      </c>
      <c r="E5081" s="144" t="s">
        <v>192</v>
      </c>
      <c r="F5081" s="144">
        <v>2040</v>
      </c>
      <c r="G5081" s="147">
        <v>81.459550576501144</v>
      </c>
      <c r="H5081" s="147">
        <v>87.775508000000002</v>
      </c>
      <c r="I5081" s="147">
        <v>94.432400000000015</v>
      </c>
      <c r="J5081" s="147">
        <v>101.07284200000001</v>
      </c>
      <c r="K5081" s="147">
        <v>107.72437599999999</v>
      </c>
    </row>
    <row r="5082" spans="2:11" x14ac:dyDescent="0.2">
      <c r="B5082" s="21" t="str">
        <f t="shared" si="79"/>
        <v>DundalkWind2045RCP6.0</v>
      </c>
      <c r="C5082" t="s">
        <v>304</v>
      </c>
      <c r="D5082" t="s">
        <v>1</v>
      </c>
      <c r="E5082" s="144" t="s">
        <v>192</v>
      </c>
      <c r="F5082" s="144">
        <v>2045</v>
      </c>
      <c r="G5082" s="147">
        <v>81.467667311313477</v>
      </c>
      <c r="H5082" s="147">
        <v>87.790077999999994</v>
      </c>
      <c r="I5082" s="147">
        <v>94.455900000000014</v>
      </c>
      <c r="J5082" s="147">
        <v>101.10301600000001</v>
      </c>
      <c r="K5082" s="147">
        <v>107.763668</v>
      </c>
    </row>
    <row r="5083" spans="2:11" x14ac:dyDescent="0.2">
      <c r="B5083" s="21" t="str">
        <f t="shared" si="79"/>
        <v>DundalkWind2050RCP6.0</v>
      </c>
      <c r="C5083" t="s">
        <v>304</v>
      </c>
      <c r="D5083" t="s">
        <v>1</v>
      </c>
      <c r="E5083" s="144" t="s">
        <v>192</v>
      </c>
      <c r="F5083" s="144">
        <v>2050</v>
      </c>
      <c r="G5083" s="147">
        <v>81.530977842849609</v>
      </c>
      <c r="H5083" s="147">
        <v>87.864093600000004</v>
      </c>
      <c r="I5083" s="147">
        <v>94.543320000000008</v>
      </c>
      <c r="J5083" s="147">
        <v>101.20158440000002</v>
      </c>
      <c r="K5083" s="147">
        <v>107.87582879999999</v>
      </c>
    </row>
    <row r="5084" spans="2:11" x14ac:dyDescent="0.2">
      <c r="B5084" s="21" t="str">
        <f t="shared" si="79"/>
        <v>DundalkWind2055RCP6.0</v>
      </c>
      <c r="C5084" t="s">
        <v>304</v>
      </c>
      <c r="D5084" t="s">
        <v>1</v>
      </c>
      <c r="E5084" s="144" t="s">
        <v>192</v>
      </c>
      <c r="F5084" s="144">
        <v>2055</v>
      </c>
      <c r="G5084" s="147">
        <v>81.586171639573422</v>
      </c>
      <c r="H5084" s="147">
        <v>87.923539200000008</v>
      </c>
      <c r="I5084" s="147">
        <v>94.607240000000004</v>
      </c>
      <c r="J5084" s="147">
        <v>101.2699788</v>
      </c>
      <c r="K5084" s="147">
        <v>107.9486976</v>
      </c>
    </row>
    <row r="5085" spans="2:11" x14ac:dyDescent="0.2">
      <c r="B5085" s="21" t="str">
        <f t="shared" si="79"/>
        <v>DundalkWind2060RCP6.0</v>
      </c>
      <c r="C5085" t="s">
        <v>304</v>
      </c>
      <c r="D5085" t="s">
        <v>1</v>
      </c>
      <c r="E5085" s="144" t="s">
        <v>192</v>
      </c>
      <c r="F5085" s="144">
        <v>2060</v>
      </c>
      <c r="G5085" s="147">
        <v>81.641365436297249</v>
      </c>
      <c r="H5085" s="147">
        <v>87.982984799999997</v>
      </c>
      <c r="I5085" s="147">
        <v>94.67116</v>
      </c>
      <c r="J5085" s="147">
        <v>101.33837320000001</v>
      </c>
      <c r="K5085" s="147">
        <v>108.0215664</v>
      </c>
    </row>
    <row r="5086" spans="2:11" x14ac:dyDescent="0.2">
      <c r="B5086" s="21" t="str">
        <f t="shared" si="79"/>
        <v>DundalkWind2065RCP6.0</v>
      </c>
      <c r="C5086" t="s">
        <v>304</v>
      </c>
      <c r="D5086" t="s">
        <v>1</v>
      </c>
      <c r="E5086" s="144" t="s">
        <v>192</v>
      </c>
      <c r="F5086" s="144">
        <v>2065</v>
      </c>
      <c r="G5086" s="147">
        <v>81.696559233021063</v>
      </c>
      <c r="H5086" s="147">
        <v>88.042430400000001</v>
      </c>
      <c r="I5086" s="147">
        <v>94.735079999999996</v>
      </c>
      <c r="J5086" s="147">
        <v>101.40676759999999</v>
      </c>
      <c r="K5086" s="147">
        <v>108.09443520000001</v>
      </c>
    </row>
    <row r="5087" spans="2:11" x14ac:dyDescent="0.2">
      <c r="B5087" s="21" t="str">
        <f t="shared" si="79"/>
        <v>DundalkWind2070RCP6.0</v>
      </c>
      <c r="C5087" t="s">
        <v>304</v>
      </c>
      <c r="D5087" t="s">
        <v>1</v>
      </c>
      <c r="E5087" s="144" t="s">
        <v>192</v>
      </c>
      <c r="F5087" s="144">
        <v>2070</v>
      </c>
      <c r="G5087" s="147">
        <v>81.751753029744876</v>
      </c>
      <c r="H5087" s="147">
        <v>88.101876000000004</v>
      </c>
      <c r="I5087" s="147">
        <v>94.798999999999992</v>
      </c>
      <c r="J5087" s="147">
        <v>101.475162</v>
      </c>
      <c r="K5087" s="147">
        <v>108.167304</v>
      </c>
    </row>
    <row r="5088" spans="2:11" x14ac:dyDescent="0.2">
      <c r="B5088" s="21" t="str">
        <f t="shared" si="79"/>
        <v>DundalkWind2075RCP6.0</v>
      </c>
      <c r="C5088" t="s">
        <v>304</v>
      </c>
      <c r="D5088" t="s">
        <v>1</v>
      </c>
      <c r="E5088" s="144" t="s">
        <v>192</v>
      </c>
      <c r="F5088" s="144">
        <v>2075</v>
      </c>
      <c r="G5088" s="147">
        <v>81.855241398602033</v>
      </c>
      <c r="H5088" s="147">
        <v>88.241748000000001</v>
      </c>
      <c r="I5088" s="147">
        <v>94.986999999999995</v>
      </c>
      <c r="J5088" s="147">
        <v>101.706496</v>
      </c>
      <c r="K5088" s="147">
        <v>108.437883</v>
      </c>
    </row>
    <row r="5089" spans="2:11" x14ac:dyDescent="0.2">
      <c r="B5089" s="21" t="str">
        <f t="shared" si="79"/>
        <v>DundalkWind2080RCP6.0</v>
      </c>
      <c r="C5089" t="s">
        <v>304</v>
      </c>
      <c r="D5089" t="s">
        <v>1</v>
      </c>
      <c r="E5089" s="144" t="s">
        <v>192</v>
      </c>
      <c r="F5089" s="144">
        <v>2080</v>
      </c>
      <c r="G5089" s="147">
        <v>81.958729767459175</v>
      </c>
      <c r="H5089" s="147">
        <v>88.381619999999998</v>
      </c>
      <c r="I5089" s="147">
        <v>95.174999999999997</v>
      </c>
      <c r="J5089" s="147">
        <v>101.93783000000001</v>
      </c>
      <c r="K5089" s="147">
        <v>108.708462</v>
      </c>
    </row>
    <row r="5090" spans="2:11" x14ac:dyDescent="0.2">
      <c r="B5090" s="21" t="str">
        <f t="shared" si="79"/>
        <v>DundalkWind2085RCP6.0</v>
      </c>
      <c r="C5090" t="s">
        <v>304</v>
      </c>
      <c r="D5090" t="s">
        <v>1</v>
      </c>
      <c r="E5090" s="144" t="s">
        <v>192</v>
      </c>
      <c r="F5090" s="144">
        <v>2085</v>
      </c>
      <c r="G5090" s="147">
        <v>82.062218136316318</v>
      </c>
      <c r="H5090" s="147">
        <v>88.521492000000009</v>
      </c>
      <c r="I5090" s="147">
        <v>95.363</v>
      </c>
      <c r="J5090" s="147">
        <v>102.16916400000001</v>
      </c>
      <c r="K5090" s="147">
        <v>108.97904100000001</v>
      </c>
    </row>
    <row r="5091" spans="2:11" x14ac:dyDescent="0.2">
      <c r="B5091" s="21" t="str">
        <f t="shared" si="79"/>
        <v>DundalkWind2090RCP6.0</v>
      </c>
      <c r="C5091" t="s">
        <v>304</v>
      </c>
      <c r="D5091" t="s">
        <v>1</v>
      </c>
      <c r="E5091" s="144" t="s">
        <v>192</v>
      </c>
      <c r="F5091" s="144">
        <v>2090</v>
      </c>
      <c r="G5091" s="147">
        <v>82.55260419789434</v>
      </c>
      <c r="H5091" s="147">
        <v>89.139260000000007</v>
      </c>
      <c r="I5091" s="147">
        <v>96.136933333333332</v>
      </c>
      <c r="J5091" s="147">
        <v>103.08108933333335</v>
      </c>
      <c r="K5091" s="147">
        <v>110.024744</v>
      </c>
    </row>
    <row r="5092" spans="2:11" x14ac:dyDescent="0.2">
      <c r="B5092" s="21" t="str">
        <f t="shared" si="79"/>
        <v>DundalkWind2095RCP6.0</v>
      </c>
      <c r="C5092" t="s">
        <v>304</v>
      </c>
      <c r="D5092" t="s">
        <v>1</v>
      </c>
      <c r="E5092" s="144" t="s">
        <v>192</v>
      </c>
      <c r="F5092" s="144">
        <v>2095</v>
      </c>
      <c r="G5092" s="147">
        <v>82.93950189061519</v>
      </c>
      <c r="H5092" s="147">
        <v>89.617155999999994</v>
      </c>
      <c r="I5092" s="147">
        <v>96.722866666666661</v>
      </c>
      <c r="J5092" s="147">
        <v>103.76168066666668</v>
      </c>
      <c r="K5092" s="147">
        <v>110.79986799999999</v>
      </c>
    </row>
    <row r="5093" spans="2:11" x14ac:dyDescent="0.2">
      <c r="B5093" s="21" t="str">
        <f t="shared" si="79"/>
        <v>DundalkWind2100RCP6.0</v>
      </c>
      <c r="C5093" t="s">
        <v>304</v>
      </c>
      <c r="D5093" t="s">
        <v>1</v>
      </c>
      <c r="E5093" s="144" t="s">
        <v>192</v>
      </c>
      <c r="F5093" s="144">
        <v>2100</v>
      </c>
      <c r="G5093" s="147">
        <v>83.326399583336055</v>
      </c>
      <c r="H5093" s="147">
        <v>90.095051999999995</v>
      </c>
      <c r="I5093" s="147">
        <v>97.308799999999991</v>
      </c>
      <c r="J5093" s="147">
        <v>104.44227200000002</v>
      </c>
      <c r="K5093" s="147">
        <v>111.57499199999998</v>
      </c>
    </row>
    <row r="5094" spans="2:11" x14ac:dyDescent="0.2">
      <c r="B5094" s="21" t="str">
        <f t="shared" si="79"/>
        <v>DundalkWind2023RCP8.5</v>
      </c>
      <c r="C5094" t="s">
        <v>304</v>
      </c>
      <c r="D5094" t="s">
        <v>1</v>
      </c>
      <c r="E5094" s="144" t="s">
        <v>191</v>
      </c>
      <c r="F5094" s="144">
        <v>2023</v>
      </c>
      <c r="G5094" s="147">
        <v>81.42708363725184</v>
      </c>
      <c r="H5094" s="147">
        <v>87.717228000000006</v>
      </c>
      <c r="I5094" s="147">
        <v>94.338400000000007</v>
      </c>
      <c r="J5094" s="147">
        <v>100.95214600000001</v>
      </c>
      <c r="K5094" s="147">
        <v>107.56720799999999</v>
      </c>
    </row>
    <row r="5095" spans="2:11" x14ac:dyDescent="0.2">
      <c r="B5095" s="21" t="str">
        <f t="shared" si="79"/>
        <v>DundalkWind2025RCP8.5</v>
      </c>
      <c r="C5095" t="s">
        <v>304</v>
      </c>
      <c r="D5095" t="s">
        <v>1</v>
      </c>
      <c r="E5095" s="144" t="s">
        <v>191</v>
      </c>
      <c r="F5095" s="144">
        <v>2025</v>
      </c>
      <c r="G5095" s="147">
        <v>81.443317106876492</v>
      </c>
      <c r="H5095" s="147">
        <v>87.746368000000004</v>
      </c>
      <c r="I5095" s="147">
        <v>94.385400000000004</v>
      </c>
      <c r="J5095" s="147">
        <v>101.01249400000002</v>
      </c>
      <c r="K5095" s="147">
        <v>107.645792</v>
      </c>
    </row>
    <row r="5096" spans="2:11" x14ac:dyDescent="0.2">
      <c r="B5096" s="21" t="str">
        <f t="shared" si="79"/>
        <v>DundalkWind2030RCP8.5</v>
      </c>
      <c r="C5096" t="s">
        <v>304</v>
      </c>
      <c r="D5096" t="s">
        <v>1</v>
      </c>
      <c r="E5096" s="144" t="s">
        <v>191</v>
      </c>
      <c r="F5096" s="144">
        <v>2030</v>
      </c>
      <c r="G5096" s="147">
        <v>81.459550576501144</v>
      </c>
      <c r="H5096" s="147">
        <v>87.775508000000002</v>
      </c>
      <c r="I5096" s="147">
        <v>94.432400000000015</v>
      </c>
      <c r="J5096" s="147">
        <v>101.07284200000001</v>
      </c>
      <c r="K5096" s="147">
        <v>107.72437599999999</v>
      </c>
    </row>
    <row r="5097" spans="2:11" x14ac:dyDescent="0.2">
      <c r="B5097" s="21" t="str">
        <f t="shared" si="79"/>
        <v>DundalkWind2035RCP8.5</v>
      </c>
      <c r="C5097" t="s">
        <v>304</v>
      </c>
      <c r="D5097" t="s">
        <v>1</v>
      </c>
      <c r="E5097" s="144" t="s">
        <v>191</v>
      </c>
      <c r="F5097" s="144">
        <v>2035</v>
      </c>
      <c r="G5097" s="147">
        <v>81.475784046125796</v>
      </c>
      <c r="H5097" s="147">
        <v>87.804648</v>
      </c>
      <c r="I5097" s="147">
        <v>94.479400000000012</v>
      </c>
      <c r="J5097" s="147">
        <v>101.13319000000001</v>
      </c>
      <c r="K5097" s="147">
        <v>107.80296</v>
      </c>
    </row>
    <row r="5098" spans="2:11" x14ac:dyDescent="0.2">
      <c r="B5098" s="21" t="str">
        <f t="shared" si="79"/>
        <v>DundalkWind2040RCP8.5</v>
      </c>
      <c r="C5098" t="s">
        <v>304</v>
      </c>
      <c r="D5098" t="s">
        <v>1</v>
      </c>
      <c r="E5098" s="144" t="s">
        <v>191</v>
      </c>
      <c r="F5098" s="144">
        <v>2040</v>
      </c>
      <c r="G5098" s="147">
        <v>81.567773707332151</v>
      </c>
      <c r="H5098" s="147">
        <v>87.903723999999997</v>
      </c>
      <c r="I5098" s="147">
        <v>94.585933333333344</v>
      </c>
      <c r="J5098" s="147">
        <v>101.24718066666668</v>
      </c>
      <c r="K5098" s="147">
        <v>107.924408</v>
      </c>
    </row>
    <row r="5099" spans="2:11" x14ac:dyDescent="0.2">
      <c r="B5099" s="21" t="str">
        <f t="shared" si="79"/>
        <v>DundalkWind2045RCP8.5</v>
      </c>
      <c r="C5099" t="s">
        <v>304</v>
      </c>
      <c r="D5099" t="s">
        <v>1</v>
      </c>
      <c r="E5099" s="144" t="s">
        <v>191</v>
      </c>
      <c r="F5099" s="144">
        <v>2045</v>
      </c>
      <c r="G5099" s="147">
        <v>81.65976336853852</v>
      </c>
      <c r="H5099" s="147">
        <v>88.002800000000008</v>
      </c>
      <c r="I5099" s="147">
        <v>94.692466666666661</v>
      </c>
      <c r="J5099" s="147">
        <v>101.36117133333333</v>
      </c>
      <c r="K5099" s="147">
        <v>108.045856</v>
      </c>
    </row>
    <row r="5100" spans="2:11" x14ac:dyDescent="0.2">
      <c r="B5100" s="21" t="str">
        <f t="shared" si="79"/>
        <v>DundalkWind2050RCP8.5</v>
      </c>
      <c r="C5100" t="s">
        <v>304</v>
      </c>
      <c r="D5100" t="s">
        <v>1</v>
      </c>
      <c r="E5100" s="144" t="s">
        <v>191</v>
      </c>
      <c r="F5100" s="144">
        <v>2050</v>
      </c>
      <c r="G5100" s="147">
        <v>81.889737521554409</v>
      </c>
      <c r="H5100" s="147">
        <v>88.28837200000001</v>
      </c>
      <c r="I5100" s="147">
        <v>95.049666666666667</v>
      </c>
      <c r="J5100" s="147">
        <v>101.78360733333334</v>
      </c>
      <c r="K5100" s="147">
        <v>108.528076</v>
      </c>
    </row>
    <row r="5101" spans="2:11" x14ac:dyDescent="0.2">
      <c r="B5101" s="21" t="str">
        <f t="shared" si="79"/>
        <v>DundalkWind2055RCP8.5</v>
      </c>
      <c r="C5101" t="s">
        <v>304</v>
      </c>
      <c r="D5101" t="s">
        <v>1</v>
      </c>
      <c r="E5101" s="144" t="s">
        <v>191</v>
      </c>
      <c r="F5101" s="144">
        <v>2055</v>
      </c>
      <c r="G5101" s="147">
        <v>82.027722013363942</v>
      </c>
      <c r="H5101" s="147">
        <v>88.474868000000001</v>
      </c>
      <c r="I5101" s="147">
        <v>95.300333333333327</v>
      </c>
      <c r="J5101" s="147">
        <v>102.09205266666667</v>
      </c>
      <c r="K5101" s="147">
        <v>108.88884800000001</v>
      </c>
    </row>
    <row r="5102" spans="2:11" x14ac:dyDescent="0.2">
      <c r="B5102" s="21" t="str">
        <f t="shared" si="79"/>
        <v>DundalkWind2060RCP8.5</v>
      </c>
      <c r="C5102" t="s">
        <v>304</v>
      </c>
      <c r="D5102" t="s">
        <v>1</v>
      </c>
      <c r="E5102" s="144" t="s">
        <v>191</v>
      </c>
      <c r="F5102" s="144">
        <v>2060</v>
      </c>
      <c r="G5102" s="147">
        <v>82.55260419789434</v>
      </c>
      <c r="H5102" s="147">
        <v>89.139260000000007</v>
      </c>
      <c r="I5102" s="147">
        <v>96.136933333333332</v>
      </c>
      <c r="J5102" s="147">
        <v>103.08108933333335</v>
      </c>
      <c r="K5102" s="147">
        <v>110.024744</v>
      </c>
    </row>
    <row r="5103" spans="2:11" x14ac:dyDescent="0.2">
      <c r="B5103" s="21" t="str">
        <f t="shared" si="79"/>
        <v>DundalkWind2065RCP8.5</v>
      </c>
      <c r="C5103" t="s">
        <v>304</v>
      </c>
      <c r="D5103" t="s">
        <v>1</v>
      </c>
      <c r="E5103" s="144" t="s">
        <v>191</v>
      </c>
      <c r="F5103" s="144">
        <v>2065</v>
      </c>
      <c r="G5103" s="147">
        <v>82.93950189061519</v>
      </c>
      <c r="H5103" s="147">
        <v>89.617155999999994</v>
      </c>
      <c r="I5103" s="147">
        <v>96.722866666666661</v>
      </c>
      <c r="J5103" s="147">
        <v>103.76168066666668</v>
      </c>
      <c r="K5103" s="147">
        <v>110.79986799999999</v>
      </c>
    </row>
    <row r="5104" spans="2:11" x14ac:dyDescent="0.2">
      <c r="B5104" s="21" t="str">
        <f t="shared" si="79"/>
        <v>DundalkWind2070RCP8.5</v>
      </c>
      <c r="C5104" t="s">
        <v>304</v>
      </c>
      <c r="D5104" t="s">
        <v>1</v>
      </c>
      <c r="E5104" s="144" t="s">
        <v>191</v>
      </c>
      <c r="F5104" s="144">
        <v>2070</v>
      </c>
      <c r="G5104" s="147">
        <v>83.540140266727306</v>
      </c>
      <c r="H5104" s="147">
        <v>90.368967999999995</v>
      </c>
      <c r="I5104" s="147">
        <v>97.659733333333321</v>
      </c>
      <c r="J5104" s="147">
        <v>104.85129733333335</v>
      </c>
      <c r="K5104" s="147">
        <v>112.05006799999998</v>
      </c>
    </row>
    <row r="5105" spans="2:11" x14ac:dyDescent="0.2">
      <c r="B5105" s="21" t="str">
        <f t="shared" si="79"/>
        <v>DundalkWind2075RCP8.5</v>
      </c>
      <c r="C5105" t="s">
        <v>304</v>
      </c>
      <c r="D5105" t="s">
        <v>1</v>
      </c>
      <c r="E5105" s="144" t="s">
        <v>191</v>
      </c>
      <c r="F5105" s="144">
        <v>2075</v>
      </c>
      <c r="G5105" s="147">
        <v>83.753880950118543</v>
      </c>
      <c r="H5105" s="147">
        <v>90.642884000000009</v>
      </c>
      <c r="I5105" s="147">
        <v>98.010666666666665</v>
      </c>
      <c r="J5105" s="147">
        <v>105.26032266666668</v>
      </c>
      <c r="K5105" s="147">
        <v>112.525144</v>
      </c>
    </row>
    <row r="5106" spans="2:11" x14ac:dyDescent="0.2">
      <c r="B5106" s="21" t="str">
        <f t="shared" si="79"/>
        <v>DundalkWind2080RCP8.5</v>
      </c>
      <c r="C5106" t="s">
        <v>304</v>
      </c>
      <c r="D5106" t="s">
        <v>1</v>
      </c>
      <c r="E5106" s="144" t="s">
        <v>191</v>
      </c>
      <c r="F5106" s="144">
        <v>2080</v>
      </c>
      <c r="G5106" s="147">
        <v>83.967621633509793</v>
      </c>
      <c r="H5106" s="147">
        <v>90.916800000000009</v>
      </c>
      <c r="I5106" s="147">
        <v>98.361599999999996</v>
      </c>
      <c r="J5106" s="147">
        <v>105.66934800000001</v>
      </c>
      <c r="K5106" s="147">
        <v>113.00022</v>
      </c>
    </row>
    <row r="5107" spans="2:11" x14ac:dyDescent="0.2">
      <c r="B5107" s="21" t="str">
        <f t="shared" si="79"/>
        <v>DundalkWind2085RCP8.5</v>
      </c>
      <c r="C5107" t="s">
        <v>304</v>
      </c>
      <c r="D5107" t="s">
        <v>1</v>
      </c>
      <c r="E5107" s="144" t="s">
        <v>191</v>
      </c>
      <c r="F5107" s="144">
        <v>2085</v>
      </c>
      <c r="G5107" s="147">
        <v>84.146189799380949</v>
      </c>
      <c r="H5107" s="147">
        <v>91.135350000000003</v>
      </c>
      <c r="I5107" s="147">
        <v>98.629500000000007</v>
      </c>
      <c r="J5107" s="147">
        <v>105.98114600000001</v>
      </c>
      <c r="K5107" s="147">
        <v>113.359206</v>
      </c>
    </row>
    <row r="5108" spans="2:11" x14ac:dyDescent="0.2">
      <c r="B5108" s="21" t="str">
        <f t="shared" si="79"/>
        <v>DundalkWind2090RCP8.5</v>
      </c>
      <c r="C5108" t="s">
        <v>304</v>
      </c>
      <c r="D5108" t="s">
        <v>1</v>
      </c>
      <c r="E5108" s="144" t="s">
        <v>191</v>
      </c>
      <c r="F5108" s="144">
        <v>2090</v>
      </c>
      <c r="G5108" s="147">
        <v>84.324757965252118</v>
      </c>
      <c r="H5108" s="147">
        <v>91.353899999999996</v>
      </c>
      <c r="I5108" s="147">
        <v>98.897400000000005</v>
      </c>
      <c r="J5108" s="147">
        <v>106.29294400000001</v>
      </c>
      <c r="K5108" s="147">
        <v>113.71819199999999</v>
      </c>
    </row>
    <row r="5109" spans="2:11" x14ac:dyDescent="0.2">
      <c r="B5109" s="21" t="str">
        <f t="shared" si="79"/>
        <v>DundalkWind2095RCP8.5</v>
      </c>
      <c r="C5109" t="s">
        <v>304</v>
      </c>
      <c r="D5109" t="s">
        <v>1</v>
      </c>
      <c r="E5109" s="144" t="s">
        <v>191</v>
      </c>
      <c r="F5109" s="144">
        <v>2095</v>
      </c>
      <c r="G5109" s="147">
        <v>84.324757965252118</v>
      </c>
      <c r="H5109" s="147">
        <v>91.353899999999996</v>
      </c>
      <c r="I5109" s="147">
        <v>98.897400000000005</v>
      </c>
      <c r="J5109" s="147">
        <v>106.29294400000001</v>
      </c>
      <c r="K5109" s="147">
        <v>113.71819199999999</v>
      </c>
    </row>
    <row r="5110" spans="2:11" x14ac:dyDescent="0.2">
      <c r="B5110" s="21" t="str">
        <f t="shared" si="79"/>
        <v>DundalkWind2100RCP8.5</v>
      </c>
      <c r="C5110" t="s">
        <v>304</v>
      </c>
      <c r="D5110" t="s">
        <v>1</v>
      </c>
      <c r="E5110" s="144" t="s">
        <v>191</v>
      </c>
      <c r="F5110" s="144">
        <v>2100</v>
      </c>
      <c r="G5110" s="147">
        <v>84.324757965252118</v>
      </c>
      <c r="H5110" s="147">
        <v>91.353899999999996</v>
      </c>
      <c r="I5110" s="147">
        <v>98.897400000000005</v>
      </c>
      <c r="J5110" s="147">
        <v>106.29294400000001</v>
      </c>
      <c r="K5110" s="147">
        <v>113.71819199999999</v>
      </c>
    </row>
    <row r="5111" spans="2:11" x14ac:dyDescent="0.2">
      <c r="B5111" s="21" t="str">
        <f t="shared" si="79"/>
        <v>DunnvilleIce Accretion2023RCP4.5</v>
      </c>
      <c r="C5111" t="s">
        <v>305</v>
      </c>
      <c r="D5111" t="s">
        <v>486</v>
      </c>
      <c r="E5111" s="144" t="s">
        <v>193</v>
      </c>
      <c r="F5111" s="144">
        <v>2023</v>
      </c>
      <c r="G5111" s="147">
        <v>22.022137874936249</v>
      </c>
      <c r="H5111" s="147">
        <v>26.427199999999999</v>
      </c>
      <c r="I5111" s="147">
        <v>32</v>
      </c>
      <c r="J5111" s="147">
        <v>36.26847999999999</v>
      </c>
      <c r="K5111" s="147">
        <v>40.521599999999999</v>
      </c>
    </row>
    <row r="5112" spans="2:11" x14ac:dyDescent="0.2">
      <c r="B5112" s="21" t="str">
        <f t="shared" si="79"/>
        <v>DunnvilleIce Accretion2025RCP4.5</v>
      </c>
      <c r="C5112" t="s">
        <v>305</v>
      </c>
      <c r="D5112" t="s">
        <v>486</v>
      </c>
      <c r="E5112" s="144" t="s">
        <v>193</v>
      </c>
      <c r="F5112" s="144">
        <v>2025</v>
      </c>
      <c r="G5112" s="147">
        <v>21.918224854966883</v>
      </c>
      <c r="H5112" s="147">
        <v>26.312106666666665</v>
      </c>
      <c r="I5112" s="147">
        <v>31.877333333333333</v>
      </c>
      <c r="J5112" s="147">
        <v>36.129866666666658</v>
      </c>
      <c r="K5112" s="147">
        <v>40.373759999999997</v>
      </c>
    </row>
    <row r="5113" spans="2:11" x14ac:dyDescent="0.2">
      <c r="B5113" s="21" t="str">
        <f t="shared" si="79"/>
        <v>DunnvilleIce Accretion2030RCP4.5</v>
      </c>
      <c r="C5113" t="s">
        <v>305</v>
      </c>
      <c r="D5113" t="s">
        <v>486</v>
      </c>
      <c r="E5113" s="144" t="s">
        <v>193</v>
      </c>
      <c r="F5113" s="144">
        <v>2030</v>
      </c>
      <c r="G5113" s="147">
        <v>21.814311834997518</v>
      </c>
      <c r="H5113" s="147">
        <v>26.197013333333331</v>
      </c>
      <c r="I5113" s="147">
        <v>31.754666666666665</v>
      </c>
      <c r="J5113" s="147">
        <v>35.991253333333326</v>
      </c>
      <c r="K5113" s="147">
        <v>40.225920000000002</v>
      </c>
    </row>
    <row r="5114" spans="2:11" x14ac:dyDescent="0.2">
      <c r="B5114" s="21" t="str">
        <f t="shared" si="79"/>
        <v>DunnvilleIce Accretion2035RCP4.5</v>
      </c>
      <c r="C5114" t="s">
        <v>305</v>
      </c>
      <c r="D5114" t="s">
        <v>486</v>
      </c>
      <c r="E5114" s="144" t="s">
        <v>193</v>
      </c>
      <c r="F5114" s="144">
        <v>2035</v>
      </c>
      <c r="G5114" s="147">
        <v>21.710398815028153</v>
      </c>
      <c r="H5114" s="147">
        <v>26.081919999999997</v>
      </c>
      <c r="I5114" s="147">
        <v>31.631999999999998</v>
      </c>
      <c r="J5114" s="147">
        <v>35.852639999999994</v>
      </c>
      <c r="K5114" s="147">
        <v>40.07808</v>
      </c>
    </row>
    <row r="5115" spans="2:11" x14ac:dyDescent="0.2">
      <c r="B5115" s="21" t="str">
        <f t="shared" si="79"/>
        <v>DunnvilleIce Accretion2040RCP4.5</v>
      </c>
      <c r="C5115" t="s">
        <v>305</v>
      </c>
      <c r="D5115" t="s">
        <v>486</v>
      </c>
      <c r="E5115" s="144" t="s">
        <v>193</v>
      </c>
      <c r="F5115" s="144">
        <v>2040</v>
      </c>
      <c r="G5115" s="147">
        <v>21.606485795058788</v>
      </c>
      <c r="H5115" s="147">
        <v>25.966826666666666</v>
      </c>
      <c r="I5115" s="147">
        <v>31.509333333333334</v>
      </c>
      <c r="J5115" s="147">
        <v>35.714026666666662</v>
      </c>
      <c r="K5115" s="147">
        <v>39.930239999999998</v>
      </c>
    </row>
    <row r="5116" spans="2:11" x14ac:dyDescent="0.2">
      <c r="B5116" s="21" t="str">
        <f t="shared" si="79"/>
        <v>DunnvilleIce Accretion2045RCP4.5</v>
      </c>
      <c r="C5116" t="s">
        <v>305</v>
      </c>
      <c r="D5116" t="s">
        <v>486</v>
      </c>
      <c r="E5116" s="144" t="s">
        <v>193</v>
      </c>
      <c r="F5116" s="144">
        <v>2045</v>
      </c>
      <c r="G5116" s="147">
        <v>21.502572775089423</v>
      </c>
      <c r="H5116" s="147">
        <v>25.851733333333332</v>
      </c>
      <c r="I5116" s="147">
        <v>31.386666666666667</v>
      </c>
      <c r="J5116" s="147">
        <v>35.57541333333333</v>
      </c>
      <c r="K5116" s="147">
        <v>39.782400000000003</v>
      </c>
    </row>
    <row r="5117" spans="2:11" x14ac:dyDescent="0.2">
      <c r="B5117" s="21" t="str">
        <f t="shared" si="79"/>
        <v>DunnvilleIce Accretion2050RCP4.5</v>
      </c>
      <c r="C5117" t="s">
        <v>305</v>
      </c>
      <c r="D5117" t="s">
        <v>486</v>
      </c>
      <c r="E5117" s="144" t="s">
        <v>193</v>
      </c>
      <c r="F5117" s="144">
        <v>2050</v>
      </c>
      <c r="G5117" s="147">
        <v>20.922144334974824</v>
      </c>
      <c r="H5117" s="147">
        <v>25.200127999999999</v>
      </c>
      <c r="I5117" s="147">
        <v>30.636800000000001</v>
      </c>
      <c r="J5117" s="147">
        <v>34.742528</v>
      </c>
      <c r="K5117" s="147">
        <v>38.876544000000003</v>
      </c>
    </row>
    <row r="5118" spans="2:11" x14ac:dyDescent="0.2">
      <c r="B5118" s="21" t="str">
        <f t="shared" si="79"/>
        <v>DunnvilleIce Accretion2055RCP4.5</v>
      </c>
      <c r="C5118" t="s">
        <v>305</v>
      </c>
      <c r="D5118" t="s">
        <v>486</v>
      </c>
      <c r="E5118" s="144" t="s">
        <v>193</v>
      </c>
      <c r="F5118" s="144">
        <v>2055</v>
      </c>
      <c r="G5118" s="147">
        <v>20.445628914829591</v>
      </c>
      <c r="H5118" s="147">
        <v>24.663615999999998</v>
      </c>
      <c r="I5118" s="147">
        <v>30.009599999999999</v>
      </c>
      <c r="J5118" s="147">
        <v>34.048255999999995</v>
      </c>
      <c r="K5118" s="147">
        <v>38.118527999999998</v>
      </c>
    </row>
    <row r="5119" spans="2:11" x14ac:dyDescent="0.2">
      <c r="B5119" s="21" t="str">
        <f t="shared" si="79"/>
        <v>DunnvilleIce Accretion2060RCP4.5</v>
      </c>
      <c r="C5119" t="s">
        <v>305</v>
      </c>
      <c r="D5119" t="s">
        <v>486</v>
      </c>
      <c r="E5119" s="144" t="s">
        <v>193</v>
      </c>
      <c r="F5119" s="144">
        <v>2060</v>
      </c>
      <c r="G5119" s="147">
        <v>19.969113494684358</v>
      </c>
      <c r="H5119" s="147">
        <v>24.127103999999999</v>
      </c>
      <c r="I5119" s="147">
        <v>29.382400000000001</v>
      </c>
      <c r="J5119" s="147">
        <v>33.353983999999997</v>
      </c>
      <c r="K5119" s="147">
        <v>37.360512</v>
      </c>
    </row>
    <row r="5120" spans="2:11" x14ac:dyDescent="0.2">
      <c r="B5120" s="21" t="str">
        <f t="shared" si="79"/>
        <v>DunnvilleIce Accretion2065RCP4.5</v>
      </c>
      <c r="C5120" t="s">
        <v>305</v>
      </c>
      <c r="D5120" t="s">
        <v>486</v>
      </c>
      <c r="E5120" s="144" t="s">
        <v>193</v>
      </c>
      <c r="F5120" s="144">
        <v>2065</v>
      </c>
      <c r="G5120" s="147">
        <v>19.492598074539124</v>
      </c>
      <c r="H5120" s="147">
        <v>23.590591999999997</v>
      </c>
      <c r="I5120" s="147">
        <v>28.755199999999999</v>
      </c>
      <c r="J5120" s="147">
        <v>32.659711999999999</v>
      </c>
      <c r="K5120" s="147">
        <v>36.602495999999995</v>
      </c>
    </row>
    <row r="5121" spans="2:11" x14ac:dyDescent="0.2">
      <c r="B5121" s="21" t="str">
        <f t="shared" si="79"/>
        <v>DunnvilleIce Accretion2070RCP4.5</v>
      </c>
      <c r="C5121" t="s">
        <v>305</v>
      </c>
      <c r="D5121" t="s">
        <v>486</v>
      </c>
      <c r="E5121" s="144" t="s">
        <v>193</v>
      </c>
      <c r="F5121" s="144">
        <v>2070</v>
      </c>
      <c r="G5121" s="147">
        <v>19.016082654393891</v>
      </c>
      <c r="H5121" s="147">
        <v>23.054079999999999</v>
      </c>
      <c r="I5121" s="147">
        <v>28.128</v>
      </c>
      <c r="J5121" s="147">
        <v>31.965439999999997</v>
      </c>
      <c r="K5121" s="147">
        <v>35.844479999999997</v>
      </c>
    </row>
    <row r="5122" spans="2:11" x14ac:dyDescent="0.2">
      <c r="B5122" s="21" t="str">
        <f t="shared" si="79"/>
        <v>DunnvilleIce Accretion2075RCP4.5</v>
      </c>
      <c r="C5122" t="s">
        <v>305</v>
      </c>
      <c r="D5122" t="s">
        <v>486</v>
      </c>
      <c r="E5122" s="144" t="s">
        <v>193</v>
      </c>
      <c r="F5122" s="144">
        <v>2075</v>
      </c>
      <c r="G5122" s="147">
        <v>18.837946048732121</v>
      </c>
      <c r="H5122" s="147">
        <v>22.86816</v>
      </c>
      <c r="I5122" s="147">
        <v>27.930666666666667</v>
      </c>
      <c r="J5122" s="147">
        <v>31.760533333333331</v>
      </c>
      <c r="K5122" s="147">
        <v>35.629439999999995</v>
      </c>
    </row>
    <row r="5123" spans="2:11" x14ac:dyDescent="0.2">
      <c r="B5123" s="21" t="str">
        <f t="shared" si="79"/>
        <v>DunnvilleIce Accretion2080RCP4.5</v>
      </c>
      <c r="C5123" t="s">
        <v>305</v>
      </c>
      <c r="D5123" t="s">
        <v>486</v>
      </c>
      <c r="E5123" s="144" t="s">
        <v>193</v>
      </c>
      <c r="F5123" s="144">
        <v>2080</v>
      </c>
      <c r="G5123" s="147">
        <v>18.659809443070351</v>
      </c>
      <c r="H5123" s="147">
        <v>22.68224</v>
      </c>
      <c r="I5123" s="147">
        <v>27.733333333333334</v>
      </c>
      <c r="J5123" s="147">
        <v>31.555626666666665</v>
      </c>
      <c r="K5123" s="147">
        <v>35.414400000000001</v>
      </c>
    </row>
    <row r="5124" spans="2:11" x14ac:dyDescent="0.2">
      <c r="B5124" s="21" t="str">
        <f t="shared" si="79"/>
        <v>DunnvilleIce Accretion2085RCP4.5</v>
      </c>
      <c r="C5124" t="s">
        <v>305</v>
      </c>
      <c r="D5124" t="s">
        <v>486</v>
      </c>
      <c r="E5124" s="144" t="s">
        <v>193</v>
      </c>
      <c r="F5124" s="144">
        <v>2085</v>
      </c>
      <c r="G5124" s="147">
        <v>18.481672837408581</v>
      </c>
      <c r="H5124" s="147">
        <v>22.496320000000001</v>
      </c>
      <c r="I5124" s="147">
        <v>27.536000000000001</v>
      </c>
      <c r="J5124" s="147">
        <v>31.350719999999995</v>
      </c>
      <c r="K5124" s="147">
        <v>35.199359999999999</v>
      </c>
    </row>
    <row r="5125" spans="2:11" x14ac:dyDescent="0.2">
      <c r="B5125" s="21" t="str">
        <f t="shared" si="79"/>
        <v>DunnvilleIce Accretion2090RCP4.5</v>
      </c>
      <c r="C5125" t="s">
        <v>305</v>
      </c>
      <c r="D5125" t="s">
        <v>486</v>
      </c>
      <c r="E5125" s="144" t="s">
        <v>193</v>
      </c>
      <c r="F5125" s="144">
        <v>2090</v>
      </c>
      <c r="G5125" s="147">
        <v>18.303536231746815</v>
      </c>
      <c r="H5125" s="147">
        <v>22.310400000000001</v>
      </c>
      <c r="I5125" s="147">
        <v>27.338666666666665</v>
      </c>
      <c r="J5125" s="147">
        <v>31.145813333333329</v>
      </c>
      <c r="K5125" s="147">
        <v>34.984319999999997</v>
      </c>
    </row>
    <row r="5126" spans="2:11" x14ac:dyDescent="0.2">
      <c r="B5126" s="21" t="str">
        <f t="shared" si="79"/>
        <v>DunnvilleIce Accretion2095RCP4.5</v>
      </c>
      <c r="C5126" t="s">
        <v>305</v>
      </c>
      <c r="D5126" t="s">
        <v>486</v>
      </c>
      <c r="E5126" s="144" t="s">
        <v>193</v>
      </c>
      <c r="F5126" s="144">
        <v>2095</v>
      </c>
      <c r="G5126" s="147">
        <v>18.125399626085045</v>
      </c>
      <c r="H5126" s="147">
        <v>22.124480000000002</v>
      </c>
      <c r="I5126" s="147">
        <v>27.141333333333332</v>
      </c>
      <c r="J5126" s="147">
        <v>30.940906666666663</v>
      </c>
      <c r="K5126" s="147">
        <v>34.769280000000002</v>
      </c>
    </row>
    <row r="5127" spans="2:11" x14ac:dyDescent="0.2">
      <c r="B5127" s="21" t="str">
        <f t="shared" si="79"/>
        <v>DunnvilleIce Accretion2100RCP4.5</v>
      </c>
      <c r="C5127" t="s">
        <v>305</v>
      </c>
      <c r="D5127" t="s">
        <v>486</v>
      </c>
      <c r="E5127" s="144" t="s">
        <v>193</v>
      </c>
      <c r="F5127" s="144">
        <v>2100</v>
      </c>
      <c r="G5127" s="147">
        <v>17.947263020423275</v>
      </c>
      <c r="H5127" s="147">
        <v>21.938560000000003</v>
      </c>
      <c r="I5127" s="147">
        <v>26.943999999999999</v>
      </c>
      <c r="J5127" s="147">
        <v>30.735999999999997</v>
      </c>
      <c r="K5127" s="147">
        <v>34.55424</v>
      </c>
    </row>
    <row r="5128" spans="2:11" x14ac:dyDescent="0.2">
      <c r="B5128" s="21" t="str">
        <f t="shared" si="79"/>
        <v>DunnvilleIce Accretion2023RCP6.0</v>
      </c>
      <c r="C5128" t="s">
        <v>305</v>
      </c>
      <c r="D5128" t="s">
        <v>486</v>
      </c>
      <c r="E5128" s="144" t="s">
        <v>192</v>
      </c>
      <c r="F5128" s="144">
        <v>2023</v>
      </c>
      <c r="G5128" s="147">
        <v>22.022137874936249</v>
      </c>
      <c r="H5128" s="147">
        <v>26.427199999999999</v>
      </c>
      <c r="I5128" s="147">
        <v>32</v>
      </c>
      <c r="J5128" s="147">
        <v>36.26847999999999</v>
      </c>
      <c r="K5128" s="147">
        <v>40.521599999999999</v>
      </c>
    </row>
    <row r="5129" spans="2:11" x14ac:dyDescent="0.2">
      <c r="B5129" s="21" t="str">
        <f t="shared" si="79"/>
        <v>DunnvilleIce Accretion2025RCP6.0</v>
      </c>
      <c r="C5129" t="s">
        <v>305</v>
      </c>
      <c r="D5129" t="s">
        <v>486</v>
      </c>
      <c r="E5129" s="144" t="s">
        <v>192</v>
      </c>
      <c r="F5129" s="144">
        <v>2025</v>
      </c>
      <c r="G5129" s="147">
        <v>21.918224854966883</v>
      </c>
      <c r="H5129" s="147">
        <v>26.312106666666665</v>
      </c>
      <c r="I5129" s="147">
        <v>31.877333333333333</v>
      </c>
      <c r="J5129" s="147">
        <v>36.129866666666658</v>
      </c>
      <c r="K5129" s="147">
        <v>40.373759999999997</v>
      </c>
    </row>
    <row r="5130" spans="2:11" x14ac:dyDescent="0.2">
      <c r="B5130" s="21" t="str">
        <f t="shared" si="79"/>
        <v>DunnvilleIce Accretion2030RCP6.0</v>
      </c>
      <c r="C5130" t="s">
        <v>305</v>
      </c>
      <c r="D5130" t="s">
        <v>486</v>
      </c>
      <c r="E5130" s="144" t="s">
        <v>192</v>
      </c>
      <c r="F5130" s="144">
        <v>2030</v>
      </c>
      <c r="G5130" s="147">
        <v>21.814311834997518</v>
      </c>
      <c r="H5130" s="147">
        <v>26.197013333333331</v>
      </c>
      <c r="I5130" s="147">
        <v>31.754666666666665</v>
      </c>
      <c r="J5130" s="147">
        <v>35.991253333333326</v>
      </c>
      <c r="K5130" s="147">
        <v>40.225920000000002</v>
      </c>
    </row>
    <row r="5131" spans="2:11" x14ac:dyDescent="0.2">
      <c r="B5131" s="21" t="str">
        <f t="shared" si="79"/>
        <v>DunnvilleIce Accretion2035RCP6.0</v>
      </c>
      <c r="C5131" t="s">
        <v>305</v>
      </c>
      <c r="D5131" t="s">
        <v>486</v>
      </c>
      <c r="E5131" s="144" t="s">
        <v>192</v>
      </c>
      <c r="F5131" s="144">
        <v>2035</v>
      </c>
      <c r="G5131" s="147">
        <v>21.710398815028153</v>
      </c>
      <c r="H5131" s="147">
        <v>26.081919999999997</v>
      </c>
      <c r="I5131" s="147">
        <v>31.631999999999998</v>
      </c>
      <c r="J5131" s="147">
        <v>35.852639999999994</v>
      </c>
      <c r="K5131" s="147">
        <v>40.07808</v>
      </c>
    </row>
    <row r="5132" spans="2:11" x14ac:dyDescent="0.2">
      <c r="B5132" s="21" t="str">
        <f t="shared" ref="B5132:B5195" si="80">C5132&amp;D5132&amp;F5132&amp;E5132</f>
        <v>DunnvilleIce Accretion2040RCP6.0</v>
      </c>
      <c r="C5132" t="s">
        <v>305</v>
      </c>
      <c r="D5132" t="s">
        <v>486</v>
      </c>
      <c r="E5132" s="144" t="s">
        <v>192</v>
      </c>
      <c r="F5132" s="144">
        <v>2040</v>
      </c>
      <c r="G5132" s="147">
        <v>21.606485795058788</v>
      </c>
      <c r="H5132" s="147">
        <v>25.966826666666666</v>
      </c>
      <c r="I5132" s="147">
        <v>31.509333333333334</v>
      </c>
      <c r="J5132" s="147">
        <v>35.714026666666662</v>
      </c>
      <c r="K5132" s="147">
        <v>39.930239999999998</v>
      </c>
    </row>
    <row r="5133" spans="2:11" x14ac:dyDescent="0.2">
      <c r="B5133" s="21" t="str">
        <f t="shared" si="80"/>
        <v>DunnvilleIce Accretion2045RCP6.0</v>
      </c>
      <c r="C5133" t="s">
        <v>305</v>
      </c>
      <c r="D5133" t="s">
        <v>486</v>
      </c>
      <c r="E5133" s="144" t="s">
        <v>192</v>
      </c>
      <c r="F5133" s="144">
        <v>2045</v>
      </c>
      <c r="G5133" s="147">
        <v>21.502572775089423</v>
      </c>
      <c r="H5133" s="147">
        <v>25.851733333333332</v>
      </c>
      <c r="I5133" s="147">
        <v>31.386666666666667</v>
      </c>
      <c r="J5133" s="147">
        <v>35.57541333333333</v>
      </c>
      <c r="K5133" s="147">
        <v>39.782400000000003</v>
      </c>
    </row>
    <row r="5134" spans="2:11" x14ac:dyDescent="0.2">
      <c r="B5134" s="21" t="str">
        <f t="shared" si="80"/>
        <v>DunnvilleIce Accretion2050RCP6.0</v>
      </c>
      <c r="C5134" t="s">
        <v>305</v>
      </c>
      <c r="D5134" t="s">
        <v>486</v>
      </c>
      <c r="E5134" s="144" t="s">
        <v>192</v>
      </c>
      <c r="F5134" s="144">
        <v>2050</v>
      </c>
      <c r="G5134" s="147">
        <v>20.922144334974824</v>
      </c>
      <c r="H5134" s="147">
        <v>25.200127999999999</v>
      </c>
      <c r="I5134" s="147">
        <v>30.636800000000001</v>
      </c>
      <c r="J5134" s="147">
        <v>34.742528</v>
      </c>
      <c r="K5134" s="147">
        <v>38.876544000000003</v>
      </c>
    </row>
    <row r="5135" spans="2:11" x14ac:dyDescent="0.2">
      <c r="B5135" s="21" t="str">
        <f t="shared" si="80"/>
        <v>DunnvilleIce Accretion2055RCP6.0</v>
      </c>
      <c r="C5135" t="s">
        <v>305</v>
      </c>
      <c r="D5135" t="s">
        <v>486</v>
      </c>
      <c r="E5135" s="144" t="s">
        <v>192</v>
      </c>
      <c r="F5135" s="144">
        <v>2055</v>
      </c>
      <c r="G5135" s="147">
        <v>20.445628914829591</v>
      </c>
      <c r="H5135" s="147">
        <v>24.663615999999998</v>
      </c>
      <c r="I5135" s="147">
        <v>30.009599999999999</v>
      </c>
      <c r="J5135" s="147">
        <v>34.048255999999995</v>
      </c>
      <c r="K5135" s="147">
        <v>38.118527999999998</v>
      </c>
    </row>
    <row r="5136" spans="2:11" x14ac:dyDescent="0.2">
      <c r="B5136" s="21" t="str">
        <f t="shared" si="80"/>
        <v>DunnvilleIce Accretion2060RCP6.0</v>
      </c>
      <c r="C5136" t="s">
        <v>305</v>
      </c>
      <c r="D5136" t="s">
        <v>486</v>
      </c>
      <c r="E5136" s="144" t="s">
        <v>192</v>
      </c>
      <c r="F5136" s="144">
        <v>2060</v>
      </c>
      <c r="G5136" s="147">
        <v>19.969113494684358</v>
      </c>
      <c r="H5136" s="147">
        <v>24.127103999999999</v>
      </c>
      <c r="I5136" s="147">
        <v>29.382400000000001</v>
      </c>
      <c r="J5136" s="147">
        <v>33.353983999999997</v>
      </c>
      <c r="K5136" s="147">
        <v>37.360512</v>
      </c>
    </row>
    <row r="5137" spans="2:11" x14ac:dyDescent="0.2">
      <c r="B5137" s="21" t="str">
        <f t="shared" si="80"/>
        <v>DunnvilleIce Accretion2065RCP6.0</v>
      </c>
      <c r="C5137" t="s">
        <v>305</v>
      </c>
      <c r="D5137" t="s">
        <v>486</v>
      </c>
      <c r="E5137" s="144" t="s">
        <v>192</v>
      </c>
      <c r="F5137" s="144">
        <v>2065</v>
      </c>
      <c r="G5137" s="147">
        <v>19.492598074539124</v>
      </c>
      <c r="H5137" s="147">
        <v>23.590591999999997</v>
      </c>
      <c r="I5137" s="147">
        <v>28.755199999999999</v>
      </c>
      <c r="J5137" s="147">
        <v>32.659711999999999</v>
      </c>
      <c r="K5137" s="147">
        <v>36.602495999999995</v>
      </c>
    </row>
    <row r="5138" spans="2:11" x14ac:dyDescent="0.2">
      <c r="B5138" s="21" t="str">
        <f t="shared" si="80"/>
        <v>DunnvilleIce Accretion2070RCP6.0</v>
      </c>
      <c r="C5138" t="s">
        <v>305</v>
      </c>
      <c r="D5138" t="s">
        <v>486</v>
      </c>
      <c r="E5138" s="144" t="s">
        <v>192</v>
      </c>
      <c r="F5138" s="144">
        <v>2070</v>
      </c>
      <c r="G5138" s="147">
        <v>19.016082654393891</v>
      </c>
      <c r="H5138" s="147">
        <v>23.054079999999999</v>
      </c>
      <c r="I5138" s="147">
        <v>28.128</v>
      </c>
      <c r="J5138" s="147">
        <v>31.965439999999997</v>
      </c>
      <c r="K5138" s="147">
        <v>35.844479999999997</v>
      </c>
    </row>
    <row r="5139" spans="2:11" x14ac:dyDescent="0.2">
      <c r="B5139" s="21" t="str">
        <f t="shared" si="80"/>
        <v>DunnvilleIce Accretion2075RCP6.0</v>
      </c>
      <c r="C5139" t="s">
        <v>305</v>
      </c>
      <c r="D5139" t="s">
        <v>486</v>
      </c>
      <c r="E5139" s="144" t="s">
        <v>192</v>
      </c>
      <c r="F5139" s="144">
        <v>2075</v>
      </c>
      <c r="G5139" s="147">
        <v>18.748877745901236</v>
      </c>
      <c r="H5139" s="147">
        <v>22.775199999999998</v>
      </c>
      <c r="I5139" s="147">
        <v>27.832000000000001</v>
      </c>
      <c r="J5139" s="147">
        <v>31.658079999999998</v>
      </c>
      <c r="K5139" s="147">
        <v>35.521919999999994</v>
      </c>
    </row>
    <row r="5140" spans="2:11" x14ac:dyDescent="0.2">
      <c r="B5140" s="21" t="str">
        <f t="shared" si="80"/>
        <v>DunnvilleIce Accretion2080RCP6.0</v>
      </c>
      <c r="C5140" t="s">
        <v>305</v>
      </c>
      <c r="D5140" t="s">
        <v>486</v>
      </c>
      <c r="E5140" s="144" t="s">
        <v>192</v>
      </c>
      <c r="F5140" s="144">
        <v>2080</v>
      </c>
      <c r="G5140" s="147">
        <v>18.481672837408581</v>
      </c>
      <c r="H5140" s="147">
        <v>22.496320000000001</v>
      </c>
      <c r="I5140" s="147">
        <v>27.536000000000001</v>
      </c>
      <c r="J5140" s="147">
        <v>31.350719999999995</v>
      </c>
      <c r="K5140" s="147">
        <v>35.199359999999999</v>
      </c>
    </row>
    <row r="5141" spans="2:11" x14ac:dyDescent="0.2">
      <c r="B5141" s="21" t="str">
        <f t="shared" si="80"/>
        <v>DunnvilleIce Accretion2085RCP6.0</v>
      </c>
      <c r="C5141" t="s">
        <v>305</v>
      </c>
      <c r="D5141" t="s">
        <v>486</v>
      </c>
      <c r="E5141" s="144" t="s">
        <v>192</v>
      </c>
      <c r="F5141" s="144">
        <v>2085</v>
      </c>
      <c r="G5141" s="147">
        <v>18.21446792891593</v>
      </c>
      <c r="H5141" s="147">
        <v>22.217440000000003</v>
      </c>
      <c r="I5141" s="147">
        <v>27.24</v>
      </c>
      <c r="J5141" s="147">
        <v>31.043359999999996</v>
      </c>
      <c r="K5141" s="147">
        <v>34.876800000000003</v>
      </c>
    </row>
    <row r="5142" spans="2:11" x14ac:dyDescent="0.2">
      <c r="B5142" s="21" t="str">
        <f t="shared" si="80"/>
        <v>DunnvilleIce Accretion2090RCP6.0</v>
      </c>
      <c r="C5142" t="s">
        <v>305</v>
      </c>
      <c r="D5142" t="s">
        <v>486</v>
      </c>
      <c r="E5142" s="144" t="s">
        <v>192</v>
      </c>
      <c r="F5142" s="144">
        <v>2090</v>
      </c>
      <c r="G5142" s="147">
        <v>17.219871880637715</v>
      </c>
      <c r="H5142" s="147">
        <v>21.106346666666667</v>
      </c>
      <c r="I5142" s="147">
        <v>25.973333333333333</v>
      </c>
      <c r="J5142" s="147">
        <v>29.66325333333333</v>
      </c>
      <c r="K5142" s="147">
        <v>33.358080000000001</v>
      </c>
    </row>
    <row r="5143" spans="2:11" x14ac:dyDescent="0.2">
      <c r="B5143" s="21" t="str">
        <f t="shared" si="80"/>
        <v>DunnvilleIce Accretion2095RCP6.0</v>
      </c>
      <c r="C5143" t="s">
        <v>305</v>
      </c>
      <c r="D5143" t="s">
        <v>486</v>
      </c>
      <c r="E5143" s="144" t="s">
        <v>192</v>
      </c>
      <c r="F5143" s="144">
        <v>2095</v>
      </c>
      <c r="G5143" s="147">
        <v>16.492480740852155</v>
      </c>
      <c r="H5143" s="147">
        <v>20.274133333333335</v>
      </c>
      <c r="I5143" s="147">
        <v>25.002666666666666</v>
      </c>
      <c r="J5143" s="147">
        <v>28.590506666666666</v>
      </c>
      <c r="K5143" s="147">
        <v>32.161920000000002</v>
      </c>
    </row>
    <row r="5144" spans="2:11" x14ac:dyDescent="0.2">
      <c r="B5144" s="21" t="str">
        <f t="shared" si="80"/>
        <v>DunnvilleIce Accretion2100RCP6.0</v>
      </c>
      <c r="C5144" t="s">
        <v>305</v>
      </c>
      <c r="D5144" t="s">
        <v>486</v>
      </c>
      <c r="E5144" s="144" t="s">
        <v>192</v>
      </c>
      <c r="F5144" s="144">
        <v>2100</v>
      </c>
      <c r="G5144" s="147">
        <v>15.765089601066597</v>
      </c>
      <c r="H5144" s="147">
        <v>19.44192</v>
      </c>
      <c r="I5144" s="147">
        <v>24.032</v>
      </c>
      <c r="J5144" s="147">
        <v>27.517759999999999</v>
      </c>
      <c r="K5144" s="147">
        <v>30.96576</v>
      </c>
    </row>
    <row r="5145" spans="2:11" x14ac:dyDescent="0.2">
      <c r="B5145" s="21" t="str">
        <f t="shared" si="80"/>
        <v>DunnvilleIce Accretion2023RCP8.5</v>
      </c>
      <c r="C5145" t="s">
        <v>305</v>
      </c>
      <c r="D5145" t="s">
        <v>486</v>
      </c>
      <c r="E5145" s="144" t="s">
        <v>191</v>
      </c>
      <c r="F5145" s="144">
        <v>2023</v>
      </c>
      <c r="G5145" s="147">
        <v>22.022137874936249</v>
      </c>
      <c r="H5145" s="147">
        <v>26.427199999999999</v>
      </c>
      <c r="I5145" s="147">
        <v>32</v>
      </c>
      <c r="J5145" s="147">
        <v>36.26847999999999</v>
      </c>
      <c r="K5145" s="147">
        <v>40.521599999999999</v>
      </c>
    </row>
    <row r="5146" spans="2:11" x14ac:dyDescent="0.2">
      <c r="B5146" s="21" t="str">
        <f t="shared" si="80"/>
        <v>DunnvilleIce Accretion2025RCP8.5</v>
      </c>
      <c r="C5146" t="s">
        <v>305</v>
      </c>
      <c r="D5146" t="s">
        <v>486</v>
      </c>
      <c r="E5146" s="144" t="s">
        <v>191</v>
      </c>
      <c r="F5146" s="144">
        <v>2025</v>
      </c>
      <c r="G5146" s="147">
        <v>21.814311834997518</v>
      </c>
      <c r="H5146" s="147">
        <v>26.197013333333331</v>
      </c>
      <c r="I5146" s="147">
        <v>31.754666666666665</v>
      </c>
      <c r="J5146" s="147">
        <v>35.991253333333326</v>
      </c>
      <c r="K5146" s="147">
        <v>40.225920000000002</v>
      </c>
    </row>
    <row r="5147" spans="2:11" x14ac:dyDescent="0.2">
      <c r="B5147" s="21" t="str">
        <f t="shared" si="80"/>
        <v>DunnvilleIce Accretion2030RCP8.5</v>
      </c>
      <c r="C5147" t="s">
        <v>305</v>
      </c>
      <c r="D5147" t="s">
        <v>486</v>
      </c>
      <c r="E5147" s="144" t="s">
        <v>191</v>
      </c>
      <c r="F5147" s="144">
        <v>2030</v>
      </c>
      <c r="G5147" s="147">
        <v>21.606485795058788</v>
      </c>
      <c r="H5147" s="147">
        <v>25.966826666666666</v>
      </c>
      <c r="I5147" s="147">
        <v>31.509333333333334</v>
      </c>
      <c r="J5147" s="147">
        <v>35.714026666666662</v>
      </c>
      <c r="K5147" s="147">
        <v>39.930239999999998</v>
      </c>
    </row>
    <row r="5148" spans="2:11" x14ac:dyDescent="0.2">
      <c r="B5148" s="21" t="str">
        <f t="shared" si="80"/>
        <v>DunnvilleIce Accretion2035RCP8.5</v>
      </c>
      <c r="C5148" t="s">
        <v>305</v>
      </c>
      <c r="D5148" t="s">
        <v>486</v>
      </c>
      <c r="E5148" s="144" t="s">
        <v>191</v>
      </c>
      <c r="F5148" s="144">
        <v>2035</v>
      </c>
      <c r="G5148" s="147">
        <v>21.398659755120057</v>
      </c>
      <c r="H5148" s="147">
        <v>25.736639999999998</v>
      </c>
      <c r="I5148" s="147">
        <v>31.263999999999999</v>
      </c>
      <c r="J5148" s="147">
        <v>35.436799999999998</v>
      </c>
      <c r="K5148" s="147">
        <v>39.63456</v>
      </c>
    </row>
    <row r="5149" spans="2:11" x14ac:dyDescent="0.2">
      <c r="B5149" s="21" t="str">
        <f t="shared" si="80"/>
        <v>DunnvilleIce Accretion2040RCP8.5</v>
      </c>
      <c r="C5149" t="s">
        <v>305</v>
      </c>
      <c r="D5149" t="s">
        <v>486</v>
      </c>
      <c r="E5149" s="144" t="s">
        <v>191</v>
      </c>
      <c r="F5149" s="144">
        <v>2040</v>
      </c>
      <c r="G5149" s="147">
        <v>20.604467388211336</v>
      </c>
      <c r="H5149" s="147">
        <v>24.842453333333331</v>
      </c>
      <c r="I5149" s="147">
        <v>30.218666666666667</v>
      </c>
      <c r="J5149" s="147">
        <v>34.279679999999999</v>
      </c>
      <c r="K5149" s="147">
        <v>38.371200000000002</v>
      </c>
    </row>
    <row r="5150" spans="2:11" x14ac:dyDescent="0.2">
      <c r="B5150" s="21" t="str">
        <f t="shared" si="80"/>
        <v>DunnvilleIce Accretion2045RCP8.5</v>
      </c>
      <c r="C5150" t="s">
        <v>305</v>
      </c>
      <c r="D5150" t="s">
        <v>486</v>
      </c>
      <c r="E5150" s="144" t="s">
        <v>191</v>
      </c>
      <c r="F5150" s="144">
        <v>2045</v>
      </c>
      <c r="G5150" s="147">
        <v>19.810275021302612</v>
      </c>
      <c r="H5150" s="147">
        <v>23.948266666666665</v>
      </c>
      <c r="I5150" s="147">
        <v>29.173333333333332</v>
      </c>
      <c r="J5150" s="147">
        <v>33.12256</v>
      </c>
      <c r="K5150" s="147">
        <v>37.107839999999996</v>
      </c>
    </row>
    <row r="5151" spans="2:11" x14ac:dyDescent="0.2">
      <c r="B5151" s="21" t="str">
        <f t="shared" si="80"/>
        <v>DunnvilleIce Accretion2050RCP8.5</v>
      </c>
      <c r="C5151" t="s">
        <v>305</v>
      </c>
      <c r="D5151" t="s">
        <v>486</v>
      </c>
      <c r="E5151" s="144" t="s">
        <v>191</v>
      </c>
      <c r="F5151" s="144">
        <v>2050</v>
      </c>
      <c r="G5151" s="147">
        <v>18.659809443070351</v>
      </c>
      <c r="H5151" s="147">
        <v>22.68224</v>
      </c>
      <c r="I5151" s="147">
        <v>27.733333333333334</v>
      </c>
      <c r="J5151" s="147">
        <v>31.555626666666665</v>
      </c>
      <c r="K5151" s="147">
        <v>35.414400000000001</v>
      </c>
    </row>
    <row r="5152" spans="2:11" x14ac:dyDescent="0.2">
      <c r="B5152" s="21" t="str">
        <f t="shared" si="80"/>
        <v>DunnvilleIce Accretion2055RCP8.5</v>
      </c>
      <c r="C5152" t="s">
        <v>305</v>
      </c>
      <c r="D5152" t="s">
        <v>486</v>
      </c>
      <c r="E5152" s="144" t="s">
        <v>191</v>
      </c>
      <c r="F5152" s="144">
        <v>2055</v>
      </c>
      <c r="G5152" s="147">
        <v>18.303536231746815</v>
      </c>
      <c r="H5152" s="147">
        <v>22.310400000000001</v>
      </c>
      <c r="I5152" s="147">
        <v>27.338666666666665</v>
      </c>
      <c r="J5152" s="147">
        <v>31.145813333333329</v>
      </c>
      <c r="K5152" s="147">
        <v>34.984319999999997</v>
      </c>
    </row>
    <row r="5153" spans="2:11" x14ac:dyDescent="0.2">
      <c r="B5153" s="21" t="str">
        <f t="shared" si="80"/>
        <v>DunnvilleIce Accretion2060RCP8.5</v>
      </c>
      <c r="C5153" t="s">
        <v>305</v>
      </c>
      <c r="D5153" t="s">
        <v>486</v>
      </c>
      <c r="E5153" s="144" t="s">
        <v>191</v>
      </c>
      <c r="F5153" s="144">
        <v>2060</v>
      </c>
      <c r="G5153" s="147">
        <v>17.219871880637715</v>
      </c>
      <c r="H5153" s="147">
        <v>21.106346666666667</v>
      </c>
      <c r="I5153" s="147">
        <v>25.973333333333333</v>
      </c>
      <c r="J5153" s="147">
        <v>29.66325333333333</v>
      </c>
      <c r="K5153" s="147">
        <v>33.358080000000001</v>
      </c>
    </row>
    <row r="5154" spans="2:11" x14ac:dyDescent="0.2">
      <c r="B5154" s="21" t="str">
        <f t="shared" si="80"/>
        <v>DunnvilleIce Accretion2065RCP8.5</v>
      </c>
      <c r="C5154" t="s">
        <v>305</v>
      </c>
      <c r="D5154" t="s">
        <v>486</v>
      </c>
      <c r="E5154" s="144" t="s">
        <v>191</v>
      </c>
      <c r="F5154" s="144">
        <v>2065</v>
      </c>
      <c r="G5154" s="147">
        <v>16.492480740852155</v>
      </c>
      <c r="H5154" s="147">
        <v>20.274133333333335</v>
      </c>
      <c r="I5154" s="147">
        <v>25.002666666666666</v>
      </c>
      <c r="J5154" s="147">
        <v>28.590506666666666</v>
      </c>
      <c r="K5154" s="147">
        <v>32.161920000000002</v>
      </c>
    </row>
    <row r="5155" spans="2:11" x14ac:dyDescent="0.2">
      <c r="B5155" s="21" t="str">
        <f t="shared" si="80"/>
        <v>DunnvilleIce Accretion2070RCP8.5</v>
      </c>
      <c r="C5155" t="s">
        <v>305</v>
      </c>
      <c r="D5155" t="s">
        <v>486</v>
      </c>
      <c r="E5155" s="144" t="s">
        <v>191</v>
      </c>
      <c r="F5155" s="144">
        <v>2070</v>
      </c>
      <c r="G5155" s="147">
        <v>15.401394031173819</v>
      </c>
      <c r="H5155" s="147">
        <v>19.025813333333332</v>
      </c>
      <c r="I5155" s="147">
        <v>23.562666666666669</v>
      </c>
      <c r="J5155" s="147">
        <v>26.999466666666663</v>
      </c>
      <c r="K5155" s="147">
        <v>30.40128</v>
      </c>
    </row>
    <row r="5156" spans="2:11" x14ac:dyDescent="0.2">
      <c r="B5156" s="21" t="str">
        <f t="shared" si="80"/>
        <v>DunnvilleIce Accretion2075RCP8.5</v>
      </c>
      <c r="C5156" t="s">
        <v>305</v>
      </c>
      <c r="D5156" t="s">
        <v>486</v>
      </c>
      <c r="E5156" s="144" t="s">
        <v>191</v>
      </c>
      <c r="F5156" s="144">
        <v>2075</v>
      </c>
      <c r="G5156" s="147">
        <v>15.037698461281039</v>
      </c>
      <c r="H5156" s="147">
        <v>18.609706666666668</v>
      </c>
      <c r="I5156" s="147">
        <v>23.093333333333334</v>
      </c>
      <c r="J5156" s="147">
        <v>26.481173333333331</v>
      </c>
      <c r="K5156" s="147">
        <v>29.8368</v>
      </c>
    </row>
    <row r="5157" spans="2:11" x14ac:dyDescent="0.2">
      <c r="B5157" s="21" t="str">
        <f t="shared" si="80"/>
        <v>DunnvilleIce Accretion2080RCP8.5</v>
      </c>
      <c r="C5157" t="s">
        <v>305</v>
      </c>
      <c r="D5157" t="s">
        <v>486</v>
      </c>
      <c r="E5157" s="144" t="s">
        <v>191</v>
      </c>
      <c r="F5157" s="144">
        <v>2080</v>
      </c>
      <c r="G5157" s="147">
        <v>14.674002891388261</v>
      </c>
      <c r="H5157" s="147">
        <v>18.1936</v>
      </c>
      <c r="I5157" s="147">
        <v>22.624000000000002</v>
      </c>
      <c r="J5157" s="147">
        <v>25.962879999999995</v>
      </c>
      <c r="K5157" s="147">
        <v>29.272320000000001</v>
      </c>
    </row>
    <row r="5158" spans="2:11" x14ac:dyDescent="0.2">
      <c r="B5158" s="21" t="str">
        <f t="shared" si="80"/>
        <v>DunnvilleIce Accretion2085RCP8.5</v>
      </c>
      <c r="C5158" t="s">
        <v>305</v>
      </c>
      <c r="D5158" t="s">
        <v>486</v>
      </c>
      <c r="E5158" s="144" t="s">
        <v>191</v>
      </c>
      <c r="F5158" s="144">
        <v>2085</v>
      </c>
      <c r="G5158" s="147">
        <v>13.850121090202576</v>
      </c>
      <c r="H5158" s="147">
        <v>17.224160000000001</v>
      </c>
      <c r="I5158" s="147">
        <v>21.456000000000003</v>
      </c>
      <c r="J5158" s="147">
        <v>24.643039999999999</v>
      </c>
      <c r="K5158" s="147">
        <v>27.800640000000001</v>
      </c>
    </row>
    <row r="5159" spans="2:11" x14ac:dyDescent="0.2">
      <c r="B5159" s="21" t="str">
        <f t="shared" si="80"/>
        <v>DunnvilleIce Accretion2090RCP8.5</v>
      </c>
      <c r="C5159" t="s">
        <v>305</v>
      </c>
      <c r="D5159" t="s">
        <v>486</v>
      </c>
      <c r="E5159" s="144" t="s">
        <v>191</v>
      </c>
      <c r="F5159" s="144">
        <v>2090</v>
      </c>
      <c r="G5159" s="147">
        <v>13.026239289016891</v>
      </c>
      <c r="H5159" s="147">
        <v>16.254720000000002</v>
      </c>
      <c r="I5159" s="147">
        <v>20.288</v>
      </c>
      <c r="J5159" s="147">
        <v>23.3232</v>
      </c>
      <c r="K5159" s="147">
        <v>26.328960000000002</v>
      </c>
    </row>
    <row r="5160" spans="2:11" x14ac:dyDescent="0.2">
      <c r="B5160" s="21" t="str">
        <f t="shared" si="80"/>
        <v>DunnvilleIce Accretion2095RCP8.5</v>
      </c>
      <c r="C5160" t="s">
        <v>305</v>
      </c>
      <c r="D5160" t="s">
        <v>486</v>
      </c>
      <c r="E5160" s="144" t="s">
        <v>191</v>
      </c>
      <c r="F5160" s="144">
        <v>2095</v>
      </c>
      <c r="G5160" s="147">
        <v>13.026239289016891</v>
      </c>
      <c r="H5160" s="147">
        <v>16.254720000000002</v>
      </c>
      <c r="I5160" s="147">
        <v>20.288</v>
      </c>
      <c r="J5160" s="147">
        <v>23.3232</v>
      </c>
      <c r="K5160" s="147">
        <v>26.328960000000002</v>
      </c>
    </row>
    <row r="5161" spans="2:11" x14ac:dyDescent="0.2">
      <c r="B5161" s="21" t="str">
        <f t="shared" si="80"/>
        <v>DunnvilleIce Accretion2100RCP8.5</v>
      </c>
      <c r="C5161" t="s">
        <v>305</v>
      </c>
      <c r="D5161" t="s">
        <v>486</v>
      </c>
      <c r="E5161" s="144" t="s">
        <v>191</v>
      </c>
      <c r="F5161" s="144">
        <v>2100</v>
      </c>
      <c r="G5161" s="147">
        <v>13.026239289016891</v>
      </c>
      <c r="H5161" s="147">
        <v>16.254720000000002</v>
      </c>
      <c r="I5161" s="147">
        <v>20.288</v>
      </c>
      <c r="J5161" s="147">
        <v>23.3232</v>
      </c>
      <c r="K5161" s="147">
        <v>26.328960000000002</v>
      </c>
    </row>
    <row r="5162" spans="2:11" x14ac:dyDescent="0.2">
      <c r="B5162" s="21" t="str">
        <f t="shared" si="80"/>
        <v>DunnvilleWind2023RCP4.5</v>
      </c>
      <c r="C5162" t="s">
        <v>305</v>
      </c>
      <c r="D5162" t="s">
        <v>1</v>
      </c>
      <c r="E5162" s="144" t="s">
        <v>193</v>
      </c>
      <c r="F5162" s="144">
        <v>2023</v>
      </c>
      <c r="G5162" s="147">
        <v>88.982382175644162</v>
      </c>
      <c r="H5162" s="147">
        <v>96.064721999999989</v>
      </c>
      <c r="I5162" s="147">
        <v>103.581</v>
      </c>
      <c r="J5162" s="147">
        <v>111.04995000000001</v>
      </c>
      <c r="K5162" s="147">
        <v>118.512576</v>
      </c>
    </row>
    <row r="5163" spans="2:11" x14ac:dyDescent="0.2">
      <c r="B5163" s="21" t="str">
        <f t="shared" si="80"/>
        <v>DunnvilleWind2025RCP4.5</v>
      </c>
      <c r="C5163" t="s">
        <v>305</v>
      </c>
      <c r="D5163" t="s">
        <v>1</v>
      </c>
      <c r="E5163" s="144" t="s">
        <v>193</v>
      </c>
      <c r="F5163" s="144">
        <v>2025</v>
      </c>
      <c r="G5163" s="147">
        <v>88.953023773131491</v>
      </c>
      <c r="H5163" s="147">
        <v>96.034682999999987</v>
      </c>
      <c r="I5163" s="147">
        <v>103.5487</v>
      </c>
      <c r="J5163" s="147">
        <v>111.01538900000001</v>
      </c>
      <c r="K5163" s="147">
        <v>118.47575399999999</v>
      </c>
    </row>
    <row r="5164" spans="2:11" x14ac:dyDescent="0.2">
      <c r="B5164" s="21" t="str">
        <f t="shared" si="80"/>
        <v>DunnvilleWind2030RCP4.5</v>
      </c>
      <c r="C5164" t="s">
        <v>305</v>
      </c>
      <c r="D5164" t="s">
        <v>1</v>
      </c>
      <c r="E5164" s="144" t="s">
        <v>193</v>
      </c>
      <c r="F5164" s="144">
        <v>2030</v>
      </c>
      <c r="G5164" s="147">
        <v>88.923665370618821</v>
      </c>
      <c r="H5164" s="147">
        <v>96.004643999999985</v>
      </c>
      <c r="I5164" s="147">
        <v>103.5164</v>
      </c>
      <c r="J5164" s="147">
        <v>110.980828</v>
      </c>
      <c r="K5164" s="147">
        <v>118.43893199999999</v>
      </c>
    </row>
    <row r="5165" spans="2:11" x14ac:dyDescent="0.2">
      <c r="B5165" s="21" t="str">
        <f t="shared" si="80"/>
        <v>DunnvilleWind2035RCP4.5</v>
      </c>
      <c r="C5165" t="s">
        <v>305</v>
      </c>
      <c r="D5165" t="s">
        <v>1</v>
      </c>
      <c r="E5165" s="144" t="s">
        <v>193</v>
      </c>
      <c r="F5165" s="144">
        <v>2035</v>
      </c>
      <c r="G5165" s="147">
        <v>88.89430696810615</v>
      </c>
      <c r="H5165" s="147">
        <v>95.974604999999997</v>
      </c>
      <c r="I5165" s="147">
        <v>103.48410000000001</v>
      </c>
      <c r="J5165" s="147">
        <v>110.94626700000001</v>
      </c>
      <c r="K5165" s="147">
        <v>118.40210999999999</v>
      </c>
    </row>
    <row r="5166" spans="2:11" x14ac:dyDescent="0.2">
      <c r="B5166" s="21" t="str">
        <f t="shared" si="80"/>
        <v>DunnvilleWind2040RCP4.5</v>
      </c>
      <c r="C5166" t="s">
        <v>305</v>
      </c>
      <c r="D5166" t="s">
        <v>1</v>
      </c>
      <c r="E5166" s="144" t="s">
        <v>193</v>
      </c>
      <c r="F5166" s="144">
        <v>2040</v>
      </c>
      <c r="G5166" s="147">
        <v>88.864948565593494</v>
      </c>
      <c r="H5166" s="147">
        <v>95.944565999999995</v>
      </c>
      <c r="I5166" s="147">
        <v>103.45180000000001</v>
      </c>
      <c r="J5166" s="147">
        <v>110.91170600000001</v>
      </c>
      <c r="K5166" s="147">
        <v>118.36528799999999</v>
      </c>
    </row>
    <row r="5167" spans="2:11" x14ac:dyDescent="0.2">
      <c r="B5167" s="21" t="str">
        <f t="shared" si="80"/>
        <v>DunnvilleWind2045RCP4.5</v>
      </c>
      <c r="C5167" t="s">
        <v>305</v>
      </c>
      <c r="D5167" t="s">
        <v>1</v>
      </c>
      <c r="E5167" s="144" t="s">
        <v>193</v>
      </c>
      <c r="F5167" s="144">
        <v>2045</v>
      </c>
      <c r="G5167" s="147">
        <v>88.835590163080823</v>
      </c>
      <c r="H5167" s="147">
        <v>95.914526999999993</v>
      </c>
      <c r="I5167" s="147">
        <v>103.4195</v>
      </c>
      <c r="J5167" s="147">
        <v>110.877145</v>
      </c>
      <c r="K5167" s="147">
        <v>118.32846599999999</v>
      </c>
    </row>
    <row r="5168" spans="2:11" x14ac:dyDescent="0.2">
      <c r="B5168" s="21" t="str">
        <f t="shared" si="80"/>
        <v>DunnvilleWind2050RCP4.5</v>
      </c>
      <c r="C5168" t="s">
        <v>305</v>
      </c>
      <c r="D5168" t="s">
        <v>1</v>
      </c>
      <c r="E5168" s="144" t="s">
        <v>193</v>
      </c>
      <c r="F5168" s="144">
        <v>2050</v>
      </c>
      <c r="G5168" s="147">
        <v>88.864361397543234</v>
      </c>
      <c r="H5168" s="147">
        <v>95.958478799999995</v>
      </c>
      <c r="I5168" s="147">
        <v>103.48308</v>
      </c>
      <c r="J5168" s="147">
        <v>110.9539068</v>
      </c>
      <c r="K5168" s="147">
        <v>118.42187759999999</v>
      </c>
    </row>
    <row r="5169" spans="2:11" x14ac:dyDescent="0.2">
      <c r="B5169" s="21" t="str">
        <f t="shared" si="80"/>
        <v>DunnvilleWind2055RCP4.5</v>
      </c>
      <c r="C5169" t="s">
        <v>305</v>
      </c>
      <c r="D5169" t="s">
        <v>1</v>
      </c>
      <c r="E5169" s="144" t="s">
        <v>193</v>
      </c>
      <c r="F5169" s="144">
        <v>2055</v>
      </c>
      <c r="G5169" s="147">
        <v>88.922491034518316</v>
      </c>
      <c r="H5169" s="147">
        <v>96.032469599999999</v>
      </c>
      <c r="I5169" s="147">
        <v>103.57896000000001</v>
      </c>
      <c r="J5169" s="147">
        <v>111.0652296</v>
      </c>
      <c r="K5169" s="147">
        <v>118.55211119999998</v>
      </c>
    </row>
    <row r="5170" spans="2:11" x14ac:dyDescent="0.2">
      <c r="B5170" s="21" t="str">
        <f t="shared" si="80"/>
        <v>DunnvilleWind2060RCP4.5</v>
      </c>
      <c r="C5170" t="s">
        <v>305</v>
      </c>
      <c r="D5170" t="s">
        <v>1</v>
      </c>
      <c r="E5170" s="144" t="s">
        <v>193</v>
      </c>
      <c r="F5170" s="144">
        <v>2060</v>
      </c>
      <c r="G5170" s="147">
        <v>88.980620671493398</v>
      </c>
      <c r="H5170" s="147">
        <v>96.106460399999989</v>
      </c>
      <c r="I5170" s="147">
        <v>103.67484</v>
      </c>
      <c r="J5170" s="147">
        <v>111.17655240000001</v>
      </c>
      <c r="K5170" s="147">
        <v>118.68234479999998</v>
      </c>
    </row>
    <row r="5171" spans="2:11" x14ac:dyDescent="0.2">
      <c r="B5171" s="21" t="str">
        <f t="shared" si="80"/>
        <v>DunnvilleWind2065RCP4.5</v>
      </c>
      <c r="C5171" t="s">
        <v>305</v>
      </c>
      <c r="D5171" t="s">
        <v>1</v>
      </c>
      <c r="E5171" s="144" t="s">
        <v>193</v>
      </c>
      <c r="F5171" s="144">
        <v>2065</v>
      </c>
      <c r="G5171" s="147">
        <v>89.038750308468479</v>
      </c>
      <c r="H5171" s="147">
        <v>96.180451199999993</v>
      </c>
      <c r="I5171" s="147">
        <v>103.77072000000001</v>
      </c>
      <c r="J5171" s="147">
        <v>111.2878752</v>
      </c>
      <c r="K5171" s="147">
        <v>118.81257839999998</v>
      </c>
    </row>
    <row r="5172" spans="2:11" x14ac:dyDescent="0.2">
      <c r="B5172" s="21" t="str">
        <f t="shared" si="80"/>
        <v>DunnvilleWind2070RCP4.5</v>
      </c>
      <c r="C5172" t="s">
        <v>305</v>
      </c>
      <c r="D5172" t="s">
        <v>1</v>
      </c>
      <c r="E5172" s="144" t="s">
        <v>193</v>
      </c>
      <c r="F5172" s="144">
        <v>2070</v>
      </c>
      <c r="G5172" s="147">
        <v>89.096879945443561</v>
      </c>
      <c r="H5172" s="147">
        <v>96.254441999999997</v>
      </c>
      <c r="I5172" s="147">
        <v>103.86660000000001</v>
      </c>
      <c r="J5172" s="147">
        <v>111.399198</v>
      </c>
      <c r="K5172" s="147">
        <v>118.94281199999998</v>
      </c>
    </row>
    <row r="5173" spans="2:11" x14ac:dyDescent="0.2">
      <c r="B5173" s="21" t="str">
        <f t="shared" si="80"/>
        <v>DunnvilleWind2075RCP4.5</v>
      </c>
      <c r="C5173" t="s">
        <v>305</v>
      </c>
      <c r="D5173" t="s">
        <v>1</v>
      </c>
      <c r="E5173" s="144" t="s">
        <v>193</v>
      </c>
      <c r="F5173" s="144">
        <v>2075</v>
      </c>
      <c r="G5173" s="147">
        <v>89.179083472479036</v>
      </c>
      <c r="H5173" s="147">
        <v>96.369855000000001</v>
      </c>
      <c r="I5173" s="147">
        <v>104.02470000000001</v>
      </c>
      <c r="J5173" s="147">
        <v>111.592012</v>
      </c>
      <c r="K5173" s="147">
        <v>119.17343399999997</v>
      </c>
    </row>
    <row r="5174" spans="2:11" x14ac:dyDescent="0.2">
      <c r="B5174" s="21" t="str">
        <f t="shared" si="80"/>
        <v>DunnvilleWind2080RCP4.5</v>
      </c>
      <c r="C5174" t="s">
        <v>305</v>
      </c>
      <c r="D5174" t="s">
        <v>1</v>
      </c>
      <c r="E5174" s="144" t="s">
        <v>193</v>
      </c>
      <c r="F5174" s="144">
        <v>2080</v>
      </c>
      <c r="G5174" s="147">
        <v>89.261286999514496</v>
      </c>
      <c r="H5174" s="147">
        <v>96.485268000000005</v>
      </c>
      <c r="I5174" s="147">
        <v>104.1828</v>
      </c>
      <c r="J5174" s="147">
        <v>111.78482600000001</v>
      </c>
      <c r="K5174" s="147">
        <v>119.40405599999998</v>
      </c>
    </row>
    <row r="5175" spans="2:11" x14ac:dyDescent="0.2">
      <c r="B5175" s="21" t="str">
        <f t="shared" si="80"/>
        <v>DunnvilleWind2085RCP4.5</v>
      </c>
      <c r="C5175" t="s">
        <v>305</v>
      </c>
      <c r="D5175" t="s">
        <v>1</v>
      </c>
      <c r="E5175" s="144" t="s">
        <v>193</v>
      </c>
      <c r="F5175" s="144">
        <v>2085</v>
      </c>
      <c r="G5175" s="147">
        <v>89.343490526549971</v>
      </c>
      <c r="H5175" s="147">
        <v>96.600681000000009</v>
      </c>
      <c r="I5175" s="147">
        <v>104.3409</v>
      </c>
      <c r="J5175" s="147">
        <v>111.97764000000001</v>
      </c>
      <c r="K5175" s="147">
        <v>119.63467799999998</v>
      </c>
    </row>
    <row r="5176" spans="2:11" x14ac:dyDescent="0.2">
      <c r="B5176" s="21" t="str">
        <f t="shared" si="80"/>
        <v>DunnvilleWind2090RCP4.5</v>
      </c>
      <c r="C5176" t="s">
        <v>305</v>
      </c>
      <c r="D5176" t="s">
        <v>1</v>
      </c>
      <c r="E5176" s="144" t="s">
        <v>193</v>
      </c>
      <c r="F5176" s="144">
        <v>2090</v>
      </c>
      <c r="G5176" s="147">
        <v>89.425694053585445</v>
      </c>
      <c r="H5176" s="147">
        <v>96.716093999999998</v>
      </c>
      <c r="I5176" s="147">
        <v>104.49900000000001</v>
      </c>
      <c r="J5176" s="147">
        <v>112.17045400000001</v>
      </c>
      <c r="K5176" s="147">
        <v>119.86529999999998</v>
      </c>
    </row>
    <row r="5177" spans="2:11" x14ac:dyDescent="0.2">
      <c r="B5177" s="21" t="str">
        <f t="shared" si="80"/>
        <v>DunnvilleWind2095RCP4.5</v>
      </c>
      <c r="C5177" t="s">
        <v>305</v>
      </c>
      <c r="D5177" t="s">
        <v>1</v>
      </c>
      <c r="E5177" s="144" t="s">
        <v>193</v>
      </c>
      <c r="F5177" s="144">
        <v>2095</v>
      </c>
      <c r="G5177" s="147">
        <v>89.507897580620906</v>
      </c>
      <c r="H5177" s="147">
        <v>96.831507000000002</v>
      </c>
      <c r="I5177" s="147">
        <v>104.6571</v>
      </c>
      <c r="J5177" s="147">
        <v>112.36326800000002</v>
      </c>
      <c r="K5177" s="147">
        <v>120.09592199999999</v>
      </c>
    </row>
    <row r="5178" spans="2:11" x14ac:dyDescent="0.2">
      <c r="B5178" s="21" t="str">
        <f t="shared" si="80"/>
        <v>DunnvilleWind2100RCP4.5</v>
      </c>
      <c r="C5178" t="s">
        <v>305</v>
      </c>
      <c r="D5178" t="s">
        <v>1</v>
      </c>
      <c r="E5178" s="144" t="s">
        <v>193</v>
      </c>
      <c r="F5178" s="144">
        <v>2100</v>
      </c>
      <c r="G5178" s="147">
        <v>89.59010110765638</v>
      </c>
      <c r="H5178" s="147">
        <v>96.946920000000006</v>
      </c>
      <c r="I5178" s="147">
        <v>104.8152</v>
      </c>
      <c r="J5178" s="147">
        <v>112.55608200000002</v>
      </c>
      <c r="K5178" s="147">
        <v>120.32654399999998</v>
      </c>
    </row>
    <row r="5179" spans="2:11" x14ac:dyDescent="0.2">
      <c r="B5179" s="21" t="str">
        <f t="shared" si="80"/>
        <v>DunnvilleWind2023RCP6.0</v>
      </c>
      <c r="C5179" t="s">
        <v>305</v>
      </c>
      <c r="D5179" t="s">
        <v>1</v>
      </c>
      <c r="E5179" s="144" t="s">
        <v>192</v>
      </c>
      <c r="F5179" s="144">
        <v>2023</v>
      </c>
      <c r="G5179" s="147">
        <v>88.982382175644162</v>
      </c>
      <c r="H5179" s="147">
        <v>96.064721999999989</v>
      </c>
      <c r="I5179" s="147">
        <v>103.581</v>
      </c>
      <c r="J5179" s="147">
        <v>111.04995000000001</v>
      </c>
      <c r="K5179" s="147">
        <v>118.512576</v>
      </c>
    </row>
    <row r="5180" spans="2:11" x14ac:dyDescent="0.2">
      <c r="B5180" s="21" t="str">
        <f t="shared" si="80"/>
        <v>DunnvilleWind2025RCP6.0</v>
      </c>
      <c r="C5180" t="s">
        <v>305</v>
      </c>
      <c r="D5180" t="s">
        <v>1</v>
      </c>
      <c r="E5180" s="144" t="s">
        <v>192</v>
      </c>
      <c r="F5180" s="144">
        <v>2025</v>
      </c>
      <c r="G5180" s="147">
        <v>88.953023773131491</v>
      </c>
      <c r="H5180" s="147">
        <v>96.034682999999987</v>
      </c>
      <c r="I5180" s="147">
        <v>103.5487</v>
      </c>
      <c r="J5180" s="147">
        <v>111.01538900000001</v>
      </c>
      <c r="K5180" s="147">
        <v>118.47575399999999</v>
      </c>
    </row>
    <row r="5181" spans="2:11" x14ac:dyDescent="0.2">
      <c r="B5181" s="21" t="str">
        <f t="shared" si="80"/>
        <v>DunnvilleWind2030RCP6.0</v>
      </c>
      <c r="C5181" t="s">
        <v>305</v>
      </c>
      <c r="D5181" t="s">
        <v>1</v>
      </c>
      <c r="E5181" s="144" t="s">
        <v>192</v>
      </c>
      <c r="F5181" s="144">
        <v>2030</v>
      </c>
      <c r="G5181" s="147">
        <v>88.923665370618821</v>
      </c>
      <c r="H5181" s="147">
        <v>96.004643999999985</v>
      </c>
      <c r="I5181" s="147">
        <v>103.5164</v>
      </c>
      <c r="J5181" s="147">
        <v>110.980828</v>
      </c>
      <c r="K5181" s="147">
        <v>118.43893199999999</v>
      </c>
    </row>
    <row r="5182" spans="2:11" x14ac:dyDescent="0.2">
      <c r="B5182" s="21" t="str">
        <f t="shared" si="80"/>
        <v>DunnvilleWind2035RCP6.0</v>
      </c>
      <c r="C5182" t="s">
        <v>305</v>
      </c>
      <c r="D5182" t="s">
        <v>1</v>
      </c>
      <c r="E5182" s="144" t="s">
        <v>192</v>
      </c>
      <c r="F5182" s="144">
        <v>2035</v>
      </c>
      <c r="G5182" s="147">
        <v>88.89430696810615</v>
      </c>
      <c r="H5182" s="147">
        <v>95.974604999999997</v>
      </c>
      <c r="I5182" s="147">
        <v>103.48410000000001</v>
      </c>
      <c r="J5182" s="147">
        <v>110.94626700000001</v>
      </c>
      <c r="K5182" s="147">
        <v>118.40210999999999</v>
      </c>
    </row>
    <row r="5183" spans="2:11" x14ac:dyDescent="0.2">
      <c r="B5183" s="21" t="str">
        <f t="shared" si="80"/>
        <v>DunnvilleWind2040RCP6.0</v>
      </c>
      <c r="C5183" t="s">
        <v>305</v>
      </c>
      <c r="D5183" t="s">
        <v>1</v>
      </c>
      <c r="E5183" s="144" t="s">
        <v>192</v>
      </c>
      <c r="F5183" s="144">
        <v>2040</v>
      </c>
      <c r="G5183" s="147">
        <v>88.864948565593494</v>
      </c>
      <c r="H5183" s="147">
        <v>95.944565999999995</v>
      </c>
      <c r="I5183" s="147">
        <v>103.45180000000001</v>
      </c>
      <c r="J5183" s="147">
        <v>110.91170600000001</v>
      </c>
      <c r="K5183" s="147">
        <v>118.36528799999999</v>
      </c>
    </row>
    <row r="5184" spans="2:11" x14ac:dyDescent="0.2">
      <c r="B5184" s="21" t="str">
        <f t="shared" si="80"/>
        <v>DunnvilleWind2045RCP6.0</v>
      </c>
      <c r="C5184" t="s">
        <v>305</v>
      </c>
      <c r="D5184" t="s">
        <v>1</v>
      </c>
      <c r="E5184" s="144" t="s">
        <v>192</v>
      </c>
      <c r="F5184" s="144">
        <v>2045</v>
      </c>
      <c r="G5184" s="147">
        <v>88.835590163080823</v>
      </c>
      <c r="H5184" s="147">
        <v>95.914526999999993</v>
      </c>
      <c r="I5184" s="147">
        <v>103.4195</v>
      </c>
      <c r="J5184" s="147">
        <v>110.877145</v>
      </c>
      <c r="K5184" s="147">
        <v>118.32846599999999</v>
      </c>
    </row>
    <row r="5185" spans="2:11" x14ac:dyDescent="0.2">
      <c r="B5185" s="21" t="str">
        <f t="shared" si="80"/>
        <v>DunnvilleWind2050RCP6.0</v>
      </c>
      <c r="C5185" t="s">
        <v>305</v>
      </c>
      <c r="D5185" t="s">
        <v>1</v>
      </c>
      <c r="E5185" s="144" t="s">
        <v>192</v>
      </c>
      <c r="F5185" s="144">
        <v>2050</v>
      </c>
      <c r="G5185" s="147">
        <v>88.864361397543234</v>
      </c>
      <c r="H5185" s="147">
        <v>95.958478799999995</v>
      </c>
      <c r="I5185" s="147">
        <v>103.48308</v>
      </c>
      <c r="J5185" s="147">
        <v>110.9539068</v>
      </c>
      <c r="K5185" s="147">
        <v>118.42187759999999</v>
      </c>
    </row>
    <row r="5186" spans="2:11" x14ac:dyDescent="0.2">
      <c r="B5186" s="21" t="str">
        <f t="shared" si="80"/>
        <v>DunnvilleWind2055RCP6.0</v>
      </c>
      <c r="C5186" t="s">
        <v>305</v>
      </c>
      <c r="D5186" t="s">
        <v>1</v>
      </c>
      <c r="E5186" s="144" t="s">
        <v>192</v>
      </c>
      <c r="F5186" s="144">
        <v>2055</v>
      </c>
      <c r="G5186" s="147">
        <v>88.922491034518316</v>
      </c>
      <c r="H5186" s="147">
        <v>96.032469599999999</v>
      </c>
      <c r="I5186" s="147">
        <v>103.57896000000001</v>
      </c>
      <c r="J5186" s="147">
        <v>111.0652296</v>
      </c>
      <c r="K5186" s="147">
        <v>118.55211119999998</v>
      </c>
    </row>
    <row r="5187" spans="2:11" x14ac:dyDescent="0.2">
      <c r="B5187" s="21" t="str">
        <f t="shared" si="80"/>
        <v>DunnvilleWind2060RCP6.0</v>
      </c>
      <c r="C5187" t="s">
        <v>305</v>
      </c>
      <c r="D5187" t="s">
        <v>1</v>
      </c>
      <c r="E5187" s="144" t="s">
        <v>192</v>
      </c>
      <c r="F5187" s="144">
        <v>2060</v>
      </c>
      <c r="G5187" s="147">
        <v>88.980620671493398</v>
      </c>
      <c r="H5187" s="147">
        <v>96.106460399999989</v>
      </c>
      <c r="I5187" s="147">
        <v>103.67484</v>
      </c>
      <c r="J5187" s="147">
        <v>111.17655240000001</v>
      </c>
      <c r="K5187" s="147">
        <v>118.68234479999998</v>
      </c>
    </row>
    <row r="5188" spans="2:11" x14ac:dyDescent="0.2">
      <c r="B5188" s="21" t="str">
        <f t="shared" si="80"/>
        <v>DunnvilleWind2065RCP6.0</v>
      </c>
      <c r="C5188" t="s">
        <v>305</v>
      </c>
      <c r="D5188" t="s">
        <v>1</v>
      </c>
      <c r="E5188" s="144" t="s">
        <v>192</v>
      </c>
      <c r="F5188" s="144">
        <v>2065</v>
      </c>
      <c r="G5188" s="147">
        <v>89.038750308468479</v>
      </c>
      <c r="H5188" s="147">
        <v>96.180451199999993</v>
      </c>
      <c r="I5188" s="147">
        <v>103.77072000000001</v>
      </c>
      <c r="J5188" s="147">
        <v>111.2878752</v>
      </c>
      <c r="K5188" s="147">
        <v>118.81257839999998</v>
      </c>
    </row>
    <row r="5189" spans="2:11" x14ac:dyDescent="0.2">
      <c r="B5189" s="21" t="str">
        <f t="shared" si="80"/>
        <v>DunnvilleWind2070RCP6.0</v>
      </c>
      <c r="C5189" t="s">
        <v>305</v>
      </c>
      <c r="D5189" t="s">
        <v>1</v>
      </c>
      <c r="E5189" s="144" t="s">
        <v>192</v>
      </c>
      <c r="F5189" s="144">
        <v>2070</v>
      </c>
      <c r="G5189" s="147">
        <v>89.096879945443561</v>
      </c>
      <c r="H5189" s="147">
        <v>96.254441999999997</v>
      </c>
      <c r="I5189" s="147">
        <v>103.86660000000001</v>
      </c>
      <c r="J5189" s="147">
        <v>111.399198</v>
      </c>
      <c r="K5189" s="147">
        <v>118.94281199999998</v>
      </c>
    </row>
    <row r="5190" spans="2:11" x14ac:dyDescent="0.2">
      <c r="B5190" s="21" t="str">
        <f t="shared" si="80"/>
        <v>DunnvilleWind2075RCP6.0</v>
      </c>
      <c r="C5190" t="s">
        <v>305</v>
      </c>
      <c r="D5190" t="s">
        <v>1</v>
      </c>
      <c r="E5190" s="144" t="s">
        <v>192</v>
      </c>
      <c r="F5190" s="144">
        <v>2075</v>
      </c>
      <c r="G5190" s="147">
        <v>89.220185235996766</v>
      </c>
      <c r="H5190" s="147">
        <v>96.427561499999996</v>
      </c>
      <c r="I5190" s="147">
        <v>104.10375000000001</v>
      </c>
      <c r="J5190" s="147">
        <v>111.68841900000001</v>
      </c>
      <c r="K5190" s="147">
        <v>119.28874499999998</v>
      </c>
    </row>
    <row r="5191" spans="2:11" x14ac:dyDescent="0.2">
      <c r="B5191" s="21" t="str">
        <f t="shared" si="80"/>
        <v>DunnvilleWind2080RCP6.0</v>
      </c>
      <c r="C5191" t="s">
        <v>305</v>
      </c>
      <c r="D5191" t="s">
        <v>1</v>
      </c>
      <c r="E5191" s="144" t="s">
        <v>192</v>
      </c>
      <c r="F5191" s="144">
        <v>2080</v>
      </c>
      <c r="G5191" s="147">
        <v>89.343490526549971</v>
      </c>
      <c r="H5191" s="147">
        <v>96.600681000000009</v>
      </c>
      <c r="I5191" s="147">
        <v>104.3409</v>
      </c>
      <c r="J5191" s="147">
        <v>111.97764000000001</v>
      </c>
      <c r="K5191" s="147">
        <v>119.63467799999998</v>
      </c>
    </row>
    <row r="5192" spans="2:11" x14ac:dyDescent="0.2">
      <c r="B5192" s="21" t="str">
        <f t="shared" si="80"/>
        <v>DunnvilleWind2085RCP6.0</v>
      </c>
      <c r="C5192" t="s">
        <v>305</v>
      </c>
      <c r="D5192" t="s">
        <v>1</v>
      </c>
      <c r="E5192" s="144" t="s">
        <v>192</v>
      </c>
      <c r="F5192" s="144">
        <v>2085</v>
      </c>
      <c r="G5192" s="147">
        <v>89.466795817103176</v>
      </c>
      <c r="H5192" s="147">
        <v>96.773800500000007</v>
      </c>
      <c r="I5192" s="147">
        <v>104.57805</v>
      </c>
      <c r="J5192" s="147">
        <v>112.26686100000001</v>
      </c>
      <c r="K5192" s="147">
        <v>119.98061099999998</v>
      </c>
    </row>
    <row r="5193" spans="2:11" x14ac:dyDescent="0.2">
      <c r="B5193" s="21" t="str">
        <f t="shared" si="80"/>
        <v>DunnvilleWind2090RCP6.0</v>
      </c>
      <c r="C5193" t="s">
        <v>305</v>
      </c>
      <c r="D5193" t="s">
        <v>1</v>
      </c>
      <c r="E5193" s="144" t="s">
        <v>192</v>
      </c>
      <c r="F5193" s="144">
        <v>2090</v>
      </c>
      <c r="G5193" s="147">
        <v>89.777994883737449</v>
      </c>
      <c r="H5193" s="147">
        <v>97.187232000000009</v>
      </c>
      <c r="I5193" s="147">
        <v>105.1178</v>
      </c>
      <c r="J5193" s="147">
        <v>112.91624400000001</v>
      </c>
      <c r="K5193" s="147">
        <v>120.74515199999999</v>
      </c>
    </row>
    <row r="5194" spans="2:11" x14ac:dyDescent="0.2">
      <c r="B5194" s="21" t="str">
        <f t="shared" si="80"/>
        <v>DunnvilleWind2095RCP6.0</v>
      </c>
      <c r="C5194" t="s">
        <v>305</v>
      </c>
      <c r="D5194" t="s">
        <v>1</v>
      </c>
      <c r="E5194" s="144" t="s">
        <v>192</v>
      </c>
      <c r="F5194" s="144">
        <v>2095</v>
      </c>
      <c r="G5194" s="147">
        <v>89.965888659818532</v>
      </c>
      <c r="H5194" s="147">
        <v>97.427543999999997</v>
      </c>
      <c r="I5194" s="147">
        <v>105.4204</v>
      </c>
      <c r="J5194" s="147">
        <v>113.27640600000001</v>
      </c>
      <c r="K5194" s="147">
        <v>121.16376</v>
      </c>
    </row>
    <row r="5195" spans="2:11" x14ac:dyDescent="0.2">
      <c r="B5195" s="21" t="str">
        <f t="shared" si="80"/>
        <v>DunnvilleWind2100RCP6.0</v>
      </c>
      <c r="C5195" t="s">
        <v>305</v>
      </c>
      <c r="D5195" t="s">
        <v>1</v>
      </c>
      <c r="E5195" s="144" t="s">
        <v>192</v>
      </c>
      <c r="F5195" s="144">
        <v>2100</v>
      </c>
      <c r="G5195" s="147">
        <v>90.153782435899601</v>
      </c>
      <c r="H5195" s="147">
        <v>97.667856</v>
      </c>
      <c r="I5195" s="147">
        <v>105.723</v>
      </c>
      <c r="J5195" s="147">
        <v>113.636568</v>
      </c>
      <c r="K5195" s="147">
        <v>121.582368</v>
      </c>
    </row>
    <row r="5196" spans="2:11" x14ac:dyDescent="0.2">
      <c r="B5196" s="21" t="str">
        <f t="shared" ref="B5196:B5259" si="81">C5196&amp;D5196&amp;F5196&amp;E5196</f>
        <v>DunnvilleWind2023RCP8.5</v>
      </c>
      <c r="C5196" t="s">
        <v>305</v>
      </c>
      <c r="D5196" t="s">
        <v>1</v>
      </c>
      <c r="E5196" s="144" t="s">
        <v>191</v>
      </c>
      <c r="F5196" s="144">
        <v>2023</v>
      </c>
      <c r="G5196" s="147">
        <v>88.982382175644162</v>
      </c>
      <c r="H5196" s="147">
        <v>96.064721999999989</v>
      </c>
      <c r="I5196" s="147">
        <v>103.581</v>
      </c>
      <c r="J5196" s="147">
        <v>111.04995000000001</v>
      </c>
      <c r="K5196" s="147">
        <v>118.512576</v>
      </c>
    </row>
    <row r="5197" spans="2:11" x14ac:dyDescent="0.2">
      <c r="B5197" s="21" t="str">
        <f t="shared" si="81"/>
        <v>DunnvilleWind2025RCP8.5</v>
      </c>
      <c r="C5197" t="s">
        <v>305</v>
      </c>
      <c r="D5197" t="s">
        <v>1</v>
      </c>
      <c r="E5197" s="144" t="s">
        <v>191</v>
      </c>
      <c r="F5197" s="144">
        <v>2025</v>
      </c>
      <c r="G5197" s="147">
        <v>88.923665370618821</v>
      </c>
      <c r="H5197" s="147">
        <v>96.004643999999985</v>
      </c>
      <c r="I5197" s="147">
        <v>103.5164</v>
      </c>
      <c r="J5197" s="147">
        <v>110.980828</v>
      </c>
      <c r="K5197" s="147">
        <v>118.43893199999999</v>
      </c>
    </row>
    <row r="5198" spans="2:11" x14ac:dyDescent="0.2">
      <c r="B5198" s="21" t="str">
        <f t="shared" si="81"/>
        <v>DunnvilleWind2030RCP8.5</v>
      </c>
      <c r="C5198" t="s">
        <v>305</v>
      </c>
      <c r="D5198" t="s">
        <v>1</v>
      </c>
      <c r="E5198" s="144" t="s">
        <v>191</v>
      </c>
      <c r="F5198" s="144">
        <v>2030</v>
      </c>
      <c r="G5198" s="147">
        <v>88.864948565593494</v>
      </c>
      <c r="H5198" s="147">
        <v>95.944565999999995</v>
      </c>
      <c r="I5198" s="147">
        <v>103.45180000000001</v>
      </c>
      <c r="J5198" s="147">
        <v>110.91170600000001</v>
      </c>
      <c r="K5198" s="147">
        <v>118.36528799999999</v>
      </c>
    </row>
    <row r="5199" spans="2:11" x14ac:dyDescent="0.2">
      <c r="B5199" s="21" t="str">
        <f t="shared" si="81"/>
        <v>DunnvilleWind2035RCP8.5</v>
      </c>
      <c r="C5199" t="s">
        <v>305</v>
      </c>
      <c r="D5199" t="s">
        <v>1</v>
      </c>
      <c r="E5199" s="144" t="s">
        <v>191</v>
      </c>
      <c r="F5199" s="144">
        <v>2035</v>
      </c>
      <c r="G5199" s="147">
        <v>88.806231760568153</v>
      </c>
      <c r="H5199" s="147">
        <v>95.88448799999999</v>
      </c>
      <c r="I5199" s="147">
        <v>103.38720000000001</v>
      </c>
      <c r="J5199" s="147">
        <v>110.842584</v>
      </c>
      <c r="K5199" s="147">
        <v>118.29164399999999</v>
      </c>
    </row>
    <row r="5200" spans="2:11" x14ac:dyDescent="0.2">
      <c r="B5200" s="21" t="str">
        <f t="shared" si="81"/>
        <v>DunnvilleWind2040RCP8.5</v>
      </c>
      <c r="C5200" t="s">
        <v>305</v>
      </c>
      <c r="D5200" t="s">
        <v>1</v>
      </c>
      <c r="E5200" s="144" t="s">
        <v>191</v>
      </c>
      <c r="F5200" s="144">
        <v>2040</v>
      </c>
      <c r="G5200" s="147">
        <v>88.903114488859956</v>
      </c>
      <c r="H5200" s="147">
        <v>96.007805999999988</v>
      </c>
      <c r="I5200" s="147">
        <v>103.54700000000001</v>
      </c>
      <c r="J5200" s="147">
        <v>111.028122</v>
      </c>
      <c r="K5200" s="147">
        <v>118.50869999999999</v>
      </c>
    </row>
    <row r="5201" spans="2:11" x14ac:dyDescent="0.2">
      <c r="B5201" s="21" t="str">
        <f t="shared" si="81"/>
        <v>DunnvilleWind2045RCP8.5</v>
      </c>
      <c r="C5201" t="s">
        <v>305</v>
      </c>
      <c r="D5201" t="s">
        <v>1</v>
      </c>
      <c r="E5201" s="144" t="s">
        <v>191</v>
      </c>
      <c r="F5201" s="144">
        <v>2045</v>
      </c>
      <c r="G5201" s="147">
        <v>88.999997217151758</v>
      </c>
      <c r="H5201" s="147">
        <v>96.131124</v>
      </c>
      <c r="I5201" s="147">
        <v>103.7068</v>
      </c>
      <c r="J5201" s="147">
        <v>111.21366</v>
      </c>
      <c r="K5201" s="147">
        <v>118.72575599999998</v>
      </c>
    </row>
    <row r="5202" spans="2:11" x14ac:dyDescent="0.2">
      <c r="B5202" s="21" t="str">
        <f t="shared" si="81"/>
        <v>DunnvilleWind2050RCP8.5</v>
      </c>
      <c r="C5202" t="s">
        <v>305</v>
      </c>
      <c r="D5202" t="s">
        <v>1</v>
      </c>
      <c r="E5202" s="144" t="s">
        <v>191</v>
      </c>
      <c r="F5202" s="144">
        <v>2050</v>
      </c>
      <c r="G5202" s="147">
        <v>89.261286999514496</v>
      </c>
      <c r="H5202" s="147">
        <v>96.485268000000005</v>
      </c>
      <c r="I5202" s="147">
        <v>104.1828</v>
      </c>
      <c r="J5202" s="147">
        <v>111.78482600000001</v>
      </c>
      <c r="K5202" s="147">
        <v>119.40405599999998</v>
      </c>
    </row>
    <row r="5203" spans="2:11" x14ac:dyDescent="0.2">
      <c r="B5203" s="21" t="str">
        <f t="shared" si="81"/>
        <v>DunnvilleWind2055RCP8.5</v>
      </c>
      <c r="C5203" t="s">
        <v>305</v>
      </c>
      <c r="D5203" t="s">
        <v>1</v>
      </c>
      <c r="E5203" s="144" t="s">
        <v>191</v>
      </c>
      <c r="F5203" s="144">
        <v>2055</v>
      </c>
      <c r="G5203" s="147">
        <v>89.425694053585445</v>
      </c>
      <c r="H5203" s="147">
        <v>96.716093999999998</v>
      </c>
      <c r="I5203" s="147">
        <v>104.49900000000001</v>
      </c>
      <c r="J5203" s="147">
        <v>112.17045400000001</v>
      </c>
      <c r="K5203" s="147">
        <v>119.86529999999998</v>
      </c>
    </row>
    <row r="5204" spans="2:11" x14ac:dyDescent="0.2">
      <c r="B5204" s="21" t="str">
        <f t="shared" si="81"/>
        <v>DunnvilleWind2060RCP8.5</v>
      </c>
      <c r="C5204" t="s">
        <v>305</v>
      </c>
      <c r="D5204" t="s">
        <v>1</v>
      </c>
      <c r="E5204" s="144" t="s">
        <v>191</v>
      </c>
      <c r="F5204" s="144">
        <v>2060</v>
      </c>
      <c r="G5204" s="147">
        <v>89.777994883737449</v>
      </c>
      <c r="H5204" s="147">
        <v>97.187232000000009</v>
      </c>
      <c r="I5204" s="147">
        <v>105.1178</v>
      </c>
      <c r="J5204" s="147">
        <v>112.91624400000001</v>
      </c>
      <c r="K5204" s="147">
        <v>120.74515199999999</v>
      </c>
    </row>
    <row r="5205" spans="2:11" x14ac:dyDescent="0.2">
      <c r="B5205" s="21" t="str">
        <f t="shared" si="81"/>
        <v>DunnvilleWind2065RCP8.5</v>
      </c>
      <c r="C5205" t="s">
        <v>305</v>
      </c>
      <c r="D5205" t="s">
        <v>1</v>
      </c>
      <c r="E5205" s="144" t="s">
        <v>191</v>
      </c>
      <c r="F5205" s="144">
        <v>2065</v>
      </c>
      <c r="G5205" s="147">
        <v>89.965888659818532</v>
      </c>
      <c r="H5205" s="147">
        <v>97.427543999999997</v>
      </c>
      <c r="I5205" s="147">
        <v>105.4204</v>
      </c>
      <c r="J5205" s="147">
        <v>113.27640600000001</v>
      </c>
      <c r="K5205" s="147">
        <v>121.16376</v>
      </c>
    </row>
    <row r="5206" spans="2:11" x14ac:dyDescent="0.2">
      <c r="B5206" s="21" t="str">
        <f t="shared" si="81"/>
        <v>DunnvilleWind2070RCP8.5</v>
      </c>
      <c r="C5206" t="s">
        <v>305</v>
      </c>
      <c r="D5206" t="s">
        <v>1</v>
      </c>
      <c r="E5206" s="144" t="s">
        <v>191</v>
      </c>
      <c r="F5206" s="144">
        <v>2070</v>
      </c>
      <c r="G5206" s="147">
        <v>90.215435081176196</v>
      </c>
      <c r="H5206" s="147">
        <v>97.772201999999993</v>
      </c>
      <c r="I5206" s="147">
        <v>105.8896</v>
      </c>
      <c r="J5206" s="147">
        <v>113.85484799999999</v>
      </c>
      <c r="K5206" s="147">
        <v>121.84593599999999</v>
      </c>
    </row>
    <row r="5207" spans="2:11" x14ac:dyDescent="0.2">
      <c r="B5207" s="21" t="str">
        <f t="shared" si="81"/>
        <v>DunnvilleWind2075RCP8.5</v>
      </c>
      <c r="C5207" t="s">
        <v>305</v>
      </c>
      <c r="D5207" t="s">
        <v>1</v>
      </c>
      <c r="E5207" s="144" t="s">
        <v>191</v>
      </c>
      <c r="F5207" s="144">
        <v>2075</v>
      </c>
      <c r="G5207" s="147">
        <v>90.277087726452805</v>
      </c>
      <c r="H5207" s="147">
        <v>97.876548</v>
      </c>
      <c r="I5207" s="147">
        <v>106.0562</v>
      </c>
      <c r="J5207" s="147">
        <v>114.073128</v>
      </c>
      <c r="K5207" s="147">
        <v>122.109504</v>
      </c>
    </row>
    <row r="5208" spans="2:11" x14ac:dyDescent="0.2">
      <c r="B5208" s="21" t="str">
        <f t="shared" si="81"/>
        <v>DunnvilleWind2080RCP8.5</v>
      </c>
      <c r="C5208" t="s">
        <v>305</v>
      </c>
      <c r="D5208" t="s">
        <v>1</v>
      </c>
      <c r="E5208" s="144" t="s">
        <v>191</v>
      </c>
      <c r="F5208" s="144">
        <v>2080</v>
      </c>
      <c r="G5208" s="147">
        <v>90.338740371729401</v>
      </c>
      <c r="H5208" s="147">
        <v>97.980893999999992</v>
      </c>
      <c r="I5208" s="147">
        <v>106.22280000000001</v>
      </c>
      <c r="J5208" s="147">
        <v>114.29140799999999</v>
      </c>
      <c r="K5208" s="147">
        <v>122.37307199999999</v>
      </c>
    </row>
    <row r="5209" spans="2:11" x14ac:dyDescent="0.2">
      <c r="B5209" s="21" t="str">
        <f t="shared" si="81"/>
        <v>DunnvilleWind2085RCP8.5</v>
      </c>
      <c r="C5209" t="s">
        <v>305</v>
      </c>
      <c r="D5209" t="s">
        <v>1</v>
      </c>
      <c r="E5209" s="144" t="s">
        <v>191</v>
      </c>
      <c r="F5209" s="144">
        <v>2085</v>
      </c>
      <c r="G5209" s="147">
        <v>90.404796777382899</v>
      </c>
      <c r="H5209" s="147">
        <v>98.089982999999989</v>
      </c>
      <c r="I5209" s="147">
        <v>106.3809</v>
      </c>
      <c r="J5209" s="147">
        <v>114.48785999999998</v>
      </c>
      <c r="K5209" s="147">
        <v>122.61725999999999</v>
      </c>
    </row>
    <row r="5210" spans="2:11" x14ac:dyDescent="0.2">
      <c r="B5210" s="21" t="str">
        <f t="shared" si="81"/>
        <v>DunnvilleWind2090RCP8.5</v>
      </c>
      <c r="C5210" t="s">
        <v>305</v>
      </c>
      <c r="D5210" t="s">
        <v>1</v>
      </c>
      <c r="E5210" s="144" t="s">
        <v>191</v>
      </c>
      <c r="F5210" s="144">
        <v>2090</v>
      </c>
      <c r="G5210" s="147">
        <v>90.470853183036411</v>
      </c>
      <c r="H5210" s="147">
        <v>98.199071999999987</v>
      </c>
      <c r="I5210" s="147">
        <v>106.539</v>
      </c>
      <c r="J5210" s="147">
        <v>114.68431199999999</v>
      </c>
      <c r="K5210" s="147">
        <v>122.86144799999998</v>
      </c>
    </row>
    <row r="5211" spans="2:11" x14ac:dyDescent="0.2">
      <c r="B5211" s="21" t="str">
        <f t="shared" si="81"/>
        <v>DunnvilleWind2095RCP8.5</v>
      </c>
      <c r="C5211" t="s">
        <v>305</v>
      </c>
      <c r="D5211" t="s">
        <v>1</v>
      </c>
      <c r="E5211" s="144" t="s">
        <v>191</v>
      </c>
      <c r="F5211" s="144">
        <v>2095</v>
      </c>
      <c r="G5211" s="147">
        <v>90.470853183036411</v>
      </c>
      <c r="H5211" s="147">
        <v>98.199071999999987</v>
      </c>
      <c r="I5211" s="147">
        <v>106.539</v>
      </c>
      <c r="J5211" s="147">
        <v>114.68431199999999</v>
      </c>
      <c r="K5211" s="147">
        <v>122.86144799999998</v>
      </c>
    </row>
    <row r="5212" spans="2:11" x14ac:dyDescent="0.2">
      <c r="B5212" s="21" t="str">
        <f t="shared" si="81"/>
        <v>DunnvilleWind2100RCP8.5</v>
      </c>
      <c r="C5212" t="s">
        <v>305</v>
      </c>
      <c r="D5212" t="s">
        <v>1</v>
      </c>
      <c r="E5212" s="144" t="s">
        <v>191</v>
      </c>
      <c r="F5212" s="144">
        <v>2100</v>
      </c>
      <c r="G5212" s="147">
        <v>90.470853183036411</v>
      </c>
      <c r="H5212" s="147">
        <v>98.199071999999987</v>
      </c>
      <c r="I5212" s="147">
        <v>106.539</v>
      </c>
      <c r="J5212" s="147">
        <v>114.68431199999999</v>
      </c>
      <c r="K5212" s="147">
        <v>122.86144799999998</v>
      </c>
    </row>
    <row r="5213" spans="2:11" x14ac:dyDescent="0.2">
      <c r="B5213" s="21" t="str">
        <f t="shared" si="81"/>
        <v>DurhamIce Accretion2023RCP4.5</v>
      </c>
      <c r="C5213" t="s">
        <v>306</v>
      </c>
      <c r="D5213" t="s">
        <v>486</v>
      </c>
      <c r="E5213" s="144" t="s">
        <v>193</v>
      </c>
      <c r="F5213" s="144">
        <v>2023</v>
      </c>
      <c r="G5213" s="147">
        <v>15.293305934509256</v>
      </c>
      <c r="H5213" s="147">
        <v>18.333039999999997</v>
      </c>
      <c r="I5213" s="147">
        <v>22.197999999999997</v>
      </c>
      <c r="J5213" s="147">
        <v>25.133459999999996</v>
      </c>
      <c r="K5213" s="147">
        <v>28.080359999999995</v>
      </c>
    </row>
    <row r="5214" spans="2:11" x14ac:dyDescent="0.2">
      <c r="B5214" s="21" t="str">
        <f t="shared" si="81"/>
        <v>DurhamIce Accretion2025RCP4.5</v>
      </c>
      <c r="C5214" t="s">
        <v>306</v>
      </c>
      <c r="D5214" t="s">
        <v>486</v>
      </c>
      <c r="E5214" s="144" t="s">
        <v>193</v>
      </c>
      <c r="F5214" s="144">
        <v>2025</v>
      </c>
      <c r="G5214" s="147">
        <v>15.298408806025609</v>
      </c>
      <c r="H5214" s="147">
        <v>18.354343333333329</v>
      </c>
      <c r="I5214" s="147">
        <v>22.230999999999998</v>
      </c>
      <c r="J5214" s="147">
        <v>25.179036666666661</v>
      </c>
      <c r="K5214" s="147">
        <v>28.140419999999995</v>
      </c>
    </row>
    <row r="5215" spans="2:11" x14ac:dyDescent="0.2">
      <c r="B5215" s="21" t="str">
        <f t="shared" si="81"/>
        <v>DurhamIce Accretion2030RCP4.5</v>
      </c>
      <c r="C5215" t="s">
        <v>306</v>
      </c>
      <c r="D5215" t="s">
        <v>486</v>
      </c>
      <c r="E5215" s="144" t="s">
        <v>193</v>
      </c>
      <c r="F5215" s="144">
        <v>2030</v>
      </c>
      <c r="G5215" s="147">
        <v>15.303511677541961</v>
      </c>
      <c r="H5215" s="147">
        <v>18.375646666666665</v>
      </c>
      <c r="I5215" s="147">
        <v>22.263999999999999</v>
      </c>
      <c r="J5215" s="147">
        <v>25.22461333333333</v>
      </c>
      <c r="K5215" s="147">
        <v>28.200479999999995</v>
      </c>
    </row>
    <row r="5216" spans="2:11" x14ac:dyDescent="0.2">
      <c r="B5216" s="21" t="str">
        <f t="shared" si="81"/>
        <v>DurhamIce Accretion2035RCP4.5</v>
      </c>
      <c r="C5216" t="s">
        <v>306</v>
      </c>
      <c r="D5216" t="s">
        <v>486</v>
      </c>
      <c r="E5216" s="144" t="s">
        <v>193</v>
      </c>
      <c r="F5216" s="144">
        <v>2035</v>
      </c>
      <c r="G5216" s="147">
        <v>15.308614549058312</v>
      </c>
      <c r="H5216" s="147">
        <v>18.396949999999997</v>
      </c>
      <c r="I5216" s="147">
        <v>22.296999999999997</v>
      </c>
      <c r="J5216" s="147">
        <v>25.270189999999999</v>
      </c>
      <c r="K5216" s="147">
        <v>28.260539999999999</v>
      </c>
    </row>
    <row r="5217" spans="2:11" x14ac:dyDescent="0.2">
      <c r="B5217" s="21" t="str">
        <f t="shared" si="81"/>
        <v>DurhamIce Accretion2040RCP4.5</v>
      </c>
      <c r="C5217" t="s">
        <v>306</v>
      </c>
      <c r="D5217" t="s">
        <v>486</v>
      </c>
      <c r="E5217" s="144" t="s">
        <v>193</v>
      </c>
      <c r="F5217" s="144">
        <v>2040</v>
      </c>
      <c r="G5217" s="147">
        <v>15.313717420574665</v>
      </c>
      <c r="H5217" s="147">
        <v>18.418253333333329</v>
      </c>
      <c r="I5217" s="147">
        <v>22.33</v>
      </c>
      <c r="J5217" s="147">
        <v>25.315766666666665</v>
      </c>
      <c r="K5217" s="147">
        <v>28.320599999999999</v>
      </c>
    </row>
    <row r="5218" spans="2:11" x14ac:dyDescent="0.2">
      <c r="B5218" s="21" t="str">
        <f t="shared" si="81"/>
        <v>DurhamIce Accretion2045RCP4.5</v>
      </c>
      <c r="C5218" t="s">
        <v>306</v>
      </c>
      <c r="D5218" t="s">
        <v>486</v>
      </c>
      <c r="E5218" s="144" t="s">
        <v>193</v>
      </c>
      <c r="F5218" s="144">
        <v>2045</v>
      </c>
      <c r="G5218" s="147">
        <v>15.318820292091019</v>
      </c>
      <c r="H5218" s="147">
        <v>18.439556666666665</v>
      </c>
      <c r="I5218" s="147">
        <v>22.363</v>
      </c>
      <c r="J5218" s="147">
        <v>25.36134333333333</v>
      </c>
      <c r="K5218" s="147">
        <v>28.380659999999999</v>
      </c>
    </row>
    <row r="5219" spans="2:11" x14ac:dyDescent="0.2">
      <c r="B5219" s="21" t="str">
        <f t="shared" si="81"/>
        <v>DurhamIce Accretion2050RCP4.5</v>
      </c>
      <c r="C5219" t="s">
        <v>306</v>
      </c>
      <c r="D5219" t="s">
        <v>486</v>
      </c>
      <c r="E5219" s="144" t="s">
        <v>193</v>
      </c>
      <c r="F5219" s="144">
        <v>2050</v>
      </c>
      <c r="G5219" s="147">
        <v>15.317799717787747</v>
      </c>
      <c r="H5219" s="147">
        <v>18.471815999999997</v>
      </c>
      <c r="I5219" s="147">
        <v>22.435600000000001</v>
      </c>
      <c r="J5219" s="147">
        <v>25.466584000000001</v>
      </c>
      <c r="K5219" s="147">
        <v>28.518335999999998</v>
      </c>
    </row>
    <row r="5220" spans="2:11" x14ac:dyDescent="0.2">
      <c r="B5220" s="21" t="str">
        <f t="shared" si="81"/>
        <v>DurhamIce Accretion2055RCP4.5</v>
      </c>
      <c r="C5220" t="s">
        <v>306</v>
      </c>
      <c r="D5220" t="s">
        <v>486</v>
      </c>
      <c r="E5220" s="144" t="s">
        <v>193</v>
      </c>
      <c r="F5220" s="144">
        <v>2055</v>
      </c>
      <c r="G5220" s="147">
        <v>15.311676271968125</v>
      </c>
      <c r="H5220" s="147">
        <v>18.482771999999997</v>
      </c>
      <c r="I5220" s="147">
        <v>22.475200000000001</v>
      </c>
      <c r="J5220" s="147">
        <v>25.526247999999999</v>
      </c>
      <c r="K5220" s="147">
        <v>28.595952</v>
      </c>
    </row>
    <row r="5221" spans="2:11" x14ac:dyDescent="0.2">
      <c r="B5221" s="21" t="str">
        <f t="shared" si="81"/>
        <v>DurhamIce Accretion2060RCP4.5</v>
      </c>
      <c r="C5221" t="s">
        <v>306</v>
      </c>
      <c r="D5221" t="s">
        <v>486</v>
      </c>
      <c r="E5221" s="144" t="s">
        <v>193</v>
      </c>
      <c r="F5221" s="144">
        <v>2060</v>
      </c>
      <c r="G5221" s="147">
        <v>15.305552826148501</v>
      </c>
      <c r="H5221" s="147">
        <v>18.493727999999997</v>
      </c>
      <c r="I5221" s="147">
        <v>22.514799999999997</v>
      </c>
      <c r="J5221" s="147">
        <v>25.585912</v>
      </c>
      <c r="K5221" s="147">
        <v>28.673568</v>
      </c>
    </row>
    <row r="5222" spans="2:11" x14ac:dyDescent="0.2">
      <c r="B5222" s="21" t="str">
        <f t="shared" si="81"/>
        <v>DurhamIce Accretion2065RCP4.5</v>
      </c>
      <c r="C5222" t="s">
        <v>306</v>
      </c>
      <c r="D5222" t="s">
        <v>486</v>
      </c>
      <c r="E5222" s="144" t="s">
        <v>193</v>
      </c>
      <c r="F5222" s="144">
        <v>2065</v>
      </c>
      <c r="G5222" s="147">
        <v>15.299429380328879</v>
      </c>
      <c r="H5222" s="147">
        <v>18.504683999999997</v>
      </c>
      <c r="I5222" s="147">
        <v>22.554399999999998</v>
      </c>
      <c r="J5222" s="147">
        <v>25.645575999999998</v>
      </c>
      <c r="K5222" s="147">
        <v>28.751184000000002</v>
      </c>
    </row>
    <row r="5223" spans="2:11" x14ac:dyDescent="0.2">
      <c r="B5223" s="21" t="str">
        <f t="shared" si="81"/>
        <v>DurhamIce Accretion2070RCP4.5</v>
      </c>
      <c r="C5223" t="s">
        <v>306</v>
      </c>
      <c r="D5223" t="s">
        <v>486</v>
      </c>
      <c r="E5223" s="144" t="s">
        <v>193</v>
      </c>
      <c r="F5223" s="144">
        <v>2070</v>
      </c>
      <c r="G5223" s="147">
        <v>15.293305934509256</v>
      </c>
      <c r="H5223" s="147">
        <v>18.515639999999998</v>
      </c>
      <c r="I5223" s="147">
        <v>22.593999999999998</v>
      </c>
      <c r="J5223" s="147">
        <v>25.70524</v>
      </c>
      <c r="K5223" s="147">
        <v>28.828800000000001</v>
      </c>
    </row>
    <row r="5224" spans="2:11" x14ac:dyDescent="0.2">
      <c r="B5224" s="21" t="str">
        <f t="shared" si="81"/>
        <v>DurhamIce Accretion2075RCP4.5</v>
      </c>
      <c r="C5224" t="s">
        <v>306</v>
      </c>
      <c r="D5224" t="s">
        <v>486</v>
      </c>
      <c r="E5224" s="144" t="s">
        <v>193</v>
      </c>
      <c r="F5224" s="144">
        <v>2075</v>
      </c>
      <c r="G5224" s="147">
        <v>15.226968604796669</v>
      </c>
      <c r="H5224" s="147">
        <v>18.460859999999997</v>
      </c>
      <c r="I5224" s="147">
        <v>22.557333333333332</v>
      </c>
      <c r="J5224" s="147">
        <v>25.676236666666668</v>
      </c>
      <c r="K5224" s="147">
        <v>28.810320000000001</v>
      </c>
    </row>
    <row r="5225" spans="2:11" x14ac:dyDescent="0.2">
      <c r="B5225" s="21" t="str">
        <f t="shared" si="81"/>
        <v>DurhamIce Accretion2080RCP4.5</v>
      </c>
      <c r="C5225" t="s">
        <v>306</v>
      </c>
      <c r="D5225" t="s">
        <v>486</v>
      </c>
      <c r="E5225" s="144" t="s">
        <v>193</v>
      </c>
      <c r="F5225" s="144">
        <v>2080</v>
      </c>
      <c r="G5225" s="147">
        <v>15.160631275084084</v>
      </c>
      <c r="H5225" s="147">
        <v>18.406079999999999</v>
      </c>
      <c r="I5225" s="147">
        <v>22.520666666666664</v>
      </c>
      <c r="J5225" s="147">
        <v>25.647233333333332</v>
      </c>
      <c r="K5225" s="147">
        <v>28.791840000000001</v>
      </c>
    </row>
    <row r="5226" spans="2:11" x14ac:dyDescent="0.2">
      <c r="B5226" s="21" t="str">
        <f t="shared" si="81"/>
        <v>DurhamIce Accretion2085RCP4.5</v>
      </c>
      <c r="C5226" t="s">
        <v>306</v>
      </c>
      <c r="D5226" t="s">
        <v>486</v>
      </c>
      <c r="E5226" s="144" t="s">
        <v>193</v>
      </c>
      <c r="F5226" s="144">
        <v>2085</v>
      </c>
      <c r="G5226" s="147">
        <v>15.094293945371497</v>
      </c>
      <c r="H5226" s="147">
        <v>18.351299999999998</v>
      </c>
      <c r="I5226" s="147">
        <v>22.483999999999998</v>
      </c>
      <c r="J5226" s="147">
        <v>25.618229999999997</v>
      </c>
      <c r="K5226" s="147">
        <v>28.77336</v>
      </c>
    </row>
    <row r="5227" spans="2:11" x14ac:dyDescent="0.2">
      <c r="B5227" s="21" t="str">
        <f t="shared" si="81"/>
        <v>DurhamIce Accretion2090RCP4.5</v>
      </c>
      <c r="C5227" t="s">
        <v>306</v>
      </c>
      <c r="D5227" t="s">
        <v>486</v>
      </c>
      <c r="E5227" s="144" t="s">
        <v>193</v>
      </c>
      <c r="F5227" s="144">
        <v>2090</v>
      </c>
      <c r="G5227" s="147">
        <v>15.02795661565891</v>
      </c>
      <c r="H5227" s="147">
        <v>18.296519999999997</v>
      </c>
      <c r="I5227" s="147">
        <v>22.447333333333333</v>
      </c>
      <c r="J5227" s="147">
        <v>25.589226666666665</v>
      </c>
      <c r="K5227" s="147">
        <v>28.75488</v>
      </c>
    </row>
    <row r="5228" spans="2:11" x14ac:dyDescent="0.2">
      <c r="B5228" s="21" t="str">
        <f t="shared" si="81"/>
        <v>DurhamIce Accretion2095RCP4.5</v>
      </c>
      <c r="C5228" t="s">
        <v>306</v>
      </c>
      <c r="D5228" t="s">
        <v>486</v>
      </c>
      <c r="E5228" s="144" t="s">
        <v>193</v>
      </c>
      <c r="F5228" s="144">
        <v>2095</v>
      </c>
      <c r="G5228" s="147">
        <v>14.961619285946325</v>
      </c>
      <c r="H5228" s="147">
        <v>18.24174</v>
      </c>
      <c r="I5228" s="147">
        <v>22.410666666666664</v>
      </c>
      <c r="J5228" s="147">
        <v>25.560223333333333</v>
      </c>
      <c r="K5228" s="147">
        <v>28.7364</v>
      </c>
    </row>
    <row r="5229" spans="2:11" x14ac:dyDescent="0.2">
      <c r="B5229" s="21" t="str">
        <f t="shared" si="81"/>
        <v>DurhamIce Accretion2100RCP4.5</v>
      </c>
      <c r="C5229" t="s">
        <v>306</v>
      </c>
      <c r="D5229" t="s">
        <v>486</v>
      </c>
      <c r="E5229" s="144" t="s">
        <v>193</v>
      </c>
      <c r="F5229" s="144">
        <v>2100</v>
      </c>
      <c r="G5229" s="147">
        <v>14.895281956233738</v>
      </c>
      <c r="H5229" s="147">
        <v>18.186959999999999</v>
      </c>
      <c r="I5229" s="147">
        <v>22.373999999999999</v>
      </c>
      <c r="J5229" s="147">
        <v>25.531219999999998</v>
      </c>
      <c r="K5229" s="147">
        <v>28.717919999999999</v>
      </c>
    </row>
    <row r="5230" spans="2:11" x14ac:dyDescent="0.2">
      <c r="B5230" s="21" t="str">
        <f t="shared" si="81"/>
        <v>DurhamIce Accretion2023RCP6.0</v>
      </c>
      <c r="C5230" t="s">
        <v>306</v>
      </c>
      <c r="D5230" t="s">
        <v>486</v>
      </c>
      <c r="E5230" s="144" t="s">
        <v>192</v>
      </c>
      <c r="F5230" s="144">
        <v>2023</v>
      </c>
      <c r="G5230" s="147">
        <v>15.293305934509256</v>
      </c>
      <c r="H5230" s="147">
        <v>18.333039999999997</v>
      </c>
      <c r="I5230" s="147">
        <v>22.197999999999997</v>
      </c>
      <c r="J5230" s="147">
        <v>25.133459999999996</v>
      </c>
      <c r="K5230" s="147">
        <v>28.080359999999995</v>
      </c>
    </row>
    <row r="5231" spans="2:11" x14ac:dyDescent="0.2">
      <c r="B5231" s="21" t="str">
        <f t="shared" si="81"/>
        <v>DurhamIce Accretion2025RCP6.0</v>
      </c>
      <c r="C5231" t="s">
        <v>306</v>
      </c>
      <c r="D5231" t="s">
        <v>486</v>
      </c>
      <c r="E5231" s="144" t="s">
        <v>192</v>
      </c>
      <c r="F5231" s="144">
        <v>2025</v>
      </c>
      <c r="G5231" s="147">
        <v>15.298408806025609</v>
      </c>
      <c r="H5231" s="147">
        <v>18.354343333333329</v>
      </c>
      <c r="I5231" s="147">
        <v>22.230999999999998</v>
      </c>
      <c r="J5231" s="147">
        <v>25.179036666666661</v>
      </c>
      <c r="K5231" s="147">
        <v>28.140419999999995</v>
      </c>
    </row>
    <row r="5232" spans="2:11" x14ac:dyDescent="0.2">
      <c r="B5232" s="21" t="str">
        <f t="shared" si="81"/>
        <v>DurhamIce Accretion2030RCP6.0</v>
      </c>
      <c r="C5232" t="s">
        <v>306</v>
      </c>
      <c r="D5232" t="s">
        <v>486</v>
      </c>
      <c r="E5232" s="144" t="s">
        <v>192</v>
      </c>
      <c r="F5232" s="144">
        <v>2030</v>
      </c>
      <c r="G5232" s="147">
        <v>15.303511677541961</v>
      </c>
      <c r="H5232" s="147">
        <v>18.375646666666665</v>
      </c>
      <c r="I5232" s="147">
        <v>22.263999999999999</v>
      </c>
      <c r="J5232" s="147">
        <v>25.22461333333333</v>
      </c>
      <c r="K5232" s="147">
        <v>28.200479999999995</v>
      </c>
    </row>
    <row r="5233" spans="2:11" x14ac:dyDescent="0.2">
      <c r="B5233" s="21" t="str">
        <f t="shared" si="81"/>
        <v>DurhamIce Accretion2035RCP6.0</v>
      </c>
      <c r="C5233" t="s">
        <v>306</v>
      </c>
      <c r="D5233" t="s">
        <v>486</v>
      </c>
      <c r="E5233" s="144" t="s">
        <v>192</v>
      </c>
      <c r="F5233" s="144">
        <v>2035</v>
      </c>
      <c r="G5233" s="147">
        <v>15.308614549058312</v>
      </c>
      <c r="H5233" s="147">
        <v>18.396949999999997</v>
      </c>
      <c r="I5233" s="147">
        <v>22.296999999999997</v>
      </c>
      <c r="J5233" s="147">
        <v>25.270189999999999</v>
      </c>
      <c r="K5233" s="147">
        <v>28.260539999999999</v>
      </c>
    </row>
    <row r="5234" spans="2:11" x14ac:dyDescent="0.2">
      <c r="B5234" s="21" t="str">
        <f t="shared" si="81"/>
        <v>DurhamIce Accretion2040RCP6.0</v>
      </c>
      <c r="C5234" t="s">
        <v>306</v>
      </c>
      <c r="D5234" t="s">
        <v>486</v>
      </c>
      <c r="E5234" s="144" t="s">
        <v>192</v>
      </c>
      <c r="F5234" s="144">
        <v>2040</v>
      </c>
      <c r="G5234" s="147">
        <v>15.313717420574665</v>
      </c>
      <c r="H5234" s="147">
        <v>18.418253333333329</v>
      </c>
      <c r="I5234" s="147">
        <v>22.33</v>
      </c>
      <c r="J5234" s="147">
        <v>25.315766666666665</v>
      </c>
      <c r="K5234" s="147">
        <v>28.320599999999999</v>
      </c>
    </row>
    <row r="5235" spans="2:11" x14ac:dyDescent="0.2">
      <c r="B5235" s="21" t="str">
        <f t="shared" si="81"/>
        <v>DurhamIce Accretion2045RCP6.0</v>
      </c>
      <c r="C5235" t="s">
        <v>306</v>
      </c>
      <c r="D5235" t="s">
        <v>486</v>
      </c>
      <c r="E5235" s="144" t="s">
        <v>192</v>
      </c>
      <c r="F5235" s="144">
        <v>2045</v>
      </c>
      <c r="G5235" s="147">
        <v>15.318820292091019</v>
      </c>
      <c r="H5235" s="147">
        <v>18.439556666666665</v>
      </c>
      <c r="I5235" s="147">
        <v>22.363</v>
      </c>
      <c r="J5235" s="147">
        <v>25.36134333333333</v>
      </c>
      <c r="K5235" s="147">
        <v>28.380659999999999</v>
      </c>
    </row>
    <row r="5236" spans="2:11" x14ac:dyDescent="0.2">
      <c r="B5236" s="21" t="str">
        <f t="shared" si="81"/>
        <v>DurhamIce Accretion2050RCP6.0</v>
      </c>
      <c r="C5236" t="s">
        <v>306</v>
      </c>
      <c r="D5236" t="s">
        <v>486</v>
      </c>
      <c r="E5236" s="144" t="s">
        <v>192</v>
      </c>
      <c r="F5236" s="144">
        <v>2050</v>
      </c>
      <c r="G5236" s="147">
        <v>15.317799717787747</v>
      </c>
      <c r="H5236" s="147">
        <v>18.471815999999997</v>
      </c>
      <c r="I5236" s="147">
        <v>22.435600000000001</v>
      </c>
      <c r="J5236" s="147">
        <v>25.466584000000001</v>
      </c>
      <c r="K5236" s="147">
        <v>28.518335999999998</v>
      </c>
    </row>
    <row r="5237" spans="2:11" x14ac:dyDescent="0.2">
      <c r="B5237" s="21" t="str">
        <f t="shared" si="81"/>
        <v>DurhamIce Accretion2055RCP6.0</v>
      </c>
      <c r="C5237" t="s">
        <v>306</v>
      </c>
      <c r="D5237" t="s">
        <v>486</v>
      </c>
      <c r="E5237" s="144" t="s">
        <v>192</v>
      </c>
      <c r="F5237" s="144">
        <v>2055</v>
      </c>
      <c r="G5237" s="147">
        <v>15.311676271968125</v>
      </c>
      <c r="H5237" s="147">
        <v>18.482771999999997</v>
      </c>
      <c r="I5237" s="147">
        <v>22.475200000000001</v>
      </c>
      <c r="J5237" s="147">
        <v>25.526247999999999</v>
      </c>
      <c r="K5237" s="147">
        <v>28.595952</v>
      </c>
    </row>
    <row r="5238" spans="2:11" x14ac:dyDescent="0.2">
      <c r="B5238" s="21" t="str">
        <f t="shared" si="81"/>
        <v>DurhamIce Accretion2060RCP6.0</v>
      </c>
      <c r="C5238" t="s">
        <v>306</v>
      </c>
      <c r="D5238" t="s">
        <v>486</v>
      </c>
      <c r="E5238" s="144" t="s">
        <v>192</v>
      </c>
      <c r="F5238" s="144">
        <v>2060</v>
      </c>
      <c r="G5238" s="147">
        <v>15.305552826148501</v>
      </c>
      <c r="H5238" s="147">
        <v>18.493727999999997</v>
      </c>
      <c r="I5238" s="147">
        <v>22.514799999999997</v>
      </c>
      <c r="J5238" s="147">
        <v>25.585912</v>
      </c>
      <c r="K5238" s="147">
        <v>28.673568</v>
      </c>
    </row>
    <row r="5239" spans="2:11" x14ac:dyDescent="0.2">
      <c r="B5239" s="21" t="str">
        <f t="shared" si="81"/>
        <v>DurhamIce Accretion2065RCP6.0</v>
      </c>
      <c r="C5239" t="s">
        <v>306</v>
      </c>
      <c r="D5239" t="s">
        <v>486</v>
      </c>
      <c r="E5239" s="144" t="s">
        <v>192</v>
      </c>
      <c r="F5239" s="144">
        <v>2065</v>
      </c>
      <c r="G5239" s="147">
        <v>15.299429380328879</v>
      </c>
      <c r="H5239" s="147">
        <v>18.504683999999997</v>
      </c>
      <c r="I5239" s="147">
        <v>22.554399999999998</v>
      </c>
      <c r="J5239" s="147">
        <v>25.645575999999998</v>
      </c>
      <c r="K5239" s="147">
        <v>28.751184000000002</v>
      </c>
    </row>
    <row r="5240" spans="2:11" x14ac:dyDescent="0.2">
      <c r="B5240" s="21" t="str">
        <f t="shared" si="81"/>
        <v>DurhamIce Accretion2070RCP6.0</v>
      </c>
      <c r="C5240" t="s">
        <v>306</v>
      </c>
      <c r="D5240" t="s">
        <v>486</v>
      </c>
      <c r="E5240" s="144" t="s">
        <v>192</v>
      </c>
      <c r="F5240" s="144">
        <v>2070</v>
      </c>
      <c r="G5240" s="147">
        <v>15.293305934509256</v>
      </c>
      <c r="H5240" s="147">
        <v>18.515639999999998</v>
      </c>
      <c r="I5240" s="147">
        <v>22.593999999999998</v>
      </c>
      <c r="J5240" s="147">
        <v>25.70524</v>
      </c>
      <c r="K5240" s="147">
        <v>28.828800000000001</v>
      </c>
    </row>
    <row r="5241" spans="2:11" x14ac:dyDescent="0.2">
      <c r="B5241" s="21" t="str">
        <f t="shared" si="81"/>
        <v>DurhamIce Accretion2075RCP6.0</v>
      </c>
      <c r="C5241" t="s">
        <v>306</v>
      </c>
      <c r="D5241" t="s">
        <v>486</v>
      </c>
      <c r="E5241" s="144" t="s">
        <v>192</v>
      </c>
      <c r="F5241" s="144">
        <v>2075</v>
      </c>
      <c r="G5241" s="147">
        <v>15.193799939940376</v>
      </c>
      <c r="H5241" s="147">
        <v>18.43347</v>
      </c>
      <c r="I5241" s="147">
        <v>22.538999999999998</v>
      </c>
      <c r="J5241" s="147">
        <v>25.661735</v>
      </c>
      <c r="K5241" s="147">
        <v>28.801079999999999</v>
      </c>
    </row>
    <row r="5242" spans="2:11" x14ac:dyDescent="0.2">
      <c r="B5242" s="21" t="str">
        <f t="shared" si="81"/>
        <v>DurhamIce Accretion2080RCP6.0</v>
      </c>
      <c r="C5242" t="s">
        <v>306</v>
      </c>
      <c r="D5242" t="s">
        <v>486</v>
      </c>
      <c r="E5242" s="144" t="s">
        <v>192</v>
      </c>
      <c r="F5242" s="144">
        <v>2080</v>
      </c>
      <c r="G5242" s="147">
        <v>15.094293945371497</v>
      </c>
      <c r="H5242" s="147">
        <v>18.351299999999998</v>
      </c>
      <c r="I5242" s="147">
        <v>22.483999999999998</v>
      </c>
      <c r="J5242" s="147">
        <v>25.618229999999997</v>
      </c>
      <c r="K5242" s="147">
        <v>28.77336</v>
      </c>
    </row>
    <row r="5243" spans="2:11" x14ac:dyDescent="0.2">
      <c r="B5243" s="21" t="str">
        <f t="shared" si="81"/>
        <v>DurhamIce Accretion2085RCP6.0</v>
      </c>
      <c r="C5243" t="s">
        <v>306</v>
      </c>
      <c r="D5243" t="s">
        <v>486</v>
      </c>
      <c r="E5243" s="144" t="s">
        <v>192</v>
      </c>
      <c r="F5243" s="144">
        <v>2085</v>
      </c>
      <c r="G5243" s="147">
        <v>14.994787950802618</v>
      </c>
      <c r="H5243" s="147">
        <v>18.269129999999997</v>
      </c>
      <c r="I5243" s="147">
        <v>22.428999999999998</v>
      </c>
      <c r="J5243" s="147">
        <v>25.574724999999997</v>
      </c>
      <c r="K5243" s="147">
        <v>28.745640000000002</v>
      </c>
    </row>
    <row r="5244" spans="2:11" x14ac:dyDescent="0.2">
      <c r="B5244" s="21" t="str">
        <f t="shared" si="81"/>
        <v>DurhamIce Accretion2090RCP6.0</v>
      </c>
      <c r="C5244" t="s">
        <v>306</v>
      </c>
      <c r="D5244" t="s">
        <v>486</v>
      </c>
      <c r="E5244" s="144" t="s">
        <v>192</v>
      </c>
      <c r="F5244" s="144">
        <v>2090</v>
      </c>
      <c r="G5244" s="147">
        <v>14.640138380416101</v>
      </c>
      <c r="H5244" s="147">
        <v>17.919146666666666</v>
      </c>
      <c r="I5244" s="147">
        <v>22.073333333333334</v>
      </c>
      <c r="J5244" s="147">
        <v>25.216326666666664</v>
      </c>
      <c r="K5244" s="147">
        <v>28.37604</v>
      </c>
    </row>
    <row r="5245" spans="2:11" x14ac:dyDescent="0.2">
      <c r="B5245" s="21" t="str">
        <f t="shared" si="81"/>
        <v>DurhamIce Accretion2095RCP6.0</v>
      </c>
      <c r="C5245" t="s">
        <v>306</v>
      </c>
      <c r="D5245" t="s">
        <v>486</v>
      </c>
      <c r="E5245" s="144" t="s">
        <v>192</v>
      </c>
      <c r="F5245" s="144">
        <v>2095</v>
      </c>
      <c r="G5245" s="147">
        <v>14.384994804598461</v>
      </c>
      <c r="H5245" s="147">
        <v>17.65133333333333</v>
      </c>
      <c r="I5245" s="147">
        <v>21.772666666666666</v>
      </c>
      <c r="J5245" s="147">
        <v>24.901433333333333</v>
      </c>
      <c r="K5245" s="147">
        <v>28.03416</v>
      </c>
    </row>
    <row r="5246" spans="2:11" x14ac:dyDescent="0.2">
      <c r="B5246" s="21" t="str">
        <f t="shared" si="81"/>
        <v>DurhamIce Accretion2100RCP6.0</v>
      </c>
      <c r="C5246" t="s">
        <v>306</v>
      </c>
      <c r="D5246" t="s">
        <v>486</v>
      </c>
      <c r="E5246" s="144" t="s">
        <v>192</v>
      </c>
      <c r="F5246" s="144">
        <v>2100</v>
      </c>
      <c r="G5246" s="147">
        <v>14.129851228780824</v>
      </c>
      <c r="H5246" s="147">
        <v>17.383519999999997</v>
      </c>
      <c r="I5246" s="147">
        <v>21.472000000000001</v>
      </c>
      <c r="J5246" s="147">
        <v>24.586539999999999</v>
      </c>
      <c r="K5246" s="147">
        <v>27.69228</v>
      </c>
    </row>
    <row r="5247" spans="2:11" x14ac:dyDescent="0.2">
      <c r="B5247" s="21" t="str">
        <f t="shared" si="81"/>
        <v>DurhamIce Accretion2023RCP8.5</v>
      </c>
      <c r="C5247" t="s">
        <v>306</v>
      </c>
      <c r="D5247" t="s">
        <v>486</v>
      </c>
      <c r="E5247" s="144" t="s">
        <v>191</v>
      </c>
      <c r="F5247" s="144">
        <v>2023</v>
      </c>
      <c r="G5247" s="147">
        <v>15.293305934509256</v>
      </c>
      <c r="H5247" s="147">
        <v>18.333039999999997</v>
      </c>
      <c r="I5247" s="147">
        <v>22.197999999999997</v>
      </c>
      <c r="J5247" s="147">
        <v>25.133459999999996</v>
      </c>
      <c r="K5247" s="147">
        <v>28.080359999999995</v>
      </c>
    </row>
    <row r="5248" spans="2:11" x14ac:dyDescent="0.2">
      <c r="B5248" s="21" t="str">
        <f t="shared" si="81"/>
        <v>DurhamIce Accretion2025RCP8.5</v>
      </c>
      <c r="C5248" t="s">
        <v>306</v>
      </c>
      <c r="D5248" t="s">
        <v>486</v>
      </c>
      <c r="E5248" s="144" t="s">
        <v>191</v>
      </c>
      <c r="F5248" s="144">
        <v>2025</v>
      </c>
      <c r="G5248" s="147">
        <v>15.303511677541961</v>
      </c>
      <c r="H5248" s="147">
        <v>18.375646666666665</v>
      </c>
      <c r="I5248" s="147">
        <v>22.263999999999999</v>
      </c>
      <c r="J5248" s="147">
        <v>25.22461333333333</v>
      </c>
      <c r="K5248" s="147">
        <v>28.200479999999995</v>
      </c>
    </row>
    <row r="5249" spans="2:11" x14ac:dyDescent="0.2">
      <c r="B5249" s="21" t="str">
        <f t="shared" si="81"/>
        <v>DurhamIce Accretion2030RCP8.5</v>
      </c>
      <c r="C5249" t="s">
        <v>306</v>
      </c>
      <c r="D5249" t="s">
        <v>486</v>
      </c>
      <c r="E5249" s="144" t="s">
        <v>191</v>
      </c>
      <c r="F5249" s="144">
        <v>2030</v>
      </c>
      <c r="G5249" s="147">
        <v>15.313717420574665</v>
      </c>
      <c r="H5249" s="147">
        <v>18.418253333333329</v>
      </c>
      <c r="I5249" s="147">
        <v>22.33</v>
      </c>
      <c r="J5249" s="147">
        <v>25.315766666666665</v>
      </c>
      <c r="K5249" s="147">
        <v>28.320599999999999</v>
      </c>
    </row>
    <row r="5250" spans="2:11" x14ac:dyDescent="0.2">
      <c r="B5250" s="21" t="str">
        <f t="shared" si="81"/>
        <v>DurhamIce Accretion2035RCP8.5</v>
      </c>
      <c r="C5250" t="s">
        <v>306</v>
      </c>
      <c r="D5250" t="s">
        <v>486</v>
      </c>
      <c r="E5250" s="144" t="s">
        <v>191</v>
      </c>
      <c r="F5250" s="144">
        <v>2035</v>
      </c>
      <c r="G5250" s="147">
        <v>15.32392316360737</v>
      </c>
      <c r="H5250" s="147">
        <v>18.460859999999997</v>
      </c>
      <c r="I5250" s="147">
        <v>22.396000000000001</v>
      </c>
      <c r="J5250" s="147">
        <v>25.40692</v>
      </c>
      <c r="K5250" s="147">
        <v>28.440719999999999</v>
      </c>
    </row>
    <row r="5251" spans="2:11" x14ac:dyDescent="0.2">
      <c r="B5251" s="21" t="str">
        <f t="shared" si="81"/>
        <v>DurhamIce Accretion2040RCP8.5</v>
      </c>
      <c r="C5251" t="s">
        <v>306</v>
      </c>
      <c r="D5251" t="s">
        <v>486</v>
      </c>
      <c r="E5251" s="144" t="s">
        <v>191</v>
      </c>
      <c r="F5251" s="144">
        <v>2040</v>
      </c>
      <c r="G5251" s="147">
        <v>15.313717420574665</v>
      </c>
      <c r="H5251" s="147">
        <v>18.479119999999998</v>
      </c>
      <c r="I5251" s="147">
        <v>22.462</v>
      </c>
      <c r="J5251" s="147">
        <v>25.506360000000001</v>
      </c>
      <c r="K5251" s="147">
        <v>28.570080000000001</v>
      </c>
    </row>
    <row r="5252" spans="2:11" x14ac:dyDescent="0.2">
      <c r="B5252" s="21" t="str">
        <f t="shared" si="81"/>
        <v>DurhamIce Accretion2045RCP8.5</v>
      </c>
      <c r="C5252" t="s">
        <v>306</v>
      </c>
      <c r="D5252" t="s">
        <v>486</v>
      </c>
      <c r="E5252" s="144" t="s">
        <v>191</v>
      </c>
      <c r="F5252" s="144">
        <v>2045</v>
      </c>
      <c r="G5252" s="147">
        <v>15.303511677541961</v>
      </c>
      <c r="H5252" s="147">
        <v>18.497379999999996</v>
      </c>
      <c r="I5252" s="147">
        <v>22.527999999999999</v>
      </c>
      <c r="J5252" s="147">
        <v>25.605799999999999</v>
      </c>
      <c r="K5252" s="147">
        <v>28.699439999999999</v>
      </c>
    </row>
    <row r="5253" spans="2:11" x14ac:dyDescent="0.2">
      <c r="B5253" s="21" t="str">
        <f t="shared" si="81"/>
        <v>DurhamIce Accretion2050RCP8.5</v>
      </c>
      <c r="C5253" t="s">
        <v>306</v>
      </c>
      <c r="D5253" t="s">
        <v>486</v>
      </c>
      <c r="E5253" s="144" t="s">
        <v>191</v>
      </c>
      <c r="F5253" s="144">
        <v>2050</v>
      </c>
      <c r="G5253" s="147">
        <v>15.160631275084084</v>
      </c>
      <c r="H5253" s="147">
        <v>18.406079999999999</v>
      </c>
      <c r="I5253" s="147">
        <v>22.520666666666664</v>
      </c>
      <c r="J5253" s="147">
        <v>25.647233333333332</v>
      </c>
      <c r="K5253" s="147">
        <v>28.791840000000001</v>
      </c>
    </row>
    <row r="5254" spans="2:11" x14ac:dyDescent="0.2">
      <c r="B5254" s="21" t="str">
        <f t="shared" si="81"/>
        <v>DurhamIce Accretion2055RCP8.5</v>
      </c>
      <c r="C5254" t="s">
        <v>306</v>
      </c>
      <c r="D5254" t="s">
        <v>486</v>
      </c>
      <c r="E5254" s="144" t="s">
        <v>191</v>
      </c>
      <c r="F5254" s="144">
        <v>2055</v>
      </c>
      <c r="G5254" s="147">
        <v>15.02795661565891</v>
      </c>
      <c r="H5254" s="147">
        <v>18.296519999999997</v>
      </c>
      <c r="I5254" s="147">
        <v>22.447333333333333</v>
      </c>
      <c r="J5254" s="147">
        <v>25.589226666666665</v>
      </c>
      <c r="K5254" s="147">
        <v>28.75488</v>
      </c>
    </row>
    <row r="5255" spans="2:11" x14ac:dyDescent="0.2">
      <c r="B5255" s="21" t="str">
        <f t="shared" si="81"/>
        <v>DurhamIce Accretion2060RCP8.5</v>
      </c>
      <c r="C5255" t="s">
        <v>306</v>
      </c>
      <c r="D5255" t="s">
        <v>486</v>
      </c>
      <c r="E5255" s="144" t="s">
        <v>191</v>
      </c>
      <c r="F5255" s="144">
        <v>2060</v>
      </c>
      <c r="G5255" s="147">
        <v>14.640138380416101</v>
      </c>
      <c r="H5255" s="147">
        <v>17.919146666666666</v>
      </c>
      <c r="I5255" s="147">
        <v>22.073333333333334</v>
      </c>
      <c r="J5255" s="147">
        <v>25.216326666666664</v>
      </c>
      <c r="K5255" s="147">
        <v>28.37604</v>
      </c>
    </row>
    <row r="5256" spans="2:11" x14ac:dyDescent="0.2">
      <c r="B5256" s="21" t="str">
        <f t="shared" si="81"/>
        <v>DurhamIce Accretion2065RCP8.5</v>
      </c>
      <c r="C5256" t="s">
        <v>306</v>
      </c>
      <c r="D5256" t="s">
        <v>486</v>
      </c>
      <c r="E5256" s="144" t="s">
        <v>191</v>
      </c>
      <c r="F5256" s="144">
        <v>2065</v>
      </c>
      <c r="G5256" s="147">
        <v>14.384994804598461</v>
      </c>
      <c r="H5256" s="147">
        <v>17.65133333333333</v>
      </c>
      <c r="I5256" s="147">
        <v>21.772666666666666</v>
      </c>
      <c r="J5256" s="147">
        <v>24.901433333333333</v>
      </c>
      <c r="K5256" s="147">
        <v>28.03416</v>
      </c>
    </row>
    <row r="5257" spans="2:11" x14ac:dyDescent="0.2">
      <c r="B5257" s="21" t="str">
        <f t="shared" si="81"/>
        <v>DurhamIce Accretion2070RCP8.5</v>
      </c>
      <c r="C5257" t="s">
        <v>306</v>
      </c>
      <c r="D5257" t="s">
        <v>486</v>
      </c>
      <c r="E5257" s="144" t="s">
        <v>191</v>
      </c>
      <c r="F5257" s="144">
        <v>2070</v>
      </c>
      <c r="G5257" s="147">
        <v>13.711415764439897</v>
      </c>
      <c r="H5257" s="147">
        <v>16.908759999999997</v>
      </c>
      <c r="I5257" s="147">
        <v>20.936666666666667</v>
      </c>
      <c r="J5257" s="147">
        <v>23.998186666666665</v>
      </c>
      <c r="K5257" s="147">
        <v>27.05472</v>
      </c>
    </row>
    <row r="5258" spans="2:11" x14ac:dyDescent="0.2">
      <c r="B5258" s="21" t="str">
        <f t="shared" si="81"/>
        <v>DurhamIce Accretion2075RCP8.5</v>
      </c>
      <c r="C5258" t="s">
        <v>306</v>
      </c>
      <c r="D5258" t="s">
        <v>486</v>
      </c>
      <c r="E5258" s="144" t="s">
        <v>191</v>
      </c>
      <c r="F5258" s="144">
        <v>2075</v>
      </c>
      <c r="G5258" s="147">
        <v>13.292980300098968</v>
      </c>
      <c r="H5258" s="147">
        <v>16.433999999999997</v>
      </c>
      <c r="I5258" s="147">
        <v>20.401333333333334</v>
      </c>
      <c r="J5258" s="147">
        <v>23.409833333333335</v>
      </c>
      <c r="K5258" s="147">
        <v>26.417159999999999</v>
      </c>
    </row>
    <row r="5259" spans="2:11" x14ac:dyDescent="0.2">
      <c r="B5259" s="21" t="str">
        <f t="shared" si="81"/>
        <v>DurhamIce Accretion2080RCP8.5</v>
      </c>
      <c r="C5259" t="s">
        <v>306</v>
      </c>
      <c r="D5259" t="s">
        <v>486</v>
      </c>
      <c r="E5259" s="144" t="s">
        <v>191</v>
      </c>
      <c r="F5259" s="144">
        <v>2080</v>
      </c>
      <c r="G5259" s="147">
        <v>12.874544835758041</v>
      </c>
      <c r="H5259" s="147">
        <v>15.959239999999998</v>
      </c>
      <c r="I5259" s="147">
        <v>19.866</v>
      </c>
      <c r="J5259" s="147">
        <v>22.821480000000001</v>
      </c>
      <c r="K5259" s="147">
        <v>25.779599999999999</v>
      </c>
    </row>
    <row r="5260" spans="2:11" x14ac:dyDescent="0.2">
      <c r="B5260" s="21" t="str">
        <f t="shared" ref="B5260:B5323" si="82">C5260&amp;D5260&amp;F5260&amp;E5260</f>
        <v>DurhamIce Accretion2085RCP8.5</v>
      </c>
      <c r="C5260" t="s">
        <v>306</v>
      </c>
      <c r="D5260" t="s">
        <v>486</v>
      </c>
      <c r="E5260" s="144" t="s">
        <v>191</v>
      </c>
      <c r="F5260" s="144">
        <v>2085</v>
      </c>
      <c r="G5260" s="147">
        <v>12.453557935658939</v>
      </c>
      <c r="H5260" s="147">
        <v>15.493609999999997</v>
      </c>
      <c r="I5260" s="147">
        <v>19.338000000000001</v>
      </c>
      <c r="J5260" s="147">
        <v>22.249700000000001</v>
      </c>
      <c r="K5260" s="147">
        <v>25.169759999999997</v>
      </c>
    </row>
    <row r="5261" spans="2:11" x14ac:dyDescent="0.2">
      <c r="B5261" s="21" t="str">
        <f t="shared" si="82"/>
        <v>DurhamIce Accretion2090RCP8.5</v>
      </c>
      <c r="C5261" t="s">
        <v>306</v>
      </c>
      <c r="D5261" t="s">
        <v>486</v>
      </c>
      <c r="E5261" s="144" t="s">
        <v>191</v>
      </c>
      <c r="F5261" s="144">
        <v>2090</v>
      </c>
      <c r="G5261" s="147">
        <v>12.032571035559835</v>
      </c>
      <c r="H5261" s="147">
        <v>15.027979999999998</v>
      </c>
      <c r="I5261" s="147">
        <v>18.809999999999999</v>
      </c>
      <c r="J5261" s="147">
        <v>21.67792</v>
      </c>
      <c r="K5261" s="147">
        <v>24.559919999999998</v>
      </c>
    </row>
    <row r="5262" spans="2:11" x14ac:dyDescent="0.2">
      <c r="B5262" s="21" t="str">
        <f t="shared" si="82"/>
        <v>DurhamIce Accretion2095RCP8.5</v>
      </c>
      <c r="C5262" t="s">
        <v>306</v>
      </c>
      <c r="D5262" t="s">
        <v>486</v>
      </c>
      <c r="E5262" s="144" t="s">
        <v>191</v>
      </c>
      <c r="F5262" s="144">
        <v>2095</v>
      </c>
      <c r="G5262" s="147">
        <v>12.032571035559835</v>
      </c>
      <c r="H5262" s="147">
        <v>15.027979999999998</v>
      </c>
      <c r="I5262" s="147">
        <v>18.809999999999999</v>
      </c>
      <c r="J5262" s="147">
        <v>21.67792</v>
      </c>
      <c r="K5262" s="147">
        <v>24.559919999999998</v>
      </c>
    </row>
    <row r="5263" spans="2:11" x14ac:dyDescent="0.2">
      <c r="B5263" s="21" t="str">
        <f t="shared" si="82"/>
        <v>DurhamIce Accretion2100RCP8.5</v>
      </c>
      <c r="C5263" t="s">
        <v>306</v>
      </c>
      <c r="D5263" t="s">
        <v>486</v>
      </c>
      <c r="E5263" s="144" t="s">
        <v>191</v>
      </c>
      <c r="F5263" s="144">
        <v>2100</v>
      </c>
      <c r="G5263" s="147">
        <v>12.032571035559835</v>
      </c>
      <c r="H5263" s="147">
        <v>15.027979999999998</v>
      </c>
      <c r="I5263" s="147">
        <v>18.809999999999999</v>
      </c>
      <c r="J5263" s="147">
        <v>21.67792</v>
      </c>
      <c r="K5263" s="147">
        <v>24.559919999999998</v>
      </c>
    </row>
    <row r="5264" spans="2:11" x14ac:dyDescent="0.2">
      <c r="B5264" s="21" t="str">
        <f t="shared" si="82"/>
        <v>DurhamWind2023RCP4.5</v>
      </c>
      <c r="C5264" t="s">
        <v>306</v>
      </c>
      <c r="D5264" t="s">
        <v>1</v>
      </c>
      <c r="E5264" s="144" t="s">
        <v>193</v>
      </c>
      <c r="F5264" s="144">
        <v>2023</v>
      </c>
      <c r="G5264" s="147">
        <v>85.332096564407365</v>
      </c>
      <c r="H5264" s="147">
        <v>92.042286000000004</v>
      </c>
      <c r="I5264" s="147">
        <v>99.136800000000008</v>
      </c>
      <c r="J5264" s="147">
        <v>106.191722</v>
      </c>
      <c r="K5264" s="147">
        <v>113.25056399999998</v>
      </c>
    </row>
    <row r="5265" spans="2:11" x14ac:dyDescent="0.2">
      <c r="B5265" s="21" t="str">
        <f t="shared" si="82"/>
        <v>DurhamWind2025RCP4.5</v>
      </c>
      <c r="C5265" t="s">
        <v>306</v>
      </c>
      <c r="D5265" t="s">
        <v>1</v>
      </c>
      <c r="E5265" s="144" t="s">
        <v>193</v>
      </c>
      <c r="F5265" s="144">
        <v>2025</v>
      </c>
      <c r="G5265" s="147">
        <v>85.41389713297697</v>
      </c>
      <c r="H5265" s="147">
        <v>92.142539999999997</v>
      </c>
      <c r="I5265" s="147">
        <v>99.262566666666672</v>
      </c>
      <c r="J5265" s="147">
        <v>106.338526</v>
      </c>
      <c r="K5265" s="147">
        <v>113.42000599999999</v>
      </c>
    </row>
    <row r="5266" spans="2:11" x14ac:dyDescent="0.2">
      <c r="B5266" s="21" t="str">
        <f t="shared" si="82"/>
        <v>DurhamWind2030RCP4.5</v>
      </c>
      <c r="C5266" t="s">
        <v>306</v>
      </c>
      <c r="D5266" t="s">
        <v>1</v>
      </c>
      <c r="E5266" s="144" t="s">
        <v>193</v>
      </c>
      <c r="F5266" s="144">
        <v>2030</v>
      </c>
      <c r="G5266" s="147">
        <v>85.49569770154659</v>
      </c>
      <c r="H5266" s="147">
        <v>92.242794000000004</v>
      </c>
      <c r="I5266" s="147">
        <v>99.388333333333335</v>
      </c>
      <c r="J5266" s="147">
        <v>106.48532999999999</v>
      </c>
      <c r="K5266" s="147">
        <v>113.58944799999998</v>
      </c>
    </row>
    <row r="5267" spans="2:11" x14ac:dyDescent="0.2">
      <c r="B5267" s="21" t="str">
        <f t="shared" si="82"/>
        <v>DurhamWind2035RCP4.5</v>
      </c>
      <c r="C5267" t="s">
        <v>306</v>
      </c>
      <c r="D5267" t="s">
        <v>1</v>
      </c>
      <c r="E5267" s="144" t="s">
        <v>193</v>
      </c>
      <c r="F5267" s="144">
        <v>2035</v>
      </c>
      <c r="G5267" s="147">
        <v>85.577498270116195</v>
      </c>
      <c r="H5267" s="147">
        <v>92.34304800000001</v>
      </c>
      <c r="I5267" s="147">
        <v>99.514100000000013</v>
      </c>
      <c r="J5267" s="147">
        <v>106.63213399999999</v>
      </c>
      <c r="K5267" s="147">
        <v>113.75888999999998</v>
      </c>
    </row>
    <row r="5268" spans="2:11" x14ac:dyDescent="0.2">
      <c r="B5268" s="21" t="str">
        <f t="shared" si="82"/>
        <v>DurhamWind2040RCP4.5</v>
      </c>
      <c r="C5268" t="s">
        <v>306</v>
      </c>
      <c r="D5268" t="s">
        <v>1</v>
      </c>
      <c r="E5268" s="144" t="s">
        <v>193</v>
      </c>
      <c r="F5268" s="144">
        <v>2040</v>
      </c>
      <c r="G5268" s="147">
        <v>85.6592988386858</v>
      </c>
      <c r="H5268" s="147">
        <v>92.443302000000003</v>
      </c>
      <c r="I5268" s="147">
        <v>99.639866666666677</v>
      </c>
      <c r="J5268" s="147">
        <v>106.778938</v>
      </c>
      <c r="K5268" s="147">
        <v>113.92833199999998</v>
      </c>
    </row>
    <row r="5269" spans="2:11" x14ac:dyDescent="0.2">
      <c r="B5269" s="21" t="str">
        <f t="shared" si="82"/>
        <v>DurhamWind2045RCP4.5</v>
      </c>
      <c r="C5269" t="s">
        <v>306</v>
      </c>
      <c r="D5269" t="s">
        <v>1</v>
      </c>
      <c r="E5269" s="144" t="s">
        <v>193</v>
      </c>
      <c r="F5269" s="144">
        <v>2045</v>
      </c>
      <c r="G5269" s="147">
        <v>85.741099407255419</v>
      </c>
      <c r="H5269" s="147">
        <v>92.543555999999995</v>
      </c>
      <c r="I5269" s="147">
        <v>99.765633333333341</v>
      </c>
      <c r="J5269" s="147">
        <v>106.92574199999999</v>
      </c>
      <c r="K5269" s="147">
        <v>114.09777399999997</v>
      </c>
    </row>
    <row r="5270" spans="2:11" x14ac:dyDescent="0.2">
      <c r="B5270" s="21" t="str">
        <f t="shared" si="82"/>
        <v>DurhamWind2050RCP4.5</v>
      </c>
      <c r="C5270" t="s">
        <v>306</v>
      </c>
      <c r="D5270" t="s">
        <v>1</v>
      </c>
      <c r="E5270" s="144" t="s">
        <v>193</v>
      </c>
      <c r="F5270" s="144">
        <v>2050</v>
      </c>
      <c r="G5270" s="147">
        <v>85.836439380277923</v>
      </c>
      <c r="H5270" s="147">
        <v>92.656569599999997</v>
      </c>
      <c r="I5270" s="147">
        <v>99.901200000000003</v>
      </c>
      <c r="J5270" s="147">
        <v>107.08093479999999</v>
      </c>
      <c r="K5270" s="147">
        <v>114.27391919999998</v>
      </c>
    </row>
    <row r="5271" spans="2:11" x14ac:dyDescent="0.2">
      <c r="B5271" s="21" t="str">
        <f t="shared" si="82"/>
        <v>DurhamWind2055RCP4.5</v>
      </c>
      <c r="C5271" t="s">
        <v>306</v>
      </c>
      <c r="D5271" t="s">
        <v>1</v>
      </c>
      <c r="E5271" s="144" t="s">
        <v>193</v>
      </c>
      <c r="F5271" s="144">
        <v>2055</v>
      </c>
      <c r="G5271" s="147">
        <v>85.849978784730823</v>
      </c>
      <c r="H5271" s="147">
        <v>92.669329200000007</v>
      </c>
      <c r="I5271" s="147">
        <v>99.911000000000001</v>
      </c>
      <c r="J5271" s="147">
        <v>107.0893236</v>
      </c>
      <c r="K5271" s="147">
        <v>114.28062239999997</v>
      </c>
    </row>
    <row r="5272" spans="2:11" x14ac:dyDescent="0.2">
      <c r="B5272" s="21" t="str">
        <f t="shared" si="82"/>
        <v>DurhamWind2060RCP4.5</v>
      </c>
      <c r="C5272" t="s">
        <v>306</v>
      </c>
      <c r="D5272" t="s">
        <v>1</v>
      </c>
      <c r="E5272" s="144" t="s">
        <v>193</v>
      </c>
      <c r="F5272" s="144">
        <v>2060</v>
      </c>
      <c r="G5272" s="147">
        <v>85.863518189183722</v>
      </c>
      <c r="H5272" s="147">
        <v>92.682088800000002</v>
      </c>
      <c r="I5272" s="147">
        <v>99.920800000000014</v>
      </c>
      <c r="J5272" s="147">
        <v>107.09771239999999</v>
      </c>
      <c r="K5272" s="147">
        <v>114.28732559999997</v>
      </c>
    </row>
    <row r="5273" spans="2:11" x14ac:dyDescent="0.2">
      <c r="B5273" s="21" t="str">
        <f t="shared" si="82"/>
        <v>DurhamWind2065RCP4.5</v>
      </c>
      <c r="C5273" t="s">
        <v>306</v>
      </c>
      <c r="D5273" t="s">
        <v>1</v>
      </c>
      <c r="E5273" s="144" t="s">
        <v>193</v>
      </c>
      <c r="F5273" s="144">
        <v>2065</v>
      </c>
      <c r="G5273" s="147">
        <v>85.877057593636621</v>
      </c>
      <c r="H5273" s="147">
        <v>92.694848400000012</v>
      </c>
      <c r="I5273" s="147">
        <v>99.930600000000013</v>
      </c>
      <c r="J5273" s="147">
        <v>107.1061012</v>
      </c>
      <c r="K5273" s="147">
        <v>114.29402879999996</v>
      </c>
    </row>
    <row r="5274" spans="2:11" x14ac:dyDescent="0.2">
      <c r="B5274" s="21" t="str">
        <f t="shared" si="82"/>
        <v>DurhamWind2070RCP4.5</v>
      </c>
      <c r="C5274" t="s">
        <v>306</v>
      </c>
      <c r="D5274" t="s">
        <v>1</v>
      </c>
      <c r="E5274" s="144" t="s">
        <v>193</v>
      </c>
      <c r="F5274" s="144">
        <v>2070</v>
      </c>
      <c r="G5274" s="147">
        <v>85.890596998089521</v>
      </c>
      <c r="H5274" s="147">
        <v>92.707608000000008</v>
      </c>
      <c r="I5274" s="147">
        <v>99.940400000000011</v>
      </c>
      <c r="J5274" s="147">
        <v>107.11449</v>
      </c>
      <c r="K5274" s="147">
        <v>114.30073199999997</v>
      </c>
    </row>
    <row r="5275" spans="2:11" x14ac:dyDescent="0.2">
      <c r="B5275" s="21" t="str">
        <f t="shared" si="82"/>
        <v>DurhamWind2075RCP4.5</v>
      </c>
      <c r="C5275" t="s">
        <v>306</v>
      </c>
      <c r="D5275" t="s">
        <v>1</v>
      </c>
      <c r="E5275" s="144" t="s">
        <v>193</v>
      </c>
      <c r="F5275" s="144">
        <v>2075</v>
      </c>
      <c r="G5275" s="147">
        <v>85.973807921289648</v>
      </c>
      <c r="H5275" s="147">
        <v>92.815457000000009</v>
      </c>
      <c r="I5275" s="147">
        <v>100.07923333333335</v>
      </c>
      <c r="J5275" s="147">
        <v>107.28051833333333</v>
      </c>
      <c r="K5275" s="147">
        <v>114.49251799999998</v>
      </c>
    </row>
    <row r="5276" spans="2:11" x14ac:dyDescent="0.2">
      <c r="B5276" s="21" t="str">
        <f t="shared" si="82"/>
        <v>DurhamWind2080RCP4.5</v>
      </c>
      <c r="C5276" t="s">
        <v>306</v>
      </c>
      <c r="D5276" t="s">
        <v>1</v>
      </c>
      <c r="E5276" s="144" t="s">
        <v>193</v>
      </c>
      <c r="F5276" s="144">
        <v>2080</v>
      </c>
      <c r="G5276" s="147">
        <v>86.057018844489761</v>
      </c>
      <c r="H5276" s="147">
        <v>92.923306000000011</v>
      </c>
      <c r="I5276" s="147">
        <v>100.21806666666667</v>
      </c>
      <c r="J5276" s="147">
        <v>107.44654666666666</v>
      </c>
      <c r="K5276" s="147">
        <v>114.68430399999998</v>
      </c>
    </row>
    <row r="5277" spans="2:11" x14ac:dyDescent="0.2">
      <c r="B5277" s="21" t="str">
        <f t="shared" si="82"/>
        <v>DurhamWind2085RCP4.5</v>
      </c>
      <c r="C5277" t="s">
        <v>306</v>
      </c>
      <c r="D5277" t="s">
        <v>1</v>
      </c>
      <c r="E5277" s="144" t="s">
        <v>193</v>
      </c>
      <c r="F5277" s="144">
        <v>2085</v>
      </c>
      <c r="G5277" s="147">
        <v>86.140229767689874</v>
      </c>
      <c r="H5277" s="147">
        <v>93.031155000000012</v>
      </c>
      <c r="I5277" s="147">
        <v>100.3569</v>
      </c>
      <c r="J5277" s="147">
        <v>107.61257499999999</v>
      </c>
      <c r="K5277" s="147">
        <v>114.87608999999998</v>
      </c>
    </row>
    <row r="5278" spans="2:11" x14ac:dyDescent="0.2">
      <c r="B5278" s="21" t="str">
        <f t="shared" si="82"/>
        <v>DurhamWind2090RCP4.5</v>
      </c>
      <c r="C5278" t="s">
        <v>306</v>
      </c>
      <c r="D5278" t="s">
        <v>1</v>
      </c>
      <c r="E5278" s="144" t="s">
        <v>193</v>
      </c>
      <c r="F5278" s="144">
        <v>2090</v>
      </c>
      <c r="G5278" s="147">
        <v>86.223440690890001</v>
      </c>
      <c r="H5278" s="147">
        <v>93.139004</v>
      </c>
      <c r="I5278" s="147">
        <v>100.49573333333333</v>
      </c>
      <c r="J5278" s="147">
        <v>107.77860333333334</v>
      </c>
      <c r="K5278" s="147">
        <v>115.06787599999998</v>
      </c>
    </row>
    <row r="5279" spans="2:11" x14ac:dyDescent="0.2">
      <c r="B5279" s="21" t="str">
        <f t="shared" si="82"/>
        <v>DurhamWind2095RCP4.5</v>
      </c>
      <c r="C5279" t="s">
        <v>306</v>
      </c>
      <c r="D5279" t="s">
        <v>1</v>
      </c>
      <c r="E5279" s="144" t="s">
        <v>193</v>
      </c>
      <c r="F5279" s="144">
        <v>2095</v>
      </c>
      <c r="G5279" s="147">
        <v>86.306651614090129</v>
      </c>
      <c r="H5279" s="147">
        <v>93.246853000000002</v>
      </c>
      <c r="I5279" s="147">
        <v>100.63456666666667</v>
      </c>
      <c r="J5279" s="147">
        <v>107.94463166666667</v>
      </c>
      <c r="K5279" s="147">
        <v>115.25966199999999</v>
      </c>
    </row>
    <row r="5280" spans="2:11" x14ac:dyDescent="0.2">
      <c r="B5280" s="21" t="str">
        <f t="shared" si="82"/>
        <v>DurhamWind2100RCP4.5</v>
      </c>
      <c r="C5280" t="s">
        <v>306</v>
      </c>
      <c r="D5280" t="s">
        <v>1</v>
      </c>
      <c r="E5280" s="144" t="s">
        <v>193</v>
      </c>
      <c r="F5280" s="144">
        <v>2100</v>
      </c>
      <c r="G5280" s="147">
        <v>86.389862537290242</v>
      </c>
      <c r="H5280" s="147">
        <v>93.354702000000003</v>
      </c>
      <c r="I5280" s="147">
        <v>100.7734</v>
      </c>
      <c r="J5280" s="147">
        <v>108.11066</v>
      </c>
      <c r="K5280" s="147">
        <v>115.451448</v>
      </c>
    </row>
    <row r="5281" spans="2:11" x14ac:dyDescent="0.2">
      <c r="B5281" s="21" t="str">
        <f t="shared" si="82"/>
        <v>DurhamWind2023RCP6.0</v>
      </c>
      <c r="C5281" t="s">
        <v>306</v>
      </c>
      <c r="D5281" t="s">
        <v>1</v>
      </c>
      <c r="E5281" s="144" t="s">
        <v>192</v>
      </c>
      <c r="F5281" s="144">
        <v>2023</v>
      </c>
      <c r="G5281" s="147">
        <v>85.332096564407365</v>
      </c>
      <c r="H5281" s="147">
        <v>92.042286000000004</v>
      </c>
      <c r="I5281" s="147">
        <v>99.136800000000008</v>
      </c>
      <c r="J5281" s="147">
        <v>106.191722</v>
      </c>
      <c r="K5281" s="147">
        <v>113.25056399999998</v>
      </c>
    </row>
    <row r="5282" spans="2:11" x14ac:dyDescent="0.2">
      <c r="B5282" s="21" t="str">
        <f t="shared" si="82"/>
        <v>DurhamWind2025RCP6.0</v>
      </c>
      <c r="C5282" t="s">
        <v>306</v>
      </c>
      <c r="D5282" t="s">
        <v>1</v>
      </c>
      <c r="E5282" s="144" t="s">
        <v>192</v>
      </c>
      <c r="F5282" s="144">
        <v>2025</v>
      </c>
      <c r="G5282" s="147">
        <v>85.41389713297697</v>
      </c>
      <c r="H5282" s="147">
        <v>92.142539999999997</v>
      </c>
      <c r="I5282" s="147">
        <v>99.262566666666672</v>
      </c>
      <c r="J5282" s="147">
        <v>106.338526</v>
      </c>
      <c r="K5282" s="147">
        <v>113.42000599999999</v>
      </c>
    </row>
    <row r="5283" spans="2:11" x14ac:dyDescent="0.2">
      <c r="B5283" s="21" t="str">
        <f t="shared" si="82"/>
        <v>DurhamWind2030RCP6.0</v>
      </c>
      <c r="C5283" t="s">
        <v>306</v>
      </c>
      <c r="D5283" t="s">
        <v>1</v>
      </c>
      <c r="E5283" s="144" t="s">
        <v>192</v>
      </c>
      <c r="F5283" s="144">
        <v>2030</v>
      </c>
      <c r="G5283" s="147">
        <v>85.49569770154659</v>
      </c>
      <c r="H5283" s="147">
        <v>92.242794000000004</v>
      </c>
      <c r="I5283" s="147">
        <v>99.388333333333335</v>
      </c>
      <c r="J5283" s="147">
        <v>106.48532999999999</v>
      </c>
      <c r="K5283" s="147">
        <v>113.58944799999998</v>
      </c>
    </row>
    <row r="5284" spans="2:11" x14ac:dyDescent="0.2">
      <c r="B5284" s="21" t="str">
        <f t="shared" si="82"/>
        <v>DurhamWind2035RCP6.0</v>
      </c>
      <c r="C5284" t="s">
        <v>306</v>
      </c>
      <c r="D5284" t="s">
        <v>1</v>
      </c>
      <c r="E5284" s="144" t="s">
        <v>192</v>
      </c>
      <c r="F5284" s="144">
        <v>2035</v>
      </c>
      <c r="G5284" s="147">
        <v>85.577498270116195</v>
      </c>
      <c r="H5284" s="147">
        <v>92.34304800000001</v>
      </c>
      <c r="I5284" s="147">
        <v>99.514100000000013</v>
      </c>
      <c r="J5284" s="147">
        <v>106.63213399999999</v>
      </c>
      <c r="K5284" s="147">
        <v>113.75888999999998</v>
      </c>
    </row>
    <row r="5285" spans="2:11" x14ac:dyDescent="0.2">
      <c r="B5285" s="21" t="str">
        <f t="shared" si="82"/>
        <v>DurhamWind2040RCP6.0</v>
      </c>
      <c r="C5285" t="s">
        <v>306</v>
      </c>
      <c r="D5285" t="s">
        <v>1</v>
      </c>
      <c r="E5285" s="144" t="s">
        <v>192</v>
      </c>
      <c r="F5285" s="144">
        <v>2040</v>
      </c>
      <c r="G5285" s="147">
        <v>85.6592988386858</v>
      </c>
      <c r="H5285" s="147">
        <v>92.443302000000003</v>
      </c>
      <c r="I5285" s="147">
        <v>99.639866666666677</v>
      </c>
      <c r="J5285" s="147">
        <v>106.778938</v>
      </c>
      <c r="K5285" s="147">
        <v>113.92833199999998</v>
      </c>
    </row>
    <row r="5286" spans="2:11" x14ac:dyDescent="0.2">
      <c r="B5286" s="21" t="str">
        <f t="shared" si="82"/>
        <v>DurhamWind2045RCP6.0</v>
      </c>
      <c r="C5286" t="s">
        <v>306</v>
      </c>
      <c r="D5286" t="s">
        <v>1</v>
      </c>
      <c r="E5286" s="144" t="s">
        <v>192</v>
      </c>
      <c r="F5286" s="144">
        <v>2045</v>
      </c>
      <c r="G5286" s="147">
        <v>85.741099407255419</v>
      </c>
      <c r="H5286" s="147">
        <v>92.543555999999995</v>
      </c>
      <c r="I5286" s="147">
        <v>99.765633333333341</v>
      </c>
      <c r="J5286" s="147">
        <v>106.92574199999999</v>
      </c>
      <c r="K5286" s="147">
        <v>114.09777399999997</v>
      </c>
    </row>
    <row r="5287" spans="2:11" x14ac:dyDescent="0.2">
      <c r="B5287" s="21" t="str">
        <f t="shared" si="82"/>
        <v>DurhamWind2050RCP6.0</v>
      </c>
      <c r="C5287" t="s">
        <v>306</v>
      </c>
      <c r="D5287" t="s">
        <v>1</v>
      </c>
      <c r="E5287" s="144" t="s">
        <v>192</v>
      </c>
      <c r="F5287" s="144">
        <v>2050</v>
      </c>
      <c r="G5287" s="147">
        <v>85.836439380277923</v>
      </c>
      <c r="H5287" s="147">
        <v>92.656569599999997</v>
      </c>
      <c r="I5287" s="147">
        <v>99.901200000000003</v>
      </c>
      <c r="J5287" s="147">
        <v>107.08093479999999</v>
      </c>
      <c r="K5287" s="147">
        <v>114.27391919999998</v>
      </c>
    </row>
    <row r="5288" spans="2:11" x14ac:dyDescent="0.2">
      <c r="B5288" s="21" t="str">
        <f t="shared" si="82"/>
        <v>DurhamWind2055RCP6.0</v>
      </c>
      <c r="C5288" t="s">
        <v>306</v>
      </c>
      <c r="D5288" t="s">
        <v>1</v>
      </c>
      <c r="E5288" s="144" t="s">
        <v>192</v>
      </c>
      <c r="F5288" s="144">
        <v>2055</v>
      </c>
      <c r="G5288" s="147">
        <v>85.849978784730823</v>
      </c>
      <c r="H5288" s="147">
        <v>92.669329200000007</v>
      </c>
      <c r="I5288" s="147">
        <v>99.911000000000001</v>
      </c>
      <c r="J5288" s="147">
        <v>107.0893236</v>
      </c>
      <c r="K5288" s="147">
        <v>114.28062239999997</v>
      </c>
    </row>
    <row r="5289" spans="2:11" x14ac:dyDescent="0.2">
      <c r="B5289" s="21" t="str">
        <f t="shared" si="82"/>
        <v>DurhamWind2060RCP6.0</v>
      </c>
      <c r="C5289" t="s">
        <v>306</v>
      </c>
      <c r="D5289" t="s">
        <v>1</v>
      </c>
      <c r="E5289" s="144" t="s">
        <v>192</v>
      </c>
      <c r="F5289" s="144">
        <v>2060</v>
      </c>
      <c r="G5289" s="147">
        <v>85.863518189183722</v>
      </c>
      <c r="H5289" s="147">
        <v>92.682088800000002</v>
      </c>
      <c r="I5289" s="147">
        <v>99.920800000000014</v>
      </c>
      <c r="J5289" s="147">
        <v>107.09771239999999</v>
      </c>
      <c r="K5289" s="147">
        <v>114.28732559999997</v>
      </c>
    </row>
    <row r="5290" spans="2:11" x14ac:dyDescent="0.2">
      <c r="B5290" s="21" t="str">
        <f t="shared" si="82"/>
        <v>DurhamWind2065RCP6.0</v>
      </c>
      <c r="C5290" t="s">
        <v>306</v>
      </c>
      <c r="D5290" t="s">
        <v>1</v>
      </c>
      <c r="E5290" s="144" t="s">
        <v>192</v>
      </c>
      <c r="F5290" s="144">
        <v>2065</v>
      </c>
      <c r="G5290" s="147">
        <v>85.877057593636621</v>
      </c>
      <c r="H5290" s="147">
        <v>92.694848400000012</v>
      </c>
      <c r="I5290" s="147">
        <v>99.930600000000013</v>
      </c>
      <c r="J5290" s="147">
        <v>107.1061012</v>
      </c>
      <c r="K5290" s="147">
        <v>114.29402879999996</v>
      </c>
    </row>
    <row r="5291" spans="2:11" x14ac:dyDescent="0.2">
      <c r="B5291" s="21" t="str">
        <f t="shared" si="82"/>
        <v>DurhamWind2070RCP6.0</v>
      </c>
      <c r="C5291" t="s">
        <v>306</v>
      </c>
      <c r="D5291" t="s">
        <v>1</v>
      </c>
      <c r="E5291" s="144" t="s">
        <v>192</v>
      </c>
      <c r="F5291" s="144">
        <v>2070</v>
      </c>
      <c r="G5291" s="147">
        <v>85.890596998089521</v>
      </c>
      <c r="H5291" s="147">
        <v>92.707608000000008</v>
      </c>
      <c r="I5291" s="147">
        <v>99.940400000000011</v>
      </c>
      <c r="J5291" s="147">
        <v>107.11449</v>
      </c>
      <c r="K5291" s="147">
        <v>114.30073199999997</v>
      </c>
    </row>
    <row r="5292" spans="2:11" x14ac:dyDescent="0.2">
      <c r="B5292" s="21" t="str">
        <f t="shared" si="82"/>
        <v>DurhamWind2075RCP6.0</v>
      </c>
      <c r="C5292" t="s">
        <v>306</v>
      </c>
      <c r="D5292" t="s">
        <v>1</v>
      </c>
      <c r="E5292" s="144" t="s">
        <v>192</v>
      </c>
      <c r="F5292" s="144">
        <v>2075</v>
      </c>
      <c r="G5292" s="147">
        <v>86.015413382889705</v>
      </c>
      <c r="H5292" s="147">
        <v>92.869381500000003</v>
      </c>
      <c r="I5292" s="147">
        <v>100.14865</v>
      </c>
      <c r="J5292" s="147">
        <v>107.36353250000001</v>
      </c>
      <c r="K5292" s="147">
        <v>114.58841099999998</v>
      </c>
    </row>
    <row r="5293" spans="2:11" x14ac:dyDescent="0.2">
      <c r="B5293" s="21" t="str">
        <f t="shared" si="82"/>
        <v>DurhamWind2080RCP6.0</v>
      </c>
      <c r="C5293" t="s">
        <v>306</v>
      </c>
      <c r="D5293" t="s">
        <v>1</v>
      </c>
      <c r="E5293" s="144" t="s">
        <v>192</v>
      </c>
      <c r="F5293" s="144">
        <v>2080</v>
      </c>
      <c r="G5293" s="147">
        <v>86.140229767689874</v>
      </c>
      <c r="H5293" s="147">
        <v>93.031155000000012</v>
      </c>
      <c r="I5293" s="147">
        <v>100.3569</v>
      </c>
      <c r="J5293" s="147">
        <v>107.61257499999999</v>
      </c>
      <c r="K5293" s="147">
        <v>114.87608999999998</v>
      </c>
    </row>
    <row r="5294" spans="2:11" x14ac:dyDescent="0.2">
      <c r="B5294" s="21" t="str">
        <f t="shared" si="82"/>
        <v>DurhamWind2085RCP6.0</v>
      </c>
      <c r="C5294" t="s">
        <v>306</v>
      </c>
      <c r="D5294" t="s">
        <v>1</v>
      </c>
      <c r="E5294" s="144" t="s">
        <v>192</v>
      </c>
      <c r="F5294" s="144">
        <v>2085</v>
      </c>
      <c r="G5294" s="147">
        <v>86.265046152490058</v>
      </c>
      <c r="H5294" s="147">
        <v>93.192928500000008</v>
      </c>
      <c r="I5294" s="147">
        <v>100.56515</v>
      </c>
      <c r="J5294" s="147">
        <v>107.86161749999999</v>
      </c>
      <c r="K5294" s="147">
        <v>115.16376899999999</v>
      </c>
    </row>
    <row r="5295" spans="2:11" x14ac:dyDescent="0.2">
      <c r="B5295" s="21" t="str">
        <f t="shared" si="82"/>
        <v>DurhamWind2090RCP6.0</v>
      </c>
      <c r="C5295" t="s">
        <v>306</v>
      </c>
      <c r="D5295" t="s">
        <v>1</v>
      </c>
      <c r="E5295" s="144" t="s">
        <v>192</v>
      </c>
      <c r="F5295" s="144">
        <v>2090</v>
      </c>
      <c r="G5295" s="147">
        <v>86.801686089399311</v>
      </c>
      <c r="H5295" s="147">
        <v>93.871161999999998</v>
      </c>
      <c r="I5295" s="147">
        <v>101.41693333333333</v>
      </c>
      <c r="J5295" s="147">
        <v>108.865652</v>
      </c>
      <c r="K5295" s="147">
        <v>116.322864</v>
      </c>
    </row>
    <row r="5296" spans="2:11" x14ac:dyDescent="0.2">
      <c r="B5296" s="21" t="str">
        <f t="shared" si="82"/>
        <v>DurhamWind2095RCP6.0</v>
      </c>
      <c r="C5296" t="s">
        <v>306</v>
      </c>
      <c r="D5296" t="s">
        <v>1</v>
      </c>
      <c r="E5296" s="144" t="s">
        <v>192</v>
      </c>
      <c r="F5296" s="144">
        <v>2095</v>
      </c>
      <c r="G5296" s="147">
        <v>87.213509641508381</v>
      </c>
      <c r="H5296" s="147">
        <v>94.387621999999993</v>
      </c>
      <c r="I5296" s="147">
        <v>102.06046666666667</v>
      </c>
      <c r="J5296" s="147">
        <v>109.620644</v>
      </c>
      <c r="K5296" s="147">
        <v>117.19427999999998</v>
      </c>
    </row>
    <row r="5297" spans="2:11" x14ac:dyDescent="0.2">
      <c r="B5297" s="21" t="str">
        <f t="shared" si="82"/>
        <v>DurhamWind2100RCP6.0</v>
      </c>
      <c r="C5297" t="s">
        <v>306</v>
      </c>
      <c r="D5297" t="s">
        <v>1</v>
      </c>
      <c r="E5297" s="144" t="s">
        <v>192</v>
      </c>
      <c r="F5297" s="144">
        <v>2100</v>
      </c>
      <c r="G5297" s="147">
        <v>87.62533319361745</v>
      </c>
      <c r="H5297" s="147">
        <v>94.904081999999988</v>
      </c>
      <c r="I5297" s="147">
        <v>102.70400000000001</v>
      </c>
      <c r="J5297" s="147">
        <v>110.375636</v>
      </c>
      <c r="K5297" s="147">
        <v>118.06569599999997</v>
      </c>
    </row>
    <row r="5298" spans="2:11" x14ac:dyDescent="0.2">
      <c r="B5298" s="21" t="str">
        <f t="shared" si="82"/>
        <v>DurhamWind2023RCP8.5</v>
      </c>
      <c r="C5298" t="s">
        <v>306</v>
      </c>
      <c r="D5298" t="s">
        <v>1</v>
      </c>
      <c r="E5298" s="144" t="s">
        <v>191</v>
      </c>
      <c r="F5298" s="144">
        <v>2023</v>
      </c>
      <c r="G5298" s="147">
        <v>85.332096564407365</v>
      </c>
      <c r="H5298" s="147">
        <v>92.042286000000004</v>
      </c>
      <c r="I5298" s="147">
        <v>99.136800000000008</v>
      </c>
      <c r="J5298" s="147">
        <v>106.191722</v>
      </c>
      <c r="K5298" s="147">
        <v>113.25056399999998</v>
      </c>
    </row>
    <row r="5299" spans="2:11" x14ac:dyDescent="0.2">
      <c r="B5299" s="21" t="str">
        <f t="shared" si="82"/>
        <v>DurhamWind2025RCP8.5</v>
      </c>
      <c r="C5299" t="s">
        <v>306</v>
      </c>
      <c r="D5299" t="s">
        <v>1</v>
      </c>
      <c r="E5299" s="144" t="s">
        <v>191</v>
      </c>
      <c r="F5299" s="144">
        <v>2025</v>
      </c>
      <c r="G5299" s="147">
        <v>85.49569770154659</v>
      </c>
      <c r="H5299" s="147">
        <v>92.242794000000004</v>
      </c>
      <c r="I5299" s="147">
        <v>99.388333333333335</v>
      </c>
      <c r="J5299" s="147">
        <v>106.48532999999999</v>
      </c>
      <c r="K5299" s="147">
        <v>113.58944799999998</v>
      </c>
    </row>
    <row r="5300" spans="2:11" x14ac:dyDescent="0.2">
      <c r="B5300" s="21" t="str">
        <f t="shared" si="82"/>
        <v>DurhamWind2030RCP8.5</v>
      </c>
      <c r="C5300" t="s">
        <v>306</v>
      </c>
      <c r="D5300" t="s">
        <v>1</v>
      </c>
      <c r="E5300" s="144" t="s">
        <v>191</v>
      </c>
      <c r="F5300" s="144">
        <v>2030</v>
      </c>
      <c r="G5300" s="147">
        <v>85.6592988386858</v>
      </c>
      <c r="H5300" s="147">
        <v>92.443302000000003</v>
      </c>
      <c r="I5300" s="147">
        <v>99.639866666666677</v>
      </c>
      <c r="J5300" s="147">
        <v>106.778938</v>
      </c>
      <c r="K5300" s="147">
        <v>113.92833199999998</v>
      </c>
    </row>
    <row r="5301" spans="2:11" x14ac:dyDescent="0.2">
      <c r="B5301" s="21" t="str">
        <f t="shared" si="82"/>
        <v>DurhamWind2035RCP8.5</v>
      </c>
      <c r="C5301" t="s">
        <v>306</v>
      </c>
      <c r="D5301" t="s">
        <v>1</v>
      </c>
      <c r="E5301" s="144" t="s">
        <v>191</v>
      </c>
      <c r="F5301" s="144">
        <v>2035</v>
      </c>
      <c r="G5301" s="147">
        <v>85.822899975825024</v>
      </c>
      <c r="H5301" s="147">
        <v>92.643810000000002</v>
      </c>
      <c r="I5301" s="147">
        <v>99.891400000000004</v>
      </c>
      <c r="J5301" s="147">
        <v>107.07254599999999</v>
      </c>
      <c r="K5301" s="147">
        <v>114.26721599999998</v>
      </c>
    </row>
    <row r="5302" spans="2:11" x14ac:dyDescent="0.2">
      <c r="B5302" s="21" t="str">
        <f t="shared" si="82"/>
        <v>DurhamWind2040RCP8.5</v>
      </c>
      <c r="C5302" t="s">
        <v>306</v>
      </c>
      <c r="D5302" t="s">
        <v>1</v>
      </c>
      <c r="E5302" s="144" t="s">
        <v>191</v>
      </c>
      <c r="F5302" s="144">
        <v>2040</v>
      </c>
      <c r="G5302" s="147">
        <v>85.845465649913194</v>
      </c>
      <c r="H5302" s="147">
        <v>92.665075999999999</v>
      </c>
      <c r="I5302" s="147">
        <v>99.90773333333334</v>
      </c>
      <c r="J5302" s="147">
        <v>107.08652733333332</v>
      </c>
      <c r="K5302" s="147">
        <v>114.27838799999998</v>
      </c>
    </row>
    <row r="5303" spans="2:11" x14ac:dyDescent="0.2">
      <c r="B5303" s="21" t="str">
        <f t="shared" si="82"/>
        <v>DurhamWind2045RCP8.5</v>
      </c>
      <c r="C5303" t="s">
        <v>306</v>
      </c>
      <c r="D5303" t="s">
        <v>1</v>
      </c>
      <c r="E5303" s="144" t="s">
        <v>191</v>
      </c>
      <c r="F5303" s="144">
        <v>2045</v>
      </c>
      <c r="G5303" s="147">
        <v>85.86803132400135</v>
      </c>
      <c r="H5303" s="147">
        <v>92.68634200000001</v>
      </c>
      <c r="I5303" s="147">
        <v>99.924066666666675</v>
      </c>
      <c r="J5303" s="147">
        <v>107.10050866666667</v>
      </c>
      <c r="K5303" s="147">
        <v>114.28955999999997</v>
      </c>
    </row>
    <row r="5304" spans="2:11" x14ac:dyDescent="0.2">
      <c r="B5304" s="21" t="str">
        <f t="shared" si="82"/>
        <v>DurhamWind2050RCP8.5</v>
      </c>
      <c r="C5304" t="s">
        <v>306</v>
      </c>
      <c r="D5304" t="s">
        <v>1</v>
      </c>
      <c r="E5304" s="144" t="s">
        <v>191</v>
      </c>
      <c r="F5304" s="144">
        <v>2050</v>
      </c>
      <c r="G5304" s="147">
        <v>86.057018844489761</v>
      </c>
      <c r="H5304" s="147">
        <v>92.923306000000011</v>
      </c>
      <c r="I5304" s="147">
        <v>100.21806666666667</v>
      </c>
      <c r="J5304" s="147">
        <v>107.44654666666666</v>
      </c>
      <c r="K5304" s="147">
        <v>114.68430399999998</v>
      </c>
    </row>
    <row r="5305" spans="2:11" x14ac:dyDescent="0.2">
      <c r="B5305" s="21" t="str">
        <f t="shared" si="82"/>
        <v>DurhamWind2055RCP8.5</v>
      </c>
      <c r="C5305" t="s">
        <v>306</v>
      </c>
      <c r="D5305" t="s">
        <v>1</v>
      </c>
      <c r="E5305" s="144" t="s">
        <v>191</v>
      </c>
      <c r="F5305" s="144">
        <v>2055</v>
      </c>
      <c r="G5305" s="147">
        <v>86.223440690890001</v>
      </c>
      <c r="H5305" s="147">
        <v>93.139004</v>
      </c>
      <c r="I5305" s="147">
        <v>100.49573333333333</v>
      </c>
      <c r="J5305" s="147">
        <v>107.77860333333334</v>
      </c>
      <c r="K5305" s="147">
        <v>115.06787599999998</v>
      </c>
    </row>
    <row r="5306" spans="2:11" x14ac:dyDescent="0.2">
      <c r="B5306" s="21" t="str">
        <f t="shared" si="82"/>
        <v>DurhamWind2060RCP8.5</v>
      </c>
      <c r="C5306" t="s">
        <v>306</v>
      </c>
      <c r="D5306" t="s">
        <v>1</v>
      </c>
      <c r="E5306" s="144" t="s">
        <v>191</v>
      </c>
      <c r="F5306" s="144">
        <v>2060</v>
      </c>
      <c r="G5306" s="147">
        <v>86.801686089399311</v>
      </c>
      <c r="H5306" s="147">
        <v>93.871161999999998</v>
      </c>
      <c r="I5306" s="147">
        <v>101.41693333333333</v>
      </c>
      <c r="J5306" s="147">
        <v>108.865652</v>
      </c>
      <c r="K5306" s="147">
        <v>116.322864</v>
      </c>
    </row>
    <row r="5307" spans="2:11" x14ac:dyDescent="0.2">
      <c r="B5307" s="21" t="str">
        <f t="shared" si="82"/>
        <v>DurhamWind2065RCP8.5</v>
      </c>
      <c r="C5307" t="s">
        <v>306</v>
      </c>
      <c r="D5307" t="s">
        <v>1</v>
      </c>
      <c r="E5307" s="144" t="s">
        <v>191</v>
      </c>
      <c r="F5307" s="144">
        <v>2065</v>
      </c>
      <c r="G5307" s="147">
        <v>87.213509641508381</v>
      </c>
      <c r="H5307" s="147">
        <v>94.387621999999993</v>
      </c>
      <c r="I5307" s="147">
        <v>102.06046666666667</v>
      </c>
      <c r="J5307" s="147">
        <v>109.620644</v>
      </c>
      <c r="K5307" s="147">
        <v>117.19427999999998</v>
      </c>
    </row>
    <row r="5308" spans="2:11" x14ac:dyDescent="0.2">
      <c r="B5308" s="21" t="str">
        <f t="shared" si="82"/>
        <v>DurhamWind2070RCP8.5</v>
      </c>
      <c r="C5308" t="s">
        <v>306</v>
      </c>
      <c r="D5308" t="s">
        <v>1</v>
      </c>
      <c r="E5308" s="144" t="s">
        <v>191</v>
      </c>
      <c r="F5308" s="144">
        <v>2070</v>
      </c>
      <c r="G5308" s="147">
        <v>87.839707097455047</v>
      </c>
      <c r="H5308" s="147">
        <v>95.165349999999989</v>
      </c>
      <c r="I5308" s="147">
        <v>103.02413333333334</v>
      </c>
      <c r="J5308" s="147">
        <v>110.74614133333333</v>
      </c>
      <c r="K5308" s="147">
        <v>118.48650799999997</v>
      </c>
    </row>
    <row r="5309" spans="2:11" x14ac:dyDescent="0.2">
      <c r="B5309" s="21" t="str">
        <f t="shared" si="82"/>
        <v>DurhamWind2075RCP8.5</v>
      </c>
      <c r="C5309" t="s">
        <v>306</v>
      </c>
      <c r="D5309" t="s">
        <v>1</v>
      </c>
      <c r="E5309" s="144" t="s">
        <v>191</v>
      </c>
      <c r="F5309" s="144">
        <v>2075</v>
      </c>
      <c r="G5309" s="147">
        <v>88.05408100129263</v>
      </c>
      <c r="H5309" s="147">
        <v>95.426618000000005</v>
      </c>
      <c r="I5309" s="147">
        <v>103.34426666666667</v>
      </c>
      <c r="J5309" s="147">
        <v>111.11664666666667</v>
      </c>
      <c r="K5309" s="147">
        <v>118.90731999999998</v>
      </c>
    </row>
    <row r="5310" spans="2:11" x14ac:dyDescent="0.2">
      <c r="B5310" s="21" t="str">
        <f t="shared" si="82"/>
        <v>DurhamWind2080RCP8.5</v>
      </c>
      <c r="C5310" t="s">
        <v>306</v>
      </c>
      <c r="D5310" t="s">
        <v>1</v>
      </c>
      <c r="E5310" s="144" t="s">
        <v>191</v>
      </c>
      <c r="F5310" s="144">
        <v>2080</v>
      </c>
      <c r="G5310" s="147">
        <v>88.268454905130227</v>
      </c>
      <c r="H5310" s="147">
        <v>95.687886000000006</v>
      </c>
      <c r="I5310" s="147">
        <v>103.6644</v>
      </c>
      <c r="J5310" s="147">
        <v>111.48715199999999</v>
      </c>
      <c r="K5310" s="147">
        <v>119.32813199999998</v>
      </c>
    </row>
    <row r="5311" spans="2:11" x14ac:dyDescent="0.2">
      <c r="B5311" s="21" t="str">
        <f t="shared" si="82"/>
        <v>DurhamWind2085RCP8.5</v>
      </c>
      <c r="C5311" t="s">
        <v>306</v>
      </c>
      <c r="D5311" t="s">
        <v>1</v>
      </c>
      <c r="E5311" s="144" t="s">
        <v>191</v>
      </c>
      <c r="F5311" s="144">
        <v>2085</v>
      </c>
      <c r="G5311" s="147">
        <v>88.289610224587889</v>
      </c>
      <c r="H5311" s="147">
        <v>95.697000000000003</v>
      </c>
      <c r="I5311" s="147">
        <v>103.6644</v>
      </c>
      <c r="J5311" s="147">
        <v>111.47142299999999</v>
      </c>
      <c r="K5311" s="147">
        <v>119.30578799999998</v>
      </c>
    </row>
    <row r="5312" spans="2:11" x14ac:dyDescent="0.2">
      <c r="B5312" s="21" t="str">
        <f t="shared" si="82"/>
        <v>DurhamWind2090RCP8.5</v>
      </c>
      <c r="C5312" t="s">
        <v>306</v>
      </c>
      <c r="D5312" t="s">
        <v>1</v>
      </c>
      <c r="E5312" s="144" t="s">
        <v>191</v>
      </c>
      <c r="F5312" s="144">
        <v>2090</v>
      </c>
      <c r="G5312" s="147">
        <v>88.310765544045552</v>
      </c>
      <c r="H5312" s="147">
        <v>95.706113999999999</v>
      </c>
      <c r="I5312" s="147">
        <v>103.6644</v>
      </c>
      <c r="J5312" s="147">
        <v>111.45569399999999</v>
      </c>
      <c r="K5312" s="147">
        <v>119.28344399999999</v>
      </c>
    </row>
    <row r="5313" spans="2:11" x14ac:dyDescent="0.2">
      <c r="B5313" s="21" t="str">
        <f t="shared" si="82"/>
        <v>DurhamWind2095RCP8.5</v>
      </c>
      <c r="C5313" t="s">
        <v>306</v>
      </c>
      <c r="D5313" t="s">
        <v>1</v>
      </c>
      <c r="E5313" s="144" t="s">
        <v>191</v>
      </c>
      <c r="F5313" s="144">
        <v>2095</v>
      </c>
      <c r="G5313" s="147">
        <v>88.310765544045552</v>
      </c>
      <c r="H5313" s="147">
        <v>95.706113999999999</v>
      </c>
      <c r="I5313" s="147">
        <v>103.6644</v>
      </c>
      <c r="J5313" s="147">
        <v>111.45569399999999</v>
      </c>
      <c r="K5313" s="147">
        <v>119.28344399999999</v>
      </c>
    </row>
    <row r="5314" spans="2:11" x14ac:dyDescent="0.2">
      <c r="B5314" s="21" t="str">
        <f t="shared" si="82"/>
        <v>DurhamWind2100RCP8.5</v>
      </c>
      <c r="C5314" t="s">
        <v>306</v>
      </c>
      <c r="D5314" t="s">
        <v>1</v>
      </c>
      <c r="E5314" s="144" t="s">
        <v>191</v>
      </c>
      <c r="F5314" s="144">
        <v>2100</v>
      </c>
      <c r="G5314" s="147">
        <v>88.310765544045552</v>
      </c>
      <c r="H5314" s="147">
        <v>95.706113999999999</v>
      </c>
      <c r="I5314" s="147">
        <v>103.6644</v>
      </c>
      <c r="J5314" s="147">
        <v>111.45569399999999</v>
      </c>
      <c r="K5314" s="147">
        <v>119.28344399999999</v>
      </c>
    </row>
    <row r="5315" spans="2:11" x14ac:dyDescent="0.2">
      <c r="B5315" s="21" t="str">
        <f t="shared" si="82"/>
        <v>DuttonIce Accretion2023RCP4.5</v>
      </c>
      <c r="C5315" t="s">
        <v>307</v>
      </c>
      <c r="D5315" t="s">
        <v>486</v>
      </c>
      <c r="E5315" s="144" t="s">
        <v>193</v>
      </c>
      <c r="F5315" s="144">
        <v>2023</v>
      </c>
      <c r="G5315" s="147">
        <v>20.583128107324768</v>
      </c>
      <c r="H5315" s="147">
        <v>24.700799999999997</v>
      </c>
      <c r="I5315" s="147">
        <v>29.91</v>
      </c>
      <c r="J5315" s="147">
        <v>33.866099999999996</v>
      </c>
      <c r="K5315" s="147">
        <v>37.837799999999994</v>
      </c>
    </row>
    <row r="5316" spans="2:11" x14ac:dyDescent="0.2">
      <c r="B5316" s="21" t="str">
        <f t="shared" si="82"/>
        <v>DuttonIce Accretion2025RCP4.5</v>
      </c>
      <c r="C5316" t="s">
        <v>307</v>
      </c>
      <c r="D5316" t="s">
        <v>486</v>
      </c>
      <c r="E5316" s="144" t="s">
        <v>193</v>
      </c>
      <c r="F5316" s="144">
        <v>2025</v>
      </c>
      <c r="G5316" s="147">
        <v>20.461355037048168</v>
      </c>
      <c r="H5316" s="147">
        <v>24.567999999999998</v>
      </c>
      <c r="I5316" s="147">
        <v>29.765000000000001</v>
      </c>
      <c r="J5316" s="147">
        <v>33.713549999999998</v>
      </c>
      <c r="K5316" s="147">
        <v>37.673999999999992</v>
      </c>
    </row>
    <row r="5317" spans="2:11" x14ac:dyDescent="0.2">
      <c r="B5317" s="21" t="str">
        <f t="shared" si="82"/>
        <v>DuttonIce Accretion2030RCP4.5</v>
      </c>
      <c r="C5317" t="s">
        <v>307</v>
      </c>
      <c r="D5317" t="s">
        <v>486</v>
      </c>
      <c r="E5317" s="144" t="s">
        <v>193</v>
      </c>
      <c r="F5317" s="144">
        <v>2030</v>
      </c>
      <c r="G5317" s="147">
        <v>20.339581966771568</v>
      </c>
      <c r="H5317" s="147">
        <v>24.435199999999998</v>
      </c>
      <c r="I5317" s="147">
        <v>29.62</v>
      </c>
      <c r="J5317" s="147">
        <v>33.561</v>
      </c>
      <c r="K5317" s="147">
        <v>37.510199999999998</v>
      </c>
    </row>
    <row r="5318" spans="2:11" x14ac:dyDescent="0.2">
      <c r="B5318" s="21" t="str">
        <f t="shared" si="82"/>
        <v>DuttonIce Accretion2035RCP4.5</v>
      </c>
      <c r="C5318" t="s">
        <v>307</v>
      </c>
      <c r="D5318" t="s">
        <v>486</v>
      </c>
      <c r="E5318" s="144" t="s">
        <v>193</v>
      </c>
      <c r="F5318" s="144">
        <v>2035</v>
      </c>
      <c r="G5318" s="147">
        <v>20.217808896494965</v>
      </c>
      <c r="H5318" s="147">
        <v>24.302399999999999</v>
      </c>
      <c r="I5318" s="147">
        <v>29.475000000000001</v>
      </c>
      <c r="J5318" s="147">
        <v>33.408450000000002</v>
      </c>
      <c r="K5318" s="147">
        <v>37.346399999999996</v>
      </c>
    </row>
    <row r="5319" spans="2:11" x14ac:dyDescent="0.2">
      <c r="B5319" s="21" t="str">
        <f t="shared" si="82"/>
        <v>DuttonIce Accretion2040RCP4.5</v>
      </c>
      <c r="C5319" t="s">
        <v>307</v>
      </c>
      <c r="D5319" t="s">
        <v>486</v>
      </c>
      <c r="E5319" s="144" t="s">
        <v>193</v>
      </c>
      <c r="F5319" s="144">
        <v>2040</v>
      </c>
      <c r="G5319" s="147">
        <v>20.096035826218365</v>
      </c>
      <c r="H5319" s="147">
        <v>24.169599999999996</v>
      </c>
      <c r="I5319" s="147">
        <v>29.33</v>
      </c>
      <c r="J5319" s="147">
        <v>33.255899999999997</v>
      </c>
      <c r="K5319" s="147">
        <v>37.182599999999994</v>
      </c>
    </row>
    <row r="5320" spans="2:11" x14ac:dyDescent="0.2">
      <c r="B5320" s="21" t="str">
        <f t="shared" si="82"/>
        <v>DuttonIce Accretion2045RCP4.5</v>
      </c>
      <c r="C5320" t="s">
        <v>307</v>
      </c>
      <c r="D5320" t="s">
        <v>486</v>
      </c>
      <c r="E5320" s="144" t="s">
        <v>193</v>
      </c>
      <c r="F5320" s="144">
        <v>2045</v>
      </c>
      <c r="G5320" s="147">
        <v>19.974262755941766</v>
      </c>
      <c r="H5320" s="147">
        <v>24.036799999999996</v>
      </c>
      <c r="I5320" s="147">
        <v>29.184999999999999</v>
      </c>
      <c r="J5320" s="147">
        <v>33.103349999999999</v>
      </c>
      <c r="K5320" s="147">
        <v>37.018799999999999</v>
      </c>
    </row>
    <row r="5321" spans="2:11" x14ac:dyDescent="0.2">
      <c r="B5321" s="21" t="str">
        <f t="shared" si="82"/>
        <v>DuttonIce Accretion2050RCP4.5</v>
      </c>
      <c r="C5321" t="s">
        <v>307</v>
      </c>
      <c r="D5321" t="s">
        <v>486</v>
      </c>
      <c r="E5321" s="144" t="s">
        <v>193</v>
      </c>
      <c r="F5321" s="144">
        <v>2050</v>
      </c>
      <c r="G5321" s="147">
        <v>19.464207553011779</v>
      </c>
      <c r="H5321" s="147">
        <v>23.475719999999995</v>
      </c>
      <c r="I5321" s="147">
        <v>28.553999999999998</v>
      </c>
      <c r="J5321" s="147">
        <v>32.421959999999999</v>
      </c>
      <c r="K5321" s="147">
        <v>36.280439999999999</v>
      </c>
    </row>
    <row r="5322" spans="2:11" x14ac:dyDescent="0.2">
      <c r="B5322" s="21" t="str">
        <f t="shared" si="82"/>
        <v>DuttonIce Accretion2055RCP4.5</v>
      </c>
      <c r="C5322" t="s">
        <v>307</v>
      </c>
      <c r="D5322" t="s">
        <v>486</v>
      </c>
      <c r="E5322" s="144" t="s">
        <v>193</v>
      </c>
      <c r="F5322" s="144">
        <v>2055</v>
      </c>
      <c r="G5322" s="147">
        <v>19.075925420358391</v>
      </c>
      <c r="H5322" s="147">
        <v>23.047439999999998</v>
      </c>
      <c r="I5322" s="147">
        <v>28.067999999999998</v>
      </c>
      <c r="J5322" s="147">
        <v>31.89312</v>
      </c>
      <c r="K5322" s="147">
        <v>35.705880000000001</v>
      </c>
    </row>
    <row r="5323" spans="2:11" x14ac:dyDescent="0.2">
      <c r="B5323" s="21" t="str">
        <f t="shared" si="82"/>
        <v>DuttonIce Accretion2060RCP4.5</v>
      </c>
      <c r="C5323" t="s">
        <v>307</v>
      </c>
      <c r="D5323" t="s">
        <v>486</v>
      </c>
      <c r="E5323" s="144" t="s">
        <v>193</v>
      </c>
      <c r="F5323" s="144">
        <v>2060</v>
      </c>
      <c r="G5323" s="147">
        <v>18.687643287705001</v>
      </c>
      <c r="H5323" s="147">
        <v>22.619159999999997</v>
      </c>
      <c r="I5323" s="147">
        <v>27.582000000000001</v>
      </c>
      <c r="J5323" s="147">
        <v>31.364280000000001</v>
      </c>
      <c r="K5323" s="147">
        <v>35.131319999999995</v>
      </c>
    </row>
    <row r="5324" spans="2:11" x14ac:dyDescent="0.2">
      <c r="B5324" s="21" t="str">
        <f t="shared" ref="B5324:B5387" si="83">C5324&amp;D5324&amp;F5324&amp;E5324</f>
        <v>DuttonIce Accretion2065RCP4.5</v>
      </c>
      <c r="C5324" t="s">
        <v>307</v>
      </c>
      <c r="D5324" t="s">
        <v>486</v>
      </c>
      <c r="E5324" s="144" t="s">
        <v>193</v>
      </c>
      <c r="F5324" s="144">
        <v>2065</v>
      </c>
      <c r="G5324" s="147">
        <v>18.299361155051614</v>
      </c>
      <c r="H5324" s="147">
        <v>22.19088</v>
      </c>
      <c r="I5324" s="147">
        <v>27.096</v>
      </c>
      <c r="J5324" s="147">
        <v>30.835439999999998</v>
      </c>
      <c r="K5324" s="147">
        <v>34.556759999999997</v>
      </c>
    </row>
    <row r="5325" spans="2:11" x14ac:dyDescent="0.2">
      <c r="B5325" s="21" t="str">
        <f t="shared" si="83"/>
        <v>DuttonIce Accretion2070RCP4.5</v>
      </c>
      <c r="C5325" t="s">
        <v>307</v>
      </c>
      <c r="D5325" t="s">
        <v>486</v>
      </c>
      <c r="E5325" s="144" t="s">
        <v>193</v>
      </c>
      <c r="F5325" s="144">
        <v>2070</v>
      </c>
      <c r="G5325" s="147">
        <v>17.911079022398226</v>
      </c>
      <c r="H5325" s="147">
        <v>21.762599999999999</v>
      </c>
      <c r="I5325" s="147">
        <v>26.61</v>
      </c>
      <c r="J5325" s="147">
        <v>30.3066</v>
      </c>
      <c r="K5325" s="147">
        <v>33.982199999999999</v>
      </c>
    </row>
    <row r="5326" spans="2:11" x14ac:dyDescent="0.2">
      <c r="B5326" s="21" t="str">
        <f t="shared" si="83"/>
        <v>DuttonIce Accretion2075RCP4.5</v>
      </c>
      <c r="C5326" t="s">
        <v>307</v>
      </c>
      <c r="D5326" t="s">
        <v>486</v>
      </c>
      <c r="E5326" s="144" t="s">
        <v>193</v>
      </c>
      <c r="F5326" s="144">
        <v>2075</v>
      </c>
      <c r="G5326" s="147">
        <v>17.775389029804302</v>
      </c>
      <c r="H5326" s="147">
        <v>21.62565</v>
      </c>
      <c r="I5326" s="147">
        <v>26.47</v>
      </c>
      <c r="J5326" s="147">
        <v>30.159700000000001</v>
      </c>
      <c r="K5326" s="147">
        <v>33.830999999999996</v>
      </c>
    </row>
    <row r="5327" spans="2:11" x14ac:dyDescent="0.2">
      <c r="B5327" s="21" t="str">
        <f t="shared" si="83"/>
        <v>DuttonIce Accretion2080RCP4.5</v>
      </c>
      <c r="C5327" t="s">
        <v>307</v>
      </c>
      <c r="D5327" t="s">
        <v>486</v>
      </c>
      <c r="E5327" s="144" t="s">
        <v>193</v>
      </c>
      <c r="F5327" s="144">
        <v>2080</v>
      </c>
      <c r="G5327" s="147">
        <v>17.639699037210374</v>
      </c>
      <c r="H5327" s="147">
        <v>21.488699999999998</v>
      </c>
      <c r="I5327" s="147">
        <v>26.33</v>
      </c>
      <c r="J5327" s="147">
        <v>30.012799999999999</v>
      </c>
      <c r="K5327" s="147">
        <v>33.6798</v>
      </c>
    </row>
    <row r="5328" spans="2:11" x14ac:dyDescent="0.2">
      <c r="B5328" s="21" t="str">
        <f t="shared" si="83"/>
        <v>DuttonIce Accretion2085RCP4.5</v>
      </c>
      <c r="C5328" t="s">
        <v>307</v>
      </c>
      <c r="D5328" t="s">
        <v>486</v>
      </c>
      <c r="E5328" s="144" t="s">
        <v>193</v>
      </c>
      <c r="F5328" s="144">
        <v>2085</v>
      </c>
      <c r="G5328" s="147">
        <v>17.504009044616449</v>
      </c>
      <c r="H5328" s="147">
        <v>21.351749999999999</v>
      </c>
      <c r="I5328" s="147">
        <v>26.189999999999998</v>
      </c>
      <c r="J5328" s="147">
        <v>29.8659</v>
      </c>
      <c r="K5328" s="147">
        <v>33.528599999999997</v>
      </c>
    </row>
    <row r="5329" spans="2:11" x14ac:dyDescent="0.2">
      <c r="B5329" s="21" t="str">
        <f t="shared" si="83"/>
        <v>DuttonIce Accretion2090RCP4.5</v>
      </c>
      <c r="C5329" t="s">
        <v>307</v>
      </c>
      <c r="D5329" t="s">
        <v>486</v>
      </c>
      <c r="E5329" s="144" t="s">
        <v>193</v>
      </c>
      <c r="F5329" s="144">
        <v>2090</v>
      </c>
      <c r="G5329" s="147">
        <v>17.368319052022525</v>
      </c>
      <c r="H5329" s="147">
        <v>21.2148</v>
      </c>
      <c r="I5329" s="147">
        <v>26.05</v>
      </c>
      <c r="J5329" s="147">
        <v>29.719000000000001</v>
      </c>
      <c r="K5329" s="147">
        <v>33.377399999999994</v>
      </c>
    </row>
    <row r="5330" spans="2:11" x14ac:dyDescent="0.2">
      <c r="B5330" s="21" t="str">
        <f t="shared" si="83"/>
        <v>DuttonIce Accretion2095RCP4.5</v>
      </c>
      <c r="C5330" t="s">
        <v>307</v>
      </c>
      <c r="D5330" t="s">
        <v>486</v>
      </c>
      <c r="E5330" s="144" t="s">
        <v>193</v>
      </c>
      <c r="F5330" s="144">
        <v>2095</v>
      </c>
      <c r="G5330" s="147">
        <v>17.232629059428596</v>
      </c>
      <c r="H5330" s="147">
        <v>21.077849999999998</v>
      </c>
      <c r="I5330" s="147">
        <v>25.91</v>
      </c>
      <c r="J5330" s="147">
        <v>29.572099999999999</v>
      </c>
      <c r="K5330" s="147">
        <v>33.226199999999999</v>
      </c>
    </row>
    <row r="5331" spans="2:11" x14ac:dyDescent="0.2">
      <c r="B5331" s="21" t="str">
        <f t="shared" si="83"/>
        <v>DuttonIce Accretion2100RCP4.5</v>
      </c>
      <c r="C5331" t="s">
        <v>307</v>
      </c>
      <c r="D5331" t="s">
        <v>486</v>
      </c>
      <c r="E5331" s="144" t="s">
        <v>193</v>
      </c>
      <c r="F5331" s="144">
        <v>2100</v>
      </c>
      <c r="G5331" s="147">
        <v>17.096939066834672</v>
      </c>
      <c r="H5331" s="147">
        <v>20.940899999999999</v>
      </c>
      <c r="I5331" s="147">
        <v>25.77</v>
      </c>
      <c r="J5331" s="147">
        <v>29.4252</v>
      </c>
      <c r="K5331" s="147">
        <v>33.074999999999996</v>
      </c>
    </row>
    <row r="5332" spans="2:11" x14ac:dyDescent="0.2">
      <c r="B5332" s="21" t="str">
        <f t="shared" si="83"/>
        <v>DuttonIce Accretion2023RCP6.0</v>
      </c>
      <c r="C5332" t="s">
        <v>307</v>
      </c>
      <c r="D5332" t="s">
        <v>486</v>
      </c>
      <c r="E5332" s="144" t="s">
        <v>192</v>
      </c>
      <c r="F5332" s="144">
        <v>2023</v>
      </c>
      <c r="G5332" s="147">
        <v>20.583128107324768</v>
      </c>
      <c r="H5332" s="147">
        <v>24.700799999999997</v>
      </c>
      <c r="I5332" s="147">
        <v>29.91</v>
      </c>
      <c r="J5332" s="147">
        <v>33.866099999999996</v>
      </c>
      <c r="K5332" s="147">
        <v>37.837799999999994</v>
      </c>
    </row>
    <row r="5333" spans="2:11" x14ac:dyDescent="0.2">
      <c r="B5333" s="21" t="str">
        <f t="shared" si="83"/>
        <v>DuttonIce Accretion2025RCP6.0</v>
      </c>
      <c r="C5333" t="s">
        <v>307</v>
      </c>
      <c r="D5333" t="s">
        <v>486</v>
      </c>
      <c r="E5333" s="144" t="s">
        <v>192</v>
      </c>
      <c r="F5333" s="144">
        <v>2025</v>
      </c>
      <c r="G5333" s="147">
        <v>20.461355037048168</v>
      </c>
      <c r="H5333" s="147">
        <v>24.567999999999998</v>
      </c>
      <c r="I5333" s="147">
        <v>29.765000000000001</v>
      </c>
      <c r="J5333" s="147">
        <v>33.713549999999998</v>
      </c>
      <c r="K5333" s="147">
        <v>37.673999999999992</v>
      </c>
    </row>
    <row r="5334" spans="2:11" x14ac:dyDescent="0.2">
      <c r="B5334" s="21" t="str">
        <f t="shared" si="83"/>
        <v>DuttonIce Accretion2030RCP6.0</v>
      </c>
      <c r="C5334" t="s">
        <v>307</v>
      </c>
      <c r="D5334" t="s">
        <v>486</v>
      </c>
      <c r="E5334" s="144" t="s">
        <v>192</v>
      </c>
      <c r="F5334" s="144">
        <v>2030</v>
      </c>
      <c r="G5334" s="147">
        <v>20.339581966771568</v>
      </c>
      <c r="H5334" s="147">
        <v>24.435199999999998</v>
      </c>
      <c r="I5334" s="147">
        <v>29.62</v>
      </c>
      <c r="J5334" s="147">
        <v>33.561</v>
      </c>
      <c r="K5334" s="147">
        <v>37.510199999999998</v>
      </c>
    </row>
    <row r="5335" spans="2:11" x14ac:dyDescent="0.2">
      <c r="B5335" s="21" t="str">
        <f t="shared" si="83"/>
        <v>DuttonIce Accretion2035RCP6.0</v>
      </c>
      <c r="C5335" t="s">
        <v>307</v>
      </c>
      <c r="D5335" t="s">
        <v>486</v>
      </c>
      <c r="E5335" s="144" t="s">
        <v>192</v>
      </c>
      <c r="F5335" s="144">
        <v>2035</v>
      </c>
      <c r="G5335" s="147">
        <v>20.217808896494965</v>
      </c>
      <c r="H5335" s="147">
        <v>24.302399999999999</v>
      </c>
      <c r="I5335" s="147">
        <v>29.475000000000001</v>
      </c>
      <c r="J5335" s="147">
        <v>33.408450000000002</v>
      </c>
      <c r="K5335" s="147">
        <v>37.346399999999996</v>
      </c>
    </row>
    <row r="5336" spans="2:11" x14ac:dyDescent="0.2">
      <c r="B5336" s="21" t="str">
        <f t="shared" si="83"/>
        <v>DuttonIce Accretion2040RCP6.0</v>
      </c>
      <c r="C5336" t="s">
        <v>307</v>
      </c>
      <c r="D5336" t="s">
        <v>486</v>
      </c>
      <c r="E5336" s="144" t="s">
        <v>192</v>
      </c>
      <c r="F5336" s="144">
        <v>2040</v>
      </c>
      <c r="G5336" s="147">
        <v>20.096035826218365</v>
      </c>
      <c r="H5336" s="147">
        <v>24.169599999999996</v>
      </c>
      <c r="I5336" s="147">
        <v>29.33</v>
      </c>
      <c r="J5336" s="147">
        <v>33.255899999999997</v>
      </c>
      <c r="K5336" s="147">
        <v>37.182599999999994</v>
      </c>
    </row>
    <row r="5337" spans="2:11" x14ac:dyDescent="0.2">
      <c r="B5337" s="21" t="str">
        <f t="shared" si="83"/>
        <v>DuttonIce Accretion2045RCP6.0</v>
      </c>
      <c r="C5337" t="s">
        <v>307</v>
      </c>
      <c r="D5337" t="s">
        <v>486</v>
      </c>
      <c r="E5337" s="144" t="s">
        <v>192</v>
      </c>
      <c r="F5337" s="144">
        <v>2045</v>
      </c>
      <c r="G5337" s="147">
        <v>19.974262755941766</v>
      </c>
      <c r="H5337" s="147">
        <v>24.036799999999996</v>
      </c>
      <c r="I5337" s="147">
        <v>29.184999999999999</v>
      </c>
      <c r="J5337" s="147">
        <v>33.103349999999999</v>
      </c>
      <c r="K5337" s="147">
        <v>37.018799999999999</v>
      </c>
    </row>
    <row r="5338" spans="2:11" x14ac:dyDescent="0.2">
      <c r="B5338" s="21" t="str">
        <f t="shared" si="83"/>
        <v>DuttonIce Accretion2050RCP6.0</v>
      </c>
      <c r="C5338" t="s">
        <v>307</v>
      </c>
      <c r="D5338" t="s">
        <v>486</v>
      </c>
      <c r="E5338" s="144" t="s">
        <v>192</v>
      </c>
      <c r="F5338" s="144">
        <v>2050</v>
      </c>
      <c r="G5338" s="147">
        <v>19.464207553011779</v>
      </c>
      <c r="H5338" s="147">
        <v>23.475719999999995</v>
      </c>
      <c r="I5338" s="147">
        <v>28.553999999999998</v>
      </c>
      <c r="J5338" s="147">
        <v>32.421959999999999</v>
      </c>
      <c r="K5338" s="147">
        <v>36.280439999999999</v>
      </c>
    </row>
    <row r="5339" spans="2:11" x14ac:dyDescent="0.2">
      <c r="B5339" s="21" t="str">
        <f t="shared" si="83"/>
        <v>DuttonIce Accretion2055RCP6.0</v>
      </c>
      <c r="C5339" t="s">
        <v>307</v>
      </c>
      <c r="D5339" t="s">
        <v>486</v>
      </c>
      <c r="E5339" s="144" t="s">
        <v>192</v>
      </c>
      <c r="F5339" s="144">
        <v>2055</v>
      </c>
      <c r="G5339" s="147">
        <v>19.075925420358391</v>
      </c>
      <c r="H5339" s="147">
        <v>23.047439999999998</v>
      </c>
      <c r="I5339" s="147">
        <v>28.067999999999998</v>
      </c>
      <c r="J5339" s="147">
        <v>31.89312</v>
      </c>
      <c r="K5339" s="147">
        <v>35.705880000000001</v>
      </c>
    </row>
    <row r="5340" spans="2:11" x14ac:dyDescent="0.2">
      <c r="B5340" s="21" t="str">
        <f t="shared" si="83"/>
        <v>DuttonIce Accretion2060RCP6.0</v>
      </c>
      <c r="C5340" t="s">
        <v>307</v>
      </c>
      <c r="D5340" t="s">
        <v>486</v>
      </c>
      <c r="E5340" s="144" t="s">
        <v>192</v>
      </c>
      <c r="F5340" s="144">
        <v>2060</v>
      </c>
      <c r="G5340" s="147">
        <v>18.687643287705001</v>
      </c>
      <c r="H5340" s="147">
        <v>22.619159999999997</v>
      </c>
      <c r="I5340" s="147">
        <v>27.582000000000001</v>
      </c>
      <c r="J5340" s="147">
        <v>31.364280000000001</v>
      </c>
      <c r="K5340" s="147">
        <v>35.131319999999995</v>
      </c>
    </row>
    <row r="5341" spans="2:11" x14ac:dyDescent="0.2">
      <c r="B5341" s="21" t="str">
        <f t="shared" si="83"/>
        <v>DuttonIce Accretion2065RCP6.0</v>
      </c>
      <c r="C5341" t="s">
        <v>307</v>
      </c>
      <c r="D5341" t="s">
        <v>486</v>
      </c>
      <c r="E5341" s="144" t="s">
        <v>192</v>
      </c>
      <c r="F5341" s="144">
        <v>2065</v>
      </c>
      <c r="G5341" s="147">
        <v>18.299361155051614</v>
      </c>
      <c r="H5341" s="147">
        <v>22.19088</v>
      </c>
      <c r="I5341" s="147">
        <v>27.096</v>
      </c>
      <c r="J5341" s="147">
        <v>30.835439999999998</v>
      </c>
      <c r="K5341" s="147">
        <v>34.556759999999997</v>
      </c>
    </row>
    <row r="5342" spans="2:11" x14ac:dyDescent="0.2">
      <c r="B5342" s="21" t="str">
        <f t="shared" si="83"/>
        <v>DuttonIce Accretion2070RCP6.0</v>
      </c>
      <c r="C5342" t="s">
        <v>307</v>
      </c>
      <c r="D5342" t="s">
        <v>486</v>
      </c>
      <c r="E5342" s="144" t="s">
        <v>192</v>
      </c>
      <c r="F5342" s="144">
        <v>2070</v>
      </c>
      <c r="G5342" s="147">
        <v>17.911079022398226</v>
      </c>
      <c r="H5342" s="147">
        <v>21.762599999999999</v>
      </c>
      <c r="I5342" s="147">
        <v>26.61</v>
      </c>
      <c r="J5342" s="147">
        <v>30.3066</v>
      </c>
      <c r="K5342" s="147">
        <v>33.982199999999999</v>
      </c>
    </row>
    <row r="5343" spans="2:11" x14ac:dyDescent="0.2">
      <c r="B5343" s="21" t="str">
        <f t="shared" si="83"/>
        <v>DuttonIce Accretion2075RCP6.0</v>
      </c>
      <c r="C5343" t="s">
        <v>307</v>
      </c>
      <c r="D5343" t="s">
        <v>486</v>
      </c>
      <c r="E5343" s="144" t="s">
        <v>192</v>
      </c>
      <c r="F5343" s="144">
        <v>2075</v>
      </c>
      <c r="G5343" s="147">
        <v>17.70754403350734</v>
      </c>
      <c r="H5343" s="147">
        <v>21.557175000000001</v>
      </c>
      <c r="I5343" s="147">
        <v>26.4</v>
      </c>
      <c r="J5343" s="147">
        <v>30.08625</v>
      </c>
      <c r="K5343" s="147">
        <v>33.755399999999995</v>
      </c>
    </row>
    <row r="5344" spans="2:11" x14ac:dyDescent="0.2">
      <c r="B5344" s="21" t="str">
        <f t="shared" si="83"/>
        <v>DuttonIce Accretion2080RCP6.0</v>
      </c>
      <c r="C5344" t="s">
        <v>307</v>
      </c>
      <c r="D5344" t="s">
        <v>486</v>
      </c>
      <c r="E5344" s="144" t="s">
        <v>192</v>
      </c>
      <c r="F5344" s="144">
        <v>2080</v>
      </c>
      <c r="G5344" s="147">
        <v>17.504009044616449</v>
      </c>
      <c r="H5344" s="147">
        <v>21.351749999999999</v>
      </c>
      <c r="I5344" s="147">
        <v>26.189999999999998</v>
      </c>
      <c r="J5344" s="147">
        <v>29.8659</v>
      </c>
      <c r="K5344" s="147">
        <v>33.528599999999997</v>
      </c>
    </row>
    <row r="5345" spans="2:11" x14ac:dyDescent="0.2">
      <c r="B5345" s="21" t="str">
        <f t="shared" si="83"/>
        <v>DuttonIce Accretion2085RCP6.0</v>
      </c>
      <c r="C5345" t="s">
        <v>307</v>
      </c>
      <c r="D5345" t="s">
        <v>486</v>
      </c>
      <c r="E5345" s="144" t="s">
        <v>192</v>
      </c>
      <c r="F5345" s="144">
        <v>2085</v>
      </c>
      <c r="G5345" s="147">
        <v>17.300474055725559</v>
      </c>
      <c r="H5345" s="147">
        <v>21.146324999999997</v>
      </c>
      <c r="I5345" s="147">
        <v>25.98</v>
      </c>
      <c r="J5345" s="147">
        <v>29.64555</v>
      </c>
      <c r="K5345" s="147">
        <v>33.3018</v>
      </c>
    </row>
    <row r="5346" spans="2:11" x14ac:dyDescent="0.2">
      <c r="B5346" s="21" t="str">
        <f t="shared" si="83"/>
        <v>DuttonIce Accretion2090RCP6.0</v>
      </c>
      <c r="C5346" t="s">
        <v>307</v>
      </c>
      <c r="D5346" t="s">
        <v>486</v>
      </c>
      <c r="E5346" s="144" t="s">
        <v>192</v>
      </c>
      <c r="F5346" s="144">
        <v>2090</v>
      </c>
      <c r="G5346" s="147">
        <v>16.609846785728273</v>
      </c>
      <c r="H5346" s="147">
        <v>20.3931</v>
      </c>
      <c r="I5346" s="147">
        <v>25.15</v>
      </c>
      <c r="J5346" s="147">
        <v>28.747199999999999</v>
      </c>
      <c r="K5346" s="147">
        <v>32.331599999999995</v>
      </c>
    </row>
    <row r="5347" spans="2:11" x14ac:dyDescent="0.2">
      <c r="B5347" s="21" t="str">
        <f t="shared" si="83"/>
        <v>DuttonIce Accretion2095RCP6.0</v>
      </c>
      <c r="C5347" t="s">
        <v>307</v>
      </c>
      <c r="D5347" t="s">
        <v>486</v>
      </c>
      <c r="E5347" s="144" t="s">
        <v>192</v>
      </c>
      <c r="F5347" s="144">
        <v>2095</v>
      </c>
      <c r="G5347" s="147">
        <v>16.12275450462187</v>
      </c>
      <c r="H5347" s="147">
        <v>19.845299999999998</v>
      </c>
      <c r="I5347" s="147">
        <v>24.529999999999998</v>
      </c>
      <c r="J5347" s="147">
        <v>28.069200000000002</v>
      </c>
      <c r="K5347" s="147">
        <v>31.588199999999997</v>
      </c>
    </row>
    <row r="5348" spans="2:11" x14ac:dyDescent="0.2">
      <c r="B5348" s="21" t="str">
        <f t="shared" si="83"/>
        <v>DuttonIce Accretion2100RCP6.0</v>
      </c>
      <c r="C5348" t="s">
        <v>307</v>
      </c>
      <c r="D5348" t="s">
        <v>486</v>
      </c>
      <c r="E5348" s="144" t="s">
        <v>192</v>
      </c>
      <c r="F5348" s="144">
        <v>2100</v>
      </c>
      <c r="G5348" s="147">
        <v>15.635662223515469</v>
      </c>
      <c r="H5348" s="147">
        <v>19.297499999999999</v>
      </c>
      <c r="I5348" s="147">
        <v>23.909999999999997</v>
      </c>
      <c r="J5348" s="147">
        <v>27.391200000000001</v>
      </c>
      <c r="K5348" s="147">
        <v>30.844799999999999</v>
      </c>
    </row>
    <row r="5349" spans="2:11" x14ac:dyDescent="0.2">
      <c r="B5349" s="21" t="str">
        <f t="shared" si="83"/>
        <v>DuttonIce Accretion2023RCP8.5</v>
      </c>
      <c r="C5349" t="s">
        <v>307</v>
      </c>
      <c r="D5349" t="s">
        <v>486</v>
      </c>
      <c r="E5349" s="144" t="s">
        <v>191</v>
      </c>
      <c r="F5349" s="144">
        <v>2023</v>
      </c>
      <c r="G5349" s="147">
        <v>20.583128107324768</v>
      </c>
      <c r="H5349" s="147">
        <v>24.700799999999997</v>
      </c>
      <c r="I5349" s="147">
        <v>29.91</v>
      </c>
      <c r="J5349" s="147">
        <v>33.866099999999996</v>
      </c>
      <c r="K5349" s="147">
        <v>37.837799999999994</v>
      </c>
    </row>
    <row r="5350" spans="2:11" x14ac:dyDescent="0.2">
      <c r="B5350" s="21" t="str">
        <f t="shared" si="83"/>
        <v>DuttonIce Accretion2025RCP8.5</v>
      </c>
      <c r="C5350" t="s">
        <v>307</v>
      </c>
      <c r="D5350" t="s">
        <v>486</v>
      </c>
      <c r="E5350" s="144" t="s">
        <v>191</v>
      </c>
      <c r="F5350" s="144">
        <v>2025</v>
      </c>
      <c r="G5350" s="147">
        <v>20.339581966771568</v>
      </c>
      <c r="H5350" s="147">
        <v>24.435199999999998</v>
      </c>
      <c r="I5350" s="147">
        <v>29.62</v>
      </c>
      <c r="J5350" s="147">
        <v>33.561</v>
      </c>
      <c r="K5350" s="147">
        <v>37.510199999999998</v>
      </c>
    </row>
    <row r="5351" spans="2:11" x14ac:dyDescent="0.2">
      <c r="B5351" s="21" t="str">
        <f t="shared" si="83"/>
        <v>DuttonIce Accretion2030RCP8.5</v>
      </c>
      <c r="C5351" t="s">
        <v>307</v>
      </c>
      <c r="D5351" t="s">
        <v>486</v>
      </c>
      <c r="E5351" s="144" t="s">
        <v>191</v>
      </c>
      <c r="F5351" s="144">
        <v>2030</v>
      </c>
      <c r="G5351" s="147">
        <v>20.096035826218365</v>
      </c>
      <c r="H5351" s="147">
        <v>24.169599999999996</v>
      </c>
      <c r="I5351" s="147">
        <v>29.33</v>
      </c>
      <c r="J5351" s="147">
        <v>33.255899999999997</v>
      </c>
      <c r="K5351" s="147">
        <v>37.182599999999994</v>
      </c>
    </row>
    <row r="5352" spans="2:11" x14ac:dyDescent="0.2">
      <c r="B5352" s="21" t="str">
        <f t="shared" si="83"/>
        <v>DuttonIce Accretion2035RCP8.5</v>
      </c>
      <c r="C5352" t="s">
        <v>307</v>
      </c>
      <c r="D5352" t="s">
        <v>486</v>
      </c>
      <c r="E5352" s="144" t="s">
        <v>191</v>
      </c>
      <c r="F5352" s="144">
        <v>2035</v>
      </c>
      <c r="G5352" s="147">
        <v>19.852489685665166</v>
      </c>
      <c r="H5352" s="147">
        <v>23.903999999999996</v>
      </c>
      <c r="I5352" s="147">
        <v>29.04</v>
      </c>
      <c r="J5352" s="147">
        <v>32.950800000000001</v>
      </c>
      <c r="K5352" s="147">
        <v>36.854999999999997</v>
      </c>
    </row>
    <row r="5353" spans="2:11" x14ac:dyDescent="0.2">
      <c r="B5353" s="21" t="str">
        <f t="shared" si="83"/>
        <v>DuttonIce Accretion2040RCP8.5</v>
      </c>
      <c r="C5353" t="s">
        <v>307</v>
      </c>
      <c r="D5353" t="s">
        <v>486</v>
      </c>
      <c r="E5353" s="144" t="s">
        <v>191</v>
      </c>
      <c r="F5353" s="144">
        <v>2040</v>
      </c>
      <c r="G5353" s="147">
        <v>19.205352797909519</v>
      </c>
      <c r="H5353" s="147">
        <v>23.190199999999997</v>
      </c>
      <c r="I5353" s="147">
        <v>28.23</v>
      </c>
      <c r="J5353" s="147">
        <v>32.069400000000002</v>
      </c>
      <c r="K5353" s="147">
        <v>35.897399999999998</v>
      </c>
    </row>
    <row r="5354" spans="2:11" x14ac:dyDescent="0.2">
      <c r="B5354" s="21" t="str">
        <f t="shared" si="83"/>
        <v>DuttonIce Accretion2045RCP8.5</v>
      </c>
      <c r="C5354" t="s">
        <v>307</v>
      </c>
      <c r="D5354" t="s">
        <v>486</v>
      </c>
      <c r="E5354" s="144" t="s">
        <v>191</v>
      </c>
      <c r="F5354" s="144">
        <v>2045</v>
      </c>
      <c r="G5354" s="147">
        <v>18.558215910153873</v>
      </c>
      <c r="H5354" s="147">
        <v>22.476399999999998</v>
      </c>
      <c r="I5354" s="147">
        <v>27.419999999999998</v>
      </c>
      <c r="J5354" s="147">
        <v>31.187999999999999</v>
      </c>
      <c r="K5354" s="147">
        <v>34.939799999999998</v>
      </c>
    </row>
    <row r="5355" spans="2:11" x14ac:dyDescent="0.2">
      <c r="B5355" s="21" t="str">
        <f t="shared" si="83"/>
        <v>DuttonIce Accretion2050RCP8.5</v>
      </c>
      <c r="C5355" t="s">
        <v>307</v>
      </c>
      <c r="D5355" t="s">
        <v>486</v>
      </c>
      <c r="E5355" s="144" t="s">
        <v>191</v>
      </c>
      <c r="F5355" s="144">
        <v>2050</v>
      </c>
      <c r="G5355" s="147">
        <v>17.639699037210374</v>
      </c>
      <c r="H5355" s="147">
        <v>21.488699999999998</v>
      </c>
      <c r="I5355" s="147">
        <v>26.33</v>
      </c>
      <c r="J5355" s="147">
        <v>30.012799999999999</v>
      </c>
      <c r="K5355" s="147">
        <v>33.6798</v>
      </c>
    </row>
    <row r="5356" spans="2:11" x14ac:dyDescent="0.2">
      <c r="B5356" s="21" t="str">
        <f t="shared" si="83"/>
        <v>DuttonIce Accretion2055RCP8.5</v>
      </c>
      <c r="C5356" t="s">
        <v>307</v>
      </c>
      <c r="D5356" t="s">
        <v>486</v>
      </c>
      <c r="E5356" s="144" t="s">
        <v>191</v>
      </c>
      <c r="F5356" s="144">
        <v>2055</v>
      </c>
      <c r="G5356" s="147">
        <v>17.368319052022525</v>
      </c>
      <c r="H5356" s="147">
        <v>21.2148</v>
      </c>
      <c r="I5356" s="147">
        <v>26.05</v>
      </c>
      <c r="J5356" s="147">
        <v>29.719000000000001</v>
      </c>
      <c r="K5356" s="147">
        <v>33.377399999999994</v>
      </c>
    </row>
    <row r="5357" spans="2:11" x14ac:dyDescent="0.2">
      <c r="B5357" s="21" t="str">
        <f t="shared" si="83"/>
        <v>DuttonIce Accretion2060RCP8.5</v>
      </c>
      <c r="C5357" t="s">
        <v>307</v>
      </c>
      <c r="D5357" t="s">
        <v>486</v>
      </c>
      <c r="E5357" s="144" t="s">
        <v>191</v>
      </c>
      <c r="F5357" s="144">
        <v>2060</v>
      </c>
      <c r="G5357" s="147">
        <v>16.609846785728273</v>
      </c>
      <c r="H5357" s="147">
        <v>20.3931</v>
      </c>
      <c r="I5357" s="147">
        <v>25.15</v>
      </c>
      <c r="J5357" s="147">
        <v>28.747199999999999</v>
      </c>
      <c r="K5357" s="147">
        <v>32.331599999999995</v>
      </c>
    </row>
    <row r="5358" spans="2:11" x14ac:dyDescent="0.2">
      <c r="B5358" s="21" t="str">
        <f t="shared" si="83"/>
        <v>DuttonIce Accretion2065RCP8.5</v>
      </c>
      <c r="C5358" t="s">
        <v>307</v>
      </c>
      <c r="D5358" t="s">
        <v>486</v>
      </c>
      <c r="E5358" s="144" t="s">
        <v>191</v>
      </c>
      <c r="F5358" s="144">
        <v>2065</v>
      </c>
      <c r="G5358" s="147">
        <v>16.12275450462187</v>
      </c>
      <c r="H5358" s="147">
        <v>19.845299999999998</v>
      </c>
      <c r="I5358" s="147">
        <v>24.529999999999998</v>
      </c>
      <c r="J5358" s="147">
        <v>28.069200000000002</v>
      </c>
      <c r="K5358" s="147">
        <v>31.588199999999997</v>
      </c>
    </row>
    <row r="5359" spans="2:11" x14ac:dyDescent="0.2">
      <c r="B5359" s="21" t="str">
        <f t="shared" si="83"/>
        <v>DuttonIce Accretion2070RCP8.5</v>
      </c>
      <c r="C5359" t="s">
        <v>307</v>
      </c>
      <c r="D5359" t="s">
        <v>486</v>
      </c>
      <c r="E5359" s="144" t="s">
        <v>191</v>
      </c>
      <c r="F5359" s="144">
        <v>2070</v>
      </c>
      <c r="G5359" s="147">
        <v>15.32253147137564</v>
      </c>
      <c r="H5359" s="147">
        <v>18.965499999999999</v>
      </c>
      <c r="I5359" s="147">
        <v>23.549999999999997</v>
      </c>
      <c r="J5359" s="147">
        <v>26.995699999999999</v>
      </c>
      <c r="K5359" s="147">
        <v>30.428999999999998</v>
      </c>
    </row>
    <row r="5360" spans="2:11" x14ac:dyDescent="0.2">
      <c r="B5360" s="21" t="str">
        <f t="shared" si="83"/>
        <v>DuttonIce Accretion2075RCP8.5</v>
      </c>
      <c r="C5360" t="s">
        <v>307</v>
      </c>
      <c r="D5360" t="s">
        <v>486</v>
      </c>
      <c r="E5360" s="144" t="s">
        <v>191</v>
      </c>
      <c r="F5360" s="144">
        <v>2075</v>
      </c>
      <c r="G5360" s="147">
        <v>15.00940071923581</v>
      </c>
      <c r="H5360" s="147">
        <v>18.633499999999998</v>
      </c>
      <c r="I5360" s="147">
        <v>23.19</v>
      </c>
      <c r="J5360" s="147">
        <v>26.600200000000001</v>
      </c>
      <c r="K5360" s="147">
        <v>30.013200000000001</v>
      </c>
    </row>
    <row r="5361" spans="2:11" x14ac:dyDescent="0.2">
      <c r="B5361" s="21" t="str">
        <f t="shared" si="83"/>
        <v>DuttonIce Accretion2080RCP8.5</v>
      </c>
      <c r="C5361" t="s">
        <v>307</v>
      </c>
      <c r="D5361" t="s">
        <v>486</v>
      </c>
      <c r="E5361" s="144" t="s">
        <v>191</v>
      </c>
      <c r="F5361" s="144">
        <v>2080</v>
      </c>
      <c r="G5361" s="147">
        <v>14.696269967095981</v>
      </c>
      <c r="H5361" s="147">
        <v>18.301499999999997</v>
      </c>
      <c r="I5361" s="147">
        <v>22.830000000000002</v>
      </c>
      <c r="J5361" s="147">
        <v>26.204699999999999</v>
      </c>
      <c r="K5361" s="147">
        <v>29.5974</v>
      </c>
    </row>
    <row r="5362" spans="2:11" x14ac:dyDescent="0.2">
      <c r="B5362" s="21" t="str">
        <f t="shared" si="83"/>
        <v>DuttonIce Accretion2085RCP8.5</v>
      </c>
      <c r="C5362" t="s">
        <v>307</v>
      </c>
      <c r="D5362" t="s">
        <v>486</v>
      </c>
      <c r="E5362" s="144" t="s">
        <v>191</v>
      </c>
      <c r="F5362" s="144">
        <v>2085</v>
      </c>
      <c r="G5362" s="147">
        <v>13.767315402414489</v>
      </c>
      <c r="H5362" s="147">
        <v>17.2059</v>
      </c>
      <c r="I5362" s="147">
        <v>21.51</v>
      </c>
      <c r="J5362" s="147">
        <v>24.730049999999999</v>
      </c>
      <c r="K5362" s="147">
        <v>27.953099999999999</v>
      </c>
    </row>
    <row r="5363" spans="2:11" x14ac:dyDescent="0.2">
      <c r="B5363" s="21" t="str">
        <f t="shared" si="83"/>
        <v>DuttonIce Accretion2090RCP8.5</v>
      </c>
      <c r="C5363" t="s">
        <v>307</v>
      </c>
      <c r="D5363" t="s">
        <v>486</v>
      </c>
      <c r="E5363" s="144" t="s">
        <v>191</v>
      </c>
      <c r="F5363" s="144">
        <v>2090</v>
      </c>
      <c r="G5363" s="147">
        <v>12.838360837732996</v>
      </c>
      <c r="H5363" s="147">
        <v>16.110299999999999</v>
      </c>
      <c r="I5363" s="147">
        <v>20.190000000000001</v>
      </c>
      <c r="J5363" s="147">
        <v>23.255399999999998</v>
      </c>
      <c r="K5363" s="147">
        <v>26.308799999999998</v>
      </c>
    </row>
    <row r="5364" spans="2:11" x14ac:dyDescent="0.2">
      <c r="B5364" s="21" t="str">
        <f t="shared" si="83"/>
        <v>DuttonIce Accretion2095RCP8.5</v>
      </c>
      <c r="C5364" t="s">
        <v>307</v>
      </c>
      <c r="D5364" t="s">
        <v>486</v>
      </c>
      <c r="E5364" s="144" t="s">
        <v>191</v>
      </c>
      <c r="F5364" s="144">
        <v>2095</v>
      </c>
      <c r="G5364" s="147">
        <v>12.838360837732996</v>
      </c>
      <c r="H5364" s="147">
        <v>16.110299999999999</v>
      </c>
      <c r="I5364" s="147">
        <v>20.190000000000001</v>
      </c>
      <c r="J5364" s="147">
        <v>23.255399999999998</v>
      </c>
      <c r="K5364" s="147">
        <v>26.308799999999998</v>
      </c>
    </row>
    <row r="5365" spans="2:11" x14ac:dyDescent="0.2">
      <c r="B5365" s="21" t="str">
        <f t="shared" si="83"/>
        <v>DuttonIce Accretion2100RCP8.5</v>
      </c>
      <c r="C5365" t="s">
        <v>307</v>
      </c>
      <c r="D5365" t="s">
        <v>486</v>
      </c>
      <c r="E5365" s="144" t="s">
        <v>191</v>
      </c>
      <c r="F5365" s="144">
        <v>2100</v>
      </c>
      <c r="G5365" s="147">
        <v>12.838360837732996</v>
      </c>
      <c r="H5365" s="147">
        <v>16.110299999999999</v>
      </c>
      <c r="I5365" s="147">
        <v>20.190000000000001</v>
      </c>
      <c r="J5365" s="147">
        <v>23.255399999999998</v>
      </c>
      <c r="K5365" s="147">
        <v>26.308799999999998</v>
      </c>
    </row>
    <row r="5366" spans="2:11" x14ac:dyDescent="0.2">
      <c r="B5366" s="21" t="str">
        <f t="shared" si="83"/>
        <v>DuttonWind2023RCP4.5</v>
      </c>
      <c r="C5366" t="s">
        <v>307</v>
      </c>
      <c r="D5366" t="s">
        <v>1</v>
      </c>
      <c r="E5366" s="144" t="s">
        <v>193</v>
      </c>
      <c r="F5366" s="144">
        <v>2023</v>
      </c>
      <c r="G5366" s="147">
        <v>87.056298274327801</v>
      </c>
      <c r="H5366" s="147">
        <v>93.9114</v>
      </c>
      <c r="I5366" s="147">
        <v>101.17</v>
      </c>
      <c r="J5366" s="147">
        <v>108.39099999999999</v>
      </c>
      <c r="K5366" s="147">
        <v>115.61879999999998</v>
      </c>
    </row>
    <row r="5367" spans="2:11" x14ac:dyDescent="0.2">
      <c r="B5367" s="21" t="str">
        <f t="shared" si="83"/>
        <v>DuttonWind2025RCP4.5</v>
      </c>
      <c r="C5367" t="s">
        <v>307</v>
      </c>
      <c r="D5367" t="s">
        <v>1</v>
      </c>
      <c r="E5367" s="144" t="s">
        <v>193</v>
      </c>
      <c r="F5367" s="144">
        <v>2025</v>
      </c>
      <c r="G5367" s="147">
        <v>87.165672715061277</v>
      </c>
      <c r="H5367" s="147">
        <v>94.057100000000005</v>
      </c>
      <c r="I5367" s="147">
        <v>101.36166666666666</v>
      </c>
      <c r="J5367" s="147">
        <v>108.62105</v>
      </c>
      <c r="K5367" s="147">
        <v>115.88859999999998</v>
      </c>
    </row>
    <row r="5368" spans="2:11" x14ac:dyDescent="0.2">
      <c r="B5368" s="21" t="str">
        <f t="shared" si="83"/>
        <v>DuttonWind2030RCP4.5</v>
      </c>
      <c r="C5368" t="s">
        <v>307</v>
      </c>
      <c r="D5368" t="s">
        <v>1</v>
      </c>
      <c r="E5368" s="144" t="s">
        <v>193</v>
      </c>
      <c r="F5368" s="144">
        <v>2030</v>
      </c>
      <c r="G5368" s="147">
        <v>87.275047155794738</v>
      </c>
      <c r="H5368" s="147">
        <v>94.202800000000011</v>
      </c>
      <c r="I5368" s="147">
        <v>101.55333333333334</v>
      </c>
      <c r="J5368" s="147">
        <v>108.85109999999999</v>
      </c>
      <c r="K5368" s="147">
        <v>116.15839999999999</v>
      </c>
    </row>
    <row r="5369" spans="2:11" x14ac:dyDescent="0.2">
      <c r="B5369" s="21" t="str">
        <f t="shared" si="83"/>
        <v>DuttonWind2035RCP4.5</v>
      </c>
      <c r="C5369" t="s">
        <v>307</v>
      </c>
      <c r="D5369" t="s">
        <v>1</v>
      </c>
      <c r="E5369" s="144" t="s">
        <v>193</v>
      </c>
      <c r="F5369" s="144">
        <v>2035</v>
      </c>
      <c r="G5369" s="147">
        <v>87.384421596528199</v>
      </c>
      <c r="H5369" s="147">
        <v>94.348500000000001</v>
      </c>
      <c r="I5369" s="147">
        <v>101.745</v>
      </c>
      <c r="J5369" s="147">
        <v>109.08114999999999</v>
      </c>
      <c r="K5369" s="147">
        <v>116.42819999999998</v>
      </c>
    </row>
    <row r="5370" spans="2:11" x14ac:dyDescent="0.2">
      <c r="B5370" s="21" t="str">
        <f t="shared" si="83"/>
        <v>DuttonWind2040RCP4.5</v>
      </c>
      <c r="C5370" t="s">
        <v>307</v>
      </c>
      <c r="D5370" t="s">
        <v>1</v>
      </c>
      <c r="E5370" s="144" t="s">
        <v>193</v>
      </c>
      <c r="F5370" s="144">
        <v>2040</v>
      </c>
      <c r="G5370" s="147">
        <v>87.493796037261674</v>
      </c>
      <c r="H5370" s="147">
        <v>94.494200000000006</v>
      </c>
      <c r="I5370" s="147">
        <v>101.93666666666667</v>
      </c>
      <c r="J5370" s="147">
        <v>109.3112</v>
      </c>
      <c r="K5370" s="147">
        <v>116.69799999999998</v>
      </c>
    </row>
    <row r="5371" spans="2:11" x14ac:dyDescent="0.2">
      <c r="B5371" s="21" t="str">
        <f t="shared" si="83"/>
        <v>DuttonWind2045RCP4.5</v>
      </c>
      <c r="C5371" t="s">
        <v>307</v>
      </c>
      <c r="D5371" t="s">
        <v>1</v>
      </c>
      <c r="E5371" s="144" t="s">
        <v>193</v>
      </c>
      <c r="F5371" s="144">
        <v>2045</v>
      </c>
      <c r="G5371" s="147">
        <v>87.60317047799515</v>
      </c>
      <c r="H5371" s="147">
        <v>94.639900000000011</v>
      </c>
      <c r="I5371" s="147">
        <v>102.12833333333334</v>
      </c>
      <c r="J5371" s="147">
        <v>109.54124999999999</v>
      </c>
      <c r="K5371" s="147">
        <v>116.96779999999998</v>
      </c>
    </row>
    <row r="5372" spans="2:11" x14ac:dyDescent="0.2">
      <c r="B5372" s="21" t="str">
        <f t="shared" si="83"/>
        <v>DuttonWind2050RCP4.5</v>
      </c>
      <c r="C5372" t="s">
        <v>307</v>
      </c>
      <c r="D5372" t="s">
        <v>1</v>
      </c>
      <c r="E5372" s="144" t="s">
        <v>193</v>
      </c>
      <c r="F5372" s="144">
        <v>2050</v>
      </c>
      <c r="G5372" s="147">
        <v>87.764353864339199</v>
      </c>
      <c r="H5372" s="147">
        <v>94.858140000000006</v>
      </c>
      <c r="I5372" s="147">
        <v>102.42</v>
      </c>
      <c r="J5372" s="147">
        <v>109.89542</v>
      </c>
      <c r="K5372" s="147">
        <v>117.38579999999999</v>
      </c>
    </row>
    <row r="5373" spans="2:11" x14ac:dyDescent="0.2">
      <c r="B5373" s="21" t="str">
        <f t="shared" si="83"/>
        <v>DuttonWind2055RCP4.5</v>
      </c>
      <c r="C5373" t="s">
        <v>307</v>
      </c>
      <c r="D5373" t="s">
        <v>1</v>
      </c>
      <c r="E5373" s="144" t="s">
        <v>193</v>
      </c>
      <c r="F5373" s="144">
        <v>2055</v>
      </c>
      <c r="G5373" s="147">
        <v>87.816162809949788</v>
      </c>
      <c r="H5373" s="147">
        <v>94.930680000000009</v>
      </c>
      <c r="I5373" s="147">
        <v>102.52</v>
      </c>
      <c r="J5373" s="147">
        <v>110.01954000000001</v>
      </c>
      <c r="K5373" s="147">
        <v>117.53399999999998</v>
      </c>
    </row>
    <row r="5374" spans="2:11" x14ac:dyDescent="0.2">
      <c r="B5374" s="21" t="str">
        <f t="shared" si="83"/>
        <v>DuttonWind2060RCP4.5</v>
      </c>
      <c r="C5374" t="s">
        <v>307</v>
      </c>
      <c r="D5374" t="s">
        <v>1</v>
      </c>
      <c r="E5374" s="144" t="s">
        <v>193</v>
      </c>
      <c r="F5374" s="144">
        <v>2060</v>
      </c>
      <c r="G5374" s="147">
        <v>87.867971755560376</v>
      </c>
      <c r="H5374" s="147">
        <v>95.003219999999999</v>
      </c>
      <c r="I5374" s="147">
        <v>102.62</v>
      </c>
      <c r="J5374" s="147">
        <v>110.14366</v>
      </c>
      <c r="K5374" s="147">
        <v>117.68219999999998</v>
      </c>
    </row>
    <row r="5375" spans="2:11" x14ac:dyDescent="0.2">
      <c r="B5375" s="21" t="str">
        <f t="shared" si="83"/>
        <v>DuttonWind2065RCP4.5</v>
      </c>
      <c r="C5375" t="s">
        <v>307</v>
      </c>
      <c r="D5375" t="s">
        <v>1</v>
      </c>
      <c r="E5375" s="144" t="s">
        <v>193</v>
      </c>
      <c r="F5375" s="144">
        <v>2065</v>
      </c>
      <c r="G5375" s="147">
        <v>87.919780701170964</v>
      </c>
      <c r="H5375" s="147">
        <v>95.075760000000002</v>
      </c>
      <c r="I5375" s="147">
        <v>102.72</v>
      </c>
      <c r="J5375" s="147">
        <v>110.26778</v>
      </c>
      <c r="K5375" s="147">
        <v>117.83039999999997</v>
      </c>
    </row>
    <row r="5376" spans="2:11" x14ac:dyDescent="0.2">
      <c r="B5376" s="21" t="str">
        <f t="shared" si="83"/>
        <v>DuttonWind2070RCP4.5</v>
      </c>
      <c r="C5376" t="s">
        <v>307</v>
      </c>
      <c r="D5376" t="s">
        <v>1</v>
      </c>
      <c r="E5376" s="144" t="s">
        <v>193</v>
      </c>
      <c r="F5376" s="144">
        <v>2070</v>
      </c>
      <c r="G5376" s="147">
        <v>87.971589646781553</v>
      </c>
      <c r="H5376" s="147">
        <v>95.148299999999992</v>
      </c>
      <c r="I5376" s="147">
        <v>102.82</v>
      </c>
      <c r="J5376" s="147">
        <v>110.39190000000001</v>
      </c>
      <c r="K5376" s="147">
        <v>117.97859999999997</v>
      </c>
    </row>
    <row r="5377" spans="2:11" x14ac:dyDescent="0.2">
      <c r="B5377" s="21" t="str">
        <f t="shared" si="83"/>
        <v>DuttonWind2075RCP4.5</v>
      </c>
      <c r="C5377" t="s">
        <v>307</v>
      </c>
      <c r="D5377" t="s">
        <v>1</v>
      </c>
      <c r="E5377" s="144" t="s">
        <v>193</v>
      </c>
      <c r="F5377" s="144">
        <v>2075</v>
      </c>
      <c r="G5377" s="147">
        <v>88.124138208857175</v>
      </c>
      <c r="H5377" s="147">
        <v>95.346699999999998</v>
      </c>
      <c r="I5377" s="147">
        <v>103.07666666666667</v>
      </c>
      <c r="J5377" s="147">
        <v>110.69685000000001</v>
      </c>
      <c r="K5377" s="147">
        <v>118.33389999999997</v>
      </c>
    </row>
    <row r="5378" spans="2:11" x14ac:dyDescent="0.2">
      <c r="B5378" s="21" t="str">
        <f t="shared" si="83"/>
        <v>DuttonWind2080RCP4.5</v>
      </c>
      <c r="C5378" t="s">
        <v>307</v>
      </c>
      <c r="D5378" t="s">
        <v>1</v>
      </c>
      <c r="E5378" s="144" t="s">
        <v>193</v>
      </c>
      <c r="F5378" s="144">
        <v>2080</v>
      </c>
      <c r="G5378" s="147">
        <v>88.276686770932812</v>
      </c>
      <c r="H5378" s="147">
        <v>95.545099999999991</v>
      </c>
      <c r="I5378" s="147">
        <v>103.33333333333333</v>
      </c>
      <c r="J5378" s="147">
        <v>111.0018</v>
      </c>
      <c r="K5378" s="147">
        <v>118.68919999999999</v>
      </c>
    </row>
    <row r="5379" spans="2:11" x14ac:dyDescent="0.2">
      <c r="B5379" s="21" t="str">
        <f t="shared" si="83"/>
        <v>DuttonWind2085RCP4.5</v>
      </c>
      <c r="C5379" t="s">
        <v>307</v>
      </c>
      <c r="D5379" t="s">
        <v>1</v>
      </c>
      <c r="E5379" s="144" t="s">
        <v>193</v>
      </c>
      <c r="F5379" s="144">
        <v>2085</v>
      </c>
      <c r="G5379" s="147">
        <v>88.429235333008435</v>
      </c>
      <c r="H5379" s="147">
        <v>95.743499999999997</v>
      </c>
      <c r="I5379" s="147">
        <v>103.59</v>
      </c>
      <c r="J5379" s="147">
        <v>111.30674999999999</v>
      </c>
      <c r="K5379" s="147">
        <v>119.04449999999999</v>
      </c>
    </row>
    <row r="5380" spans="2:11" x14ac:dyDescent="0.2">
      <c r="B5380" s="21" t="str">
        <f t="shared" si="83"/>
        <v>DuttonWind2090RCP4.5</v>
      </c>
      <c r="C5380" t="s">
        <v>307</v>
      </c>
      <c r="D5380" t="s">
        <v>1</v>
      </c>
      <c r="E5380" s="144" t="s">
        <v>193</v>
      </c>
      <c r="F5380" s="144">
        <v>2090</v>
      </c>
      <c r="G5380" s="147">
        <v>88.581783895084058</v>
      </c>
      <c r="H5380" s="147">
        <v>95.941900000000004</v>
      </c>
      <c r="I5380" s="147">
        <v>103.84666666666668</v>
      </c>
      <c r="J5380" s="147">
        <v>111.6117</v>
      </c>
      <c r="K5380" s="147">
        <v>119.39979999999998</v>
      </c>
    </row>
    <row r="5381" spans="2:11" x14ac:dyDescent="0.2">
      <c r="B5381" s="21" t="str">
        <f t="shared" si="83"/>
        <v>DuttonWind2095RCP4.5</v>
      </c>
      <c r="C5381" t="s">
        <v>307</v>
      </c>
      <c r="D5381" t="s">
        <v>1</v>
      </c>
      <c r="E5381" s="144" t="s">
        <v>193</v>
      </c>
      <c r="F5381" s="144">
        <v>2095</v>
      </c>
      <c r="G5381" s="147">
        <v>88.734332457159695</v>
      </c>
      <c r="H5381" s="147">
        <v>96.140299999999996</v>
      </c>
      <c r="I5381" s="147">
        <v>104.10333333333334</v>
      </c>
      <c r="J5381" s="147">
        <v>111.91665</v>
      </c>
      <c r="K5381" s="147">
        <v>119.7551</v>
      </c>
    </row>
    <row r="5382" spans="2:11" x14ac:dyDescent="0.2">
      <c r="B5382" s="21" t="str">
        <f t="shared" si="83"/>
        <v>DuttonWind2100RCP4.5</v>
      </c>
      <c r="C5382" t="s">
        <v>307</v>
      </c>
      <c r="D5382" t="s">
        <v>1</v>
      </c>
      <c r="E5382" s="144" t="s">
        <v>193</v>
      </c>
      <c r="F5382" s="144">
        <v>2100</v>
      </c>
      <c r="G5382" s="147">
        <v>88.886881019235318</v>
      </c>
      <c r="H5382" s="147">
        <v>96.338700000000003</v>
      </c>
      <c r="I5382" s="147">
        <v>104.36000000000001</v>
      </c>
      <c r="J5382" s="147">
        <v>112.2216</v>
      </c>
      <c r="K5382" s="147">
        <v>120.1104</v>
      </c>
    </row>
    <row r="5383" spans="2:11" x14ac:dyDescent="0.2">
      <c r="B5383" s="21" t="str">
        <f t="shared" si="83"/>
        <v>DuttonWind2023RCP6.0</v>
      </c>
      <c r="C5383" t="s">
        <v>307</v>
      </c>
      <c r="D5383" t="s">
        <v>1</v>
      </c>
      <c r="E5383" s="144" t="s">
        <v>192</v>
      </c>
      <c r="F5383" s="144">
        <v>2023</v>
      </c>
      <c r="G5383" s="147">
        <v>87.056298274327801</v>
      </c>
      <c r="H5383" s="147">
        <v>93.9114</v>
      </c>
      <c r="I5383" s="147">
        <v>101.17</v>
      </c>
      <c r="J5383" s="147">
        <v>108.39099999999999</v>
      </c>
      <c r="K5383" s="147">
        <v>115.61879999999998</v>
      </c>
    </row>
    <row r="5384" spans="2:11" x14ac:dyDescent="0.2">
      <c r="B5384" s="21" t="str">
        <f t="shared" si="83"/>
        <v>DuttonWind2025RCP6.0</v>
      </c>
      <c r="C5384" t="s">
        <v>307</v>
      </c>
      <c r="D5384" t="s">
        <v>1</v>
      </c>
      <c r="E5384" s="144" t="s">
        <v>192</v>
      </c>
      <c r="F5384" s="144">
        <v>2025</v>
      </c>
      <c r="G5384" s="147">
        <v>87.165672715061277</v>
      </c>
      <c r="H5384" s="147">
        <v>94.057100000000005</v>
      </c>
      <c r="I5384" s="147">
        <v>101.36166666666666</v>
      </c>
      <c r="J5384" s="147">
        <v>108.62105</v>
      </c>
      <c r="K5384" s="147">
        <v>115.88859999999998</v>
      </c>
    </row>
    <row r="5385" spans="2:11" x14ac:dyDescent="0.2">
      <c r="B5385" s="21" t="str">
        <f t="shared" si="83"/>
        <v>DuttonWind2030RCP6.0</v>
      </c>
      <c r="C5385" t="s">
        <v>307</v>
      </c>
      <c r="D5385" t="s">
        <v>1</v>
      </c>
      <c r="E5385" s="144" t="s">
        <v>192</v>
      </c>
      <c r="F5385" s="144">
        <v>2030</v>
      </c>
      <c r="G5385" s="147">
        <v>87.275047155794738</v>
      </c>
      <c r="H5385" s="147">
        <v>94.202800000000011</v>
      </c>
      <c r="I5385" s="147">
        <v>101.55333333333334</v>
      </c>
      <c r="J5385" s="147">
        <v>108.85109999999999</v>
      </c>
      <c r="K5385" s="147">
        <v>116.15839999999999</v>
      </c>
    </row>
    <row r="5386" spans="2:11" x14ac:dyDescent="0.2">
      <c r="B5386" s="21" t="str">
        <f t="shared" si="83"/>
        <v>DuttonWind2035RCP6.0</v>
      </c>
      <c r="C5386" t="s">
        <v>307</v>
      </c>
      <c r="D5386" t="s">
        <v>1</v>
      </c>
      <c r="E5386" s="144" t="s">
        <v>192</v>
      </c>
      <c r="F5386" s="144">
        <v>2035</v>
      </c>
      <c r="G5386" s="147">
        <v>87.384421596528199</v>
      </c>
      <c r="H5386" s="147">
        <v>94.348500000000001</v>
      </c>
      <c r="I5386" s="147">
        <v>101.745</v>
      </c>
      <c r="J5386" s="147">
        <v>109.08114999999999</v>
      </c>
      <c r="K5386" s="147">
        <v>116.42819999999998</v>
      </c>
    </row>
    <row r="5387" spans="2:11" x14ac:dyDescent="0.2">
      <c r="B5387" s="21" t="str">
        <f t="shared" si="83"/>
        <v>DuttonWind2040RCP6.0</v>
      </c>
      <c r="C5387" t="s">
        <v>307</v>
      </c>
      <c r="D5387" t="s">
        <v>1</v>
      </c>
      <c r="E5387" s="144" t="s">
        <v>192</v>
      </c>
      <c r="F5387" s="144">
        <v>2040</v>
      </c>
      <c r="G5387" s="147">
        <v>87.493796037261674</v>
      </c>
      <c r="H5387" s="147">
        <v>94.494200000000006</v>
      </c>
      <c r="I5387" s="147">
        <v>101.93666666666667</v>
      </c>
      <c r="J5387" s="147">
        <v>109.3112</v>
      </c>
      <c r="K5387" s="147">
        <v>116.69799999999998</v>
      </c>
    </row>
    <row r="5388" spans="2:11" x14ac:dyDescent="0.2">
      <c r="B5388" s="21" t="str">
        <f t="shared" ref="B5388:B5451" si="84">C5388&amp;D5388&amp;F5388&amp;E5388</f>
        <v>DuttonWind2045RCP6.0</v>
      </c>
      <c r="C5388" t="s">
        <v>307</v>
      </c>
      <c r="D5388" t="s">
        <v>1</v>
      </c>
      <c r="E5388" s="144" t="s">
        <v>192</v>
      </c>
      <c r="F5388" s="144">
        <v>2045</v>
      </c>
      <c r="G5388" s="147">
        <v>87.60317047799515</v>
      </c>
      <c r="H5388" s="147">
        <v>94.639900000000011</v>
      </c>
      <c r="I5388" s="147">
        <v>102.12833333333334</v>
      </c>
      <c r="J5388" s="147">
        <v>109.54124999999999</v>
      </c>
      <c r="K5388" s="147">
        <v>116.96779999999998</v>
      </c>
    </row>
    <row r="5389" spans="2:11" x14ac:dyDescent="0.2">
      <c r="B5389" s="21" t="str">
        <f t="shared" si="84"/>
        <v>DuttonWind2050RCP6.0</v>
      </c>
      <c r="C5389" t="s">
        <v>307</v>
      </c>
      <c r="D5389" t="s">
        <v>1</v>
      </c>
      <c r="E5389" s="144" t="s">
        <v>192</v>
      </c>
      <c r="F5389" s="144">
        <v>2050</v>
      </c>
      <c r="G5389" s="147">
        <v>87.764353864339199</v>
      </c>
      <c r="H5389" s="147">
        <v>94.858140000000006</v>
      </c>
      <c r="I5389" s="147">
        <v>102.42</v>
      </c>
      <c r="J5389" s="147">
        <v>109.89542</v>
      </c>
      <c r="K5389" s="147">
        <v>117.38579999999999</v>
      </c>
    </row>
    <row r="5390" spans="2:11" x14ac:dyDescent="0.2">
      <c r="B5390" s="21" t="str">
        <f t="shared" si="84"/>
        <v>DuttonWind2055RCP6.0</v>
      </c>
      <c r="C5390" t="s">
        <v>307</v>
      </c>
      <c r="D5390" t="s">
        <v>1</v>
      </c>
      <c r="E5390" s="144" t="s">
        <v>192</v>
      </c>
      <c r="F5390" s="144">
        <v>2055</v>
      </c>
      <c r="G5390" s="147">
        <v>87.816162809949788</v>
      </c>
      <c r="H5390" s="147">
        <v>94.930680000000009</v>
      </c>
      <c r="I5390" s="147">
        <v>102.52</v>
      </c>
      <c r="J5390" s="147">
        <v>110.01954000000001</v>
      </c>
      <c r="K5390" s="147">
        <v>117.53399999999998</v>
      </c>
    </row>
    <row r="5391" spans="2:11" x14ac:dyDescent="0.2">
      <c r="B5391" s="21" t="str">
        <f t="shared" si="84"/>
        <v>DuttonWind2060RCP6.0</v>
      </c>
      <c r="C5391" t="s">
        <v>307</v>
      </c>
      <c r="D5391" t="s">
        <v>1</v>
      </c>
      <c r="E5391" s="144" t="s">
        <v>192</v>
      </c>
      <c r="F5391" s="144">
        <v>2060</v>
      </c>
      <c r="G5391" s="147">
        <v>87.867971755560376</v>
      </c>
      <c r="H5391" s="147">
        <v>95.003219999999999</v>
      </c>
      <c r="I5391" s="147">
        <v>102.62</v>
      </c>
      <c r="J5391" s="147">
        <v>110.14366</v>
      </c>
      <c r="K5391" s="147">
        <v>117.68219999999998</v>
      </c>
    </row>
    <row r="5392" spans="2:11" x14ac:dyDescent="0.2">
      <c r="B5392" s="21" t="str">
        <f t="shared" si="84"/>
        <v>DuttonWind2065RCP6.0</v>
      </c>
      <c r="C5392" t="s">
        <v>307</v>
      </c>
      <c r="D5392" t="s">
        <v>1</v>
      </c>
      <c r="E5392" s="144" t="s">
        <v>192</v>
      </c>
      <c r="F5392" s="144">
        <v>2065</v>
      </c>
      <c r="G5392" s="147">
        <v>87.919780701170964</v>
      </c>
      <c r="H5392" s="147">
        <v>95.075760000000002</v>
      </c>
      <c r="I5392" s="147">
        <v>102.72</v>
      </c>
      <c r="J5392" s="147">
        <v>110.26778</v>
      </c>
      <c r="K5392" s="147">
        <v>117.83039999999997</v>
      </c>
    </row>
    <row r="5393" spans="2:11" x14ac:dyDescent="0.2">
      <c r="B5393" s="21" t="str">
        <f t="shared" si="84"/>
        <v>DuttonWind2070RCP6.0</v>
      </c>
      <c r="C5393" t="s">
        <v>307</v>
      </c>
      <c r="D5393" t="s">
        <v>1</v>
      </c>
      <c r="E5393" s="144" t="s">
        <v>192</v>
      </c>
      <c r="F5393" s="144">
        <v>2070</v>
      </c>
      <c r="G5393" s="147">
        <v>87.971589646781553</v>
      </c>
      <c r="H5393" s="147">
        <v>95.148299999999992</v>
      </c>
      <c r="I5393" s="147">
        <v>102.82</v>
      </c>
      <c r="J5393" s="147">
        <v>110.39190000000001</v>
      </c>
      <c r="K5393" s="147">
        <v>117.97859999999997</v>
      </c>
    </row>
    <row r="5394" spans="2:11" x14ac:dyDescent="0.2">
      <c r="B5394" s="21" t="str">
        <f t="shared" si="84"/>
        <v>DuttonWind2075RCP6.0</v>
      </c>
      <c r="C5394" t="s">
        <v>307</v>
      </c>
      <c r="D5394" t="s">
        <v>1</v>
      </c>
      <c r="E5394" s="144" t="s">
        <v>192</v>
      </c>
      <c r="F5394" s="144">
        <v>2075</v>
      </c>
      <c r="G5394" s="147">
        <v>88.200412489895001</v>
      </c>
      <c r="H5394" s="147">
        <v>95.445899999999995</v>
      </c>
      <c r="I5394" s="147">
        <v>103.205</v>
      </c>
      <c r="J5394" s="147">
        <v>110.84932500000001</v>
      </c>
      <c r="K5394" s="147">
        <v>118.51154999999997</v>
      </c>
    </row>
    <row r="5395" spans="2:11" x14ac:dyDescent="0.2">
      <c r="B5395" s="21" t="str">
        <f t="shared" si="84"/>
        <v>DuttonWind2080RCP6.0</v>
      </c>
      <c r="C5395" t="s">
        <v>307</v>
      </c>
      <c r="D5395" t="s">
        <v>1</v>
      </c>
      <c r="E5395" s="144" t="s">
        <v>192</v>
      </c>
      <c r="F5395" s="144">
        <v>2080</v>
      </c>
      <c r="G5395" s="147">
        <v>88.429235333008435</v>
      </c>
      <c r="H5395" s="147">
        <v>95.743499999999997</v>
      </c>
      <c r="I5395" s="147">
        <v>103.59</v>
      </c>
      <c r="J5395" s="147">
        <v>111.30674999999999</v>
      </c>
      <c r="K5395" s="147">
        <v>119.04449999999999</v>
      </c>
    </row>
    <row r="5396" spans="2:11" x14ac:dyDescent="0.2">
      <c r="B5396" s="21" t="str">
        <f t="shared" si="84"/>
        <v>DuttonWind2085RCP6.0</v>
      </c>
      <c r="C5396" t="s">
        <v>307</v>
      </c>
      <c r="D5396" t="s">
        <v>1</v>
      </c>
      <c r="E5396" s="144" t="s">
        <v>192</v>
      </c>
      <c r="F5396" s="144">
        <v>2085</v>
      </c>
      <c r="G5396" s="147">
        <v>88.65805817612187</v>
      </c>
      <c r="H5396" s="147">
        <v>96.0411</v>
      </c>
      <c r="I5396" s="147">
        <v>103.97500000000001</v>
      </c>
      <c r="J5396" s="147">
        <v>111.76417499999999</v>
      </c>
      <c r="K5396" s="147">
        <v>119.57745</v>
      </c>
    </row>
    <row r="5397" spans="2:11" x14ac:dyDescent="0.2">
      <c r="B5397" s="21" t="str">
        <f t="shared" si="84"/>
        <v>DuttonWind2090RCP6.0</v>
      </c>
      <c r="C5397" t="s">
        <v>307</v>
      </c>
      <c r="D5397" t="s">
        <v>1</v>
      </c>
      <c r="E5397" s="144" t="s">
        <v>192</v>
      </c>
      <c r="F5397" s="144">
        <v>2090</v>
      </c>
      <c r="G5397" s="147">
        <v>89.263935012290162</v>
      </c>
      <c r="H5397" s="147">
        <v>96.819199999999995</v>
      </c>
      <c r="I5397" s="147">
        <v>104.96333333333335</v>
      </c>
      <c r="J5397" s="147">
        <v>112.93136666666666</v>
      </c>
      <c r="K5397" s="147">
        <v>120.93119999999999</v>
      </c>
    </row>
    <row r="5398" spans="2:11" x14ac:dyDescent="0.2">
      <c r="B5398" s="21" t="str">
        <f t="shared" si="84"/>
        <v>DuttonWind2095RCP6.0</v>
      </c>
      <c r="C5398" t="s">
        <v>307</v>
      </c>
      <c r="D5398" t="s">
        <v>1</v>
      </c>
      <c r="E5398" s="144" t="s">
        <v>192</v>
      </c>
      <c r="F5398" s="144">
        <v>2095</v>
      </c>
      <c r="G5398" s="147">
        <v>89.640989005345006</v>
      </c>
      <c r="H5398" s="147">
        <v>97.299700000000001</v>
      </c>
      <c r="I5398" s="147">
        <v>105.56666666666668</v>
      </c>
      <c r="J5398" s="147">
        <v>113.64113333333333</v>
      </c>
      <c r="K5398" s="147">
        <v>121.75199999999998</v>
      </c>
    </row>
    <row r="5399" spans="2:11" x14ac:dyDescent="0.2">
      <c r="B5399" s="21" t="str">
        <f t="shared" si="84"/>
        <v>DuttonWind2100RCP6.0</v>
      </c>
      <c r="C5399" t="s">
        <v>307</v>
      </c>
      <c r="D5399" t="s">
        <v>1</v>
      </c>
      <c r="E5399" s="144" t="s">
        <v>192</v>
      </c>
      <c r="F5399" s="144">
        <v>2100</v>
      </c>
      <c r="G5399" s="147">
        <v>90.018042998399849</v>
      </c>
      <c r="H5399" s="147">
        <v>97.780199999999994</v>
      </c>
      <c r="I5399" s="147">
        <v>106.17000000000002</v>
      </c>
      <c r="J5399" s="147">
        <v>114.3509</v>
      </c>
      <c r="K5399" s="147">
        <v>122.57279999999997</v>
      </c>
    </row>
    <row r="5400" spans="2:11" x14ac:dyDescent="0.2">
      <c r="B5400" s="21" t="str">
        <f t="shared" si="84"/>
        <v>DuttonWind2023RCP8.5</v>
      </c>
      <c r="C5400" t="s">
        <v>307</v>
      </c>
      <c r="D5400" t="s">
        <v>1</v>
      </c>
      <c r="E5400" s="144" t="s">
        <v>191</v>
      </c>
      <c r="F5400" s="144">
        <v>2023</v>
      </c>
      <c r="G5400" s="147">
        <v>87.056298274327801</v>
      </c>
      <c r="H5400" s="147">
        <v>93.9114</v>
      </c>
      <c r="I5400" s="147">
        <v>101.17</v>
      </c>
      <c r="J5400" s="147">
        <v>108.39099999999999</v>
      </c>
      <c r="K5400" s="147">
        <v>115.61879999999998</v>
      </c>
    </row>
    <row r="5401" spans="2:11" x14ac:dyDescent="0.2">
      <c r="B5401" s="21" t="str">
        <f t="shared" si="84"/>
        <v>DuttonWind2025RCP8.5</v>
      </c>
      <c r="C5401" t="s">
        <v>307</v>
      </c>
      <c r="D5401" t="s">
        <v>1</v>
      </c>
      <c r="E5401" s="144" t="s">
        <v>191</v>
      </c>
      <c r="F5401" s="144">
        <v>2025</v>
      </c>
      <c r="G5401" s="147">
        <v>87.275047155794738</v>
      </c>
      <c r="H5401" s="147">
        <v>94.202800000000011</v>
      </c>
      <c r="I5401" s="147">
        <v>101.55333333333334</v>
      </c>
      <c r="J5401" s="147">
        <v>108.85109999999999</v>
      </c>
      <c r="K5401" s="147">
        <v>116.15839999999999</v>
      </c>
    </row>
    <row r="5402" spans="2:11" x14ac:dyDescent="0.2">
      <c r="B5402" s="21" t="str">
        <f t="shared" si="84"/>
        <v>DuttonWind2030RCP8.5</v>
      </c>
      <c r="C5402" t="s">
        <v>307</v>
      </c>
      <c r="D5402" t="s">
        <v>1</v>
      </c>
      <c r="E5402" s="144" t="s">
        <v>191</v>
      </c>
      <c r="F5402" s="144">
        <v>2030</v>
      </c>
      <c r="G5402" s="147">
        <v>87.493796037261674</v>
      </c>
      <c r="H5402" s="147">
        <v>94.494200000000006</v>
      </c>
      <c r="I5402" s="147">
        <v>101.93666666666667</v>
      </c>
      <c r="J5402" s="147">
        <v>109.3112</v>
      </c>
      <c r="K5402" s="147">
        <v>116.69799999999998</v>
      </c>
    </row>
    <row r="5403" spans="2:11" x14ac:dyDescent="0.2">
      <c r="B5403" s="21" t="str">
        <f t="shared" si="84"/>
        <v>DuttonWind2035RCP8.5</v>
      </c>
      <c r="C5403" t="s">
        <v>307</v>
      </c>
      <c r="D5403" t="s">
        <v>1</v>
      </c>
      <c r="E5403" s="144" t="s">
        <v>191</v>
      </c>
      <c r="F5403" s="144">
        <v>2035</v>
      </c>
      <c r="G5403" s="147">
        <v>87.712544918728611</v>
      </c>
      <c r="H5403" s="147">
        <v>94.785600000000017</v>
      </c>
      <c r="I5403" s="147">
        <v>102.32000000000001</v>
      </c>
      <c r="J5403" s="147">
        <v>109.7713</v>
      </c>
      <c r="K5403" s="147">
        <v>117.23759999999999</v>
      </c>
    </row>
    <row r="5404" spans="2:11" x14ac:dyDescent="0.2">
      <c r="B5404" s="21" t="str">
        <f t="shared" si="84"/>
        <v>DuttonWind2040RCP8.5</v>
      </c>
      <c r="C5404" t="s">
        <v>307</v>
      </c>
      <c r="D5404" t="s">
        <v>1</v>
      </c>
      <c r="E5404" s="144" t="s">
        <v>191</v>
      </c>
      <c r="F5404" s="144">
        <v>2040</v>
      </c>
      <c r="G5404" s="147">
        <v>87.79889316141292</v>
      </c>
      <c r="H5404" s="147">
        <v>94.906500000000008</v>
      </c>
      <c r="I5404" s="147">
        <v>102.48666666666666</v>
      </c>
      <c r="J5404" s="147">
        <v>109.97816666666667</v>
      </c>
      <c r="K5404" s="147">
        <v>117.48459999999999</v>
      </c>
    </row>
    <row r="5405" spans="2:11" x14ac:dyDescent="0.2">
      <c r="B5405" s="21" t="str">
        <f t="shared" si="84"/>
        <v>DuttonWind2045RCP8.5</v>
      </c>
      <c r="C5405" t="s">
        <v>307</v>
      </c>
      <c r="D5405" t="s">
        <v>1</v>
      </c>
      <c r="E5405" s="144" t="s">
        <v>191</v>
      </c>
      <c r="F5405" s="144">
        <v>2045</v>
      </c>
      <c r="G5405" s="147">
        <v>87.885241404097243</v>
      </c>
      <c r="H5405" s="147">
        <v>95.0274</v>
      </c>
      <c r="I5405" s="147">
        <v>102.65333333333334</v>
      </c>
      <c r="J5405" s="147">
        <v>110.18503333333334</v>
      </c>
      <c r="K5405" s="147">
        <v>117.73159999999997</v>
      </c>
    </row>
    <row r="5406" spans="2:11" x14ac:dyDescent="0.2">
      <c r="B5406" s="21" t="str">
        <f t="shared" si="84"/>
        <v>DuttonWind2050RCP8.5</v>
      </c>
      <c r="C5406" t="s">
        <v>307</v>
      </c>
      <c r="D5406" t="s">
        <v>1</v>
      </c>
      <c r="E5406" s="144" t="s">
        <v>191</v>
      </c>
      <c r="F5406" s="144">
        <v>2050</v>
      </c>
      <c r="G5406" s="147">
        <v>88.276686770932812</v>
      </c>
      <c r="H5406" s="147">
        <v>95.545099999999991</v>
      </c>
      <c r="I5406" s="147">
        <v>103.33333333333333</v>
      </c>
      <c r="J5406" s="147">
        <v>111.0018</v>
      </c>
      <c r="K5406" s="147">
        <v>118.68919999999999</v>
      </c>
    </row>
    <row r="5407" spans="2:11" x14ac:dyDescent="0.2">
      <c r="B5407" s="21" t="str">
        <f t="shared" si="84"/>
        <v>DuttonWind2055RCP8.5</v>
      </c>
      <c r="C5407" t="s">
        <v>307</v>
      </c>
      <c r="D5407" t="s">
        <v>1</v>
      </c>
      <c r="E5407" s="144" t="s">
        <v>191</v>
      </c>
      <c r="F5407" s="144">
        <v>2055</v>
      </c>
      <c r="G5407" s="147">
        <v>88.581783895084058</v>
      </c>
      <c r="H5407" s="147">
        <v>95.941900000000004</v>
      </c>
      <c r="I5407" s="147">
        <v>103.84666666666668</v>
      </c>
      <c r="J5407" s="147">
        <v>111.6117</v>
      </c>
      <c r="K5407" s="147">
        <v>119.39979999999998</v>
      </c>
    </row>
    <row r="5408" spans="2:11" x14ac:dyDescent="0.2">
      <c r="B5408" s="21" t="str">
        <f t="shared" si="84"/>
        <v>DuttonWind2060RCP8.5</v>
      </c>
      <c r="C5408" t="s">
        <v>307</v>
      </c>
      <c r="D5408" t="s">
        <v>1</v>
      </c>
      <c r="E5408" s="144" t="s">
        <v>191</v>
      </c>
      <c r="F5408" s="144">
        <v>2060</v>
      </c>
      <c r="G5408" s="147">
        <v>89.263935012290162</v>
      </c>
      <c r="H5408" s="147">
        <v>96.819199999999995</v>
      </c>
      <c r="I5408" s="147">
        <v>104.96333333333335</v>
      </c>
      <c r="J5408" s="147">
        <v>112.93136666666666</v>
      </c>
      <c r="K5408" s="147">
        <v>120.93119999999999</v>
      </c>
    </row>
    <row r="5409" spans="2:11" x14ac:dyDescent="0.2">
      <c r="B5409" s="21" t="str">
        <f t="shared" si="84"/>
        <v>DuttonWind2065RCP8.5</v>
      </c>
      <c r="C5409" t="s">
        <v>307</v>
      </c>
      <c r="D5409" t="s">
        <v>1</v>
      </c>
      <c r="E5409" s="144" t="s">
        <v>191</v>
      </c>
      <c r="F5409" s="144">
        <v>2065</v>
      </c>
      <c r="G5409" s="147">
        <v>89.640989005345006</v>
      </c>
      <c r="H5409" s="147">
        <v>97.299700000000001</v>
      </c>
      <c r="I5409" s="147">
        <v>105.56666666666668</v>
      </c>
      <c r="J5409" s="147">
        <v>113.64113333333333</v>
      </c>
      <c r="K5409" s="147">
        <v>121.75199999999998</v>
      </c>
    </row>
    <row r="5410" spans="2:11" x14ac:dyDescent="0.2">
      <c r="B5410" s="21" t="str">
        <f t="shared" si="84"/>
        <v>DuttonWind2070RCP8.5</v>
      </c>
      <c r="C5410" t="s">
        <v>307</v>
      </c>
      <c r="D5410" t="s">
        <v>1</v>
      </c>
      <c r="E5410" s="144" t="s">
        <v>191</v>
      </c>
      <c r="F5410" s="144">
        <v>2070</v>
      </c>
      <c r="G5410" s="147">
        <v>90.251183253647497</v>
      </c>
      <c r="H5410" s="147">
        <v>98.071599999999989</v>
      </c>
      <c r="I5410" s="147">
        <v>106.54</v>
      </c>
      <c r="J5410" s="147">
        <v>114.78959999999999</v>
      </c>
      <c r="K5410" s="147">
        <v>123.07819999999998</v>
      </c>
    </row>
    <row r="5411" spans="2:11" x14ac:dyDescent="0.2">
      <c r="B5411" s="21" t="str">
        <f t="shared" si="84"/>
        <v>DuttonWind2075RCP8.5</v>
      </c>
      <c r="C5411" t="s">
        <v>307</v>
      </c>
      <c r="D5411" t="s">
        <v>1</v>
      </c>
      <c r="E5411" s="144" t="s">
        <v>191</v>
      </c>
      <c r="F5411" s="144">
        <v>2075</v>
      </c>
      <c r="G5411" s="147">
        <v>90.484323508895159</v>
      </c>
      <c r="H5411" s="147">
        <v>98.363</v>
      </c>
      <c r="I5411" s="147">
        <v>106.91000000000001</v>
      </c>
      <c r="J5411" s="147">
        <v>115.2283</v>
      </c>
      <c r="K5411" s="147">
        <v>123.58359999999998</v>
      </c>
    </row>
    <row r="5412" spans="2:11" x14ac:dyDescent="0.2">
      <c r="B5412" s="21" t="str">
        <f t="shared" si="84"/>
        <v>DuttonWind2080RCP8.5</v>
      </c>
      <c r="C5412" t="s">
        <v>307</v>
      </c>
      <c r="D5412" t="s">
        <v>1</v>
      </c>
      <c r="E5412" s="144" t="s">
        <v>191</v>
      </c>
      <c r="F5412" s="144">
        <v>2080</v>
      </c>
      <c r="G5412" s="147">
        <v>90.717463764142806</v>
      </c>
      <c r="H5412" s="147">
        <v>98.654399999999995</v>
      </c>
      <c r="I5412" s="147">
        <v>107.28</v>
      </c>
      <c r="J5412" s="147">
        <v>115.667</v>
      </c>
      <c r="K5412" s="147">
        <v>124.08899999999998</v>
      </c>
    </row>
    <row r="5413" spans="2:11" x14ac:dyDescent="0.2">
      <c r="B5413" s="21" t="str">
        <f t="shared" si="84"/>
        <v>DuttonWind2085RCP8.5</v>
      </c>
      <c r="C5413" t="s">
        <v>307</v>
      </c>
      <c r="D5413" t="s">
        <v>1</v>
      </c>
      <c r="E5413" s="144" t="s">
        <v>191</v>
      </c>
      <c r="F5413" s="144">
        <v>2085</v>
      </c>
      <c r="G5413" s="147">
        <v>91.114665680490674</v>
      </c>
      <c r="H5413" s="147">
        <v>99.179850000000002</v>
      </c>
      <c r="I5413" s="147">
        <v>107.97</v>
      </c>
      <c r="J5413" s="147">
        <v>116.49090000000001</v>
      </c>
      <c r="K5413" s="147">
        <v>125.05799999999998</v>
      </c>
    </row>
    <row r="5414" spans="2:11" x14ac:dyDescent="0.2">
      <c r="B5414" s="21" t="str">
        <f t="shared" si="84"/>
        <v>DuttonWind2090RCP8.5</v>
      </c>
      <c r="C5414" t="s">
        <v>307</v>
      </c>
      <c r="D5414" t="s">
        <v>1</v>
      </c>
      <c r="E5414" s="144" t="s">
        <v>191</v>
      </c>
      <c r="F5414" s="144">
        <v>2090</v>
      </c>
      <c r="G5414" s="147">
        <v>91.511867596838528</v>
      </c>
      <c r="H5414" s="147">
        <v>99.705300000000008</v>
      </c>
      <c r="I5414" s="147">
        <v>108.66</v>
      </c>
      <c r="J5414" s="147">
        <v>117.31480000000001</v>
      </c>
      <c r="K5414" s="147">
        <v>126.02699999999997</v>
      </c>
    </row>
    <row r="5415" spans="2:11" x14ac:dyDescent="0.2">
      <c r="B5415" s="21" t="str">
        <f t="shared" si="84"/>
        <v>DuttonWind2095RCP8.5</v>
      </c>
      <c r="C5415" t="s">
        <v>307</v>
      </c>
      <c r="D5415" t="s">
        <v>1</v>
      </c>
      <c r="E5415" s="144" t="s">
        <v>191</v>
      </c>
      <c r="F5415" s="144">
        <v>2095</v>
      </c>
      <c r="G5415" s="147">
        <v>91.511867596838528</v>
      </c>
      <c r="H5415" s="147">
        <v>99.705300000000008</v>
      </c>
      <c r="I5415" s="147">
        <v>108.66</v>
      </c>
      <c r="J5415" s="147">
        <v>117.31480000000001</v>
      </c>
      <c r="K5415" s="147">
        <v>126.02699999999997</v>
      </c>
    </row>
    <row r="5416" spans="2:11" x14ac:dyDescent="0.2">
      <c r="B5416" s="21" t="str">
        <f t="shared" si="84"/>
        <v>DuttonWind2100RCP8.5</v>
      </c>
      <c r="C5416" t="s">
        <v>307</v>
      </c>
      <c r="D5416" t="s">
        <v>1</v>
      </c>
      <c r="E5416" s="144" t="s">
        <v>191</v>
      </c>
      <c r="F5416" s="144">
        <v>2100</v>
      </c>
      <c r="G5416" s="147">
        <v>91.511867596838528</v>
      </c>
      <c r="H5416" s="147">
        <v>99.705300000000008</v>
      </c>
      <c r="I5416" s="147">
        <v>108.66</v>
      </c>
      <c r="J5416" s="147">
        <v>117.31480000000001</v>
      </c>
      <c r="K5416" s="147">
        <v>126.02699999999997</v>
      </c>
    </row>
    <row r="5417" spans="2:11" x14ac:dyDescent="0.2">
      <c r="B5417" s="21" t="str">
        <f t="shared" si="84"/>
        <v>EarltonIce Accretion2023RCP4.5</v>
      </c>
      <c r="C5417" t="s">
        <v>308</v>
      </c>
      <c r="D5417" t="s">
        <v>486</v>
      </c>
      <c r="E5417" s="144" t="s">
        <v>193</v>
      </c>
      <c r="F5417" s="144">
        <v>2023</v>
      </c>
      <c r="G5417" s="147">
        <v>14.751937656365284</v>
      </c>
      <c r="H5417" s="147">
        <v>17.645799999999998</v>
      </c>
      <c r="I5417" s="147">
        <v>21.32</v>
      </c>
      <c r="J5417" s="147">
        <v>24.114199999999997</v>
      </c>
      <c r="K5417" s="147">
        <v>26.913600000000002</v>
      </c>
    </row>
    <row r="5418" spans="2:11" x14ac:dyDescent="0.2">
      <c r="B5418" s="21" t="str">
        <f t="shared" si="84"/>
        <v>EarltonIce Accretion2025RCP4.5</v>
      </c>
      <c r="C5418" t="s">
        <v>308</v>
      </c>
      <c r="D5418" t="s">
        <v>486</v>
      </c>
      <c r="E5418" s="144" t="s">
        <v>193</v>
      </c>
      <c r="F5418" s="144">
        <v>2025</v>
      </c>
      <c r="G5418" s="147">
        <v>14.731062272889295</v>
      </c>
      <c r="H5418" s="147">
        <v>17.620899999999999</v>
      </c>
      <c r="I5418" s="147">
        <v>21.286666666666669</v>
      </c>
      <c r="J5418" s="147">
        <v>24.07653333333333</v>
      </c>
      <c r="K5418" s="147">
        <v>26.871600000000001</v>
      </c>
    </row>
    <row r="5419" spans="2:11" x14ac:dyDescent="0.2">
      <c r="B5419" s="21" t="str">
        <f t="shared" si="84"/>
        <v>EarltonIce Accretion2030RCP4.5</v>
      </c>
      <c r="C5419" t="s">
        <v>308</v>
      </c>
      <c r="D5419" t="s">
        <v>486</v>
      </c>
      <c r="E5419" s="144" t="s">
        <v>193</v>
      </c>
      <c r="F5419" s="144">
        <v>2030</v>
      </c>
      <c r="G5419" s="147">
        <v>14.710186889413306</v>
      </c>
      <c r="H5419" s="147">
        <v>17.595999999999997</v>
      </c>
      <c r="I5419" s="147">
        <v>21.253333333333334</v>
      </c>
      <c r="J5419" s="147">
        <v>24.038866666666664</v>
      </c>
      <c r="K5419" s="147">
        <v>26.829600000000003</v>
      </c>
    </row>
    <row r="5420" spans="2:11" x14ac:dyDescent="0.2">
      <c r="B5420" s="21" t="str">
        <f t="shared" si="84"/>
        <v>EarltonIce Accretion2035RCP4.5</v>
      </c>
      <c r="C5420" t="s">
        <v>308</v>
      </c>
      <c r="D5420" t="s">
        <v>486</v>
      </c>
      <c r="E5420" s="144" t="s">
        <v>193</v>
      </c>
      <c r="F5420" s="144">
        <v>2035</v>
      </c>
      <c r="G5420" s="147">
        <v>14.689311505937317</v>
      </c>
      <c r="H5420" s="147">
        <v>17.571099999999998</v>
      </c>
      <c r="I5420" s="147">
        <v>21.22</v>
      </c>
      <c r="J5420" s="147">
        <v>24.001199999999997</v>
      </c>
      <c r="K5420" s="147">
        <v>26.787600000000001</v>
      </c>
    </row>
    <row r="5421" spans="2:11" x14ac:dyDescent="0.2">
      <c r="B5421" s="21" t="str">
        <f t="shared" si="84"/>
        <v>EarltonIce Accretion2040RCP4.5</v>
      </c>
      <c r="C5421" t="s">
        <v>308</v>
      </c>
      <c r="D5421" t="s">
        <v>486</v>
      </c>
      <c r="E5421" s="144" t="s">
        <v>193</v>
      </c>
      <c r="F5421" s="144">
        <v>2040</v>
      </c>
      <c r="G5421" s="147">
        <v>14.668436122461328</v>
      </c>
      <c r="H5421" s="147">
        <v>17.546199999999999</v>
      </c>
      <c r="I5421" s="147">
        <v>21.186666666666667</v>
      </c>
      <c r="J5421" s="147">
        <v>23.963533333333331</v>
      </c>
      <c r="K5421" s="147">
        <v>26.7456</v>
      </c>
    </row>
    <row r="5422" spans="2:11" x14ac:dyDescent="0.2">
      <c r="B5422" s="21" t="str">
        <f t="shared" si="84"/>
        <v>EarltonIce Accretion2045RCP4.5</v>
      </c>
      <c r="C5422" t="s">
        <v>308</v>
      </c>
      <c r="D5422" t="s">
        <v>486</v>
      </c>
      <c r="E5422" s="144" t="s">
        <v>193</v>
      </c>
      <c r="F5422" s="144">
        <v>2045</v>
      </c>
      <c r="G5422" s="147">
        <v>14.647560738985339</v>
      </c>
      <c r="H5422" s="147">
        <v>17.521299999999997</v>
      </c>
      <c r="I5422" s="147">
        <v>21.153333333333336</v>
      </c>
      <c r="J5422" s="147">
        <v>23.925866666666664</v>
      </c>
      <c r="K5422" s="147">
        <v>26.703600000000002</v>
      </c>
    </row>
    <row r="5423" spans="2:11" x14ac:dyDescent="0.2">
      <c r="B5423" s="21" t="str">
        <f t="shared" si="84"/>
        <v>EarltonIce Accretion2050RCP4.5</v>
      </c>
      <c r="C5423" t="s">
        <v>308</v>
      </c>
      <c r="D5423" t="s">
        <v>486</v>
      </c>
      <c r="E5423" s="144" t="s">
        <v>193</v>
      </c>
      <c r="F5423" s="144">
        <v>2050</v>
      </c>
      <c r="G5423" s="147">
        <v>14.635035508899746</v>
      </c>
      <c r="H5423" s="147">
        <v>17.506359999999997</v>
      </c>
      <c r="I5423" s="147">
        <v>21.128</v>
      </c>
      <c r="J5423" s="147">
        <v>23.897239999999996</v>
      </c>
      <c r="K5423" s="147">
        <v>26.671679999999999</v>
      </c>
    </row>
    <row r="5424" spans="2:11" x14ac:dyDescent="0.2">
      <c r="B5424" s="21" t="str">
        <f t="shared" si="84"/>
        <v>EarltonIce Accretion2055RCP4.5</v>
      </c>
      <c r="C5424" t="s">
        <v>308</v>
      </c>
      <c r="D5424" t="s">
        <v>486</v>
      </c>
      <c r="E5424" s="144" t="s">
        <v>193</v>
      </c>
      <c r="F5424" s="144">
        <v>2055</v>
      </c>
      <c r="G5424" s="147">
        <v>14.643385662290141</v>
      </c>
      <c r="H5424" s="147">
        <v>17.516319999999997</v>
      </c>
      <c r="I5424" s="147">
        <v>21.135999999999999</v>
      </c>
      <c r="J5424" s="147">
        <v>23.906279999999995</v>
      </c>
      <c r="K5424" s="147">
        <v>26.681760000000001</v>
      </c>
    </row>
    <row r="5425" spans="2:11" x14ac:dyDescent="0.2">
      <c r="B5425" s="21" t="str">
        <f t="shared" si="84"/>
        <v>EarltonIce Accretion2060RCP4.5</v>
      </c>
      <c r="C5425" t="s">
        <v>308</v>
      </c>
      <c r="D5425" t="s">
        <v>486</v>
      </c>
      <c r="E5425" s="144" t="s">
        <v>193</v>
      </c>
      <c r="F5425" s="144">
        <v>2060</v>
      </c>
      <c r="G5425" s="147">
        <v>14.651735815680539</v>
      </c>
      <c r="H5425" s="147">
        <v>17.526279999999996</v>
      </c>
      <c r="I5425" s="147">
        <v>21.144000000000002</v>
      </c>
      <c r="J5425" s="147">
        <v>23.915319999999998</v>
      </c>
      <c r="K5425" s="147">
        <v>26.691839999999999</v>
      </c>
    </row>
    <row r="5426" spans="2:11" x14ac:dyDescent="0.2">
      <c r="B5426" s="21" t="str">
        <f t="shared" si="84"/>
        <v>EarltonIce Accretion2065RCP4.5</v>
      </c>
      <c r="C5426" t="s">
        <v>308</v>
      </c>
      <c r="D5426" t="s">
        <v>486</v>
      </c>
      <c r="E5426" s="144" t="s">
        <v>193</v>
      </c>
      <c r="F5426" s="144">
        <v>2065</v>
      </c>
      <c r="G5426" s="147">
        <v>14.660085969070934</v>
      </c>
      <c r="H5426" s="147">
        <v>17.536239999999996</v>
      </c>
      <c r="I5426" s="147">
        <v>21.152000000000001</v>
      </c>
      <c r="J5426" s="147">
        <v>23.924359999999997</v>
      </c>
      <c r="K5426" s="147">
        <v>26.701920000000001</v>
      </c>
    </row>
    <row r="5427" spans="2:11" x14ac:dyDescent="0.2">
      <c r="B5427" s="21" t="str">
        <f t="shared" si="84"/>
        <v>EarltonIce Accretion2070RCP4.5</v>
      </c>
      <c r="C5427" t="s">
        <v>308</v>
      </c>
      <c r="D5427" t="s">
        <v>486</v>
      </c>
      <c r="E5427" s="144" t="s">
        <v>193</v>
      </c>
      <c r="F5427" s="144">
        <v>2070</v>
      </c>
      <c r="G5427" s="147">
        <v>14.66843612246133</v>
      </c>
      <c r="H5427" s="147">
        <v>17.546199999999995</v>
      </c>
      <c r="I5427" s="147">
        <v>21.16</v>
      </c>
      <c r="J5427" s="147">
        <v>23.933399999999995</v>
      </c>
      <c r="K5427" s="147">
        <v>26.712</v>
      </c>
    </row>
    <row r="5428" spans="2:11" x14ac:dyDescent="0.2">
      <c r="B5428" s="21" t="str">
        <f t="shared" si="84"/>
        <v>EarltonIce Accretion2075RCP4.5</v>
      </c>
      <c r="C5428" t="s">
        <v>308</v>
      </c>
      <c r="D5428" t="s">
        <v>486</v>
      </c>
      <c r="E5428" s="144" t="s">
        <v>193</v>
      </c>
      <c r="F5428" s="144">
        <v>2075</v>
      </c>
      <c r="G5428" s="147">
        <v>14.705547915307532</v>
      </c>
      <c r="H5428" s="147">
        <v>17.598766666666663</v>
      </c>
      <c r="I5428" s="147">
        <v>21.236666666666665</v>
      </c>
      <c r="J5428" s="147">
        <v>24.027566666666662</v>
      </c>
      <c r="K5428" s="147">
        <v>26.821200000000001</v>
      </c>
    </row>
    <row r="5429" spans="2:11" x14ac:dyDescent="0.2">
      <c r="B5429" s="21" t="str">
        <f t="shared" si="84"/>
        <v>EarltonIce Accretion2080RCP4.5</v>
      </c>
      <c r="C5429" t="s">
        <v>308</v>
      </c>
      <c r="D5429" t="s">
        <v>486</v>
      </c>
      <c r="E5429" s="144" t="s">
        <v>193</v>
      </c>
      <c r="F5429" s="144">
        <v>2080</v>
      </c>
      <c r="G5429" s="147">
        <v>14.742659708153733</v>
      </c>
      <c r="H5429" s="147">
        <v>17.65133333333333</v>
      </c>
      <c r="I5429" s="147">
        <v>21.313333333333333</v>
      </c>
      <c r="J5429" s="147">
        <v>24.121733333333331</v>
      </c>
      <c r="K5429" s="147">
        <v>26.930399999999999</v>
      </c>
    </row>
    <row r="5430" spans="2:11" x14ac:dyDescent="0.2">
      <c r="B5430" s="21" t="str">
        <f t="shared" si="84"/>
        <v>EarltonIce Accretion2085RCP4.5</v>
      </c>
      <c r="C5430" t="s">
        <v>308</v>
      </c>
      <c r="D5430" t="s">
        <v>486</v>
      </c>
      <c r="E5430" s="144" t="s">
        <v>193</v>
      </c>
      <c r="F5430" s="144">
        <v>2085</v>
      </c>
      <c r="G5430" s="147">
        <v>14.779771500999935</v>
      </c>
      <c r="H5430" s="147">
        <v>17.703899999999997</v>
      </c>
      <c r="I5430" s="147">
        <v>21.39</v>
      </c>
      <c r="J5430" s="147">
        <v>24.215899999999998</v>
      </c>
      <c r="K5430" s="147">
        <v>27.0396</v>
      </c>
    </row>
    <row r="5431" spans="2:11" x14ac:dyDescent="0.2">
      <c r="B5431" s="21" t="str">
        <f t="shared" si="84"/>
        <v>EarltonIce Accretion2090RCP4.5</v>
      </c>
      <c r="C5431" t="s">
        <v>308</v>
      </c>
      <c r="D5431" t="s">
        <v>486</v>
      </c>
      <c r="E5431" s="144" t="s">
        <v>193</v>
      </c>
      <c r="F5431" s="144">
        <v>2090</v>
      </c>
      <c r="G5431" s="147">
        <v>14.816883293846137</v>
      </c>
      <c r="H5431" s="147">
        <v>17.756466666666665</v>
      </c>
      <c r="I5431" s="147">
        <v>21.466666666666665</v>
      </c>
      <c r="J5431" s="147">
        <v>24.310066666666664</v>
      </c>
      <c r="K5431" s="147">
        <v>27.148800000000001</v>
      </c>
    </row>
    <row r="5432" spans="2:11" x14ac:dyDescent="0.2">
      <c r="B5432" s="21" t="str">
        <f t="shared" si="84"/>
        <v>EarltonIce Accretion2095RCP4.5</v>
      </c>
      <c r="C5432" t="s">
        <v>308</v>
      </c>
      <c r="D5432" t="s">
        <v>486</v>
      </c>
      <c r="E5432" s="144" t="s">
        <v>193</v>
      </c>
      <c r="F5432" s="144">
        <v>2095</v>
      </c>
      <c r="G5432" s="147">
        <v>14.853995086692338</v>
      </c>
      <c r="H5432" s="147">
        <v>17.809033333333332</v>
      </c>
      <c r="I5432" s="147">
        <v>21.543333333333329</v>
      </c>
      <c r="J5432" s="147">
        <v>24.404233333333334</v>
      </c>
      <c r="K5432" s="147">
        <v>27.257999999999999</v>
      </c>
    </row>
    <row r="5433" spans="2:11" x14ac:dyDescent="0.2">
      <c r="B5433" s="21" t="str">
        <f t="shared" si="84"/>
        <v>EarltonIce Accretion2100RCP4.5</v>
      </c>
      <c r="C5433" t="s">
        <v>308</v>
      </c>
      <c r="D5433" t="s">
        <v>486</v>
      </c>
      <c r="E5433" s="144" t="s">
        <v>193</v>
      </c>
      <c r="F5433" s="144">
        <v>2100</v>
      </c>
      <c r="G5433" s="147">
        <v>14.89110687953854</v>
      </c>
      <c r="H5433" s="147">
        <v>17.861599999999999</v>
      </c>
      <c r="I5433" s="147">
        <v>21.619999999999997</v>
      </c>
      <c r="J5433" s="147">
        <v>24.4984</v>
      </c>
      <c r="K5433" s="147">
        <v>27.3672</v>
      </c>
    </row>
    <row r="5434" spans="2:11" x14ac:dyDescent="0.2">
      <c r="B5434" s="21" t="str">
        <f t="shared" si="84"/>
        <v>EarltonIce Accretion2023RCP6.0</v>
      </c>
      <c r="C5434" t="s">
        <v>308</v>
      </c>
      <c r="D5434" t="s">
        <v>486</v>
      </c>
      <c r="E5434" s="144" t="s">
        <v>192</v>
      </c>
      <c r="F5434" s="144">
        <v>2023</v>
      </c>
      <c r="G5434" s="147">
        <v>14.751937656365284</v>
      </c>
      <c r="H5434" s="147">
        <v>17.645799999999998</v>
      </c>
      <c r="I5434" s="147">
        <v>21.32</v>
      </c>
      <c r="J5434" s="147">
        <v>24.114199999999997</v>
      </c>
      <c r="K5434" s="147">
        <v>26.913600000000002</v>
      </c>
    </row>
    <row r="5435" spans="2:11" x14ac:dyDescent="0.2">
      <c r="B5435" s="21" t="str">
        <f t="shared" si="84"/>
        <v>EarltonIce Accretion2025RCP6.0</v>
      </c>
      <c r="C5435" t="s">
        <v>308</v>
      </c>
      <c r="D5435" t="s">
        <v>486</v>
      </c>
      <c r="E5435" s="144" t="s">
        <v>192</v>
      </c>
      <c r="F5435" s="144">
        <v>2025</v>
      </c>
      <c r="G5435" s="147">
        <v>14.731062272889295</v>
      </c>
      <c r="H5435" s="147">
        <v>17.620899999999999</v>
      </c>
      <c r="I5435" s="147">
        <v>21.286666666666669</v>
      </c>
      <c r="J5435" s="147">
        <v>24.07653333333333</v>
      </c>
      <c r="K5435" s="147">
        <v>26.871600000000001</v>
      </c>
    </row>
    <row r="5436" spans="2:11" x14ac:dyDescent="0.2">
      <c r="B5436" s="21" t="str">
        <f t="shared" si="84"/>
        <v>EarltonIce Accretion2030RCP6.0</v>
      </c>
      <c r="C5436" t="s">
        <v>308</v>
      </c>
      <c r="D5436" t="s">
        <v>486</v>
      </c>
      <c r="E5436" s="144" t="s">
        <v>192</v>
      </c>
      <c r="F5436" s="144">
        <v>2030</v>
      </c>
      <c r="G5436" s="147">
        <v>14.710186889413306</v>
      </c>
      <c r="H5436" s="147">
        <v>17.595999999999997</v>
      </c>
      <c r="I5436" s="147">
        <v>21.253333333333334</v>
      </c>
      <c r="J5436" s="147">
        <v>24.038866666666664</v>
      </c>
      <c r="K5436" s="147">
        <v>26.829600000000003</v>
      </c>
    </row>
    <row r="5437" spans="2:11" x14ac:dyDescent="0.2">
      <c r="B5437" s="21" t="str">
        <f t="shared" si="84"/>
        <v>EarltonIce Accretion2035RCP6.0</v>
      </c>
      <c r="C5437" t="s">
        <v>308</v>
      </c>
      <c r="D5437" t="s">
        <v>486</v>
      </c>
      <c r="E5437" s="144" t="s">
        <v>192</v>
      </c>
      <c r="F5437" s="144">
        <v>2035</v>
      </c>
      <c r="G5437" s="147">
        <v>14.689311505937317</v>
      </c>
      <c r="H5437" s="147">
        <v>17.571099999999998</v>
      </c>
      <c r="I5437" s="147">
        <v>21.22</v>
      </c>
      <c r="J5437" s="147">
        <v>24.001199999999997</v>
      </c>
      <c r="K5437" s="147">
        <v>26.787600000000001</v>
      </c>
    </row>
    <row r="5438" spans="2:11" x14ac:dyDescent="0.2">
      <c r="B5438" s="21" t="str">
        <f t="shared" si="84"/>
        <v>EarltonIce Accretion2040RCP6.0</v>
      </c>
      <c r="C5438" t="s">
        <v>308</v>
      </c>
      <c r="D5438" t="s">
        <v>486</v>
      </c>
      <c r="E5438" s="144" t="s">
        <v>192</v>
      </c>
      <c r="F5438" s="144">
        <v>2040</v>
      </c>
      <c r="G5438" s="147">
        <v>14.668436122461328</v>
      </c>
      <c r="H5438" s="147">
        <v>17.546199999999999</v>
      </c>
      <c r="I5438" s="147">
        <v>21.186666666666667</v>
      </c>
      <c r="J5438" s="147">
        <v>23.963533333333331</v>
      </c>
      <c r="K5438" s="147">
        <v>26.7456</v>
      </c>
    </row>
    <row r="5439" spans="2:11" x14ac:dyDescent="0.2">
      <c r="B5439" s="21" t="str">
        <f t="shared" si="84"/>
        <v>EarltonIce Accretion2045RCP6.0</v>
      </c>
      <c r="C5439" t="s">
        <v>308</v>
      </c>
      <c r="D5439" t="s">
        <v>486</v>
      </c>
      <c r="E5439" s="144" t="s">
        <v>192</v>
      </c>
      <c r="F5439" s="144">
        <v>2045</v>
      </c>
      <c r="G5439" s="147">
        <v>14.647560738985339</v>
      </c>
      <c r="H5439" s="147">
        <v>17.521299999999997</v>
      </c>
      <c r="I5439" s="147">
        <v>21.153333333333336</v>
      </c>
      <c r="J5439" s="147">
        <v>23.925866666666664</v>
      </c>
      <c r="K5439" s="147">
        <v>26.703600000000002</v>
      </c>
    </row>
    <row r="5440" spans="2:11" x14ac:dyDescent="0.2">
      <c r="B5440" s="21" t="str">
        <f t="shared" si="84"/>
        <v>EarltonIce Accretion2050RCP6.0</v>
      </c>
      <c r="C5440" t="s">
        <v>308</v>
      </c>
      <c r="D5440" t="s">
        <v>486</v>
      </c>
      <c r="E5440" s="144" t="s">
        <v>192</v>
      </c>
      <c r="F5440" s="144">
        <v>2050</v>
      </c>
      <c r="G5440" s="147">
        <v>14.635035508899746</v>
      </c>
      <c r="H5440" s="147">
        <v>17.506359999999997</v>
      </c>
      <c r="I5440" s="147">
        <v>21.128</v>
      </c>
      <c r="J5440" s="147">
        <v>23.897239999999996</v>
      </c>
      <c r="K5440" s="147">
        <v>26.671679999999999</v>
      </c>
    </row>
    <row r="5441" spans="2:11" x14ac:dyDescent="0.2">
      <c r="B5441" s="21" t="str">
        <f t="shared" si="84"/>
        <v>EarltonIce Accretion2055RCP6.0</v>
      </c>
      <c r="C5441" t="s">
        <v>308</v>
      </c>
      <c r="D5441" t="s">
        <v>486</v>
      </c>
      <c r="E5441" s="144" t="s">
        <v>192</v>
      </c>
      <c r="F5441" s="144">
        <v>2055</v>
      </c>
      <c r="G5441" s="147">
        <v>14.643385662290141</v>
      </c>
      <c r="H5441" s="147">
        <v>17.516319999999997</v>
      </c>
      <c r="I5441" s="147">
        <v>21.135999999999999</v>
      </c>
      <c r="J5441" s="147">
        <v>23.906279999999995</v>
      </c>
      <c r="K5441" s="147">
        <v>26.681760000000001</v>
      </c>
    </row>
    <row r="5442" spans="2:11" x14ac:dyDescent="0.2">
      <c r="B5442" s="21" t="str">
        <f t="shared" si="84"/>
        <v>EarltonIce Accretion2060RCP6.0</v>
      </c>
      <c r="C5442" t="s">
        <v>308</v>
      </c>
      <c r="D5442" t="s">
        <v>486</v>
      </c>
      <c r="E5442" s="144" t="s">
        <v>192</v>
      </c>
      <c r="F5442" s="144">
        <v>2060</v>
      </c>
      <c r="G5442" s="147">
        <v>14.651735815680539</v>
      </c>
      <c r="H5442" s="147">
        <v>17.526279999999996</v>
      </c>
      <c r="I5442" s="147">
        <v>21.144000000000002</v>
      </c>
      <c r="J5442" s="147">
        <v>23.915319999999998</v>
      </c>
      <c r="K5442" s="147">
        <v>26.691839999999999</v>
      </c>
    </row>
    <row r="5443" spans="2:11" x14ac:dyDescent="0.2">
      <c r="B5443" s="21" t="str">
        <f t="shared" si="84"/>
        <v>EarltonIce Accretion2065RCP6.0</v>
      </c>
      <c r="C5443" t="s">
        <v>308</v>
      </c>
      <c r="D5443" t="s">
        <v>486</v>
      </c>
      <c r="E5443" s="144" t="s">
        <v>192</v>
      </c>
      <c r="F5443" s="144">
        <v>2065</v>
      </c>
      <c r="G5443" s="147">
        <v>14.660085969070934</v>
      </c>
      <c r="H5443" s="147">
        <v>17.536239999999996</v>
      </c>
      <c r="I5443" s="147">
        <v>21.152000000000001</v>
      </c>
      <c r="J5443" s="147">
        <v>23.924359999999997</v>
      </c>
      <c r="K5443" s="147">
        <v>26.701920000000001</v>
      </c>
    </row>
    <row r="5444" spans="2:11" x14ac:dyDescent="0.2">
      <c r="B5444" s="21" t="str">
        <f t="shared" si="84"/>
        <v>EarltonIce Accretion2070RCP6.0</v>
      </c>
      <c r="C5444" t="s">
        <v>308</v>
      </c>
      <c r="D5444" t="s">
        <v>486</v>
      </c>
      <c r="E5444" s="144" t="s">
        <v>192</v>
      </c>
      <c r="F5444" s="144">
        <v>2070</v>
      </c>
      <c r="G5444" s="147">
        <v>14.66843612246133</v>
      </c>
      <c r="H5444" s="147">
        <v>17.546199999999995</v>
      </c>
      <c r="I5444" s="147">
        <v>21.16</v>
      </c>
      <c r="J5444" s="147">
        <v>23.933399999999995</v>
      </c>
      <c r="K5444" s="147">
        <v>26.712</v>
      </c>
    </row>
    <row r="5445" spans="2:11" x14ac:dyDescent="0.2">
      <c r="B5445" s="21" t="str">
        <f t="shared" si="84"/>
        <v>EarltonIce Accretion2075RCP6.0</v>
      </c>
      <c r="C5445" t="s">
        <v>308</v>
      </c>
      <c r="D5445" t="s">
        <v>486</v>
      </c>
      <c r="E5445" s="144" t="s">
        <v>192</v>
      </c>
      <c r="F5445" s="144">
        <v>2075</v>
      </c>
      <c r="G5445" s="147">
        <v>14.724103811730632</v>
      </c>
      <c r="H5445" s="147">
        <v>17.625049999999995</v>
      </c>
      <c r="I5445" s="147">
        <v>21.274999999999999</v>
      </c>
      <c r="J5445" s="147">
        <v>24.074649999999998</v>
      </c>
      <c r="K5445" s="147">
        <v>26.875799999999998</v>
      </c>
    </row>
    <row r="5446" spans="2:11" x14ac:dyDescent="0.2">
      <c r="B5446" s="21" t="str">
        <f t="shared" si="84"/>
        <v>EarltonIce Accretion2080RCP6.0</v>
      </c>
      <c r="C5446" t="s">
        <v>308</v>
      </c>
      <c r="D5446" t="s">
        <v>486</v>
      </c>
      <c r="E5446" s="144" t="s">
        <v>192</v>
      </c>
      <c r="F5446" s="144">
        <v>2080</v>
      </c>
      <c r="G5446" s="147">
        <v>14.779771500999935</v>
      </c>
      <c r="H5446" s="147">
        <v>17.703899999999997</v>
      </c>
      <c r="I5446" s="147">
        <v>21.39</v>
      </c>
      <c r="J5446" s="147">
        <v>24.215899999999998</v>
      </c>
      <c r="K5446" s="147">
        <v>27.0396</v>
      </c>
    </row>
    <row r="5447" spans="2:11" x14ac:dyDescent="0.2">
      <c r="B5447" s="21" t="str">
        <f t="shared" si="84"/>
        <v>EarltonIce Accretion2085RCP6.0</v>
      </c>
      <c r="C5447" t="s">
        <v>308</v>
      </c>
      <c r="D5447" t="s">
        <v>486</v>
      </c>
      <c r="E5447" s="144" t="s">
        <v>192</v>
      </c>
      <c r="F5447" s="144">
        <v>2085</v>
      </c>
      <c r="G5447" s="147">
        <v>14.835439190269238</v>
      </c>
      <c r="H5447" s="147">
        <v>17.78275</v>
      </c>
      <c r="I5447" s="147">
        <v>21.504999999999999</v>
      </c>
      <c r="J5447" s="147">
        <v>24.357149999999997</v>
      </c>
      <c r="K5447" s="147">
        <v>27.203400000000002</v>
      </c>
    </row>
    <row r="5448" spans="2:11" x14ac:dyDescent="0.2">
      <c r="B5448" s="21" t="str">
        <f t="shared" si="84"/>
        <v>EarltonIce Accretion2090RCP6.0</v>
      </c>
      <c r="C5448" t="s">
        <v>308</v>
      </c>
      <c r="D5448" t="s">
        <v>486</v>
      </c>
      <c r="E5448" s="144" t="s">
        <v>192</v>
      </c>
      <c r="F5448" s="144">
        <v>2090</v>
      </c>
      <c r="G5448" s="147">
        <v>14.937496620596294</v>
      </c>
      <c r="H5448" s="147">
        <v>17.922466666666665</v>
      </c>
      <c r="I5448" s="147">
        <v>21.706666666666667</v>
      </c>
      <c r="J5448" s="147">
        <v>24.603866666666665</v>
      </c>
      <c r="K5448" s="147">
        <v>27.4848</v>
      </c>
    </row>
    <row r="5449" spans="2:11" x14ac:dyDescent="0.2">
      <c r="B5449" s="21" t="str">
        <f t="shared" si="84"/>
        <v>EarltonIce Accretion2095RCP6.0</v>
      </c>
      <c r="C5449" t="s">
        <v>308</v>
      </c>
      <c r="D5449" t="s">
        <v>486</v>
      </c>
      <c r="E5449" s="144" t="s">
        <v>192</v>
      </c>
      <c r="F5449" s="144">
        <v>2095</v>
      </c>
      <c r="G5449" s="147">
        <v>14.983886361654045</v>
      </c>
      <c r="H5449" s="147">
        <v>17.983333333333331</v>
      </c>
      <c r="I5449" s="147">
        <v>21.793333333333333</v>
      </c>
      <c r="J5449" s="147">
        <v>24.709333333333333</v>
      </c>
      <c r="K5449" s="147">
        <v>27.602400000000003</v>
      </c>
    </row>
    <row r="5450" spans="2:11" x14ac:dyDescent="0.2">
      <c r="B5450" s="21" t="str">
        <f t="shared" si="84"/>
        <v>EarltonIce Accretion2100RCP6.0</v>
      </c>
      <c r="C5450" t="s">
        <v>308</v>
      </c>
      <c r="D5450" t="s">
        <v>486</v>
      </c>
      <c r="E5450" s="144" t="s">
        <v>192</v>
      </c>
      <c r="F5450" s="144">
        <v>2100</v>
      </c>
      <c r="G5450" s="147">
        <v>15.030276102711799</v>
      </c>
      <c r="H5450" s="147">
        <v>18.044199999999996</v>
      </c>
      <c r="I5450" s="147">
        <v>21.880000000000003</v>
      </c>
      <c r="J5450" s="147">
        <v>24.814799999999998</v>
      </c>
      <c r="K5450" s="147">
        <v>27.720000000000002</v>
      </c>
    </row>
    <row r="5451" spans="2:11" x14ac:dyDescent="0.2">
      <c r="B5451" s="21" t="str">
        <f t="shared" si="84"/>
        <v>EarltonIce Accretion2023RCP8.5</v>
      </c>
      <c r="C5451" t="s">
        <v>308</v>
      </c>
      <c r="D5451" t="s">
        <v>486</v>
      </c>
      <c r="E5451" s="144" t="s">
        <v>191</v>
      </c>
      <c r="F5451" s="144">
        <v>2023</v>
      </c>
      <c r="G5451" s="147">
        <v>14.751937656365284</v>
      </c>
      <c r="H5451" s="147">
        <v>17.645799999999998</v>
      </c>
      <c r="I5451" s="147">
        <v>21.32</v>
      </c>
      <c r="J5451" s="147">
        <v>24.114199999999997</v>
      </c>
      <c r="K5451" s="147">
        <v>26.913600000000002</v>
      </c>
    </row>
    <row r="5452" spans="2:11" x14ac:dyDescent="0.2">
      <c r="B5452" s="21" t="str">
        <f t="shared" ref="B5452:B5515" si="85">C5452&amp;D5452&amp;F5452&amp;E5452</f>
        <v>EarltonIce Accretion2025RCP8.5</v>
      </c>
      <c r="C5452" t="s">
        <v>308</v>
      </c>
      <c r="D5452" t="s">
        <v>486</v>
      </c>
      <c r="E5452" s="144" t="s">
        <v>191</v>
      </c>
      <c r="F5452" s="144">
        <v>2025</v>
      </c>
      <c r="G5452" s="147">
        <v>14.710186889413306</v>
      </c>
      <c r="H5452" s="147">
        <v>17.595999999999997</v>
      </c>
      <c r="I5452" s="147">
        <v>21.253333333333334</v>
      </c>
      <c r="J5452" s="147">
        <v>24.038866666666664</v>
      </c>
      <c r="K5452" s="147">
        <v>26.829600000000003</v>
      </c>
    </row>
    <row r="5453" spans="2:11" x14ac:dyDescent="0.2">
      <c r="B5453" s="21" t="str">
        <f t="shared" si="85"/>
        <v>EarltonIce Accretion2030RCP8.5</v>
      </c>
      <c r="C5453" t="s">
        <v>308</v>
      </c>
      <c r="D5453" t="s">
        <v>486</v>
      </c>
      <c r="E5453" s="144" t="s">
        <v>191</v>
      </c>
      <c r="F5453" s="144">
        <v>2030</v>
      </c>
      <c r="G5453" s="147">
        <v>14.668436122461328</v>
      </c>
      <c r="H5453" s="147">
        <v>17.546199999999999</v>
      </c>
      <c r="I5453" s="147">
        <v>21.186666666666667</v>
      </c>
      <c r="J5453" s="147">
        <v>23.963533333333331</v>
      </c>
      <c r="K5453" s="147">
        <v>26.7456</v>
      </c>
    </row>
    <row r="5454" spans="2:11" x14ac:dyDescent="0.2">
      <c r="B5454" s="21" t="str">
        <f t="shared" si="85"/>
        <v>EarltonIce Accretion2035RCP8.5</v>
      </c>
      <c r="C5454" t="s">
        <v>308</v>
      </c>
      <c r="D5454" t="s">
        <v>486</v>
      </c>
      <c r="E5454" s="144" t="s">
        <v>191</v>
      </c>
      <c r="F5454" s="144">
        <v>2035</v>
      </c>
      <c r="G5454" s="147">
        <v>14.62668535550935</v>
      </c>
      <c r="H5454" s="147">
        <v>17.496399999999998</v>
      </c>
      <c r="I5454" s="147">
        <v>21.12</v>
      </c>
      <c r="J5454" s="147">
        <v>23.888199999999998</v>
      </c>
      <c r="K5454" s="147">
        <v>26.6616</v>
      </c>
    </row>
    <row r="5455" spans="2:11" x14ac:dyDescent="0.2">
      <c r="B5455" s="21" t="str">
        <f t="shared" si="85"/>
        <v>EarltonIce Accretion2040RCP8.5</v>
      </c>
      <c r="C5455" t="s">
        <v>308</v>
      </c>
      <c r="D5455" t="s">
        <v>486</v>
      </c>
      <c r="E5455" s="144" t="s">
        <v>191</v>
      </c>
      <c r="F5455" s="144">
        <v>2040</v>
      </c>
      <c r="G5455" s="147">
        <v>14.640602277826677</v>
      </c>
      <c r="H5455" s="147">
        <v>17.512999999999998</v>
      </c>
      <c r="I5455" s="147">
        <v>21.133333333333333</v>
      </c>
      <c r="J5455" s="147">
        <v>23.903266666666664</v>
      </c>
      <c r="K5455" s="147">
        <v>26.6784</v>
      </c>
    </row>
    <row r="5456" spans="2:11" x14ac:dyDescent="0.2">
      <c r="B5456" s="21" t="str">
        <f t="shared" si="85"/>
        <v>EarltonIce Accretion2045RCP8.5</v>
      </c>
      <c r="C5456" t="s">
        <v>308</v>
      </c>
      <c r="D5456" t="s">
        <v>486</v>
      </c>
      <c r="E5456" s="144" t="s">
        <v>191</v>
      </c>
      <c r="F5456" s="144">
        <v>2045</v>
      </c>
      <c r="G5456" s="147">
        <v>14.654519200144003</v>
      </c>
      <c r="H5456" s="147">
        <v>17.529599999999995</v>
      </c>
      <c r="I5456" s="147">
        <v>21.146666666666668</v>
      </c>
      <c r="J5456" s="147">
        <v>23.918333333333329</v>
      </c>
      <c r="K5456" s="147">
        <v>26.6952</v>
      </c>
    </row>
    <row r="5457" spans="2:11" x14ac:dyDescent="0.2">
      <c r="B5457" s="21" t="str">
        <f t="shared" si="85"/>
        <v>EarltonIce Accretion2050RCP8.5</v>
      </c>
      <c r="C5457" t="s">
        <v>308</v>
      </c>
      <c r="D5457" t="s">
        <v>486</v>
      </c>
      <c r="E5457" s="144" t="s">
        <v>191</v>
      </c>
      <c r="F5457" s="144">
        <v>2050</v>
      </c>
      <c r="G5457" s="147">
        <v>14.742659708153733</v>
      </c>
      <c r="H5457" s="147">
        <v>17.65133333333333</v>
      </c>
      <c r="I5457" s="147">
        <v>21.313333333333333</v>
      </c>
      <c r="J5457" s="147">
        <v>24.121733333333331</v>
      </c>
      <c r="K5457" s="147">
        <v>26.930399999999999</v>
      </c>
    </row>
    <row r="5458" spans="2:11" x14ac:dyDescent="0.2">
      <c r="B5458" s="21" t="str">
        <f t="shared" si="85"/>
        <v>EarltonIce Accretion2055RCP8.5</v>
      </c>
      <c r="C5458" t="s">
        <v>308</v>
      </c>
      <c r="D5458" t="s">
        <v>486</v>
      </c>
      <c r="E5458" s="144" t="s">
        <v>191</v>
      </c>
      <c r="F5458" s="144">
        <v>2055</v>
      </c>
      <c r="G5458" s="147">
        <v>14.816883293846137</v>
      </c>
      <c r="H5458" s="147">
        <v>17.756466666666665</v>
      </c>
      <c r="I5458" s="147">
        <v>21.466666666666665</v>
      </c>
      <c r="J5458" s="147">
        <v>24.310066666666664</v>
      </c>
      <c r="K5458" s="147">
        <v>27.148800000000001</v>
      </c>
    </row>
    <row r="5459" spans="2:11" x14ac:dyDescent="0.2">
      <c r="B5459" s="21" t="str">
        <f t="shared" si="85"/>
        <v>EarltonIce Accretion2060RCP8.5</v>
      </c>
      <c r="C5459" t="s">
        <v>308</v>
      </c>
      <c r="D5459" t="s">
        <v>486</v>
      </c>
      <c r="E5459" s="144" t="s">
        <v>191</v>
      </c>
      <c r="F5459" s="144">
        <v>2060</v>
      </c>
      <c r="G5459" s="147">
        <v>14.937496620596294</v>
      </c>
      <c r="H5459" s="147">
        <v>17.922466666666665</v>
      </c>
      <c r="I5459" s="147">
        <v>21.706666666666667</v>
      </c>
      <c r="J5459" s="147">
        <v>24.603866666666665</v>
      </c>
      <c r="K5459" s="147">
        <v>27.4848</v>
      </c>
    </row>
    <row r="5460" spans="2:11" x14ac:dyDescent="0.2">
      <c r="B5460" s="21" t="str">
        <f t="shared" si="85"/>
        <v>EarltonIce Accretion2065RCP8.5</v>
      </c>
      <c r="C5460" t="s">
        <v>308</v>
      </c>
      <c r="D5460" t="s">
        <v>486</v>
      </c>
      <c r="E5460" s="144" t="s">
        <v>191</v>
      </c>
      <c r="F5460" s="144">
        <v>2065</v>
      </c>
      <c r="G5460" s="147">
        <v>14.983886361654045</v>
      </c>
      <c r="H5460" s="147">
        <v>17.983333333333331</v>
      </c>
      <c r="I5460" s="147">
        <v>21.793333333333333</v>
      </c>
      <c r="J5460" s="147">
        <v>24.709333333333333</v>
      </c>
      <c r="K5460" s="147">
        <v>27.602400000000003</v>
      </c>
    </row>
    <row r="5461" spans="2:11" x14ac:dyDescent="0.2">
      <c r="B5461" s="21" t="str">
        <f t="shared" si="85"/>
        <v>EarltonIce Accretion2070RCP8.5</v>
      </c>
      <c r="C5461" t="s">
        <v>308</v>
      </c>
      <c r="D5461" t="s">
        <v>486</v>
      </c>
      <c r="E5461" s="144" t="s">
        <v>191</v>
      </c>
      <c r="F5461" s="144">
        <v>2070</v>
      </c>
      <c r="G5461" s="147">
        <v>14.863273034903889</v>
      </c>
      <c r="H5461" s="147">
        <v>17.861599999999996</v>
      </c>
      <c r="I5461" s="147">
        <v>21.666666666666668</v>
      </c>
      <c r="J5461" s="147">
        <v>24.573733333333333</v>
      </c>
      <c r="K5461" s="147">
        <v>27.459600000000002</v>
      </c>
    </row>
    <row r="5462" spans="2:11" x14ac:dyDescent="0.2">
      <c r="B5462" s="21" t="str">
        <f t="shared" si="85"/>
        <v>EarltonIce Accretion2075RCP8.5</v>
      </c>
      <c r="C5462" t="s">
        <v>308</v>
      </c>
      <c r="D5462" t="s">
        <v>486</v>
      </c>
      <c r="E5462" s="144" t="s">
        <v>191</v>
      </c>
      <c r="F5462" s="144">
        <v>2075</v>
      </c>
      <c r="G5462" s="147">
        <v>14.696269967095981</v>
      </c>
      <c r="H5462" s="147">
        <v>17.678999999999998</v>
      </c>
      <c r="I5462" s="147">
        <v>21.453333333333337</v>
      </c>
      <c r="J5462" s="147">
        <v>24.332666666666665</v>
      </c>
      <c r="K5462" s="147">
        <v>27.199199999999998</v>
      </c>
    </row>
    <row r="5463" spans="2:11" x14ac:dyDescent="0.2">
      <c r="B5463" s="21" t="str">
        <f t="shared" si="85"/>
        <v>EarltonIce Accretion2080RCP8.5</v>
      </c>
      <c r="C5463" t="s">
        <v>308</v>
      </c>
      <c r="D5463" t="s">
        <v>486</v>
      </c>
      <c r="E5463" s="144" t="s">
        <v>191</v>
      </c>
      <c r="F5463" s="144">
        <v>2080</v>
      </c>
      <c r="G5463" s="147">
        <v>14.529266899288071</v>
      </c>
      <c r="H5463" s="147">
        <v>17.496399999999998</v>
      </c>
      <c r="I5463" s="147">
        <v>21.240000000000002</v>
      </c>
      <c r="J5463" s="147">
        <v>24.0916</v>
      </c>
      <c r="K5463" s="147">
        <v>26.938799999999997</v>
      </c>
    </row>
    <row r="5464" spans="2:11" x14ac:dyDescent="0.2">
      <c r="B5464" s="21" t="str">
        <f t="shared" si="85"/>
        <v>EarltonIce Accretion2085RCP8.5</v>
      </c>
      <c r="C5464" t="s">
        <v>308</v>
      </c>
      <c r="D5464" t="s">
        <v>486</v>
      </c>
      <c r="E5464" s="144" t="s">
        <v>191</v>
      </c>
      <c r="F5464" s="144">
        <v>2085</v>
      </c>
      <c r="G5464" s="147">
        <v>14.564059205081385</v>
      </c>
      <c r="H5464" s="147">
        <v>17.571099999999998</v>
      </c>
      <c r="I5464" s="147">
        <v>21.36</v>
      </c>
      <c r="J5464" s="147">
        <v>24.261099999999999</v>
      </c>
      <c r="K5464" s="147">
        <v>27.1404</v>
      </c>
    </row>
    <row r="5465" spans="2:11" x14ac:dyDescent="0.2">
      <c r="B5465" s="21" t="str">
        <f t="shared" si="85"/>
        <v>EarltonIce Accretion2090RCP8.5</v>
      </c>
      <c r="C5465" t="s">
        <v>308</v>
      </c>
      <c r="D5465" t="s">
        <v>486</v>
      </c>
      <c r="E5465" s="144" t="s">
        <v>191</v>
      </c>
      <c r="F5465" s="144">
        <v>2090</v>
      </c>
      <c r="G5465" s="147">
        <v>14.598851510874699</v>
      </c>
      <c r="H5465" s="147">
        <v>17.645799999999998</v>
      </c>
      <c r="I5465" s="147">
        <v>21.48</v>
      </c>
      <c r="J5465" s="147">
        <v>24.430599999999998</v>
      </c>
      <c r="K5465" s="147">
        <v>27.341999999999999</v>
      </c>
    </row>
    <row r="5466" spans="2:11" x14ac:dyDescent="0.2">
      <c r="B5466" s="21" t="str">
        <f t="shared" si="85"/>
        <v>EarltonIce Accretion2095RCP8.5</v>
      </c>
      <c r="C5466" t="s">
        <v>308</v>
      </c>
      <c r="D5466" t="s">
        <v>486</v>
      </c>
      <c r="E5466" s="144" t="s">
        <v>191</v>
      </c>
      <c r="F5466" s="144">
        <v>2095</v>
      </c>
      <c r="G5466" s="147">
        <v>14.598851510874699</v>
      </c>
      <c r="H5466" s="147">
        <v>17.645799999999998</v>
      </c>
      <c r="I5466" s="147">
        <v>21.48</v>
      </c>
      <c r="J5466" s="147">
        <v>24.430599999999998</v>
      </c>
      <c r="K5466" s="147">
        <v>27.341999999999999</v>
      </c>
    </row>
    <row r="5467" spans="2:11" x14ac:dyDescent="0.2">
      <c r="B5467" s="21" t="str">
        <f t="shared" si="85"/>
        <v>EarltonIce Accretion2100RCP8.5</v>
      </c>
      <c r="C5467" t="s">
        <v>308</v>
      </c>
      <c r="D5467" t="s">
        <v>486</v>
      </c>
      <c r="E5467" s="144" t="s">
        <v>191</v>
      </c>
      <c r="F5467" s="144">
        <v>2100</v>
      </c>
      <c r="G5467" s="147">
        <v>14.598851510874699</v>
      </c>
      <c r="H5467" s="147">
        <v>17.645799999999998</v>
      </c>
      <c r="I5467" s="147">
        <v>21.48</v>
      </c>
      <c r="J5467" s="147">
        <v>24.430599999999998</v>
      </c>
      <c r="K5467" s="147">
        <v>27.341999999999999</v>
      </c>
    </row>
    <row r="5468" spans="2:11" x14ac:dyDescent="0.2">
      <c r="B5468" s="21" t="str">
        <f t="shared" si="85"/>
        <v>EarltonWind2023RCP4.5</v>
      </c>
      <c r="C5468" t="s">
        <v>308</v>
      </c>
      <c r="D5468" t="s">
        <v>1</v>
      </c>
      <c r="E5468" s="144" t="s">
        <v>193</v>
      </c>
      <c r="F5468" s="144">
        <v>2023</v>
      </c>
      <c r="G5468" s="147">
        <v>76.115630533254176</v>
      </c>
      <c r="H5468" s="147">
        <v>81.921839999999989</v>
      </c>
      <c r="I5468" s="147">
        <v>88.008799999999994</v>
      </c>
      <c r="J5468" s="147">
        <v>94.112920000000017</v>
      </c>
      <c r="K5468" s="147">
        <v>100.21968</v>
      </c>
    </row>
    <row r="5469" spans="2:11" x14ac:dyDescent="0.2">
      <c r="B5469" s="21" t="str">
        <f t="shared" si="85"/>
        <v>EarltonWind2025RCP4.5</v>
      </c>
      <c r="C5469" t="s">
        <v>308</v>
      </c>
      <c r="D5469" t="s">
        <v>1</v>
      </c>
      <c r="E5469" s="144" t="s">
        <v>193</v>
      </c>
      <c r="F5469" s="144">
        <v>2025</v>
      </c>
      <c r="G5469" s="147">
        <v>76.121962737717695</v>
      </c>
      <c r="H5469" s="147">
        <v>81.925931999999989</v>
      </c>
      <c r="I5469" s="147">
        <v>88.013199999999998</v>
      </c>
      <c r="J5469" s="147">
        <v>94.117628000000011</v>
      </c>
      <c r="K5469" s="147">
        <v>100.223024</v>
      </c>
    </row>
    <row r="5470" spans="2:11" x14ac:dyDescent="0.2">
      <c r="B5470" s="21" t="str">
        <f t="shared" si="85"/>
        <v>EarltonWind2030RCP4.5</v>
      </c>
      <c r="C5470" t="s">
        <v>308</v>
      </c>
      <c r="D5470" t="s">
        <v>1</v>
      </c>
      <c r="E5470" s="144" t="s">
        <v>193</v>
      </c>
      <c r="F5470" s="144">
        <v>2030</v>
      </c>
      <c r="G5470" s="147">
        <v>76.128294942181213</v>
      </c>
      <c r="H5470" s="147">
        <v>81.930023999999989</v>
      </c>
      <c r="I5470" s="147">
        <v>88.017600000000002</v>
      </c>
      <c r="J5470" s="147">
        <v>94.122336000000018</v>
      </c>
      <c r="K5470" s="147">
        <v>100.22636799999999</v>
      </c>
    </row>
    <row r="5471" spans="2:11" x14ac:dyDescent="0.2">
      <c r="B5471" s="21" t="str">
        <f t="shared" si="85"/>
        <v>EarltonWind2035RCP4.5</v>
      </c>
      <c r="C5471" t="s">
        <v>308</v>
      </c>
      <c r="D5471" t="s">
        <v>1</v>
      </c>
      <c r="E5471" s="144" t="s">
        <v>193</v>
      </c>
      <c r="F5471" s="144">
        <v>2035</v>
      </c>
      <c r="G5471" s="147">
        <v>76.134627146644732</v>
      </c>
      <c r="H5471" s="147">
        <v>81.934115999999989</v>
      </c>
      <c r="I5471" s="147">
        <v>88.021999999999991</v>
      </c>
      <c r="J5471" s="147">
        <v>94.127044000000012</v>
      </c>
      <c r="K5471" s="147">
        <v>100.22971199999999</v>
      </c>
    </row>
    <row r="5472" spans="2:11" x14ac:dyDescent="0.2">
      <c r="B5472" s="21" t="str">
        <f t="shared" si="85"/>
        <v>EarltonWind2040RCP4.5</v>
      </c>
      <c r="C5472" t="s">
        <v>308</v>
      </c>
      <c r="D5472" t="s">
        <v>1</v>
      </c>
      <c r="E5472" s="144" t="s">
        <v>193</v>
      </c>
      <c r="F5472" s="144">
        <v>2040</v>
      </c>
      <c r="G5472" s="147">
        <v>76.140959351108236</v>
      </c>
      <c r="H5472" s="147">
        <v>81.938208000000003</v>
      </c>
      <c r="I5472" s="147">
        <v>88.026399999999995</v>
      </c>
      <c r="J5472" s="147">
        <v>94.131752000000006</v>
      </c>
      <c r="K5472" s="147">
        <v>100.23305599999999</v>
      </c>
    </row>
    <row r="5473" spans="2:11" x14ac:dyDescent="0.2">
      <c r="B5473" s="21" t="str">
        <f t="shared" si="85"/>
        <v>EarltonWind2045RCP4.5</v>
      </c>
      <c r="C5473" t="s">
        <v>308</v>
      </c>
      <c r="D5473" t="s">
        <v>1</v>
      </c>
      <c r="E5473" s="144" t="s">
        <v>193</v>
      </c>
      <c r="F5473" s="144">
        <v>2045</v>
      </c>
      <c r="G5473" s="147">
        <v>76.147291555571755</v>
      </c>
      <c r="H5473" s="147">
        <v>81.942300000000003</v>
      </c>
      <c r="I5473" s="147">
        <v>88.030799999999999</v>
      </c>
      <c r="J5473" s="147">
        <v>94.136460000000014</v>
      </c>
      <c r="K5473" s="147">
        <v>100.23639999999999</v>
      </c>
    </row>
    <row r="5474" spans="2:11" x14ac:dyDescent="0.2">
      <c r="B5474" s="21" t="str">
        <f t="shared" si="85"/>
        <v>EarltonWind2050RCP4.5</v>
      </c>
      <c r="C5474" t="s">
        <v>308</v>
      </c>
      <c r="D5474" t="s">
        <v>1</v>
      </c>
      <c r="E5474" s="144" t="s">
        <v>193</v>
      </c>
      <c r="F5474" s="144">
        <v>2050</v>
      </c>
      <c r="G5474" s="147">
        <v>76.155143489106521</v>
      </c>
      <c r="H5474" s="147">
        <v>81.944755200000003</v>
      </c>
      <c r="I5474" s="147">
        <v>88.024640000000005</v>
      </c>
      <c r="J5474" s="147">
        <v>94.126102400000008</v>
      </c>
      <c r="K5474" s="147">
        <v>100.21967999999998</v>
      </c>
    </row>
    <row r="5475" spans="2:11" x14ac:dyDescent="0.2">
      <c r="B5475" s="21" t="str">
        <f t="shared" si="85"/>
        <v>EarltonWind2055RCP4.5</v>
      </c>
      <c r="C5475" t="s">
        <v>308</v>
      </c>
      <c r="D5475" t="s">
        <v>1</v>
      </c>
      <c r="E5475" s="144" t="s">
        <v>193</v>
      </c>
      <c r="F5475" s="144">
        <v>2055</v>
      </c>
      <c r="G5475" s="147">
        <v>76.156663218177755</v>
      </c>
      <c r="H5475" s="147">
        <v>81.943118400000003</v>
      </c>
      <c r="I5475" s="147">
        <v>88.014080000000007</v>
      </c>
      <c r="J5475" s="147">
        <v>94.111036800000008</v>
      </c>
      <c r="K5475" s="147">
        <v>100.19961599999999</v>
      </c>
    </row>
    <row r="5476" spans="2:11" x14ac:dyDescent="0.2">
      <c r="B5476" s="21" t="str">
        <f t="shared" si="85"/>
        <v>EarltonWind2060RCP4.5</v>
      </c>
      <c r="C5476" t="s">
        <v>308</v>
      </c>
      <c r="D5476" t="s">
        <v>1</v>
      </c>
      <c r="E5476" s="144" t="s">
        <v>193</v>
      </c>
      <c r="F5476" s="144">
        <v>2060</v>
      </c>
      <c r="G5476" s="147">
        <v>76.158182947249003</v>
      </c>
      <c r="H5476" s="147">
        <v>81.941481600000017</v>
      </c>
      <c r="I5476" s="147">
        <v>88.003519999999995</v>
      </c>
      <c r="J5476" s="147">
        <v>94.095971200000008</v>
      </c>
      <c r="K5476" s="147">
        <v>100.17955199999999</v>
      </c>
    </row>
    <row r="5477" spans="2:11" x14ac:dyDescent="0.2">
      <c r="B5477" s="21" t="str">
        <f t="shared" si="85"/>
        <v>EarltonWind2065RCP4.5</v>
      </c>
      <c r="C5477" t="s">
        <v>308</v>
      </c>
      <c r="D5477" t="s">
        <v>1</v>
      </c>
      <c r="E5477" s="144" t="s">
        <v>193</v>
      </c>
      <c r="F5477" s="144">
        <v>2065</v>
      </c>
      <c r="G5477" s="147">
        <v>76.159702676320236</v>
      </c>
      <c r="H5477" s="147">
        <v>81.939844800000017</v>
      </c>
      <c r="I5477" s="147">
        <v>87.992959999999997</v>
      </c>
      <c r="J5477" s="147">
        <v>94.080905600000008</v>
      </c>
      <c r="K5477" s="147">
        <v>100.159488</v>
      </c>
    </row>
    <row r="5478" spans="2:11" x14ac:dyDescent="0.2">
      <c r="B5478" s="21" t="str">
        <f t="shared" si="85"/>
        <v>EarltonWind2070RCP4.5</v>
      </c>
      <c r="C5478" t="s">
        <v>308</v>
      </c>
      <c r="D5478" t="s">
        <v>1</v>
      </c>
      <c r="E5478" s="144" t="s">
        <v>193</v>
      </c>
      <c r="F5478" s="144">
        <v>2070</v>
      </c>
      <c r="G5478" s="147">
        <v>76.161222405391484</v>
      </c>
      <c r="H5478" s="147">
        <v>81.938208000000017</v>
      </c>
      <c r="I5478" s="147">
        <v>87.982399999999998</v>
      </c>
      <c r="J5478" s="147">
        <v>94.065840000000009</v>
      </c>
      <c r="K5478" s="147">
        <v>100.13942399999999</v>
      </c>
    </row>
    <row r="5479" spans="2:11" x14ac:dyDescent="0.2">
      <c r="B5479" s="21" t="str">
        <f t="shared" si="85"/>
        <v>EarltonWind2075RCP4.5</v>
      </c>
      <c r="C5479" t="s">
        <v>308</v>
      </c>
      <c r="D5479" t="s">
        <v>1</v>
      </c>
      <c r="E5479" s="144" t="s">
        <v>193</v>
      </c>
      <c r="F5479" s="144">
        <v>2075</v>
      </c>
      <c r="G5479" s="147">
        <v>76.218212245563137</v>
      </c>
      <c r="H5479" s="147">
        <v>82.007772000000017</v>
      </c>
      <c r="I5479" s="147">
        <v>88.068933333333334</v>
      </c>
      <c r="J5479" s="147">
        <v>94.164708000000005</v>
      </c>
      <c r="K5479" s="147">
        <v>100.25144799999998</v>
      </c>
    </row>
    <row r="5480" spans="2:11" x14ac:dyDescent="0.2">
      <c r="B5480" s="21" t="str">
        <f t="shared" si="85"/>
        <v>EarltonWind2080RCP4.5</v>
      </c>
      <c r="C5480" t="s">
        <v>308</v>
      </c>
      <c r="D5480" t="s">
        <v>1</v>
      </c>
      <c r="E5480" s="144" t="s">
        <v>193</v>
      </c>
      <c r="F5480" s="144">
        <v>2080</v>
      </c>
      <c r="G5480" s="147">
        <v>76.275202085734776</v>
      </c>
      <c r="H5480" s="147">
        <v>82.077336000000017</v>
      </c>
      <c r="I5480" s="147">
        <v>88.155466666666669</v>
      </c>
      <c r="J5480" s="147">
        <v>94.263576000000015</v>
      </c>
      <c r="K5480" s="147">
        <v>100.36347199999999</v>
      </c>
    </row>
    <row r="5481" spans="2:11" x14ac:dyDescent="0.2">
      <c r="B5481" s="21" t="str">
        <f t="shared" si="85"/>
        <v>EarltonWind2085RCP4.5</v>
      </c>
      <c r="C5481" t="s">
        <v>308</v>
      </c>
      <c r="D5481" t="s">
        <v>1</v>
      </c>
      <c r="E5481" s="144" t="s">
        <v>193</v>
      </c>
      <c r="F5481" s="144">
        <v>2085</v>
      </c>
      <c r="G5481" s="147">
        <v>76.332191925906429</v>
      </c>
      <c r="H5481" s="147">
        <v>82.146900000000016</v>
      </c>
      <c r="I5481" s="147">
        <v>88.24199999999999</v>
      </c>
      <c r="J5481" s="147">
        <v>94.362444000000011</v>
      </c>
      <c r="K5481" s="147">
        <v>100.47549599999999</v>
      </c>
    </row>
    <row r="5482" spans="2:11" x14ac:dyDescent="0.2">
      <c r="B5482" s="21" t="str">
        <f t="shared" si="85"/>
        <v>EarltonWind2090RCP4.5</v>
      </c>
      <c r="C5482" t="s">
        <v>308</v>
      </c>
      <c r="D5482" t="s">
        <v>1</v>
      </c>
      <c r="E5482" s="144" t="s">
        <v>193</v>
      </c>
      <c r="F5482" s="144">
        <v>2090</v>
      </c>
      <c r="G5482" s="147">
        <v>76.389181766078082</v>
      </c>
      <c r="H5482" s="147">
        <v>82.216464000000002</v>
      </c>
      <c r="I5482" s="147">
        <v>88.328533333333326</v>
      </c>
      <c r="J5482" s="147">
        <v>94.461312000000007</v>
      </c>
      <c r="K5482" s="147">
        <v>100.58751999999998</v>
      </c>
    </row>
    <row r="5483" spans="2:11" x14ac:dyDescent="0.2">
      <c r="B5483" s="21" t="str">
        <f t="shared" si="85"/>
        <v>EarltonWind2095RCP4.5</v>
      </c>
      <c r="C5483" t="s">
        <v>308</v>
      </c>
      <c r="D5483" t="s">
        <v>1</v>
      </c>
      <c r="E5483" s="144" t="s">
        <v>193</v>
      </c>
      <c r="F5483" s="144">
        <v>2095</v>
      </c>
      <c r="G5483" s="147">
        <v>76.44617160624972</v>
      </c>
      <c r="H5483" s="147">
        <v>82.286028000000002</v>
      </c>
      <c r="I5483" s="147">
        <v>88.415066666666661</v>
      </c>
      <c r="J5483" s="147">
        <v>94.560180000000017</v>
      </c>
      <c r="K5483" s="147">
        <v>100.69954399999997</v>
      </c>
    </row>
    <row r="5484" spans="2:11" x14ac:dyDescent="0.2">
      <c r="B5484" s="21" t="str">
        <f t="shared" si="85"/>
        <v>EarltonWind2100RCP4.5</v>
      </c>
      <c r="C5484" t="s">
        <v>308</v>
      </c>
      <c r="D5484" t="s">
        <v>1</v>
      </c>
      <c r="E5484" s="144" t="s">
        <v>193</v>
      </c>
      <c r="F5484" s="144">
        <v>2100</v>
      </c>
      <c r="G5484" s="147">
        <v>76.503161446421373</v>
      </c>
      <c r="H5484" s="147">
        <v>82.355592000000001</v>
      </c>
      <c r="I5484" s="147">
        <v>88.501599999999996</v>
      </c>
      <c r="J5484" s="147">
        <v>94.659048000000013</v>
      </c>
      <c r="K5484" s="147">
        <v>100.81156799999998</v>
      </c>
    </row>
    <row r="5485" spans="2:11" x14ac:dyDescent="0.2">
      <c r="B5485" s="21" t="str">
        <f t="shared" si="85"/>
        <v>EarltonWind2023RCP6.0</v>
      </c>
      <c r="C5485" t="s">
        <v>308</v>
      </c>
      <c r="D5485" t="s">
        <v>1</v>
      </c>
      <c r="E5485" s="144" t="s">
        <v>192</v>
      </c>
      <c r="F5485" s="144">
        <v>2023</v>
      </c>
      <c r="G5485" s="147">
        <v>76.115630533254176</v>
      </c>
      <c r="H5485" s="147">
        <v>81.921839999999989</v>
      </c>
      <c r="I5485" s="147">
        <v>88.008799999999994</v>
      </c>
      <c r="J5485" s="147">
        <v>94.112920000000017</v>
      </c>
      <c r="K5485" s="147">
        <v>100.21968</v>
      </c>
    </row>
    <row r="5486" spans="2:11" x14ac:dyDescent="0.2">
      <c r="B5486" s="21" t="str">
        <f t="shared" si="85"/>
        <v>EarltonWind2025RCP6.0</v>
      </c>
      <c r="C5486" t="s">
        <v>308</v>
      </c>
      <c r="D5486" t="s">
        <v>1</v>
      </c>
      <c r="E5486" s="144" t="s">
        <v>192</v>
      </c>
      <c r="F5486" s="144">
        <v>2025</v>
      </c>
      <c r="G5486" s="147">
        <v>76.121962737717695</v>
      </c>
      <c r="H5486" s="147">
        <v>81.925931999999989</v>
      </c>
      <c r="I5486" s="147">
        <v>88.013199999999998</v>
      </c>
      <c r="J5486" s="147">
        <v>94.117628000000011</v>
      </c>
      <c r="K5486" s="147">
        <v>100.223024</v>
      </c>
    </row>
    <row r="5487" spans="2:11" x14ac:dyDescent="0.2">
      <c r="B5487" s="21" t="str">
        <f t="shared" si="85"/>
        <v>EarltonWind2030RCP6.0</v>
      </c>
      <c r="C5487" t="s">
        <v>308</v>
      </c>
      <c r="D5487" t="s">
        <v>1</v>
      </c>
      <c r="E5487" s="144" t="s">
        <v>192</v>
      </c>
      <c r="F5487" s="144">
        <v>2030</v>
      </c>
      <c r="G5487" s="147">
        <v>76.128294942181213</v>
      </c>
      <c r="H5487" s="147">
        <v>81.930023999999989</v>
      </c>
      <c r="I5487" s="147">
        <v>88.017600000000002</v>
      </c>
      <c r="J5487" s="147">
        <v>94.122336000000018</v>
      </c>
      <c r="K5487" s="147">
        <v>100.22636799999999</v>
      </c>
    </row>
    <row r="5488" spans="2:11" x14ac:dyDescent="0.2">
      <c r="B5488" s="21" t="str">
        <f t="shared" si="85"/>
        <v>EarltonWind2035RCP6.0</v>
      </c>
      <c r="C5488" t="s">
        <v>308</v>
      </c>
      <c r="D5488" t="s">
        <v>1</v>
      </c>
      <c r="E5488" s="144" t="s">
        <v>192</v>
      </c>
      <c r="F5488" s="144">
        <v>2035</v>
      </c>
      <c r="G5488" s="147">
        <v>76.134627146644732</v>
      </c>
      <c r="H5488" s="147">
        <v>81.934115999999989</v>
      </c>
      <c r="I5488" s="147">
        <v>88.021999999999991</v>
      </c>
      <c r="J5488" s="147">
        <v>94.127044000000012</v>
      </c>
      <c r="K5488" s="147">
        <v>100.22971199999999</v>
      </c>
    </row>
    <row r="5489" spans="2:11" x14ac:dyDescent="0.2">
      <c r="B5489" s="21" t="str">
        <f t="shared" si="85"/>
        <v>EarltonWind2040RCP6.0</v>
      </c>
      <c r="C5489" t="s">
        <v>308</v>
      </c>
      <c r="D5489" t="s">
        <v>1</v>
      </c>
      <c r="E5489" s="144" t="s">
        <v>192</v>
      </c>
      <c r="F5489" s="144">
        <v>2040</v>
      </c>
      <c r="G5489" s="147">
        <v>76.140959351108236</v>
      </c>
      <c r="H5489" s="147">
        <v>81.938208000000003</v>
      </c>
      <c r="I5489" s="147">
        <v>88.026399999999995</v>
      </c>
      <c r="J5489" s="147">
        <v>94.131752000000006</v>
      </c>
      <c r="K5489" s="147">
        <v>100.23305599999999</v>
      </c>
    </row>
    <row r="5490" spans="2:11" x14ac:dyDescent="0.2">
      <c r="B5490" s="21" t="str">
        <f t="shared" si="85"/>
        <v>EarltonWind2045RCP6.0</v>
      </c>
      <c r="C5490" t="s">
        <v>308</v>
      </c>
      <c r="D5490" t="s">
        <v>1</v>
      </c>
      <c r="E5490" s="144" t="s">
        <v>192</v>
      </c>
      <c r="F5490" s="144">
        <v>2045</v>
      </c>
      <c r="G5490" s="147">
        <v>76.147291555571755</v>
      </c>
      <c r="H5490" s="147">
        <v>81.942300000000003</v>
      </c>
      <c r="I5490" s="147">
        <v>88.030799999999999</v>
      </c>
      <c r="J5490" s="147">
        <v>94.136460000000014</v>
      </c>
      <c r="K5490" s="147">
        <v>100.23639999999999</v>
      </c>
    </row>
    <row r="5491" spans="2:11" x14ac:dyDescent="0.2">
      <c r="B5491" s="21" t="str">
        <f t="shared" si="85"/>
        <v>EarltonWind2050RCP6.0</v>
      </c>
      <c r="C5491" t="s">
        <v>308</v>
      </c>
      <c r="D5491" t="s">
        <v>1</v>
      </c>
      <c r="E5491" s="144" t="s">
        <v>192</v>
      </c>
      <c r="F5491" s="144">
        <v>2050</v>
      </c>
      <c r="G5491" s="147">
        <v>76.155143489106521</v>
      </c>
      <c r="H5491" s="147">
        <v>81.944755200000003</v>
      </c>
      <c r="I5491" s="147">
        <v>88.024640000000005</v>
      </c>
      <c r="J5491" s="147">
        <v>94.126102400000008</v>
      </c>
      <c r="K5491" s="147">
        <v>100.21967999999998</v>
      </c>
    </row>
    <row r="5492" spans="2:11" x14ac:dyDescent="0.2">
      <c r="B5492" s="21" t="str">
        <f t="shared" si="85"/>
        <v>EarltonWind2055RCP6.0</v>
      </c>
      <c r="C5492" t="s">
        <v>308</v>
      </c>
      <c r="D5492" t="s">
        <v>1</v>
      </c>
      <c r="E5492" s="144" t="s">
        <v>192</v>
      </c>
      <c r="F5492" s="144">
        <v>2055</v>
      </c>
      <c r="G5492" s="147">
        <v>76.156663218177755</v>
      </c>
      <c r="H5492" s="147">
        <v>81.943118400000003</v>
      </c>
      <c r="I5492" s="147">
        <v>88.014080000000007</v>
      </c>
      <c r="J5492" s="147">
        <v>94.111036800000008</v>
      </c>
      <c r="K5492" s="147">
        <v>100.19961599999999</v>
      </c>
    </row>
    <row r="5493" spans="2:11" x14ac:dyDescent="0.2">
      <c r="B5493" s="21" t="str">
        <f t="shared" si="85"/>
        <v>EarltonWind2060RCP6.0</v>
      </c>
      <c r="C5493" t="s">
        <v>308</v>
      </c>
      <c r="D5493" t="s">
        <v>1</v>
      </c>
      <c r="E5493" s="144" t="s">
        <v>192</v>
      </c>
      <c r="F5493" s="144">
        <v>2060</v>
      </c>
      <c r="G5493" s="147">
        <v>76.158182947249003</v>
      </c>
      <c r="H5493" s="147">
        <v>81.941481600000017</v>
      </c>
      <c r="I5493" s="147">
        <v>88.003519999999995</v>
      </c>
      <c r="J5493" s="147">
        <v>94.095971200000008</v>
      </c>
      <c r="K5493" s="147">
        <v>100.17955199999999</v>
      </c>
    </row>
    <row r="5494" spans="2:11" x14ac:dyDescent="0.2">
      <c r="B5494" s="21" t="str">
        <f t="shared" si="85"/>
        <v>EarltonWind2065RCP6.0</v>
      </c>
      <c r="C5494" t="s">
        <v>308</v>
      </c>
      <c r="D5494" t="s">
        <v>1</v>
      </c>
      <c r="E5494" s="144" t="s">
        <v>192</v>
      </c>
      <c r="F5494" s="144">
        <v>2065</v>
      </c>
      <c r="G5494" s="147">
        <v>76.159702676320236</v>
      </c>
      <c r="H5494" s="147">
        <v>81.939844800000017</v>
      </c>
      <c r="I5494" s="147">
        <v>87.992959999999997</v>
      </c>
      <c r="J5494" s="147">
        <v>94.080905600000008</v>
      </c>
      <c r="K5494" s="147">
        <v>100.159488</v>
      </c>
    </row>
    <row r="5495" spans="2:11" x14ac:dyDescent="0.2">
      <c r="B5495" s="21" t="str">
        <f t="shared" si="85"/>
        <v>EarltonWind2070RCP6.0</v>
      </c>
      <c r="C5495" t="s">
        <v>308</v>
      </c>
      <c r="D5495" t="s">
        <v>1</v>
      </c>
      <c r="E5495" s="144" t="s">
        <v>192</v>
      </c>
      <c r="F5495" s="144">
        <v>2070</v>
      </c>
      <c r="G5495" s="147">
        <v>76.161222405391484</v>
      </c>
      <c r="H5495" s="147">
        <v>81.938208000000017</v>
      </c>
      <c r="I5495" s="147">
        <v>87.982399999999998</v>
      </c>
      <c r="J5495" s="147">
        <v>94.065840000000009</v>
      </c>
      <c r="K5495" s="147">
        <v>100.13942399999999</v>
      </c>
    </row>
    <row r="5496" spans="2:11" x14ac:dyDescent="0.2">
      <c r="B5496" s="21" t="str">
        <f t="shared" si="85"/>
        <v>EarltonWind2075RCP6.0</v>
      </c>
      <c r="C5496" t="s">
        <v>308</v>
      </c>
      <c r="D5496" t="s">
        <v>1</v>
      </c>
      <c r="E5496" s="144" t="s">
        <v>192</v>
      </c>
      <c r="F5496" s="144">
        <v>2075</v>
      </c>
      <c r="G5496" s="147">
        <v>76.246707165648957</v>
      </c>
      <c r="H5496" s="147">
        <v>82.04255400000001</v>
      </c>
      <c r="I5496" s="147">
        <v>88.112200000000001</v>
      </c>
      <c r="J5496" s="147">
        <v>94.21414200000001</v>
      </c>
      <c r="K5496" s="147">
        <v>100.30745999999999</v>
      </c>
    </row>
    <row r="5497" spans="2:11" x14ac:dyDescent="0.2">
      <c r="B5497" s="21" t="str">
        <f t="shared" si="85"/>
        <v>EarltonWind2080RCP6.0</v>
      </c>
      <c r="C5497" t="s">
        <v>308</v>
      </c>
      <c r="D5497" t="s">
        <v>1</v>
      </c>
      <c r="E5497" s="144" t="s">
        <v>192</v>
      </c>
      <c r="F5497" s="144">
        <v>2080</v>
      </c>
      <c r="G5497" s="147">
        <v>76.332191925906429</v>
      </c>
      <c r="H5497" s="147">
        <v>82.146900000000016</v>
      </c>
      <c r="I5497" s="147">
        <v>88.24199999999999</v>
      </c>
      <c r="J5497" s="147">
        <v>94.362444000000011</v>
      </c>
      <c r="K5497" s="147">
        <v>100.47549599999999</v>
      </c>
    </row>
    <row r="5498" spans="2:11" x14ac:dyDescent="0.2">
      <c r="B5498" s="21" t="str">
        <f t="shared" si="85"/>
        <v>EarltonWind2085RCP6.0</v>
      </c>
      <c r="C5498" t="s">
        <v>308</v>
      </c>
      <c r="D5498" t="s">
        <v>1</v>
      </c>
      <c r="E5498" s="144" t="s">
        <v>192</v>
      </c>
      <c r="F5498" s="144">
        <v>2085</v>
      </c>
      <c r="G5498" s="147">
        <v>76.417676686163901</v>
      </c>
      <c r="H5498" s="147">
        <v>82.251246000000009</v>
      </c>
      <c r="I5498" s="147">
        <v>88.371799999999993</v>
      </c>
      <c r="J5498" s="147">
        <v>94.510746000000012</v>
      </c>
      <c r="K5498" s="147">
        <v>100.64353199999998</v>
      </c>
    </row>
    <row r="5499" spans="2:11" x14ac:dyDescent="0.2">
      <c r="B5499" s="21" t="str">
        <f t="shared" si="85"/>
        <v>EarltonWind2090RCP6.0</v>
      </c>
      <c r="C5499" t="s">
        <v>308</v>
      </c>
      <c r="D5499" t="s">
        <v>1</v>
      </c>
      <c r="E5499" s="144" t="s">
        <v>192</v>
      </c>
      <c r="F5499" s="144">
        <v>2090</v>
      </c>
      <c r="G5499" s="147">
        <v>76.493029919279749</v>
      </c>
      <c r="H5499" s="147">
        <v>82.331040000000002</v>
      </c>
      <c r="I5499" s="147">
        <v>88.457599999999999</v>
      </c>
      <c r="J5499" s="147">
        <v>94.602552000000017</v>
      </c>
      <c r="K5499" s="147">
        <v>100.74134399999998</v>
      </c>
    </row>
    <row r="5500" spans="2:11" x14ac:dyDescent="0.2">
      <c r="B5500" s="21" t="str">
        <f t="shared" si="85"/>
        <v>EarltonWind2095RCP6.0</v>
      </c>
      <c r="C5500" t="s">
        <v>308</v>
      </c>
      <c r="D5500" t="s">
        <v>1</v>
      </c>
      <c r="E5500" s="144" t="s">
        <v>192</v>
      </c>
      <c r="F5500" s="144">
        <v>2095</v>
      </c>
      <c r="G5500" s="147">
        <v>76.482898392138125</v>
      </c>
      <c r="H5500" s="147">
        <v>82.306488000000016</v>
      </c>
      <c r="I5500" s="147">
        <v>88.413599999999988</v>
      </c>
      <c r="J5500" s="147">
        <v>94.546056000000007</v>
      </c>
      <c r="K5500" s="147">
        <v>100.67111999999997</v>
      </c>
    </row>
    <row r="5501" spans="2:11" x14ac:dyDescent="0.2">
      <c r="B5501" s="21" t="str">
        <f t="shared" si="85"/>
        <v>EarltonWind2100RCP6.0</v>
      </c>
      <c r="C5501" t="s">
        <v>308</v>
      </c>
      <c r="D5501" t="s">
        <v>1</v>
      </c>
      <c r="E5501" s="144" t="s">
        <v>192</v>
      </c>
      <c r="F5501" s="144">
        <v>2100</v>
      </c>
      <c r="G5501" s="147">
        <v>76.472766864996501</v>
      </c>
      <c r="H5501" s="147">
        <v>82.281936000000016</v>
      </c>
      <c r="I5501" s="147">
        <v>88.369599999999991</v>
      </c>
      <c r="J5501" s="147">
        <v>94.489560000000012</v>
      </c>
      <c r="K5501" s="147">
        <v>100.60089599999998</v>
      </c>
    </row>
    <row r="5502" spans="2:11" x14ac:dyDescent="0.2">
      <c r="B5502" s="21" t="str">
        <f t="shared" si="85"/>
        <v>EarltonWind2023RCP8.5</v>
      </c>
      <c r="C5502" t="s">
        <v>308</v>
      </c>
      <c r="D5502" t="s">
        <v>1</v>
      </c>
      <c r="E5502" s="144" t="s">
        <v>191</v>
      </c>
      <c r="F5502" s="144">
        <v>2023</v>
      </c>
      <c r="G5502" s="147">
        <v>76.115630533254176</v>
      </c>
      <c r="H5502" s="147">
        <v>81.921839999999989</v>
      </c>
      <c r="I5502" s="147">
        <v>88.008799999999994</v>
      </c>
      <c r="J5502" s="147">
        <v>94.112920000000017</v>
      </c>
      <c r="K5502" s="147">
        <v>100.21968</v>
      </c>
    </row>
    <row r="5503" spans="2:11" x14ac:dyDescent="0.2">
      <c r="B5503" s="21" t="str">
        <f t="shared" si="85"/>
        <v>EarltonWind2025RCP8.5</v>
      </c>
      <c r="C5503" t="s">
        <v>308</v>
      </c>
      <c r="D5503" t="s">
        <v>1</v>
      </c>
      <c r="E5503" s="144" t="s">
        <v>191</v>
      </c>
      <c r="F5503" s="144">
        <v>2025</v>
      </c>
      <c r="G5503" s="147">
        <v>76.128294942181213</v>
      </c>
      <c r="H5503" s="147">
        <v>81.930023999999989</v>
      </c>
      <c r="I5503" s="147">
        <v>88.017600000000002</v>
      </c>
      <c r="J5503" s="147">
        <v>94.122336000000018</v>
      </c>
      <c r="K5503" s="147">
        <v>100.22636799999999</v>
      </c>
    </row>
    <row r="5504" spans="2:11" x14ac:dyDescent="0.2">
      <c r="B5504" s="21" t="str">
        <f t="shared" si="85"/>
        <v>EarltonWind2030RCP8.5</v>
      </c>
      <c r="C5504" t="s">
        <v>308</v>
      </c>
      <c r="D5504" t="s">
        <v>1</v>
      </c>
      <c r="E5504" s="144" t="s">
        <v>191</v>
      </c>
      <c r="F5504" s="144">
        <v>2030</v>
      </c>
      <c r="G5504" s="147">
        <v>76.140959351108236</v>
      </c>
      <c r="H5504" s="147">
        <v>81.938208000000003</v>
      </c>
      <c r="I5504" s="147">
        <v>88.026399999999995</v>
      </c>
      <c r="J5504" s="147">
        <v>94.131752000000006</v>
      </c>
      <c r="K5504" s="147">
        <v>100.23305599999999</v>
      </c>
    </row>
    <row r="5505" spans="2:11" x14ac:dyDescent="0.2">
      <c r="B5505" s="21" t="str">
        <f t="shared" si="85"/>
        <v>EarltonWind2035RCP8.5</v>
      </c>
      <c r="C5505" t="s">
        <v>308</v>
      </c>
      <c r="D5505" t="s">
        <v>1</v>
      </c>
      <c r="E5505" s="144" t="s">
        <v>191</v>
      </c>
      <c r="F5505" s="144">
        <v>2035</v>
      </c>
      <c r="G5505" s="147">
        <v>76.153623760035273</v>
      </c>
      <c r="H5505" s="147">
        <v>81.946392000000003</v>
      </c>
      <c r="I5505" s="147">
        <v>88.035200000000003</v>
      </c>
      <c r="J5505" s="147">
        <v>94.141168000000008</v>
      </c>
      <c r="K5505" s="147">
        <v>100.23974399999999</v>
      </c>
    </row>
    <row r="5506" spans="2:11" x14ac:dyDescent="0.2">
      <c r="B5506" s="21" t="str">
        <f t="shared" si="85"/>
        <v>EarltonWind2040RCP8.5</v>
      </c>
      <c r="C5506" t="s">
        <v>308</v>
      </c>
      <c r="D5506" t="s">
        <v>1</v>
      </c>
      <c r="E5506" s="144" t="s">
        <v>191</v>
      </c>
      <c r="F5506" s="144">
        <v>2040</v>
      </c>
      <c r="G5506" s="147">
        <v>76.156156641820672</v>
      </c>
      <c r="H5506" s="147">
        <v>81.943664000000012</v>
      </c>
      <c r="I5506" s="147">
        <v>88.017600000000002</v>
      </c>
      <c r="J5506" s="147">
        <v>94.116058666666675</v>
      </c>
      <c r="K5506" s="147">
        <v>100.20630399999999</v>
      </c>
    </row>
    <row r="5507" spans="2:11" x14ac:dyDescent="0.2">
      <c r="B5507" s="21" t="str">
        <f t="shared" si="85"/>
        <v>EarltonWind2045RCP8.5</v>
      </c>
      <c r="C5507" t="s">
        <v>308</v>
      </c>
      <c r="D5507" t="s">
        <v>1</v>
      </c>
      <c r="E5507" s="144" t="s">
        <v>191</v>
      </c>
      <c r="F5507" s="144">
        <v>2045</v>
      </c>
      <c r="G5507" s="147">
        <v>76.158689523606085</v>
      </c>
      <c r="H5507" s="147">
        <v>81.940936000000008</v>
      </c>
      <c r="I5507" s="147">
        <v>88</v>
      </c>
      <c r="J5507" s="147">
        <v>94.090949333333342</v>
      </c>
      <c r="K5507" s="147">
        <v>100.17286399999999</v>
      </c>
    </row>
    <row r="5508" spans="2:11" x14ac:dyDescent="0.2">
      <c r="B5508" s="21" t="str">
        <f t="shared" si="85"/>
        <v>EarltonWind2050RCP8.5</v>
      </c>
      <c r="C5508" t="s">
        <v>308</v>
      </c>
      <c r="D5508" t="s">
        <v>1</v>
      </c>
      <c r="E5508" s="144" t="s">
        <v>191</v>
      </c>
      <c r="F5508" s="144">
        <v>2050</v>
      </c>
      <c r="G5508" s="147">
        <v>76.275202085734776</v>
      </c>
      <c r="H5508" s="147">
        <v>82.077336000000017</v>
      </c>
      <c r="I5508" s="147">
        <v>88.155466666666669</v>
      </c>
      <c r="J5508" s="147">
        <v>94.263576000000015</v>
      </c>
      <c r="K5508" s="147">
        <v>100.36347199999999</v>
      </c>
    </row>
    <row r="5509" spans="2:11" x14ac:dyDescent="0.2">
      <c r="B5509" s="21" t="str">
        <f t="shared" si="85"/>
        <v>EarltonWind2055RCP8.5</v>
      </c>
      <c r="C5509" t="s">
        <v>308</v>
      </c>
      <c r="D5509" t="s">
        <v>1</v>
      </c>
      <c r="E5509" s="144" t="s">
        <v>191</v>
      </c>
      <c r="F5509" s="144">
        <v>2055</v>
      </c>
      <c r="G5509" s="147">
        <v>76.389181766078082</v>
      </c>
      <c r="H5509" s="147">
        <v>82.216464000000002</v>
      </c>
      <c r="I5509" s="147">
        <v>88.328533333333326</v>
      </c>
      <c r="J5509" s="147">
        <v>94.461312000000007</v>
      </c>
      <c r="K5509" s="147">
        <v>100.58751999999998</v>
      </c>
    </row>
    <row r="5510" spans="2:11" x14ac:dyDescent="0.2">
      <c r="B5510" s="21" t="str">
        <f t="shared" si="85"/>
        <v>EarltonWind2060RCP8.5</v>
      </c>
      <c r="C5510" t="s">
        <v>308</v>
      </c>
      <c r="D5510" t="s">
        <v>1</v>
      </c>
      <c r="E5510" s="144" t="s">
        <v>191</v>
      </c>
      <c r="F5510" s="144">
        <v>2060</v>
      </c>
      <c r="G5510" s="147">
        <v>76.493029919279749</v>
      </c>
      <c r="H5510" s="147">
        <v>82.331040000000002</v>
      </c>
      <c r="I5510" s="147">
        <v>88.457599999999999</v>
      </c>
      <c r="J5510" s="147">
        <v>94.602552000000017</v>
      </c>
      <c r="K5510" s="147">
        <v>100.74134399999998</v>
      </c>
    </row>
    <row r="5511" spans="2:11" x14ac:dyDescent="0.2">
      <c r="B5511" s="21" t="str">
        <f t="shared" si="85"/>
        <v>EarltonWind2065RCP8.5</v>
      </c>
      <c r="C5511" t="s">
        <v>308</v>
      </c>
      <c r="D5511" t="s">
        <v>1</v>
      </c>
      <c r="E5511" s="144" t="s">
        <v>191</v>
      </c>
      <c r="F5511" s="144">
        <v>2065</v>
      </c>
      <c r="G5511" s="147">
        <v>76.482898392138125</v>
      </c>
      <c r="H5511" s="147">
        <v>82.306488000000016</v>
      </c>
      <c r="I5511" s="147">
        <v>88.413599999999988</v>
      </c>
      <c r="J5511" s="147">
        <v>94.546056000000007</v>
      </c>
      <c r="K5511" s="147">
        <v>100.67111999999997</v>
      </c>
    </row>
    <row r="5512" spans="2:11" x14ac:dyDescent="0.2">
      <c r="B5512" s="21" t="str">
        <f t="shared" si="85"/>
        <v>EarltonWind2070RCP8.5</v>
      </c>
      <c r="C5512" t="s">
        <v>308</v>
      </c>
      <c r="D5512" t="s">
        <v>1</v>
      </c>
      <c r="E5512" s="144" t="s">
        <v>191</v>
      </c>
      <c r="F5512" s="144">
        <v>2070</v>
      </c>
      <c r="G5512" s="147">
        <v>76.548753318558695</v>
      </c>
      <c r="H5512" s="147">
        <v>82.366504000000006</v>
      </c>
      <c r="I5512" s="147">
        <v>88.463466666666662</v>
      </c>
      <c r="J5512" s="147">
        <v>94.589997333333343</v>
      </c>
      <c r="K5512" s="147">
        <v>100.71124799999998</v>
      </c>
    </row>
    <row r="5513" spans="2:11" x14ac:dyDescent="0.2">
      <c r="B5513" s="21" t="str">
        <f t="shared" si="85"/>
        <v>EarltonWind2075RCP8.5</v>
      </c>
      <c r="C5513" t="s">
        <v>308</v>
      </c>
      <c r="D5513" t="s">
        <v>1</v>
      </c>
      <c r="E5513" s="144" t="s">
        <v>191</v>
      </c>
      <c r="F5513" s="144">
        <v>2075</v>
      </c>
      <c r="G5513" s="147">
        <v>76.624739772120904</v>
      </c>
      <c r="H5513" s="147">
        <v>82.451072000000011</v>
      </c>
      <c r="I5513" s="147">
        <v>88.557333333333332</v>
      </c>
      <c r="J5513" s="147">
        <v>94.690434666666675</v>
      </c>
      <c r="K5513" s="147">
        <v>100.82159999999999</v>
      </c>
    </row>
    <row r="5514" spans="2:11" x14ac:dyDescent="0.2">
      <c r="B5514" s="21" t="str">
        <f t="shared" si="85"/>
        <v>EarltonWind2080RCP8.5</v>
      </c>
      <c r="C5514" t="s">
        <v>308</v>
      </c>
      <c r="D5514" t="s">
        <v>1</v>
      </c>
      <c r="E5514" s="144" t="s">
        <v>191</v>
      </c>
      <c r="F5514" s="144">
        <v>2080</v>
      </c>
      <c r="G5514" s="147">
        <v>76.700726225683098</v>
      </c>
      <c r="H5514" s="147">
        <v>82.535640000000001</v>
      </c>
      <c r="I5514" s="147">
        <v>88.651200000000003</v>
      </c>
      <c r="J5514" s="147">
        <v>94.790872000000007</v>
      </c>
      <c r="K5514" s="147">
        <v>100.931952</v>
      </c>
    </row>
    <row r="5515" spans="2:11" x14ac:dyDescent="0.2">
      <c r="B5515" s="21" t="str">
        <f t="shared" si="85"/>
        <v>EarltonWind2085RCP8.5</v>
      </c>
      <c r="C5515" t="s">
        <v>308</v>
      </c>
      <c r="D5515" t="s">
        <v>1</v>
      </c>
      <c r="E5515" s="144" t="s">
        <v>191</v>
      </c>
      <c r="F5515" s="144">
        <v>2085</v>
      </c>
      <c r="G5515" s="147">
        <v>76.829903196738826</v>
      </c>
      <c r="H5515" s="147">
        <v>82.707504</v>
      </c>
      <c r="I5515" s="147">
        <v>88.875599999999991</v>
      </c>
      <c r="J5515" s="147">
        <v>95.059228000000004</v>
      </c>
      <c r="K5515" s="147">
        <v>101.24795999999999</v>
      </c>
    </row>
    <row r="5516" spans="2:11" x14ac:dyDescent="0.2">
      <c r="B5516" s="21" t="str">
        <f t="shared" ref="B5516:B5579" si="86">C5516&amp;D5516&amp;F5516&amp;E5516</f>
        <v>EarltonWind2090RCP8.5</v>
      </c>
      <c r="C5516" t="s">
        <v>308</v>
      </c>
      <c r="D5516" t="s">
        <v>1</v>
      </c>
      <c r="E5516" s="144" t="s">
        <v>191</v>
      </c>
      <c r="F5516" s="144">
        <v>2090</v>
      </c>
      <c r="G5516" s="147">
        <v>76.959080167794568</v>
      </c>
      <c r="H5516" s="147">
        <v>82.879367999999999</v>
      </c>
      <c r="I5516" s="147">
        <v>89.1</v>
      </c>
      <c r="J5516" s="147">
        <v>95.327584000000002</v>
      </c>
      <c r="K5516" s="147">
        <v>101.56396799999999</v>
      </c>
    </row>
    <row r="5517" spans="2:11" x14ac:dyDescent="0.2">
      <c r="B5517" s="21" t="str">
        <f t="shared" si="86"/>
        <v>EarltonWind2095RCP8.5</v>
      </c>
      <c r="C5517" t="s">
        <v>308</v>
      </c>
      <c r="D5517" t="s">
        <v>1</v>
      </c>
      <c r="E5517" s="144" t="s">
        <v>191</v>
      </c>
      <c r="F5517" s="144">
        <v>2095</v>
      </c>
      <c r="G5517" s="147">
        <v>76.959080167794568</v>
      </c>
      <c r="H5517" s="147">
        <v>82.879367999999999</v>
      </c>
      <c r="I5517" s="147">
        <v>89.1</v>
      </c>
      <c r="J5517" s="147">
        <v>95.327584000000002</v>
      </c>
      <c r="K5517" s="147">
        <v>101.56396799999999</v>
      </c>
    </row>
    <row r="5518" spans="2:11" x14ac:dyDescent="0.2">
      <c r="B5518" s="21" t="str">
        <f t="shared" si="86"/>
        <v>EarltonWind2100RCP8.5</v>
      </c>
      <c r="C5518" t="s">
        <v>308</v>
      </c>
      <c r="D5518" t="s">
        <v>1</v>
      </c>
      <c r="E5518" s="144" t="s">
        <v>191</v>
      </c>
      <c r="F5518" s="144">
        <v>2100</v>
      </c>
      <c r="G5518" s="147">
        <v>76.959080167794568</v>
      </c>
      <c r="H5518" s="147">
        <v>82.879367999999999</v>
      </c>
      <c r="I5518" s="147">
        <v>89.1</v>
      </c>
      <c r="J5518" s="147">
        <v>95.327584000000002</v>
      </c>
      <c r="K5518" s="147">
        <v>101.56396799999999</v>
      </c>
    </row>
    <row r="5519" spans="2:11" x14ac:dyDescent="0.2">
      <c r="B5519" s="21" t="str">
        <f t="shared" si="86"/>
        <v>EdisonIce Accretion2023RCP4.5</v>
      </c>
      <c r="C5519" t="s">
        <v>309</v>
      </c>
      <c r="D5519" t="s">
        <v>486</v>
      </c>
      <c r="E5519" s="144" t="s">
        <v>193</v>
      </c>
      <c r="F5519" s="144">
        <v>2023</v>
      </c>
      <c r="G5519" s="147">
        <v>10.267905285722932</v>
      </c>
      <c r="H5519" s="147">
        <v>12.259099999999998</v>
      </c>
      <c r="I5519" s="147">
        <v>14.784000000000001</v>
      </c>
      <c r="J5519" s="147">
        <v>16.721739999999997</v>
      </c>
      <c r="K5519" s="147">
        <v>18.645479999999999</v>
      </c>
    </row>
    <row r="5520" spans="2:11" x14ac:dyDescent="0.2">
      <c r="B5520" s="21" t="str">
        <f t="shared" si="86"/>
        <v>EdisonIce Accretion2025RCP4.5</v>
      </c>
      <c r="C5520" t="s">
        <v>309</v>
      </c>
      <c r="D5520" t="s">
        <v>486</v>
      </c>
      <c r="E5520" s="144" t="s">
        <v>193</v>
      </c>
      <c r="F5520" s="144">
        <v>2025</v>
      </c>
      <c r="G5520" s="147">
        <v>10.279270772282082</v>
      </c>
      <c r="H5520" s="147">
        <v>12.272656666666665</v>
      </c>
      <c r="I5520" s="147">
        <v>14.800333333333334</v>
      </c>
      <c r="J5520" s="147">
        <v>16.740196666666662</v>
      </c>
      <c r="K5520" s="147">
        <v>18.666059999999998</v>
      </c>
    </row>
    <row r="5521" spans="2:11" x14ac:dyDescent="0.2">
      <c r="B5521" s="21" t="str">
        <f t="shared" si="86"/>
        <v>EdisonIce Accretion2030RCP4.5</v>
      </c>
      <c r="C5521" t="s">
        <v>309</v>
      </c>
      <c r="D5521" t="s">
        <v>486</v>
      </c>
      <c r="E5521" s="144" t="s">
        <v>193</v>
      </c>
      <c r="F5521" s="144">
        <v>2030</v>
      </c>
      <c r="G5521" s="147">
        <v>10.29063625884123</v>
      </c>
      <c r="H5521" s="147">
        <v>12.286213333333333</v>
      </c>
      <c r="I5521" s="147">
        <v>14.816666666666666</v>
      </c>
      <c r="J5521" s="147">
        <v>16.758653333333331</v>
      </c>
      <c r="K5521" s="147">
        <v>18.686640000000001</v>
      </c>
    </row>
    <row r="5522" spans="2:11" x14ac:dyDescent="0.2">
      <c r="B5522" s="21" t="str">
        <f t="shared" si="86"/>
        <v>EdisonIce Accretion2035RCP4.5</v>
      </c>
      <c r="C5522" t="s">
        <v>309</v>
      </c>
      <c r="D5522" t="s">
        <v>486</v>
      </c>
      <c r="E5522" s="144" t="s">
        <v>193</v>
      </c>
      <c r="F5522" s="144">
        <v>2035</v>
      </c>
      <c r="G5522" s="147">
        <v>10.302001745400378</v>
      </c>
      <c r="H5522" s="147">
        <v>12.299769999999999</v>
      </c>
      <c r="I5522" s="147">
        <v>14.833</v>
      </c>
      <c r="J5522" s="147">
        <v>16.77711</v>
      </c>
      <c r="K5522" s="147">
        <v>18.70722</v>
      </c>
    </row>
    <row r="5523" spans="2:11" x14ac:dyDescent="0.2">
      <c r="B5523" s="21" t="str">
        <f t="shared" si="86"/>
        <v>EdisonIce Accretion2040RCP4.5</v>
      </c>
      <c r="C5523" t="s">
        <v>309</v>
      </c>
      <c r="D5523" t="s">
        <v>486</v>
      </c>
      <c r="E5523" s="144" t="s">
        <v>193</v>
      </c>
      <c r="F5523" s="144">
        <v>2040</v>
      </c>
      <c r="G5523" s="147">
        <v>10.313367231959528</v>
      </c>
      <c r="H5523" s="147">
        <v>12.313326666666665</v>
      </c>
      <c r="I5523" s="147">
        <v>14.849333333333334</v>
      </c>
      <c r="J5523" s="147">
        <v>16.795566666666666</v>
      </c>
      <c r="K5523" s="147">
        <v>18.727799999999998</v>
      </c>
    </row>
    <row r="5524" spans="2:11" x14ac:dyDescent="0.2">
      <c r="B5524" s="21" t="str">
        <f t="shared" si="86"/>
        <v>EdisonIce Accretion2045RCP4.5</v>
      </c>
      <c r="C5524" t="s">
        <v>309</v>
      </c>
      <c r="D5524" t="s">
        <v>486</v>
      </c>
      <c r="E5524" s="144" t="s">
        <v>193</v>
      </c>
      <c r="F5524" s="144">
        <v>2045</v>
      </c>
      <c r="G5524" s="147">
        <v>10.324732718518678</v>
      </c>
      <c r="H5524" s="147">
        <v>12.326883333333333</v>
      </c>
      <c r="I5524" s="147">
        <v>14.865666666666666</v>
      </c>
      <c r="J5524" s="147">
        <v>16.814023333333331</v>
      </c>
      <c r="K5524" s="147">
        <v>18.748380000000001</v>
      </c>
    </row>
    <row r="5525" spans="2:11" x14ac:dyDescent="0.2">
      <c r="B5525" s="21" t="str">
        <f t="shared" si="86"/>
        <v>EdisonIce Accretion2050RCP4.5</v>
      </c>
      <c r="C5525" t="s">
        <v>309</v>
      </c>
      <c r="D5525" t="s">
        <v>486</v>
      </c>
      <c r="E5525" s="144" t="s">
        <v>193</v>
      </c>
      <c r="F5525" s="144">
        <v>2050</v>
      </c>
      <c r="G5525" s="147">
        <v>10.380910694939615</v>
      </c>
      <c r="H5525" s="147">
        <v>12.391567999999999</v>
      </c>
      <c r="I5525" s="147">
        <v>14.940799999999999</v>
      </c>
      <c r="J5525" s="147">
        <v>16.895759999999999</v>
      </c>
      <c r="K5525" s="147">
        <v>18.83952</v>
      </c>
    </row>
    <row r="5526" spans="2:11" x14ac:dyDescent="0.2">
      <c r="B5526" s="21" t="str">
        <f t="shared" si="86"/>
        <v>EdisonIce Accretion2055RCP4.5</v>
      </c>
      <c r="C5526" t="s">
        <v>309</v>
      </c>
      <c r="D5526" t="s">
        <v>486</v>
      </c>
      <c r="E5526" s="144" t="s">
        <v>193</v>
      </c>
      <c r="F5526" s="144">
        <v>2055</v>
      </c>
      <c r="G5526" s="147">
        <v>10.425723184801404</v>
      </c>
      <c r="H5526" s="147">
        <v>12.442696</v>
      </c>
      <c r="I5526" s="147">
        <v>14.999600000000001</v>
      </c>
      <c r="J5526" s="147">
        <v>16.959039999999998</v>
      </c>
      <c r="K5526" s="147">
        <v>18.910080000000001</v>
      </c>
    </row>
    <row r="5527" spans="2:11" x14ac:dyDescent="0.2">
      <c r="B5527" s="21" t="str">
        <f t="shared" si="86"/>
        <v>EdisonIce Accretion2060RCP4.5</v>
      </c>
      <c r="C5527" t="s">
        <v>309</v>
      </c>
      <c r="D5527" t="s">
        <v>486</v>
      </c>
      <c r="E5527" s="144" t="s">
        <v>193</v>
      </c>
      <c r="F5527" s="144">
        <v>2060</v>
      </c>
      <c r="G5527" s="147">
        <v>10.470535674663195</v>
      </c>
      <c r="H5527" s="147">
        <v>12.493824</v>
      </c>
      <c r="I5527" s="147">
        <v>15.058400000000001</v>
      </c>
      <c r="J5527" s="147">
        <v>17.022320000000001</v>
      </c>
      <c r="K5527" s="147">
        <v>18.980640000000001</v>
      </c>
    </row>
    <row r="5528" spans="2:11" x14ac:dyDescent="0.2">
      <c r="B5528" s="21" t="str">
        <f t="shared" si="86"/>
        <v>EdisonIce Accretion2065RCP4.5</v>
      </c>
      <c r="C5528" t="s">
        <v>309</v>
      </c>
      <c r="D5528" t="s">
        <v>486</v>
      </c>
      <c r="E5528" s="144" t="s">
        <v>193</v>
      </c>
      <c r="F5528" s="144">
        <v>2065</v>
      </c>
      <c r="G5528" s="147">
        <v>10.515348164524983</v>
      </c>
      <c r="H5528" s="147">
        <v>12.544952</v>
      </c>
      <c r="I5528" s="147">
        <v>15.117200000000002</v>
      </c>
      <c r="J5528" s="147">
        <v>17.085599999999999</v>
      </c>
      <c r="K5528" s="147">
        <v>19.051200000000001</v>
      </c>
    </row>
    <row r="5529" spans="2:11" x14ac:dyDescent="0.2">
      <c r="B5529" s="21" t="str">
        <f t="shared" si="86"/>
        <v>EdisonIce Accretion2070RCP4.5</v>
      </c>
      <c r="C5529" t="s">
        <v>309</v>
      </c>
      <c r="D5529" t="s">
        <v>486</v>
      </c>
      <c r="E5529" s="144" t="s">
        <v>193</v>
      </c>
      <c r="F5529" s="144">
        <v>2070</v>
      </c>
      <c r="G5529" s="147">
        <v>10.560160654386772</v>
      </c>
      <c r="H5529" s="147">
        <v>12.596080000000001</v>
      </c>
      <c r="I5529" s="147">
        <v>15.176000000000002</v>
      </c>
      <c r="J5529" s="147">
        <v>17.148879999999998</v>
      </c>
      <c r="K5529" s="147">
        <v>19.121760000000002</v>
      </c>
    </row>
    <row r="5530" spans="2:11" x14ac:dyDescent="0.2">
      <c r="B5530" s="21" t="str">
        <f t="shared" si="86"/>
        <v>EdisonIce Accretion2075RCP4.5</v>
      </c>
      <c r="C5530" t="s">
        <v>309</v>
      </c>
      <c r="D5530" t="s">
        <v>486</v>
      </c>
      <c r="E5530" s="144" t="s">
        <v>193</v>
      </c>
      <c r="F5530" s="144">
        <v>2075</v>
      </c>
      <c r="G5530" s="147">
        <v>10.591009832190178</v>
      </c>
      <c r="H5530" s="147">
        <v>12.634813333333334</v>
      </c>
      <c r="I5530" s="147">
        <v>15.222666666666669</v>
      </c>
      <c r="J5530" s="147">
        <v>17.201613333333331</v>
      </c>
      <c r="K5530" s="147">
        <v>19.180560000000003</v>
      </c>
    </row>
    <row r="5531" spans="2:11" x14ac:dyDescent="0.2">
      <c r="B5531" s="21" t="str">
        <f t="shared" si="86"/>
        <v>EdisonIce Accretion2080RCP4.5</v>
      </c>
      <c r="C5531" t="s">
        <v>309</v>
      </c>
      <c r="D5531" t="s">
        <v>486</v>
      </c>
      <c r="E5531" s="144" t="s">
        <v>193</v>
      </c>
      <c r="F5531" s="144">
        <v>2080</v>
      </c>
      <c r="G5531" s="147">
        <v>10.621859009993583</v>
      </c>
      <c r="H5531" s="147">
        <v>12.673546666666667</v>
      </c>
      <c r="I5531" s="147">
        <v>15.269333333333336</v>
      </c>
      <c r="J5531" s="147">
        <v>17.254346666666667</v>
      </c>
      <c r="K5531" s="147">
        <v>19.239360000000001</v>
      </c>
    </row>
    <row r="5532" spans="2:11" x14ac:dyDescent="0.2">
      <c r="B5532" s="21" t="str">
        <f t="shared" si="86"/>
        <v>EdisonIce Accretion2085RCP4.5</v>
      </c>
      <c r="C5532" t="s">
        <v>309</v>
      </c>
      <c r="D5532" t="s">
        <v>486</v>
      </c>
      <c r="E5532" s="144" t="s">
        <v>193</v>
      </c>
      <c r="F5532" s="144">
        <v>2085</v>
      </c>
      <c r="G5532" s="147">
        <v>10.652708187796989</v>
      </c>
      <c r="H5532" s="147">
        <v>12.71228</v>
      </c>
      <c r="I5532" s="147">
        <v>15.316000000000003</v>
      </c>
      <c r="J5532" s="147">
        <v>17.307079999999999</v>
      </c>
      <c r="K5532" s="147">
        <v>19.298160000000003</v>
      </c>
    </row>
    <row r="5533" spans="2:11" x14ac:dyDescent="0.2">
      <c r="B5533" s="21" t="str">
        <f t="shared" si="86"/>
        <v>EdisonIce Accretion2090RCP4.5</v>
      </c>
      <c r="C5533" t="s">
        <v>309</v>
      </c>
      <c r="D5533" t="s">
        <v>486</v>
      </c>
      <c r="E5533" s="144" t="s">
        <v>193</v>
      </c>
      <c r="F5533" s="144">
        <v>2090</v>
      </c>
      <c r="G5533" s="147">
        <v>10.683557365600393</v>
      </c>
      <c r="H5533" s="147">
        <v>12.751013333333335</v>
      </c>
      <c r="I5533" s="147">
        <v>15.362666666666668</v>
      </c>
      <c r="J5533" s="147">
        <v>17.359813333333332</v>
      </c>
      <c r="K5533" s="147">
        <v>19.356960000000004</v>
      </c>
    </row>
    <row r="5534" spans="2:11" x14ac:dyDescent="0.2">
      <c r="B5534" s="21" t="str">
        <f t="shared" si="86"/>
        <v>EdisonIce Accretion2095RCP4.5</v>
      </c>
      <c r="C5534" t="s">
        <v>309</v>
      </c>
      <c r="D5534" t="s">
        <v>486</v>
      </c>
      <c r="E5534" s="144" t="s">
        <v>193</v>
      </c>
      <c r="F5534" s="144">
        <v>2095</v>
      </c>
      <c r="G5534" s="147">
        <v>10.714406543403799</v>
      </c>
      <c r="H5534" s="147">
        <v>12.789746666666668</v>
      </c>
      <c r="I5534" s="147">
        <v>15.409333333333334</v>
      </c>
      <c r="J5534" s="147">
        <v>17.412546666666668</v>
      </c>
      <c r="K5534" s="147">
        <v>19.415760000000002</v>
      </c>
    </row>
    <row r="5535" spans="2:11" x14ac:dyDescent="0.2">
      <c r="B5535" s="21" t="str">
        <f t="shared" si="86"/>
        <v>EdisonIce Accretion2100RCP4.5</v>
      </c>
      <c r="C5535" t="s">
        <v>309</v>
      </c>
      <c r="D5535" t="s">
        <v>486</v>
      </c>
      <c r="E5535" s="144" t="s">
        <v>193</v>
      </c>
      <c r="F5535" s="144">
        <v>2100</v>
      </c>
      <c r="G5535" s="147">
        <v>10.745255721207204</v>
      </c>
      <c r="H5535" s="147">
        <v>12.828480000000001</v>
      </c>
      <c r="I5535" s="147">
        <v>15.456000000000001</v>
      </c>
      <c r="J5535" s="147">
        <v>17.46528</v>
      </c>
      <c r="K5535" s="147">
        <v>19.474560000000004</v>
      </c>
    </row>
    <row r="5536" spans="2:11" x14ac:dyDescent="0.2">
      <c r="B5536" s="21" t="str">
        <f t="shared" si="86"/>
        <v>EdisonIce Accretion2023RCP6.0</v>
      </c>
      <c r="C5536" t="s">
        <v>309</v>
      </c>
      <c r="D5536" t="s">
        <v>486</v>
      </c>
      <c r="E5536" s="144" t="s">
        <v>192</v>
      </c>
      <c r="F5536" s="144">
        <v>2023</v>
      </c>
      <c r="G5536" s="147">
        <v>10.267905285722932</v>
      </c>
      <c r="H5536" s="147">
        <v>12.259099999999998</v>
      </c>
      <c r="I5536" s="147">
        <v>14.784000000000001</v>
      </c>
      <c r="J5536" s="147">
        <v>16.721739999999997</v>
      </c>
      <c r="K5536" s="147">
        <v>18.645479999999999</v>
      </c>
    </row>
    <row r="5537" spans="2:11" x14ac:dyDescent="0.2">
      <c r="B5537" s="21" t="str">
        <f t="shared" si="86"/>
        <v>EdisonIce Accretion2025RCP6.0</v>
      </c>
      <c r="C5537" t="s">
        <v>309</v>
      </c>
      <c r="D5537" t="s">
        <v>486</v>
      </c>
      <c r="E5537" s="144" t="s">
        <v>192</v>
      </c>
      <c r="F5537" s="144">
        <v>2025</v>
      </c>
      <c r="G5537" s="147">
        <v>10.279270772282082</v>
      </c>
      <c r="H5537" s="147">
        <v>12.272656666666665</v>
      </c>
      <c r="I5537" s="147">
        <v>14.800333333333334</v>
      </c>
      <c r="J5537" s="147">
        <v>16.740196666666662</v>
      </c>
      <c r="K5537" s="147">
        <v>18.666059999999998</v>
      </c>
    </row>
    <row r="5538" spans="2:11" x14ac:dyDescent="0.2">
      <c r="B5538" s="21" t="str">
        <f t="shared" si="86"/>
        <v>EdisonIce Accretion2030RCP6.0</v>
      </c>
      <c r="C5538" t="s">
        <v>309</v>
      </c>
      <c r="D5538" t="s">
        <v>486</v>
      </c>
      <c r="E5538" s="144" t="s">
        <v>192</v>
      </c>
      <c r="F5538" s="144">
        <v>2030</v>
      </c>
      <c r="G5538" s="147">
        <v>10.29063625884123</v>
      </c>
      <c r="H5538" s="147">
        <v>12.286213333333333</v>
      </c>
      <c r="I5538" s="147">
        <v>14.816666666666666</v>
      </c>
      <c r="J5538" s="147">
        <v>16.758653333333331</v>
      </c>
      <c r="K5538" s="147">
        <v>18.686640000000001</v>
      </c>
    </row>
    <row r="5539" spans="2:11" x14ac:dyDescent="0.2">
      <c r="B5539" s="21" t="str">
        <f t="shared" si="86"/>
        <v>EdisonIce Accretion2035RCP6.0</v>
      </c>
      <c r="C5539" t="s">
        <v>309</v>
      </c>
      <c r="D5539" t="s">
        <v>486</v>
      </c>
      <c r="E5539" s="144" t="s">
        <v>192</v>
      </c>
      <c r="F5539" s="144">
        <v>2035</v>
      </c>
      <c r="G5539" s="147">
        <v>10.302001745400378</v>
      </c>
      <c r="H5539" s="147">
        <v>12.299769999999999</v>
      </c>
      <c r="I5539" s="147">
        <v>14.833</v>
      </c>
      <c r="J5539" s="147">
        <v>16.77711</v>
      </c>
      <c r="K5539" s="147">
        <v>18.70722</v>
      </c>
    </row>
    <row r="5540" spans="2:11" x14ac:dyDescent="0.2">
      <c r="B5540" s="21" t="str">
        <f t="shared" si="86"/>
        <v>EdisonIce Accretion2040RCP6.0</v>
      </c>
      <c r="C5540" t="s">
        <v>309</v>
      </c>
      <c r="D5540" t="s">
        <v>486</v>
      </c>
      <c r="E5540" s="144" t="s">
        <v>192</v>
      </c>
      <c r="F5540" s="144">
        <v>2040</v>
      </c>
      <c r="G5540" s="147">
        <v>10.313367231959528</v>
      </c>
      <c r="H5540" s="147">
        <v>12.313326666666665</v>
      </c>
      <c r="I5540" s="147">
        <v>14.849333333333334</v>
      </c>
      <c r="J5540" s="147">
        <v>16.795566666666666</v>
      </c>
      <c r="K5540" s="147">
        <v>18.727799999999998</v>
      </c>
    </row>
    <row r="5541" spans="2:11" x14ac:dyDescent="0.2">
      <c r="B5541" s="21" t="str">
        <f t="shared" si="86"/>
        <v>EdisonIce Accretion2045RCP6.0</v>
      </c>
      <c r="C5541" t="s">
        <v>309</v>
      </c>
      <c r="D5541" t="s">
        <v>486</v>
      </c>
      <c r="E5541" s="144" t="s">
        <v>192</v>
      </c>
      <c r="F5541" s="144">
        <v>2045</v>
      </c>
      <c r="G5541" s="147">
        <v>10.324732718518678</v>
      </c>
      <c r="H5541" s="147">
        <v>12.326883333333333</v>
      </c>
      <c r="I5541" s="147">
        <v>14.865666666666666</v>
      </c>
      <c r="J5541" s="147">
        <v>16.814023333333331</v>
      </c>
      <c r="K5541" s="147">
        <v>18.748380000000001</v>
      </c>
    </row>
    <row r="5542" spans="2:11" x14ac:dyDescent="0.2">
      <c r="B5542" s="21" t="str">
        <f t="shared" si="86"/>
        <v>EdisonIce Accretion2050RCP6.0</v>
      </c>
      <c r="C5542" t="s">
        <v>309</v>
      </c>
      <c r="D5542" t="s">
        <v>486</v>
      </c>
      <c r="E5542" s="144" t="s">
        <v>192</v>
      </c>
      <c r="F5542" s="144">
        <v>2050</v>
      </c>
      <c r="G5542" s="147">
        <v>10.380910694939615</v>
      </c>
      <c r="H5542" s="147">
        <v>12.391567999999999</v>
      </c>
      <c r="I5542" s="147">
        <v>14.940799999999999</v>
      </c>
      <c r="J5542" s="147">
        <v>16.895759999999999</v>
      </c>
      <c r="K5542" s="147">
        <v>18.83952</v>
      </c>
    </row>
    <row r="5543" spans="2:11" x14ac:dyDescent="0.2">
      <c r="B5543" s="21" t="str">
        <f t="shared" si="86"/>
        <v>EdisonIce Accretion2055RCP6.0</v>
      </c>
      <c r="C5543" t="s">
        <v>309</v>
      </c>
      <c r="D5543" t="s">
        <v>486</v>
      </c>
      <c r="E5543" s="144" t="s">
        <v>192</v>
      </c>
      <c r="F5543" s="144">
        <v>2055</v>
      </c>
      <c r="G5543" s="147">
        <v>10.425723184801404</v>
      </c>
      <c r="H5543" s="147">
        <v>12.442696</v>
      </c>
      <c r="I5543" s="147">
        <v>14.999600000000001</v>
      </c>
      <c r="J5543" s="147">
        <v>16.959039999999998</v>
      </c>
      <c r="K5543" s="147">
        <v>18.910080000000001</v>
      </c>
    </row>
    <row r="5544" spans="2:11" x14ac:dyDescent="0.2">
      <c r="B5544" s="21" t="str">
        <f t="shared" si="86"/>
        <v>EdisonIce Accretion2060RCP6.0</v>
      </c>
      <c r="C5544" t="s">
        <v>309</v>
      </c>
      <c r="D5544" t="s">
        <v>486</v>
      </c>
      <c r="E5544" s="144" t="s">
        <v>192</v>
      </c>
      <c r="F5544" s="144">
        <v>2060</v>
      </c>
      <c r="G5544" s="147">
        <v>10.470535674663195</v>
      </c>
      <c r="H5544" s="147">
        <v>12.493824</v>
      </c>
      <c r="I5544" s="147">
        <v>15.058400000000001</v>
      </c>
      <c r="J5544" s="147">
        <v>17.022320000000001</v>
      </c>
      <c r="K5544" s="147">
        <v>18.980640000000001</v>
      </c>
    </row>
    <row r="5545" spans="2:11" x14ac:dyDescent="0.2">
      <c r="B5545" s="21" t="str">
        <f t="shared" si="86"/>
        <v>EdisonIce Accretion2065RCP6.0</v>
      </c>
      <c r="C5545" t="s">
        <v>309</v>
      </c>
      <c r="D5545" t="s">
        <v>486</v>
      </c>
      <c r="E5545" s="144" t="s">
        <v>192</v>
      </c>
      <c r="F5545" s="144">
        <v>2065</v>
      </c>
      <c r="G5545" s="147">
        <v>10.515348164524983</v>
      </c>
      <c r="H5545" s="147">
        <v>12.544952</v>
      </c>
      <c r="I5545" s="147">
        <v>15.117200000000002</v>
      </c>
      <c r="J5545" s="147">
        <v>17.085599999999999</v>
      </c>
      <c r="K5545" s="147">
        <v>19.051200000000001</v>
      </c>
    </row>
    <row r="5546" spans="2:11" x14ac:dyDescent="0.2">
      <c r="B5546" s="21" t="str">
        <f t="shared" si="86"/>
        <v>EdisonIce Accretion2070RCP6.0</v>
      </c>
      <c r="C5546" t="s">
        <v>309</v>
      </c>
      <c r="D5546" t="s">
        <v>486</v>
      </c>
      <c r="E5546" s="144" t="s">
        <v>192</v>
      </c>
      <c r="F5546" s="144">
        <v>2070</v>
      </c>
      <c r="G5546" s="147">
        <v>10.560160654386772</v>
      </c>
      <c r="H5546" s="147">
        <v>12.596080000000001</v>
      </c>
      <c r="I5546" s="147">
        <v>15.176000000000002</v>
      </c>
      <c r="J5546" s="147">
        <v>17.148879999999998</v>
      </c>
      <c r="K5546" s="147">
        <v>19.121760000000002</v>
      </c>
    </row>
    <row r="5547" spans="2:11" x14ac:dyDescent="0.2">
      <c r="B5547" s="21" t="str">
        <f t="shared" si="86"/>
        <v>EdisonIce Accretion2075RCP6.0</v>
      </c>
      <c r="C5547" t="s">
        <v>309</v>
      </c>
      <c r="D5547" t="s">
        <v>486</v>
      </c>
      <c r="E5547" s="144" t="s">
        <v>192</v>
      </c>
      <c r="F5547" s="144">
        <v>2075</v>
      </c>
      <c r="G5547" s="147">
        <v>10.60643442109188</v>
      </c>
      <c r="H5547" s="147">
        <v>12.65418</v>
      </c>
      <c r="I5547" s="147">
        <v>15.246000000000002</v>
      </c>
      <c r="J5547" s="147">
        <v>17.227979999999999</v>
      </c>
      <c r="K5547" s="147">
        <v>19.209960000000002</v>
      </c>
    </row>
    <row r="5548" spans="2:11" x14ac:dyDescent="0.2">
      <c r="B5548" s="21" t="str">
        <f t="shared" si="86"/>
        <v>EdisonIce Accretion2080RCP6.0</v>
      </c>
      <c r="C5548" t="s">
        <v>309</v>
      </c>
      <c r="D5548" t="s">
        <v>486</v>
      </c>
      <c r="E5548" s="144" t="s">
        <v>192</v>
      </c>
      <c r="F5548" s="144">
        <v>2080</v>
      </c>
      <c r="G5548" s="147">
        <v>10.652708187796989</v>
      </c>
      <c r="H5548" s="147">
        <v>12.71228</v>
      </c>
      <c r="I5548" s="147">
        <v>15.316000000000003</v>
      </c>
      <c r="J5548" s="147">
        <v>17.307079999999999</v>
      </c>
      <c r="K5548" s="147">
        <v>19.298160000000003</v>
      </c>
    </row>
    <row r="5549" spans="2:11" x14ac:dyDescent="0.2">
      <c r="B5549" s="21" t="str">
        <f t="shared" si="86"/>
        <v>EdisonIce Accretion2085RCP6.0</v>
      </c>
      <c r="C5549" t="s">
        <v>309</v>
      </c>
      <c r="D5549" t="s">
        <v>486</v>
      </c>
      <c r="E5549" s="144" t="s">
        <v>192</v>
      </c>
      <c r="F5549" s="144">
        <v>2085</v>
      </c>
      <c r="G5549" s="147">
        <v>10.698981954502097</v>
      </c>
      <c r="H5549" s="147">
        <v>12.770380000000001</v>
      </c>
      <c r="I5549" s="147">
        <v>15.386000000000001</v>
      </c>
      <c r="J5549" s="147">
        <v>17.38618</v>
      </c>
      <c r="K5549" s="147">
        <v>19.386360000000003</v>
      </c>
    </row>
    <row r="5550" spans="2:11" x14ac:dyDescent="0.2">
      <c r="B5550" s="21" t="str">
        <f t="shared" si="86"/>
        <v>EdisonIce Accretion2090RCP6.0</v>
      </c>
      <c r="C5550" t="s">
        <v>309</v>
      </c>
      <c r="D5550" t="s">
        <v>486</v>
      </c>
      <c r="E5550" s="144" t="s">
        <v>192</v>
      </c>
      <c r="F5550" s="144">
        <v>2090</v>
      </c>
      <c r="G5550" s="147">
        <v>10.745255721207204</v>
      </c>
      <c r="H5550" s="147">
        <v>12.824606666666666</v>
      </c>
      <c r="I5550" s="147">
        <v>15.451333333333334</v>
      </c>
      <c r="J5550" s="147">
        <v>17.454733333333333</v>
      </c>
      <c r="K5550" s="147">
        <v>19.462800000000005</v>
      </c>
    </row>
    <row r="5551" spans="2:11" x14ac:dyDescent="0.2">
      <c r="B5551" s="21" t="str">
        <f t="shared" si="86"/>
        <v>EdisonIce Accretion2095RCP6.0</v>
      </c>
      <c r="C5551" t="s">
        <v>309</v>
      </c>
      <c r="D5551" t="s">
        <v>486</v>
      </c>
      <c r="E5551" s="144" t="s">
        <v>192</v>
      </c>
      <c r="F5551" s="144">
        <v>2095</v>
      </c>
      <c r="G5551" s="147">
        <v>10.745255721207204</v>
      </c>
      <c r="H5551" s="147">
        <v>12.820733333333333</v>
      </c>
      <c r="I5551" s="147">
        <v>15.446666666666667</v>
      </c>
      <c r="J5551" s="147">
        <v>17.444186666666667</v>
      </c>
      <c r="K5551" s="147">
        <v>19.451040000000003</v>
      </c>
    </row>
    <row r="5552" spans="2:11" x14ac:dyDescent="0.2">
      <c r="B5552" s="21" t="str">
        <f t="shared" si="86"/>
        <v>EdisonIce Accretion2100RCP6.0</v>
      </c>
      <c r="C5552" t="s">
        <v>309</v>
      </c>
      <c r="D5552" t="s">
        <v>486</v>
      </c>
      <c r="E5552" s="144" t="s">
        <v>192</v>
      </c>
      <c r="F5552" s="144">
        <v>2100</v>
      </c>
      <c r="G5552" s="147">
        <v>10.745255721207204</v>
      </c>
      <c r="H5552" s="147">
        <v>12.816859999999998</v>
      </c>
      <c r="I5552" s="147">
        <v>15.442</v>
      </c>
      <c r="J5552" s="147">
        <v>17.43364</v>
      </c>
      <c r="K5552" s="147">
        <v>19.439280000000004</v>
      </c>
    </row>
    <row r="5553" spans="2:11" x14ac:dyDescent="0.2">
      <c r="B5553" s="21" t="str">
        <f t="shared" si="86"/>
        <v>EdisonIce Accretion2023RCP8.5</v>
      </c>
      <c r="C5553" t="s">
        <v>309</v>
      </c>
      <c r="D5553" t="s">
        <v>486</v>
      </c>
      <c r="E5553" s="144" t="s">
        <v>191</v>
      </c>
      <c r="F5553" s="144">
        <v>2023</v>
      </c>
      <c r="G5553" s="147">
        <v>10.267905285722932</v>
      </c>
      <c r="H5553" s="147">
        <v>12.259099999999998</v>
      </c>
      <c r="I5553" s="147">
        <v>14.784000000000001</v>
      </c>
      <c r="J5553" s="147">
        <v>16.721739999999997</v>
      </c>
      <c r="K5553" s="147">
        <v>18.645479999999999</v>
      </c>
    </row>
    <row r="5554" spans="2:11" x14ac:dyDescent="0.2">
      <c r="B5554" s="21" t="str">
        <f t="shared" si="86"/>
        <v>EdisonIce Accretion2025RCP8.5</v>
      </c>
      <c r="C5554" t="s">
        <v>309</v>
      </c>
      <c r="D5554" t="s">
        <v>486</v>
      </c>
      <c r="E5554" s="144" t="s">
        <v>191</v>
      </c>
      <c r="F5554" s="144">
        <v>2025</v>
      </c>
      <c r="G5554" s="147">
        <v>10.29063625884123</v>
      </c>
      <c r="H5554" s="147">
        <v>12.286213333333333</v>
      </c>
      <c r="I5554" s="147">
        <v>14.816666666666666</v>
      </c>
      <c r="J5554" s="147">
        <v>16.758653333333331</v>
      </c>
      <c r="K5554" s="147">
        <v>18.686640000000001</v>
      </c>
    </row>
    <row r="5555" spans="2:11" x14ac:dyDescent="0.2">
      <c r="B5555" s="21" t="str">
        <f t="shared" si="86"/>
        <v>EdisonIce Accretion2030RCP8.5</v>
      </c>
      <c r="C5555" t="s">
        <v>309</v>
      </c>
      <c r="D5555" t="s">
        <v>486</v>
      </c>
      <c r="E5555" s="144" t="s">
        <v>191</v>
      </c>
      <c r="F5555" s="144">
        <v>2030</v>
      </c>
      <c r="G5555" s="147">
        <v>10.313367231959528</v>
      </c>
      <c r="H5555" s="147">
        <v>12.313326666666665</v>
      </c>
      <c r="I5555" s="147">
        <v>14.849333333333334</v>
      </c>
      <c r="J5555" s="147">
        <v>16.795566666666666</v>
      </c>
      <c r="K5555" s="147">
        <v>18.727799999999998</v>
      </c>
    </row>
    <row r="5556" spans="2:11" x14ac:dyDescent="0.2">
      <c r="B5556" s="21" t="str">
        <f t="shared" si="86"/>
        <v>EdisonIce Accretion2035RCP8.5</v>
      </c>
      <c r="C5556" t="s">
        <v>309</v>
      </c>
      <c r="D5556" t="s">
        <v>486</v>
      </c>
      <c r="E5556" s="144" t="s">
        <v>191</v>
      </c>
      <c r="F5556" s="144">
        <v>2035</v>
      </c>
      <c r="G5556" s="147">
        <v>10.336098205077827</v>
      </c>
      <c r="H5556" s="147">
        <v>12.340439999999999</v>
      </c>
      <c r="I5556" s="147">
        <v>14.882</v>
      </c>
      <c r="J5556" s="147">
        <v>16.83248</v>
      </c>
      <c r="K5556" s="147">
        <v>18.76896</v>
      </c>
    </row>
    <row r="5557" spans="2:11" x14ac:dyDescent="0.2">
      <c r="B5557" s="21" t="str">
        <f t="shared" si="86"/>
        <v>EdisonIce Accretion2040RCP8.5</v>
      </c>
      <c r="C5557" t="s">
        <v>309</v>
      </c>
      <c r="D5557" t="s">
        <v>486</v>
      </c>
      <c r="E5557" s="144" t="s">
        <v>191</v>
      </c>
      <c r="F5557" s="144">
        <v>2040</v>
      </c>
      <c r="G5557" s="147">
        <v>10.410785688180809</v>
      </c>
      <c r="H5557" s="147">
        <v>12.425653333333333</v>
      </c>
      <c r="I5557" s="147">
        <v>14.98</v>
      </c>
      <c r="J5557" s="147">
        <v>16.937946666666665</v>
      </c>
      <c r="K5557" s="147">
        <v>18.886559999999999</v>
      </c>
    </row>
    <row r="5558" spans="2:11" x14ac:dyDescent="0.2">
      <c r="B5558" s="21" t="str">
        <f t="shared" si="86"/>
        <v>EdisonIce Accretion2045RCP8.5</v>
      </c>
      <c r="C5558" t="s">
        <v>309</v>
      </c>
      <c r="D5558" t="s">
        <v>486</v>
      </c>
      <c r="E5558" s="144" t="s">
        <v>191</v>
      </c>
      <c r="F5558" s="144">
        <v>2045</v>
      </c>
      <c r="G5558" s="147">
        <v>10.48547317128379</v>
      </c>
      <c r="H5558" s="147">
        <v>12.510866666666667</v>
      </c>
      <c r="I5558" s="147">
        <v>15.078000000000001</v>
      </c>
      <c r="J5558" s="147">
        <v>17.043413333333334</v>
      </c>
      <c r="K5558" s="147">
        <v>19.004160000000002</v>
      </c>
    </row>
    <row r="5559" spans="2:11" x14ac:dyDescent="0.2">
      <c r="B5559" s="21" t="str">
        <f t="shared" si="86"/>
        <v>EdisonIce Accretion2050RCP8.5</v>
      </c>
      <c r="C5559" t="s">
        <v>309</v>
      </c>
      <c r="D5559" t="s">
        <v>486</v>
      </c>
      <c r="E5559" s="144" t="s">
        <v>191</v>
      </c>
      <c r="F5559" s="144">
        <v>2050</v>
      </c>
      <c r="G5559" s="147">
        <v>10.621859009993583</v>
      </c>
      <c r="H5559" s="147">
        <v>12.673546666666667</v>
      </c>
      <c r="I5559" s="147">
        <v>15.269333333333336</v>
      </c>
      <c r="J5559" s="147">
        <v>17.254346666666667</v>
      </c>
      <c r="K5559" s="147">
        <v>19.239360000000001</v>
      </c>
    </row>
    <row r="5560" spans="2:11" x14ac:dyDescent="0.2">
      <c r="B5560" s="21" t="str">
        <f t="shared" si="86"/>
        <v>EdisonIce Accretion2055RCP8.5</v>
      </c>
      <c r="C5560" t="s">
        <v>309</v>
      </c>
      <c r="D5560" t="s">
        <v>486</v>
      </c>
      <c r="E5560" s="144" t="s">
        <v>191</v>
      </c>
      <c r="F5560" s="144">
        <v>2055</v>
      </c>
      <c r="G5560" s="147">
        <v>10.683557365600393</v>
      </c>
      <c r="H5560" s="147">
        <v>12.751013333333335</v>
      </c>
      <c r="I5560" s="147">
        <v>15.362666666666668</v>
      </c>
      <c r="J5560" s="147">
        <v>17.359813333333332</v>
      </c>
      <c r="K5560" s="147">
        <v>19.356960000000004</v>
      </c>
    </row>
    <row r="5561" spans="2:11" x14ac:dyDescent="0.2">
      <c r="B5561" s="21" t="str">
        <f t="shared" si="86"/>
        <v>EdisonIce Accretion2060RCP8.5</v>
      </c>
      <c r="C5561" t="s">
        <v>309</v>
      </c>
      <c r="D5561" t="s">
        <v>486</v>
      </c>
      <c r="E5561" s="144" t="s">
        <v>191</v>
      </c>
      <c r="F5561" s="144">
        <v>2060</v>
      </c>
      <c r="G5561" s="147">
        <v>10.745255721207204</v>
      </c>
      <c r="H5561" s="147">
        <v>12.824606666666666</v>
      </c>
      <c r="I5561" s="147">
        <v>15.451333333333334</v>
      </c>
      <c r="J5561" s="147">
        <v>17.454733333333333</v>
      </c>
      <c r="K5561" s="147">
        <v>19.462800000000005</v>
      </c>
    </row>
    <row r="5562" spans="2:11" x14ac:dyDescent="0.2">
      <c r="B5562" s="21" t="str">
        <f t="shared" si="86"/>
        <v>EdisonIce Accretion2065RCP8.5</v>
      </c>
      <c r="C5562" t="s">
        <v>309</v>
      </c>
      <c r="D5562" t="s">
        <v>486</v>
      </c>
      <c r="E5562" s="144" t="s">
        <v>191</v>
      </c>
      <c r="F5562" s="144">
        <v>2065</v>
      </c>
      <c r="G5562" s="147">
        <v>10.745255721207204</v>
      </c>
      <c r="H5562" s="147">
        <v>12.820733333333333</v>
      </c>
      <c r="I5562" s="147">
        <v>15.446666666666667</v>
      </c>
      <c r="J5562" s="147">
        <v>17.444186666666667</v>
      </c>
      <c r="K5562" s="147">
        <v>19.451040000000003</v>
      </c>
    </row>
    <row r="5563" spans="2:11" x14ac:dyDescent="0.2">
      <c r="B5563" s="21" t="str">
        <f t="shared" si="86"/>
        <v>EdisonIce Accretion2070RCP8.5</v>
      </c>
      <c r="C5563" t="s">
        <v>309</v>
      </c>
      <c r="D5563" t="s">
        <v>486</v>
      </c>
      <c r="E5563" s="144" t="s">
        <v>191</v>
      </c>
      <c r="F5563" s="144">
        <v>2070</v>
      </c>
      <c r="G5563" s="147">
        <v>10.748503003081247</v>
      </c>
      <c r="H5563" s="147">
        <v>12.824606666666666</v>
      </c>
      <c r="I5563" s="147">
        <v>15.456000000000001</v>
      </c>
      <c r="J5563" s="147">
        <v>17.454733333333333</v>
      </c>
      <c r="K5563" s="147">
        <v>19.468680000000003</v>
      </c>
    </row>
    <row r="5564" spans="2:11" x14ac:dyDescent="0.2">
      <c r="B5564" s="21" t="str">
        <f t="shared" si="86"/>
        <v>EdisonIce Accretion2075RCP8.5</v>
      </c>
      <c r="C5564" t="s">
        <v>309</v>
      </c>
      <c r="D5564" t="s">
        <v>486</v>
      </c>
      <c r="E5564" s="144" t="s">
        <v>191</v>
      </c>
      <c r="F5564" s="144">
        <v>2075</v>
      </c>
      <c r="G5564" s="147">
        <v>10.751750284955291</v>
      </c>
      <c r="H5564" s="147">
        <v>12.832353333333332</v>
      </c>
      <c r="I5564" s="147">
        <v>15.47</v>
      </c>
      <c r="J5564" s="147">
        <v>17.475826666666666</v>
      </c>
      <c r="K5564" s="147">
        <v>19.498080000000002</v>
      </c>
    </row>
    <row r="5565" spans="2:11" x14ac:dyDescent="0.2">
      <c r="B5565" s="21" t="str">
        <f t="shared" si="86"/>
        <v>EdisonIce Accretion2080RCP8.5</v>
      </c>
      <c r="C5565" t="s">
        <v>309</v>
      </c>
      <c r="D5565" t="s">
        <v>486</v>
      </c>
      <c r="E5565" s="144" t="s">
        <v>191</v>
      </c>
      <c r="F5565" s="144">
        <v>2080</v>
      </c>
      <c r="G5565" s="147">
        <v>10.754997566829333</v>
      </c>
      <c r="H5565" s="147">
        <v>12.8401</v>
      </c>
      <c r="I5565" s="147">
        <v>15.484000000000002</v>
      </c>
      <c r="J5565" s="147">
        <v>17.496919999999999</v>
      </c>
      <c r="K5565" s="147">
        <v>19.527480000000001</v>
      </c>
    </row>
    <row r="5566" spans="2:11" x14ac:dyDescent="0.2">
      <c r="B5566" s="21" t="str">
        <f t="shared" si="86"/>
        <v>EdisonIce Accretion2085RCP8.5</v>
      </c>
      <c r="C5566" t="s">
        <v>309</v>
      </c>
      <c r="D5566" t="s">
        <v>486</v>
      </c>
      <c r="E5566" s="144" t="s">
        <v>191</v>
      </c>
      <c r="F5566" s="144">
        <v>2085</v>
      </c>
      <c r="G5566" s="147">
        <v>10.521193271898261</v>
      </c>
      <c r="H5566" s="147">
        <v>12.555409999999998</v>
      </c>
      <c r="I5566" s="147">
        <v>15.134</v>
      </c>
      <c r="J5566" s="147">
        <v>17.101419999999997</v>
      </c>
      <c r="K5566" s="147">
        <v>19.077660000000002</v>
      </c>
    </row>
    <row r="5567" spans="2:11" x14ac:dyDescent="0.2">
      <c r="B5567" s="21" t="str">
        <f t="shared" si="86"/>
        <v>EdisonIce Accretion2090RCP8.5</v>
      </c>
      <c r="C5567" t="s">
        <v>309</v>
      </c>
      <c r="D5567" t="s">
        <v>486</v>
      </c>
      <c r="E5567" s="144" t="s">
        <v>191</v>
      </c>
      <c r="F5567" s="144">
        <v>2090</v>
      </c>
      <c r="G5567" s="147">
        <v>10.287388976967188</v>
      </c>
      <c r="H5567" s="147">
        <v>12.270719999999999</v>
      </c>
      <c r="I5567" s="147">
        <v>14.784000000000001</v>
      </c>
      <c r="J5567" s="147">
        <v>16.705919999999999</v>
      </c>
      <c r="K5567" s="147">
        <v>18.627840000000003</v>
      </c>
    </row>
    <row r="5568" spans="2:11" x14ac:dyDescent="0.2">
      <c r="B5568" s="21" t="str">
        <f t="shared" si="86"/>
        <v>EdisonIce Accretion2095RCP8.5</v>
      </c>
      <c r="C5568" t="s">
        <v>309</v>
      </c>
      <c r="D5568" t="s">
        <v>486</v>
      </c>
      <c r="E5568" s="144" t="s">
        <v>191</v>
      </c>
      <c r="F5568" s="144">
        <v>2095</v>
      </c>
      <c r="G5568" s="147">
        <v>10.287388976967188</v>
      </c>
      <c r="H5568" s="147">
        <v>12.270719999999999</v>
      </c>
      <c r="I5568" s="147">
        <v>14.784000000000001</v>
      </c>
      <c r="J5568" s="147">
        <v>16.705919999999999</v>
      </c>
      <c r="K5568" s="147">
        <v>18.627840000000003</v>
      </c>
    </row>
    <row r="5569" spans="2:11" x14ac:dyDescent="0.2">
      <c r="B5569" s="21" t="str">
        <f t="shared" si="86"/>
        <v>EdisonIce Accretion2100RCP8.5</v>
      </c>
      <c r="C5569" t="s">
        <v>309</v>
      </c>
      <c r="D5569" t="s">
        <v>486</v>
      </c>
      <c r="E5569" s="144" t="s">
        <v>191</v>
      </c>
      <c r="F5569" s="144">
        <v>2100</v>
      </c>
      <c r="G5569" s="147">
        <v>10.287388976967188</v>
      </c>
      <c r="H5569" s="147">
        <v>12.270719999999999</v>
      </c>
      <c r="I5569" s="147">
        <v>14.784000000000001</v>
      </c>
      <c r="J5569" s="147">
        <v>16.705919999999999</v>
      </c>
      <c r="K5569" s="147">
        <v>18.627840000000003</v>
      </c>
    </row>
    <row r="5570" spans="2:11" x14ac:dyDescent="0.2">
      <c r="B5570" s="21" t="str">
        <f t="shared" si="86"/>
        <v>EdisonWind2023RCP4.5</v>
      </c>
      <c r="C5570" t="s">
        <v>309</v>
      </c>
      <c r="D5570" t="s">
        <v>1</v>
      </c>
      <c r="E5570" s="144" t="s">
        <v>193</v>
      </c>
      <c r="F5570" s="144">
        <v>2023</v>
      </c>
      <c r="G5570" s="147">
        <v>73.917117926268801</v>
      </c>
      <c r="H5570" s="147">
        <v>79.698209999999989</v>
      </c>
      <c r="I5570" s="147">
        <v>85.807500000000005</v>
      </c>
      <c r="J5570" s="147">
        <v>91.886785000000003</v>
      </c>
      <c r="K5570" s="147">
        <v>97.965899999999976</v>
      </c>
    </row>
    <row r="5571" spans="2:11" x14ac:dyDescent="0.2">
      <c r="B5571" s="21" t="str">
        <f t="shared" si="86"/>
        <v>EdisonWind2025RCP4.5</v>
      </c>
      <c r="C5571" t="s">
        <v>309</v>
      </c>
      <c r="D5571" t="s">
        <v>1</v>
      </c>
      <c r="E5571" s="144" t="s">
        <v>193</v>
      </c>
      <c r="F5571" s="144">
        <v>2025</v>
      </c>
      <c r="G5571" s="147">
        <v>73.946476328781472</v>
      </c>
      <c r="H5571" s="147">
        <v>79.716654999999989</v>
      </c>
      <c r="I5571" s="147">
        <v>85.810333333333332</v>
      </c>
      <c r="J5571" s="147">
        <v>91.879205833333344</v>
      </c>
      <c r="K5571" s="147">
        <v>97.948134999999979</v>
      </c>
    </row>
    <row r="5572" spans="2:11" x14ac:dyDescent="0.2">
      <c r="B5572" s="21" t="str">
        <f t="shared" si="86"/>
        <v>EdisonWind2030RCP4.5</v>
      </c>
      <c r="C5572" t="s">
        <v>309</v>
      </c>
      <c r="D5572" t="s">
        <v>1</v>
      </c>
      <c r="E5572" s="144" t="s">
        <v>193</v>
      </c>
      <c r="F5572" s="144">
        <v>2030</v>
      </c>
      <c r="G5572" s="147">
        <v>73.975834731294142</v>
      </c>
      <c r="H5572" s="147">
        <v>79.735099999999989</v>
      </c>
      <c r="I5572" s="147">
        <v>85.813166666666675</v>
      </c>
      <c r="J5572" s="147">
        <v>91.871626666666671</v>
      </c>
      <c r="K5572" s="147">
        <v>97.930369999999982</v>
      </c>
    </row>
    <row r="5573" spans="2:11" x14ac:dyDescent="0.2">
      <c r="B5573" s="21" t="str">
        <f t="shared" si="86"/>
        <v>EdisonWind2035RCP4.5</v>
      </c>
      <c r="C5573" t="s">
        <v>309</v>
      </c>
      <c r="D5573" t="s">
        <v>1</v>
      </c>
      <c r="E5573" s="144" t="s">
        <v>193</v>
      </c>
      <c r="F5573" s="144">
        <v>2035</v>
      </c>
      <c r="G5573" s="147">
        <v>74.005193133806813</v>
      </c>
      <c r="H5573" s="147">
        <v>79.753545000000003</v>
      </c>
      <c r="I5573" s="147">
        <v>85.816000000000003</v>
      </c>
      <c r="J5573" s="147">
        <v>91.864047499999998</v>
      </c>
      <c r="K5573" s="147">
        <v>97.912604999999985</v>
      </c>
    </row>
    <row r="5574" spans="2:11" x14ac:dyDescent="0.2">
      <c r="B5574" s="21" t="str">
        <f t="shared" si="86"/>
        <v>EdisonWind2040RCP4.5</v>
      </c>
      <c r="C5574" t="s">
        <v>309</v>
      </c>
      <c r="D5574" t="s">
        <v>1</v>
      </c>
      <c r="E5574" s="144" t="s">
        <v>193</v>
      </c>
      <c r="F5574" s="144">
        <v>2040</v>
      </c>
      <c r="G5574" s="147">
        <v>74.034551536319469</v>
      </c>
      <c r="H5574" s="147">
        <v>79.771990000000002</v>
      </c>
      <c r="I5574" s="147">
        <v>85.81883333333333</v>
      </c>
      <c r="J5574" s="147">
        <v>91.856468333333339</v>
      </c>
      <c r="K5574" s="147">
        <v>97.894839999999988</v>
      </c>
    </row>
    <row r="5575" spans="2:11" x14ac:dyDescent="0.2">
      <c r="B5575" s="21" t="str">
        <f t="shared" si="86"/>
        <v>EdisonWind2045RCP4.5</v>
      </c>
      <c r="C5575" t="s">
        <v>309</v>
      </c>
      <c r="D5575" t="s">
        <v>1</v>
      </c>
      <c r="E5575" s="144" t="s">
        <v>193</v>
      </c>
      <c r="F5575" s="144">
        <v>2045</v>
      </c>
      <c r="G5575" s="147">
        <v>74.06390993883214</v>
      </c>
      <c r="H5575" s="147">
        <v>79.790435000000002</v>
      </c>
      <c r="I5575" s="147">
        <v>85.821666666666673</v>
      </c>
      <c r="J5575" s="147">
        <v>91.84888916666668</v>
      </c>
      <c r="K5575" s="147">
        <v>97.877074999999991</v>
      </c>
    </row>
    <row r="5576" spans="2:11" x14ac:dyDescent="0.2">
      <c r="B5576" s="21" t="str">
        <f t="shared" si="86"/>
        <v>EdisonWind2050RCP4.5</v>
      </c>
      <c r="C5576" t="s">
        <v>309</v>
      </c>
      <c r="D5576" t="s">
        <v>1</v>
      </c>
      <c r="E5576" s="144" t="s">
        <v>193</v>
      </c>
      <c r="F5576" s="144">
        <v>2050</v>
      </c>
      <c r="G5576" s="147">
        <v>74.190151069636613</v>
      </c>
      <c r="H5576" s="147">
        <v>79.925873999999993</v>
      </c>
      <c r="I5576" s="147">
        <v>85.965599999999995</v>
      </c>
      <c r="J5576" s="147">
        <v>92.003201000000004</v>
      </c>
      <c r="K5576" s="147">
        <v>98.043419999999998</v>
      </c>
    </row>
    <row r="5577" spans="2:11" x14ac:dyDescent="0.2">
      <c r="B5577" s="21" t="str">
        <f t="shared" si="86"/>
        <v>EdisonWind2055RCP4.5</v>
      </c>
      <c r="C5577" t="s">
        <v>309</v>
      </c>
      <c r="D5577" t="s">
        <v>1</v>
      </c>
      <c r="E5577" s="144" t="s">
        <v>193</v>
      </c>
      <c r="F5577" s="144">
        <v>2055</v>
      </c>
      <c r="G5577" s="147">
        <v>74.287033797928416</v>
      </c>
      <c r="H5577" s="147">
        <v>80.042867999999999</v>
      </c>
      <c r="I5577" s="147">
        <v>86.106700000000004</v>
      </c>
      <c r="J5577" s="147">
        <v>92.165092000000001</v>
      </c>
      <c r="K5577" s="147">
        <v>98.227530000000002</v>
      </c>
    </row>
    <row r="5578" spans="2:11" x14ac:dyDescent="0.2">
      <c r="B5578" s="21" t="str">
        <f t="shared" si="86"/>
        <v>EdisonWind2060RCP4.5</v>
      </c>
      <c r="C5578" t="s">
        <v>309</v>
      </c>
      <c r="D5578" t="s">
        <v>1</v>
      </c>
      <c r="E5578" s="144" t="s">
        <v>193</v>
      </c>
      <c r="F5578" s="144">
        <v>2060</v>
      </c>
      <c r="G5578" s="147">
        <v>74.383916526220204</v>
      </c>
      <c r="H5578" s="147">
        <v>80.15986199999999</v>
      </c>
      <c r="I5578" s="147">
        <v>86.247799999999998</v>
      </c>
      <c r="J5578" s="147">
        <v>92.326982999999998</v>
      </c>
      <c r="K5578" s="147">
        <v>98.411639999999991</v>
      </c>
    </row>
    <row r="5579" spans="2:11" x14ac:dyDescent="0.2">
      <c r="B5579" s="21" t="str">
        <f t="shared" si="86"/>
        <v>EdisonWind2065RCP4.5</v>
      </c>
      <c r="C5579" t="s">
        <v>309</v>
      </c>
      <c r="D5579" t="s">
        <v>1</v>
      </c>
      <c r="E5579" s="144" t="s">
        <v>193</v>
      </c>
      <c r="F5579" s="144">
        <v>2065</v>
      </c>
      <c r="G5579" s="147">
        <v>74.480799254512007</v>
      </c>
      <c r="H5579" s="147">
        <v>80.276855999999995</v>
      </c>
      <c r="I5579" s="147">
        <v>86.388900000000007</v>
      </c>
      <c r="J5579" s="147">
        <v>92.488873999999996</v>
      </c>
      <c r="K5579" s="147">
        <v>98.595749999999995</v>
      </c>
    </row>
    <row r="5580" spans="2:11" x14ac:dyDescent="0.2">
      <c r="B5580" s="21" t="str">
        <f t="shared" ref="B5580:B5643" si="87">C5580&amp;D5580&amp;F5580&amp;E5580</f>
        <v>EdisonWind2070RCP4.5</v>
      </c>
      <c r="C5580" t="s">
        <v>309</v>
      </c>
      <c r="D5580" t="s">
        <v>1</v>
      </c>
      <c r="E5580" s="144" t="s">
        <v>193</v>
      </c>
      <c r="F5580" s="144">
        <v>2070</v>
      </c>
      <c r="G5580" s="147">
        <v>74.57768198280381</v>
      </c>
      <c r="H5580" s="147">
        <v>80.393849999999986</v>
      </c>
      <c r="I5580" s="147">
        <v>86.53</v>
      </c>
      <c r="J5580" s="147">
        <v>92.650764999999993</v>
      </c>
      <c r="K5580" s="147">
        <v>98.779859999999999</v>
      </c>
    </row>
    <row r="5581" spans="2:11" x14ac:dyDescent="0.2">
      <c r="B5581" s="21" t="str">
        <f t="shared" si="87"/>
        <v>EdisonWind2075RCP4.5</v>
      </c>
      <c r="C5581" t="s">
        <v>309</v>
      </c>
      <c r="D5581" t="s">
        <v>1</v>
      </c>
      <c r="E5581" s="144" t="s">
        <v>193</v>
      </c>
      <c r="F5581" s="144">
        <v>2075</v>
      </c>
      <c r="G5581" s="147">
        <v>74.615603252716014</v>
      </c>
      <c r="H5581" s="147">
        <v>80.437327499999981</v>
      </c>
      <c r="I5581" s="147">
        <v>86.581000000000003</v>
      </c>
      <c r="J5581" s="147">
        <v>92.708366666666663</v>
      </c>
      <c r="K5581" s="147">
        <v>98.842844999999997</v>
      </c>
    </row>
    <row r="5582" spans="2:11" x14ac:dyDescent="0.2">
      <c r="B5582" s="21" t="str">
        <f t="shared" si="87"/>
        <v>EdisonWind2080RCP4.5</v>
      </c>
      <c r="C5582" t="s">
        <v>309</v>
      </c>
      <c r="D5582" t="s">
        <v>1</v>
      </c>
      <c r="E5582" s="144" t="s">
        <v>193</v>
      </c>
      <c r="F5582" s="144">
        <v>2080</v>
      </c>
      <c r="G5582" s="147">
        <v>74.653524522628203</v>
      </c>
      <c r="H5582" s="147">
        <v>80.480804999999989</v>
      </c>
      <c r="I5582" s="147">
        <v>86.632000000000005</v>
      </c>
      <c r="J5582" s="147">
        <v>92.765968333333333</v>
      </c>
      <c r="K5582" s="147">
        <v>98.905829999999995</v>
      </c>
    </row>
    <row r="5583" spans="2:11" x14ac:dyDescent="0.2">
      <c r="B5583" s="21" t="str">
        <f t="shared" si="87"/>
        <v>EdisonWind2085RCP4.5</v>
      </c>
      <c r="C5583" t="s">
        <v>309</v>
      </c>
      <c r="D5583" t="s">
        <v>1</v>
      </c>
      <c r="E5583" s="144" t="s">
        <v>193</v>
      </c>
      <c r="F5583" s="144">
        <v>2085</v>
      </c>
      <c r="G5583" s="147">
        <v>74.691445792540407</v>
      </c>
      <c r="H5583" s="147">
        <v>80.524282499999998</v>
      </c>
      <c r="I5583" s="147">
        <v>86.682999999999993</v>
      </c>
      <c r="J5583" s="147">
        <v>92.823569999999989</v>
      </c>
      <c r="K5583" s="147">
        <v>98.968815000000006</v>
      </c>
    </row>
    <row r="5584" spans="2:11" x14ac:dyDescent="0.2">
      <c r="B5584" s="21" t="str">
        <f t="shared" si="87"/>
        <v>EdisonWind2090RCP4.5</v>
      </c>
      <c r="C5584" t="s">
        <v>309</v>
      </c>
      <c r="D5584" t="s">
        <v>1</v>
      </c>
      <c r="E5584" s="144" t="s">
        <v>193</v>
      </c>
      <c r="F5584" s="144">
        <v>2090</v>
      </c>
      <c r="G5584" s="147">
        <v>74.72936706245261</v>
      </c>
      <c r="H5584" s="147">
        <v>80.567759999999993</v>
      </c>
      <c r="I5584" s="147">
        <v>86.733999999999995</v>
      </c>
      <c r="J5584" s="147">
        <v>92.88117166666666</v>
      </c>
      <c r="K5584" s="147">
        <v>99.031800000000004</v>
      </c>
    </row>
    <row r="5585" spans="2:11" x14ac:dyDescent="0.2">
      <c r="B5585" s="21" t="str">
        <f t="shared" si="87"/>
        <v>EdisonWind2095RCP4.5</v>
      </c>
      <c r="C5585" t="s">
        <v>309</v>
      </c>
      <c r="D5585" t="s">
        <v>1</v>
      </c>
      <c r="E5585" s="144" t="s">
        <v>193</v>
      </c>
      <c r="F5585" s="144">
        <v>2095</v>
      </c>
      <c r="G5585" s="147">
        <v>74.767288332364799</v>
      </c>
      <c r="H5585" s="147">
        <v>80.611237499999987</v>
      </c>
      <c r="I5585" s="147">
        <v>86.784999999999997</v>
      </c>
      <c r="J5585" s="147">
        <v>92.93877333333333</v>
      </c>
      <c r="K5585" s="147">
        <v>99.094785000000002</v>
      </c>
    </row>
    <row r="5586" spans="2:11" x14ac:dyDescent="0.2">
      <c r="B5586" s="21" t="str">
        <f t="shared" si="87"/>
        <v>EdisonWind2100RCP4.5</v>
      </c>
      <c r="C5586" t="s">
        <v>309</v>
      </c>
      <c r="D5586" t="s">
        <v>1</v>
      </c>
      <c r="E5586" s="144" t="s">
        <v>193</v>
      </c>
      <c r="F5586" s="144">
        <v>2100</v>
      </c>
      <c r="G5586" s="147">
        <v>74.805209602277003</v>
      </c>
      <c r="H5586" s="147">
        <v>80.654714999999996</v>
      </c>
      <c r="I5586" s="147">
        <v>86.835999999999999</v>
      </c>
      <c r="J5586" s="147">
        <v>92.996375</v>
      </c>
      <c r="K5586" s="147">
        <v>99.157769999999999</v>
      </c>
    </row>
    <row r="5587" spans="2:11" x14ac:dyDescent="0.2">
      <c r="B5587" s="21" t="str">
        <f t="shared" si="87"/>
        <v>EdisonWind2023RCP6.0</v>
      </c>
      <c r="C5587" t="s">
        <v>309</v>
      </c>
      <c r="D5587" t="s">
        <v>1</v>
      </c>
      <c r="E5587" s="144" t="s">
        <v>192</v>
      </c>
      <c r="F5587" s="144">
        <v>2023</v>
      </c>
      <c r="G5587" s="147">
        <v>73.917117926268801</v>
      </c>
      <c r="H5587" s="147">
        <v>79.698209999999989</v>
      </c>
      <c r="I5587" s="147">
        <v>85.807500000000005</v>
      </c>
      <c r="J5587" s="147">
        <v>91.886785000000003</v>
      </c>
      <c r="K5587" s="147">
        <v>97.965899999999976</v>
      </c>
    </row>
    <row r="5588" spans="2:11" x14ac:dyDescent="0.2">
      <c r="B5588" s="21" t="str">
        <f t="shared" si="87"/>
        <v>EdisonWind2025RCP6.0</v>
      </c>
      <c r="C5588" t="s">
        <v>309</v>
      </c>
      <c r="D5588" t="s">
        <v>1</v>
      </c>
      <c r="E5588" s="144" t="s">
        <v>192</v>
      </c>
      <c r="F5588" s="144">
        <v>2025</v>
      </c>
      <c r="G5588" s="147">
        <v>73.946476328781472</v>
      </c>
      <c r="H5588" s="147">
        <v>79.716654999999989</v>
      </c>
      <c r="I5588" s="147">
        <v>85.810333333333332</v>
      </c>
      <c r="J5588" s="147">
        <v>91.879205833333344</v>
      </c>
      <c r="K5588" s="147">
        <v>97.948134999999979</v>
      </c>
    </row>
    <row r="5589" spans="2:11" x14ac:dyDescent="0.2">
      <c r="B5589" s="21" t="str">
        <f t="shared" si="87"/>
        <v>EdisonWind2030RCP6.0</v>
      </c>
      <c r="C5589" t="s">
        <v>309</v>
      </c>
      <c r="D5589" t="s">
        <v>1</v>
      </c>
      <c r="E5589" s="144" t="s">
        <v>192</v>
      </c>
      <c r="F5589" s="144">
        <v>2030</v>
      </c>
      <c r="G5589" s="147">
        <v>73.975834731294142</v>
      </c>
      <c r="H5589" s="147">
        <v>79.735099999999989</v>
      </c>
      <c r="I5589" s="147">
        <v>85.813166666666675</v>
      </c>
      <c r="J5589" s="147">
        <v>91.871626666666671</v>
      </c>
      <c r="K5589" s="147">
        <v>97.930369999999982</v>
      </c>
    </row>
    <row r="5590" spans="2:11" x14ac:dyDescent="0.2">
      <c r="B5590" s="21" t="str">
        <f t="shared" si="87"/>
        <v>EdisonWind2035RCP6.0</v>
      </c>
      <c r="C5590" t="s">
        <v>309</v>
      </c>
      <c r="D5590" t="s">
        <v>1</v>
      </c>
      <c r="E5590" s="144" t="s">
        <v>192</v>
      </c>
      <c r="F5590" s="144">
        <v>2035</v>
      </c>
      <c r="G5590" s="147">
        <v>74.005193133806813</v>
      </c>
      <c r="H5590" s="147">
        <v>79.753545000000003</v>
      </c>
      <c r="I5590" s="147">
        <v>85.816000000000003</v>
      </c>
      <c r="J5590" s="147">
        <v>91.864047499999998</v>
      </c>
      <c r="K5590" s="147">
        <v>97.912604999999985</v>
      </c>
    </row>
    <row r="5591" spans="2:11" x14ac:dyDescent="0.2">
      <c r="B5591" s="21" t="str">
        <f t="shared" si="87"/>
        <v>EdisonWind2040RCP6.0</v>
      </c>
      <c r="C5591" t="s">
        <v>309</v>
      </c>
      <c r="D5591" t="s">
        <v>1</v>
      </c>
      <c r="E5591" s="144" t="s">
        <v>192</v>
      </c>
      <c r="F5591" s="144">
        <v>2040</v>
      </c>
      <c r="G5591" s="147">
        <v>74.034551536319469</v>
      </c>
      <c r="H5591" s="147">
        <v>79.771990000000002</v>
      </c>
      <c r="I5591" s="147">
        <v>85.81883333333333</v>
      </c>
      <c r="J5591" s="147">
        <v>91.856468333333339</v>
      </c>
      <c r="K5591" s="147">
        <v>97.894839999999988</v>
      </c>
    </row>
    <row r="5592" spans="2:11" x14ac:dyDescent="0.2">
      <c r="B5592" s="21" t="str">
        <f t="shared" si="87"/>
        <v>EdisonWind2045RCP6.0</v>
      </c>
      <c r="C5592" t="s">
        <v>309</v>
      </c>
      <c r="D5592" t="s">
        <v>1</v>
      </c>
      <c r="E5592" s="144" t="s">
        <v>192</v>
      </c>
      <c r="F5592" s="144">
        <v>2045</v>
      </c>
      <c r="G5592" s="147">
        <v>74.06390993883214</v>
      </c>
      <c r="H5592" s="147">
        <v>79.790435000000002</v>
      </c>
      <c r="I5592" s="147">
        <v>85.821666666666673</v>
      </c>
      <c r="J5592" s="147">
        <v>91.84888916666668</v>
      </c>
      <c r="K5592" s="147">
        <v>97.877074999999991</v>
      </c>
    </row>
    <row r="5593" spans="2:11" x14ac:dyDescent="0.2">
      <c r="B5593" s="21" t="str">
        <f t="shared" si="87"/>
        <v>EdisonWind2050RCP6.0</v>
      </c>
      <c r="C5593" t="s">
        <v>309</v>
      </c>
      <c r="D5593" t="s">
        <v>1</v>
      </c>
      <c r="E5593" s="144" t="s">
        <v>192</v>
      </c>
      <c r="F5593" s="144">
        <v>2050</v>
      </c>
      <c r="G5593" s="147">
        <v>74.190151069636613</v>
      </c>
      <c r="H5593" s="147">
        <v>79.925873999999993</v>
      </c>
      <c r="I5593" s="147">
        <v>85.965599999999995</v>
      </c>
      <c r="J5593" s="147">
        <v>92.003201000000004</v>
      </c>
      <c r="K5593" s="147">
        <v>98.043419999999998</v>
      </c>
    </row>
    <row r="5594" spans="2:11" x14ac:dyDescent="0.2">
      <c r="B5594" s="21" t="str">
        <f t="shared" si="87"/>
        <v>EdisonWind2055RCP6.0</v>
      </c>
      <c r="C5594" t="s">
        <v>309</v>
      </c>
      <c r="D5594" t="s">
        <v>1</v>
      </c>
      <c r="E5594" s="144" t="s">
        <v>192</v>
      </c>
      <c r="F5594" s="144">
        <v>2055</v>
      </c>
      <c r="G5594" s="147">
        <v>74.287033797928416</v>
      </c>
      <c r="H5594" s="147">
        <v>80.042867999999999</v>
      </c>
      <c r="I5594" s="147">
        <v>86.106700000000004</v>
      </c>
      <c r="J5594" s="147">
        <v>92.165092000000001</v>
      </c>
      <c r="K5594" s="147">
        <v>98.227530000000002</v>
      </c>
    </row>
    <row r="5595" spans="2:11" x14ac:dyDescent="0.2">
      <c r="B5595" s="21" t="str">
        <f t="shared" si="87"/>
        <v>EdisonWind2060RCP6.0</v>
      </c>
      <c r="C5595" t="s">
        <v>309</v>
      </c>
      <c r="D5595" t="s">
        <v>1</v>
      </c>
      <c r="E5595" s="144" t="s">
        <v>192</v>
      </c>
      <c r="F5595" s="144">
        <v>2060</v>
      </c>
      <c r="G5595" s="147">
        <v>74.383916526220204</v>
      </c>
      <c r="H5595" s="147">
        <v>80.15986199999999</v>
      </c>
      <c r="I5595" s="147">
        <v>86.247799999999998</v>
      </c>
      <c r="J5595" s="147">
        <v>92.326982999999998</v>
      </c>
      <c r="K5595" s="147">
        <v>98.411639999999991</v>
      </c>
    </row>
    <row r="5596" spans="2:11" x14ac:dyDescent="0.2">
      <c r="B5596" s="21" t="str">
        <f t="shared" si="87"/>
        <v>EdisonWind2065RCP6.0</v>
      </c>
      <c r="C5596" t="s">
        <v>309</v>
      </c>
      <c r="D5596" t="s">
        <v>1</v>
      </c>
      <c r="E5596" s="144" t="s">
        <v>192</v>
      </c>
      <c r="F5596" s="144">
        <v>2065</v>
      </c>
      <c r="G5596" s="147">
        <v>74.480799254512007</v>
      </c>
      <c r="H5596" s="147">
        <v>80.276855999999995</v>
      </c>
      <c r="I5596" s="147">
        <v>86.388900000000007</v>
      </c>
      <c r="J5596" s="147">
        <v>92.488873999999996</v>
      </c>
      <c r="K5596" s="147">
        <v>98.595749999999995</v>
      </c>
    </row>
    <row r="5597" spans="2:11" x14ac:dyDescent="0.2">
      <c r="B5597" s="21" t="str">
        <f t="shared" si="87"/>
        <v>EdisonWind2070RCP6.0</v>
      </c>
      <c r="C5597" t="s">
        <v>309</v>
      </c>
      <c r="D5597" t="s">
        <v>1</v>
      </c>
      <c r="E5597" s="144" t="s">
        <v>192</v>
      </c>
      <c r="F5597" s="144">
        <v>2070</v>
      </c>
      <c r="G5597" s="147">
        <v>74.57768198280381</v>
      </c>
      <c r="H5597" s="147">
        <v>80.393849999999986</v>
      </c>
      <c r="I5597" s="147">
        <v>86.53</v>
      </c>
      <c r="J5597" s="147">
        <v>92.650764999999993</v>
      </c>
      <c r="K5597" s="147">
        <v>98.779859999999999</v>
      </c>
    </row>
    <row r="5598" spans="2:11" x14ac:dyDescent="0.2">
      <c r="B5598" s="21" t="str">
        <f t="shared" si="87"/>
        <v>EdisonWind2075RCP6.0</v>
      </c>
      <c r="C5598" t="s">
        <v>309</v>
      </c>
      <c r="D5598" t="s">
        <v>1</v>
      </c>
      <c r="E5598" s="144" t="s">
        <v>192</v>
      </c>
      <c r="F5598" s="144">
        <v>2075</v>
      </c>
      <c r="G5598" s="147">
        <v>74.634563887672101</v>
      </c>
      <c r="H5598" s="147">
        <v>80.459066249999992</v>
      </c>
      <c r="I5598" s="147">
        <v>86.606499999999997</v>
      </c>
      <c r="J5598" s="147">
        <v>92.737167499999998</v>
      </c>
      <c r="K5598" s="147">
        <v>98.874337499999996</v>
      </c>
    </row>
    <row r="5599" spans="2:11" x14ac:dyDescent="0.2">
      <c r="B5599" s="21" t="str">
        <f t="shared" si="87"/>
        <v>EdisonWind2080RCP6.0</v>
      </c>
      <c r="C5599" t="s">
        <v>309</v>
      </c>
      <c r="D5599" t="s">
        <v>1</v>
      </c>
      <c r="E5599" s="144" t="s">
        <v>192</v>
      </c>
      <c r="F5599" s="144">
        <v>2080</v>
      </c>
      <c r="G5599" s="147">
        <v>74.691445792540407</v>
      </c>
      <c r="H5599" s="147">
        <v>80.524282499999998</v>
      </c>
      <c r="I5599" s="147">
        <v>86.682999999999993</v>
      </c>
      <c r="J5599" s="147">
        <v>92.823569999999989</v>
      </c>
      <c r="K5599" s="147">
        <v>98.968815000000006</v>
      </c>
    </row>
    <row r="5600" spans="2:11" x14ac:dyDescent="0.2">
      <c r="B5600" s="21" t="str">
        <f t="shared" si="87"/>
        <v>EdisonWind2085RCP6.0</v>
      </c>
      <c r="C5600" t="s">
        <v>309</v>
      </c>
      <c r="D5600" t="s">
        <v>1</v>
      </c>
      <c r="E5600" s="144" t="s">
        <v>192</v>
      </c>
      <c r="F5600" s="144">
        <v>2085</v>
      </c>
      <c r="G5600" s="147">
        <v>74.748327697408712</v>
      </c>
      <c r="H5600" s="147">
        <v>80.58949874999999</v>
      </c>
      <c r="I5600" s="147">
        <v>86.759500000000003</v>
      </c>
      <c r="J5600" s="147">
        <v>92.909972499999995</v>
      </c>
      <c r="K5600" s="147">
        <v>99.063292500000003</v>
      </c>
    </row>
    <row r="5601" spans="2:11" x14ac:dyDescent="0.2">
      <c r="B5601" s="21" t="str">
        <f t="shared" si="87"/>
        <v>EdisonWind2090RCP6.0</v>
      </c>
      <c r="C5601" t="s">
        <v>309</v>
      </c>
      <c r="D5601" t="s">
        <v>1</v>
      </c>
      <c r="E5601" s="144" t="s">
        <v>192</v>
      </c>
      <c r="F5601" s="144">
        <v>2090</v>
      </c>
      <c r="G5601" s="147">
        <v>75.037630288835615</v>
      </c>
      <c r="H5601" s="147">
        <v>80.963009999999997</v>
      </c>
      <c r="I5601" s="147">
        <v>87.235500000000002</v>
      </c>
      <c r="J5601" s="147">
        <v>93.475378333333339</v>
      </c>
      <c r="K5601" s="147">
        <v>99.716560000000001</v>
      </c>
    </row>
    <row r="5602" spans="2:11" x14ac:dyDescent="0.2">
      <c r="B5602" s="21" t="str">
        <f t="shared" si="87"/>
        <v>EdisonWind2095RCP6.0</v>
      </c>
      <c r="C5602" t="s">
        <v>309</v>
      </c>
      <c r="D5602" t="s">
        <v>1</v>
      </c>
      <c r="E5602" s="144" t="s">
        <v>192</v>
      </c>
      <c r="F5602" s="144">
        <v>2095</v>
      </c>
      <c r="G5602" s="147">
        <v>75.270050975394227</v>
      </c>
      <c r="H5602" s="147">
        <v>81.271304999999998</v>
      </c>
      <c r="I5602" s="147">
        <v>87.635000000000005</v>
      </c>
      <c r="J5602" s="147">
        <v>93.954381666666663</v>
      </c>
      <c r="K5602" s="147">
        <v>100.27534999999999</v>
      </c>
    </row>
    <row r="5603" spans="2:11" x14ac:dyDescent="0.2">
      <c r="B5603" s="21" t="str">
        <f t="shared" si="87"/>
        <v>EdisonWind2100RCP6.0</v>
      </c>
      <c r="C5603" t="s">
        <v>309</v>
      </c>
      <c r="D5603" t="s">
        <v>1</v>
      </c>
      <c r="E5603" s="144" t="s">
        <v>192</v>
      </c>
      <c r="F5603" s="144">
        <v>2100</v>
      </c>
      <c r="G5603" s="147">
        <v>75.502471661952839</v>
      </c>
      <c r="H5603" s="147">
        <v>81.579599999999999</v>
      </c>
      <c r="I5603" s="147">
        <v>88.034500000000008</v>
      </c>
      <c r="J5603" s="147">
        <v>94.433385000000001</v>
      </c>
      <c r="K5603" s="147">
        <v>100.83413999999999</v>
      </c>
    </row>
    <row r="5604" spans="2:11" x14ac:dyDescent="0.2">
      <c r="B5604" s="21" t="str">
        <f t="shared" si="87"/>
        <v>EdisonWind2023RCP8.5</v>
      </c>
      <c r="C5604" t="s">
        <v>309</v>
      </c>
      <c r="D5604" t="s">
        <v>1</v>
      </c>
      <c r="E5604" s="144" t="s">
        <v>191</v>
      </c>
      <c r="F5604" s="144">
        <v>2023</v>
      </c>
      <c r="G5604" s="147">
        <v>73.917117926268801</v>
      </c>
      <c r="H5604" s="147">
        <v>79.698209999999989</v>
      </c>
      <c r="I5604" s="147">
        <v>85.807500000000005</v>
      </c>
      <c r="J5604" s="147">
        <v>91.886785000000003</v>
      </c>
      <c r="K5604" s="147">
        <v>97.965899999999976</v>
      </c>
    </row>
    <row r="5605" spans="2:11" x14ac:dyDescent="0.2">
      <c r="B5605" s="21" t="str">
        <f t="shared" si="87"/>
        <v>EdisonWind2025RCP8.5</v>
      </c>
      <c r="C5605" t="s">
        <v>309</v>
      </c>
      <c r="D5605" t="s">
        <v>1</v>
      </c>
      <c r="E5605" s="144" t="s">
        <v>191</v>
      </c>
      <c r="F5605" s="144">
        <v>2025</v>
      </c>
      <c r="G5605" s="147">
        <v>73.975834731294142</v>
      </c>
      <c r="H5605" s="147">
        <v>79.735099999999989</v>
      </c>
      <c r="I5605" s="147">
        <v>85.813166666666675</v>
      </c>
      <c r="J5605" s="147">
        <v>91.871626666666671</v>
      </c>
      <c r="K5605" s="147">
        <v>97.930369999999982</v>
      </c>
    </row>
    <row r="5606" spans="2:11" x14ac:dyDescent="0.2">
      <c r="B5606" s="21" t="str">
        <f t="shared" si="87"/>
        <v>EdisonWind2030RCP8.5</v>
      </c>
      <c r="C5606" t="s">
        <v>309</v>
      </c>
      <c r="D5606" t="s">
        <v>1</v>
      </c>
      <c r="E5606" s="144" t="s">
        <v>191</v>
      </c>
      <c r="F5606" s="144">
        <v>2030</v>
      </c>
      <c r="G5606" s="147">
        <v>74.034551536319469</v>
      </c>
      <c r="H5606" s="147">
        <v>79.771990000000002</v>
      </c>
      <c r="I5606" s="147">
        <v>85.81883333333333</v>
      </c>
      <c r="J5606" s="147">
        <v>91.856468333333339</v>
      </c>
      <c r="K5606" s="147">
        <v>97.894839999999988</v>
      </c>
    </row>
    <row r="5607" spans="2:11" x14ac:dyDescent="0.2">
      <c r="B5607" s="21" t="str">
        <f t="shared" si="87"/>
        <v>EdisonWind2035RCP8.5</v>
      </c>
      <c r="C5607" t="s">
        <v>309</v>
      </c>
      <c r="D5607" t="s">
        <v>1</v>
      </c>
      <c r="E5607" s="144" t="s">
        <v>191</v>
      </c>
      <c r="F5607" s="144">
        <v>2035</v>
      </c>
      <c r="G5607" s="147">
        <v>74.09326834134481</v>
      </c>
      <c r="H5607" s="147">
        <v>79.808880000000002</v>
      </c>
      <c r="I5607" s="147">
        <v>85.8245</v>
      </c>
      <c r="J5607" s="147">
        <v>91.841310000000007</v>
      </c>
      <c r="K5607" s="147">
        <v>97.859309999999994</v>
      </c>
    </row>
    <row r="5608" spans="2:11" x14ac:dyDescent="0.2">
      <c r="B5608" s="21" t="str">
        <f t="shared" si="87"/>
        <v>EdisonWind2040RCP8.5</v>
      </c>
      <c r="C5608" t="s">
        <v>309</v>
      </c>
      <c r="D5608" t="s">
        <v>1</v>
      </c>
      <c r="E5608" s="144" t="s">
        <v>191</v>
      </c>
      <c r="F5608" s="144">
        <v>2040</v>
      </c>
      <c r="G5608" s="147">
        <v>74.254739555164477</v>
      </c>
      <c r="H5608" s="147">
        <v>80.003869999999992</v>
      </c>
      <c r="I5608" s="147">
        <v>86.059666666666672</v>
      </c>
      <c r="J5608" s="147">
        <v>92.11112833333334</v>
      </c>
      <c r="K5608" s="147">
        <v>98.166159999999991</v>
      </c>
    </row>
    <row r="5609" spans="2:11" x14ac:dyDescent="0.2">
      <c r="B5609" s="21" t="str">
        <f t="shared" si="87"/>
        <v>EdisonWind2045RCP8.5</v>
      </c>
      <c r="C5609" t="s">
        <v>309</v>
      </c>
      <c r="D5609" t="s">
        <v>1</v>
      </c>
      <c r="E5609" s="144" t="s">
        <v>191</v>
      </c>
      <c r="F5609" s="144">
        <v>2045</v>
      </c>
      <c r="G5609" s="147">
        <v>74.416210768984143</v>
      </c>
      <c r="H5609" s="147">
        <v>80.198859999999996</v>
      </c>
      <c r="I5609" s="147">
        <v>86.29483333333333</v>
      </c>
      <c r="J5609" s="147">
        <v>92.380946666666659</v>
      </c>
      <c r="K5609" s="147">
        <v>98.473010000000002</v>
      </c>
    </row>
    <row r="5610" spans="2:11" x14ac:dyDescent="0.2">
      <c r="B5610" s="21" t="str">
        <f t="shared" si="87"/>
        <v>EdisonWind2050RCP8.5</v>
      </c>
      <c r="C5610" t="s">
        <v>309</v>
      </c>
      <c r="D5610" t="s">
        <v>1</v>
      </c>
      <c r="E5610" s="144" t="s">
        <v>191</v>
      </c>
      <c r="F5610" s="144">
        <v>2050</v>
      </c>
      <c r="G5610" s="147">
        <v>74.653524522628203</v>
      </c>
      <c r="H5610" s="147">
        <v>80.480804999999989</v>
      </c>
      <c r="I5610" s="147">
        <v>86.632000000000005</v>
      </c>
      <c r="J5610" s="147">
        <v>92.765968333333333</v>
      </c>
      <c r="K5610" s="147">
        <v>98.905829999999995</v>
      </c>
    </row>
    <row r="5611" spans="2:11" x14ac:dyDescent="0.2">
      <c r="B5611" s="21" t="str">
        <f t="shared" si="87"/>
        <v>EdisonWind2055RCP8.5</v>
      </c>
      <c r="C5611" t="s">
        <v>309</v>
      </c>
      <c r="D5611" t="s">
        <v>1</v>
      </c>
      <c r="E5611" s="144" t="s">
        <v>191</v>
      </c>
      <c r="F5611" s="144">
        <v>2055</v>
      </c>
      <c r="G5611" s="147">
        <v>74.72936706245261</v>
      </c>
      <c r="H5611" s="147">
        <v>80.567759999999993</v>
      </c>
      <c r="I5611" s="147">
        <v>86.733999999999995</v>
      </c>
      <c r="J5611" s="147">
        <v>92.88117166666666</v>
      </c>
      <c r="K5611" s="147">
        <v>99.031800000000004</v>
      </c>
    </row>
    <row r="5612" spans="2:11" x14ac:dyDescent="0.2">
      <c r="B5612" s="21" t="str">
        <f t="shared" si="87"/>
        <v>EdisonWind2060RCP8.5</v>
      </c>
      <c r="C5612" t="s">
        <v>309</v>
      </c>
      <c r="D5612" t="s">
        <v>1</v>
      </c>
      <c r="E5612" s="144" t="s">
        <v>191</v>
      </c>
      <c r="F5612" s="144">
        <v>2060</v>
      </c>
      <c r="G5612" s="147">
        <v>75.037630288835615</v>
      </c>
      <c r="H5612" s="147">
        <v>80.963009999999997</v>
      </c>
      <c r="I5612" s="147">
        <v>87.235500000000002</v>
      </c>
      <c r="J5612" s="147">
        <v>93.475378333333339</v>
      </c>
      <c r="K5612" s="147">
        <v>99.716560000000001</v>
      </c>
    </row>
    <row r="5613" spans="2:11" x14ac:dyDescent="0.2">
      <c r="B5613" s="21" t="str">
        <f t="shared" si="87"/>
        <v>EdisonWind2065RCP8.5</v>
      </c>
      <c r="C5613" t="s">
        <v>309</v>
      </c>
      <c r="D5613" t="s">
        <v>1</v>
      </c>
      <c r="E5613" s="144" t="s">
        <v>191</v>
      </c>
      <c r="F5613" s="144">
        <v>2065</v>
      </c>
      <c r="G5613" s="147">
        <v>75.270050975394227</v>
      </c>
      <c r="H5613" s="147">
        <v>81.271304999999998</v>
      </c>
      <c r="I5613" s="147">
        <v>87.635000000000005</v>
      </c>
      <c r="J5613" s="147">
        <v>93.954381666666663</v>
      </c>
      <c r="K5613" s="147">
        <v>100.27534999999999</v>
      </c>
    </row>
    <row r="5614" spans="2:11" x14ac:dyDescent="0.2">
      <c r="B5614" s="21" t="str">
        <f t="shared" si="87"/>
        <v>EdisonWind2070RCP8.5</v>
      </c>
      <c r="C5614" t="s">
        <v>309</v>
      </c>
      <c r="D5614" t="s">
        <v>1</v>
      </c>
      <c r="E5614" s="144" t="s">
        <v>191</v>
      </c>
      <c r="F5614" s="144">
        <v>2070</v>
      </c>
      <c r="G5614" s="147">
        <v>75.690854744742452</v>
      </c>
      <c r="H5614" s="147">
        <v>81.795670000000001</v>
      </c>
      <c r="I5614" s="147">
        <v>88.283833333333334</v>
      </c>
      <c r="J5614" s="147">
        <v>94.709266666666679</v>
      </c>
      <c r="K5614" s="147">
        <v>101.14098999999999</v>
      </c>
    </row>
    <row r="5615" spans="2:11" x14ac:dyDescent="0.2">
      <c r="B5615" s="21" t="str">
        <f t="shared" si="87"/>
        <v>EdisonWind2075RCP8.5</v>
      </c>
      <c r="C5615" t="s">
        <v>309</v>
      </c>
      <c r="D5615" t="s">
        <v>1</v>
      </c>
      <c r="E5615" s="144" t="s">
        <v>191</v>
      </c>
      <c r="F5615" s="144">
        <v>2075</v>
      </c>
      <c r="G5615" s="147">
        <v>75.87923782753208</v>
      </c>
      <c r="H5615" s="147">
        <v>82.011740000000003</v>
      </c>
      <c r="I5615" s="147">
        <v>88.533166666666673</v>
      </c>
      <c r="J5615" s="147">
        <v>94.985148333333342</v>
      </c>
      <c r="K5615" s="147">
        <v>101.44784</v>
      </c>
    </row>
    <row r="5616" spans="2:11" x14ac:dyDescent="0.2">
      <c r="B5616" s="21" t="str">
        <f t="shared" si="87"/>
        <v>EdisonWind2080RCP8.5</v>
      </c>
      <c r="C5616" t="s">
        <v>309</v>
      </c>
      <c r="D5616" t="s">
        <v>1</v>
      </c>
      <c r="E5616" s="144" t="s">
        <v>191</v>
      </c>
      <c r="F5616" s="144">
        <v>2080</v>
      </c>
      <c r="G5616" s="147">
        <v>76.067620910321693</v>
      </c>
      <c r="H5616" s="147">
        <v>82.227810000000005</v>
      </c>
      <c r="I5616" s="147">
        <v>88.782499999999999</v>
      </c>
      <c r="J5616" s="147">
        <v>95.261030000000019</v>
      </c>
      <c r="K5616" s="147">
        <v>101.75469</v>
      </c>
    </row>
    <row r="5617" spans="2:11" x14ac:dyDescent="0.2">
      <c r="B5617" s="21" t="str">
        <f t="shared" si="87"/>
        <v>EdisonWind2085RCP8.5</v>
      </c>
      <c r="C5617" t="s">
        <v>309</v>
      </c>
      <c r="D5617" t="s">
        <v>1</v>
      </c>
      <c r="E5617" s="144" t="s">
        <v>191</v>
      </c>
      <c r="F5617" s="144">
        <v>2085</v>
      </c>
      <c r="G5617" s="147">
        <v>76.331846532935714</v>
      </c>
      <c r="H5617" s="147">
        <v>82.551915000000008</v>
      </c>
      <c r="I5617" s="147">
        <v>89.186250000000001</v>
      </c>
      <c r="J5617" s="147">
        <v>95.729422500000013</v>
      </c>
      <c r="K5617" s="147">
        <v>102.28279499999999</v>
      </c>
    </row>
    <row r="5618" spans="2:11" x14ac:dyDescent="0.2">
      <c r="B5618" s="21" t="str">
        <f t="shared" si="87"/>
        <v>EdisonWind2090RCP8.5</v>
      </c>
      <c r="C5618" t="s">
        <v>309</v>
      </c>
      <c r="D5618" t="s">
        <v>1</v>
      </c>
      <c r="E5618" s="144" t="s">
        <v>191</v>
      </c>
      <c r="F5618" s="144">
        <v>2090</v>
      </c>
      <c r="G5618" s="147">
        <v>76.59607215554972</v>
      </c>
      <c r="H5618" s="147">
        <v>82.876019999999997</v>
      </c>
      <c r="I5618" s="147">
        <v>89.59</v>
      </c>
      <c r="J5618" s="147">
        <v>96.197815000000006</v>
      </c>
      <c r="K5618" s="147">
        <v>102.81089999999999</v>
      </c>
    </row>
    <row r="5619" spans="2:11" x14ac:dyDescent="0.2">
      <c r="B5619" s="21" t="str">
        <f t="shared" si="87"/>
        <v>EdisonWind2095RCP8.5</v>
      </c>
      <c r="C5619" t="s">
        <v>309</v>
      </c>
      <c r="D5619" t="s">
        <v>1</v>
      </c>
      <c r="E5619" s="144" t="s">
        <v>191</v>
      </c>
      <c r="F5619" s="144">
        <v>2095</v>
      </c>
      <c r="G5619" s="147">
        <v>76.59607215554972</v>
      </c>
      <c r="H5619" s="147">
        <v>82.876019999999997</v>
      </c>
      <c r="I5619" s="147">
        <v>89.59</v>
      </c>
      <c r="J5619" s="147">
        <v>96.197815000000006</v>
      </c>
      <c r="K5619" s="147">
        <v>102.81089999999999</v>
      </c>
    </row>
    <row r="5620" spans="2:11" x14ac:dyDescent="0.2">
      <c r="B5620" s="21" t="str">
        <f t="shared" si="87"/>
        <v>EdisonWind2100RCP8.5</v>
      </c>
      <c r="C5620" t="s">
        <v>309</v>
      </c>
      <c r="D5620" t="s">
        <v>1</v>
      </c>
      <c r="E5620" s="144" t="s">
        <v>191</v>
      </c>
      <c r="F5620" s="144">
        <v>2100</v>
      </c>
      <c r="G5620" s="147">
        <v>76.59607215554972</v>
      </c>
      <c r="H5620" s="147">
        <v>82.876019999999997</v>
      </c>
      <c r="I5620" s="147">
        <v>89.59</v>
      </c>
      <c r="J5620" s="147">
        <v>96.197815000000006</v>
      </c>
      <c r="K5620" s="147">
        <v>102.81089999999999</v>
      </c>
    </row>
    <row r="5621" spans="2:11" x14ac:dyDescent="0.2">
      <c r="B5621" s="21" t="str">
        <f t="shared" si="87"/>
        <v>Elliot Lake Ice Accretion2023RCP4.5</v>
      </c>
      <c r="C5621" t="s">
        <v>509</v>
      </c>
      <c r="D5621" t="s">
        <v>486</v>
      </c>
      <c r="E5621" s="144" t="s">
        <v>193</v>
      </c>
      <c r="F5621" s="144">
        <v>2023</v>
      </c>
      <c r="G5621" s="147">
        <v>15.308614549058314</v>
      </c>
      <c r="H5621" s="147">
        <v>18.278259999999996</v>
      </c>
      <c r="I5621" s="147">
        <v>22.065999999999999</v>
      </c>
      <c r="J5621" s="147">
        <v>24.934579999999997</v>
      </c>
      <c r="K5621" s="147">
        <v>27.830880000000001</v>
      </c>
    </row>
    <row r="5622" spans="2:11" x14ac:dyDescent="0.2">
      <c r="B5622" s="21" t="str">
        <f t="shared" si="87"/>
        <v>Elliot Lake Ice Accretion2025RCP4.5</v>
      </c>
      <c r="C5622" t="s">
        <v>509</v>
      </c>
      <c r="D5622" t="s">
        <v>486</v>
      </c>
      <c r="E5622" s="144" t="s">
        <v>193</v>
      </c>
      <c r="F5622" s="144">
        <v>2025</v>
      </c>
      <c r="G5622" s="147">
        <v>15.257585833894787</v>
      </c>
      <c r="H5622" s="147">
        <v>18.220436666666664</v>
      </c>
      <c r="I5622" s="147">
        <v>22</v>
      </c>
      <c r="J5622" s="147">
        <v>24.864143333333331</v>
      </c>
      <c r="K5622" s="147">
        <v>27.75234</v>
      </c>
    </row>
    <row r="5623" spans="2:11" x14ac:dyDescent="0.2">
      <c r="B5623" s="21" t="str">
        <f t="shared" si="87"/>
        <v>Elliot Lake Ice Accretion2030RCP4.5</v>
      </c>
      <c r="C5623" t="s">
        <v>509</v>
      </c>
      <c r="D5623" t="s">
        <v>486</v>
      </c>
      <c r="E5623" s="144" t="s">
        <v>193</v>
      </c>
      <c r="F5623" s="144">
        <v>2030</v>
      </c>
      <c r="G5623" s="147">
        <v>15.206557118731258</v>
      </c>
      <c r="H5623" s="147">
        <v>18.162613333333329</v>
      </c>
      <c r="I5623" s="147">
        <v>21.933999999999997</v>
      </c>
      <c r="J5623" s="147">
        <v>24.793706666666665</v>
      </c>
      <c r="K5623" s="147">
        <v>27.6738</v>
      </c>
    </row>
    <row r="5624" spans="2:11" x14ac:dyDescent="0.2">
      <c r="B5624" s="21" t="str">
        <f t="shared" si="87"/>
        <v>Elliot Lake Ice Accretion2035RCP4.5</v>
      </c>
      <c r="C5624" t="s">
        <v>509</v>
      </c>
      <c r="D5624" t="s">
        <v>486</v>
      </c>
      <c r="E5624" s="144" t="s">
        <v>193</v>
      </c>
      <c r="F5624" s="144">
        <v>2035</v>
      </c>
      <c r="G5624" s="147">
        <v>15.155528403567731</v>
      </c>
      <c r="H5624" s="147">
        <v>18.104789999999998</v>
      </c>
      <c r="I5624" s="147">
        <v>21.867999999999999</v>
      </c>
      <c r="J5624" s="147">
        <v>24.723269999999999</v>
      </c>
      <c r="K5624" s="147">
        <v>27.59526</v>
      </c>
    </row>
    <row r="5625" spans="2:11" x14ac:dyDescent="0.2">
      <c r="B5625" s="21" t="str">
        <f t="shared" si="87"/>
        <v>Elliot Lake Ice Accretion2040RCP4.5</v>
      </c>
      <c r="C5625" t="s">
        <v>509</v>
      </c>
      <c r="D5625" t="s">
        <v>486</v>
      </c>
      <c r="E5625" s="144" t="s">
        <v>193</v>
      </c>
      <c r="F5625" s="144">
        <v>2040</v>
      </c>
      <c r="G5625" s="147">
        <v>15.104499688404204</v>
      </c>
      <c r="H5625" s="147">
        <v>18.046966666666666</v>
      </c>
      <c r="I5625" s="147">
        <v>21.802</v>
      </c>
      <c r="J5625" s="147">
        <v>24.65283333333333</v>
      </c>
      <c r="K5625" s="147">
        <v>27.516719999999999</v>
      </c>
    </row>
    <row r="5626" spans="2:11" x14ac:dyDescent="0.2">
      <c r="B5626" s="21" t="str">
        <f t="shared" si="87"/>
        <v>Elliot Lake Ice Accretion2045RCP4.5</v>
      </c>
      <c r="C5626" t="s">
        <v>509</v>
      </c>
      <c r="D5626" t="s">
        <v>486</v>
      </c>
      <c r="E5626" s="144" t="s">
        <v>193</v>
      </c>
      <c r="F5626" s="144">
        <v>2045</v>
      </c>
      <c r="G5626" s="147">
        <v>15.053470973240675</v>
      </c>
      <c r="H5626" s="147">
        <v>17.989143333333331</v>
      </c>
      <c r="I5626" s="147">
        <v>21.735999999999997</v>
      </c>
      <c r="J5626" s="147">
        <v>24.582396666666664</v>
      </c>
      <c r="K5626" s="147">
        <v>27.438179999999999</v>
      </c>
    </row>
    <row r="5627" spans="2:11" x14ac:dyDescent="0.2">
      <c r="B5627" s="21" t="str">
        <f t="shared" si="87"/>
        <v>Elliot Lake Ice Accretion2050RCP4.5</v>
      </c>
      <c r="C5627" t="s">
        <v>509</v>
      </c>
      <c r="D5627" t="s">
        <v>486</v>
      </c>
      <c r="E5627" s="144" t="s">
        <v>193</v>
      </c>
      <c r="F5627" s="144">
        <v>2050</v>
      </c>
      <c r="G5627" s="147">
        <v>15.173898741026601</v>
      </c>
      <c r="H5627" s="147">
        <v>18.15044</v>
      </c>
      <c r="I5627" s="147">
        <v>21.947199999999999</v>
      </c>
      <c r="J5627" s="147">
        <v>24.835139999999999</v>
      </c>
      <c r="K5627" s="147">
        <v>27.725543999999999</v>
      </c>
    </row>
    <row r="5628" spans="2:11" x14ac:dyDescent="0.2">
      <c r="B5628" s="21" t="str">
        <f t="shared" si="87"/>
        <v>Elliot Lake Ice Accretion2055RCP4.5</v>
      </c>
      <c r="C5628" t="s">
        <v>509</v>
      </c>
      <c r="D5628" t="s">
        <v>486</v>
      </c>
      <c r="E5628" s="144" t="s">
        <v>193</v>
      </c>
      <c r="F5628" s="144">
        <v>2055</v>
      </c>
      <c r="G5628" s="147">
        <v>15.345355223976053</v>
      </c>
      <c r="H5628" s="147">
        <v>18.36956</v>
      </c>
      <c r="I5628" s="147">
        <v>22.224399999999999</v>
      </c>
      <c r="J5628" s="147">
        <v>25.15832</v>
      </c>
      <c r="K5628" s="147">
        <v>28.091448</v>
      </c>
    </row>
    <row r="5629" spans="2:11" x14ac:dyDescent="0.2">
      <c r="B5629" s="21" t="str">
        <f t="shared" si="87"/>
        <v>Elliot Lake Ice Accretion2060RCP4.5</v>
      </c>
      <c r="C5629" t="s">
        <v>509</v>
      </c>
      <c r="D5629" t="s">
        <v>486</v>
      </c>
      <c r="E5629" s="144" t="s">
        <v>193</v>
      </c>
      <c r="F5629" s="144">
        <v>2060</v>
      </c>
      <c r="G5629" s="147">
        <v>15.516811706925507</v>
      </c>
      <c r="H5629" s="147">
        <v>18.588679999999997</v>
      </c>
      <c r="I5629" s="147">
        <v>22.5016</v>
      </c>
      <c r="J5629" s="147">
        <v>25.481499999999997</v>
      </c>
      <c r="K5629" s="147">
        <v>28.457351999999997</v>
      </c>
    </row>
    <row r="5630" spans="2:11" x14ac:dyDescent="0.2">
      <c r="B5630" s="21" t="str">
        <f t="shared" si="87"/>
        <v>Elliot Lake Ice Accretion2065RCP4.5</v>
      </c>
      <c r="C5630" t="s">
        <v>509</v>
      </c>
      <c r="D5630" t="s">
        <v>486</v>
      </c>
      <c r="E5630" s="144" t="s">
        <v>193</v>
      </c>
      <c r="F5630" s="144">
        <v>2065</v>
      </c>
      <c r="G5630" s="147">
        <v>15.688268189874959</v>
      </c>
      <c r="H5630" s="147">
        <v>18.807799999999997</v>
      </c>
      <c r="I5630" s="147">
        <v>22.7788</v>
      </c>
      <c r="J5630" s="147">
        <v>25.804679999999998</v>
      </c>
      <c r="K5630" s="147">
        <v>28.823255999999997</v>
      </c>
    </row>
    <row r="5631" spans="2:11" x14ac:dyDescent="0.2">
      <c r="B5631" s="21" t="str">
        <f t="shared" si="87"/>
        <v>Elliot Lake Ice Accretion2070RCP4.5</v>
      </c>
      <c r="C5631" t="s">
        <v>509</v>
      </c>
      <c r="D5631" t="s">
        <v>486</v>
      </c>
      <c r="E5631" s="144" t="s">
        <v>193</v>
      </c>
      <c r="F5631" s="144">
        <v>2070</v>
      </c>
      <c r="G5631" s="147">
        <v>15.859724672824413</v>
      </c>
      <c r="H5631" s="147">
        <v>19.026919999999997</v>
      </c>
      <c r="I5631" s="147">
        <v>23.056000000000001</v>
      </c>
      <c r="J5631" s="147">
        <v>26.127859999999998</v>
      </c>
      <c r="K5631" s="147">
        <v>29.189159999999998</v>
      </c>
    </row>
    <row r="5632" spans="2:11" x14ac:dyDescent="0.2">
      <c r="B5632" s="21" t="str">
        <f t="shared" si="87"/>
        <v>Elliot Lake Ice Accretion2075RCP4.5</v>
      </c>
      <c r="C5632" t="s">
        <v>509</v>
      </c>
      <c r="D5632" t="s">
        <v>486</v>
      </c>
      <c r="E5632" s="144" t="s">
        <v>193</v>
      </c>
      <c r="F5632" s="144">
        <v>2075</v>
      </c>
      <c r="G5632" s="147">
        <v>15.852070365549883</v>
      </c>
      <c r="H5632" s="147">
        <v>19.026919999999997</v>
      </c>
      <c r="I5632" s="147">
        <v>23.063333333333333</v>
      </c>
      <c r="J5632" s="147">
        <v>26.14029</v>
      </c>
      <c r="K5632" s="147">
        <v>29.207639999999998</v>
      </c>
    </row>
    <row r="5633" spans="2:11" x14ac:dyDescent="0.2">
      <c r="B5633" s="21" t="str">
        <f t="shared" si="87"/>
        <v>Elliot Lake Ice Accretion2080RCP4.5</v>
      </c>
      <c r="C5633" t="s">
        <v>509</v>
      </c>
      <c r="D5633" t="s">
        <v>486</v>
      </c>
      <c r="E5633" s="144" t="s">
        <v>193</v>
      </c>
      <c r="F5633" s="144">
        <v>2080</v>
      </c>
      <c r="G5633" s="147">
        <v>15.844416058275355</v>
      </c>
      <c r="H5633" s="147">
        <v>19.026919999999997</v>
      </c>
      <c r="I5633" s="147">
        <v>23.070666666666668</v>
      </c>
      <c r="J5633" s="147">
        <v>26.152719999999999</v>
      </c>
      <c r="K5633" s="147">
        <v>29.226119999999998</v>
      </c>
    </row>
    <row r="5634" spans="2:11" x14ac:dyDescent="0.2">
      <c r="B5634" s="21" t="str">
        <f t="shared" si="87"/>
        <v>Elliot Lake Ice Accretion2085RCP4.5</v>
      </c>
      <c r="C5634" t="s">
        <v>509</v>
      </c>
      <c r="D5634" t="s">
        <v>486</v>
      </c>
      <c r="E5634" s="144" t="s">
        <v>193</v>
      </c>
      <c r="F5634" s="144">
        <v>2085</v>
      </c>
      <c r="G5634" s="147">
        <v>15.836761751000825</v>
      </c>
      <c r="H5634" s="147">
        <v>19.026919999999997</v>
      </c>
      <c r="I5634" s="147">
        <v>23.078000000000003</v>
      </c>
      <c r="J5634" s="147">
        <v>26.165149999999997</v>
      </c>
      <c r="K5634" s="147">
        <v>29.244599999999998</v>
      </c>
    </row>
    <row r="5635" spans="2:11" x14ac:dyDescent="0.2">
      <c r="B5635" s="21" t="str">
        <f t="shared" si="87"/>
        <v>Elliot Lake Ice Accretion2090RCP4.5</v>
      </c>
      <c r="C5635" t="s">
        <v>509</v>
      </c>
      <c r="D5635" t="s">
        <v>486</v>
      </c>
      <c r="E5635" s="144" t="s">
        <v>193</v>
      </c>
      <c r="F5635" s="144">
        <v>2090</v>
      </c>
      <c r="G5635" s="147">
        <v>15.829107443726295</v>
      </c>
      <c r="H5635" s="147">
        <v>19.026919999999997</v>
      </c>
      <c r="I5635" s="147">
        <v>23.085333333333335</v>
      </c>
      <c r="J5635" s="147">
        <v>26.177579999999999</v>
      </c>
      <c r="K5635" s="147">
        <v>29.263079999999995</v>
      </c>
    </row>
    <row r="5636" spans="2:11" x14ac:dyDescent="0.2">
      <c r="B5636" s="21" t="str">
        <f t="shared" si="87"/>
        <v>Elliot Lake Ice Accretion2095RCP4.5</v>
      </c>
      <c r="C5636" t="s">
        <v>509</v>
      </c>
      <c r="D5636" t="s">
        <v>486</v>
      </c>
      <c r="E5636" s="144" t="s">
        <v>193</v>
      </c>
      <c r="F5636" s="144">
        <v>2095</v>
      </c>
      <c r="G5636" s="147">
        <v>15.821453136451767</v>
      </c>
      <c r="H5636" s="147">
        <v>19.026919999999997</v>
      </c>
      <c r="I5636" s="147">
        <v>23.092666666666666</v>
      </c>
      <c r="J5636" s="147">
        <v>26.190010000000001</v>
      </c>
      <c r="K5636" s="147">
        <v>29.281559999999995</v>
      </c>
    </row>
    <row r="5637" spans="2:11" x14ac:dyDescent="0.2">
      <c r="B5637" s="21" t="str">
        <f t="shared" si="87"/>
        <v>Elliot Lake Ice Accretion2100RCP4.5</v>
      </c>
      <c r="C5637" t="s">
        <v>509</v>
      </c>
      <c r="D5637" t="s">
        <v>486</v>
      </c>
      <c r="E5637" s="144" t="s">
        <v>193</v>
      </c>
      <c r="F5637" s="144">
        <v>2100</v>
      </c>
      <c r="G5637" s="147">
        <v>15.813798829177237</v>
      </c>
      <c r="H5637" s="147">
        <v>19.026919999999997</v>
      </c>
      <c r="I5637" s="147">
        <v>23.1</v>
      </c>
      <c r="J5637" s="147">
        <v>26.202439999999999</v>
      </c>
      <c r="K5637" s="147">
        <v>29.300039999999996</v>
      </c>
    </row>
    <row r="5638" spans="2:11" x14ac:dyDescent="0.2">
      <c r="B5638" s="21" t="str">
        <f t="shared" si="87"/>
        <v>Elliot Lake Ice Accretion2023RCP6.0</v>
      </c>
      <c r="C5638" t="s">
        <v>509</v>
      </c>
      <c r="D5638" t="s">
        <v>486</v>
      </c>
      <c r="E5638" s="144" t="s">
        <v>192</v>
      </c>
      <c r="F5638" s="144">
        <v>2023</v>
      </c>
      <c r="G5638" s="147">
        <v>15.308614549058314</v>
      </c>
      <c r="H5638" s="147">
        <v>18.278259999999996</v>
      </c>
      <c r="I5638" s="147">
        <v>22.065999999999999</v>
      </c>
      <c r="J5638" s="147">
        <v>24.934579999999997</v>
      </c>
      <c r="K5638" s="147">
        <v>27.830880000000001</v>
      </c>
    </row>
    <row r="5639" spans="2:11" x14ac:dyDescent="0.2">
      <c r="B5639" s="21" t="str">
        <f t="shared" si="87"/>
        <v>Elliot Lake Ice Accretion2025RCP6.0</v>
      </c>
      <c r="C5639" t="s">
        <v>509</v>
      </c>
      <c r="D5639" t="s">
        <v>486</v>
      </c>
      <c r="E5639" s="144" t="s">
        <v>192</v>
      </c>
      <c r="F5639" s="144">
        <v>2025</v>
      </c>
      <c r="G5639" s="147">
        <v>15.257585833894787</v>
      </c>
      <c r="H5639" s="147">
        <v>18.220436666666664</v>
      </c>
      <c r="I5639" s="147">
        <v>22</v>
      </c>
      <c r="J5639" s="147">
        <v>24.864143333333331</v>
      </c>
      <c r="K5639" s="147">
        <v>27.75234</v>
      </c>
    </row>
    <row r="5640" spans="2:11" x14ac:dyDescent="0.2">
      <c r="B5640" s="21" t="str">
        <f t="shared" si="87"/>
        <v>Elliot Lake Ice Accretion2030RCP6.0</v>
      </c>
      <c r="C5640" t="s">
        <v>509</v>
      </c>
      <c r="D5640" t="s">
        <v>486</v>
      </c>
      <c r="E5640" s="144" t="s">
        <v>192</v>
      </c>
      <c r="F5640" s="144">
        <v>2030</v>
      </c>
      <c r="G5640" s="147">
        <v>15.206557118731258</v>
      </c>
      <c r="H5640" s="147">
        <v>18.162613333333329</v>
      </c>
      <c r="I5640" s="147">
        <v>21.933999999999997</v>
      </c>
      <c r="J5640" s="147">
        <v>24.793706666666665</v>
      </c>
      <c r="K5640" s="147">
        <v>27.6738</v>
      </c>
    </row>
    <row r="5641" spans="2:11" x14ac:dyDescent="0.2">
      <c r="B5641" s="21" t="str">
        <f t="shared" si="87"/>
        <v>Elliot Lake Ice Accretion2035RCP6.0</v>
      </c>
      <c r="C5641" t="s">
        <v>509</v>
      </c>
      <c r="D5641" t="s">
        <v>486</v>
      </c>
      <c r="E5641" s="144" t="s">
        <v>192</v>
      </c>
      <c r="F5641" s="144">
        <v>2035</v>
      </c>
      <c r="G5641" s="147">
        <v>15.155528403567731</v>
      </c>
      <c r="H5641" s="147">
        <v>18.104789999999998</v>
      </c>
      <c r="I5641" s="147">
        <v>21.867999999999999</v>
      </c>
      <c r="J5641" s="147">
        <v>24.723269999999999</v>
      </c>
      <c r="K5641" s="147">
        <v>27.59526</v>
      </c>
    </row>
    <row r="5642" spans="2:11" x14ac:dyDescent="0.2">
      <c r="B5642" s="21" t="str">
        <f t="shared" si="87"/>
        <v>Elliot Lake Ice Accretion2040RCP6.0</v>
      </c>
      <c r="C5642" t="s">
        <v>509</v>
      </c>
      <c r="D5642" t="s">
        <v>486</v>
      </c>
      <c r="E5642" s="144" t="s">
        <v>192</v>
      </c>
      <c r="F5642" s="144">
        <v>2040</v>
      </c>
      <c r="G5642" s="147">
        <v>15.104499688404204</v>
      </c>
      <c r="H5642" s="147">
        <v>18.046966666666666</v>
      </c>
      <c r="I5642" s="147">
        <v>21.802</v>
      </c>
      <c r="J5642" s="147">
        <v>24.65283333333333</v>
      </c>
      <c r="K5642" s="147">
        <v>27.516719999999999</v>
      </c>
    </row>
    <row r="5643" spans="2:11" x14ac:dyDescent="0.2">
      <c r="B5643" s="21" t="str">
        <f t="shared" si="87"/>
        <v>Elliot Lake Ice Accretion2045RCP6.0</v>
      </c>
      <c r="C5643" t="s">
        <v>509</v>
      </c>
      <c r="D5643" t="s">
        <v>486</v>
      </c>
      <c r="E5643" s="144" t="s">
        <v>192</v>
      </c>
      <c r="F5643" s="144">
        <v>2045</v>
      </c>
      <c r="G5643" s="147">
        <v>15.053470973240675</v>
      </c>
      <c r="H5643" s="147">
        <v>17.989143333333331</v>
      </c>
      <c r="I5643" s="147">
        <v>21.735999999999997</v>
      </c>
      <c r="J5643" s="147">
        <v>24.582396666666664</v>
      </c>
      <c r="K5643" s="147">
        <v>27.438179999999999</v>
      </c>
    </row>
    <row r="5644" spans="2:11" x14ac:dyDescent="0.2">
      <c r="B5644" s="21" t="str">
        <f t="shared" ref="B5644:B5707" si="88">C5644&amp;D5644&amp;F5644&amp;E5644</f>
        <v>Elliot Lake Ice Accretion2050RCP6.0</v>
      </c>
      <c r="C5644" t="s">
        <v>509</v>
      </c>
      <c r="D5644" t="s">
        <v>486</v>
      </c>
      <c r="E5644" s="144" t="s">
        <v>192</v>
      </c>
      <c r="F5644" s="144">
        <v>2050</v>
      </c>
      <c r="G5644" s="147">
        <v>15.173898741026601</v>
      </c>
      <c r="H5644" s="147">
        <v>18.15044</v>
      </c>
      <c r="I5644" s="147">
        <v>21.947199999999999</v>
      </c>
      <c r="J5644" s="147">
        <v>24.835139999999999</v>
      </c>
      <c r="K5644" s="147">
        <v>27.725543999999999</v>
      </c>
    </row>
    <row r="5645" spans="2:11" x14ac:dyDescent="0.2">
      <c r="B5645" s="21" t="str">
        <f t="shared" si="88"/>
        <v>Elliot Lake Ice Accretion2055RCP6.0</v>
      </c>
      <c r="C5645" t="s">
        <v>509</v>
      </c>
      <c r="D5645" t="s">
        <v>486</v>
      </c>
      <c r="E5645" s="144" t="s">
        <v>192</v>
      </c>
      <c r="F5645" s="144">
        <v>2055</v>
      </c>
      <c r="G5645" s="147">
        <v>15.345355223976053</v>
      </c>
      <c r="H5645" s="147">
        <v>18.36956</v>
      </c>
      <c r="I5645" s="147">
        <v>22.224399999999999</v>
      </c>
      <c r="J5645" s="147">
        <v>25.15832</v>
      </c>
      <c r="K5645" s="147">
        <v>28.091448</v>
      </c>
    </row>
    <row r="5646" spans="2:11" x14ac:dyDescent="0.2">
      <c r="B5646" s="21" t="str">
        <f t="shared" si="88"/>
        <v>Elliot Lake Ice Accretion2060RCP6.0</v>
      </c>
      <c r="C5646" t="s">
        <v>509</v>
      </c>
      <c r="D5646" t="s">
        <v>486</v>
      </c>
      <c r="E5646" s="144" t="s">
        <v>192</v>
      </c>
      <c r="F5646" s="144">
        <v>2060</v>
      </c>
      <c r="G5646" s="147">
        <v>15.516811706925507</v>
      </c>
      <c r="H5646" s="147">
        <v>18.588679999999997</v>
      </c>
      <c r="I5646" s="147">
        <v>22.5016</v>
      </c>
      <c r="J5646" s="147">
        <v>25.481499999999997</v>
      </c>
      <c r="K5646" s="147">
        <v>28.457351999999997</v>
      </c>
    </row>
    <row r="5647" spans="2:11" x14ac:dyDescent="0.2">
      <c r="B5647" s="21" t="str">
        <f t="shared" si="88"/>
        <v>Elliot Lake Ice Accretion2065RCP6.0</v>
      </c>
      <c r="C5647" t="s">
        <v>509</v>
      </c>
      <c r="D5647" t="s">
        <v>486</v>
      </c>
      <c r="E5647" s="144" t="s">
        <v>192</v>
      </c>
      <c r="F5647" s="144">
        <v>2065</v>
      </c>
      <c r="G5647" s="147">
        <v>15.688268189874959</v>
      </c>
      <c r="H5647" s="147">
        <v>18.807799999999997</v>
      </c>
      <c r="I5647" s="147">
        <v>22.7788</v>
      </c>
      <c r="J5647" s="147">
        <v>25.804679999999998</v>
      </c>
      <c r="K5647" s="147">
        <v>28.823255999999997</v>
      </c>
    </row>
    <row r="5648" spans="2:11" x14ac:dyDescent="0.2">
      <c r="B5648" s="21" t="str">
        <f t="shared" si="88"/>
        <v>Elliot Lake Ice Accretion2070RCP6.0</v>
      </c>
      <c r="C5648" t="s">
        <v>509</v>
      </c>
      <c r="D5648" t="s">
        <v>486</v>
      </c>
      <c r="E5648" s="144" t="s">
        <v>192</v>
      </c>
      <c r="F5648" s="144">
        <v>2070</v>
      </c>
      <c r="G5648" s="147">
        <v>15.859724672824413</v>
      </c>
      <c r="H5648" s="147">
        <v>19.026919999999997</v>
      </c>
      <c r="I5648" s="147">
        <v>23.056000000000001</v>
      </c>
      <c r="J5648" s="147">
        <v>26.127859999999998</v>
      </c>
      <c r="K5648" s="147">
        <v>29.189159999999998</v>
      </c>
    </row>
    <row r="5649" spans="2:11" x14ac:dyDescent="0.2">
      <c r="B5649" s="21" t="str">
        <f t="shared" si="88"/>
        <v>Elliot Lake Ice Accretion2075RCP6.0</v>
      </c>
      <c r="C5649" t="s">
        <v>509</v>
      </c>
      <c r="D5649" t="s">
        <v>486</v>
      </c>
      <c r="E5649" s="144" t="s">
        <v>192</v>
      </c>
      <c r="F5649" s="144">
        <v>2075</v>
      </c>
      <c r="G5649" s="147">
        <v>15.848243211912619</v>
      </c>
      <c r="H5649" s="147">
        <v>19.026919999999997</v>
      </c>
      <c r="I5649" s="147">
        <v>23.067</v>
      </c>
      <c r="J5649" s="147">
        <v>26.146504999999998</v>
      </c>
      <c r="K5649" s="147">
        <v>29.216879999999996</v>
      </c>
    </row>
    <row r="5650" spans="2:11" x14ac:dyDescent="0.2">
      <c r="B5650" s="21" t="str">
        <f t="shared" si="88"/>
        <v>Elliot Lake Ice Accretion2080RCP6.0</v>
      </c>
      <c r="C5650" t="s">
        <v>509</v>
      </c>
      <c r="D5650" t="s">
        <v>486</v>
      </c>
      <c r="E5650" s="144" t="s">
        <v>192</v>
      </c>
      <c r="F5650" s="144">
        <v>2080</v>
      </c>
      <c r="G5650" s="147">
        <v>15.836761751000825</v>
      </c>
      <c r="H5650" s="147">
        <v>19.026919999999997</v>
      </c>
      <c r="I5650" s="147">
        <v>23.078000000000003</v>
      </c>
      <c r="J5650" s="147">
        <v>26.165149999999997</v>
      </c>
      <c r="K5650" s="147">
        <v>29.244599999999998</v>
      </c>
    </row>
    <row r="5651" spans="2:11" x14ac:dyDescent="0.2">
      <c r="B5651" s="21" t="str">
        <f t="shared" si="88"/>
        <v>Elliot Lake Ice Accretion2085RCP6.0</v>
      </c>
      <c r="C5651" t="s">
        <v>509</v>
      </c>
      <c r="D5651" t="s">
        <v>486</v>
      </c>
      <c r="E5651" s="144" t="s">
        <v>192</v>
      </c>
      <c r="F5651" s="144">
        <v>2085</v>
      </c>
      <c r="G5651" s="147">
        <v>15.825280290089031</v>
      </c>
      <c r="H5651" s="147">
        <v>19.026919999999997</v>
      </c>
      <c r="I5651" s="147">
        <v>23.089000000000002</v>
      </c>
      <c r="J5651" s="147">
        <v>26.183795</v>
      </c>
      <c r="K5651" s="147">
        <v>29.272319999999997</v>
      </c>
    </row>
    <row r="5652" spans="2:11" x14ac:dyDescent="0.2">
      <c r="B5652" s="21" t="str">
        <f t="shared" si="88"/>
        <v>Elliot Lake Ice Accretion2090RCP6.0</v>
      </c>
      <c r="C5652" t="s">
        <v>509</v>
      </c>
      <c r="D5652" t="s">
        <v>486</v>
      </c>
      <c r="E5652" s="144" t="s">
        <v>192</v>
      </c>
      <c r="F5652" s="144">
        <v>2090</v>
      </c>
      <c r="G5652" s="147">
        <v>15.890341901922529</v>
      </c>
      <c r="H5652" s="147">
        <v>19.148653333333332</v>
      </c>
      <c r="I5652" s="147">
        <v>23.276</v>
      </c>
      <c r="J5652" s="147">
        <v>26.426179999999999</v>
      </c>
      <c r="K5652" s="147">
        <v>29.567999999999998</v>
      </c>
    </row>
    <row r="5653" spans="2:11" x14ac:dyDescent="0.2">
      <c r="B5653" s="21" t="str">
        <f t="shared" si="88"/>
        <v>Elliot Lake Ice Accretion2095RCP6.0</v>
      </c>
      <c r="C5653" t="s">
        <v>509</v>
      </c>
      <c r="D5653" t="s">
        <v>486</v>
      </c>
      <c r="E5653" s="144" t="s">
        <v>192</v>
      </c>
      <c r="F5653" s="144">
        <v>2095</v>
      </c>
      <c r="G5653" s="147">
        <v>15.966884974667821</v>
      </c>
      <c r="H5653" s="147">
        <v>19.270386666666663</v>
      </c>
      <c r="I5653" s="147">
        <v>23.452000000000002</v>
      </c>
      <c r="J5653" s="147">
        <v>26.649919999999998</v>
      </c>
      <c r="K5653" s="147">
        <v>29.83596</v>
      </c>
    </row>
    <row r="5654" spans="2:11" x14ac:dyDescent="0.2">
      <c r="B5654" s="21" t="str">
        <f t="shared" si="88"/>
        <v>Elliot Lake Ice Accretion2100RCP6.0</v>
      </c>
      <c r="C5654" t="s">
        <v>509</v>
      </c>
      <c r="D5654" t="s">
        <v>486</v>
      </c>
      <c r="E5654" s="144" t="s">
        <v>192</v>
      </c>
      <c r="F5654" s="144">
        <v>2100</v>
      </c>
      <c r="G5654" s="147">
        <v>16.043428047413112</v>
      </c>
      <c r="H5654" s="147">
        <v>19.392119999999998</v>
      </c>
      <c r="I5654" s="147">
        <v>23.628</v>
      </c>
      <c r="J5654" s="147">
        <v>26.873659999999997</v>
      </c>
      <c r="K5654" s="147">
        <v>30.103920000000002</v>
      </c>
    </row>
    <row r="5655" spans="2:11" x14ac:dyDescent="0.2">
      <c r="B5655" s="21" t="str">
        <f t="shared" si="88"/>
        <v>Elliot Lake Ice Accretion2023RCP8.5</v>
      </c>
      <c r="C5655" t="s">
        <v>509</v>
      </c>
      <c r="D5655" t="s">
        <v>486</v>
      </c>
      <c r="E5655" s="144" t="s">
        <v>191</v>
      </c>
      <c r="F5655" s="144">
        <v>2023</v>
      </c>
      <c r="G5655" s="147">
        <v>15.308614549058314</v>
      </c>
      <c r="H5655" s="147">
        <v>18.278259999999996</v>
      </c>
      <c r="I5655" s="147">
        <v>22.065999999999999</v>
      </c>
      <c r="J5655" s="147">
        <v>24.934579999999997</v>
      </c>
      <c r="K5655" s="147">
        <v>27.830880000000001</v>
      </c>
    </row>
    <row r="5656" spans="2:11" x14ac:dyDescent="0.2">
      <c r="B5656" s="21" t="str">
        <f t="shared" si="88"/>
        <v>Elliot Lake Ice Accretion2025RCP8.5</v>
      </c>
      <c r="C5656" t="s">
        <v>509</v>
      </c>
      <c r="D5656" t="s">
        <v>486</v>
      </c>
      <c r="E5656" s="144" t="s">
        <v>191</v>
      </c>
      <c r="F5656" s="144">
        <v>2025</v>
      </c>
      <c r="G5656" s="147">
        <v>15.206557118731258</v>
      </c>
      <c r="H5656" s="147">
        <v>18.162613333333329</v>
      </c>
      <c r="I5656" s="147">
        <v>21.933999999999997</v>
      </c>
      <c r="J5656" s="147">
        <v>24.793706666666665</v>
      </c>
      <c r="K5656" s="147">
        <v>27.6738</v>
      </c>
    </row>
    <row r="5657" spans="2:11" x14ac:dyDescent="0.2">
      <c r="B5657" s="21" t="str">
        <f t="shared" si="88"/>
        <v>Elliot Lake Ice Accretion2030RCP8.5</v>
      </c>
      <c r="C5657" t="s">
        <v>509</v>
      </c>
      <c r="D5657" t="s">
        <v>486</v>
      </c>
      <c r="E5657" s="144" t="s">
        <v>191</v>
      </c>
      <c r="F5657" s="144">
        <v>2030</v>
      </c>
      <c r="G5657" s="147">
        <v>15.104499688404204</v>
      </c>
      <c r="H5657" s="147">
        <v>18.046966666666666</v>
      </c>
      <c r="I5657" s="147">
        <v>21.802</v>
      </c>
      <c r="J5657" s="147">
        <v>24.65283333333333</v>
      </c>
      <c r="K5657" s="147">
        <v>27.516719999999999</v>
      </c>
    </row>
    <row r="5658" spans="2:11" x14ac:dyDescent="0.2">
      <c r="B5658" s="21" t="str">
        <f t="shared" si="88"/>
        <v>Elliot Lake Ice Accretion2035RCP8.5</v>
      </c>
      <c r="C5658" t="s">
        <v>509</v>
      </c>
      <c r="D5658" t="s">
        <v>486</v>
      </c>
      <c r="E5658" s="144" t="s">
        <v>191</v>
      </c>
      <c r="F5658" s="144">
        <v>2035</v>
      </c>
      <c r="G5658" s="147">
        <v>15.002442258077147</v>
      </c>
      <c r="H5658" s="147">
        <v>17.931319999999999</v>
      </c>
      <c r="I5658" s="147">
        <v>21.669999999999998</v>
      </c>
      <c r="J5658" s="147">
        <v>24.511959999999998</v>
      </c>
      <c r="K5658" s="147">
        <v>27.359639999999999</v>
      </c>
    </row>
    <row r="5659" spans="2:11" x14ac:dyDescent="0.2">
      <c r="B5659" s="21" t="str">
        <f t="shared" si="88"/>
        <v>Elliot Lake Ice Accretion2040RCP8.5</v>
      </c>
      <c r="C5659" t="s">
        <v>509</v>
      </c>
      <c r="D5659" t="s">
        <v>486</v>
      </c>
      <c r="E5659" s="144" t="s">
        <v>191</v>
      </c>
      <c r="F5659" s="144">
        <v>2040</v>
      </c>
      <c r="G5659" s="147">
        <v>15.288203062992903</v>
      </c>
      <c r="H5659" s="147">
        <v>18.296519999999997</v>
      </c>
      <c r="I5659" s="147">
        <v>22.131999999999998</v>
      </c>
      <c r="J5659" s="147">
        <v>25.050593333333332</v>
      </c>
      <c r="K5659" s="147">
        <v>27.969479999999997</v>
      </c>
    </row>
    <row r="5660" spans="2:11" x14ac:dyDescent="0.2">
      <c r="B5660" s="21" t="str">
        <f t="shared" si="88"/>
        <v>Elliot Lake Ice Accretion2045RCP8.5</v>
      </c>
      <c r="C5660" t="s">
        <v>509</v>
      </c>
      <c r="D5660" t="s">
        <v>486</v>
      </c>
      <c r="E5660" s="144" t="s">
        <v>191</v>
      </c>
      <c r="F5660" s="144">
        <v>2045</v>
      </c>
      <c r="G5660" s="147">
        <v>15.573963867908658</v>
      </c>
      <c r="H5660" s="147">
        <v>18.661719999999999</v>
      </c>
      <c r="I5660" s="147">
        <v>22.594000000000001</v>
      </c>
      <c r="J5660" s="147">
        <v>25.589226666666665</v>
      </c>
      <c r="K5660" s="147">
        <v>28.579319999999999</v>
      </c>
    </row>
    <row r="5661" spans="2:11" x14ac:dyDescent="0.2">
      <c r="B5661" s="21" t="str">
        <f t="shared" si="88"/>
        <v>Elliot Lake Ice Accretion2050RCP8.5</v>
      </c>
      <c r="C5661" t="s">
        <v>509</v>
      </c>
      <c r="D5661" t="s">
        <v>486</v>
      </c>
      <c r="E5661" s="144" t="s">
        <v>191</v>
      </c>
      <c r="F5661" s="144">
        <v>2050</v>
      </c>
      <c r="G5661" s="147">
        <v>15.844416058275355</v>
      </c>
      <c r="H5661" s="147">
        <v>19.026919999999997</v>
      </c>
      <c r="I5661" s="147">
        <v>23.070666666666668</v>
      </c>
      <c r="J5661" s="147">
        <v>26.152719999999999</v>
      </c>
      <c r="K5661" s="147">
        <v>29.226119999999998</v>
      </c>
    </row>
    <row r="5662" spans="2:11" x14ac:dyDescent="0.2">
      <c r="B5662" s="21" t="str">
        <f t="shared" si="88"/>
        <v>Elliot Lake Ice Accretion2055RCP8.5</v>
      </c>
      <c r="C5662" t="s">
        <v>509</v>
      </c>
      <c r="D5662" t="s">
        <v>486</v>
      </c>
      <c r="E5662" s="144" t="s">
        <v>191</v>
      </c>
      <c r="F5662" s="144">
        <v>2055</v>
      </c>
      <c r="G5662" s="147">
        <v>15.829107443726295</v>
      </c>
      <c r="H5662" s="147">
        <v>19.026919999999997</v>
      </c>
      <c r="I5662" s="147">
        <v>23.085333333333335</v>
      </c>
      <c r="J5662" s="147">
        <v>26.177579999999999</v>
      </c>
      <c r="K5662" s="147">
        <v>29.263079999999995</v>
      </c>
    </row>
    <row r="5663" spans="2:11" x14ac:dyDescent="0.2">
      <c r="B5663" s="21" t="str">
        <f t="shared" si="88"/>
        <v>Elliot Lake Ice Accretion2060RCP8.5</v>
      </c>
      <c r="C5663" t="s">
        <v>509</v>
      </c>
      <c r="D5663" t="s">
        <v>486</v>
      </c>
      <c r="E5663" s="144" t="s">
        <v>191</v>
      </c>
      <c r="F5663" s="144">
        <v>2060</v>
      </c>
      <c r="G5663" s="147">
        <v>15.890341901922529</v>
      </c>
      <c r="H5663" s="147">
        <v>19.148653333333332</v>
      </c>
      <c r="I5663" s="147">
        <v>23.276</v>
      </c>
      <c r="J5663" s="147">
        <v>26.426179999999999</v>
      </c>
      <c r="K5663" s="147">
        <v>29.567999999999998</v>
      </c>
    </row>
    <row r="5664" spans="2:11" x14ac:dyDescent="0.2">
      <c r="B5664" s="21" t="str">
        <f t="shared" si="88"/>
        <v>Elliot Lake Ice Accretion2065RCP8.5</v>
      </c>
      <c r="C5664" t="s">
        <v>509</v>
      </c>
      <c r="D5664" t="s">
        <v>486</v>
      </c>
      <c r="E5664" s="144" t="s">
        <v>191</v>
      </c>
      <c r="F5664" s="144">
        <v>2065</v>
      </c>
      <c r="G5664" s="147">
        <v>15.966884974667821</v>
      </c>
      <c r="H5664" s="147">
        <v>19.270386666666663</v>
      </c>
      <c r="I5664" s="147">
        <v>23.452000000000002</v>
      </c>
      <c r="J5664" s="147">
        <v>26.649919999999998</v>
      </c>
      <c r="K5664" s="147">
        <v>29.83596</v>
      </c>
    </row>
    <row r="5665" spans="2:11" x14ac:dyDescent="0.2">
      <c r="B5665" s="21" t="str">
        <f t="shared" si="88"/>
        <v>Elliot Lake Ice Accretion2070RCP8.5</v>
      </c>
      <c r="C5665" t="s">
        <v>509</v>
      </c>
      <c r="D5665" t="s">
        <v>486</v>
      </c>
      <c r="E5665" s="144" t="s">
        <v>191</v>
      </c>
      <c r="F5665" s="144">
        <v>2070</v>
      </c>
      <c r="G5665" s="147">
        <v>15.691329912784772</v>
      </c>
      <c r="H5665" s="147">
        <v>18.996486666666666</v>
      </c>
      <c r="I5665" s="147">
        <v>23.180666666666667</v>
      </c>
      <c r="J5665" s="147">
        <v>26.376459999999998</v>
      </c>
      <c r="K5665" s="147">
        <v>29.558759999999999</v>
      </c>
    </row>
    <row r="5666" spans="2:11" x14ac:dyDescent="0.2">
      <c r="B5666" s="21" t="str">
        <f t="shared" si="88"/>
        <v>Elliot Lake Ice Accretion2075RCP8.5</v>
      </c>
      <c r="C5666" t="s">
        <v>509</v>
      </c>
      <c r="D5666" t="s">
        <v>486</v>
      </c>
      <c r="E5666" s="144" t="s">
        <v>191</v>
      </c>
      <c r="F5666" s="144">
        <v>2075</v>
      </c>
      <c r="G5666" s="147">
        <v>15.33923177815643</v>
      </c>
      <c r="H5666" s="147">
        <v>18.60085333333333</v>
      </c>
      <c r="I5666" s="147">
        <v>22.733333333333331</v>
      </c>
      <c r="J5666" s="147">
        <v>25.879259999999995</v>
      </c>
      <c r="K5666" s="147">
        <v>29.0136</v>
      </c>
    </row>
    <row r="5667" spans="2:11" x14ac:dyDescent="0.2">
      <c r="B5667" s="21" t="str">
        <f t="shared" si="88"/>
        <v>Elliot Lake Ice Accretion2080RCP8.5</v>
      </c>
      <c r="C5667" t="s">
        <v>509</v>
      </c>
      <c r="D5667" t="s">
        <v>486</v>
      </c>
      <c r="E5667" s="144" t="s">
        <v>191</v>
      </c>
      <c r="F5667" s="144">
        <v>2080</v>
      </c>
      <c r="G5667" s="147">
        <v>14.98713364352809</v>
      </c>
      <c r="H5667" s="147">
        <v>18.205219999999997</v>
      </c>
      <c r="I5667" s="147">
        <v>22.285999999999998</v>
      </c>
      <c r="J5667" s="147">
        <v>25.382059999999996</v>
      </c>
      <c r="K5667" s="147">
        <v>28.468439999999998</v>
      </c>
    </row>
    <row r="5668" spans="2:11" x14ac:dyDescent="0.2">
      <c r="B5668" s="21" t="str">
        <f t="shared" si="88"/>
        <v>Elliot Lake Ice Accretion2085RCP8.5</v>
      </c>
      <c r="C5668" t="s">
        <v>509</v>
      </c>
      <c r="D5668" t="s">
        <v>486</v>
      </c>
      <c r="E5668" s="144" t="s">
        <v>191</v>
      </c>
      <c r="F5668" s="144">
        <v>2085</v>
      </c>
      <c r="G5668" s="147">
        <v>15.010096565351677</v>
      </c>
      <c r="H5668" s="147">
        <v>18.259999999999998</v>
      </c>
      <c r="I5668" s="147">
        <v>22.373999999999995</v>
      </c>
      <c r="J5668" s="147">
        <v>25.493929999999999</v>
      </c>
      <c r="K5668" s="147">
        <v>28.607039999999998</v>
      </c>
    </row>
    <row r="5669" spans="2:11" x14ac:dyDescent="0.2">
      <c r="B5669" s="21" t="str">
        <f t="shared" si="88"/>
        <v>Elliot Lake Ice Accretion2090RCP8.5</v>
      </c>
      <c r="C5669" t="s">
        <v>509</v>
      </c>
      <c r="D5669" t="s">
        <v>486</v>
      </c>
      <c r="E5669" s="144" t="s">
        <v>191</v>
      </c>
      <c r="F5669" s="144">
        <v>2090</v>
      </c>
      <c r="G5669" s="147">
        <v>15.033059487175263</v>
      </c>
      <c r="H5669" s="147">
        <v>18.314779999999995</v>
      </c>
      <c r="I5669" s="147">
        <v>22.461999999999996</v>
      </c>
      <c r="J5669" s="147">
        <v>25.605799999999999</v>
      </c>
      <c r="K5669" s="147">
        <v>28.745639999999998</v>
      </c>
    </row>
    <row r="5670" spans="2:11" x14ac:dyDescent="0.2">
      <c r="B5670" s="21" t="str">
        <f t="shared" si="88"/>
        <v>Elliot Lake Ice Accretion2095RCP8.5</v>
      </c>
      <c r="C5670" t="s">
        <v>509</v>
      </c>
      <c r="D5670" t="s">
        <v>486</v>
      </c>
      <c r="E5670" s="144" t="s">
        <v>191</v>
      </c>
      <c r="F5670" s="144">
        <v>2095</v>
      </c>
      <c r="G5670" s="147">
        <v>15.033059487175263</v>
      </c>
      <c r="H5670" s="147">
        <v>18.314779999999995</v>
      </c>
      <c r="I5670" s="147">
        <v>22.461999999999996</v>
      </c>
      <c r="J5670" s="147">
        <v>25.605799999999999</v>
      </c>
      <c r="K5670" s="147">
        <v>28.745639999999998</v>
      </c>
    </row>
    <row r="5671" spans="2:11" x14ac:dyDescent="0.2">
      <c r="B5671" s="21" t="str">
        <f t="shared" si="88"/>
        <v>Elliot Lake Ice Accretion2100RCP8.5</v>
      </c>
      <c r="C5671" t="s">
        <v>509</v>
      </c>
      <c r="D5671" t="s">
        <v>486</v>
      </c>
      <c r="E5671" s="144" t="s">
        <v>191</v>
      </c>
      <c r="F5671" s="144">
        <v>2100</v>
      </c>
      <c r="G5671" s="147">
        <v>15.033059487175263</v>
      </c>
      <c r="H5671" s="147">
        <v>18.314779999999995</v>
      </c>
      <c r="I5671" s="147">
        <v>22.461999999999996</v>
      </c>
      <c r="J5671" s="147">
        <v>25.605799999999999</v>
      </c>
      <c r="K5671" s="147">
        <v>28.745639999999998</v>
      </c>
    </row>
    <row r="5672" spans="2:11" x14ac:dyDescent="0.2">
      <c r="B5672" s="21" t="str">
        <f t="shared" si="88"/>
        <v>Elliot Lake Wind2023RCP4.5</v>
      </c>
      <c r="C5672" t="s">
        <v>509</v>
      </c>
      <c r="D5672" t="s">
        <v>1</v>
      </c>
      <c r="E5672" s="144" t="s">
        <v>193</v>
      </c>
      <c r="F5672" s="144">
        <v>2023</v>
      </c>
      <c r="G5672" s="147">
        <v>76.837501842095065</v>
      </c>
      <c r="H5672" s="147">
        <v>82.805712</v>
      </c>
      <c r="I5672" s="147">
        <v>89.091200000000001</v>
      </c>
      <c r="J5672" s="147">
        <v>95.374663999999996</v>
      </c>
      <c r="K5672" s="147">
        <v>101.654256</v>
      </c>
    </row>
    <row r="5673" spans="2:11" x14ac:dyDescent="0.2">
      <c r="B5673" s="21" t="str">
        <f t="shared" si="88"/>
        <v>Elliot Lake Wind2025RCP4.5</v>
      </c>
      <c r="C5673" t="s">
        <v>509</v>
      </c>
      <c r="D5673" t="s">
        <v>1</v>
      </c>
      <c r="E5673" s="144" t="s">
        <v>193</v>
      </c>
      <c r="F5673" s="144">
        <v>2025</v>
      </c>
      <c r="G5673" s="147">
        <v>76.902090327622929</v>
      </c>
      <c r="H5673" s="147">
        <v>82.873912000000004</v>
      </c>
      <c r="I5673" s="147">
        <v>89.164533333333338</v>
      </c>
      <c r="J5673" s="147">
        <v>95.451561333333331</v>
      </c>
      <c r="K5673" s="147">
        <v>101.734512</v>
      </c>
    </row>
    <row r="5674" spans="2:11" x14ac:dyDescent="0.2">
      <c r="B5674" s="21" t="str">
        <f t="shared" si="88"/>
        <v>Elliot Lake Wind2030RCP4.5</v>
      </c>
      <c r="C5674" t="s">
        <v>509</v>
      </c>
      <c r="D5674" t="s">
        <v>1</v>
      </c>
      <c r="E5674" s="144" t="s">
        <v>193</v>
      </c>
      <c r="F5674" s="144">
        <v>2030</v>
      </c>
      <c r="G5674" s="147">
        <v>76.966678813150793</v>
      </c>
      <c r="H5674" s="147">
        <v>82.942111999999995</v>
      </c>
      <c r="I5674" s="147">
        <v>89.237866666666676</v>
      </c>
      <c r="J5674" s="147">
        <v>95.528458666666666</v>
      </c>
      <c r="K5674" s="147">
        <v>101.814768</v>
      </c>
    </row>
    <row r="5675" spans="2:11" x14ac:dyDescent="0.2">
      <c r="B5675" s="21" t="str">
        <f t="shared" si="88"/>
        <v>Elliot Lake Wind2035RCP4.5</v>
      </c>
      <c r="C5675" t="s">
        <v>509</v>
      </c>
      <c r="D5675" t="s">
        <v>1</v>
      </c>
      <c r="E5675" s="144" t="s">
        <v>193</v>
      </c>
      <c r="F5675" s="144">
        <v>2035</v>
      </c>
      <c r="G5675" s="147">
        <v>77.031267298678671</v>
      </c>
      <c r="H5675" s="147">
        <v>83.010311999999999</v>
      </c>
      <c r="I5675" s="147">
        <v>89.311200000000014</v>
      </c>
      <c r="J5675" s="147">
        <v>95.605356</v>
      </c>
      <c r="K5675" s="147">
        <v>101.89502400000001</v>
      </c>
    </row>
    <row r="5676" spans="2:11" x14ac:dyDescent="0.2">
      <c r="B5676" s="21" t="str">
        <f t="shared" si="88"/>
        <v>Elliot Lake Wind2040RCP4.5</v>
      </c>
      <c r="C5676" t="s">
        <v>509</v>
      </c>
      <c r="D5676" t="s">
        <v>1</v>
      </c>
      <c r="E5676" s="144" t="s">
        <v>193</v>
      </c>
      <c r="F5676" s="144">
        <v>2040</v>
      </c>
      <c r="G5676" s="147">
        <v>77.095855784206535</v>
      </c>
      <c r="H5676" s="147">
        <v>83.078512000000003</v>
      </c>
      <c r="I5676" s="147">
        <v>89.384533333333337</v>
      </c>
      <c r="J5676" s="147">
        <v>95.68225333333335</v>
      </c>
      <c r="K5676" s="147">
        <v>101.97528</v>
      </c>
    </row>
    <row r="5677" spans="2:11" x14ac:dyDescent="0.2">
      <c r="B5677" s="21" t="str">
        <f t="shared" si="88"/>
        <v>Elliot Lake Wind2045RCP4.5</v>
      </c>
      <c r="C5677" t="s">
        <v>509</v>
      </c>
      <c r="D5677" t="s">
        <v>1</v>
      </c>
      <c r="E5677" s="144" t="s">
        <v>193</v>
      </c>
      <c r="F5677" s="144">
        <v>2045</v>
      </c>
      <c r="G5677" s="147">
        <v>77.160444269734398</v>
      </c>
      <c r="H5677" s="147">
        <v>83.146711999999994</v>
      </c>
      <c r="I5677" s="147">
        <v>89.457866666666675</v>
      </c>
      <c r="J5677" s="147">
        <v>95.759150666666685</v>
      </c>
      <c r="K5677" s="147">
        <v>102.05553599999999</v>
      </c>
    </row>
    <row r="5678" spans="2:11" x14ac:dyDescent="0.2">
      <c r="B5678" s="21" t="str">
        <f t="shared" si="88"/>
        <v>Elliot Lake Wind2050RCP4.5</v>
      </c>
      <c r="C5678" t="s">
        <v>509</v>
      </c>
      <c r="D5678" t="s">
        <v>1</v>
      </c>
      <c r="E5678" s="144" t="s">
        <v>193</v>
      </c>
      <c r="F5678" s="144">
        <v>2050</v>
      </c>
      <c r="G5678" s="147">
        <v>77.284302189040773</v>
      </c>
      <c r="H5678" s="147">
        <v>83.275473599999998</v>
      </c>
      <c r="I5678" s="147">
        <v>89.591040000000007</v>
      </c>
      <c r="J5678" s="147">
        <v>95.898193600000013</v>
      </c>
      <c r="K5678" s="147">
        <v>102.19999679999999</v>
      </c>
    </row>
    <row r="5679" spans="2:11" x14ac:dyDescent="0.2">
      <c r="B5679" s="21" t="str">
        <f t="shared" si="88"/>
        <v>Elliot Lake Wind2055RCP4.5</v>
      </c>
      <c r="C5679" t="s">
        <v>509</v>
      </c>
      <c r="D5679" t="s">
        <v>1</v>
      </c>
      <c r="E5679" s="144" t="s">
        <v>193</v>
      </c>
      <c r="F5679" s="144">
        <v>2055</v>
      </c>
      <c r="G5679" s="147">
        <v>77.343571622819297</v>
      </c>
      <c r="H5679" s="147">
        <v>83.336035199999998</v>
      </c>
      <c r="I5679" s="147">
        <v>89.650880000000001</v>
      </c>
      <c r="J5679" s="147">
        <v>95.960339200000007</v>
      </c>
      <c r="K5679" s="147">
        <v>102.26420159999999</v>
      </c>
    </row>
    <row r="5680" spans="2:11" x14ac:dyDescent="0.2">
      <c r="B5680" s="21" t="str">
        <f t="shared" si="88"/>
        <v>Elliot Lake Wind2060RCP4.5</v>
      </c>
      <c r="C5680" t="s">
        <v>509</v>
      </c>
      <c r="D5680" t="s">
        <v>1</v>
      </c>
      <c r="E5680" s="144" t="s">
        <v>193</v>
      </c>
      <c r="F5680" s="144">
        <v>2060</v>
      </c>
      <c r="G5680" s="147">
        <v>77.402841056597808</v>
      </c>
      <c r="H5680" s="147">
        <v>83.396596799999998</v>
      </c>
      <c r="I5680" s="147">
        <v>89.710720000000009</v>
      </c>
      <c r="J5680" s="147">
        <v>96.022484800000015</v>
      </c>
      <c r="K5680" s="147">
        <v>102.32840640000001</v>
      </c>
    </row>
    <row r="5681" spans="2:11" x14ac:dyDescent="0.2">
      <c r="B5681" s="21" t="str">
        <f t="shared" si="88"/>
        <v>Elliot Lake Wind2065RCP4.5</v>
      </c>
      <c r="C5681" t="s">
        <v>509</v>
      </c>
      <c r="D5681" t="s">
        <v>1</v>
      </c>
      <c r="E5681" s="144" t="s">
        <v>193</v>
      </c>
      <c r="F5681" s="144">
        <v>2065</v>
      </c>
      <c r="G5681" s="147">
        <v>77.462110490376332</v>
      </c>
      <c r="H5681" s="147">
        <v>83.457158399999997</v>
      </c>
      <c r="I5681" s="147">
        <v>89.770560000000003</v>
      </c>
      <c r="J5681" s="147">
        <v>96.084630400000009</v>
      </c>
      <c r="K5681" s="147">
        <v>102.3926112</v>
      </c>
    </row>
    <row r="5682" spans="2:11" x14ac:dyDescent="0.2">
      <c r="B5682" s="21" t="str">
        <f t="shared" si="88"/>
        <v>Elliot Lake Wind2070RCP4.5</v>
      </c>
      <c r="C5682" t="s">
        <v>509</v>
      </c>
      <c r="D5682" t="s">
        <v>1</v>
      </c>
      <c r="E5682" s="144" t="s">
        <v>193</v>
      </c>
      <c r="F5682" s="144">
        <v>2070</v>
      </c>
      <c r="G5682" s="147">
        <v>77.521379924154843</v>
      </c>
      <c r="H5682" s="147">
        <v>83.517719999999997</v>
      </c>
      <c r="I5682" s="147">
        <v>89.830399999999997</v>
      </c>
      <c r="J5682" s="147">
        <v>96.146776000000003</v>
      </c>
      <c r="K5682" s="147">
        <v>102.456816</v>
      </c>
    </row>
    <row r="5683" spans="2:11" x14ac:dyDescent="0.2">
      <c r="B5683" s="21" t="str">
        <f t="shared" si="88"/>
        <v>Elliot Lake Wind2075RCP4.5</v>
      </c>
      <c r="C5683" t="s">
        <v>509</v>
      </c>
      <c r="D5683" t="s">
        <v>1</v>
      </c>
      <c r="E5683" s="144" t="s">
        <v>193</v>
      </c>
      <c r="F5683" s="144">
        <v>2075</v>
      </c>
      <c r="G5683" s="147">
        <v>77.549241623794316</v>
      </c>
      <c r="H5683" s="147">
        <v>83.553184000000002</v>
      </c>
      <c r="I5683" s="147">
        <v>89.875866666666667</v>
      </c>
      <c r="J5683" s="147">
        <v>96.200133333333341</v>
      </c>
      <c r="K5683" s="147">
        <v>102.51868</v>
      </c>
    </row>
    <row r="5684" spans="2:11" x14ac:dyDescent="0.2">
      <c r="B5684" s="21" t="str">
        <f t="shared" si="88"/>
        <v>Elliot Lake Wind2080RCP4.5</v>
      </c>
      <c r="C5684" t="s">
        <v>509</v>
      </c>
      <c r="D5684" t="s">
        <v>1</v>
      </c>
      <c r="E5684" s="144" t="s">
        <v>193</v>
      </c>
      <c r="F5684" s="144">
        <v>2080</v>
      </c>
      <c r="G5684" s="147">
        <v>77.577103323433789</v>
      </c>
      <c r="H5684" s="147">
        <v>83.588647999999992</v>
      </c>
      <c r="I5684" s="147">
        <v>89.921333333333337</v>
      </c>
      <c r="J5684" s="147">
        <v>96.253490666666664</v>
      </c>
      <c r="K5684" s="147">
        <v>102.580544</v>
      </c>
    </row>
    <row r="5685" spans="2:11" x14ac:dyDescent="0.2">
      <c r="B5685" s="21" t="str">
        <f t="shared" si="88"/>
        <v>Elliot Lake Wind2085RCP4.5</v>
      </c>
      <c r="C5685" t="s">
        <v>509</v>
      </c>
      <c r="D5685" t="s">
        <v>1</v>
      </c>
      <c r="E5685" s="144" t="s">
        <v>193</v>
      </c>
      <c r="F5685" s="144">
        <v>2085</v>
      </c>
      <c r="G5685" s="147">
        <v>77.604965023073262</v>
      </c>
      <c r="H5685" s="147">
        <v>83.624111999999997</v>
      </c>
      <c r="I5685" s="147">
        <v>89.966800000000006</v>
      </c>
      <c r="J5685" s="147">
        <v>96.306848000000002</v>
      </c>
      <c r="K5685" s="147">
        <v>102.64240799999999</v>
      </c>
    </row>
    <row r="5686" spans="2:11" x14ac:dyDescent="0.2">
      <c r="B5686" s="21" t="str">
        <f t="shared" si="88"/>
        <v>Elliot Lake Wind2090RCP4.5</v>
      </c>
      <c r="C5686" t="s">
        <v>509</v>
      </c>
      <c r="D5686" t="s">
        <v>1</v>
      </c>
      <c r="E5686" s="144" t="s">
        <v>193</v>
      </c>
      <c r="F5686" s="144">
        <v>2090</v>
      </c>
      <c r="G5686" s="147">
        <v>77.632826722712736</v>
      </c>
      <c r="H5686" s="147">
        <v>83.659576000000001</v>
      </c>
      <c r="I5686" s="147">
        <v>90.012266666666662</v>
      </c>
      <c r="J5686" s="147">
        <v>96.36020533333334</v>
      </c>
      <c r="K5686" s="147">
        <v>102.70427199999999</v>
      </c>
    </row>
    <row r="5687" spans="2:11" x14ac:dyDescent="0.2">
      <c r="B5687" s="21" t="str">
        <f t="shared" si="88"/>
        <v>Elliot Lake Wind2095RCP4.5</v>
      </c>
      <c r="C5687" t="s">
        <v>509</v>
      </c>
      <c r="D5687" t="s">
        <v>1</v>
      </c>
      <c r="E5687" s="144" t="s">
        <v>193</v>
      </c>
      <c r="F5687" s="144">
        <v>2095</v>
      </c>
      <c r="G5687" s="147">
        <v>77.660688422352209</v>
      </c>
      <c r="H5687" s="147">
        <v>83.695039999999992</v>
      </c>
      <c r="I5687" s="147">
        <v>90.057733333333331</v>
      </c>
      <c r="J5687" s="147">
        <v>96.413562666666664</v>
      </c>
      <c r="K5687" s="147">
        <v>102.76613599999999</v>
      </c>
    </row>
    <row r="5688" spans="2:11" x14ac:dyDescent="0.2">
      <c r="B5688" s="21" t="str">
        <f t="shared" si="88"/>
        <v>Elliot Lake Wind2100RCP4.5</v>
      </c>
      <c r="C5688" t="s">
        <v>509</v>
      </c>
      <c r="D5688" t="s">
        <v>1</v>
      </c>
      <c r="E5688" s="144" t="s">
        <v>193</v>
      </c>
      <c r="F5688" s="144">
        <v>2100</v>
      </c>
      <c r="G5688" s="147">
        <v>77.688550121991682</v>
      </c>
      <c r="H5688" s="147">
        <v>83.730503999999996</v>
      </c>
      <c r="I5688" s="147">
        <v>90.103200000000001</v>
      </c>
      <c r="J5688" s="147">
        <v>96.466920000000002</v>
      </c>
      <c r="K5688" s="147">
        <v>102.82799999999999</v>
      </c>
    </row>
    <row r="5689" spans="2:11" x14ac:dyDescent="0.2">
      <c r="B5689" s="21" t="str">
        <f t="shared" si="88"/>
        <v>Elliot Lake Wind2023RCP6.0</v>
      </c>
      <c r="C5689" t="s">
        <v>509</v>
      </c>
      <c r="D5689" t="s">
        <v>1</v>
      </c>
      <c r="E5689" s="144" t="s">
        <v>192</v>
      </c>
      <c r="F5689" s="144">
        <v>2023</v>
      </c>
      <c r="G5689" s="147">
        <v>76.837501842095065</v>
      </c>
      <c r="H5689" s="147">
        <v>82.805712</v>
      </c>
      <c r="I5689" s="147">
        <v>89.091200000000001</v>
      </c>
      <c r="J5689" s="147">
        <v>95.374663999999996</v>
      </c>
      <c r="K5689" s="147">
        <v>101.654256</v>
      </c>
    </row>
    <row r="5690" spans="2:11" x14ac:dyDescent="0.2">
      <c r="B5690" s="21" t="str">
        <f t="shared" si="88"/>
        <v>Elliot Lake Wind2025RCP6.0</v>
      </c>
      <c r="C5690" t="s">
        <v>509</v>
      </c>
      <c r="D5690" t="s">
        <v>1</v>
      </c>
      <c r="E5690" s="144" t="s">
        <v>192</v>
      </c>
      <c r="F5690" s="144">
        <v>2025</v>
      </c>
      <c r="G5690" s="147">
        <v>76.902090327622929</v>
      </c>
      <c r="H5690" s="147">
        <v>82.873912000000004</v>
      </c>
      <c r="I5690" s="147">
        <v>89.164533333333338</v>
      </c>
      <c r="J5690" s="147">
        <v>95.451561333333331</v>
      </c>
      <c r="K5690" s="147">
        <v>101.734512</v>
      </c>
    </row>
    <row r="5691" spans="2:11" x14ac:dyDescent="0.2">
      <c r="B5691" s="21" t="str">
        <f t="shared" si="88"/>
        <v>Elliot Lake Wind2030RCP6.0</v>
      </c>
      <c r="C5691" t="s">
        <v>509</v>
      </c>
      <c r="D5691" t="s">
        <v>1</v>
      </c>
      <c r="E5691" s="144" t="s">
        <v>192</v>
      </c>
      <c r="F5691" s="144">
        <v>2030</v>
      </c>
      <c r="G5691" s="147">
        <v>76.966678813150793</v>
      </c>
      <c r="H5691" s="147">
        <v>82.942111999999995</v>
      </c>
      <c r="I5691" s="147">
        <v>89.237866666666676</v>
      </c>
      <c r="J5691" s="147">
        <v>95.528458666666666</v>
      </c>
      <c r="K5691" s="147">
        <v>101.814768</v>
      </c>
    </row>
    <row r="5692" spans="2:11" x14ac:dyDescent="0.2">
      <c r="B5692" s="21" t="str">
        <f t="shared" si="88"/>
        <v>Elliot Lake Wind2035RCP6.0</v>
      </c>
      <c r="C5692" t="s">
        <v>509</v>
      </c>
      <c r="D5692" t="s">
        <v>1</v>
      </c>
      <c r="E5692" s="144" t="s">
        <v>192</v>
      </c>
      <c r="F5692" s="144">
        <v>2035</v>
      </c>
      <c r="G5692" s="147">
        <v>77.031267298678671</v>
      </c>
      <c r="H5692" s="147">
        <v>83.010311999999999</v>
      </c>
      <c r="I5692" s="147">
        <v>89.311200000000014</v>
      </c>
      <c r="J5692" s="147">
        <v>95.605356</v>
      </c>
      <c r="K5692" s="147">
        <v>101.89502400000001</v>
      </c>
    </row>
    <row r="5693" spans="2:11" x14ac:dyDescent="0.2">
      <c r="B5693" s="21" t="str">
        <f t="shared" si="88"/>
        <v>Elliot Lake Wind2040RCP6.0</v>
      </c>
      <c r="C5693" t="s">
        <v>509</v>
      </c>
      <c r="D5693" t="s">
        <v>1</v>
      </c>
      <c r="E5693" s="144" t="s">
        <v>192</v>
      </c>
      <c r="F5693" s="144">
        <v>2040</v>
      </c>
      <c r="G5693" s="147">
        <v>77.095855784206535</v>
      </c>
      <c r="H5693" s="147">
        <v>83.078512000000003</v>
      </c>
      <c r="I5693" s="147">
        <v>89.384533333333337</v>
      </c>
      <c r="J5693" s="147">
        <v>95.68225333333335</v>
      </c>
      <c r="K5693" s="147">
        <v>101.97528</v>
      </c>
    </row>
    <row r="5694" spans="2:11" x14ac:dyDescent="0.2">
      <c r="B5694" s="21" t="str">
        <f t="shared" si="88"/>
        <v>Elliot Lake Wind2045RCP6.0</v>
      </c>
      <c r="C5694" t="s">
        <v>509</v>
      </c>
      <c r="D5694" t="s">
        <v>1</v>
      </c>
      <c r="E5694" s="144" t="s">
        <v>192</v>
      </c>
      <c r="F5694" s="144">
        <v>2045</v>
      </c>
      <c r="G5694" s="147">
        <v>77.160444269734398</v>
      </c>
      <c r="H5694" s="147">
        <v>83.146711999999994</v>
      </c>
      <c r="I5694" s="147">
        <v>89.457866666666675</v>
      </c>
      <c r="J5694" s="147">
        <v>95.759150666666685</v>
      </c>
      <c r="K5694" s="147">
        <v>102.05553599999999</v>
      </c>
    </row>
    <row r="5695" spans="2:11" x14ac:dyDescent="0.2">
      <c r="B5695" s="21" t="str">
        <f t="shared" si="88"/>
        <v>Elliot Lake Wind2050RCP6.0</v>
      </c>
      <c r="C5695" t="s">
        <v>509</v>
      </c>
      <c r="D5695" t="s">
        <v>1</v>
      </c>
      <c r="E5695" s="144" t="s">
        <v>192</v>
      </c>
      <c r="F5695" s="144">
        <v>2050</v>
      </c>
      <c r="G5695" s="147">
        <v>77.284302189040773</v>
      </c>
      <c r="H5695" s="147">
        <v>83.275473599999998</v>
      </c>
      <c r="I5695" s="147">
        <v>89.591040000000007</v>
      </c>
      <c r="J5695" s="147">
        <v>95.898193600000013</v>
      </c>
      <c r="K5695" s="147">
        <v>102.19999679999999</v>
      </c>
    </row>
    <row r="5696" spans="2:11" x14ac:dyDescent="0.2">
      <c r="B5696" s="21" t="str">
        <f t="shared" si="88"/>
        <v>Elliot Lake Wind2055RCP6.0</v>
      </c>
      <c r="C5696" t="s">
        <v>509</v>
      </c>
      <c r="D5696" t="s">
        <v>1</v>
      </c>
      <c r="E5696" s="144" t="s">
        <v>192</v>
      </c>
      <c r="F5696" s="144">
        <v>2055</v>
      </c>
      <c r="G5696" s="147">
        <v>77.343571622819297</v>
      </c>
      <c r="H5696" s="147">
        <v>83.336035199999998</v>
      </c>
      <c r="I5696" s="147">
        <v>89.650880000000001</v>
      </c>
      <c r="J5696" s="147">
        <v>95.960339200000007</v>
      </c>
      <c r="K5696" s="147">
        <v>102.26420159999999</v>
      </c>
    </row>
    <row r="5697" spans="2:11" x14ac:dyDescent="0.2">
      <c r="B5697" s="21" t="str">
        <f t="shared" si="88"/>
        <v>Elliot Lake Wind2060RCP6.0</v>
      </c>
      <c r="C5697" t="s">
        <v>509</v>
      </c>
      <c r="D5697" t="s">
        <v>1</v>
      </c>
      <c r="E5697" s="144" t="s">
        <v>192</v>
      </c>
      <c r="F5697" s="144">
        <v>2060</v>
      </c>
      <c r="G5697" s="147">
        <v>77.402841056597808</v>
      </c>
      <c r="H5697" s="147">
        <v>83.396596799999998</v>
      </c>
      <c r="I5697" s="147">
        <v>89.710720000000009</v>
      </c>
      <c r="J5697" s="147">
        <v>96.022484800000015</v>
      </c>
      <c r="K5697" s="147">
        <v>102.32840640000001</v>
      </c>
    </row>
    <row r="5698" spans="2:11" x14ac:dyDescent="0.2">
      <c r="B5698" s="21" t="str">
        <f t="shared" si="88"/>
        <v>Elliot Lake Wind2065RCP6.0</v>
      </c>
      <c r="C5698" t="s">
        <v>509</v>
      </c>
      <c r="D5698" t="s">
        <v>1</v>
      </c>
      <c r="E5698" s="144" t="s">
        <v>192</v>
      </c>
      <c r="F5698" s="144">
        <v>2065</v>
      </c>
      <c r="G5698" s="147">
        <v>77.462110490376332</v>
      </c>
      <c r="H5698" s="147">
        <v>83.457158399999997</v>
      </c>
      <c r="I5698" s="147">
        <v>89.770560000000003</v>
      </c>
      <c r="J5698" s="147">
        <v>96.084630400000009</v>
      </c>
      <c r="K5698" s="147">
        <v>102.3926112</v>
      </c>
    </row>
    <row r="5699" spans="2:11" x14ac:dyDescent="0.2">
      <c r="B5699" s="21" t="str">
        <f t="shared" si="88"/>
        <v>Elliot Lake Wind2070RCP6.0</v>
      </c>
      <c r="C5699" t="s">
        <v>509</v>
      </c>
      <c r="D5699" t="s">
        <v>1</v>
      </c>
      <c r="E5699" s="144" t="s">
        <v>192</v>
      </c>
      <c r="F5699" s="144">
        <v>2070</v>
      </c>
      <c r="G5699" s="147">
        <v>77.521379924154843</v>
      </c>
      <c r="H5699" s="147">
        <v>83.517719999999997</v>
      </c>
      <c r="I5699" s="147">
        <v>89.830399999999997</v>
      </c>
      <c r="J5699" s="147">
        <v>96.146776000000003</v>
      </c>
      <c r="K5699" s="147">
        <v>102.456816</v>
      </c>
    </row>
    <row r="5700" spans="2:11" x14ac:dyDescent="0.2">
      <c r="B5700" s="21" t="str">
        <f t="shared" si="88"/>
        <v>Elliot Lake Wind2075RCP6.0</v>
      </c>
      <c r="C5700" t="s">
        <v>509</v>
      </c>
      <c r="D5700" t="s">
        <v>1</v>
      </c>
      <c r="E5700" s="144" t="s">
        <v>192</v>
      </c>
      <c r="F5700" s="144">
        <v>2075</v>
      </c>
      <c r="G5700" s="147">
        <v>77.56317247361406</v>
      </c>
      <c r="H5700" s="147">
        <v>83.570915999999997</v>
      </c>
      <c r="I5700" s="147">
        <v>89.898600000000002</v>
      </c>
      <c r="J5700" s="147">
        <v>96.226811999999995</v>
      </c>
      <c r="K5700" s="147">
        <v>102.549612</v>
      </c>
    </row>
    <row r="5701" spans="2:11" x14ac:dyDescent="0.2">
      <c r="B5701" s="21" t="str">
        <f t="shared" si="88"/>
        <v>Elliot Lake Wind2080RCP6.0</v>
      </c>
      <c r="C5701" t="s">
        <v>509</v>
      </c>
      <c r="D5701" t="s">
        <v>1</v>
      </c>
      <c r="E5701" s="144" t="s">
        <v>192</v>
      </c>
      <c r="F5701" s="144">
        <v>2080</v>
      </c>
      <c r="G5701" s="147">
        <v>77.604965023073262</v>
      </c>
      <c r="H5701" s="147">
        <v>83.624111999999997</v>
      </c>
      <c r="I5701" s="147">
        <v>89.966800000000006</v>
      </c>
      <c r="J5701" s="147">
        <v>96.306848000000002</v>
      </c>
      <c r="K5701" s="147">
        <v>102.64240799999999</v>
      </c>
    </row>
    <row r="5702" spans="2:11" x14ac:dyDescent="0.2">
      <c r="B5702" s="21" t="str">
        <f t="shared" si="88"/>
        <v>Elliot Lake Wind2085RCP6.0</v>
      </c>
      <c r="C5702" t="s">
        <v>509</v>
      </c>
      <c r="D5702" t="s">
        <v>1</v>
      </c>
      <c r="E5702" s="144" t="s">
        <v>192</v>
      </c>
      <c r="F5702" s="144">
        <v>2085</v>
      </c>
      <c r="G5702" s="147">
        <v>77.646757572532465</v>
      </c>
      <c r="H5702" s="147">
        <v>83.677307999999996</v>
      </c>
      <c r="I5702" s="147">
        <v>90.034999999999997</v>
      </c>
      <c r="J5702" s="147">
        <v>96.386884000000009</v>
      </c>
      <c r="K5702" s="147">
        <v>102.735204</v>
      </c>
    </row>
    <row r="5703" spans="2:11" x14ac:dyDescent="0.2">
      <c r="B5703" s="21" t="str">
        <f t="shared" si="88"/>
        <v>Elliot Lake Wind2090RCP6.0</v>
      </c>
      <c r="C5703" t="s">
        <v>509</v>
      </c>
      <c r="D5703" t="s">
        <v>1</v>
      </c>
      <c r="E5703" s="144" t="s">
        <v>192</v>
      </c>
      <c r="F5703" s="144">
        <v>2090</v>
      </c>
      <c r="G5703" s="147">
        <v>77.916509482678279</v>
      </c>
      <c r="H5703" s="147">
        <v>84.014216000000005</v>
      </c>
      <c r="I5703" s="147">
        <v>90.452266666666674</v>
      </c>
      <c r="J5703" s="147">
        <v>96.868669333333344</v>
      </c>
      <c r="K5703" s="147">
        <v>103.28612799999999</v>
      </c>
    </row>
    <row r="5704" spans="2:11" x14ac:dyDescent="0.2">
      <c r="B5704" s="21" t="str">
        <f t="shared" si="88"/>
        <v>Elliot Lake Wind2095RCP6.0</v>
      </c>
      <c r="C5704" t="s">
        <v>509</v>
      </c>
      <c r="D5704" t="s">
        <v>1</v>
      </c>
      <c r="E5704" s="144" t="s">
        <v>192</v>
      </c>
      <c r="F5704" s="144">
        <v>2095</v>
      </c>
      <c r="G5704" s="147">
        <v>78.144468843364876</v>
      </c>
      <c r="H5704" s="147">
        <v>84.297927999999999</v>
      </c>
      <c r="I5704" s="147">
        <v>90.801333333333332</v>
      </c>
      <c r="J5704" s="147">
        <v>97.270418666666686</v>
      </c>
      <c r="K5704" s="147">
        <v>103.74425599999999</v>
      </c>
    </row>
    <row r="5705" spans="2:11" x14ac:dyDescent="0.2">
      <c r="B5705" s="21" t="str">
        <f t="shared" si="88"/>
        <v>Elliot Lake Wind2100RCP6.0</v>
      </c>
      <c r="C5705" t="s">
        <v>509</v>
      </c>
      <c r="D5705" t="s">
        <v>1</v>
      </c>
      <c r="E5705" s="144" t="s">
        <v>192</v>
      </c>
      <c r="F5705" s="144">
        <v>2100</v>
      </c>
      <c r="G5705" s="147">
        <v>78.372428204051474</v>
      </c>
      <c r="H5705" s="147">
        <v>84.581640000000007</v>
      </c>
      <c r="I5705" s="147">
        <v>91.150400000000005</v>
      </c>
      <c r="J5705" s="147">
        <v>97.672168000000028</v>
      </c>
      <c r="K5705" s="147">
        <v>104.202384</v>
      </c>
    </row>
    <row r="5706" spans="2:11" x14ac:dyDescent="0.2">
      <c r="B5706" s="21" t="str">
        <f t="shared" si="88"/>
        <v>Elliot Lake Wind2023RCP8.5</v>
      </c>
      <c r="C5706" t="s">
        <v>509</v>
      </c>
      <c r="D5706" t="s">
        <v>1</v>
      </c>
      <c r="E5706" s="144" t="s">
        <v>191</v>
      </c>
      <c r="F5706" s="144">
        <v>2023</v>
      </c>
      <c r="G5706" s="147">
        <v>76.837501842095065</v>
      </c>
      <c r="H5706" s="147">
        <v>82.805712</v>
      </c>
      <c r="I5706" s="147">
        <v>89.091200000000001</v>
      </c>
      <c r="J5706" s="147">
        <v>95.374663999999996</v>
      </c>
      <c r="K5706" s="147">
        <v>101.654256</v>
      </c>
    </row>
    <row r="5707" spans="2:11" x14ac:dyDescent="0.2">
      <c r="B5707" s="21" t="str">
        <f t="shared" si="88"/>
        <v>Elliot Lake Wind2025RCP8.5</v>
      </c>
      <c r="C5707" t="s">
        <v>509</v>
      </c>
      <c r="D5707" t="s">
        <v>1</v>
      </c>
      <c r="E5707" s="144" t="s">
        <v>191</v>
      </c>
      <c r="F5707" s="144">
        <v>2025</v>
      </c>
      <c r="G5707" s="147">
        <v>76.966678813150793</v>
      </c>
      <c r="H5707" s="147">
        <v>82.942111999999995</v>
      </c>
      <c r="I5707" s="147">
        <v>89.237866666666676</v>
      </c>
      <c r="J5707" s="147">
        <v>95.528458666666666</v>
      </c>
      <c r="K5707" s="147">
        <v>101.814768</v>
      </c>
    </row>
    <row r="5708" spans="2:11" x14ac:dyDescent="0.2">
      <c r="B5708" s="21" t="str">
        <f t="shared" ref="B5708:B5771" si="89">C5708&amp;D5708&amp;F5708&amp;E5708</f>
        <v>Elliot Lake Wind2030RCP8.5</v>
      </c>
      <c r="C5708" t="s">
        <v>509</v>
      </c>
      <c r="D5708" t="s">
        <v>1</v>
      </c>
      <c r="E5708" s="144" t="s">
        <v>191</v>
      </c>
      <c r="F5708" s="144">
        <v>2030</v>
      </c>
      <c r="G5708" s="147">
        <v>77.095855784206535</v>
      </c>
      <c r="H5708" s="147">
        <v>83.078512000000003</v>
      </c>
      <c r="I5708" s="147">
        <v>89.384533333333337</v>
      </c>
      <c r="J5708" s="147">
        <v>95.68225333333335</v>
      </c>
      <c r="K5708" s="147">
        <v>101.97528</v>
      </c>
    </row>
    <row r="5709" spans="2:11" x14ac:dyDescent="0.2">
      <c r="B5709" s="21" t="str">
        <f t="shared" si="89"/>
        <v>Elliot Lake Wind2035RCP8.5</v>
      </c>
      <c r="C5709" t="s">
        <v>509</v>
      </c>
      <c r="D5709" t="s">
        <v>1</v>
      </c>
      <c r="E5709" s="144" t="s">
        <v>191</v>
      </c>
      <c r="F5709" s="144">
        <v>2035</v>
      </c>
      <c r="G5709" s="147">
        <v>77.225032755262262</v>
      </c>
      <c r="H5709" s="147">
        <v>83.214911999999998</v>
      </c>
      <c r="I5709" s="147">
        <v>89.531200000000013</v>
      </c>
      <c r="J5709" s="147">
        <v>95.836048000000019</v>
      </c>
      <c r="K5709" s="147">
        <v>102.135792</v>
      </c>
    </row>
    <row r="5710" spans="2:11" x14ac:dyDescent="0.2">
      <c r="B5710" s="21" t="str">
        <f t="shared" si="89"/>
        <v>Elliot Lake Wind2040RCP8.5</v>
      </c>
      <c r="C5710" t="s">
        <v>509</v>
      </c>
      <c r="D5710" t="s">
        <v>1</v>
      </c>
      <c r="E5710" s="144" t="s">
        <v>191</v>
      </c>
      <c r="F5710" s="144">
        <v>2040</v>
      </c>
      <c r="G5710" s="147">
        <v>77.323815144893118</v>
      </c>
      <c r="H5710" s="147">
        <v>83.315848000000003</v>
      </c>
      <c r="I5710" s="147">
        <v>89.630933333333346</v>
      </c>
      <c r="J5710" s="147">
        <v>95.939624000000009</v>
      </c>
      <c r="K5710" s="147">
        <v>102.2428</v>
      </c>
    </row>
    <row r="5711" spans="2:11" x14ac:dyDescent="0.2">
      <c r="B5711" s="21" t="str">
        <f t="shared" si="89"/>
        <v>Elliot Lake Wind2045RCP8.5</v>
      </c>
      <c r="C5711" t="s">
        <v>509</v>
      </c>
      <c r="D5711" t="s">
        <v>1</v>
      </c>
      <c r="E5711" s="144" t="s">
        <v>191</v>
      </c>
      <c r="F5711" s="144">
        <v>2045</v>
      </c>
      <c r="G5711" s="147">
        <v>77.422597534523987</v>
      </c>
      <c r="H5711" s="147">
        <v>83.416783999999993</v>
      </c>
      <c r="I5711" s="147">
        <v>89.730666666666664</v>
      </c>
      <c r="J5711" s="147">
        <v>96.043200000000013</v>
      </c>
      <c r="K5711" s="147">
        <v>102.349808</v>
      </c>
    </row>
    <row r="5712" spans="2:11" x14ac:dyDescent="0.2">
      <c r="B5712" s="21" t="str">
        <f t="shared" si="89"/>
        <v>Elliot Lake Wind2050RCP8.5</v>
      </c>
      <c r="C5712" t="s">
        <v>509</v>
      </c>
      <c r="D5712" t="s">
        <v>1</v>
      </c>
      <c r="E5712" s="144" t="s">
        <v>191</v>
      </c>
      <c r="F5712" s="144">
        <v>2050</v>
      </c>
      <c r="G5712" s="147">
        <v>77.577103323433789</v>
      </c>
      <c r="H5712" s="147">
        <v>83.588647999999992</v>
      </c>
      <c r="I5712" s="147">
        <v>89.921333333333337</v>
      </c>
      <c r="J5712" s="147">
        <v>96.253490666666664</v>
      </c>
      <c r="K5712" s="147">
        <v>102.580544</v>
      </c>
    </row>
    <row r="5713" spans="2:11" x14ac:dyDescent="0.2">
      <c r="B5713" s="21" t="str">
        <f t="shared" si="89"/>
        <v>Elliot Lake Wind2055RCP8.5</v>
      </c>
      <c r="C5713" t="s">
        <v>509</v>
      </c>
      <c r="D5713" t="s">
        <v>1</v>
      </c>
      <c r="E5713" s="144" t="s">
        <v>191</v>
      </c>
      <c r="F5713" s="144">
        <v>2055</v>
      </c>
      <c r="G5713" s="147">
        <v>77.632826722712736</v>
      </c>
      <c r="H5713" s="147">
        <v>83.659576000000001</v>
      </c>
      <c r="I5713" s="147">
        <v>90.012266666666662</v>
      </c>
      <c r="J5713" s="147">
        <v>96.36020533333334</v>
      </c>
      <c r="K5713" s="147">
        <v>102.70427199999999</v>
      </c>
    </row>
    <row r="5714" spans="2:11" x14ac:dyDescent="0.2">
      <c r="B5714" s="21" t="str">
        <f t="shared" si="89"/>
        <v>Elliot Lake Wind2060RCP8.5</v>
      </c>
      <c r="C5714" t="s">
        <v>509</v>
      </c>
      <c r="D5714" t="s">
        <v>1</v>
      </c>
      <c r="E5714" s="144" t="s">
        <v>191</v>
      </c>
      <c r="F5714" s="144">
        <v>2060</v>
      </c>
      <c r="G5714" s="147">
        <v>77.916509482678279</v>
      </c>
      <c r="H5714" s="147">
        <v>84.014216000000005</v>
      </c>
      <c r="I5714" s="147">
        <v>90.452266666666674</v>
      </c>
      <c r="J5714" s="147">
        <v>96.868669333333344</v>
      </c>
      <c r="K5714" s="147">
        <v>103.28612799999999</v>
      </c>
    </row>
    <row r="5715" spans="2:11" x14ac:dyDescent="0.2">
      <c r="B5715" s="21" t="str">
        <f t="shared" si="89"/>
        <v>Elliot Lake Wind2065RCP8.5</v>
      </c>
      <c r="C5715" t="s">
        <v>509</v>
      </c>
      <c r="D5715" t="s">
        <v>1</v>
      </c>
      <c r="E5715" s="144" t="s">
        <v>191</v>
      </c>
      <c r="F5715" s="144">
        <v>2065</v>
      </c>
      <c r="G5715" s="147">
        <v>78.144468843364876</v>
      </c>
      <c r="H5715" s="147">
        <v>84.297927999999999</v>
      </c>
      <c r="I5715" s="147">
        <v>90.801333333333332</v>
      </c>
      <c r="J5715" s="147">
        <v>97.270418666666686</v>
      </c>
      <c r="K5715" s="147">
        <v>103.74425599999999</v>
      </c>
    </row>
    <row r="5716" spans="2:11" x14ac:dyDescent="0.2">
      <c r="B5716" s="21" t="str">
        <f t="shared" si="89"/>
        <v>Elliot Lake Wind2070RCP8.5</v>
      </c>
      <c r="C5716" t="s">
        <v>509</v>
      </c>
      <c r="D5716" t="s">
        <v>1</v>
      </c>
      <c r="E5716" s="144" t="s">
        <v>191</v>
      </c>
      <c r="F5716" s="144">
        <v>2070</v>
      </c>
      <c r="G5716" s="147">
        <v>78.686505545441889</v>
      </c>
      <c r="H5716" s="147">
        <v>84.974472000000006</v>
      </c>
      <c r="I5716" s="147">
        <v>91.640266666666676</v>
      </c>
      <c r="J5716" s="147">
        <v>98.246544000000029</v>
      </c>
      <c r="K5716" s="147">
        <v>104.86115199999999</v>
      </c>
    </row>
    <row r="5717" spans="2:11" x14ac:dyDescent="0.2">
      <c r="B5717" s="21" t="str">
        <f t="shared" si="89"/>
        <v>Elliot Lake Wind2075RCP8.5</v>
      </c>
      <c r="C5717" t="s">
        <v>509</v>
      </c>
      <c r="D5717" t="s">
        <v>1</v>
      </c>
      <c r="E5717" s="144" t="s">
        <v>191</v>
      </c>
      <c r="F5717" s="144">
        <v>2075</v>
      </c>
      <c r="G5717" s="147">
        <v>79.000582886832319</v>
      </c>
      <c r="H5717" s="147">
        <v>85.367304000000004</v>
      </c>
      <c r="I5717" s="147">
        <v>92.130133333333333</v>
      </c>
      <c r="J5717" s="147">
        <v>98.820920000000015</v>
      </c>
      <c r="K5717" s="147">
        <v>105.51992</v>
      </c>
    </row>
    <row r="5718" spans="2:11" x14ac:dyDescent="0.2">
      <c r="B5718" s="21" t="str">
        <f t="shared" si="89"/>
        <v>Elliot Lake Wind2080RCP8.5</v>
      </c>
      <c r="C5718" t="s">
        <v>509</v>
      </c>
      <c r="D5718" t="s">
        <v>1</v>
      </c>
      <c r="E5718" s="144" t="s">
        <v>191</v>
      </c>
      <c r="F5718" s="144">
        <v>2080</v>
      </c>
      <c r="G5718" s="147">
        <v>79.314660228222735</v>
      </c>
      <c r="H5718" s="147">
        <v>85.760136000000003</v>
      </c>
      <c r="I5718" s="147">
        <v>92.62</v>
      </c>
      <c r="J5718" s="147">
        <v>99.395296000000016</v>
      </c>
      <c r="K5718" s="147">
        <v>106.17868799999999</v>
      </c>
    </row>
    <row r="5719" spans="2:11" x14ac:dyDescent="0.2">
      <c r="B5719" s="21" t="str">
        <f t="shared" si="89"/>
        <v>Elliot Lake Wind2085RCP8.5</v>
      </c>
      <c r="C5719" t="s">
        <v>509</v>
      </c>
      <c r="D5719" t="s">
        <v>1</v>
      </c>
      <c r="E5719" s="144" t="s">
        <v>191</v>
      </c>
      <c r="F5719" s="144">
        <v>2085</v>
      </c>
      <c r="G5719" s="147">
        <v>79.516024330162551</v>
      </c>
      <c r="H5719" s="147">
        <v>85.956552000000002</v>
      </c>
      <c r="I5719" s="147">
        <v>92.8048</v>
      </c>
      <c r="J5719" s="147">
        <v>99.574200000000019</v>
      </c>
      <c r="K5719" s="147">
        <v>106.354248</v>
      </c>
    </row>
    <row r="5720" spans="2:11" x14ac:dyDescent="0.2">
      <c r="B5720" s="21" t="str">
        <f t="shared" si="89"/>
        <v>Elliot Lake Wind2090RCP8.5</v>
      </c>
      <c r="C5720" t="s">
        <v>509</v>
      </c>
      <c r="D5720" t="s">
        <v>1</v>
      </c>
      <c r="E5720" s="144" t="s">
        <v>191</v>
      </c>
      <c r="F5720" s="144">
        <v>2090</v>
      </c>
      <c r="G5720" s="147">
        <v>79.717388432102368</v>
      </c>
      <c r="H5720" s="147">
        <v>86.152968000000001</v>
      </c>
      <c r="I5720" s="147">
        <v>92.989599999999996</v>
      </c>
      <c r="J5720" s="147">
        <v>99.753104000000008</v>
      </c>
      <c r="K5720" s="147">
        <v>106.529808</v>
      </c>
    </row>
    <row r="5721" spans="2:11" x14ac:dyDescent="0.2">
      <c r="B5721" s="21" t="str">
        <f t="shared" si="89"/>
        <v>Elliot Lake Wind2095RCP8.5</v>
      </c>
      <c r="C5721" t="s">
        <v>509</v>
      </c>
      <c r="D5721" t="s">
        <v>1</v>
      </c>
      <c r="E5721" s="144" t="s">
        <v>191</v>
      </c>
      <c r="F5721" s="144">
        <v>2095</v>
      </c>
      <c r="G5721" s="147">
        <v>79.717388432102368</v>
      </c>
      <c r="H5721" s="147">
        <v>86.152968000000001</v>
      </c>
      <c r="I5721" s="147">
        <v>92.989599999999996</v>
      </c>
      <c r="J5721" s="147">
        <v>99.753104000000008</v>
      </c>
      <c r="K5721" s="147">
        <v>106.529808</v>
      </c>
    </row>
    <row r="5722" spans="2:11" x14ac:dyDescent="0.2">
      <c r="B5722" s="21" t="str">
        <f t="shared" si="89"/>
        <v>Elliot Lake Wind2100RCP8.5</v>
      </c>
      <c r="C5722" t="s">
        <v>509</v>
      </c>
      <c r="D5722" t="s">
        <v>1</v>
      </c>
      <c r="E5722" s="144" t="s">
        <v>191</v>
      </c>
      <c r="F5722" s="144">
        <v>2100</v>
      </c>
      <c r="G5722" s="147">
        <v>79.717388432102368</v>
      </c>
      <c r="H5722" s="147">
        <v>86.152968000000001</v>
      </c>
      <c r="I5722" s="147">
        <v>92.989599999999996</v>
      </c>
      <c r="J5722" s="147">
        <v>99.753104000000008</v>
      </c>
      <c r="K5722" s="147">
        <v>106.529808</v>
      </c>
    </row>
    <row r="5723" spans="2:11" x14ac:dyDescent="0.2">
      <c r="B5723" s="21" t="str">
        <f t="shared" si="89"/>
        <v>ElmvaleIce Accretion2023RCP4.5</v>
      </c>
      <c r="C5723" t="s">
        <v>310</v>
      </c>
      <c r="D5723" t="s">
        <v>486</v>
      </c>
      <c r="E5723" s="144" t="s">
        <v>193</v>
      </c>
      <c r="F5723" s="144">
        <v>2023</v>
      </c>
      <c r="G5723" s="147">
        <v>14.305900296094995</v>
      </c>
      <c r="H5723" s="147">
        <v>17.11626</v>
      </c>
      <c r="I5723" s="147">
        <v>20.664000000000001</v>
      </c>
      <c r="J5723" s="147">
        <v>23.374049999999997</v>
      </c>
      <c r="K5723" s="147">
        <v>26.063100000000002</v>
      </c>
    </row>
    <row r="5724" spans="2:11" x14ac:dyDescent="0.2">
      <c r="B5724" s="21" t="str">
        <f t="shared" si="89"/>
        <v>ElmvaleIce Accretion2025RCP4.5</v>
      </c>
      <c r="C5724" t="s">
        <v>310</v>
      </c>
      <c r="D5724" t="s">
        <v>486</v>
      </c>
      <c r="E5724" s="144" t="s">
        <v>193</v>
      </c>
      <c r="F5724" s="144">
        <v>2025</v>
      </c>
      <c r="G5724" s="147">
        <v>14.301029373283932</v>
      </c>
      <c r="H5724" s="147">
        <v>17.113354999999999</v>
      </c>
      <c r="I5724" s="147">
        <v>20.6675</v>
      </c>
      <c r="J5724" s="147">
        <v>23.381959999999996</v>
      </c>
      <c r="K5724" s="147">
        <v>26.080740000000002</v>
      </c>
    </row>
    <row r="5725" spans="2:11" x14ac:dyDescent="0.2">
      <c r="B5725" s="21" t="str">
        <f t="shared" si="89"/>
        <v>ElmvaleIce Accretion2030RCP4.5</v>
      </c>
      <c r="C5725" t="s">
        <v>310</v>
      </c>
      <c r="D5725" t="s">
        <v>486</v>
      </c>
      <c r="E5725" s="144" t="s">
        <v>193</v>
      </c>
      <c r="F5725" s="144">
        <v>2030</v>
      </c>
      <c r="G5725" s="147">
        <v>14.296158450472866</v>
      </c>
      <c r="H5725" s="147">
        <v>17.11045</v>
      </c>
      <c r="I5725" s="147">
        <v>20.670999999999999</v>
      </c>
      <c r="J5725" s="147">
        <v>23.389869999999998</v>
      </c>
      <c r="K5725" s="147">
        <v>26.098380000000002</v>
      </c>
    </row>
    <row r="5726" spans="2:11" x14ac:dyDescent="0.2">
      <c r="B5726" s="21" t="str">
        <f t="shared" si="89"/>
        <v>ElmvaleIce Accretion2035RCP4.5</v>
      </c>
      <c r="C5726" t="s">
        <v>310</v>
      </c>
      <c r="D5726" t="s">
        <v>486</v>
      </c>
      <c r="E5726" s="144" t="s">
        <v>193</v>
      </c>
      <c r="F5726" s="144">
        <v>2035</v>
      </c>
      <c r="G5726" s="147">
        <v>14.291287527661803</v>
      </c>
      <c r="H5726" s="147">
        <v>17.107545000000002</v>
      </c>
      <c r="I5726" s="147">
        <v>20.674500000000002</v>
      </c>
      <c r="J5726" s="147">
        <v>23.397779999999997</v>
      </c>
      <c r="K5726" s="147">
        <v>26.116019999999999</v>
      </c>
    </row>
    <row r="5727" spans="2:11" x14ac:dyDescent="0.2">
      <c r="B5727" s="21" t="str">
        <f t="shared" si="89"/>
        <v>ElmvaleIce Accretion2040RCP4.5</v>
      </c>
      <c r="C5727" t="s">
        <v>310</v>
      </c>
      <c r="D5727" t="s">
        <v>486</v>
      </c>
      <c r="E5727" s="144" t="s">
        <v>193</v>
      </c>
      <c r="F5727" s="144">
        <v>2040</v>
      </c>
      <c r="G5727" s="147">
        <v>14.286416604850739</v>
      </c>
      <c r="H5727" s="147">
        <v>17.10464</v>
      </c>
      <c r="I5727" s="147">
        <v>20.678000000000001</v>
      </c>
      <c r="J5727" s="147">
        <v>23.405689999999996</v>
      </c>
      <c r="K5727" s="147">
        <v>26.133659999999999</v>
      </c>
    </row>
    <row r="5728" spans="2:11" x14ac:dyDescent="0.2">
      <c r="B5728" s="21" t="str">
        <f t="shared" si="89"/>
        <v>ElmvaleIce Accretion2045RCP4.5</v>
      </c>
      <c r="C5728" t="s">
        <v>310</v>
      </c>
      <c r="D5728" t="s">
        <v>486</v>
      </c>
      <c r="E5728" s="144" t="s">
        <v>193</v>
      </c>
      <c r="F5728" s="144">
        <v>2045</v>
      </c>
      <c r="G5728" s="147">
        <v>14.281545682039674</v>
      </c>
      <c r="H5728" s="147">
        <v>17.101734999999998</v>
      </c>
      <c r="I5728" s="147">
        <v>20.6815</v>
      </c>
      <c r="J5728" s="147">
        <v>23.413599999999999</v>
      </c>
      <c r="K5728" s="147">
        <v>26.151299999999999</v>
      </c>
    </row>
    <row r="5729" spans="2:11" x14ac:dyDescent="0.2">
      <c r="B5729" s="21" t="str">
        <f t="shared" si="89"/>
        <v>ElmvaleIce Accretion2050RCP4.5</v>
      </c>
      <c r="C5729" t="s">
        <v>310</v>
      </c>
      <c r="D5729" t="s">
        <v>486</v>
      </c>
      <c r="E5729" s="144" t="s">
        <v>193</v>
      </c>
      <c r="F5729" s="144">
        <v>2050</v>
      </c>
      <c r="G5729" s="147">
        <v>14.238681561302311</v>
      </c>
      <c r="H5729" s="147">
        <v>17.070941999999999</v>
      </c>
      <c r="I5729" s="147">
        <v>20.668199999999999</v>
      </c>
      <c r="J5729" s="147">
        <v>23.412017999999996</v>
      </c>
      <c r="K5729" s="147">
        <v>26.163647999999998</v>
      </c>
    </row>
    <row r="5730" spans="2:11" x14ac:dyDescent="0.2">
      <c r="B5730" s="21" t="str">
        <f t="shared" si="89"/>
        <v>ElmvaleIce Accretion2055RCP4.5</v>
      </c>
      <c r="C5730" t="s">
        <v>310</v>
      </c>
      <c r="D5730" t="s">
        <v>486</v>
      </c>
      <c r="E5730" s="144" t="s">
        <v>193</v>
      </c>
      <c r="F5730" s="144">
        <v>2055</v>
      </c>
      <c r="G5730" s="147">
        <v>14.200688363376011</v>
      </c>
      <c r="H5730" s="147">
        <v>17.043053999999998</v>
      </c>
      <c r="I5730" s="147">
        <v>20.651399999999999</v>
      </c>
      <c r="J5730" s="147">
        <v>23.402525999999998</v>
      </c>
      <c r="K5730" s="147">
        <v>26.158355999999998</v>
      </c>
    </row>
    <row r="5731" spans="2:11" x14ac:dyDescent="0.2">
      <c r="B5731" s="21" t="str">
        <f t="shared" si="89"/>
        <v>ElmvaleIce Accretion2060RCP4.5</v>
      </c>
      <c r="C5731" t="s">
        <v>310</v>
      </c>
      <c r="D5731" t="s">
        <v>486</v>
      </c>
      <c r="E5731" s="144" t="s">
        <v>193</v>
      </c>
      <c r="F5731" s="144">
        <v>2060</v>
      </c>
      <c r="G5731" s="147">
        <v>14.162695165449712</v>
      </c>
      <c r="H5731" s="147">
        <v>17.015166000000001</v>
      </c>
      <c r="I5731" s="147">
        <v>20.634599999999999</v>
      </c>
      <c r="J5731" s="147">
        <v>23.393033999999997</v>
      </c>
      <c r="K5731" s="147">
        <v>26.153064000000001</v>
      </c>
    </row>
    <row r="5732" spans="2:11" x14ac:dyDescent="0.2">
      <c r="B5732" s="21" t="str">
        <f t="shared" si="89"/>
        <v>ElmvaleIce Accretion2065RCP4.5</v>
      </c>
      <c r="C5732" t="s">
        <v>310</v>
      </c>
      <c r="D5732" t="s">
        <v>486</v>
      </c>
      <c r="E5732" s="144" t="s">
        <v>193</v>
      </c>
      <c r="F5732" s="144">
        <v>2065</v>
      </c>
      <c r="G5732" s="147">
        <v>14.124701967523412</v>
      </c>
      <c r="H5732" s="147">
        <v>16.987278</v>
      </c>
      <c r="I5732" s="147">
        <v>20.617799999999999</v>
      </c>
      <c r="J5732" s="147">
        <v>23.383541999999998</v>
      </c>
      <c r="K5732" s="147">
        <v>26.147772</v>
      </c>
    </row>
    <row r="5733" spans="2:11" x14ac:dyDescent="0.2">
      <c r="B5733" s="21" t="str">
        <f t="shared" si="89"/>
        <v>ElmvaleIce Accretion2070RCP4.5</v>
      </c>
      <c r="C5733" t="s">
        <v>310</v>
      </c>
      <c r="D5733" t="s">
        <v>486</v>
      </c>
      <c r="E5733" s="144" t="s">
        <v>193</v>
      </c>
      <c r="F5733" s="144">
        <v>2070</v>
      </c>
      <c r="G5733" s="147">
        <v>14.086708769597113</v>
      </c>
      <c r="H5733" s="147">
        <v>16.959389999999999</v>
      </c>
      <c r="I5733" s="147">
        <v>20.600999999999999</v>
      </c>
      <c r="J5733" s="147">
        <v>23.374049999999997</v>
      </c>
      <c r="K5733" s="147">
        <v>26.142479999999999</v>
      </c>
    </row>
    <row r="5734" spans="2:11" x14ac:dyDescent="0.2">
      <c r="B5734" s="21" t="str">
        <f t="shared" si="89"/>
        <v>ElmvaleIce Accretion2075RCP4.5</v>
      </c>
      <c r="C5734" t="s">
        <v>310</v>
      </c>
      <c r="D5734" t="s">
        <v>486</v>
      </c>
      <c r="E5734" s="144" t="s">
        <v>193</v>
      </c>
      <c r="F5734" s="144">
        <v>2075</v>
      </c>
      <c r="G5734" s="147">
        <v>14.086708769597113</v>
      </c>
      <c r="H5734" s="147">
        <v>16.979724999999998</v>
      </c>
      <c r="I5734" s="147">
        <v>20.6465</v>
      </c>
      <c r="J5734" s="147">
        <v>23.437329999999996</v>
      </c>
      <c r="K5734" s="147">
        <v>26.22186</v>
      </c>
    </row>
    <row r="5735" spans="2:11" x14ac:dyDescent="0.2">
      <c r="B5735" s="21" t="str">
        <f t="shared" si="89"/>
        <v>ElmvaleIce Accretion2080RCP4.5</v>
      </c>
      <c r="C5735" t="s">
        <v>310</v>
      </c>
      <c r="D5735" t="s">
        <v>486</v>
      </c>
      <c r="E5735" s="144" t="s">
        <v>193</v>
      </c>
      <c r="F5735" s="144">
        <v>2080</v>
      </c>
      <c r="G5735" s="147">
        <v>14.086708769597113</v>
      </c>
      <c r="H5735" s="147">
        <v>17.000059999999998</v>
      </c>
      <c r="I5735" s="147">
        <v>20.692</v>
      </c>
      <c r="J5735" s="147">
        <v>23.500609999999995</v>
      </c>
      <c r="K5735" s="147">
        <v>26.30124</v>
      </c>
    </row>
    <row r="5736" spans="2:11" x14ac:dyDescent="0.2">
      <c r="B5736" s="21" t="str">
        <f t="shared" si="89"/>
        <v>ElmvaleIce Accretion2085RCP4.5</v>
      </c>
      <c r="C5736" t="s">
        <v>310</v>
      </c>
      <c r="D5736" t="s">
        <v>486</v>
      </c>
      <c r="E5736" s="144" t="s">
        <v>193</v>
      </c>
      <c r="F5736" s="144">
        <v>2085</v>
      </c>
      <c r="G5736" s="147">
        <v>14.086708769597113</v>
      </c>
      <c r="H5736" s="147">
        <v>17.020395000000001</v>
      </c>
      <c r="I5736" s="147">
        <v>20.737499999999997</v>
      </c>
      <c r="J5736" s="147">
        <v>23.563889999999994</v>
      </c>
      <c r="K5736" s="147">
        <v>26.38062</v>
      </c>
    </row>
    <row r="5737" spans="2:11" x14ac:dyDescent="0.2">
      <c r="B5737" s="21" t="str">
        <f t="shared" si="89"/>
        <v>ElmvaleIce Accretion2090RCP4.5</v>
      </c>
      <c r="C5737" t="s">
        <v>310</v>
      </c>
      <c r="D5737" t="s">
        <v>486</v>
      </c>
      <c r="E5737" s="144" t="s">
        <v>193</v>
      </c>
      <c r="F5737" s="144">
        <v>2090</v>
      </c>
      <c r="G5737" s="147">
        <v>14.086708769597113</v>
      </c>
      <c r="H5737" s="147">
        <v>17.04073</v>
      </c>
      <c r="I5737" s="147">
        <v>20.782999999999998</v>
      </c>
      <c r="J5737" s="147">
        <v>23.627169999999996</v>
      </c>
      <c r="K5737" s="147">
        <v>26.46</v>
      </c>
    </row>
    <row r="5738" spans="2:11" x14ac:dyDescent="0.2">
      <c r="B5738" s="21" t="str">
        <f t="shared" si="89"/>
        <v>ElmvaleIce Accretion2095RCP4.5</v>
      </c>
      <c r="C5738" t="s">
        <v>310</v>
      </c>
      <c r="D5738" t="s">
        <v>486</v>
      </c>
      <c r="E5738" s="144" t="s">
        <v>193</v>
      </c>
      <c r="F5738" s="144">
        <v>2095</v>
      </c>
      <c r="G5738" s="147">
        <v>14.086708769597113</v>
      </c>
      <c r="H5738" s="147">
        <v>17.061064999999999</v>
      </c>
      <c r="I5738" s="147">
        <v>20.828499999999998</v>
      </c>
      <c r="J5738" s="147">
        <v>23.690449999999995</v>
      </c>
      <c r="K5738" s="147">
        <v>26.539380000000001</v>
      </c>
    </row>
    <row r="5739" spans="2:11" x14ac:dyDescent="0.2">
      <c r="B5739" s="21" t="str">
        <f t="shared" si="89"/>
        <v>ElmvaleIce Accretion2100RCP4.5</v>
      </c>
      <c r="C5739" t="s">
        <v>310</v>
      </c>
      <c r="D5739" t="s">
        <v>486</v>
      </c>
      <c r="E5739" s="144" t="s">
        <v>193</v>
      </c>
      <c r="F5739" s="144">
        <v>2100</v>
      </c>
      <c r="G5739" s="147">
        <v>14.086708769597113</v>
      </c>
      <c r="H5739" s="147">
        <v>17.081399999999999</v>
      </c>
      <c r="I5739" s="147">
        <v>20.873999999999999</v>
      </c>
      <c r="J5739" s="147">
        <v>23.753729999999994</v>
      </c>
      <c r="K5739" s="147">
        <v>26.618760000000002</v>
      </c>
    </row>
    <row r="5740" spans="2:11" x14ac:dyDescent="0.2">
      <c r="B5740" s="21" t="str">
        <f t="shared" si="89"/>
        <v>ElmvaleIce Accretion2023RCP6.0</v>
      </c>
      <c r="C5740" t="s">
        <v>310</v>
      </c>
      <c r="D5740" t="s">
        <v>486</v>
      </c>
      <c r="E5740" s="144" t="s">
        <v>192</v>
      </c>
      <c r="F5740" s="144">
        <v>2023</v>
      </c>
      <c r="G5740" s="147">
        <v>14.305900296094995</v>
      </c>
      <c r="H5740" s="147">
        <v>17.11626</v>
      </c>
      <c r="I5740" s="147">
        <v>20.664000000000001</v>
      </c>
      <c r="J5740" s="147">
        <v>23.374049999999997</v>
      </c>
      <c r="K5740" s="147">
        <v>26.063100000000002</v>
      </c>
    </row>
    <row r="5741" spans="2:11" x14ac:dyDescent="0.2">
      <c r="B5741" s="21" t="str">
        <f t="shared" si="89"/>
        <v>ElmvaleIce Accretion2025RCP6.0</v>
      </c>
      <c r="C5741" t="s">
        <v>310</v>
      </c>
      <c r="D5741" t="s">
        <v>486</v>
      </c>
      <c r="E5741" s="144" t="s">
        <v>192</v>
      </c>
      <c r="F5741" s="144">
        <v>2025</v>
      </c>
      <c r="G5741" s="147">
        <v>14.301029373283932</v>
      </c>
      <c r="H5741" s="147">
        <v>17.113354999999999</v>
      </c>
      <c r="I5741" s="147">
        <v>20.6675</v>
      </c>
      <c r="J5741" s="147">
        <v>23.381959999999996</v>
      </c>
      <c r="K5741" s="147">
        <v>26.080740000000002</v>
      </c>
    </row>
    <row r="5742" spans="2:11" x14ac:dyDescent="0.2">
      <c r="B5742" s="21" t="str">
        <f t="shared" si="89"/>
        <v>ElmvaleIce Accretion2030RCP6.0</v>
      </c>
      <c r="C5742" t="s">
        <v>310</v>
      </c>
      <c r="D5742" t="s">
        <v>486</v>
      </c>
      <c r="E5742" s="144" t="s">
        <v>192</v>
      </c>
      <c r="F5742" s="144">
        <v>2030</v>
      </c>
      <c r="G5742" s="147">
        <v>14.296158450472866</v>
      </c>
      <c r="H5742" s="147">
        <v>17.11045</v>
      </c>
      <c r="I5742" s="147">
        <v>20.670999999999999</v>
      </c>
      <c r="J5742" s="147">
        <v>23.389869999999998</v>
      </c>
      <c r="K5742" s="147">
        <v>26.098380000000002</v>
      </c>
    </row>
    <row r="5743" spans="2:11" x14ac:dyDescent="0.2">
      <c r="B5743" s="21" t="str">
        <f t="shared" si="89"/>
        <v>ElmvaleIce Accretion2035RCP6.0</v>
      </c>
      <c r="C5743" t="s">
        <v>310</v>
      </c>
      <c r="D5743" t="s">
        <v>486</v>
      </c>
      <c r="E5743" s="144" t="s">
        <v>192</v>
      </c>
      <c r="F5743" s="144">
        <v>2035</v>
      </c>
      <c r="G5743" s="147">
        <v>14.291287527661803</v>
      </c>
      <c r="H5743" s="147">
        <v>17.107545000000002</v>
      </c>
      <c r="I5743" s="147">
        <v>20.674500000000002</v>
      </c>
      <c r="J5743" s="147">
        <v>23.397779999999997</v>
      </c>
      <c r="K5743" s="147">
        <v>26.116019999999999</v>
      </c>
    </row>
    <row r="5744" spans="2:11" x14ac:dyDescent="0.2">
      <c r="B5744" s="21" t="str">
        <f t="shared" si="89"/>
        <v>ElmvaleIce Accretion2040RCP6.0</v>
      </c>
      <c r="C5744" t="s">
        <v>310</v>
      </c>
      <c r="D5744" t="s">
        <v>486</v>
      </c>
      <c r="E5744" s="144" t="s">
        <v>192</v>
      </c>
      <c r="F5744" s="144">
        <v>2040</v>
      </c>
      <c r="G5744" s="147">
        <v>14.286416604850739</v>
      </c>
      <c r="H5744" s="147">
        <v>17.10464</v>
      </c>
      <c r="I5744" s="147">
        <v>20.678000000000001</v>
      </c>
      <c r="J5744" s="147">
        <v>23.405689999999996</v>
      </c>
      <c r="K5744" s="147">
        <v>26.133659999999999</v>
      </c>
    </row>
    <row r="5745" spans="2:11" x14ac:dyDescent="0.2">
      <c r="B5745" s="21" t="str">
        <f t="shared" si="89"/>
        <v>ElmvaleIce Accretion2045RCP6.0</v>
      </c>
      <c r="C5745" t="s">
        <v>310</v>
      </c>
      <c r="D5745" t="s">
        <v>486</v>
      </c>
      <c r="E5745" s="144" t="s">
        <v>192</v>
      </c>
      <c r="F5745" s="144">
        <v>2045</v>
      </c>
      <c r="G5745" s="147">
        <v>14.281545682039674</v>
      </c>
      <c r="H5745" s="147">
        <v>17.101734999999998</v>
      </c>
      <c r="I5745" s="147">
        <v>20.6815</v>
      </c>
      <c r="J5745" s="147">
        <v>23.413599999999999</v>
      </c>
      <c r="K5745" s="147">
        <v>26.151299999999999</v>
      </c>
    </row>
    <row r="5746" spans="2:11" x14ac:dyDescent="0.2">
      <c r="B5746" s="21" t="str">
        <f t="shared" si="89"/>
        <v>ElmvaleIce Accretion2050RCP6.0</v>
      </c>
      <c r="C5746" t="s">
        <v>310</v>
      </c>
      <c r="D5746" t="s">
        <v>486</v>
      </c>
      <c r="E5746" s="144" t="s">
        <v>192</v>
      </c>
      <c r="F5746" s="144">
        <v>2050</v>
      </c>
      <c r="G5746" s="147">
        <v>14.238681561302311</v>
      </c>
      <c r="H5746" s="147">
        <v>17.070941999999999</v>
      </c>
      <c r="I5746" s="147">
        <v>20.668199999999999</v>
      </c>
      <c r="J5746" s="147">
        <v>23.412017999999996</v>
      </c>
      <c r="K5746" s="147">
        <v>26.163647999999998</v>
      </c>
    </row>
    <row r="5747" spans="2:11" x14ac:dyDescent="0.2">
      <c r="B5747" s="21" t="str">
        <f t="shared" si="89"/>
        <v>ElmvaleIce Accretion2055RCP6.0</v>
      </c>
      <c r="C5747" t="s">
        <v>310</v>
      </c>
      <c r="D5747" t="s">
        <v>486</v>
      </c>
      <c r="E5747" s="144" t="s">
        <v>192</v>
      </c>
      <c r="F5747" s="144">
        <v>2055</v>
      </c>
      <c r="G5747" s="147">
        <v>14.200688363376011</v>
      </c>
      <c r="H5747" s="147">
        <v>17.043053999999998</v>
      </c>
      <c r="I5747" s="147">
        <v>20.651399999999999</v>
      </c>
      <c r="J5747" s="147">
        <v>23.402525999999998</v>
      </c>
      <c r="K5747" s="147">
        <v>26.158355999999998</v>
      </c>
    </row>
    <row r="5748" spans="2:11" x14ac:dyDescent="0.2">
      <c r="B5748" s="21" t="str">
        <f t="shared" si="89"/>
        <v>ElmvaleIce Accretion2060RCP6.0</v>
      </c>
      <c r="C5748" t="s">
        <v>310</v>
      </c>
      <c r="D5748" t="s">
        <v>486</v>
      </c>
      <c r="E5748" s="144" t="s">
        <v>192</v>
      </c>
      <c r="F5748" s="144">
        <v>2060</v>
      </c>
      <c r="G5748" s="147">
        <v>14.162695165449712</v>
      </c>
      <c r="H5748" s="147">
        <v>17.015166000000001</v>
      </c>
      <c r="I5748" s="147">
        <v>20.634599999999999</v>
      </c>
      <c r="J5748" s="147">
        <v>23.393033999999997</v>
      </c>
      <c r="K5748" s="147">
        <v>26.153064000000001</v>
      </c>
    </row>
    <row r="5749" spans="2:11" x14ac:dyDescent="0.2">
      <c r="B5749" s="21" t="str">
        <f t="shared" si="89"/>
        <v>ElmvaleIce Accretion2065RCP6.0</v>
      </c>
      <c r="C5749" t="s">
        <v>310</v>
      </c>
      <c r="D5749" t="s">
        <v>486</v>
      </c>
      <c r="E5749" s="144" t="s">
        <v>192</v>
      </c>
      <c r="F5749" s="144">
        <v>2065</v>
      </c>
      <c r="G5749" s="147">
        <v>14.124701967523412</v>
      </c>
      <c r="H5749" s="147">
        <v>16.987278</v>
      </c>
      <c r="I5749" s="147">
        <v>20.617799999999999</v>
      </c>
      <c r="J5749" s="147">
        <v>23.383541999999998</v>
      </c>
      <c r="K5749" s="147">
        <v>26.147772</v>
      </c>
    </row>
    <row r="5750" spans="2:11" x14ac:dyDescent="0.2">
      <c r="B5750" s="21" t="str">
        <f t="shared" si="89"/>
        <v>ElmvaleIce Accretion2070RCP6.0</v>
      </c>
      <c r="C5750" t="s">
        <v>310</v>
      </c>
      <c r="D5750" t="s">
        <v>486</v>
      </c>
      <c r="E5750" s="144" t="s">
        <v>192</v>
      </c>
      <c r="F5750" s="144">
        <v>2070</v>
      </c>
      <c r="G5750" s="147">
        <v>14.086708769597113</v>
      </c>
      <c r="H5750" s="147">
        <v>16.959389999999999</v>
      </c>
      <c r="I5750" s="147">
        <v>20.600999999999999</v>
      </c>
      <c r="J5750" s="147">
        <v>23.374049999999997</v>
      </c>
      <c r="K5750" s="147">
        <v>26.142479999999999</v>
      </c>
    </row>
    <row r="5751" spans="2:11" x14ac:dyDescent="0.2">
      <c r="B5751" s="21" t="str">
        <f t="shared" si="89"/>
        <v>ElmvaleIce Accretion2075RCP6.0</v>
      </c>
      <c r="C5751" t="s">
        <v>310</v>
      </c>
      <c r="D5751" t="s">
        <v>486</v>
      </c>
      <c r="E5751" s="144" t="s">
        <v>192</v>
      </c>
      <c r="F5751" s="144">
        <v>2075</v>
      </c>
      <c r="G5751" s="147">
        <v>14.086708769597113</v>
      </c>
      <c r="H5751" s="147">
        <v>16.9898925</v>
      </c>
      <c r="I5751" s="147">
        <v>20.669249999999998</v>
      </c>
      <c r="J5751" s="147">
        <v>23.468969999999995</v>
      </c>
      <c r="K5751" s="147">
        <v>26.26155</v>
      </c>
    </row>
    <row r="5752" spans="2:11" x14ac:dyDescent="0.2">
      <c r="B5752" s="21" t="str">
        <f t="shared" si="89"/>
        <v>ElmvaleIce Accretion2080RCP6.0</v>
      </c>
      <c r="C5752" t="s">
        <v>310</v>
      </c>
      <c r="D5752" t="s">
        <v>486</v>
      </c>
      <c r="E5752" s="144" t="s">
        <v>192</v>
      </c>
      <c r="F5752" s="144">
        <v>2080</v>
      </c>
      <c r="G5752" s="147">
        <v>14.086708769597113</v>
      </c>
      <c r="H5752" s="147">
        <v>17.020395000000001</v>
      </c>
      <c r="I5752" s="147">
        <v>20.737499999999997</v>
      </c>
      <c r="J5752" s="147">
        <v>23.563889999999994</v>
      </c>
      <c r="K5752" s="147">
        <v>26.38062</v>
      </c>
    </row>
    <row r="5753" spans="2:11" x14ac:dyDescent="0.2">
      <c r="B5753" s="21" t="str">
        <f t="shared" si="89"/>
        <v>ElmvaleIce Accretion2085RCP6.0</v>
      </c>
      <c r="C5753" t="s">
        <v>310</v>
      </c>
      <c r="D5753" t="s">
        <v>486</v>
      </c>
      <c r="E5753" s="144" t="s">
        <v>192</v>
      </c>
      <c r="F5753" s="144">
        <v>2085</v>
      </c>
      <c r="G5753" s="147">
        <v>14.086708769597113</v>
      </c>
      <c r="H5753" s="147">
        <v>17.050897499999998</v>
      </c>
      <c r="I5753" s="147">
        <v>20.80575</v>
      </c>
      <c r="J5753" s="147">
        <v>23.658809999999995</v>
      </c>
      <c r="K5753" s="147">
        <v>26.499690000000001</v>
      </c>
    </row>
    <row r="5754" spans="2:11" x14ac:dyDescent="0.2">
      <c r="B5754" s="21" t="str">
        <f t="shared" si="89"/>
        <v>ElmvaleIce Accretion2090RCP6.0</v>
      </c>
      <c r="C5754" t="s">
        <v>310</v>
      </c>
      <c r="D5754" t="s">
        <v>486</v>
      </c>
      <c r="E5754" s="144" t="s">
        <v>192</v>
      </c>
      <c r="F5754" s="144">
        <v>2090</v>
      </c>
      <c r="G5754" s="147">
        <v>13.925968316832002</v>
      </c>
      <c r="H5754" s="147">
        <v>16.91872</v>
      </c>
      <c r="I5754" s="147">
        <v>20.712999999999997</v>
      </c>
      <c r="J5754" s="147">
        <v>23.587619999999994</v>
      </c>
      <c r="K5754" s="147">
        <v>26.46</v>
      </c>
    </row>
    <row r="5755" spans="2:11" x14ac:dyDescent="0.2">
      <c r="B5755" s="21" t="str">
        <f t="shared" si="89"/>
        <v>ElmvaleIce Accretion2095RCP6.0</v>
      </c>
      <c r="C5755" t="s">
        <v>310</v>
      </c>
      <c r="D5755" t="s">
        <v>486</v>
      </c>
      <c r="E5755" s="144" t="s">
        <v>192</v>
      </c>
      <c r="F5755" s="144">
        <v>2095</v>
      </c>
      <c r="G5755" s="147">
        <v>13.765227864066889</v>
      </c>
      <c r="H5755" s="147">
        <v>16.756039999999999</v>
      </c>
      <c r="I5755" s="147">
        <v>20.552</v>
      </c>
      <c r="J5755" s="147">
        <v>23.421509999999998</v>
      </c>
      <c r="K5755" s="147">
        <v>26.30124</v>
      </c>
    </row>
    <row r="5756" spans="2:11" x14ac:dyDescent="0.2">
      <c r="B5756" s="21" t="str">
        <f t="shared" si="89"/>
        <v>ElmvaleIce Accretion2100RCP6.0</v>
      </c>
      <c r="C5756" t="s">
        <v>310</v>
      </c>
      <c r="D5756" t="s">
        <v>486</v>
      </c>
      <c r="E5756" s="144" t="s">
        <v>192</v>
      </c>
      <c r="F5756" s="144">
        <v>2100</v>
      </c>
      <c r="G5756" s="147">
        <v>13.604487411301777</v>
      </c>
      <c r="H5756" s="147">
        <v>16.593360000000001</v>
      </c>
      <c r="I5756" s="147">
        <v>20.390999999999998</v>
      </c>
      <c r="J5756" s="147">
        <v>23.255399999999998</v>
      </c>
      <c r="K5756" s="147">
        <v>26.142479999999999</v>
      </c>
    </row>
    <row r="5757" spans="2:11" x14ac:dyDescent="0.2">
      <c r="B5757" s="21" t="str">
        <f t="shared" si="89"/>
        <v>ElmvaleIce Accretion2023RCP8.5</v>
      </c>
      <c r="C5757" t="s">
        <v>310</v>
      </c>
      <c r="D5757" t="s">
        <v>486</v>
      </c>
      <c r="E5757" s="144" t="s">
        <v>191</v>
      </c>
      <c r="F5757" s="144">
        <v>2023</v>
      </c>
      <c r="G5757" s="147">
        <v>14.305900296094995</v>
      </c>
      <c r="H5757" s="147">
        <v>17.11626</v>
      </c>
      <c r="I5757" s="147">
        <v>20.664000000000001</v>
      </c>
      <c r="J5757" s="147">
        <v>23.374049999999997</v>
      </c>
      <c r="K5757" s="147">
        <v>26.063100000000002</v>
      </c>
    </row>
    <row r="5758" spans="2:11" x14ac:dyDescent="0.2">
      <c r="B5758" s="21" t="str">
        <f t="shared" si="89"/>
        <v>ElmvaleIce Accretion2025RCP8.5</v>
      </c>
      <c r="C5758" t="s">
        <v>310</v>
      </c>
      <c r="D5758" t="s">
        <v>486</v>
      </c>
      <c r="E5758" s="144" t="s">
        <v>191</v>
      </c>
      <c r="F5758" s="144">
        <v>2025</v>
      </c>
      <c r="G5758" s="147">
        <v>14.296158450472866</v>
      </c>
      <c r="H5758" s="147">
        <v>17.11045</v>
      </c>
      <c r="I5758" s="147">
        <v>20.670999999999999</v>
      </c>
      <c r="J5758" s="147">
        <v>23.389869999999998</v>
      </c>
      <c r="K5758" s="147">
        <v>26.098380000000002</v>
      </c>
    </row>
    <row r="5759" spans="2:11" x14ac:dyDescent="0.2">
      <c r="B5759" s="21" t="str">
        <f t="shared" si="89"/>
        <v>ElmvaleIce Accretion2030RCP8.5</v>
      </c>
      <c r="C5759" t="s">
        <v>310</v>
      </c>
      <c r="D5759" t="s">
        <v>486</v>
      </c>
      <c r="E5759" s="144" t="s">
        <v>191</v>
      </c>
      <c r="F5759" s="144">
        <v>2030</v>
      </c>
      <c r="G5759" s="147">
        <v>14.286416604850739</v>
      </c>
      <c r="H5759" s="147">
        <v>17.10464</v>
      </c>
      <c r="I5759" s="147">
        <v>20.678000000000001</v>
      </c>
      <c r="J5759" s="147">
        <v>23.405689999999996</v>
      </c>
      <c r="K5759" s="147">
        <v>26.133659999999999</v>
      </c>
    </row>
    <row r="5760" spans="2:11" x14ac:dyDescent="0.2">
      <c r="B5760" s="21" t="str">
        <f t="shared" si="89"/>
        <v>ElmvaleIce Accretion2035RCP8.5</v>
      </c>
      <c r="C5760" t="s">
        <v>310</v>
      </c>
      <c r="D5760" t="s">
        <v>486</v>
      </c>
      <c r="E5760" s="144" t="s">
        <v>191</v>
      </c>
      <c r="F5760" s="144">
        <v>2035</v>
      </c>
      <c r="G5760" s="147">
        <v>14.276674759228611</v>
      </c>
      <c r="H5760" s="147">
        <v>17.09883</v>
      </c>
      <c r="I5760" s="147">
        <v>20.684999999999999</v>
      </c>
      <c r="J5760" s="147">
        <v>23.421509999999998</v>
      </c>
      <c r="K5760" s="147">
        <v>26.168939999999999</v>
      </c>
    </row>
    <row r="5761" spans="2:11" x14ac:dyDescent="0.2">
      <c r="B5761" s="21" t="str">
        <f t="shared" si="89"/>
        <v>ElmvaleIce Accretion2040RCP8.5</v>
      </c>
      <c r="C5761" t="s">
        <v>310</v>
      </c>
      <c r="D5761" t="s">
        <v>486</v>
      </c>
      <c r="E5761" s="144" t="s">
        <v>191</v>
      </c>
      <c r="F5761" s="144">
        <v>2040</v>
      </c>
      <c r="G5761" s="147">
        <v>14.213352762684778</v>
      </c>
      <c r="H5761" s="147">
        <v>17.052350000000001</v>
      </c>
      <c r="I5761" s="147">
        <v>20.657</v>
      </c>
      <c r="J5761" s="147">
        <v>23.405689999999996</v>
      </c>
      <c r="K5761" s="147">
        <v>26.160119999999999</v>
      </c>
    </row>
    <row r="5762" spans="2:11" x14ac:dyDescent="0.2">
      <c r="B5762" s="21" t="str">
        <f t="shared" si="89"/>
        <v>ElmvaleIce Accretion2045RCP8.5</v>
      </c>
      <c r="C5762" t="s">
        <v>310</v>
      </c>
      <c r="D5762" t="s">
        <v>486</v>
      </c>
      <c r="E5762" s="144" t="s">
        <v>191</v>
      </c>
      <c r="F5762" s="144">
        <v>2045</v>
      </c>
      <c r="G5762" s="147">
        <v>14.150030766140945</v>
      </c>
      <c r="H5762" s="147">
        <v>17.005869999999998</v>
      </c>
      <c r="I5762" s="147">
        <v>20.628999999999998</v>
      </c>
      <c r="J5762" s="147">
        <v>23.389869999999998</v>
      </c>
      <c r="K5762" s="147">
        <v>26.151299999999999</v>
      </c>
    </row>
    <row r="5763" spans="2:11" x14ac:dyDescent="0.2">
      <c r="B5763" s="21" t="str">
        <f t="shared" si="89"/>
        <v>ElmvaleIce Accretion2050RCP8.5</v>
      </c>
      <c r="C5763" t="s">
        <v>310</v>
      </c>
      <c r="D5763" t="s">
        <v>486</v>
      </c>
      <c r="E5763" s="144" t="s">
        <v>191</v>
      </c>
      <c r="F5763" s="144">
        <v>2050</v>
      </c>
      <c r="G5763" s="147">
        <v>14.086708769597113</v>
      </c>
      <c r="H5763" s="147">
        <v>17.000059999999998</v>
      </c>
      <c r="I5763" s="147">
        <v>20.692</v>
      </c>
      <c r="J5763" s="147">
        <v>23.500609999999995</v>
      </c>
      <c r="K5763" s="147">
        <v>26.30124</v>
      </c>
    </row>
    <row r="5764" spans="2:11" x14ac:dyDescent="0.2">
      <c r="B5764" s="21" t="str">
        <f t="shared" si="89"/>
        <v>ElmvaleIce Accretion2055RCP8.5</v>
      </c>
      <c r="C5764" t="s">
        <v>310</v>
      </c>
      <c r="D5764" t="s">
        <v>486</v>
      </c>
      <c r="E5764" s="144" t="s">
        <v>191</v>
      </c>
      <c r="F5764" s="144">
        <v>2055</v>
      </c>
      <c r="G5764" s="147">
        <v>14.086708769597113</v>
      </c>
      <c r="H5764" s="147">
        <v>17.04073</v>
      </c>
      <c r="I5764" s="147">
        <v>20.782999999999998</v>
      </c>
      <c r="J5764" s="147">
        <v>23.627169999999996</v>
      </c>
      <c r="K5764" s="147">
        <v>26.46</v>
      </c>
    </row>
    <row r="5765" spans="2:11" x14ac:dyDescent="0.2">
      <c r="B5765" s="21" t="str">
        <f t="shared" si="89"/>
        <v>ElmvaleIce Accretion2060RCP8.5</v>
      </c>
      <c r="C5765" t="s">
        <v>310</v>
      </c>
      <c r="D5765" t="s">
        <v>486</v>
      </c>
      <c r="E5765" s="144" t="s">
        <v>191</v>
      </c>
      <c r="F5765" s="144">
        <v>2060</v>
      </c>
      <c r="G5765" s="147">
        <v>13.925968316832002</v>
      </c>
      <c r="H5765" s="147">
        <v>16.91872</v>
      </c>
      <c r="I5765" s="147">
        <v>20.712999999999997</v>
      </c>
      <c r="J5765" s="147">
        <v>23.587619999999994</v>
      </c>
      <c r="K5765" s="147">
        <v>26.46</v>
      </c>
    </row>
    <row r="5766" spans="2:11" x14ac:dyDescent="0.2">
      <c r="B5766" s="21" t="str">
        <f t="shared" si="89"/>
        <v>ElmvaleIce Accretion2065RCP8.5</v>
      </c>
      <c r="C5766" t="s">
        <v>310</v>
      </c>
      <c r="D5766" t="s">
        <v>486</v>
      </c>
      <c r="E5766" s="144" t="s">
        <v>191</v>
      </c>
      <c r="F5766" s="144">
        <v>2065</v>
      </c>
      <c r="G5766" s="147">
        <v>13.765227864066889</v>
      </c>
      <c r="H5766" s="147">
        <v>16.756039999999999</v>
      </c>
      <c r="I5766" s="147">
        <v>20.552</v>
      </c>
      <c r="J5766" s="147">
        <v>23.421509999999998</v>
      </c>
      <c r="K5766" s="147">
        <v>26.30124</v>
      </c>
    </row>
    <row r="5767" spans="2:11" x14ac:dyDescent="0.2">
      <c r="B5767" s="21" t="str">
        <f t="shared" si="89"/>
        <v>ElmvaleIce Accretion2070RCP8.5</v>
      </c>
      <c r="C5767" t="s">
        <v>310</v>
      </c>
      <c r="D5767" t="s">
        <v>486</v>
      </c>
      <c r="E5767" s="144" t="s">
        <v>191</v>
      </c>
      <c r="F5767" s="144">
        <v>2070</v>
      </c>
      <c r="G5767" s="147">
        <v>13.370683116370705</v>
      </c>
      <c r="H5767" s="147">
        <v>16.360959999999999</v>
      </c>
      <c r="I5767" s="147">
        <v>20.145999999999997</v>
      </c>
      <c r="J5767" s="147">
        <v>23.010189999999998</v>
      </c>
      <c r="K5767" s="147">
        <v>25.886699999999998</v>
      </c>
    </row>
    <row r="5768" spans="2:11" x14ac:dyDescent="0.2">
      <c r="B5768" s="21" t="str">
        <f t="shared" si="89"/>
        <v>ElmvaleIce Accretion2075RCP8.5</v>
      </c>
      <c r="C5768" t="s">
        <v>310</v>
      </c>
      <c r="D5768" t="s">
        <v>486</v>
      </c>
      <c r="E5768" s="144" t="s">
        <v>191</v>
      </c>
      <c r="F5768" s="144">
        <v>2075</v>
      </c>
      <c r="G5768" s="147">
        <v>13.136878821439632</v>
      </c>
      <c r="H5768" s="147">
        <v>16.12856</v>
      </c>
      <c r="I5768" s="147">
        <v>19.901</v>
      </c>
      <c r="J5768" s="147">
        <v>22.764979999999998</v>
      </c>
      <c r="K5768" s="147">
        <v>25.63092</v>
      </c>
    </row>
    <row r="5769" spans="2:11" x14ac:dyDescent="0.2">
      <c r="B5769" s="21" t="str">
        <f t="shared" si="89"/>
        <v>ElmvaleIce Accretion2080RCP8.5</v>
      </c>
      <c r="C5769" t="s">
        <v>310</v>
      </c>
      <c r="D5769" t="s">
        <v>486</v>
      </c>
      <c r="E5769" s="144" t="s">
        <v>191</v>
      </c>
      <c r="F5769" s="144">
        <v>2080</v>
      </c>
      <c r="G5769" s="147">
        <v>12.90307452650856</v>
      </c>
      <c r="H5769" s="147">
        <v>15.89616</v>
      </c>
      <c r="I5769" s="147">
        <v>19.655999999999999</v>
      </c>
      <c r="J5769" s="147">
        <v>22.519769999999998</v>
      </c>
      <c r="K5769" s="147">
        <v>25.375139999999998</v>
      </c>
    </row>
    <row r="5770" spans="2:11" x14ac:dyDescent="0.2">
      <c r="B5770" s="21" t="str">
        <f t="shared" si="89"/>
        <v>ElmvaleIce Accretion2085RCP8.5</v>
      </c>
      <c r="C5770" t="s">
        <v>310</v>
      </c>
      <c r="D5770" t="s">
        <v>486</v>
      </c>
      <c r="E5770" s="144" t="s">
        <v>191</v>
      </c>
      <c r="F5770" s="144">
        <v>2085</v>
      </c>
      <c r="G5770" s="147">
        <v>12.303951020747686</v>
      </c>
      <c r="H5770" s="147">
        <v>15.19896</v>
      </c>
      <c r="I5770" s="147">
        <v>18.8475</v>
      </c>
      <c r="J5770" s="147">
        <v>21.618029999999997</v>
      </c>
      <c r="K5770" s="147">
        <v>24.36966</v>
      </c>
    </row>
    <row r="5771" spans="2:11" x14ac:dyDescent="0.2">
      <c r="B5771" s="21" t="str">
        <f t="shared" si="89"/>
        <v>ElmvaleIce Accretion2090RCP8.5</v>
      </c>
      <c r="C5771" t="s">
        <v>310</v>
      </c>
      <c r="D5771" t="s">
        <v>486</v>
      </c>
      <c r="E5771" s="144" t="s">
        <v>191</v>
      </c>
      <c r="F5771" s="144">
        <v>2090</v>
      </c>
      <c r="G5771" s="147">
        <v>11.704827514986814</v>
      </c>
      <c r="H5771" s="147">
        <v>14.501759999999999</v>
      </c>
      <c r="I5771" s="147">
        <v>18.039000000000001</v>
      </c>
      <c r="J5771" s="147">
        <v>20.716289999999997</v>
      </c>
      <c r="K5771" s="147">
        <v>23.364180000000001</v>
      </c>
    </row>
    <row r="5772" spans="2:11" x14ac:dyDescent="0.2">
      <c r="B5772" s="21" t="str">
        <f t="shared" ref="B5772:B5835" si="90">C5772&amp;D5772&amp;F5772&amp;E5772</f>
        <v>ElmvaleIce Accretion2095RCP8.5</v>
      </c>
      <c r="C5772" t="s">
        <v>310</v>
      </c>
      <c r="D5772" t="s">
        <v>486</v>
      </c>
      <c r="E5772" s="144" t="s">
        <v>191</v>
      </c>
      <c r="F5772" s="144">
        <v>2095</v>
      </c>
      <c r="G5772" s="147">
        <v>11.704827514986814</v>
      </c>
      <c r="H5772" s="147">
        <v>14.501759999999999</v>
      </c>
      <c r="I5772" s="147">
        <v>18.039000000000001</v>
      </c>
      <c r="J5772" s="147">
        <v>20.716289999999997</v>
      </c>
      <c r="K5772" s="147">
        <v>23.364180000000001</v>
      </c>
    </row>
    <row r="5773" spans="2:11" x14ac:dyDescent="0.2">
      <c r="B5773" s="21" t="str">
        <f t="shared" si="90"/>
        <v>ElmvaleIce Accretion2100RCP8.5</v>
      </c>
      <c r="C5773" t="s">
        <v>310</v>
      </c>
      <c r="D5773" t="s">
        <v>486</v>
      </c>
      <c r="E5773" s="144" t="s">
        <v>191</v>
      </c>
      <c r="F5773" s="144">
        <v>2100</v>
      </c>
      <c r="G5773" s="147">
        <v>11.704827514986814</v>
      </c>
      <c r="H5773" s="147">
        <v>14.501759999999999</v>
      </c>
      <c r="I5773" s="147">
        <v>18.039000000000001</v>
      </c>
      <c r="J5773" s="147">
        <v>20.716289999999997</v>
      </c>
      <c r="K5773" s="147">
        <v>23.364180000000001</v>
      </c>
    </row>
    <row r="5774" spans="2:11" x14ac:dyDescent="0.2">
      <c r="B5774" s="21" t="str">
        <f t="shared" si="90"/>
        <v>ElmvaleWind2023RCP4.5</v>
      </c>
      <c r="C5774" t="s">
        <v>310</v>
      </c>
      <c r="D5774" t="s">
        <v>1</v>
      </c>
      <c r="E5774" s="144" t="s">
        <v>193</v>
      </c>
      <c r="F5774" s="144">
        <v>2023</v>
      </c>
      <c r="G5774" s="147">
        <v>77.241870662585711</v>
      </c>
      <c r="H5774" s="147">
        <v>83.208681000000013</v>
      </c>
      <c r="I5774" s="147">
        <v>89.489500000000007</v>
      </c>
      <c r="J5774" s="147">
        <v>95.772811000000004</v>
      </c>
      <c r="K5774" s="147">
        <v>102.048468</v>
      </c>
    </row>
    <row r="5775" spans="2:11" x14ac:dyDescent="0.2">
      <c r="B5775" s="21" t="str">
        <f t="shared" si="90"/>
        <v>ElmvaleWind2025RCP4.5</v>
      </c>
      <c r="C5775" t="s">
        <v>310</v>
      </c>
      <c r="D5775" t="s">
        <v>1</v>
      </c>
      <c r="E5775" s="144" t="s">
        <v>193</v>
      </c>
      <c r="F5775" s="144">
        <v>2025</v>
      </c>
      <c r="G5775" s="147">
        <v>77.263644811115938</v>
      </c>
      <c r="H5775" s="147">
        <v>83.236271000000016</v>
      </c>
      <c r="I5775" s="147">
        <v>89.525100000000009</v>
      </c>
      <c r="J5775" s="147">
        <v>95.81407733333333</v>
      </c>
      <c r="K5775" s="147">
        <v>102.09750699999999</v>
      </c>
    </row>
    <row r="5776" spans="2:11" x14ac:dyDescent="0.2">
      <c r="B5776" s="21" t="str">
        <f t="shared" si="90"/>
        <v>ElmvaleWind2030RCP4.5</v>
      </c>
      <c r="C5776" t="s">
        <v>310</v>
      </c>
      <c r="D5776" t="s">
        <v>1</v>
      </c>
      <c r="E5776" s="144" t="s">
        <v>193</v>
      </c>
      <c r="F5776" s="144">
        <v>2030</v>
      </c>
      <c r="G5776" s="147">
        <v>77.285418959646165</v>
      </c>
      <c r="H5776" s="147">
        <v>83.26386100000002</v>
      </c>
      <c r="I5776" s="147">
        <v>89.560700000000011</v>
      </c>
      <c r="J5776" s="147">
        <v>95.85534366666667</v>
      </c>
      <c r="K5776" s="147">
        <v>102.146546</v>
      </c>
    </row>
    <row r="5777" spans="2:11" x14ac:dyDescent="0.2">
      <c r="B5777" s="21" t="str">
        <f t="shared" si="90"/>
        <v>ElmvaleWind2035RCP4.5</v>
      </c>
      <c r="C5777" t="s">
        <v>310</v>
      </c>
      <c r="D5777" t="s">
        <v>1</v>
      </c>
      <c r="E5777" s="144" t="s">
        <v>193</v>
      </c>
      <c r="F5777" s="144">
        <v>2035</v>
      </c>
      <c r="G5777" s="147">
        <v>77.307193108176392</v>
      </c>
      <c r="H5777" s="147">
        <v>83.291451000000023</v>
      </c>
      <c r="I5777" s="147">
        <v>89.596300000000014</v>
      </c>
      <c r="J5777" s="147">
        <v>95.89661000000001</v>
      </c>
      <c r="K5777" s="147">
        <v>102.19558499999999</v>
      </c>
    </row>
    <row r="5778" spans="2:11" x14ac:dyDescent="0.2">
      <c r="B5778" s="21" t="str">
        <f t="shared" si="90"/>
        <v>ElmvaleWind2040RCP4.5</v>
      </c>
      <c r="C5778" t="s">
        <v>310</v>
      </c>
      <c r="D5778" t="s">
        <v>1</v>
      </c>
      <c r="E5778" s="144" t="s">
        <v>193</v>
      </c>
      <c r="F5778" s="144">
        <v>2040</v>
      </c>
      <c r="G5778" s="147">
        <v>77.328967256706619</v>
      </c>
      <c r="H5778" s="147">
        <v>83.319041000000013</v>
      </c>
      <c r="I5778" s="147">
        <v>89.631900000000002</v>
      </c>
      <c r="J5778" s="147">
        <v>95.937876333333335</v>
      </c>
      <c r="K5778" s="147">
        <v>102.24462399999999</v>
      </c>
    </row>
    <row r="5779" spans="2:11" x14ac:dyDescent="0.2">
      <c r="B5779" s="21" t="str">
        <f t="shared" si="90"/>
        <v>ElmvaleWind2045RCP4.5</v>
      </c>
      <c r="C5779" t="s">
        <v>310</v>
      </c>
      <c r="D5779" t="s">
        <v>1</v>
      </c>
      <c r="E5779" s="144" t="s">
        <v>193</v>
      </c>
      <c r="F5779" s="144">
        <v>2045</v>
      </c>
      <c r="G5779" s="147">
        <v>77.350741405236846</v>
      </c>
      <c r="H5779" s="147">
        <v>83.346631000000016</v>
      </c>
      <c r="I5779" s="147">
        <v>89.667500000000004</v>
      </c>
      <c r="J5779" s="147">
        <v>95.979142666666661</v>
      </c>
      <c r="K5779" s="147">
        <v>102.293663</v>
      </c>
    </row>
    <row r="5780" spans="2:11" x14ac:dyDescent="0.2">
      <c r="B5780" s="21" t="str">
        <f t="shared" si="90"/>
        <v>ElmvaleWind2050RCP4.5</v>
      </c>
      <c r="C5780" t="s">
        <v>310</v>
      </c>
      <c r="D5780" t="s">
        <v>1</v>
      </c>
      <c r="E5780" s="144" t="s">
        <v>193</v>
      </c>
      <c r="F5780" s="144">
        <v>2050</v>
      </c>
      <c r="G5780" s="147">
        <v>77.493938452629763</v>
      </c>
      <c r="H5780" s="147">
        <v>83.514930000000021</v>
      </c>
      <c r="I5780" s="147">
        <v>89.865080000000006</v>
      </c>
      <c r="J5780" s="147">
        <v>96.201346000000001</v>
      </c>
      <c r="K5780" s="147">
        <v>102.54359279999998</v>
      </c>
    </row>
    <row r="5781" spans="2:11" x14ac:dyDescent="0.2">
      <c r="B5781" s="21" t="str">
        <f t="shared" si="90"/>
        <v>ElmvaleWind2055RCP4.5</v>
      </c>
      <c r="C5781" t="s">
        <v>310</v>
      </c>
      <c r="D5781" t="s">
        <v>1</v>
      </c>
      <c r="E5781" s="144" t="s">
        <v>193</v>
      </c>
      <c r="F5781" s="144">
        <v>2055</v>
      </c>
      <c r="G5781" s="147">
        <v>77.615361351492453</v>
      </c>
      <c r="H5781" s="147">
        <v>83.655639000000022</v>
      </c>
      <c r="I5781" s="147">
        <v>90.027060000000006</v>
      </c>
      <c r="J5781" s="147">
        <v>96.382283000000001</v>
      </c>
      <c r="K5781" s="147">
        <v>102.74448359999998</v>
      </c>
    </row>
    <row r="5782" spans="2:11" x14ac:dyDescent="0.2">
      <c r="B5782" s="21" t="str">
        <f t="shared" si="90"/>
        <v>ElmvaleWind2060RCP4.5</v>
      </c>
      <c r="C5782" t="s">
        <v>310</v>
      </c>
      <c r="D5782" t="s">
        <v>1</v>
      </c>
      <c r="E5782" s="144" t="s">
        <v>193</v>
      </c>
      <c r="F5782" s="144">
        <v>2060</v>
      </c>
      <c r="G5782" s="147">
        <v>77.736784250355129</v>
      </c>
      <c r="H5782" s="147">
        <v>83.796348000000009</v>
      </c>
      <c r="I5782" s="147">
        <v>90.189039999999991</v>
      </c>
      <c r="J5782" s="147">
        <v>96.563220000000001</v>
      </c>
      <c r="K5782" s="147">
        <v>102.94537439999999</v>
      </c>
    </row>
    <row r="5783" spans="2:11" x14ac:dyDescent="0.2">
      <c r="B5783" s="21" t="str">
        <f t="shared" si="90"/>
        <v>ElmvaleWind2065RCP4.5</v>
      </c>
      <c r="C5783" t="s">
        <v>310</v>
      </c>
      <c r="D5783" t="s">
        <v>1</v>
      </c>
      <c r="E5783" s="144" t="s">
        <v>193</v>
      </c>
      <c r="F5783" s="144">
        <v>2065</v>
      </c>
      <c r="G5783" s="147">
        <v>77.858207149217819</v>
      </c>
      <c r="H5783" s="147">
        <v>83.93705700000001</v>
      </c>
      <c r="I5783" s="147">
        <v>90.351019999999991</v>
      </c>
      <c r="J5783" s="147">
        <v>96.744157000000001</v>
      </c>
      <c r="K5783" s="147">
        <v>103.14626519999999</v>
      </c>
    </row>
    <row r="5784" spans="2:11" x14ac:dyDescent="0.2">
      <c r="B5784" s="21" t="str">
        <f t="shared" si="90"/>
        <v>ElmvaleWind2070RCP4.5</v>
      </c>
      <c r="C5784" t="s">
        <v>310</v>
      </c>
      <c r="D5784" t="s">
        <v>1</v>
      </c>
      <c r="E5784" s="144" t="s">
        <v>193</v>
      </c>
      <c r="F5784" s="144">
        <v>2070</v>
      </c>
      <c r="G5784" s="147">
        <v>77.979630048080509</v>
      </c>
      <c r="H5784" s="147">
        <v>84.077766000000011</v>
      </c>
      <c r="I5784" s="147">
        <v>90.512999999999991</v>
      </c>
      <c r="J5784" s="147">
        <v>96.925094000000001</v>
      </c>
      <c r="K5784" s="147">
        <v>103.34715599999998</v>
      </c>
    </row>
    <row r="5785" spans="2:11" x14ac:dyDescent="0.2">
      <c r="B5785" s="21" t="str">
        <f t="shared" si="90"/>
        <v>ElmvaleWind2075RCP4.5</v>
      </c>
      <c r="C5785" t="s">
        <v>310</v>
      </c>
      <c r="D5785" t="s">
        <v>1</v>
      </c>
      <c r="E5785" s="144" t="s">
        <v>193</v>
      </c>
      <c r="F5785" s="144">
        <v>2075</v>
      </c>
      <c r="G5785" s="147">
        <v>78.038548332338777</v>
      </c>
      <c r="H5785" s="147">
        <v>84.155018000000013</v>
      </c>
      <c r="I5785" s="147">
        <v>90.613866666666667</v>
      </c>
      <c r="J5785" s="147">
        <v>97.045718666666673</v>
      </c>
      <c r="K5785" s="147">
        <v>103.48581799999998</v>
      </c>
    </row>
    <row r="5786" spans="2:11" x14ac:dyDescent="0.2">
      <c r="B5786" s="21" t="str">
        <f t="shared" si="90"/>
        <v>ElmvaleWind2080RCP4.5</v>
      </c>
      <c r="C5786" t="s">
        <v>310</v>
      </c>
      <c r="D5786" t="s">
        <v>1</v>
      </c>
      <c r="E5786" s="144" t="s">
        <v>193</v>
      </c>
      <c r="F5786" s="144">
        <v>2080</v>
      </c>
      <c r="G5786" s="147">
        <v>78.097466616597046</v>
      </c>
      <c r="H5786" s="147">
        <v>84.232270000000014</v>
      </c>
      <c r="I5786" s="147">
        <v>90.714733333333328</v>
      </c>
      <c r="J5786" s="147">
        <v>97.166343333333344</v>
      </c>
      <c r="K5786" s="147">
        <v>103.62447999999999</v>
      </c>
    </row>
    <row r="5787" spans="2:11" x14ac:dyDescent="0.2">
      <c r="B5787" s="21" t="str">
        <f t="shared" si="90"/>
        <v>ElmvaleWind2085RCP4.5</v>
      </c>
      <c r="C5787" t="s">
        <v>310</v>
      </c>
      <c r="D5787" t="s">
        <v>1</v>
      </c>
      <c r="E5787" s="144" t="s">
        <v>193</v>
      </c>
      <c r="F5787" s="144">
        <v>2085</v>
      </c>
      <c r="G5787" s="147">
        <v>78.156384900855301</v>
      </c>
      <c r="H5787" s="147">
        <v>84.309522000000015</v>
      </c>
      <c r="I5787" s="147">
        <v>90.815599999999989</v>
      </c>
      <c r="J5787" s="147">
        <v>97.286968000000002</v>
      </c>
      <c r="K5787" s="147">
        <v>103.76314199999999</v>
      </c>
    </row>
    <row r="5788" spans="2:11" x14ac:dyDescent="0.2">
      <c r="B5788" s="21" t="str">
        <f t="shared" si="90"/>
        <v>ElmvaleWind2090RCP4.5</v>
      </c>
      <c r="C5788" t="s">
        <v>310</v>
      </c>
      <c r="D5788" t="s">
        <v>1</v>
      </c>
      <c r="E5788" s="144" t="s">
        <v>193</v>
      </c>
      <c r="F5788" s="144">
        <v>2090</v>
      </c>
      <c r="G5788" s="147">
        <v>78.215303185113569</v>
      </c>
      <c r="H5788" s="147">
        <v>84.386774000000017</v>
      </c>
      <c r="I5788" s="147">
        <v>90.916466666666665</v>
      </c>
      <c r="J5788" s="147">
        <v>97.407592666666673</v>
      </c>
      <c r="K5788" s="147">
        <v>103.90180399999998</v>
      </c>
    </row>
    <row r="5789" spans="2:11" x14ac:dyDescent="0.2">
      <c r="B5789" s="21" t="str">
        <f t="shared" si="90"/>
        <v>ElmvaleWind2095RCP4.5</v>
      </c>
      <c r="C5789" t="s">
        <v>310</v>
      </c>
      <c r="D5789" t="s">
        <v>1</v>
      </c>
      <c r="E5789" s="144" t="s">
        <v>193</v>
      </c>
      <c r="F5789" s="144">
        <v>2095</v>
      </c>
      <c r="G5789" s="147">
        <v>78.274221469371838</v>
      </c>
      <c r="H5789" s="147">
        <v>84.464026000000018</v>
      </c>
      <c r="I5789" s="147">
        <v>91.01733333333334</v>
      </c>
      <c r="J5789" s="147">
        <v>97.528217333333345</v>
      </c>
      <c r="K5789" s="147">
        <v>104.040466</v>
      </c>
    </row>
    <row r="5790" spans="2:11" x14ac:dyDescent="0.2">
      <c r="B5790" s="21" t="str">
        <f t="shared" si="90"/>
        <v>ElmvaleWind2100RCP4.5</v>
      </c>
      <c r="C5790" t="s">
        <v>310</v>
      </c>
      <c r="D5790" t="s">
        <v>1</v>
      </c>
      <c r="E5790" s="144" t="s">
        <v>193</v>
      </c>
      <c r="F5790" s="144">
        <v>2100</v>
      </c>
      <c r="G5790" s="147">
        <v>78.333139753630107</v>
      </c>
      <c r="H5790" s="147">
        <v>84.54127800000002</v>
      </c>
      <c r="I5790" s="147">
        <v>91.118200000000002</v>
      </c>
      <c r="J5790" s="147">
        <v>97.648842000000016</v>
      </c>
      <c r="K5790" s="147">
        <v>104.17912799999999</v>
      </c>
    </row>
    <row r="5791" spans="2:11" x14ac:dyDescent="0.2">
      <c r="B5791" s="21" t="str">
        <f t="shared" si="90"/>
        <v>ElmvaleWind2023RCP6.0</v>
      </c>
      <c r="C5791" t="s">
        <v>310</v>
      </c>
      <c r="D5791" t="s">
        <v>1</v>
      </c>
      <c r="E5791" s="144" t="s">
        <v>192</v>
      </c>
      <c r="F5791" s="144">
        <v>2023</v>
      </c>
      <c r="G5791" s="147">
        <v>77.241870662585711</v>
      </c>
      <c r="H5791" s="147">
        <v>83.208681000000013</v>
      </c>
      <c r="I5791" s="147">
        <v>89.489500000000007</v>
      </c>
      <c r="J5791" s="147">
        <v>95.772811000000004</v>
      </c>
      <c r="K5791" s="147">
        <v>102.048468</v>
      </c>
    </row>
    <row r="5792" spans="2:11" x14ac:dyDescent="0.2">
      <c r="B5792" s="21" t="str">
        <f t="shared" si="90"/>
        <v>ElmvaleWind2025RCP6.0</v>
      </c>
      <c r="C5792" t="s">
        <v>310</v>
      </c>
      <c r="D5792" t="s">
        <v>1</v>
      </c>
      <c r="E5792" s="144" t="s">
        <v>192</v>
      </c>
      <c r="F5792" s="144">
        <v>2025</v>
      </c>
      <c r="G5792" s="147">
        <v>77.263644811115938</v>
      </c>
      <c r="H5792" s="147">
        <v>83.236271000000016</v>
      </c>
      <c r="I5792" s="147">
        <v>89.525100000000009</v>
      </c>
      <c r="J5792" s="147">
        <v>95.81407733333333</v>
      </c>
      <c r="K5792" s="147">
        <v>102.09750699999999</v>
      </c>
    </row>
    <row r="5793" spans="2:11" x14ac:dyDescent="0.2">
      <c r="B5793" s="21" t="str">
        <f t="shared" si="90"/>
        <v>ElmvaleWind2030RCP6.0</v>
      </c>
      <c r="C5793" t="s">
        <v>310</v>
      </c>
      <c r="D5793" t="s">
        <v>1</v>
      </c>
      <c r="E5793" s="144" t="s">
        <v>192</v>
      </c>
      <c r="F5793" s="144">
        <v>2030</v>
      </c>
      <c r="G5793" s="147">
        <v>77.285418959646165</v>
      </c>
      <c r="H5793" s="147">
        <v>83.26386100000002</v>
      </c>
      <c r="I5793" s="147">
        <v>89.560700000000011</v>
      </c>
      <c r="J5793" s="147">
        <v>95.85534366666667</v>
      </c>
      <c r="K5793" s="147">
        <v>102.146546</v>
      </c>
    </row>
    <row r="5794" spans="2:11" x14ac:dyDescent="0.2">
      <c r="B5794" s="21" t="str">
        <f t="shared" si="90"/>
        <v>ElmvaleWind2035RCP6.0</v>
      </c>
      <c r="C5794" t="s">
        <v>310</v>
      </c>
      <c r="D5794" t="s">
        <v>1</v>
      </c>
      <c r="E5794" s="144" t="s">
        <v>192</v>
      </c>
      <c r="F5794" s="144">
        <v>2035</v>
      </c>
      <c r="G5794" s="147">
        <v>77.307193108176392</v>
      </c>
      <c r="H5794" s="147">
        <v>83.291451000000023</v>
      </c>
      <c r="I5794" s="147">
        <v>89.596300000000014</v>
      </c>
      <c r="J5794" s="147">
        <v>95.89661000000001</v>
      </c>
      <c r="K5794" s="147">
        <v>102.19558499999999</v>
      </c>
    </row>
    <row r="5795" spans="2:11" x14ac:dyDescent="0.2">
      <c r="B5795" s="21" t="str">
        <f t="shared" si="90"/>
        <v>ElmvaleWind2040RCP6.0</v>
      </c>
      <c r="C5795" t="s">
        <v>310</v>
      </c>
      <c r="D5795" t="s">
        <v>1</v>
      </c>
      <c r="E5795" s="144" t="s">
        <v>192</v>
      </c>
      <c r="F5795" s="144">
        <v>2040</v>
      </c>
      <c r="G5795" s="147">
        <v>77.328967256706619</v>
      </c>
      <c r="H5795" s="147">
        <v>83.319041000000013</v>
      </c>
      <c r="I5795" s="147">
        <v>89.631900000000002</v>
      </c>
      <c r="J5795" s="147">
        <v>95.937876333333335</v>
      </c>
      <c r="K5795" s="147">
        <v>102.24462399999999</v>
      </c>
    </row>
    <row r="5796" spans="2:11" x14ac:dyDescent="0.2">
      <c r="B5796" s="21" t="str">
        <f t="shared" si="90"/>
        <v>ElmvaleWind2045RCP6.0</v>
      </c>
      <c r="C5796" t="s">
        <v>310</v>
      </c>
      <c r="D5796" t="s">
        <v>1</v>
      </c>
      <c r="E5796" s="144" t="s">
        <v>192</v>
      </c>
      <c r="F5796" s="144">
        <v>2045</v>
      </c>
      <c r="G5796" s="147">
        <v>77.350741405236846</v>
      </c>
      <c r="H5796" s="147">
        <v>83.346631000000016</v>
      </c>
      <c r="I5796" s="147">
        <v>89.667500000000004</v>
      </c>
      <c r="J5796" s="147">
        <v>95.979142666666661</v>
      </c>
      <c r="K5796" s="147">
        <v>102.293663</v>
      </c>
    </row>
    <row r="5797" spans="2:11" x14ac:dyDescent="0.2">
      <c r="B5797" s="21" t="str">
        <f t="shared" si="90"/>
        <v>ElmvaleWind2050RCP6.0</v>
      </c>
      <c r="C5797" t="s">
        <v>310</v>
      </c>
      <c r="D5797" t="s">
        <v>1</v>
      </c>
      <c r="E5797" s="144" t="s">
        <v>192</v>
      </c>
      <c r="F5797" s="144">
        <v>2050</v>
      </c>
      <c r="G5797" s="147">
        <v>77.493938452629763</v>
      </c>
      <c r="H5797" s="147">
        <v>83.514930000000021</v>
      </c>
      <c r="I5797" s="147">
        <v>89.865080000000006</v>
      </c>
      <c r="J5797" s="147">
        <v>96.201346000000001</v>
      </c>
      <c r="K5797" s="147">
        <v>102.54359279999998</v>
      </c>
    </row>
    <row r="5798" spans="2:11" x14ac:dyDescent="0.2">
      <c r="B5798" s="21" t="str">
        <f t="shared" si="90"/>
        <v>ElmvaleWind2055RCP6.0</v>
      </c>
      <c r="C5798" t="s">
        <v>310</v>
      </c>
      <c r="D5798" t="s">
        <v>1</v>
      </c>
      <c r="E5798" s="144" t="s">
        <v>192</v>
      </c>
      <c r="F5798" s="144">
        <v>2055</v>
      </c>
      <c r="G5798" s="147">
        <v>77.615361351492453</v>
      </c>
      <c r="H5798" s="147">
        <v>83.655639000000022</v>
      </c>
      <c r="I5798" s="147">
        <v>90.027060000000006</v>
      </c>
      <c r="J5798" s="147">
        <v>96.382283000000001</v>
      </c>
      <c r="K5798" s="147">
        <v>102.74448359999998</v>
      </c>
    </row>
    <row r="5799" spans="2:11" x14ac:dyDescent="0.2">
      <c r="B5799" s="21" t="str">
        <f t="shared" si="90"/>
        <v>ElmvaleWind2060RCP6.0</v>
      </c>
      <c r="C5799" t="s">
        <v>310</v>
      </c>
      <c r="D5799" t="s">
        <v>1</v>
      </c>
      <c r="E5799" s="144" t="s">
        <v>192</v>
      </c>
      <c r="F5799" s="144">
        <v>2060</v>
      </c>
      <c r="G5799" s="147">
        <v>77.736784250355129</v>
      </c>
      <c r="H5799" s="147">
        <v>83.796348000000009</v>
      </c>
      <c r="I5799" s="147">
        <v>90.189039999999991</v>
      </c>
      <c r="J5799" s="147">
        <v>96.563220000000001</v>
      </c>
      <c r="K5799" s="147">
        <v>102.94537439999999</v>
      </c>
    </row>
    <row r="5800" spans="2:11" x14ac:dyDescent="0.2">
      <c r="B5800" s="21" t="str">
        <f t="shared" si="90"/>
        <v>ElmvaleWind2065RCP6.0</v>
      </c>
      <c r="C5800" t="s">
        <v>310</v>
      </c>
      <c r="D5800" t="s">
        <v>1</v>
      </c>
      <c r="E5800" s="144" t="s">
        <v>192</v>
      </c>
      <c r="F5800" s="144">
        <v>2065</v>
      </c>
      <c r="G5800" s="147">
        <v>77.858207149217819</v>
      </c>
      <c r="H5800" s="147">
        <v>83.93705700000001</v>
      </c>
      <c r="I5800" s="147">
        <v>90.351019999999991</v>
      </c>
      <c r="J5800" s="147">
        <v>96.744157000000001</v>
      </c>
      <c r="K5800" s="147">
        <v>103.14626519999999</v>
      </c>
    </row>
    <row r="5801" spans="2:11" x14ac:dyDescent="0.2">
      <c r="B5801" s="21" t="str">
        <f t="shared" si="90"/>
        <v>ElmvaleWind2070RCP6.0</v>
      </c>
      <c r="C5801" t="s">
        <v>310</v>
      </c>
      <c r="D5801" t="s">
        <v>1</v>
      </c>
      <c r="E5801" s="144" t="s">
        <v>192</v>
      </c>
      <c r="F5801" s="144">
        <v>2070</v>
      </c>
      <c r="G5801" s="147">
        <v>77.979630048080509</v>
      </c>
      <c r="H5801" s="147">
        <v>84.077766000000011</v>
      </c>
      <c r="I5801" s="147">
        <v>90.512999999999991</v>
      </c>
      <c r="J5801" s="147">
        <v>96.925094000000001</v>
      </c>
      <c r="K5801" s="147">
        <v>103.34715599999998</v>
      </c>
    </row>
    <row r="5802" spans="2:11" x14ac:dyDescent="0.2">
      <c r="B5802" s="21" t="str">
        <f t="shared" si="90"/>
        <v>ElmvaleWind2075RCP6.0</v>
      </c>
      <c r="C5802" t="s">
        <v>310</v>
      </c>
      <c r="D5802" t="s">
        <v>1</v>
      </c>
      <c r="E5802" s="144" t="s">
        <v>192</v>
      </c>
      <c r="F5802" s="144">
        <v>2075</v>
      </c>
      <c r="G5802" s="147">
        <v>78.068007474467905</v>
      </c>
      <c r="H5802" s="147">
        <v>84.193644000000006</v>
      </c>
      <c r="I5802" s="147">
        <v>90.664299999999997</v>
      </c>
      <c r="J5802" s="147">
        <v>97.106031000000002</v>
      </c>
      <c r="K5802" s="147">
        <v>103.55514899999999</v>
      </c>
    </row>
    <row r="5803" spans="2:11" x14ac:dyDescent="0.2">
      <c r="B5803" s="21" t="str">
        <f t="shared" si="90"/>
        <v>ElmvaleWind2080RCP6.0</v>
      </c>
      <c r="C5803" t="s">
        <v>310</v>
      </c>
      <c r="D5803" t="s">
        <v>1</v>
      </c>
      <c r="E5803" s="144" t="s">
        <v>192</v>
      </c>
      <c r="F5803" s="144">
        <v>2080</v>
      </c>
      <c r="G5803" s="147">
        <v>78.156384900855301</v>
      </c>
      <c r="H5803" s="147">
        <v>84.309522000000015</v>
      </c>
      <c r="I5803" s="147">
        <v>90.815599999999989</v>
      </c>
      <c r="J5803" s="147">
        <v>97.286968000000002</v>
      </c>
      <c r="K5803" s="147">
        <v>103.76314199999999</v>
      </c>
    </row>
    <row r="5804" spans="2:11" x14ac:dyDescent="0.2">
      <c r="B5804" s="21" t="str">
        <f t="shared" si="90"/>
        <v>ElmvaleWind2085RCP6.0</v>
      </c>
      <c r="C5804" t="s">
        <v>310</v>
      </c>
      <c r="D5804" t="s">
        <v>1</v>
      </c>
      <c r="E5804" s="144" t="s">
        <v>192</v>
      </c>
      <c r="F5804" s="144">
        <v>2085</v>
      </c>
      <c r="G5804" s="147">
        <v>78.244762327242711</v>
      </c>
      <c r="H5804" s="147">
        <v>84.425400000000025</v>
      </c>
      <c r="I5804" s="147">
        <v>90.966899999999995</v>
      </c>
      <c r="J5804" s="147">
        <v>97.467905000000016</v>
      </c>
      <c r="K5804" s="147">
        <v>103.97113499999999</v>
      </c>
    </row>
    <row r="5805" spans="2:11" x14ac:dyDescent="0.2">
      <c r="B5805" s="21" t="str">
        <f t="shared" si="90"/>
        <v>ElmvaleWind2090RCP6.0</v>
      </c>
      <c r="C5805" t="s">
        <v>310</v>
      </c>
      <c r="D5805" t="s">
        <v>1</v>
      </c>
      <c r="E5805" s="144" t="s">
        <v>192</v>
      </c>
      <c r="F5805" s="144">
        <v>2090</v>
      </c>
      <c r="G5805" s="147">
        <v>78.612361187723621</v>
      </c>
      <c r="H5805" s="147">
        <v>84.877876000000015</v>
      </c>
      <c r="I5805" s="147">
        <v>91.521666666666675</v>
      </c>
      <c r="J5805" s="147">
        <v>98.112294666666685</v>
      </c>
      <c r="K5805" s="147">
        <v>104.70671999999999</v>
      </c>
    </row>
    <row r="5806" spans="2:11" x14ac:dyDescent="0.2">
      <c r="B5806" s="21" t="str">
        <f t="shared" si="90"/>
        <v>ElmvaleWind2095RCP6.0</v>
      </c>
      <c r="C5806" t="s">
        <v>310</v>
      </c>
      <c r="D5806" t="s">
        <v>1</v>
      </c>
      <c r="E5806" s="144" t="s">
        <v>192</v>
      </c>
      <c r="F5806" s="144">
        <v>2095</v>
      </c>
      <c r="G5806" s="147">
        <v>78.891582621817136</v>
      </c>
      <c r="H5806" s="147">
        <v>85.214474000000024</v>
      </c>
      <c r="I5806" s="147">
        <v>91.925133333333335</v>
      </c>
      <c r="J5806" s="147">
        <v>98.575747333333339</v>
      </c>
      <c r="K5806" s="147">
        <v>105.23431199999999</v>
      </c>
    </row>
    <row r="5807" spans="2:11" x14ac:dyDescent="0.2">
      <c r="B5807" s="21" t="str">
        <f t="shared" si="90"/>
        <v>ElmvaleWind2100RCP6.0</v>
      </c>
      <c r="C5807" t="s">
        <v>310</v>
      </c>
      <c r="D5807" t="s">
        <v>1</v>
      </c>
      <c r="E5807" s="144" t="s">
        <v>192</v>
      </c>
      <c r="F5807" s="144">
        <v>2100</v>
      </c>
      <c r="G5807" s="147">
        <v>79.170804055910651</v>
      </c>
      <c r="H5807" s="147">
        <v>85.551072000000019</v>
      </c>
      <c r="I5807" s="147">
        <v>92.328600000000009</v>
      </c>
      <c r="J5807" s="147">
        <v>99.039200000000008</v>
      </c>
      <c r="K5807" s="147">
        <v>105.76190399999999</v>
      </c>
    </row>
    <row r="5808" spans="2:11" x14ac:dyDescent="0.2">
      <c r="B5808" s="21" t="str">
        <f t="shared" si="90"/>
        <v>ElmvaleWind2023RCP8.5</v>
      </c>
      <c r="C5808" t="s">
        <v>310</v>
      </c>
      <c r="D5808" t="s">
        <v>1</v>
      </c>
      <c r="E5808" s="144" t="s">
        <v>191</v>
      </c>
      <c r="F5808" s="144">
        <v>2023</v>
      </c>
      <c r="G5808" s="147">
        <v>77.241870662585711</v>
      </c>
      <c r="H5808" s="147">
        <v>83.208681000000013</v>
      </c>
      <c r="I5808" s="147">
        <v>89.489500000000007</v>
      </c>
      <c r="J5808" s="147">
        <v>95.772811000000004</v>
      </c>
      <c r="K5808" s="147">
        <v>102.048468</v>
      </c>
    </row>
    <row r="5809" spans="2:11" x14ac:dyDescent="0.2">
      <c r="B5809" s="21" t="str">
        <f t="shared" si="90"/>
        <v>ElmvaleWind2025RCP8.5</v>
      </c>
      <c r="C5809" t="s">
        <v>310</v>
      </c>
      <c r="D5809" t="s">
        <v>1</v>
      </c>
      <c r="E5809" s="144" t="s">
        <v>191</v>
      </c>
      <c r="F5809" s="144">
        <v>2025</v>
      </c>
      <c r="G5809" s="147">
        <v>77.285418959646165</v>
      </c>
      <c r="H5809" s="147">
        <v>83.26386100000002</v>
      </c>
      <c r="I5809" s="147">
        <v>89.560700000000011</v>
      </c>
      <c r="J5809" s="147">
        <v>95.85534366666667</v>
      </c>
      <c r="K5809" s="147">
        <v>102.146546</v>
      </c>
    </row>
    <row r="5810" spans="2:11" x14ac:dyDescent="0.2">
      <c r="B5810" s="21" t="str">
        <f t="shared" si="90"/>
        <v>ElmvaleWind2030RCP8.5</v>
      </c>
      <c r="C5810" t="s">
        <v>310</v>
      </c>
      <c r="D5810" t="s">
        <v>1</v>
      </c>
      <c r="E5810" s="144" t="s">
        <v>191</v>
      </c>
      <c r="F5810" s="144">
        <v>2030</v>
      </c>
      <c r="G5810" s="147">
        <v>77.328967256706619</v>
      </c>
      <c r="H5810" s="147">
        <v>83.319041000000013</v>
      </c>
      <c r="I5810" s="147">
        <v>89.631900000000002</v>
      </c>
      <c r="J5810" s="147">
        <v>95.937876333333335</v>
      </c>
      <c r="K5810" s="147">
        <v>102.24462399999999</v>
      </c>
    </row>
    <row r="5811" spans="2:11" x14ac:dyDescent="0.2">
      <c r="B5811" s="21" t="str">
        <f t="shared" si="90"/>
        <v>ElmvaleWind2035RCP8.5</v>
      </c>
      <c r="C5811" t="s">
        <v>310</v>
      </c>
      <c r="D5811" t="s">
        <v>1</v>
      </c>
      <c r="E5811" s="144" t="s">
        <v>191</v>
      </c>
      <c r="F5811" s="144">
        <v>2035</v>
      </c>
      <c r="G5811" s="147">
        <v>77.372515553767073</v>
      </c>
      <c r="H5811" s="147">
        <v>83.37422100000002</v>
      </c>
      <c r="I5811" s="147">
        <v>89.703100000000006</v>
      </c>
      <c r="J5811" s="147">
        <v>96.020409000000001</v>
      </c>
      <c r="K5811" s="147">
        <v>102.34270199999999</v>
      </c>
    </row>
    <row r="5812" spans="2:11" x14ac:dyDescent="0.2">
      <c r="B5812" s="21" t="str">
        <f t="shared" si="90"/>
        <v>ElmvaleWind2040RCP8.5</v>
      </c>
      <c r="C5812" t="s">
        <v>310</v>
      </c>
      <c r="D5812" t="s">
        <v>1</v>
      </c>
      <c r="E5812" s="144" t="s">
        <v>191</v>
      </c>
      <c r="F5812" s="144">
        <v>2040</v>
      </c>
      <c r="G5812" s="147">
        <v>77.574887051871556</v>
      </c>
      <c r="H5812" s="147">
        <v>83.608736000000022</v>
      </c>
      <c r="I5812" s="147">
        <v>89.973066666666668</v>
      </c>
      <c r="J5812" s="147">
        <v>96.321970666666672</v>
      </c>
      <c r="K5812" s="147">
        <v>102.67751999999999</v>
      </c>
    </row>
    <row r="5813" spans="2:11" x14ac:dyDescent="0.2">
      <c r="B5813" s="21" t="str">
        <f t="shared" si="90"/>
        <v>ElmvaleWind2045RCP8.5</v>
      </c>
      <c r="C5813" t="s">
        <v>310</v>
      </c>
      <c r="D5813" t="s">
        <v>1</v>
      </c>
      <c r="E5813" s="144" t="s">
        <v>191</v>
      </c>
      <c r="F5813" s="144">
        <v>2045</v>
      </c>
      <c r="G5813" s="147">
        <v>77.777258549976025</v>
      </c>
      <c r="H5813" s="147">
        <v>83.843251000000009</v>
      </c>
      <c r="I5813" s="147">
        <v>90.243033333333329</v>
      </c>
      <c r="J5813" s="147">
        <v>96.62353233333333</v>
      </c>
      <c r="K5813" s="147">
        <v>103.01233799999999</v>
      </c>
    </row>
    <row r="5814" spans="2:11" x14ac:dyDescent="0.2">
      <c r="B5814" s="21" t="str">
        <f t="shared" si="90"/>
        <v>ElmvaleWind2050RCP8.5</v>
      </c>
      <c r="C5814" t="s">
        <v>310</v>
      </c>
      <c r="D5814" t="s">
        <v>1</v>
      </c>
      <c r="E5814" s="144" t="s">
        <v>191</v>
      </c>
      <c r="F5814" s="144">
        <v>2050</v>
      </c>
      <c r="G5814" s="147">
        <v>78.097466616597046</v>
      </c>
      <c r="H5814" s="147">
        <v>84.232270000000014</v>
      </c>
      <c r="I5814" s="147">
        <v>90.714733333333328</v>
      </c>
      <c r="J5814" s="147">
        <v>97.166343333333344</v>
      </c>
      <c r="K5814" s="147">
        <v>103.62447999999999</v>
      </c>
    </row>
    <row r="5815" spans="2:11" x14ac:dyDescent="0.2">
      <c r="B5815" s="21" t="str">
        <f t="shared" si="90"/>
        <v>ElmvaleWind2055RCP8.5</v>
      </c>
      <c r="C5815" t="s">
        <v>310</v>
      </c>
      <c r="D5815" t="s">
        <v>1</v>
      </c>
      <c r="E5815" s="144" t="s">
        <v>191</v>
      </c>
      <c r="F5815" s="144">
        <v>2055</v>
      </c>
      <c r="G5815" s="147">
        <v>78.215303185113569</v>
      </c>
      <c r="H5815" s="147">
        <v>84.386774000000017</v>
      </c>
      <c r="I5815" s="147">
        <v>90.916466666666665</v>
      </c>
      <c r="J5815" s="147">
        <v>97.407592666666673</v>
      </c>
      <c r="K5815" s="147">
        <v>103.90180399999998</v>
      </c>
    </row>
    <row r="5816" spans="2:11" x14ac:dyDescent="0.2">
      <c r="B5816" s="21" t="str">
        <f t="shared" si="90"/>
        <v>ElmvaleWind2060RCP8.5</v>
      </c>
      <c r="C5816" t="s">
        <v>310</v>
      </c>
      <c r="D5816" t="s">
        <v>1</v>
      </c>
      <c r="E5816" s="144" t="s">
        <v>191</v>
      </c>
      <c r="F5816" s="144">
        <v>2060</v>
      </c>
      <c r="G5816" s="147">
        <v>78.612361187723621</v>
      </c>
      <c r="H5816" s="147">
        <v>84.877876000000015</v>
      </c>
      <c r="I5816" s="147">
        <v>91.521666666666675</v>
      </c>
      <c r="J5816" s="147">
        <v>98.112294666666685</v>
      </c>
      <c r="K5816" s="147">
        <v>104.70671999999999</v>
      </c>
    </row>
    <row r="5817" spans="2:11" x14ac:dyDescent="0.2">
      <c r="B5817" s="21" t="str">
        <f t="shared" si="90"/>
        <v>ElmvaleWind2065RCP8.5</v>
      </c>
      <c r="C5817" t="s">
        <v>310</v>
      </c>
      <c r="D5817" t="s">
        <v>1</v>
      </c>
      <c r="E5817" s="144" t="s">
        <v>191</v>
      </c>
      <c r="F5817" s="144">
        <v>2065</v>
      </c>
      <c r="G5817" s="147">
        <v>78.891582621817136</v>
      </c>
      <c r="H5817" s="147">
        <v>85.214474000000024</v>
      </c>
      <c r="I5817" s="147">
        <v>91.925133333333335</v>
      </c>
      <c r="J5817" s="147">
        <v>98.575747333333339</v>
      </c>
      <c r="K5817" s="147">
        <v>105.23431199999999</v>
      </c>
    </row>
    <row r="5818" spans="2:11" x14ac:dyDescent="0.2">
      <c r="B5818" s="21" t="str">
        <f t="shared" si="90"/>
        <v>ElmvaleWind2070RCP8.5</v>
      </c>
      <c r="C5818" t="s">
        <v>310</v>
      </c>
      <c r="D5818" t="s">
        <v>1</v>
      </c>
      <c r="E5818" s="144" t="s">
        <v>191</v>
      </c>
      <c r="F5818" s="144">
        <v>2070</v>
      </c>
      <c r="G5818" s="147">
        <v>79.319380598822804</v>
      </c>
      <c r="H5818" s="147">
        <v>85.730407000000014</v>
      </c>
      <c r="I5818" s="147">
        <v>92.551100000000005</v>
      </c>
      <c r="J5818" s="147">
        <v>99.296321000000006</v>
      </c>
      <c r="K5818" s="147">
        <v>106.05275599999999</v>
      </c>
    </row>
    <row r="5819" spans="2:11" x14ac:dyDescent="0.2">
      <c r="B5819" s="21" t="str">
        <f t="shared" si="90"/>
        <v>ElmvaleWind2075RCP8.5</v>
      </c>
      <c r="C5819" t="s">
        <v>310</v>
      </c>
      <c r="D5819" t="s">
        <v>1</v>
      </c>
      <c r="E5819" s="144" t="s">
        <v>191</v>
      </c>
      <c r="F5819" s="144">
        <v>2075</v>
      </c>
      <c r="G5819" s="147">
        <v>79.467957141734942</v>
      </c>
      <c r="H5819" s="147">
        <v>85.909742000000023</v>
      </c>
      <c r="I5819" s="147">
        <v>92.773600000000002</v>
      </c>
      <c r="J5819" s="147">
        <v>99.553442000000004</v>
      </c>
      <c r="K5819" s="147">
        <v>106.34360799999999</v>
      </c>
    </row>
    <row r="5820" spans="2:11" x14ac:dyDescent="0.2">
      <c r="B5820" s="21" t="str">
        <f t="shared" si="90"/>
        <v>ElmvaleWind2080RCP8.5</v>
      </c>
      <c r="C5820" t="s">
        <v>310</v>
      </c>
      <c r="D5820" t="s">
        <v>1</v>
      </c>
      <c r="E5820" s="144" t="s">
        <v>191</v>
      </c>
      <c r="F5820" s="144">
        <v>2080</v>
      </c>
      <c r="G5820" s="147">
        <v>79.616533684647095</v>
      </c>
      <c r="H5820" s="147">
        <v>86.089077000000017</v>
      </c>
      <c r="I5820" s="147">
        <v>92.996099999999998</v>
      </c>
      <c r="J5820" s="147">
        <v>99.810563000000002</v>
      </c>
      <c r="K5820" s="147">
        <v>106.63445999999999</v>
      </c>
    </row>
    <row r="5821" spans="2:11" x14ac:dyDescent="0.2">
      <c r="B5821" s="21" t="str">
        <f t="shared" si="90"/>
        <v>ElmvaleWind2085RCP8.5</v>
      </c>
      <c r="C5821" t="s">
        <v>310</v>
      </c>
      <c r="D5821" t="s">
        <v>1</v>
      </c>
      <c r="E5821" s="144" t="s">
        <v>191</v>
      </c>
      <c r="F5821" s="144">
        <v>2085</v>
      </c>
      <c r="G5821" s="147">
        <v>79.64727365904271</v>
      </c>
      <c r="H5821" s="147">
        <v>86.122185000000002</v>
      </c>
      <c r="I5821" s="147">
        <v>93.027250000000009</v>
      </c>
      <c r="J5821" s="147">
        <v>99.843893500000007</v>
      </c>
      <c r="K5821" s="147">
        <v>106.66489799999999</v>
      </c>
    </row>
    <row r="5822" spans="2:11" x14ac:dyDescent="0.2">
      <c r="B5822" s="21" t="str">
        <f t="shared" si="90"/>
        <v>ElmvaleWind2090RCP8.5</v>
      </c>
      <c r="C5822" t="s">
        <v>310</v>
      </c>
      <c r="D5822" t="s">
        <v>1</v>
      </c>
      <c r="E5822" s="144" t="s">
        <v>191</v>
      </c>
      <c r="F5822" s="144">
        <v>2090</v>
      </c>
      <c r="G5822" s="147">
        <v>79.678013633438326</v>
      </c>
      <c r="H5822" s="147">
        <v>86.155293</v>
      </c>
      <c r="I5822" s="147">
        <v>93.058400000000006</v>
      </c>
      <c r="J5822" s="147">
        <v>99.877223999999998</v>
      </c>
      <c r="K5822" s="147">
        <v>106.695336</v>
      </c>
    </row>
    <row r="5823" spans="2:11" x14ac:dyDescent="0.2">
      <c r="B5823" s="21" t="str">
        <f t="shared" si="90"/>
        <v>ElmvaleWind2095RCP8.5</v>
      </c>
      <c r="C5823" t="s">
        <v>310</v>
      </c>
      <c r="D5823" t="s">
        <v>1</v>
      </c>
      <c r="E5823" s="144" t="s">
        <v>191</v>
      </c>
      <c r="F5823" s="144">
        <v>2095</v>
      </c>
      <c r="G5823" s="147">
        <v>79.678013633438326</v>
      </c>
      <c r="H5823" s="147">
        <v>86.155293</v>
      </c>
      <c r="I5823" s="147">
        <v>93.058400000000006</v>
      </c>
      <c r="J5823" s="147">
        <v>99.877223999999998</v>
      </c>
      <c r="K5823" s="147">
        <v>106.695336</v>
      </c>
    </row>
    <row r="5824" spans="2:11" x14ac:dyDescent="0.2">
      <c r="B5824" s="21" t="str">
        <f t="shared" si="90"/>
        <v>ElmvaleWind2100RCP8.5</v>
      </c>
      <c r="C5824" t="s">
        <v>310</v>
      </c>
      <c r="D5824" t="s">
        <v>1</v>
      </c>
      <c r="E5824" s="144" t="s">
        <v>191</v>
      </c>
      <c r="F5824" s="144">
        <v>2100</v>
      </c>
      <c r="G5824" s="147">
        <v>79.678013633438326</v>
      </c>
      <c r="H5824" s="147">
        <v>86.155293</v>
      </c>
      <c r="I5824" s="147">
        <v>93.058400000000006</v>
      </c>
      <c r="J5824" s="147">
        <v>99.877223999999998</v>
      </c>
      <c r="K5824" s="147">
        <v>106.695336</v>
      </c>
    </row>
    <row r="5825" spans="2:11" x14ac:dyDescent="0.2">
      <c r="B5825" s="21" t="str">
        <f t="shared" si="90"/>
        <v>EmbroIce Accretion2023RCP4.5</v>
      </c>
      <c r="C5825" t="s">
        <v>311</v>
      </c>
      <c r="D5825" t="s">
        <v>486</v>
      </c>
      <c r="E5825" s="144" t="s">
        <v>193</v>
      </c>
      <c r="F5825" s="144">
        <v>2023</v>
      </c>
      <c r="G5825" s="147">
        <v>20.437000422992849</v>
      </c>
      <c r="H5825" s="147">
        <v>24.5016</v>
      </c>
      <c r="I5825" s="147">
        <v>29.64</v>
      </c>
      <c r="J5825" s="147">
        <v>33.561</v>
      </c>
      <c r="K5825" s="147">
        <v>37.497599999999998</v>
      </c>
    </row>
    <row r="5826" spans="2:11" x14ac:dyDescent="0.2">
      <c r="B5826" s="21" t="str">
        <f t="shared" si="90"/>
        <v>EmbroIce Accretion2025RCP4.5</v>
      </c>
      <c r="C5826" t="s">
        <v>311</v>
      </c>
      <c r="D5826" t="s">
        <v>486</v>
      </c>
      <c r="E5826" s="144" t="s">
        <v>193</v>
      </c>
      <c r="F5826" s="144">
        <v>2025</v>
      </c>
      <c r="G5826" s="147">
        <v>20.395249656040871</v>
      </c>
      <c r="H5826" s="147">
        <v>24.46425</v>
      </c>
      <c r="I5826" s="147">
        <v>29.605</v>
      </c>
      <c r="J5826" s="147">
        <v>33.53275</v>
      </c>
      <c r="K5826" s="147">
        <v>37.466099999999997</v>
      </c>
    </row>
    <row r="5827" spans="2:11" x14ac:dyDescent="0.2">
      <c r="B5827" s="21" t="str">
        <f t="shared" si="90"/>
        <v>EmbroIce Accretion2030RCP4.5</v>
      </c>
      <c r="C5827" t="s">
        <v>311</v>
      </c>
      <c r="D5827" t="s">
        <v>486</v>
      </c>
      <c r="E5827" s="144" t="s">
        <v>193</v>
      </c>
      <c r="F5827" s="144">
        <v>2030</v>
      </c>
      <c r="G5827" s="147">
        <v>20.353498889088893</v>
      </c>
      <c r="H5827" s="147">
        <v>24.4269</v>
      </c>
      <c r="I5827" s="147">
        <v>29.57</v>
      </c>
      <c r="J5827" s="147">
        <v>33.5045</v>
      </c>
      <c r="K5827" s="147">
        <v>37.434599999999996</v>
      </c>
    </row>
    <row r="5828" spans="2:11" x14ac:dyDescent="0.2">
      <c r="B5828" s="21" t="str">
        <f t="shared" si="90"/>
        <v>EmbroIce Accretion2035RCP4.5</v>
      </c>
      <c r="C5828" t="s">
        <v>311</v>
      </c>
      <c r="D5828" t="s">
        <v>486</v>
      </c>
      <c r="E5828" s="144" t="s">
        <v>193</v>
      </c>
      <c r="F5828" s="144">
        <v>2035</v>
      </c>
      <c r="G5828" s="147">
        <v>20.311748122136919</v>
      </c>
      <c r="H5828" s="147">
        <v>24.38955</v>
      </c>
      <c r="I5828" s="147">
        <v>29.535</v>
      </c>
      <c r="J5828" s="147">
        <v>33.47625</v>
      </c>
      <c r="K5828" s="147">
        <v>37.403099999999995</v>
      </c>
    </row>
    <row r="5829" spans="2:11" x14ac:dyDescent="0.2">
      <c r="B5829" s="21" t="str">
        <f t="shared" si="90"/>
        <v>EmbroIce Accretion2040RCP4.5</v>
      </c>
      <c r="C5829" t="s">
        <v>311</v>
      </c>
      <c r="D5829" t="s">
        <v>486</v>
      </c>
      <c r="E5829" s="144" t="s">
        <v>193</v>
      </c>
      <c r="F5829" s="144">
        <v>2040</v>
      </c>
      <c r="G5829" s="147">
        <v>20.269997355184941</v>
      </c>
      <c r="H5829" s="147">
        <v>24.352199999999996</v>
      </c>
      <c r="I5829" s="147">
        <v>29.5</v>
      </c>
      <c r="J5829" s="147">
        <v>33.448</v>
      </c>
      <c r="K5829" s="147">
        <v>37.371600000000001</v>
      </c>
    </row>
    <row r="5830" spans="2:11" x14ac:dyDescent="0.2">
      <c r="B5830" s="21" t="str">
        <f t="shared" si="90"/>
        <v>EmbroIce Accretion2045RCP4.5</v>
      </c>
      <c r="C5830" t="s">
        <v>311</v>
      </c>
      <c r="D5830" t="s">
        <v>486</v>
      </c>
      <c r="E5830" s="144" t="s">
        <v>193</v>
      </c>
      <c r="F5830" s="144">
        <v>2045</v>
      </c>
      <c r="G5830" s="147">
        <v>20.228246588232963</v>
      </c>
      <c r="H5830" s="147">
        <v>24.314849999999996</v>
      </c>
      <c r="I5830" s="147">
        <v>29.465</v>
      </c>
      <c r="J5830" s="147">
        <v>33.419750000000001</v>
      </c>
      <c r="K5830" s="147">
        <v>37.3401</v>
      </c>
    </row>
    <row r="5831" spans="2:11" x14ac:dyDescent="0.2">
      <c r="B5831" s="21" t="str">
        <f t="shared" si="90"/>
        <v>EmbroIce Accretion2050RCP4.5</v>
      </c>
      <c r="C5831" t="s">
        <v>311</v>
      </c>
      <c r="D5831" t="s">
        <v>486</v>
      </c>
      <c r="E5831" s="144" t="s">
        <v>193</v>
      </c>
      <c r="F5831" s="144">
        <v>2050</v>
      </c>
      <c r="G5831" s="147">
        <v>20.057068443729857</v>
      </c>
      <c r="H5831" s="147">
        <v>24.152999999999995</v>
      </c>
      <c r="I5831" s="147">
        <v>29.315999999999999</v>
      </c>
      <c r="J5831" s="147">
        <v>33.276240000000001</v>
      </c>
      <c r="K5831" s="147">
        <v>37.202759999999998</v>
      </c>
    </row>
    <row r="5832" spans="2:11" x14ac:dyDescent="0.2">
      <c r="B5832" s="21" t="str">
        <f t="shared" si="90"/>
        <v>EmbroIce Accretion2055RCP4.5</v>
      </c>
      <c r="C5832" t="s">
        <v>311</v>
      </c>
      <c r="D5832" t="s">
        <v>486</v>
      </c>
      <c r="E5832" s="144" t="s">
        <v>193</v>
      </c>
      <c r="F5832" s="144">
        <v>2055</v>
      </c>
      <c r="G5832" s="147">
        <v>19.927641066178726</v>
      </c>
      <c r="H5832" s="147">
        <v>24.028499999999998</v>
      </c>
      <c r="I5832" s="147">
        <v>29.201999999999998</v>
      </c>
      <c r="J5832" s="147">
        <v>33.160980000000002</v>
      </c>
      <c r="K5832" s="147">
        <v>37.096919999999997</v>
      </c>
    </row>
    <row r="5833" spans="2:11" x14ac:dyDescent="0.2">
      <c r="B5833" s="21" t="str">
        <f t="shared" si="90"/>
        <v>EmbroIce Accretion2060RCP4.5</v>
      </c>
      <c r="C5833" t="s">
        <v>311</v>
      </c>
      <c r="D5833" t="s">
        <v>486</v>
      </c>
      <c r="E5833" s="144" t="s">
        <v>193</v>
      </c>
      <c r="F5833" s="144">
        <v>2060</v>
      </c>
      <c r="G5833" s="147">
        <v>19.798213688627598</v>
      </c>
      <c r="H5833" s="147">
        <v>23.903999999999996</v>
      </c>
      <c r="I5833" s="147">
        <v>29.088000000000001</v>
      </c>
      <c r="J5833" s="147">
        <v>33.045719999999996</v>
      </c>
      <c r="K5833" s="147">
        <v>36.991079999999997</v>
      </c>
    </row>
    <row r="5834" spans="2:11" x14ac:dyDescent="0.2">
      <c r="B5834" s="21" t="str">
        <f t="shared" si="90"/>
        <v>EmbroIce Accretion2065RCP4.5</v>
      </c>
      <c r="C5834" t="s">
        <v>311</v>
      </c>
      <c r="D5834" t="s">
        <v>486</v>
      </c>
      <c r="E5834" s="144" t="s">
        <v>193</v>
      </c>
      <c r="F5834" s="144">
        <v>2065</v>
      </c>
      <c r="G5834" s="147">
        <v>19.668786311076467</v>
      </c>
      <c r="H5834" s="147">
        <v>23.779499999999999</v>
      </c>
      <c r="I5834" s="147">
        <v>28.974</v>
      </c>
      <c r="J5834" s="147">
        <v>32.930459999999997</v>
      </c>
      <c r="K5834" s="147">
        <v>36.885239999999996</v>
      </c>
    </row>
    <row r="5835" spans="2:11" x14ac:dyDescent="0.2">
      <c r="B5835" s="21" t="str">
        <f t="shared" si="90"/>
        <v>EmbroIce Accretion2070RCP4.5</v>
      </c>
      <c r="C5835" t="s">
        <v>311</v>
      </c>
      <c r="D5835" t="s">
        <v>486</v>
      </c>
      <c r="E5835" s="144" t="s">
        <v>193</v>
      </c>
      <c r="F5835" s="144">
        <v>2070</v>
      </c>
      <c r="G5835" s="147">
        <v>19.539358933525339</v>
      </c>
      <c r="H5835" s="147">
        <v>23.654999999999998</v>
      </c>
      <c r="I5835" s="147">
        <v>28.86</v>
      </c>
      <c r="J5835" s="147">
        <v>32.815199999999997</v>
      </c>
      <c r="K5835" s="147">
        <v>36.779399999999995</v>
      </c>
    </row>
    <row r="5836" spans="2:11" x14ac:dyDescent="0.2">
      <c r="B5836" s="21" t="str">
        <f t="shared" ref="B5836:B5899" si="91">C5836&amp;D5836&amp;F5836&amp;E5836</f>
        <v>EmbroIce Accretion2075RCP4.5</v>
      </c>
      <c r="C5836" t="s">
        <v>311</v>
      </c>
      <c r="D5836" t="s">
        <v>486</v>
      </c>
      <c r="E5836" s="144" t="s">
        <v>193</v>
      </c>
      <c r="F5836" s="144">
        <v>2075</v>
      </c>
      <c r="G5836" s="147">
        <v>19.483691244256036</v>
      </c>
      <c r="H5836" s="147">
        <v>23.613499999999998</v>
      </c>
      <c r="I5836" s="147">
        <v>28.84</v>
      </c>
      <c r="J5836" s="147">
        <v>32.809549999999994</v>
      </c>
      <c r="K5836" s="147">
        <v>36.785699999999999</v>
      </c>
    </row>
    <row r="5837" spans="2:11" x14ac:dyDescent="0.2">
      <c r="B5837" s="21" t="str">
        <f t="shared" si="91"/>
        <v>EmbroIce Accretion2080RCP4.5</v>
      </c>
      <c r="C5837" t="s">
        <v>311</v>
      </c>
      <c r="D5837" t="s">
        <v>486</v>
      </c>
      <c r="E5837" s="144" t="s">
        <v>193</v>
      </c>
      <c r="F5837" s="144">
        <v>2080</v>
      </c>
      <c r="G5837" s="147">
        <v>19.428023554986734</v>
      </c>
      <c r="H5837" s="147">
        <v>23.571999999999999</v>
      </c>
      <c r="I5837" s="147">
        <v>28.82</v>
      </c>
      <c r="J5837" s="147">
        <v>32.803899999999999</v>
      </c>
      <c r="K5837" s="147">
        <v>36.791999999999994</v>
      </c>
    </row>
    <row r="5838" spans="2:11" x14ac:dyDescent="0.2">
      <c r="B5838" s="21" t="str">
        <f t="shared" si="91"/>
        <v>EmbroIce Accretion2085RCP4.5</v>
      </c>
      <c r="C5838" t="s">
        <v>311</v>
      </c>
      <c r="D5838" t="s">
        <v>486</v>
      </c>
      <c r="E5838" s="144" t="s">
        <v>193</v>
      </c>
      <c r="F5838" s="144">
        <v>2085</v>
      </c>
      <c r="G5838" s="147">
        <v>19.372355865717431</v>
      </c>
      <c r="H5838" s="147">
        <v>23.530499999999996</v>
      </c>
      <c r="I5838" s="147">
        <v>28.799999999999997</v>
      </c>
      <c r="J5838" s="147">
        <v>32.798249999999996</v>
      </c>
      <c r="K5838" s="147">
        <v>36.798299999999998</v>
      </c>
    </row>
    <row r="5839" spans="2:11" x14ac:dyDescent="0.2">
      <c r="B5839" s="21" t="str">
        <f t="shared" si="91"/>
        <v>EmbroIce Accretion2090RCP4.5</v>
      </c>
      <c r="C5839" t="s">
        <v>311</v>
      </c>
      <c r="D5839" t="s">
        <v>486</v>
      </c>
      <c r="E5839" s="144" t="s">
        <v>193</v>
      </c>
      <c r="F5839" s="144">
        <v>2090</v>
      </c>
      <c r="G5839" s="147">
        <v>19.316688176448128</v>
      </c>
      <c r="H5839" s="147">
        <v>23.488999999999997</v>
      </c>
      <c r="I5839" s="147">
        <v>28.779999999999998</v>
      </c>
      <c r="J5839" s="147">
        <v>32.792599999999993</v>
      </c>
      <c r="K5839" s="147">
        <v>36.804600000000001</v>
      </c>
    </row>
    <row r="5840" spans="2:11" x14ac:dyDescent="0.2">
      <c r="B5840" s="21" t="str">
        <f t="shared" si="91"/>
        <v>EmbroIce Accretion2095RCP4.5</v>
      </c>
      <c r="C5840" t="s">
        <v>311</v>
      </c>
      <c r="D5840" t="s">
        <v>486</v>
      </c>
      <c r="E5840" s="144" t="s">
        <v>193</v>
      </c>
      <c r="F5840" s="144">
        <v>2095</v>
      </c>
      <c r="G5840" s="147">
        <v>19.261020487178826</v>
      </c>
      <c r="H5840" s="147">
        <v>23.447499999999998</v>
      </c>
      <c r="I5840" s="147">
        <v>28.759999999999998</v>
      </c>
      <c r="J5840" s="147">
        <v>32.786949999999997</v>
      </c>
      <c r="K5840" s="147">
        <v>36.810899999999997</v>
      </c>
    </row>
    <row r="5841" spans="2:11" x14ac:dyDescent="0.2">
      <c r="B5841" s="21" t="str">
        <f t="shared" si="91"/>
        <v>EmbroIce Accretion2100RCP4.5</v>
      </c>
      <c r="C5841" t="s">
        <v>311</v>
      </c>
      <c r="D5841" t="s">
        <v>486</v>
      </c>
      <c r="E5841" s="144" t="s">
        <v>193</v>
      </c>
      <c r="F5841" s="144">
        <v>2100</v>
      </c>
      <c r="G5841" s="147">
        <v>19.205352797909523</v>
      </c>
      <c r="H5841" s="147">
        <v>23.405999999999999</v>
      </c>
      <c r="I5841" s="147">
        <v>28.74</v>
      </c>
      <c r="J5841" s="147">
        <v>32.781299999999995</v>
      </c>
      <c r="K5841" s="147">
        <v>36.8172</v>
      </c>
    </row>
    <row r="5842" spans="2:11" x14ac:dyDescent="0.2">
      <c r="B5842" s="21" t="str">
        <f t="shared" si="91"/>
        <v>EmbroIce Accretion2023RCP6.0</v>
      </c>
      <c r="C5842" t="s">
        <v>311</v>
      </c>
      <c r="D5842" t="s">
        <v>486</v>
      </c>
      <c r="E5842" s="144" t="s">
        <v>192</v>
      </c>
      <c r="F5842" s="144">
        <v>2023</v>
      </c>
      <c r="G5842" s="147">
        <v>20.437000422992849</v>
      </c>
      <c r="H5842" s="147">
        <v>24.5016</v>
      </c>
      <c r="I5842" s="147">
        <v>29.64</v>
      </c>
      <c r="J5842" s="147">
        <v>33.561</v>
      </c>
      <c r="K5842" s="147">
        <v>37.497599999999998</v>
      </c>
    </row>
    <row r="5843" spans="2:11" x14ac:dyDescent="0.2">
      <c r="B5843" s="21" t="str">
        <f t="shared" si="91"/>
        <v>EmbroIce Accretion2025RCP6.0</v>
      </c>
      <c r="C5843" t="s">
        <v>311</v>
      </c>
      <c r="D5843" t="s">
        <v>486</v>
      </c>
      <c r="E5843" s="144" t="s">
        <v>192</v>
      </c>
      <c r="F5843" s="144">
        <v>2025</v>
      </c>
      <c r="G5843" s="147">
        <v>20.395249656040871</v>
      </c>
      <c r="H5843" s="147">
        <v>24.46425</v>
      </c>
      <c r="I5843" s="147">
        <v>29.605</v>
      </c>
      <c r="J5843" s="147">
        <v>33.53275</v>
      </c>
      <c r="K5843" s="147">
        <v>37.466099999999997</v>
      </c>
    </row>
    <row r="5844" spans="2:11" x14ac:dyDescent="0.2">
      <c r="B5844" s="21" t="str">
        <f t="shared" si="91"/>
        <v>EmbroIce Accretion2030RCP6.0</v>
      </c>
      <c r="C5844" t="s">
        <v>311</v>
      </c>
      <c r="D5844" t="s">
        <v>486</v>
      </c>
      <c r="E5844" s="144" t="s">
        <v>192</v>
      </c>
      <c r="F5844" s="144">
        <v>2030</v>
      </c>
      <c r="G5844" s="147">
        <v>20.353498889088893</v>
      </c>
      <c r="H5844" s="147">
        <v>24.4269</v>
      </c>
      <c r="I5844" s="147">
        <v>29.57</v>
      </c>
      <c r="J5844" s="147">
        <v>33.5045</v>
      </c>
      <c r="K5844" s="147">
        <v>37.434599999999996</v>
      </c>
    </row>
    <row r="5845" spans="2:11" x14ac:dyDescent="0.2">
      <c r="B5845" s="21" t="str">
        <f t="shared" si="91"/>
        <v>EmbroIce Accretion2035RCP6.0</v>
      </c>
      <c r="C5845" t="s">
        <v>311</v>
      </c>
      <c r="D5845" t="s">
        <v>486</v>
      </c>
      <c r="E5845" s="144" t="s">
        <v>192</v>
      </c>
      <c r="F5845" s="144">
        <v>2035</v>
      </c>
      <c r="G5845" s="147">
        <v>20.311748122136919</v>
      </c>
      <c r="H5845" s="147">
        <v>24.38955</v>
      </c>
      <c r="I5845" s="147">
        <v>29.535</v>
      </c>
      <c r="J5845" s="147">
        <v>33.47625</v>
      </c>
      <c r="K5845" s="147">
        <v>37.403099999999995</v>
      </c>
    </row>
    <row r="5846" spans="2:11" x14ac:dyDescent="0.2">
      <c r="B5846" s="21" t="str">
        <f t="shared" si="91"/>
        <v>EmbroIce Accretion2040RCP6.0</v>
      </c>
      <c r="C5846" t="s">
        <v>311</v>
      </c>
      <c r="D5846" t="s">
        <v>486</v>
      </c>
      <c r="E5846" s="144" t="s">
        <v>192</v>
      </c>
      <c r="F5846" s="144">
        <v>2040</v>
      </c>
      <c r="G5846" s="147">
        <v>20.269997355184941</v>
      </c>
      <c r="H5846" s="147">
        <v>24.352199999999996</v>
      </c>
      <c r="I5846" s="147">
        <v>29.5</v>
      </c>
      <c r="J5846" s="147">
        <v>33.448</v>
      </c>
      <c r="K5846" s="147">
        <v>37.371600000000001</v>
      </c>
    </row>
    <row r="5847" spans="2:11" x14ac:dyDescent="0.2">
      <c r="B5847" s="21" t="str">
        <f t="shared" si="91"/>
        <v>EmbroIce Accretion2045RCP6.0</v>
      </c>
      <c r="C5847" t="s">
        <v>311</v>
      </c>
      <c r="D5847" t="s">
        <v>486</v>
      </c>
      <c r="E5847" s="144" t="s">
        <v>192</v>
      </c>
      <c r="F5847" s="144">
        <v>2045</v>
      </c>
      <c r="G5847" s="147">
        <v>20.228246588232963</v>
      </c>
      <c r="H5847" s="147">
        <v>24.314849999999996</v>
      </c>
      <c r="I5847" s="147">
        <v>29.465</v>
      </c>
      <c r="J5847" s="147">
        <v>33.419750000000001</v>
      </c>
      <c r="K5847" s="147">
        <v>37.3401</v>
      </c>
    </row>
    <row r="5848" spans="2:11" x14ac:dyDescent="0.2">
      <c r="B5848" s="21" t="str">
        <f t="shared" si="91"/>
        <v>EmbroIce Accretion2050RCP6.0</v>
      </c>
      <c r="C5848" t="s">
        <v>311</v>
      </c>
      <c r="D5848" t="s">
        <v>486</v>
      </c>
      <c r="E5848" s="144" t="s">
        <v>192</v>
      </c>
      <c r="F5848" s="144">
        <v>2050</v>
      </c>
      <c r="G5848" s="147">
        <v>20.057068443729857</v>
      </c>
      <c r="H5848" s="147">
        <v>24.152999999999995</v>
      </c>
      <c r="I5848" s="147">
        <v>29.315999999999999</v>
      </c>
      <c r="J5848" s="147">
        <v>33.276240000000001</v>
      </c>
      <c r="K5848" s="147">
        <v>37.202759999999998</v>
      </c>
    </row>
    <row r="5849" spans="2:11" x14ac:dyDescent="0.2">
      <c r="B5849" s="21" t="str">
        <f t="shared" si="91"/>
        <v>EmbroIce Accretion2055RCP6.0</v>
      </c>
      <c r="C5849" t="s">
        <v>311</v>
      </c>
      <c r="D5849" t="s">
        <v>486</v>
      </c>
      <c r="E5849" s="144" t="s">
        <v>192</v>
      </c>
      <c r="F5849" s="144">
        <v>2055</v>
      </c>
      <c r="G5849" s="147">
        <v>19.927641066178726</v>
      </c>
      <c r="H5849" s="147">
        <v>24.028499999999998</v>
      </c>
      <c r="I5849" s="147">
        <v>29.201999999999998</v>
      </c>
      <c r="J5849" s="147">
        <v>33.160980000000002</v>
      </c>
      <c r="K5849" s="147">
        <v>37.096919999999997</v>
      </c>
    </row>
    <row r="5850" spans="2:11" x14ac:dyDescent="0.2">
      <c r="B5850" s="21" t="str">
        <f t="shared" si="91"/>
        <v>EmbroIce Accretion2060RCP6.0</v>
      </c>
      <c r="C5850" t="s">
        <v>311</v>
      </c>
      <c r="D5850" t="s">
        <v>486</v>
      </c>
      <c r="E5850" s="144" t="s">
        <v>192</v>
      </c>
      <c r="F5850" s="144">
        <v>2060</v>
      </c>
      <c r="G5850" s="147">
        <v>19.798213688627598</v>
      </c>
      <c r="H5850" s="147">
        <v>23.903999999999996</v>
      </c>
      <c r="I5850" s="147">
        <v>29.088000000000001</v>
      </c>
      <c r="J5850" s="147">
        <v>33.045719999999996</v>
      </c>
      <c r="K5850" s="147">
        <v>36.991079999999997</v>
      </c>
    </row>
    <row r="5851" spans="2:11" x14ac:dyDescent="0.2">
      <c r="B5851" s="21" t="str">
        <f t="shared" si="91"/>
        <v>EmbroIce Accretion2065RCP6.0</v>
      </c>
      <c r="C5851" t="s">
        <v>311</v>
      </c>
      <c r="D5851" t="s">
        <v>486</v>
      </c>
      <c r="E5851" s="144" t="s">
        <v>192</v>
      </c>
      <c r="F5851" s="144">
        <v>2065</v>
      </c>
      <c r="G5851" s="147">
        <v>19.668786311076467</v>
      </c>
      <c r="H5851" s="147">
        <v>23.779499999999999</v>
      </c>
      <c r="I5851" s="147">
        <v>28.974</v>
      </c>
      <c r="J5851" s="147">
        <v>32.930459999999997</v>
      </c>
      <c r="K5851" s="147">
        <v>36.885239999999996</v>
      </c>
    </row>
    <row r="5852" spans="2:11" x14ac:dyDescent="0.2">
      <c r="B5852" s="21" t="str">
        <f t="shared" si="91"/>
        <v>EmbroIce Accretion2070RCP6.0</v>
      </c>
      <c r="C5852" t="s">
        <v>311</v>
      </c>
      <c r="D5852" t="s">
        <v>486</v>
      </c>
      <c r="E5852" s="144" t="s">
        <v>192</v>
      </c>
      <c r="F5852" s="144">
        <v>2070</v>
      </c>
      <c r="G5852" s="147">
        <v>19.539358933525339</v>
      </c>
      <c r="H5852" s="147">
        <v>23.654999999999998</v>
      </c>
      <c r="I5852" s="147">
        <v>28.86</v>
      </c>
      <c r="J5852" s="147">
        <v>32.815199999999997</v>
      </c>
      <c r="K5852" s="147">
        <v>36.779399999999995</v>
      </c>
    </row>
    <row r="5853" spans="2:11" x14ac:dyDescent="0.2">
      <c r="B5853" s="21" t="str">
        <f t="shared" si="91"/>
        <v>EmbroIce Accretion2075RCP6.0</v>
      </c>
      <c r="C5853" t="s">
        <v>311</v>
      </c>
      <c r="D5853" t="s">
        <v>486</v>
      </c>
      <c r="E5853" s="144" t="s">
        <v>192</v>
      </c>
      <c r="F5853" s="144">
        <v>2075</v>
      </c>
      <c r="G5853" s="147">
        <v>19.455857399621387</v>
      </c>
      <c r="H5853" s="147">
        <v>23.592749999999999</v>
      </c>
      <c r="I5853" s="147">
        <v>28.83</v>
      </c>
      <c r="J5853" s="147">
        <v>32.806725</v>
      </c>
      <c r="K5853" s="147">
        <v>36.788849999999996</v>
      </c>
    </row>
    <row r="5854" spans="2:11" x14ac:dyDescent="0.2">
      <c r="B5854" s="21" t="str">
        <f t="shared" si="91"/>
        <v>EmbroIce Accretion2080RCP6.0</v>
      </c>
      <c r="C5854" t="s">
        <v>311</v>
      </c>
      <c r="D5854" t="s">
        <v>486</v>
      </c>
      <c r="E5854" s="144" t="s">
        <v>192</v>
      </c>
      <c r="F5854" s="144">
        <v>2080</v>
      </c>
      <c r="G5854" s="147">
        <v>19.372355865717431</v>
      </c>
      <c r="H5854" s="147">
        <v>23.530499999999996</v>
      </c>
      <c r="I5854" s="147">
        <v>28.799999999999997</v>
      </c>
      <c r="J5854" s="147">
        <v>32.798249999999996</v>
      </c>
      <c r="K5854" s="147">
        <v>36.798299999999998</v>
      </c>
    </row>
    <row r="5855" spans="2:11" x14ac:dyDescent="0.2">
      <c r="B5855" s="21" t="str">
        <f t="shared" si="91"/>
        <v>EmbroIce Accretion2085RCP6.0</v>
      </c>
      <c r="C5855" t="s">
        <v>311</v>
      </c>
      <c r="D5855" t="s">
        <v>486</v>
      </c>
      <c r="E5855" s="144" t="s">
        <v>192</v>
      </c>
      <c r="F5855" s="144">
        <v>2085</v>
      </c>
      <c r="G5855" s="147">
        <v>19.288854331813475</v>
      </c>
      <c r="H5855" s="147">
        <v>23.468249999999998</v>
      </c>
      <c r="I5855" s="147">
        <v>28.77</v>
      </c>
      <c r="J5855" s="147">
        <v>32.789774999999992</v>
      </c>
      <c r="K5855" s="147">
        <v>36.807749999999999</v>
      </c>
    </row>
    <row r="5856" spans="2:11" x14ac:dyDescent="0.2">
      <c r="B5856" s="21" t="str">
        <f t="shared" si="91"/>
        <v>EmbroIce Accretion2090RCP6.0</v>
      </c>
      <c r="C5856" t="s">
        <v>311</v>
      </c>
      <c r="D5856" t="s">
        <v>486</v>
      </c>
      <c r="E5856" s="144" t="s">
        <v>192</v>
      </c>
      <c r="F5856" s="144">
        <v>2090</v>
      </c>
      <c r="G5856" s="147">
        <v>18.773928206072423</v>
      </c>
      <c r="H5856" s="147">
        <v>22.941199999999998</v>
      </c>
      <c r="I5856" s="147">
        <v>28.21</v>
      </c>
      <c r="J5856" s="147">
        <v>32.216299999999997</v>
      </c>
      <c r="K5856" s="147">
        <v>36.199799999999996</v>
      </c>
    </row>
    <row r="5857" spans="2:11" x14ac:dyDescent="0.2">
      <c r="B5857" s="21" t="str">
        <f t="shared" si="91"/>
        <v>EmbroIce Accretion2095RCP6.0</v>
      </c>
      <c r="C5857" t="s">
        <v>311</v>
      </c>
      <c r="D5857" t="s">
        <v>486</v>
      </c>
      <c r="E5857" s="144" t="s">
        <v>192</v>
      </c>
      <c r="F5857" s="144">
        <v>2095</v>
      </c>
      <c r="G5857" s="147">
        <v>18.342503614235326</v>
      </c>
      <c r="H5857" s="147">
        <v>22.476399999999998</v>
      </c>
      <c r="I5857" s="147">
        <v>27.68</v>
      </c>
      <c r="J5857" s="147">
        <v>31.651299999999999</v>
      </c>
      <c r="K5857" s="147">
        <v>35.5824</v>
      </c>
    </row>
    <row r="5858" spans="2:11" x14ac:dyDescent="0.2">
      <c r="B5858" s="21" t="str">
        <f t="shared" si="91"/>
        <v>EmbroIce Accretion2100RCP6.0</v>
      </c>
      <c r="C5858" t="s">
        <v>311</v>
      </c>
      <c r="D5858" t="s">
        <v>486</v>
      </c>
      <c r="E5858" s="144" t="s">
        <v>192</v>
      </c>
      <c r="F5858" s="144">
        <v>2100</v>
      </c>
      <c r="G5858" s="147">
        <v>17.911079022398226</v>
      </c>
      <c r="H5858" s="147">
        <v>22.011599999999998</v>
      </c>
      <c r="I5858" s="147">
        <v>27.150000000000002</v>
      </c>
      <c r="J5858" s="147">
        <v>31.086300000000001</v>
      </c>
      <c r="K5858" s="147">
        <v>34.964999999999996</v>
      </c>
    </row>
    <row r="5859" spans="2:11" x14ac:dyDescent="0.2">
      <c r="B5859" s="21" t="str">
        <f t="shared" si="91"/>
        <v>EmbroIce Accretion2023RCP8.5</v>
      </c>
      <c r="C5859" t="s">
        <v>311</v>
      </c>
      <c r="D5859" t="s">
        <v>486</v>
      </c>
      <c r="E5859" s="144" t="s">
        <v>191</v>
      </c>
      <c r="F5859" s="144">
        <v>2023</v>
      </c>
      <c r="G5859" s="147">
        <v>20.437000422992849</v>
      </c>
      <c r="H5859" s="147">
        <v>24.5016</v>
      </c>
      <c r="I5859" s="147">
        <v>29.64</v>
      </c>
      <c r="J5859" s="147">
        <v>33.561</v>
      </c>
      <c r="K5859" s="147">
        <v>37.497599999999998</v>
      </c>
    </row>
    <row r="5860" spans="2:11" x14ac:dyDescent="0.2">
      <c r="B5860" s="21" t="str">
        <f t="shared" si="91"/>
        <v>EmbroIce Accretion2025RCP8.5</v>
      </c>
      <c r="C5860" t="s">
        <v>311</v>
      </c>
      <c r="D5860" t="s">
        <v>486</v>
      </c>
      <c r="E5860" s="144" t="s">
        <v>191</v>
      </c>
      <c r="F5860" s="144">
        <v>2025</v>
      </c>
      <c r="G5860" s="147">
        <v>20.353498889088893</v>
      </c>
      <c r="H5860" s="147">
        <v>24.4269</v>
      </c>
      <c r="I5860" s="147">
        <v>29.57</v>
      </c>
      <c r="J5860" s="147">
        <v>33.5045</v>
      </c>
      <c r="K5860" s="147">
        <v>37.434599999999996</v>
      </c>
    </row>
    <row r="5861" spans="2:11" x14ac:dyDescent="0.2">
      <c r="B5861" s="21" t="str">
        <f t="shared" si="91"/>
        <v>EmbroIce Accretion2030RCP8.5</v>
      </c>
      <c r="C5861" t="s">
        <v>311</v>
      </c>
      <c r="D5861" t="s">
        <v>486</v>
      </c>
      <c r="E5861" s="144" t="s">
        <v>191</v>
      </c>
      <c r="F5861" s="144">
        <v>2030</v>
      </c>
      <c r="G5861" s="147">
        <v>20.269997355184941</v>
      </c>
      <c r="H5861" s="147">
        <v>24.352199999999996</v>
      </c>
      <c r="I5861" s="147">
        <v>29.5</v>
      </c>
      <c r="J5861" s="147">
        <v>33.448</v>
      </c>
      <c r="K5861" s="147">
        <v>37.371600000000001</v>
      </c>
    </row>
    <row r="5862" spans="2:11" x14ac:dyDescent="0.2">
      <c r="B5862" s="21" t="str">
        <f t="shared" si="91"/>
        <v>EmbroIce Accretion2035RCP8.5</v>
      </c>
      <c r="C5862" t="s">
        <v>311</v>
      </c>
      <c r="D5862" t="s">
        <v>486</v>
      </c>
      <c r="E5862" s="144" t="s">
        <v>191</v>
      </c>
      <c r="F5862" s="144">
        <v>2035</v>
      </c>
      <c r="G5862" s="147">
        <v>20.186495821280985</v>
      </c>
      <c r="H5862" s="147">
        <v>24.277499999999996</v>
      </c>
      <c r="I5862" s="147">
        <v>29.43</v>
      </c>
      <c r="J5862" s="147">
        <v>33.391500000000001</v>
      </c>
      <c r="K5862" s="147">
        <v>37.308599999999998</v>
      </c>
    </row>
    <row r="5863" spans="2:11" x14ac:dyDescent="0.2">
      <c r="B5863" s="21" t="str">
        <f t="shared" si="91"/>
        <v>EmbroIce Accretion2040RCP8.5</v>
      </c>
      <c r="C5863" t="s">
        <v>311</v>
      </c>
      <c r="D5863" t="s">
        <v>486</v>
      </c>
      <c r="E5863" s="144" t="s">
        <v>191</v>
      </c>
      <c r="F5863" s="144">
        <v>2040</v>
      </c>
      <c r="G5863" s="147">
        <v>19.970783525362435</v>
      </c>
      <c r="H5863" s="147">
        <v>24.069999999999997</v>
      </c>
      <c r="I5863" s="147">
        <v>29.24</v>
      </c>
      <c r="J5863" s="147">
        <v>33.199399999999997</v>
      </c>
      <c r="K5863" s="147">
        <v>37.132199999999997</v>
      </c>
    </row>
    <row r="5864" spans="2:11" x14ac:dyDescent="0.2">
      <c r="B5864" s="21" t="str">
        <f t="shared" si="91"/>
        <v>EmbroIce Accretion2045RCP8.5</v>
      </c>
      <c r="C5864" t="s">
        <v>311</v>
      </c>
      <c r="D5864" t="s">
        <v>486</v>
      </c>
      <c r="E5864" s="144" t="s">
        <v>191</v>
      </c>
      <c r="F5864" s="144">
        <v>2045</v>
      </c>
      <c r="G5864" s="147">
        <v>19.755071229443889</v>
      </c>
      <c r="H5864" s="147">
        <v>23.862499999999997</v>
      </c>
      <c r="I5864" s="147">
        <v>29.05</v>
      </c>
      <c r="J5864" s="147">
        <v>33.007300000000001</v>
      </c>
      <c r="K5864" s="147">
        <v>36.955799999999996</v>
      </c>
    </row>
    <row r="5865" spans="2:11" x14ac:dyDescent="0.2">
      <c r="B5865" s="21" t="str">
        <f t="shared" si="91"/>
        <v>EmbroIce Accretion2050RCP8.5</v>
      </c>
      <c r="C5865" t="s">
        <v>311</v>
      </c>
      <c r="D5865" t="s">
        <v>486</v>
      </c>
      <c r="E5865" s="144" t="s">
        <v>191</v>
      </c>
      <c r="F5865" s="144">
        <v>2050</v>
      </c>
      <c r="G5865" s="147">
        <v>19.428023554986734</v>
      </c>
      <c r="H5865" s="147">
        <v>23.571999999999999</v>
      </c>
      <c r="I5865" s="147">
        <v>28.82</v>
      </c>
      <c r="J5865" s="147">
        <v>32.803899999999999</v>
      </c>
      <c r="K5865" s="147">
        <v>36.791999999999994</v>
      </c>
    </row>
    <row r="5866" spans="2:11" x14ac:dyDescent="0.2">
      <c r="B5866" s="21" t="str">
        <f t="shared" si="91"/>
        <v>EmbroIce Accretion2055RCP8.5</v>
      </c>
      <c r="C5866" t="s">
        <v>311</v>
      </c>
      <c r="D5866" t="s">
        <v>486</v>
      </c>
      <c r="E5866" s="144" t="s">
        <v>191</v>
      </c>
      <c r="F5866" s="144">
        <v>2055</v>
      </c>
      <c r="G5866" s="147">
        <v>19.316688176448128</v>
      </c>
      <c r="H5866" s="147">
        <v>23.488999999999997</v>
      </c>
      <c r="I5866" s="147">
        <v>28.779999999999998</v>
      </c>
      <c r="J5866" s="147">
        <v>32.792599999999993</v>
      </c>
      <c r="K5866" s="147">
        <v>36.804600000000001</v>
      </c>
    </row>
    <row r="5867" spans="2:11" x14ac:dyDescent="0.2">
      <c r="B5867" s="21" t="str">
        <f t="shared" si="91"/>
        <v>EmbroIce Accretion2060RCP8.5</v>
      </c>
      <c r="C5867" t="s">
        <v>311</v>
      </c>
      <c r="D5867" t="s">
        <v>486</v>
      </c>
      <c r="E5867" s="144" t="s">
        <v>191</v>
      </c>
      <c r="F5867" s="144">
        <v>2060</v>
      </c>
      <c r="G5867" s="147">
        <v>18.773928206072423</v>
      </c>
      <c r="H5867" s="147">
        <v>22.941199999999998</v>
      </c>
      <c r="I5867" s="147">
        <v>28.21</v>
      </c>
      <c r="J5867" s="147">
        <v>32.216299999999997</v>
      </c>
      <c r="K5867" s="147">
        <v>36.199799999999996</v>
      </c>
    </row>
    <row r="5868" spans="2:11" x14ac:dyDescent="0.2">
      <c r="B5868" s="21" t="str">
        <f t="shared" si="91"/>
        <v>EmbroIce Accretion2065RCP8.5</v>
      </c>
      <c r="C5868" t="s">
        <v>311</v>
      </c>
      <c r="D5868" t="s">
        <v>486</v>
      </c>
      <c r="E5868" s="144" t="s">
        <v>191</v>
      </c>
      <c r="F5868" s="144">
        <v>2065</v>
      </c>
      <c r="G5868" s="147">
        <v>18.342503614235326</v>
      </c>
      <c r="H5868" s="147">
        <v>22.476399999999998</v>
      </c>
      <c r="I5868" s="147">
        <v>27.68</v>
      </c>
      <c r="J5868" s="147">
        <v>31.651299999999999</v>
      </c>
      <c r="K5868" s="147">
        <v>35.5824</v>
      </c>
    </row>
    <row r="5869" spans="2:11" x14ac:dyDescent="0.2">
      <c r="B5869" s="21" t="str">
        <f t="shared" si="91"/>
        <v>EmbroIce Accretion2070RCP8.5</v>
      </c>
      <c r="C5869" t="s">
        <v>311</v>
      </c>
      <c r="D5869" t="s">
        <v>486</v>
      </c>
      <c r="E5869" s="144" t="s">
        <v>191</v>
      </c>
      <c r="F5869" s="144">
        <v>2070</v>
      </c>
      <c r="G5869" s="147">
        <v>17.535322119830433</v>
      </c>
      <c r="H5869" s="147">
        <v>21.604899999999997</v>
      </c>
      <c r="I5869" s="147">
        <v>26.71</v>
      </c>
      <c r="J5869" s="147">
        <v>30.611699999999999</v>
      </c>
      <c r="K5869" s="147">
        <v>34.460999999999999</v>
      </c>
    </row>
    <row r="5870" spans="2:11" x14ac:dyDescent="0.2">
      <c r="B5870" s="21" t="str">
        <f t="shared" si="91"/>
        <v>EmbroIce Accretion2075RCP8.5</v>
      </c>
      <c r="C5870" t="s">
        <v>311</v>
      </c>
      <c r="D5870" t="s">
        <v>486</v>
      </c>
      <c r="E5870" s="144" t="s">
        <v>191</v>
      </c>
      <c r="F5870" s="144">
        <v>2075</v>
      </c>
      <c r="G5870" s="147">
        <v>17.159565217262639</v>
      </c>
      <c r="H5870" s="147">
        <v>21.1982</v>
      </c>
      <c r="I5870" s="147">
        <v>26.27</v>
      </c>
      <c r="J5870" s="147">
        <v>30.1371</v>
      </c>
      <c r="K5870" s="147">
        <v>33.956999999999994</v>
      </c>
    </row>
    <row r="5871" spans="2:11" x14ac:dyDescent="0.2">
      <c r="B5871" s="21" t="str">
        <f t="shared" si="91"/>
        <v>EmbroIce Accretion2080RCP8.5</v>
      </c>
      <c r="C5871" t="s">
        <v>311</v>
      </c>
      <c r="D5871" t="s">
        <v>486</v>
      </c>
      <c r="E5871" s="144" t="s">
        <v>191</v>
      </c>
      <c r="F5871" s="144">
        <v>2080</v>
      </c>
      <c r="G5871" s="147">
        <v>16.783808314694845</v>
      </c>
      <c r="H5871" s="147">
        <v>20.791499999999999</v>
      </c>
      <c r="I5871" s="147">
        <v>25.83</v>
      </c>
      <c r="J5871" s="147">
        <v>29.662499999999998</v>
      </c>
      <c r="K5871" s="147">
        <v>33.452999999999996</v>
      </c>
    </row>
    <row r="5872" spans="2:11" x14ac:dyDescent="0.2">
      <c r="B5872" s="21" t="str">
        <f t="shared" si="91"/>
        <v>EmbroIce Accretion2085RCP8.5</v>
      </c>
      <c r="C5872" t="s">
        <v>311</v>
      </c>
      <c r="D5872" t="s">
        <v>486</v>
      </c>
      <c r="E5872" s="144" t="s">
        <v>191</v>
      </c>
      <c r="F5872" s="144">
        <v>2085</v>
      </c>
      <c r="G5872" s="147">
        <v>15.854853750013351</v>
      </c>
      <c r="H5872" s="147">
        <v>19.720799999999997</v>
      </c>
      <c r="I5872" s="147">
        <v>24.57</v>
      </c>
      <c r="J5872" s="147">
        <v>28.238700000000001</v>
      </c>
      <c r="K5872" s="147">
        <v>31.903199999999998</v>
      </c>
    </row>
    <row r="5873" spans="2:11" x14ac:dyDescent="0.2">
      <c r="B5873" s="21" t="str">
        <f t="shared" si="91"/>
        <v>EmbroIce Accretion2090RCP8.5</v>
      </c>
      <c r="C5873" t="s">
        <v>311</v>
      </c>
      <c r="D5873" t="s">
        <v>486</v>
      </c>
      <c r="E5873" s="144" t="s">
        <v>191</v>
      </c>
      <c r="F5873" s="144">
        <v>2090</v>
      </c>
      <c r="G5873" s="147">
        <v>14.925899185331858</v>
      </c>
      <c r="H5873" s="147">
        <v>18.650099999999998</v>
      </c>
      <c r="I5873" s="147">
        <v>23.310000000000002</v>
      </c>
      <c r="J5873" s="147">
        <v>26.814900000000002</v>
      </c>
      <c r="K5873" s="147">
        <v>30.353400000000001</v>
      </c>
    </row>
    <row r="5874" spans="2:11" x14ac:dyDescent="0.2">
      <c r="B5874" s="21" t="str">
        <f t="shared" si="91"/>
        <v>EmbroIce Accretion2095RCP8.5</v>
      </c>
      <c r="C5874" t="s">
        <v>311</v>
      </c>
      <c r="D5874" t="s">
        <v>486</v>
      </c>
      <c r="E5874" s="144" t="s">
        <v>191</v>
      </c>
      <c r="F5874" s="144">
        <v>2095</v>
      </c>
      <c r="G5874" s="147">
        <v>14.925899185331858</v>
      </c>
      <c r="H5874" s="147">
        <v>18.650099999999998</v>
      </c>
      <c r="I5874" s="147">
        <v>23.310000000000002</v>
      </c>
      <c r="J5874" s="147">
        <v>26.814900000000002</v>
      </c>
      <c r="K5874" s="147">
        <v>30.353400000000001</v>
      </c>
    </row>
    <row r="5875" spans="2:11" x14ac:dyDescent="0.2">
      <c r="B5875" s="21" t="str">
        <f t="shared" si="91"/>
        <v>EmbroIce Accretion2100RCP8.5</v>
      </c>
      <c r="C5875" t="s">
        <v>311</v>
      </c>
      <c r="D5875" t="s">
        <v>486</v>
      </c>
      <c r="E5875" s="144" t="s">
        <v>191</v>
      </c>
      <c r="F5875" s="144">
        <v>2100</v>
      </c>
      <c r="G5875" s="147">
        <v>14.925899185331858</v>
      </c>
      <c r="H5875" s="147">
        <v>18.650099999999998</v>
      </c>
      <c r="I5875" s="147">
        <v>23.310000000000002</v>
      </c>
      <c r="J5875" s="147">
        <v>26.814900000000002</v>
      </c>
      <c r="K5875" s="147">
        <v>30.353400000000001</v>
      </c>
    </row>
    <row r="5876" spans="2:11" x14ac:dyDescent="0.2">
      <c r="B5876" s="21" t="str">
        <f t="shared" si="91"/>
        <v>EmbroWind2023RCP4.5</v>
      </c>
      <c r="C5876" t="s">
        <v>311</v>
      </c>
      <c r="D5876" t="s">
        <v>1</v>
      </c>
      <c r="E5876" s="144" t="s">
        <v>193</v>
      </c>
      <c r="F5876" s="144">
        <v>2023</v>
      </c>
      <c r="G5876" s="147">
        <v>87.125376868475243</v>
      </c>
      <c r="H5876" s="147">
        <v>93.995099999999994</v>
      </c>
      <c r="I5876" s="147">
        <v>101.27</v>
      </c>
      <c r="J5876" s="147">
        <v>108.5087</v>
      </c>
      <c r="K5876" s="147">
        <v>115.7556</v>
      </c>
    </row>
    <row r="5877" spans="2:11" x14ac:dyDescent="0.2">
      <c r="B5877" s="21" t="str">
        <f t="shared" si="91"/>
        <v>EmbroWind2025RCP4.5</v>
      </c>
      <c r="C5877" t="s">
        <v>311</v>
      </c>
      <c r="D5877" t="s">
        <v>1</v>
      </c>
      <c r="E5877" s="144" t="s">
        <v>193</v>
      </c>
      <c r="F5877" s="144">
        <v>2025</v>
      </c>
      <c r="G5877" s="147">
        <v>87.205968561647268</v>
      </c>
      <c r="H5877" s="147">
        <v>94.102049999999991</v>
      </c>
      <c r="I5877" s="147">
        <v>101.40833333333333</v>
      </c>
      <c r="J5877" s="147">
        <v>108.67455000000001</v>
      </c>
      <c r="K5877" s="147">
        <v>115.9494</v>
      </c>
    </row>
    <row r="5878" spans="2:11" x14ac:dyDescent="0.2">
      <c r="B5878" s="21" t="str">
        <f t="shared" si="91"/>
        <v>EmbroWind2030RCP4.5</v>
      </c>
      <c r="C5878" t="s">
        <v>311</v>
      </c>
      <c r="D5878" t="s">
        <v>1</v>
      </c>
      <c r="E5878" s="144" t="s">
        <v>193</v>
      </c>
      <c r="F5878" s="144">
        <v>2030</v>
      </c>
      <c r="G5878" s="147">
        <v>87.286560254819307</v>
      </c>
      <c r="H5878" s="147">
        <v>94.209000000000003</v>
      </c>
      <c r="I5878" s="147">
        <v>101.54666666666667</v>
      </c>
      <c r="J5878" s="147">
        <v>108.8404</v>
      </c>
      <c r="K5878" s="147">
        <v>116.14319999999999</v>
      </c>
    </row>
    <row r="5879" spans="2:11" x14ac:dyDescent="0.2">
      <c r="B5879" s="21" t="str">
        <f t="shared" si="91"/>
        <v>EmbroWind2035RCP4.5</v>
      </c>
      <c r="C5879" t="s">
        <v>311</v>
      </c>
      <c r="D5879" t="s">
        <v>1</v>
      </c>
      <c r="E5879" s="144" t="s">
        <v>193</v>
      </c>
      <c r="F5879" s="144">
        <v>2035</v>
      </c>
      <c r="G5879" s="147">
        <v>87.367151947991331</v>
      </c>
      <c r="H5879" s="147">
        <v>94.315950000000001</v>
      </c>
      <c r="I5879" s="147">
        <v>101.685</v>
      </c>
      <c r="J5879" s="147">
        <v>109.00625000000001</v>
      </c>
      <c r="K5879" s="147">
        <v>116.33699999999999</v>
      </c>
    </row>
    <row r="5880" spans="2:11" x14ac:dyDescent="0.2">
      <c r="B5880" s="21" t="str">
        <f t="shared" si="91"/>
        <v>EmbroWind2040RCP4.5</v>
      </c>
      <c r="C5880" t="s">
        <v>311</v>
      </c>
      <c r="D5880" t="s">
        <v>1</v>
      </c>
      <c r="E5880" s="144" t="s">
        <v>193</v>
      </c>
      <c r="F5880" s="144">
        <v>2040</v>
      </c>
      <c r="G5880" s="147">
        <v>87.447743641163356</v>
      </c>
      <c r="H5880" s="147">
        <v>94.422899999999998</v>
      </c>
      <c r="I5880" s="147">
        <v>101.82333333333332</v>
      </c>
      <c r="J5880" s="147">
        <v>109.17210000000001</v>
      </c>
      <c r="K5880" s="147">
        <v>116.5308</v>
      </c>
    </row>
    <row r="5881" spans="2:11" x14ac:dyDescent="0.2">
      <c r="B5881" s="21" t="str">
        <f t="shared" si="91"/>
        <v>EmbroWind2045RCP4.5</v>
      </c>
      <c r="C5881" t="s">
        <v>311</v>
      </c>
      <c r="D5881" t="s">
        <v>1</v>
      </c>
      <c r="E5881" s="144" t="s">
        <v>193</v>
      </c>
      <c r="F5881" s="144">
        <v>2045</v>
      </c>
      <c r="G5881" s="147">
        <v>87.528335334335395</v>
      </c>
      <c r="H5881" s="147">
        <v>94.52985000000001</v>
      </c>
      <c r="I5881" s="147">
        <v>101.96166666666666</v>
      </c>
      <c r="J5881" s="147">
        <v>109.33795000000001</v>
      </c>
      <c r="K5881" s="147">
        <v>116.7246</v>
      </c>
    </row>
    <row r="5882" spans="2:11" x14ac:dyDescent="0.2">
      <c r="B5882" s="21" t="str">
        <f t="shared" si="91"/>
        <v>EmbroWind2050RCP4.5</v>
      </c>
      <c r="C5882" t="s">
        <v>311</v>
      </c>
      <c r="D5882" t="s">
        <v>1</v>
      </c>
      <c r="E5882" s="144" t="s">
        <v>193</v>
      </c>
      <c r="F5882" s="144">
        <v>2050</v>
      </c>
      <c r="G5882" s="147">
        <v>87.678005621654876</v>
      </c>
      <c r="H5882" s="147">
        <v>94.720500000000001</v>
      </c>
      <c r="I5882" s="147">
        <v>102.20599999999999</v>
      </c>
      <c r="J5882" s="147">
        <v>109.62578000000001</v>
      </c>
      <c r="K5882" s="147">
        <v>117.05748</v>
      </c>
    </row>
    <row r="5883" spans="2:11" x14ac:dyDescent="0.2">
      <c r="B5883" s="21" t="str">
        <f t="shared" si="91"/>
        <v>EmbroWind2055RCP4.5</v>
      </c>
      <c r="C5883" t="s">
        <v>311</v>
      </c>
      <c r="D5883" t="s">
        <v>1</v>
      </c>
      <c r="E5883" s="144" t="s">
        <v>193</v>
      </c>
      <c r="F5883" s="144">
        <v>2055</v>
      </c>
      <c r="G5883" s="147">
        <v>87.747084215802332</v>
      </c>
      <c r="H5883" s="147">
        <v>94.804200000000009</v>
      </c>
      <c r="I5883" s="147">
        <v>102.312</v>
      </c>
      <c r="J5883" s="147">
        <v>109.74776</v>
      </c>
      <c r="K5883" s="147">
        <v>117.19655999999999</v>
      </c>
    </row>
    <row r="5884" spans="2:11" x14ac:dyDescent="0.2">
      <c r="B5884" s="21" t="str">
        <f t="shared" si="91"/>
        <v>EmbroWind2060RCP4.5</v>
      </c>
      <c r="C5884" t="s">
        <v>311</v>
      </c>
      <c r="D5884" t="s">
        <v>1</v>
      </c>
      <c r="E5884" s="144" t="s">
        <v>193</v>
      </c>
      <c r="F5884" s="144">
        <v>2060</v>
      </c>
      <c r="G5884" s="147">
        <v>87.816162809949773</v>
      </c>
      <c r="H5884" s="147">
        <v>94.887900000000002</v>
      </c>
      <c r="I5884" s="147">
        <v>102.41799999999999</v>
      </c>
      <c r="J5884" s="147">
        <v>109.86974000000001</v>
      </c>
      <c r="K5884" s="147">
        <v>117.33564</v>
      </c>
    </row>
    <row r="5885" spans="2:11" x14ac:dyDescent="0.2">
      <c r="B5885" s="21" t="str">
        <f t="shared" si="91"/>
        <v>EmbroWind2065RCP4.5</v>
      </c>
      <c r="C5885" t="s">
        <v>311</v>
      </c>
      <c r="D5885" t="s">
        <v>1</v>
      </c>
      <c r="E5885" s="144" t="s">
        <v>193</v>
      </c>
      <c r="F5885" s="144">
        <v>2065</v>
      </c>
      <c r="G5885" s="147">
        <v>87.885241404097229</v>
      </c>
      <c r="H5885" s="147">
        <v>94.971600000000009</v>
      </c>
      <c r="I5885" s="147">
        <v>102.524</v>
      </c>
      <c r="J5885" s="147">
        <v>109.99172</v>
      </c>
      <c r="K5885" s="147">
        <v>117.47471999999999</v>
      </c>
    </row>
    <row r="5886" spans="2:11" x14ac:dyDescent="0.2">
      <c r="B5886" s="21" t="str">
        <f t="shared" si="91"/>
        <v>EmbroWind2070RCP4.5</v>
      </c>
      <c r="C5886" t="s">
        <v>311</v>
      </c>
      <c r="D5886" t="s">
        <v>1</v>
      </c>
      <c r="E5886" s="144" t="s">
        <v>193</v>
      </c>
      <c r="F5886" s="144">
        <v>2070</v>
      </c>
      <c r="G5886" s="147">
        <v>87.954319998244685</v>
      </c>
      <c r="H5886" s="147">
        <v>95.055300000000003</v>
      </c>
      <c r="I5886" s="147">
        <v>102.63</v>
      </c>
      <c r="J5886" s="147">
        <v>110.11369999999999</v>
      </c>
      <c r="K5886" s="147">
        <v>117.6138</v>
      </c>
    </row>
    <row r="5887" spans="2:11" x14ac:dyDescent="0.2">
      <c r="B5887" s="21" t="str">
        <f t="shared" si="91"/>
        <v>EmbroWind2075RCP4.5</v>
      </c>
      <c r="C5887" t="s">
        <v>311</v>
      </c>
      <c r="D5887" t="s">
        <v>1</v>
      </c>
      <c r="E5887" s="144" t="s">
        <v>193</v>
      </c>
      <c r="F5887" s="144">
        <v>2075</v>
      </c>
      <c r="G5887" s="147">
        <v>88.040668240928994</v>
      </c>
      <c r="H5887" s="147">
        <v>95.17465</v>
      </c>
      <c r="I5887" s="147">
        <v>102.79166666666666</v>
      </c>
      <c r="J5887" s="147">
        <v>110.31165</v>
      </c>
      <c r="K5887" s="147">
        <v>117.8494</v>
      </c>
    </row>
    <row r="5888" spans="2:11" x14ac:dyDescent="0.2">
      <c r="B5888" s="21" t="str">
        <f t="shared" si="91"/>
        <v>EmbroWind2080RCP4.5</v>
      </c>
      <c r="C5888" t="s">
        <v>311</v>
      </c>
      <c r="D5888" t="s">
        <v>1</v>
      </c>
      <c r="E5888" s="144" t="s">
        <v>193</v>
      </c>
      <c r="F5888" s="144">
        <v>2080</v>
      </c>
      <c r="G5888" s="147">
        <v>88.127016483613318</v>
      </c>
      <c r="H5888" s="147">
        <v>95.293999999999997</v>
      </c>
      <c r="I5888" s="147">
        <v>102.95333333333333</v>
      </c>
      <c r="J5888" s="147">
        <v>110.50959999999999</v>
      </c>
      <c r="K5888" s="147">
        <v>118.08499999999999</v>
      </c>
    </row>
    <row r="5889" spans="2:11" x14ac:dyDescent="0.2">
      <c r="B5889" s="21" t="str">
        <f t="shared" si="91"/>
        <v>EmbroWind2085RCP4.5</v>
      </c>
      <c r="C5889" t="s">
        <v>311</v>
      </c>
      <c r="D5889" t="s">
        <v>1</v>
      </c>
      <c r="E5889" s="144" t="s">
        <v>193</v>
      </c>
      <c r="F5889" s="144">
        <v>2085</v>
      </c>
      <c r="G5889" s="147">
        <v>88.213364726297641</v>
      </c>
      <c r="H5889" s="147">
        <v>95.413350000000008</v>
      </c>
      <c r="I5889" s="147">
        <v>103.11500000000001</v>
      </c>
      <c r="J5889" s="147">
        <v>110.70755</v>
      </c>
      <c r="K5889" s="147">
        <v>118.32059999999998</v>
      </c>
    </row>
    <row r="5890" spans="2:11" x14ac:dyDescent="0.2">
      <c r="B5890" s="21" t="str">
        <f t="shared" si="91"/>
        <v>EmbroWind2090RCP4.5</v>
      </c>
      <c r="C5890" t="s">
        <v>311</v>
      </c>
      <c r="D5890" t="s">
        <v>1</v>
      </c>
      <c r="E5890" s="144" t="s">
        <v>193</v>
      </c>
      <c r="F5890" s="144">
        <v>2090</v>
      </c>
      <c r="G5890" s="147">
        <v>88.29971296898195</v>
      </c>
      <c r="H5890" s="147">
        <v>95.532700000000006</v>
      </c>
      <c r="I5890" s="147">
        <v>103.27666666666667</v>
      </c>
      <c r="J5890" s="147">
        <v>110.9055</v>
      </c>
      <c r="K5890" s="147">
        <v>118.55619999999999</v>
      </c>
    </row>
    <row r="5891" spans="2:11" x14ac:dyDescent="0.2">
      <c r="B5891" s="21" t="str">
        <f t="shared" si="91"/>
        <v>EmbroWind2095RCP4.5</v>
      </c>
      <c r="C5891" t="s">
        <v>311</v>
      </c>
      <c r="D5891" t="s">
        <v>1</v>
      </c>
      <c r="E5891" s="144" t="s">
        <v>193</v>
      </c>
      <c r="F5891" s="144">
        <v>2095</v>
      </c>
      <c r="G5891" s="147">
        <v>88.386061211666259</v>
      </c>
      <c r="H5891" s="147">
        <v>95.652050000000003</v>
      </c>
      <c r="I5891" s="147">
        <v>103.43833333333333</v>
      </c>
      <c r="J5891" s="147">
        <v>111.10345</v>
      </c>
      <c r="K5891" s="147">
        <v>118.79179999999999</v>
      </c>
    </row>
    <row r="5892" spans="2:11" x14ac:dyDescent="0.2">
      <c r="B5892" s="21" t="str">
        <f t="shared" si="91"/>
        <v>EmbroWind2100RCP4.5</v>
      </c>
      <c r="C5892" t="s">
        <v>311</v>
      </c>
      <c r="D5892" t="s">
        <v>1</v>
      </c>
      <c r="E5892" s="144" t="s">
        <v>193</v>
      </c>
      <c r="F5892" s="144">
        <v>2100</v>
      </c>
      <c r="G5892" s="147">
        <v>88.472409454350583</v>
      </c>
      <c r="H5892" s="147">
        <v>95.7714</v>
      </c>
      <c r="I5892" s="147">
        <v>103.60000000000001</v>
      </c>
      <c r="J5892" s="147">
        <v>111.3014</v>
      </c>
      <c r="K5892" s="147">
        <v>119.02739999999999</v>
      </c>
    </row>
    <row r="5893" spans="2:11" x14ac:dyDescent="0.2">
      <c r="B5893" s="21" t="str">
        <f t="shared" si="91"/>
        <v>EmbroWind2023RCP6.0</v>
      </c>
      <c r="C5893" t="s">
        <v>311</v>
      </c>
      <c r="D5893" t="s">
        <v>1</v>
      </c>
      <c r="E5893" s="144" t="s">
        <v>192</v>
      </c>
      <c r="F5893" s="144">
        <v>2023</v>
      </c>
      <c r="G5893" s="147">
        <v>87.125376868475243</v>
      </c>
      <c r="H5893" s="147">
        <v>93.995099999999994</v>
      </c>
      <c r="I5893" s="147">
        <v>101.27</v>
      </c>
      <c r="J5893" s="147">
        <v>108.5087</v>
      </c>
      <c r="K5893" s="147">
        <v>115.7556</v>
      </c>
    </row>
    <row r="5894" spans="2:11" x14ac:dyDescent="0.2">
      <c r="B5894" s="21" t="str">
        <f t="shared" si="91"/>
        <v>EmbroWind2025RCP6.0</v>
      </c>
      <c r="C5894" t="s">
        <v>311</v>
      </c>
      <c r="D5894" t="s">
        <v>1</v>
      </c>
      <c r="E5894" s="144" t="s">
        <v>192</v>
      </c>
      <c r="F5894" s="144">
        <v>2025</v>
      </c>
      <c r="G5894" s="147">
        <v>87.205968561647268</v>
      </c>
      <c r="H5894" s="147">
        <v>94.102049999999991</v>
      </c>
      <c r="I5894" s="147">
        <v>101.40833333333333</v>
      </c>
      <c r="J5894" s="147">
        <v>108.67455000000001</v>
      </c>
      <c r="K5894" s="147">
        <v>115.9494</v>
      </c>
    </row>
    <row r="5895" spans="2:11" x14ac:dyDescent="0.2">
      <c r="B5895" s="21" t="str">
        <f t="shared" si="91"/>
        <v>EmbroWind2030RCP6.0</v>
      </c>
      <c r="C5895" t="s">
        <v>311</v>
      </c>
      <c r="D5895" t="s">
        <v>1</v>
      </c>
      <c r="E5895" s="144" t="s">
        <v>192</v>
      </c>
      <c r="F5895" s="144">
        <v>2030</v>
      </c>
      <c r="G5895" s="147">
        <v>87.286560254819307</v>
      </c>
      <c r="H5895" s="147">
        <v>94.209000000000003</v>
      </c>
      <c r="I5895" s="147">
        <v>101.54666666666667</v>
      </c>
      <c r="J5895" s="147">
        <v>108.8404</v>
      </c>
      <c r="K5895" s="147">
        <v>116.14319999999999</v>
      </c>
    </row>
    <row r="5896" spans="2:11" x14ac:dyDescent="0.2">
      <c r="B5896" s="21" t="str">
        <f t="shared" si="91"/>
        <v>EmbroWind2035RCP6.0</v>
      </c>
      <c r="C5896" t="s">
        <v>311</v>
      </c>
      <c r="D5896" t="s">
        <v>1</v>
      </c>
      <c r="E5896" s="144" t="s">
        <v>192</v>
      </c>
      <c r="F5896" s="144">
        <v>2035</v>
      </c>
      <c r="G5896" s="147">
        <v>87.367151947991331</v>
      </c>
      <c r="H5896" s="147">
        <v>94.315950000000001</v>
      </c>
      <c r="I5896" s="147">
        <v>101.685</v>
      </c>
      <c r="J5896" s="147">
        <v>109.00625000000001</v>
      </c>
      <c r="K5896" s="147">
        <v>116.33699999999999</v>
      </c>
    </row>
    <row r="5897" spans="2:11" x14ac:dyDescent="0.2">
      <c r="B5897" s="21" t="str">
        <f t="shared" si="91"/>
        <v>EmbroWind2040RCP6.0</v>
      </c>
      <c r="C5897" t="s">
        <v>311</v>
      </c>
      <c r="D5897" t="s">
        <v>1</v>
      </c>
      <c r="E5897" s="144" t="s">
        <v>192</v>
      </c>
      <c r="F5897" s="144">
        <v>2040</v>
      </c>
      <c r="G5897" s="147">
        <v>87.447743641163356</v>
      </c>
      <c r="H5897" s="147">
        <v>94.422899999999998</v>
      </c>
      <c r="I5897" s="147">
        <v>101.82333333333332</v>
      </c>
      <c r="J5897" s="147">
        <v>109.17210000000001</v>
      </c>
      <c r="K5897" s="147">
        <v>116.5308</v>
      </c>
    </row>
    <row r="5898" spans="2:11" x14ac:dyDescent="0.2">
      <c r="B5898" s="21" t="str">
        <f t="shared" si="91"/>
        <v>EmbroWind2045RCP6.0</v>
      </c>
      <c r="C5898" t="s">
        <v>311</v>
      </c>
      <c r="D5898" t="s">
        <v>1</v>
      </c>
      <c r="E5898" s="144" t="s">
        <v>192</v>
      </c>
      <c r="F5898" s="144">
        <v>2045</v>
      </c>
      <c r="G5898" s="147">
        <v>87.528335334335395</v>
      </c>
      <c r="H5898" s="147">
        <v>94.52985000000001</v>
      </c>
      <c r="I5898" s="147">
        <v>101.96166666666666</v>
      </c>
      <c r="J5898" s="147">
        <v>109.33795000000001</v>
      </c>
      <c r="K5898" s="147">
        <v>116.7246</v>
      </c>
    </row>
    <row r="5899" spans="2:11" x14ac:dyDescent="0.2">
      <c r="B5899" s="21" t="str">
        <f t="shared" si="91"/>
        <v>EmbroWind2050RCP6.0</v>
      </c>
      <c r="C5899" t="s">
        <v>311</v>
      </c>
      <c r="D5899" t="s">
        <v>1</v>
      </c>
      <c r="E5899" s="144" t="s">
        <v>192</v>
      </c>
      <c r="F5899" s="144">
        <v>2050</v>
      </c>
      <c r="G5899" s="147">
        <v>87.678005621654876</v>
      </c>
      <c r="H5899" s="147">
        <v>94.720500000000001</v>
      </c>
      <c r="I5899" s="147">
        <v>102.20599999999999</v>
      </c>
      <c r="J5899" s="147">
        <v>109.62578000000001</v>
      </c>
      <c r="K5899" s="147">
        <v>117.05748</v>
      </c>
    </row>
    <row r="5900" spans="2:11" x14ac:dyDescent="0.2">
      <c r="B5900" s="21" t="str">
        <f t="shared" ref="B5900:B5963" si="92">C5900&amp;D5900&amp;F5900&amp;E5900</f>
        <v>EmbroWind2055RCP6.0</v>
      </c>
      <c r="C5900" t="s">
        <v>311</v>
      </c>
      <c r="D5900" t="s">
        <v>1</v>
      </c>
      <c r="E5900" s="144" t="s">
        <v>192</v>
      </c>
      <c r="F5900" s="144">
        <v>2055</v>
      </c>
      <c r="G5900" s="147">
        <v>87.747084215802332</v>
      </c>
      <c r="H5900" s="147">
        <v>94.804200000000009</v>
      </c>
      <c r="I5900" s="147">
        <v>102.312</v>
      </c>
      <c r="J5900" s="147">
        <v>109.74776</v>
      </c>
      <c r="K5900" s="147">
        <v>117.19655999999999</v>
      </c>
    </row>
    <row r="5901" spans="2:11" x14ac:dyDescent="0.2">
      <c r="B5901" s="21" t="str">
        <f t="shared" si="92"/>
        <v>EmbroWind2060RCP6.0</v>
      </c>
      <c r="C5901" t="s">
        <v>311</v>
      </c>
      <c r="D5901" t="s">
        <v>1</v>
      </c>
      <c r="E5901" s="144" t="s">
        <v>192</v>
      </c>
      <c r="F5901" s="144">
        <v>2060</v>
      </c>
      <c r="G5901" s="147">
        <v>87.816162809949773</v>
      </c>
      <c r="H5901" s="147">
        <v>94.887900000000002</v>
      </c>
      <c r="I5901" s="147">
        <v>102.41799999999999</v>
      </c>
      <c r="J5901" s="147">
        <v>109.86974000000001</v>
      </c>
      <c r="K5901" s="147">
        <v>117.33564</v>
      </c>
    </row>
    <row r="5902" spans="2:11" x14ac:dyDescent="0.2">
      <c r="B5902" s="21" t="str">
        <f t="shared" si="92"/>
        <v>EmbroWind2065RCP6.0</v>
      </c>
      <c r="C5902" t="s">
        <v>311</v>
      </c>
      <c r="D5902" t="s">
        <v>1</v>
      </c>
      <c r="E5902" s="144" t="s">
        <v>192</v>
      </c>
      <c r="F5902" s="144">
        <v>2065</v>
      </c>
      <c r="G5902" s="147">
        <v>87.885241404097229</v>
      </c>
      <c r="H5902" s="147">
        <v>94.971600000000009</v>
      </c>
      <c r="I5902" s="147">
        <v>102.524</v>
      </c>
      <c r="J5902" s="147">
        <v>109.99172</v>
      </c>
      <c r="K5902" s="147">
        <v>117.47471999999999</v>
      </c>
    </row>
    <row r="5903" spans="2:11" x14ac:dyDescent="0.2">
      <c r="B5903" s="21" t="str">
        <f t="shared" si="92"/>
        <v>EmbroWind2070RCP6.0</v>
      </c>
      <c r="C5903" t="s">
        <v>311</v>
      </c>
      <c r="D5903" t="s">
        <v>1</v>
      </c>
      <c r="E5903" s="144" t="s">
        <v>192</v>
      </c>
      <c r="F5903" s="144">
        <v>2070</v>
      </c>
      <c r="G5903" s="147">
        <v>87.954319998244685</v>
      </c>
      <c r="H5903" s="147">
        <v>95.055300000000003</v>
      </c>
      <c r="I5903" s="147">
        <v>102.63</v>
      </c>
      <c r="J5903" s="147">
        <v>110.11369999999999</v>
      </c>
      <c r="K5903" s="147">
        <v>117.6138</v>
      </c>
    </row>
    <row r="5904" spans="2:11" x14ac:dyDescent="0.2">
      <c r="B5904" s="21" t="str">
        <f t="shared" si="92"/>
        <v>EmbroWind2075RCP6.0</v>
      </c>
      <c r="C5904" t="s">
        <v>311</v>
      </c>
      <c r="D5904" t="s">
        <v>1</v>
      </c>
      <c r="E5904" s="144" t="s">
        <v>192</v>
      </c>
      <c r="F5904" s="144">
        <v>2075</v>
      </c>
      <c r="G5904" s="147">
        <v>88.083842362271156</v>
      </c>
      <c r="H5904" s="147">
        <v>95.234324999999998</v>
      </c>
      <c r="I5904" s="147">
        <v>102.8725</v>
      </c>
      <c r="J5904" s="147">
        <v>110.410625</v>
      </c>
      <c r="K5904" s="147">
        <v>117.96719999999999</v>
      </c>
    </row>
    <row r="5905" spans="2:11" x14ac:dyDescent="0.2">
      <c r="B5905" s="21" t="str">
        <f t="shared" si="92"/>
        <v>EmbroWind2080RCP6.0</v>
      </c>
      <c r="C5905" t="s">
        <v>311</v>
      </c>
      <c r="D5905" t="s">
        <v>1</v>
      </c>
      <c r="E5905" s="144" t="s">
        <v>192</v>
      </c>
      <c r="F5905" s="144">
        <v>2080</v>
      </c>
      <c r="G5905" s="147">
        <v>88.213364726297641</v>
      </c>
      <c r="H5905" s="147">
        <v>95.413350000000008</v>
      </c>
      <c r="I5905" s="147">
        <v>103.11500000000001</v>
      </c>
      <c r="J5905" s="147">
        <v>110.70755</v>
      </c>
      <c r="K5905" s="147">
        <v>118.32059999999998</v>
      </c>
    </row>
    <row r="5906" spans="2:11" x14ac:dyDescent="0.2">
      <c r="B5906" s="21" t="str">
        <f t="shared" si="92"/>
        <v>EmbroWind2085RCP6.0</v>
      </c>
      <c r="C5906" t="s">
        <v>311</v>
      </c>
      <c r="D5906" t="s">
        <v>1</v>
      </c>
      <c r="E5906" s="144" t="s">
        <v>192</v>
      </c>
      <c r="F5906" s="144">
        <v>2085</v>
      </c>
      <c r="G5906" s="147">
        <v>88.342887090324112</v>
      </c>
      <c r="H5906" s="147">
        <v>95.592375000000004</v>
      </c>
      <c r="I5906" s="147">
        <v>103.3575</v>
      </c>
      <c r="J5906" s="147">
        <v>111.004475</v>
      </c>
      <c r="K5906" s="147">
        <v>118.67399999999999</v>
      </c>
    </row>
    <row r="5907" spans="2:11" x14ac:dyDescent="0.2">
      <c r="B5907" s="21" t="str">
        <f t="shared" si="92"/>
        <v>EmbroWind2090RCP6.0</v>
      </c>
      <c r="C5907" t="s">
        <v>311</v>
      </c>
      <c r="D5907" t="s">
        <v>1</v>
      </c>
      <c r="E5907" s="144" t="s">
        <v>192</v>
      </c>
      <c r="F5907" s="144">
        <v>2090</v>
      </c>
      <c r="G5907" s="147">
        <v>88.826437249356275</v>
      </c>
      <c r="H5907" s="147">
        <v>96.227099999999993</v>
      </c>
      <c r="I5907" s="147">
        <v>104.18</v>
      </c>
      <c r="J5907" s="147">
        <v>111.9862</v>
      </c>
      <c r="K5907" s="147">
        <v>119.82159999999999</v>
      </c>
    </row>
    <row r="5908" spans="2:11" x14ac:dyDescent="0.2">
      <c r="B5908" s="21" t="str">
        <f t="shared" si="92"/>
        <v>EmbroWind2095RCP6.0</v>
      </c>
      <c r="C5908" t="s">
        <v>311</v>
      </c>
      <c r="D5908" t="s">
        <v>1</v>
      </c>
      <c r="E5908" s="144" t="s">
        <v>192</v>
      </c>
      <c r="F5908" s="144">
        <v>2095</v>
      </c>
      <c r="G5908" s="147">
        <v>89.180465044361981</v>
      </c>
      <c r="H5908" s="147">
        <v>96.6828</v>
      </c>
      <c r="I5908" s="147">
        <v>104.75999999999999</v>
      </c>
      <c r="J5908" s="147">
        <v>112.67099999999999</v>
      </c>
      <c r="K5908" s="147">
        <v>120.61579999999998</v>
      </c>
    </row>
    <row r="5909" spans="2:11" x14ac:dyDescent="0.2">
      <c r="B5909" s="21" t="str">
        <f t="shared" si="92"/>
        <v>EmbroWind2100RCP6.0</v>
      </c>
      <c r="C5909" t="s">
        <v>311</v>
      </c>
      <c r="D5909" t="s">
        <v>1</v>
      </c>
      <c r="E5909" s="144" t="s">
        <v>192</v>
      </c>
      <c r="F5909" s="144">
        <v>2100</v>
      </c>
      <c r="G5909" s="147">
        <v>89.534492839367672</v>
      </c>
      <c r="H5909" s="147">
        <v>97.138499999999993</v>
      </c>
      <c r="I5909" s="147">
        <v>105.33999999999999</v>
      </c>
      <c r="J5909" s="147">
        <v>113.35579999999999</v>
      </c>
      <c r="K5909" s="147">
        <v>121.40999999999998</v>
      </c>
    </row>
    <row r="5910" spans="2:11" x14ac:dyDescent="0.2">
      <c r="B5910" s="21" t="str">
        <f t="shared" si="92"/>
        <v>EmbroWind2023RCP8.5</v>
      </c>
      <c r="C5910" t="s">
        <v>311</v>
      </c>
      <c r="D5910" t="s">
        <v>1</v>
      </c>
      <c r="E5910" s="144" t="s">
        <v>191</v>
      </c>
      <c r="F5910" s="144">
        <v>2023</v>
      </c>
      <c r="G5910" s="147">
        <v>87.125376868475243</v>
      </c>
      <c r="H5910" s="147">
        <v>93.995099999999994</v>
      </c>
      <c r="I5910" s="147">
        <v>101.27</v>
      </c>
      <c r="J5910" s="147">
        <v>108.5087</v>
      </c>
      <c r="K5910" s="147">
        <v>115.7556</v>
      </c>
    </row>
    <row r="5911" spans="2:11" x14ac:dyDescent="0.2">
      <c r="B5911" s="21" t="str">
        <f t="shared" si="92"/>
        <v>EmbroWind2025RCP8.5</v>
      </c>
      <c r="C5911" t="s">
        <v>311</v>
      </c>
      <c r="D5911" t="s">
        <v>1</v>
      </c>
      <c r="E5911" s="144" t="s">
        <v>191</v>
      </c>
      <c r="F5911" s="144">
        <v>2025</v>
      </c>
      <c r="G5911" s="147">
        <v>87.286560254819307</v>
      </c>
      <c r="H5911" s="147">
        <v>94.209000000000003</v>
      </c>
      <c r="I5911" s="147">
        <v>101.54666666666667</v>
      </c>
      <c r="J5911" s="147">
        <v>108.8404</v>
      </c>
      <c r="K5911" s="147">
        <v>116.14319999999999</v>
      </c>
    </row>
    <row r="5912" spans="2:11" x14ac:dyDescent="0.2">
      <c r="B5912" s="21" t="str">
        <f t="shared" si="92"/>
        <v>EmbroWind2030RCP8.5</v>
      </c>
      <c r="C5912" t="s">
        <v>311</v>
      </c>
      <c r="D5912" t="s">
        <v>1</v>
      </c>
      <c r="E5912" s="144" t="s">
        <v>191</v>
      </c>
      <c r="F5912" s="144">
        <v>2030</v>
      </c>
      <c r="G5912" s="147">
        <v>87.447743641163356</v>
      </c>
      <c r="H5912" s="147">
        <v>94.422899999999998</v>
      </c>
      <c r="I5912" s="147">
        <v>101.82333333333332</v>
      </c>
      <c r="J5912" s="147">
        <v>109.17210000000001</v>
      </c>
      <c r="K5912" s="147">
        <v>116.5308</v>
      </c>
    </row>
    <row r="5913" spans="2:11" x14ac:dyDescent="0.2">
      <c r="B5913" s="21" t="str">
        <f t="shared" si="92"/>
        <v>EmbroWind2035RCP8.5</v>
      </c>
      <c r="C5913" t="s">
        <v>311</v>
      </c>
      <c r="D5913" t="s">
        <v>1</v>
      </c>
      <c r="E5913" s="144" t="s">
        <v>191</v>
      </c>
      <c r="F5913" s="144">
        <v>2035</v>
      </c>
      <c r="G5913" s="147">
        <v>87.60892702750742</v>
      </c>
      <c r="H5913" s="147">
        <v>94.636800000000008</v>
      </c>
      <c r="I5913" s="147">
        <v>102.1</v>
      </c>
      <c r="J5913" s="147">
        <v>109.50380000000001</v>
      </c>
      <c r="K5913" s="147">
        <v>116.91839999999999</v>
      </c>
    </row>
    <row r="5914" spans="2:11" x14ac:dyDescent="0.2">
      <c r="B5914" s="21" t="str">
        <f t="shared" si="92"/>
        <v>EmbroWind2040RCP8.5</v>
      </c>
      <c r="C5914" t="s">
        <v>311</v>
      </c>
      <c r="D5914" t="s">
        <v>1</v>
      </c>
      <c r="E5914" s="144" t="s">
        <v>191</v>
      </c>
      <c r="F5914" s="144">
        <v>2040</v>
      </c>
      <c r="G5914" s="147">
        <v>87.72405801775318</v>
      </c>
      <c r="H5914" s="147">
        <v>94.776300000000006</v>
      </c>
      <c r="I5914" s="147">
        <v>102.27666666666666</v>
      </c>
      <c r="J5914" s="147">
        <v>109.70710000000001</v>
      </c>
      <c r="K5914" s="147">
        <v>117.1502</v>
      </c>
    </row>
    <row r="5915" spans="2:11" x14ac:dyDescent="0.2">
      <c r="B5915" s="21" t="str">
        <f t="shared" si="92"/>
        <v>EmbroWind2045RCP8.5</v>
      </c>
      <c r="C5915" t="s">
        <v>311</v>
      </c>
      <c r="D5915" t="s">
        <v>1</v>
      </c>
      <c r="E5915" s="144" t="s">
        <v>191</v>
      </c>
      <c r="F5915" s="144">
        <v>2045</v>
      </c>
      <c r="G5915" s="147">
        <v>87.839189007998925</v>
      </c>
      <c r="H5915" s="147">
        <v>94.915800000000004</v>
      </c>
      <c r="I5915" s="147">
        <v>102.45333333333333</v>
      </c>
      <c r="J5915" s="147">
        <v>109.9104</v>
      </c>
      <c r="K5915" s="147">
        <v>117.38199999999999</v>
      </c>
    </row>
    <row r="5916" spans="2:11" x14ac:dyDescent="0.2">
      <c r="B5916" s="21" t="str">
        <f t="shared" si="92"/>
        <v>EmbroWind2050RCP8.5</v>
      </c>
      <c r="C5916" t="s">
        <v>311</v>
      </c>
      <c r="D5916" t="s">
        <v>1</v>
      </c>
      <c r="E5916" s="144" t="s">
        <v>191</v>
      </c>
      <c r="F5916" s="144">
        <v>2050</v>
      </c>
      <c r="G5916" s="147">
        <v>88.127016483613318</v>
      </c>
      <c r="H5916" s="147">
        <v>95.293999999999997</v>
      </c>
      <c r="I5916" s="147">
        <v>102.95333333333333</v>
      </c>
      <c r="J5916" s="147">
        <v>110.50959999999999</v>
      </c>
      <c r="K5916" s="147">
        <v>118.08499999999999</v>
      </c>
    </row>
    <row r="5917" spans="2:11" x14ac:dyDescent="0.2">
      <c r="B5917" s="21" t="str">
        <f t="shared" si="92"/>
        <v>EmbroWind2055RCP8.5</v>
      </c>
      <c r="C5917" t="s">
        <v>311</v>
      </c>
      <c r="D5917" t="s">
        <v>1</v>
      </c>
      <c r="E5917" s="144" t="s">
        <v>191</v>
      </c>
      <c r="F5917" s="144">
        <v>2055</v>
      </c>
      <c r="G5917" s="147">
        <v>88.29971296898195</v>
      </c>
      <c r="H5917" s="147">
        <v>95.532700000000006</v>
      </c>
      <c r="I5917" s="147">
        <v>103.27666666666667</v>
      </c>
      <c r="J5917" s="147">
        <v>110.9055</v>
      </c>
      <c r="K5917" s="147">
        <v>118.55619999999999</v>
      </c>
    </row>
    <row r="5918" spans="2:11" x14ac:dyDescent="0.2">
      <c r="B5918" s="21" t="str">
        <f t="shared" si="92"/>
        <v>EmbroWind2060RCP8.5</v>
      </c>
      <c r="C5918" t="s">
        <v>311</v>
      </c>
      <c r="D5918" t="s">
        <v>1</v>
      </c>
      <c r="E5918" s="144" t="s">
        <v>191</v>
      </c>
      <c r="F5918" s="144">
        <v>2060</v>
      </c>
      <c r="G5918" s="147">
        <v>88.826437249356275</v>
      </c>
      <c r="H5918" s="147">
        <v>96.227099999999993</v>
      </c>
      <c r="I5918" s="147">
        <v>104.18</v>
      </c>
      <c r="J5918" s="147">
        <v>111.9862</v>
      </c>
      <c r="K5918" s="147">
        <v>119.82159999999999</v>
      </c>
    </row>
    <row r="5919" spans="2:11" x14ac:dyDescent="0.2">
      <c r="B5919" s="21" t="str">
        <f t="shared" si="92"/>
        <v>EmbroWind2065RCP8.5</v>
      </c>
      <c r="C5919" t="s">
        <v>311</v>
      </c>
      <c r="D5919" t="s">
        <v>1</v>
      </c>
      <c r="E5919" s="144" t="s">
        <v>191</v>
      </c>
      <c r="F5919" s="144">
        <v>2065</v>
      </c>
      <c r="G5919" s="147">
        <v>89.180465044361981</v>
      </c>
      <c r="H5919" s="147">
        <v>96.6828</v>
      </c>
      <c r="I5919" s="147">
        <v>104.75999999999999</v>
      </c>
      <c r="J5919" s="147">
        <v>112.67099999999999</v>
      </c>
      <c r="K5919" s="147">
        <v>120.61579999999998</v>
      </c>
    </row>
    <row r="5920" spans="2:11" x14ac:dyDescent="0.2">
      <c r="B5920" s="21" t="str">
        <f t="shared" si="92"/>
        <v>EmbroWind2070RCP8.5</v>
      </c>
      <c r="C5920" t="s">
        <v>311</v>
      </c>
      <c r="D5920" t="s">
        <v>1</v>
      </c>
      <c r="E5920" s="144" t="s">
        <v>191</v>
      </c>
      <c r="F5920" s="144">
        <v>2070</v>
      </c>
      <c r="G5920" s="147">
        <v>89.758998270346893</v>
      </c>
      <c r="H5920" s="147">
        <v>97.4392</v>
      </c>
      <c r="I5920" s="147">
        <v>105.73666666666665</v>
      </c>
      <c r="J5920" s="147">
        <v>113.83373333333333</v>
      </c>
      <c r="K5920" s="147">
        <v>121.97239999999999</v>
      </c>
    </row>
    <row r="5921" spans="2:11" x14ac:dyDescent="0.2">
      <c r="B5921" s="21" t="str">
        <f t="shared" si="92"/>
        <v>EmbroWind2075RCP8.5</v>
      </c>
      <c r="C5921" t="s">
        <v>311</v>
      </c>
      <c r="D5921" t="s">
        <v>1</v>
      </c>
      <c r="E5921" s="144" t="s">
        <v>191</v>
      </c>
      <c r="F5921" s="144">
        <v>2075</v>
      </c>
      <c r="G5921" s="147">
        <v>89.983503701326129</v>
      </c>
      <c r="H5921" s="147">
        <v>97.739899999999992</v>
      </c>
      <c r="I5921" s="147">
        <v>106.13333333333333</v>
      </c>
      <c r="J5921" s="147">
        <v>114.31166666666665</v>
      </c>
      <c r="K5921" s="147">
        <v>122.53479999999999</v>
      </c>
    </row>
    <row r="5922" spans="2:11" x14ac:dyDescent="0.2">
      <c r="B5922" s="21" t="str">
        <f t="shared" si="92"/>
        <v>EmbroWind2080RCP8.5</v>
      </c>
      <c r="C5922" t="s">
        <v>311</v>
      </c>
      <c r="D5922" t="s">
        <v>1</v>
      </c>
      <c r="E5922" s="144" t="s">
        <v>191</v>
      </c>
      <c r="F5922" s="144">
        <v>2080</v>
      </c>
      <c r="G5922" s="147">
        <v>90.208009132305349</v>
      </c>
      <c r="H5922" s="147">
        <v>98.040599999999998</v>
      </c>
      <c r="I5922" s="147">
        <v>106.52999999999999</v>
      </c>
      <c r="J5922" s="147">
        <v>114.78959999999999</v>
      </c>
      <c r="K5922" s="147">
        <v>123.0972</v>
      </c>
    </row>
    <row r="5923" spans="2:11" x14ac:dyDescent="0.2">
      <c r="B5923" s="21" t="str">
        <f t="shared" si="92"/>
        <v>EmbroWind2085RCP8.5</v>
      </c>
      <c r="C5923" t="s">
        <v>311</v>
      </c>
      <c r="D5923" t="s">
        <v>1</v>
      </c>
      <c r="E5923" s="144" t="s">
        <v>191</v>
      </c>
      <c r="F5923" s="144">
        <v>2085</v>
      </c>
      <c r="G5923" s="147">
        <v>90.64838516999535</v>
      </c>
      <c r="H5923" s="147">
        <v>98.617199999999997</v>
      </c>
      <c r="I5923" s="147">
        <v>107.285</v>
      </c>
      <c r="J5923" s="147">
        <v>115.69374999999999</v>
      </c>
      <c r="K5923" s="147">
        <v>124.15170000000001</v>
      </c>
    </row>
    <row r="5924" spans="2:11" x14ac:dyDescent="0.2">
      <c r="B5924" s="21" t="str">
        <f t="shared" si="92"/>
        <v>EmbroWind2090RCP8.5</v>
      </c>
      <c r="C5924" t="s">
        <v>311</v>
      </c>
      <c r="D5924" t="s">
        <v>1</v>
      </c>
      <c r="E5924" s="144" t="s">
        <v>191</v>
      </c>
      <c r="F5924" s="144">
        <v>2090</v>
      </c>
      <c r="G5924" s="147">
        <v>91.088761207685366</v>
      </c>
      <c r="H5924" s="147">
        <v>99.193799999999996</v>
      </c>
      <c r="I5924" s="147">
        <v>108.04</v>
      </c>
      <c r="J5924" s="147">
        <v>116.59790000000001</v>
      </c>
      <c r="K5924" s="147">
        <v>125.2062</v>
      </c>
    </row>
    <row r="5925" spans="2:11" x14ac:dyDescent="0.2">
      <c r="B5925" s="21" t="str">
        <f t="shared" si="92"/>
        <v>EmbroWind2095RCP8.5</v>
      </c>
      <c r="C5925" t="s">
        <v>311</v>
      </c>
      <c r="D5925" t="s">
        <v>1</v>
      </c>
      <c r="E5925" s="144" t="s">
        <v>191</v>
      </c>
      <c r="F5925" s="144">
        <v>2095</v>
      </c>
      <c r="G5925" s="147">
        <v>91.088761207685366</v>
      </c>
      <c r="H5925" s="147">
        <v>99.193799999999996</v>
      </c>
      <c r="I5925" s="147">
        <v>108.04</v>
      </c>
      <c r="J5925" s="147">
        <v>116.59790000000001</v>
      </c>
      <c r="K5925" s="147">
        <v>125.2062</v>
      </c>
    </row>
    <row r="5926" spans="2:11" x14ac:dyDescent="0.2">
      <c r="B5926" s="21" t="str">
        <f t="shared" si="92"/>
        <v>EmbroWind2100RCP8.5</v>
      </c>
      <c r="C5926" t="s">
        <v>311</v>
      </c>
      <c r="D5926" t="s">
        <v>1</v>
      </c>
      <c r="E5926" s="144" t="s">
        <v>191</v>
      </c>
      <c r="F5926" s="144">
        <v>2100</v>
      </c>
      <c r="G5926" s="147">
        <v>91.088761207685366</v>
      </c>
      <c r="H5926" s="147">
        <v>99.193799999999996</v>
      </c>
      <c r="I5926" s="147">
        <v>108.04</v>
      </c>
      <c r="J5926" s="147">
        <v>116.59790000000001</v>
      </c>
      <c r="K5926" s="147">
        <v>125.2062</v>
      </c>
    </row>
    <row r="5927" spans="2:11" x14ac:dyDescent="0.2">
      <c r="B5927" s="21" t="str">
        <f t="shared" si="92"/>
        <v>EnglehartIce Accretion2023RCP4.5</v>
      </c>
      <c r="C5927" t="s">
        <v>312</v>
      </c>
      <c r="D5927" t="s">
        <v>486</v>
      </c>
      <c r="E5927" s="144" t="s">
        <v>193</v>
      </c>
      <c r="F5927" s="144">
        <v>2023</v>
      </c>
      <c r="G5927" s="147">
        <v>14.654519200144001</v>
      </c>
      <c r="H5927" s="147">
        <v>17.529599999999999</v>
      </c>
      <c r="I5927" s="147">
        <v>21.16</v>
      </c>
      <c r="J5927" s="147">
        <v>23.933399999999995</v>
      </c>
      <c r="K5927" s="147">
        <v>26.712</v>
      </c>
    </row>
    <row r="5928" spans="2:11" x14ac:dyDescent="0.2">
      <c r="B5928" s="21" t="str">
        <f t="shared" si="92"/>
        <v>EnglehartIce Accretion2025RCP4.5</v>
      </c>
      <c r="C5928" t="s">
        <v>312</v>
      </c>
      <c r="D5928" t="s">
        <v>486</v>
      </c>
      <c r="E5928" s="144" t="s">
        <v>193</v>
      </c>
      <c r="F5928" s="144">
        <v>2025</v>
      </c>
      <c r="G5928" s="147">
        <v>14.663797148355552</v>
      </c>
      <c r="H5928" s="147">
        <v>17.540666666666667</v>
      </c>
      <c r="I5928" s="147">
        <v>21.173333333333332</v>
      </c>
      <c r="J5928" s="147">
        <v>23.952233333333329</v>
      </c>
      <c r="K5928" s="147">
        <v>26.733000000000001</v>
      </c>
    </row>
    <row r="5929" spans="2:11" x14ac:dyDescent="0.2">
      <c r="B5929" s="21" t="str">
        <f t="shared" si="92"/>
        <v>EnglehartIce Accretion2030RCP4.5</v>
      </c>
      <c r="C5929" t="s">
        <v>312</v>
      </c>
      <c r="D5929" t="s">
        <v>486</v>
      </c>
      <c r="E5929" s="144" t="s">
        <v>193</v>
      </c>
      <c r="F5929" s="144">
        <v>2030</v>
      </c>
      <c r="G5929" s="147">
        <v>14.673075096567102</v>
      </c>
      <c r="H5929" s="147">
        <v>17.551733333333331</v>
      </c>
      <c r="I5929" s="147">
        <v>21.186666666666667</v>
      </c>
      <c r="J5929" s="147">
        <v>23.971066666666662</v>
      </c>
      <c r="K5929" s="147">
        <v>26.753999999999998</v>
      </c>
    </row>
    <row r="5930" spans="2:11" x14ac:dyDescent="0.2">
      <c r="B5930" s="21" t="str">
        <f t="shared" si="92"/>
        <v>EnglehartIce Accretion2035RCP4.5</v>
      </c>
      <c r="C5930" t="s">
        <v>312</v>
      </c>
      <c r="D5930" t="s">
        <v>486</v>
      </c>
      <c r="E5930" s="144" t="s">
        <v>193</v>
      </c>
      <c r="F5930" s="144">
        <v>2035</v>
      </c>
      <c r="G5930" s="147">
        <v>14.682353044778653</v>
      </c>
      <c r="H5930" s="147">
        <v>17.562799999999999</v>
      </c>
      <c r="I5930" s="147">
        <v>21.200000000000003</v>
      </c>
      <c r="J5930" s="147">
        <v>23.989899999999999</v>
      </c>
      <c r="K5930" s="147">
        <v>26.774999999999999</v>
      </c>
    </row>
    <row r="5931" spans="2:11" x14ac:dyDescent="0.2">
      <c r="B5931" s="21" t="str">
        <f t="shared" si="92"/>
        <v>EnglehartIce Accretion2040RCP4.5</v>
      </c>
      <c r="C5931" t="s">
        <v>312</v>
      </c>
      <c r="D5931" t="s">
        <v>486</v>
      </c>
      <c r="E5931" s="144" t="s">
        <v>193</v>
      </c>
      <c r="F5931" s="144">
        <v>2040</v>
      </c>
      <c r="G5931" s="147">
        <v>14.691630992990204</v>
      </c>
      <c r="H5931" s="147">
        <v>17.573866666666667</v>
      </c>
      <c r="I5931" s="147">
        <v>21.213333333333335</v>
      </c>
      <c r="J5931" s="147">
        <v>24.008733333333332</v>
      </c>
      <c r="K5931" s="147">
        <v>26.795999999999999</v>
      </c>
    </row>
    <row r="5932" spans="2:11" x14ac:dyDescent="0.2">
      <c r="B5932" s="21" t="str">
        <f t="shared" si="92"/>
        <v>EnglehartIce Accretion2045RCP4.5</v>
      </c>
      <c r="C5932" t="s">
        <v>312</v>
      </c>
      <c r="D5932" t="s">
        <v>486</v>
      </c>
      <c r="E5932" s="144" t="s">
        <v>193</v>
      </c>
      <c r="F5932" s="144">
        <v>2045</v>
      </c>
      <c r="G5932" s="147">
        <v>14.700908941201753</v>
      </c>
      <c r="H5932" s="147">
        <v>17.584933333333332</v>
      </c>
      <c r="I5932" s="147">
        <v>21.226666666666667</v>
      </c>
      <c r="J5932" s="147">
        <v>24.027566666666665</v>
      </c>
      <c r="K5932" s="147">
        <v>26.816999999999997</v>
      </c>
    </row>
    <row r="5933" spans="2:11" x14ac:dyDescent="0.2">
      <c r="B5933" s="21" t="str">
        <f t="shared" si="92"/>
        <v>EnglehartIce Accretion2050RCP4.5</v>
      </c>
      <c r="C5933" t="s">
        <v>312</v>
      </c>
      <c r="D5933" t="s">
        <v>486</v>
      </c>
      <c r="E5933" s="144" t="s">
        <v>193</v>
      </c>
      <c r="F5933" s="144">
        <v>2050</v>
      </c>
      <c r="G5933" s="147">
        <v>14.81595549902498</v>
      </c>
      <c r="H5933" s="147">
        <v>17.732119999999998</v>
      </c>
      <c r="I5933" s="147">
        <v>21.416</v>
      </c>
      <c r="J5933" s="147">
        <v>24.249799999999997</v>
      </c>
      <c r="K5933" s="147">
        <v>27.069839999999999</v>
      </c>
    </row>
    <row r="5934" spans="2:11" x14ac:dyDescent="0.2">
      <c r="B5934" s="21" t="str">
        <f t="shared" si="92"/>
        <v>EnglehartIce Accretion2055RCP4.5</v>
      </c>
      <c r="C5934" t="s">
        <v>312</v>
      </c>
      <c r="D5934" t="s">
        <v>486</v>
      </c>
      <c r="E5934" s="144" t="s">
        <v>193</v>
      </c>
      <c r="F5934" s="144">
        <v>2055</v>
      </c>
      <c r="G5934" s="147">
        <v>14.921724108636656</v>
      </c>
      <c r="H5934" s="147">
        <v>17.86824</v>
      </c>
      <c r="I5934" s="147">
        <v>21.592000000000002</v>
      </c>
      <c r="J5934" s="147">
        <v>24.453199999999999</v>
      </c>
      <c r="K5934" s="147">
        <v>27.301679999999998</v>
      </c>
    </row>
    <row r="5935" spans="2:11" x14ac:dyDescent="0.2">
      <c r="B5935" s="21" t="str">
        <f t="shared" si="92"/>
        <v>EnglehartIce Accretion2060RCP4.5</v>
      </c>
      <c r="C5935" t="s">
        <v>312</v>
      </c>
      <c r="D5935" t="s">
        <v>486</v>
      </c>
      <c r="E5935" s="144" t="s">
        <v>193</v>
      </c>
      <c r="F5935" s="144">
        <v>2060</v>
      </c>
      <c r="G5935" s="147">
        <v>15.027492718248331</v>
      </c>
      <c r="H5935" s="147">
        <v>18.004359999999998</v>
      </c>
      <c r="I5935" s="147">
        <v>21.768000000000001</v>
      </c>
      <c r="J5935" s="147">
        <v>24.656599999999997</v>
      </c>
      <c r="K5935" s="147">
        <v>27.533519999999999</v>
      </c>
    </row>
    <row r="5936" spans="2:11" x14ac:dyDescent="0.2">
      <c r="B5936" s="21" t="str">
        <f t="shared" si="92"/>
        <v>EnglehartIce Accretion2065RCP4.5</v>
      </c>
      <c r="C5936" t="s">
        <v>312</v>
      </c>
      <c r="D5936" t="s">
        <v>486</v>
      </c>
      <c r="E5936" s="144" t="s">
        <v>193</v>
      </c>
      <c r="F5936" s="144">
        <v>2065</v>
      </c>
      <c r="G5936" s="147">
        <v>15.133261327860007</v>
      </c>
      <c r="H5936" s="147">
        <v>18.14048</v>
      </c>
      <c r="I5936" s="147">
        <v>21.944000000000003</v>
      </c>
      <c r="J5936" s="147">
        <v>24.86</v>
      </c>
      <c r="K5936" s="147">
        <v>27.765359999999998</v>
      </c>
    </row>
    <row r="5937" spans="2:11" x14ac:dyDescent="0.2">
      <c r="B5937" s="21" t="str">
        <f t="shared" si="92"/>
        <v>EnglehartIce Accretion2070RCP4.5</v>
      </c>
      <c r="C5937" t="s">
        <v>312</v>
      </c>
      <c r="D5937" t="s">
        <v>486</v>
      </c>
      <c r="E5937" s="144" t="s">
        <v>193</v>
      </c>
      <c r="F5937" s="144">
        <v>2070</v>
      </c>
      <c r="G5937" s="147">
        <v>15.239029937471683</v>
      </c>
      <c r="H5937" s="147">
        <v>18.276599999999998</v>
      </c>
      <c r="I5937" s="147">
        <v>22.12</v>
      </c>
      <c r="J5937" s="147">
        <v>25.063399999999998</v>
      </c>
      <c r="K5937" s="147">
        <v>27.997199999999999</v>
      </c>
    </row>
    <row r="5938" spans="2:11" x14ac:dyDescent="0.2">
      <c r="B5938" s="21" t="str">
        <f t="shared" si="92"/>
        <v>EnglehartIce Accretion2075RCP4.5</v>
      </c>
      <c r="C5938" t="s">
        <v>312</v>
      </c>
      <c r="D5938" t="s">
        <v>486</v>
      </c>
      <c r="E5938" s="144" t="s">
        <v>193</v>
      </c>
      <c r="F5938" s="144">
        <v>2075</v>
      </c>
      <c r="G5938" s="147">
        <v>15.324850958428526</v>
      </c>
      <c r="H5938" s="147">
        <v>18.390033333333331</v>
      </c>
      <c r="I5938" s="147">
        <v>22.266666666666666</v>
      </c>
      <c r="J5938" s="147">
        <v>25.236666666666665</v>
      </c>
      <c r="K5938" s="147">
        <v>28.198799999999999</v>
      </c>
    </row>
    <row r="5939" spans="2:11" x14ac:dyDescent="0.2">
      <c r="B5939" s="21" t="str">
        <f t="shared" si="92"/>
        <v>EnglehartIce Accretion2080RCP4.5</v>
      </c>
      <c r="C5939" t="s">
        <v>312</v>
      </c>
      <c r="D5939" t="s">
        <v>486</v>
      </c>
      <c r="E5939" s="144" t="s">
        <v>193</v>
      </c>
      <c r="F5939" s="144">
        <v>2080</v>
      </c>
      <c r="G5939" s="147">
        <v>15.410671979385368</v>
      </c>
      <c r="H5939" s="147">
        <v>18.503466666666665</v>
      </c>
      <c r="I5939" s="147">
        <v>22.413333333333334</v>
      </c>
      <c r="J5939" s="147">
        <v>25.409933333333331</v>
      </c>
      <c r="K5939" s="147">
        <v>28.400400000000001</v>
      </c>
    </row>
    <row r="5940" spans="2:11" x14ac:dyDescent="0.2">
      <c r="B5940" s="21" t="str">
        <f t="shared" si="92"/>
        <v>EnglehartIce Accretion2085RCP4.5</v>
      </c>
      <c r="C5940" t="s">
        <v>312</v>
      </c>
      <c r="D5940" t="s">
        <v>486</v>
      </c>
      <c r="E5940" s="144" t="s">
        <v>193</v>
      </c>
      <c r="F5940" s="144">
        <v>2085</v>
      </c>
      <c r="G5940" s="147">
        <v>15.496493000342209</v>
      </c>
      <c r="H5940" s="147">
        <v>18.616899999999998</v>
      </c>
      <c r="I5940" s="147">
        <v>22.560000000000002</v>
      </c>
      <c r="J5940" s="147">
        <v>25.583199999999998</v>
      </c>
      <c r="K5940" s="147">
        <v>28.602</v>
      </c>
    </row>
    <row r="5941" spans="2:11" x14ac:dyDescent="0.2">
      <c r="B5941" s="21" t="str">
        <f t="shared" si="92"/>
        <v>EnglehartIce Accretion2090RCP4.5</v>
      </c>
      <c r="C5941" t="s">
        <v>312</v>
      </c>
      <c r="D5941" t="s">
        <v>486</v>
      </c>
      <c r="E5941" s="144" t="s">
        <v>193</v>
      </c>
      <c r="F5941" s="144">
        <v>2090</v>
      </c>
      <c r="G5941" s="147">
        <v>15.582314021299052</v>
      </c>
      <c r="H5941" s="147">
        <v>18.730333333333331</v>
      </c>
      <c r="I5941" s="147">
        <v>22.706666666666667</v>
      </c>
      <c r="J5941" s="147">
        <v>25.756466666666665</v>
      </c>
      <c r="K5941" s="147">
        <v>28.803599999999999</v>
      </c>
    </row>
    <row r="5942" spans="2:11" x14ac:dyDescent="0.2">
      <c r="B5942" s="21" t="str">
        <f t="shared" si="92"/>
        <v>EnglehartIce Accretion2095RCP4.5</v>
      </c>
      <c r="C5942" t="s">
        <v>312</v>
      </c>
      <c r="D5942" t="s">
        <v>486</v>
      </c>
      <c r="E5942" s="144" t="s">
        <v>193</v>
      </c>
      <c r="F5942" s="144">
        <v>2095</v>
      </c>
      <c r="G5942" s="147">
        <v>15.668135042255894</v>
      </c>
      <c r="H5942" s="147">
        <v>18.843766666666664</v>
      </c>
      <c r="I5942" s="147">
        <v>22.853333333333332</v>
      </c>
      <c r="J5942" s="147">
        <v>25.929733333333331</v>
      </c>
      <c r="K5942" s="147">
        <v>29.005200000000002</v>
      </c>
    </row>
    <row r="5943" spans="2:11" x14ac:dyDescent="0.2">
      <c r="B5943" s="21" t="str">
        <f t="shared" si="92"/>
        <v>EnglehartIce Accretion2100RCP4.5</v>
      </c>
      <c r="C5943" t="s">
        <v>312</v>
      </c>
      <c r="D5943" t="s">
        <v>486</v>
      </c>
      <c r="E5943" s="144" t="s">
        <v>193</v>
      </c>
      <c r="F5943" s="144">
        <v>2100</v>
      </c>
      <c r="G5943" s="147">
        <v>15.753956063212737</v>
      </c>
      <c r="H5943" s="147">
        <v>18.957199999999997</v>
      </c>
      <c r="I5943" s="147">
        <v>23</v>
      </c>
      <c r="J5943" s="147">
        <v>26.102999999999998</v>
      </c>
      <c r="K5943" s="147">
        <v>29.206800000000001</v>
      </c>
    </row>
    <row r="5944" spans="2:11" x14ac:dyDescent="0.2">
      <c r="B5944" s="21" t="str">
        <f t="shared" si="92"/>
        <v>EnglehartIce Accretion2023RCP6.0</v>
      </c>
      <c r="C5944" t="s">
        <v>312</v>
      </c>
      <c r="D5944" t="s">
        <v>486</v>
      </c>
      <c r="E5944" s="144" t="s">
        <v>192</v>
      </c>
      <c r="F5944" s="144">
        <v>2023</v>
      </c>
      <c r="G5944" s="147">
        <v>14.654519200144001</v>
      </c>
      <c r="H5944" s="147">
        <v>17.529599999999999</v>
      </c>
      <c r="I5944" s="147">
        <v>21.16</v>
      </c>
      <c r="J5944" s="147">
        <v>23.933399999999995</v>
      </c>
      <c r="K5944" s="147">
        <v>26.712</v>
      </c>
    </row>
    <row r="5945" spans="2:11" x14ac:dyDescent="0.2">
      <c r="B5945" s="21" t="str">
        <f t="shared" si="92"/>
        <v>EnglehartIce Accretion2025RCP6.0</v>
      </c>
      <c r="C5945" t="s">
        <v>312</v>
      </c>
      <c r="D5945" t="s">
        <v>486</v>
      </c>
      <c r="E5945" s="144" t="s">
        <v>192</v>
      </c>
      <c r="F5945" s="144">
        <v>2025</v>
      </c>
      <c r="G5945" s="147">
        <v>14.663797148355552</v>
      </c>
      <c r="H5945" s="147">
        <v>17.540666666666667</v>
      </c>
      <c r="I5945" s="147">
        <v>21.173333333333332</v>
      </c>
      <c r="J5945" s="147">
        <v>23.952233333333329</v>
      </c>
      <c r="K5945" s="147">
        <v>26.733000000000001</v>
      </c>
    </row>
    <row r="5946" spans="2:11" x14ac:dyDescent="0.2">
      <c r="B5946" s="21" t="str">
        <f t="shared" si="92"/>
        <v>EnglehartIce Accretion2030RCP6.0</v>
      </c>
      <c r="C5946" t="s">
        <v>312</v>
      </c>
      <c r="D5946" t="s">
        <v>486</v>
      </c>
      <c r="E5946" s="144" t="s">
        <v>192</v>
      </c>
      <c r="F5946" s="144">
        <v>2030</v>
      </c>
      <c r="G5946" s="147">
        <v>14.673075096567102</v>
      </c>
      <c r="H5946" s="147">
        <v>17.551733333333331</v>
      </c>
      <c r="I5946" s="147">
        <v>21.186666666666667</v>
      </c>
      <c r="J5946" s="147">
        <v>23.971066666666662</v>
      </c>
      <c r="K5946" s="147">
        <v>26.753999999999998</v>
      </c>
    </row>
    <row r="5947" spans="2:11" x14ac:dyDescent="0.2">
      <c r="B5947" s="21" t="str">
        <f t="shared" si="92"/>
        <v>EnglehartIce Accretion2035RCP6.0</v>
      </c>
      <c r="C5947" t="s">
        <v>312</v>
      </c>
      <c r="D5947" t="s">
        <v>486</v>
      </c>
      <c r="E5947" s="144" t="s">
        <v>192</v>
      </c>
      <c r="F5947" s="144">
        <v>2035</v>
      </c>
      <c r="G5947" s="147">
        <v>14.682353044778653</v>
      </c>
      <c r="H5947" s="147">
        <v>17.562799999999999</v>
      </c>
      <c r="I5947" s="147">
        <v>21.200000000000003</v>
      </c>
      <c r="J5947" s="147">
        <v>23.989899999999999</v>
      </c>
      <c r="K5947" s="147">
        <v>26.774999999999999</v>
      </c>
    </row>
    <row r="5948" spans="2:11" x14ac:dyDescent="0.2">
      <c r="B5948" s="21" t="str">
        <f t="shared" si="92"/>
        <v>EnglehartIce Accretion2040RCP6.0</v>
      </c>
      <c r="C5948" t="s">
        <v>312</v>
      </c>
      <c r="D5948" t="s">
        <v>486</v>
      </c>
      <c r="E5948" s="144" t="s">
        <v>192</v>
      </c>
      <c r="F5948" s="144">
        <v>2040</v>
      </c>
      <c r="G5948" s="147">
        <v>14.691630992990204</v>
      </c>
      <c r="H5948" s="147">
        <v>17.573866666666667</v>
      </c>
      <c r="I5948" s="147">
        <v>21.213333333333335</v>
      </c>
      <c r="J5948" s="147">
        <v>24.008733333333332</v>
      </c>
      <c r="K5948" s="147">
        <v>26.795999999999999</v>
      </c>
    </row>
    <row r="5949" spans="2:11" x14ac:dyDescent="0.2">
      <c r="B5949" s="21" t="str">
        <f t="shared" si="92"/>
        <v>EnglehartIce Accretion2045RCP6.0</v>
      </c>
      <c r="C5949" t="s">
        <v>312</v>
      </c>
      <c r="D5949" t="s">
        <v>486</v>
      </c>
      <c r="E5949" s="144" t="s">
        <v>192</v>
      </c>
      <c r="F5949" s="144">
        <v>2045</v>
      </c>
      <c r="G5949" s="147">
        <v>14.700908941201753</v>
      </c>
      <c r="H5949" s="147">
        <v>17.584933333333332</v>
      </c>
      <c r="I5949" s="147">
        <v>21.226666666666667</v>
      </c>
      <c r="J5949" s="147">
        <v>24.027566666666665</v>
      </c>
      <c r="K5949" s="147">
        <v>26.816999999999997</v>
      </c>
    </row>
    <row r="5950" spans="2:11" x14ac:dyDescent="0.2">
      <c r="B5950" s="21" t="str">
        <f t="shared" si="92"/>
        <v>EnglehartIce Accretion2050RCP6.0</v>
      </c>
      <c r="C5950" t="s">
        <v>312</v>
      </c>
      <c r="D5950" t="s">
        <v>486</v>
      </c>
      <c r="E5950" s="144" t="s">
        <v>192</v>
      </c>
      <c r="F5950" s="144">
        <v>2050</v>
      </c>
      <c r="G5950" s="147">
        <v>14.81595549902498</v>
      </c>
      <c r="H5950" s="147">
        <v>17.732119999999998</v>
      </c>
      <c r="I5950" s="147">
        <v>21.416</v>
      </c>
      <c r="J5950" s="147">
        <v>24.249799999999997</v>
      </c>
      <c r="K5950" s="147">
        <v>27.069839999999999</v>
      </c>
    </row>
    <row r="5951" spans="2:11" x14ac:dyDescent="0.2">
      <c r="B5951" s="21" t="str">
        <f t="shared" si="92"/>
        <v>EnglehartIce Accretion2055RCP6.0</v>
      </c>
      <c r="C5951" t="s">
        <v>312</v>
      </c>
      <c r="D5951" t="s">
        <v>486</v>
      </c>
      <c r="E5951" s="144" t="s">
        <v>192</v>
      </c>
      <c r="F5951" s="144">
        <v>2055</v>
      </c>
      <c r="G5951" s="147">
        <v>14.921724108636656</v>
      </c>
      <c r="H5951" s="147">
        <v>17.86824</v>
      </c>
      <c r="I5951" s="147">
        <v>21.592000000000002</v>
      </c>
      <c r="J5951" s="147">
        <v>24.453199999999999</v>
      </c>
      <c r="K5951" s="147">
        <v>27.301679999999998</v>
      </c>
    </row>
    <row r="5952" spans="2:11" x14ac:dyDescent="0.2">
      <c r="B5952" s="21" t="str">
        <f t="shared" si="92"/>
        <v>EnglehartIce Accretion2060RCP6.0</v>
      </c>
      <c r="C5952" t="s">
        <v>312</v>
      </c>
      <c r="D5952" t="s">
        <v>486</v>
      </c>
      <c r="E5952" s="144" t="s">
        <v>192</v>
      </c>
      <c r="F5952" s="144">
        <v>2060</v>
      </c>
      <c r="G5952" s="147">
        <v>15.027492718248331</v>
      </c>
      <c r="H5952" s="147">
        <v>18.004359999999998</v>
      </c>
      <c r="I5952" s="147">
        <v>21.768000000000001</v>
      </c>
      <c r="J5952" s="147">
        <v>24.656599999999997</v>
      </c>
      <c r="K5952" s="147">
        <v>27.533519999999999</v>
      </c>
    </row>
    <row r="5953" spans="2:11" x14ac:dyDescent="0.2">
      <c r="B5953" s="21" t="str">
        <f t="shared" si="92"/>
        <v>EnglehartIce Accretion2065RCP6.0</v>
      </c>
      <c r="C5953" t="s">
        <v>312</v>
      </c>
      <c r="D5953" t="s">
        <v>486</v>
      </c>
      <c r="E5953" s="144" t="s">
        <v>192</v>
      </c>
      <c r="F5953" s="144">
        <v>2065</v>
      </c>
      <c r="G5953" s="147">
        <v>15.133261327860007</v>
      </c>
      <c r="H5953" s="147">
        <v>18.14048</v>
      </c>
      <c r="I5953" s="147">
        <v>21.944000000000003</v>
      </c>
      <c r="J5953" s="147">
        <v>24.86</v>
      </c>
      <c r="K5953" s="147">
        <v>27.765359999999998</v>
      </c>
    </row>
    <row r="5954" spans="2:11" x14ac:dyDescent="0.2">
      <c r="B5954" s="21" t="str">
        <f t="shared" si="92"/>
        <v>EnglehartIce Accretion2070RCP6.0</v>
      </c>
      <c r="C5954" t="s">
        <v>312</v>
      </c>
      <c r="D5954" t="s">
        <v>486</v>
      </c>
      <c r="E5954" s="144" t="s">
        <v>192</v>
      </c>
      <c r="F5954" s="144">
        <v>2070</v>
      </c>
      <c r="G5954" s="147">
        <v>15.239029937471683</v>
      </c>
      <c r="H5954" s="147">
        <v>18.276599999999998</v>
      </c>
      <c r="I5954" s="147">
        <v>22.12</v>
      </c>
      <c r="J5954" s="147">
        <v>25.063399999999998</v>
      </c>
      <c r="K5954" s="147">
        <v>27.997199999999999</v>
      </c>
    </row>
    <row r="5955" spans="2:11" x14ac:dyDescent="0.2">
      <c r="B5955" s="21" t="str">
        <f t="shared" si="92"/>
        <v>EnglehartIce Accretion2075RCP6.0</v>
      </c>
      <c r="C5955" t="s">
        <v>312</v>
      </c>
      <c r="D5955" t="s">
        <v>486</v>
      </c>
      <c r="E5955" s="144" t="s">
        <v>192</v>
      </c>
      <c r="F5955" s="144">
        <v>2075</v>
      </c>
      <c r="G5955" s="147">
        <v>15.367761468906947</v>
      </c>
      <c r="H5955" s="147">
        <v>18.446749999999998</v>
      </c>
      <c r="I5955" s="147">
        <v>22.34</v>
      </c>
      <c r="J5955" s="147">
        <v>25.323299999999996</v>
      </c>
      <c r="K5955" s="147">
        <v>28.299599999999998</v>
      </c>
    </row>
    <row r="5956" spans="2:11" x14ac:dyDescent="0.2">
      <c r="B5956" s="21" t="str">
        <f t="shared" si="92"/>
        <v>EnglehartIce Accretion2080RCP6.0</v>
      </c>
      <c r="C5956" t="s">
        <v>312</v>
      </c>
      <c r="D5956" t="s">
        <v>486</v>
      </c>
      <c r="E5956" s="144" t="s">
        <v>192</v>
      </c>
      <c r="F5956" s="144">
        <v>2080</v>
      </c>
      <c r="G5956" s="147">
        <v>15.496493000342209</v>
      </c>
      <c r="H5956" s="147">
        <v>18.616899999999998</v>
      </c>
      <c r="I5956" s="147">
        <v>22.560000000000002</v>
      </c>
      <c r="J5956" s="147">
        <v>25.583199999999998</v>
      </c>
      <c r="K5956" s="147">
        <v>28.602</v>
      </c>
    </row>
    <row r="5957" spans="2:11" x14ac:dyDescent="0.2">
      <c r="B5957" s="21" t="str">
        <f t="shared" si="92"/>
        <v>EnglehartIce Accretion2085RCP6.0</v>
      </c>
      <c r="C5957" t="s">
        <v>312</v>
      </c>
      <c r="D5957" t="s">
        <v>486</v>
      </c>
      <c r="E5957" s="144" t="s">
        <v>192</v>
      </c>
      <c r="F5957" s="144">
        <v>2085</v>
      </c>
      <c r="G5957" s="147">
        <v>15.625224531777473</v>
      </c>
      <c r="H5957" s="147">
        <v>18.787049999999997</v>
      </c>
      <c r="I5957" s="147">
        <v>22.78</v>
      </c>
      <c r="J5957" s="147">
        <v>25.8431</v>
      </c>
      <c r="K5957" s="147">
        <v>28.904400000000003</v>
      </c>
    </row>
    <row r="5958" spans="2:11" x14ac:dyDescent="0.2">
      <c r="B5958" s="21" t="str">
        <f t="shared" si="92"/>
        <v>EnglehartIce Accretion2090RCP6.0</v>
      </c>
      <c r="C5958" t="s">
        <v>312</v>
      </c>
      <c r="D5958" t="s">
        <v>486</v>
      </c>
      <c r="E5958" s="144" t="s">
        <v>192</v>
      </c>
      <c r="F5958" s="144">
        <v>2090</v>
      </c>
      <c r="G5958" s="147">
        <v>15.758595037318512</v>
      </c>
      <c r="H5958" s="147">
        <v>18.979333333333329</v>
      </c>
      <c r="I5958" s="147">
        <v>23.046666666666667</v>
      </c>
      <c r="J5958" s="147">
        <v>26.163266666666665</v>
      </c>
      <c r="K5958" s="147">
        <v>29.274000000000001</v>
      </c>
    </row>
    <row r="5959" spans="2:11" x14ac:dyDescent="0.2">
      <c r="B5959" s="21" t="str">
        <f t="shared" si="92"/>
        <v>EnglehartIce Accretion2095RCP6.0</v>
      </c>
      <c r="C5959" t="s">
        <v>312</v>
      </c>
      <c r="D5959" t="s">
        <v>486</v>
      </c>
      <c r="E5959" s="144" t="s">
        <v>192</v>
      </c>
      <c r="F5959" s="144">
        <v>2095</v>
      </c>
      <c r="G5959" s="147">
        <v>15.763234011424286</v>
      </c>
      <c r="H5959" s="147">
        <v>19.001466666666662</v>
      </c>
      <c r="I5959" s="147">
        <v>23.093333333333334</v>
      </c>
      <c r="J5959" s="147">
        <v>26.223533333333332</v>
      </c>
      <c r="K5959" s="147">
        <v>29.341200000000001</v>
      </c>
    </row>
    <row r="5960" spans="2:11" x14ac:dyDescent="0.2">
      <c r="B5960" s="21" t="str">
        <f t="shared" si="92"/>
        <v>EnglehartIce Accretion2100RCP6.0</v>
      </c>
      <c r="C5960" t="s">
        <v>312</v>
      </c>
      <c r="D5960" t="s">
        <v>486</v>
      </c>
      <c r="E5960" s="144" t="s">
        <v>192</v>
      </c>
      <c r="F5960" s="144">
        <v>2100</v>
      </c>
      <c r="G5960" s="147">
        <v>15.767872985530062</v>
      </c>
      <c r="H5960" s="147">
        <v>19.023599999999995</v>
      </c>
      <c r="I5960" s="147">
        <v>23.14</v>
      </c>
      <c r="J5960" s="147">
        <v>26.283799999999999</v>
      </c>
      <c r="K5960" s="147">
        <v>29.4084</v>
      </c>
    </row>
    <row r="5961" spans="2:11" x14ac:dyDescent="0.2">
      <c r="B5961" s="21" t="str">
        <f t="shared" si="92"/>
        <v>EnglehartIce Accretion2023RCP8.5</v>
      </c>
      <c r="C5961" t="s">
        <v>312</v>
      </c>
      <c r="D5961" t="s">
        <v>486</v>
      </c>
      <c r="E5961" s="144" t="s">
        <v>191</v>
      </c>
      <c r="F5961" s="144">
        <v>2023</v>
      </c>
      <c r="G5961" s="147">
        <v>14.654519200144001</v>
      </c>
      <c r="H5961" s="147">
        <v>17.529599999999999</v>
      </c>
      <c r="I5961" s="147">
        <v>21.16</v>
      </c>
      <c r="J5961" s="147">
        <v>23.933399999999995</v>
      </c>
      <c r="K5961" s="147">
        <v>26.712</v>
      </c>
    </row>
    <row r="5962" spans="2:11" x14ac:dyDescent="0.2">
      <c r="B5962" s="21" t="str">
        <f t="shared" si="92"/>
        <v>EnglehartIce Accretion2025RCP8.5</v>
      </c>
      <c r="C5962" t="s">
        <v>312</v>
      </c>
      <c r="D5962" t="s">
        <v>486</v>
      </c>
      <c r="E5962" s="144" t="s">
        <v>191</v>
      </c>
      <c r="F5962" s="144">
        <v>2025</v>
      </c>
      <c r="G5962" s="147">
        <v>14.673075096567102</v>
      </c>
      <c r="H5962" s="147">
        <v>17.551733333333331</v>
      </c>
      <c r="I5962" s="147">
        <v>21.186666666666667</v>
      </c>
      <c r="J5962" s="147">
        <v>23.971066666666662</v>
      </c>
      <c r="K5962" s="147">
        <v>26.753999999999998</v>
      </c>
    </row>
    <row r="5963" spans="2:11" x14ac:dyDescent="0.2">
      <c r="B5963" s="21" t="str">
        <f t="shared" si="92"/>
        <v>EnglehartIce Accretion2030RCP8.5</v>
      </c>
      <c r="C5963" t="s">
        <v>312</v>
      </c>
      <c r="D5963" t="s">
        <v>486</v>
      </c>
      <c r="E5963" s="144" t="s">
        <v>191</v>
      </c>
      <c r="F5963" s="144">
        <v>2030</v>
      </c>
      <c r="G5963" s="147">
        <v>14.691630992990204</v>
      </c>
      <c r="H5963" s="147">
        <v>17.573866666666667</v>
      </c>
      <c r="I5963" s="147">
        <v>21.213333333333335</v>
      </c>
      <c r="J5963" s="147">
        <v>24.008733333333332</v>
      </c>
      <c r="K5963" s="147">
        <v>26.795999999999999</v>
      </c>
    </row>
    <row r="5964" spans="2:11" x14ac:dyDescent="0.2">
      <c r="B5964" s="21" t="str">
        <f t="shared" ref="B5964:B6027" si="93">C5964&amp;D5964&amp;F5964&amp;E5964</f>
        <v>EnglehartIce Accretion2035RCP8.5</v>
      </c>
      <c r="C5964" t="s">
        <v>312</v>
      </c>
      <c r="D5964" t="s">
        <v>486</v>
      </c>
      <c r="E5964" s="144" t="s">
        <v>191</v>
      </c>
      <c r="F5964" s="144">
        <v>2035</v>
      </c>
      <c r="G5964" s="147">
        <v>14.710186889413304</v>
      </c>
      <c r="H5964" s="147">
        <v>17.596</v>
      </c>
      <c r="I5964" s="147">
        <v>21.240000000000002</v>
      </c>
      <c r="J5964" s="147">
        <v>24.046399999999998</v>
      </c>
      <c r="K5964" s="147">
        <v>26.837999999999997</v>
      </c>
    </row>
    <row r="5965" spans="2:11" x14ac:dyDescent="0.2">
      <c r="B5965" s="21" t="str">
        <f t="shared" si="93"/>
        <v>EnglehartIce Accretion2040RCP8.5</v>
      </c>
      <c r="C5965" t="s">
        <v>312</v>
      </c>
      <c r="D5965" t="s">
        <v>486</v>
      </c>
      <c r="E5965" s="144" t="s">
        <v>191</v>
      </c>
      <c r="F5965" s="144">
        <v>2040</v>
      </c>
      <c r="G5965" s="147">
        <v>14.886467905432763</v>
      </c>
      <c r="H5965" s="147">
        <v>17.822866666666666</v>
      </c>
      <c r="I5965" s="147">
        <v>21.533333333333335</v>
      </c>
      <c r="J5965" s="147">
        <v>24.385399999999997</v>
      </c>
      <c r="K5965" s="147">
        <v>27.224399999999999</v>
      </c>
    </row>
    <row r="5966" spans="2:11" x14ac:dyDescent="0.2">
      <c r="B5966" s="21" t="str">
        <f t="shared" si="93"/>
        <v>EnglehartIce Accretion2045RCP8.5</v>
      </c>
      <c r="C5966" t="s">
        <v>312</v>
      </c>
      <c r="D5966" t="s">
        <v>486</v>
      </c>
      <c r="E5966" s="144" t="s">
        <v>191</v>
      </c>
      <c r="F5966" s="144">
        <v>2045</v>
      </c>
      <c r="G5966" s="147">
        <v>15.062748921452224</v>
      </c>
      <c r="H5966" s="147">
        <v>18.049733333333332</v>
      </c>
      <c r="I5966" s="147">
        <v>21.826666666666668</v>
      </c>
      <c r="J5966" s="147">
        <v>24.724399999999999</v>
      </c>
      <c r="K5966" s="147">
        <v>27.610799999999998</v>
      </c>
    </row>
    <row r="5967" spans="2:11" x14ac:dyDescent="0.2">
      <c r="B5967" s="21" t="str">
        <f t="shared" si="93"/>
        <v>EnglehartIce Accretion2050RCP8.5</v>
      </c>
      <c r="C5967" t="s">
        <v>312</v>
      </c>
      <c r="D5967" t="s">
        <v>486</v>
      </c>
      <c r="E5967" s="144" t="s">
        <v>191</v>
      </c>
      <c r="F5967" s="144">
        <v>2050</v>
      </c>
      <c r="G5967" s="147">
        <v>15.410671979385368</v>
      </c>
      <c r="H5967" s="147">
        <v>18.503466666666665</v>
      </c>
      <c r="I5967" s="147">
        <v>22.413333333333334</v>
      </c>
      <c r="J5967" s="147">
        <v>25.409933333333331</v>
      </c>
      <c r="K5967" s="147">
        <v>28.400400000000001</v>
      </c>
    </row>
    <row r="5968" spans="2:11" x14ac:dyDescent="0.2">
      <c r="B5968" s="21" t="str">
        <f t="shared" si="93"/>
        <v>EnglehartIce Accretion2055RCP8.5</v>
      </c>
      <c r="C5968" t="s">
        <v>312</v>
      </c>
      <c r="D5968" t="s">
        <v>486</v>
      </c>
      <c r="E5968" s="144" t="s">
        <v>191</v>
      </c>
      <c r="F5968" s="144">
        <v>2055</v>
      </c>
      <c r="G5968" s="147">
        <v>15.582314021299052</v>
      </c>
      <c r="H5968" s="147">
        <v>18.730333333333331</v>
      </c>
      <c r="I5968" s="147">
        <v>22.706666666666667</v>
      </c>
      <c r="J5968" s="147">
        <v>25.756466666666665</v>
      </c>
      <c r="K5968" s="147">
        <v>28.803599999999999</v>
      </c>
    </row>
    <row r="5969" spans="2:11" x14ac:dyDescent="0.2">
      <c r="B5969" s="21" t="str">
        <f t="shared" si="93"/>
        <v>EnglehartIce Accretion2060RCP8.5</v>
      </c>
      <c r="C5969" t="s">
        <v>312</v>
      </c>
      <c r="D5969" t="s">
        <v>486</v>
      </c>
      <c r="E5969" s="144" t="s">
        <v>191</v>
      </c>
      <c r="F5969" s="144">
        <v>2060</v>
      </c>
      <c r="G5969" s="147">
        <v>15.758595037318512</v>
      </c>
      <c r="H5969" s="147">
        <v>18.979333333333329</v>
      </c>
      <c r="I5969" s="147">
        <v>23.046666666666667</v>
      </c>
      <c r="J5969" s="147">
        <v>26.163266666666665</v>
      </c>
      <c r="K5969" s="147">
        <v>29.274000000000001</v>
      </c>
    </row>
    <row r="5970" spans="2:11" x14ac:dyDescent="0.2">
      <c r="B5970" s="21" t="str">
        <f t="shared" si="93"/>
        <v>EnglehartIce Accretion2065RCP8.5</v>
      </c>
      <c r="C5970" t="s">
        <v>312</v>
      </c>
      <c r="D5970" t="s">
        <v>486</v>
      </c>
      <c r="E5970" s="144" t="s">
        <v>191</v>
      </c>
      <c r="F5970" s="144">
        <v>2065</v>
      </c>
      <c r="G5970" s="147">
        <v>15.763234011424286</v>
      </c>
      <c r="H5970" s="147">
        <v>19.001466666666662</v>
      </c>
      <c r="I5970" s="147">
        <v>23.093333333333334</v>
      </c>
      <c r="J5970" s="147">
        <v>26.223533333333332</v>
      </c>
      <c r="K5970" s="147">
        <v>29.341200000000001</v>
      </c>
    </row>
    <row r="5971" spans="2:11" x14ac:dyDescent="0.2">
      <c r="B5971" s="21" t="str">
        <f t="shared" si="93"/>
        <v>EnglehartIce Accretion2070RCP8.5</v>
      </c>
      <c r="C5971" t="s">
        <v>312</v>
      </c>
      <c r="D5971" t="s">
        <v>486</v>
      </c>
      <c r="E5971" s="144" t="s">
        <v>191</v>
      </c>
      <c r="F5971" s="144">
        <v>2070</v>
      </c>
      <c r="G5971" s="147">
        <v>15.5359242802413</v>
      </c>
      <c r="H5971" s="147">
        <v>18.746933333333331</v>
      </c>
      <c r="I5971" s="147">
        <v>22.806666666666668</v>
      </c>
      <c r="J5971" s="147">
        <v>25.907133333333331</v>
      </c>
      <c r="K5971" s="147">
        <v>28.9968</v>
      </c>
    </row>
    <row r="5972" spans="2:11" x14ac:dyDescent="0.2">
      <c r="B5972" s="21" t="str">
        <f t="shared" si="93"/>
        <v>EnglehartIce Accretion2075RCP8.5</v>
      </c>
      <c r="C5972" t="s">
        <v>312</v>
      </c>
      <c r="D5972" t="s">
        <v>486</v>
      </c>
      <c r="E5972" s="144" t="s">
        <v>191</v>
      </c>
      <c r="F5972" s="144">
        <v>2075</v>
      </c>
      <c r="G5972" s="147">
        <v>15.303975574952537</v>
      </c>
      <c r="H5972" s="147">
        <v>18.470266666666664</v>
      </c>
      <c r="I5972" s="147">
        <v>22.473333333333333</v>
      </c>
      <c r="J5972" s="147">
        <v>25.530466666666666</v>
      </c>
      <c r="K5972" s="147">
        <v>28.5852</v>
      </c>
    </row>
    <row r="5973" spans="2:11" x14ac:dyDescent="0.2">
      <c r="B5973" s="21" t="str">
        <f t="shared" si="93"/>
        <v>EnglehartIce Accretion2080RCP8.5</v>
      </c>
      <c r="C5973" t="s">
        <v>312</v>
      </c>
      <c r="D5973" t="s">
        <v>486</v>
      </c>
      <c r="E5973" s="144" t="s">
        <v>191</v>
      </c>
      <c r="F5973" s="144">
        <v>2080</v>
      </c>
      <c r="G5973" s="147">
        <v>15.072026869663775</v>
      </c>
      <c r="H5973" s="147">
        <v>18.1936</v>
      </c>
      <c r="I5973" s="147">
        <v>22.14</v>
      </c>
      <c r="J5973" s="147">
        <v>25.153799999999997</v>
      </c>
      <c r="K5973" s="147">
        <v>28.1736</v>
      </c>
    </row>
    <row r="5974" spans="2:11" x14ac:dyDescent="0.2">
      <c r="B5974" s="21" t="str">
        <f t="shared" si="93"/>
        <v>EnglehartIce Accretion2085RCP8.5</v>
      </c>
      <c r="C5974" t="s">
        <v>312</v>
      </c>
      <c r="D5974" t="s">
        <v>486</v>
      </c>
      <c r="E5974" s="144" t="s">
        <v>191</v>
      </c>
      <c r="F5974" s="144">
        <v>2085</v>
      </c>
      <c r="G5974" s="147">
        <v>14.884148418379878</v>
      </c>
      <c r="H5974" s="147">
        <v>18.002699999999997</v>
      </c>
      <c r="I5974" s="147">
        <v>21.939999999999998</v>
      </c>
      <c r="J5974" s="147">
        <v>24.939099999999996</v>
      </c>
      <c r="K5974" s="147">
        <v>27.946800000000003</v>
      </c>
    </row>
    <row r="5975" spans="2:11" x14ac:dyDescent="0.2">
      <c r="B5975" s="21" t="str">
        <f t="shared" si="93"/>
        <v>EnglehartIce Accretion2090RCP8.5</v>
      </c>
      <c r="C5975" t="s">
        <v>312</v>
      </c>
      <c r="D5975" t="s">
        <v>486</v>
      </c>
      <c r="E5975" s="144" t="s">
        <v>191</v>
      </c>
      <c r="F5975" s="144">
        <v>2090</v>
      </c>
      <c r="G5975" s="147">
        <v>14.696269967095981</v>
      </c>
      <c r="H5975" s="147">
        <v>17.811799999999998</v>
      </c>
      <c r="I5975" s="147">
        <v>21.74</v>
      </c>
      <c r="J5975" s="147">
        <v>24.724399999999999</v>
      </c>
      <c r="K5975" s="147">
        <v>27.720000000000002</v>
      </c>
    </row>
    <row r="5976" spans="2:11" x14ac:dyDescent="0.2">
      <c r="B5976" s="21" t="str">
        <f t="shared" si="93"/>
        <v>EnglehartIce Accretion2095RCP8.5</v>
      </c>
      <c r="C5976" t="s">
        <v>312</v>
      </c>
      <c r="D5976" t="s">
        <v>486</v>
      </c>
      <c r="E5976" s="144" t="s">
        <v>191</v>
      </c>
      <c r="F5976" s="144">
        <v>2095</v>
      </c>
      <c r="G5976" s="147">
        <v>14.696269967095981</v>
      </c>
      <c r="H5976" s="147">
        <v>17.811799999999998</v>
      </c>
      <c r="I5976" s="147">
        <v>21.74</v>
      </c>
      <c r="J5976" s="147">
        <v>24.724399999999999</v>
      </c>
      <c r="K5976" s="147">
        <v>27.720000000000002</v>
      </c>
    </row>
    <row r="5977" spans="2:11" x14ac:dyDescent="0.2">
      <c r="B5977" s="21" t="str">
        <f t="shared" si="93"/>
        <v>EnglehartIce Accretion2100RCP8.5</v>
      </c>
      <c r="C5977" t="s">
        <v>312</v>
      </c>
      <c r="D5977" t="s">
        <v>486</v>
      </c>
      <c r="E5977" s="144" t="s">
        <v>191</v>
      </c>
      <c r="F5977" s="144">
        <v>2100</v>
      </c>
      <c r="G5977" s="147">
        <v>14.696269967095981</v>
      </c>
      <c r="H5977" s="147">
        <v>17.811799999999998</v>
      </c>
      <c r="I5977" s="147">
        <v>21.74</v>
      </c>
      <c r="J5977" s="147">
        <v>24.724399999999999</v>
      </c>
      <c r="K5977" s="147">
        <v>27.720000000000002</v>
      </c>
    </row>
    <row r="5978" spans="2:11" x14ac:dyDescent="0.2">
      <c r="B5978" s="21" t="str">
        <f t="shared" si="93"/>
        <v>EnglehartWind2023RCP4.5</v>
      </c>
      <c r="C5978" t="s">
        <v>312</v>
      </c>
      <c r="D5978" t="s">
        <v>1</v>
      </c>
      <c r="E5978" s="144" t="s">
        <v>193</v>
      </c>
      <c r="F5978" s="144">
        <v>2023</v>
      </c>
      <c r="G5978" s="147">
        <v>73.003985259882143</v>
      </c>
      <c r="H5978" s="147">
        <v>78.604343999999998</v>
      </c>
      <c r="I5978" s="147">
        <v>84.478800000000007</v>
      </c>
      <c r="J5978" s="147">
        <v>90.365352000000016</v>
      </c>
      <c r="K5978" s="147">
        <v>96.257952000000003</v>
      </c>
    </row>
    <row r="5979" spans="2:11" x14ac:dyDescent="0.2">
      <c r="B5979" s="21" t="str">
        <f t="shared" si="93"/>
        <v>EnglehartWind2025RCP4.5</v>
      </c>
      <c r="C5979" t="s">
        <v>312</v>
      </c>
      <c r="D5979" t="s">
        <v>1</v>
      </c>
      <c r="E5979" s="144" t="s">
        <v>193</v>
      </c>
      <c r="F5979" s="144">
        <v>2025</v>
      </c>
      <c r="G5979" s="147">
        <v>73.066846780556332</v>
      </c>
      <c r="H5979" s="147">
        <v>78.670745999999994</v>
      </c>
      <c r="I5979" s="147">
        <v>84.552999999999997</v>
      </c>
      <c r="J5979" s="147">
        <v>90.444746000000009</v>
      </c>
      <c r="K5979" s="147">
        <v>96.34254</v>
      </c>
    </row>
    <row r="5980" spans="2:11" x14ac:dyDescent="0.2">
      <c r="B5980" s="21" t="str">
        <f t="shared" si="93"/>
        <v>EnglehartWind2030RCP4.5</v>
      </c>
      <c r="C5980" t="s">
        <v>312</v>
      </c>
      <c r="D5980" t="s">
        <v>1</v>
      </c>
      <c r="E5980" s="144" t="s">
        <v>193</v>
      </c>
      <c r="F5980" s="144">
        <v>2030</v>
      </c>
      <c r="G5980" s="147">
        <v>73.129708301230508</v>
      </c>
      <c r="H5980" s="147">
        <v>78.737148000000005</v>
      </c>
      <c r="I5980" s="147">
        <v>84.627200000000002</v>
      </c>
      <c r="J5980" s="147">
        <v>90.524140000000017</v>
      </c>
      <c r="K5980" s="147">
        <v>96.427127999999996</v>
      </c>
    </row>
    <row r="5981" spans="2:11" x14ac:dyDescent="0.2">
      <c r="B5981" s="21" t="str">
        <f t="shared" si="93"/>
        <v>EnglehartWind2035RCP4.5</v>
      </c>
      <c r="C5981" t="s">
        <v>312</v>
      </c>
      <c r="D5981" t="s">
        <v>1</v>
      </c>
      <c r="E5981" s="144" t="s">
        <v>193</v>
      </c>
      <c r="F5981" s="144">
        <v>2035</v>
      </c>
      <c r="G5981" s="147">
        <v>73.192569821904698</v>
      </c>
      <c r="H5981" s="147">
        <v>78.803550000000001</v>
      </c>
      <c r="I5981" s="147">
        <v>84.701400000000007</v>
      </c>
      <c r="J5981" s="147">
        <v>90.60353400000001</v>
      </c>
      <c r="K5981" s="147">
        <v>96.511715999999993</v>
      </c>
    </row>
    <row r="5982" spans="2:11" x14ac:dyDescent="0.2">
      <c r="B5982" s="21" t="str">
        <f t="shared" si="93"/>
        <v>EnglehartWind2040RCP4.5</v>
      </c>
      <c r="C5982" t="s">
        <v>312</v>
      </c>
      <c r="D5982" t="s">
        <v>1</v>
      </c>
      <c r="E5982" s="144" t="s">
        <v>193</v>
      </c>
      <c r="F5982" s="144">
        <v>2040</v>
      </c>
      <c r="G5982" s="147">
        <v>73.255431342578888</v>
      </c>
      <c r="H5982" s="147">
        <v>78.869951999999998</v>
      </c>
      <c r="I5982" s="147">
        <v>84.775599999999997</v>
      </c>
      <c r="J5982" s="147">
        <v>90.682928000000004</v>
      </c>
      <c r="K5982" s="147">
        <v>96.596303999999989</v>
      </c>
    </row>
    <row r="5983" spans="2:11" x14ac:dyDescent="0.2">
      <c r="B5983" s="21" t="str">
        <f t="shared" si="93"/>
        <v>EnglehartWind2045RCP4.5</v>
      </c>
      <c r="C5983" t="s">
        <v>312</v>
      </c>
      <c r="D5983" t="s">
        <v>1</v>
      </c>
      <c r="E5983" s="144" t="s">
        <v>193</v>
      </c>
      <c r="F5983" s="144">
        <v>2045</v>
      </c>
      <c r="G5983" s="147">
        <v>73.318292863253063</v>
      </c>
      <c r="H5983" s="147">
        <v>78.936354000000009</v>
      </c>
      <c r="I5983" s="147">
        <v>84.849799999999988</v>
      </c>
      <c r="J5983" s="147">
        <v>90.762322000000012</v>
      </c>
      <c r="K5983" s="147">
        <v>96.680891999999986</v>
      </c>
    </row>
    <row r="5984" spans="2:11" x14ac:dyDescent="0.2">
      <c r="B5984" s="21" t="str">
        <f t="shared" si="93"/>
        <v>EnglehartWind2050RCP4.5</v>
      </c>
      <c r="C5984" t="s">
        <v>312</v>
      </c>
      <c r="D5984" t="s">
        <v>1</v>
      </c>
      <c r="E5984" s="144" t="s">
        <v>193</v>
      </c>
      <c r="F5984" s="144">
        <v>2050</v>
      </c>
      <c r="G5984" s="147">
        <v>73.400012840129506</v>
      </c>
      <c r="H5984" s="147">
        <v>79.01681760000001</v>
      </c>
      <c r="I5984" s="147">
        <v>84.929040000000001</v>
      </c>
      <c r="J5984" s="147">
        <v>90.841716000000005</v>
      </c>
      <c r="K5984" s="147">
        <v>96.757819199999986</v>
      </c>
    </row>
    <row r="5985" spans="2:11" x14ac:dyDescent="0.2">
      <c r="B5985" s="21" t="str">
        <f t="shared" si="93"/>
        <v>EnglehartWind2055RCP4.5</v>
      </c>
      <c r="C5985" t="s">
        <v>312</v>
      </c>
      <c r="D5985" t="s">
        <v>1</v>
      </c>
      <c r="E5985" s="144" t="s">
        <v>193</v>
      </c>
      <c r="F5985" s="144">
        <v>2055</v>
      </c>
      <c r="G5985" s="147">
        <v>73.418871296331758</v>
      </c>
      <c r="H5985" s="147">
        <v>79.030879200000001</v>
      </c>
      <c r="I5985" s="147">
        <v>84.934079999999994</v>
      </c>
      <c r="J5985" s="147">
        <v>90.841716000000005</v>
      </c>
      <c r="K5985" s="147">
        <v>96.750158399999989</v>
      </c>
    </row>
    <row r="5986" spans="2:11" x14ac:dyDescent="0.2">
      <c r="B5986" s="21" t="str">
        <f t="shared" si="93"/>
        <v>EnglehartWind2060RCP4.5</v>
      </c>
      <c r="C5986" t="s">
        <v>312</v>
      </c>
      <c r="D5986" t="s">
        <v>1</v>
      </c>
      <c r="E5986" s="144" t="s">
        <v>193</v>
      </c>
      <c r="F5986" s="144">
        <v>2060</v>
      </c>
      <c r="G5986" s="147">
        <v>73.437729752534011</v>
      </c>
      <c r="H5986" s="147">
        <v>79.044940800000006</v>
      </c>
      <c r="I5986" s="147">
        <v>84.939120000000003</v>
      </c>
      <c r="J5986" s="147">
        <v>90.841716000000005</v>
      </c>
      <c r="K5986" s="147">
        <v>96.742497599999979</v>
      </c>
    </row>
    <row r="5987" spans="2:11" x14ac:dyDescent="0.2">
      <c r="B5987" s="21" t="str">
        <f t="shared" si="93"/>
        <v>EnglehartWind2065RCP4.5</v>
      </c>
      <c r="C5987" t="s">
        <v>312</v>
      </c>
      <c r="D5987" t="s">
        <v>1</v>
      </c>
      <c r="E5987" s="144" t="s">
        <v>193</v>
      </c>
      <c r="F5987" s="144">
        <v>2065</v>
      </c>
      <c r="G5987" s="147">
        <v>73.456588208736264</v>
      </c>
      <c r="H5987" s="147">
        <v>79.059002399999997</v>
      </c>
      <c r="I5987" s="147">
        <v>84.944159999999997</v>
      </c>
      <c r="J5987" s="147">
        <v>90.841716000000005</v>
      </c>
      <c r="K5987" s="147">
        <v>96.734836799999982</v>
      </c>
    </row>
    <row r="5988" spans="2:11" x14ac:dyDescent="0.2">
      <c r="B5988" s="21" t="str">
        <f t="shared" si="93"/>
        <v>EnglehartWind2070RCP4.5</v>
      </c>
      <c r="C5988" t="s">
        <v>312</v>
      </c>
      <c r="D5988" t="s">
        <v>1</v>
      </c>
      <c r="E5988" s="144" t="s">
        <v>193</v>
      </c>
      <c r="F5988" s="144">
        <v>2070</v>
      </c>
      <c r="G5988" s="147">
        <v>73.475446664938517</v>
      </c>
      <c r="H5988" s="147">
        <v>79.073064000000002</v>
      </c>
      <c r="I5988" s="147">
        <v>84.949200000000005</v>
      </c>
      <c r="J5988" s="147">
        <v>90.841716000000005</v>
      </c>
      <c r="K5988" s="147">
        <v>96.727175999999986</v>
      </c>
    </row>
    <row r="5989" spans="2:11" x14ac:dyDescent="0.2">
      <c r="B5989" s="21" t="str">
        <f t="shared" si="93"/>
        <v>EnglehartWind2075RCP4.5</v>
      </c>
      <c r="C5989" t="s">
        <v>312</v>
      </c>
      <c r="D5989" t="s">
        <v>1</v>
      </c>
      <c r="E5989" s="144" t="s">
        <v>193</v>
      </c>
      <c r="F5989" s="144">
        <v>2075</v>
      </c>
      <c r="G5989" s="147">
        <v>73.516548428456247</v>
      </c>
      <c r="H5989" s="147">
        <v>79.122540000000001</v>
      </c>
      <c r="I5989" s="147">
        <v>85.00800000000001</v>
      </c>
      <c r="J5989" s="147">
        <v>90.909126000000015</v>
      </c>
      <c r="K5989" s="147">
        <v>96.803783999999979</v>
      </c>
    </row>
    <row r="5990" spans="2:11" x14ac:dyDescent="0.2">
      <c r="B5990" s="21" t="str">
        <f t="shared" si="93"/>
        <v>EnglehartWind2080RCP4.5</v>
      </c>
      <c r="C5990" t="s">
        <v>312</v>
      </c>
      <c r="D5990" t="s">
        <v>1</v>
      </c>
      <c r="E5990" s="144" t="s">
        <v>193</v>
      </c>
      <c r="F5990" s="144">
        <v>2080</v>
      </c>
      <c r="G5990" s="147">
        <v>73.557650191973991</v>
      </c>
      <c r="H5990" s="147">
        <v>79.172015999999999</v>
      </c>
      <c r="I5990" s="147">
        <v>85.066800000000001</v>
      </c>
      <c r="J5990" s="147">
        <v>90.97653600000001</v>
      </c>
      <c r="K5990" s="147">
        <v>96.880391999999986</v>
      </c>
    </row>
    <row r="5991" spans="2:11" x14ac:dyDescent="0.2">
      <c r="B5991" s="21" t="str">
        <f t="shared" si="93"/>
        <v>EnglehartWind2085RCP4.5</v>
      </c>
      <c r="C5991" t="s">
        <v>312</v>
      </c>
      <c r="D5991" t="s">
        <v>1</v>
      </c>
      <c r="E5991" s="144" t="s">
        <v>193</v>
      </c>
      <c r="F5991" s="144">
        <v>2085</v>
      </c>
      <c r="G5991" s="147">
        <v>73.598751955491721</v>
      </c>
      <c r="H5991" s="147">
        <v>79.221492000000012</v>
      </c>
      <c r="I5991" s="147">
        <v>85.125600000000006</v>
      </c>
      <c r="J5991" s="147">
        <v>91.043946000000005</v>
      </c>
      <c r="K5991" s="147">
        <v>96.956999999999994</v>
      </c>
    </row>
    <row r="5992" spans="2:11" x14ac:dyDescent="0.2">
      <c r="B5992" s="21" t="str">
        <f t="shared" si="93"/>
        <v>EnglehartWind2090RCP4.5</v>
      </c>
      <c r="C5992" t="s">
        <v>312</v>
      </c>
      <c r="D5992" t="s">
        <v>1</v>
      </c>
      <c r="E5992" s="144" t="s">
        <v>193</v>
      </c>
      <c r="F5992" s="144">
        <v>2090</v>
      </c>
      <c r="G5992" s="147">
        <v>73.639853719009452</v>
      </c>
      <c r="H5992" s="147">
        <v>79.270968000000011</v>
      </c>
      <c r="I5992" s="147">
        <v>85.184400000000011</v>
      </c>
      <c r="J5992" s="147">
        <v>91.111356000000015</v>
      </c>
      <c r="K5992" s="147">
        <v>97.033607999999987</v>
      </c>
    </row>
    <row r="5993" spans="2:11" x14ac:dyDescent="0.2">
      <c r="B5993" s="21" t="str">
        <f t="shared" si="93"/>
        <v>EnglehartWind2095RCP4.5</v>
      </c>
      <c r="C5993" t="s">
        <v>312</v>
      </c>
      <c r="D5993" t="s">
        <v>1</v>
      </c>
      <c r="E5993" s="144" t="s">
        <v>193</v>
      </c>
      <c r="F5993" s="144">
        <v>2095</v>
      </c>
      <c r="G5993" s="147">
        <v>73.680955482527196</v>
      </c>
      <c r="H5993" s="147">
        <v>79.320444000000009</v>
      </c>
      <c r="I5993" s="147">
        <v>85.243200000000002</v>
      </c>
      <c r="J5993" s="147">
        <v>91.178766000000024</v>
      </c>
      <c r="K5993" s="147">
        <v>97.11021599999998</v>
      </c>
    </row>
    <row r="5994" spans="2:11" x14ac:dyDescent="0.2">
      <c r="B5994" s="21" t="str">
        <f t="shared" si="93"/>
        <v>EnglehartWind2100RCP4.5</v>
      </c>
      <c r="C5994" t="s">
        <v>312</v>
      </c>
      <c r="D5994" t="s">
        <v>1</v>
      </c>
      <c r="E5994" s="144" t="s">
        <v>193</v>
      </c>
      <c r="F5994" s="144">
        <v>2100</v>
      </c>
      <c r="G5994" s="147">
        <v>73.722057246044926</v>
      </c>
      <c r="H5994" s="147">
        <v>79.369920000000008</v>
      </c>
      <c r="I5994" s="147">
        <v>85.302000000000007</v>
      </c>
      <c r="J5994" s="147">
        <v>91.24617600000002</v>
      </c>
      <c r="K5994" s="147">
        <v>97.186823999999987</v>
      </c>
    </row>
    <row r="5995" spans="2:11" x14ac:dyDescent="0.2">
      <c r="B5995" s="21" t="str">
        <f t="shared" si="93"/>
        <v>EnglehartWind2023RCP6.0</v>
      </c>
      <c r="C5995" t="s">
        <v>312</v>
      </c>
      <c r="D5995" t="s">
        <v>1</v>
      </c>
      <c r="E5995" s="144" t="s">
        <v>192</v>
      </c>
      <c r="F5995" s="144">
        <v>2023</v>
      </c>
      <c r="G5995" s="147">
        <v>73.003985259882143</v>
      </c>
      <c r="H5995" s="147">
        <v>78.604343999999998</v>
      </c>
      <c r="I5995" s="147">
        <v>84.478800000000007</v>
      </c>
      <c r="J5995" s="147">
        <v>90.365352000000016</v>
      </c>
      <c r="K5995" s="147">
        <v>96.257952000000003</v>
      </c>
    </row>
    <row r="5996" spans="2:11" x14ac:dyDescent="0.2">
      <c r="B5996" s="21" t="str">
        <f t="shared" si="93"/>
        <v>EnglehartWind2025RCP6.0</v>
      </c>
      <c r="C5996" t="s">
        <v>312</v>
      </c>
      <c r="D5996" t="s">
        <v>1</v>
      </c>
      <c r="E5996" s="144" t="s">
        <v>192</v>
      </c>
      <c r="F5996" s="144">
        <v>2025</v>
      </c>
      <c r="G5996" s="147">
        <v>73.066846780556332</v>
      </c>
      <c r="H5996" s="147">
        <v>78.670745999999994</v>
      </c>
      <c r="I5996" s="147">
        <v>84.552999999999997</v>
      </c>
      <c r="J5996" s="147">
        <v>90.444746000000009</v>
      </c>
      <c r="K5996" s="147">
        <v>96.34254</v>
      </c>
    </row>
    <row r="5997" spans="2:11" x14ac:dyDescent="0.2">
      <c r="B5997" s="21" t="str">
        <f t="shared" si="93"/>
        <v>EnglehartWind2030RCP6.0</v>
      </c>
      <c r="C5997" t="s">
        <v>312</v>
      </c>
      <c r="D5997" t="s">
        <v>1</v>
      </c>
      <c r="E5997" s="144" t="s">
        <v>192</v>
      </c>
      <c r="F5997" s="144">
        <v>2030</v>
      </c>
      <c r="G5997" s="147">
        <v>73.129708301230508</v>
      </c>
      <c r="H5997" s="147">
        <v>78.737148000000005</v>
      </c>
      <c r="I5997" s="147">
        <v>84.627200000000002</v>
      </c>
      <c r="J5997" s="147">
        <v>90.524140000000017</v>
      </c>
      <c r="K5997" s="147">
        <v>96.427127999999996</v>
      </c>
    </row>
    <row r="5998" spans="2:11" x14ac:dyDescent="0.2">
      <c r="B5998" s="21" t="str">
        <f t="shared" si="93"/>
        <v>EnglehartWind2035RCP6.0</v>
      </c>
      <c r="C5998" t="s">
        <v>312</v>
      </c>
      <c r="D5998" t="s">
        <v>1</v>
      </c>
      <c r="E5998" s="144" t="s">
        <v>192</v>
      </c>
      <c r="F5998" s="144">
        <v>2035</v>
      </c>
      <c r="G5998" s="147">
        <v>73.192569821904698</v>
      </c>
      <c r="H5998" s="147">
        <v>78.803550000000001</v>
      </c>
      <c r="I5998" s="147">
        <v>84.701400000000007</v>
      </c>
      <c r="J5998" s="147">
        <v>90.60353400000001</v>
      </c>
      <c r="K5998" s="147">
        <v>96.511715999999993</v>
      </c>
    </row>
    <row r="5999" spans="2:11" x14ac:dyDescent="0.2">
      <c r="B5999" s="21" t="str">
        <f t="shared" si="93"/>
        <v>EnglehartWind2040RCP6.0</v>
      </c>
      <c r="C5999" t="s">
        <v>312</v>
      </c>
      <c r="D5999" t="s">
        <v>1</v>
      </c>
      <c r="E5999" s="144" t="s">
        <v>192</v>
      </c>
      <c r="F5999" s="144">
        <v>2040</v>
      </c>
      <c r="G5999" s="147">
        <v>73.255431342578888</v>
      </c>
      <c r="H5999" s="147">
        <v>78.869951999999998</v>
      </c>
      <c r="I5999" s="147">
        <v>84.775599999999997</v>
      </c>
      <c r="J5999" s="147">
        <v>90.682928000000004</v>
      </c>
      <c r="K5999" s="147">
        <v>96.596303999999989</v>
      </c>
    </row>
    <row r="6000" spans="2:11" x14ac:dyDescent="0.2">
      <c r="B6000" s="21" t="str">
        <f t="shared" si="93"/>
        <v>EnglehartWind2045RCP6.0</v>
      </c>
      <c r="C6000" t="s">
        <v>312</v>
      </c>
      <c r="D6000" t="s">
        <v>1</v>
      </c>
      <c r="E6000" s="144" t="s">
        <v>192</v>
      </c>
      <c r="F6000" s="144">
        <v>2045</v>
      </c>
      <c r="G6000" s="147">
        <v>73.318292863253063</v>
      </c>
      <c r="H6000" s="147">
        <v>78.936354000000009</v>
      </c>
      <c r="I6000" s="147">
        <v>84.849799999999988</v>
      </c>
      <c r="J6000" s="147">
        <v>90.762322000000012</v>
      </c>
      <c r="K6000" s="147">
        <v>96.680891999999986</v>
      </c>
    </row>
    <row r="6001" spans="2:11" x14ac:dyDescent="0.2">
      <c r="B6001" s="21" t="str">
        <f t="shared" si="93"/>
        <v>EnglehartWind2050RCP6.0</v>
      </c>
      <c r="C6001" t="s">
        <v>312</v>
      </c>
      <c r="D6001" t="s">
        <v>1</v>
      </c>
      <c r="E6001" s="144" t="s">
        <v>192</v>
      </c>
      <c r="F6001" s="144">
        <v>2050</v>
      </c>
      <c r="G6001" s="147">
        <v>73.400012840129506</v>
      </c>
      <c r="H6001" s="147">
        <v>79.01681760000001</v>
      </c>
      <c r="I6001" s="147">
        <v>84.929040000000001</v>
      </c>
      <c r="J6001" s="147">
        <v>90.841716000000005</v>
      </c>
      <c r="K6001" s="147">
        <v>96.757819199999986</v>
      </c>
    </row>
    <row r="6002" spans="2:11" x14ac:dyDescent="0.2">
      <c r="B6002" s="21" t="str">
        <f t="shared" si="93"/>
        <v>EnglehartWind2055RCP6.0</v>
      </c>
      <c r="C6002" t="s">
        <v>312</v>
      </c>
      <c r="D6002" t="s">
        <v>1</v>
      </c>
      <c r="E6002" s="144" t="s">
        <v>192</v>
      </c>
      <c r="F6002" s="144">
        <v>2055</v>
      </c>
      <c r="G6002" s="147">
        <v>73.418871296331758</v>
      </c>
      <c r="H6002" s="147">
        <v>79.030879200000001</v>
      </c>
      <c r="I6002" s="147">
        <v>84.934079999999994</v>
      </c>
      <c r="J6002" s="147">
        <v>90.841716000000005</v>
      </c>
      <c r="K6002" s="147">
        <v>96.750158399999989</v>
      </c>
    </row>
    <row r="6003" spans="2:11" x14ac:dyDescent="0.2">
      <c r="B6003" s="21" t="str">
        <f t="shared" si="93"/>
        <v>EnglehartWind2060RCP6.0</v>
      </c>
      <c r="C6003" t="s">
        <v>312</v>
      </c>
      <c r="D6003" t="s">
        <v>1</v>
      </c>
      <c r="E6003" s="144" t="s">
        <v>192</v>
      </c>
      <c r="F6003" s="144">
        <v>2060</v>
      </c>
      <c r="G6003" s="147">
        <v>73.437729752534011</v>
      </c>
      <c r="H6003" s="147">
        <v>79.044940800000006</v>
      </c>
      <c r="I6003" s="147">
        <v>84.939120000000003</v>
      </c>
      <c r="J6003" s="147">
        <v>90.841716000000005</v>
      </c>
      <c r="K6003" s="147">
        <v>96.742497599999979</v>
      </c>
    </row>
    <row r="6004" spans="2:11" x14ac:dyDescent="0.2">
      <c r="B6004" s="21" t="str">
        <f t="shared" si="93"/>
        <v>EnglehartWind2065RCP6.0</v>
      </c>
      <c r="C6004" t="s">
        <v>312</v>
      </c>
      <c r="D6004" t="s">
        <v>1</v>
      </c>
      <c r="E6004" s="144" t="s">
        <v>192</v>
      </c>
      <c r="F6004" s="144">
        <v>2065</v>
      </c>
      <c r="G6004" s="147">
        <v>73.456588208736264</v>
      </c>
      <c r="H6004" s="147">
        <v>79.059002399999997</v>
      </c>
      <c r="I6004" s="147">
        <v>84.944159999999997</v>
      </c>
      <c r="J6004" s="147">
        <v>90.841716000000005</v>
      </c>
      <c r="K6004" s="147">
        <v>96.734836799999982</v>
      </c>
    </row>
    <row r="6005" spans="2:11" x14ac:dyDescent="0.2">
      <c r="B6005" s="21" t="str">
        <f t="shared" si="93"/>
        <v>EnglehartWind2070RCP6.0</v>
      </c>
      <c r="C6005" t="s">
        <v>312</v>
      </c>
      <c r="D6005" t="s">
        <v>1</v>
      </c>
      <c r="E6005" s="144" t="s">
        <v>192</v>
      </c>
      <c r="F6005" s="144">
        <v>2070</v>
      </c>
      <c r="G6005" s="147">
        <v>73.475446664938517</v>
      </c>
      <c r="H6005" s="147">
        <v>79.073064000000002</v>
      </c>
      <c r="I6005" s="147">
        <v>84.949200000000005</v>
      </c>
      <c r="J6005" s="147">
        <v>90.841716000000005</v>
      </c>
      <c r="K6005" s="147">
        <v>96.727175999999986</v>
      </c>
    </row>
    <row r="6006" spans="2:11" x14ac:dyDescent="0.2">
      <c r="B6006" s="21" t="str">
        <f t="shared" si="93"/>
        <v>EnglehartWind2075RCP6.0</v>
      </c>
      <c r="C6006" t="s">
        <v>312</v>
      </c>
      <c r="D6006" t="s">
        <v>1</v>
      </c>
      <c r="E6006" s="144" t="s">
        <v>192</v>
      </c>
      <c r="F6006" s="144">
        <v>2075</v>
      </c>
      <c r="G6006" s="147">
        <v>73.537099310215126</v>
      </c>
      <c r="H6006" s="147">
        <v>79.147278</v>
      </c>
      <c r="I6006" s="147">
        <v>85.037400000000005</v>
      </c>
      <c r="J6006" s="147">
        <v>90.942831000000012</v>
      </c>
      <c r="K6006" s="147">
        <v>96.84208799999999</v>
      </c>
    </row>
    <row r="6007" spans="2:11" x14ac:dyDescent="0.2">
      <c r="B6007" s="21" t="str">
        <f t="shared" si="93"/>
        <v>EnglehartWind2080RCP6.0</v>
      </c>
      <c r="C6007" t="s">
        <v>312</v>
      </c>
      <c r="D6007" t="s">
        <v>1</v>
      </c>
      <c r="E6007" s="144" t="s">
        <v>192</v>
      </c>
      <c r="F6007" s="144">
        <v>2080</v>
      </c>
      <c r="G6007" s="147">
        <v>73.598751955491721</v>
      </c>
      <c r="H6007" s="147">
        <v>79.221492000000012</v>
      </c>
      <c r="I6007" s="147">
        <v>85.125600000000006</v>
      </c>
      <c r="J6007" s="147">
        <v>91.043946000000005</v>
      </c>
      <c r="K6007" s="147">
        <v>96.956999999999994</v>
      </c>
    </row>
    <row r="6008" spans="2:11" x14ac:dyDescent="0.2">
      <c r="B6008" s="21" t="str">
        <f t="shared" si="93"/>
        <v>EnglehartWind2085RCP6.0</v>
      </c>
      <c r="C6008" t="s">
        <v>312</v>
      </c>
      <c r="D6008" t="s">
        <v>1</v>
      </c>
      <c r="E6008" s="144" t="s">
        <v>192</v>
      </c>
      <c r="F6008" s="144">
        <v>2085</v>
      </c>
      <c r="G6008" s="147">
        <v>73.660404600768317</v>
      </c>
      <c r="H6008" s="147">
        <v>79.29570600000001</v>
      </c>
      <c r="I6008" s="147">
        <v>85.213800000000006</v>
      </c>
      <c r="J6008" s="147">
        <v>91.145061000000013</v>
      </c>
      <c r="K6008" s="147">
        <v>97.071911999999983</v>
      </c>
    </row>
    <row r="6009" spans="2:11" x14ac:dyDescent="0.2">
      <c r="B6009" s="21" t="str">
        <f t="shared" si="93"/>
        <v>EnglehartWind2090RCP6.0</v>
      </c>
      <c r="C6009" t="s">
        <v>312</v>
      </c>
      <c r="D6009" t="s">
        <v>1</v>
      </c>
      <c r="E6009" s="144" t="s">
        <v>192</v>
      </c>
      <c r="F6009" s="144">
        <v>2090</v>
      </c>
      <c r="G6009" s="147">
        <v>73.763159009562656</v>
      </c>
      <c r="H6009" s="147">
        <v>79.408980000000014</v>
      </c>
      <c r="I6009" s="147">
        <v>85.341200000000001</v>
      </c>
      <c r="J6009" s="147">
        <v>91.28512400000001</v>
      </c>
      <c r="K6009" s="147">
        <v>97.228319999999982</v>
      </c>
    </row>
    <row r="6010" spans="2:11" x14ac:dyDescent="0.2">
      <c r="B6010" s="21" t="str">
        <f t="shared" si="93"/>
        <v>EnglehartWind2095RCP6.0</v>
      </c>
      <c r="C6010" t="s">
        <v>312</v>
      </c>
      <c r="D6010" t="s">
        <v>1</v>
      </c>
      <c r="E6010" s="144" t="s">
        <v>192</v>
      </c>
      <c r="F6010" s="144">
        <v>2095</v>
      </c>
      <c r="G6010" s="147">
        <v>73.804260773080401</v>
      </c>
      <c r="H6010" s="147">
        <v>79.448040000000006</v>
      </c>
      <c r="I6010" s="147">
        <v>85.380399999999995</v>
      </c>
      <c r="J6010" s="147">
        <v>91.324072000000015</v>
      </c>
      <c r="K6010" s="147">
        <v>97.269815999999992</v>
      </c>
    </row>
    <row r="6011" spans="2:11" x14ac:dyDescent="0.2">
      <c r="B6011" s="21" t="str">
        <f t="shared" si="93"/>
        <v>EnglehartWind2100RCP6.0</v>
      </c>
      <c r="C6011" t="s">
        <v>312</v>
      </c>
      <c r="D6011" t="s">
        <v>1</v>
      </c>
      <c r="E6011" s="144" t="s">
        <v>192</v>
      </c>
      <c r="F6011" s="144">
        <v>2100</v>
      </c>
      <c r="G6011" s="147">
        <v>73.845362536598131</v>
      </c>
      <c r="H6011" s="147">
        <v>79.487100000000012</v>
      </c>
      <c r="I6011" s="147">
        <v>85.419599999999988</v>
      </c>
      <c r="J6011" s="147">
        <v>91.363020000000006</v>
      </c>
      <c r="K6011" s="147">
        <v>97.311311999999987</v>
      </c>
    </row>
    <row r="6012" spans="2:11" x14ac:dyDescent="0.2">
      <c r="B6012" s="21" t="str">
        <f t="shared" si="93"/>
        <v>EnglehartWind2023RCP8.5</v>
      </c>
      <c r="C6012" t="s">
        <v>312</v>
      </c>
      <c r="D6012" t="s">
        <v>1</v>
      </c>
      <c r="E6012" s="144" t="s">
        <v>191</v>
      </c>
      <c r="F6012" s="144">
        <v>2023</v>
      </c>
      <c r="G6012" s="147">
        <v>73.003985259882143</v>
      </c>
      <c r="H6012" s="147">
        <v>78.604343999999998</v>
      </c>
      <c r="I6012" s="147">
        <v>84.478800000000007</v>
      </c>
      <c r="J6012" s="147">
        <v>90.365352000000016</v>
      </c>
      <c r="K6012" s="147">
        <v>96.257952000000003</v>
      </c>
    </row>
    <row r="6013" spans="2:11" x14ac:dyDescent="0.2">
      <c r="B6013" s="21" t="str">
        <f t="shared" si="93"/>
        <v>EnglehartWind2025RCP8.5</v>
      </c>
      <c r="C6013" t="s">
        <v>312</v>
      </c>
      <c r="D6013" t="s">
        <v>1</v>
      </c>
      <c r="E6013" s="144" t="s">
        <v>191</v>
      </c>
      <c r="F6013" s="144">
        <v>2025</v>
      </c>
      <c r="G6013" s="147">
        <v>73.129708301230508</v>
      </c>
      <c r="H6013" s="147">
        <v>78.737148000000005</v>
      </c>
      <c r="I6013" s="147">
        <v>84.627200000000002</v>
      </c>
      <c r="J6013" s="147">
        <v>90.524140000000017</v>
      </c>
      <c r="K6013" s="147">
        <v>96.427127999999996</v>
      </c>
    </row>
    <row r="6014" spans="2:11" x14ac:dyDescent="0.2">
      <c r="B6014" s="21" t="str">
        <f t="shared" si="93"/>
        <v>EnglehartWind2030RCP8.5</v>
      </c>
      <c r="C6014" t="s">
        <v>312</v>
      </c>
      <c r="D6014" t="s">
        <v>1</v>
      </c>
      <c r="E6014" s="144" t="s">
        <v>191</v>
      </c>
      <c r="F6014" s="144">
        <v>2030</v>
      </c>
      <c r="G6014" s="147">
        <v>73.255431342578888</v>
      </c>
      <c r="H6014" s="147">
        <v>78.869951999999998</v>
      </c>
      <c r="I6014" s="147">
        <v>84.775599999999997</v>
      </c>
      <c r="J6014" s="147">
        <v>90.682928000000004</v>
      </c>
      <c r="K6014" s="147">
        <v>96.596303999999989</v>
      </c>
    </row>
    <row r="6015" spans="2:11" x14ac:dyDescent="0.2">
      <c r="B6015" s="21" t="str">
        <f t="shared" si="93"/>
        <v>EnglehartWind2035RCP8.5</v>
      </c>
      <c r="C6015" t="s">
        <v>312</v>
      </c>
      <c r="D6015" t="s">
        <v>1</v>
      </c>
      <c r="E6015" s="144" t="s">
        <v>191</v>
      </c>
      <c r="F6015" s="144">
        <v>2035</v>
      </c>
      <c r="G6015" s="147">
        <v>73.381154383927253</v>
      </c>
      <c r="H6015" s="147">
        <v>79.002756000000005</v>
      </c>
      <c r="I6015" s="147">
        <v>84.923999999999992</v>
      </c>
      <c r="J6015" s="147">
        <v>90.841716000000005</v>
      </c>
      <c r="K6015" s="147">
        <v>96.765479999999982</v>
      </c>
    </row>
    <row r="6016" spans="2:11" x14ac:dyDescent="0.2">
      <c r="B6016" s="21" t="str">
        <f t="shared" si="93"/>
        <v>EnglehartWind2040RCP8.5</v>
      </c>
      <c r="C6016" t="s">
        <v>312</v>
      </c>
      <c r="D6016" t="s">
        <v>1</v>
      </c>
      <c r="E6016" s="144" t="s">
        <v>191</v>
      </c>
      <c r="F6016" s="144">
        <v>2040</v>
      </c>
      <c r="G6016" s="147">
        <v>73.412585144264341</v>
      </c>
      <c r="H6016" s="147">
        <v>79.026192000000009</v>
      </c>
      <c r="I6016" s="147">
        <v>84.932400000000001</v>
      </c>
      <c r="J6016" s="147">
        <v>90.841716000000005</v>
      </c>
      <c r="K6016" s="147">
        <v>96.752711999999988</v>
      </c>
    </row>
    <row r="6017" spans="2:11" x14ac:dyDescent="0.2">
      <c r="B6017" s="21" t="str">
        <f t="shared" si="93"/>
        <v>EnglehartWind2045RCP8.5</v>
      </c>
      <c r="C6017" t="s">
        <v>312</v>
      </c>
      <c r="D6017" t="s">
        <v>1</v>
      </c>
      <c r="E6017" s="144" t="s">
        <v>191</v>
      </c>
      <c r="F6017" s="144">
        <v>2045</v>
      </c>
      <c r="G6017" s="147">
        <v>73.444015904601429</v>
      </c>
      <c r="H6017" s="147">
        <v>79.049627999999998</v>
      </c>
      <c r="I6017" s="147">
        <v>84.940799999999996</v>
      </c>
      <c r="J6017" s="147">
        <v>90.841716000000005</v>
      </c>
      <c r="K6017" s="147">
        <v>96.73994399999998</v>
      </c>
    </row>
    <row r="6018" spans="2:11" x14ac:dyDescent="0.2">
      <c r="B6018" s="21" t="str">
        <f t="shared" si="93"/>
        <v>EnglehartWind2050RCP8.5</v>
      </c>
      <c r="C6018" t="s">
        <v>312</v>
      </c>
      <c r="D6018" t="s">
        <v>1</v>
      </c>
      <c r="E6018" s="144" t="s">
        <v>191</v>
      </c>
      <c r="F6018" s="144">
        <v>2050</v>
      </c>
      <c r="G6018" s="147">
        <v>73.557650191973991</v>
      </c>
      <c r="H6018" s="147">
        <v>79.172015999999999</v>
      </c>
      <c r="I6018" s="147">
        <v>85.066800000000001</v>
      </c>
      <c r="J6018" s="147">
        <v>90.97653600000001</v>
      </c>
      <c r="K6018" s="147">
        <v>96.880391999999986</v>
      </c>
    </row>
    <row r="6019" spans="2:11" x14ac:dyDescent="0.2">
      <c r="B6019" s="21" t="str">
        <f t="shared" si="93"/>
        <v>EnglehartWind2055RCP8.5</v>
      </c>
      <c r="C6019" t="s">
        <v>312</v>
      </c>
      <c r="D6019" t="s">
        <v>1</v>
      </c>
      <c r="E6019" s="144" t="s">
        <v>191</v>
      </c>
      <c r="F6019" s="144">
        <v>2055</v>
      </c>
      <c r="G6019" s="147">
        <v>73.639853719009452</v>
      </c>
      <c r="H6019" s="147">
        <v>79.270968000000011</v>
      </c>
      <c r="I6019" s="147">
        <v>85.184400000000011</v>
      </c>
      <c r="J6019" s="147">
        <v>91.111356000000015</v>
      </c>
      <c r="K6019" s="147">
        <v>97.033607999999987</v>
      </c>
    </row>
    <row r="6020" spans="2:11" x14ac:dyDescent="0.2">
      <c r="B6020" s="21" t="str">
        <f t="shared" si="93"/>
        <v>EnglehartWind2060RCP8.5</v>
      </c>
      <c r="C6020" t="s">
        <v>312</v>
      </c>
      <c r="D6020" t="s">
        <v>1</v>
      </c>
      <c r="E6020" s="144" t="s">
        <v>191</v>
      </c>
      <c r="F6020" s="144">
        <v>2060</v>
      </c>
      <c r="G6020" s="147">
        <v>73.763159009562656</v>
      </c>
      <c r="H6020" s="147">
        <v>79.408980000000014</v>
      </c>
      <c r="I6020" s="147">
        <v>85.341200000000001</v>
      </c>
      <c r="J6020" s="147">
        <v>91.28512400000001</v>
      </c>
      <c r="K6020" s="147">
        <v>97.228319999999982</v>
      </c>
    </row>
    <row r="6021" spans="2:11" x14ac:dyDescent="0.2">
      <c r="B6021" s="21" t="str">
        <f t="shared" si="93"/>
        <v>EnglehartWind2065RCP8.5</v>
      </c>
      <c r="C6021" t="s">
        <v>312</v>
      </c>
      <c r="D6021" t="s">
        <v>1</v>
      </c>
      <c r="E6021" s="144" t="s">
        <v>191</v>
      </c>
      <c r="F6021" s="144">
        <v>2065</v>
      </c>
      <c r="G6021" s="147">
        <v>73.804260773080401</v>
      </c>
      <c r="H6021" s="147">
        <v>79.448040000000006</v>
      </c>
      <c r="I6021" s="147">
        <v>85.380399999999995</v>
      </c>
      <c r="J6021" s="147">
        <v>91.324072000000015</v>
      </c>
      <c r="K6021" s="147">
        <v>97.269815999999992</v>
      </c>
    </row>
    <row r="6022" spans="2:11" x14ac:dyDescent="0.2">
      <c r="B6022" s="21" t="str">
        <f t="shared" si="93"/>
        <v>EnglehartWind2070RCP8.5</v>
      </c>
      <c r="C6022" t="s">
        <v>312</v>
      </c>
      <c r="D6022" t="s">
        <v>1</v>
      </c>
      <c r="E6022" s="144" t="s">
        <v>191</v>
      </c>
      <c r="F6022" s="144">
        <v>2070</v>
      </c>
      <c r="G6022" s="147">
        <v>73.958996823970693</v>
      </c>
      <c r="H6022" s="147">
        <v>79.601676000000012</v>
      </c>
      <c r="I6022" s="147">
        <v>85.534399999999991</v>
      </c>
      <c r="J6022" s="147">
        <v>91.479864000000006</v>
      </c>
      <c r="K6022" s="147">
        <v>97.426223999999991</v>
      </c>
    </row>
    <row r="6023" spans="2:11" x14ac:dyDescent="0.2">
      <c r="B6023" s="21" t="str">
        <f t="shared" si="93"/>
        <v>EnglehartWind2075RCP8.5</v>
      </c>
      <c r="C6023" t="s">
        <v>312</v>
      </c>
      <c r="D6023" t="s">
        <v>1</v>
      </c>
      <c r="E6023" s="144" t="s">
        <v>191</v>
      </c>
      <c r="F6023" s="144">
        <v>2075</v>
      </c>
      <c r="G6023" s="147">
        <v>74.072631111343242</v>
      </c>
      <c r="H6023" s="147">
        <v>79.716252000000011</v>
      </c>
      <c r="I6023" s="147">
        <v>85.649199999999993</v>
      </c>
      <c r="J6023" s="147">
        <v>91.596708000000007</v>
      </c>
      <c r="K6023" s="147">
        <v>97.541135999999995</v>
      </c>
    </row>
    <row r="6024" spans="2:11" x14ac:dyDescent="0.2">
      <c r="B6024" s="21" t="str">
        <f t="shared" si="93"/>
        <v>EnglehartWind2080RCP8.5</v>
      </c>
      <c r="C6024" t="s">
        <v>312</v>
      </c>
      <c r="D6024" t="s">
        <v>1</v>
      </c>
      <c r="E6024" s="144" t="s">
        <v>191</v>
      </c>
      <c r="F6024" s="144">
        <v>2080</v>
      </c>
      <c r="G6024" s="147">
        <v>74.186265398715804</v>
      </c>
      <c r="H6024" s="147">
        <v>79.830828000000011</v>
      </c>
      <c r="I6024" s="147">
        <v>85.763999999999996</v>
      </c>
      <c r="J6024" s="147">
        <v>91.713552000000007</v>
      </c>
      <c r="K6024" s="147">
        <v>97.656047999999998</v>
      </c>
    </row>
    <row r="6025" spans="2:11" x14ac:dyDescent="0.2">
      <c r="B6025" s="21" t="str">
        <f t="shared" si="93"/>
        <v>EnglehartWind2085RCP8.5</v>
      </c>
      <c r="C6025" t="s">
        <v>312</v>
      </c>
      <c r="D6025" t="s">
        <v>1</v>
      </c>
      <c r="E6025" s="144" t="s">
        <v>191</v>
      </c>
      <c r="F6025" s="144">
        <v>2085</v>
      </c>
      <c r="G6025" s="147">
        <v>74.186265398715804</v>
      </c>
      <c r="H6025" s="147">
        <v>79.842545999999999</v>
      </c>
      <c r="I6025" s="147">
        <v>85.789199999999994</v>
      </c>
      <c r="J6025" s="147">
        <v>91.749504000000016</v>
      </c>
      <c r="K6025" s="147">
        <v>97.703927999999991</v>
      </c>
    </row>
    <row r="6026" spans="2:11" x14ac:dyDescent="0.2">
      <c r="B6026" s="21" t="str">
        <f t="shared" si="93"/>
        <v>EnglehartWind2090RCP8.5</v>
      </c>
      <c r="C6026" t="s">
        <v>312</v>
      </c>
      <c r="D6026" t="s">
        <v>1</v>
      </c>
      <c r="E6026" s="144" t="s">
        <v>191</v>
      </c>
      <c r="F6026" s="144">
        <v>2090</v>
      </c>
      <c r="G6026" s="147">
        <v>74.186265398715804</v>
      </c>
      <c r="H6026" s="147">
        <v>79.854264000000001</v>
      </c>
      <c r="I6026" s="147">
        <v>85.814400000000006</v>
      </c>
      <c r="J6026" s="147">
        <v>91.785456000000025</v>
      </c>
      <c r="K6026" s="147">
        <v>97.751807999999983</v>
      </c>
    </row>
    <row r="6027" spans="2:11" x14ac:dyDescent="0.2">
      <c r="B6027" s="21" t="str">
        <f t="shared" si="93"/>
        <v>EnglehartWind2095RCP8.5</v>
      </c>
      <c r="C6027" t="s">
        <v>312</v>
      </c>
      <c r="D6027" t="s">
        <v>1</v>
      </c>
      <c r="E6027" s="144" t="s">
        <v>191</v>
      </c>
      <c r="F6027" s="144">
        <v>2095</v>
      </c>
      <c r="G6027" s="147">
        <v>74.186265398715804</v>
      </c>
      <c r="H6027" s="147">
        <v>79.854264000000001</v>
      </c>
      <c r="I6027" s="147">
        <v>85.814400000000006</v>
      </c>
      <c r="J6027" s="147">
        <v>91.785456000000025</v>
      </c>
      <c r="K6027" s="147">
        <v>97.751807999999983</v>
      </c>
    </row>
    <row r="6028" spans="2:11" x14ac:dyDescent="0.2">
      <c r="B6028" s="21" t="str">
        <f t="shared" ref="B6028:B6091" si="94">C6028&amp;D6028&amp;F6028&amp;E6028</f>
        <v>EnglehartWind2100RCP8.5</v>
      </c>
      <c r="C6028" t="s">
        <v>312</v>
      </c>
      <c r="D6028" t="s">
        <v>1</v>
      </c>
      <c r="E6028" s="144" t="s">
        <v>191</v>
      </c>
      <c r="F6028" s="144">
        <v>2100</v>
      </c>
      <c r="G6028" s="147">
        <v>74.186265398715804</v>
      </c>
      <c r="H6028" s="147">
        <v>79.854264000000001</v>
      </c>
      <c r="I6028" s="147">
        <v>85.814400000000006</v>
      </c>
      <c r="J6028" s="147">
        <v>91.785456000000025</v>
      </c>
      <c r="K6028" s="147">
        <v>97.751807999999983</v>
      </c>
    </row>
    <row r="6029" spans="2:11" x14ac:dyDescent="0.2">
      <c r="B6029" s="21" t="str">
        <f t="shared" si="94"/>
        <v>EspanolaIce Accretion2023RCP4.5</v>
      </c>
      <c r="C6029" t="s">
        <v>313</v>
      </c>
      <c r="D6029" t="s">
        <v>486</v>
      </c>
      <c r="E6029" s="144" t="s">
        <v>193</v>
      </c>
      <c r="F6029" s="144">
        <v>2023</v>
      </c>
      <c r="G6029" s="147">
        <v>15.70663852733383</v>
      </c>
      <c r="H6029" s="147">
        <v>18.826059999999995</v>
      </c>
      <c r="I6029" s="147">
        <v>22.792000000000002</v>
      </c>
      <c r="J6029" s="147">
        <v>25.829539999999998</v>
      </c>
      <c r="K6029" s="147">
        <v>28.828800000000001</v>
      </c>
    </row>
    <row r="6030" spans="2:11" x14ac:dyDescent="0.2">
      <c r="B6030" s="21" t="str">
        <f t="shared" si="94"/>
        <v>EspanolaIce Accretion2025RCP4.5</v>
      </c>
      <c r="C6030" t="s">
        <v>313</v>
      </c>
      <c r="D6030" t="s">
        <v>486</v>
      </c>
      <c r="E6030" s="144" t="s">
        <v>193</v>
      </c>
      <c r="F6030" s="144">
        <v>2025</v>
      </c>
      <c r="G6030" s="147">
        <v>15.688778477026595</v>
      </c>
      <c r="H6030" s="147">
        <v>18.816929999999996</v>
      </c>
      <c r="I6030" s="147">
        <v>22.792000000000002</v>
      </c>
      <c r="J6030" s="147">
        <v>25.833683333333333</v>
      </c>
      <c r="K6030" s="147">
        <v>28.842660000000002</v>
      </c>
    </row>
    <row r="6031" spans="2:11" x14ac:dyDescent="0.2">
      <c r="B6031" s="21" t="str">
        <f t="shared" si="94"/>
        <v>EspanolaIce Accretion2030RCP4.5</v>
      </c>
      <c r="C6031" t="s">
        <v>313</v>
      </c>
      <c r="D6031" t="s">
        <v>486</v>
      </c>
      <c r="E6031" s="144" t="s">
        <v>193</v>
      </c>
      <c r="F6031" s="144">
        <v>2030</v>
      </c>
      <c r="G6031" s="147">
        <v>15.670918426719361</v>
      </c>
      <c r="H6031" s="147">
        <v>18.807799999999997</v>
      </c>
      <c r="I6031" s="147">
        <v>22.792000000000002</v>
      </c>
      <c r="J6031" s="147">
        <v>25.837826666666665</v>
      </c>
      <c r="K6031" s="147">
        <v>28.85652</v>
      </c>
    </row>
    <row r="6032" spans="2:11" x14ac:dyDescent="0.2">
      <c r="B6032" s="21" t="str">
        <f t="shared" si="94"/>
        <v>EspanolaIce Accretion2035RCP4.5</v>
      </c>
      <c r="C6032" t="s">
        <v>313</v>
      </c>
      <c r="D6032" t="s">
        <v>486</v>
      </c>
      <c r="E6032" s="144" t="s">
        <v>193</v>
      </c>
      <c r="F6032" s="144">
        <v>2035</v>
      </c>
      <c r="G6032" s="147">
        <v>15.653058376412126</v>
      </c>
      <c r="H6032" s="147">
        <v>18.798669999999994</v>
      </c>
      <c r="I6032" s="147">
        <v>22.792000000000002</v>
      </c>
      <c r="J6032" s="147">
        <v>25.84197</v>
      </c>
      <c r="K6032" s="147">
        <v>28.870379999999997</v>
      </c>
    </row>
    <row r="6033" spans="2:11" x14ac:dyDescent="0.2">
      <c r="B6033" s="21" t="str">
        <f t="shared" si="94"/>
        <v>EspanolaIce Accretion2040RCP4.5</v>
      </c>
      <c r="C6033" t="s">
        <v>313</v>
      </c>
      <c r="D6033" t="s">
        <v>486</v>
      </c>
      <c r="E6033" s="144" t="s">
        <v>193</v>
      </c>
      <c r="F6033" s="144">
        <v>2040</v>
      </c>
      <c r="G6033" s="147">
        <v>15.63519832610489</v>
      </c>
      <c r="H6033" s="147">
        <v>18.789539999999995</v>
      </c>
      <c r="I6033" s="147">
        <v>22.792000000000002</v>
      </c>
      <c r="J6033" s="147">
        <v>25.846113333333335</v>
      </c>
      <c r="K6033" s="147">
        <v>28.884239999999998</v>
      </c>
    </row>
    <row r="6034" spans="2:11" x14ac:dyDescent="0.2">
      <c r="B6034" s="21" t="str">
        <f t="shared" si="94"/>
        <v>EspanolaIce Accretion2045RCP4.5</v>
      </c>
      <c r="C6034" t="s">
        <v>313</v>
      </c>
      <c r="D6034" t="s">
        <v>486</v>
      </c>
      <c r="E6034" s="144" t="s">
        <v>193</v>
      </c>
      <c r="F6034" s="144">
        <v>2045</v>
      </c>
      <c r="G6034" s="147">
        <v>15.617338275797655</v>
      </c>
      <c r="H6034" s="147">
        <v>18.780409999999996</v>
      </c>
      <c r="I6034" s="147">
        <v>22.792000000000002</v>
      </c>
      <c r="J6034" s="147">
        <v>25.850256666666667</v>
      </c>
      <c r="K6034" s="147">
        <v>28.898099999999999</v>
      </c>
    </row>
    <row r="6035" spans="2:11" x14ac:dyDescent="0.2">
      <c r="B6035" s="21" t="str">
        <f t="shared" si="94"/>
        <v>EspanolaIce Accretion2050RCP4.5</v>
      </c>
      <c r="C6035" t="s">
        <v>313</v>
      </c>
      <c r="D6035" t="s">
        <v>486</v>
      </c>
      <c r="E6035" s="144" t="s">
        <v>193</v>
      </c>
      <c r="F6035" s="144">
        <v>2050</v>
      </c>
      <c r="G6035" s="147">
        <v>15.660712683686654</v>
      </c>
      <c r="H6035" s="147">
        <v>18.862579999999998</v>
      </c>
      <c r="I6035" s="147">
        <v>22.924000000000003</v>
      </c>
      <c r="J6035" s="147">
        <v>26.018476</v>
      </c>
      <c r="K6035" s="147">
        <v>29.105999999999998</v>
      </c>
    </row>
    <row r="6036" spans="2:11" x14ac:dyDescent="0.2">
      <c r="B6036" s="21" t="str">
        <f t="shared" si="94"/>
        <v>EspanolaIce Accretion2055RCP4.5</v>
      </c>
      <c r="C6036" t="s">
        <v>313</v>
      </c>
      <c r="D6036" t="s">
        <v>486</v>
      </c>
      <c r="E6036" s="144" t="s">
        <v>193</v>
      </c>
      <c r="F6036" s="144">
        <v>2055</v>
      </c>
      <c r="G6036" s="147">
        <v>15.721947141882888</v>
      </c>
      <c r="H6036" s="147">
        <v>18.953879999999998</v>
      </c>
      <c r="I6036" s="147">
        <v>23.056000000000001</v>
      </c>
      <c r="J6036" s="147">
        <v>26.182552000000001</v>
      </c>
      <c r="K6036" s="147">
        <v>29.300039999999999</v>
      </c>
    </row>
    <row r="6037" spans="2:11" x14ac:dyDescent="0.2">
      <c r="B6037" s="21" t="str">
        <f t="shared" si="94"/>
        <v>EspanolaIce Accretion2060RCP4.5</v>
      </c>
      <c r="C6037" t="s">
        <v>313</v>
      </c>
      <c r="D6037" t="s">
        <v>486</v>
      </c>
      <c r="E6037" s="144" t="s">
        <v>193</v>
      </c>
      <c r="F6037" s="144">
        <v>2060</v>
      </c>
      <c r="G6037" s="147">
        <v>15.78318160007912</v>
      </c>
      <c r="H6037" s="147">
        <v>19.045179999999995</v>
      </c>
      <c r="I6037" s="147">
        <v>23.188000000000002</v>
      </c>
      <c r="J6037" s="147">
        <v>26.346627999999999</v>
      </c>
      <c r="K6037" s="147">
        <v>29.494079999999997</v>
      </c>
    </row>
    <row r="6038" spans="2:11" x14ac:dyDescent="0.2">
      <c r="B6038" s="21" t="str">
        <f t="shared" si="94"/>
        <v>EspanolaIce Accretion2065RCP4.5</v>
      </c>
      <c r="C6038" t="s">
        <v>313</v>
      </c>
      <c r="D6038" t="s">
        <v>486</v>
      </c>
      <c r="E6038" s="144" t="s">
        <v>193</v>
      </c>
      <c r="F6038" s="144">
        <v>2065</v>
      </c>
      <c r="G6038" s="147">
        <v>15.844416058275353</v>
      </c>
      <c r="H6038" s="147">
        <v>19.136479999999995</v>
      </c>
      <c r="I6038" s="147">
        <v>23.32</v>
      </c>
      <c r="J6038" s="147">
        <v>26.510704</v>
      </c>
      <c r="K6038" s="147">
        <v>29.688119999999998</v>
      </c>
    </row>
    <row r="6039" spans="2:11" x14ac:dyDescent="0.2">
      <c r="B6039" s="21" t="str">
        <f t="shared" si="94"/>
        <v>EspanolaIce Accretion2070RCP4.5</v>
      </c>
      <c r="C6039" t="s">
        <v>313</v>
      </c>
      <c r="D6039" t="s">
        <v>486</v>
      </c>
      <c r="E6039" s="144" t="s">
        <v>193</v>
      </c>
      <c r="F6039" s="144">
        <v>2070</v>
      </c>
      <c r="G6039" s="147">
        <v>15.905650516471587</v>
      </c>
      <c r="H6039" s="147">
        <v>19.227779999999996</v>
      </c>
      <c r="I6039" s="147">
        <v>23.452000000000002</v>
      </c>
      <c r="J6039" s="147">
        <v>26.674779999999998</v>
      </c>
      <c r="K6039" s="147">
        <v>29.882159999999999</v>
      </c>
    </row>
    <row r="6040" spans="2:11" x14ac:dyDescent="0.2">
      <c r="B6040" s="21" t="str">
        <f t="shared" si="94"/>
        <v>EspanolaIce Accretion2075RCP4.5</v>
      </c>
      <c r="C6040" t="s">
        <v>313</v>
      </c>
      <c r="D6040" t="s">
        <v>486</v>
      </c>
      <c r="E6040" s="144" t="s">
        <v>193</v>
      </c>
      <c r="F6040" s="144">
        <v>2075</v>
      </c>
      <c r="G6040" s="147">
        <v>15.778078728562768</v>
      </c>
      <c r="H6040" s="147">
        <v>19.084743333333329</v>
      </c>
      <c r="I6040" s="147">
        <v>23.286999999999999</v>
      </c>
      <c r="J6040" s="147">
        <v>26.492473333333333</v>
      </c>
      <c r="K6040" s="147">
        <v>29.683499999999999</v>
      </c>
    </row>
    <row r="6041" spans="2:11" x14ac:dyDescent="0.2">
      <c r="B6041" s="21" t="str">
        <f t="shared" si="94"/>
        <v>EspanolaIce Accretion2080RCP4.5</v>
      </c>
      <c r="C6041" t="s">
        <v>313</v>
      </c>
      <c r="D6041" t="s">
        <v>486</v>
      </c>
      <c r="E6041" s="144" t="s">
        <v>193</v>
      </c>
      <c r="F6041" s="144">
        <v>2080</v>
      </c>
      <c r="G6041" s="147">
        <v>15.650506940653949</v>
      </c>
      <c r="H6041" s="147">
        <v>18.941706666666661</v>
      </c>
      <c r="I6041" s="147">
        <v>23.122</v>
      </c>
      <c r="J6041" s="147">
        <v>26.310166666666664</v>
      </c>
      <c r="K6041" s="147">
        <v>29.484839999999998</v>
      </c>
    </row>
    <row r="6042" spans="2:11" x14ac:dyDescent="0.2">
      <c r="B6042" s="21" t="str">
        <f t="shared" si="94"/>
        <v>EspanolaIce Accretion2085RCP4.5</v>
      </c>
      <c r="C6042" t="s">
        <v>313</v>
      </c>
      <c r="D6042" t="s">
        <v>486</v>
      </c>
      <c r="E6042" s="144" t="s">
        <v>193</v>
      </c>
      <c r="F6042" s="144">
        <v>2085</v>
      </c>
      <c r="G6042" s="147">
        <v>15.522935152745131</v>
      </c>
      <c r="H6042" s="147">
        <v>18.798669999999994</v>
      </c>
      <c r="I6042" s="147">
        <v>22.957000000000001</v>
      </c>
      <c r="J6042" s="147">
        <v>26.127859999999998</v>
      </c>
      <c r="K6042" s="147">
        <v>29.286179999999998</v>
      </c>
    </row>
    <row r="6043" spans="2:11" x14ac:dyDescent="0.2">
      <c r="B6043" s="21" t="str">
        <f t="shared" si="94"/>
        <v>EspanolaIce Accretion2090RCP4.5</v>
      </c>
      <c r="C6043" t="s">
        <v>313</v>
      </c>
      <c r="D6043" t="s">
        <v>486</v>
      </c>
      <c r="E6043" s="144" t="s">
        <v>193</v>
      </c>
      <c r="F6043" s="144">
        <v>2090</v>
      </c>
      <c r="G6043" s="147">
        <v>15.39536336483631</v>
      </c>
      <c r="H6043" s="147">
        <v>18.655633333333331</v>
      </c>
      <c r="I6043" s="147">
        <v>22.791999999999998</v>
      </c>
      <c r="J6043" s="147">
        <v>25.945553333333333</v>
      </c>
      <c r="K6043" s="147">
        <v>29.087519999999998</v>
      </c>
    </row>
    <row r="6044" spans="2:11" x14ac:dyDescent="0.2">
      <c r="B6044" s="21" t="str">
        <f t="shared" si="94"/>
        <v>EspanolaIce Accretion2095RCP4.5</v>
      </c>
      <c r="C6044" t="s">
        <v>313</v>
      </c>
      <c r="D6044" t="s">
        <v>486</v>
      </c>
      <c r="E6044" s="144" t="s">
        <v>193</v>
      </c>
      <c r="F6044" s="144">
        <v>2095</v>
      </c>
      <c r="G6044" s="147">
        <v>15.267791576927491</v>
      </c>
      <c r="H6044" s="147">
        <v>18.512596666666663</v>
      </c>
      <c r="I6044" s="147">
        <v>22.626999999999995</v>
      </c>
      <c r="J6044" s="147">
        <v>25.763246666666664</v>
      </c>
      <c r="K6044" s="147">
        <v>28.888859999999998</v>
      </c>
    </row>
    <row r="6045" spans="2:11" x14ac:dyDescent="0.2">
      <c r="B6045" s="21" t="str">
        <f t="shared" si="94"/>
        <v>EspanolaIce Accretion2100RCP4.5</v>
      </c>
      <c r="C6045" t="s">
        <v>313</v>
      </c>
      <c r="D6045" t="s">
        <v>486</v>
      </c>
      <c r="E6045" s="144" t="s">
        <v>193</v>
      </c>
      <c r="F6045" s="144">
        <v>2100</v>
      </c>
      <c r="G6045" s="147">
        <v>15.140219789018673</v>
      </c>
      <c r="H6045" s="147">
        <v>18.369559999999996</v>
      </c>
      <c r="I6045" s="147">
        <v>22.461999999999996</v>
      </c>
      <c r="J6045" s="147">
        <v>25.580939999999998</v>
      </c>
      <c r="K6045" s="147">
        <v>28.690199999999997</v>
      </c>
    </row>
    <row r="6046" spans="2:11" x14ac:dyDescent="0.2">
      <c r="B6046" s="21" t="str">
        <f t="shared" si="94"/>
        <v>EspanolaIce Accretion2023RCP6.0</v>
      </c>
      <c r="C6046" t="s">
        <v>313</v>
      </c>
      <c r="D6046" t="s">
        <v>486</v>
      </c>
      <c r="E6046" s="144" t="s">
        <v>192</v>
      </c>
      <c r="F6046" s="144">
        <v>2023</v>
      </c>
      <c r="G6046" s="147">
        <v>15.70663852733383</v>
      </c>
      <c r="H6046" s="147">
        <v>18.826059999999995</v>
      </c>
      <c r="I6046" s="147">
        <v>22.792000000000002</v>
      </c>
      <c r="J6046" s="147">
        <v>25.829539999999998</v>
      </c>
      <c r="K6046" s="147">
        <v>28.828800000000001</v>
      </c>
    </row>
    <row r="6047" spans="2:11" x14ac:dyDescent="0.2">
      <c r="B6047" s="21" t="str">
        <f t="shared" si="94"/>
        <v>EspanolaIce Accretion2025RCP6.0</v>
      </c>
      <c r="C6047" t="s">
        <v>313</v>
      </c>
      <c r="D6047" t="s">
        <v>486</v>
      </c>
      <c r="E6047" s="144" t="s">
        <v>192</v>
      </c>
      <c r="F6047" s="144">
        <v>2025</v>
      </c>
      <c r="G6047" s="147">
        <v>15.688778477026595</v>
      </c>
      <c r="H6047" s="147">
        <v>18.816929999999996</v>
      </c>
      <c r="I6047" s="147">
        <v>22.792000000000002</v>
      </c>
      <c r="J6047" s="147">
        <v>25.833683333333333</v>
      </c>
      <c r="K6047" s="147">
        <v>28.842660000000002</v>
      </c>
    </row>
    <row r="6048" spans="2:11" x14ac:dyDescent="0.2">
      <c r="B6048" s="21" t="str">
        <f t="shared" si="94"/>
        <v>EspanolaIce Accretion2030RCP6.0</v>
      </c>
      <c r="C6048" t="s">
        <v>313</v>
      </c>
      <c r="D6048" t="s">
        <v>486</v>
      </c>
      <c r="E6048" s="144" t="s">
        <v>192</v>
      </c>
      <c r="F6048" s="144">
        <v>2030</v>
      </c>
      <c r="G6048" s="147">
        <v>15.670918426719361</v>
      </c>
      <c r="H6048" s="147">
        <v>18.807799999999997</v>
      </c>
      <c r="I6048" s="147">
        <v>22.792000000000002</v>
      </c>
      <c r="J6048" s="147">
        <v>25.837826666666665</v>
      </c>
      <c r="K6048" s="147">
        <v>28.85652</v>
      </c>
    </row>
    <row r="6049" spans="2:11" x14ac:dyDescent="0.2">
      <c r="B6049" s="21" t="str">
        <f t="shared" si="94"/>
        <v>EspanolaIce Accretion2035RCP6.0</v>
      </c>
      <c r="C6049" t="s">
        <v>313</v>
      </c>
      <c r="D6049" t="s">
        <v>486</v>
      </c>
      <c r="E6049" s="144" t="s">
        <v>192</v>
      </c>
      <c r="F6049" s="144">
        <v>2035</v>
      </c>
      <c r="G6049" s="147">
        <v>15.653058376412126</v>
      </c>
      <c r="H6049" s="147">
        <v>18.798669999999994</v>
      </c>
      <c r="I6049" s="147">
        <v>22.792000000000002</v>
      </c>
      <c r="J6049" s="147">
        <v>25.84197</v>
      </c>
      <c r="K6049" s="147">
        <v>28.870379999999997</v>
      </c>
    </row>
    <row r="6050" spans="2:11" x14ac:dyDescent="0.2">
      <c r="B6050" s="21" t="str">
        <f t="shared" si="94"/>
        <v>EspanolaIce Accretion2040RCP6.0</v>
      </c>
      <c r="C6050" t="s">
        <v>313</v>
      </c>
      <c r="D6050" t="s">
        <v>486</v>
      </c>
      <c r="E6050" s="144" t="s">
        <v>192</v>
      </c>
      <c r="F6050" s="144">
        <v>2040</v>
      </c>
      <c r="G6050" s="147">
        <v>15.63519832610489</v>
      </c>
      <c r="H6050" s="147">
        <v>18.789539999999995</v>
      </c>
      <c r="I6050" s="147">
        <v>22.792000000000002</v>
      </c>
      <c r="J6050" s="147">
        <v>25.846113333333335</v>
      </c>
      <c r="K6050" s="147">
        <v>28.884239999999998</v>
      </c>
    </row>
    <row r="6051" spans="2:11" x14ac:dyDescent="0.2">
      <c r="B6051" s="21" t="str">
        <f t="shared" si="94"/>
        <v>EspanolaIce Accretion2045RCP6.0</v>
      </c>
      <c r="C6051" t="s">
        <v>313</v>
      </c>
      <c r="D6051" t="s">
        <v>486</v>
      </c>
      <c r="E6051" s="144" t="s">
        <v>192</v>
      </c>
      <c r="F6051" s="144">
        <v>2045</v>
      </c>
      <c r="G6051" s="147">
        <v>15.617338275797655</v>
      </c>
      <c r="H6051" s="147">
        <v>18.780409999999996</v>
      </c>
      <c r="I6051" s="147">
        <v>22.792000000000002</v>
      </c>
      <c r="J6051" s="147">
        <v>25.850256666666667</v>
      </c>
      <c r="K6051" s="147">
        <v>28.898099999999999</v>
      </c>
    </row>
    <row r="6052" spans="2:11" x14ac:dyDescent="0.2">
      <c r="B6052" s="21" t="str">
        <f t="shared" si="94"/>
        <v>EspanolaIce Accretion2050RCP6.0</v>
      </c>
      <c r="C6052" t="s">
        <v>313</v>
      </c>
      <c r="D6052" t="s">
        <v>486</v>
      </c>
      <c r="E6052" s="144" t="s">
        <v>192</v>
      </c>
      <c r="F6052" s="144">
        <v>2050</v>
      </c>
      <c r="G6052" s="147">
        <v>15.660712683686654</v>
      </c>
      <c r="H6052" s="147">
        <v>18.862579999999998</v>
      </c>
      <c r="I6052" s="147">
        <v>22.924000000000003</v>
      </c>
      <c r="J6052" s="147">
        <v>26.018476</v>
      </c>
      <c r="K6052" s="147">
        <v>29.105999999999998</v>
      </c>
    </row>
    <row r="6053" spans="2:11" x14ac:dyDescent="0.2">
      <c r="B6053" s="21" t="str">
        <f t="shared" si="94"/>
        <v>EspanolaIce Accretion2055RCP6.0</v>
      </c>
      <c r="C6053" t="s">
        <v>313</v>
      </c>
      <c r="D6053" t="s">
        <v>486</v>
      </c>
      <c r="E6053" s="144" t="s">
        <v>192</v>
      </c>
      <c r="F6053" s="144">
        <v>2055</v>
      </c>
      <c r="G6053" s="147">
        <v>15.721947141882888</v>
      </c>
      <c r="H6053" s="147">
        <v>18.953879999999998</v>
      </c>
      <c r="I6053" s="147">
        <v>23.056000000000001</v>
      </c>
      <c r="J6053" s="147">
        <v>26.182552000000001</v>
      </c>
      <c r="K6053" s="147">
        <v>29.300039999999999</v>
      </c>
    </row>
    <row r="6054" spans="2:11" x14ac:dyDescent="0.2">
      <c r="B6054" s="21" t="str">
        <f t="shared" si="94"/>
        <v>EspanolaIce Accretion2060RCP6.0</v>
      </c>
      <c r="C6054" t="s">
        <v>313</v>
      </c>
      <c r="D6054" t="s">
        <v>486</v>
      </c>
      <c r="E6054" s="144" t="s">
        <v>192</v>
      </c>
      <c r="F6054" s="144">
        <v>2060</v>
      </c>
      <c r="G6054" s="147">
        <v>15.78318160007912</v>
      </c>
      <c r="H6054" s="147">
        <v>19.045179999999995</v>
      </c>
      <c r="I6054" s="147">
        <v>23.188000000000002</v>
      </c>
      <c r="J6054" s="147">
        <v>26.346627999999999</v>
      </c>
      <c r="K6054" s="147">
        <v>29.494079999999997</v>
      </c>
    </row>
    <row r="6055" spans="2:11" x14ac:dyDescent="0.2">
      <c r="B6055" s="21" t="str">
        <f t="shared" si="94"/>
        <v>EspanolaIce Accretion2065RCP6.0</v>
      </c>
      <c r="C6055" t="s">
        <v>313</v>
      </c>
      <c r="D6055" t="s">
        <v>486</v>
      </c>
      <c r="E6055" s="144" t="s">
        <v>192</v>
      </c>
      <c r="F6055" s="144">
        <v>2065</v>
      </c>
      <c r="G6055" s="147">
        <v>15.844416058275353</v>
      </c>
      <c r="H6055" s="147">
        <v>19.136479999999995</v>
      </c>
      <c r="I6055" s="147">
        <v>23.32</v>
      </c>
      <c r="J6055" s="147">
        <v>26.510704</v>
      </c>
      <c r="K6055" s="147">
        <v>29.688119999999998</v>
      </c>
    </row>
    <row r="6056" spans="2:11" x14ac:dyDescent="0.2">
      <c r="B6056" s="21" t="str">
        <f t="shared" si="94"/>
        <v>EspanolaIce Accretion2070RCP6.0</v>
      </c>
      <c r="C6056" t="s">
        <v>313</v>
      </c>
      <c r="D6056" t="s">
        <v>486</v>
      </c>
      <c r="E6056" s="144" t="s">
        <v>192</v>
      </c>
      <c r="F6056" s="144">
        <v>2070</v>
      </c>
      <c r="G6056" s="147">
        <v>15.905650516471587</v>
      </c>
      <c r="H6056" s="147">
        <v>19.227779999999996</v>
      </c>
      <c r="I6056" s="147">
        <v>23.452000000000002</v>
      </c>
      <c r="J6056" s="147">
        <v>26.674779999999998</v>
      </c>
      <c r="K6056" s="147">
        <v>29.882159999999999</v>
      </c>
    </row>
    <row r="6057" spans="2:11" x14ac:dyDescent="0.2">
      <c r="B6057" s="21" t="str">
        <f t="shared" si="94"/>
        <v>EspanolaIce Accretion2075RCP6.0</v>
      </c>
      <c r="C6057" t="s">
        <v>313</v>
      </c>
      <c r="D6057" t="s">
        <v>486</v>
      </c>
      <c r="E6057" s="144" t="s">
        <v>192</v>
      </c>
      <c r="F6057" s="144">
        <v>2075</v>
      </c>
      <c r="G6057" s="147">
        <v>15.714292834608358</v>
      </c>
      <c r="H6057" s="147">
        <v>19.013224999999995</v>
      </c>
      <c r="I6057" s="147">
        <v>23.204499999999999</v>
      </c>
      <c r="J6057" s="147">
        <v>26.401319999999998</v>
      </c>
      <c r="K6057" s="147">
        <v>29.58417</v>
      </c>
    </row>
    <row r="6058" spans="2:11" x14ac:dyDescent="0.2">
      <c r="B6058" s="21" t="str">
        <f t="shared" si="94"/>
        <v>EspanolaIce Accretion2080RCP6.0</v>
      </c>
      <c r="C6058" t="s">
        <v>313</v>
      </c>
      <c r="D6058" t="s">
        <v>486</v>
      </c>
      <c r="E6058" s="144" t="s">
        <v>192</v>
      </c>
      <c r="F6058" s="144">
        <v>2080</v>
      </c>
      <c r="G6058" s="147">
        <v>15.522935152745131</v>
      </c>
      <c r="H6058" s="147">
        <v>18.798669999999994</v>
      </c>
      <c r="I6058" s="147">
        <v>22.957000000000001</v>
      </c>
      <c r="J6058" s="147">
        <v>26.127859999999998</v>
      </c>
      <c r="K6058" s="147">
        <v>29.286179999999998</v>
      </c>
    </row>
    <row r="6059" spans="2:11" x14ac:dyDescent="0.2">
      <c r="B6059" s="21" t="str">
        <f t="shared" si="94"/>
        <v>EspanolaIce Accretion2085RCP6.0</v>
      </c>
      <c r="C6059" t="s">
        <v>313</v>
      </c>
      <c r="D6059" t="s">
        <v>486</v>
      </c>
      <c r="E6059" s="144" t="s">
        <v>192</v>
      </c>
      <c r="F6059" s="144">
        <v>2085</v>
      </c>
      <c r="G6059" s="147">
        <v>15.331577470881902</v>
      </c>
      <c r="H6059" s="147">
        <v>18.584114999999997</v>
      </c>
      <c r="I6059" s="147">
        <v>22.709499999999998</v>
      </c>
      <c r="J6059" s="147">
        <v>25.854399999999998</v>
      </c>
      <c r="K6059" s="147">
        <v>28.988189999999996</v>
      </c>
    </row>
    <row r="6060" spans="2:11" x14ac:dyDescent="0.2">
      <c r="B6060" s="21" t="str">
        <f t="shared" si="94"/>
        <v>EspanolaIce Accretion2090RCP6.0</v>
      </c>
      <c r="C6060" t="s">
        <v>313</v>
      </c>
      <c r="D6060" t="s">
        <v>486</v>
      </c>
      <c r="E6060" s="144" t="s">
        <v>192</v>
      </c>
      <c r="F6060" s="144">
        <v>2090</v>
      </c>
      <c r="G6060" s="147">
        <v>15.135116917502319</v>
      </c>
      <c r="H6060" s="147">
        <v>18.393906666666663</v>
      </c>
      <c r="I6060" s="147">
        <v>22.520666666666664</v>
      </c>
      <c r="J6060" s="147">
        <v>25.663806666666666</v>
      </c>
      <c r="K6060" s="147">
        <v>28.791839999999997</v>
      </c>
    </row>
    <row r="6061" spans="2:11" x14ac:dyDescent="0.2">
      <c r="B6061" s="21" t="str">
        <f t="shared" si="94"/>
        <v>EspanolaIce Accretion2095RCP6.0</v>
      </c>
      <c r="C6061" t="s">
        <v>313</v>
      </c>
      <c r="D6061" t="s">
        <v>486</v>
      </c>
      <c r="E6061" s="144" t="s">
        <v>192</v>
      </c>
      <c r="F6061" s="144">
        <v>2095</v>
      </c>
      <c r="G6061" s="147">
        <v>15.130014045985968</v>
      </c>
      <c r="H6061" s="147">
        <v>18.418253333333332</v>
      </c>
      <c r="I6061" s="147">
        <v>22.579333333333331</v>
      </c>
      <c r="J6061" s="147">
        <v>25.74667333333333</v>
      </c>
      <c r="K6061" s="147">
        <v>28.89348</v>
      </c>
    </row>
    <row r="6062" spans="2:11" x14ac:dyDescent="0.2">
      <c r="B6062" s="21" t="str">
        <f t="shared" si="94"/>
        <v>EspanolaIce Accretion2100RCP6.0</v>
      </c>
      <c r="C6062" t="s">
        <v>313</v>
      </c>
      <c r="D6062" t="s">
        <v>486</v>
      </c>
      <c r="E6062" s="144" t="s">
        <v>192</v>
      </c>
      <c r="F6062" s="144">
        <v>2100</v>
      </c>
      <c r="G6062" s="147">
        <v>15.124911174469615</v>
      </c>
      <c r="H6062" s="147">
        <v>18.442599999999999</v>
      </c>
      <c r="I6062" s="147">
        <v>22.637999999999998</v>
      </c>
      <c r="J6062" s="147">
        <v>25.829539999999998</v>
      </c>
      <c r="K6062" s="147">
        <v>28.99512</v>
      </c>
    </row>
    <row r="6063" spans="2:11" x14ac:dyDescent="0.2">
      <c r="B6063" s="21" t="str">
        <f t="shared" si="94"/>
        <v>EspanolaIce Accretion2023RCP8.5</v>
      </c>
      <c r="C6063" t="s">
        <v>313</v>
      </c>
      <c r="D6063" t="s">
        <v>486</v>
      </c>
      <c r="E6063" s="144" t="s">
        <v>191</v>
      </c>
      <c r="F6063" s="144">
        <v>2023</v>
      </c>
      <c r="G6063" s="147">
        <v>15.70663852733383</v>
      </c>
      <c r="H6063" s="147">
        <v>18.826059999999995</v>
      </c>
      <c r="I6063" s="147">
        <v>22.792000000000002</v>
      </c>
      <c r="J6063" s="147">
        <v>25.829539999999998</v>
      </c>
      <c r="K6063" s="147">
        <v>28.828800000000001</v>
      </c>
    </row>
    <row r="6064" spans="2:11" x14ac:dyDescent="0.2">
      <c r="B6064" s="21" t="str">
        <f t="shared" si="94"/>
        <v>EspanolaIce Accretion2025RCP8.5</v>
      </c>
      <c r="C6064" t="s">
        <v>313</v>
      </c>
      <c r="D6064" t="s">
        <v>486</v>
      </c>
      <c r="E6064" s="144" t="s">
        <v>191</v>
      </c>
      <c r="F6064" s="144">
        <v>2025</v>
      </c>
      <c r="G6064" s="147">
        <v>15.670918426719361</v>
      </c>
      <c r="H6064" s="147">
        <v>18.807799999999997</v>
      </c>
      <c r="I6064" s="147">
        <v>22.792000000000002</v>
      </c>
      <c r="J6064" s="147">
        <v>25.837826666666665</v>
      </c>
      <c r="K6064" s="147">
        <v>28.85652</v>
      </c>
    </row>
    <row r="6065" spans="2:11" x14ac:dyDescent="0.2">
      <c r="B6065" s="21" t="str">
        <f t="shared" si="94"/>
        <v>EspanolaIce Accretion2030RCP8.5</v>
      </c>
      <c r="C6065" t="s">
        <v>313</v>
      </c>
      <c r="D6065" t="s">
        <v>486</v>
      </c>
      <c r="E6065" s="144" t="s">
        <v>191</v>
      </c>
      <c r="F6065" s="144">
        <v>2030</v>
      </c>
      <c r="G6065" s="147">
        <v>15.63519832610489</v>
      </c>
      <c r="H6065" s="147">
        <v>18.789539999999995</v>
      </c>
      <c r="I6065" s="147">
        <v>22.792000000000002</v>
      </c>
      <c r="J6065" s="147">
        <v>25.846113333333335</v>
      </c>
      <c r="K6065" s="147">
        <v>28.884239999999998</v>
      </c>
    </row>
    <row r="6066" spans="2:11" x14ac:dyDescent="0.2">
      <c r="B6066" s="21" t="str">
        <f t="shared" si="94"/>
        <v>EspanolaIce Accretion2035RCP8.5</v>
      </c>
      <c r="C6066" t="s">
        <v>313</v>
      </c>
      <c r="D6066" t="s">
        <v>486</v>
      </c>
      <c r="E6066" s="144" t="s">
        <v>191</v>
      </c>
      <c r="F6066" s="144">
        <v>2035</v>
      </c>
      <c r="G6066" s="147">
        <v>15.599478225490421</v>
      </c>
      <c r="H6066" s="147">
        <v>18.771279999999997</v>
      </c>
      <c r="I6066" s="147">
        <v>22.792000000000002</v>
      </c>
      <c r="J6066" s="147">
        <v>25.854400000000002</v>
      </c>
      <c r="K6066" s="147">
        <v>28.911959999999997</v>
      </c>
    </row>
    <row r="6067" spans="2:11" x14ac:dyDescent="0.2">
      <c r="B6067" s="21" t="str">
        <f t="shared" si="94"/>
        <v>EspanolaIce Accretion2040RCP8.5</v>
      </c>
      <c r="C6067" t="s">
        <v>313</v>
      </c>
      <c r="D6067" t="s">
        <v>486</v>
      </c>
      <c r="E6067" s="144" t="s">
        <v>191</v>
      </c>
      <c r="F6067" s="144">
        <v>2040</v>
      </c>
      <c r="G6067" s="147">
        <v>15.701535655817477</v>
      </c>
      <c r="H6067" s="147">
        <v>18.923446666666663</v>
      </c>
      <c r="I6067" s="147">
        <v>23.012</v>
      </c>
      <c r="J6067" s="147">
        <v>26.127860000000002</v>
      </c>
      <c r="K6067" s="147">
        <v>29.235359999999996</v>
      </c>
    </row>
    <row r="6068" spans="2:11" x14ac:dyDescent="0.2">
      <c r="B6068" s="21" t="str">
        <f t="shared" si="94"/>
        <v>EspanolaIce Accretion2045RCP8.5</v>
      </c>
      <c r="C6068" t="s">
        <v>313</v>
      </c>
      <c r="D6068" t="s">
        <v>486</v>
      </c>
      <c r="E6068" s="144" t="s">
        <v>191</v>
      </c>
      <c r="F6068" s="144">
        <v>2045</v>
      </c>
      <c r="G6068" s="147">
        <v>15.803593086144531</v>
      </c>
      <c r="H6068" s="147">
        <v>19.07561333333333</v>
      </c>
      <c r="I6068" s="147">
        <v>23.232000000000003</v>
      </c>
      <c r="J6068" s="147">
        <v>26.401319999999998</v>
      </c>
      <c r="K6068" s="147">
        <v>29.558759999999999</v>
      </c>
    </row>
    <row r="6069" spans="2:11" x14ac:dyDescent="0.2">
      <c r="B6069" s="21" t="str">
        <f t="shared" si="94"/>
        <v>EspanolaIce Accretion2050RCP8.5</v>
      </c>
      <c r="C6069" t="s">
        <v>313</v>
      </c>
      <c r="D6069" t="s">
        <v>486</v>
      </c>
      <c r="E6069" s="144" t="s">
        <v>191</v>
      </c>
      <c r="F6069" s="144">
        <v>2050</v>
      </c>
      <c r="G6069" s="147">
        <v>15.650506940653949</v>
      </c>
      <c r="H6069" s="147">
        <v>18.941706666666661</v>
      </c>
      <c r="I6069" s="147">
        <v>23.122</v>
      </c>
      <c r="J6069" s="147">
        <v>26.310166666666664</v>
      </c>
      <c r="K6069" s="147">
        <v>29.484839999999998</v>
      </c>
    </row>
    <row r="6070" spans="2:11" x14ac:dyDescent="0.2">
      <c r="B6070" s="21" t="str">
        <f t="shared" si="94"/>
        <v>EspanolaIce Accretion2055RCP8.5</v>
      </c>
      <c r="C6070" t="s">
        <v>313</v>
      </c>
      <c r="D6070" t="s">
        <v>486</v>
      </c>
      <c r="E6070" s="144" t="s">
        <v>191</v>
      </c>
      <c r="F6070" s="144">
        <v>2055</v>
      </c>
      <c r="G6070" s="147">
        <v>15.39536336483631</v>
      </c>
      <c r="H6070" s="147">
        <v>18.655633333333331</v>
      </c>
      <c r="I6070" s="147">
        <v>22.791999999999998</v>
      </c>
      <c r="J6070" s="147">
        <v>25.945553333333333</v>
      </c>
      <c r="K6070" s="147">
        <v>29.087519999999998</v>
      </c>
    </row>
    <row r="6071" spans="2:11" x14ac:dyDescent="0.2">
      <c r="B6071" s="21" t="str">
        <f t="shared" si="94"/>
        <v>EspanolaIce Accretion2060RCP8.5</v>
      </c>
      <c r="C6071" t="s">
        <v>313</v>
      </c>
      <c r="D6071" t="s">
        <v>486</v>
      </c>
      <c r="E6071" s="144" t="s">
        <v>191</v>
      </c>
      <c r="F6071" s="144">
        <v>2060</v>
      </c>
      <c r="G6071" s="147">
        <v>15.135116917502319</v>
      </c>
      <c r="H6071" s="147">
        <v>18.393906666666663</v>
      </c>
      <c r="I6071" s="147">
        <v>22.520666666666664</v>
      </c>
      <c r="J6071" s="147">
        <v>25.663806666666666</v>
      </c>
      <c r="K6071" s="147">
        <v>28.791839999999997</v>
      </c>
    </row>
    <row r="6072" spans="2:11" x14ac:dyDescent="0.2">
      <c r="B6072" s="21" t="str">
        <f t="shared" si="94"/>
        <v>EspanolaIce Accretion2065RCP8.5</v>
      </c>
      <c r="C6072" t="s">
        <v>313</v>
      </c>
      <c r="D6072" t="s">
        <v>486</v>
      </c>
      <c r="E6072" s="144" t="s">
        <v>191</v>
      </c>
      <c r="F6072" s="144">
        <v>2065</v>
      </c>
      <c r="G6072" s="147">
        <v>15.130014045985968</v>
      </c>
      <c r="H6072" s="147">
        <v>18.418253333333332</v>
      </c>
      <c r="I6072" s="147">
        <v>22.579333333333331</v>
      </c>
      <c r="J6072" s="147">
        <v>25.74667333333333</v>
      </c>
      <c r="K6072" s="147">
        <v>28.89348</v>
      </c>
    </row>
    <row r="6073" spans="2:11" x14ac:dyDescent="0.2">
      <c r="B6073" s="21" t="str">
        <f t="shared" si="94"/>
        <v>EspanolaIce Accretion2070RCP8.5</v>
      </c>
      <c r="C6073" t="s">
        <v>313</v>
      </c>
      <c r="D6073" t="s">
        <v>486</v>
      </c>
      <c r="E6073" s="144" t="s">
        <v>191</v>
      </c>
      <c r="F6073" s="144">
        <v>2070</v>
      </c>
      <c r="G6073" s="147">
        <v>14.624829765867043</v>
      </c>
      <c r="H6073" s="147">
        <v>17.858279999999997</v>
      </c>
      <c r="I6073" s="147">
        <v>21.948666666666664</v>
      </c>
      <c r="J6073" s="147">
        <v>25.058879999999998</v>
      </c>
      <c r="K6073" s="147">
        <v>28.145039999999998</v>
      </c>
    </row>
    <row r="6074" spans="2:11" x14ac:dyDescent="0.2">
      <c r="B6074" s="21" t="str">
        <f t="shared" si="94"/>
        <v>EspanolaIce Accretion2075RCP8.5</v>
      </c>
      <c r="C6074" t="s">
        <v>313</v>
      </c>
      <c r="D6074" t="s">
        <v>486</v>
      </c>
      <c r="E6074" s="144" t="s">
        <v>191</v>
      </c>
      <c r="F6074" s="144">
        <v>2075</v>
      </c>
      <c r="G6074" s="147">
        <v>14.124748357264471</v>
      </c>
      <c r="H6074" s="147">
        <v>17.273959999999999</v>
      </c>
      <c r="I6074" s="147">
        <v>21.259333333333334</v>
      </c>
      <c r="J6074" s="147">
        <v>24.288219999999999</v>
      </c>
      <c r="K6074" s="147">
        <v>27.29496</v>
      </c>
    </row>
    <row r="6075" spans="2:11" x14ac:dyDescent="0.2">
      <c r="B6075" s="21" t="str">
        <f t="shared" si="94"/>
        <v>EspanolaIce Accretion2080RCP8.5</v>
      </c>
      <c r="C6075" t="s">
        <v>313</v>
      </c>
      <c r="D6075" t="s">
        <v>486</v>
      </c>
      <c r="E6075" s="144" t="s">
        <v>191</v>
      </c>
      <c r="F6075" s="144">
        <v>2080</v>
      </c>
      <c r="G6075" s="147">
        <v>13.624666948661899</v>
      </c>
      <c r="H6075" s="147">
        <v>16.689639999999997</v>
      </c>
      <c r="I6075" s="147">
        <v>20.57</v>
      </c>
      <c r="J6075" s="147">
        <v>23.51756</v>
      </c>
      <c r="K6075" s="147">
        <v>26.444879999999998</v>
      </c>
    </row>
    <row r="6076" spans="2:11" x14ac:dyDescent="0.2">
      <c r="B6076" s="21" t="str">
        <f t="shared" si="94"/>
        <v>EspanolaIce Accretion2085RCP8.5</v>
      </c>
      <c r="C6076" t="s">
        <v>313</v>
      </c>
      <c r="D6076" t="s">
        <v>486</v>
      </c>
      <c r="E6076" s="144" t="s">
        <v>191</v>
      </c>
      <c r="F6076" s="144">
        <v>2085</v>
      </c>
      <c r="G6076" s="147">
        <v>13.318494657680732</v>
      </c>
      <c r="H6076" s="147">
        <v>16.360959999999999</v>
      </c>
      <c r="I6076" s="147">
        <v>20.207000000000001</v>
      </c>
      <c r="J6076" s="147">
        <v>23.119799999999998</v>
      </c>
      <c r="K6076" s="147">
        <v>26.02908</v>
      </c>
    </row>
    <row r="6077" spans="2:11" x14ac:dyDescent="0.2">
      <c r="B6077" s="21" t="str">
        <f t="shared" si="94"/>
        <v>EspanolaIce Accretion2090RCP8.5</v>
      </c>
      <c r="C6077" t="s">
        <v>313</v>
      </c>
      <c r="D6077" t="s">
        <v>486</v>
      </c>
      <c r="E6077" s="144" t="s">
        <v>191</v>
      </c>
      <c r="F6077" s="144">
        <v>2090</v>
      </c>
      <c r="G6077" s="147">
        <v>13.012322366699566</v>
      </c>
      <c r="H6077" s="147">
        <v>16.032279999999997</v>
      </c>
      <c r="I6077" s="147">
        <v>19.844000000000001</v>
      </c>
      <c r="J6077" s="147">
        <v>22.72204</v>
      </c>
      <c r="K6077" s="147">
        <v>25.61328</v>
      </c>
    </row>
    <row r="6078" spans="2:11" x14ac:dyDescent="0.2">
      <c r="B6078" s="21" t="str">
        <f t="shared" si="94"/>
        <v>EspanolaIce Accretion2095RCP8.5</v>
      </c>
      <c r="C6078" t="s">
        <v>313</v>
      </c>
      <c r="D6078" t="s">
        <v>486</v>
      </c>
      <c r="E6078" s="144" t="s">
        <v>191</v>
      </c>
      <c r="F6078" s="144">
        <v>2095</v>
      </c>
      <c r="G6078" s="147">
        <v>13.012322366699566</v>
      </c>
      <c r="H6078" s="147">
        <v>16.032279999999997</v>
      </c>
      <c r="I6078" s="147">
        <v>19.844000000000001</v>
      </c>
      <c r="J6078" s="147">
        <v>22.72204</v>
      </c>
      <c r="K6078" s="147">
        <v>25.61328</v>
      </c>
    </row>
    <row r="6079" spans="2:11" x14ac:dyDescent="0.2">
      <c r="B6079" s="21" t="str">
        <f t="shared" si="94"/>
        <v>EspanolaIce Accretion2100RCP8.5</v>
      </c>
      <c r="C6079" t="s">
        <v>313</v>
      </c>
      <c r="D6079" t="s">
        <v>486</v>
      </c>
      <c r="E6079" s="144" t="s">
        <v>191</v>
      </c>
      <c r="F6079" s="144">
        <v>2100</v>
      </c>
      <c r="G6079" s="147">
        <v>13.012322366699566</v>
      </c>
      <c r="H6079" s="147">
        <v>16.032279999999997</v>
      </c>
      <c r="I6079" s="147">
        <v>19.844000000000001</v>
      </c>
      <c r="J6079" s="147">
        <v>22.72204</v>
      </c>
      <c r="K6079" s="147">
        <v>25.61328</v>
      </c>
    </row>
    <row r="6080" spans="2:11" x14ac:dyDescent="0.2">
      <c r="B6080" s="21" t="str">
        <f t="shared" si="94"/>
        <v>EspanolaWind2023RCP4.5</v>
      </c>
      <c r="C6080" t="s">
        <v>313</v>
      </c>
      <c r="D6080" t="s">
        <v>1</v>
      </c>
      <c r="E6080" s="144" t="s">
        <v>193</v>
      </c>
      <c r="F6080" s="144">
        <v>2023</v>
      </c>
      <c r="G6080" s="147">
        <v>81.914087725991394</v>
      </c>
      <c r="H6080" s="147">
        <v>88.233006000000003</v>
      </c>
      <c r="I6080" s="147">
        <v>94.893000000000001</v>
      </c>
      <c r="J6080" s="147">
        <v>101.54556800000002</v>
      </c>
      <c r="K6080" s="147">
        <v>108.18873600000001</v>
      </c>
    </row>
    <row r="6081" spans="2:11" x14ac:dyDescent="0.2">
      <c r="B6081" s="21" t="str">
        <f t="shared" si="94"/>
        <v>EspanolaWind2025RCP4.5</v>
      </c>
      <c r="C6081" t="s">
        <v>313</v>
      </c>
      <c r="D6081" t="s">
        <v>1</v>
      </c>
      <c r="E6081" s="144" t="s">
        <v>193</v>
      </c>
      <c r="F6081" s="144">
        <v>2025</v>
      </c>
      <c r="G6081" s="147">
        <v>82.023663645957782</v>
      </c>
      <c r="H6081" s="147">
        <v>88.361221999999998</v>
      </c>
      <c r="I6081" s="147">
        <v>95.041833333333329</v>
      </c>
      <c r="J6081" s="147">
        <v>101.71487766666668</v>
      </c>
      <c r="K6081" s="147">
        <v>108.378052</v>
      </c>
    </row>
    <row r="6082" spans="2:11" x14ac:dyDescent="0.2">
      <c r="B6082" s="21" t="str">
        <f t="shared" si="94"/>
        <v>EspanolaWind2030RCP4.5</v>
      </c>
      <c r="C6082" t="s">
        <v>313</v>
      </c>
      <c r="D6082" t="s">
        <v>1</v>
      </c>
      <c r="E6082" s="144" t="s">
        <v>193</v>
      </c>
      <c r="F6082" s="144">
        <v>2030</v>
      </c>
      <c r="G6082" s="147">
        <v>82.133239565924185</v>
      </c>
      <c r="H6082" s="147">
        <v>88.489438000000007</v>
      </c>
      <c r="I6082" s="147">
        <v>95.190666666666658</v>
      </c>
      <c r="J6082" s="147">
        <v>101.88418733333334</v>
      </c>
      <c r="K6082" s="147">
        <v>108.567368</v>
      </c>
    </row>
    <row r="6083" spans="2:11" x14ac:dyDescent="0.2">
      <c r="B6083" s="21" t="str">
        <f t="shared" si="94"/>
        <v>EspanolaWind2035RCP4.5</v>
      </c>
      <c r="C6083" t="s">
        <v>313</v>
      </c>
      <c r="D6083" t="s">
        <v>1</v>
      </c>
      <c r="E6083" s="144" t="s">
        <v>193</v>
      </c>
      <c r="F6083" s="144">
        <v>2035</v>
      </c>
      <c r="G6083" s="147">
        <v>82.242815485890588</v>
      </c>
      <c r="H6083" s="147">
        <v>88.617654000000002</v>
      </c>
      <c r="I6083" s="147">
        <v>95.339499999999987</v>
      </c>
      <c r="J6083" s="147">
        <v>102.05349700000002</v>
      </c>
      <c r="K6083" s="147">
        <v>108.75668400000001</v>
      </c>
    </row>
    <row r="6084" spans="2:11" x14ac:dyDescent="0.2">
      <c r="B6084" s="21" t="str">
        <f t="shared" si="94"/>
        <v>EspanolaWind2040RCP4.5</v>
      </c>
      <c r="C6084" t="s">
        <v>313</v>
      </c>
      <c r="D6084" t="s">
        <v>1</v>
      </c>
      <c r="E6084" s="144" t="s">
        <v>193</v>
      </c>
      <c r="F6084" s="144">
        <v>2040</v>
      </c>
      <c r="G6084" s="147">
        <v>82.352391405856977</v>
      </c>
      <c r="H6084" s="147">
        <v>88.745869999999996</v>
      </c>
      <c r="I6084" s="147">
        <v>95.48833333333333</v>
      </c>
      <c r="J6084" s="147">
        <v>102.22280666666668</v>
      </c>
      <c r="K6084" s="147">
        <v>108.946</v>
      </c>
    </row>
    <row r="6085" spans="2:11" x14ac:dyDescent="0.2">
      <c r="B6085" s="21" t="str">
        <f t="shared" si="94"/>
        <v>EspanolaWind2045RCP4.5</v>
      </c>
      <c r="C6085" t="s">
        <v>313</v>
      </c>
      <c r="D6085" t="s">
        <v>1</v>
      </c>
      <c r="E6085" s="144" t="s">
        <v>193</v>
      </c>
      <c r="F6085" s="144">
        <v>2045</v>
      </c>
      <c r="G6085" s="147">
        <v>82.461967325823366</v>
      </c>
      <c r="H6085" s="147">
        <v>88.874086000000005</v>
      </c>
      <c r="I6085" s="147">
        <v>95.637166666666658</v>
      </c>
      <c r="J6085" s="147">
        <v>102.39211633333335</v>
      </c>
      <c r="K6085" s="147">
        <v>109.13531599999999</v>
      </c>
    </row>
    <row r="6086" spans="2:11" x14ac:dyDescent="0.2">
      <c r="B6086" s="21" t="str">
        <f t="shared" si="94"/>
        <v>EspanolaWind2050RCP4.5</v>
      </c>
      <c r="C6086" t="s">
        <v>313</v>
      </c>
      <c r="D6086" t="s">
        <v>1</v>
      </c>
      <c r="E6086" s="144" t="s">
        <v>193</v>
      </c>
      <c r="F6086" s="144">
        <v>2050</v>
      </c>
      <c r="G6086" s="147">
        <v>82.677060798349999</v>
      </c>
      <c r="H6086" s="147">
        <v>89.126438399999998</v>
      </c>
      <c r="I6086" s="147">
        <v>95.932639999999992</v>
      </c>
      <c r="J6086" s="147">
        <v>102.72637720000002</v>
      </c>
      <c r="K6086" s="147">
        <v>109.51109039999999</v>
      </c>
    </row>
    <row r="6087" spans="2:11" x14ac:dyDescent="0.2">
      <c r="B6087" s="21" t="str">
        <f t="shared" si="94"/>
        <v>EspanolaWind2055RCP4.5</v>
      </c>
      <c r="C6087" t="s">
        <v>313</v>
      </c>
      <c r="D6087" t="s">
        <v>1</v>
      </c>
      <c r="E6087" s="144" t="s">
        <v>193</v>
      </c>
      <c r="F6087" s="144">
        <v>2055</v>
      </c>
      <c r="G6087" s="147">
        <v>82.782578350910242</v>
      </c>
      <c r="H6087" s="147">
        <v>89.250574799999995</v>
      </c>
      <c r="I6087" s="147">
        <v>96.079279999999997</v>
      </c>
      <c r="J6087" s="147">
        <v>102.89132840000002</v>
      </c>
      <c r="K6087" s="147">
        <v>109.69754879999999</v>
      </c>
    </row>
    <row r="6088" spans="2:11" x14ac:dyDescent="0.2">
      <c r="B6088" s="21" t="str">
        <f t="shared" si="94"/>
        <v>EspanolaWind2060RCP4.5</v>
      </c>
      <c r="C6088" t="s">
        <v>313</v>
      </c>
      <c r="D6088" t="s">
        <v>1</v>
      </c>
      <c r="E6088" s="144" t="s">
        <v>193</v>
      </c>
      <c r="F6088" s="144">
        <v>2060</v>
      </c>
      <c r="G6088" s="147">
        <v>82.888095903470472</v>
      </c>
      <c r="H6088" s="147">
        <v>89.374711199999993</v>
      </c>
      <c r="I6088" s="147">
        <v>96.225919999999988</v>
      </c>
      <c r="J6088" s="147">
        <v>103.05627960000001</v>
      </c>
      <c r="K6088" s="147">
        <v>109.88400719999999</v>
      </c>
    </row>
    <row r="6089" spans="2:11" x14ac:dyDescent="0.2">
      <c r="B6089" s="21" t="str">
        <f t="shared" si="94"/>
        <v>EspanolaWind2065RCP4.5</v>
      </c>
      <c r="C6089" t="s">
        <v>313</v>
      </c>
      <c r="D6089" t="s">
        <v>1</v>
      </c>
      <c r="E6089" s="144" t="s">
        <v>193</v>
      </c>
      <c r="F6089" s="144">
        <v>2065</v>
      </c>
      <c r="G6089" s="147">
        <v>82.993613456030715</v>
      </c>
      <c r="H6089" s="147">
        <v>89.498847599999991</v>
      </c>
      <c r="I6089" s="147">
        <v>96.372559999999993</v>
      </c>
      <c r="J6089" s="147">
        <v>103.22123080000001</v>
      </c>
      <c r="K6089" s="147">
        <v>110.07046559999999</v>
      </c>
    </row>
    <row r="6090" spans="2:11" x14ac:dyDescent="0.2">
      <c r="B6090" s="21" t="str">
        <f t="shared" si="94"/>
        <v>EspanolaWind2070RCP4.5</v>
      </c>
      <c r="C6090" t="s">
        <v>313</v>
      </c>
      <c r="D6090" t="s">
        <v>1</v>
      </c>
      <c r="E6090" s="144" t="s">
        <v>193</v>
      </c>
      <c r="F6090" s="144">
        <v>2070</v>
      </c>
      <c r="G6090" s="147">
        <v>83.099131008590945</v>
      </c>
      <c r="H6090" s="147">
        <v>89.622983999999988</v>
      </c>
      <c r="I6090" s="147">
        <v>96.519199999999998</v>
      </c>
      <c r="J6090" s="147">
        <v>103.38618200000002</v>
      </c>
      <c r="K6090" s="147">
        <v>110.25692399999998</v>
      </c>
    </row>
    <row r="6091" spans="2:11" x14ac:dyDescent="0.2">
      <c r="B6091" s="21" t="str">
        <f t="shared" si="94"/>
        <v>EspanolaWind2075RCP4.5</v>
      </c>
      <c r="C6091" t="s">
        <v>313</v>
      </c>
      <c r="D6091" t="s">
        <v>1</v>
      </c>
      <c r="E6091" s="144" t="s">
        <v>193</v>
      </c>
      <c r="F6091" s="144">
        <v>2075</v>
      </c>
      <c r="G6091" s="147">
        <v>83.146478628329504</v>
      </c>
      <c r="H6091" s="147">
        <v>89.682720999999987</v>
      </c>
      <c r="I6091" s="147">
        <v>96.594400000000007</v>
      </c>
      <c r="J6091" s="147">
        <v>103.47502766666668</v>
      </c>
      <c r="K6091" s="147">
        <v>110.35872599999999</v>
      </c>
    </row>
    <row r="6092" spans="2:11" x14ac:dyDescent="0.2">
      <c r="B6092" s="21" t="str">
        <f t="shared" ref="B6092:B6155" si="95">C6092&amp;D6092&amp;F6092&amp;E6092</f>
        <v>EspanolaWind2080RCP4.5</v>
      </c>
      <c r="C6092" t="s">
        <v>313</v>
      </c>
      <c r="D6092" t="s">
        <v>1</v>
      </c>
      <c r="E6092" s="144" t="s">
        <v>193</v>
      </c>
      <c r="F6092" s="144">
        <v>2080</v>
      </c>
      <c r="G6092" s="147">
        <v>83.193826248068078</v>
      </c>
      <c r="H6092" s="147">
        <v>89.742457999999999</v>
      </c>
      <c r="I6092" s="147">
        <v>96.669600000000003</v>
      </c>
      <c r="J6092" s="147">
        <v>103.56387333333335</v>
      </c>
      <c r="K6092" s="147">
        <v>110.46052799999998</v>
      </c>
    </row>
    <row r="6093" spans="2:11" x14ac:dyDescent="0.2">
      <c r="B6093" s="21" t="str">
        <f t="shared" si="95"/>
        <v>EspanolaWind2085RCP4.5</v>
      </c>
      <c r="C6093" t="s">
        <v>313</v>
      </c>
      <c r="D6093" t="s">
        <v>1</v>
      </c>
      <c r="E6093" s="144" t="s">
        <v>193</v>
      </c>
      <c r="F6093" s="144">
        <v>2085</v>
      </c>
      <c r="G6093" s="147">
        <v>83.241173867806651</v>
      </c>
      <c r="H6093" s="147">
        <v>89.802194999999998</v>
      </c>
      <c r="I6093" s="147">
        <v>96.744799999999998</v>
      </c>
      <c r="J6093" s="147">
        <v>103.65271900000002</v>
      </c>
      <c r="K6093" s="147">
        <v>110.56232999999999</v>
      </c>
    </row>
    <row r="6094" spans="2:11" x14ac:dyDescent="0.2">
      <c r="B6094" s="21" t="str">
        <f t="shared" si="95"/>
        <v>EspanolaWind2090RCP4.5</v>
      </c>
      <c r="C6094" t="s">
        <v>313</v>
      </c>
      <c r="D6094" t="s">
        <v>1</v>
      </c>
      <c r="E6094" s="144" t="s">
        <v>193</v>
      </c>
      <c r="F6094" s="144">
        <v>2090</v>
      </c>
      <c r="G6094" s="147">
        <v>83.288521487545211</v>
      </c>
      <c r="H6094" s="147">
        <v>89.861931999999996</v>
      </c>
      <c r="I6094" s="147">
        <v>96.820000000000007</v>
      </c>
      <c r="J6094" s="147">
        <v>103.74156466666668</v>
      </c>
      <c r="K6094" s="147">
        <v>110.664132</v>
      </c>
    </row>
    <row r="6095" spans="2:11" x14ac:dyDescent="0.2">
      <c r="B6095" s="21" t="str">
        <f t="shared" si="95"/>
        <v>EspanolaWind2095RCP4.5</v>
      </c>
      <c r="C6095" t="s">
        <v>313</v>
      </c>
      <c r="D6095" t="s">
        <v>1</v>
      </c>
      <c r="E6095" s="144" t="s">
        <v>193</v>
      </c>
      <c r="F6095" s="144">
        <v>2095</v>
      </c>
      <c r="G6095" s="147">
        <v>83.33586910728377</v>
      </c>
      <c r="H6095" s="147">
        <v>89.921669000000009</v>
      </c>
      <c r="I6095" s="147">
        <v>96.895200000000017</v>
      </c>
      <c r="J6095" s="147">
        <v>103.83041033333333</v>
      </c>
      <c r="K6095" s="147">
        <v>110.76593399999999</v>
      </c>
    </row>
    <row r="6096" spans="2:11" x14ac:dyDescent="0.2">
      <c r="B6096" s="21" t="str">
        <f t="shared" si="95"/>
        <v>EspanolaWind2100RCP4.5</v>
      </c>
      <c r="C6096" t="s">
        <v>313</v>
      </c>
      <c r="D6096" t="s">
        <v>1</v>
      </c>
      <c r="E6096" s="144" t="s">
        <v>193</v>
      </c>
      <c r="F6096" s="144">
        <v>2100</v>
      </c>
      <c r="G6096" s="147">
        <v>83.383216727022344</v>
      </c>
      <c r="H6096" s="147">
        <v>89.981406000000007</v>
      </c>
      <c r="I6096" s="147">
        <v>96.970400000000012</v>
      </c>
      <c r="J6096" s="147">
        <v>103.919256</v>
      </c>
      <c r="K6096" s="147">
        <v>110.86773599999999</v>
      </c>
    </row>
    <row r="6097" spans="2:11" x14ac:dyDescent="0.2">
      <c r="B6097" s="21" t="str">
        <f t="shared" si="95"/>
        <v>EspanolaWind2023RCP6.0</v>
      </c>
      <c r="C6097" t="s">
        <v>313</v>
      </c>
      <c r="D6097" t="s">
        <v>1</v>
      </c>
      <c r="E6097" s="144" t="s">
        <v>192</v>
      </c>
      <c r="F6097" s="144">
        <v>2023</v>
      </c>
      <c r="G6097" s="147">
        <v>81.914087725991394</v>
      </c>
      <c r="H6097" s="147">
        <v>88.233006000000003</v>
      </c>
      <c r="I6097" s="147">
        <v>94.893000000000001</v>
      </c>
      <c r="J6097" s="147">
        <v>101.54556800000002</v>
      </c>
      <c r="K6097" s="147">
        <v>108.18873600000001</v>
      </c>
    </row>
    <row r="6098" spans="2:11" x14ac:dyDescent="0.2">
      <c r="B6098" s="21" t="str">
        <f t="shared" si="95"/>
        <v>EspanolaWind2025RCP6.0</v>
      </c>
      <c r="C6098" t="s">
        <v>313</v>
      </c>
      <c r="D6098" t="s">
        <v>1</v>
      </c>
      <c r="E6098" s="144" t="s">
        <v>192</v>
      </c>
      <c r="F6098" s="144">
        <v>2025</v>
      </c>
      <c r="G6098" s="147">
        <v>82.023663645957782</v>
      </c>
      <c r="H6098" s="147">
        <v>88.361221999999998</v>
      </c>
      <c r="I6098" s="147">
        <v>95.041833333333329</v>
      </c>
      <c r="J6098" s="147">
        <v>101.71487766666668</v>
      </c>
      <c r="K6098" s="147">
        <v>108.378052</v>
      </c>
    </row>
    <row r="6099" spans="2:11" x14ac:dyDescent="0.2">
      <c r="B6099" s="21" t="str">
        <f t="shared" si="95"/>
        <v>EspanolaWind2030RCP6.0</v>
      </c>
      <c r="C6099" t="s">
        <v>313</v>
      </c>
      <c r="D6099" t="s">
        <v>1</v>
      </c>
      <c r="E6099" s="144" t="s">
        <v>192</v>
      </c>
      <c r="F6099" s="144">
        <v>2030</v>
      </c>
      <c r="G6099" s="147">
        <v>82.133239565924185</v>
      </c>
      <c r="H6099" s="147">
        <v>88.489438000000007</v>
      </c>
      <c r="I6099" s="147">
        <v>95.190666666666658</v>
      </c>
      <c r="J6099" s="147">
        <v>101.88418733333334</v>
      </c>
      <c r="K6099" s="147">
        <v>108.567368</v>
      </c>
    </row>
    <row r="6100" spans="2:11" x14ac:dyDescent="0.2">
      <c r="B6100" s="21" t="str">
        <f t="shared" si="95"/>
        <v>EspanolaWind2035RCP6.0</v>
      </c>
      <c r="C6100" t="s">
        <v>313</v>
      </c>
      <c r="D6100" t="s">
        <v>1</v>
      </c>
      <c r="E6100" s="144" t="s">
        <v>192</v>
      </c>
      <c r="F6100" s="144">
        <v>2035</v>
      </c>
      <c r="G6100" s="147">
        <v>82.242815485890588</v>
      </c>
      <c r="H6100" s="147">
        <v>88.617654000000002</v>
      </c>
      <c r="I6100" s="147">
        <v>95.339499999999987</v>
      </c>
      <c r="J6100" s="147">
        <v>102.05349700000002</v>
      </c>
      <c r="K6100" s="147">
        <v>108.75668400000001</v>
      </c>
    </row>
    <row r="6101" spans="2:11" x14ac:dyDescent="0.2">
      <c r="B6101" s="21" t="str">
        <f t="shared" si="95"/>
        <v>EspanolaWind2040RCP6.0</v>
      </c>
      <c r="C6101" t="s">
        <v>313</v>
      </c>
      <c r="D6101" t="s">
        <v>1</v>
      </c>
      <c r="E6101" s="144" t="s">
        <v>192</v>
      </c>
      <c r="F6101" s="144">
        <v>2040</v>
      </c>
      <c r="G6101" s="147">
        <v>82.352391405856977</v>
      </c>
      <c r="H6101" s="147">
        <v>88.745869999999996</v>
      </c>
      <c r="I6101" s="147">
        <v>95.48833333333333</v>
      </c>
      <c r="J6101" s="147">
        <v>102.22280666666668</v>
      </c>
      <c r="K6101" s="147">
        <v>108.946</v>
      </c>
    </row>
    <row r="6102" spans="2:11" x14ac:dyDescent="0.2">
      <c r="B6102" s="21" t="str">
        <f t="shared" si="95"/>
        <v>EspanolaWind2045RCP6.0</v>
      </c>
      <c r="C6102" t="s">
        <v>313</v>
      </c>
      <c r="D6102" t="s">
        <v>1</v>
      </c>
      <c r="E6102" s="144" t="s">
        <v>192</v>
      </c>
      <c r="F6102" s="144">
        <v>2045</v>
      </c>
      <c r="G6102" s="147">
        <v>82.461967325823366</v>
      </c>
      <c r="H6102" s="147">
        <v>88.874086000000005</v>
      </c>
      <c r="I6102" s="147">
        <v>95.637166666666658</v>
      </c>
      <c r="J6102" s="147">
        <v>102.39211633333335</v>
      </c>
      <c r="K6102" s="147">
        <v>109.13531599999999</v>
      </c>
    </row>
    <row r="6103" spans="2:11" x14ac:dyDescent="0.2">
      <c r="B6103" s="21" t="str">
        <f t="shared" si="95"/>
        <v>EspanolaWind2050RCP6.0</v>
      </c>
      <c r="C6103" t="s">
        <v>313</v>
      </c>
      <c r="D6103" t="s">
        <v>1</v>
      </c>
      <c r="E6103" s="144" t="s">
        <v>192</v>
      </c>
      <c r="F6103" s="144">
        <v>2050</v>
      </c>
      <c r="G6103" s="147">
        <v>82.677060798349999</v>
      </c>
      <c r="H6103" s="147">
        <v>89.126438399999998</v>
      </c>
      <c r="I6103" s="147">
        <v>95.932639999999992</v>
      </c>
      <c r="J6103" s="147">
        <v>102.72637720000002</v>
      </c>
      <c r="K6103" s="147">
        <v>109.51109039999999</v>
      </c>
    </row>
    <row r="6104" spans="2:11" x14ac:dyDescent="0.2">
      <c r="B6104" s="21" t="str">
        <f t="shared" si="95"/>
        <v>EspanolaWind2055RCP6.0</v>
      </c>
      <c r="C6104" t="s">
        <v>313</v>
      </c>
      <c r="D6104" t="s">
        <v>1</v>
      </c>
      <c r="E6104" s="144" t="s">
        <v>192</v>
      </c>
      <c r="F6104" s="144">
        <v>2055</v>
      </c>
      <c r="G6104" s="147">
        <v>82.782578350910242</v>
      </c>
      <c r="H6104" s="147">
        <v>89.250574799999995</v>
      </c>
      <c r="I6104" s="147">
        <v>96.079279999999997</v>
      </c>
      <c r="J6104" s="147">
        <v>102.89132840000002</v>
      </c>
      <c r="K6104" s="147">
        <v>109.69754879999999</v>
      </c>
    </row>
    <row r="6105" spans="2:11" x14ac:dyDescent="0.2">
      <c r="B6105" s="21" t="str">
        <f t="shared" si="95"/>
        <v>EspanolaWind2060RCP6.0</v>
      </c>
      <c r="C6105" t="s">
        <v>313</v>
      </c>
      <c r="D6105" t="s">
        <v>1</v>
      </c>
      <c r="E6105" s="144" t="s">
        <v>192</v>
      </c>
      <c r="F6105" s="144">
        <v>2060</v>
      </c>
      <c r="G6105" s="147">
        <v>82.888095903470472</v>
      </c>
      <c r="H6105" s="147">
        <v>89.374711199999993</v>
      </c>
      <c r="I6105" s="147">
        <v>96.225919999999988</v>
      </c>
      <c r="J6105" s="147">
        <v>103.05627960000001</v>
      </c>
      <c r="K6105" s="147">
        <v>109.88400719999999</v>
      </c>
    </row>
    <row r="6106" spans="2:11" x14ac:dyDescent="0.2">
      <c r="B6106" s="21" t="str">
        <f t="shared" si="95"/>
        <v>EspanolaWind2065RCP6.0</v>
      </c>
      <c r="C6106" t="s">
        <v>313</v>
      </c>
      <c r="D6106" t="s">
        <v>1</v>
      </c>
      <c r="E6106" s="144" t="s">
        <v>192</v>
      </c>
      <c r="F6106" s="144">
        <v>2065</v>
      </c>
      <c r="G6106" s="147">
        <v>82.993613456030715</v>
      </c>
      <c r="H6106" s="147">
        <v>89.498847599999991</v>
      </c>
      <c r="I6106" s="147">
        <v>96.372559999999993</v>
      </c>
      <c r="J6106" s="147">
        <v>103.22123080000001</v>
      </c>
      <c r="K6106" s="147">
        <v>110.07046559999999</v>
      </c>
    </row>
    <row r="6107" spans="2:11" x14ac:dyDescent="0.2">
      <c r="B6107" s="21" t="str">
        <f t="shared" si="95"/>
        <v>EspanolaWind2070RCP6.0</v>
      </c>
      <c r="C6107" t="s">
        <v>313</v>
      </c>
      <c r="D6107" t="s">
        <v>1</v>
      </c>
      <c r="E6107" s="144" t="s">
        <v>192</v>
      </c>
      <c r="F6107" s="144">
        <v>2070</v>
      </c>
      <c r="G6107" s="147">
        <v>83.099131008590945</v>
      </c>
      <c r="H6107" s="147">
        <v>89.622983999999988</v>
      </c>
      <c r="I6107" s="147">
        <v>96.519199999999998</v>
      </c>
      <c r="J6107" s="147">
        <v>103.38618200000002</v>
      </c>
      <c r="K6107" s="147">
        <v>110.25692399999998</v>
      </c>
    </row>
    <row r="6108" spans="2:11" x14ac:dyDescent="0.2">
      <c r="B6108" s="21" t="str">
        <f t="shared" si="95"/>
        <v>EspanolaWind2075RCP6.0</v>
      </c>
      <c r="C6108" t="s">
        <v>313</v>
      </c>
      <c r="D6108" t="s">
        <v>1</v>
      </c>
      <c r="E6108" s="144" t="s">
        <v>192</v>
      </c>
      <c r="F6108" s="144">
        <v>2075</v>
      </c>
      <c r="G6108" s="147">
        <v>83.170152438198798</v>
      </c>
      <c r="H6108" s="147">
        <v>89.712589499999993</v>
      </c>
      <c r="I6108" s="147">
        <v>96.632000000000005</v>
      </c>
      <c r="J6108" s="147">
        <v>103.51945050000002</v>
      </c>
      <c r="K6108" s="147">
        <v>110.40962699999999</v>
      </c>
    </row>
    <row r="6109" spans="2:11" x14ac:dyDescent="0.2">
      <c r="B6109" s="21" t="str">
        <f t="shared" si="95"/>
        <v>EspanolaWind2080RCP6.0</v>
      </c>
      <c r="C6109" t="s">
        <v>313</v>
      </c>
      <c r="D6109" t="s">
        <v>1</v>
      </c>
      <c r="E6109" s="144" t="s">
        <v>192</v>
      </c>
      <c r="F6109" s="144">
        <v>2080</v>
      </c>
      <c r="G6109" s="147">
        <v>83.241173867806651</v>
      </c>
      <c r="H6109" s="147">
        <v>89.802194999999998</v>
      </c>
      <c r="I6109" s="147">
        <v>96.744799999999998</v>
      </c>
      <c r="J6109" s="147">
        <v>103.65271900000002</v>
      </c>
      <c r="K6109" s="147">
        <v>110.56232999999999</v>
      </c>
    </row>
    <row r="6110" spans="2:11" x14ac:dyDescent="0.2">
      <c r="B6110" s="21" t="str">
        <f t="shared" si="95"/>
        <v>EspanolaWind2085RCP6.0</v>
      </c>
      <c r="C6110" t="s">
        <v>313</v>
      </c>
      <c r="D6110" t="s">
        <v>1</v>
      </c>
      <c r="E6110" s="144" t="s">
        <v>192</v>
      </c>
      <c r="F6110" s="144">
        <v>2085</v>
      </c>
      <c r="G6110" s="147">
        <v>83.31219529741449</v>
      </c>
      <c r="H6110" s="147">
        <v>89.891800500000002</v>
      </c>
      <c r="I6110" s="147">
        <v>96.857600000000005</v>
      </c>
      <c r="J6110" s="147">
        <v>103.7859875</v>
      </c>
      <c r="K6110" s="147">
        <v>110.71503299999999</v>
      </c>
    </row>
    <row r="6111" spans="2:11" x14ac:dyDescent="0.2">
      <c r="B6111" s="21" t="str">
        <f t="shared" si="95"/>
        <v>EspanolaWind2090RCP6.0</v>
      </c>
      <c r="C6111" t="s">
        <v>313</v>
      </c>
      <c r="D6111" t="s">
        <v>1</v>
      </c>
      <c r="E6111" s="144" t="s">
        <v>192</v>
      </c>
      <c r="F6111" s="144">
        <v>2090</v>
      </c>
      <c r="G6111" s="147">
        <v>83.667302445453743</v>
      </c>
      <c r="H6111" s="147">
        <v>90.339828000000011</v>
      </c>
      <c r="I6111" s="147">
        <v>97.424733333333336</v>
      </c>
      <c r="J6111" s="147">
        <v>104.45233</v>
      </c>
      <c r="K6111" s="147">
        <v>111.48211999999999</v>
      </c>
    </row>
    <row r="6112" spans="2:11" x14ac:dyDescent="0.2">
      <c r="B6112" s="21" t="str">
        <f t="shared" si="95"/>
        <v>EspanolaWind2095RCP6.0</v>
      </c>
      <c r="C6112" t="s">
        <v>313</v>
      </c>
      <c r="D6112" t="s">
        <v>1</v>
      </c>
      <c r="E6112" s="144" t="s">
        <v>192</v>
      </c>
      <c r="F6112" s="144">
        <v>2095</v>
      </c>
      <c r="G6112" s="147">
        <v>83.951388163885142</v>
      </c>
      <c r="H6112" s="147">
        <v>90.698250000000002</v>
      </c>
      <c r="I6112" s="147">
        <v>97.879066666666674</v>
      </c>
      <c r="J6112" s="147">
        <v>104.985404</v>
      </c>
      <c r="K6112" s="147">
        <v>112.096504</v>
      </c>
    </row>
    <row r="6113" spans="2:11" x14ac:dyDescent="0.2">
      <c r="B6113" s="21" t="str">
        <f t="shared" si="95"/>
        <v>EspanolaWind2100RCP6.0</v>
      </c>
      <c r="C6113" t="s">
        <v>313</v>
      </c>
      <c r="D6113" t="s">
        <v>1</v>
      </c>
      <c r="E6113" s="144" t="s">
        <v>192</v>
      </c>
      <c r="F6113" s="144">
        <v>2100</v>
      </c>
      <c r="G6113" s="147">
        <v>84.235473882316541</v>
      </c>
      <c r="H6113" s="147">
        <v>91.056672000000006</v>
      </c>
      <c r="I6113" s="147">
        <v>98.333399999999997</v>
      </c>
      <c r="J6113" s="147">
        <v>105.518478</v>
      </c>
      <c r="K6113" s="147">
        <v>112.710888</v>
      </c>
    </row>
    <row r="6114" spans="2:11" x14ac:dyDescent="0.2">
      <c r="B6114" s="21" t="str">
        <f t="shared" si="95"/>
        <v>EspanolaWind2023RCP8.5</v>
      </c>
      <c r="C6114" t="s">
        <v>313</v>
      </c>
      <c r="D6114" t="s">
        <v>1</v>
      </c>
      <c r="E6114" s="144" t="s">
        <v>191</v>
      </c>
      <c r="F6114" s="144">
        <v>2023</v>
      </c>
      <c r="G6114" s="147">
        <v>81.914087725991394</v>
      </c>
      <c r="H6114" s="147">
        <v>88.233006000000003</v>
      </c>
      <c r="I6114" s="147">
        <v>94.893000000000001</v>
      </c>
      <c r="J6114" s="147">
        <v>101.54556800000002</v>
      </c>
      <c r="K6114" s="147">
        <v>108.18873600000001</v>
      </c>
    </row>
    <row r="6115" spans="2:11" x14ac:dyDescent="0.2">
      <c r="B6115" s="21" t="str">
        <f t="shared" si="95"/>
        <v>EspanolaWind2025RCP8.5</v>
      </c>
      <c r="C6115" t="s">
        <v>313</v>
      </c>
      <c r="D6115" t="s">
        <v>1</v>
      </c>
      <c r="E6115" s="144" t="s">
        <v>191</v>
      </c>
      <c r="F6115" s="144">
        <v>2025</v>
      </c>
      <c r="G6115" s="147">
        <v>82.133239565924185</v>
      </c>
      <c r="H6115" s="147">
        <v>88.489438000000007</v>
      </c>
      <c r="I6115" s="147">
        <v>95.190666666666658</v>
      </c>
      <c r="J6115" s="147">
        <v>101.88418733333334</v>
      </c>
      <c r="K6115" s="147">
        <v>108.567368</v>
      </c>
    </row>
    <row r="6116" spans="2:11" x14ac:dyDescent="0.2">
      <c r="B6116" s="21" t="str">
        <f t="shared" si="95"/>
        <v>EspanolaWind2030RCP8.5</v>
      </c>
      <c r="C6116" t="s">
        <v>313</v>
      </c>
      <c r="D6116" t="s">
        <v>1</v>
      </c>
      <c r="E6116" s="144" t="s">
        <v>191</v>
      </c>
      <c r="F6116" s="144">
        <v>2030</v>
      </c>
      <c r="G6116" s="147">
        <v>82.352391405856977</v>
      </c>
      <c r="H6116" s="147">
        <v>88.745869999999996</v>
      </c>
      <c r="I6116" s="147">
        <v>95.48833333333333</v>
      </c>
      <c r="J6116" s="147">
        <v>102.22280666666668</v>
      </c>
      <c r="K6116" s="147">
        <v>108.946</v>
      </c>
    </row>
    <row r="6117" spans="2:11" x14ac:dyDescent="0.2">
      <c r="B6117" s="21" t="str">
        <f t="shared" si="95"/>
        <v>EspanolaWind2035RCP8.5</v>
      </c>
      <c r="C6117" t="s">
        <v>313</v>
      </c>
      <c r="D6117" t="s">
        <v>1</v>
      </c>
      <c r="E6117" s="144" t="s">
        <v>191</v>
      </c>
      <c r="F6117" s="144">
        <v>2035</v>
      </c>
      <c r="G6117" s="147">
        <v>82.571543245789769</v>
      </c>
      <c r="H6117" s="147">
        <v>89.002302</v>
      </c>
      <c r="I6117" s="147">
        <v>95.785999999999987</v>
      </c>
      <c r="J6117" s="147">
        <v>102.56142600000001</v>
      </c>
      <c r="K6117" s="147">
        <v>109.32463199999999</v>
      </c>
    </row>
    <row r="6118" spans="2:11" x14ac:dyDescent="0.2">
      <c r="B6118" s="21" t="str">
        <f t="shared" si="95"/>
        <v>EspanolaWind2040RCP8.5</v>
      </c>
      <c r="C6118" t="s">
        <v>313</v>
      </c>
      <c r="D6118" t="s">
        <v>1</v>
      </c>
      <c r="E6118" s="144" t="s">
        <v>191</v>
      </c>
      <c r="F6118" s="144">
        <v>2040</v>
      </c>
      <c r="G6118" s="147">
        <v>82.747405833390161</v>
      </c>
      <c r="H6118" s="147">
        <v>89.209195999999991</v>
      </c>
      <c r="I6118" s="147">
        <v>96.030399999999986</v>
      </c>
      <c r="J6118" s="147">
        <v>102.83634466666668</v>
      </c>
      <c r="K6118" s="147">
        <v>109.63539599999999</v>
      </c>
    </row>
    <row r="6119" spans="2:11" x14ac:dyDescent="0.2">
      <c r="B6119" s="21" t="str">
        <f t="shared" si="95"/>
        <v>EspanolaWind2045RCP8.5</v>
      </c>
      <c r="C6119" t="s">
        <v>313</v>
      </c>
      <c r="D6119" t="s">
        <v>1</v>
      </c>
      <c r="E6119" s="144" t="s">
        <v>191</v>
      </c>
      <c r="F6119" s="144">
        <v>2045</v>
      </c>
      <c r="G6119" s="147">
        <v>82.923268420990553</v>
      </c>
      <c r="H6119" s="147">
        <v>89.416089999999997</v>
      </c>
      <c r="I6119" s="147">
        <v>96.274799999999999</v>
      </c>
      <c r="J6119" s="147">
        <v>103.11126333333335</v>
      </c>
      <c r="K6119" s="147">
        <v>109.94615999999999</v>
      </c>
    </row>
    <row r="6120" spans="2:11" x14ac:dyDescent="0.2">
      <c r="B6120" s="21" t="str">
        <f t="shared" si="95"/>
        <v>EspanolaWind2050RCP8.5</v>
      </c>
      <c r="C6120" t="s">
        <v>313</v>
      </c>
      <c r="D6120" t="s">
        <v>1</v>
      </c>
      <c r="E6120" s="144" t="s">
        <v>191</v>
      </c>
      <c r="F6120" s="144">
        <v>2050</v>
      </c>
      <c r="G6120" s="147">
        <v>83.193826248068078</v>
      </c>
      <c r="H6120" s="147">
        <v>89.742457999999999</v>
      </c>
      <c r="I6120" s="147">
        <v>96.669600000000003</v>
      </c>
      <c r="J6120" s="147">
        <v>103.56387333333335</v>
      </c>
      <c r="K6120" s="147">
        <v>110.46052799999998</v>
      </c>
    </row>
    <row r="6121" spans="2:11" x14ac:dyDescent="0.2">
      <c r="B6121" s="21" t="str">
        <f t="shared" si="95"/>
        <v>EspanolaWind2055RCP8.5</v>
      </c>
      <c r="C6121" t="s">
        <v>313</v>
      </c>
      <c r="D6121" t="s">
        <v>1</v>
      </c>
      <c r="E6121" s="144" t="s">
        <v>191</v>
      </c>
      <c r="F6121" s="144">
        <v>2055</v>
      </c>
      <c r="G6121" s="147">
        <v>83.288521487545211</v>
      </c>
      <c r="H6121" s="147">
        <v>89.861931999999996</v>
      </c>
      <c r="I6121" s="147">
        <v>96.820000000000007</v>
      </c>
      <c r="J6121" s="147">
        <v>103.74156466666668</v>
      </c>
      <c r="K6121" s="147">
        <v>110.664132</v>
      </c>
    </row>
    <row r="6122" spans="2:11" x14ac:dyDescent="0.2">
      <c r="B6122" s="21" t="str">
        <f t="shared" si="95"/>
        <v>EspanolaWind2060RCP8.5</v>
      </c>
      <c r="C6122" t="s">
        <v>313</v>
      </c>
      <c r="D6122" t="s">
        <v>1</v>
      </c>
      <c r="E6122" s="144" t="s">
        <v>191</v>
      </c>
      <c r="F6122" s="144">
        <v>2060</v>
      </c>
      <c r="G6122" s="147">
        <v>83.667302445453743</v>
      </c>
      <c r="H6122" s="147">
        <v>90.339828000000011</v>
      </c>
      <c r="I6122" s="147">
        <v>97.424733333333336</v>
      </c>
      <c r="J6122" s="147">
        <v>104.45233</v>
      </c>
      <c r="K6122" s="147">
        <v>111.48211999999999</v>
      </c>
    </row>
    <row r="6123" spans="2:11" x14ac:dyDescent="0.2">
      <c r="B6123" s="21" t="str">
        <f t="shared" si="95"/>
        <v>EspanolaWind2065RCP8.5</v>
      </c>
      <c r="C6123" t="s">
        <v>313</v>
      </c>
      <c r="D6123" t="s">
        <v>1</v>
      </c>
      <c r="E6123" s="144" t="s">
        <v>191</v>
      </c>
      <c r="F6123" s="144">
        <v>2065</v>
      </c>
      <c r="G6123" s="147">
        <v>83.951388163885142</v>
      </c>
      <c r="H6123" s="147">
        <v>90.698250000000002</v>
      </c>
      <c r="I6123" s="147">
        <v>97.879066666666674</v>
      </c>
      <c r="J6123" s="147">
        <v>104.985404</v>
      </c>
      <c r="K6123" s="147">
        <v>112.096504</v>
      </c>
    </row>
    <row r="6124" spans="2:11" x14ac:dyDescent="0.2">
      <c r="B6124" s="21" t="str">
        <f t="shared" si="95"/>
        <v>EspanolaWind2070RCP8.5</v>
      </c>
      <c r="C6124" t="s">
        <v>313</v>
      </c>
      <c r="D6124" t="s">
        <v>1</v>
      </c>
      <c r="E6124" s="144" t="s">
        <v>191</v>
      </c>
      <c r="F6124" s="144">
        <v>2070</v>
      </c>
      <c r="G6124" s="147">
        <v>84.481681504957081</v>
      </c>
      <c r="H6124" s="147">
        <v>91.350986000000006</v>
      </c>
      <c r="I6124" s="147">
        <v>98.684333333333328</v>
      </c>
      <c r="J6124" s="147">
        <v>105.920798</v>
      </c>
      <c r="K6124" s="147">
        <v>113.16453199999999</v>
      </c>
    </row>
    <row r="6125" spans="2:11" x14ac:dyDescent="0.2">
      <c r="B6125" s="21" t="str">
        <f t="shared" si="95"/>
        <v>EspanolaWind2075RCP8.5</v>
      </c>
      <c r="C6125" t="s">
        <v>313</v>
      </c>
      <c r="D6125" t="s">
        <v>1</v>
      </c>
      <c r="E6125" s="144" t="s">
        <v>191</v>
      </c>
      <c r="F6125" s="144">
        <v>2075</v>
      </c>
      <c r="G6125" s="147">
        <v>84.727889127597635</v>
      </c>
      <c r="H6125" s="147">
        <v>91.645300000000006</v>
      </c>
      <c r="I6125" s="147">
        <v>99.035266666666658</v>
      </c>
      <c r="J6125" s="147">
        <v>106.32311800000001</v>
      </c>
      <c r="K6125" s="147">
        <v>113.61817600000001</v>
      </c>
    </row>
    <row r="6126" spans="2:11" x14ac:dyDescent="0.2">
      <c r="B6126" s="21" t="str">
        <f t="shared" si="95"/>
        <v>EspanolaWind2080RCP8.5</v>
      </c>
      <c r="C6126" t="s">
        <v>313</v>
      </c>
      <c r="D6126" t="s">
        <v>1</v>
      </c>
      <c r="E6126" s="144" t="s">
        <v>191</v>
      </c>
      <c r="F6126" s="144">
        <v>2080</v>
      </c>
      <c r="G6126" s="147">
        <v>84.974096750238175</v>
      </c>
      <c r="H6126" s="147">
        <v>91.939614000000006</v>
      </c>
      <c r="I6126" s="147">
        <v>99.386199999999988</v>
      </c>
      <c r="J6126" s="147">
        <v>106.72543800000001</v>
      </c>
      <c r="K6126" s="147">
        <v>114.07182</v>
      </c>
    </row>
    <row r="6127" spans="2:11" x14ac:dyDescent="0.2">
      <c r="B6127" s="21" t="str">
        <f t="shared" si="95"/>
        <v>EspanolaWind2085RCP8.5</v>
      </c>
      <c r="C6127" t="s">
        <v>313</v>
      </c>
      <c r="D6127" t="s">
        <v>1</v>
      </c>
      <c r="E6127" s="144" t="s">
        <v>191</v>
      </c>
      <c r="F6127" s="144">
        <v>2085</v>
      </c>
      <c r="G6127" s="147">
        <v>85.335291449386688</v>
      </c>
      <c r="H6127" s="147">
        <v>92.394198000000003</v>
      </c>
      <c r="I6127" s="147">
        <v>99.954899999999981</v>
      </c>
      <c r="J6127" s="147">
        <v>107.38926600000002</v>
      </c>
      <c r="K6127" s="147">
        <v>114.832656</v>
      </c>
    </row>
    <row r="6128" spans="2:11" x14ac:dyDescent="0.2">
      <c r="B6128" s="21" t="str">
        <f t="shared" si="95"/>
        <v>EspanolaWind2090RCP8.5</v>
      </c>
      <c r="C6128" t="s">
        <v>313</v>
      </c>
      <c r="D6128" t="s">
        <v>1</v>
      </c>
      <c r="E6128" s="144" t="s">
        <v>191</v>
      </c>
      <c r="F6128" s="144">
        <v>2090</v>
      </c>
      <c r="G6128" s="147">
        <v>85.696486148535186</v>
      </c>
      <c r="H6128" s="147">
        <v>92.848782</v>
      </c>
      <c r="I6128" s="147">
        <v>100.52359999999999</v>
      </c>
      <c r="J6128" s="147">
        <v>108.05309400000002</v>
      </c>
      <c r="K6128" s="147">
        <v>115.593492</v>
      </c>
    </row>
    <row r="6129" spans="2:11" x14ac:dyDescent="0.2">
      <c r="B6129" s="21" t="str">
        <f t="shared" si="95"/>
        <v>EspanolaWind2095RCP8.5</v>
      </c>
      <c r="C6129" t="s">
        <v>313</v>
      </c>
      <c r="D6129" t="s">
        <v>1</v>
      </c>
      <c r="E6129" s="144" t="s">
        <v>191</v>
      </c>
      <c r="F6129" s="144">
        <v>2095</v>
      </c>
      <c r="G6129" s="147">
        <v>85.696486148535186</v>
      </c>
      <c r="H6129" s="147">
        <v>92.848782</v>
      </c>
      <c r="I6129" s="147">
        <v>100.52359999999999</v>
      </c>
      <c r="J6129" s="147">
        <v>108.05309400000002</v>
      </c>
      <c r="K6129" s="147">
        <v>115.593492</v>
      </c>
    </row>
    <row r="6130" spans="2:11" x14ac:dyDescent="0.2">
      <c r="B6130" s="21" t="str">
        <f t="shared" si="95"/>
        <v>EspanolaWind2100RCP8.5</v>
      </c>
      <c r="C6130" t="s">
        <v>313</v>
      </c>
      <c r="D6130" t="s">
        <v>1</v>
      </c>
      <c r="E6130" s="144" t="s">
        <v>191</v>
      </c>
      <c r="F6130" s="144">
        <v>2100</v>
      </c>
      <c r="G6130" s="147">
        <v>85.696486148535186</v>
      </c>
      <c r="H6130" s="147">
        <v>92.848782</v>
      </c>
      <c r="I6130" s="147">
        <v>100.52359999999999</v>
      </c>
      <c r="J6130" s="147">
        <v>108.05309400000002</v>
      </c>
      <c r="K6130" s="147">
        <v>115.593492</v>
      </c>
    </row>
    <row r="6131" spans="2:11" x14ac:dyDescent="0.2">
      <c r="B6131" s="21" t="str">
        <f t="shared" si="95"/>
        <v>EtobicokeIce Accretion2023RCP4.5</v>
      </c>
      <c r="C6131" t="s">
        <v>314</v>
      </c>
      <c r="D6131" t="s">
        <v>486</v>
      </c>
      <c r="E6131" s="144" t="s">
        <v>193</v>
      </c>
      <c r="F6131" s="144">
        <v>2023</v>
      </c>
      <c r="G6131" s="147">
        <v>17.378756743760515</v>
      </c>
      <c r="H6131" s="147">
        <v>20.853749999999998</v>
      </c>
      <c r="I6131" s="147">
        <v>25.25</v>
      </c>
      <c r="J6131" s="147">
        <v>28.617249999999995</v>
      </c>
      <c r="K6131" s="147">
        <v>31.972499999999997</v>
      </c>
    </row>
    <row r="6132" spans="2:11" x14ac:dyDescent="0.2">
      <c r="B6132" s="21" t="str">
        <f t="shared" si="95"/>
        <v>EtobicokeIce Accretion2025RCP4.5</v>
      </c>
      <c r="C6132" t="s">
        <v>314</v>
      </c>
      <c r="D6132" t="s">
        <v>486</v>
      </c>
      <c r="E6132" s="144" t="s">
        <v>193</v>
      </c>
      <c r="F6132" s="144">
        <v>2025</v>
      </c>
      <c r="G6132" s="147">
        <v>17.422247126002159</v>
      </c>
      <c r="H6132" s="147">
        <v>20.922916666666666</v>
      </c>
      <c r="I6132" s="147">
        <v>25.354166666666664</v>
      </c>
      <c r="J6132" s="147">
        <v>28.744374999999994</v>
      </c>
      <c r="K6132" s="147">
        <v>32.124749999999999</v>
      </c>
    </row>
    <row r="6133" spans="2:11" x14ac:dyDescent="0.2">
      <c r="B6133" s="21" t="str">
        <f t="shared" si="95"/>
        <v>EtobicokeIce Accretion2030RCP4.5</v>
      </c>
      <c r="C6133" t="s">
        <v>314</v>
      </c>
      <c r="D6133" t="s">
        <v>486</v>
      </c>
      <c r="E6133" s="144" t="s">
        <v>193</v>
      </c>
      <c r="F6133" s="144">
        <v>2030</v>
      </c>
      <c r="G6133" s="147">
        <v>17.465737508243802</v>
      </c>
      <c r="H6133" s="147">
        <v>20.99208333333333</v>
      </c>
      <c r="I6133" s="147">
        <v>25.458333333333332</v>
      </c>
      <c r="J6133" s="147">
        <v>28.871499999999997</v>
      </c>
      <c r="K6133" s="147">
        <v>32.277000000000001</v>
      </c>
    </row>
    <row r="6134" spans="2:11" x14ac:dyDescent="0.2">
      <c r="B6134" s="21" t="str">
        <f t="shared" si="95"/>
        <v>EtobicokeIce Accretion2035RCP4.5</v>
      </c>
      <c r="C6134" t="s">
        <v>314</v>
      </c>
      <c r="D6134" t="s">
        <v>486</v>
      </c>
      <c r="E6134" s="144" t="s">
        <v>193</v>
      </c>
      <c r="F6134" s="144">
        <v>2035</v>
      </c>
      <c r="G6134" s="147">
        <v>17.509227890485445</v>
      </c>
      <c r="H6134" s="147">
        <v>21.061249999999998</v>
      </c>
      <c r="I6134" s="147">
        <v>25.5625</v>
      </c>
      <c r="J6134" s="147">
        <v>28.998624999999997</v>
      </c>
      <c r="K6134" s="147">
        <v>32.429249999999996</v>
      </c>
    </row>
    <row r="6135" spans="2:11" x14ac:dyDescent="0.2">
      <c r="B6135" s="21" t="str">
        <f t="shared" si="95"/>
        <v>EtobicokeIce Accretion2040RCP4.5</v>
      </c>
      <c r="C6135" t="s">
        <v>314</v>
      </c>
      <c r="D6135" t="s">
        <v>486</v>
      </c>
      <c r="E6135" s="144" t="s">
        <v>193</v>
      </c>
      <c r="F6135" s="144">
        <v>2040</v>
      </c>
      <c r="G6135" s="147">
        <v>17.552718272727088</v>
      </c>
      <c r="H6135" s="147">
        <v>21.130416666666665</v>
      </c>
      <c r="I6135" s="147">
        <v>25.666666666666664</v>
      </c>
      <c r="J6135" s="147">
        <v>29.125749999999996</v>
      </c>
      <c r="K6135" s="147">
        <v>32.581499999999998</v>
      </c>
    </row>
    <row r="6136" spans="2:11" x14ac:dyDescent="0.2">
      <c r="B6136" s="21" t="str">
        <f t="shared" si="95"/>
        <v>EtobicokeIce Accretion2045RCP4.5</v>
      </c>
      <c r="C6136" t="s">
        <v>314</v>
      </c>
      <c r="D6136" t="s">
        <v>486</v>
      </c>
      <c r="E6136" s="144" t="s">
        <v>193</v>
      </c>
      <c r="F6136" s="144">
        <v>2045</v>
      </c>
      <c r="G6136" s="147">
        <v>17.596208654968731</v>
      </c>
      <c r="H6136" s="147">
        <v>21.199583333333329</v>
      </c>
      <c r="I6136" s="147">
        <v>25.770833333333329</v>
      </c>
      <c r="J6136" s="147">
        <v>29.252875</v>
      </c>
      <c r="K6136" s="147">
        <v>32.733750000000001</v>
      </c>
    </row>
    <row r="6137" spans="2:11" x14ac:dyDescent="0.2">
      <c r="B6137" s="21" t="str">
        <f t="shared" si="95"/>
        <v>EtobicokeIce Accretion2050RCP4.5</v>
      </c>
      <c r="C6137" t="s">
        <v>314</v>
      </c>
      <c r="D6137" t="s">
        <v>486</v>
      </c>
      <c r="E6137" s="144" t="s">
        <v>193</v>
      </c>
      <c r="F6137" s="144">
        <v>2050</v>
      </c>
      <c r="G6137" s="147">
        <v>17.521405197513104</v>
      </c>
      <c r="H6137" s="147">
        <v>21.148399999999999</v>
      </c>
      <c r="I6137" s="147">
        <v>25.744999999999997</v>
      </c>
      <c r="J6137" s="147">
        <v>29.244399999999999</v>
      </c>
      <c r="K6137" s="147">
        <v>32.741100000000003</v>
      </c>
    </row>
    <row r="6138" spans="2:11" x14ac:dyDescent="0.2">
      <c r="B6138" s="21" t="str">
        <f t="shared" si="95"/>
        <v>EtobicokeIce Accretion2055RCP4.5</v>
      </c>
      <c r="C6138" t="s">
        <v>314</v>
      </c>
      <c r="D6138" t="s">
        <v>486</v>
      </c>
      <c r="E6138" s="144" t="s">
        <v>193</v>
      </c>
      <c r="F6138" s="144">
        <v>2055</v>
      </c>
      <c r="G6138" s="147">
        <v>17.403111357815835</v>
      </c>
      <c r="H6138" s="147">
        <v>21.02805</v>
      </c>
      <c r="I6138" s="147">
        <v>25.614999999999998</v>
      </c>
      <c r="J6138" s="147">
        <v>29.108799999999999</v>
      </c>
      <c r="K6138" s="147">
        <v>32.596200000000003</v>
      </c>
    </row>
    <row r="6139" spans="2:11" x14ac:dyDescent="0.2">
      <c r="B6139" s="21" t="str">
        <f t="shared" si="95"/>
        <v>EtobicokeIce Accretion2060RCP4.5</v>
      </c>
      <c r="C6139" t="s">
        <v>314</v>
      </c>
      <c r="D6139" t="s">
        <v>486</v>
      </c>
      <c r="E6139" s="144" t="s">
        <v>193</v>
      </c>
      <c r="F6139" s="144">
        <v>2060</v>
      </c>
      <c r="G6139" s="147">
        <v>17.284817518118569</v>
      </c>
      <c r="H6139" s="147">
        <v>20.907699999999998</v>
      </c>
      <c r="I6139" s="147">
        <v>25.484999999999996</v>
      </c>
      <c r="J6139" s="147">
        <v>28.973199999999999</v>
      </c>
      <c r="K6139" s="147">
        <v>32.451299999999996</v>
      </c>
    </row>
    <row r="6140" spans="2:11" x14ac:dyDescent="0.2">
      <c r="B6140" s="21" t="str">
        <f t="shared" si="95"/>
        <v>EtobicokeIce Accretion2065RCP4.5</v>
      </c>
      <c r="C6140" t="s">
        <v>314</v>
      </c>
      <c r="D6140" t="s">
        <v>486</v>
      </c>
      <c r="E6140" s="144" t="s">
        <v>193</v>
      </c>
      <c r="F6140" s="144">
        <v>2065</v>
      </c>
      <c r="G6140" s="147">
        <v>17.166523678421299</v>
      </c>
      <c r="H6140" s="147">
        <v>20.78735</v>
      </c>
      <c r="I6140" s="147">
        <v>25.354999999999997</v>
      </c>
      <c r="J6140" s="147">
        <v>28.837599999999998</v>
      </c>
      <c r="K6140" s="147">
        <v>32.306399999999996</v>
      </c>
    </row>
    <row r="6141" spans="2:11" x14ac:dyDescent="0.2">
      <c r="B6141" s="21" t="str">
        <f t="shared" si="95"/>
        <v>EtobicokeIce Accretion2070RCP4.5</v>
      </c>
      <c r="C6141" t="s">
        <v>314</v>
      </c>
      <c r="D6141" t="s">
        <v>486</v>
      </c>
      <c r="E6141" s="144" t="s">
        <v>193</v>
      </c>
      <c r="F6141" s="144">
        <v>2070</v>
      </c>
      <c r="G6141" s="147">
        <v>17.04822983872403</v>
      </c>
      <c r="H6141" s="147">
        <v>20.667000000000002</v>
      </c>
      <c r="I6141" s="147">
        <v>25.224999999999998</v>
      </c>
      <c r="J6141" s="147">
        <v>28.701999999999998</v>
      </c>
      <c r="K6141" s="147">
        <v>32.161499999999997</v>
      </c>
    </row>
    <row r="6142" spans="2:11" x14ac:dyDescent="0.2">
      <c r="B6142" s="21" t="str">
        <f t="shared" si="95"/>
        <v>EtobicokeIce Accretion2075RCP4.5</v>
      </c>
      <c r="C6142" t="s">
        <v>314</v>
      </c>
      <c r="D6142" t="s">
        <v>486</v>
      </c>
      <c r="E6142" s="144" t="s">
        <v>193</v>
      </c>
      <c r="F6142" s="144">
        <v>2075</v>
      </c>
      <c r="G6142" s="147">
        <v>17.010538174114608</v>
      </c>
      <c r="H6142" s="147">
        <v>20.649708333333336</v>
      </c>
      <c r="I6142" s="147">
        <v>25.233333333333331</v>
      </c>
      <c r="J6142" s="147">
        <v>28.725541666666665</v>
      </c>
      <c r="K6142" s="147">
        <v>32.203499999999998</v>
      </c>
    </row>
    <row r="6143" spans="2:11" x14ac:dyDescent="0.2">
      <c r="B6143" s="21" t="str">
        <f t="shared" si="95"/>
        <v>EtobicokeIce Accretion2080RCP4.5</v>
      </c>
      <c r="C6143" t="s">
        <v>314</v>
      </c>
      <c r="D6143" t="s">
        <v>486</v>
      </c>
      <c r="E6143" s="144" t="s">
        <v>193</v>
      </c>
      <c r="F6143" s="144">
        <v>2080</v>
      </c>
      <c r="G6143" s="147">
        <v>16.972846509505182</v>
      </c>
      <c r="H6143" s="147">
        <v>20.632416666666668</v>
      </c>
      <c r="I6143" s="147">
        <v>25.241666666666664</v>
      </c>
      <c r="J6143" s="147">
        <v>28.749083333333331</v>
      </c>
      <c r="K6143" s="147">
        <v>32.2455</v>
      </c>
    </row>
    <row r="6144" spans="2:11" x14ac:dyDescent="0.2">
      <c r="B6144" s="21" t="str">
        <f t="shared" si="95"/>
        <v>EtobicokeIce Accretion2085RCP4.5</v>
      </c>
      <c r="C6144" t="s">
        <v>314</v>
      </c>
      <c r="D6144" t="s">
        <v>486</v>
      </c>
      <c r="E6144" s="144" t="s">
        <v>193</v>
      </c>
      <c r="F6144" s="144">
        <v>2085</v>
      </c>
      <c r="G6144" s="147">
        <v>16.935154844895756</v>
      </c>
      <c r="H6144" s="147">
        <v>20.615124999999999</v>
      </c>
      <c r="I6144" s="147">
        <v>25.25</v>
      </c>
      <c r="J6144" s="147">
        <v>28.772624999999998</v>
      </c>
      <c r="K6144" s="147">
        <v>32.287499999999994</v>
      </c>
    </row>
    <row r="6145" spans="2:11" x14ac:dyDescent="0.2">
      <c r="B6145" s="21" t="str">
        <f t="shared" si="95"/>
        <v>EtobicokeIce Accretion2090RCP4.5</v>
      </c>
      <c r="C6145" t="s">
        <v>314</v>
      </c>
      <c r="D6145" t="s">
        <v>486</v>
      </c>
      <c r="E6145" s="144" t="s">
        <v>193</v>
      </c>
      <c r="F6145" s="144">
        <v>2090</v>
      </c>
      <c r="G6145" s="147">
        <v>16.897463180286334</v>
      </c>
      <c r="H6145" s="147">
        <v>20.597833333333334</v>
      </c>
      <c r="I6145" s="147">
        <v>25.258333333333333</v>
      </c>
      <c r="J6145" s="147">
        <v>28.796166666666661</v>
      </c>
      <c r="K6145" s="147">
        <v>32.329499999999996</v>
      </c>
    </row>
    <row r="6146" spans="2:11" x14ac:dyDescent="0.2">
      <c r="B6146" s="21" t="str">
        <f t="shared" si="95"/>
        <v>EtobicokeIce Accretion2095RCP4.5</v>
      </c>
      <c r="C6146" t="s">
        <v>314</v>
      </c>
      <c r="D6146" t="s">
        <v>486</v>
      </c>
      <c r="E6146" s="144" t="s">
        <v>193</v>
      </c>
      <c r="F6146" s="144">
        <v>2095</v>
      </c>
      <c r="G6146" s="147">
        <v>16.859771515676911</v>
      </c>
      <c r="H6146" s="147">
        <v>20.580541666666669</v>
      </c>
      <c r="I6146" s="147">
        <v>25.266666666666666</v>
      </c>
      <c r="J6146" s="147">
        <v>28.819708333333327</v>
      </c>
      <c r="K6146" s="147">
        <v>32.371499999999997</v>
      </c>
    </row>
    <row r="6147" spans="2:11" x14ac:dyDescent="0.2">
      <c r="B6147" s="21" t="str">
        <f t="shared" si="95"/>
        <v>EtobicokeIce Accretion2100RCP4.5</v>
      </c>
      <c r="C6147" t="s">
        <v>314</v>
      </c>
      <c r="D6147" t="s">
        <v>486</v>
      </c>
      <c r="E6147" s="144" t="s">
        <v>193</v>
      </c>
      <c r="F6147" s="144">
        <v>2100</v>
      </c>
      <c r="G6147" s="147">
        <v>16.822079851067485</v>
      </c>
      <c r="H6147" s="147">
        <v>20.56325</v>
      </c>
      <c r="I6147" s="147">
        <v>25.274999999999999</v>
      </c>
      <c r="J6147" s="147">
        <v>28.843249999999994</v>
      </c>
      <c r="K6147" s="147">
        <v>32.413499999999999</v>
      </c>
    </row>
    <row r="6148" spans="2:11" x14ac:dyDescent="0.2">
      <c r="B6148" s="21" t="str">
        <f t="shared" si="95"/>
        <v>EtobicokeIce Accretion2023RCP6.0</v>
      </c>
      <c r="C6148" t="s">
        <v>314</v>
      </c>
      <c r="D6148" t="s">
        <v>486</v>
      </c>
      <c r="E6148" s="144" t="s">
        <v>192</v>
      </c>
      <c r="F6148" s="144">
        <v>2023</v>
      </c>
      <c r="G6148" s="147">
        <v>17.378756743760515</v>
      </c>
      <c r="H6148" s="147">
        <v>20.853749999999998</v>
      </c>
      <c r="I6148" s="147">
        <v>25.25</v>
      </c>
      <c r="J6148" s="147">
        <v>28.617249999999995</v>
      </c>
      <c r="K6148" s="147">
        <v>31.972499999999997</v>
      </c>
    </row>
    <row r="6149" spans="2:11" x14ac:dyDescent="0.2">
      <c r="B6149" s="21" t="str">
        <f t="shared" si="95"/>
        <v>EtobicokeIce Accretion2025RCP6.0</v>
      </c>
      <c r="C6149" t="s">
        <v>314</v>
      </c>
      <c r="D6149" t="s">
        <v>486</v>
      </c>
      <c r="E6149" s="144" t="s">
        <v>192</v>
      </c>
      <c r="F6149" s="144">
        <v>2025</v>
      </c>
      <c r="G6149" s="147">
        <v>17.422247126002159</v>
      </c>
      <c r="H6149" s="147">
        <v>20.922916666666666</v>
      </c>
      <c r="I6149" s="147">
        <v>25.354166666666664</v>
      </c>
      <c r="J6149" s="147">
        <v>28.744374999999994</v>
      </c>
      <c r="K6149" s="147">
        <v>32.124749999999999</v>
      </c>
    </row>
    <row r="6150" spans="2:11" x14ac:dyDescent="0.2">
      <c r="B6150" s="21" t="str">
        <f t="shared" si="95"/>
        <v>EtobicokeIce Accretion2030RCP6.0</v>
      </c>
      <c r="C6150" t="s">
        <v>314</v>
      </c>
      <c r="D6150" t="s">
        <v>486</v>
      </c>
      <c r="E6150" s="144" t="s">
        <v>192</v>
      </c>
      <c r="F6150" s="144">
        <v>2030</v>
      </c>
      <c r="G6150" s="147">
        <v>17.465737508243802</v>
      </c>
      <c r="H6150" s="147">
        <v>20.99208333333333</v>
      </c>
      <c r="I6150" s="147">
        <v>25.458333333333332</v>
      </c>
      <c r="J6150" s="147">
        <v>28.871499999999997</v>
      </c>
      <c r="K6150" s="147">
        <v>32.277000000000001</v>
      </c>
    </row>
    <row r="6151" spans="2:11" x14ac:dyDescent="0.2">
      <c r="B6151" s="21" t="str">
        <f t="shared" si="95"/>
        <v>EtobicokeIce Accretion2035RCP6.0</v>
      </c>
      <c r="C6151" t="s">
        <v>314</v>
      </c>
      <c r="D6151" t="s">
        <v>486</v>
      </c>
      <c r="E6151" s="144" t="s">
        <v>192</v>
      </c>
      <c r="F6151" s="144">
        <v>2035</v>
      </c>
      <c r="G6151" s="147">
        <v>17.509227890485445</v>
      </c>
      <c r="H6151" s="147">
        <v>21.061249999999998</v>
      </c>
      <c r="I6151" s="147">
        <v>25.5625</v>
      </c>
      <c r="J6151" s="147">
        <v>28.998624999999997</v>
      </c>
      <c r="K6151" s="147">
        <v>32.429249999999996</v>
      </c>
    </row>
    <row r="6152" spans="2:11" x14ac:dyDescent="0.2">
      <c r="B6152" s="21" t="str">
        <f t="shared" si="95"/>
        <v>EtobicokeIce Accretion2040RCP6.0</v>
      </c>
      <c r="C6152" t="s">
        <v>314</v>
      </c>
      <c r="D6152" t="s">
        <v>486</v>
      </c>
      <c r="E6152" s="144" t="s">
        <v>192</v>
      </c>
      <c r="F6152" s="144">
        <v>2040</v>
      </c>
      <c r="G6152" s="147">
        <v>17.552718272727088</v>
      </c>
      <c r="H6152" s="147">
        <v>21.130416666666665</v>
      </c>
      <c r="I6152" s="147">
        <v>25.666666666666664</v>
      </c>
      <c r="J6152" s="147">
        <v>29.125749999999996</v>
      </c>
      <c r="K6152" s="147">
        <v>32.581499999999998</v>
      </c>
    </row>
    <row r="6153" spans="2:11" x14ac:dyDescent="0.2">
      <c r="B6153" s="21" t="str">
        <f t="shared" si="95"/>
        <v>EtobicokeIce Accretion2045RCP6.0</v>
      </c>
      <c r="C6153" t="s">
        <v>314</v>
      </c>
      <c r="D6153" t="s">
        <v>486</v>
      </c>
      <c r="E6153" s="144" t="s">
        <v>192</v>
      </c>
      <c r="F6153" s="144">
        <v>2045</v>
      </c>
      <c r="G6153" s="147">
        <v>17.596208654968731</v>
      </c>
      <c r="H6153" s="147">
        <v>21.199583333333329</v>
      </c>
      <c r="I6153" s="147">
        <v>25.770833333333329</v>
      </c>
      <c r="J6153" s="147">
        <v>29.252875</v>
      </c>
      <c r="K6153" s="147">
        <v>32.733750000000001</v>
      </c>
    </row>
    <row r="6154" spans="2:11" x14ac:dyDescent="0.2">
      <c r="B6154" s="21" t="str">
        <f t="shared" si="95"/>
        <v>EtobicokeIce Accretion2050RCP6.0</v>
      </c>
      <c r="C6154" t="s">
        <v>314</v>
      </c>
      <c r="D6154" t="s">
        <v>486</v>
      </c>
      <c r="E6154" s="144" t="s">
        <v>192</v>
      </c>
      <c r="F6154" s="144">
        <v>2050</v>
      </c>
      <c r="G6154" s="147">
        <v>17.521405197513104</v>
      </c>
      <c r="H6154" s="147">
        <v>21.148399999999999</v>
      </c>
      <c r="I6154" s="147">
        <v>25.744999999999997</v>
      </c>
      <c r="J6154" s="147">
        <v>29.244399999999999</v>
      </c>
      <c r="K6154" s="147">
        <v>32.741100000000003</v>
      </c>
    </row>
    <row r="6155" spans="2:11" x14ac:dyDescent="0.2">
      <c r="B6155" s="21" t="str">
        <f t="shared" si="95"/>
        <v>EtobicokeIce Accretion2055RCP6.0</v>
      </c>
      <c r="C6155" t="s">
        <v>314</v>
      </c>
      <c r="D6155" t="s">
        <v>486</v>
      </c>
      <c r="E6155" s="144" t="s">
        <v>192</v>
      </c>
      <c r="F6155" s="144">
        <v>2055</v>
      </c>
      <c r="G6155" s="147">
        <v>17.403111357815835</v>
      </c>
      <c r="H6155" s="147">
        <v>21.02805</v>
      </c>
      <c r="I6155" s="147">
        <v>25.614999999999998</v>
      </c>
      <c r="J6155" s="147">
        <v>29.108799999999999</v>
      </c>
      <c r="K6155" s="147">
        <v>32.596200000000003</v>
      </c>
    </row>
    <row r="6156" spans="2:11" x14ac:dyDescent="0.2">
      <c r="B6156" s="21" t="str">
        <f t="shared" ref="B6156:B6219" si="96">C6156&amp;D6156&amp;F6156&amp;E6156</f>
        <v>EtobicokeIce Accretion2060RCP6.0</v>
      </c>
      <c r="C6156" t="s">
        <v>314</v>
      </c>
      <c r="D6156" t="s">
        <v>486</v>
      </c>
      <c r="E6156" s="144" t="s">
        <v>192</v>
      </c>
      <c r="F6156" s="144">
        <v>2060</v>
      </c>
      <c r="G6156" s="147">
        <v>17.284817518118569</v>
      </c>
      <c r="H6156" s="147">
        <v>20.907699999999998</v>
      </c>
      <c r="I6156" s="147">
        <v>25.484999999999996</v>
      </c>
      <c r="J6156" s="147">
        <v>28.973199999999999</v>
      </c>
      <c r="K6156" s="147">
        <v>32.451299999999996</v>
      </c>
    </row>
    <row r="6157" spans="2:11" x14ac:dyDescent="0.2">
      <c r="B6157" s="21" t="str">
        <f t="shared" si="96"/>
        <v>EtobicokeIce Accretion2065RCP6.0</v>
      </c>
      <c r="C6157" t="s">
        <v>314</v>
      </c>
      <c r="D6157" t="s">
        <v>486</v>
      </c>
      <c r="E6157" s="144" t="s">
        <v>192</v>
      </c>
      <c r="F6157" s="144">
        <v>2065</v>
      </c>
      <c r="G6157" s="147">
        <v>17.166523678421299</v>
      </c>
      <c r="H6157" s="147">
        <v>20.78735</v>
      </c>
      <c r="I6157" s="147">
        <v>25.354999999999997</v>
      </c>
      <c r="J6157" s="147">
        <v>28.837599999999998</v>
      </c>
      <c r="K6157" s="147">
        <v>32.306399999999996</v>
      </c>
    </row>
    <row r="6158" spans="2:11" x14ac:dyDescent="0.2">
      <c r="B6158" s="21" t="str">
        <f t="shared" si="96"/>
        <v>EtobicokeIce Accretion2070RCP6.0</v>
      </c>
      <c r="C6158" t="s">
        <v>314</v>
      </c>
      <c r="D6158" t="s">
        <v>486</v>
      </c>
      <c r="E6158" s="144" t="s">
        <v>192</v>
      </c>
      <c r="F6158" s="144">
        <v>2070</v>
      </c>
      <c r="G6158" s="147">
        <v>17.04822983872403</v>
      </c>
      <c r="H6158" s="147">
        <v>20.667000000000002</v>
      </c>
      <c r="I6158" s="147">
        <v>25.224999999999998</v>
      </c>
      <c r="J6158" s="147">
        <v>28.701999999999998</v>
      </c>
      <c r="K6158" s="147">
        <v>32.161499999999997</v>
      </c>
    </row>
    <row r="6159" spans="2:11" x14ac:dyDescent="0.2">
      <c r="B6159" s="21" t="str">
        <f t="shared" si="96"/>
        <v>EtobicokeIce Accretion2075RCP6.0</v>
      </c>
      <c r="C6159" t="s">
        <v>314</v>
      </c>
      <c r="D6159" t="s">
        <v>486</v>
      </c>
      <c r="E6159" s="144" t="s">
        <v>192</v>
      </c>
      <c r="F6159" s="144">
        <v>2075</v>
      </c>
      <c r="G6159" s="147">
        <v>16.991692341809895</v>
      </c>
      <c r="H6159" s="147">
        <v>20.6410625</v>
      </c>
      <c r="I6159" s="147">
        <v>25.237499999999997</v>
      </c>
      <c r="J6159" s="147">
        <v>28.737312499999998</v>
      </c>
      <c r="K6159" s="147">
        <v>32.224499999999999</v>
      </c>
    </row>
    <row r="6160" spans="2:11" x14ac:dyDescent="0.2">
      <c r="B6160" s="21" t="str">
        <f t="shared" si="96"/>
        <v>EtobicokeIce Accretion2080RCP6.0</v>
      </c>
      <c r="C6160" t="s">
        <v>314</v>
      </c>
      <c r="D6160" t="s">
        <v>486</v>
      </c>
      <c r="E6160" s="144" t="s">
        <v>192</v>
      </c>
      <c r="F6160" s="144">
        <v>2080</v>
      </c>
      <c r="G6160" s="147">
        <v>16.935154844895756</v>
      </c>
      <c r="H6160" s="147">
        <v>20.615124999999999</v>
      </c>
      <c r="I6160" s="147">
        <v>25.25</v>
      </c>
      <c r="J6160" s="147">
        <v>28.772624999999998</v>
      </c>
      <c r="K6160" s="147">
        <v>32.287499999999994</v>
      </c>
    </row>
    <row r="6161" spans="2:11" x14ac:dyDescent="0.2">
      <c r="B6161" s="21" t="str">
        <f t="shared" si="96"/>
        <v>EtobicokeIce Accretion2085RCP6.0</v>
      </c>
      <c r="C6161" t="s">
        <v>314</v>
      </c>
      <c r="D6161" t="s">
        <v>486</v>
      </c>
      <c r="E6161" s="144" t="s">
        <v>192</v>
      </c>
      <c r="F6161" s="144">
        <v>2085</v>
      </c>
      <c r="G6161" s="147">
        <v>16.878617347981621</v>
      </c>
      <c r="H6161" s="147">
        <v>20.589187500000001</v>
      </c>
      <c r="I6161" s="147">
        <v>25.262499999999999</v>
      </c>
      <c r="J6161" s="147">
        <v>28.807937499999994</v>
      </c>
      <c r="K6161" s="147">
        <v>32.350499999999997</v>
      </c>
    </row>
    <row r="6162" spans="2:11" x14ac:dyDescent="0.2">
      <c r="B6162" s="21" t="str">
        <f t="shared" si="96"/>
        <v>EtobicokeIce Accretion2090RCP6.0</v>
      </c>
      <c r="C6162" t="s">
        <v>314</v>
      </c>
      <c r="D6162" t="s">
        <v>486</v>
      </c>
      <c r="E6162" s="144" t="s">
        <v>192</v>
      </c>
      <c r="F6162" s="144">
        <v>2090</v>
      </c>
      <c r="G6162" s="147">
        <v>16.514747816559876</v>
      </c>
      <c r="H6162" s="147">
        <v>20.238166666666665</v>
      </c>
      <c r="I6162" s="147">
        <v>24.924999999999997</v>
      </c>
      <c r="J6162" s="147">
        <v>28.485416666666662</v>
      </c>
      <c r="K6162" s="147">
        <v>32.035499999999999</v>
      </c>
    </row>
    <row r="6163" spans="2:11" x14ac:dyDescent="0.2">
      <c r="B6163" s="21" t="str">
        <f t="shared" si="96"/>
        <v>EtobicokeIce Accretion2095RCP6.0</v>
      </c>
      <c r="C6163" t="s">
        <v>314</v>
      </c>
      <c r="D6163" t="s">
        <v>486</v>
      </c>
      <c r="E6163" s="144" t="s">
        <v>192</v>
      </c>
      <c r="F6163" s="144">
        <v>2095</v>
      </c>
      <c r="G6163" s="147">
        <v>16.207415782052266</v>
      </c>
      <c r="H6163" s="147">
        <v>19.913083333333333</v>
      </c>
      <c r="I6163" s="147">
        <v>24.574999999999999</v>
      </c>
      <c r="J6163" s="147">
        <v>28.127583333333327</v>
      </c>
      <c r="K6163" s="147">
        <v>31.657499999999999</v>
      </c>
    </row>
    <row r="6164" spans="2:11" x14ac:dyDescent="0.2">
      <c r="B6164" s="21" t="str">
        <f t="shared" si="96"/>
        <v>EtobicokeIce Accretion2100RCP6.0</v>
      </c>
      <c r="C6164" t="s">
        <v>314</v>
      </c>
      <c r="D6164" t="s">
        <v>486</v>
      </c>
      <c r="E6164" s="144" t="s">
        <v>192</v>
      </c>
      <c r="F6164" s="144">
        <v>2100</v>
      </c>
      <c r="G6164" s="147">
        <v>15.900083747544658</v>
      </c>
      <c r="H6164" s="147">
        <v>19.587999999999997</v>
      </c>
      <c r="I6164" s="147">
        <v>24.224999999999998</v>
      </c>
      <c r="J6164" s="147">
        <v>27.769749999999995</v>
      </c>
      <c r="K6164" s="147">
        <v>31.279499999999999</v>
      </c>
    </row>
    <row r="6165" spans="2:11" x14ac:dyDescent="0.2">
      <c r="B6165" s="21" t="str">
        <f t="shared" si="96"/>
        <v>EtobicokeIce Accretion2023RCP8.5</v>
      </c>
      <c r="C6165" t="s">
        <v>314</v>
      </c>
      <c r="D6165" t="s">
        <v>486</v>
      </c>
      <c r="E6165" s="144" t="s">
        <v>191</v>
      </c>
      <c r="F6165" s="144">
        <v>2023</v>
      </c>
      <c r="G6165" s="147">
        <v>17.378756743760515</v>
      </c>
      <c r="H6165" s="147">
        <v>20.853749999999998</v>
      </c>
      <c r="I6165" s="147">
        <v>25.25</v>
      </c>
      <c r="J6165" s="147">
        <v>28.617249999999995</v>
      </c>
      <c r="K6165" s="147">
        <v>31.972499999999997</v>
      </c>
    </row>
    <row r="6166" spans="2:11" x14ac:dyDescent="0.2">
      <c r="B6166" s="21" t="str">
        <f t="shared" si="96"/>
        <v>EtobicokeIce Accretion2025RCP8.5</v>
      </c>
      <c r="C6166" t="s">
        <v>314</v>
      </c>
      <c r="D6166" t="s">
        <v>486</v>
      </c>
      <c r="E6166" s="144" t="s">
        <v>191</v>
      </c>
      <c r="F6166" s="144">
        <v>2025</v>
      </c>
      <c r="G6166" s="147">
        <v>17.465737508243802</v>
      </c>
      <c r="H6166" s="147">
        <v>20.99208333333333</v>
      </c>
      <c r="I6166" s="147">
        <v>25.458333333333332</v>
      </c>
      <c r="J6166" s="147">
        <v>28.871499999999997</v>
      </c>
      <c r="K6166" s="147">
        <v>32.277000000000001</v>
      </c>
    </row>
    <row r="6167" spans="2:11" x14ac:dyDescent="0.2">
      <c r="B6167" s="21" t="str">
        <f t="shared" si="96"/>
        <v>EtobicokeIce Accretion2030RCP8.5</v>
      </c>
      <c r="C6167" t="s">
        <v>314</v>
      </c>
      <c r="D6167" t="s">
        <v>486</v>
      </c>
      <c r="E6167" s="144" t="s">
        <v>191</v>
      </c>
      <c r="F6167" s="144">
        <v>2030</v>
      </c>
      <c r="G6167" s="147">
        <v>17.552718272727088</v>
      </c>
      <c r="H6167" s="147">
        <v>21.130416666666665</v>
      </c>
      <c r="I6167" s="147">
        <v>25.666666666666664</v>
      </c>
      <c r="J6167" s="147">
        <v>29.125749999999996</v>
      </c>
      <c r="K6167" s="147">
        <v>32.581499999999998</v>
      </c>
    </row>
    <row r="6168" spans="2:11" x14ac:dyDescent="0.2">
      <c r="B6168" s="21" t="str">
        <f t="shared" si="96"/>
        <v>EtobicokeIce Accretion2035RCP8.5</v>
      </c>
      <c r="C6168" t="s">
        <v>314</v>
      </c>
      <c r="D6168" t="s">
        <v>486</v>
      </c>
      <c r="E6168" s="144" t="s">
        <v>191</v>
      </c>
      <c r="F6168" s="144">
        <v>2035</v>
      </c>
      <c r="G6168" s="147">
        <v>17.639699037210374</v>
      </c>
      <c r="H6168" s="147">
        <v>21.268749999999997</v>
      </c>
      <c r="I6168" s="147">
        <v>25.874999999999996</v>
      </c>
      <c r="J6168" s="147">
        <v>29.38</v>
      </c>
      <c r="K6168" s="147">
        <v>32.886000000000003</v>
      </c>
    </row>
    <row r="6169" spans="2:11" x14ac:dyDescent="0.2">
      <c r="B6169" s="21" t="str">
        <f t="shared" si="96"/>
        <v>EtobicokeIce Accretion2040RCP8.5</v>
      </c>
      <c r="C6169" t="s">
        <v>314</v>
      </c>
      <c r="D6169" t="s">
        <v>486</v>
      </c>
      <c r="E6169" s="144" t="s">
        <v>191</v>
      </c>
      <c r="F6169" s="144">
        <v>2040</v>
      </c>
      <c r="G6169" s="147">
        <v>17.442542637714926</v>
      </c>
      <c r="H6169" s="147">
        <v>21.068166666666666</v>
      </c>
      <c r="I6169" s="147">
        <v>25.658333333333331</v>
      </c>
      <c r="J6169" s="147">
        <v>29.154</v>
      </c>
      <c r="K6169" s="147">
        <v>32.644500000000001</v>
      </c>
    </row>
    <row r="6170" spans="2:11" x14ac:dyDescent="0.2">
      <c r="B6170" s="21" t="str">
        <f t="shared" si="96"/>
        <v>EtobicokeIce Accretion2045RCP8.5</v>
      </c>
      <c r="C6170" t="s">
        <v>314</v>
      </c>
      <c r="D6170" t="s">
        <v>486</v>
      </c>
      <c r="E6170" s="144" t="s">
        <v>191</v>
      </c>
      <c r="F6170" s="144">
        <v>2045</v>
      </c>
      <c r="G6170" s="147">
        <v>17.245386238219478</v>
      </c>
      <c r="H6170" s="147">
        <v>20.867583333333332</v>
      </c>
      <c r="I6170" s="147">
        <v>25.441666666666663</v>
      </c>
      <c r="J6170" s="147">
        <v>28.927999999999997</v>
      </c>
      <c r="K6170" s="147">
        <v>32.402999999999999</v>
      </c>
    </row>
    <row r="6171" spans="2:11" x14ac:dyDescent="0.2">
      <c r="B6171" s="21" t="str">
        <f t="shared" si="96"/>
        <v>EtobicokeIce Accretion2050RCP8.5</v>
      </c>
      <c r="C6171" t="s">
        <v>314</v>
      </c>
      <c r="D6171" t="s">
        <v>486</v>
      </c>
      <c r="E6171" s="144" t="s">
        <v>191</v>
      </c>
      <c r="F6171" s="144">
        <v>2050</v>
      </c>
      <c r="G6171" s="147">
        <v>16.972846509505182</v>
      </c>
      <c r="H6171" s="147">
        <v>20.632416666666668</v>
      </c>
      <c r="I6171" s="147">
        <v>25.241666666666664</v>
      </c>
      <c r="J6171" s="147">
        <v>28.749083333333331</v>
      </c>
      <c r="K6171" s="147">
        <v>32.2455</v>
      </c>
    </row>
    <row r="6172" spans="2:11" x14ac:dyDescent="0.2">
      <c r="B6172" s="21" t="str">
        <f t="shared" si="96"/>
        <v>EtobicokeIce Accretion2055RCP8.5</v>
      </c>
      <c r="C6172" t="s">
        <v>314</v>
      </c>
      <c r="D6172" t="s">
        <v>486</v>
      </c>
      <c r="E6172" s="144" t="s">
        <v>191</v>
      </c>
      <c r="F6172" s="144">
        <v>2055</v>
      </c>
      <c r="G6172" s="147">
        <v>16.897463180286334</v>
      </c>
      <c r="H6172" s="147">
        <v>20.597833333333334</v>
      </c>
      <c r="I6172" s="147">
        <v>25.258333333333333</v>
      </c>
      <c r="J6172" s="147">
        <v>28.796166666666661</v>
      </c>
      <c r="K6172" s="147">
        <v>32.329499999999996</v>
      </c>
    </row>
    <row r="6173" spans="2:11" x14ac:dyDescent="0.2">
      <c r="B6173" s="21" t="str">
        <f t="shared" si="96"/>
        <v>EtobicokeIce Accretion2060RCP8.5</v>
      </c>
      <c r="C6173" t="s">
        <v>314</v>
      </c>
      <c r="D6173" t="s">
        <v>486</v>
      </c>
      <c r="E6173" s="144" t="s">
        <v>191</v>
      </c>
      <c r="F6173" s="144">
        <v>2060</v>
      </c>
      <c r="G6173" s="147">
        <v>16.514747816559876</v>
      </c>
      <c r="H6173" s="147">
        <v>20.238166666666665</v>
      </c>
      <c r="I6173" s="147">
        <v>24.924999999999997</v>
      </c>
      <c r="J6173" s="147">
        <v>28.485416666666662</v>
      </c>
      <c r="K6173" s="147">
        <v>32.035499999999999</v>
      </c>
    </row>
    <row r="6174" spans="2:11" x14ac:dyDescent="0.2">
      <c r="B6174" s="21" t="str">
        <f t="shared" si="96"/>
        <v>EtobicokeIce Accretion2065RCP8.5</v>
      </c>
      <c r="C6174" t="s">
        <v>314</v>
      </c>
      <c r="D6174" t="s">
        <v>486</v>
      </c>
      <c r="E6174" s="144" t="s">
        <v>191</v>
      </c>
      <c r="F6174" s="144">
        <v>2065</v>
      </c>
      <c r="G6174" s="147">
        <v>16.207415782052266</v>
      </c>
      <c r="H6174" s="147">
        <v>19.913083333333333</v>
      </c>
      <c r="I6174" s="147">
        <v>24.574999999999999</v>
      </c>
      <c r="J6174" s="147">
        <v>28.127583333333327</v>
      </c>
      <c r="K6174" s="147">
        <v>31.657499999999999</v>
      </c>
    </row>
    <row r="6175" spans="2:11" x14ac:dyDescent="0.2">
      <c r="B6175" s="21" t="str">
        <f t="shared" si="96"/>
        <v>EtobicokeIce Accretion2070RCP8.5</v>
      </c>
      <c r="C6175" t="s">
        <v>314</v>
      </c>
      <c r="D6175" t="s">
        <v>486</v>
      </c>
      <c r="E6175" s="144" t="s">
        <v>191</v>
      </c>
      <c r="F6175" s="144">
        <v>2070</v>
      </c>
      <c r="G6175" s="147">
        <v>15.511569666185981</v>
      </c>
      <c r="H6175" s="147">
        <v>19.172999999999998</v>
      </c>
      <c r="I6175" s="147">
        <v>23.774999999999999</v>
      </c>
      <c r="J6175" s="147">
        <v>27.28008333333333</v>
      </c>
      <c r="K6175" s="147">
        <v>30.764999999999997</v>
      </c>
    </row>
    <row r="6176" spans="2:11" x14ac:dyDescent="0.2">
      <c r="B6176" s="21" t="str">
        <f t="shared" si="96"/>
        <v>EtobicokeIce Accretion2075RCP8.5</v>
      </c>
      <c r="C6176" t="s">
        <v>314</v>
      </c>
      <c r="D6176" t="s">
        <v>486</v>
      </c>
      <c r="E6176" s="144" t="s">
        <v>191</v>
      </c>
      <c r="F6176" s="144">
        <v>2075</v>
      </c>
      <c r="G6176" s="147">
        <v>15.123055584827304</v>
      </c>
      <c r="H6176" s="147">
        <v>18.757999999999999</v>
      </c>
      <c r="I6176" s="147">
        <v>23.324999999999999</v>
      </c>
      <c r="J6176" s="147">
        <v>26.790416666666662</v>
      </c>
      <c r="K6176" s="147">
        <v>30.250499999999999</v>
      </c>
    </row>
    <row r="6177" spans="2:11" x14ac:dyDescent="0.2">
      <c r="B6177" s="21" t="str">
        <f t="shared" si="96"/>
        <v>EtobicokeIce Accretion2080RCP8.5</v>
      </c>
      <c r="C6177" t="s">
        <v>314</v>
      </c>
      <c r="D6177" t="s">
        <v>486</v>
      </c>
      <c r="E6177" s="144" t="s">
        <v>191</v>
      </c>
      <c r="F6177" s="144">
        <v>2080</v>
      </c>
      <c r="G6177" s="147">
        <v>14.734541503468627</v>
      </c>
      <c r="H6177" s="147">
        <v>18.343</v>
      </c>
      <c r="I6177" s="147">
        <v>22.875</v>
      </c>
      <c r="J6177" s="147">
        <v>26.300749999999997</v>
      </c>
      <c r="K6177" s="147">
        <v>29.735999999999997</v>
      </c>
    </row>
    <row r="6178" spans="2:11" x14ac:dyDescent="0.2">
      <c r="B6178" s="21" t="str">
        <f t="shared" si="96"/>
        <v>EtobicokeIce Accretion2085RCP8.5</v>
      </c>
      <c r="C6178" t="s">
        <v>314</v>
      </c>
      <c r="D6178" t="s">
        <v>486</v>
      </c>
      <c r="E6178" s="144" t="s">
        <v>191</v>
      </c>
      <c r="F6178" s="144">
        <v>2085</v>
      </c>
      <c r="G6178" s="147">
        <v>13.969110776015711</v>
      </c>
      <c r="H6178" s="147">
        <v>17.440375</v>
      </c>
      <c r="I6178" s="147">
        <v>21.799999999999997</v>
      </c>
      <c r="J6178" s="147">
        <v>25.100124999999998</v>
      </c>
      <c r="K6178" s="147">
        <v>28.39725</v>
      </c>
    </row>
    <row r="6179" spans="2:11" x14ac:dyDescent="0.2">
      <c r="B6179" s="21" t="str">
        <f t="shared" si="96"/>
        <v>EtobicokeIce Accretion2090RCP8.5</v>
      </c>
      <c r="C6179" t="s">
        <v>314</v>
      </c>
      <c r="D6179" t="s">
        <v>486</v>
      </c>
      <c r="E6179" s="144" t="s">
        <v>191</v>
      </c>
      <c r="F6179" s="144">
        <v>2090</v>
      </c>
      <c r="G6179" s="147">
        <v>13.203680048562795</v>
      </c>
      <c r="H6179" s="147">
        <v>16.537749999999999</v>
      </c>
      <c r="I6179" s="147">
        <v>20.724999999999998</v>
      </c>
      <c r="J6179" s="147">
        <v>23.899499999999996</v>
      </c>
      <c r="K6179" s="147">
        <v>27.058499999999999</v>
      </c>
    </row>
    <row r="6180" spans="2:11" x14ac:dyDescent="0.2">
      <c r="B6180" s="21" t="str">
        <f t="shared" si="96"/>
        <v>EtobicokeIce Accretion2095RCP8.5</v>
      </c>
      <c r="C6180" t="s">
        <v>314</v>
      </c>
      <c r="D6180" t="s">
        <v>486</v>
      </c>
      <c r="E6180" s="144" t="s">
        <v>191</v>
      </c>
      <c r="F6180" s="144">
        <v>2095</v>
      </c>
      <c r="G6180" s="147">
        <v>13.203680048562795</v>
      </c>
      <c r="H6180" s="147">
        <v>16.537749999999999</v>
      </c>
      <c r="I6180" s="147">
        <v>20.724999999999998</v>
      </c>
      <c r="J6180" s="147">
        <v>23.899499999999996</v>
      </c>
      <c r="K6180" s="147">
        <v>27.058499999999999</v>
      </c>
    </row>
    <row r="6181" spans="2:11" x14ac:dyDescent="0.2">
      <c r="B6181" s="21" t="str">
        <f t="shared" si="96"/>
        <v>EtobicokeIce Accretion2100RCP8.5</v>
      </c>
      <c r="C6181" t="s">
        <v>314</v>
      </c>
      <c r="D6181" t="s">
        <v>486</v>
      </c>
      <c r="E6181" s="144" t="s">
        <v>191</v>
      </c>
      <c r="F6181" s="144">
        <v>2100</v>
      </c>
      <c r="G6181" s="147">
        <v>13.203680048562795</v>
      </c>
      <c r="H6181" s="147">
        <v>16.537749999999999</v>
      </c>
      <c r="I6181" s="147">
        <v>20.724999999999998</v>
      </c>
      <c r="J6181" s="147">
        <v>23.899499999999996</v>
      </c>
      <c r="K6181" s="147">
        <v>27.058499999999999</v>
      </c>
    </row>
    <row r="6182" spans="2:11" x14ac:dyDescent="0.2">
      <c r="B6182" s="21" t="str">
        <f t="shared" si="96"/>
        <v>EtobicokeWind2023RCP4.5</v>
      </c>
      <c r="C6182" t="s">
        <v>314</v>
      </c>
      <c r="D6182" t="s">
        <v>1</v>
      </c>
      <c r="E6182" s="144" t="s">
        <v>193</v>
      </c>
      <c r="F6182" s="144">
        <v>2023</v>
      </c>
      <c r="G6182" s="147">
        <v>84.934376558603418</v>
      </c>
      <c r="H6182" s="147">
        <v>91.477218000000008</v>
      </c>
      <c r="I6182" s="147">
        <v>98.3626</v>
      </c>
      <c r="J6182" s="147">
        <v>105.24798200000001</v>
      </c>
      <c r="K6182" s="147">
        <v>112.13336399999999</v>
      </c>
    </row>
    <row r="6183" spans="2:11" x14ac:dyDescent="0.2">
      <c r="B6183" s="21" t="str">
        <f t="shared" si="96"/>
        <v>EtobicokeWind2025RCP4.5</v>
      </c>
      <c r="C6183" t="s">
        <v>314</v>
      </c>
      <c r="D6183" t="s">
        <v>1</v>
      </c>
      <c r="E6183" s="144" t="s">
        <v>193</v>
      </c>
      <c r="F6183" s="144">
        <v>2025</v>
      </c>
      <c r="G6183" s="147">
        <v>84.961173296583112</v>
      </c>
      <c r="H6183" s="147">
        <v>91.515193000000011</v>
      </c>
      <c r="I6183" s="147">
        <v>98.414866666666668</v>
      </c>
      <c r="J6183" s="147">
        <v>105.31264566666667</v>
      </c>
      <c r="K6183" s="147">
        <v>112.21156799999999</v>
      </c>
    </row>
    <row r="6184" spans="2:11" x14ac:dyDescent="0.2">
      <c r="B6184" s="21" t="str">
        <f t="shared" si="96"/>
        <v>EtobicokeWind2030RCP4.5</v>
      </c>
      <c r="C6184" t="s">
        <v>314</v>
      </c>
      <c r="D6184" t="s">
        <v>1</v>
      </c>
      <c r="E6184" s="144" t="s">
        <v>193</v>
      </c>
      <c r="F6184" s="144">
        <v>2030</v>
      </c>
      <c r="G6184" s="147">
        <v>84.987970034562821</v>
      </c>
      <c r="H6184" s="147">
        <v>91.553167999999999</v>
      </c>
      <c r="I6184" s="147">
        <v>98.467133333333337</v>
      </c>
      <c r="J6184" s="147">
        <v>105.37730933333334</v>
      </c>
      <c r="K6184" s="147">
        <v>112.28977199999999</v>
      </c>
    </row>
    <row r="6185" spans="2:11" x14ac:dyDescent="0.2">
      <c r="B6185" s="21" t="str">
        <f t="shared" si="96"/>
        <v>EtobicokeWind2035RCP4.5</v>
      </c>
      <c r="C6185" t="s">
        <v>314</v>
      </c>
      <c r="D6185" t="s">
        <v>1</v>
      </c>
      <c r="E6185" s="144" t="s">
        <v>193</v>
      </c>
      <c r="F6185" s="144">
        <v>2035</v>
      </c>
      <c r="G6185" s="147">
        <v>85.014766772542515</v>
      </c>
      <c r="H6185" s="147">
        <v>91.591143000000002</v>
      </c>
      <c r="I6185" s="147">
        <v>98.51939999999999</v>
      </c>
      <c r="J6185" s="147">
        <v>105.441973</v>
      </c>
      <c r="K6185" s="147">
        <v>112.36797599999998</v>
      </c>
    </row>
    <row r="6186" spans="2:11" x14ac:dyDescent="0.2">
      <c r="B6186" s="21" t="str">
        <f t="shared" si="96"/>
        <v>EtobicokeWind2040RCP4.5</v>
      </c>
      <c r="C6186" t="s">
        <v>314</v>
      </c>
      <c r="D6186" t="s">
        <v>1</v>
      </c>
      <c r="E6186" s="144" t="s">
        <v>193</v>
      </c>
      <c r="F6186" s="144">
        <v>2040</v>
      </c>
      <c r="G6186" s="147">
        <v>85.041563510522209</v>
      </c>
      <c r="H6186" s="147">
        <v>91.629118000000005</v>
      </c>
      <c r="I6186" s="147">
        <v>98.571666666666658</v>
      </c>
      <c r="J6186" s="147">
        <v>105.50663666666667</v>
      </c>
      <c r="K6186" s="147">
        <v>112.44617999999998</v>
      </c>
    </row>
    <row r="6187" spans="2:11" x14ac:dyDescent="0.2">
      <c r="B6187" s="21" t="str">
        <f t="shared" si="96"/>
        <v>EtobicokeWind2045RCP4.5</v>
      </c>
      <c r="C6187" t="s">
        <v>314</v>
      </c>
      <c r="D6187" t="s">
        <v>1</v>
      </c>
      <c r="E6187" s="144" t="s">
        <v>193</v>
      </c>
      <c r="F6187" s="144">
        <v>2045</v>
      </c>
      <c r="G6187" s="147">
        <v>85.068360248501918</v>
      </c>
      <c r="H6187" s="147">
        <v>91.667092999999994</v>
      </c>
      <c r="I6187" s="147">
        <v>98.623933333333326</v>
      </c>
      <c r="J6187" s="147">
        <v>105.57130033333334</v>
      </c>
      <c r="K6187" s="147">
        <v>112.52438399999998</v>
      </c>
    </row>
    <row r="6188" spans="2:11" x14ac:dyDescent="0.2">
      <c r="B6188" s="21" t="str">
        <f t="shared" si="96"/>
        <v>EtobicokeWind2050RCP4.5</v>
      </c>
      <c r="C6188" t="s">
        <v>314</v>
      </c>
      <c r="D6188" t="s">
        <v>1</v>
      </c>
      <c r="E6188" s="144" t="s">
        <v>193</v>
      </c>
      <c r="F6188" s="144">
        <v>2050</v>
      </c>
      <c r="G6188" s="147">
        <v>85.151007029849822</v>
      </c>
      <c r="H6188" s="147">
        <v>91.757929200000007</v>
      </c>
      <c r="I6188" s="147">
        <v>98.725200000000001</v>
      </c>
      <c r="J6188" s="147">
        <v>105.68210240000001</v>
      </c>
      <c r="K6188" s="147">
        <v>112.64504159999998</v>
      </c>
    </row>
    <row r="6189" spans="2:11" x14ac:dyDescent="0.2">
      <c r="B6189" s="21" t="str">
        <f t="shared" si="96"/>
        <v>EtobicokeWind2055RCP4.5</v>
      </c>
      <c r="C6189" t="s">
        <v>314</v>
      </c>
      <c r="D6189" t="s">
        <v>1</v>
      </c>
      <c r="E6189" s="144" t="s">
        <v>193</v>
      </c>
      <c r="F6189" s="144">
        <v>2055</v>
      </c>
      <c r="G6189" s="147">
        <v>85.206857073218032</v>
      </c>
      <c r="H6189" s="147">
        <v>91.810790400000002</v>
      </c>
      <c r="I6189" s="147">
        <v>98.774200000000008</v>
      </c>
      <c r="J6189" s="147">
        <v>105.72824080000001</v>
      </c>
      <c r="K6189" s="147">
        <v>112.68749519999999</v>
      </c>
    </row>
    <row r="6190" spans="2:11" x14ac:dyDescent="0.2">
      <c r="B6190" s="21" t="str">
        <f t="shared" si="96"/>
        <v>EtobicokeWind2060RCP4.5</v>
      </c>
      <c r="C6190" t="s">
        <v>314</v>
      </c>
      <c r="D6190" t="s">
        <v>1</v>
      </c>
      <c r="E6190" s="144" t="s">
        <v>193</v>
      </c>
      <c r="F6190" s="144">
        <v>2060</v>
      </c>
      <c r="G6190" s="147">
        <v>85.262707116586256</v>
      </c>
      <c r="H6190" s="147">
        <v>91.863651600000011</v>
      </c>
      <c r="I6190" s="147">
        <v>98.8232</v>
      </c>
      <c r="J6190" s="147">
        <v>105.7743792</v>
      </c>
      <c r="K6190" s="147">
        <v>112.72994879999999</v>
      </c>
    </row>
    <row r="6191" spans="2:11" x14ac:dyDescent="0.2">
      <c r="B6191" s="21" t="str">
        <f t="shared" si="96"/>
        <v>EtobicokeWind2065RCP4.5</v>
      </c>
      <c r="C6191" t="s">
        <v>314</v>
      </c>
      <c r="D6191" t="s">
        <v>1</v>
      </c>
      <c r="E6191" s="144" t="s">
        <v>193</v>
      </c>
      <c r="F6191" s="144">
        <v>2065</v>
      </c>
      <c r="G6191" s="147">
        <v>85.318557159954466</v>
      </c>
      <c r="H6191" s="147">
        <v>91.916512800000007</v>
      </c>
      <c r="I6191" s="147">
        <v>98.872200000000007</v>
      </c>
      <c r="J6191" s="147">
        <v>105.8205176</v>
      </c>
      <c r="K6191" s="147">
        <v>112.77240239999999</v>
      </c>
    </row>
    <row r="6192" spans="2:11" x14ac:dyDescent="0.2">
      <c r="B6192" s="21" t="str">
        <f t="shared" si="96"/>
        <v>EtobicokeWind2070RCP4.5</v>
      </c>
      <c r="C6192" t="s">
        <v>314</v>
      </c>
      <c r="D6192" t="s">
        <v>1</v>
      </c>
      <c r="E6192" s="144" t="s">
        <v>193</v>
      </c>
      <c r="F6192" s="144">
        <v>2070</v>
      </c>
      <c r="G6192" s="147">
        <v>85.374407203322676</v>
      </c>
      <c r="H6192" s="147">
        <v>91.969374000000016</v>
      </c>
      <c r="I6192" s="147">
        <v>98.921200000000013</v>
      </c>
      <c r="J6192" s="147">
        <v>105.86665600000001</v>
      </c>
      <c r="K6192" s="147">
        <v>112.81485599999999</v>
      </c>
    </row>
    <row r="6193" spans="2:11" x14ac:dyDescent="0.2">
      <c r="B6193" s="21" t="str">
        <f t="shared" si="96"/>
        <v>EtobicokeWind2075RCP4.5</v>
      </c>
      <c r="C6193" t="s">
        <v>314</v>
      </c>
      <c r="D6193" t="s">
        <v>1</v>
      </c>
      <c r="E6193" s="144" t="s">
        <v>193</v>
      </c>
      <c r="F6193" s="144">
        <v>2075</v>
      </c>
      <c r="G6193" s="147">
        <v>85.456207771892281</v>
      </c>
      <c r="H6193" s="147">
        <v>92.081780000000009</v>
      </c>
      <c r="I6193" s="147">
        <v>99.07146666666668</v>
      </c>
      <c r="J6193" s="147">
        <v>106.04841333333334</v>
      </c>
      <c r="K6193" s="147">
        <v>113.02898599999999</v>
      </c>
    </row>
    <row r="6194" spans="2:11" x14ac:dyDescent="0.2">
      <c r="B6194" s="21" t="str">
        <f t="shared" si="96"/>
        <v>EtobicokeWind2080RCP4.5</v>
      </c>
      <c r="C6194" t="s">
        <v>314</v>
      </c>
      <c r="D6194" t="s">
        <v>1</v>
      </c>
      <c r="E6194" s="144" t="s">
        <v>193</v>
      </c>
      <c r="F6194" s="144">
        <v>2080</v>
      </c>
      <c r="G6194" s="147">
        <v>85.5380083404619</v>
      </c>
      <c r="H6194" s="147">
        <v>92.194186000000016</v>
      </c>
      <c r="I6194" s="147">
        <v>99.221733333333347</v>
      </c>
      <c r="J6194" s="147">
        <v>106.23017066666667</v>
      </c>
      <c r="K6194" s="147">
        <v>113.24311599999999</v>
      </c>
    </row>
    <row r="6195" spans="2:11" x14ac:dyDescent="0.2">
      <c r="B6195" s="21" t="str">
        <f t="shared" si="96"/>
        <v>EtobicokeWind2085RCP4.5</v>
      </c>
      <c r="C6195" t="s">
        <v>314</v>
      </c>
      <c r="D6195" t="s">
        <v>1</v>
      </c>
      <c r="E6195" s="144" t="s">
        <v>193</v>
      </c>
      <c r="F6195" s="144">
        <v>2085</v>
      </c>
      <c r="G6195" s="147">
        <v>85.619808909031505</v>
      </c>
      <c r="H6195" s="147">
        <v>92.306592000000009</v>
      </c>
      <c r="I6195" s="147">
        <v>99.372000000000014</v>
      </c>
      <c r="J6195" s="147">
        <v>106.411928</v>
      </c>
      <c r="K6195" s="147">
        <v>113.457246</v>
      </c>
    </row>
    <row r="6196" spans="2:11" x14ac:dyDescent="0.2">
      <c r="B6196" s="21" t="str">
        <f t="shared" si="96"/>
        <v>EtobicokeWind2090RCP4.5</v>
      </c>
      <c r="C6196" t="s">
        <v>314</v>
      </c>
      <c r="D6196" t="s">
        <v>1</v>
      </c>
      <c r="E6196" s="144" t="s">
        <v>193</v>
      </c>
      <c r="F6196" s="144">
        <v>2090</v>
      </c>
      <c r="G6196" s="147">
        <v>85.70160947760111</v>
      </c>
      <c r="H6196" s="147">
        <v>92.418998000000002</v>
      </c>
      <c r="I6196" s="147">
        <v>99.522266666666667</v>
      </c>
      <c r="J6196" s="147">
        <v>106.59368533333334</v>
      </c>
      <c r="K6196" s="147">
        <v>113.671376</v>
      </c>
    </row>
    <row r="6197" spans="2:11" x14ac:dyDescent="0.2">
      <c r="B6197" s="21" t="str">
        <f t="shared" si="96"/>
        <v>EtobicokeWind2095RCP4.5</v>
      </c>
      <c r="C6197" t="s">
        <v>314</v>
      </c>
      <c r="D6197" t="s">
        <v>1</v>
      </c>
      <c r="E6197" s="144" t="s">
        <v>193</v>
      </c>
      <c r="F6197" s="144">
        <v>2095</v>
      </c>
      <c r="G6197" s="147">
        <v>85.783410046170729</v>
      </c>
      <c r="H6197" s="147">
        <v>92.531404000000009</v>
      </c>
      <c r="I6197" s="147">
        <v>99.672533333333334</v>
      </c>
      <c r="J6197" s="147">
        <v>106.77544266666666</v>
      </c>
      <c r="K6197" s="147">
        <v>113.88550599999999</v>
      </c>
    </row>
    <row r="6198" spans="2:11" x14ac:dyDescent="0.2">
      <c r="B6198" s="21" t="str">
        <f t="shared" si="96"/>
        <v>EtobicokeWind2100RCP4.5</v>
      </c>
      <c r="C6198" t="s">
        <v>314</v>
      </c>
      <c r="D6198" t="s">
        <v>1</v>
      </c>
      <c r="E6198" s="144" t="s">
        <v>193</v>
      </c>
      <c r="F6198" s="144">
        <v>2100</v>
      </c>
      <c r="G6198" s="147">
        <v>85.865210614740334</v>
      </c>
      <c r="H6198" s="147">
        <v>92.643810000000002</v>
      </c>
      <c r="I6198" s="147">
        <v>99.822800000000001</v>
      </c>
      <c r="J6198" s="147">
        <v>106.9572</v>
      </c>
      <c r="K6198" s="147">
        <v>114.09963599999999</v>
      </c>
    </row>
    <row r="6199" spans="2:11" x14ac:dyDescent="0.2">
      <c r="B6199" s="21" t="str">
        <f t="shared" si="96"/>
        <v>EtobicokeWind2023RCP6.0</v>
      </c>
      <c r="C6199" t="s">
        <v>314</v>
      </c>
      <c r="D6199" t="s">
        <v>1</v>
      </c>
      <c r="E6199" s="144" t="s">
        <v>192</v>
      </c>
      <c r="F6199" s="144">
        <v>2023</v>
      </c>
      <c r="G6199" s="147">
        <v>84.934376558603418</v>
      </c>
      <c r="H6199" s="147">
        <v>91.477218000000008</v>
      </c>
      <c r="I6199" s="147">
        <v>98.3626</v>
      </c>
      <c r="J6199" s="147">
        <v>105.24798200000001</v>
      </c>
      <c r="K6199" s="147">
        <v>112.13336399999999</v>
      </c>
    </row>
    <row r="6200" spans="2:11" x14ac:dyDescent="0.2">
      <c r="B6200" s="21" t="str">
        <f t="shared" si="96"/>
        <v>EtobicokeWind2025RCP6.0</v>
      </c>
      <c r="C6200" t="s">
        <v>314</v>
      </c>
      <c r="D6200" t="s">
        <v>1</v>
      </c>
      <c r="E6200" s="144" t="s">
        <v>192</v>
      </c>
      <c r="F6200" s="144">
        <v>2025</v>
      </c>
      <c r="G6200" s="147">
        <v>84.961173296583112</v>
      </c>
      <c r="H6200" s="147">
        <v>91.515193000000011</v>
      </c>
      <c r="I6200" s="147">
        <v>98.414866666666668</v>
      </c>
      <c r="J6200" s="147">
        <v>105.31264566666667</v>
      </c>
      <c r="K6200" s="147">
        <v>112.21156799999999</v>
      </c>
    </row>
    <row r="6201" spans="2:11" x14ac:dyDescent="0.2">
      <c r="B6201" s="21" t="str">
        <f t="shared" si="96"/>
        <v>EtobicokeWind2030RCP6.0</v>
      </c>
      <c r="C6201" t="s">
        <v>314</v>
      </c>
      <c r="D6201" t="s">
        <v>1</v>
      </c>
      <c r="E6201" s="144" t="s">
        <v>192</v>
      </c>
      <c r="F6201" s="144">
        <v>2030</v>
      </c>
      <c r="G6201" s="147">
        <v>84.987970034562821</v>
      </c>
      <c r="H6201" s="147">
        <v>91.553167999999999</v>
      </c>
      <c r="I6201" s="147">
        <v>98.467133333333337</v>
      </c>
      <c r="J6201" s="147">
        <v>105.37730933333334</v>
      </c>
      <c r="K6201" s="147">
        <v>112.28977199999999</v>
      </c>
    </row>
    <row r="6202" spans="2:11" x14ac:dyDescent="0.2">
      <c r="B6202" s="21" t="str">
        <f t="shared" si="96"/>
        <v>EtobicokeWind2035RCP6.0</v>
      </c>
      <c r="C6202" t="s">
        <v>314</v>
      </c>
      <c r="D6202" t="s">
        <v>1</v>
      </c>
      <c r="E6202" s="144" t="s">
        <v>192</v>
      </c>
      <c r="F6202" s="144">
        <v>2035</v>
      </c>
      <c r="G6202" s="147">
        <v>85.014766772542515</v>
      </c>
      <c r="H6202" s="147">
        <v>91.591143000000002</v>
      </c>
      <c r="I6202" s="147">
        <v>98.51939999999999</v>
      </c>
      <c r="J6202" s="147">
        <v>105.441973</v>
      </c>
      <c r="K6202" s="147">
        <v>112.36797599999998</v>
      </c>
    </row>
    <row r="6203" spans="2:11" x14ac:dyDescent="0.2">
      <c r="B6203" s="21" t="str">
        <f t="shared" si="96"/>
        <v>EtobicokeWind2040RCP6.0</v>
      </c>
      <c r="C6203" t="s">
        <v>314</v>
      </c>
      <c r="D6203" t="s">
        <v>1</v>
      </c>
      <c r="E6203" s="144" t="s">
        <v>192</v>
      </c>
      <c r="F6203" s="144">
        <v>2040</v>
      </c>
      <c r="G6203" s="147">
        <v>85.041563510522209</v>
      </c>
      <c r="H6203" s="147">
        <v>91.629118000000005</v>
      </c>
      <c r="I6203" s="147">
        <v>98.571666666666658</v>
      </c>
      <c r="J6203" s="147">
        <v>105.50663666666667</v>
      </c>
      <c r="K6203" s="147">
        <v>112.44617999999998</v>
      </c>
    </row>
    <row r="6204" spans="2:11" x14ac:dyDescent="0.2">
      <c r="B6204" s="21" t="str">
        <f t="shared" si="96"/>
        <v>EtobicokeWind2045RCP6.0</v>
      </c>
      <c r="C6204" t="s">
        <v>314</v>
      </c>
      <c r="D6204" t="s">
        <v>1</v>
      </c>
      <c r="E6204" s="144" t="s">
        <v>192</v>
      </c>
      <c r="F6204" s="144">
        <v>2045</v>
      </c>
      <c r="G6204" s="147">
        <v>85.068360248501918</v>
      </c>
      <c r="H6204" s="147">
        <v>91.667092999999994</v>
      </c>
      <c r="I6204" s="147">
        <v>98.623933333333326</v>
      </c>
      <c r="J6204" s="147">
        <v>105.57130033333334</v>
      </c>
      <c r="K6204" s="147">
        <v>112.52438399999998</v>
      </c>
    </row>
    <row r="6205" spans="2:11" x14ac:dyDescent="0.2">
      <c r="B6205" s="21" t="str">
        <f t="shared" si="96"/>
        <v>EtobicokeWind2050RCP6.0</v>
      </c>
      <c r="C6205" t="s">
        <v>314</v>
      </c>
      <c r="D6205" t="s">
        <v>1</v>
      </c>
      <c r="E6205" s="144" t="s">
        <v>192</v>
      </c>
      <c r="F6205" s="144">
        <v>2050</v>
      </c>
      <c r="G6205" s="147">
        <v>85.151007029849822</v>
      </c>
      <c r="H6205" s="147">
        <v>91.757929200000007</v>
      </c>
      <c r="I6205" s="147">
        <v>98.725200000000001</v>
      </c>
      <c r="J6205" s="147">
        <v>105.68210240000001</v>
      </c>
      <c r="K6205" s="147">
        <v>112.64504159999998</v>
      </c>
    </row>
    <row r="6206" spans="2:11" x14ac:dyDescent="0.2">
      <c r="B6206" s="21" t="str">
        <f t="shared" si="96"/>
        <v>EtobicokeWind2055RCP6.0</v>
      </c>
      <c r="C6206" t="s">
        <v>314</v>
      </c>
      <c r="D6206" t="s">
        <v>1</v>
      </c>
      <c r="E6206" s="144" t="s">
        <v>192</v>
      </c>
      <c r="F6206" s="144">
        <v>2055</v>
      </c>
      <c r="G6206" s="147">
        <v>85.206857073218032</v>
      </c>
      <c r="H6206" s="147">
        <v>91.810790400000002</v>
      </c>
      <c r="I6206" s="147">
        <v>98.774200000000008</v>
      </c>
      <c r="J6206" s="147">
        <v>105.72824080000001</v>
      </c>
      <c r="K6206" s="147">
        <v>112.68749519999999</v>
      </c>
    </row>
    <row r="6207" spans="2:11" x14ac:dyDescent="0.2">
      <c r="B6207" s="21" t="str">
        <f t="shared" si="96"/>
        <v>EtobicokeWind2060RCP6.0</v>
      </c>
      <c r="C6207" t="s">
        <v>314</v>
      </c>
      <c r="D6207" t="s">
        <v>1</v>
      </c>
      <c r="E6207" s="144" t="s">
        <v>192</v>
      </c>
      <c r="F6207" s="144">
        <v>2060</v>
      </c>
      <c r="G6207" s="147">
        <v>85.262707116586256</v>
      </c>
      <c r="H6207" s="147">
        <v>91.863651600000011</v>
      </c>
      <c r="I6207" s="147">
        <v>98.8232</v>
      </c>
      <c r="J6207" s="147">
        <v>105.7743792</v>
      </c>
      <c r="K6207" s="147">
        <v>112.72994879999999</v>
      </c>
    </row>
    <row r="6208" spans="2:11" x14ac:dyDescent="0.2">
      <c r="B6208" s="21" t="str">
        <f t="shared" si="96"/>
        <v>EtobicokeWind2065RCP6.0</v>
      </c>
      <c r="C6208" t="s">
        <v>314</v>
      </c>
      <c r="D6208" t="s">
        <v>1</v>
      </c>
      <c r="E6208" s="144" t="s">
        <v>192</v>
      </c>
      <c r="F6208" s="144">
        <v>2065</v>
      </c>
      <c r="G6208" s="147">
        <v>85.318557159954466</v>
      </c>
      <c r="H6208" s="147">
        <v>91.916512800000007</v>
      </c>
      <c r="I6208" s="147">
        <v>98.872200000000007</v>
      </c>
      <c r="J6208" s="147">
        <v>105.8205176</v>
      </c>
      <c r="K6208" s="147">
        <v>112.77240239999999</v>
      </c>
    </row>
    <row r="6209" spans="2:11" x14ac:dyDescent="0.2">
      <c r="B6209" s="21" t="str">
        <f t="shared" si="96"/>
        <v>EtobicokeWind2070RCP6.0</v>
      </c>
      <c r="C6209" t="s">
        <v>314</v>
      </c>
      <c r="D6209" t="s">
        <v>1</v>
      </c>
      <c r="E6209" s="144" t="s">
        <v>192</v>
      </c>
      <c r="F6209" s="144">
        <v>2070</v>
      </c>
      <c r="G6209" s="147">
        <v>85.374407203322676</v>
      </c>
      <c r="H6209" s="147">
        <v>91.969374000000016</v>
      </c>
      <c r="I6209" s="147">
        <v>98.921200000000013</v>
      </c>
      <c r="J6209" s="147">
        <v>105.86665600000001</v>
      </c>
      <c r="K6209" s="147">
        <v>112.81485599999999</v>
      </c>
    </row>
    <row r="6210" spans="2:11" x14ac:dyDescent="0.2">
      <c r="B6210" s="21" t="str">
        <f t="shared" si="96"/>
        <v>EtobicokeWind2075RCP6.0</v>
      </c>
      <c r="C6210" t="s">
        <v>314</v>
      </c>
      <c r="D6210" t="s">
        <v>1</v>
      </c>
      <c r="E6210" s="144" t="s">
        <v>192</v>
      </c>
      <c r="F6210" s="144">
        <v>2075</v>
      </c>
      <c r="G6210" s="147">
        <v>85.497108056177098</v>
      </c>
      <c r="H6210" s="147">
        <v>92.13798300000002</v>
      </c>
      <c r="I6210" s="147">
        <v>99.146600000000007</v>
      </c>
      <c r="J6210" s="147">
        <v>106.13929200000001</v>
      </c>
      <c r="K6210" s="147">
        <v>113.13605099999999</v>
      </c>
    </row>
    <row r="6211" spans="2:11" x14ac:dyDescent="0.2">
      <c r="B6211" s="21" t="str">
        <f t="shared" si="96"/>
        <v>EtobicokeWind2080RCP6.0</v>
      </c>
      <c r="C6211" t="s">
        <v>314</v>
      </c>
      <c r="D6211" t="s">
        <v>1</v>
      </c>
      <c r="E6211" s="144" t="s">
        <v>192</v>
      </c>
      <c r="F6211" s="144">
        <v>2080</v>
      </c>
      <c r="G6211" s="147">
        <v>85.619808909031505</v>
      </c>
      <c r="H6211" s="147">
        <v>92.306592000000009</v>
      </c>
      <c r="I6211" s="147">
        <v>99.372000000000014</v>
      </c>
      <c r="J6211" s="147">
        <v>106.411928</v>
      </c>
      <c r="K6211" s="147">
        <v>113.457246</v>
      </c>
    </row>
    <row r="6212" spans="2:11" x14ac:dyDescent="0.2">
      <c r="B6212" s="21" t="str">
        <f t="shared" si="96"/>
        <v>EtobicokeWind2085RCP6.0</v>
      </c>
      <c r="C6212" t="s">
        <v>314</v>
      </c>
      <c r="D6212" t="s">
        <v>1</v>
      </c>
      <c r="E6212" s="144" t="s">
        <v>192</v>
      </c>
      <c r="F6212" s="144">
        <v>2085</v>
      </c>
      <c r="G6212" s="147">
        <v>85.742509761885913</v>
      </c>
      <c r="H6212" s="147">
        <v>92.475200999999998</v>
      </c>
      <c r="I6212" s="147">
        <v>99.597400000000007</v>
      </c>
      <c r="J6212" s="147">
        <v>106.68456399999999</v>
      </c>
      <c r="K6212" s="147">
        <v>113.77844099999999</v>
      </c>
    </row>
    <row r="6213" spans="2:11" x14ac:dyDescent="0.2">
      <c r="B6213" s="21" t="str">
        <f t="shared" si="96"/>
        <v>EtobicokeWind2090RCP6.0</v>
      </c>
      <c r="C6213" t="s">
        <v>314</v>
      </c>
      <c r="D6213" t="s">
        <v>1</v>
      </c>
      <c r="E6213" s="144" t="s">
        <v>192</v>
      </c>
      <c r="F6213" s="144">
        <v>2090</v>
      </c>
      <c r="G6213" s="147">
        <v>86.150102250103458</v>
      </c>
      <c r="H6213" s="147">
        <v>92.996217999999999</v>
      </c>
      <c r="I6213" s="147">
        <v>100.25726666666667</v>
      </c>
      <c r="J6213" s="147">
        <v>107.46402333333333</v>
      </c>
      <c r="K6213" s="147">
        <v>114.68057999999999</v>
      </c>
    </row>
    <row r="6214" spans="2:11" x14ac:dyDescent="0.2">
      <c r="B6214" s="21" t="str">
        <f t="shared" si="96"/>
        <v>EtobicokeWind2095RCP6.0</v>
      </c>
      <c r="C6214" t="s">
        <v>314</v>
      </c>
      <c r="D6214" t="s">
        <v>1</v>
      </c>
      <c r="E6214" s="144" t="s">
        <v>192</v>
      </c>
      <c r="F6214" s="144">
        <v>2095</v>
      </c>
      <c r="G6214" s="147">
        <v>86.434993885466568</v>
      </c>
      <c r="H6214" s="147">
        <v>93.34862600000001</v>
      </c>
      <c r="I6214" s="147">
        <v>100.69173333333333</v>
      </c>
      <c r="J6214" s="147">
        <v>107.97084666666667</v>
      </c>
      <c r="K6214" s="147">
        <v>115.26152399999998</v>
      </c>
    </row>
    <row r="6215" spans="2:11" x14ac:dyDescent="0.2">
      <c r="B6215" s="21" t="str">
        <f t="shared" si="96"/>
        <v>EtobicokeWind2100RCP6.0</v>
      </c>
      <c r="C6215" t="s">
        <v>314</v>
      </c>
      <c r="D6215" t="s">
        <v>1</v>
      </c>
      <c r="E6215" s="144" t="s">
        <v>192</v>
      </c>
      <c r="F6215" s="144">
        <v>2100</v>
      </c>
      <c r="G6215" s="147">
        <v>86.719885520829692</v>
      </c>
      <c r="H6215" s="147">
        <v>93.701034000000007</v>
      </c>
      <c r="I6215" s="147">
        <v>101.1262</v>
      </c>
      <c r="J6215" s="147">
        <v>108.47767</v>
      </c>
      <c r="K6215" s="147">
        <v>115.84246799999998</v>
      </c>
    </row>
    <row r="6216" spans="2:11" x14ac:dyDescent="0.2">
      <c r="B6216" s="21" t="str">
        <f t="shared" si="96"/>
        <v>EtobicokeWind2023RCP8.5</v>
      </c>
      <c r="C6216" t="s">
        <v>314</v>
      </c>
      <c r="D6216" t="s">
        <v>1</v>
      </c>
      <c r="E6216" s="144" t="s">
        <v>191</v>
      </c>
      <c r="F6216" s="144">
        <v>2023</v>
      </c>
      <c r="G6216" s="147">
        <v>84.934376558603418</v>
      </c>
      <c r="H6216" s="147">
        <v>91.477218000000008</v>
      </c>
      <c r="I6216" s="147">
        <v>98.3626</v>
      </c>
      <c r="J6216" s="147">
        <v>105.24798200000001</v>
      </c>
      <c r="K6216" s="147">
        <v>112.13336399999999</v>
      </c>
    </row>
    <row r="6217" spans="2:11" x14ac:dyDescent="0.2">
      <c r="B6217" s="21" t="str">
        <f t="shared" si="96"/>
        <v>EtobicokeWind2025RCP8.5</v>
      </c>
      <c r="C6217" t="s">
        <v>314</v>
      </c>
      <c r="D6217" t="s">
        <v>1</v>
      </c>
      <c r="E6217" s="144" t="s">
        <v>191</v>
      </c>
      <c r="F6217" s="144">
        <v>2025</v>
      </c>
      <c r="G6217" s="147">
        <v>84.987970034562821</v>
      </c>
      <c r="H6217" s="147">
        <v>91.553167999999999</v>
      </c>
      <c r="I6217" s="147">
        <v>98.467133333333337</v>
      </c>
      <c r="J6217" s="147">
        <v>105.37730933333334</v>
      </c>
      <c r="K6217" s="147">
        <v>112.28977199999999</v>
      </c>
    </row>
    <row r="6218" spans="2:11" x14ac:dyDescent="0.2">
      <c r="B6218" s="21" t="str">
        <f t="shared" si="96"/>
        <v>EtobicokeWind2030RCP8.5</v>
      </c>
      <c r="C6218" t="s">
        <v>314</v>
      </c>
      <c r="D6218" t="s">
        <v>1</v>
      </c>
      <c r="E6218" s="144" t="s">
        <v>191</v>
      </c>
      <c r="F6218" s="144">
        <v>2030</v>
      </c>
      <c r="G6218" s="147">
        <v>85.041563510522209</v>
      </c>
      <c r="H6218" s="147">
        <v>91.629118000000005</v>
      </c>
      <c r="I6218" s="147">
        <v>98.571666666666658</v>
      </c>
      <c r="J6218" s="147">
        <v>105.50663666666667</v>
      </c>
      <c r="K6218" s="147">
        <v>112.44617999999998</v>
      </c>
    </row>
    <row r="6219" spans="2:11" x14ac:dyDescent="0.2">
      <c r="B6219" s="21" t="str">
        <f t="shared" si="96"/>
        <v>EtobicokeWind2035RCP8.5</v>
      </c>
      <c r="C6219" t="s">
        <v>314</v>
      </c>
      <c r="D6219" t="s">
        <v>1</v>
      </c>
      <c r="E6219" s="144" t="s">
        <v>191</v>
      </c>
      <c r="F6219" s="144">
        <v>2035</v>
      </c>
      <c r="G6219" s="147">
        <v>85.095156986481612</v>
      </c>
      <c r="H6219" s="147">
        <v>91.705067999999997</v>
      </c>
      <c r="I6219" s="147">
        <v>98.676199999999994</v>
      </c>
      <c r="J6219" s="147">
        <v>105.635964</v>
      </c>
      <c r="K6219" s="147">
        <v>112.60258799999998</v>
      </c>
    </row>
    <row r="6220" spans="2:11" x14ac:dyDescent="0.2">
      <c r="B6220" s="21" t="str">
        <f t="shared" ref="B6220:B6283" si="97">C6220&amp;D6220&amp;F6220&amp;E6220</f>
        <v>EtobicokeWind2040RCP8.5</v>
      </c>
      <c r="C6220" t="s">
        <v>314</v>
      </c>
      <c r="D6220" t="s">
        <v>1</v>
      </c>
      <c r="E6220" s="144" t="s">
        <v>191</v>
      </c>
      <c r="F6220" s="144">
        <v>2040</v>
      </c>
      <c r="G6220" s="147">
        <v>85.188240392095295</v>
      </c>
      <c r="H6220" s="147">
        <v>91.793170000000003</v>
      </c>
      <c r="I6220" s="147">
        <v>98.757866666666672</v>
      </c>
      <c r="J6220" s="147">
        <v>105.71286133333334</v>
      </c>
      <c r="K6220" s="147">
        <v>112.67334399999999</v>
      </c>
    </row>
    <row r="6221" spans="2:11" x14ac:dyDescent="0.2">
      <c r="B6221" s="21" t="str">
        <f t="shared" si="97"/>
        <v>EtobicokeWind2045RCP8.5</v>
      </c>
      <c r="C6221" t="s">
        <v>314</v>
      </c>
      <c r="D6221" t="s">
        <v>1</v>
      </c>
      <c r="E6221" s="144" t="s">
        <v>191</v>
      </c>
      <c r="F6221" s="144">
        <v>2045</v>
      </c>
      <c r="G6221" s="147">
        <v>85.281323797708993</v>
      </c>
      <c r="H6221" s="147">
        <v>91.88127200000001</v>
      </c>
      <c r="I6221" s="147">
        <v>98.839533333333335</v>
      </c>
      <c r="J6221" s="147">
        <v>105.78975866666667</v>
      </c>
      <c r="K6221" s="147">
        <v>112.74409999999999</v>
      </c>
    </row>
    <row r="6222" spans="2:11" x14ac:dyDescent="0.2">
      <c r="B6222" s="21" t="str">
        <f t="shared" si="97"/>
        <v>EtobicokeWind2050RCP8.5</v>
      </c>
      <c r="C6222" t="s">
        <v>314</v>
      </c>
      <c r="D6222" t="s">
        <v>1</v>
      </c>
      <c r="E6222" s="144" t="s">
        <v>191</v>
      </c>
      <c r="F6222" s="144">
        <v>2050</v>
      </c>
      <c r="G6222" s="147">
        <v>85.5380083404619</v>
      </c>
      <c r="H6222" s="147">
        <v>92.194186000000016</v>
      </c>
      <c r="I6222" s="147">
        <v>99.221733333333347</v>
      </c>
      <c r="J6222" s="147">
        <v>106.23017066666667</v>
      </c>
      <c r="K6222" s="147">
        <v>113.24311599999999</v>
      </c>
    </row>
    <row r="6223" spans="2:11" x14ac:dyDescent="0.2">
      <c r="B6223" s="21" t="str">
        <f t="shared" si="97"/>
        <v>EtobicokeWind2055RCP8.5</v>
      </c>
      <c r="C6223" t="s">
        <v>314</v>
      </c>
      <c r="D6223" t="s">
        <v>1</v>
      </c>
      <c r="E6223" s="144" t="s">
        <v>191</v>
      </c>
      <c r="F6223" s="144">
        <v>2055</v>
      </c>
      <c r="G6223" s="147">
        <v>85.70160947760111</v>
      </c>
      <c r="H6223" s="147">
        <v>92.418998000000002</v>
      </c>
      <c r="I6223" s="147">
        <v>99.522266666666667</v>
      </c>
      <c r="J6223" s="147">
        <v>106.59368533333334</v>
      </c>
      <c r="K6223" s="147">
        <v>113.671376</v>
      </c>
    </row>
    <row r="6224" spans="2:11" x14ac:dyDescent="0.2">
      <c r="B6224" s="21" t="str">
        <f t="shared" si="97"/>
        <v>EtobicokeWind2060RCP8.5</v>
      </c>
      <c r="C6224" t="s">
        <v>314</v>
      </c>
      <c r="D6224" t="s">
        <v>1</v>
      </c>
      <c r="E6224" s="144" t="s">
        <v>191</v>
      </c>
      <c r="F6224" s="144">
        <v>2060</v>
      </c>
      <c r="G6224" s="147">
        <v>86.150102250103458</v>
      </c>
      <c r="H6224" s="147">
        <v>92.996217999999999</v>
      </c>
      <c r="I6224" s="147">
        <v>100.25726666666667</v>
      </c>
      <c r="J6224" s="147">
        <v>107.46402333333333</v>
      </c>
      <c r="K6224" s="147">
        <v>114.68057999999999</v>
      </c>
    </row>
    <row r="6225" spans="2:11" x14ac:dyDescent="0.2">
      <c r="B6225" s="21" t="str">
        <f t="shared" si="97"/>
        <v>EtobicokeWind2065RCP8.5</v>
      </c>
      <c r="C6225" t="s">
        <v>314</v>
      </c>
      <c r="D6225" t="s">
        <v>1</v>
      </c>
      <c r="E6225" s="144" t="s">
        <v>191</v>
      </c>
      <c r="F6225" s="144">
        <v>2065</v>
      </c>
      <c r="G6225" s="147">
        <v>86.434993885466568</v>
      </c>
      <c r="H6225" s="147">
        <v>93.34862600000001</v>
      </c>
      <c r="I6225" s="147">
        <v>100.69173333333333</v>
      </c>
      <c r="J6225" s="147">
        <v>107.97084666666667</v>
      </c>
      <c r="K6225" s="147">
        <v>115.26152399999998</v>
      </c>
    </row>
    <row r="6226" spans="2:11" x14ac:dyDescent="0.2">
      <c r="B6226" s="21" t="str">
        <f t="shared" si="97"/>
        <v>EtobicokeWind2070RCP8.5</v>
      </c>
      <c r="C6226" t="s">
        <v>314</v>
      </c>
      <c r="D6226" t="s">
        <v>1</v>
      </c>
      <c r="E6226" s="144" t="s">
        <v>191</v>
      </c>
      <c r="F6226" s="144">
        <v>2070</v>
      </c>
      <c r="G6226" s="147">
        <v>86.937080133928319</v>
      </c>
      <c r="H6226" s="147">
        <v>93.992682000000002</v>
      </c>
      <c r="I6226" s="147">
        <v>101.51166666666667</v>
      </c>
      <c r="J6226" s="147">
        <v>108.94254933333333</v>
      </c>
      <c r="K6226" s="147">
        <v>116.38617199999999</v>
      </c>
    </row>
    <row r="6227" spans="2:11" x14ac:dyDescent="0.2">
      <c r="B6227" s="21" t="str">
        <f t="shared" si="97"/>
        <v>EtobicokeWind2075RCP8.5</v>
      </c>
      <c r="C6227" t="s">
        <v>314</v>
      </c>
      <c r="D6227" t="s">
        <v>1</v>
      </c>
      <c r="E6227" s="144" t="s">
        <v>191</v>
      </c>
      <c r="F6227" s="144">
        <v>2075</v>
      </c>
      <c r="G6227" s="147">
        <v>87.154274747026932</v>
      </c>
      <c r="H6227" s="147">
        <v>94.284330000000011</v>
      </c>
      <c r="I6227" s="147">
        <v>101.89713333333333</v>
      </c>
      <c r="J6227" s="147">
        <v>109.40742866666668</v>
      </c>
      <c r="K6227" s="147">
        <v>116.92987599999999</v>
      </c>
    </row>
    <row r="6228" spans="2:11" x14ac:dyDescent="0.2">
      <c r="B6228" s="21" t="str">
        <f t="shared" si="97"/>
        <v>EtobicokeWind2080RCP8.5</v>
      </c>
      <c r="C6228" t="s">
        <v>314</v>
      </c>
      <c r="D6228" t="s">
        <v>1</v>
      </c>
      <c r="E6228" s="144" t="s">
        <v>191</v>
      </c>
      <c r="F6228" s="144">
        <v>2080</v>
      </c>
      <c r="G6228" s="147">
        <v>87.371469360125559</v>
      </c>
      <c r="H6228" s="147">
        <v>94.575978000000006</v>
      </c>
      <c r="I6228" s="147">
        <v>102.2826</v>
      </c>
      <c r="J6228" s="147">
        <v>109.872308</v>
      </c>
      <c r="K6228" s="147">
        <v>117.47358</v>
      </c>
    </row>
    <row r="6229" spans="2:11" x14ac:dyDescent="0.2">
      <c r="B6229" s="21" t="str">
        <f t="shared" si="97"/>
        <v>EtobicokeWind2085RCP8.5</v>
      </c>
      <c r="C6229" t="s">
        <v>314</v>
      </c>
      <c r="D6229" t="s">
        <v>1</v>
      </c>
      <c r="E6229" s="144" t="s">
        <v>191</v>
      </c>
      <c r="F6229" s="144">
        <v>2085</v>
      </c>
      <c r="G6229" s="147">
        <v>87.481477021305381</v>
      </c>
      <c r="H6229" s="147">
        <v>94.721801999999997</v>
      </c>
      <c r="I6229" s="147">
        <v>102.4786</v>
      </c>
      <c r="J6229" s="147">
        <v>110.10300000000001</v>
      </c>
      <c r="K6229" s="147">
        <v>117.74729399999998</v>
      </c>
    </row>
    <row r="6230" spans="2:11" x14ac:dyDescent="0.2">
      <c r="B6230" s="21" t="str">
        <f t="shared" si="97"/>
        <v>EtobicokeWind2090RCP8.5</v>
      </c>
      <c r="C6230" t="s">
        <v>314</v>
      </c>
      <c r="D6230" t="s">
        <v>1</v>
      </c>
      <c r="E6230" s="144" t="s">
        <v>191</v>
      </c>
      <c r="F6230" s="144">
        <v>2090</v>
      </c>
      <c r="G6230" s="147">
        <v>87.591484682485188</v>
      </c>
      <c r="H6230" s="147">
        <v>94.867626000000001</v>
      </c>
      <c r="I6230" s="147">
        <v>102.67460000000001</v>
      </c>
      <c r="J6230" s="147">
        <v>110.333692</v>
      </c>
      <c r="K6230" s="147">
        <v>118.02100799999998</v>
      </c>
    </row>
    <row r="6231" spans="2:11" x14ac:dyDescent="0.2">
      <c r="B6231" s="21" t="str">
        <f t="shared" si="97"/>
        <v>EtobicokeWind2095RCP8.5</v>
      </c>
      <c r="C6231" t="s">
        <v>314</v>
      </c>
      <c r="D6231" t="s">
        <v>1</v>
      </c>
      <c r="E6231" s="144" t="s">
        <v>191</v>
      </c>
      <c r="F6231" s="144">
        <v>2095</v>
      </c>
      <c r="G6231" s="147">
        <v>87.591484682485188</v>
      </c>
      <c r="H6231" s="147">
        <v>94.867626000000001</v>
      </c>
      <c r="I6231" s="147">
        <v>102.67460000000001</v>
      </c>
      <c r="J6231" s="147">
        <v>110.333692</v>
      </c>
      <c r="K6231" s="147">
        <v>118.02100799999998</v>
      </c>
    </row>
    <row r="6232" spans="2:11" x14ac:dyDescent="0.2">
      <c r="B6232" s="21" t="str">
        <f t="shared" si="97"/>
        <v>EtobicokeWind2100RCP8.5</v>
      </c>
      <c r="C6232" t="s">
        <v>314</v>
      </c>
      <c r="D6232" t="s">
        <v>1</v>
      </c>
      <c r="E6232" s="144" t="s">
        <v>191</v>
      </c>
      <c r="F6232" s="144">
        <v>2100</v>
      </c>
      <c r="G6232" s="147">
        <v>87.591484682485188</v>
      </c>
      <c r="H6232" s="147">
        <v>94.867626000000001</v>
      </c>
      <c r="I6232" s="147">
        <v>102.67460000000001</v>
      </c>
      <c r="J6232" s="147">
        <v>110.333692</v>
      </c>
      <c r="K6232" s="147">
        <v>118.02100799999998</v>
      </c>
    </row>
    <row r="6233" spans="2:11" x14ac:dyDescent="0.2">
      <c r="B6233" s="21" t="str">
        <f t="shared" si="97"/>
        <v>ExeterIce Accretion2023RCP4.5</v>
      </c>
      <c r="C6233" t="s">
        <v>315</v>
      </c>
      <c r="D6233" t="s">
        <v>486</v>
      </c>
      <c r="E6233" s="144" t="s">
        <v>193</v>
      </c>
      <c r="F6233" s="144">
        <v>2023</v>
      </c>
      <c r="G6233" s="147">
        <v>15.063676716273381</v>
      </c>
      <c r="H6233" s="147">
        <v>18.059139999999999</v>
      </c>
      <c r="I6233" s="147">
        <v>21.823999999999998</v>
      </c>
      <c r="J6233" s="147">
        <v>24.710840000000001</v>
      </c>
      <c r="K6233" s="147">
        <v>27.581399999999999</v>
      </c>
    </row>
    <row r="6234" spans="2:11" x14ac:dyDescent="0.2">
      <c r="B6234" s="21" t="str">
        <f t="shared" si="97"/>
        <v>ExeterIce Accretion2025RCP4.5</v>
      </c>
      <c r="C6234" t="s">
        <v>315</v>
      </c>
      <c r="D6234" t="s">
        <v>486</v>
      </c>
      <c r="E6234" s="144" t="s">
        <v>193</v>
      </c>
      <c r="F6234" s="144">
        <v>2025</v>
      </c>
      <c r="G6234" s="147">
        <v>15.078985330822439</v>
      </c>
      <c r="H6234" s="147">
        <v>18.089573333333334</v>
      </c>
      <c r="I6234" s="147">
        <v>21.878999999999998</v>
      </c>
      <c r="J6234" s="147">
        <v>24.781276666666667</v>
      </c>
      <c r="K6234" s="147">
        <v>27.669179999999997</v>
      </c>
    </row>
    <row r="6235" spans="2:11" x14ac:dyDescent="0.2">
      <c r="B6235" s="21" t="str">
        <f t="shared" si="97"/>
        <v>ExeterIce Accretion2030RCP4.5</v>
      </c>
      <c r="C6235" t="s">
        <v>315</v>
      </c>
      <c r="D6235" t="s">
        <v>486</v>
      </c>
      <c r="E6235" s="144" t="s">
        <v>193</v>
      </c>
      <c r="F6235" s="144">
        <v>2030</v>
      </c>
      <c r="G6235" s="147">
        <v>15.094293945371497</v>
      </c>
      <c r="H6235" s="147">
        <v>18.120006666666665</v>
      </c>
      <c r="I6235" s="147">
        <v>21.933999999999997</v>
      </c>
      <c r="J6235" s="147">
        <v>24.851713333333333</v>
      </c>
      <c r="K6235" s="147">
        <v>27.756959999999999</v>
      </c>
    </row>
    <row r="6236" spans="2:11" x14ac:dyDescent="0.2">
      <c r="B6236" s="21" t="str">
        <f t="shared" si="97"/>
        <v>ExeterIce Accretion2035RCP4.5</v>
      </c>
      <c r="C6236" t="s">
        <v>315</v>
      </c>
      <c r="D6236" t="s">
        <v>486</v>
      </c>
      <c r="E6236" s="144" t="s">
        <v>193</v>
      </c>
      <c r="F6236" s="144">
        <v>2035</v>
      </c>
      <c r="G6236" s="147">
        <v>15.109602559920557</v>
      </c>
      <c r="H6236" s="147">
        <v>18.150439999999996</v>
      </c>
      <c r="I6236" s="147">
        <v>21.988999999999997</v>
      </c>
      <c r="J6236" s="147">
        <v>24.922149999999998</v>
      </c>
      <c r="K6236" s="147">
        <v>27.844739999999998</v>
      </c>
    </row>
    <row r="6237" spans="2:11" x14ac:dyDescent="0.2">
      <c r="B6237" s="21" t="str">
        <f t="shared" si="97"/>
        <v>ExeterIce Accretion2040RCP4.5</v>
      </c>
      <c r="C6237" t="s">
        <v>315</v>
      </c>
      <c r="D6237" t="s">
        <v>486</v>
      </c>
      <c r="E6237" s="144" t="s">
        <v>193</v>
      </c>
      <c r="F6237" s="144">
        <v>2040</v>
      </c>
      <c r="G6237" s="147">
        <v>15.124911174469615</v>
      </c>
      <c r="H6237" s="147">
        <v>18.180873333333331</v>
      </c>
      <c r="I6237" s="147">
        <v>22.043999999999997</v>
      </c>
      <c r="J6237" s="147">
        <v>24.992586666666664</v>
      </c>
      <c r="K6237" s="147">
        <v>27.932519999999997</v>
      </c>
    </row>
    <row r="6238" spans="2:11" x14ac:dyDescent="0.2">
      <c r="B6238" s="21" t="str">
        <f t="shared" si="97"/>
        <v>ExeterIce Accretion2045RCP4.5</v>
      </c>
      <c r="C6238" t="s">
        <v>315</v>
      </c>
      <c r="D6238" t="s">
        <v>486</v>
      </c>
      <c r="E6238" s="144" t="s">
        <v>193</v>
      </c>
      <c r="F6238" s="144">
        <v>2045</v>
      </c>
      <c r="G6238" s="147">
        <v>15.140219789018673</v>
      </c>
      <c r="H6238" s="147">
        <v>18.211306666666665</v>
      </c>
      <c r="I6238" s="147">
        <v>22.098999999999997</v>
      </c>
      <c r="J6238" s="147">
        <v>25.06302333333333</v>
      </c>
      <c r="K6238" s="147">
        <v>28.020299999999999</v>
      </c>
    </row>
    <row r="6239" spans="2:11" x14ac:dyDescent="0.2">
      <c r="B6239" s="21" t="str">
        <f t="shared" si="97"/>
        <v>ExeterIce Accretion2050RCP4.5</v>
      </c>
      <c r="C6239" t="s">
        <v>315</v>
      </c>
      <c r="D6239" t="s">
        <v>486</v>
      </c>
      <c r="E6239" s="144" t="s">
        <v>193</v>
      </c>
      <c r="F6239" s="144">
        <v>2050</v>
      </c>
      <c r="G6239" s="147">
        <v>15.094293945371497</v>
      </c>
      <c r="H6239" s="147">
        <v>18.197915999999996</v>
      </c>
      <c r="I6239" s="147">
        <v>22.127599999999997</v>
      </c>
      <c r="J6239" s="147">
        <v>25.118543999999996</v>
      </c>
      <c r="K6239" s="147">
        <v>28.108079999999998</v>
      </c>
    </row>
    <row r="6240" spans="2:11" x14ac:dyDescent="0.2">
      <c r="B6240" s="21" t="str">
        <f t="shared" si="97"/>
        <v>ExeterIce Accretion2055RCP4.5</v>
      </c>
      <c r="C6240" t="s">
        <v>315</v>
      </c>
      <c r="D6240" t="s">
        <v>486</v>
      </c>
      <c r="E6240" s="144" t="s">
        <v>193</v>
      </c>
      <c r="F6240" s="144">
        <v>2055</v>
      </c>
      <c r="G6240" s="147">
        <v>15.033059487175263</v>
      </c>
      <c r="H6240" s="147">
        <v>18.154091999999995</v>
      </c>
      <c r="I6240" s="147">
        <v>22.101199999999999</v>
      </c>
      <c r="J6240" s="147">
        <v>25.103627999999997</v>
      </c>
      <c r="K6240" s="147">
        <v>28.108079999999998</v>
      </c>
    </row>
    <row r="6241" spans="2:11" x14ac:dyDescent="0.2">
      <c r="B6241" s="21" t="str">
        <f t="shared" si="97"/>
        <v>ExeterIce Accretion2060RCP4.5</v>
      </c>
      <c r="C6241" t="s">
        <v>315</v>
      </c>
      <c r="D6241" t="s">
        <v>486</v>
      </c>
      <c r="E6241" s="144" t="s">
        <v>193</v>
      </c>
      <c r="F6241" s="144">
        <v>2060</v>
      </c>
      <c r="G6241" s="147">
        <v>14.971825028979032</v>
      </c>
      <c r="H6241" s="147">
        <v>18.110267999999998</v>
      </c>
      <c r="I6241" s="147">
        <v>22.074799999999996</v>
      </c>
      <c r="J6241" s="147">
        <v>25.088711999999997</v>
      </c>
      <c r="K6241" s="147">
        <v>28.108079999999998</v>
      </c>
    </row>
    <row r="6242" spans="2:11" x14ac:dyDescent="0.2">
      <c r="B6242" s="21" t="str">
        <f t="shared" si="97"/>
        <v>ExeterIce Accretion2065RCP4.5</v>
      </c>
      <c r="C6242" t="s">
        <v>315</v>
      </c>
      <c r="D6242" t="s">
        <v>486</v>
      </c>
      <c r="E6242" s="144" t="s">
        <v>193</v>
      </c>
      <c r="F6242" s="144">
        <v>2065</v>
      </c>
      <c r="G6242" s="147">
        <v>14.910590570782798</v>
      </c>
      <c r="H6242" s="147">
        <v>18.066443999999997</v>
      </c>
      <c r="I6242" s="147">
        <v>22.048399999999997</v>
      </c>
      <c r="J6242" s="147">
        <v>25.073795999999998</v>
      </c>
      <c r="K6242" s="147">
        <v>28.108079999999998</v>
      </c>
    </row>
    <row r="6243" spans="2:11" x14ac:dyDescent="0.2">
      <c r="B6243" s="21" t="str">
        <f t="shared" si="97"/>
        <v>ExeterIce Accretion2070RCP4.5</v>
      </c>
      <c r="C6243" t="s">
        <v>315</v>
      </c>
      <c r="D6243" t="s">
        <v>486</v>
      </c>
      <c r="E6243" s="144" t="s">
        <v>193</v>
      </c>
      <c r="F6243" s="144">
        <v>2070</v>
      </c>
      <c r="G6243" s="147">
        <v>14.849356112586564</v>
      </c>
      <c r="H6243" s="147">
        <v>18.022619999999996</v>
      </c>
      <c r="I6243" s="147">
        <v>22.021999999999998</v>
      </c>
      <c r="J6243" s="147">
        <v>25.058879999999998</v>
      </c>
      <c r="K6243" s="147">
        <v>28.108079999999998</v>
      </c>
    </row>
    <row r="6244" spans="2:11" x14ac:dyDescent="0.2">
      <c r="B6244" s="21" t="str">
        <f t="shared" si="97"/>
        <v>ExeterIce Accretion2075RCP4.5</v>
      </c>
      <c r="C6244" t="s">
        <v>315</v>
      </c>
      <c r="D6244" t="s">
        <v>486</v>
      </c>
      <c r="E6244" s="144" t="s">
        <v>193</v>
      </c>
      <c r="F6244" s="144">
        <v>2075</v>
      </c>
      <c r="G6244" s="147">
        <v>14.821290319246625</v>
      </c>
      <c r="H6244" s="147">
        <v>18.010446666666663</v>
      </c>
      <c r="I6244" s="147">
        <v>22.032999999999998</v>
      </c>
      <c r="J6244" s="147">
        <v>25.083739999999999</v>
      </c>
      <c r="K6244" s="147">
        <v>28.149659999999997</v>
      </c>
    </row>
    <row r="6245" spans="2:11" x14ac:dyDescent="0.2">
      <c r="B6245" s="21" t="str">
        <f t="shared" si="97"/>
        <v>ExeterIce Accretion2080RCP4.5</v>
      </c>
      <c r="C6245" t="s">
        <v>315</v>
      </c>
      <c r="D6245" t="s">
        <v>486</v>
      </c>
      <c r="E6245" s="144" t="s">
        <v>193</v>
      </c>
      <c r="F6245" s="144">
        <v>2080</v>
      </c>
      <c r="G6245" s="147">
        <v>14.793224525906684</v>
      </c>
      <c r="H6245" s="147">
        <v>17.99827333333333</v>
      </c>
      <c r="I6245" s="147">
        <v>22.044</v>
      </c>
      <c r="J6245" s="147">
        <v>25.108599999999999</v>
      </c>
      <c r="K6245" s="147">
        <v>28.191239999999997</v>
      </c>
    </row>
    <row r="6246" spans="2:11" x14ac:dyDescent="0.2">
      <c r="B6246" s="21" t="str">
        <f t="shared" si="97"/>
        <v>ExeterIce Accretion2085RCP4.5</v>
      </c>
      <c r="C6246" t="s">
        <v>315</v>
      </c>
      <c r="D6246" t="s">
        <v>486</v>
      </c>
      <c r="E6246" s="144" t="s">
        <v>193</v>
      </c>
      <c r="F6246" s="144">
        <v>2085</v>
      </c>
      <c r="G6246" s="147">
        <v>14.765158732566743</v>
      </c>
      <c r="H6246" s="147">
        <v>17.986099999999997</v>
      </c>
      <c r="I6246" s="147">
        <v>22.055</v>
      </c>
      <c r="J6246" s="147">
        <v>25.133459999999999</v>
      </c>
      <c r="K6246" s="147">
        <v>28.232819999999997</v>
      </c>
    </row>
    <row r="6247" spans="2:11" x14ac:dyDescent="0.2">
      <c r="B6247" s="21" t="str">
        <f t="shared" si="97"/>
        <v>ExeterIce Accretion2090RCP4.5</v>
      </c>
      <c r="C6247" t="s">
        <v>315</v>
      </c>
      <c r="D6247" t="s">
        <v>486</v>
      </c>
      <c r="E6247" s="144" t="s">
        <v>193</v>
      </c>
      <c r="F6247" s="144">
        <v>2090</v>
      </c>
      <c r="G6247" s="147">
        <v>14.737092939226804</v>
      </c>
      <c r="H6247" s="147">
        <v>17.973926666666664</v>
      </c>
      <c r="I6247" s="147">
        <v>22.065999999999999</v>
      </c>
      <c r="J6247" s="147">
        <v>25.15832</v>
      </c>
      <c r="K6247" s="147">
        <v>28.274399999999996</v>
      </c>
    </row>
    <row r="6248" spans="2:11" x14ac:dyDescent="0.2">
      <c r="B6248" s="21" t="str">
        <f t="shared" si="97"/>
        <v>ExeterIce Accretion2095RCP4.5</v>
      </c>
      <c r="C6248" t="s">
        <v>315</v>
      </c>
      <c r="D6248" t="s">
        <v>486</v>
      </c>
      <c r="E6248" s="144" t="s">
        <v>193</v>
      </c>
      <c r="F6248" s="144">
        <v>2095</v>
      </c>
      <c r="G6248" s="147">
        <v>14.709027145886864</v>
      </c>
      <c r="H6248" s="147">
        <v>17.961753333333331</v>
      </c>
      <c r="I6248" s="147">
        <v>22.077000000000002</v>
      </c>
      <c r="J6248" s="147">
        <v>25.18318</v>
      </c>
      <c r="K6248" s="147">
        <v>28.315979999999996</v>
      </c>
    </row>
    <row r="6249" spans="2:11" x14ac:dyDescent="0.2">
      <c r="B6249" s="21" t="str">
        <f t="shared" si="97"/>
        <v>ExeterIce Accretion2100RCP4.5</v>
      </c>
      <c r="C6249" t="s">
        <v>315</v>
      </c>
      <c r="D6249" t="s">
        <v>486</v>
      </c>
      <c r="E6249" s="144" t="s">
        <v>193</v>
      </c>
      <c r="F6249" s="144">
        <v>2100</v>
      </c>
      <c r="G6249" s="147">
        <v>14.680961352546923</v>
      </c>
      <c r="H6249" s="147">
        <v>17.949579999999997</v>
      </c>
      <c r="I6249" s="147">
        <v>22.088000000000001</v>
      </c>
      <c r="J6249" s="147">
        <v>25.20804</v>
      </c>
      <c r="K6249" s="147">
        <v>28.357559999999996</v>
      </c>
    </row>
    <row r="6250" spans="2:11" x14ac:dyDescent="0.2">
      <c r="B6250" s="21" t="str">
        <f t="shared" si="97"/>
        <v>ExeterIce Accretion2023RCP6.0</v>
      </c>
      <c r="C6250" t="s">
        <v>315</v>
      </c>
      <c r="D6250" t="s">
        <v>486</v>
      </c>
      <c r="E6250" s="144" t="s">
        <v>192</v>
      </c>
      <c r="F6250" s="144">
        <v>2023</v>
      </c>
      <c r="G6250" s="147">
        <v>15.063676716273381</v>
      </c>
      <c r="H6250" s="147">
        <v>18.059139999999999</v>
      </c>
      <c r="I6250" s="147">
        <v>21.823999999999998</v>
      </c>
      <c r="J6250" s="147">
        <v>24.710840000000001</v>
      </c>
      <c r="K6250" s="147">
        <v>27.581399999999999</v>
      </c>
    </row>
    <row r="6251" spans="2:11" x14ac:dyDescent="0.2">
      <c r="B6251" s="21" t="str">
        <f t="shared" si="97"/>
        <v>ExeterIce Accretion2025RCP6.0</v>
      </c>
      <c r="C6251" t="s">
        <v>315</v>
      </c>
      <c r="D6251" t="s">
        <v>486</v>
      </c>
      <c r="E6251" s="144" t="s">
        <v>192</v>
      </c>
      <c r="F6251" s="144">
        <v>2025</v>
      </c>
      <c r="G6251" s="147">
        <v>15.078985330822439</v>
      </c>
      <c r="H6251" s="147">
        <v>18.089573333333334</v>
      </c>
      <c r="I6251" s="147">
        <v>21.878999999999998</v>
      </c>
      <c r="J6251" s="147">
        <v>24.781276666666667</v>
      </c>
      <c r="K6251" s="147">
        <v>27.669179999999997</v>
      </c>
    </row>
    <row r="6252" spans="2:11" x14ac:dyDescent="0.2">
      <c r="B6252" s="21" t="str">
        <f t="shared" si="97"/>
        <v>ExeterIce Accretion2030RCP6.0</v>
      </c>
      <c r="C6252" t="s">
        <v>315</v>
      </c>
      <c r="D6252" t="s">
        <v>486</v>
      </c>
      <c r="E6252" s="144" t="s">
        <v>192</v>
      </c>
      <c r="F6252" s="144">
        <v>2030</v>
      </c>
      <c r="G6252" s="147">
        <v>15.094293945371497</v>
      </c>
      <c r="H6252" s="147">
        <v>18.120006666666665</v>
      </c>
      <c r="I6252" s="147">
        <v>21.933999999999997</v>
      </c>
      <c r="J6252" s="147">
        <v>24.851713333333333</v>
      </c>
      <c r="K6252" s="147">
        <v>27.756959999999999</v>
      </c>
    </row>
    <row r="6253" spans="2:11" x14ac:dyDescent="0.2">
      <c r="B6253" s="21" t="str">
        <f t="shared" si="97"/>
        <v>ExeterIce Accretion2035RCP6.0</v>
      </c>
      <c r="C6253" t="s">
        <v>315</v>
      </c>
      <c r="D6253" t="s">
        <v>486</v>
      </c>
      <c r="E6253" s="144" t="s">
        <v>192</v>
      </c>
      <c r="F6253" s="144">
        <v>2035</v>
      </c>
      <c r="G6253" s="147">
        <v>15.109602559920557</v>
      </c>
      <c r="H6253" s="147">
        <v>18.150439999999996</v>
      </c>
      <c r="I6253" s="147">
        <v>21.988999999999997</v>
      </c>
      <c r="J6253" s="147">
        <v>24.922149999999998</v>
      </c>
      <c r="K6253" s="147">
        <v>27.844739999999998</v>
      </c>
    </row>
    <row r="6254" spans="2:11" x14ac:dyDescent="0.2">
      <c r="B6254" s="21" t="str">
        <f t="shared" si="97"/>
        <v>ExeterIce Accretion2040RCP6.0</v>
      </c>
      <c r="C6254" t="s">
        <v>315</v>
      </c>
      <c r="D6254" t="s">
        <v>486</v>
      </c>
      <c r="E6254" s="144" t="s">
        <v>192</v>
      </c>
      <c r="F6254" s="144">
        <v>2040</v>
      </c>
      <c r="G6254" s="147">
        <v>15.124911174469615</v>
      </c>
      <c r="H6254" s="147">
        <v>18.180873333333331</v>
      </c>
      <c r="I6254" s="147">
        <v>22.043999999999997</v>
      </c>
      <c r="J6254" s="147">
        <v>24.992586666666664</v>
      </c>
      <c r="K6254" s="147">
        <v>27.932519999999997</v>
      </c>
    </row>
    <row r="6255" spans="2:11" x14ac:dyDescent="0.2">
      <c r="B6255" s="21" t="str">
        <f t="shared" si="97"/>
        <v>ExeterIce Accretion2045RCP6.0</v>
      </c>
      <c r="C6255" t="s">
        <v>315</v>
      </c>
      <c r="D6255" t="s">
        <v>486</v>
      </c>
      <c r="E6255" s="144" t="s">
        <v>192</v>
      </c>
      <c r="F6255" s="144">
        <v>2045</v>
      </c>
      <c r="G6255" s="147">
        <v>15.140219789018673</v>
      </c>
      <c r="H6255" s="147">
        <v>18.211306666666665</v>
      </c>
      <c r="I6255" s="147">
        <v>22.098999999999997</v>
      </c>
      <c r="J6255" s="147">
        <v>25.06302333333333</v>
      </c>
      <c r="K6255" s="147">
        <v>28.020299999999999</v>
      </c>
    </row>
    <row r="6256" spans="2:11" x14ac:dyDescent="0.2">
      <c r="B6256" s="21" t="str">
        <f t="shared" si="97"/>
        <v>ExeterIce Accretion2050RCP6.0</v>
      </c>
      <c r="C6256" t="s">
        <v>315</v>
      </c>
      <c r="D6256" t="s">
        <v>486</v>
      </c>
      <c r="E6256" s="144" t="s">
        <v>192</v>
      </c>
      <c r="F6256" s="144">
        <v>2050</v>
      </c>
      <c r="G6256" s="147">
        <v>15.094293945371497</v>
      </c>
      <c r="H6256" s="147">
        <v>18.197915999999996</v>
      </c>
      <c r="I6256" s="147">
        <v>22.127599999999997</v>
      </c>
      <c r="J6256" s="147">
        <v>25.118543999999996</v>
      </c>
      <c r="K6256" s="147">
        <v>28.108079999999998</v>
      </c>
    </row>
    <row r="6257" spans="2:11" x14ac:dyDescent="0.2">
      <c r="B6257" s="21" t="str">
        <f t="shared" si="97"/>
        <v>ExeterIce Accretion2055RCP6.0</v>
      </c>
      <c r="C6257" t="s">
        <v>315</v>
      </c>
      <c r="D6257" t="s">
        <v>486</v>
      </c>
      <c r="E6257" s="144" t="s">
        <v>192</v>
      </c>
      <c r="F6257" s="144">
        <v>2055</v>
      </c>
      <c r="G6257" s="147">
        <v>15.033059487175263</v>
      </c>
      <c r="H6257" s="147">
        <v>18.154091999999995</v>
      </c>
      <c r="I6257" s="147">
        <v>22.101199999999999</v>
      </c>
      <c r="J6257" s="147">
        <v>25.103627999999997</v>
      </c>
      <c r="K6257" s="147">
        <v>28.108079999999998</v>
      </c>
    </row>
    <row r="6258" spans="2:11" x14ac:dyDescent="0.2">
      <c r="B6258" s="21" t="str">
        <f t="shared" si="97"/>
        <v>ExeterIce Accretion2060RCP6.0</v>
      </c>
      <c r="C6258" t="s">
        <v>315</v>
      </c>
      <c r="D6258" t="s">
        <v>486</v>
      </c>
      <c r="E6258" s="144" t="s">
        <v>192</v>
      </c>
      <c r="F6258" s="144">
        <v>2060</v>
      </c>
      <c r="G6258" s="147">
        <v>14.971825028979032</v>
      </c>
      <c r="H6258" s="147">
        <v>18.110267999999998</v>
      </c>
      <c r="I6258" s="147">
        <v>22.074799999999996</v>
      </c>
      <c r="J6258" s="147">
        <v>25.088711999999997</v>
      </c>
      <c r="K6258" s="147">
        <v>28.108079999999998</v>
      </c>
    </row>
    <row r="6259" spans="2:11" x14ac:dyDescent="0.2">
      <c r="B6259" s="21" t="str">
        <f t="shared" si="97"/>
        <v>ExeterIce Accretion2065RCP6.0</v>
      </c>
      <c r="C6259" t="s">
        <v>315</v>
      </c>
      <c r="D6259" t="s">
        <v>486</v>
      </c>
      <c r="E6259" s="144" t="s">
        <v>192</v>
      </c>
      <c r="F6259" s="144">
        <v>2065</v>
      </c>
      <c r="G6259" s="147">
        <v>14.910590570782798</v>
      </c>
      <c r="H6259" s="147">
        <v>18.066443999999997</v>
      </c>
      <c r="I6259" s="147">
        <v>22.048399999999997</v>
      </c>
      <c r="J6259" s="147">
        <v>25.073795999999998</v>
      </c>
      <c r="K6259" s="147">
        <v>28.108079999999998</v>
      </c>
    </row>
    <row r="6260" spans="2:11" x14ac:dyDescent="0.2">
      <c r="B6260" s="21" t="str">
        <f t="shared" si="97"/>
        <v>ExeterIce Accretion2070RCP6.0</v>
      </c>
      <c r="C6260" t="s">
        <v>315</v>
      </c>
      <c r="D6260" t="s">
        <v>486</v>
      </c>
      <c r="E6260" s="144" t="s">
        <v>192</v>
      </c>
      <c r="F6260" s="144">
        <v>2070</v>
      </c>
      <c r="G6260" s="147">
        <v>14.849356112586564</v>
      </c>
      <c r="H6260" s="147">
        <v>18.022619999999996</v>
      </c>
      <c r="I6260" s="147">
        <v>22.021999999999998</v>
      </c>
      <c r="J6260" s="147">
        <v>25.058879999999998</v>
      </c>
      <c r="K6260" s="147">
        <v>28.108079999999998</v>
      </c>
    </row>
    <row r="6261" spans="2:11" x14ac:dyDescent="0.2">
      <c r="B6261" s="21" t="str">
        <f t="shared" si="97"/>
        <v>ExeterIce Accretion2075RCP6.0</v>
      </c>
      <c r="C6261" t="s">
        <v>315</v>
      </c>
      <c r="D6261" t="s">
        <v>486</v>
      </c>
      <c r="E6261" s="144" t="s">
        <v>192</v>
      </c>
      <c r="F6261" s="144">
        <v>2075</v>
      </c>
      <c r="G6261" s="147">
        <v>14.807257422576654</v>
      </c>
      <c r="H6261" s="147">
        <v>18.004359999999998</v>
      </c>
      <c r="I6261" s="147">
        <v>22.038499999999999</v>
      </c>
      <c r="J6261" s="147">
        <v>25.096170000000001</v>
      </c>
      <c r="K6261" s="147">
        <v>28.170449999999995</v>
      </c>
    </row>
    <row r="6262" spans="2:11" x14ac:dyDescent="0.2">
      <c r="B6262" s="21" t="str">
        <f t="shared" si="97"/>
        <v>ExeterIce Accretion2080RCP6.0</v>
      </c>
      <c r="C6262" t="s">
        <v>315</v>
      </c>
      <c r="D6262" t="s">
        <v>486</v>
      </c>
      <c r="E6262" s="144" t="s">
        <v>192</v>
      </c>
      <c r="F6262" s="144">
        <v>2080</v>
      </c>
      <c r="G6262" s="147">
        <v>14.765158732566743</v>
      </c>
      <c r="H6262" s="147">
        <v>17.986099999999997</v>
      </c>
      <c r="I6262" s="147">
        <v>22.055</v>
      </c>
      <c r="J6262" s="147">
        <v>25.133459999999999</v>
      </c>
      <c r="K6262" s="147">
        <v>28.232819999999997</v>
      </c>
    </row>
    <row r="6263" spans="2:11" x14ac:dyDescent="0.2">
      <c r="B6263" s="21" t="str">
        <f t="shared" si="97"/>
        <v>ExeterIce Accretion2085RCP6.0</v>
      </c>
      <c r="C6263" t="s">
        <v>315</v>
      </c>
      <c r="D6263" t="s">
        <v>486</v>
      </c>
      <c r="E6263" s="144" t="s">
        <v>192</v>
      </c>
      <c r="F6263" s="144">
        <v>2085</v>
      </c>
      <c r="G6263" s="147">
        <v>14.723060042556833</v>
      </c>
      <c r="H6263" s="147">
        <v>17.967839999999995</v>
      </c>
      <c r="I6263" s="147">
        <v>22.0715</v>
      </c>
      <c r="J6263" s="147">
        <v>25.170749999999998</v>
      </c>
      <c r="K6263" s="147">
        <v>28.295189999999998</v>
      </c>
    </row>
    <row r="6264" spans="2:11" x14ac:dyDescent="0.2">
      <c r="B6264" s="21" t="str">
        <f t="shared" si="97"/>
        <v>ExeterIce Accretion2090RCP6.0</v>
      </c>
      <c r="C6264" t="s">
        <v>315</v>
      </c>
      <c r="D6264" t="s">
        <v>486</v>
      </c>
      <c r="E6264" s="144" t="s">
        <v>192</v>
      </c>
      <c r="F6264" s="144">
        <v>2090</v>
      </c>
      <c r="G6264" s="147">
        <v>14.497257977958224</v>
      </c>
      <c r="H6264" s="147">
        <v>17.766979999999997</v>
      </c>
      <c r="I6264" s="147">
        <v>21.897333333333332</v>
      </c>
      <c r="J6264" s="147">
        <v>25.017446666666668</v>
      </c>
      <c r="K6264" s="147">
        <v>28.154279999999996</v>
      </c>
    </row>
    <row r="6265" spans="2:11" x14ac:dyDescent="0.2">
      <c r="B6265" s="21" t="str">
        <f t="shared" si="97"/>
        <v>ExeterIce Accretion2095RCP6.0</v>
      </c>
      <c r="C6265" t="s">
        <v>315</v>
      </c>
      <c r="D6265" t="s">
        <v>486</v>
      </c>
      <c r="E6265" s="144" t="s">
        <v>192</v>
      </c>
      <c r="F6265" s="144">
        <v>2095</v>
      </c>
      <c r="G6265" s="147">
        <v>14.313554603369523</v>
      </c>
      <c r="H6265" s="147">
        <v>17.584379999999999</v>
      </c>
      <c r="I6265" s="147">
        <v>21.706666666666667</v>
      </c>
      <c r="J6265" s="147">
        <v>24.826853333333332</v>
      </c>
      <c r="K6265" s="147">
        <v>27.950999999999997</v>
      </c>
    </row>
    <row r="6266" spans="2:11" x14ac:dyDescent="0.2">
      <c r="B6266" s="21" t="str">
        <f t="shared" si="97"/>
        <v>ExeterIce Accretion2100RCP6.0</v>
      </c>
      <c r="C6266" t="s">
        <v>315</v>
      </c>
      <c r="D6266" t="s">
        <v>486</v>
      </c>
      <c r="E6266" s="144" t="s">
        <v>192</v>
      </c>
      <c r="F6266" s="144">
        <v>2100</v>
      </c>
      <c r="G6266" s="147">
        <v>14.129851228780824</v>
      </c>
      <c r="H6266" s="147">
        <v>17.401779999999999</v>
      </c>
      <c r="I6266" s="147">
        <v>21.515999999999998</v>
      </c>
      <c r="J6266" s="147">
        <v>24.63626</v>
      </c>
      <c r="K6266" s="147">
        <v>27.747719999999997</v>
      </c>
    </row>
    <row r="6267" spans="2:11" x14ac:dyDescent="0.2">
      <c r="B6267" s="21" t="str">
        <f t="shared" si="97"/>
        <v>ExeterIce Accretion2023RCP8.5</v>
      </c>
      <c r="C6267" t="s">
        <v>315</v>
      </c>
      <c r="D6267" t="s">
        <v>486</v>
      </c>
      <c r="E6267" s="144" t="s">
        <v>191</v>
      </c>
      <c r="F6267" s="144">
        <v>2023</v>
      </c>
      <c r="G6267" s="147">
        <v>15.063676716273381</v>
      </c>
      <c r="H6267" s="147">
        <v>18.059139999999999</v>
      </c>
      <c r="I6267" s="147">
        <v>21.823999999999998</v>
      </c>
      <c r="J6267" s="147">
        <v>24.710840000000001</v>
      </c>
      <c r="K6267" s="147">
        <v>27.581399999999999</v>
      </c>
    </row>
    <row r="6268" spans="2:11" x14ac:dyDescent="0.2">
      <c r="B6268" s="21" t="str">
        <f t="shared" si="97"/>
        <v>ExeterIce Accretion2025RCP8.5</v>
      </c>
      <c r="C6268" t="s">
        <v>315</v>
      </c>
      <c r="D6268" t="s">
        <v>486</v>
      </c>
      <c r="E6268" s="144" t="s">
        <v>191</v>
      </c>
      <c r="F6268" s="144">
        <v>2025</v>
      </c>
      <c r="G6268" s="147">
        <v>15.094293945371497</v>
      </c>
      <c r="H6268" s="147">
        <v>18.120006666666665</v>
      </c>
      <c r="I6268" s="147">
        <v>21.933999999999997</v>
      </c>
      <c r="J6268" s="147">
        <v>24.851713333333333</v>
      </c>
      <c r="K6268" s="147">
        <v>27.756959999999999</v>
      </c>
    </row>
    <row r="6269" spans="2:11" x14ac:dyDescent="0.2">
      <c r="B6269" s="21" t="str">
        <f t="shared" si="97"/>
        <v>ExeterIce Accretion2030RCP8.5</v>
      </c>
      <c r="C6269" t="s">
        <v>315</v>
      </c>
      <c r="D6269" t="s">
        <v>486</v>
      </c>
      <c r="E6269" s="144" t="s">
        <v>191</v>
      </c>
      <c r="F6269" s="144">
        <v>2030</v>
      </c>
      <c r="G6269" s="147">
        <v>15.124911174469615</v>
      </c>
      <c r="H6269" s="147">
        <v>18.180873333333331</v>
      </c>
      <c r="I6269" s="147">
        <v>22.043999999999997</v>
      </c>
      <c r="J6269" s="147">
        <v>24.992586666666664</v>
      </c>
      <c r="K6269" s="147">
        <v>27.932519999999997</v>
      </c>
    </row>
    <row r="6270" spans="2:11" x14ac:dyDescent="0.2">
      <c r="B6270" s="21" t="str">
        <f t="shared" si="97"/>
        <v>ExeterIce Accretion2035RCP8.5</v>
      </c>
      <c r="C6270" t="s">
        <v>315</v>
      </c>
      <c r="D6270" t="s">
        <v>486</v>
      </c>
      <c r="E6270" s="144" t="s">
        <v>191</v>
      </c>
      <c r="F6270" s="144">
        <v>2035</v>
      </c>
      <c r="G6270" s="147">
        <v>15.155528403567731</v>
      </c>
      <c r="H6270" s="147">
        <v>18.241739999999997</v>
      </c>
      <c r="I6270" s="147">
        <v>22.153999999999996</v>
      </c>
      <c r="J6270" s="147">
        <v>25.133459999999996</v>
      </c>
      <c r="K6270" s="147">
        <v>28.108079999999998</v>
      </c>
    </row>
    <row r="6271" spans="2:11" x14ac:dyDescent="0.2">
      <c r="B6271" s="21" t="str">
        <f t="shared" si="97"/>
        <v>ExeterIce Accretion2040RCP8.5</v>
      </c>
      <c r="C6271" t="s">
        <v>315</v>
      </c>
      <c r="D6271" t="s">
        <v>486</v>
      </c>
      <c r="E6271" s="144" t="s">
        <v>191</v>
      </c>
      <c r="F6271" s="144">
        <v>2040</v>
      </c>
      <c r="G6271" s="147">
        <v>15.053470973240675</v>
      </c>
      <c r="H6271" s="147">
        <v>18.168699999999998</v>
      </c>
      <c r="I6271" s="147">
        <v>22.109999999999996</v>
      </c>
      <c r="J6271" s="147">
        <v>25.108599999999996</v>
      </c>
      <c r="K6271" s="147">
        <v>28.108079999999998</v>
      </c>
    </row>
    <row r="6272" spans="2:11" x14ac:dyDescent="0.2">
      <c r="B6272" s="21" t="str">
        <f t="shared" si="97"/>
        <v>ExeterIce Accretion2045RCP8.5</v>
      </c>
      <c r="C6272" t="s">
        <v>315</v>
      </c>
      <c r="D6272" t="s">
        <v>486</v>
      </c>
      <c r="E6272" s="144" t="s">
        <v>191</v>
      </c>
      <c r="F6272" s="144">
        <v>2045</v>
      </c>
      <c r="G6272" s="147">
        <v>14.95141354291362</v>
      </c>
      <c r="H6272" s="147">
        <v>18.095659999999995</v>
      </c>
      <c r="I6272" s="147">
        <v>22.065999999999999</v>
      </c>
      <c r="J6272" s="147">
        <v>25.083739999999999</v>
      </c>
      <c r="K6272" s="147">
        <v>28.108079999999998</v>
      </c>
    </row>
    <row r="6273" spans="2:11" x14ac:dyDescent="0.2">
      <c r="B6273" s="21" t="str">
        <f t="shared" si="97"/>
        <v>ExeterIce Accretion2050RCP8.5</v>
      </c>
      <c r="C6273" t="s">
        <v>315</v>
      </c>
      <c r="D6273" t="s">
        <v>486</v>
      </c>
      <c r="E6273" s="144" t="s">
        <v>191</v>
      </c>
      <c r="F6273" s="144">
        <v>2050</v>
      </c>
      <c r="G6273" s="147">
        <v>14.793224525906684</v>
      </c>
      <c r="H6273" s="147">
        <v>17.99827333333333</v>
      </c>
      <c r="I6273" s="147">
        <v>22.044</v>
      </c>
      <c r="J6273" s="147">
        <v>25.108599999999999</v>
      </c>
      <c r="K6273" s="147">
        <v>28.191239999999997</v>
      </c>
    </row>
    <row r="6274" spans="2:11" x14ac:dyDescent="0.2">
      <c r="B6274" s="21" t="str">
        <f t="shared" si="97"/>
        <v>ExeterIce Accretion2055RCP8.5</v>
      </c>
      <c r="C6274" t="s">
        <v>315</v>
      </c>
      <c r="D6274" t="s">
        <v>486</v>
      </c>
      <c r="E6274" s="144" t="s">
        <v>191</v>
      </c>
      <c r="F6274" s="144">
        <v>2055</v>
      </c>
      <c r="G6274" s="147">
        <v>14.737092939226804</v>
      </c>
      <c r="H6274" s="147">
        <v>17.973926666666664</v>
      </c>
      <c r="I6274" s="147">
        <v>22.065999999999999</v>
      </c>
      <c r="J6274" s="147">
        <v>25.15832</v>
      </c>
      <c r="K6274" s="147">
        <v>28.274399999999996</v>
      </c>
    </row>
    <row r="6275" spans="2:11" x14ac:dyDescent="0.2">
      <c r="B6275" s="21" t="str">
        <f t="shared" si="97"/>
        <v>ExeterIce Accretion2060RCP8.5</v>
      </c>
      <c r="C6275" t="s">
        <v>315</v>
      </c>
      <c r="D6275" t="s">
        <v>486</v>
      </c>
      <c r="E6275" s="144" t="s">
        <v>191</v>
      </c>
      <c r="F6275" s="144">
        <v>2060</v>
      </c>
      <c r="G6275" s="147">
        <v>14.497257977958224</v>
      </c>
      <c r="H6275" s="147">
        <v>17.766979999999997</v>
      </c>
      <c r="I6275" s="147">
        <v>21.897333333333332</v>
      </c>
      <c r="J6275" s="147">
        <v>25.017446666666668</v>
      </c>
      <c r="K6275" s="147">
        <v>28.154279999999996</v>
      </c>
    </row>
    <row r="6276" spans="2:11" x14ac:dyDescent="0.2">
      <c r="B6276" s="21" t="str">
        <f t="shared" si="97"/>
        <v>ExeterIce Accretion2065RCP8.5</v>
      </c>
      <c r="C6276" t="s">
        <v>315</v>
      </c>
      <c r="D6276" t="s">
        <v>486</v>
      </c>
      <c r="E6276" s="144" t="s">
        <v>191</v>
      </c>
      <c r="F6276" s="144">
        <v>2065</v>
      </c>
      <c r="G6276" s="147">
        <v>14.313554603369523</v>
      </c>
      <c r="H6276" s="147">
        <v>17.584379999999999</v>
      </c>
      <c r="I6276" s="147">
        <v>21.706666666666667</v>
      </c>
      <c r="J6276" s="147">
        <v>24.826853333333332</v>
      </c>
      <c r="K6276" s="147">
        <v>27.950999999999997</v>
      </c>
    </row>
    <row r="6277" spans="2:11" x14ac:dyDescent="0.2">
      <c r="B6277" s="21" t="str">
        <f t="shared" si="97"/>
        <v>ExeterIce Accretion2070RCP8.5</v>
      </c>
      <c r="C6277" t="s">
        <v>315</v>
      </c>
      <c r="D6277" t="s">
        <v>486</v>
      </c>
      <c r="E6277" s="144" t="s">
        <v>191</v>
      </c>
      <c r="F6277" s="144">
        <v>2070</v>
      </c>
      <c r="G6277" s="147">
        <v>13.798164580217893</v>
      </c>
      <c r="H6277" s="147">
        <v>17.030493333333332</v>
      </c>
      <c r="I6277" s="147">
        <v>21.097999999999999</v>
      </c>
      <c r="J6277" s="147">
        <v>24.180493333333331</v>
      </c>
      <c r="K6277" s="147">
        <v>27.248759999999997</v>
      </c>
    </row>
    <row r="6278" spans="2:11" x14ac:dyDescent="0.2">
      <c r="B6278" s="21" t="str">
        <f t="shared" si="97"/>
        <v>ExeterIce Accretion2075RCP8.5</v>
      </c>
      <c r="C6278" t="s">
        <v>315</v>
      </c>
      <c r="D6278" t="s">
        <v>486</v>
      </c>
      <c r="E6278" s="144" t="s">
        <v>191</v>
      </c>
      <c r="F6278" s="144">
        <v>2075</v>
      </c>
      <c r="G6278" s="147">
        <v>13.466477931654964</v>
      </c>
      <c r="H6278" s="147">
        <v>16.659206666666666</v>
      </c>
      <c r="I6278" s="147">
        <v>20.68</v>
      </c>
      <c r="J6278" s="147">
        <v>23.724726666666665</v>
      </c>
      <c r="K6278" s="147">
        <v>26.749799999999997</v>
      </c>
    </row>
    <row r="6279" spans="2:11" x14ac:dyDescent="0.2">
      <c r="B6279" s="21" t="str">
        <f t="shared" si="97"/>
        <v>ExeterIce Accretion2080RCP8.5</v>
      </c>
      <c r="C6279" t="s">
        <v>315</v>
      </c>
      <c r="D6279" t="s">
        <v>486</v>
      </c>
      <c r="E6279" s="144" t="s">
        <v>191</v>
      </c>
      <c r="F6279" s="144">
        <v>2080</v>
      </c>
      <c r="G6279" s="147">
        <v>13.134791283092033</v>
      </c>
      <c r="H6279" s="147">
        <v>16.28792</v>
      </c>
      <c r="I6279" s="147">
        <v>20.262</v>
      </c>
      <c r="J6279" s="147">
        <v>23.268959999999996</v>
      </c>
      <c r="K6279" s="147">
        <v>26.250839999999997</v>
      </c>
    </row>
    <row r="6280" spans="2:11" x14ac:dyDescent="0.2">
      <c r="B6280" s="21" t="str">
        <f t="shared" si="97"/>
        <v>ExeterIce Accretion2085RCP8.5</v>
      </c>
      <c r="C6280" t="s">
        <v>315</v>
      </c>
      <c r="D6280" t="s">
        <v>486</v>
      </c>
      <c r="E6280" s="144" t="s">
        <v>191</v>
      </c>
      <c r="F6280" s="144">
        <v>2085</v>
      </c>
      <c r="G6280" s="147">
        <v>12.445903628384409</v>
      </c>
      <c r="H6280" s="147">
        <v>15.475349999999999</v>
      </c>
      <c r="I6280" s="147">
        <v>19.294</v>
      </c>
      <c r="J6280" s="147">
        <v>22.187549999999998</v>
      </c>
      <c r="K6280" s="147">
        <v>25.058879999999998</v>
      </c>
    </row>
    <row r="6281" spans="2:11" x14ac:dyDescent="0.2">
      <c r="B6281" s="21" t="str">
        <f t="shared" si="97"/>
        <v>ExeterIce Accretion2090RCP8.5</v>
      </c>
      <c r="C6281" t="s">
        <v>315</v>
      </c>
      <c r="D6281" t="s">
        <v>486</v>
      </c>
      <c r="E6281" s="144" t="s">
        <v>191</v>
      </c>
      <c r="F6281" s="144">
        <v>2090</v>
      </c>
      <c r="G6281" s="147">
        <v>11.757015973676785</v>
      </c>
      <c r="H6281" s="147">
        <v>14.66278</v>
      </c>
      <c r="I6281" s="147">
        <v>18.326000000000001</v>
      </c>
      <c r="J6281" s="147">
        <v>21.10614</v>
      </c>
      <c r="K6281" s="147">
        <v>23.86692</v>
      </c>
    </row>
    <row r="6282" spans="2:11" x14ac:dyDescent="0.2">
      <c r="B6282" s="21" t="str">
        <f t="shared" si="97"/>
        <v>ExeterIce Accretion2095RCP8.5</v>
      </c>
      <c r="C6282" t="s">
        <v>315</v>
      </c>
      <c r="D6282" t="s">
        <v>486</v>
      </c>
      <c r="E6282" s="144" t="s">
        <v>191</v>
      </c>
      <c r="F6282" s="144">
        <v>2095</v>
      </c>
      <c r="G6282" s="147">
        <v>11.757015973676785</v>
      </c>
      <c r="H6282" s="147">
        <v>14.66278</v>
      </c>
      <c r="I6282" s="147">
        <v>18.326000000000001</v>
      </c>
      <c r="J6282" s="147">
        <v>21.10614</v>
      </c>
      <c r="K6282" s="147">
        <v>23.86692</v>
      </c>
    </row>
    <row r="6283" spans="2:11" x14ac:dyDescent="0.2">
      <c r="B6283" s="21" t="str">
        <f t="shared" si="97"/>
        <v>ExeterIce Accretion2100RCP8.5</v>
      </c>
      <c r="C6283" t="s">
        <v>315</v>
      </c>
      <c r="D6283" t="s">
        <v>486</v>
      </c>
      <c r="E6283" s="144" t="s">
        <v>191</v>
      </c>
      <c r="F6283" s="144">
        <v>2100</v>
      </c>
      <c r="G6283" s="147">
        <v>11.757015973676785</v>
      </c>
      <c r="H6283" s="147">
        <v>14.66278</v>
      </c>
      <c r="I6283" s="147">
        <v>18.326000000000001</v>
      </c>
      <c r="J6283" s="147">
        <v>21.10614</v>
      </c>
      <c r="K6283" s="147">
        <v>23.86692</v>
      </c>
    </row>
    <row r="6284" spans="2:11" x14ac:dyDescent="0.2">
      <c r="B6284" s="21" t="str">
        <f t="shared" ref="B6284:B6347" si="98">C6284&amp;D6284&amp;F6284&amp;E6284</f>
        <v>ExeterWind2023RCP4.5</v>
      </c>
      <c r="C6284" t="s">
        <v>315</v>
      </c>
      <c r="D6284" t="s">
        <v>1</v>
      </c>
      <c r="E6284" s="144" t="s">
        <v>193</v>
      </c>
      <c r="F6284" s="144">
        <v>2023</v>
      </c>
      <c r="G6284" s="147">
        <v>85.53518763120087</v>
      </c>
      <c r="H6284" s="147">
        <v>92.297477999999998</v>
      </c>
      <c r="I6284" s="147">
        <v>99.460199999999986</v>
      </c>
      <c r="J6284" s="147">
        <v>106.57970399999999</v>
      </c>
      <c r="K6284" s="147">
        <v>113.70861599999999</v>
      </c>
    </row>
    <row r="6285" spans="2:11" x14ac:dyDescent="0.2">
      <c r="B6285" s="21" t="str">
        <f t="shared" si="98"/>
        <v>ExeterWind2025RCP4.5</v>
      </c>
      <c r="C6285" t="s">
        <v>315</v>
      </c>
      <c r="D6285" t="s">
        <v>1</v>
      </c>
      <c r="E6285" s="144" t="s">
        <v>193</v>
      </c>
      <c r="F6285" s="144">
        <v>2025</v>
      </c>
      <c r="G6285" s="147">
        <v>85.625450327553551</v>
      </c>
      <c r="H6285" s="147">
        <v>92.415959999999998</v>
      </c>
      <c r="I6285" s="147">
        <v>99.61536666666666</v>
      </c>
      <c r="J6285" s="147">
        <v>106.76670433333332</v>
      </c>
      <c r="K6285" s="147">
        <v>113.928332</v>
      </c>
    </row>
    <row r="6286" spans="2:11" x14ac:dyDescent="0.2">
      <c r="B6286" s="21" t="str">
        <f t="shared" si="98"/>
        <v>ExeterWind2030RCP4.5</v>
      </c>
      <c r="C6286" t="s">
        <v>315</v>
      </c>
      <c r="D6286" t="s">
        <v>1</v>
      </c>
      <c r="E6286" s="144" t="s">
        <v>193</v>
      </c>
      <c r="F6286" s="144">
        <v>2030</v>
      </c>
      <c r="G6286" s="147">
        <v>85.715713023906218</v>
      </c>
      <c r="H6286" s="147">
        <v>92.534441999999999</v>
      </c>
      <c r="I6286" s="147">
        <v>99.770533333333319</v>
      </c>
      <c r="J6286" s="147">
        <v>106.95370466666665</v>
      </c>
      <c r="K6286" s="147">
        <v>114.14804799999999</v>
      </c>
    </row>
    <row r="6287" spans="2:11" x14ac:dyDescent="0.2">
      <c r="B6287" s="21" t="str">
        <f t="shared" si="98"/>
        <v>ExeterWind2035RCP4.5</v>
      </c>
      <c r="C6287" t="s">
        <v>315</v>
      </c>
      <c r="D6287" t="s">
        <v>1</v>
      </c>
      <c r="E6287" s="144" t="s">
        <v>193</v>
      </c>
      <c r="F6287" s="144">
        <v>2035</v>
      </c>
      <c r="G6287" s="147">
        <v>85.8059757202589</v>
      </c>
      <c r="H6287" s="147">
        <v>92.652923999999999</v>
      </c>
      <c r="I6287" s="147">
        <v>99.925699999999992</v>
      </c>
      <c r="J6287" s="147">
        <v>107.140705</v>
      </c>
      <c r="K6287" s="147">
        <v>114.36776399999999</v>
      </c>
    </row>
    <row r="6288" spans="2:11" x14ac:dyDescent="0.2">
      <c r="B6288" s="21" t="str">
        <f t="shared" si="98"/>
        <v>ExeterWind2040RCP4.5</v>
      </c>
      <c r="C6288" t="s">
        <v>315</v>
      </c>
      <c r="D6288" t="s">
        <v>1</v>
      </c>
      <c r="E6288" s="144" t="s">
        <v>193</v>
      </c>
      <c r="F6288" s="144">
        <v>2040</v>
      </c>
      <c r="G6288" s="147">
        <v>85.896238416611581</v>
      </c>
      <c r="H6288" s="147">
        <v>92.771405999999999</v>
      </c>
      <c r="I6288" s="147">
        <v>100.08086666666667</v>
      </c>
      <c r="J6288" s="147">
        <v>107.32770533333333</v>
      </c>
      <c r="K6288" s="147">
        <v>114.58748</v>
      </c>
    </row>
    <row r="6289" spans="2:11" x14ac:dyDescent="0.2">
      <c r="B6289" s="21" t="str">
        <f t="shared" si="98"/>
        <v>ExeterWind2045RCP4.5</v>
      </c>
      <c r="C6289" t="s">
        <v>315</v>
      </c>
      <c r="D6289" t="s">
        <v>1</v>
      </c>
      <c r="E6289" s="144" t="s">
        <v>193</v>
      </c>
      <c r="F6289" s="144">
        <v>2045</v>
      </c>
      <c r="G6289" s="147">
        <v>85.986501112964248</v>
      </c>
      <c r="H6289" s="147">
        <v>92.889887999999999</v>
      </c>
      <c r="I6289" s="147">
        <v>100.23603333333332</v>
      </c>
      <c r="J6289" s="147">
        <v>107.51470566666666</v>
      </c>
      <c r="K6289" s="147">
        <v>114.80719599999999</v>
      </c>
    </row>
    <row r="6290" spans="2:11" x14ac:dyDescent="0.2">
      <c r="B6290" s="21" t="str">
        <f t="shared" si="98"/>
        <v>ExeterWind2050RCP4.5</v>
      </c>
      <c r="C6290" t="s">
        <v>315</v>
      </c>
      <c r="D6290" t="s">
        <v>1</v>
      </c>
      <c r="E6290" s="144" t="s">
        <v>193</v>
      </c>
      <c r="F6290" s="144">
        <v>2050</v>
      </c>
      <c r="G6290" s="147">
        <v>86.110612320449178</v>
      </c>
      <c r="H6290" s="147">
        <v>93.050294399999999</v>
      </c>
      <c r="I6290" s="147">
        <v>100.44412</v>
      </c>
      <c r="J6290" s="147">
        <v>107.76252479999999</v>
      </c>
      <c r="K6290" s="147">
        <v>115.09394399999999</v>
      </c>
    </row>
    <row r="6291" spans="2:11" x14ac:dyDescent="0.2">
      <c r="B6291" s="21" t="str">
        <f t="shared" si="98"/>
        <v>ExeterWind2055RCP4.5</v>
      </c>
      <c r="C6291" t="s">
        <v>315</v>
      </c>
      <c r="D6291" t="s">
        <v>1</v>
      </c>
      <c r="E6291" s="144" t="s">
        <v>193</v>
      </c>
      <c r="F6291" s="144">
        <v>2055</v>
      </c>
      <c r="G6291" s="147">
        <v>86.144460831581426</v>
      </c>
      <c r="H6291" s="147">
        <v>93.092218799999998</v>
      </c>
      <c r="I6291" s="147">
        <v>100.49704</v>
      </c>
      <c r="J6291" s="147">
        <v>107.8233436</v>
      </c>
      <c r="K6291" s="147">
        <v>115.16097599999999</v>
      </c>
    </row>
    <row r="6292" spans="2:11" x14ac:dyDescent="0.2">
      <c r="B6292" s="21" t="str">
        <f t="shared" si="98"/>
        <v>ExeterWind2060RCP4.5</v>
      </c>
      <c r="C6292" t="s">
        <v>315</v>
      </c>
      <c r="D6292" t="s">
        <v>1</v>
      </c>
      <c r="E6292" s="144" t="s">
        <v>193</v>
      </c>
      <c r="F6292" s="144">
        <v>2060</v>
      </c>
      <c r="G6292" s="147">
        <v>86.178309342713689</v>
      </c>
      <c r="H6292" s="147">
        <v>93.134143199999997</v>
      </c>
      <c r="I6292" s="147">
        <v>100.54995999999998</v>
      </c>
      <c r="J6292" s="147">
        <v>107.88416239999999</v>
      </c>
      <c r="K6292" s="147">
        <v>115.22800799999999</v>
      </c>
    </row>
    <row r="6293" spans="2:11" x14ac:dyDescent="0.2">
      <c r="B6293" s="21" t="str">
        <f t="shared" si="98"/>
        <v>ExeterWind2065RCP4.5</v>
      </c>
      <c r="C6293" t="s">
        <v>315</v>
      </c>
      <c r="D6293" t="s">
        <v>1</v>
      </c>
      <c r="E6293" s="144" t="s">
        <v>193</v>
      </c>
      <c r="F6293" s="144">
        <v>2065</v>
      </c>
      <c r="G6293" s="147">
        <v>86.212157853845937</v>
      </c>
      <c r="H6293" s="147">
        <v>93.176067599999996</v>
      </c>
      <c r="I6293" s="147">
        <v>100.60287999999998</v>
      </c>
      <c r="J6293" s="147">
        <v>107.9449812</v>
      </c>
      <c r="K6293" s="147">
        <v>115.29503999999999</v>
      </c>
    </row>
    <row r="6294" spans="2:11" x14ac:dyDescent="0.2">
      <c r="B6294" s="21" t="str">
        <f t="shared" si="98"/>
        <v>ExeterWind2070RCP4.5</v>
      </c>
      <c r="C6294" t="s">
        <v>315</v>
      </c>
      <c r="D6294" t="s">
        <v>1</v>
      </c>
      <c r="E6294" s="144" t="s">
        <v>193</v>
      </c>
      <c r="F6294" s="144">
        <v>2070</v>
      </c>
      <c r="G6294" s="147">
        <v>86.246006364978186</v>
      </c>
      <c r="H6294" s="147">
        <v>93.217991999999995</v>
      </c>
      <c r="I6294" s="147">
        <v>100.65579999999999</v>
      </c>
      <c r="J6294" s="147">
        <v>108.00580000000001</v>
      </c>
      <c r="K6294" s="147">
        <v>115.36207199999998</v>
      </c>
    </row>
    <row r="6295" spans="2:11" x14ac:dyDescent="0.2">
      <c r="B6295" s="21" t="str">
        <f t="shared" si="98"/>
        <v>ExeterWind2075RCP4.5</v>
      </c>
      <c r="C6295" t="s">
        <v>315</v>
      </c>
      <c r="D6295" t="s">
        <v>1</v>
      </c>
      <c r="E6295" s="144" t="s">
        <v>193</v>
      </c>
      <c r="F6295" s="144">
        <v>2075</v>
      </c>
      <c r="G6295" s="147">
        <v>86.350372607635961</v>
      </c>
      <c r="H6295" s="147">
        <v>93.357739999999993</v>
      </c>
      <c r="I6295" s="147">
        <v>100.83873333333332</v>
      </c>
      <c r="J6295" s="147">
        <v>108.22600600000001</v>
      </c>
      <c r="K6295" s="147">
        <v>115.62275199999999</v>
      </c>
    </row>
    <row r="6296" spans="2:11" x14ac:dyDescent="0.2">
      <c r="B6296" s="21" t="str">
        <f t="shared" si="98"/>
        <v>ExeterWind2080RCP4.5</v>
      </c>
      <c r="C6296" t="s">
        <v>315</v>
      </c>
      <c r="D6296" t="s">
        <v>1</v>
      </c>
      <c r="E6296" s="144" t="s">
        <v>193</v>
      </c>
      <c r="F6296" s="144">
        <v>2080</v>
      </c>
      <c r="G6296" s="147">
        <v>86.454738850293737</v>
      </c>
      <c r="H6296" s="147">
        <v>93.497488000000004</v>
      </c>
      <c r="I6296" s="147">
        <v>101.02166666666666</v>
      </c>
      <c r="J6296" s="147">
        <v>108.446212</v>
      </c>
      <c r="K6296" s="147">
        <v>115.88343199999998</v>
      </c>
    </row>
    <row r="6297" spans="2:11" x14ac:dyDescent="0.2">
      <c r="B6297" s="21" t="str">
        <f t="shared" si="98"/>
        <v>ExeterWind2085RCP4.5</v>
      </c>
      <c r="C6297" t="s">
        <v>315</v>
      </c>
      <c r="D6297" t="s">
        <v>1</v>
      </c>
      <c r="E6297" s="144" t="s">
        <v>193</v>
      </c>
      <c r="F6297" s="144">
        <v>2085</v>
      </c>
      <c r="G6297" s="147">
        <v>86.559105092951512</v>
      </c>
      <c r="H6297" s="147">
        <v>93.637236000000001</v>
      </c>
      <c r="I6297" s="147">
        <v>101.2046</v>
      </c>
      <c r="J6297" s="147">
        <v>108.66641799999999</v>
      </c>
      <c r="K6297" s="147">
        <v>116.14411199999998</v>
      </c>
    </row>
    <row r="6298" spans="2:11" x14ac:dyDescent="0.2">
      <c r="B6298" s="21" t="str">
        <f t="shared" si="98"/>
        <v>ExeterWind2090RCP4.5</v>
      </c>
      <c r="C6298" t="s">
        <v>315</v>
      </c>
      <c r="D6298" t="s">
        <v>1</v>
      </c>
      <c r="E6298" s="144" t="s">
        <v>193</v>
      </c>
      <c r="F6298" s="144">
        <v>2090</v>
      </c>
      <c r="G6298" s="147">
        <v>86.663471335609287</v>
      </c>
      <c r="H6298" s="147">
        <v>93.776983999999999</v>
      </c>
      <c r="I6298" s="147">
        <v>101.38753333333332</v>
      </c>
      <c r="J6298" s="147">
        <v>108.886624</v>
      </c>
      <c r="K6298" s="147">
        <v>116.40479199999999</v>
      </c>
    </row>
    <row r="6299" spans="2:11" x14ac:dyDescent="0.2">
      <c r="B6299" s="21" t="str">
        <f t="shared" si="98"/>
        <v>ExeterWind2095RCP4.5</v>
      </c>
      <c r="C6299" t="s">
        <v>315</v>
      </c>
      <c r="D6299" t="s">
        <v>1</v>
      </c>
      <c r="E6299" s="144" t="s">
        <v>193</v>
      </c>
      <c r="F6299" s="144">
        <v>2095</v>
      </c>
      <c r="G6299" s="147">
        <v>86.767837578267063</v>
      </c>
      <c r="H6299" s="147">
        <v>93.91673200000001</v>
      </c>
      <c r="I6299" s="147">
        <v>101.57046666666666</v>
      </c>
      <c r="J6299" s="147">
        <v>109.10683</v>
      </c>
      <c r="K6299" s="147">
        <v>116.66547199999999</v>
      </c>
    </row>
    <row r="6300" spans="2:11" x14ac:dyDescent="0.2">
      <c r="B6300" s="21" t="str">
        <f t="shared" si="98"/>
        <v>ExeterWind2100RCP4.5</v>
      </c>
      <c r="C6300" t="s">
        <v>315</v>
      </c>
      <c r="D6300" t="s">
        <v>1</v>
      </c>
      <c r="E6300" s="144" t="s">
        <v>193</v>
      </c>
      <c r="F6300" s="144">
        <v>2100</v>
      </c>
      <c r="G6300" s="147">
        <v>86.872203820924838</v>
      </c>
      <c r="H6300" s="147">
        <v>94.056480000000008</v>
      </c>
      <c r="I6300" s="147">
        <v>101.7534</v>
      </c>
      <c r="J6300" s="147">
        <v>109.32703599999999</v>
      </c>
      <c r="K6300" s="147">
        <v>116.92615199999999</v>
      </c>
    </row>
    <row r="6301" spans="2:11" x14ac:dyDescent="0.2">
      <c r="B6301" s="21" t="str">
        <f t="shared" si="98"/>
        <v>ExeterWind2023RCP6.0</v>
      </c>
      <c r="C6301" t="s">
        <v>315</v>
      </c>
      <c r="D6301" t="s">
        <v>1</v>
      </c>
      <c r="E6301" s="144" t="s">
        <v>192</v>
      </c>
      <c r="F6301" s="144">
        <v>2023</v>
      </c>
      <c r="G6301" s="147">
        <v>85.53518763120087</v>
      </c>
      <c r="H6301" s="147">
        <v>92.297477999999998</v>
      </c>
      <c r="I6301" s="147">
        <v>99.460199999999986</v>
      </c>
      <c r="J6301" s="147">
        <v>106.57970399999999</v>
      </c>
      <c r="K6301" s="147">
        <v>113.70861599999999</v>
      </c>
    </row>
    <row r="6302" spans="2:11" x14ac:dyDescent="0.2">
      <c r="B6302" s="21" t="str">
        <f t="shared" si="98"/>
        <v>ExeterWind2025RCP6.0</v>
      </c>
      <c r="C6302" t="s">
        <v>315</v>
      </c>
      <c r="D6302" t="s">
        <v>1</v>
      </c>
      <c r="E6302" s="144" t="s">
        <v>192</v>
      </c>
      <c r="F6302" s="144">
        <v>2025</v>
      </c>
      <c r="G6302" s="147">
        <v>85.625450327553551</v>
      </c>
      <c r="H6302" s="147">
        <v>92.415959999999998</v>
      </c>
      <c r="I6302" s="147">
        <v>99.61536666666666</v>
      </c>
      <c r="J6302" s="147">
        <v>106.76670433333332</v>
      </c>
      <c r="K6302" s="147">
        <v>113.928332</v>
      </c>
    </row>
    <row r="6303" spans="2:11" x14ac:dyDescent="0.2">
      <c r="B6303" s="21" t="str">
        <f t="shared" si="98"/>
        <v>ExeterWind2030RCP6.0</v>
      </c>
      <c r="C6303" t="s">
        <v>315</v>
      </c>
      <c r="D6303" t="s">
        <v>1</v>
      </c>
      <c r="E6303" s="144" t="s">
        <v>192</v>
      </c>
      <c r="F6303" s="144">
        <v>2030</v>
      </c>
      <c r="G6303" s="147">
        <v>85.715713023906218</v>
      </c>
      <c r="H6303" s="147">
        <v>92.534441999999999</v>
      </c>
      <c r="I6303" s="147">
        <v>99.770533333333319</v>
      </c>
      <c r="J6303" s="147">
        <v>106.95370466666665</v>
      </c>
      <c r="K6303" s="147">
        <v>114.14804799999999</v>
      </c>
    </row>
    <row r="6304" spans="2:11" x14ac:dyDescent="0.2">
      <c r="B6304" s="21" t="str">
        <f t="shared" si="98"/>
        <v>ExeterWind2035RCP6.0</v>
      </c>
      <c r="C6304" t="s">
        <v>315</v>
      </c>
      <c r="D6304" t="s">
        <v>1</v>
      </c>
      <c r="E6304" s="144" t="s">
        <v>192</v>
      </c>
      <c r="F6304" s="144">
        <v>2035</v>
      </c>
      <c r="G6304" s="147">
        <v>85.8059757202589</v>
      </c>
      <c r="H6304" s="147">
        <v>92.652923999999999</v>
      </c>
      <c r="I6304" s="147">
        <v>99.925699999999992</v>
      </c>
      <c r="J6304" s="147">
        <v>107.140705</v>
      </c>
      <c r="K6304" s="147">
        <v>114.36776399999999</v>
      </c>
    </row>
    <row r="6305" spans="2:11" x14ac:dyDescent="0.2">
      <c r="B6305" s="21" t="str">
        <f t="shared" si="98"/>
        <v>ExeterWind2040RCP6.0</v>
      </c>
      <c r="C6305" t="s">
        <v>315</v>
      </c>
      <c r="D6305" t="s">
        <v>1</v>
      </c>
      <c r="E6305" s="144" t="s">
        <v>192</v>
      </c>
      <c r="F6305" s="144">
        <v>2040</v>
      </c>
      <c r="G6305" s="147">
        <v>85.896238416611581</v>
      </c>
      <c r="H6305" s="147">
        <v>92.771405999999999</v>
      </c>
      <c r="I6305" s="147">
        <v>100.08086666666667</v>
      </c>
      <c r="J6305" s="147">
        <v>107.32770533333333</v>
      </c>
      <c r="K6305" s="147">
        <v>114.58748</v>
      </c>
    </row>
    <row r="6306" spans="2:11" x14ac:dyDescent="0.2">
      <c r="B6306" s="21" t="str">
        <f t="shared" si="98"/>
        <v>ExeterWind2045RCP6.0</v>
      </c>
      <c r="C6306" t="s">
        <v>315</v>
      </c>
      <c r="D6306" t="s">
        <v>1</v>
      </c>
      <c r="E6306" s="144" t="s">
        <v>192</v>
      </c>
      <c r="F6306" s="144">
        <v>2045</v>
      </c>
      <c r="G6306" s="147">
        <v>85.986501112964248</v>
      </c>
      <c r="H6306" s="147">
        <v>92.889887999999999</v>
      </c>
      <c r="I6306" s="147">
        <v>100.23603333333332</v>
      </c>
      <c r="J6306" s="147">
        <v>107.51470566666666</v>
      </c>
      <c r="K6306" s="147">
        <v>114.80719599999999</v>
      </c>
    </row>
    <row r="6307" spans="2:11" x14ac:dyDescent="0.2">
      <c r="B6307" s="21" t="str">
        <f t="shared" si="98"/>
        <v>ExeterWind2050RCP6.0</v>
      </c>
      <c r="C6307" t="s">
        <v>315</v>
      </c>
      <c r="D6307" t="s">
        <v>1</v>
      </c>
      <c r="E6307" s="144" t="s">
        <v>192</v>
      </c>
      <c r="F6307" s="144">
        <v>2050</v>
      </c>
      <c r="G6307" s="147">
        <v>86.110612320449178</v>
      </c>
      <c r="H6307" s="147">
        <v>93.050294399999999</v>
      </c>
      <c r="I6307" s="147">
        <v>100.44412</v>
      </c>
      <c r="J6307" s="147">
        <v>107.76252479999999</v>
      </c>
      <c r="K6307" s="147">
        <v>115.09394399999999</v>
      </c>
    </row>
    <row r="6308" spans="2:11" x14ac:dyDescent="0.2">
      <c r="B6308" s="21" t="str">
        <f t="shared" si="98"/>
        <v>ExeterWind2055RCP6.0</v>
      </c>
      <c r="C6308" t="s">
        <v>315</v>
      </c>
      <c r="D6308" t="s">
        <v>1</v>
      </c>
      <c r="E6308" s="144" t="s">
        <v>192</v>
      </c>
      <c r="F6308" s="144">
        <v>2055</v>
      </c>
      <c r="G6308" s="147">
        <v>86.144460831581426</v>
      </c>
      <c r="H6308" s="147">
        <v>93.092218799999998</v>
      </c>
      <c r="I6308" s="147">
        <v>100.49704</v>
      </c>
      <c r="J6308" s="147">
        <v>107.8233436</v>
      </c>
      <c r="K6308" s="147">
        <v>115.16097599999999</v>
      </c>
    </row>
    <row r="6309" spans="2:11" x14ac:dyDescent="0.2">
      <c r="B6309" s="21" t="str">
        <f t="shared" si="98"/>
        <v>ExeterWind2060RCP6.0</v>
      </c>
      <c r="C6309" t="s">
        <v>315</v>
      </c>
      <c r="D6309" t="s">
        <v>1</v>
      </c>
      <c r="E6309" s="144" t="s">
        <v>192</v>
      </c>
      <c r="F6309" s="144">
        <v>2060</v>
      </c>
      <c r="G6309" s="147">
        <v>86.178309342713689</v>
      </c>
      <c r="H6309" s="147">
        <v>93.134143199999997</v>
      </c>
      <c r="I6309" s="147">
        <v>100.54995999999998</v>
      </c>
      <c r="J6309" s="147">
        <v>107.88416239999999</v>
      </c>
      <c r="K6309" s="147">
        <v>115.22800799999999</v>
      </c>
    </row>
    <row r="6310" spans="2:11" x14ac:dyDescent="0.2">
      <c r="B6310" s="21" t="str">
        <f t="shared" si="98"/>
        <v>ExeterWind2065RCP6.0</v>
      </c>
      <c r="C6310" t="s">
        <v>315</v>
      </c>
      <c r="D6310" t="s">
        <v>1</v>
      </c>
      <c r="E6310" s="144" t="s">
        <v>192</v>
      </c>
      <c r="F6310" s="144">
        <v>2065</v>
      </c>
      <c r="G6310" s="147">
        <v>86.212157853845937</v>
      </c>
      <c r="H6310" s="147">
        <v>93.176067599999996</v>
      </c>
      <c r="I6310" s="147">
        <v>100.60287999999998</v>
      </c>
      <c r="J6310" s="147">
        <v>107.9449812</v>
      </c>
      <c r="K6310" s="147">
        <v>115.29503999999999</v>
      </c>
    </row>
    <row r="6311" spans="2:11" x14ac:dyDescent="0.2">
      <c r="B6311" s="21" t="str">
        <f t="shared" si="98"/>
        <v>ExeterWind2070RCP6.0</v>
      </c>
      <c r="C6311" t="s">
        <v>315</v>
      </c>
      <c r="D6311" t="s">
        <v>1</v>
      </c>
      <c r="E6311" s="144" t="s">
        <v>192</v>
      </c>
      <c r="F6311" s="144">
        <v>2070</v>
      </c>
      <c r="G6311" s="147">
        <v>86.246006364978186</v>
      </c>
      <c r="H6311" s="147">
        <v>93.217991999999995</v>
      </c>
      <c r="I6311" s="147">
        <v>100.65579999999999</v>
      </c>
      <c r="J6311" s="147">
        <v>108.00580000000001</v>
      </c>
      <c r="K6311" s="147">
        <v>115.36207199999998</v>
      </c>
    </row>
    <row r="6312" spans="2:11" x14ac:dyDescent="0.2">
      <c r="B6312" s="21" t="str">
        <f t="shared" si="98"/>
        <v>ExeterWind2075RCP6.0</v>
      </c>
      <c r="C6312" t="s">
        <v>315</v>
      </c>
      <c r="D6312" t="s">
        <v>1</v>
      </c>
      <c r="E6312" s="144" t="s">
        <v>192</v>
      </c>
      <c r="F6312" s="144">
        <v>2075</v>
      </c>
      <c r="G6312" s="147">
        <v>86.402555728964842</v>
      </c>
      <c r="H6312" s="147">
        <v>93.427614000000005</v>
      </c>
      <c r="I6312" s="147">
        <v>100.93019999999999</v>
      </c>
      <c r="J6312" s="147">
        <v>108.33610900000001</v>
      </c>
      <c r="K6312" s="147">
        <v>115.75309199999998</v>
      </c>
    </row>
    <row r="6313" spans="2:11" x14ac:dyDescent="0.2">
      <c r="B6313" s="21" t="str">
        <f t="shared" si="98"/>
        <v>ExeterWind2080RCP6.0</v>
      </c>
      <c r="C6313" t="s">
        <v>315</v>
      </c>
      <c r="D6313" t="s">
        <v>1</v>
      </c>
      <c r="E6313" s="144" t="s">
        <v>192</v>
      </c>
      <c r="F6313" s="144">
        <v>2080</v>
      </c>
      <c r="G6313" s="147">
        <v>86.559105092951512</v>
      </c>
      <c r="H6313" s="147">
        <v>93.637236000000001</v>
      </c>
      <c r="I6313" s="147">
        <v>101.2046</v>
      </c>
      <c r="J6313" s="147">
        <v>108.66641799999999</v>
      </c>
      <c r="K6313" s="147">
        <v>116.14411199999998</v>
      </c>
    </row>
    <row r="6314" spans="2:11" x14ac:dyDescent="0.2">
      <c r="B6314" s="21" t="str">
        <f t="shared" si="98"/>
        <v>ExeterWind2085RCP6.0</v>
      </c>
      <c r="C6314" t="s">
        <v>315</v>
      </c>
      <c r="D6314" t="s">
        <v>1</v>
      </c>
      <c r="E6314" s="144" t="s">
        <v>192</v>
      </c>
      <c r="F6314" s="144">
        <v>2085</v>
      </c>
      <c r="G6314" s="147">
        <v>86.715654456938182</v>
      </c>
      <c r="H6314" s="147">
        <v>93.846857999999997</v>
      </c>
      <c r="I6314" s="147">
        <v>101.479</v>
      </c>
      <c r="J6314" s="147">
        <v>108.99672699999999</v>
      </c>
      <c r="K6314" s="147">
        <v>116.53513199999999</v>
      </c>
    </row>
    <row r="6315" spans="2:11" x14ac:dyDescent="0.2">
      <c r="B6315" s="21" t="str">
        <f t="shared" si="98"/>
        <v>ExeterWind2090RCP6.0</v>
      </c>
      <c r="C6315" t="s">
        <v>315</v>
      </c>
      <c r="D6315" t="s">
        <v>1</v>
      </c>
      <c r="E6315" s="144" t="s">
        <v>192</v>
      </c>
      <c r="F6315" s="144">
        <v>2090</v>
      </c>
      <c r="G6315" s="147">
        <v>87.176840421115102</v>
      </c>
      <c r="H6315" s="147">
        <v>94.421040000000005</v>
      </c>
      <c r="I6315" s="147">
        <v>102.18786666666666</v>
      </c>
      <c r="J6315" s="147">
        <v>109.82686866666666</v>
      </c>
      <c r="K6315" s="147">
        <v>117.48847599999999</v>
      </c>
    </row>
    <row r="6316" spans="2:11" x14ac:dyDescent="0.2">
      <c r="B6316" s="21" t="str">
        <f t="shared" si="98"/>
        <v>ExeterWind2095RCP6.0</v>
      </c>
      <c r="C6316" t="s">
        <v>315</v>
      </c>
      <c r="D6316" t="s">
        <v>1</v>
      </c>
      <c r="E6316" s="144" t="s">
        <v>192</v>
      </c>
      <c r="F6316" s="144">
        <v>2095</v>
      </c>
      <c r="G6316" s="147">
        <v>87.481477021305381</v>
      </c>
      <c r="H6316" s="147">
        <v>94.785600000000002</v>
      </c>
      <c r="I6316" s="147">
        <v>102.62233333333334</v>
      </c>
      <c r="J6316" s="147">
        <v>110.32670133333333</v>
      </c>
      <c r="K6316" s="147">
        <v>118.0508</v>
      </c>
    </row>
    <row r="6317" spans="2:11" x14ac:dyDescent="0.2">
      <c r="B6317" s="21" t="str">
        <f t="shared" si="98"/>
        <v>ExeterWind2100RCP6.0</v>
      </c>
      <c r="C6317" t="s">
        <v>315</v>
      </c>
      <c r="D6317" t="s">
        <v>1</v>
      </c>
      <c r="E6317" s="144" t="s">
        <v>192</v>
      </c>
      <c r="F6317" s="144">
        <v>2100</v>
      </c>
      <c r="G6317" s="147">
        <v>87.786113621495645</v>
      </c>
      <c r="H6317" s="147">
        <v>95.15016</v>
      </c>
      <c r="I6317" s="147">
        <v>103.05680000000001</v>
      </c>
      <c r="J6317" s="147">
        <v>110.826534</v>
      </c>
      <c r="K6317" s="147">
        <v>118.613124</v>
      </c>
    </row>
    <row r="6318" spans="2:11" x14ac:dyDescent="0.2">
      <c r="B6318" s="21" t="str">
        <f t="shared" si="98"/>
        <v>ExeterWind2023RCP8.5</v>
      </c>
      <c r="C6318" t="s">
        <v>315</v>
      </c>
      <c r="D6318" t="s">
        <v>1</v>
      </c>
      <c r="E6318" s="144" t="s">
        <v>191</v>
      </c>
      <c r="F6318" s="144">
        <v>2023</v>
      </c>
      <c r="G6318" s="147">
        <v>85.53518763120087</v>
      </c>
      <c r="H6318" s="147">
        <v>92.297477999999998</v>
      </c>
      <c r="I6318" s="147">
        <v>99.460199999999986</v>
      </c>
      <c r="J6318" s="147">
        <v>106.57970399999999</v>
      </c>
      <c r="K6318" s="147">
        <v>113.70861599999999</v>
      </c>
    </row>
    <row r="6319" spans="2:11" x14ac:dyDescent="0.2">
      <c r="B6319" s="21" t="str">
        <f t="shared" si="98"/>
        <v>ExeterWind2025RCP8.5</v>
      </c>
      <c r="C6319" t="s">
        <v>315</v>
      </c>
      <c r="D6319" t="s">
        <v>1</v>
      </c>
      <c r="E6319" s="144" t="s">
        <v>191</v>
      </c>
      <c r="F6319" s="144">
        <v>2025</v>
      </c>
      <c r="G6319" s="147">
        <v>85.715713023906218</v>
      </c>
      <c r="H6319" s="147">
        <v>92.534441999999999</v>
      </c>
      <c r="I6319" s="147">
        <v>99.770533333333319</v>
      </c>
      <c r="J6319" s="147">
        <v>106.95370466666665</v>
      </c>
      <c r="K6319" s="147">
        <v>114.14804799999999</v>
      </c>
    </row>
    <row r="6320" spans="2:11" x14ac:dyDescent="0.2">
      <c r="B6320" s="21" t="str">
        <f t="shared" si="98"/>
        <v>ExeterWind2030RCP8.5</v>
      </c>
      <c r="C6320" t="s">
        <v>315</v>
      </c>
      <c r="D6320" t="s">
        <v>1</v>
      </c>
      <c r="E6320" s="144" t="s">
        <v>191</v>
      </c>
      <c r="F6320" s="144">
        <v>2030</v>
      </c>
      <c r="G6320" s="147">
        <v>85.896238416611581</v>
      </c>
      <c r="H6320" s="147">
        <v>92.771405999999999</v>
      </c>
      <c r="I6320" s="147">
        <v>100.08086666666667</v>
      </c>
      <c r="J6320" s="147">
        <v>107.32770533333333</v>
      </c>
      <c r="K6320" s="147">
        <v>114.58748</v>
      </c>
    </row>
    <row r="6321" spans="2:11" x14ac:dyDescent="0.2">
      <c r="B6321" s="21" t="str">
        <f t="shared" si="98"/>
        <v>ExeterWind2035RCP8.5</v>
      </c>
      <c r="C6321" t="s">
        <v>315</v>
      </c>
      <c r="D6321" t="s">
        <v>1</v>
      </c>
      <c r="E6321" s="144" t="s">
        <v>191</v>
      </c>
      <c r="F6321" s="144">
        <v>2035</v>
      </c>
      <c r="G6321" s="147">
        <v>86.07676380931693</v>
      </c>
      <c r="H6321" s="147">
        <v>93.008369999999999</v>
      </c>
      <c r="I6321" s="147">
        <v>100.3912</v>
      </c>
      <c r="J6321" s="147">
        <v>107.70170599999999</v>
      </c>
      <c r="K6321" s="147">
        <v>115.026912</v>
      </c>
    </row>
    <row r="6322" spans="2:11" x14ac:dyDescent="0.2">
      <c r="B6322" s="21" t="str">
        <f t="shared" si="98"/>
        <v>ExeterWind2040RCP8.5</v>
      </c>
      <c r="C6322" t="s">
        <v>315</v>
      </c>
      <c r="D6322" t="s">
        <v>1</v>
      </c>
      <c r="E6322" s="144" t="s">
        <v>191</v>
      </c>
      <c r="F6322" s="144">
        <v>2040</v>
      </c>
      <c r="G6322" s="147">
        <v>86.133177994537348</v>
      </c>
      <c r="H6322" s="147">
        <v>93.078243999999998</v>
      </c>
      <c r="I6322" s="147">
        <v>100.4794</v>
      </c>
      <c r="J6322" s="147">
        <v>107.80307066666666</v>
      </c>
      <c r="K6322" s="147">
        <v>115.13863199999999</v>
      </c>
    </row>
    <row r="6323" spans="2:11" x14ac:dyDescent="0.2">
      <c r="B6323" s="21" t="str">
        <f t="shared" si="98"/>
        <v>ExeterWind2045RCP8.5</v>
      </c>
      <c r="C6323" t="s">
        <v>315</v>
      </c>
      <c r="D6323" t="s">
        <v>1</v>
      </c>
      <c r="E6323" s="144" t="s">
        <v>191</v>
      </c>
      <c r="F6323" s="144">
        <v>2045</v>
      </c>
      <c r="G6323" s="147">
        <v>86.189592179757767</v>
      </c>
      <c r="H6323" s="147">
        <v>93.148117999999997</v>
      </c>
      <c r="I6323" s="147">
        <v>100.56759999999998</v>
      </c>
      <c r="J6323" s="147">
        <v>107.90443533333334</v>
      </c>
      <c r="K6323" s="147">
        <v>115.25035199999999</v>
      </c>
    </row>
    <row r="6324" spans="2:11" x14ac:dyDescent="0.2">
      <c r="B6324" s="21" t="str">
        <f t="shared" si="98"/>
        <v>ExeterWind2050RCP8.5</v>
      </c>
      <c r="C6324" t="s">
        <v>315</v>
      </c>
      <c r="D6324" t="s">
        <v>1</v>
      </c>
      <c r="E6324" s="144" t="s">
        <v>191</v>
      </c>
      <c r="F6324" s="144">
        <v>2050</v>
      </c>
      <c r="G6324" s="147">
        <v>86.454738850293737</v>
      </c>
      <c r="H6324" s="147">
        <v>93.497488000000004</v>
      </c>
      <c r="I6324" s="147">
        <v>101.02166666666666</v>
      </c>
      <c r="J6324" s="147">
        <v>108.446212</v>
      </c>
      <c r="K6324" s="147">
        <v>115.88343199999998</v>
      </c>
    </row>
    <row r="6325" spans="2:11" x14ac:dyDescent="0.2">
      <c r="B6325" s="21" t="str">
        <f t="shared" si="98"/>
        <v>ExeterWind2055RCP8.5</v>
      </c>
      <c r="C6325" t="s">
        <v>315</v>
      </c>
      <c r="D6325" t="s">
        <v>1</v>
      </c>
      <c r="E6325" s="144" t="s">
        <v>191</v>
      </c>
      <c r="F6325" s="144">
        <v>2055</v>
      </c>
      <c r="G6325" s="147">
        <v>86.663471335609287</v>
      </c>
      <c r="H6325" s="147">
        <v>93.776983999999999</v>
      </c>
      <c r="I6325" s="147">
        <v>101.38753333333332</v>
      </c>
      <c r="J6325" s="147">
        <v>108.886624</v>
      </c>
      <c r="K6325" s="147">
        <v>116.40479199999999</v>
      </c>
    </row>
    <row r="6326" spans="2:11" x14ac:dyDescent="0.2">
      <c r="B6326" s="21" t="str">
        <f t="shared" si="98"/>
        <v>ExeterWind2060RCP8.5</v>
      </c>
      <c r="C6326" t="s">
        <v>315</v>
      </c>
      <c r="D6326" t="s">
        <v>1</v>
      </c>
      <c r="E6326" s="144" t="s">
        <v>191</v>
      </c>
      <c r="F6326" s="144">
        <v>2060</v>
      </c>
      <c r="G6326" s="147">
        <v>87.176840421115102</v>
      </c>
      <c r="H6326" s="147">
        <v>94.421040000000005</v>
      </c>
      <c r="I6326" s="147">
        <v>102.18786666666666</v>
      </c>
      <c r="J6326" s="147">
        <v>109.82686866666666</v>
      </c>
      <c r="K6326" s="147">
        <v>117.48847599999999</v>
      </c>
    </row>
    <row r="6327" spans="2:11" x14ac:dyDescent="0.2">
      <c r="B6327" s="21" t="str">
        <f t="shared" si="98"/>
        <v>ExeterWind2065RCP8.5</v>
      </c>
      <c r="C6327" t="s">
        <v>315</v>
      </c>
      <c r="D6327" t="s">
        <v>1</v>
      </c>
      <c r="E6327" s="144" t="s">
        <v>191</v>
      </c>
      <c r="F6327" s="144">
        <v>2065</v>
      </c>
      <c r="G6327" s="147">
        <v>87.481477021305381</v>
      </c>
      <c r="H6327" s="147">
        <v>94.785600000000002</v>
      </c>
      <c r="I6327" s="147">
        <v>102.62233333333334</v>
      </c>
      <c r="J6327" s="147">
        <v>110.32670133333333</v>
      </c>
      <c r="K6327" s="147">
        <v>118.0508</v>
      </c>
    </row>
    <row r="6328" spans="2:11" x14ac:dyDescent="0.2">
      <c r="B6328" s="21" t="str">
        <f t="shared" si="98"/>
        <v>ExeterWind2070RCP8.5</v>
      </c>
      <c r="C6328" t="s">
        <v>315</v>
      </c>
      <c r="D6328" t="s">
        <v>1</v>
      </c>
      <c r="E6328" s="144" t="s">
        <v>191</v>
      </c>
      <c r="F6328" s="144">
        <v>2070</v>
      </c>
      <c r="G6328" s="147">
        <v>88.054081001292644</v>
      </c>
      <c r="H6328" s="147">
        <v>95.502567999999997</v>
      </c>
      <c r="I6328" s="147">
        <v>103.52066666666667</v>
      </c>
      <c r="J6328" s="147">
        <v>111.37879666666666</v>
      </c>
      <c r="K6328" s="147">
        <v>119.2611</v>
      </c>
    </row>
    <row r="6329" spans="2:11" x14ac:dyDescent="0.2">
      <c r="B6329" s="21" t="str">
        <f t="shared" si="98"/>
        <v>ExeterWind2075RCP8.5</v>
      </c>
      <c r="C6329" t="s">
        <v>315</v>
      </c>
      <c r="D6329" t="s">
        <v>1</v>
      </c>
      <c r="E6329" s="144" t="s">
        <v>191</v>
      </c>
      <c r="F6329" s="144">
        <v>2075</v>
      </c>
      <c r="G6329" s="147">
        <v>88.32204838108963</v>
      </c>
      <c r="H6329" s="147">
        <v>95.854976000000008</v>
      </c>
      <c r="I6329" s="147">
        <v>103.98453333333335</v>
      </c>
      <c r="J6329" s="147">
        <v>111.93105933333334</v>
      </c>
      <c r="K6329" s="147">
        <v>119.90907599999998</v>
      </c>
    </row>
    <row r="6330" spans="2:11" x14ac:dyDescent="0.2">
      <c r="B6330" s="21" t="str">
        <f t="shared" si="98"/>
        <v>ExeterWind2080RCP8.5</v>
      </c>
      <c r="C6330" t="s">
        <v>315</v>
      </c>
      <c r="D6330" t="s">
        <v>1</v>
      </c>
      <c r="E6330" s="144" t="s">
        <v>191</v>
      </c>
      <c r="F6330" s="144">
        <v>2080</v>
      </c>
      <c r="G6330" s="147">
        <v>88.590015760886629</v>
      </c>
      <c r="H6330" s="147">
        <v>96.207384000000005</v>
      </c>
      <c r="I6330" s="147">
        <v>104.44840000000001</v>
      </c>
      <c r="J6330" s="147">
        <v>112.483322</v>
      </c>
      <c r="K6330" s="147">
        <v>120.55705199999998</v>
      </c>
    </row>
    <row r="6331" spans="2:11" x14ac:dyDescent="0.2">
      <c r="B6331" s="21" t="str">
        <f t="shared" si="98"/>
        <v>ExeterWind2085RCP8.5</v>
      </c>
      <c r="C6331" t="s">
        <v>315</v>
      </c>
      <c r="D6331" t="s">
        <v>1</v>
      </c>
      <c r="E6331" s="144" t="s">
        <v>191</v>
      </c>
      <c r="F6331" s="144">
        <v>2085</v>
      </c>
      <c r="G6331" s="147">
        <v>88.94542512777528</v>
      </c>
      <c r="H6331" s="147">
        <v>96.658527000000007</v>
      </c>
      <c r="I6331" s="147">
        <v>105.0217</v>
      </c>
      <c r="J6331" s="147">
        <v>113.16491200000002</v>
      </c>
      <c r="K6331" s="147">
        <v>121.34467799999999</v>
      </c>
    </row>
    <row r="6332" spans="2:11" x14ac:dyDescent="0.2">
      <c r="B6332" s="21" t="str">
        <f t="shared" si="98"/>
        <v>ExeterWind2090RCP8.5</v>
      </c>
      <c r="C6332" t="s">
        <v>315</v>
      </c>
      <c r="D6332" t="s">
        <v>1</v>
      </c>
      <c r="E6332" s="144" t="s">
        <v>191</v>
      </c>
      <c r="F6332" s="144">
        <v>2090</v>
      </c>
      <c r="G6332" s="147">
        <v>89.300834494663917</v>
      </c>
      <c r="H6332" s="147">
        <v>97.109670000000008</v>
      </c>
      <c r="I6332" s="147">
        <v>105.59499999999998</v>
      </c>
      <c r="J6332" s="147">
        <v>113.84650200000002</v>
      </c>
      <c r="K6332" s="147">
        <v>122.13230399999998</v>
      </c>
    </row>
    <row r="6333" spans="2:11" x14ac:dyDescent="0.2">
      <c r="B6333" s="21" t="str">
        <f t="shared" si="98"/>
        <v>ExeterWind2095RCP8.5</v>
      </c>
      <c r="C6333" t="s">
        <v>315</v>
      </c>
      <c r="D6333" t="s">
        <v>1</v>
      </c>
      <c r="E6333" s="144" t="s">
        <v>191</v>
      </c>
      <c r="F6333" s="144">
        <v>2095</v>
      </c>
      <c r="G6333" s="147">
        <v>89.300834494663917</v>
      </c>
      <c r="H6333" s="147">
        <v>97.109670000000008</v>
      </c>
      <c r="I6333" s="147">
        <v>105.59499999999998</v>
      </c>
      <c r="J6333" s="147">
        <v>113.84650200000002</v>
      </c>
      <c r="K6333" s="147">
        <v>122.13230399999998</v>
      </c>
    </row>
    <row r="6334" spans="2:11" x14ac:dyDescent="0.2">
      <c r="B6334" s="21" t="str">
        <f t="shared" si="98"/>
        <v>ExeterWind2100RCP8.5</v>
      </c>
      <c r="C6334" t="s">
        <v>315</v>
      </c>
      <c r="D6334" t="s">
        <v>1</v>
      </c>
      <c r="E6334" s="144" t="s">
        <v>191</v>
      </c>
      <c r="F6334" s="144">
        <v>2100</v>
      </c>
      <c r="G6334" s="147">
        <v>89.300834494663917</v>
      </c>
      <c r="H6334" s="147">
        <v>97.109670000000008</v>
      </c>
      <c r="I6334" s="147">
        <v>105.59499999999998</v>
      </c>
      <c r="J6334" s="147">
        <v>113.84650200000002</v>
      </c>
      <c r="K6334" s="147">
        <v>122.13230399999998</v>
      </c>
    </row>
    <row r="6335" spans="2:11" x14ac:dyDescent="0.2">
      <c r="B6335" s="21" t="str">
        <f t="shared" si="98"/>
        <v>Fenelon FallsIce Accretion2023RCP4.5</v>
      </c>
      <c r="C6335" t="s">
        <v>316</v>
      </c>
      <c r="D6335" t="s">
        <v>486</v>
      </c>
      <c r="E6335" s="144" t="s">
        <v>193</v>
      </c>
      <c r="F6335" s="144">
        <v>2023</v>
      </c>
      <c r="G6335" s="147">
        <v>17.239587520587261</v>
      </c>
      <c r="H6335" s="147">
        <v>20.584</v>
      </c>
      <c r="I6335" s="147">
        <v>24.824999999999999</v>
      </c>
      <c r="J6335" s="147">
        <v>28.052249999999997</v>
      </c>
      <c r="K6335" s="147">
        <v>31.311</v>
      </c>
    </row>
    <row r="6336" spans="2:11" x14ac:dyDescent="0.2">
      <c r="B6336" s="21" t="str">
        <f t="shared" si="98"/>
        <v>Fenelon FallsIce Accretion2025RCP4.5</v>
      </c>
      <c r="C6336" t="s">
        <v>316</v>
      </c>
      <c r="D6336" t="s">
        <v>486</v>
      </c>
      <c r="E6336" s="144" t="s">
        <v>193</v>
      </c>
      <c r="F6336" s="144">
        <v>2025</v>
      </c>
      <c r="G6336" s="147">
        <v>17.225090726506714</v>
      </c>
      <c r="H6336" s="147">
        <v>20.577083333333334</v>
      </c>
      <c r="I6336" s="147">
        <v>24.824999999999999</v>
      </c>
      <c r="J6336" s="147">
        <v>28.056958333333331</v>
      </c>
      <c r="K6336" s="147">
        <v>31.3215</v>
      </c>
    </row>
    <row r="6337" spans="2:11" x14ac:dyDescent="0.2">
      <c r="B6337" s="21" t="str">
        <f t="shared" si="98"/>
        <v>Fenelon FallsIce Accretion2030RCP4.5</v>
      </c>
      <c r="C6337" t="s">
        <v>316</v>
      </c>
      <c r="D6337" t="s">
        <v>486</v>
      </c>
      <c r="E6337" s="144" t="s">
        <v>193</v>
      </c>
      <c r="F6337" s="144">
        <v>2030</v>
      </c>
      <c r="G6337" s="147">
        <v>17.210593932426164</v>
      </c>
      <c r="H6337" s="147">
        <v>20.570166666666665</v>
      </c>
      <c r="I6337" s="147">
        <v>24.824999999999999</v>
      </c>
      <c r="J6337" s="147">
        <v>28.061666666666664</v>
      </c>
      <c r="K6337" s="147">
        <v>31.332000000000001</v>
      </c>
    </row>
    <row r="6338" spans="2:11" x14ac:dyDescent="0.2">
      <c r="B6338" s="21" t="str">
        <f t="shared" si="98"/>
        <v>Fenelon FallsIce Accretion2035RCP4.5</v>
      </c>
      <c r="C6338" t="s">
        <v>316</v>
      </c>
      <c r="D6338" t="s">
        <v>486</v>
      </c>
      <c r="E6338" s="144" t="s">
        <v>193</v>
      </c>
      <c r="F6338" s="144">
        <v>2035</v>
      </c>
      <c r="G6338" s="147">
        <v>17.196097138345618</v>
      </c>
      <c r="H6338" s="147">
        <v>20.56325</v>
      </c>
      <c r="I6338" s="147">
        <v>24.824999999999999</v>
      </c>
      <c r="J6338" s="147">
        <v>28.066374999999997</v>
      </c>
      <c r="K6338" s="147">
        <v>31.342500000000001</v>
      </c>
    </row>
    <row r="6339" spans="2:11" x14ac:dyDescent="0.2">
      <c r="B6339" s="21" t="str">
        <f t="shared" si="98"/>
        <v>Fenelon FallsIce Accretion2040RCP4.5</v>
      </c>
      <c r="C6339" t="s">
        <v>316</v>
      </c>
      <c r="D6339" t="s">
        <v>486</v>
      </c>
      <c r="E6339" s="144" t="s">
        <v>193</v>
      </c>
      <c r="F6339" s="144">
        <v>2040</v>
      </c>
      <c r="G6339" s="147">
        <v>17.181600344265071</v>
      </c>
      <c r="H6339" s="147">
        <v>20.556333333333335</v>
      </c>
      <c r="I6339" s="147">
        <v>24.824999999999999</v>
      </c>
      <c r="J6339" s="147">
        <v>28.071083333333331</v>
      </c>
      <c r="K6339" s="147">
        <v>31.352999999999998</v>
      </c>
    </row>
    <row r="6340" spans="2:11" x14ac:dyDescent="0.2">
      <c r="B6340" s="21" t="str">
        <f t="shared" si="98"/>
        <v>Fenelon FallsIce Accretion2045RCP4.5</v>
      </c>
      <c r="C6340" t="s">
        <v>316</v>
      </c>
      <c r="D6340" t="s">
        <v>486</v>
      </c>
      <c r="E6340" s="144" t="s">
        <v>193</v>
      </c>
      <c r="F6340" s="144">
        <v>2045</v>
      </c>
      <c r="G6340" s="147">
        <v>17.167103550184521</v>
      </c>
      <c r="H6340" s="147">
        <v>20.549416666666666</v>
      </c>
      <c r="I6340" s="147">
        <v>24.824999999999999</v>
      </c>
      <c r="J6340" s="147">
        <v>28.075791666666664</v>
      </c>
      <c r="K6340" s="147">
        <v>31.363499999999998</v>
      </c>
    </row>
    <row r="6341" spans="2:11" x14ac:dyDescent="0.2">
      <c r="B6341" s="21" t="str">
        <f t="shared" si="98"/>
        <v>Fenelon FallsIce Accretion2050RCP4.5</v>
      </c>
      <c r="C6341" t="s">
        <v>316</v>
      </c>
      <c r="D6341" t="s">
        <v>486</v>
      </c>
      <c r="E6341" s="144" t="s">
        <v>193</v>
      </c>
      <c r="F6341" s="144">
        <v>2050</v>
      </c>
      <c r="G6341" s="147">
        <v>17.110855989151997</v>
      </c>
      <c r="H6341" s="147">
        <v>20.513449999999999</v>
      </c>
      <c r="I6341" s="147">
        <v>24.81</v>
      </c>
      <c r="J6341" s="147">
        <v>28.074849999999998</v>
      </c>
      <c r="K6341" s="147">
        <v>31.373999999999999</v>
      </c>
    </row>
    <row r="6342" spans="2:11" x14ac:dyDescent="0.2">
      <c r="B6342" s="21" t="str">
        <f t="shared" si="98"/>
        <v>Fenelon FallsIce Accretion2055RCP4.5</v>
      </c>
      <c r="C6342" t="s">
        <v>316</v>
      </c>
      <c r="D6342" t="s">
        <v>486</v>
      </c>
      <c r="E6342" s="144" t="s">
        <v>193</v>
      </c>
      <c r="F6342" s="144">
        <v>2055</v>
      </c>
      <c r="G6342" s="147">
        <v>17.069105222200019</v>
      </c>
      <c r="H6342" s="147">
        <v>20.484400000000001</v>
      </c>
      <c r="I6342" s="147">
        <v>24.794999999999998</v>
      </c>
      <c r="J6342" s="147">
        <v>28.069199999999999</v>
      </c>
      <c r="K6342" s="147">
        <v>31.373999999999999</v>
      </c>
    </row>
    <row r="6343" spans="2:11" x14ac:dyDescent="0.2">
      <c r="B6343" s="21" t="str">
        <f t="shared" si="98"/>
        <v>Fenelon FallsIce Accretion2060RCP4.5</v>
      </c>
      <c r="C6343" t="s">
        <v>316</v>
      </c>
      <c r="D6343" t="s">
        <v>486</v>
      </c>
      <c r="E6343" s="144" t="s">
        <v>193</v>
      </c>
      <c r="F6343" s="144">
        <v>2060</v>
      </c>
      <c r="G6343" s="147">
        <v>17.027354455248044</v>
      </c>
      <c r="H6343" s="147">
        <v>20.455349999999999</v>
      </c>
      <c r="I6343" s="147">
        <v>24.78</v>
      </c>
      <c r="J6343" s="147">
        <v>28.063549999999996</v>
      </c>
      <c r="K6343" s="147">
        <v>31.373999999999999</v>
      </c>
    </row>
    <row r="6344" spans="2:11" x14ac:dyDescent="0.2">
      <c r="B6344" s="21" t="str">
        <f t="shared" si="98"/>
        <v>Fenelon FallsIce Accretion2065RCP4.5</v>
      </c>
      <c r="C6344" t="s">
        <v>316</v>
      </c>
      <c r="D6344" t="s">
        <v>486</v>
      </c>
      <c r="E6344" s="144" t="s">
        <v>193</v>
      </c>
      <c r="F6344" s="144">
        <v>2065</v>
      </c>
      <c r="G6344" s="147">
        <v>16.985603688296067</v>
      </c>
      <c r="H6344" s="147">
        <v>20.426300000000001</v>
      </c>
      <c r="I6344" s="147">
        <v>24.765000000000001</v>
      </c>
      <c r="J6344" s="147">
        <v>28.057899999999997</v>
      </c>
      <c r="K6344" s="147">
        <v>31.373999999999999</v>
      </c>
    </row>
    <row r="6345" spans="2:11" x14ac:dyDescent="0.2">
      <c r="B6345" s="21" t="str">
        <f t="shared" si="98"/>
        <v>Fenelon FallsIce Accretion2070RCP4.5</v>
      </c>
      <c r="C6345" t="s">
        <v>316</v>
      </c>
      <c r="D6345" t="s">
        <v>486</v>
      </c>
      <c r="E6345" s="144" t="s">
        <v>193</v>
      </c>
      <c r="F6345" s="144">
        <v>2070</v>
      </c>
      <c r="G6345" s="147">
        <v>16.943852921344089</v>
      </c>
      <c r="H6345" s="147">
        <v>20.39725</v>
      </c>
      <c r="I6345" s="147">
        <v>24.75</v>
      </c>
      <c r="J6345" s="147">
        <v>28.052249999999997</v>
      </c>
      <c r="K6345" s="147">
        <v>31.373999999999999</v>
      </c>
    </row>
    <row r="6346" spans="2:11" x14ac:dyDescent="0.2">
      <c r="B6346" s="21" t="str">
        <f t="shared" si="98"/>
        <v>Fenelon FallsIce Accretion2075RCP4.5</v>
      </c>
      <c r="C6346" t="s">
        <v>316</v>
      </c>
      <c r="D6346" t="s">
        <v>486</v>
      </c>
      <c r="E6346" s="144" t="s">
        <v>193</v>
      </c>
      <c r="F6346" s="144">
        <v>2075</v>
      </c>
      <c r="G6346" s="147">
        <v>17.013437532930716</v>
      </c>
      <c r="H6346" s="147">
        <v>20.497541666666667</v>
      </c>
      <c r="I6346" s="147">
        <v>24.887499999999999</v>
      </c>
      <c r="J6346" s="147">
        <v>28.221749999999997</v>
      </c>
      <c r="K6346" s="147">
        <v>31.573499999999999</v>
      </c>
    </row>
    <row r="6347" spans="2:11" x14ac:dyDescent="0.2">
      <c r="B6347" s="21" t="str">
        <f t="shared" si="98"/>
        <v>Fenelon FallsIce Accretion2080RCP4.5</v>
      </c>
      <c r="C6347" t="s">
        <v>316</v>
      </c>
      <c r="D6347" t="s">
        <v>486</v>
      </c>
      <c r="E6347" s="144" t="s">
        <v>193</v>
      </c>
      <c r="F6347" s="144">
        <v>2080</v>
      </c>
      <c r="G6347" s="147">
        <v>17.083022144517347</v>
      </c>
      <c r="H6347" s="147">
        <v>20.597833333333334</v>
      </c>
      <c r="I6347" s="147">
        <v>25.024999999999999</v>
      </c>
      <c r="J6347" s="147">
        <v>28.391249999999996</v>
      </c>
      <c r="K6347" s="147">
        <v>31.773</v>
      </c>
    </row>
    <row r="6348" spans="2:11" x14ac:dyDescent="0.2">
      <c r="B6348" s="21" t="str">
        <f t="shared" ref="B6348:B6411" si="99">C6348&amp;D6348&amp;F6348&amp;E6348</f>
        <v>Fenelon FallsIce Accretion2085RCP4.5</v>
      </c>
      <c r="C6348" t="s">
        <v>316</v>
      </c>
      <c r="D6348" t="s">
        <v>486</v>
      </c>
      <c r="E6348" s="144" t="s">
        <v>193</v>
      </c>
      <c r="F6348" s="144">
        <v>2085</v>
      </c>
      <c r="G6348" s="147">
        <v>17.152606756103975</v>
      </c>
      <c r="H6348" s="147">
        <v>20.698124999999997</v>
      </c>
      <c r="I6348" s="147">
        <v>25.162500000000001</v>
      </c>
      <c r="J6348" s="147">
        <v>28.560749999999995</v>
      </c>
      <c r="K6348" s="147">
        <v>31.972499999999997</v>
      </c>
    </row>
    <row r="6349" spans="2:11" x14ac:dyDescent="0.2">
      <c r="B6349" s="21" t="str">
        <f t="shared" si="99"/>
        <v>Fenelon FallsIce Accretion2090RCP4.5</v>
      </c>
      <c r="C6349" t="s">
        <v>316</v>
      </c>
      <c r="D6349" t="s">
        <v>486</v>
      </c>
      <c r="E6349" s="144" t="s">
        <v>193</v>
      </c>
      <c r="F6349" s="144">
        <v>2090</v>
      </c>
      <c r="G6349" s="147">
        <v>17.222191367690602</v>
      </c>
      <c r="H6349" s="147">
        <v>20.798416666666665</v>
      </c>
      <c r="I6349" s="147">
        <v>25.3</v>
      </c>
      <c r="J6349" s="147">
        <v>28.730249999999995</v>
      </c>
      <c r="K6349" s="147">
        <v>32.171999999999997</v>
      </c>
    </row>
    <row r="6350" spans="2:11" x14ac:dyDescent="0.2">
      <c r="B6350" s="21" t="str">
        <f t="shared" si="99"/>
        <v>Fenelon FallsIce Accretion2095RCP4.5</v>
      </c>
      <c r="C6350" t="s">
        <v>316</v>
      </c>
      <c r="D6350" t="s">
        <v>486</v>
      </c>
      <c r="E6350" s="144" t="s">
        <v>193</v>
      </c>
      <c r="F6350" s="144">
        <v>2095</v>
      </c>
      <c r="G6350" s="147">
        <v>17.291775979277233</v>
      </c>
      <c r="H6350" s="147">
        <v>20.898708333333332</v>
      </c>
      <c r="I6350" s="147">
        <v>25.4375</v>
      </c>
      <c r="J6350" s="147">
        <v>28.899749999999994</v>
      </c>
      <c r="K6350" s="147">
        <v>32.371499999999997</v>
      </c>
    </row>
    <row r="6351" spans="2:11" x14ac:dyDescent="0.2">
      <c r="B6351" s="21" t="str">
        <f t="shared" si="99"/>
        <v>Fenelon FallsIce Accretion2100RCP4.5</v>
      </c>
      <c r="C6351" t="s">
        <v>316</v>
      </c>
      <c r="D6351" t="s">
        <v>486</v>
      </c>
      <c r="E6351" s="144" t="s">
        <v>193</v>
      </c>
      <c r="F6351" s="144">
        <v>2100</v>
      </c>
      <c r="G6351" s="147">
        <v>17.36136059086386</v>
      </c>
      <c r="H6351" s="147">
        <v>20.998999999999999</v>
      </c>
      <c r="I6351" s="147">
        <v>25.574999999999999</v>
      </c>
      <c r="J6351" s="147">
        <v>29.069249999999993</v>
      </c>
      <c r="K6351" s="147">
        <v>32.570999999999998</v>
      </c>
    </row>
    <row r="6352" spans="2:11" x14ac:dyDescent="0.2">
      <c r="B6352" s="21" t="str">
        <f t="shared" si="99"/>
        <v>Fenelon FallsIce Accretion2023RCP6.0</v>
      </c>
      <c r="C6352" t="s">
        <v>316</v>
      </c>
      <c r="D6352" t="s">
        <v>486</v>
      </c>
      <c r="E6352" s="144" t="s">
        <v>192</v>
      </c>
      <c r="F6352" s="144">
        <v>2023</v>
      </c>
      <c r="G6352" s="147">
        <v>17.239587520587261</v>
      </c>
      <c r="H6352" s="147">
        <v>20.584</v>
      </c>
      <c r="I6352" s="147">
        <v>24.824999999999999</v>
      </c>
      <c r="J6352" s="147">
        <v>28.052249999999997</v>
      </c>
      <c r="K6352" s="147">
        <v>31.311</v>
      </c>
    </row>
    <row r="6353" spans="2:11" x14ac:dyDescent="0.2">
      <c r="B6353" s="21" t="str">
        <f t="shared" si="99"/>
        <v>Fenelon FallsIce Accretion2025RCP6.0</v>
      </c>
      <c r="C6353" t="s">
        <v>316</v>
      </c>
      <c r="D6353" t="s">
        <v>486</v>
      </c>
      <c r="E6353" s="144" t="s">
        <v>192</v>
      </c>
      <c r="F6353" s="144">
        <v>2025</v>
      </c>
      <c r="G6353" s="147">
        <v>17.225090726506714</v>
      </c>
      <c r="H6353" s="147">
        <v>20.577083333333334</v>
      </c>
      <c r="I6353" s="147">
        <v>24.824999999999999</v>
      </c>
      <c r="J6353" s="147">
        <v>28.056958333333331</v>
      </c>
      <c r="K6353" s="147">
        <v>31.3215</v>
      </c>
    </row>
    <row r="6354" spans="2:11" x14ac:dyDescent="0.2">
      <c r="B6354" s="21" t="str">
        <f t="shared" si="99"/>
        <v>Fenelon FallsIce Accretion2030RCP6.0</v>
      </c>
      <c r="C6354" t="s">
        <v>316</v>
      </c>
      <c r="D6354" t="s">
        <v>486</v>
      </c>
      <c r="E6354" s="144" t="s">
        <v>192</v>
      </c>
      <c r="F6354" s="144">
        <v>2030</v>
      </c>
      <c r="G6354" s="147">
        <v>17.210593932426164</v>
      </c>
      <c r="H6354" s="147">
        <v>20.570166666666665</v>
      </c>
      <c r="I6354" s="147">
        <v>24.824999999999999</v>
      </c>
      <c r="J6354" s="147">
        <v>28.061666666666664</v>
      </c>
      <c r="K6354" s="147">
        <v>31.332000000000001</v>
      </c>
    </row>
    <row r="6355" spans="2:11" x14ac:dyDescent="0.2">
      <c r="B6355" s="21" t="str">
        <f t="shared" si="99"/>
        <v>Fenelon FallsIce Accretion2035RCP6.0</v>
      </c>
      <c r="C6355" t="s">
        <v>316</v>
      </c>
      <c r="D6355" t="s">
        <v>486</v>
      </c>
      <c r="E6355" s="144" t="s">
        <v>192</v>
      </c>
      <c r="F6355" s="144">
        <v>2035</v>
      </c>
      <c r="G6355" s="147">
        <v>17.196097138345618</v>
      </c>
      <c r="H6355" s="147">
        <v>20.56325</v>
      </c>
      <c r="I6355" s="147">
        <v>24.824999999999999</v>
      </c>
      <c r="J6355" s="147">
        <v>28.066374999999997</v>
      </c>
      <c r="K6355" s="147">
        <v>31.342500000000001</v>
      </c>
    </row>
    <row r="6356" spans="2:11" x14ac:dyDescent="0.2">
      <c r="B6356" s="21" t="str">
        <f t="shared" si="99"/>
        <v>Fenelon FallsIce Accretion2040RCP6.0</v>
      </c>
      <c r="C6356" t="s">
        <v>316</v>
      </c>
      <c r="D6356" t="s">
        <v>486</v>
      </c>
      <c r="E6356" s="144" t="s">
        <v>192</v>
      </c>
      <c r="F6356" s="144">
        <v>2040</v>
      </c>
      <c r="G6356" s="147">
        <v>17.181600344265071</v>
      </c>
      <c r="H6356" s="147">
        <v>20.556333333333335</v>
      </c>
      <c r="I6356" s="147">
        <v>24.824999999999999</v>
      </c>
      <c r="J6356" s="147">
        <v>28.071083333333331</v>
      </c>
      <c r="K6356" s="147">
        <v>31.352999999999998</v>
      </c>
    </row>
    <row r="6357" spans="2:11" x14ac:dyDescent="0.2">
      <c r="B6357" s="21" t="str">
        <f t="shared" si="99"/>
        <v>Fenelon FallsIce Accretion2045RCP6.0</v>
      </c>
      <c r="C6357" t="s">
        <v>316</v>
      </c>
      <c r="D6357" t="s">
        <v>486</v>
      </c>
      <c r="E6357" s="144" t="s">
        <v>192</v>
      </c>
      <c r="F6357" s="144">
        <v>2045</v>
      </c>
      <c r="G6357" s="147">
        <v>17.167103550184521</v>
      </c>
      <c r="H6357" s="147">
        <v>20.549416666666666</v>
      </c>
      <c r="I6357" s="147">
        <v>24.824999999999999</v>
      </c>
      <c r="J6357" s="147">
        <v>28.075791666666664</v>
      </c>
      <c r="K6357" s="147">
        <v>31.363499999999998</v>
      </c>
    </row>
    <row r="6358" spans="2:11" x14ac:dyDescent="0.2">
      <c r="B6358" s="21" t="str">
        <f t="shared" si="99"/>
        <v>Fenelon FallsIce Accretion2050RCP6.0</v>
      </c>
      <c r="C6358" t="s">
        <v>316</v>
      </c>
      <c r="D6358" t="s">
        <v>486</v>
      </c>
      <c r="E6358" s="144" t="s">
        <v>192</v>
      </c>
      <c r="F6358" s="144">
        <v>2050</v>
      </c>
      <c r="G6358" s="147">
        <v>17.110855989151997</v>
      </c>
      <c r="H6358" s="147">
        <v>20.513449999999999</v>
      </c>
      <c r="I6358" s="147">
        <v>24.81</v>
      </c>
      <c r="J6358" s="147">
        <v>28.074849999999998</v>
      </c>
      <c r="K6358" s="147">
        <v>31.373999999999999</v>
      </c>
    </row>
    <row r="6359" spans="2:11" x14ac:dyDescent="0.2">
      <c r="B6359" s="21" t="str">
        <f t="shared" si="99"/>
        <v>Fenelon FallsIce Accretion2055RCP6.0</v>
      </c>
      <c r="C6359" t="s">
        <v>316</v>
      </c>
      <c r="D6359" t="s">
        <v>486</v>
      </c>
      <c r="E6359" s="144" t="s">
        <v>192</v>
      </c>
      <c r="F6359" s="144">
        <v>2055</v>
      </c>
      <c r="G6359" s="147">
        <v>17.069105222200019</v>
      </c>
      <c r="H6359" s="147">
        <v>20.484400000000001</v>
      </c>
      <c r="I6359" s="147">
        <v>24.794999999999998</v>
      </c>
      <c r="J6359" s="147">
        <v>28.069199999999999</v>
      </c>
      <c r="K6359" s="147">
        <v>31.373999999999999</v>
      </c>
    </row>
    <row r="6360" spans="2:11" x14ac:dyDescent="0.2">
      <c r="B6360" s="21" t="str">
        <f t="shared" si="99"/>
        <v>Fenelon FallsIce Accretion2060RCP6.0</v>
      </c>
      <c r="C6360" t="s">
        <v>316</v>
      </c>
      <c r="D6360" t="s">
        <v>486</v>
      </c>
      <c r="E6360" s="144" t="s">
        <v>192</v>
      </c>
      <c r="F6360" s="144">
        <v>2060</v>
      </c>
      <c r="G6360" s="147">
        <v>17.027354455248044</v>
      </c>
      <c r="H6360" s="147">
        <v>20.455349999999999</v>
      </c>
      <c r="I6360" s="147">
        <v>24.78</v>
      </c>
      <c r="J6360" s="147">
        <v>28.063549999999996</v>
      </c>
      <c r="K6360" s="147">
        <v>31.373999999999999</v>
      </c>
    </row>
    <row r="6361" spans="2:11" x14ac:dyDescent="0.2">
      <c r="B6361" s="21" t="str">
        <f t="shared" si="99"/>
        <v>Fenelon FallsIce Accretion2065RCP6.0</v>
      </c>
      <c r="C6361" t="s">
        <v>316</v>
      </c>
      <c r="D6361" t="s">
        <v>486</v>
      </c>
      <c r="E6361" s="144" t="s">
        <v>192</v>
      </c>
      <c r="F6361" s="144">
        <v>2065</v>
      </c>
      <c r="G6361" s="147">
        <v>16.985603688296067</v>
      </c>
      <c r="H6361" s="147">
        <v>20.426300000000001</v>
      </c>
      <c r="I6361" s="147">
        <v>24.765000000000001</v>
      </c>
      <c r="J6361" s="147">
        <v>28.057899999999997</v>
      </c>
      <c r="K6361" s="147">
        <v>31.373999999999999</v>
      </c>
    </row>
    <row r="6362" spans="2:11" x14ac:dyDescent="0.2">
      <c r="B6362" s="21" t="str">
        <f t="shared" si="99"/>
        <v>Fenelon FallsIce Accretion2070RCP6.0</v>
      </c>
      <c r="C6362" t="s">
        <v>316</v>
      </c>
      <c r="D6362" t="s">
        <v>486</v>
      </c>
      <c r="E6362" s="144" t="s">
        <v>192</v>
      </c>
      <c r="F6362" s="144">
        <v>2070</v>
      </c>
      <c r="G6362" s="147">
        <v>16.943852921344089</v>
      </c>
      <c r="H6362" s="147">
        <v>20.39725</v>
      </c>
      <c r="I6362" s="147">
        <v>24.75</v>
      </c>
      <c r="J6362" s="147">
        <v>28.052249999999997</v>
      </c>
      <c r="K6362" s="147">
        <v>31.373999999999999</v>
      </c>
    </row>
    <row r="6363" spans="2:11" x14ac:dyDescent="0.2">
      <c r="B6363" s="21" t="str">
        <f t="shared" si="99"/>
        <v>Fenelon FallsIce Accretion2075RCP6.0</v>
      </c>
      <c r="C6363" t="s">
        <v>316</v>
      </c>
      <c r="D6363" t="s">
        <v>486</v>
      </c>
      <c r="E6363" s="144" t="s">
        <v>192</v>
      </c>
      <c r="F6363" s="144">
        <v>2075</v>
      </c>
      <c r="G6363" s="147">
        <v>17.048229838724033</v>
      </c>
      <c r="H6363" s="147">
        <v>20.547687499999999</v>
      </c>
      <c r="I6363" s="147">
        <v>24.956250000000001</v>
      </c>
      <c r="J6363" s="147">
        <v>28.306499999999996</v>
      </c>
      <c r="K6363" s="147">
        <v>31.673249999999999</v>
      </c>
    </row>
    <row r="6364" spans="2:11" x14ac:dyDescent="0.2">
      <c r="B6364" s="21" t="str">
        <f t="shared" si="99"/>
        <v>Fenelon FallsIce Accretion2080RCP6.0</v>
      </c>
      <c r="C6364" t="s">
        <v>316</v>
      </c>
      <c r="D6364" t="s">
        <v>486</v>
      </c>
      <c r="E6364" s="144" t="s">
        <v>192</v>
      </c>
      <c r="F6364" s="144">
        <v>2080</v>
      </c>
      <c r="G6364" s="147">
        <v>17.152606756103975</v>
      </c>
      <c r="H6364" s="147">
        <v>20.698124999999997</v>
      </c>
      <c r="I6364" s="147">
        <v>25.162500000000001</v>
      </c>
      <c r="J6364" s="147">
        <v>28.560749999999995</v>
      </c>
      <c r="K6364" s="147">
        <v>31.972499999999997</v>
      </c>
    </row>
    <row r="6365" spans="2:11" x14ac:dyDescent="0.2">
      <c r="B6365" s="21" t="str">
        <f t="shared" si="99"/>
        <v>Fenelon FallsIce Accretion2085RCP6.0</v>
      </c>
      <c r="C6365" t="s">
        <v>316</v>
      </c>
      <c r="D6365" t="s">
        <v>486</v>
      </c>
      <c r="E6365" s="144" t="s">
        <v>192</v>
      </c>
      <c r="F6365" s="144">
        <v>2085</v>
      </c>
      <c r="G6365" s="147">
        <v>17.256983673483916</v>
      </c>
      <c r="H6365" s="147">
        <v>20.8485625</v>
      </c>
      <c r="I6365" s="147">
        <v>25.368749999999999</v>
      </c>
      <c r="J6365" s="147">
        <v>28.814999999999994</v>
      </c>
      <c r="K6365" s="147">
        <v>32.271749999999997</v>
      </c>
    </row>
    <row r="6366" spans="2:11" x14ac:dyDescent="0.2">
      <c r="B6366" s="21" t="str">
        <f t="shared" si="99"/>
        <v>Fenelon FallsIce Accretion2090RCP6.0</v>
      </c>
      <c r="C6366" t="s">
        <v>316</v>
      </c>
      <c r="D6366" t="s">
        <v>486</v>
      </c>
      <c r="E6366" s="144" t="s">
        <v>192</v>
      </c>
      <c r="F6366" s="144">
        <v>2090</v>
      </c>
      <c r="G6366" s="147">
        <v>17.251184955851699</v>
      </c>
      <c r="H6366" s="147">
        <v>20.916</v>
      </c>
      <c r="I6366" s="147">
        <v>25.533333333333331</v>
      </c>
      <c r="J6366" s="147">
        <v>29.05041666666666</v>
      </c>
      <c r="K6366" s="147">
        <v>32.581499999999998</v>
      </c>
    </row>
    <row r="6367" spans="2:11" x14ac:dyDescent="0.2">
      <c r="B6367" s="21" t="str">
        <f t="shared" si="99"/>
        <v>Fenelon FallsIce Accretion2095RCP6.0</v>
      </c>
      <c r="C6367" t="s">
        <v>316</v>
      </c>
      <c r="D6367" t="s">
        <v>486</v>
      </c>
      <c r="E6367" s="144" t="s">
        <v>192</v>
      </c>
      <c r="F6367" s="144">
        <v>2095</v>
      </c>
      <c r="G6367" s="147">
        <v>17.141009320839537</v>
      </c>
      <c r="H6367" s="147">
        <v>20.832999999999998</v>
      </c>
      <c r="I6367" s="147">
        <v>25.491666666666667</v>
      </c>
      <c r="J6367" s="147">
        <v>29.031583333333327</v>
      </c>
      <c r="K6367" s="147">
        <v>32.591999999999999</v>
      </c>
    </row>
    <row r="6368" spans="2:11" x14ac:dyDescent="0.2">
      <c r="B6368" s="21" t="str">
        <f t="shared" si="99"/>
        <v>Fenelon FallsIce Accretion2100RCP6.0</v>
      </c>
      <c r="C6368" t="s">
        <v>316</v>
      </c>
      <c r="D6368" t="s">
        <v>486</v>
      </c>
      <c r="E6368" s="144" t="s">
        <v>192</v>
      </c>
      <c r="F6368" s="144">
        <v>2100</v>
      </c>
      <c r="G6368" s="147">
        <v>17.030833685827375</v>
      </c>
      <c r="H6368" s="147">
        <v>20.75</v>
      </c>
      <c r="I6368" s="147">
        <v>25.45</v>
      </c>
      <c r="J6368" s="147">
        <v>29.012749999999993</v>
      </c>
      <c r="K6368" s="147">
        <v>32.602499999999999</v>
      </c>
    </row>
    <row r="6369" spans="2:11" x14ac:dyDescent="0.2">
      <c r="B6369" s="21" t="str">
        <f t="shared" si="99"/>
        <v>Fenelon FallsIce Accretion2023RCP8.5</v>
      </c>
      <c r="C6369" t="s">
        <v>316</v>
      </c>
      <c r="D6369" t="s">
        <v>486</v>
      </c>
      <c r="E6369" s="144" t="s">
        <v>191</v>
      </c>
      <c r="F6369" s="144">
        <v>2023</v>
      </c>
      <c r="G6369" s="147">
        <v>17.239587520587261</v>
      </c>
      <c r="H6369" s="147">
        <v>20.584</v>
      </c>
      <c r="I6369" s="147">
        <v>24.824999999999999</v>
      </c>
      <c r="J6369" s="147">
        <v>28.052249999999997</v>
      </c>
      <c r="K6369" s="147">
        <v>31.311</v>
      </c>
    </row>
    <row r="6370" spans="2:11" x14ac:dyDescent="0.2">
      <c r="B6370" s="21" t="str">
        <f t="shared" si="99"/>
        <v>Fenelon FallsIce Accretion2025RCP8.5</v>
      </c>
      <c r="C6370" t="s">
        <v>316</v>
      </c>
      <c r="D6370" t="s">
        <v>486</v>
      </c>
      <c r="E6370" s="144" t="s">
        <v>191</v>
      </c>
      <c r="F6370" s="144">
        <v>2025</v>
      </c>
      <c r="G6370" s="147">
        <v>17.210593932426164</v>
      </c>
      <c r="H6370" s="147">
        <v>20.570166666666665</v>
      </c>
      <c r="I6370" s="147">
        <v>24.824999999999999</v>
      </c>
      <c r="J6370" s="147">
        <v>28.061666666666664</v>
      </c>
      <c r="K6370" s="147">
        <v>31.332000000000001</v>
      </c>
    </row>
    <row r="6371" spans="2:11" x14ac:dyDescent="0.2">
      <c r="B6371" s="21" t="str">
        <f t="shared" si="99"/>
        <v>Fenelon FallsIce Accretion2030RCP8.5</v>
      </c>
      <c r="C6371" t="s">
        <v>316</v>
      </c>
      <c r="D6371" t="s">
        <v>486</v>
      </c>
      <c r="E6371" s="144" t="s">
        <v>191</v>
      </c>
      <c r="F6371" s="144">
        <v>2030</v>
      </c>
      <c r="G6371" s="147">
        <v>17.181600344265071</v>
      </c>
      <c r="H6371" s="147">
        <v>20.556333333333335</v>
      </c>
      <c r="I6371" s="147">
        <v>24.824999999999999</v>
      </c>
      <c r="J6371" s="147">
        <v>28.071083333333331</v>
      </c>
      <c r="K6371" s="147">
        <v>31.352999999999998</v>
      </c>
    </row>
    <row r="6372" spans="2:11" x14ac:dyDescent="0.2">
      <c r="B6372" s="21" t="str">
        <f t="shared" si="99"/>
        <v>Fenelon FallsIce Accretion2035RCP8.5</v>
      </c>
      <c r="C6372" t="s">
        <v>316</v>
      </c>
      <c r="D6372" t="s">
        <v>486</v>
      </c>
      <c r="E6372" s="144" t="s">
        <v>191</v>
      </c>
      <c r="F6372" s="144">
        <v>2035</v>
      </c>
      <c r="G6372" s="147">
        <v>17.152606756103975</v>
      </c>
      <c r="H6372" s="147">
        <v>20.5425</v>
      </c>
      <c r="I6372" s="147">
        <v>24.824999999999999</v>
      </c>
      <c r="J6372" s="147">
        <v>28.080499999999997</v>
      </c>
      <c r="K6372" s="147">
        <v>31.373999999999999</v>
      </c>
    </row>
    <row r="6373" spans="2:11" x14ac:dyDescent="0.2">
      <c r="B6373" s="21" t="str">
        <f t="shared" si="99"/>
        <v>Fenelon FallsIce Accretion2040RCP8.5</v>
      </c>
      <c r="C6373" t="s">
        <v>316</v>
      </c>
      <c r="D6373" t="s">
        <v>486</v>
      </c>
      <c r="E6373" s="144" t="s">
        <v>191</v>
      </c>
      <c r="F6373" s="144">
        <v>2040</v>
      </c>
      <c r="G6373" s="147">
        <v>17.083022144517347</v>
      </c>
      <c r="H6373" s="147">
        <v>20.494083333333332</v>
      </c>
      <c r="I6373" s="147">
        <v>24.8</v>
      </c>
      <c r="J6373" s="147">
        <v>28.071083333333331</v>
      </c>
      <c r="K6373" s="147">
        <v>31.373999999999999</v>
      </c>
    </row>
    <row r="6374" spans="2:11" x14ac:dyDescent="0.2">
      <c r="B6374" s="21" t="str">
        <f t="shared" si="99"/>
        <v>Fenelon FallsIce Accretion2045RCP8.5</v>
      </c>
      <c r="C6374" t="s">
        <v>316</v>
      </c>
      <c r="D6374" t="s">
        <v>486</v>
      </c>
      <c r="E6374" s="144" t="s">
        <v>191</v>
      </c>
      <c r="F6374" s="144">
        <v>2045</v>
      </c>
      <c r="G6374" s="147">
        <v>17.013437532930716</v>
      </c>
      <c r="H6374" s="147">
        <v>20.445666666666668</v>
      </c>
      <c r="I6374" s="147">
        <v>24.774999999999999</v>
      </c>
      <c r="J6374" s="147">
        <v>28.061666666666664</v>
      </c>
      <c r="K6374" s="147">
        <v>31.373999999999999</v>
      </c>
    </row>
    <row r="6375" spans="2:11" x14ac:dyDescent="0.2">
      <c r="B6375" s="21" t="str">
        <f t="shared" si="99"/>
        <v>Fenelon FallsIce Accretion2050RCP8.5</v>
      </c>
      <c r="C6375" t="s">
        <v>316</v>
      </c>
      <c r="D6375" t="s">
        <v>486</v>
      </c>
      <c r="E6375" s="144" t="s">
        <v>191</v>
      </c>
      <c r="F6375" s="144">
        <v>2050</v>
      </c>
      <c r="G6375" s="147">
        <v>17.083022144517347</v>
      </c>
      <c r="H6375" s="147">
        <v>20.597833333333334</v>
      </c>
      <c r="I6375" s="147">
        <v>25.024999999999999</v>
      </c>
      <c r="J6375" s="147">
        <v>28.391249999999996</v>
      </c>
      <c r="K6375" s="147">
        <v>31.773</v>
      </c>
    </row>
    <row r="6376" spans="2:11" x14ac:dyDescent="0.2">
      <c r="B6376" s="21" t="str">
        <f t="shared" si="99"/>
        <v>Fenelon FallsIce Accretion2055RCP8.5</v>
      </c>
      <c r="C6376" t="s">
        <v>316</v>
      </c>
      <c r="D6376" t="s">
        <v>486</v>
      </c>
      <c r="E6376" s="144" t="s">
        <v>191</v>
      </c>
      <c r="F6376" s="144">
        <v>2055</v>
      </c>
      <c r="G6376" s="147">
        <v>17.222191367690602</v>
      </c>
      <c r="H6376" s="147">
        <v>20.798416666666665</v>
      </c>
      <c r="I6376" s="147">
        <v>25.3</v>
      </c>
      <c r="J6376" s="147">
        <v>28.730249999999995</v>
      </c>
      <c r="K6376" s="147">
        <v>32.171999999999997</v>
      </c>
    </row>
    <row r="6377" spans="2:11" x14ac:dyDescent="0.2">
      <c r="B6377" s="21" t="str">
        <f t="shared" si="99"/>
        <v>Fenelon FallsIce Accretion2060RCP8.5</v>
      </c>
      <c r="C6377" t="s">
        <v>316</v>
      </c>
      <c r="D6377" t="s">
        <v>486</v>
      </c>
      <c r="E6377" s="144" t="s">
        <v>191</v>
      </c>
      <c r="F6377" s="144">
        <v>2060</v>
      </c>
      <c r="G6377" s="147">
        <v>17.251184955851699</v>
      </c>
      <c r="H6377" s="147">
        <v>20.916</v>
      </c>
      <c r="I6377" s="147">
        <v>25.533333333333331</v>
      </c>
      <c r="J6377" s="147">
        <v>29.05041666666666</v>
      </c>
      <c r="K6377" s="147">
        <v>32.581499999999998</v>
      </c>
    </row>
    <row r="6378" spans="2:11" x14ac:dyDescent="0.2">
      <c r="B6378" s="21" t="str">
        <f t="shared" si="99"/>
        <v>Fenelon FallsIce Accretion2065RCP8.5</v>
      </c>
      <c r="C6378" t="s">
        <v>316</v>
      </c>
      <c r="D6378" t="s">
        <v>486</v>
      </c>
      <c r="E6378" s="144" t="s">
        <v>191</v>
      </c>
      <c r="F6378" s="144">
        <v>2065</v>
      </c>
      <c r="G6378" s="147">
        <v>17.141009320839537</v>
      </c>
      <c r="H6378" s="147">
        <v>20.832999999999998</v>
      </c>
      <c r="I6378" s="147">
        <v>25.491666666666667</v>
      </c>
      <c r="J6378" s="147">
        <v>29.031583333333327</v>
      </c>
      <c r="K6378" s="147">
        <v>32.591999999999999</v>
      </c>
    </row>
    <row r="6379" spans="2:11" x14ac:dyDescent="0.2">
      <c r="B6379" s="21" t="str">
        <f t="shared" si="99"/>
        <v>Fenelon FallsIce Accretion2070RCP8.5</v>
      </c>
      <c r="C6379" t="s">
        <v>316</v>
      </c>
      <c r="D6379" t="s">
        <v>486</v>
      </c>
      <c r="E6379" s="144" t="s">
        <v>191</v>
      </c>
      <c r="F6379" s="144">
        <v>2070</v>
      </c>
      <c r="G6379" s="147">
        <v>16.810482415803051</v>
      </c>
      <c r="H6379" s="147">
        <v>20.521750000000001</v>
      </c>
      <c r="I6379" s="147">
        <v>25.216666666666665</v>
      </c>
      <c r="J6379" s="147">
        <v>28.777333333333328</v>
      </c>
      <c r="K6379" s="147">
        <v>32.350499999999997</v>
      </c>
    </row>
    <row r="6380" spans="2:11" x14ac:dyDescent="0.2">
      <c r="B6380" s="21" t="str">
        <f t="shared" si="99"/>
        <v>Fenelon FallsIce Accretion2075RCP8.5</v>
      </c>
      <c r="C6380" t="s">
        <v>316</v>
      </c>
      <c r="D6380" t="s">
        <v>486</v>
      </c>
      <c r="E6380" s="144" t="s">
        <v>191</v>
      </c>
      <c r="F6380" s="144">
        <v>2075</v>
      </c>
      <c r="G6380" s="147">
        <v>16.590131145778724</v>
      </c>
      <c r="H6380" s="147">
        <v>20.293499999999998</v>
      </c>
      <c r="I6380" s="147">
        <v>24.983333333333334</v>
      </c>
      <c r="J6380" s="147">
        <v>28.541916666666662</v>
      </c>
      <c r="K6380" s="147">
        <v>32.098499999999994</v>
      </c>
    </row>
    <row r="6381" spans="2:11" x14ac:dyDescent="0.2">
      <c r="B6381" s="21" t="str">
        <f t="shared" si="99"/>
        <v>Fenelon FallsIce Accretion2080RCP8.5</v>
      </c>
      <c r="C6381" t="s">
        <v>316</v>
      </c>
      <c r="D6381" t="s">
        <v>486</v>
      </c>
      <c r="E6381" s="144" t="s">
        <v>191</v>
      </c>
      <c r="F6381" s="144">
        <v>2080</v>
      </c>
      <c r="G6381" s="147">
        <v>16.3697798757544</v>
      </c>
      <c r="H6381" s="147">
        <v>20.065249999999999</v>
      </c>
      <c r="I6381" s="147">
        <v>24.75</v>
      </c>
      <c r="J6381" s="147">
        <v>28.306499999999996</v>
      </c>
      <c r="K6381" s="147">
        <v>31.846499999999995</v>
      </c>
    </row>
    <row r="6382" spans="2:11" x14ac:dyDescent="0.2">
      <c r="B6382" s="21" t="str">
        <f t="shared" si="99"/>
        <v>Fenelon FallsIce Accretion2085RCP8.5</v>
      </c>
      <c r="C6382" t="s">
        <v>316</v>
      </c>
      <c r="D6382" t="s">
        <v>486</v>
      </c>
      <c r="E6382" s="144" t="s">
        <v>191</v>
      </c>
      <c r="F6382" s="144">
        <v>2085</v>
      </c>
      <c r="G6382" s="147">
        <v>15.682631836336441</v>
      </c>
      <c r="H6382" s="147">
        <v>19.287125</v>
      </c>
      <c r="I6382" s="147">
        <v>23.85</v>
      </c>
      <c r="J6382" s="147">
        <v>27.317749999999997</v>
      </c>
      <c r="K6382" s="147">
        <v>30.759749999999997</v>
      </c>
    </row>
    <row r="6383" spans="2:11" x14ac:dyDescent="0.2">
      <c r="B6383" s="21" t="str">
        <f t="shared" si="99"/>
        <v>Fenelon FallsIce Accretion2090RCP8.5</v>
      </c>
      <c r="C6383" t="s">
        <v>316</v>
      </c>
      <c r="D6383" t="s">
        <v>486</v>
      </c>
      <c r="E6383" s="144" t="s">
        <v>191</v>
      </c>
      <c r="F6383" s="144">
        <v>2090</v>
      </c>
      <c r="G6383" s="147">
        <v>14.995483796918483</v>
      </c>
      <c r="H6383" s="147">
        <v>18.509</v>
      </c>
      <c r="I6383" s="147">
        <v>22.95</v>
      </c>
      <c r="J6383" s="147">
        <v>26.328999999999994</v>
      </c>
      <c r="K6383" s="147">
        <v>29.672999999999998</v>
      </c>
    </row>
    <row r="6384" spans="2:11" x14ac:dyDescent="0.2">
      <c r="B6384" s="21" t="str">
        <f t="shared" si="99"/>
        <v>Fenelon FallsIce Accretion2095RCP8.5</v>
      </c>
      <c r="C6384" t="s">
        <v>316</v>
      </c>
      <c r="D6384" t="s">
        <v>486</v>
      </c>
      <c r="E6384" s="144" t="s">
        <v>191</v>
      </c>
      <c r="F6384" s="144">
        <v>2095</v>
      </c>
      <c r="G6384" s="147">
        <v>14.995483796918483</v>
      </c>
      <c r="H6384" s="147">
        <v>18.509</v>
      </c>
      <c r="I6384" s="147">
        <v>22.95</v>
      </c>
      <c r="J6384" s="147">
        <v>26.328999999999994</v>
      </c>
      <c r="K6384" s="147">
        <v>29.672999999999998</v>
      </c>
    </row>
    <row r="6385" spans="2:11" x14ac:dyDescent="0.2">
      <c r="B6385" s="21" t="str">
        <f t="shared" si="99"/>
        <v>Fenelon FallsIce Accretion2100RCP8.5</v>
      </c>
      <c r="C6385" t="s">
        <v>316</v>
      </c>
      <c r="D6385" t="s">
        <v>486</v>
      </c>
      <c r="E6385" s="144" t="s">
        <v>191</v>
      </c>
      <c r="F6385" s="144">
        <v>2100</v>
      </c>
      <c r="G6385" s="147">
        <v>14.995483796918483</v>
      </c>
      <c r="H6385" s="147">
        <v>18.509</v>
      </c>
      <c r="I6385" s="147">
        <v>22.95</v>
      </c>
      <c r="J6385" s="147">
        <v>26.328999999999994</v>
      </c>
      <c r="K6385" s="147">
        <v>29.672999999999998</v>
      </c>
    </row>
    <row r="6386" spans="2:11" x14ac:dyDescent="0.2">
      <c r="B6386" s="21" t="str">
        <f t="shared" si="99"/>
        <v>Fenelon FallsWind2023RCP4.5</v>
      </c>
      <c r="C6386" t="s">
        <v>316</v>
      </c>
      <c r="D6386" t="s">
        <v>1</v>
      </c>
      <c r="E6386" s="144" t="s">
        <v>193</v>
      </c>
      <c r="F6386" s="144">
        <v>2023</v>
      </c>
      <c r="G6386" s="147">
        <v>72.793640940703156</v>
      </c>
      <c r="H6386" s="147">
        <v>78.369984000000017</v>
      </c>
      <c r="I6386" s="147">
        <v>84.235199999999992</v>
      </c>
      <c r="J6386" s="147">
        <v>90.104700000000008</v>
      </c>
      <c r="K6386" s="147">
        <v>95.970671999999993</v>
      </c>
    </row>
    <row r="6387" spans="2:11" x14ac:dyDescent="0.2">
      <c r="B6387" s="21" t="str">
        <f t="shared" si="99"/>
        <v>Fenelon FallsWind2025RCP4.5</v>
      </c>
      <c r="C6387" t="s">
        <v>316</v>
      </c>
      <c r="D6387" t="s">
        <v>1</v>
      </c>
      <c r="E6387" s="144" t="s">
        <v>193</v>
      </c>
      <c r="F6387" s="144">
        <v>2025</v>
      </c>
      <c r="G6387" s="147">
        <v>72.84924920899185</v>
      </c>
      <c r="H6387" s="147">
        <v>78.435084000000018</v>
      </c>
      <c r="I6387" s="147">
        <v>84.31219999999999</v>
      </c>
      <c r="J6387" s="147">
        <v>90.191584000000006</v>
      </c>
      <c r="K6387" s="147">
        <v>96.068027999999998</v>
      </c>
    </row>
    <row r="6388" spans="2:11" x14ac:dyDescent="0.2">
      <c r="B6388" s="21" t="str">
        <f t="shared" si="99"/>
        <v>Fenelon FallsWind2030RCP4.5</v>
      </c>
      <c r="C6388" t="s">
        <v>316</v>
      </c>
      <c r="D6388" t="s">
        <v>1</v>
      </c>
      <c r="E6388" s="144" t="s">
        <v>193</v>
      </c>
      <c r="F6388" s="144">
        <v>2030</v>
      </c>
      <c r="G6388" s="147">
        <v>72.904857477280558</v>
      </c>
      <c r="H6388" s="147">
        <v>78.500184000000019</v>
      </c>
      <c r="I6388" s="147">
        <v>84.389199999999988</v>
      </c>
      <c r="J6388" s="147">
        <v>90.278468000000004</v>
      </c>
      <c r="K6388" s="147">
        <v>96.165383999999989</v>
      </c>
    </row>
    <row r="6389" spans="2:11" x14ac:dyDescent="0.2">
      <c r="B6389" s="21" t="str">
        <f t="shared" si="99"/>
        <v>Fenelon FallsWind2035RCP4.5</v>
      </c>
      <c r="C6389" t="s">
        <v>316</v>
      </c>
      <c r="D6389" t="s">
        <v>1</v>
      </c>
      <c r="E6389" s="144" t="s">
        <v>193</v>
      </c>
      <c r="F6389" s="144">
        <v>2035</v>
      </c>
      <c r="G6389" s="147">
        <v>72.960465745569252</v>
      </c>
      <c r="H6389" s="147">
        <v>78.56528400000002</v>
      </c>
      <c r="I6389" s="147">
        <v>84.466199999999986</v>
      </c>
      <c r="J6389" s="147">
        <v>90.365352000000001</v>
      </c>
      <c r="K6389" s="147">
        <v>96.262739999999994</v>
      </c>
    </row>
    <row r="6390" spans="2:11" x14ac:dyDescent="0.2">
      <c r="B6390" s="21" t="str">
        <f t="shared" si="99"/>
        <v>Fenelon FallsWind2040RCP4.5</v>
      </c>
      <c r="C6390" t="s">
        <v>316</v>
      </c>
      <c r="D6390" t="s">
        <v>1</v>
      </c>
      <c r="E6390" s="144" t="s">
        <v>193</v>
      </c>
      <c r="F6390" s="144">
        <v>2040</v>
      </c>
      <c r="G6390" s="147">
        <v>73.016074013857946</v>
      </c>
      <c r="H6390" s="147">
        <v>78.630384000000006</v>
      </c>
      <c r="I6390" s="147">
        <v>84.543199999999999</v>
      </c>
      <c r="J6390" s="147">
        <v>90.452236000000013</v>
      </c>
      <c r="K6390" s="147">
        <v>96.360095999999999</v>
      </c>
    </row>
    <row r="6391" spans="2:11" x14ac:dyDescent="0.2">
      <c r="B6391" s="21" t="str">
        <f t="shared" si="99"/>
        <v>Fenelon FallsWind2045RCP4.5</v>
      </c>
      <c r="C6391" t="s">
        <v>316</v>
      </c>
      <c r="D6391" t="s">
        <v>1</v>
      </c>
      <c r="E6391" s="144" t="s">
        <v>193</v>
      </c>
      <c r="F6391" s="144">
        <v>2045</v>
      </c>
      <c r="G6391" s="147">
        <v>73.071682282146654</v>
      </c>
      <c r="H6391" s="147">
        <v>78.695484000000008</v>
      </c>
      <c r="I6391" s="147">
        <v>84.620199999999997</v>
      </c>
      <c r="J6391" s="147">
        <v>90.539120000000011</v>
      </c>
      <c r="K6391" s="147">
        <v>96.457451999999989</v>
      </c>
    </row>
    <row r="6392" spans="2:11" x14ac:dyDescent="0.2">
      <c r="B6392" s="21" t="str">
        <f t="shared" si="99"/>
        <v>Fenelon FallsWind2050RCP4.5</v>
      </c>
      <c r="C6392" t="s">
        <v>316</v>
      </c>
      <c r="D6392" t="s">
        <v>1</v>
      </c>
      <c r="E6392" s="144" t="s">
        <v>193</v>
      </c>
      <c r="F6392" s="144">
        <v>2050</v>
      </c>
      <c r="G6392" s="147">
        <v>73.201273724767276</v>
      </c>
      <c r="H6392" s="147">
        <v>78.843391200000013</v>
      </c>
      <c r="I6392" s="147">
        <v>84.78792</v>
      </c>
      <c r="J6392" s="147">
        <v>90.724872000000005</v>
      </c>
      <c r="K6392" s="147">
        <v>96.662059199999987</v>
      </c>
    </row>
    <row r="6393" spans="2:11" x14ac:dyDescent="0.2">
      <c r="B6393" s="21" t="str">
        <f t="shared" si="99"/>
        <v>Fenelon FallsWind2055RCP4.5</v>
      </c>
      <c r="C6393" t="s">
        <v>316</v>
      </c>
      <c r="D6393" t="s">
        <v>1</v>
      </c>
      <c r="E6393" s="144" t="s">
        <v>193</v>
      </c>
      <c r="F6393" s="144">
        <v>2055</v>
      </c>
      <c r="G6393" s="147">
        <v>73.275256899099205</v>
      </c>
      <c r="H6393" s="147">
        <v>78.926198400000004</v>
      </c>
      <c r="I6393" s="147">
        <v>84.878640000000004</v>
      </c>
      <c r="J6393" s="147">
        <v>90.823740000000015</v>
      </c>
      <c r="K6393" s="147">
        <v>96.769310399999995</v>
      </c>
    </row>
    <row r="6394" spans="2:11" x14ac:dyDescent="0.2">
      <c r="B6394" s="21" t="str">
        <f t="shared" si="99"/>
        <v>Fenelon FallsWind2060RCP4.5</v>
      </c>
      <c r="C6394" t="s">
        <v>316</v>
      </c>
      <c r="D6394" t="s">
        <v>1</v>
      </c>
      <c r="E6394" s="144" t="s">
        <v>193</v>
      </c>
      <c r="F6394" s="144">
        <v>2060</v>
      </c>
      <c r="G6394" s="147">
        <v>73.349240073431119</v>
      </c>
      <c r="H6394" s="147">
        <v>79.009005600000009</v>
      </c>
      <c r="I6394" s="147">
        <v>84.969359999999995</v>
      </c>
      <c r="J6394" s="147">
        <v>90.922608000000011</v>
      </c>
      <c r="K6394" s="147">
        <v>96.876561599999988</v>
      </c>
    </row>
    <row r="6395" spans="2:11" x14ac:dyDescent="0.2">
      <c r="B6395" s="21" t="str">
        <f t="shared" si="99"/>
        <v>Fenelon FallsWind2065RCP4.5</v>
      </c>
      <c r="C6395" t="s">
        <v>316</v>
      </c>
      <c r="D6395" t="s">
        <v>1</v>
      </c>
      <c r="E6395" s="144" t="s">
        <v>193</v>
      </c>
      <c r="F6395" s="144">
        <v>2065</v>
      </c>
      <c r="G6395" s="147">
        <v>73.423223247763048</v>
      </c>
      <c r="H6395" s="147">
        <v>79.0918128</v>
      </c>
      <c r="I6395" s="147">
        <v>85.060079999999999</v>
      </c>
      <c r="J6395" s="147">
        <v>91.021476000000021</v>
      </c>
      <c r="K6395" s="147">
        <v>96.983812799999995</v>
      </c>
    </row>
    <row r="6396" spans="2:11" x14ac:dyDescent="0.2">
      <c r="B6396" s="21" t="str">
        <f t="shared" si="99"/>
        <v>Fenelon FallsWind2070RCP4.5</v>
      </c>
      <c r="C6396" t="s">
        <v>316</v>
      </c>
      <c r="D6396" t="s">
        <v>1</v>
      </c>
      <c r="E6396" s="144" t="s">
        <v>193</v>
      </c>
      <c r="F6396" s="144">
        <v>2070</v>
      </c>
      <c r="G6396" s="147">
        <v>73.497206422094976</v>
      </c>
      <c r="H6396" s="147">
        <v>79.174620000000004</v>
      </c>
      <c r="I6396" s="147">
        <v>85.150800000000004</v>
      </c>
      <c r="J6396" s="147">
        <v>91.120344000000017</v>
      </c>
      <c r="K6396" s="147">
        <v>97.091063999999989</v>
      </c>
    </row>
    <row r="6397" spans="2:11" x14ac:dyDescent="0.2">
      <c r="B6397" s="21" t="str">
        <f t="shared" si="99"/>
        <v>Fenelon FallsWind2075RCP4.5</v>
      </c>
      <c r="C6397" t="s">
        <v>316</v>
      </c>
      <c r="D6397" t="s">
        <v>1</v>
      </c>
      <c r="E6397" s="144" t="s">
        <v>193</v>
      </c>
      <c r="F6397" s="144">
        <v>2075</v>
      </c>
      <c r="G6397" s="147">
        <v>73.47423778954095</v>
      </c>
      <c r="H6397" s="147">
        <v>79.151184000000001</v>
      </c>
      <c r="I6397" s="147">
        <v>85.125600000000006</v>
      </c>
      <c r="J6397" s="147">
        <v>91.094878000000023</v>
      </c>
      <c r="K6397" s="147">
        <v>97.065527999999986</v>
      </c>
    </row>
    <row r="6398" spans="2:11" x14ac:dyDescent="0.2">
      <c r="B6398" s="21" t="str">
        <f t="shared" si="99"/>
        <v>Fenelon FallsWind2080RCP4.5</v>
      </c>
      <c r="C6398" t="s">
        <v>316</v>
      </c>
      <c r="D6398" t="s">
        <v>1</v>
      </c>
      <c r="E6398" s="144" t="s">
        <v>193</v>
      </c>
      <c r="F6398" s="144">
        <v>2080</v>
      </c>
      <c r="G6398" s="147">
        <v>73.451269156986925</v>
      </c>
      <c r="H6398" s="147">
        <v>79.127748000000011</v>
      </c>
      <c r="I6398" s="147">
        <v>85.100400000000008</v>
      </c>
      <c r="J6398" s="147">
        <v>91.069412000000014</v>
      </c>
      <c r="K6398" s="147">
        <v>97.039991999999984</v>
      </c>
    </row>
    <row r="6399" spans="2:11" x14ac:dyDescent="0.2">
      <c r="B6399" s="21" t="str">
        <f t="shared" si="99"/>
        <v>Fenelon FallsWind2085RCP4.5</v>
      </c>
      <c r="C6399" t="s">
        <v>316</v>
      </c>
      <c r="D6399" t="s">
        <v>1</v>
      </c>
      <c r="E6399" s="144" t="s">
        <v>193</v>
      </c>
      <c r="F6399" s="144">
        <v>2085</v>
      </c>
      <c r="G6399" s="147">
        <v>73.428300524432899</v>
      </c>
      <c r="H6399" s="147">
        <v>79.104312000000007</v>
      </c>
      <c r="I6399" s="147">
        <v>85.075199999999995</v>
      </c>
      <c r="J6399" s="147">
        <v>91.043946000000005</v>
      </c>
      <c r="K6399" s="147">
        <v>97.014455999999996</v>
      </c>
    </row>
    <row r="6400" spans="2:11" x14ac:dyDescent="0.2">
      <c r="B6400" s="21" t="str">
        <f t="shared" si="99"/>
        <v>Fenelon FallsWind2090RCP4.5</v>
      </c>
      <c r="C6400" t="s">
        <v>316</v>
      </c>
      <c r="D6400" t="s">
        <v>1</v>
      </c>
      <c r="E6400" s="144" t="s">
        <v>193</v>
      </c>
      <c r="F6400" s="144">
        <v>2090</v>
      </c>
      <c r="G6400" s="147">
        <v>73.405331891878859</v>
      </c>
      <c r="H6400" s="147">
        <v>79.080876000000004</v>
      </c>
      <c r="I6400" s="147">
        <v>85.05</v>
      </c>
      <c r="J6400" s="147">
        <v>91.018480000000011</v>
      </c>
      <c r="K6400" s="147">
        <v>96.988919999999993</v>
      </c>
    </row>
    <row r="6401" spans="2:11" x14ac:dyDescent="0.2">
      <c r="B6401" s="21" t="str">
        <f t="shared" si="99"/>
        <v>Fenelon FallsWind2095RCP4.5</v>
      </c>
      <c r="C6401" t="s">
        <v>316</v>
      </c>
      <c r="D6401" t="s">
        <v>1</v>
      </c>
      <c r="E6401" s="144" t="s">
        <v>193</v>
      </c>
      <c r="F6401" s="144">
        <v>2095</v>
      </c>
      <c r="G6401" s="147">
        <v>73.382363259324833</v>
      </c>
      <c r="H6401" s="147">
        <v>79.057440000000014</v>
      </c>
      <c r="I6401" s="147">
        <v>85.024799999999999</v>
      </c>
      <c r="J6401" s="147">
        <v>90.993014000000016</v>
      </c>
      <c r="K6401" s="147">
        <v>96.963383999999991</v>
      </c>
    </row>
    <row r="6402" spans="2:11" x14ac:dyDescent="0.2">
      <c r="B6402" s="21" t="str">
        <f t="shared" si="99"/>
        <v>Fenelon FallsWind2100RCP4.5</v>
      </c>
      <c r="C6402" t="s">
        <v>316</v>
      </c>
      <c r="D6402" t="s">
        <v>1</v>
      </c>
      <c r="E6402" s="144" t="s">
        <v>193</v>
      </c>
      <c r="F6402" s="144">
        <v>2100</v>
      </c>
      <c r="G6402" s="147">
        <v>73.359394626770808</v>
      </c>
      <c r="H6402" s="147">
        <v>79.03400400000001</v>
      </c>
      <c r="I6402" s="147">
        <v>84.999600000000001</v>
      </c>
      <c r="J6402" s="147">
        <v>90.967548000000008</v>
      </c>
      <c r="K6402" s="147">
        <v>96.937847999999988</v>
      </c>
    </row>
    <row r="6403" spans="2:11" x14ac:dyDescent="0.2">
      <c r="B6403" s="21" t="str">
        <f t="shared" si="99"/>
        <v>Fenelon FallsWind2023RCP6.0</v>
      </c>
      <c r="C6403" t="s">
        <v>316</v>
      </c>
      <c r="D6403" t="s">
        <v>1</v>
      </c>
      <c r="E6403" s="144" t="s">
        <v>192</v>
      </c>
      <c r="F6403" s="144">
        <v>2023</v>
      </c>
      <c r="G6403" s="147">
        <v>72.793640940703156</v>
      </c>
      <c r="H6403" s="147">
        <v>78.369984000000017</v>
      </c>
      <c r="I6403" s="147">
        <v>84.235199999999992</v>
      </c>
      <c r="J6403" s="147">
        <v>90.104700000000008</v>
      </c>
      <c r="K6403" s="147">
        <v>95.970671999999993</v>
      </c>
    </row>
    <row r="6404" spans="2:11" x14ac:dyDescent="0.2">
      <c r="B6404" s="21" t="str">
        <f t="shared" si="99"/>
        <v>Fenelon FallsWind2025RCP6.0</v>
      </c>
      <c r="C6404" t="s">
        <v>316</v>
      </c>
      <c r="D6404" t="s">
        <v>1</v>
      </c>
      <c r="E6404" s="144" t="s">
        <v>192</v>
      </c>
      <c r="F6404" s="144">
        <v>2025</v>
      </c>
      <c r="G6404" s="147">
        <v>72.84924920899185</v>
      </c>
      <c r="H6404" s="147">
        <v>78.435084000000018</v>
      </c>
      <c r="I6404" s="147">
        <v>84.31219999999999</v>
      </c>
      <c r="J6404" s="147">
        <v>90.191584000000006</v>
      </c>
      <c r="K6404" s="147">
        <v>96.068027999999998</v>
      </c>
    </row>
    <row r="6405" spans="2:11" x14ac:dyDescent="0.2">
      <c r="B6405" s="21" t="str">
        <f t="shared" si="99"/>
        <v>Fenelon FallsWind2030RCP6.0</v>
      </c>
      <c r="C6405" t="s">
        <v>316</v>
      </c>
      <c r="D6405" t="s">
        <v>1</v>
      </c>
      <c r="E6405" s="144" t="s">
        <v>192</v>
      </c>
      <c r="F6405" s="144">
        <v>2030</v>
      </c>
      <c r="G6405" s="147">
        <v>72.904857477280558</v>
      </c>
      <c r="H6405" s="147">
        <v>78.500184000000019</v>
      </c>
      <c r="I6405" s="147">
        <v>84.389199999999988</v>
      </c>
      <c r="J6405" s="147">
        <v>90.278468000000004</v>
      </c>
      <c r="K6405" s="147">
        <v>96.165383999999989</v>
      </c>
    </row>
    <row r="6406" spans="2:11" x14ac:dyDescent="0.2">
      <c r="B6406" s="21" t="str">
        <f t="shared" si="99"/>
        <v>Fenelon FallsWind2035RCP6.0</v>
      </c>
      <c r="C6406" t="s">
        <v>316</v>
      </c>
      <c r="D6406" t="s">
        <v>1</v>
      </c>
      <c r="E6406" s="144" t="s">
        <v>192</v>
      </c>
      <c r="F6406" s="144">
        <v>2035</v>
      </c>
      <c r="G6406" s="147">
        <v>72.960465745569252</v>
      </c>
      <c r="H6406" s="147">
        <v>78.56528400000002</v>
      </c>
      <c r="I6406" s="147">
        <v>84.466199999999986</v>
      </c>
      <c r="J6406" s="147">
        <v>90.365352000000001</v>
      </c>
      <c r="K6406" s="147">
        <v>96.262739999999994</v>
      </c>
    </row>
    <row r="6407" spans="2:11" x14ac:dyDescent="0.2">
      <c r="B6407" s="21" t="str">
        <f t="shared" si="99"/>
        <v>Fenelon FallsWind2040RCP6.0</v>
      </c>
      <c r="C6407" t="s">
        <v>316</v>
      </c>
      <c r="D6407" t="s">
        <v>1</v>
      </c>
      <c r="E6407" s="144" t="s">
        <v>192</v>
      </c>
      <c r="F6407" s="144">
        <v>2040</v>
      </c>
      <c r="G6407" s="147">
        <v>73.016074013857946</v>
      </c>
      <c r="H6407" s="147">
        <v>78.630384000000006</v>
      </c>
      <c r="I6407" s="147">
        <v>84.543199999999999</v>
      </c>
      <c r="J6407" s="147">
        <v>90.452236000000013</v>
      </c>
      <c r="K6407" s="147">
        <v>96.360095999999999</v>
      </c>
    </row>
    <row r="6408" spans="2:11" x14ac:dyDescent="0.2">
      <c r="B6408" s="21" t="str">
        <f t="shared" si="99"/>
        <v>Fenelon FallsWind2045RCP6.0</v>
      </c>
      <c r="C6408" t="s">
        <v>316</v>
      </c>
      <c r="D6408" t="s">
        <v>1</v>
      </c>
      <c r="E6408" s="144" t="s">
        <v>192</v>
      </c>
      <c r="F6408" s="144">
        <v>2045</v>
      </c>
      <c r="G6408" s="147">
        <v>73.071682282146654</v>
      </c>
      <c r="H6408" s="147">
        <v>78.695484000000008</v>
      </c>
      <c r="I6408" s="147">
        <v>84.620199999999997</v>
      </c>
      <c r="J6408" s="147">
        <v>90.539120000000011</v>
      </c>
      <c r="K6408" s="147">
        <v>96.457451999999989</v>
      </c>
    </row>
    <row r="6409" spans="2:11" x14ac:dyDescent="0.2">
      <c r="B6409" s="21" t="str">
        <f t="shared" si="99"/>
        <v>Fenelon FallsWind2050RCP6.0</v>
      </c>
      <c r="C6409" t="s">
        <v>316</v>
      </c>
      <c r="D6409" t="s">
        <v>1</v>
      </c>
      <c r="E6409" s="144" t="s">
        <v>192</v>
      </c>
      <c r="F6409" s="144">
        <v>2050</v>
      </c>
      <c r="G6409" s="147">
        <v>73.201273724767276</v>
      </c>
      <c r="H6409" s="147">
        <v>78.843391200000013</v>
      </c>
      <c r="I6409" s="147">
        <v>84.78792</v>
      </c>
      <c r="J6409" s="147">
        <v>90.724872000000005</v>
      </c>
      <c r="K6409" s="147">
        <v>96.662059199999987</v>
      </c>
    </row>
    <row r="6410" spans="2:11" x14ac:dyDescent="0.2">
      <c r="B6410" s="21" t="str">
        <f t="shared" si="99"/>
        <v>Fenelon FallsWind2055RCP6.0</v>
      </c>
      <c r="C6410" t="s">
        <v>316</v>
      </c>
      <c r="D6410" t="s">
        <v>1</v>
      </c>
      <c r="E6410" s="144" t="s">
        <v>192</v>
      </c>
      <c r="F6410" s="144">
        <v>2055</v>
      </c>
      <c r="G6410" s="147">
        <v>73.275256899099205</v>
      </c>
      <c r="H6410" s="147">
        <v>78.926198400000004</v>
      </c>
      <c r="I6410" s="147">
        <v>84.878640000000004</v>
      </c>
      <c r="J6410" s="147">
        <v>90.823740000000015</v>
      </c>
      <c r="K6410" s="147">
        <v>96.769310399999995</v>
      </c>
    </row>
    <row r="6411" spans="2:11" x14ac:dyDescent="0.2">
      <c r="B6411" s="21" t="str">
        <f t="shared" si="99"/>
        <v>Fenelon FallsWind2060RCP6.0</v>
      </c>
      <c r="C6411" t="s">
        <v>316</v>
      </c>
      <c r="D6411" t="s">
        <v>1</v>
      </c>
      <c r="E6411" s="144" t="s">
        <v>192</v>
      </c>
      <c r="F6411" s="144">
        <v>2060</v>
      </c>
      <c r="G6411" s="147">
        <v>73.349240073431119</v>
      </c>
      <c r="H6411" s="147">
        <v>79.009005600000009</v>
      </c>
      <c r="I6411" s="147">
        <v>84.969359999999995</v>
      </c>
      <c r="J6411" s="147">
        <v>90.922608000000011</v>
      </c>
      <c r="K6411" s="147">
        <v>96.876561599999988</v>
      </c>
    </row>
    <row r="6412" spans="2:11" x14ac:dyDescent="0.2">
      <c r="B6412" s="21" t="str">
        <f t="shared" ref="B6412:B6475" si="100">C6412&amp;D6412&amp;F6412&amp;E6412</f>
        <v>Fenelon FallsWind2065RCP6.0</v>
      </c>
      <c r="C6412" t="s">
        <v>316</v>
      </c>
      <c r="D6412" t="s">
        <v>1</v>
      </c>
      <c r="E6412" s="144" t="s">
        <v>192</v>
      </c>
      <c r="F6412" s="144">
        <v>2065</v>
      </c>
      <c r="G6412" s="147">
        <v>73.423223247763048</v>
      </c>
      <c r="H6412" s="147">
        <v>79.0918128</v>
      </c>
      <c r="I6412" s="147">
        <v>85.060079999999999</v>
      </c>
      <c r="J6412" s="147">
        <v>91.021476000000021</v>
      </c>
      <c r="K6412" s="147">
        <v>96.983812799999995</v>
      </c>
    </row>
    <row r="6413" spans="2:11" x14ac:dyDescent="0.2">
      <c r="B6413" s="21" t="str">
        <f t="shared" si="100"/>
        <v>Fenelon FallsWind2070RCP6.0</v>
      </c>
      <c r="C6413" t="s">
        <v>316</v>
      </c>
      <c r="D6413" t="s">
        <v>1</v>
      </c>
      <c r="E6413" s="144" t="s">
        <v>192</v>
      </c>
      <c r="F6413" s="144">
        <v>2070</v>
      </c>
      <c r="G6413" s="147">
        <v>73.497206422094976</v>
      </c>
      <c r="H6413" s="147">
        <v>79.174620000000004</v>
      </c>
      <c r="I6413" s="147">
        <v>85.150800000000004</v>
      </c>
      <c r="J6413" s="147">
        <v>91.120344000000017</v>
      </c>
      <c r="K6413" s="147">
        <v>97.091063999999989</v>
      </c>
    </row>
    <row r="6414" spans="2:11" x14ac:dyDescent="0.2">
      <c r="B6414" s="21" t="str">
        <f t="shared" si="100"/>
        <v>Fenelon FallsWind2075RCP6.0</v>
      </c>
      <c r="C6414" t="s">
        <v>316</v>
      </c>
      <c r="D6414" t="s">
        <v>1</v>
      </c>
      <c r="E6414" s="144" t="s">
        <v>192</v>
      </c>
      <c r="F6414" s="144">
        <v>2075</v>
      </c>
      <c r="G6414" s="147">
        <v>73.46275347326393</v>
      </c>
      <c r="H6414" s="147">
        <v>79.139465999999999</v>
      </c>
      <c r="I6414" s="147">
        <v>85.113</v>
      </c>
      <c r="J6414" s="147">
        <v>91.082145000000011</v>
      </c>
      <c r="K6414" s="147">
        <v>97.052759999999992</v>
      </c>
    </row>
    <row r="6415" spans="2:11" x14ac:dyDescent="0.2">
      <c r="B6415" s="21" t="str">
        <f t="shared" si="100"/>
        <v>Fenelon FallsWind2080RCP6.0</v>
      </c>
      <c r="C6415" t="s">
        <v>316</v>
      </c>
      <c r="D6415" t="s">
        <v>1</v>
      </c>
      <c r="E6415" s="144" t="s">
        <v>192</v>
      </c>
      <c r="F6415" s="144">
        <v>2080</v>
      </c>
      <c r="G6415" s="147">
        <v>73.428300524432899</v>
      </c>
      <c r="H6415" s="147">
        <v>79.104312000000007</v>
      </c>
      <c r="I6415" s="147">
        <v>85.075199999999995</v>
      </c>
      <c r="J6415" s="147">
        <v>91.043946000000005</v>
      </c>
      <c r="K6415" s="147">
        <v>97.014455999999996</v>
      </c>
    </row>
    <row r="6416" spans="2:11" x14ac:dyDescent="0.2">
      <c r="B6416" s="21" t="str">
        <f t="shared" si="100"/>
        <v>Fenelon FallsWind2085RCP6.0</v>
      </c>
      <c r="C6416" t="s">
        <v>316</v>
      </c>
      <c r="D6416" t="s">
        <v>1</v>
      </c>
      <c r="E6416" s="144" t="s">
        <v>192</v>
      </c>
      <c r="F6416" s="144">
        <v>2085</v>
      </c>
      <c r="G6416" s="147">
        <v>73.393847575601853</v>
      </c>
      <c r="H6416" s="147">
        <v>79.069158000000016</v>
      </c>
      <c r="I6416" s="147">
        <v>85.037400000000005</v>
      </c>
      <c r="J6416" s="147">
        <v>91.005747000000014</v>
      </c>
      <c r="K6416" s="147">
        <v>96.976151999999985</v>
      </c>
    </row>
    <row r="6417" spans="2:11" x14ac:dyDescent="0.2">
      <c r="B6417" s="21" t="str">
        <f t="shared" si="100"/>
        <v>Fenelon FallsWind2090RCP6.0</v>
      </c>
      <c r="C6417" t="s">
        <v>316</v>
      </c>
      <c r="D6417" t="s">
        <v>1</v>
      </c>
      <c r="E6417" s="144" t="s">
        <v>192</v>
      </c>
      <c r="F6417" s="144">
        <v>2090</v>
      </c>
      <c r="G6417" s="147">
        <v>73.412585144264341</v>
      </c>
      <c r="H6417" s="147">
        <v>79.093896000000015</v>
      </c>
      <c r="I6417" s="147">
        <v>85.069599999999994</v>
      </c>
      <c r="J6417" s="147">
        <v>91.045444000000003</v>
      </c>
      <c r="K6417" s="147">
        <v>97.024031999999991</v>
      </c>
    </row>
    <row r="6418" spans="2:11" x14ac:dyDescent="0.2">
      <c r="B6418" s="21" t="str">
        <f t="shared" si="100"/>
        <v>Fenelon FallsWind2095RCP6.0</v>
      </c>
      <c r="C6418" t="s">
        <v>316</v>
      </c>
      <c r="D6418" t="s">
        <v>1</v>
      </c>
      <c r="E6418" s="144" t="s">
        <v>192</v>
      </c>
      <c r="F6418" s="144">
        <v>2095</v>
      </c>
      <c r="G6418" s="147">
        <v>73.465775661757888</v>
      </c>
      <c r="H6418" s="147">
        <v>79.153788000000006</v>
      </c>
      <c r="I6418" s="147">
        <v>85.139600000000002</v>
      </c>
      <c r="J6418" s="147">
        <v>91.123340000000013</v>
      </c>
      <c r="K6418" s="147">
        <v>97.11021599999998</v>
      </c>
    </row>
    <row r="6419" spans="2:11" x14ac:dyDescent="0.2">
      <c r="B6419" s="21" t="str">
        <f t="shared" si="100"/>
        <v>Fenelon FallsWind2100RCP6.0</v>
      </c>
      <c r="C6419" t="s">
        <v>316</v>
      </c>
      <c r="D6419" t="s">
        <v>1</v>
      </c>
      <c r="E6419" s="144" t="s">
        <v>192</v>
      </c>
      <c r="F6419" s="144">
        <v>2100</v>
      </c>
      <c r="G6419" s="147">
        <v>73.518966179251422</v>
      </c>
      <c r="H6419" s="147">
        <v>79.213680000000011</v>
      </c>
      <c r="I6419" s="147">
        <v>85.209599999999995</v>
      </c>
      <c r="J6419" s="147">
        <v>91.201236000000009</v>
      </c>
      <c r="K6419" s="147">
        <v>97.196399999999983</v>
      </c>
    </row>
    <row r="6420" spans="2:11" x14ac:dyDescent="0.2">
      <c r="B6420" s="21" t="str">
        <f t="shared" si="100"/>
        <v>Fenelon FallsWind2023RCP8.5</v>
      </c>
      <c r="C6420" t="s">
        <v>316</v>
      </c>
      <c r="D6420" t="s">
        <v>1</v>
      </c>
      <c r="E6420" s="144" t="s">
        <v>191</v>
      </c>
      <c r="F6420" s="144">
        <v>2023</v>
      </c>
      <c r="G6420" s="147">
        <v>72.793640940703156</v>
      </c>
      <c r="H6420" s="147">
        <v>78.369984000000017</v>
      </c>
      <c r="I6420" s="147">
        <v>84.235199999999992</v>
      </c>
      <c r="J6420" s="147">
        <v>90.104700000000008</v>
      </c>
      <c r="K6420" s="147">
        <v>95.970671999999993</v>
      </c>
    </row>
    <row r="6421" spans="2:11" x14ac:dyDescent="0.2">
      <c r="B6421" s="21" t="str">
        <f t="shared" si="100"/>
        <v>Fenelon FallsWind2025RCP8.5</v>
      </c>
      <c r="C6421" t="s">
        <v>316</v>
      </c>
      <c r="D6421" t="s">
        <v>1</v>
      </c>
      <c r="E6421" s="144" t="s">
        <v>191</v>
      </c>
      <c r="F6421" s="144">
        <v>2025</v>
      </c>
      <c r="G6421" s="147">
        <v>72.904857477280558</v>
      </c>
      <c r="H6421" s="147">
        <v>78.500184000000019</v>
      </c>
      <c r="I6421" s="147">
        <v>84.389199999999988</v>
      </c>
      <c r="J6421" s="147">
        <v>90.278468000000004</v>
      </c>
      <c r="K6421" s="147">
        <v>96.165383999999989</v>
      </c>
    </row>
    <row r="6422" spans="2:11" x14ac:dyDescent="0.2">
      <c r="B6422" s="21" t="str">
        <f t="shared" si="100"/>
        <v>Fenelon FallsWind2030RCP8.5</v>
      </c>
      <c r="C6422" t="s">
        <v>316</v>
      </c>
      <c r="D6422" t="s">
        <v>1</v>
      </c>
      <c r="E6422" s="144" t="s">
        <v>191</v>
      </c>
      <c r="F6422" s="144">
        <v>2030</v>
      </c>
      <c r="G6422" s="147">
        <v>73.016074013857946</v>
      </c>
      <c r="H6422" s="147">
        <v>78.630384000000006</v>
      </c>
      <c r="I6422" s="147">
        <v>84.543199999999999</v>
      </c>
      <c r="J6422" s="147">
        <v>90.452236000000013</v>
      </c>
      <c r="K6422" s="147">
        <v>96.360095999999999</v>
      </c>
    </row>
    <row r="6423" spans="2:11" x14ac:dyDescent="0.2">
      <c r="B6423" s="21" t="str">
        <f t="shared" si="100"/>
        <v>Fenelon FallsWind2035RCP8.5</v>
      </c>
      <c r="C6423" t="s">
        <v>316</v>
      </c>
      <c r="D6423" t="s">
        <v>1</v>
      </c>
      <c r="E6423" s="144" t="s">
        <v>191</v>
      </c>
      <c r="F6423" s="144">
        <v>2035</v>
      </c>
      <c r="G6423" s="147">
        <v>73.127290550435347</v>
      </c>
      <c r="H6423" s="147">
        <v>78.760584000000009</v>
      </c>
      <c r="I6423" s="147">
        <v>84.697199999999995</v>
      </c>
      <c r="J6423" s="147">
        <v>90.626004000000009</v>
      </c>
      <c r="K6423" s="147">
        <v>96.554807999999994</v>
      </c>
    </row>
    <row r="6424" spans="2:11" x14ac:dyDescent="0.2">
      <c r="B6424" s="21" t="str">
        <f t="shared" si="100"/>
        <v>Fenelon FallsWind2040RCP8.5</v>
      </c>
      <c r="C6424" t="s">
        <v>316</v>
      </c>
      <c r="D6424" t="s">
        <v>1</v>
      </c>
      <c r="E6424" s="144" t="s">
        <v>191</v>
      </c>
      <c r="F6424" s="144">
        <v>2040</v>
      </c>
      <c r="G6424" s="147">
        <v>73.250595840988552</v>
      </c>
      <c r="H6424" s="147">
        <v>78.898596000000012</v>
      </c>
      <c r="I6424" s="147">
        <v>84.848399999999998</v>
      </c>
      <c r="J6424" s="147">
        <v>90.790784000000016</v>
      </c>
      <c r="K6424" s="147">
        <v>96.733559999999997</v>
      </c>
    </row>
    <row r="6425" spans="2:11" x14ac:dyDescent="0.2">
      <c r="B6425" s="21" t="str">
        <f t="shared" si="100"/>
        <v>Fenelon FallsWind2045RCP8.5</v>
      </c>
      <c r="C6425" t="s">
        <v>316</v>
      </c>
      <c r="D6425" t="s">
        <v>1</v>
      </c>
      <c r="E6425" s="144" t="s">
        <v>191</v>
      </c>
      <c r="F6425" s="144">
        <v>2045</v>
      </c>
      <c r="G6425" s="147">
        <v>73.373901131541771</v>
      </c>
      <c r="H6425" s="147">
        <v>79.036608000000001</v>
      </c>
      <c r="I6425" s="147">
        <v>84.999600000000001</v>
      </c>
      <c r="J6425" s="147">
        <v>90.95556400000001</v>
      </c>
      <c r="K6425" s="147">
        <v>96.912311999999986</v>
      </c>
    </row>
    <row r="6426" spans="2:11" x14ac:dyDescent="0.2">
      <c r="B6426" s="21" t="str">
        <f t="shared" si="100"/>
        <v>Fenelon FallsWind2050RCP8.5</v>
      </c>
      <c r="C6426" t="s">
        <v>316</v>
      </c>
      <c r="D6426" t="s">
        <v>1</v>
      </c>
      <c r="E6426" s="144" t="s">
        <v>191</v>
      </c>
      <c r="F6426" s="144">
        <v>2050</v>
      </c>
      <c r="G6426" s="147">
        <v>73.451269156986925</v>
      </c>
      <c r="H6426" s="147">
        <v>79.127748000000011</v>
      </c>
      <c r="I6426" s="147">
        <v>85.100400000000008</v>
      </c>
      <c r="J6426" s="147">
        <v>91.069412000000014</v>
      </c>
      <c r="K6426" s="147">
        <v>97.039991999999984</v>
      </c>
    </row>
    <row r="6427" spans="2:11" x14ac:dyDescent="0.2">
      <c r="B6427" s="21" t="str">
        <f t="shared" si="100"/>
        <v>Fenelon FallsWind2055RCP8.5</v>
      </c>
      <c r="C6427" t="s">
        <v>316</v>
      </c>
      <c r="D6427" t="s">
        <v>1</v>
      </c>
      <c r="E6427" s="144" t="s">
        <v>191</v>
      </c>
      <c r="F6427" s="144">
        <v>2055</v>
      </c>
      <c r="G6427" s="147">
        <v>73.405331891878859</v>
      </c>
      <c r="H6427" s="147">
        <v>79.080876000000004</v>
      </c>
      <c r="I6427" s="147">
        <v>85.05</v>
      </c>
      <c r="J6427" s="147">
        <v>91.018480000000011</v>
      </c>
      <c r="K6427" s="147">
        <v>96.988919999999993</v>
      </c>
    </row>
    <row r="6428" spans="2:11" x14ac:dyDescent="0.2">
      <c r="B6428" s="21" t="str">
        <f t="shared" si="100"/>
        <v>Fenelon FallsWind2060RCP8.5</v>
      </c>
      <c r="C6428" t="s">
        <v>316</v>
      </c>
      <c r="D6428" t="s">
        <v>1</v>
      </c>
      <c r="E6428" s="144" t="s">
        <v>191</v>
      </c>
      <c r="F6428" s="144">
        <v>2060</v>
      </c>
      <c r="G6428" s="147">
        <v>73.412585144264341</v>
      </c>
      <c r="H6428" s="147">
        <v>79.093896000000015</v>
      </c>
      <c r="I6428" s="147">
        <v>85.069599999999994</v>
      </c>
      <c r="J6428" s="147">
        <v>91.045444000000003</v>
      </c>
      <c r="K6428" s="147">
        <v>97.024031999999991</v>
      </c>
    </row>
    <row r="6429" spans="2:11" x14ac:dyDescent="0.2">
      <c r="B6429" s="21" t="str">
        <f t="shared" si="100"/>
        <v>Fenelon FallsWind2065RCP8.5</v>
      </c>
      <c r="C6429" t="s">
        <v>316</v>
      </c>
      <c r="D6429" t="s">
        <v>1</v>
      </c>
      <c r="E6429" s="144" t="s">
        <v>191</v>
      </c>
      <c r="F6429" s="144">
        <v>2065</v>
      </c>
      <c r="G6429" s="147">
        <v>73.465775661757888</v>
      </c>
      <c r="H6429" s="147">
        <v>79.153788000000006</v>
      </c>
      <c r="I6429" s="147">
        <v>85.139600000000002</v>
      </c>
      <c r="J6429" s="147">
        <v>91.123340000000013</v>
      </c>
      <c r="K6429" s="147">
        <v>97.11021599999998</v>
      </c>
    </row>
    <row r="6430" spans="2:11" x14ac:dyDescent="0.2">
      <c r="B6430" s="21" t="str">
        <f t="shared" si="100"/>
        <v>Fenelon FallsWind2070RCP8.5</v>
      </c>
      <c r="C6430" t="s">
        <v>316</v>
      </c>
      <c r="D6430" t="s">
        <v>1</v>
      </c>
      <c r="E6430" s="144" t="s">
        <v>191</v>
      </c>
      <c r="F6430" s="144">
        <v>2070</v>
      </c>
      <c r="G6430" s="147">
        <v>73.535890434817546</v>
      </c>
      <c r="H6430" s="147">
        <v>79.226700000000008</v>
      </c>
      <c r="I6430" s="147">
        <v>85.220799999999997</v>
      </c>
      <c r="J6430" s="147">
        <v>91.210224000000011</v>
      </c>
      <c r="K6430" s="147">
        <v>97.202783999999994</v>
      </c>
    </row>
    <row r="6431" spans="2:11" x14ac:dyDescent="0.2">
      <c r="B6431" s="21" t="str">
        <f t="shared" si="100"/>
        <v>Fenelon FallsWind2075RCP8.5</v>
      </c>
      <c r="C6431" t="s">
        <v>316</v>
      </c>
      <c r="D6431" t="s">
        <v>1</v>
      </c>
      <c r="E6431" s="144" t="s">
        <v>191</v>
      </c>
      <c r="F6431" s="144">
        <v>2075</v>
      </c>
      <c r="G6431" s="147">
        <v>73.55281469038367</v>
      </c>
      <c r="H6431" s="147">
        <v>79.239720000000005</v>
      </c>
      <c r="I6431" s="147">
        <v>85.231999999999985</v>
      </c>
      <c r="J6431" s="147">
        <v>91.219211999999999</v>
      </c>
      <c r="K6431" s="147">
        <v>97.209167999999991</v>
      </c>
    </row>
    <row r="6432" spans="2:11" x14ac:dyDescent="0.2">
      <c r="B6432" s="21" t="str">
        <f t="shared" si="100"/>
        <v>Fenelon FallsWind2080RCP8.5</v>
      </c>
      <c r="C6432" t="s">
        <v>316</v>
      </c>
      <c r="D6432" t="s">
        <v>1</v>
      </c>
      <c r="E6432" s="144" t="s">
        <v>191</v>
      </c>
      <c r="F6432" s="144">
        <v>2080</v>
      </c>
      <c r="G6432" s="147">
        <v>73.569738945949794</v>
      </c>
      <c r="H6432" s="147">
        <v>79.252740000000003</v>
      </c>
      <c r="I6432" s="147">
        <v>85.243199999999987</v>
      </c>
      <c r="J6432" s="147">
        <v>91.228200000000001</v>
      </c>
      <c r="K6432" s="147">
        <v>97.215552000000002</v>
      </c>
    </row>
    <row r="6433" spans="2:11" x14ac:dyDescent="0.2">
      <c r="B6433" s="21" t="str">
        <f t="shared" si="100"/>
        <v>Fenelon FallsWind2085RCP8.5</v>
      </c>
      <c r="C6433" t="s">
        <v>316</v>
      </c>
      <c r="D6433" t="s">
        <v>1</v>
      </c>
      <c r="E6433" s="144" t="s">
        <v>191</v>
      </c>
      <c r="F6433" s="144">
        <v>2085</v>
      </c>
      <c r="G6433" s="147">
        <v>73.674911105539294</v>
      </c>
      <c r="H6433" s="147">
        <v>79.369920000000008</v>
      </c>
      <c r="I6433" s="147">
        <v>85.369199999999992</v>
      </c>
      <c r="J6433" s="147">
        <v>91.363020000000006</v>
      </c>
      <c r="K6433" s="147">
        <v>97.359191999999993</v>
      </c>
    </row>
    <row r="6434" spans="2:11" x14ac:dyDescent="0.2">
      <c r="B6434" s="21" t="str">
        <f t="shared" si="100"/>
        <v>Fenelon FallsWind2090RCP8.5</v>
      </c>
      <c r="C6434" t="s">
        <v>316</v>
      </c>
      <c r="D6434" t="s">
        <v>1</v>
      </c>
      <c r="E6434" s="144" t="s">
        <v>191</v>
      </c>
      <c r="F6434" s="144">
        <v>2090</v>
      </c>
      <c r="G6434" s="147">
        <v>73.780083265128795</v>
      </c>
      <c r="H6434" s="147">
        <v>79.487100000000012</v>
      </c>
      <c r="I6434" s="147">
        <v>85.495199999999997</v>
      </c>
      <c r="J6434" s="147">
        <v>91.497840000000011</v>
      </c>
      <c r="K6434" s="147">
        <v>97.502831999999984</v>
      </c>
    </row>
    <row r="6435" spans="2:11" x14ac:dyDescent="0.2">
      <c r="B6435" s="21" t="str">
        <f t="shared" si="100"/>
        <v>Fenelon FallsWind2095RCP8.5</v>
      </c>
      <c r="C6435" t="s">
        <v>316</v>
      </c>
      <c r="D6435" t="s">
        <v>1</v>
      </c>
      <c r="E6435" s="144" t="s">
        <v>191</v>
      </c>
      <c r="F6435" s="144">
        <v>2095</v>
      </c>
      <c r="G6435" s="147">
        <v>73.780083265128795</v>
      </c>
      <c r="H6435" s="147">
        <v>79.487100000000012</v>
      </c>
      <c r="I6435" s="147">
        <v>85.495199999999997</v>
      </c>
      <c r="J6435" s="147">
        <v>91.497840000000011</v>
      </c>
      <c r="K6435" s="147">
        <v>97.502831999999984</v>
      </c>
    </row>
    <row r="6436" spans="2:11" x14ac:dyDescent="0.2">
      <c r="B6436" s="21" t="str">
        <f t="shared" si="100"/>
        <v>Fenelon FallsWind2100RCP8.5</v>
      </c>
      <c r="C6436" t="s">
        <v>316</v>
      </c>
      <c r="D6436" t="s">
        <v>1</v>
      </c>
      <c r="E6436" s="144" t="s">
        <v>191</v>
      </c>
      <c r="F6436" s="144">
        <v>2100</v>
      </c>
      <c r="G6436" s="147">
        <v>73.780083265128795</v>
      </c>
      <c r="H6436" s="147">
        <v>79.487100000000012</v>
      </c>
      <c r="I6436" s="147">
        <v>85.495199999999997</v>
      </c>
      <c r="J6436" s="147">
        <v>91.497840000000011</v>
      </c>
      <c r="K6436" s="147">
        <v>97.502831999999984</v>
      </c>
    </row>
    <row r="6437" spans="2:11" x14ac:dyDescent="0.2">
      <c r="B6437" s="21" t="str">
        <f t="shared" si="100"/>
        <v>FergusIce Accretion2023RCP4.5</v>
      </c>
      <c r="C6437" t="s">
        <v>317</v>
      </c>
      <c r="D6437" t="s">
        <v>486</v>
      </c>
      <c r="E6437" s="144" t="s">
        <v>193</v>
      </c>
      <c r="F6437" s="144">
        <v>2023</v>
      </c>
      <c r="G6437" s="147">
        <v>16.600104940106142</v>
      </c>
      <c r="H6437" s="147">
        <v>19.919999999999998</v>
      </c>
      <c r="I6437" s="147">
        <v>24.119999999999997</v>
      </c>
      <c r="J6437" s="147">
        <v>27.336959999999998</v>
      </c>
      <c r="K6437" s="147">
        <v>30.542400000000001</v>
      </c>
    </row>
    <row r="6438" spans="2:11" x14ac:dyDescent="0.2">
      <c r="B6438" s="21" t="str">
        <f t="shared" si="100"/>
        <v>FergusIce Accretion2025RCP4.5</v>
      </c>
      <c r="C6438" t="s">
        <v>317</v>
      </c>
      <c r="D6438" t="s">
        <v>486</v>
      </c>
      <c r="E6438" s="144" t="s">
        <v>193</v>
      </c>
      <c r="F6438" s="144">
        <v>2025</v>
      </c>
      <c r="G6438" s="147">
        <v>16.627938784740795</v>
      </c>
      <c r="H6438" s="147">
        <v>19.966479999999997</v>
      </c>
      <c r="I6438" s="147">
        <v>24.187999999999999</v>
      </c>
      <c r="J6438" s="147">
        <v>27.422839999999997</v>
      </c>
      <c r="K6438" s="147">
        <v>30.6432</v>
      </c>
    </row>
    <row r="6439" spans="2:11" x14ac:dyDescent="0.2">
      <c r="B6439" s="21" t="str">
        <f t="shared" si="100"/>
        <v>FergusIce Accretion2030RCP4.5</v>
      </c>
      <c r="C6439" t="s">
        <v>317</v>
      </c>
      <c r="D6439" t="s">
        <v>486</v>
      </c>
      <c r="E6439" s="144" t="s">
        <v>193</v>
      </c>
      <c r="F6439" s="144">
        <v>2030</v>
      </c>
      <c r="G6439" s="147">
        <v>16.655772629375445</v>
      </c>
      <c r="H6439" s="147">
        <v>20.01296</v>
      </c>
      <c r="I6439" s="147">
        <v>24.255999999999997</v>
      </c>
      <c r="J6439" s="147">
        <v>27.508719999999997</v>
      </c>
      <c r="K6439" s="147">
        <v>30.744</v>
      </c>
    </row>
    <row r="6440" spans="2:11" x14ac:dyDescent="0.2">
      <c r="B6440" s="21" t="str">
        <f t="shared" si="100"/>
        <v>FergusIce Accretion2035RCP4.5</v>
      </c>
      <c r="C6440" t="s">
        <v>317</v>
      </c>
      <c r="D6440" t="s">
        <v>486</v>
      </c>
      <c r="E6440" s="144" t="s">
        <v>193</v>
      </c>
      <c r="F6440" s="144">
        <v>2035</v>
      </c>
      <c r="G6440" s="147">
        <v>16.683606474010098</v>
      </c>
      <c r="H6440" s="147">
        <v>20.059439999999999</v>
      </c>
      <c r="I6440" s="147">
        <v>24.323999999999998</v>
      </c>
      <c r="J6440" s="147">
        <v>27.594599999999996</v>
      </c>
      <c r="K6440" s="147">
        <v>30.844799999999999</v>
      </c>
    </row>
    <row r="6441" spans="2:11" x14ac:dyDescent="0.2">
      <c r="B6441" s="21" t="str">
        <f t="shared" si="100"/>
        <v>FergusIce Accretion2040RCP4.5</v>
      </c>
      <c r="C6441" t="s">
        <v>317</v>
      </c>
      <c r="D6441" t="s">
        <v>486</v>
      </c>
      <c r="E6441" s="144" t="s">
        <v>193</v>
      </c>
      <c r="F6441" s="144">
        <v>2040</v>
      </c>
      <c r="G6441" s="147">
        <v>16.711440318644751</v>
      </c>
      <c r="H6441" s="147">
        <v>20.105919999999998</v>
      </c>
      <c r="I6441" s="147">
        <v>24.391999999999999</v>
      </c>
      <c r="J6441" s="147">
        <v>27.680479999999996</v>
      </c>
      <c r="K6441" s="147">
        <v>30.945600000000002</v>
      </c>
    </row>
    <row r="6442" spans="2:11" x14ac:dyDescent="0.2">
      <c r="B6442" s="21" t="str">
        <f t="shared" si="100"/>
        <v>FergusIce Accretion2045RCP4.5</v>
      </c>
      <c r="C6442" t="s">
        <v>317</v>
      </c>
      <c r="D6442" t="s">
        <v>486</v>
      </c>
      <c r="E6442" s="144" t="s">
        <v>193</v>
      </c>
      <c r="F6442" s="144">
        <v>2045</v>
      </c>
      <c r="G6442" s="147">
        <v>16.739274163279401</v>
      </c>
      <c r="H6442" s="147">
        <v>20.1524</v>
      </c>
      <c r="I6442" s="147">
        <v>24.459999999999997</v>
      </c>
      <c r="J6442" s="147">
        <v>27.766359999999995</v>
      </c>
      <c r="K6442" s="147">
        <v>31.046400000000002</v>
      </c>
    </row>
    <row r="6443" spans="2:11" x14ac:dyDescent="0.2">
      <c r="B6443" s="21" t="str">
        <f t="shared" si="100"/>
        <v>FergusIce Accretion2050RCP4.5</v>
      </c>
      <c r="C6443" t="s">
        <v>317</v>
      </c>
      <c r="D6443" t="s">
        <v>486</v>
      </c>
      <c r="E6443" s="144" t="s">
        <v>193</v>
      </c>
      <c r="F6443" s="144">
        <v>2050</v>
      </c>
      <c r="G6443" s="147">
        <v>16.713667026215521</v>
      </c>
      <c r="H6443" s="147">
        <v>20.151071999999999</v>
      </c>
      <c r="I6443" s="147">
        <v>24.489599999999999</v>
      </c>
      <c r="J6443" s="147">
        <v>27.819695999999993</v>
      </c>
      <c r="K6443" s="147">
        <v>31.123008000000002</v>
      </c>
    </row>
    <row r="6444" spans="2:11" x14ac:dyDescent="0.2">
      <c r="B6444" s="21" t="str">
        <f t="shared" si="100"/>
        <v>FergusIce Accretion2055RCP4.5</v>
      </c>
      <c r="C6444" t="s">
        <v>317</v>
      </c>
      <c r="D6444" t="s">
        <v>486</v>
      </c>
      <c r="E6444" s="144" t="s">
        <v>193</v>
      </c>
      <c r="F6444" s="144">
        <v>2055</v>
      </c>
      <c r="G6444" s="147">
        <v>16.660226044516993</v>
      </c>
      <c r="H6444" s="147">
        <v>20.103263999999999</v>
      </c>
      <c r="I6444" s="147">
        <v>24.4512</v>
      </c>
      <c r="J6444" s="147">
        <v>27.787151999999995</v>
      </c>
      <c r="K6444" s="147">
        <v>31.098816000000003</v>
      </c>
    </row>
    <row r="6445" spans="2:11" x14ac:dyDescent="0.2">
      <c r="B6445" s="21" t="str">
        <f t="shared" si="100"/>
        <v>FergusIce Accretion2060RCP4.5</v>
      </c>
      <c r="C6445" t="s">
        <v>317</v>
      </c>
      <c r="D6445" t="s">
        <v>486</v>
      </c>
      <c r="E6445" s="144" t="s">
        <v>193</v>
      </c>
      <c r="F6445" s="144">
        <v>2060</v>
      </c>
      <c r="G6445" s="147">
        <v>16.60678506281846</v>
      </c>
      <c r="H6445" s="147">
        <v>20.055456</v>
      </c>
      <c r="I6445" s="147">
        <v>24.412799999999997</v>
      </c>
      <c r="J6445" s="147">
        <v>27.754607999999994</v>
      </c>
      <c r="K6445" s="147">
        <v>31.074624</v>
      </c>
    </row>
    <row r="6446" spans="2:11" x14ac:dyDescent="0.2">
      <c r="B6446" s="21" t="str">
        <f t="shared" si="100"/>
        <v>FergusIce Accretion2065RCP4.5</v>
      </c>
      <c r="C6446" t="s">
        <v>317</v>
      </c>
      <c r="D6446" t="s">
        <v>486</v>
      </c>
      <c r="E6446" s="144" t="s">
        <v>193</v>
      </c>
      <c r="F6446" s="144">
        <v>2065</v>
      </c>
      <c r="G6446" s="147">
        <v>16.553344081119931</v>
      </c>
      <c r="H6446" s="147">
        <v>20.007648</v>
      </c>
      <c r="I6446" s="147">
        <v>24.374399999999998</v>
      </c>
      <c r="J6446" s="147">
        <v>27.722063999999996</v>
      </c>
      <c r="K6446" s="147">
        <v>31.050432000000001</v>
      </c>
    </row>
    <row r="6447" spans="2:11" x14ac:dyDescent="0.2">
      <c r="B6447" s="21" t="str">
        <f t="shared" si="100"/>
        <v>FergusIce Accretion2070RCP4.5</v>
      </c>
      <c r="C6447" t="s">
        <v>317</v>
      </c>
      <c r="D6447" t="s">
        <v>486</v>
      </c>
      <c r="E6447" s="144" t="s">
        <v>193</v>
      </c>
      <c r="F6447" s="144">
        <v>2070</v>
      </c>
      <c r="G6447" s="147">
        <v>16.499903099421399</v>
      </c>
      <c r="H6447" s="147">
        <v>19.95984</v>
      </c>
      <c r="I6447" s="147">
        <v>24.335999999999999</v>
      </c>
      <c r="J6447" s="147">
        <v>27.689519999999995</v>
      </c>
      <c r="K6447" s="147">
        <v>31.026240000000001</v>
      </c>
    </row>
    <row r="6448" spans="2:11" x14ac:dyDescent="0.2">
      <c r="B6448" s="21" t="str">
        <f t="shared" si="100"/>
        <v>FergusIce Accretion2075RCP4.5</v>
      </c>
      <c r="C6448" t="s">
        <v>317</v>
      </c>
      <c r="D6448" t="s">
        <v>486</v>
      </c>
      <c r="E6448" s="144" t="s">
        <v>193</v>
      </c>
      <c r="F6448" s="144">
        <v>2075</v>
      </c>
      <c r="G6448" s="147">
        <v>16.469285870323283</v>
      </c>
      <c r="H6448" s="147">
        <v>19.953199999999999</v>
      </c>
      <c r="I6448" s="147">
        <v>24.355999999999998</v>
      </c>
      <c r="J6448" s="147">
        <v>27.725679999999993</v>
      </c>
      <c r="K6448" s="147">
        <v>31.081680000000002</v>
      </c>
    </row>
    <row r="6449" spans="2:11" x14ac:dyDescent="0.2">
      <c r="B6449" s="21" t="str">
        <f t="shared" si="100"/>
        <v>FergusIce Accretion2080RCP4.5</v>
      </c>
      <c r="C6449" t="s">
        <v>317</v>
      </c>
      <c r="D6449" t="s">
        <v>486</v>
      </c>
      <c r="E6449" s="144" t="s">
        <v>193</v>
      </c>
      <c r="F6449" s="144">
        <v>2080</v>
      </c>
      <c r="G6449" s="147">
        <v>16.438668641225167</v>
      </c>
      <c r="H6449" s="147">
        <v>19.946559999999998</v>
      </c>
      <c r="I6449" s="147">
        <v>24.375999999999998</v>
      </c>
      <c r="J6449" s="147">
        <v>27.761839999999996</v>
      </c>
      <c r="K6449" s="147">
        <v>31.137119999999999</v>
      </c>
    </row>
    <row r="6450" spans="2:11" x14ac:dyDescent="0.2">
      <c r="B6450" s="21" t="str">
        <f t="shared" si="100"/>
        <v>FergusIce Accretion2085RCP4.5</v>
      </c>
      <c r="C6450" t="s">
        <v>317</v>
      </c>
      <c r="D6450" t="s">
        <v>486</v>
      </c>
      <c r="E6450" s="144" t="s">
        <v>193</v>
      </c>
      <c r="F6450" s="144">
        <v>2085</v>
      </c>
      <c r="G6450" s="147">
        <v>16.408051412127051</v>
      </c>
      <c r="H6450" s="147">
        <v>19.939920000000001</v>
      </c>
      <c r="I6450" s="147">
        <v>24.395999999999997</v>
      </c>
      <c r="J6450" s="147">
        <v>27.797999999999995</v>
      </c>
      <c r="K6450" s="147">
        <v>31.19256</v>
      </c>
    </row>
    <row r="6451" spans="2:11" x14ac:dyDescent="0.2">
      <c r="B6451" s="21" t="str">
        <f t="shared" si="100"/>
        <v>FergusIce Accretion2090RCP4.5</v>
      </c>
      <c r="C6451" t="s">
        <v>317</v>
      </c>
      <c r="D6451" t="s">
        <v>486</v>
      </c>
      <c r="E6451" s="144" t="s">
        <v>193</v>
      </c>
      <c r="F6451" s="144">
        <v>2090</v>
      </c>
      <c r="G6451" s="147">
        <v>16.377434183028932</v>
      </c>
      <c r="H6451" s="147">
        <v>19.93328</v>
      </c>
      <c r="I6451" s="147">
        <v>24.415999999999997</v>
      </c>
      <c r="J6451" s="147">
        <v>27.834159999999994</v>
      </c>
      <c r="K6451" s="147">
        <v>31.248000000000001</v>
      </c>
    </row>
    <row r="6452" spans="2:11" x14ac:dyDescent="0.2">
      <c r="B6452" s="21" t="str">
        <f t="shared" si="100"/>
        <v>FergusIce Accretion2095RCP4.5</v>
      </c>
      <c r="C6452" t="s">
        <v>317</v>
      </c>
      <c r="D6452" t="s">
        <v>486</v>
      </c>
      <c r="E6452" s="144" t="s">
        <v>193</v>
      </c>
      <c r="F6452" s="144">
        <v>2095</v>
      </c>
      <c r="G6452" s="147">
        <v>16.346816953930816</v>
      </c>
      <c r="H6452" s="147">
        <v>19.926639999999999</v>
      </c>
      <c r="I6452" s="147">
        <v>24.435999999999996</v>
      </c>
      <c r="J6452" s="147">
        <v>27.870319999999996</v>
      </c>
      <c r="K6452" s="147">
        <v>31.303439999999998</v>
      </c>
    </row>
    <row r="6453" spans="2:11" x14ac:dyDescent="0.2">
      <c r="B6453" s="21" t="str">
        <f t="shared" si="100"/>
        <v>FergusIce Accretion2100RCP4.5</v>
      </c>
      <c r="C6453" t="s">
        <v>317</v>
      </c>
      <c r="D6453" t="s">
        <v>486</v>
      </c>
      <c r="E6453" s="144" t="s">
        <v>193</v>
      </c>
      <c r="F6453" s="144">
        <v>2100</v>
      </c>
      <c r="G6453" s="147">
        <v>16.3161997248327</v>
      </c>
      <c r="H6453" s="147">
        <v>19.919999999999998</v>
      </c>
      <c r="I6453" s="147">
        <v>24.455999999999996</v>
      </c>
      <c r="J6453" s="147">
        <v>27.906479999999995</v>
      </c>
      <c r="K6453" s="147">
        <v>31.358879999999999</v>
      </c>
    </row>
    <row r="6454" spans="2:11" x14ac:dyDescent="0.2">
      <c r="B6454" s="21" t="str">
        <f t="shared" si="100"/>
        <v>FergusIce Accretion2023RCP6.0</v>
      </c>
      <c r="C6454" t="s">
        <v>317</v>
      </c>
      <c r="D6454" t="s">
        <v>486</v>
      </c>
      <c r="E6454" s="144" t="s">
        <v>192</v>
      </c>
      <c r="F6454" s="144">
        <v>2023</v>
      </c>
      <c r="G6454" s="147">
        <v>16.600104940106142</v>
      </c>
      <c r="H6454" s="147">
        <v>19.919999999999998</v>
      </c>
      <c r="I6454" s="147">
        <v>24.119999999999997</v>
      </c>
      <c r="J6454" s="147">
        <v>27.336959999999998</v>
      </c>
      <c r="K6454" s="147">
        <v>30.542400000000001</v>
      </c>
    </row>
    <row r="6455" spans="2:11" x14ac:dyDescent="0.2">
      <c r="B6455" s="21" t="str">
        <f t="shared" si="100"/>
        <v>FergusIce Accretion2025RCP6.0</v>
      </c>
      <c r="C6455" t="s">
        <v>317</v>
      </c>
      <c r="D6455" t="s">
        <v>486</v>
      </c>
      <c r="E6455" s="144" t="s">
        <v>192</v>
      </c>
      <c r="F6455" s="144">
        <v>2025</v>
      </c>
      <c r="G6455" s="147">
        <v>16.627938784740795</v>
      </c>
      <c r="H6455" s="147">
        <v>19.966479999999997</v>
      </c>
      <c r="I6455" s="147">
        <v>24.187999999999999</v>
      </c>
      <c r="J6455" s="147">
        <v>27.422839999999997</v>
      </c>
      <c r="K6455" s="147">
        <v>30.6432</v>
      </c>
    </row>
    <row r="6456" spans="2:11" x14ac:dyDescent="0.2">
      <c r="B6456" s="21" t="str">
        <f t="shared" si="100"/>
        <v>FergusIce Accretion2030RCP6.0</v>
      </c>
      <c r="C6456" t="s">
        <v>317</v>
      </c>
      <c r="D6456" t="s">
        <v>486</v>
      </c>
      <c r="E6456" s="144" t="s">
        <v>192</v>
      </c>
      <c r="F6456" s="144">
        <v>2030</v>
      </c>
      <c r="G6456" s="147">
        <v>16.655772629375445</v>
      </c>
      <c r="H6456" s="147">
        <v>20.01296</v>
      </c>
      <c r="I6456" s="147">
        <v>24.255999999999997</v>
      </c>
      <c r="J6456" s="147">
        <v>27.508719999999997</v>
      </c>
      <c r="K6456" s="147">
        <v>30.744</v>
      </c>
    </row>
    <row r="6457" spans="2:11" x14ac:dyDescent="0.2">
      <c r="B6457" s="21" t="str">
        <f t="shared" si="100"/>
        <v>FergusIce Accretion2035RCP6.0</v>
      </c>
      <c r="C6457" t="s">
        <v>317</v>
      </c>
      <c r="D6457" t="s">
        <v>486</v>
      </c>
      <c r="E6457" s="144" t="s">
        <v>192</v>
      </c>
      <c r="F6457" s="144">
        <v>2035</v>
      </c>
      <c r="G6457" s="147">
        <v>16.683606474010098</v>
      </c>
      <c r="H6457" s="147">
        <v>20.059439999999999</v>
      </c>
      <c r="I6457" s="147">
        <v>24.323999999999998</v>
      </c>
      <c r="J6457" s="147">
        <v>27.594599999999996</v>
      </c>
      <c r="K6457" s="147">
        <v>30.844799999999999</v>
      </c>
    </row>
    <row r="6458" spans="2:11" x14ac:dyDescent="0.2">
      <c r="B6458" s="21" t="str">
        <f t="shared" si="100"/>
        <v>FergusIce Accretion2040RCP6.0</v>
      </c>
      <c r="C6458" t="s">
        <v>317</v>
      </c>
      <c r="D6458" t="s">
        <v>486</v>
      </c>
      <c r="E6458" s="144" t="s">
        <v>192</v>
      </c>
      <c r="F6458" s="144">
        <v>2040</v>
      </c>
      <c r="G6458" s="147">
        <v>16.711440318644751</v>
      </c>
      <c r="H6458" s="147">
        <v>20.105919999999998</v>
      </c>
      <c r="I6458" s="147">
        <v>24.391999999999999</v>
      </c>
      <c r="J6458" s="147">
        <v>27.680479999999996</v>
      </c>
      <c r="K6458" s="147">
        <v>30.945600000000002</v>
      </c>
    </row>
    <row r="6459" spans="2:11" x14ac:dyDescent="0.2">
      <c r="B6459" s="21" t="str">
        <f t="shared" si="100"/>
        <v>FergusIce Accretion2045RCP6.0</v>
      </c>
      <c r="C6459" t="s">
        <v>317</v>
      </c>
      <c r="D6459" t="s">
        <v>486</v>
      </c>
      <c r="E6459" s="144" t="s">
        <v>192</v>
      </c>
      <c r="F6459" s="144">
        <v>2045</v>
      </c>
      <c r="G6459" s="147">
        <v>16.739274163279401</v>
      </c>
      <c r="H6459" s="147">
        <v>20.1524</v>
      </c>
      <c r="I6459" s="147">
        <v>24.459999999999997</v>
      </c>
      <c r="J6459" s="147">
        <v>27.766359999999995</v>
      </c>
      <c r="K6459" s="147">
        <v>31.046400000000002</v>
      </c>
    </row>
    <row r="6460" spans="2:11" x14ac:dyDescent="0.2">
      <c r="B6460" s="21" t="str">
        <f t="shared" si="100"/>
        <v>FergusIce Accretion2050RCP6.0</v>
      </c>
      <c r="C6460" t="s">
        <v>317</v>
      </c>
      <c r="D6460" t="s">
        <v>486</v>
      </c>
      <c r="E6460" s="144" t="s">
        <v>192</v>
      </c>
      <c r="F6460" s="144">
        <v>2050</v>
      </c>
      <c r="G6460" s="147">
        <v>16.713667026215521</v>
      </c>
      <c r="H6460" s="147">
        <v>20.151071999999999</v>
      </c>
      <c r="I6460" s="147">
        <v>24.489599999999999</v>
      </c>
      <c r="J6460" s="147">
        <v>27.819695999999993</v>
      </c>
      <c r="K6460" s="147">
        <v>31.123008000000002</v>
      </c>
    </row>
    <row r="6461" spans="2:11" x14ac:dyDescent="0.2">
      <c r="B6461" s="21" t="str">
        <f t="shared" si="100"/>
        <v>FergusIce Accretion2055RCP6.0</v>
      </c>
      <c r="C6461" t="s">
        <v>317</v>
      </c>
      <c r="D6461" t="s">
        <v>486</v>
      </c>
      <c r="E6461" s="144" t="s">
        <v>192</v>
      </c>
      <c r="F6461" s="144">
        <v>2055</v>
      </c>
      <c r="G6461" s="147">
        <v>16.660226044516993</v>
      </c>
      <c r="H6461" s="147">
        <v>20.103263999999999</v>
      </c>
      <c r="I6461" s="147">
        <v>24.4512</v>
      </c>
      <c r="J6461" s="147">
        <v>27.787151999999995</v>
      </c>
      <c r="K6461" s="147">
        <v>31.098816000000003</v>
      </c>
    </row>
    <row r="6462" spans="2:11" x14ac:dyDescent="0.2">
      <c r="B6462" s="21" t="str">
        <f t="shared" si="100"/>
        <v>FergusIce Accretion2060RCP6.0</v>
      </c>
      <c r="C6462" t="s">
        <v>317</v>
      </c>
      <c r="D6462" t="s">
        <v>486</v>
      </c>
      <c r="E6462" s="144" t="s">
        <v>192</v>
      </c>
      <c r="F6462" s="144">
        <v>2060</v>
      </c>
      <c r="G6462" s="147">
        <v>16.60678506281846</v>
      </c>
      <c r="H6462" s="147">
        <v>20.055456</v>
      </c>
      <c r="I6462" s="147">
        <v>24.412799999999997</v>
      </c>
      <c r="J6462" s="147">
        <v>27.754607999999994</v>
      </c>
      <c r="K6462" s="147">
        <v>31.074624</v>
      </c>
    </row>
    <row r="6463" spans="2:11" x14ac:dyDescent="0.2">
      <c r="B6463" s="21" t="str">
        <f t="shared" si="100"/>
        <v>FergusIce Accretion2065RCP6.0</v>
      </c>
      <c r="C6463" t="s">
        <v>317</v>
      </c>
      <c r="D6463" t="s">
        <v>486</v>
      </c>
      <c r="E6463" s="144" t="s">
        <v>192</v>
      </c>
      <c r="F6463" s="144">
        <v>2065</v>
      </c>
      <c r="G6463" s="147">
        <v>16.553344081119931</v>
      </c>
      <c r="H6463" s="147">
        <v>20.007648</v>
      </c>
      <c r="I6463" s="147">
        <v>24.374399999999998</v>
      </c>
      <c r="J6463" s="147">
        <v>27.722063999999996</v>
      </c>
      <c r="K6463" s="147">
        <v>31.050432000000001</v>
      </c>
    </row>
    <row r="6464" spans="2:11" x14ac:dyDescent="0.2">
      <c r="B6464" s="21" t="str">
        <f t="shared" si="100"/>
        <v>FergusIce Accretion2070RCP6.0</v>
      </c>
      <c r="C6464" t="s">
        <v>317</v>
      </c>
      <c r="D6464" t="s">
        <v>486</v>
      </c>
      <c r="E6464" s="144" t="s">
        <v>192</v>
      </c>
      <c r="F6464" s="144">
        <v>2070</v>
      </c>
      <c r="G6464" s="147">
        <v>16.499903099421399</v>
      </c>
      <c r="H6464" s="147">
        <v>19.95984</v>
      </c>
      <c r="I6464" s="147">
        <v>24.335999999999999</v>
      </c>
      <c r="J6464" s="147">
        <v>27.689519999999995</v>
      </c>
      <c r="K6464" s="147">
        <v>31.026240000000001</v>
      </c>
    </row>
    <row r="6465" spans="2:11" x14ac:dyDescent="0.2">
      <c r="B6465" s="21" t="str">
        <f t="shared" si="100"/>
        <v>FergusIce Accretion2075RCP6.0</v>
      </c>
      <c r="C6465" t="s">
        <v>317</v>
      </c>
      <c r="D6465" t="s">
        <v>486</v>
      </c>
      <c r="E6465" s="144" t="s">
        <v>192</v>
      </c>
      <c r="F6465" s="144">
        <v>2075</v>
      </c>
      <c r="G6465" s="147">
        <v>16.453977255774223</v>
      </c>
      <c r="H6465" s="147">
        <v>19.94988</v>
      </c>
      <c r="I6465" s="147">
        <v>24.366</v>
      </c>
      <c r="J6465" s="147">
        <v>27.743759999999995</v>
      </c>
      <c r="K6465" s="147">
        <v>31.109400000000001</v>
      </c>
    </row>
    <row r="6466" spans="2:11" x14ac:dyDescent="0.2">
      <c r="B6466" s="21" t="str">
        <f t="shared" si="100"/>
        <v>FergusIce Accretion2080RCP6.0</v>
      </c>
      <c r="C6466" t="s">
        <v>317</v>
      </c>
      <c r="D6466" t="s">
        <v>486</v>
      </c>
      <c r="E6466" s="144" t="s">
        <v>192</v>
      </c>
      <c r="F6466" s="144">
        <v>2080</v>
      </c>
      <c r="G6466" s="147">
        <v>16.408051412127051</v>
      </c>
      <c r="H6466" s="147">
        <v>19.939920000000001</v>
      </c>
      <c r="I6466" s="147">
        <v>24.395999999999997</v>
      </c>
      <c r="J6466" s="147">
        <v>27.797999999999995</v>
      </c>
      <c r="K6466" s="147">
        <v>31.19256</v>
      </c>
    </row>
    <row r="6467" spans="2:11" x14ac:dyDescent="0.2">
      <c r="B6467" s="21" t="str">
        <f t="shared" si="100"/>
        <v>FergusIce Accretion2085RCP6.0</v>
      </c>
      <c r="C6467" t="s">
        <v>317</v>
      </c>
      <c r="D6467" t="s">
        <v>486</v>
      </c>
      <c r="E6467" s="144" t="s">
        <v>192</v>
      </c>
      <c r="F6467" s="144">
        <v>2085</v>
      </c>
      <c r="G6467" s="147">
        <v>16.362125568479875</v>
      </c>
      <c r="H6467" s="147">
        <v>19.929959999999998</v>
      </c>
      <c r="I6467" s="147">
        <v>24.425999999999995</v>
      </c>
      <c r="J6467" s="147">
        <v>27.852239999999995</v>
      </c>
      <c r="K6467" s="147">
        <v>31.27572</v>
      </c>
    </row>
    <row r="6468" spans="2:11" x14ac:dyDescent="0.2">
      <c r="B6468" s="21" t="str">
        <f t="shared" si="100"/>
        <v>FergusIce Accretion2090RCP6.0</v>
      </c>
      <c r="C6468" t="s">
        <v>317</v>
      </c>
      <c r="D6468" t="s">
        <v>486</v>
      </c>
      <c r="E6468" s="144" t="s">
        <v>192</v>
      </c>
      <c r="F6468" s="144">
        <v>2090</v>
      </c>
      <c r="G6468" s="147">
        <v>16.021160971705395</v>
      </c>
      <c r="H6468" s="147">
        <v>19.607919999999996</v>
      </c>
      <c r="I6468" s="147">
        <v>24.127999999999997</v>
      </c>
      <c r="J6468" s="147">
        <v>27.562959999999997</v>
      </c>
      <c r="K6468" s="147">
        <v>31.006080000000001</v>
      </c>
    </row>
    <row r="6469" spans="2:11" x14ac:dyDescent="0.2">
      <c r="B6469" s="21" t="str">
        <f t="shared" si="100"/>
        <v>FergusIce Accretion2095RCP6.0</v>
      </c>
      <c r="C6469" t="s">
        <v>317</v>
      </c>
      <c r="D6469" t="s">
        <v>486</v>
      </c>
      <c r="E6469" s="144" t="s">
        <v>192</v>
      </c>
      <c r="F6469" s="144">
        <v>2095</v>
      </c>
      <c r="G6469" s="147">
        <v>15.726122218578089</v>
      </c>
      <c r="H6469" s="147">
        <v>19.295839999999998</v>
      </c>
      <c r="I6469" s="147">
        <v>23.8</v>
      </c>
      <c r="J6469" s="147">
        <v>27.219439999999995</v>
      </c>
      <c r="K6469" s="147">
        <v>30.653279999999999</v>
      </c>
    </row>
    <row r="6470" spans="2:11" x14ac:dyDescent="0.2">
      <c r="B6470" s="21" t="str">
        <f t="shared" si="100"/>
        <v>FergusIce Accretion2100RCP6.0</v>
      </c>
      <c r="C6470" t="s">
        <v>317</v>
      </c>
      <c r="D6470" t="s">
        <v>486</v>
      </c>
      <c r="E6470" s="144" t="s">
        <v>192</v>
      </c>
      <c r="F6470" s="144">
        <v>2100</v>
      </c>
      <c r="G6470" s="147">
        <v>15.431083465450783</v>
      </c>
      <c r="H6470" s="147">
        <v>18.983759999999997</v>
      </c>
      <c r="I6470" s="147">
        <v>23.472000000000001</v>
      </c>
      <c r="J6470" s="147">
        <v>26.875919999999997</v>
      </c>
      <c r="K6470" s="147">
        <v>30.30048</v>
      </c>
    </row>
    <row r="6471" spans="2:11" x14ac:dyDescent="0.2">
      <c r="B6471" s="21" t="str">
        <f t="shared" si="100"/>
        <v>FergusIce Accretion2023RCP8.5</v>
      </c>
      <c r="C6471" t="s">
        <v>317</v>
      </c>
      <c r="D6471" t="s">
        <v>486</v>
      </c>
      <c r="E6471" s="144" t="s">
        <v>191</v>
      </c>
      <c r="F6471" s="144">
        <v>2023</v>
      </c>
      <c r="G6471" s="147">
        <v>16.600104940106142</v>
      </c>
      <c r="H6471" s="147">
        <v>19.919999999999998</v>
      </c>
      <c r="I6471" s="147">
        <v>24.119999999999997</v>
      </c>
      <c r="J6471" s="147">
        <v>27.336959999999998</v>
      </c>
      <c r="K6471" s="147">
        <v>30.542400000000001</v>
      </c>
    </row>
    <row r="6472" spans="2:11" x14ac:dyDescent="0.2">
      <c r="B6472" s="21" t="str">
        <f t="shared" si="100"/>
        <v>FergusIce Accretion2025RCP8.5</v>
      </c>
      <c r="C6472" t="s">
        <v>317</v>
      </c>
      <c r="D6472" t="s">
        <v>486</v>
      </c>
      <c r="E6472" s="144" t="s">
        <v>191</v>
      </c>
      <c r="F6472" s="144">
        <v>2025</v>
      </c>
      <c r="G6472" s="147">
        <v>16.655772629375445</v>
      </c>
      <c r="H6472" s="147">
        <v>20.01296</v>
      </c>
      <c r="I6472" s="147">
        <v>24.255999999999997</v>
      </c>
      <c r="J6472" s="147">
        <v>27.508719999999997</v>
      </c>
      <c r="K6472" s="147">
        <v>30.744</v>
      </c>
    </row>
    <row r="6473" spans="2:11" x14ac:dyDescent="0.2">
      <c r="B6473" s="21" t="str">
        <f t="shared" si="100"/>
        <v>FergusIce Accretion2030RCP8.5</v>
      </c>
      <c r="C6473" t="s">
        <v>317</v>
      </c>
      <c r="D6473" t="s">
        <v>486</v>
      </c>
      <c r="E6473" s="144" t="s">
        <v>191</v>
      </c>
      <c r="F6473" s="144">
        <v>2030</v>
      </c>
      <c r="G6473" s="147">
        <v>16.711440318644751</v>
      </c>
      <c r="H6473" s="147">
        <v>20.105919999999998</v>
      </c>
      <c r="I6473" s="147">
        <v>24.391999999999999</v>
      </c>
      <c r="J6473" s="147">
        <v>27.680479999999996</v>
      </c>
      <c r="K6473" s="147">
        <v>30.945600000000002</v>
      </c>
    </row>
    <row r="6474" spans="2:11" x14ac:dyDescent="0.2">
      <c r="B6474" s="21" t="str">
        <f t="shared" si="100"/>
        <v>FergusIce Accretion2035RCP8.5</v>
      </c>
      <c r="C6474" t="s">
        <v>317</v>
      </c>
      <c r="D6474" t="s">
        <v>486</v>
      </c>
      <c r="E6474" s="144" t="s">
        <v>191</v>
      </c>
      <c r="F6474" s="144">
        <v>2035</v>
      </c>
      <c r="G6474" s="147">
        <v>16.767108007914054</v>
      </c>
      <c r="H6474" s="147">
        <v>20.198879999999999</v>
      </c>
      <c r="I6474" s="147">
        <v>24.527999999999999</v>
      </c>
      <c r="J6474" s="147">
        <v>27.852239999999995</v>
      </c>
      <c r="K6474" s="147">
        <v>31.147200000000002</v>
      </c>
    </row>
    <row r="6475" spans="2:11" x14ac:dyDescent="0.2">
      <c r="B6475" s="21" t="str">
        <f t="shared" si="100"/>
        <v>FergusIce Accretion2040RCP8.5</v>
      </c>
      <c r="C6475" t="s">
        <v>317</v>
      </c>
      <c r="D6475" t="s">
        <v>486</v>
      </c>
      <c r="E6475" s="144" t="s">
        <v>191</v>
      </c>
      <c r="F6475" s="144">
        <v>2040</v>
      </c>
      <c r="G6475" s="147">
        <v>16.678039705083169</v>
      </c>
      <c r="H6475" s="147">
        <v>20.119199999999999</v>
      </c>
      <c r="I6475" s="147">
        <v>24.463999999999999</v>
      </c>
      <c r="J6475" s="147">
        <v>27.797999999999995</v>
      </c>
      <c r="K6475" s="147">
        <v>31.10688</v>
      </c>
    </row>
    <row r="6476" spans="2:11" x14ac:dyDescent="0.2">
      <c r="B6476" s="21" t="str">
        <f t="shared" ref="B6476:B6539" si="101">C6476&amp;D6476&amp;F6476&amp;E6476</f>
        <v>FergusIce Accretion2045RCP8.5</v>
      </c>
      <c r="C6476" t="s">
        <v>317</v>
      </c>
      <c r="D6476" t="s">
        <v>486</v>
      </c>
      <c r="E6476" s="144" t="s">
        <v>191</v>
      </c>
      <c r="F6476" s="144">
        <v>2045</v>
      </c>
      <c r="G6476" s="147">
        <v>16.588971402252284</v>
      </c>
      <c r="H6476" s="147">
        <v>20.03952</v>
      </c>
      <c r="I6476" s="147">
        <v>24.4</v>
      </c>
      <c r="J6476" s="147">
        <v>27.743759999999995</v>
      </c>
      <c r="K6476" s="147">
        <v>31.066560000000003</v>
      </c>
    </row>
    <row r="6477" spans="2:11" x14ac:dyDescent="0.2">
      <c r="B6477" s="21" t="str">
        <f t="shared" si="101"/>
        <v>FergusIce Accretion2050RCP8.5</v>
      </c>
      <c r="C6477" t="s">
        <v>317</v>
      </c>
      <c r="D6477" t="s">
        <v>486</v>
      </c>
      <c r="E6477" s="144" t="s">
        <v>191</v>
      </c>
      <c r="F6477" s="144">
        <v>2050</v>
      </c>
      <c r="G6477" s="147">
        <v>16.438668641225167</v>
      </c>
      <c r="H6477" s="147">
        <v>19.946559999999998</v>
      </c>
      <c r="I6477" s="147">
        <v>24.375999999999998</v>
      </c>
      <c r="J6477" s="147">
        <v>27.761839999999996</v>
      </c>
      <c r="K6477" s="147">
        <v>31.137119999999999</v>
      </c>
    </row>
    <row r="6478" spans="2:11" x14ac:dyDescent="0.2">
      <c r="B6478" s="21" t="str">
        <f t="shared" si="101"/>
        <v>FergusIce Accretion2055RCP8.5</v>
      </c>
      <c r="C6478" t="s">
        <v>317</v>
      </c>
      <c r="D6478" t="s">
        <v>486</v>
      </c>
      <c r="E6478" s="144" t="s">
        <v>191</v>
      </c>
      <c r="F6478" s="144">
        <v>2055</v>
      </c>
      <c r="G6478" s="147">
        <v>16.377434183028932</v>
      </c>
      <c r="H6478" s="147">
        <v>19.93328</v>
      </c>
      <c r="I6478" s="147">
        <v>24.415999999999997</v>
      </c>
      <c r="J6478" s="147">
        <v>27.834159999999994</v>
      </c>
      <c r="K6478" s="147">
        <v>31.248000000000001</v>
      </c>
    </row>
    <row r="6479" spans="2:11" x14ac:dyDescent="0.2">
      <c r="B6479" s="21" t="str">
        <f t="shared" si="101"/>
        <v>FergusIce Accretion2060RCP8.5</v>
      </c>
      <c r="C6479" t="s">
        <v>317</v>
      </c>
      <c r="D6479" t="s">
        <v>486</v>
      </c>
      <c r="E6479" s="144" t="s">
        <v>191</v>
      </c>
      <c r="F6479" s="144">
        <v>2060</v>
      </c>
      <c r="G6479" s="147">
        <v>16.021160971705395</v>
      </c>
      <c r="H6479" s="147">
        <v>19.607919999999996</v>
      </c>
      <c r="I6479" s="147">
        <v>24.127999999999997</v>
      </c>
      <c r="J6479" s="147">
        <v>27.562959999999997</v>
      </c>
      <c r="K6479" s="147">
        <v>31.006080000000001</v>
      </c>
    </row>
    <row r="6480" spans="2:11" x14ac:dyDescent="0.2">
      <c r="B6480" s="21" t="str">
        <f t="shared" si="101"/>
        <v>FergusIce Accretion2065RCP8.5</v>
      </c>
      <c r="C6480" t="s">
        <v>317</v>
      </c>
      <c r="D6480" t="s">
        <v>486</v>
      </c>
      <c r="E6480" s="144" t="s">
        <v>191</v>
      </c>
      <c r="F6480" s="144">
        <v>2065</v>
      </c>
      <c r="G6480" s="147">
        <v>15.726122218578089</v>
      </c>
      <c r="H6480" s="147">
        <v>19.295839999999998</v>
      </c>
      <c r="I6480" s="147">
        <v>23.8</v>
      </c>
      <c r="J6480" s="147">
        <v>27.219439999999995</v>
      </c>
      <c r="K6480" s="147">
        <v>30.653279999999999</v>
      </c>
    </row>
    <row r="6481" spans="2:11" x14ac:dyDescent="0.2">
      <c r="B6481" s="21" t="str">
        <f t="shared" si="101"/>
        <v>FergusIce Accretion2070RCP8.5</v>
      </c>
      <c r="C6481" t="s">
        <v>317</v>
      </c>
      <c r="D6481" t="s">
        <v>486</v>
      </c>
      <c r="E6481" s="144" t="s">
        <v>191</v>
      </c>
      <c r="F6481" s="144">
        <v>2070</v>
      </c>
      <c r="G6481" s="147">
        <v>15.024709333784871</v>
      </c>
      <c r="H6481" s="147">
        <v>18.545519999999996</v>
      </c>
      <c r="I6481" s="147">
        <v>22.992000000000001</v>
      </c>
      <c r="J6481" s="147">
        <v>26.369679999999999</v>
      </c>
      <c r="K6481" s="147">
        <v>29.746079999999999</v>
      </c>
    </row>
    <row r="6482" spans="2:11" x14ac:dyDescent="0.2">
      <c r="B6482" s="21" t="str">
        <f t="shared" si="101"/>
        <v>FergusIce Accretion2075RCP8.5</v>
      </c>
      <c r="C6482" t="s">
        <v>317</v>
      </c>
      <c r="D6482" t="s">
        <v>486</v>
      </c>
      <c r="E6482" s="144" t="s">
        <v>191</v>
      </c>
      <c r="F6482" s="144">
        <v>2075</v>
      </c>
      <c r="G6482" s="147">
        <v>14.618335202118958</v>
      </c>
      <c r="H6482" s="147">
        <v>18.107279999999999</v>
      </c>
      <c r="I6482" s="147">
        <v>22.512</v>
      </c>
      <c r="J6482" s="147">
        <v>25.863439999999997</v>
      </c>
      <c r="K6482" s="147">
        <v>29.191680000000002</v>
      </c>
    </row>
    <row r="6483" spans="2:11" x14ac:dyDescent="0.2">
      <c r="B6483" s="21" t="str">
        <f t="shared" si="101"/>
        <v>FergusIce Accretion2080RCP8.5</v>
      </c>
      <c r="C6483" t="s">
        <v>317</v>
      </c>
      <c r="D6483" t="s">
        <v>486</v>
      </c>
      <c r="E6483" s="144" t="s">
        <v>191</v>
      </c>
      <c r="F6483" s="144">
        <v>2080</v>
      </c>
      <c r="G6483" s="147">
        <v>14.211961070453047</v>
      </c>
      <c r="H6483" s="147">
        <v>17.669039999999999</v>
      </c>
      <c r="I6483" s="147">
        <v>22.032</v>
      </c>
      <c r="J6483" s="147">
        <v>25.357199999999999</v>
      </c>
      <c r="K6483" s="147">
        <v>28.637280000000001</v>
      </c>
    </row>
    <row r="6484" spans="2:11" x14ac:dyDescent="0.2">
      <c r="B6484" s="21" t="str">
        <f t="shared" si="101"/>
        <v>FergusIce Accretion2085RCP8.5</v>
      </c>
      <c r="C6484" t="s">
        <v>317</v>
      </c>
      <c r="D6484" t="s">
        <v>486</v>
      </c>
      <c r="E6484" s="144" t="s">
        <v>191</v>
      </c>
      <c r="F6484" s="144">
        <v>2085</v>
      </c>
      <c r="G6484" s="147">
        <v>13.418696498365479</v>
      </c>
      <c r="H6484" s="147">
        <v>16.732799999999997</v>
      </c>
      <c r="I6484" s="147">
        <v>20.915999999999997</v>
      </c>
      <c r="J6484" s="147">
        <v>24.082559999999997</v>
      </c>
      <c r="K6484" s="147">
        <v>27.231120000000001</v>
      </c>
    </row>
    <row r="6485" spans="2:11" x14ac:dyDescent="0.2">
      <c r="B6485" s="21" t="str">
        <f t="shared" si="101"/>
        <v>FergusIce Accretion2090RCP8.5</v>
      </c>
      <c r="C6485" t="s">
        <v>317</v>
      </c>
      <c r="D6485" t="s">
        <v>486</v>
      </c>
      <c r="E6485" s="144" t="s">
        <v>191</v>
      </c>
      <c r="F6485" s="144">
        <v>2090</v>
      </c>
      <c r="G6485" s="147">
        <v>12.625431926277912</v>
      </c>
      <c r="H6485" s="147">
        <v>15.796559999999999</v>
      </c>
      <c r="I6485" s="147">
        <v>19.799999999999997</v>
      </c>
      <c r="J6485" s="147">
        <v>22.807919999999996</v>
      </c>
      <c r="K6485" s="147">
        <v>25.824960000000001</v>
      </c>
    </row>
    <row r="6486" spans="2:11" x14ac:dyDescent="0.2">
      <c r="B6486" s="21" t="str">
        <f t="shared" si="101"/>
        <v>FergusIce Accretion2095RCP8.5</v>
      </c>
      <c r="C6486" t="s">
        <v>317</v>
      </c>
      <c r="D6486" t="s">
        <v>486</v>
      </c>
      <c r="E6486" s="144" t="s">
        <v>191</v>
      </c>
      <c r="F6486" s="144">
        <v>2095</v>
      </c>
      <c r="G6486" s="147">
        <v>12.625431926277912</v>
      </c>
      <c r="H6486" s="147">
        <v>15.796559999999999</v>
      </c>
      <c r="I6486" s="147">
        <v>19.799999999999997</v>
      </c>
      <c r="J6486" s="147">
        <v>22.807919999999996</v>
      </c>
      <c r="K6486" s="147">
        <v>25.824960000000001</v>
      </c>
    </row>
    <row r="6487" spans="2:11" x14ac:dyDescent="0.2">
      <c r="B6487" s="21" t="str">
        <f t="shared" si="101"/>
        <v>FergusIce Accretion2100RCP8.5</v>
      </c>
      <c r="C6487" t="s">
        <v>317</v>
      </c>
      <c r="D6487" t="s">
        <v>486</v>
      </c>
      <c r="E6487" s="144" t="s">
        <v>191</v>
      </c>
      <c r="F6487" s="144">
        <v>2100</v>
      </c>
      <c r="G6487" s="147">
        <v>12.625431926277912</v>
      </c>
      <c r="H6487" s="147">
        <v>15.796559999999999</v>
      </c>
      <c r="I6487" s="147">
        <v>19.799999999999997</v>
      </c>
      <c r="J6487" s="147">
        <v>22.807919999999996</v>
      </c>
      <c r="K6487" s="147">
        <v>25.824960000000001</v>
      </c>
    </row>
    <row r="6488" spans="2:11" x14ac:dyDescent="0.2">
      <c r="B6488" s="21" t="str">
        <f t="shared" si="101"/>
        <v>FergusWind2023RCP4.5</v>
      </c>
      <c r="C6488" t="s">
        <v>317</v>
      </c>
      <c r="D6488" t="s">
        <v>1</v>
      </c>
      <c r="E6488" s="144" t="s">
        <v>193</v>
      </c>
      <c r="F6488" s="144">
        <v>2023</v>
      </c>
      <c r="G6488" s="147">
        <v>81.492017515750447</v>
      </c>
      <c r="H6488" s="147">
        <v>87.769680000000008</v>
      </c>
      <c r="I6488" s="147">
        <v>94.376000000000005</v>
      </c>
      <c r="J6488" s="147">
        <v>100.98232000000002</v>
      </c>
      <c r="K6488" s="147">
        <v>107.599356</v>
      </c>
    </row>
    <row r="6489" spans="2:11" x14ac:dyDescent="0.2">
      <c r="B6489" s="21" t="str">
        <f t="shared" si="101"/>
        <v>FergusWind2025RCP4.5</v>
      </c>
      <c r="C6489" t="s">
        <v>317</v>
      </c>
      <c r="D6489" t="s">
        <v>1</v>
      </c>
      <c r="E6489" s="144" t="s">
        <v>193</v>
      </c>
      <c r="F6489" s="144">
        <v>2025</v>
      </c>
      <c r="G6489" s="147">
        <v>81.548834659436721</v>
      </c>
      <c r="H6489" s="147">
        <v>87.846901000000003</v>
      </c>
      <c r="I6489" s="147">
        <v>94.480966666666674</v>
      </c>
      <c r="J6489" s="147">
        <v>101.10972133333335</v>
      </c>
      <c r="K6489" s="147">
        <v>107.74938</v>
      </c>
    </row>
    <row r="6490" spans="2:11" x14ac:dyDescent="0.2">
      <c r="B6490" s="21" t="str">
        <f t="shared" si="101"/>
        <v>FergusWind2030RCP4.5</v>
      </c>
      <c r="C6490" t="s">
        <v>317</v>
      </c>
      <c r="D6490" t="s">
        <v>1</v>
      </c>
      <c r="E6490" s="144" t="s">
        <v>193</v>
      </c>
      <c r="F6490" s="144">
        <v>2030</v>
      </c>
      <c r="G6490" s="147">
        <v>81.60565180312301</v>
      </c>
      <c r="H6490" s="147">
        <v>87.924122000000011</v>
      </c>
      <c r="I6490" s="147">
        <v>94.58593333333333</v>
      </c>
      <c r="J6490" s="147">
        <v>101.23712266666668</v>
      </c>
      <c r="K6490" s="147">
        <v>107.899404</v>
      </c>
    </row>
    <row r="6491" spans="2:11" x14ac:dyDescent="0.2">
      <c r="B6491" s="21" t="str">
        <f t="shared" si="101"/>
        <v>FergusWind2035RCP4.5</v>
      </c>
      <c r="C6491" t="s">
        <v>317</v>
      </c>
      <c r="D6491" t="s">
        <v>1</v>
      </c>
      <c r="E6491" s="144" t="s">
        <v>193</v>
      </c>
      <c r="F6491" s="144">
        <v>2035</v>
      </c>
      <c r="G6491" s="147">
        <v>81.662468946809284</v>
      </c>
      <c r="H6491" s="147">
        <v>88.001343000000006</v>
      </c>
      <c r="I6491" s="147">
        <v>94.690899999999999</v>
      </c>
      <c r="J6491" s="147">
        <v>101.36452400000002</v>
      </c>
      <c r="K6491" s="147">
        <v>108.04942800000001</v>
      </c>
    </row>
    <row r="6492" spans="2:11" x14ac:dyDescent="0.2">
      <c r="B6492" s="21" t="str">
        <f t="shared" si="101"/>
        <v>FergusWind2040RCP4.5</v>
      </c>
      <c r="C6492" t="s">
        <v>317</v>
      </c>
      <c r="D6492" t="s">
        <v>1</v>
      </c>
      <c r="E6492" s="144" t="s">
        <v>193</v>
      </c>
      <c r="F6492" s="144">
        <v>2040</v>
      </c>
      <c r="G6492" s="147">
        <v>81.719286090495558</v>
      </c>
      <c r="H6492" s="147">
        <v>88.078564</v>
      </c>
      <c r="I6492" s="147">
        <v>94.795866666666669</v>
      </c>
      <c r="J6492" s="147">
        <v>101.49192533333336</v>
      </c>
      <c r="K6492" s="147">
        <v>108.19945199999999</v>
      </c>
    </row>
    <row r="6493" spans="2:11" x14ac:dyDescent="0.2">
      <c r="B6493" s="21" t="str">
        <f t="shared" si="101"/>
        <v>FergusWind2045RCP4.5</v>
      </c>
      <c r="C6493" t="s">
        <v>317</v>
      </c>
      <c r="D6493" t="s">
        <v>1</v>
      </c>
      <c r="E6493" s="144" t="s">
        <v>193</v>
      </c>
      <c r="F6493" s="144">
        <v>2045</v>
      </c>
      <c r="G6493" s="147">
        <v>81.776103234181846</v>
      </c>
      <c r="H6493" s="147">
        <v>88.155785000000009</v>
      </c>
      <c r="I6493" s="147">
        <v>94.900833333333324</v>
      </c>
      <c r="J6493" s="147">
        <v>101.61932666666668</v>
      </c>
      <c r="K6493" s="147">
        <v>108.349476</v>
      </c>
    </row>
    <row r="6494" spans="2:11" x14ac:dyDescent="0.2">
      <c r="B6494" s="21" t="str">
        <f t="shared" si="101"/>
        <v>FergusWind2050RCP4.5</v>
      </c>
      <c r="C6494" t="s">
        <v>317</v>
      </c>
      <c r="D6494" t="s">
        <v>1</v>
      </c>
      <c r="E6494" s="144" t="s">
        <v>193</v>
      </c>
      <c r="F6494" s="144">
        <v>2050</v>
      </c>
      <c r="G6494" s="147">
        <v>81.896230909404267</v>
      </c>
      <c r="H6494" s="147">
        <v>88.309935600000003</v>
      </c>
      <c r="I6494" s="147">
        <v>95.096040000000002</v>
      </c>
      <c r="J6494" s="147">
        <v>101.85133120000002</v>
      </c>
      <c r="K6494" s="147">
        <v>108.61737599999999</v>
      </c>
    </row>
    <row r="6495" spans="2:11" x14ac:dyDescent="0.2">
      <c r="B6495" s="21" t="str">
        <f t="shared" si="101"/>
        <v>FergusWind2055RCP4.5</v>
      </c>
      <c r="C6495" t="s">
        <v>317</v>
      </c>
      <c r="D6495" t="s">
        <v>1</v>
      </c>
      <c r="E6495" s="144" t="s">
        <v>193</v>
      </c>
      <c r="F6495" s="144">
        <v>2055</v>
      </c>
      <c r="G6495" s="147">
        <v>81.959541440940399</v>
      </c>
      <c r="H6495" s="147">
        <v>88.386865200000003</v>
      </c>
      <c r="I6495" s="147">
        <v>95.186279999999996</v>
      </c>
      <c r="J6495" s="147">
        <v>101.95593440000002</v>
      </c>
      <c r="K6495" s="147">
        <v>108.735252</v>
      </c>
    </row>
    <row r="6496" spans="2:11" x14ac:dyDescent="0.2">
      <c r="B6496" s="21" t="str">
        <f t="shared" si="101"/>
        <v>FergusWind2060RCP4.5</v>
      </c>
      <c r="C6496" t="s">
        <v>317</v>
      </c>
      <c r="D6496" t="s">
        <v>1</v>
      </c>
      <c r="E6496" s="144" t="s">
        <v>193</v>
      </c>
      <c r="F6496" s="144">
        <v>2060</v>
      </c>
      <c r="G6496" s="147">
        <v>82.022851972476545</v>
      </c>
      <c r="H6496" s="147">
        <v>88.463794800000002</v>
      </c>
      <c r="I6496" s="147">
        <v>95.276520000000005</v>
      </c>
      <c r="J6496" s="147">
        <v>102.0605376</v>
      </c>
      <c r="K6496" s="147">
        <v>108.853128</v>
      </c>
    </row>
    <row r="6497" spans="2:11" x14ac:dyDescent="0.2">
      <c r="B6497" s="21" t="str">
        <f t="shared" si="101"/>
        <v>FergusWind2065RCP4.5</v>
      </c>
      <c r="C6497" t="s">
        <v>317</v>
      </c>
      <c r="D6497" t="s">
        <v>1</v>
      </c>
      <c r="E6497" s="144" t="s">
        <v>193</v>
      </c>
      <c r="F6497" s="144">
        <v>2065</v>
      </c>
      <c r="G6497" s="147">
        <v>82.086162504012677</v>
      </c>
      <c r="H6497" s="147">
        <v>88.540724400000002</v>
      </c>
      <c r="I6497" s="147">
        <v>95.366759999999999</v>
      </c>
      <c r="J6497" s="147">
        <v>102.1651408</v>
      </c>
      <c r="K6497" s="147">
        <v>108.97100400000001</v>
      </c>
    </row>
    <row r="6498" spans="2:11" x14ac:dyDescent="0.2">
      <c r="B6498" s="21" t="str">
        <f t="shared" si="101"/>
        <v>FergusWind2070RCP4.5</v>
      </c>
      <c r="C6498" t="s">
        <v>317</v>
      </c>
      <c r="D6498" t="s">
        <v>1</v>
      </c>
      <c r="E6498" s="144" t="s">
        <v>193</v>
      </c>
      <c r="F6498" s="144">
        <v>2070</v>
      </c>
      <c r="G6498" s="147">
        <v>82.149473035548823</v>
      </c>
      <c r="H6498" s="147">
        <v>88.617654000000002</v>
      </c>
      <c r="I6498" s="147">
        <v>95.457000000000008</v>
      </c>
      <c r="J6498" s="147">
        <v>102.269744</v>
      </c>
      <c r="K6498" s="147">
        <v>109.08888</v>
      </c>
    </row>
    <row r="6499" spans="2:11" x14ac:dyDescent="0.2">
      <c r="B6499" s="21" t="str">
        <f t="shared" si="101"/>
        <v>FergusWind2075RCP4.5</v>
      </c>
      <c r="C6499" t="s">
        <v>317</v>
      </c>
      <c r="D6499" t="s">
        <v>1</v>
      </c>
      <c r="E6499" s="144" t="s">
        <v>193</v>
      </c>
      <c r="F6499" s="144">
        <v>2075</v>
      </c>
      <c r="G6499" s="147">
        <v>82.218465281453589</v>
      </c>
      <c r="H6499" s="147">
        <v>88.716729999999998</v>
      </c>
      <c r="I6499" s="147">
        <v>95.598000000000013</v>
      </c>
      <c r="J6499" s="147">
        <v>102.44240633333334</v>
      </c>
      <c r="K6499" s="147">
        <v>109.29605600000001</v>
      </c>
    </row>
    <row r="6500" spans="2:11" x14ac:dyDescent="0.2">
      <c r="B6500" s="21" t="str">
        <f t="shared" si="101"/>
        <v>FergusWind2080RCP4.5</v>
      </c>
      <c r="C6500" t="s">
        <v>317</v>
      </c>
      <c r="D6500" t="s">
        <v>1</v>
      </c>
      <c r="E6500" s="144" t="s">
        <v>193</v>
      </c>
      <c r="F6500" s="144">
        <v>2080</v>
      </c>
      <c r="G6500" s="147">
        <v>82.28745752735837</v>
      </c>
      <c r="H6500" s="147">
        <v>88.815805999999995</v>
      </c>
      <c r="I6500" s="147">
        <v>95.739000000000004</v>
      </c>
      <c r="J6500" s="147">
        <v>102.61506866666667</v>
      </c>
      <c r="K6500" s="147">
        <v>109.503232</v>
      </c>
    </row>
    <row r="6501" spans="2:11" x14ac:dyDescent="0.2">
      <c r="B6501" s="21" t="str">
        <f t="shared" si="101"/>
        <v>FergusWind2085RCP4.5</v>
      </c>
      <c r="C6501" t="s">
        <v>317</v>
      </c>
      <c r="D6501" t="s">
        <v>1</v>
      </c>
      <c r="E6501" s="144" t="s">
        <v>193</v>
      </c>
      <c r="F6501" s="144">
        <v>2085</v>
      </c>
      <c r="G6501" s="147">
        <v>82.356449773263137</v>
      </c>
      <c r="H6501" s="147">
        <v>88.914882000000006</v>
      </c>
      <c r="I6501" s="147">
        <v>95.88</v>
      </c>
      <c r="J6501" s="147">
        <v>102.78773100000001</v>
      </c>
      <c r="K6501" s="147">
        <v>109.710408</v>
      </c>
    </row>
    <row r="6502" spans="2:11" x14ac:dyDescent="0.2">
      <c r="B6502" s="21" t="str">
        <f t="shared" si="101"/>
        <v>FergusWind2090RCP4.5</v>
      </c>
      <c r="C6502" t="s">
        <v>317</v>
      </c>
      <c r="D6502" t="s">
        <v>1</v>
      </c>
      <c r="E6502" s="144" t="s">
        <v>193</v>
      </c>
      <c r="F6502" s="144">
        <v>2090</v>
      </c>
      <c r="G6502" s="147">
        <v>82.425442019167903</v>
      </c>
      <c r="H6502" s="147">
        <v>89.013958000000002</v>
      </c>
      <c r="I6502" s="147">
        <v>96.021000000000001</v>
      </c>
      <c r="J6502" s="147">
        <v>102.96039333333333</v>
      </c>
      <c r="K6502" s="147">
        <v>109.91758400000001</v>
      </c>
    </row>
    <row r="6503" spans="2:11" x14ac:dyDescent="0.2">
      <c r="B6503" s="21" t="str">
        <f t="shared" si="101"/>
        <v>FergusWind2095RCP4.5</v>
      </c>
      <c r="C6503" t="s">
        <v>317</v>
      </c>
      <c r="D6503" t="s">
        <v>1</v>
      </c>
      <c r="E6503" s="144" t="s">
        <v>193</v>
      </c>
      <c r="F6503" s="144">
        <v>2095</v>
      </c>
      <c r="G6503" s="147">
        <v>82.494434265072684</v>
      </c>
      <c r="H6503" s="147">
        <v>89.113033999999999</v>
      </c>
      <c r="I6503" s="147">
        <v>96.162000000000006</v>
      </c>
      <c r="J6503" s="147">
        <v>103.13305566666666</v>
      </c>
      <c r="K6503" s="147">
        <v>110.12475999999999</v>
      </c>
    </row>
    <row r="6504" spans="2:11" x14ac:dyDescent="0.2">
      <c r="B6504" s="21" t="str">
        <f t="shared" si="101"/>
        <v>FergusWind2100RCP4.5</v>
      </c>
      <c r="C6504" t="s">
        <v>317</v>
      </c>
      <c r="D6504" t="s">
        <v>1</v>
      </c>
      <c r="E6504" s="144" t="s">
        <v>193</v>
      </c>
      <c r="F6504" s="144">
        <v>2100</v>
      </c>
      <c r="G6504" s="147">
        <v>82.56342651097745</v>
      </c>
      <c r="H6504" s="147">
        <v>89.212109999999996</v>
      </c>
      <c r="I6504" s="147">
        <v>96.302999999999997</v>
      </c>
      <c r="J6504" s="147">
        <v>103.305718</v>
      </c>
      <c r="K6504" s="147">
        <v>110.331936</v>
      </c>
    </row>
    <row r="6505" spans="2:11" x14ac:dyDescent="0.2">
      <c r="B6505" s="21" t="str">
        <f t="shared" si="101"/>
        <v>FergusWind2023RCP6.0</v>
      </c>
      <c r="C6505" t="s">
        <v>317</v>
      </c>
      <c r="D6505" t="s">
        <v>1</v>
      </c>
      <c r="E6505" s="144" t="s">
        <v>192</v>
      </c>
      <c r="F6505" s="144">
        <v>2023</v>
      </c>
      <c r="G6505" s="147">
        <v>81.492017515750447</v>
      </c>
      <c r="H6505" s="147">
        <v>87.769680000000008</v>
      </c>
      <c r="I6505" s="147">
        <v>94.376000000000005</v>
      </c>
      <c r="J6505" s="147">
        <v>100.98232000000002</v>
      </c>
      <c r="K6505" s="147">
        <v>107.599356</v>
      </c>
    </row>
    <row r="6506" spans="2:11" x14ac:dyDescent="0.2">
      <c r="B6506" s="21" t="str">
        <f t="shared" si="101"/>
        <v>FergusWind2025RCP6.0</v>
      </c>
      <c r="C6506" t="s">
        <v>317</v>
      </c>
      <c r="D6506" t="s">
        <v>1</v>
      </c>
      <c r="E6506" s="144" t="s">
        <v>192</v>
      </c>
      <c r="F6506" s="144">
        <v>2025</v>
      </c>
      <c r="G6506" s="147">
        <v>81.548834659436721</v>
      </c>
      <c r="H6506" s="147">
        <v>87.846901000000003</v>
      </c>
      <c r="I6506" s="147">
        <v>94.480966666666674</v>
      </c>
      <c r="J6506" s="147">
        <v>101.10972133333335</v>
      </c>
      <c r="K6506" s="147">
        <v>107.74938</v>
      </c>
    </row>
    <row r="6507" spans="2:11" x14ac:dyDescent="0.2">
      <c r="B6507" s="21" t="str">
        <f t="shared" si="101"/>
        <v>FergusWind2030RCP6.0</v>
      </c>
      <c r="C6507" t="s">
        <v>317</v>
      </c>
      <c r="D6507" t="s">
        <v>1</v>
      </c>
      <c r="E6507" s="144" t="s">
        <v>192</v>
      </c>
      <c r="F6507" s="144">
        <v>2030</v>
      </c>
      <c r="G6507" s="147">
        <v>81.60565180312301</v>
      </c>
      <c r="H6507" s="147">
        <v>87.924122000000011</v>
      </c>
      <c r="I6507" s="147">
        <v>94.58593333333333</v>
      </c>
      <c r="J6507" s="147">
        <v>101.23712266666668</v>
      </c>
      <c r="K6507" s="147">
        <v>107.899404</v>
      </c>
    </row>
    <row r="6508" spans="2:11" x14ac:dyDescent="0.2">
      <c r="B6508" s="21" t="str">
        <f t="shared" si="101"/>
        <v>FergusWind2035RCP6.0</v>
      </c>
      <c r="C6508" t="s">
        <v>317</v>
      </c>
      <c r="D6508" t="s">
        <v>1</v>
      </c>
      <c r="E6508" s="144" t="s">
        <v>192</v>
      </c>
      <c r="F6508" s="144">
        <v>2035</v>
      </c>
      <c r="G6508" s="147">
        <v>81.662468946809284</v>
      </c>
      <c r="H6508" s="147">
        <v>88.001343000000006</v>
      </c>
      <c r="I6508" s="147">
        <v>94.690899999999999</v>
      </c>
      <c r="J6508" s="147">
        <v>101.36452400000002</v>
      </c>
      <c r="K6508" s="147">
        <v>108.04942800000001</v>
      </c>
    </row>
    <row r="6509" spans="2:11" x14ac:dyDescent="0.2">
      <c r="B6509" s="21" t="str">
        <f t="shared" si="101"/>
        <v>FergusWind2040RCP6.0</v>
      </c>
      <c r="C6509" t="s">
        <v>317</v>
      </c>
      <c r="D6509" t="s">
        <v>1</v>
      </c>
      <c r="E6509" s="144" t="s">
        <v>192</v>
      </c>
      <c r="F6509" s="144">
        <v>2040</v>
      </c>
      <c r="G6509" s="147">
        <v>81.719286090495558</v>
      </c>
      <c r="H6509" s="147">
        <v>88.078564</v>
      </c>
      <c r="I6509" s="147">
        <v>94.795866666666669</v>
      </c>
      <c r="J6509" s="147">
        <v>101.49192533333336</v>
      </c>
      <c r="K6509" s="147">
        <v>108.19945199999999</v>
      </c>
    </row>
    <row r="6510" spans="2:11" x14ac:dyDescent="0.2">
      <c r="B6510" s="21" t="str">
        <f t="shared" si="101"/>
        <v>FergusWind2045RCP6.0</v>
      </c>
      <c r="C6510" t="s">
        <v>317</v>
      </c>
      <c r="D6510" t="s">
        <v>1</v>
      </c>
      <c r="E6510" s="144" t="s">
        <v>192</v>
      </c>
      <c r="F6510" s="144">
        <v>2045</v>
      </c>
      <c r="G6510" s="147">
        <v>81.776103234181846</v>
      </c>
      <c r="H6510" s="147">
        <v>88.155785000000009</v>
      </c>
      <c r="I6510" s="147">
        <v>94.900833333333324</v>
      </c>
      <c r="J6510" s="147">
        <v>101.61932666666668</v>
      </c>
      <c r="K6510" s="147">
        <v>108.349476</v>
      </c>
    </row>
    <row r="6511" spans="2:11" x14ac:dyDescent="0.2">
      <c r="B6511" s="21" t="str">
        <f t="shared" si="101"/>
        <v>FergusWind2050RCP6.0</v>
      </c>
      <c r="C6511" t="s">
        <v>317</v>
      </c>
      <c r="D6511" t="s">
        <v>1</v>
      </c>
      <c r="E6511" s="144" t="s">
        <v>192</v>
      </c>
      <c r="F6511" s="144">
        <v>2050</v>
      </c>
      <c r="G6511" s="147">
        <v>81.896230909404267</v>
      </c>
      <c r="H6511" s="147">
        <v>88.309935600000003</v>
      </c>
      <c r="I6511" s="147">
        <v>95.096040000000002</v>
      </c>
      <c r="J6511" s="147">
        <v>101.85133120000002</v>
      </c>
      <c r="K6511" s="147">
        <v>108.61737599999999</v>
      </c>
    </row>
    <row r="6512" spans="2:11" x14ac:dyDescent="0.2">
      <c r="B6512" s="21" t="str">
        <f t="shared" si="101"/>
        <v>FergusWind2055RCP6.0</v>
      </c>
      <c r="C6512" t="s">
        <v>317</v>
      </c>
      <c r="D6512" t="s">
        <v>1</v>
      </c>
      <c r="E6512" s="144" t="s">
        <v>192</v>
      </c>
      <c r="F6512" s="144">
        <v>2055</v>
      </c>
      <c r="G6512" s="147">
        <v>81.959541440940399</v>
      </c>
      <c r="H6512" s="147">
        <v>88.386865200000003</v>
      </c>
      <c r="I6512" s="147">
        <v>95.186279999999996</v>
      </c>
      <c r="J6512" s="147">
        <v>101.95593440000002</v>
      </c>
      <c r="K6512" s="147">
        <v>108.735252</v>
      </c>
    </row>
    <row r="6513" spans="2:11" x14ac:dyDescent="0.2">
      <c r="B6513" s="21" t="str">
        <f t="shared" si="101"/>
        <v>FergusWind2060RCP6.0</v>
      </c>
      <c r="C6513" t="s">
        <v>317</v>
      </c>
      <c r="D6513" t="s">
        <v>1</v>
      </c>
      <c r="E6513" s="144" t="s">
        <v>192</v>
      </c>
      <c r="F6513" s="144">
        <v>2060</v>
      </c>
      <c r="G6513" s="147">
        <v>82.022851972476545</v>
      </c>
      <c r="H6513" s="147">
        <v>88.463794800000002</v>
      </c>
      <c r="I6513" s="147">
        <v>95.276520000000005</v>
      </c>
      <c r="J6513" s="147">
        <v>102.0605376</v>
      </c>
      <c r="K6513" s="147">
        <v>108.853128</v>
      </c>
    </row>
    <row r="6514" spans="2:11" x14ac:dyDescent="0.2">
      <c r="B6514" s="21" t="str">
        <f t="shared" si="101"/>
        <v>FergusWind2065RCP6.0</v>
      </c>
      <c r="C6514" t="s">
        <v>317</v>
      </c>
      <c r="D6514" t="s">
        <v>1</v>
      </c>
      <c r="E6514" s="144" t="s">
        <v>192</v>
      </c>
      <c r="F6514" s="144">
        <v>2065</v>
      </c>
      <c r="G6514" s="147">
        <v>82.086162504012677</v>
      </c>
      <c r="H6514" s="147">
        <v>88.540724400000002</v>
      </c>
      <c r="I6514" s="147">
        <v>95.366759999999999</v>
      </c>
      <c r="J6514" s="147">
        <v>102.1651408</v>
      </c>
      <c r="K6514" s="147">
        <v>108.97100400000001</v>
      </c>
    </row>
    <row r="6515" spans="2:11" x14ac:dyDescent="0.2">
      <c r="B6515" s="21" t="str">
        <f t="shared" si="101"/>
        <v>FergusWind2070RCP6.0</v>
      </c>
      <c r="C6515" t="s">
        <v>317</v>
      </c>
      <c r="D6515" t="s">
        <v>1</v>
      </c>
      <c r="E6515" s="144" t="s">
        <v>192</v>
      </c>
      <c r="F6515" s="144">
        <v>2070</v>
      </c>
      <c r="G6515" s="147">
        <v>82.149473035548823</v>
      </c>
      <c r="H6515" s="147">
        <v>88.617654000000002</v>
      </c>
      <c r="I6515" s="147">
        <v>95.457000000000008</v>
      </c>
      <c r="J6515" s="147">
        <v>102.269744</v>
      </c>
      <c r="K6515" s="147">
        <v>109.08888</v>
      </c>
    </row>
    <row r="6516" spans="2:11" x14ac:dyDescent="0.2">
      <c r="B6516" s="21" t="str">
        <f t="shared" si="101"/>
        <v>FergusWind2075RCP6.0</v>
      </c>
      <c r="C6516" t="s">
        <v>317</v>
      </c>
      <c r="D6516" t="s">
        <v>1</v>
      </c>
      <c r="E6516" s="144" t="s">
        <v>192</v>
      </c>
      <c r="F6516" s="144">
        <v>2075</v>
      </c>
      <c r="G6516" s="147">
        <v>82.25296140440598</v>
      </c>
      <c r="H6516" s="147">
        <v>88.766267999999997</v>
      </c>
      <c r="I6516" s="147">
        <v>95.668500000000009</v>
      </c>
      <c r="J6516" s="147">
        <v>102.52873750000001</v>
      </c>
      <c r="K6516" s="147">
        <v>109.399644</v>
      </c>
    </row>
    <row r="6517" spans="2:11" x14ac:dyDescent="0.2">
      <c r="B6517" s="21" t="str">
        <f t="shared" si="101"/>
        <v>FergusWind2080RCP6.0</v>
      </c>
      <c r="C6517" t="s">
        <v>317</v>
      </c>
      <c r="D6517" t="s">
        <v>1</v>
      </c>
      <c r="E6517" s="144" t="s">
        <v>192</v>
      </c>
      <c r="F6517" s="144">
        <v>2080</v>
      </c>
      <c r="G6517" s="147">
        <v>82.356449773263137</v>
      </c>
      <c r="H6517" s="147">
        <v>88.914882000000006</v>
      </c>
      <c r="I6517" s="147">
        <v>95.88</v>
      </c>
      <c r="J6517" s="147">
        <v>102.78773100000001</v>
      </c>
      <c r="K6517" s="147">
        <v>109.710408</v>
      </c>
    </row>
    <row r="6518" spans="2:11" x14ac:dyDescent="0.2">
      <c r="B6518" s="21" t="str">
        <f t="shared" si="101"/>
        <v>FergusWind2085RCP6.0</v>
      </c>
      <c r="C6518" t="s">
        <v>317</v>
      </c>
      <c r="D6518" t="s">
        <v>1</v>
      </c>
      <c r="E6518" s="144" t="s">
        <v>192</v>
      </c>
      <c r="F6518" s="144">
        <v>2085</v>
      </c>
      <c r="G6518" s="147">
        <v>82.459938142120293</v>
      </c>
      <c r="H6518" s="147">
        <v>89.063496000000001</v>
      </c>
      <c r="I6518" s="147">
        <v>96.091499999999996</v>
      </c>
      <c r="J6518" s="147">
        <v>103.0467245</v>
      </c>
      <c r="K6518" s="147">
        <v>110.02117200000001</v>
      </c>
    </row>
    <row r="6519" spans="2:11" x14ac:dyDescent="0.2">
      <c r="B6519" s="21" t="str">
        <f t="shared" si="101"/>
        <v>FergusWind2090RCP6.0</v>
      </c>
      <c r="C6519" t="s">
        <v>317</v>
      </c>
      <c r="D6519" t="s">
        <v>1</v>
      </c>
      <c r="E6519" s="144" t="s">
        <v>192</v>
      </c>
      <c r="F6519" s="144">
        <v>2090</v>
      </c>
      <c r="G6519" s="147">
        <v>82.842101072867294</v>
      </c>
      <c r="H6519" s="147">
        <v>89.561790000000002</v>
      </c>
      <c r="I6519" s="147">
        <v>96.738533333333336</v>
      </c>
      <c r="J6519" s="147">
        <v>103.818676</v>
      </c>
      <c r="K6519" s="147">
        <v>110.921316</v>
      </c>
    </row>
    <row r="6520" spans="2:11" x14ac:dyDescent="0.2">
      <c r="B6520" s="21" t="str">
        <f t="shared" si="101"/>
        <v>FergusWind2095RCP6.0</v>
      </c>
      <c r="C6520" t="s">
        <v>317</v>
      </c>
      <c r="D6520" t="s">
        <v>1</v>
      </c>
      <c r="E6520" s="144" t="s">
        <v>192</v>
      </c>
      <c r="F6520" s="144">
        <v>2095</v>
      </c>
      <c r="G6520" s="147">
        <v>83.120775634757152</v>
      </c>
      <c r="H6520" s="147">
        <v>89.911469999999994</v>
      </c>
      <c r="I6520" s="147">
        <v>97.174066666666661</v>
      </c>
      <c r="J6520" s="147">
        <v>104.33163400000001</v>
      </c>
      <c r="K6520" s="147">
        <v>111.510696</v>
      </c>
    </row>
    <row r="6521" spans="2:11" x14ac:dyDescent="0.2">
      <c r="B6521" s="21" t="str">
        <f t="shared" si="101"/>
        <v>FergusWind2100RCP6.0</v>
      </c>
      <c r="C6521" t="s">
        <v>317</v>
      </c>
      <c r="D6521" t="s">
        <v>1</v>
      </c>
      <c r="E6521" s="144" t="s">
        <v>192</v>
      </c>
      <c r="F6521" s="144">
        <v>2100</v>
      </c>
      <c r="G6521" s="147">
        <v>83.399450196646995</v>
      </c>
      <c r="H6521" s="147">
        <v>90.261150000000001</v>
      </c>
      <c r="I6521" s="147">
        <v>97.6096</v>
      </c>
      <c r="J6521" s="147">
        <v>104.84459200000001</v>
      </c>
      <c r="K6521" s="147">
        <v>112.100076</v>
      </c>
    </row>
    <row r="6522" spans="2:11" x14ac:dyDescent="0.2">
      <c r="B6522" s="21" t="str">
        <f t="shared" si="101"/>
        <v>FergusWind2023RCP8.5</v>
      </c>
      <c r="C6522" t="s">
        <v>317</v>
      </c>
      <c r="D6522" t="s">
        <v>1</v>
      </c>
      <c r="E6522" s="144" t="s">
        <v>191</v>
      </c>
      <c r="F6522" s="144">
        <v>2023</v>
      </c>
      <c r="G6522" s="147">
        <v>81.492017515750447</v>
      </c>
      <c r="H6522" s="147">
        <v>87.769680000000008</v>
      </c>
      <c r="I6522" s="147">
        <v>94.376000000000005</v>
      </c>
      <c r="J6522" s="147">
        <v>100.98232000000002</v>
      </c>
      <c r="K6522" s="147">
        <v>107.599356</v>
      </c>
    </row>
    <row r="6523" spans="2:11" x14ac:dyDescent="0.2">
      <c r="B6523" s="21" t="str">
        <f t="shared" si="101"/>
        <v>FergusWind2025RCP8.5</v>
      </c>
      <c r="C6523" t="s">
        <v>317</v>
      </c>
      <c r="D6523" t="s">
        <v>1</v>
      </c>
      <c r="E6523" s="144" t="s">
        <v>191</v>
      </c>
      <c r="F6523" s="144">
        <v>2025</v>
      </c>
      <c r="G6523" s="147">
        <v>81.60565180312301</v>
      </c>
      <c r="H6523" s="147">
        <v>87.924122000000011</v>
      </c>
      <c r="I6523" s="147">
        <v>94.58593333333333</v>
      </c>
      <c r="J6523" s="147">
        <v>101.23712266666668</v>
      </c>
      <c r="K6523" s="147">
        <v>107.899404</v>
      </c>
    </row>
    <row r="6524" spans="2:11" x14ac:dyDescent="0.2">
      <c r="B6524" s="21" t="str">
        <f t="shared" si="101"/>
        <v>FergusWind2030RCP8.5</v>
      </c>
      <c r="C6524" t="s">
        <v>317</v>
      </c>
      <c r="D6524" t="s">
        <v>1</v>
      </c>
      <c r="E6524" s="144" t="s">
        <v>191</v>
      </c>
      <c r="F6524" s="144">
        <v>2030</v>
      </c>
      <c r="G6524" s="147">
        <v>81.719286090495558</v>
      </c>
      <c r="H6524" s="147">
        <v>88.078564</v>
      </c>
      <c r="I6524" s="147">
        <v>94.795866666666669</v>
      </c>
      <c r="J6524" s="147">
        <v>101.49192533333336</v>
      </c>
      <c r="K6524" s="147">
        <v>108.19945199999999</v>
      </c>
    </row>
    <row r="6525" spans="2:11" x14ac:dyDescent="0.2">
      <c r="B6525" s="21" t="str">
        <f t="shared" si="101"/>
        <v>FergusWind2035RCP8.5</v>
      </c>
      <c r="C6525" t="s">
        <v>317</v>
      </c>
      <c r="D6525" t="s">
        <v>1</v>
      </c>
      <c r="E6525" s="144" t="s">
        <v>191</v>
      </c>
      <c r="F6525" s="144">
        <v>2035</v>
      </c>
      <c r="G6525" s="147">
        <v>81.83292037786812</v>
      </c>
      <c r="H6525" s="147">
        <v>88.233006000000003</v>
      </c>
      <c r="I6525" s="147">
        <v>95.005799999999994</v>
      </c>
      <c r="J6525" s="147">
        <v>101.74672800000002</v>
      </c>
      <c r="K6525" s="147">
        <v>108.4995</v>
      </c>
    </row>
    <row r="6526" spans="2:11" x14ac:dyDescent="0.2">
      <c r="B6526" s="21" t="str">
        <f t="shared" si="101"/>
        <v>FergusWind2040RCP8.5</v>
      </c>
      <c r="C6526" t="s">
        <v>317</v>
      </c>
      <c r="D6526" t="s">
        <v>1</v>
      </c>
      <c r="E6526" s="144" t="s">
        <v>191</v>
      </c>
      <c r="F6526" s="144">
        <v>2040</v>
      </c>
      <c r="G6526" s="147">
        <v>81.93843793042835</v>
      </c>
      <c r="H6526" s="147">
        <v>88.361221999999998</v>
      </c>
      <c r="I6526" s="147">
        <v>95.156199999999998</v>
      </c>
      <c r="J6526" s="147">
        <v>101.92106666666668</v>
      </c>
      <c r="K6526" s="147">
        <v>108.69596</v>
      </c>
    </row>
    <row r="6527" spans="2:11" x14ac:dyDescent="0.2">
      <c r="B6527" s="21" t="str">
        <f t="shared" si="101"/>
        <v>FergusWind2045RCP8.5</v>
      </c>
      <c r="C6527" t="s">
        <v>317</v>
      </c>
      <c r="D6527" t="s">
        <v>1</v>
      </c>
      <c r="E6527" s="144" t="s">
        <v>191</v>
      </c>
      <c r="F6527" s="144">
        <v>2045</v>
      </c>
      <c r="G6527" s="147">
        <v>82.043955482988594</v>
      </c>
      <c r="H6527" s="147">
        <v>88.489438000000007</v>
      </c>
      <c r="I6527" s="147">
        <v>95.306600000000003</v>
      </c>
      <c r="J6527" s="147">
        <v>102.09540533333335</v>
      </c>
      <c r="K6527" s="147">
        <v>108.89242</v>
      </c>
    </row>
    <row r="6528" spans="2:11" x14ac:dyDescent="0.2">
      <c r="B6528" s="21" t="str">
        <f t="shared" si="101"/>
        <v>FergusWind2050RCP8.5</v>
      </c>
      <c r="C6528" t="s">
        <v>317</v>
      </c>
      <c r="D6528" t="s">
        <v>1</v>
      </c>
      <c r="E6528" s="144" t="s">
        <v>191</v>
      </c>
      <c r="F6528" s="144">
        <v>2050</v>
      </c>
      <c r="G6528" s="147">
        <v>82.28745752735837</v>
      </c>
      <c r="H6528" s="147">
        <v>88.815805999999995</v>
      </c>
      <c r="I6528" s="147">
        <v>95.739000000000004</v>
      </c>
      <c r="J6528" s="147">
        <v>102.61506866666667</v>
      </c>
      <c r="K6528" s="147">
        <v>109.503232</v>
      </c>
    </row>
    <row r="6529" spans="2:11" x14ac:dyDescent="0.2">
      <c r="B6529" s="21" t="str">
        <f t="shared" si="101"/>
        <v>FergusWind2055RCP8.5</v>
      </c>
      <c r="C6529" t="s">
        <v>317</v>
      </c>
      <c r="D6529" t="s">
        <v>1</v>
      </c>
      <c r="E6529" s="144" t="s">
        <v>191</v>
      </c>
      <c r="F6529" s="144">
        <v>2055</v>
      </c>
      <c r="G6529" s="147">
        <v>82.425442019167903</v>
      </c>
      <c r="H6529" s="147">
        <v>89.013958000000002</v>
      </c>
      <c r="I6529" s="147">
        <v>96.021000000000001</v>
      </c>
      <c r="J6529" s="147">
        <v>102.96039333333333</v>
      </c>
      <c r="K6529" s="147">
        <v>109.91758400000001</v>
      </c>
    </row>
    <row r="6530" spans="2:11" x14ac:dyDescent="0.2">
      <c r="B6530" s="21" t="str">
        <f t="shared" si="101"/>
        <v>FergusWind2060RCP8.5</v>
      </c>
      <c r="C6530" t="s">
        <v>317</v>
      </c>
      <c r="D6530" t="s">
        <v>1</v>
      </c>
      <c r="E6530" s="144" t="s">
        <v>191</v>
      </c>
      <c r="F6530" s="144">
        <v>2060</v>
      </c>
      <c r="G6530" s="147">
        <v>82.842101072867294</v>
      </c>
      <c r="H6530" s="147">
        <v>89.561790000000002</v>
      </c>
      <c r="I6530" s="147">
        <v>96.738533333333336</v>
      </c>
      <c r="J6530" s="147">
        <v>103.818676</v>
      </c>
      <c r="K6530" s="147">
        <v>110.921316</v>
      </c>
    </row>
    <row r="6531" spans="2:11" x14ac:dyDescent="0.2">
      <c r="B6531" s="21" t="str">
        <f t="shared" si="101"/>
        <v>FergusWind2065RCP8.5</v>
      </c>
      <c r="C6531" t="s">
        <v>317</v>
      </c>
      <c r="D6531" t="s">
        <v>1</v>
      </c>
      <c r="E6531" s="144" t="s">
        <v>191</v>
      </c>
      <c r="F6531" s="144">
        <v>2065</v>
      </c>
      <c r="G6531" s="147">
        <v>83.120775634757152</v>
      </c>
      <c r="H6531" s="147">
        <v>89.911469999999994</v>
      </c>
      <c r="I6531" s="147">
        <v>97.174066666666661</v>
      </c>
      <c r="J6531" s="147">
        <v>104.33163400000001</v>
      </c>
      <c r="K6531" s="147">
        <v>111.510696</v>
      </c>
    </row>
    <row r="6532" spans="2:11" x14ac:dyDescent="0.2">
      <c r="B6532" s="21" t="str">
        <f t="shared" si="101"/>
        <v>FergusWind2070RCP8.5</v>
      </c>
      <c r="C6532" t="s">
        <v>317</v>
      </c>
      <c r="D6532" t="s">
        <v>1</v>
      </c>
      <c r="E6532" s="144" t="s">
        <v>191</v>
      </c>
      <c r="F6532" s="144">
        <v>2070</v>
      </c>
      <c r="G6532" s="147">
        <v>83.645657819287536</v>
      </c>
      <c r="H6532" s="147">
        <v>90.593345999999997</v>
      </c>
      <c r="I6532" s="147">
        <v>98.045133333333339</v>
      </c>
      <c r="J6532" s="147">
        <v>105.37096066666668</v>
      </c>
      <c r="K6532" s="147">
        <v>112.71803199999999</v>
      </c>
    </row>
    <row r="6533" spans="2:11" x14ac:dyDescent="0.2">
      <c r="B6533" s="21" t="str">
        <f t="shared" si="101"/>
        <v>FergusWind2075RCP8.5</v>
      </c>
      <c r="C6533" t="s">
        <v>317</v>
      </c>
      <c r="D6533" t="s">
        <v>1</v>
      </c>
      <c r="E6533" s="144" t="s">
        <v>191</v>
      </c>
      <c r="F6533" s="144">
        <v>2075</v>
      </c>
      <c r="G6533" s="147">
        <v>83.89186544192809</v>
      </c>
      <c r="H6533" s="147">
        <v>90.925542000000007</v>
      </c>
      <c r="I6533" s="147">
        <v>98.480666666666664</v>
      </c>
      <c r="J6533" s="147">
        <v>105.89732933333335</v>
      </c>
      <c r="K6533" s="147">
        <v>113.335988</v>
      </c>
    </row>
    <row r="6534" spans="2:11" x14ac:dyDescent="0.2">
      <c r="B6534" s="21" t="str">
        <f t="shared" si="101"/>
        <v>FergusWind2080RCP8.5</v>
      </c>
      <c r="C6534" t="s">
        <v>317</v>
      </c>
      <c r="D6534" t="s">
        <v>1</v>
      </c>
      <c r="E6534" s="144" t="s">
        <v>191</v>
      </c>
      <c r="F6534" s="144">
        <v>2080</v>
      </c>
      <c r="G6534" s="147">
        <v>84.13807306456863</v>
      </c>
      <c r="H6534" s="147">
        <v>91.257738000000003</v>
      </c>
      <c r="I6534" s="147">
        <v>98.916200000000003</v>
      </c>
      <c r="J6534" s="147">
        <v>106.42369800000002</v>
      </c>
      <c r="K6534" s="147">
        <v>113.95394399999999</v>
      </c>
    </row>
    <row r="6535" spans="2:11" x14ac:dyDescent="0.2">
      <c r="B6535" s="21" t="str">
        <f t="shared" si="101"/>
        <v>FergusWind2085RCP8.5</v>
      </c>
      <c r="C6535" t="s">
        <v>317</v>
      </c>
      <c r="D6535" t="s">
        <v>1</v>
      </c>
      <c r="E6535" s="144" t="s">
        <v>191</v>
      </c>
      <c r="F6535" s="144">
        <v>2085</v>
      </c>
      <c r="G6535" s="147">
        <v>84.377516741532247</v>
      </c>
      <c r="H6535" s="147">
        <v>91.576820999999995</v>
      </c>
      <c r="I6535" s="147">
        <v>99.339200000000005</v>
      </c>
      <c r="J6535" s="147">
        <v>106.92659800000001</v>
      </c>
      <c r="K6535" s="147">
        <v>114.543324</v>
      </c>
    </row>
    <row r="6536" spans="2:11" x14ac:dyDescent="0.2">
      <c r="B6536" s="21" t="str">
        <f t="shared" si="101"/>
        <v>FergusWind2090RCP8.5</v>
      </c>
      <c r="C6536" t="s">
        <v>317</v>
      </c>
      <c r="D6536" t="s">
        <v>1</v>
      </c>
      <c r="E6536" s="144" t="s">
        <v>191</v>
      </c>
      <c r="F6536" s="144">
        <v>2090</v>
      </c>
      <c r="G6536" s="147">
        <v>84.61696041849585</v>
      </c>
      <c r="H6536" s="147">
        <v>91.895903999999987</v>
      </c>
      <c r="I6536" s="147">
        <v>99.762199999999993</v>
      </c>
      <c r="J6536" s="147">
        <v>107.42949800000002</v>
      </c>
      <c r="K6536" s="147">
        <v>115.132704</v>
      </c>
    </row>
    <row r="6537" spans="2:11" x14ac:dyDescent="0.2">
      <c r="B6537" s="21" t="str">
        <f t="shared" si="101"/>
        <v>FergusWind2095RCP8.5</v>
      </c>
      <c r="C6537" t="s">
        <v>317</v>
      </c>
      <c r="D6537" t="s">
        <v>1</v>
      </c>
      <c r="E6537" s="144" t="s">
        <v>191</v>
      </c>
      <c r="F6537" s="144">
        <v>2095</v>
      </c>
      <c r="G6537" s="147">
        <v>84.61696041849585</v>
      </c>
      <c r="H6537" s="147">
        <v>91.895903999999987</v>
      </c>
      <c r="I6537" s="147">
        <v>99.762199999999993</v>
      </c>
      <c r="J6537" s="147">
        <v>107.42949800000002</v>
      </c>
      <c r="K6537" s="147">
        <v>115.132704</v>
      </c>
    </row>
    <row r="6538" spans="2:11" x14ac:dyDescent="0.2">
      <c r="B6538" s="21" t="str">
        <f t="shared" si="101"/>
        <v>FergusWind2100RCP8.5</v>
      </c>
      <c r="C6538" t="s">
        <v>317</v>
      </c>
      <c r="D6538" t="s">
        <v>1</v>
      </c>
      <c r="E6538" s="144" t="s">
        <v>191</v>
      </c>
      <c r="F6538" s="144">
        <v>2100</v>
      </c>
      <c r="G6538" s="147">
        <v>84.61696041849585</v>
      </c>
      <c r="H6538" s="147">
        <v>91.895903999999987</v>
      </c>
      <c r="I6538" s="147">
        <v>99.762199999999993</v>
      </c>
      <c r="J6538" s="147">
        <v>107.42949800000002</v>
      </c>
      <c r="K6538" s="147">
        <v>115.132704</v>
      </c>
    </row>
    <row r="6539" spans="2:11" x14ac:dyDescent="0.2">
      <c r="B6539" s="21" t="str">
        <f t="shared" si="101"/>
        <v>ForestIce Accretion2023RCP4.5</v>
      </c>
      <c r="C6539" t="s">
        <v>318</v>
      </c>
      <c r="D6539" t="s">
        <v>486</v>
      </c>
      <c r="E6539" s="144" t="s">
        <v>193</v>
      </c>
      <c r="F6539" s="144">
        <v>2023</v>
      </c>
      <c r="G6539" s="147">
        <v>14.742195810743155</v>
      </c>
      <c r="H6539" s="147">
        <v>17.693939999999998</v>
      </c>
      <c r="I6539" s="147">
        <v>21.428000000000001</v>
      </c>
      <c r="J6539" s="147">
        <v>24.263359999999999</v>
      </c>
      <c r="K6539" s="147">
        <v>27.110159999999997</v>
      </c>
    </row>
    <row r="6540" spans="2:11" x14ac:dyDescent="0.2">
      <c r="B6540" s="21" t="str">
        <f t="shared" ref="B6540:B6603" si="102">C6540&amp;D6540&amp;F6540&amp;E6540</f>
        <v>ForestIce Accretion2025RCP4.5</v>
      </c>
      <c r="C6540" t="s">
        <v>318</v>
      </c>
      <c r="D6540" t="s">
        <v>486</v>
      </c>
      <c r="E6540" s="144" t="s">
        <v>193</v>
      </c>
      <c r="F6540" s="144">
        <v>2025</v>
      </c>
      <c r="G6540" s="147">
        <v>14.683512788305098</v>
      </c>
      <c r="H6540" s="147">
        <v>17.636116666666666</v>
      </c>
      <c r="I6540" s="147">
        <v>21.369333333333334</v>
      </c>
      <c r="J6540" s="147">
        <v>24.205353333333331</v>
      </c>
      <c r="K6540" s="147">
        <v>27.050099999999997</v>
      </c>
    </row>
    <row r="6541" spans="2:11" x14ac:dyDescent="0.2">
      <c r="B6541" s="21" t="str">
        <f t="shared" si="102"/>
        <v>ForestIce Accretion2030RCP4.5</v>
      </c>
      <c r="C6541" t="s">
        <v>318</v>
      </c>
      <c r="D6541" t="s">
        <v>486</v>
      </c>
      <c r="E6541" s="144" t="s">
        <v>193</v>
      </c>
      <c r="F6541" s="144">
        <v>2030</v>
      </c>
      <c r="G6541" s="147">
        <v>14.624829765867041</v>
      </c>
      <c r="H6541" s="147">
        <v>17.578293333333331</v>
      </c>
      <c r="I6541" s="147">
        <v>21.310666666666666</v>
      </c>
      <c r="J6541" s="147">
        <v>24.147346666666664</v>
      </c>
      <c r="K6541" s="147">
        <v>26.990039999999997</v>
      </c>
    </row>
    <row r="6542" spans="2:11" x14ac:dyDescent="0.2">
      <c r="B6542" s="21" t="str">
        <f t="shared" si="102"/>
        <v>ForestIce Accretion2035RCP4.5</v>
      </c>
      <c r="C6542" t="s">
        <v>318</v>
      </c>
      <c r="D6542" t="s">
        <v>486</v>
      </c>
      <c r="E6542" s="144" t="s">
        <v>193</v>
      </c>
      <c r="F6542" s="144">
        <v>2035</v>
      </c>
      <c r="G6542" s="147">
        <v>14.566146743428984</v>
      </c>
      <c r="H6542" s="147">
        <v>17.520469999999996</v>
      </c>
      <c r="I6542" s="147">
        <v>21.252000000000002</v>
      </c>
      <c r="J6542" s="147">
        <v>24.08934</v>
      </c>
      <c r="K6542" s="147">
        <v>26.929979999999997</v>
      </c>
    </row>
    <row r="6543" spans="2:11" x14ac:dyDescent="0.2">
      <c r="B6543" s="21" t="str">
        <f t="shared" si="102"/>
        <v>ForestIce Accretion2040RCP4.5</v>
      </c>
      <c r="C6543" t="s">
        <v>318</v>
      </c>
      <c r="D6543" t="s">
        <v>486</v>
      </c>
      <c r="E6543" s="144" t="s">
        <v>193</v>
      </c>
      <c r="F6543" s="144">
        <v>2040</v>
      </c>
      <c r="G6543" s="147">
        <v>14.507463720990929</v>
      </c>
      <c r="H6543" s="147">
        <v>17.462646666666664</v>
      </c>
      <c r="I6543" s="147">
        <v>21.193333333333335</v>
      </c>
      <c r="J6543" s="147">
        <v>24.031333333333333</v>
      </c>
      <c r="K6543" s="147">
        <v>26.869919999999997</v>
      </c>
    </row>
    <row r="6544" spans="2:11" x14ac:dyDescent="0.2">
      <c r="B6544" s="21" t="str">
        <f t="shared" si="102"/>
        <v>ForestIce Accretion2045RCP4.5</v>
      </c>
      <c r="C6544" t="s">
        <v>318</v>
      </c>
      <c r="D6544" t="s">
        <v>486</v>
      </c>
      <c r="E6544" s="144" t="s">
        <v>193</v>
      </c>
      <c r="F6544" s="144">
        <v>2045</v>
      </c>
      <c r="G6544" s="147">
        <v>14.448780698552872</v>
      </c>
      <c r="H6544" s="147">
        <v>17.404823333333333</v>
      </c>
      <c r="I6544" s="147">
        <v>21.134666666666668</v>
      </c>
      <c r="J6544" s="147">
        <v>23.973326666666665</v>
      </c>
      <c r="K6544" s="147">
        <v>26.809859999999997</v>
      </c>
    </row>
    <row r="6545" spans="2:11" x14ac:dyDescent="0.2">
      <c r="B6545" s="21" t="str">
        <f t="shared" si="102"/>
        <v>ForestIce Accretion2050RCP4.5</v>
      </c>
      <c r="C6545" t="s">
        <v>318</v>
      </c>
      <c r="D6545" t="s">
        <v>486</v>
      </c>
      <c r="E6545" s="144" t="s">
        <v>193</v>
      </c>
      <c r="F6545" s="144">
        <v>2050</v>
      </c>
      <c r="G6545" s="147">
        <v>14.120666060051388</v>
      </c>
      <c r="H6545" s="147">
        <v>17.047535999999997</v>
      </c>
      <c r="I6545" s="147">
        <v>20.732800000000001</v>
      </c>
      <c r="J6545" s="147">
        <v>23.542419999999996</v>
      </c>
      <c r="K6545" s="147">
        <v>26.345087999999997</v>
      </c>
    </row>
    <row r="6546" spans="2:11" x14ac:dyDescent="0.2">
      <c r="B6546" s="21" t="str">
        <f t="shared" si="102"/>
        <v>ForestIce Accretion2055RCP4.5</v>
      </c>
      <c r="C6546" t="s">
        <v>318</v>
      </c>
      <c r="D6546" t="s">
        <v>486</v>
      </c>
      <c r="E6546" s="144" t="s">
        <v>193</v>
      </c>
      <c r="F6546" s="144">
        <v>2055</v>
      </c>
      <c r="G6546" s="147">
        <v>13.851234443987963</v>
      </c>
      <c r="H6546" s="147">
        <v>16.748071999999997</v>
      </c>
      <c r="I6546" s="147">
        <v>20.389600000000002</v>
      </c>
      <c r="J6546" s="147">
        <v>23.169519999999999</v>
      </c>
      <c r="K6546" s="147">
        <v>25.940375999999997</v>
      </c>
    </row>
    <row r="6547" spans="2:11" x14ac:dyDescent="0.2">
      <c r="B6547" s="21" t="str">
        <f t="shared" si="102"/>
        <v>ForestIce Accretion2060RCP4.5</v>
      </c>
      <c r="C6547" t="s">
        <v>318</v>
      </c>
      <c r="D6547" t="s">
        <v>486</v>
      </c>
      <c r="E6547" s="144" t="s">
        <v>193</v>
      </c>
      <c r="F6547" s="144">
        <v>2060</v>
      </c>
      <c r="G6547" s="147">
        <v>13.581802827924536</v>
      </c>
      <c r="H6547" s="147">
        <v>16.448607999999997</v>
      </c>
      <c r="I6547" s="147">
        <v>20.046399999999998</v>
      </c>
      <c r="J6547" s="147">
        <v>22.796619999999997</v>
      </c>
      <c r="K6547" s="147">
        <v>25.535664000000001</v>
      </c>
    </row>
    <row r="6548" spans="2:11" x14ac:dyDescent="0.2">
      <c r="B6548" s="21" t="str">
        <f t="shared" si="102"/>
        <v>ForestIce Accretion2065RCP4.5</v>
      </c>
      <c r="C6548" t="s">
        <v>318</v>
      </c>
      <c r="D6548" t="s">
        <v>486</v>
      </c>
      <c r="E6548" s="144" t="s">
        <v>193</v>
      </c>
      <c r="F6548" s="144">
        <v>2065</v>
      </c>
      <c r="G6548" s="147">
        <v>13.312371211861111</v>
      </c>
      <c r="H6548" s="147">
        <v>16.149143999999996</v>
      </c>
      <c r="I6548" s="147">
        <v>19.703199999999999</v>
      </c>
      <c r="J6548" s="147">
        <v>22.423719999999999</v>
      </c>
      <c r="K6548" s="147">
        <v>25.130952000000001</v>
      </c>
    </row>
    <row r="6549" spans="2:11" x14ac:dyDescent="0.2">
      <c r="B6549" s="21" t="str">
        <f t="shared" si="102"/>
        <v>ForestIce Accretion2070RCP4.5</v>
      </c>
      <c r="C6549" t="s">
        <v>318</v>
      </c>
      <c r="D6549" t="s">
        <v>486</v>
      </c>
      <c r="E6549" s="144" t="s">
        <v>193</v>
      </c>
      <c r="F6549" s="144">
        <v>2070</v>
      </c>
      <c r="G6549" s="147">
        <v>13.042939595797684</v>
      </c>
      <c r="H6549" s="147">
        <v>15.849679999999998</v>
      </c>
      <c r="I6549" s="147">
        <v>19.36</v>
      </c>
      <c r="J6549" s="147">
        <v>22.050819999999998</v>
      </c>
      <c r="K6549" s="147">
        <v>24.726240000000001</v>
      </c>
    </row>
    <row r="6550" spans="2:11" x14ac:dyDescent="0.2">
      <c r="B6550" s="21" t="str">
        <f t="shared" si="102"/>
        <v>ForestIce Accretion2075RCP4.5</v>
      </c>
      <c r="C6550" t="s">
        <v>318</v>
      </c>
      <c r="D6550" t="s">
        <v>486</v>
      </c>
      <c r="E6550" s="144" t="s">
        <v>193</v>
      </c>
      <c r="F6550" s="144">
        <v>2075</v>
      </c>
      <c r="G6550" s="147">
        <v>12.920470679405216</v>
      </c>
      <c r="H6550" s="147">
        <v>15.721859999999998</v>
      </c>
      <c r="I6550" s="147">
        <v>19.227999999999998</v>
      </c>
      <c r="J6550" s="147">
        <v>21.909946666666663</v>
      </c>
      <c r="K6550" s="147">
        <v>24.578400000000002</v>
      </c>
    </row>
    <row r="6551" spans="2:11" x14ac:dyDescent="0.2">
      <c r="B6551" s="21" t="str">
        <f t="shared" si="102"/>
        <v>ForestIce Accretion2080RCP4.5</v>
      </c>
      <c r="C6551" t="s">
        <v>318</v>
      </c>
      <c r="D6551" t="s">
        <v>486</v>
      </c>
      <c r="E6551" s="144" t="s">
        <v>193</v>
      </c>
      <c r="F6551" s="144">
        <v>2080</v>
      </c>
      <c r="G6551" s="147">
        <v>12.798001763012751</v>
      </c>
      <c r="H6551" s="147">
        <v>15.594039999999998</v>
      </c>
      <c r="I6551" s="147">
        <v>19.096</v>
      </c>
      <c r="J6551" s="147">
        <v>21.769073333333331</v>
      </c>
      <c r="K6551" s="147">
        <v>24.43056</v>
      </c>
    </row>
    <row r="6552" spans="2:11" x14ac:dyDescent="0.2">
      <c r="B6552" s="21" t="str">
        <f t="shared" si="102"/>
        <v>ForestIce Accretion2085RCP4.5</v>
      </c>
      <c r="C6552" t="s">
        <v>318</v>
      </c>
      <c r="D6552" t="s">
        <v>486</v>
      </c>
      <c r="E6552" s="144" t="s">
        <v>193</v>
      </c>
      <c r="F6552" s="144">
        <v>2085</v>
      </c>
      <c r="G6552" s="147">
        <v>12.675532846620285</v>
      </c>
      <c r="H6552" s="147">
        <v>15.46622</v>
      </c>
      <c r="I6552" s="147">
        <v>18.963999999999999</v>
      </c>
      <c r="J6552" s="147">
        <v>21.6282</v>
      </c>
      <c r="K6552" s="147">
        <v>24.282719999999998</v>
      </c>
    </row>
    <row r="6553" spans="2:11" x14ac:dyDescent="0.2">
      <c r="B6553" s="21" t="str">
        <f t="shared" si="102"/>
        <v>ForestIce Accretion2090RCP4.5</v>
      </c>
      <c r="C6553" t="s">
        <v>318</v>
      </c>
      <c r="D6553" t="s">
        <v>486</v>
      </c>
      <c r="E6553" s="144" t="s">
        <v>193</v>
      </c>
      <c r="F6553" s="144">
        <v>2090</v>
      </c>
      <c r="G6553" s="147">
        <v>12.553063930227818</v>
      </c>
      <c r="H6553" s="147">
        <v>15.3384</v>
      </c>
      <c r="I6553" s="147">
        <v>18.831999999999997</v>
      </c>
      <c r="J6553" s="147">
        <v>21.487326666666664</v>
      </c>
      <c r="K6553" s="147">
        <v>24.134879999999999</v>
      </c>
    </row>
    <row r="6554" spans="2:11" x14ac:dyDescent="0.2">
      <c r="B6554" s="21" t="str">
        <f t="shared" si="102"/>
        <v>ForestIce Accretion2095RCP4.5</v>
      </c>
      <c r="C6554" t="s">
        <v>318</v>
      </c>
      <c r="D6554" t="s">
        <v>486</v>
      </c>
      <c r="E6554" s="144" t="s">
        <v>193</v>
      </c>
      <c r="F6554" s="144">
        <v>2095</v>
      </c>
      <c r="G6554" s="147">
        <v>12.430595013835351</v>
      </c>
      <c r="H6554" s="147">
        <v>15.21058</v>
      </c>
      <c r="I6554" s="147">
        <v>18.7</v>
      </c>
      <c r="J6554" s="147">
        <v>21.346453333333329</v>
      </c>
      <c r="K6554" s="147">
        <v>23.98704</v>
      </c>
    </row>
    <row r="6555" spans="2:11" x14ac:dyDescent="0.2">
      <c r="B6555" s="21" t="str">
        <f t="shared" si="102"/>
        <v>ForestIce Accretion2100RCP4.5</v>
      </c>
      <c r="C6555" t="s">
        <v>318</v>
      </c>
      <c r="D6555" t="s">
        <v>486</v>
      </c>
      <c r="E6555" s="144" t="s">
        <v>193</v>
      </c>
      <c r="F6555" s="144">
        <v>2100</v>
      </c>
      <c r="G6555" s="147">
        <v>12.308126097442885</v>
      </c>
      <c r="H6555" s="147">
        <v>15.08276</v>
      </c>
      <c r="I6555" s="147">
        <v>18.567999999999998</v>
      </c>
      <c r="J6555" s="147">
        <v>21.205579999999998</v>
      </c>
      <c r="K6555" s="147">
        <v>23.839199999999998</v>
      </c>
    </row>
    <row r="6556" spans="2:11" x14ac:dyDescent="0.2">
      <c r="B6556" s="21" t="str">
        <f t="shared" si="102"/>
        <v>ForestIce Accretion2023RCP6.0</v>
      </c>
      <c r="C6556" t="s">
        <v>318</v>
      </c>
      <c r="D6556" t="s">
        <v>486</v>
      </c>
      <c r="E6556" s="144" t="s">
        <v>192</v>
      </c>
      <c r="F6556" s="144">
        <v>2023</v>
      </c>
      <c r="G6556" s="147">
        <v>14.742195810743155</v>
      </c>
      <c r="H6556" s="147">
        <v>17.693939999999998</v>
      </c>
      <c r="I6556" s="147">
        <v>21.428000000000001</v>
      </c>
      <c r="J6556" s="147">
        <v>24.263359999999999</v>
      </c>
      <c r="K6556" s="147">
        <v>27.110159999999997</v>
      </c>
    </row>
    <row r="6557" spans="2:11" x14ac:dyDescent="0.2">
      <c r="B6557" s="21" t="str">
        <f t="shared" si="102"/>
        <v>ForestIce Accretion2025RCP6.0</v>
      </c>
      <c r="C6557" t="s">
        <v>318</v>
      </c>
      <c r="D6557" t="s">
        <v>486</v>
      </c>
      <c r="E6557" s="144" t="s">
        <v>192</v>
      </c>
      <c r="F6557" s="144">
        <v>2025</v>
      </c>
      <c r="G6557" s="147">
        <v>14.683512788305098</v>
      </c>
      <c r="H6557" s="147">
        <v>17.636116666666666</v>
      </c>
      <c r="I6557" s="147">
        <v>21.369333333333334</v>
      </c>
      <c r="J6557" s="147">
        <v>24.205353333333331</v>
      </c>
      <c r="K6557" s="147">
        <v>27.050099999999997</v>
      </c>
    </row>
    <row r="6558" spans="2:11" x14ac:dyDescent="0.2">
      <c r="B6558" s="21" t="str">
        <f t="shared" si="102"/>
        <v>ForestIce Accretion2030RCP6.0</v>
      </c>
      <c r="C6558" t="s">
        <v>318</v>
      </c>
      <c r="D6558" t="s">
        <v>486</v>
      </c>
      <c r="E6558" s="144" t="s">
        <v>192</v>
      </c>
      <c r="F6558" s="144">
        <v>2030</v>
      </c>
      <c r="G6558" s="147">
        <v>14.624829765867041</v>
      </c>
      <c r="H6558" s="147">
        <v>17.578293333333331</v>
      </c>
      <c r="I6558" s="147">
        <v>21.310666666666666</v>
      </c>
      <c r="J6558" s="147">
        <v>24.147346666666664</v>
      </c>
      <c r="K6558" s="147">
        <v>26.990039999999997</v>
      </c>
    </row>
    <row r="6559" spans="2:11" x14ac:dyDescent="0.2">
      <c r="B6559" s="21" t="str">
        <f t="shared" si="102"/>
        <v>ForestIce Accretion2035RCP6.0</v>
      </c>
      <c r="C6559" t="s">
        <v>318</v>
      </c>
      <c r="D6559" t="s">
        <v>486</v>
      </c>
      <c r="E6559" s="144" t="s">
        <v>192</v>
      </c>
      <c r="F6559" s="144">
        <v>2035</v>
      </c>
      <c r="G6559" s="147">
        <v>14.566146743428984</v>
      </c>
      <c r="H6559" s="147">
        <v>17.520469999999996</v>
      </c>
      <c r="I6559" s="147">
        <v>21.252000000000002</v>
      </c>
      <c r="J6559" s="147">
        <v>24.08934</v>
      </c>
      <c r="K6559" s="147">
        <v>26.929979999999997</v>
      </c>
    </row>
    <row r="6560" spans="2:11" x14ac:dyDescent="0.2">
      <c r="B6560" s="21" t="str">
        <f t="shared" si="102"/>
        <v>ForestIce Accretion2040RCP6.0</v>
      </c>
      <c r="C6560" t="s">
        <v>318</v>
      </c>
      <c r="D6560" t="s">
        <v>486</v>
      </c>
      <c r="E6560" s="144" t="s">
        <v>192</v>
      </c>
      <c r="F6560" s="144">
        <v>2040</v>
      </c>
      <c r="G6560" s="147">
        <v>14.507463720990929</v>
      </c>
      <c r="H6560" s="147">
        <v>17.462646666666664</v>
      </c>
      <c r="I6560" s="147">
        <v>21.193333333333335</v>
      </c>
      <c r="J6560" s="147">
        <v>24.031333333333333</v>
      </c>
      <c r="K6560" s="147">
        <v>26.869919999999997</v>
      </c>
    </row>
    <row r="6561" spans="2:11" x14ac:dyDescent="0.2">
      <c r="B6561" s="21" t="str">
        <f t="shared" si="102"/>
        <v>ForestIce Accretion2045RCP6.0</v>
      </c>
      <c r="C6561" t="s">
        <v>318</v>
      </c>
      <c r="D6561" t="s">
        <v>486</v>
      </c>
      <c r="E6561" s="144" t="s">
        <v>192</v>
      </c>
      <c r="F6561" s="144">
        <v>2045</v>
      </c>
      <c r="G6561" s="147">
        <v>14.448780698552872</v>
      </c>
      <c r="H6561" s="147">
        <v>17.404823333333333</v>
      </c>
      <c r="I6561" s="147">
        <v>21.134666666666668</v>
      </c>
      <c r="J6561" s="147">
        <v>23.973326666666665</v>
      </c>
      <c r="K6561" s="147">
        <v>26.809859999999997</v>
      </c>
    </row>
    <row r="6562" spans="2:11" x14ac:dyDescent="0.2">
      <c r="B6562" s="21" t="str">
        <f t="shared" si="102"/>
        <v>ForestIce Accretion2050RCP6.0</v>
      </c>
      <c r="C6562" t="s">
        <v>318</v>
      </c>
      <c r="D6562" t="s">
        <v>486</v>
      </c>
      <c r="E6562" s="144" t="s">
        <v>192</v>
      </c>
      <c r="F6562" s="144">
        <v>2050</v>
      </c>
      <c r="G6562" s="147">
        <v>14.120666060051388</v>
      </c>
      <c r="H6562" s="147">
        <v>17.047535999999997</v>
      </c>
      <c r="I6562" s="147">
        <v>20.732800000000001</v>
      </c>
      <c r="J6562" s="147">
        <v>23.542419999999996</v>
      </c>
      <c r="K6562" s="147">
        <v>26.345087999999997</v>
      </c>
    </row>
    <row r="6563" spans="2:11" x14ac:dyDescent="0.2">
      <c r="B6563" s="21" t="str">
        <f t="shared" si="102"/>
        <v>ForestIce Accretion2055RCP6.0</v>
      </c>
      <c r="C6563" t="s">
        <v>318</v>
      </c>
      <c r="D6563" t="s">
        <v>486</v>
      </c>
      <c r="E6563" s="144" t="s">
        <v>192</v>
      </c>
      <c r="F6563" s="144">
        <v>2055</v>
      </c>
      <c r="G6563" s="147">
        <v>13.851234443987963</v>
      </c>
      <c r="H6563" s="147">
        <v>16.748071999999997</v>
      </c>
      <c r="I6563" s="147">
        <v>20.389600000000002</v>
      </c>
      <c r="J6563" s="147">
        <v>23.169519999999999</v>
      </c>
      <c r="K6563" s="147">
        <v>25.940375999999997</v>
      </c>
    </row>
    <row r="6564" spans="2:11" x14ac:dyDescent="0.2">
      <c r="B6564" s="21" t="str">
        <f t="shared" si="102"/>
        <v>ForestIce Accretion2060RCP6.0</v>
      </c>
      <c r="C6564" t="s">
        <v>318</v>
      </c>
      <c r="D6564" t="s">
        <v>486</v>
      </c>
      <c r="E6564" s="144" t="s">
        <v>192</v>
      </c>
      <c r="F6564" s="144">
        <v>2060</v>
      </c>
      <c r="G6564" s="147">
        <v>13.581802827924536</v>
      </c>
      <c r="H6564" s="147">
        <v>16.448607999999997</v>
      </c>
      <c r="I6564" s="147">
        <v>20.046399999999998</v>
      </c>
      <c r="J6564" s="147">
        <v>22.796619999999997</v>
      </c>
      <c r="K6564" s="147">
        <v>25.535664000000001</v>
      </c>
    </row>
    <row r="6565" spans="2:11" x14ac:dyDescent="0.2">
      <c r="B6565" s="21" t="str">
        <f t="shared" si="102"/>
        <v>ForestIce Accretion2065RCP6.0</v>
      </c>
      <c r="C6565" t="s">
        <v>318</v>
      </c>
      <c r="D6565" t="s">
        <v>486</v>
      </c>
      <c r="E6565" s="144" t="s">
        <v>192</v>
      </c>
      <c r="F6565" s="144">
        <v>2065</v>
      </c>
      <c r="G6565" s="147">
        <v>13.312371211861111</v>
      </c>
      <c r="H6565" s="147">
        <v>16.149143999999996</v>
      </c>
      <c r="I6565" s="147">
        <v>19.703199999999999</v>
      </c>
      <c r="J6565" s="147">
        <v>22.423719999999999</v>
      </c>
      <c r="K6565" s="147">
        <v>25.130952000000001</v>
      </c>
    </row>
    <row r="6566" spans="2:11" x14ac:dyDescent="0.2">
      <c r="B6566" s="21" t="str">
        <f t="shared" si="102"/>
        <v>ForestIce Accretion2070RCP6.0</v>
      </c>
      <c r="C6566" t="s">
        <v>318</v>
      </c>
      <c r="D6566" t="s">
        <v>486</v>
      </c>
      <c r="E6566" s="144" t="s">
        <v>192</v>
      </c>
      <c r="F6566" s="144">
        <v>2070</v>
      </c>
      <c r="G6566" s="147">
        <v>13.042939595797684</v>
      </c>
      <c r="H6566" s="147">
        <v>15.849679999999998</v>
      </c>
      <c r="I6566" s="147">
        <v>19.36</v>
      </c>
      <c r="J6566" s="147">
        <v>22.050819999999998</v>
      </c>
      <c r="K6566" s="147">
        <v>24.726240000000001</v>
      </c>
    </row>
    <row r="6567" spans="2:11" x14ac:dyDescent="0.2">
      <c r="B6567" s="21" t="str">
        <f t="shared" si="102"/>
        <v>ForestIce Accretion2075RCP6.0</v>
      </c>
      <c r="C6567" t="s">
        <v>318</v>
      </c>
      <c r="D6567" t="s">
        <v>486</v>
      </c>
      <c r="E6567" s="144" t="s">
        <v>192</v>
      </c>
      <c r="F6567" s="144">
        <v>2075</v>
      </c>
      <c r="G6567" s="147">
        <v>12.859236221208985</v>
      </c>
      <c r="H6567" s="147">
        <v>15.657949999999998</v>
      </c>
      <c r="I6567" s="147">
        <v>19.161999999999999</v>
      </c>
      <c r="J6567" s="147">
        <v>21.839509999999997</v>
      </c>
      <c r="K6567" s="147">
        <v>24.504480000000001</v>
      </c>
    </row>
    <row r="6568" spans="2:11" x14ac:dyDescent="0.2">
      <c r="B6568" s="21" t="str">
        <f t="shared" si="102"/>
        <v>ForestIce Accretion2080RCP6.0</v>
      </c>
      <c r="C6568" t="s">
        <v>318</v>
      </c>
      <c r="D6568" t="s">
        <v>486</v>
      </c>
      <c r="E6568" s="144" t="s">
        <v>192</v>
      </c>
      <c r="F6568" s="144">
        <v>2080</v>
      </c>
      <c r="G6568" s="147">
        <v>12.675532846620285</v>
      </c>
      <c r="H6568" s="147">
        <v>15.46622</v>
      </c>
      <c r="I6568" s="147">
        <v>18.963999999999999</v>
      </c>
      <c r="J6568" s="147">
        <v>21.6282</v>
      </c>
      <c r="K6568" s="147">
        <v>24.282719999999998</v>
      </c>
    </row>
    <row r="6569" spans="2:11" x14ac:dyDescent="0.2">
      <c r="B6569" s="21" t="str">
        <f t="shared" si="102"/>
        <v>ForestIce Accretion2085RCP6.0</v>
      </c>
      <c r="C6569" t="s">
        <v>318</v>
      </c>
      <c r="D6569" t="s">
        <v>486</v>
      </c>
      <c r="E6569" s="144" t="s">
        <v>192</v>
      </c>
      <c r="F6569" s="144">
        <v>2085</v>
      </c>
      <c r="G6569" s="147">
        <v>12.491829472031585</v>
      </c>
      <c r="H6569" s="147">
        <v>15.27449</v>
      </c>
      <c r="I6569" s="147">
        <v>18.765999999999998</v>
      </c>
      <c r="J6569" s="147">
        <v>21.416889999999999</v>
      </c>
      <c r="K6569" s="147">
        <v>24.060959999999998</v>
      </c>
    </row>
    <row r="6570" spans="2:11" x14ac:dyDescent="0.2">
      <c r="B6570" s="21" t="str">
        <f t="shared" si="102"/>
        <v>ForestIce Accretion2090RCP6.0</v>
      </c>
      <c r="C6570" t="s">
        <v>318</v>
      </c>
      <c r="D6570" t="s">
        <v>486</v>
      </c>
      <c r="E6570" s="144" t="s">
        <v>192</v>
      </c>
      <c r="F6570" s="144">
        <v>2090</v>
      </c>
      <c r="G6570" s="147">
        <v>11.935616476749134</v>
      </c>
      <c r="H6570" s="147">
        <v>14.66278</v>
      </c>
      <c r="I6570" s="147">
        <v>18.084</v>
      </c>
      <c r="J6570" s="147">
        <v>20.666946666666664</v>
      </c>
      <c r="K6570" s="147">
        <v>23.24784</v>
      </c>
    </row>
    <row r="6571" spans="2:11" x14ac:dyDescent="0.2">
      <c r="B6571" s="21" t="str">
        <f t="shared" si="102"/>
        <v>ForestIce Accretion2095RCP6.0</v>
      </c>
      <c r="C6571" t="s">
        <v>318</v>
      </c>
      <c r="D6571" t="s">
        <v>486</v>
      </c>
      <c r="E6571" s="144" t="s">
        <v>192</v>
      </c>
      <c r="F6571" s="144">
        <v>2095</v>
      </c>
      <c r="G6571" s="147">
        <v>11.563106856055381</v>
      </c>
      <c r="H6571" s="147">
        <v>14.242799999999999</v>
      </c>
      <c r="I6571" s="147">
        <v>17.599999999999998</v>
      </c>
      <c r="J6571" s="147">
        <v>20.128313333333335</v>
      </c>
      <c r="K6571" s="147">
        <v>22.656479999999998</v>
      </c>
    </row>
    <row r="6572" spans="2:11" x14ac:dyDescent="0.2">
      <c r="B6572" s="21" t="str">
        <f t="shared" si="102"/>
        <v>ForestIce Accretion2100RCP6.0</v>
      </c>
      <c r="C6572" t="s">
        <v>318</v>
      </c>
      <c r="D6572" t="s">
        <v>486</v>
      </c>
      <c r="E6572" s="144" t="s">
        <v>192</v>
      </c>
      <c r="F6572" s="144">
        <v>2100</v>
      </c>
      <c r="G6572" s="147">
        <v>11.190597235361629</v>
      </c>
      <c r="H6572" s="147">
        <v>13.822819999999998</v>
      </c>
      <c r="I6572" s="147">
        <v>17.116</v>
      </c>
      <c r="J6572" s="147">
        <v>19.589680000000001</v>
      </c>
      <c r="K6572" s="147">
        <v>22.06512</v>
      </c>
    </row>
    <row r="6573" spans="2:11" x14ac:dyDescent="0.2">
      <c r="B6573" s="21" t="str">
        <f t="shared" si="102"/>
        <v>ForestIce Accretion2023RCP8.5</v>
      </c>
      <c r="C6573" t="s">
        <v>318</v>
      </c>
      <c r="D6573" t="s">
        <v>486</v>
      </c>
      <c r="E6573" s="144" t="s">
        <v>191</v>
      </c>
      <c r="F6573" s="144">
        <v>2023</v>
      </c>
      <c r="G6573" s="147">
        <v>14.742195810743155</v>
      </c>
      <c r="H6573" s="147">
        <v>17.693939999999998</v>
      </c>
      <c r="I6573" s="147">
        <v>21.428000000000001</v>
      </c>
      <c r="J6573" s="147">
        <v>24.263359999999999</v>
      </c>
      <c r="K6573" s="147">
        <v>27.110159999999997</v>
      </c>
    </row>
    <row r="6574" spans="2:11" x14ac:dyDescent="0.2">
      <c r="B6574" s="21" t="str">
        <f t="shared" si="102"/>
        <v>ForestIce Accretion2025RCP8.5</v>
      </c>
      <c r="C6574" t="s">
        <v>318</v>
      </c>
      <c r="D6574" t="s">
        <v>486</v>
      </c>
      <c r="E6574" s="144" t="s">
        <v>191</v>
      </c>
      <c r="F6574" s="144">
        <v>2025</v>
      </c>
      <c r="G6574" s="147">
        <v>14.624829765867041</v>
      </c>
      <c r="H6574" s="147">
        <v>17.578293333333331</v>
      </c>
      <c r="I6574" s="147">
        <v>21.310666666666666</v>
      </c>
      <c r="J6574" s="147">
        <v>24.147346666666664</v>
      </c>
      <c r="K6574" s="147">
        <v>26.990039999999997</v>
      </c>
    </row>
    <row r="6575" spans="2:11" x14ac:dyDescent="0.2">
      <c r="B6575" s="21" t="str">
        <f t="shared" si="102"/>
        <v>ForestIce Accretion2030RCP8.5</v>
      </c>
      <c r="C6575" t="s">
        <v>318</v>
      </c>
      <c r="D6575" t="s">
        <v>486</v>
      </c>
      <c r="E6575" s="144" t="s">
        <v>191</v>
      </c>
      <c r="F6575" s="144">
        <v>2030</v>
      </c>
      <c r="G6575" s="147">
        <v>14.507463720990929</v>
      </c>
      <c r="H6575" s="147">
        <v>17.462646666666664</v>
      </c>
      <c r="I6575" s="147">
        <v>21.193333333333335</v>
      </c>
      <c r="J6575" s="147">
        <v>24.031333333333333</v>
      </c>
      <c r="K6575" s="147">
        <v>26.869919999999997</v>
      </c>
    </row>
    <row r="6576" spans="2:11" x14ac:dyDescent="0.2">
      <c r="B6576" s="21" t="str">
        <f t="shared" si="102"/>
        <v>ForestIce Accretion2035RCP8.5</v>
      </c>
      <c r="C6576" t="s">
        <v>318</v>
      </c>
      <c r="D6576" t="s">
        <v>486</v>
      </c>
      <c r="E6576" s="144" t="s">
        <v>191</v>
      </c>
      <c r="F6576" s="144">
        <v>2035</v>
      </c>
      <c r="G6576" s="147">
        <v>14.390097676114815</v>
      </c>
      <c r="H6576" s="147">
        <v>17.346999999999998</v>
      </c>
      <c r="I6576" s="147">
        <v>21.076000000000001</v>
      </c>
      <c r="J6576" s="147">
        <v>23.915319999999998</v>
      </c>
      <c r="K6576" s="147">
        <v>26.749799999999997</v>
      </c>
    </row>
    <row r="6577" spans="2:11" x14ac:dyDescent="0.2">
      <c r="B6577" s="21" t="str">
        <f t="shared" si="102"/>
        <v>ForestIce Accretion2040RCP8.5</v>
      </c>
      <c r="C6577" t="s">
        <v>318</v>
      </c>
      <c r="D6577" t="s">
        <v>486</v>
      </c>
      <c r="E6577" s="144" t="s">
        <v>191</v>
      </c>
      <c r="F6577" s="144">
        <v>2040</v>
      </c>
      <c r="G6577" s="147">
        <v>13.941044982675772</v>
      </c>
      <c r="H6577" s="147">
        <v>16.847893333333332</v>
      </c>
      <c r="I6577" s="147">
        <v>20.504000000000001</v>
      </c>
      <c r="J6577" s="147">
        <v>23.293819999999997</v>
      </c>
      <c r="K6577" s="147">
        <v>26.075279999999999</v>
      </c>
    </row>
    <row r="6578" spans="2:11" x14ac:dyDescent="0.2">
      <c r="B6578" s="21" t="str">
        <f t="shared" si="102"/>
        <v>ForestIce Accretion2045RCP8.5</v>
      </c>
      <c r="C6578" t="s">
        <v>318</v>
      </c>
      <c r="D6578" t="s">
        <v>486</v>
      </c>
      <c r="E6578" s="144" t="s">
        <v>191</v>
      </c>
      <c r="F6578" s="144">
        <v>2045</v>
      </c>
      <c r="G6578" s="147">
        <v>13.491992289236727</v>
      </c>
      <c r="H6578" s="147">
        <v>16.348786666666665</v>
      </c>
      <c r="I6578" s="147">
        <v>19.931999999999999</v>
      </c>
      <c r="J6578" s="147">
        <v>22.672319999999999</v>
      </c>
      <c r="K6578" s="147">
        <v>25.400759999999998</v>
      </c>
    </row>
    <row r="6579" spans="2:11" x14ac:dyDescent="0.2">
      <c r="B6579" s="21" t="str">
        <f t="shared" si="102"/>
        <v>ForestIce Accretion2050RCP8.5</v>
      </c>
      <c r="C6579" t="s">
        <v>318</v>
      </c>
      <c r="D6579" t="s">
        <v>486</v>
      </c>
      <c r="E6579" s="144" t="s">
        <v>191</v>
      </c>
      <c r="F6579" s="144">
        <v>2050</v>
      </c>
      <c r="G6579" s="147">
        <v>12.798001763012751</v>
      </c>
      <c r="H6579" s="147">
        <v>15.594039999999998</v>
      </c>
      <c r="I6579" s="147">
        <v>19.096</v>
      </c>
      <c r="J6579" s="147">
        <v>21.769073333333331</v>
      </c>
      <c r="K6579" s="147">
        <v>24.43056</v>
      </c>
    </row>
    <row r="6580" spans="2:11" x14ac:dyDescent="0.2">
      <c r="B6580" s="21" t="str">
        <f t="shared" si="102"/>
        <v>ForestIce Accretion2055RCP8.5</v>
      </c>
      <c r="C6580" t="s">
        <v>318</v>
      </c>
      <c r="D6580" t="s">
        <v>486</v>
      </c>
      <c r="E6580" s="144" t="s">
        <v>191</v>
      </c>
      <c r="F6580" s="144">
        <v>2055</v>
      </c>
      <c r="G6580" s="147">
        <v>12.553063930227818</v>
      </c>
      <c r="H6580" s="147">
        <v>15.3384</v>
      </c>
      <c r="I6580" s="147">
        <v>18.831999999999997</v>
      </c>
      <c r="J6580" s="147">
        <v>21.487326666666664</v>
      </c>
      <c r="K6580" s="147">
        <v>24.134879999999999</v>
      </c>
    </row>
    <row r="6581" spans="2:11" x14ac:dyDescent="0.2">
      <c r="B6581" s="21" t="str">
        <f t="shared" si="102"/>
        <v>ForestIce Accretion2060RCP8.5</v>
      </c>
      <c r="C6581" t="s">
        <v>318</v>
      </c>
      <c r="D6581" t="s">
        <v>486</v>
      </c>
      <c r="E6581" s="144" t="s">
        <v>191</v>
      </c>
      <c r="F6581" s="144">
        <v>2060</v>
      </c>
      <c r="G6581" s="147">
        <v>11.935616476749134</v>
      </c>
      <c r="H6581" s="147">
        <v>14.66278</v>
      </c>
      <c r="I6581" s="147">
        <v>18.084</v>
      </c>
      <c r="J6581" s="147">
        <v>20.666946666666664</v>
      </c>
      <c r="K6581" s="147">
        <v>23.24784</v>
      </c>
    </row>
    <row r="6582" spans="2:11" x14ac:dyDescent="0.2">
      <c r="B6582" s="21" t="str">
        <f t="shared" si="102"/>
        <v>ForestIce Accretion2065RCP8.5</v>
      </c>
      <c r="C6582" t="s">
        <v>318</v>
      </c>
      <c r="D6582" t="s">
        <v>486</v>
      </c>
      <c r="E6582" s="144" t="s">
        <v>191</v>
      </c>
      <c r="F6582" s="144">
        <v>2065</v>
      </c>
      <c r="G6582" s="147">
        <v>11.563106856055381</v>
      </c>
      <c r="H6582" s="147">
        <v>14.242799999999999</v>
      </c>
      <c r="I6582" s="147">
        <v>17.599999999999998</v>
      </c>
      <c r="J6582" s="147">
        <v>20.128313333333335</v>
      </c>
      <c r="K6582" s="147">
        <v>22.656479999999998</v>
      </c>
    </row>
    <row r="6583" spans="2:11" x14ac:dyDescent="0.2">
      <c r="B6583" s="21" t="str">
        <f t="shared" si="102"/>
        <v>ForestIce Accretion2070RCP8.5</v>
      </c>
      <c r="C6583" t="s">
        <v>318</v>
      </c>
      <c r="D6583" t="s">
        <v>486</v>
      </c>
      <c r="E6583" s="144" t="s">
        <v>191</v>
      </c>
      <c r="F6583" s="144">
        <v>2070</v>
      </c>
      <c r="G6583" s="147">
        <v>10.899733558929521</v>
      </c>
      <c r="H6583" s="147">
        <v>13.506313333333333</v>
      </c>
      <c r="I6583" s="147">
        <v>16.756666666666668</v>
      </c>
      <c r="J6583" s="147">
        <v>19.208493333333333</v>
      </c>
      <c r="K6583" s="147">
        <v>21.649319999999999</v>
      </c>
    </row>
    <row r="6584" spans="2:11" x14ac:dyDescent="0.2">
      <c r="B6584" s="21" t="str">
        <f t="shared" si="102"/>
        <v>ForestIce Accretion2075RCP8.5</v>
      </c>
      <c r="C6584" t="s">
        <v>318</v>
      </c>
      <c r="D6584" t="s">
        <v>486</v>
      </c>
      <c r="E6584" s="144" t="s">
        <v>191</v>
      </c>
      <c r="F6584" s="144">
        <v>2075</v>
      </c>
      <c r="G6584" s="147">
        <v>10.608869882497411</v>
      </c>
      <c r="H6584" s="147">
        <v>13.189806666666666</v>
      </c>
      <c r="I6584" s="147">
        <v>16.397333333333332</v>
      </c>
      <c r="J6584" s="147">
        <v>18.827306666666669</v>
      </c>
      <c r="K6584" s="147">
        <v>21.233519999999999</v>
      </c>
    </row>
    <row r="6585" spans="2:11" x14ac:dyDescent="0.2">
      <c r="B6585" s="21" t="str">
        <f t="shared" si="102"/>
        <v>ForestIce Accretion2080RCP8.5</v>
      </c>
      <c r="C6585" t="s">
        <v>318</v>
      </c>
      <c r="D6585" t="s">
        <v>486</v>
      </c>
      <c r="E6585" s="144" t="s">
        <v>191</v>
      </c>
      <c r="F6585" s="144">
        <v>2080</v>
      </c>
      <c r="G6585" s="147">
        <v>10.318006206065302</v>
      </c>
      <c r="H6585" s="147">
        <v>12.8733</v>
      </c>
      <c r="I6585" s="147">
        <v>16.038</v>
      </c>
      <c r="J6585" s="147">
        <v>18.446120000000001</v>
      </c>
      <c r="K6585" s="147">
        <v>20.817719999999998</v>
      </c>
    </row>
    <row r="6586" spans="2:11" x14ac:dyDescent="0.2">
      <c r="B6586" s="21" t="str">
        <f t="shared" si="102"/>
        <v>ForestIce Accretion2085RCP8.5</v>
      </c>
      <c r="C6586" t="s">
        <v>318</v>
      </c>
      <c r="D6586" t="s">
        <v>486</v>
      </c>
      <c r="E6586" s="144" t="s">
        <v>191</v>
      </c>
      <c r="F6586" s="144">
        <v>2085</v>
      </c>
      <c r="G6586" s="147">
        <v>9.6138099368086216</v>
      </c>
      <c r="H6586" s="147">
        <v>12.033339999999999</v>
      </c>
      <c r="I6586" s="147">
        <v>15.036999999999999</v>
      </c>
      <c r="J6586" s="147">
        <v>17.30256</v>
      </c>
      <c r="K6586" s="147">
        <v>19.556459999999998</v>
      </c>
    </row>
    <row r="6587" spans="2:11" x14ac:dyDescent="0.2">
      <c r="B6587" s="21" t="str">
        <f t="shared" si="102"/>
        <v>ForestIce Accretion2090RCP8.5</v>
      </c>
      <c r="C6587" t="s">
        <v>318</v>
      </c>
      <c r="D6587" t="s">
        <v>486</v>
      </c>
      <c r="E6587" s="144" t="s">
        <v>191</v>
      </c>
      <c r="F6587" s="144">
        <v>2090</v>
      </c>
      <c r="G6587" s="147">
        <v>8.9096136675519393</v>
      </c>
      <c r="H6587" s="147">
        <v>11.193379999999999</v>
      </c>
      <c r="I6587" s="147">
        <v>14.035999999999998</v>
      </c>
      <c r="J6587" s="147">
        <v>16.158999999999999</v>
      </c>
      <c r="K6587" s="147">
        <v>18.295199999999998</v>
      </c>
    </row>
    <row r="6588" spans="2:11" x14ac:dyDescent="0.2">
      <c r="B6588" s="21" t="str">
        <f t="shared" si="102"/>
        <v>ForestIce Accretion2095RCP8.5</v>
      </c>
      <c r="C6588" t="s">
        <v>318</v>
      </c>
      <c r="D6588" t="s">
        <v>486</v>
      </c>
      <c r="E6588" s="144" t="s">
        <v>191</v>
      </c>
      <c r="F6588" s="144">
        <v>2095</v>
      </c>
      <c r="G6588" s="147">
        <v>8.9096136675519393</v>
      </c>
      <c r="H6588" s="147">
        <v>11.193379999999999</v>
      </c>
      <c r="I6588" s="147">
        <v>14.035999999999998</v>
      </c>
      <c r="J6588" s="147">
        <v>16.158999999999999</v>
      </c>
      <c r="K6588" s="147">
        <v>18.295199999999998</v>
      </c>
    </row>
    <row r="6589" spans="2:11" x14ac:dyDescent="0.2">
      <c r="B6589" s="21" t="str">
        <f t="shared" si="102"/>
        <v>ForestIce Accretion2100RCP8.5</v>
      </c>
      <c r="C6589" t="s">
        <v>318</v>
      </c>
      <c r="D6589" t="s">
        <v>486</v>
      </c>
      <c r="E6589" s="144" t="s">
        <v>191</v>
      </c>
      <c r="F6589" s="144">
        <v>2100</v>
      </c>
      <c r="G6589" s="147">
        <v>8.9096136675519393</v>
      </c>
      <c r="H6589" s="147">
        <v>11.193379999999999</v>
      </c>
      <c r="I6589" s="147">
        <v>14.035999999999998</v>
      </c>
      <c r="J6589" s="147">
        <v>16.158999999999999</v>
      </c>
      <c r="K6589" s="147">
        <v>18.295199999999998</v>
      </c>
    </row>
    <row r="6590" spans="2:11" x14ac:dyDescent="0.2">
      <c r="B6590" s="21" t="str">
        <f t="shared" si="102"/>
        <v>ForestWind2023RCP4.5</v>
      </c>
      <c r="C6590" t="s">
        <v>318</v>
      </c>
      <c r="D6590" t="s">
        <v>1</v>
      </c>
      <c r="E6590" s="144" t="s">
        <v>193</v>
      </c>
      <c r="F6590" s="144">
        <v>2023</v>
      </c>
      <c r="G6590" s="147">
        <v>85.247475286576744</v>
      </c>
      <c r="H6590" s="147">
        <v>91.860005999999998</v>
      </c>
      <c r="I6590" s="147">
        <v>98.832999999999998</v>
      </c>
      <c r="J6590" s="147">
        <v>105.79325399999999</v>
      </c>
      <c r="K6590" s="147">
        <v>112.758996</v>
      </c>
    </row>
    <row r="6591" spans="2:11" x14ac:dyDescent="0.2">
      <c r="B6591" s="21" t="str">
        <f t="shared" si="102"/>
        <v>ForestWind2025RCP4.5</v>
      </c>
      <c r="C6591" t="s">
        <v>318</v>
      </c>
      <c r="D6591" t="s">
        <v>1</v>
      </c>
      <c r="E6591" s="144" t="s">
        <v>193</v>
      </c>
      <c r="F6591" s="144">
        <v>2025</v>
      </c>
      <c r="G6591" s="147">
        <v>85.303889471797163</v>
      </c>
      <c r="H6591" s="147">
        <v>91.937474999999992</v>
      </c>
      <c r="I6591" s="147">
        <v>98.935900000000004</v>
      </c>
      <c r="J6591" s="147">
        <v>105.91733833333333</v>
      </c>
      <c r="K6591" s="147">
        <v>112.90423199999999</v>
      </c>
    </row>
    <row r="6592" spans="2:11" x14ac:dyDescent="0.2">
      <c r="B6592" s="21" t="str">
        <f t="shared" si="102"/>
        <v>ForestWind2030RCP4.5</v>
      </c>
      <c r="C6592" t="s">
        <v>318</v>
      </c>
      <c r="D6592" t="s">
        <v>1</v>
      </c>
      <c r="E6592" s="144" t="s">
        <v>193</v>
      </c>
      <c r="F6592" s="144">
        <v>2030</v>
      </c>
      <c r="G6592" s="147">
        <v>85.360303657017582</v>
      </c>
      <c r="H6592" s="147">
        <v>92.014944</v>
      </c>
      <c r="I6592" s="147">
        <v>99.038799999999995</v>
      </c>
      <c r="J6592" s="147">
        <v>106.04142266666666</v>
      </c>
      <c r="K6592" s="147">
        <v>113.04946799999999</v>
      </c>
    </row>
    <row r="6593" spans="2:11" x14ac:dyDescent="0.2">
      <c r="B6593" s="21" t="str">
        <f t="shared" si="102"/>
        <v>ForestWind2035RCP4.5</v>
      </c>
      <c r="C6593" t="s">
        <v>318</v>
      </c>
      <c r="D6593" t="s">
        <v>1</v>
      </c>
      <c r="E6593" s="144" t="s">
        <v>193</v>
      </c>
      <c r="F6593" s="144">
        <v>2035</v>
      </c>
      <c r="G6593" s="147">
        <v>85.416717842238</v>
      </c>
      <c r="H6593" s="147">
        <v>92.092412999999993</v>
      </c>
      <c r="I6593" s="147">
        <v>99.141699999999986</v>
      </c>
      <c r="J6593" s="147">
        <v>106.16550699999999</v>
      </c>
      <c r="K6593" s="147">
        <v>113.19470399999999</v>
      </c>
    </row>
    <row r="6594" spans="2:11" x14ac:dyDescent="0.2">
      <c r="B6594" s="21" t="str">
        <f t="shared" si="102"/>
        <v>ForestWind2040RCP4.5</v>
      </c>
      <c r="C6594" t="s">
        <v>318</v>
      </c>
      <c r="D6594" t="s">
        <v>1</v>
      </c>
      <c r="E6594" s="144" t="s">
        <v>193</v>
      </c>
      <c r="F6594" s="144">
        <v>2040</v>
      </c>
      <c r="G6594" s="147">
        <v>85.473132027458433</v>
      </c>
      <c r="H6594" s="147">
        <v>92.169881999999987</v>
      </c>
      <c r="I6594" s="147">
        <v>99.244599999999991</v>
      </c>
      <c r="J6594" s="147">
        <v>106.28959133333333</v>
      </c>
      <c r="K6594" s="147">
        <v>113.33993999999998</v>
      </c>
    </row>
    <row r="6595" spans="2:11" x14ac:dyDescent="0.2">
      <c r="B6595" s="21" t="str">
        <f t="shared" si="102"/>
        <v>ForestWind2045RCP4.5</v>
      </c>
      <c r="C6595" t="s">
        <v>318</v>
      </c>
      <c r="D6595" t="s">
        <v>1</v>
      </c>
      <c r="E6595" s="144" t="s">
        <v>193</v>
      </c>
      <c r="F6595" s="144">
        <v>2045</v>
      </c>
      <c r="G6595" s="147">
        <v>85.529546212678852</v>
      </c>
      <c r="H6595" s="147">
        <v>92.247350999999995</v>
      </c>
      <c r="I6595" s="147">
        <v>99.347499999999997</v>
      </c>
      <c r="J6595" s="147">
        <v>106.41367566666668</v>
      </c>
      <c r="K6595" s="147">
        <v>113.48517599999998</v>
      </c>
    </row>
    <row r="6596" spans="2:11" x14ac:dyDescent="0.2">
      <c r="B6596" s="21" t="str">
        <f t="shared" si="102"/>
        <v>ForestWind2050RCP4.5</v>
      </c>
      <c r="C6596" t="s">
        <v>318</v>
      </c>
      <c r="D6596" t="s">
        <v>1</v>
      </c>
      <c r="E6596" s="144" t="s">
        <v>193</v>
      </c>
      <c r="F6596" s="144">
        <v>2050</v>
      </c>
      <c r="G6596" s="147">
        <v>85.587652823455883</v>
      </c>
      <c r="H6596" s="147">
        <v>92.330288399999986</v>
      </c>
      <c r="I6596" s="147">
        <v>99.460199999999986</v>
      </c>
      <c r="J6596" s="147">
        <v>106.55244040000001</v>
      </c>
      <c r="K6596" s="147">
        <v>113.65052159999998</v>
      </c>
    </row>
    <row r="6597" spans="2:11" x14ac:dyDescent="0.2">
      <c r="B6597" s="21" t="str">
        <f t="shared" si="102"/>
        <v>ForestWind2055RCP4.5</v>
      </c>
      <c r="C6597" t="s">
        <v>318</v>
      </c>
      <c r="D6597" t="s">
        <v>1</v>
      </c>
      <c r="E6597" s="144" t="s">
        <v>193</v>
      </c>
      <c r="F6597" s="144">
        <v>2055</v>
      </c>
      <c r="G6597" s="147">
        <v>85.589345249012496</v>
      </c>
      <c r="H6597" s="147">
        <v>92.335756799999999</v>
      </c>
      <c r="I6597" s="147">
        <v>99.47</v>
      </c>
      <c r="J6597" s="147">
        <v>106.5671208</v>
      </c>
      <c r="K6597" s="147">
        <v>113.67063119999997</v>
      </c>
    </row>
    <row r="6598" spans="2:11" x14ac:dyDescent="0.2">
      <c r="B6598" s="21" t="str">
        <f t="shared" si="102"/>
        <v>ForestWind2060RCP4.5</v>
      </c>
      <c r="C6598" t="s">
        <v>318</v>
      </c>
      <c r="D6598" t="s">
        <v>1</v>
      </c>
      <c r="E6598" s="144" t="s">
        <v>193</v>
      </c>
      <c r="F6598" s="144">
        <v>2060</v>
      </c>
      <c r="G6598" s="147">
        <v>85.591037674569108</v>
      </c>
      <c r="H6598" s="147">
        <v>92.341225199999997</v>
      </c>
      <c r="I6598" s="147">
        <v>99.479799999999997</v>
      </c>
      <c r="J6598" s="147">
        <v>106.5818012</v>
      </c>
      <c r="K6598" s="147">
        <v>113.69074079999999</v>
      </c>
    </row>
    <row r="6599" spans="2:11" x14ac:dyDescent="0.2">
      <c r="B6599" s="21" t="str">
        <f t="shared" si="102"/>
        <v>ForestWind2065RCP4.5</v>
      </c>
      <c r="C6599" t="s">
        <v>318</v>
      </c>
      <c r="D6599" t="s">
        <v>1</v>
      </c>
      <c r="E6599" s="144" t="s">
        <v>193</v>
      </c>
      <c r="F6599" s="144">
        <v>2065</v>
      </c>
      <c r="G6599" s="147">
        <v>85.592730100125721</v>
      </c>
      <c r="H6599" s="147">
        <v>92.346693600000009</v>
      </c>
      <c r="I6599" s="147">
        <v>99.48960000000001</v>
      </c>
      <c r="J6599" s="147">
        <v>106.59648159999999</v>
      </c>
      <c r="K6599" s="147">
        <v>113.71085039999998</v>
      </c>
    </row>
    <row r="6600" spans="2:11" x14ac:dyDescent="0.2">
      <c r="B6600" s="21" t="str">
        <f t="shared" si="102"/>
        <v>ForestWind2070RCP4.5</v>
      </c>
      <c r="C6600" t="s">
        <v>318</v>
      </c>
      <c r="D6600" t="s">
        <v>1</v>
      </c>
      <c r="E6600" s="144" t="s">
        <v>193</v>
      </c>
      <c r="F6600" s="144">
        <v>2070</v>
      </c>
      <c r="G6600" s="147">
        <v>85.594422525682333</v>
      </c>
      <c r="H6600" s="147">
        <v>92.352162000000007</v>
      </c>
      <c r="I6600" s="147">
        <v>99.499400000000009</v>
      </c>
      <c r="J6600" s="147">
        <v>106.61116199999999</v>
      </c>
      <c r="K6600" s="147">
        <v>113.73095999999998</v>
      </c>
    </row>
    <row r="6601" spans="2:11" x14ac:dyDescent="0.2">
      <c r="B6601" s="21" t="str">
        <f t="shared" si="102"/>
        <v>ForestWind2075RCP4.5</v>
      </c>
      <c r="C6601" t="s">
        <v>318</v>
      </c>
      <c r="D6601" t="s">
        <v>1</v>
      </c>
      <c r="E6601" s="144" t="s">
        <v>193</v>
      </c>
      <c r="F6601" s="144">
        <v>2075</v>
      </c>
      <c r="G6601" s="147">
        <v>85.741099407255419</v>
      </c>
      <c r="H6601" s="147">
        <v>92.542037000000008</v>
      </c>
      <c r="I6601" s="147">
        <v>99.746033333333344</v>
      </c>
      <c r="J6601" s="147">
        <v>106.90477</v>
      </c>
      <c r="K6601" s="147">
        <v>114.07356799999998</v>
      </c>
    </row>
    <row r="6602" spans="2:11" x14ac:dyDescent="0.2">
      <c r="B6602" s="21" t="str">
        <f t="shared" si="102"/>
        <v>ForestWind2080RCP4.5</v>
      </c>
      <c r="C6602" t="s">
        <v>318</v>
      </c>
      <c r="D6602" t="s">
        <v>1</v>
      </c>
      <c r="E6602" s="144" t="s">
        <v>193</v>
      </c>
      <c r="F6602" s="144">
        <v>2080</v>
      </c>
      <c r="G6602" s="147">
        <v>85.887776288828519</v>
      </c>
      <c r="H6602" s="147">
        <v>92.731912000000008</v>
      </c>
      <c r="I6602" s="147">
        <v>99.992666666666665</v>
      </c>
      <c r="J6602" s="147">
        <v>107.19837800000001</v>
      </c>
      <c r="K6602" s="147">
        <v>114.41617599999998</v>
      </c>
    </row>
    <row r="6603" spans="2:11" x14ac:dyDescent="0.2">
      <c r="B6603" s="21" t="str">
        <f t="shared" si="102"/>
        <v>ForestWind2085RCP4.5</v>
      </c>
      <c r="C6603" t="s">
        <v>318</v>
      </c>
      <c r="D6603" t="s">
        <v>1</v>
      </c>
      <c r="E6603" s="144" t="s">
        <v>193</v>
      </c>
      <c r="F6603" s="144">
        <v>2085</v>
      </c>
      <c r="G6603" s="147">
        <v>86.034453170401605</v>
      </c>
      <c r="H6603" s="147">
        <v>92.921787000000009</v>
      </c>
      <c r="I6603" s="147">
        <v>100.2393</v>
      </c>
      <c r="J6603" s="147">
        <v>107.491986</v>
      </c>
      <c r="K6603" s="147">
        <v>114.75878399999999</v>
      </c>
    </row>
    <row r="6604" spans="2:11" x14ac:dyDescent="0.2">
      <c r="B6604" s="21" t="str">
        <f t="shared" ref="B6604:B6667" si="103">C6604&amp;D6604&amp;F6604&amp;E6604</f>
        <v>ForestWind2090RCP4.5</v>
      </c>
      <c r="C6604" t="s">
        <v>318</v>
      </c>
      <c r="D6604" t="s">
        <v>1</v>
      </c>
      <c r="E6604" s="144" t="s">
        <v>193</v>
      </c>
      <c r="F6604" s="144">
        <v>2090</v>
      </c>
      <c r="G6604" s="147">
        <v>86.181130051974691</v>
      </c>
      <c r="H6604" s="147">
        <v>93.11166200000001</v>
      </c>
      <c r="I6604" s="147">
        <v>100.48593333333334</v>
      </c>
      <c r="J6604" s="147">
        <v>107.785594</v>
      </c>
      <c r="K6604" s="147">
        <v>115.10139199999999</v>
      </c>
    </row>
    <row r="6605" spans="2:11" x14ac:dyDescent="0.2">
      <c r="B6605" s="21" t="str">
        <f t="shared" si="103"/>
        <v>ForestWind2095RCP4.5</v>
      </c>
      <c r="C6605" t="s">
        <v>318</v>
      </c>
      <c r="D6605" t="s">
        <v>1</v>
      </c>
      <c r="E6605" s="144" t="s">
        <v>193</v>
      </c>
      <c r="F6605" s="144">
        <v>2095</v>
      </c>
      <c r="G6605" s="147">
        <v>86.327806933547791</v>
      </c>
      <c r="H6605" s="147">
        <v>93.30153700000001</v>
      </c>
      <c r="I6605" s="147">
        <v>100.73256666666666</v>
      </c>
      <c r="J6605" s="147">
        <v>108.07920200000001</v>
      </c>
      <c r="K6605" s="147">
        <v>115.44399999999999</v>
      </c>
    </row>
    <row r="6606" spans="2:11" x14ac:dyDescent="0.2">
      <c r="B6606" s="21" t="str">
        <f t="shared" si="103"/>
        <v>ForestWind2100RCP4.5</v>
      </c>
      <c r="C6606" t="s">
        <v>318</v>
      </c>
      <c r="D6606" t="s">
        <v>1</v>
      </c>
      <c r="E6606" s="144" t="s">
        <v>193</v>
      </c>
      <c r="F6606" s="144">
        <v>2100</v>
      </c>
      <c r="G6606" s="147">
        <v>86.474483815120877</v>
      </c>
      <c r="H6606" s="147">
        <v>93.491412000000011</v>
      </c>
      <c r="I6606" s="147">
        <v>100.97919999999999</v>
      </c>
      <c r="J6606" s="147">
        <v>108.37281000000002</v>
      </c>
      <c r="K6606" s="147">
        <v>115.78660799999999</v>
      </c>
    </row>
    <row r="6607" spans="2:11" x14ac:dyDescent="0.2">
      <c r="B6607" s="21" t="str">
        <f t="shared" si="103"/>
        <v>ForestWind2023RCP6.0</v>
      </c>
      <c r="C6607" t="s">
        <v>318</v>
      </c>
      <c r="D6607" t="s">
        <v>1</v>
      </c>
      <c r="E6607" s="144" t="s">
        <v>192</v>
      </c>
      <c r="F6607" s="144">
        <v>2023</v>
      </c>
      <c r="G6607" s="147">
        <v>85.247475286576744</v>
      </c>
      <c r="H6607" s="147">
        <v>91.860005999999998</v>
      </c>
      <c r="I6607" s="147">
        <v>98.832999999999998</v>
      </c>
      <c r="J6607" s="147">
        <v>105.79325399999999</v>
      </c>
      <c r="K6607" s="147">
        <v>112.758996</v>
      </c>
    </row>
    <row r="6608" spans="2:11" x14ac:dyDescent="0.2">
      <c r="B6608" s="21" t="str">
        <f t="shared" si="103"/>
        <v>ForestWind2025RCP6.0</v>
      </c>
      <c r="C6608" t="s">
        <v>318</v>
      </c>
      <c r="D6608" t="s">
        <v>1</v>
      </c>
      <c r="E6608" s="144" t="s">
        <v>192</v>
      </c>
      <c r="F6608" s="144">
        <v>2025</v>
      </c>
      <c r="G6608" s="147">
        <v>85.303889471797163</v>
      </c>
      <c r="H6608" s="147">
        <v>91.937474999999992</v>
      </c>
      <c r="I6608" s="147">
        <v>98.935900000000004</v>
      </c>
      <c r="J6608" s="147">
        <v>105.91733833333333</v>
      </c>
      <c r="K6608" s="147">
        <v>112.90423199999999</v>
      </c>
    </row>
    <row r="6609" spans="2:11" x14ac:dyDescent="0.2">
      <c r="B6609" s="21" t="str">
        <f t="shared" si="103"/>
        <v>ForestWind2030RCP6.0</v>
      </c>
      <c r="C6609" t="s">
        <v>318</v>
      </c>
      <c r="D6609" t="s">
        <v>1</v>
      </c>
      <c r="E6609" s="144" t="s">
        <v>192</v>
      </c>
      <c r="F6609" s="144">
        <v>2030</v>
      </c>
      <c r="G6609" s="147">
        <v>85.360303657017582</v>
      </c>
      <c r="H6609" s="147">
        <v>92.014944</v>
      </c>
      <c r="I6609" s="147">
        <v>99.038799999999995</v>
      </c>
      <c r="J6609" s="147">
        <v>106.04142266666666</v>
      </c>
      <c r="K6609" s="147">
        <v>113.04946799999999</v>
      </c>
    </row>
    <row r="6610" spans="2:11" x14ac:dyDescent="0.2">
      <c r="B6610" s="21" t="str">
        <f t="shared" si="103"/>
        <v>ForestWind2035RCP6.0</v>
      </c>
      <c r="C6610" t="s">
        <v>318</v>
      </c>
      <c r="D6610" t="s">
        <v>1</v>
      </c>
      <c r="E6610" s="144" t="s">
        <v>192</v>
      </c>
      <c r="F6610" s="144">
        <v>2035</v>
      </c>
      <c r="G6610" s="147">
        <v>85.416717842238</v>
      </c>
      <c r="H6610" s="147">
        <v>92.092412999999993</v>
      </c>
      <c r="I6610" s="147">
        <v>99.141699999999986</v>
      </c>
      <c r="J6610" s="147">
        <v>106.16550699999999</v>
      </c>
      <c r="K6610" s="147">
        <v>113.19470399999999</v>
      </c>
    </row>
    <row r="6611" spans="2:11" x14ac:dyDescent="0.2">
      <c r="B6611" s="21" t="str">
        <f t="shared" si="103"/>
        <v>ForestWind2040RCP6.0</v>
      </c>
      <c r="C6611" t="s">
        <v>318</v>
      </c>
      <c r="D6611" t="s">
        <v>1</v>
      </c>
      <c r="E6611" s="144" t="s">
        <v>192</v>
      </c>
      <c r="F6611" s="144">
        <v>2040</v>
      </c>
      <c r="G6611" s="147">
        <v>85.473132027458433</v>
      </c>
      <c r="H6611" s="147">
        <v>92.169881999999987</v>
      </c>
      <c r="I6611" s="147">
        <v>99.244599999999991</v>
      </c>
      <c r="J6611" s="147">
        <v>106.28959133333333</v>
      </c>
      <c r="K6611" s="147">
        <v>113.33993999999998</v>
      </c>
    </row>
    <row r="6612" spans="2:11" x14ac:dyDescent="0.2">
      <c r="B6612" s="21" t="str">
        <f t="shared" si="103"/>
        <v>ForestWind2045RCP6.0</v>
      </c>
      <c r="C6612" t="s">
        <v>318</v>
      </c>
      <c r="D6612" t="s">
        <v>1</v>
      </c>
      <c r="E6612" s="144" t="s">
        <v>192</v>
      </c>
      <c r="F6612" s="144">
        <v>2045</v>
      </c>
      <c r="G6612" s="147">
        <v>85.529546212678852</v>
      </c>
      <c r="H6612" s="147">
        <v>92.247350999999995</v>
      </c>
      <c r="I6612" s="147">
        <v>99.347499999999997</v>
      </c>
      <c r="J6612" s="147">
        <v>106.41367566666668</v>
      </c>
      <c r="K6612" s="147">
        <v>113.48517599999998</v>
      </c>
    </row>
    <row r="6613" spans="2:11" x14ac:dyDescent="0.2">
      <c r="B6613" s="21" t="str">
        <f t="shared" si="103"/>
        <v>ForestWind2050RCP6.0</v>
      </c>
      <c r="C6613" t="s">
        <v>318</v>
      </c>
      <c r="D6613" t="s">
        <v>1</v>
      </c>
      <c r="E6613" s="144" t="s">
        <v>192</v>
      </c>
      <c r="F6613" s="144">
        <v>2050</v>
      </c>
      <c r="G6613" s="147">
        <v>85.587652823455883</v>
      </c>
      <c r="H6613" s="147">
        <v>92.330288399999986</v>
      </c>
      <c r="I6613" s="147">
        <v>99.460199999999986</v>
      </c>
      <c r="J6613" s="147">
        <v>106.55244040000001</v>
      </c>
      <c r="K6613" s="147">
        <v>113.65052159999998</v>
      </c>
    </row>
    <row r="6614" spans="2:11" x14ac:dyDescent="0.2">
      <c r="B6614" s="21" t="str">
        <f t="shared" si="103"/>
        <v>ForestWind2055RCP6.0</v>
      </c>
      <c r="C6614" t="s">
        <v>318</v>
      </c>
      <c r="D6614" t="s">
        <v>1</v>
      </c>
      <c r="E6614" s="144" t="s">
        <v>192</v>
      </c>
      <c r="F6614" s="144">
        <v>2055</v>
      </c>
      <c r="G6614" s="147">
        <v>85.589345249012496</v>
      </c>
      <c r="H6614" s="147">
        <v>92.335756799999999</v>
      </c>
      <c r="I6614" s="147">
        <v>99.47</v>
      </c>
      <c r="J6614" s="147">
        <v>106.5671208</v>
      </c>
      <c r="K6614" s="147">
        <v>113.67063119999997</v>
      </c>
    </row>
    <row r="6615" spans="2:11" x14ac:dyDescent="0.2">
      <c r="B6615" s="21" t="str">
        <f t="shared" si="103"/>
        <v>ForestWind2060RCP6.0</v>
      </c>
      <c r="C6615" t="s">
        <v>318</v>
      </c>
      <c r="D6615" t="s">
        <v>1</v>
      </c>
      <c r="E6615" s="144" t="s">
        <v>192</v>
      </c>
      <c r="F6615" s="144">
        <v>2060</v>
      </c>
      <c r="G6615" s="147">
        <v>85.591037674569108</v>
      </c>
      <c r="H6615" s="147">
        <v>92.341225199999997</v>
      </c>
      <c r="I6615" s="147">
        <v>99.479799999999997</v>
      </c>
      <c r="J6615" s="147">
        <v>106.5818012</v>
      </c>
      <c r="K6615" s="147">
        <v>113.69074079999999</v>
      </c>
    </row>
    <row r="6616" spans="2:11" x14ac:dyDescent="0.2">
      <c r="B6616" s="21" t="str">
        <f t="shared" si="103"/>
        <v>ForestWind2065RCP6.0</v>
      </c>
      <c r="C6616" t="s">
        <v>318</v>
      </c>
      <c r="D6616" t="s">
        <v>1</v>
      </c>
      <c r="E6616" s="144" t="s">
        <v>192</v>
      </c>
      <c r="F6616" s="144">
        <v>2065</v>
      </c>
      <c r="G6616" s="147">
        <v>85.592730100125721</v>
      </c>
      <c r="H6616" s="147">
        <v>92.346693600000009</v>
      </c>
      <c r="I6616" s="147">
        <v>99.48960000000001</v>
      </c>
      <c r="J6616" s="147">
        <v>106.59648159999999</v>
      </c>
      <c r="K6616" s="147">
        <v>113.71085039999998</v>
      </c>
    </row>
    <row r="6617" spans="2:11" x14ac:dyDescent="0.2">
      <c r="B6617" s="21" t="str">
        <f t="shared" si="103"/>
        <v>ForestWind2070RCP6.0</v>
      </c>
      <c r="C6617" t="s">
        <v>318</v>
      </c>
      <c r="D6617" t="s">
        <v>1</v>
      </c>
      <c r="E6617" s="144" t="s">
        <v>192</v>
      </c>
      <c r="F6617" s="144">
        <v>2070</v>
      </c>
      <c r="G6617" s="147">
        <v>85.594422525682333</v>
      </c>
      <c r="H6617" s="147">
        <v>92.352162000000007</v>
      </c>
      <c r="I6617" s="147">
        <v>99.499400000000009</v>
      </c>
      <c r="J6617" s="147">
        <v>106.61116199999999</v>
      </c>
      <c r="K6617" s="147">
        <v>113.73095999999998</v>
      </c>
    </row>
    <row r="6618" spans="2:11" x14ac:dyDescent="0.2">
      <c r="B6618" s="21" t="str">
        <f t="shared" si="103"/>
        <v>ForestWind2075RCP6.0</v>
      </c>
      <c r="C6618" t="s">
        <v>318</v>
      </c>
      <c r="D6618" t="s">
        <v>1</v>
      </c>
      <c r="E6618" s="144" t="s">
        <v>192</v>
      </c>
      <c r="F6618" s="144">
        <v>2075</v>
      </c>
      <c r="G6618" s="147">
        <v>85.814437848041962</v>
      </c>
      <c r="H6618" s="147">
        <v>92.636974500000008</v>
      </c>
      <c r="I6618" s="147">
        <v>99.869349999999997</v>
      </c>
      <c r="J6618" s="147">
        <v>107.051574</v>
      </c>
      <c r="K6618" s="147">
        <v>114.24487199999999</v>
      </c>
    </row>
    <row r="6619" spans="2:11" x14ac:dyDescent="0.2">
      <c r="B6619" s="21" t="str">
        <f t="shared" si="103"/>
        <v>ForestWind2080RCP6.0</v>
      </c>
      <c r="C6619" t="s">
        <v>318</v>
      </c>
      <c r="D6619" t="s">
        <v>1</v>
      </c>
      <c r="E6619" s="144" t="s">
        <v>192</v>
      </c>
      <c r="F6619" s="144">
        <v>2080</v>
      </c>
      <c r="G6619" s="147">
        <v>86.034453170401605</v>
      </c>
      <c r="H6619" s="147">
        <v>92.921787000000009</v>
      </c>
      <c r="I6619" s="147">
        <v>100.2393</v>
      </c>
      <c r="J6619" s="147">
        <v>107.491986</v>
      </c>
      <c r="K6619" s="147">
        <v>114.75878399999999</v>
      </c>
    </row>
    <row r="6620" spans="2:11" x14ac:dyDescent="0.2">
      <c r="B6620" s="21" t="str">
        <f t="shared" si="103"/>
        <v>ForestWind2085RCP6.0</v>
      </c>
      <c r="C6620" t="s">
        <v>318</v>
      </c>
      <c r="D6620" t="s">
        <v>1</v>
      </c>
      <c r="E6620" s="144" t="s">
        <v>192</v>
      </c>
      <c r="F6620" s="144">
        <v>2085</v>
      </c>
      <c r="G6620" s="147">
        <v>86.254468492761248</v>
      </c>
      <c r="H6620" s="147">
        <v>93.20659950000001</v>
      </c>
      <c r="I6620" s="147">
        <v>100.60925</v>
      </c>
      <c r="J6620" s="147">
        <v>107.93239800000001</v>
      </c>
      <c r="K6620" s="147">
        <v>115.27269599999998</v>
      </c>
    </row>
    <row r="6621" spans="2:11" x14ac:dyDescent="0.2">
      <c r="B6621" s="21" t="str">
        <f t="shared" si="103"/>
        <v>ForestWind2090RCP6.0</v>
      </c>
      <c r="C6621" t="s">
        <v>318</v>
      </c>
      <c r="D6621" t="s">
        <v>1</v>
      </c>
      <c r="E6621" s="144" t="s">
        <v>192</v>
      </c>
      <c r="F6621" s="144">
        <v>2090</v>
      </c>
      <c r="G6621" s="147">
        <v>86.841176019053606</v>
      </c>
      <c r="H6621" s="147">
        <v>93.944074000000001</v>
      </c>
      <c r="I6621" s="147">
        <v>101.53453333333333</v>
      </c>
      <c r="J6621" s="147">
        <v>109.01944666666668</v>
      </c>
      <c r="K6621" s="147">
        <v>116.52395999999999</v>
      </c>
    </row>
    <row r="6622" spans="2:11" x14ac:dyDescent="0.2">
      <c r="B6622" s="21" t="str">
        <f t="shared" si="103"/>
        <v>ForestWind2095RCP6.0</v>
      </c>
      <c r="C6622" t="s">
        <v>318</v>
      </c>
      <c r="D6622" t="s">
        <v>1</v>
      </c>
      <c r="E6622" s="144" t="s">
        <v>192</v>
      </c>
      <c r="F6622" s="144">
        <v>2095</v>
      </c>
      <c r="G6622" s="147">
        <v>87.207868222986335</v>
      </c>
      <c r="H6622" s="147">
        <v>94.396736000000004</v>
      </c>
      <c r="I6622" s="147">
        <v>102.08986666666668</v>
      </c>
      <c r="J6622" s="147">
        <v>109.66608333333333</v>
      </c>
      <c r="K6622" s="147">
        <v>117.26131199999999</v>
      </c>
    </row>
    <row r="6623" spans="2:11" x14ac:dyDescent="0.2">
      <c r="B6623" s="21" t="str">
        <f t="shared" si="103"/>
        <v>ForestWind2100RCP6.0</v>
      </c>
      <c r="C6623" t="s">
        <v>318</v>
      </c>
      <c r="D6623" t="s">
        <v>1</v>
      </c>
      <c r="E6623" s="144" t="s">
        <v>192</v>
      </c>
      <c r="F6623" s="144">
        <v>2100</v>
      </c>
      <c r="G6623" s="147">
        <v>87.574560426919064</v>
      </c>
      <c r="H6623" s="147">
        <v>94.849397999999994</v>
      </c>
      <c r="I6623" s="147">
        <v>102.64520000000002</v>
      </c>
      <c r="J6623" s="147">
        <v>110.31272</v>
      </c>
      <c r="K6623" s="147">
        <v>117.99866399999999</v>
      </c>
    </row>
    <row r="6624" spans="2:11" x14ac:dyDescent="0.2">
      <c r="B6624" s="21" t="str">
        <f t="shared" si="103"/>
        <v>ForestWind2023RCP8.5</v>
      </c>
      <c r="C6624" t="s">
        <v>318</v>
      </c>
      <c r="D6624" t="s">
        <v>1</v>
      </c>
      <c r="E6624" s="144" t="s">
        <v>191</v>
      </c>
      <c r="F6624" s="144">
        <v>2023</v>
      </c>
      <c r="G6624" s="147">
        <v>85.247475286576744</v>
      </c>
      <c r="H6624" s="147">
        <v>91.860005999999998</v>
      </c>
      <c r="I6624" s="147">
        <v>98.832999999999998</v>
      </c>
      <c r="J6624" s="147">
        <v>105.79325399999999</v>
      </c>
      <c r="K6624" s="147">
        <v>112.758996</v>
      </c>
    </row>
    <row r="6625" spans="2:11" x14ac:dyDescent="0.2">
      <c r="B6625" s="21" t="str">
        <f t="shared" si="103"/>
        <v>ForestWind2025RCP8.5</v>
      </c>
      <c r="C6625" t="s">
        <v>318</v>
      </c>
      <c r="D6625" t="s">
        <v>1</v>
      </c>
      <c r="E6625" s="144" t="s">
        <v>191</v>
      </c>
      <c r="F6625" s="144">
        <v>2025</v>
      </c>
      <c r="G6625" s="147">
        <v>85.360303657017582</v>
      </c>
      <c r="H6625" s="147">
        <v>92.014944</v>
      </c>
      <c r="I6625" s="147">
        <v>99.038799999999995</v>
      </c>
      <c r="J6625" s="147">
        <v>106.04142266666666</v>
      </c>
      <c r="K6625" s="147">
        <v>113.04946799999999</v>
      </c>
    </row>
    <row r="6626" spans="2:11" x14ac:dyDescent="0.2">
      <c r="B6626" s="21" t="str">
        <f t="shared" si="103"/>
        <v>ForestWind2030RCP8.5</v>
      </c>
      <c r="C6626" t="s">
        <v>318</v>
      </c>
      <c r="D6626" t="s">
        <v>1</v>
      </c>
      <c r="E6626" s="144" t="s">
        <v>191</v>
      </c>
      <c r="F6626" s="144">
        <v>2030</v>
      </c>
      <c r="G6626" s="147">
        <v>85.473132027458433</v>
      </c>
      <c r="H6626" s="147">
        <v>92.169881999999987</v>
      </c>
      <c r="I6626" s="147">
        <v>99.244599999999991</v>
      </c>
      <c r="J6626" s="147">
        <v>106.28959133333333</v>
      </c>
      <c r="K6626" s="147">
        <v>113.33993999999998</v>
      </c>
    </row>
    <row r="6627" spans="2:11" x14ac:dyDescent="0.2">
      <c r="B6627" s="21" t="str">
        <f t="shared" si="103"/>
        <v>ForestWind2035RCP8.5</v>
      </c>
      <c r="C6627" t="s">
        <v>318</v>
      </c>
      <c r="D6627" t="s">
        <v>1</v>
      </c>
      <c r="E6627" s="144" t="s">
        <v>191</v>
      </c>
      <c r="F6627" s="144">
        <v>2035</v>
      </c>
      <c r="G6627" s="147">
        <v>85.585960397899271</v>
      </c>
      <c r="H6627" s="147">
        <v>92.324819999999988</v>
      </c>
      <c r="I6627" s="147">
        <v>99.450399999999988</v>
      </c>
      <c r="J6627" s="147">
        <v>106.53776000000001</v>
      </c>
      <c r="K6627" s="147">
        <v>113.63041199999998</v>
      </c>
    </row>
    <row r="6628" spans="2:11" x14ac:dyDescent="0.2">
      <c r="B6628" s="21" t="str">
        <f t="shared" si="103"/>
        <v>ForestWind2040RCP8.5</v>
      </c>
      <c r="C6628" t="s">
        <v>318</v>
      </c>
      <c r="D6628" t="s">
        <v>1</v>
      </c>
      <c r="E6628" s="144" t="s">
        <v>191</v>
      </c>
      <c r="F6628" s="144">
        <v>2040</v>
      </c>
      <c r="G6628" s="147">
        <v>85.588781107160287</v>
      </c>
      <c r="H6628" s="147">
        <v>92.333933999999999</v>
      </c>
      <c r="I6628" s="147">
        <v>99.466733333333323</v>
      </c>
      <c r="J6628" s="147">
        <v>106.56222733333334</v>
      </c>
      <c r="K6628" s="147">
        <v>113.66392799999998</v>
      </c>
    </row>
    <row r="6629" spans="2:11" x14ac:dyDescent="0.2">
      <c r="B6629" s="21" t="str">
        <f t="shared" si="103"/>
        <v>ForestWind2045RCP8.5</v>
      </c>
      <c r="C6629" t="s">
        <v>318</v>
      </c>
      <c r="D6629" t="s">
        <v>1</v>
      </c>
      <c r="E6629" s="144" t="s">
        <v>191</v>
      </c>
      <c r="F6629" s="144">
        <v>2045</v>
      </c>
      <c r="G6629" s="147">
        <v>85.591601816421317</v>
      </c>
      <c r="H6629" s="147">
        <v>92.343047999999996</v>
      </c>
      <c r="I6629" s="147">
        <v>99.483066666666673</v>
      </c>
      <c r="J6629" s="147">
        <v>106.58669466666666</v>
      </c>
      <c r="K6629" s="147">
        <v>113.69744399999998</v>
      </c>
    </row>
    <row r="6630" spans="2:11" x14ac:dyDescent="0.2">
      <c r="B6630" s="21" t="str">
        <f t="shared" si="103"/>
        <v>ForestWind2050RCP8.5</v>
      </c>
      <c r="C6630" t="s">
        <v>318</v>
      </c>
      <c r="D6630" t="s">
        <v>1</v>
      </c>
      <c r="E6630" s="144" t="s">
        <v>191</v>
      </c>
      <c r="F6630" s="144">
        <v>2050</v>
      </c>
      <c r="G6630" s="147">
        <v>85.887776288828519</v>
      </c>
      <c r="H6630" s="147">
        <v>92.731912000000008</v>
      </c>
      <c r="I6630" s="147">
        <v>99.992666666666665</v>
      </c>
      <c r="J6630" s="147">
        <v>107.19837800000001</v>
      </c>
      <c r="K6630" s="147">
        <v>114.41617599999998</v>
      </c>
    </row>
    <row r="6631" spans="2:11" x14ac:dyDescent="0.2">
      <c r="B6631" s="21" t="str">
        <f t="shared" si="103"/>
        <v>ForestWind2055RCP8.5</v>
      </c>
      <c r="C6631" t="s">
        <v>318</v>
      </c>
      <c r="D6631" t="s">
        <v>1</v>
      </c>
      <c r="E6631" s="144" t="s">
        <v>191</v>
      </c>
      <c r="F6631" s="144">
        <v>2055</v>
      </c>
      <c r="G6631" s="147">
        <v>86.181130051974691</v>
      </c>
      <c r="H6631" s="147">
        <v>93.11166200000001</v>
      </c>
      <c r="I6631" s="147">
        <v>100.48593333333334</v>
      </c>
      <c r="J6631" s="147">
        <v>107.785594</v>
      </c>
      <c r="K6631" s="147">
        <v>115.10139199999999</v>
      </c>
    </row>
    <row r="6632" spans="2:11" x14ac:dyDescent="0.2">
      <c r="B6632" s="21" t="str">
        <f t="shared" si="103"/>
        <v>ForestWind2060RCP8.5</v>
      </c>
      <c r="C6632" t="s">
        <v>318</v>
      </c>
      <c r="D6632" t="s">
        <v>1</v>
      </c>
      <c r="E6632" s="144" t="s">
        <v>191</v>
      </c>
      <c r="F6632" s="144">
        <v>2060</v>
      </c>
      <c r="G6632" s="147">
        <v>86.841176019053606</v>
      </c>
      <c r="H6632" s="147">
        <v>93.944074000000001</v>
      </c>
      <c r="I6632" s="147">
        <v>101.53453333333333</v>
      </c>
      <c r="J6632" s="147">
        <v>109.01944666666668</v>
      </c>
      <c r="K6632" s="147">
        <v>116.52395999999999</v>
      </c>
    </row>
    <row r="6633" spans="2:11" x14ac:dyDescent="0.2">
      <c r="B6633" s="21" t="str">
        <f t="shared" si="103"/>
        <v>ForestWind2065RCP8.5</v>
      </c>
      <c r="C6633" t="s">
        <v>318</v>
      </c>
      <c r="D6633" t="s">
        <v>1</v>
      </c>
      <c r="E6633" s="144" t="s">
        <v>191</v>
      </c>
      <c r="F6633" s="144">
        <v>2065</v>
      </c>
      <c r="G6633" s="147">
        <v>87.207868222986335</v>
      </c>
      <c r="H6633" s="147">
        <v>94.396736000000004</v>
      </c>
      <c r="I6633" s="147">
        <v>102.08986666666668</v>
      </c>
      <c r="J6633" s="147">
        <v>109.66608333333333</v>
      </c>
      <c r="K6633" s="147">
        <v>117.26131199999999</v>
      </c>
    </row>
    <row r="6634" spans="2:11" x14ac:dyDescent="0.2">
      <c r="B6634" s="21" t="str">
        <f t="shared" si="103"/>
        <v>ForestWind2070RCP8.5</v>
      </c>
      <c r="C6634" t="s">
        <v>318</v>
      </c>
      <c r="D6634" t="s">
        <v>1</v>
      </c>
      <c r="E6634" s="144" t="s">
        <v>191</v>
      </c>
      <c r="F6634" s="144">
        <v>2070</v>
      </c>
      <c r="G6634" s="147">
        <v>87.882017736370358</v>
      </c>
      <c r="H6634" s="147">
        <v>95.238262000000006</v>
      </c>
      <c r="I6634" s="147">
        <v>103.13846666666667</v>
      </c>
      <c r="J6634" s="147">
        <v>110.89294533333333</v>
      </c>
      <c r="K6634" s="147">
        <v>118.66898399999999</v>
      </c>
    </row>
    <row r="6635" spans="2:11" x14ac:dyDescent="0.2">
      <c r="B6635" s="21" t="str">
        <f t="shared" si="103"/>
        <v>ForestWind2075RCP8.5</v>
      </c>
      <c r="C6635" t="s">
        <v>318</v>
      </c>
      <c r="D6635" t="s">
        <v>1</v>
      </c>
      <c r="E6635" s="144" t="s">
        <v>191</v>
      </c>
      <c r="F6635" s="144">
        <v>2075</v>
      </c>
      <c r="G6635" s="147">
        <v>88.189475045821652</v>
      </c>
      <c r="H6635" s="147">
        <v>95.627126000000004</v>
      </c>
      <c r="I6635" s="147">
        <v>103.63173333333334</v>
      </c>
      <c r="J6635" s="147">
        <v>111.47317066666666</v>
      </c>
      <c r="K6635" s="147">
        <v>119.33930399999998</v>
      </c>
    </row>
    <row r="6636" spans="2:11" x14ac:dyDescent="0.2">
      <c r="B6636" s="21" t="str">
        <f t="shared" si="103"/>
        <v>ForestWind2080RCP8.5</v>
      </c>
      <c r="C6636" t="s">
        <v>318</v>
      </c>
      <c r="D6636" t="s">
        <v>1</v>
      </c>
      <c r="E6636" s="144" t="s">
        <v>191</v>
      </c>
      <c r="F6636" s="144">
        <v>2080</v>
      </c>
      <c r="G6636" s="147">
        <v>88.496932355272946</v>
      </c>
      <c r="H6636" s="147">
        <v>96.015990000000016</v>
      </c>
      <c r="I6636" s="147">
        <v>104.125</v>
      </c>
      <c r="J6636" s="147">
        <v>112.05339599999999</v>
      </c>
      <c r="K6636" s="147">
        <v>120.00962399999999</v>
      </c>
    </row>
    <row r="6637" spans="2:11" x14ac:dyDescent="0.2">
      <c r="B6637" s="21" t="str">
        <f t="shared" si="103"/>
        <v>ForestWind2085RCP8.5</v>
      </c>
      <c r="C6637" t="s">
        <v>318</v>
      </c>
      <c r="D6637" t="s">
        <v>1</v>
      </c>
      <c r="E6637" s="144" t="s">
        <v>191</v>
      </c>
      <c r="F6637" s="144">
        <v>2085</v>
      </c>
      <c r="G6637" s="147">
        <v>88.839648530486997</v>
      </c>
      <c r="H6637" s="147">
        <v>96.448904999999996</v>
      </c>
      <c r="I6637" s="147">
        <v>104.66399999999999</v>
      </c>
      <c r="J6637" s="147">
        <v>112.68255600000001</v>
      </c>
      <c r="K6637" s="147">
        <v>120.73580399999997</v>
      </c>
    </row>
    <row r="6638" spans="2:11" x14ac:dyDescent="0.2">
      <c r="B6638" s="21" t="str">
        <f t="shared" si="103"/>
        <v>ForestWind2090RCP8.5</v>
      </c>
      <c r="C6638" t="s">
        <v>318</v>
      </c>
      <c r="D6638" t="s">
        <v>1</v>
      </c>
      <c r="E6638" s="144" t="s">
        <v>191</v>
      </c>
      <c r="F6638" s="144">
        <v>2090</v>
      </c>
      <c r="G6638" s="147">
        <v>89.182364705701048</v>
      </c>
      <c r="H6638" s="147">
        <v>96.881819999999991</v>
      </c>
      <c r="I6638" s="147">
        <v>105.20299999999999</v>
      </c>
      <c r="J6638" s="147">
        <v>113.311716</v>
      </c>
      <c r="K6638" s="147">
        <v>121.46198399999997</v>
      </c>
    </row>
    <row r="6639" spans="2:11" x14ac:dyDescent="0.2">
      <c r="B6639" s="21" t="str">
        <f t="shared" si="103"/>
        <v>ForestWind2095RCP8.5</v>
      </c>
      <c r="C6639" t="s">
        <v>318</v>
      </c>
      <c r="D6639" t="s">
        <v>1</v>
      </c>
      <c r="E6639" s="144" t="s">
        <v>191</v>
      </c>
      <c r="F6639" s="144">
        <v>2095</v>
      </c>
      <c r="G6639" s="147">
        <v>89.182364705701048</v>
      </c>
      <c r="H6639" s="147">
        <v>96.881819999999991</v>
      </c>
      <c r="I6639" s="147">
        <v>105.20299999999999</v>
      </c>
      <c r="J6639" s="147">
        <v>113.311716</v>
      </c>
      <c r="K6639" s="147">
        <v>121.46198399999997</v>
      </c>
    </row>
    <row r="6640" spans="2:11" x14ac:dyDescent="0.2">
      <c r="B6640" s="21" t="str">
        <f t="shared" si="103"/>
        <v>ForestWind2100RCP8.5</v>
      </c>
      <c r="C6640" t="s">
        <v>318</v>
      </c>
      <c r="D6640" t="s">
        <v>1</v>
      </c>
      <c r="E6640" s="144" t="s">
        <v>191</v>
      </c>
      <c r="F6640" s="144">
        <v>2100</v>
      </c>
      <c r="G6640" s="147">
        <v>89.182364705701048</v>
      </c>
      <c r="H6640" s="147">
        <v>96.881819999999991</v>
      </c>
      <c r="I6640" s="147">
        <v>105.20299999999999</v>
      </c>
      <c r="J6640" s="147">
        <v>113.311716</v>
      </c>
      <c r="K6640" s="147">
        <v>121.46198399999997</v>
      </c>
    </row>
    <row r="6641" spans="2:11" x14ac:dyDescent="0.2">
      <c r="B6641" s="21" t="str">
        <f t="shared" si="103"/>
        <v>Fort ErieIce Accretion2023RCP4.5</v>
      </c>
      <c r="C6641" t="s">
        <v>319</v>
      </c>
      <c r="D6641" t="s">
        <v>486</v>
      </c>
      <c r="E6641" s="144" t="s">
        <v>193</v>
      </c>
      <c r="F6641" s="144">
        <v>2023</v>
      </c>
      <c r="G6641" s="147">
        <v>20.75013117513268</v>
      </c>
      <c r="H6641" s="147">
        <v>24.825299999999999</v>
      </c>
      <c r="I6641" s="147">
        <v>29.97</v>
      </c>
      <c r="J6641" s="147">
        <v>33.933899999999994</v>
      </c>
      <c r="K6641" s="147">
        <v>37.837799999999994</v>
      </c>
    </row>
    <row r="6642" spans="2:11" x14ac:dyDescent="0.2">
      <c r="B6642" s="21" t="str">
        <f t="shared" si="103"/>
        <v>Fort ErieIce Accretion2025RCP4.5</v>
      </c>
      <c r="C6642" t="s">
        <v>319</v>
      </c>
      <c r="D6642" t="s">
        <v>486</v>
      </c>
      <c r="E6642" s="144" t="s">
        <v>193</v>
      </c>
      <c r="F6642" s="144">
        <v>2025</v>
      </c>
      <c r="G6642" s="147">
        <v>20.708380408180702</v>
      </c>
      <c r="H6642" s="147">
        <v>24.783799999999999</v>
      </c>
      <c r="I6642" s="147">
        <v>29.934999999999999</v>
      </c>
      <c r="J6642" s="147">
        <v>33.894349999999996</v>
      </c>
      <c r="K6642" s="147">
        <v>37.799999999999997</v>
      </c>
    </row>
    <row r="6643" spans="2:11" x14ac:dyDescent="0.2">
      <c r="B6643" s="21" t="str">
        <f t="shared" si="103"/>
        <v>Fort ErieIce Accretion2030RCP4.5</v>
      </c>
      <c r="C6643" t="s">
        <v>319</v>
      </c>
      <c r="D6643" t="s">
        <v>486</v>
      </c>
      <c r="E6643" s="144" t="s">
        <v>193</v>
      </c>
      <c r="F6643" s="144">
        <v>2030</v>
      </c>
      <c r="G6643" s="147">
        <v>20.666629641228724</v>
      </c>
      <c r="H6643" s="147">
        <v>24.7423</v>
      </c>
      <c r="I6643" s="147">
        <v>29.9</v>
      </c>
      <c r="J6643" s="147">
        <v>33.854799999999997</v>
      </c>
      <c r="K6643" s="147">
        <v>37.762199999999993</v>
      </c>
    </row>
    <row r="6644" spans="2:11" x14ac:dyDescent="0.2">
      <c r="B6644" s="21" t="str">
        <f t="shared" si="103"/>
        <v>Fort ErieIce Accretion2035RCP4.5</v>
      </c>
      <c r="C6644" t="s">
        <v>319</v>
      </c>
      <c r="D6644" t="s">
        <v>486</v>
      </c>
      <c r="E6644" s="144" t="s">
        <v>193</v>
      </c>
      <c r="F6644" s="144">
        <v>2035</v>
      </c>
      <c r="G6644" s="147">
        <v>20.624878874276746</v>
      </c>
      <c r="H6644" s="147">
        <v>24.700800000000001</v>
      </c>
      <c r="I6644" s="147">
        <v>29.864999999999998</v>
      </c>
      <c r="J6644" s="147">
        <v>33.815249999999992</v>
      </c>
      <c r="K6644" s="147">
        <v>37.724399999999996</v>
      </c>
    </row>
    <row r="6645" spans="2:11" x14ac:dyDescent="0.2">
      <c r="B6645" s="21" t="str">
        <f t="shared" si="103"/>
        <v>Fort ErieIce Accretion2040RCP4.5</v>
      </c>
      <c r="C6645" t="s">
        <v>319</v>
      </c>
      <c r="D6645" t="s">
        <v>486</v>
      </c>
      <c r="E6645" s="144" t="s">
        <v>193</v>
      </c>
      <c r="F6645" s="144">
        <v>2040</v>
      </c>
      <c r="G6645" s="147">
        <v>20.583128107324772</v>
      </c>
      <c r="H6645" s="147">
        <v>24.659299999999998</v>
      </c>
      <c r="I6645" s="147">
        <v>29.83</v>
      </c>
      <c r="J6645" s="147">
        <v>33.775699999999993</v>
      </c>
      <c r="K6645" s="147">
        <v>37.686599999999999</v>
      </c>
    </row>
    <row r="6646" spans="2:11" x14ac:dyDescent="0.2">
      <c r="B6646" s="21" t="str">
        <f t="shared" si="103"/>
        <v>Fort ErieIce Accretion2045RCP4.5</v>
      </c>
      <c r="C6646" t="s">
        <v>319</v>
      </c>
      <c r="D6646" t="s">
        <v>486</v>
      </c>
      <c r="E6646" s="144" t="s">
        <v>193</v>
      </c>
      <c r="F6646" s="144">
        <v>2045</v>
      </c>
      <c r="G6646" s="147">
        <v>20.541377340372794</v>
      </c>
      <c r="H6646" s="147">
        <v>24.617799999999999</v>
      </c>
      <c r="I6646" s="147">
        <v>29.794999999999998</v>
      </c>
      <c r="J6646" s="147">
        <v>33.736149999999995</v>
      </c>
      <c r="K6646" s="147">
        <v>37.648799999999994</v>
      </c>
    </row>
    <row r="6647" spans="2:11" x14ac:dyDescent="0.2">
      <c r="B6647" s="21" t="str">
        <f t="shared" si="103"/>
        <v>Fort ErieIce Accretion2050RCP4.5</v>
      </c>
      <c r="C6647" t="s">
        <v>319</v>
      </c>
      <c r="D6647" t="s">
        <v>486</v>
      </c>
      <c r="E6647" s="144" t="s">
        <v>193</v>
      </c>
      <c r="F6647" s="144">
        <v>2050</v>
      </c>
      <c r="G6647" s="147">
        <v>20.153095207719407</v>
      </c>
      <c r="H6647" s="147">
        <v>24.187860000000001</v>
      </c>
      <c r="I6647" s="147">
        <v>29.31</v>
      </c>
      <c r="J6647" s="147">
        <v>33.201659999999997</v>
      </c>
      <c r="K6647" s="147">
        <v>37.074239999999996</v>
      </c>
    </row>
    <row r="6648" spans="2:11" x14ac:dyDescent="0.2">
      <c r="B6648" s="21" t="str">
        <f t="shared" si="103"/>
        <v>Fort ErieIce Accretion2055RCP4.5</v>
      </c>
      <c r="C6648" t="s">
        <v>319</v>
      </c>
      <c r="D6648" t="s">
        <v>486</v>
      </c>
      <c r="E6648" s="144" t="s">
        <v>193</v>
      </c>
      <c r="F6648" s="144">
        <v>2055</v>
      </c>
      <c r="G6648" s="147">
        <v>19.806563842017994</v>
      </c>
      <c r="H6648" s="147">
        <v>23.799420000000001</v>
      </c>
      <c r="I6648" s="147">
        <v>28.86</v>
      </c>
      <c r="J6648" s="147">
        <v>32.706719999999997</v>
      </c>
      <c r="K6648" s="147">
        <v>36.537479999999995</v>
      </c>
    </row>
    <row r="6649" spans="2:11" x14ac:dyDescent="0.2">
      <c r="B6649" s="21" t="str">
        <f t="shared" si="103"/>
        <v>Fort ErieIce Accretion2060RCP4.5</v>
      </c>
      <c r="C6649" t="s">
        <v>319</v>
      </c>
      <c r="D6649" t="s">
        <v>486</v>
      </c>
      <c r="E6649" s="144" t="s">
        <v>193</v>
      </c>
      <c r="F6649" s="144">
        <v>2060</v>
      </c>
      <c r="G6649" s="147">
        <v>19.460032476316584</v>
      </c>
      <c r="H6649" s="147">
        <v>23.410979999999999</v>
      </c>
      <c r="I6649" s="147">
        <v>28.41</v>
      </c>
      <c r="J6649" s="147">
        <v>32.211779999999997</v>
      </c>
      <c r="K6649" s="147">
        <v>36.000720000000001</v>
      </c>
    </row>
    <row r="6650" spans="2:11" x14ac:dyDescent="0.2">
      <c r="B6650" s="21" t="str">
        <f t="shared" si="103"/>
        <v>Fort ErieIce Accretion2065RCP4.5</v>
      </c>
      <c r="C6650" t="s">
        <v>319</v>
      </c>
      <c r="D6650" t="s">
        <v>486</v>
      </c>
      <c r="E6650" s="144" t="s">
        <v>193</v>
      </c>
      <c r="F6650" s="144">
        <v>2065</v>
      </c>
      <c r="G6650" s="147">
        <v>19.113501110615172</v>
      </c>
      <c r="H6650" s="147">
        <v>23.022539999999999</v>
      </c>
      <c r="I6650" s="147">
        <v>27.96</v>
      </c>
      <c r="J6650" s="147">
        <v>31.716840000000001</v>
      </c>
      <c r="K6650" s="147">
        <v>35.46396</v>
      </c>
    </row>
    <row r="6651" spans="2:11" x14ac:dyDescent="0.2">
      <c r="B6651" s="21" t="str">
        <f t="shared" si="103"/>
        <v>Fort ErieIce Accretion2070RCP4.5</v>
      </c>
      <c r="C6651" t="s">
        <v>319</v>
      </c>
      <c r="D6651" t="s">
        <v>486</v>
      </c>
      <c r="E6651" s="144" t="s">
        <v>193</v>
      </c>
      <c r="F6651" s="144">
        <v>2070</v>
      </c>
      <c r="G6651" s="147">
        <v>18.766969744913762</v>
      </c>
      <c r="H6651" s="147">
        <v>22.6341</v>
      </c>
      <c r="I6651" s="147">
        <v>27.51</v>
      </c>
      <c r="J6651" s="147">
        <v>31.221900000000002</v>
      </c>
      <c r="K6651" s="147">
        <v>34.927199999999999</v>
      </c>
    </row>
    <row r="6652" spans="2:11" x14ac:dyDescent="0.2">
      <c r="B6652" s="21" t="str">
        <f t="shared" si="103"/>
        <v>Fort ErieIce Accretion2075RCP4.5</v>
      </c>
      <c r="C6652" t="s">
        <v>319</v>
      </c>
      <c r="D6652" t="s">
        <v>486</v>
      </c>
      <c r="E6652" s="144" t="s">
        <v>193</v>
      </c>
      <c r="F6652" s="144">
        <v>2075</v>
      </c>
      <c r="G6652" s="147">
        <v>18.613883599423179</v>
      </c>
      <c r="H6652" s="147">
        <v>22.480550000000001</v>
      </c>
      <c r="I6652" s="147">
        <v>27.355</v>
      </c>
      <c r="J6652" s="147">
        <v>31.063700000000001</v>
      </c>
      <c r="K6652" s="147">
        <v>34.763399999999997</v>
      </c>
    </row>
    <row r="6653" spans="2:11" x14ac:dyDescent="0.2">
      <c r="B6653" s="21" t="str">
        <f t="shared" si="103"/>
        <v>Fort ErieIce Accretion2080RCP4.5</v>
      </c>
      <c r="C6653" t="s">
        <v>319</v>
      </c>
      <c r="D6653" t="s">
        <v>486</v>
      </c>
      <c r="E6653" s="144" t="s">
        <v>193</v>
      </c>
      <c r="F6653" s="144">
        <v>2080</v>
      </c>
      <c r="G6653" s="147">
        <v>18.460797453932596</v>
      </c>
      <c r="H6653" s="147">
        <v>22.326999999999998</v>
      </c>
      <c r="I6653" s="147">
        <v>27.200000000000003</v>
      </c>
      <c r="J6653" s="147">
        <v>30.9055</v>
      </c>
      <c r="K6653" s="147">
        <v>34.599600000000002</v>
      </c>
    </row>
    <row r="6654" spans="2:11" x14ac:dyDescent="0.2">
      <c r="B6654" s="21" t="str">
        <f t="shared" si="103"/>
        <v>Fort ErieIce Accretion2085RCP4.5</v>
      </c>
      <c r="C6654" t="s">
        <v>319</v>
      </c>
      <c r="D6654" t="s">
        <v>486</v>
      </c>
      <c r="E6654" s="144" t="s">
        <v>193</v>
      </c>
      <c r="F6654" s="144">
        <v>2085</v>
      </c>
      <c r="G6654" s="147">
        <v>18.307711308442009</v>
      </c>
      <c r="H6654" s="147">
        <v>22.173449999999999</v>
      </c>
      <c r="I6654" s="147">
        <v>27.045000000000002</v>
      </c>
      <c r="J6654" s="147">
        <v>30.747300000000003</v>
      </c>
      <c r="K6654" s="147">
        <v>34.4358</v>
      </c>
    </row>
    <row r="6655" spans="2:11" x14ac:dyDescent="0.2">
      <c r="B6655" s="21" t="str">
        <f t="shared" si="103"/>
        <v>Fort ErieIce Accretion2090RCP4.5</v>
      </c>
      <c r="C6655" t="s">
        <v>319</v>
      </c>
      <c r="D6655" t="s">
        <v>486</v>
      </c>
      <c r="E6655" s="144" t="s">
        <v>193</v>
      </c>
      <c r="F6655" s="144">
        <v>2090</v>
      </c>
      <c r="G6655" s="147">
        <v>18.154625162951426</v>
      </c>
      <c r="H6655" s="147">
        <v>22.0199</v>
      </c>
      <c r="I6655" s="147">
        <v>26.89</v>
      </c>
      <c r="J6655" s="147">
        <v>30.589100000000002</v>
      </c>
      <c r="K6655" s="147">
        <v>34.271999999999998</v>
      </c>
    </row>
    <row r="6656" spans="2:11" x14ac:dyDescent="0.2">
      <c r="B6656" s="21" t="str">
        <f t="shared" si="103"/>
        <v>Fort ErieIce Accretion2095RCP4.5</v>
      </c>
      <c r="C6656" t="s">
        <v>319</v>
      </c>
      <c r="D6656" t="s">
        <v>486</v>
      </c>
      <c r="E6656" s="144" t="s">
        <v>193</v>
      </c>
      <c r="F6656" s="144">
        <v>2095</v>
      </c>
      <c r="G6656" s="147">
        <v>18.001539017460843</v>
      </c>
      <c r="H6656" s="147">
        <v>21.866349999999997</v>
      </c>
      <c r="I6656" s="147">
        <v>26.735000000000003</v>
      </c>
      <c r="J6656" s="147">
        <v>30.430900000000001</v>
      </c>
      <c r="K6656" s="147">
        <v>34.108200000000004</v>
      </c>
    </row>
    <row r="6657" spans="2:11" x14ac:dyDescent="0.2">
      <c r="B6657" s="21" t="str">
        <f t="shared" si="103"/>
        <v>Fort ErieIce Accretion2100RCP4.5</v>
      </c>
      <c r="C6657" t="s">
        <v>319</v>
      </c>
      <c r="D6657" t="s">
        <v>486</v>
      </c>
      <c r="E6657" s="144" t="s">
        <v>193</v>
      </c>
      <c r="F6657" s="144">
        <v>2100</v>
      </c>
      <c r="G6657" s="147">
        <v>17.84845287197026</v>
      </c>
      <c r="H6657" s="147">
        <v>21.712799999999998</v>
      </c>
      <c r="I6657" s="147">
        <v>26.580000000000002</v>
      </c>
      <c r="J6657" s="147">
        <v>30.2727</v>
      </c>
      <c r="K6657" s="147">
        <v>33.944400000000002</v>
      </c>
    </row>
    <row r="6658" spans="2:11" x14ac:dyDescent="0.2">
      <c r="B6658" s="21" t="str">
        <f t="shared" si="103"/>
        <v>Fort ErieIce Accretion2023RCP6.0</v>
      </c>
      <c r="C6658" t="s">
        <v>319</v>
      </c>
      <c r="D6658" t="s">
        <v>486</v>
      </c>
      <c r="E6658" s="144" t="s">
        <v>192</v>
      </c>
      <c r="F6658" s="144">
        <v>2023</v>
      </c>
      <c r="G6658" s="147">
        <v>20.75013117513268</v>
      </c>
      <c r="H6658" s="147">
        <v>24.825299999999999</v>
      </c>
      <c r="I6658" s="147">
        <v>29.97</v>
      </c>
      <c r="J6658" s="147">
        <v>33.933899999999994</v>
      </c>
      <c r="K6658" s="147">
        <v>37.837799999999994</v>
      </c>
    </row>
    <row r="6659" spans="2:11" x14ac:dyDescent="0.2">
      <c r="B6659" s="21" t="str">
        <f t="shared" si="103"/>
        <v>Fort ErieIce Accretion2025RCP6.0</v>
      </c>
      <c r="C6659" t="s">
        <v>319</v>
      </c>
      <c r="D6659" t="s">
        <v>486</v>
      </c>
      <c r="E6659" s="144" t="s">
        <v>192</v>
      </c>
      <c r="F6659" s="144">
        <v>2025</v>
      </c>
      <c r="G6659" s="147">
        <v>20.708380408180702</v>
      </c>
      <c r="H6659" s="147">
        <v>24.783799999999999</v>
      </c>
      <c r="I6659" s="147">
        <v>29.934999999999999</v>
      </c>
      <c r="J6659" s="147">
        <v>33.894349999999996</v>
      </c>
      <c r="K6659" s="147">
        <v>37.799999999999997</v>
      </c>
    </row>
    <row r="6660" spans="2:11" x14ac:dyDescent="0.2">
      <c r="B6660" s="21" t="str">
        <f t="shared" si="103"/>
        <v>Fort ErieIce Accretion2030RCP6.0</v>
      </c>
      <c r="C6660" t="s">
        <v>319</v>
      </c>
      <c r="D6660" t="s">
        <v>486</v>
      </c>
      <c r="E6660" s="144" t="s">
        <v>192</v>
      </c>
      <c r="F6660" s="144">
        <v>2030</v>
      </c>
      <c r="G6660" s="147">
        <v>20.666629641228724</v>
      </c>
      <c r="H6660" s="147">
        <v>24.7423</v>
      </c>
      <c r="I6660" s="147">
        <v>29.9</v>
      </c>
      <c r="J6660" s="147">
        <v>33.854799999999997</v>
      </c>
      <c r="K6660" s="147">
        <v>37.762199999999993</v>
      </c>
    </row>
    <row r="6661" spans="2:11" x14ac:dyDescent="0.2">
      <c r="B6661" s="21" t="str">
        <f t="shared" si="103"/>
        <v>Fort ErieIce Accretion2035RCP6.0</v>
      </c>
      <c r="C6661" t="s">
        <v>319</v>
      </c>
      <c r="D6661" t="s">
        <v>486</v>
      </c>
      <c r="E6661" s="144" t="s">
        <v>192</v>
      </c>
      <c r="F6661" s="144">
        <v>2035</v>
      </c>
      <c r="G6661" s="147">
        <v>20.624878874276746</v>
      </c>
      <c r="H6661" s="147">
        <v>24.700800000000001</v>
      </c>
      <c r="I6661" s="147">
        <v>29.864999999999998</v>
      </c>
      <c r="J6661" s="147">
        <v>33.815249999999992</v>
      </c>
      <c r="K6661" s="147">
        <v>37.724399999999996</v>
      </c>
    </row>
    <row r="6662" spans="2:11" x14ac:dyDescent="0.2">
      <c r="B6662" s="21" t="str">
        <f t="shared" si="103"/>
        <v>Fort ErieIce Accretion2040RCP6.0</v>
      </c>
      <c r="C6662" t="s">
        <v>319</v>
      </c>
      <c r="D6662" t="s">
        <v>486</v>
      </c>
      <c r="E6662" s="144" t="s">
        <v>192</v>
      </c>
      <c r="F6662" s="144">
        <v>2040</v>
      </c>
      <c r="G6662" s="147">
        <v>20.583128107324772</v>
      </c>
      <c r="H6662" s="147">
        <v>24.659299999999998</v>
      </c>
      <c r="I6662" s="147">
        <v>29.83</v>
      </c>
      <c r="J6662" s="147">
        <v>33.775699999999993</v>
      </c>
      <c r="K6662" s="147">
        <v>37.686599999999999</v>
      </c>
    </row>
    <row r="6663" spans="2:11" x14ac:dyDescent="0.2">
      <c r="B6663" s="21" t="str">
        <f t="shared" si="103"/>
        <v>Fort ErieIce Accretion2045RCP6.0</v>
      </c>
      <c r="C6663" t="s">
        <v>319</v>
      </c>
      <c r="D6663" t="s">
        <v>486</v>
      </c>
      <c r="E6663" s="144" t="s">
        <v>192</v>
      </c>
      <c r="F6663" s="144">
        <v>2045</v>
      </c>
      <c r="G6663" s="147">
        <v>20.541377340372794</v>
      </c>
      <c r="H6663" s="147">
        <v>24.617799999999999</v>
      </c>
      <c r="I6663" s="147">
        <v>29.794999999999998</v>
      </c>
      <c r="J6663" s="147">
        <v>33.736149999999995</v>
      </c>
      <c r="K6663" s="147">
        <v>37.648799999999994</v>
      </c>
    </row>
    <row r="6664" spans="2:11" x14ac:dyDescent="0.2">
      <c r="B6664" s="21" t="str">
        <f t="shared" si="103"/>
        <v>Fort ErieIce Accretion2050RCP6.0</v>
      </c>
      <c r="C6664" t="s">
        <v>319</v>
      </c>
      <c r="D6664" t="s">
        <v>486</v>
      </c>
      <c r="E6664" s="144" t="s">
        <v>192</v>
      </c>
      <c r="F6664" s="144">
        <v>2050</v>
      </c>
      <c r="G6664" s="147">
        <v>20.153095207719407</v>
      </c>
      <c r="H6664" s="147">
        <v>24.187860000000001</v>
      </c>
      <c r="I6664" s="147">
        <v>29.31</v>
      </c>
      <c r="J6664" s="147">
        <v>33.201659999999997</v>
      </c>
      <c r="K6664" s="147">
        <v>37.074239999999996</v>
      </c>
    </row>
    <row r="6665" spans="2:11" x14ac:dyDescent="0.2">
      <c r="B6665" s="21" t="str">
        <f t="shared" si="103"/>
        <v>Fort ErieIce Accretion2055RCP6.0</v>
      </c>
      <c r="C6665" t="s">
        <v>319</v>
      </c>
      <c r="D6665" t="s">
        <v>486</v>
      </c>
      <c r="E6665" s="144" t="s">
        <v>192</v>
      </c>
      <c r="F6665" s="144">
        <v>2055</v>
      </c>
      <c r="G6665" s="147">
        <v>19.806563842017994</v>
      </c>
      <c r="H6665" s="147">
        <v>23.799420000000001</v>
      </c>
      <c r="I6665" s="147">
        <v>28.86</v>
      </c>
      <c r="J6665" s="147">
        <v>32.706719999999997</v>
      </c>
      <c r="K6665" s="147">
        <v>36.537479999999995</v>
      </c>
    </row>
    <row r="6666" spans="2:11" x14ac:dyDescent="0.2">
      <c r="B6666" s="21" t="str">
        <f t="shared" si="103"/>
        <v>Fort ErieIce Accretion2060RCP6.0</v>
      </c>
      <c r="C6666" t="s">
        <v>319</v>
      </c>
      <c r="D6666" t="s">
        <v>486</v>
      </c>
      <c r="E6666" s="144" t="s">
        <v>192</v>
      </c>
      <c r="F6666" s="144">
        <v>2060</v>
      </c>
      <c r="G6666" s="147">
        <v>19.460032476316584</v>
      </c>
      <c r="H6666" s="147">
        <v>23.410979999999999</v>
      </c>
      <c r="I6666" s="147">
        <v>28.41</v>
      </c>
      <c r="J6666" s="147">
        <v>32.211779999999997</v>
      </c>
      <c r="K6666" s="147">
        <v>36.000720000000001</v>
      </c>
    </row>
    <row r="6667" spans="2:11" x14ac:dyDescent="0.2">
      <c r="B6667" s="21" t="str">
        <f t="shared" si="103"/>
        <v>Fort ErieIce Accretion2065RCP6.0</v>
      </c>
      <c r="C6667" t="s">
        <v>319</v>
      </c>
      <c r="D6667" t="s">
        <v>486</v>
      </c>
      <c r="E6667" s="144" t="s">
        <v>192</v>
      </c>
      <c r="F6667" s="144">
        <v>2065</v>
      </c>
      <c r="G6667" s="147">
        <v>19.113501110615172</v>
      </c>
      <c r="H6667" s="147">
        <v>23.022539999999999</v>
      </c>
      <c r="I6667" s="147">
        <v>27.96</v>
      </c>
      <c r="J6667" s="147">
        <v>31.716840000000001</v>
      </c>
      <c r="K6667" s="147">
        <v>35.46396</v>
      </c>
    </row>
    <row r="6668" spans="2:11" x14ac:dyDescent="0.2">
      <c r="B6668" s="21" t="str">
        <f t="shared" ref="B6668:B6731" si="104">C6668&amp;D6668&amp;F6668&amp;E6668</f>
        <v>Fort ErieIce Accretion2070RCP6.0</v>
      </c>
      <c r="C6668" t="s">
        <v>319</v>
      </c>
      <c r="D6668" t="s">
        <v>486</v>
      </c>
      <c r="E6668" s="144" t="s">
        <v>192</v>
      </c>
      <c r="F6668" s="144">
        <v>2070</v>
      </c>
      <c r="G6668" s="147">
        <v>18.766969744913762</v>
      </c>
      <c r="H6668" s="147">
        <v>22.6341</v>
      </c>
      <c r="I6668" s="147">
        <v>27.51</v>
      </c>
      <c r="J6668" s="147">
        <v>31.221900000000002</v>
      </c>
      <c r="K6668" s="147">
        <v>34.927199999999999</v>
      </c>
    </row>
    <row r="6669" spans="2:11" x14ac:dyDescent="0.2">
      <c r="B6669" s="21" t="str">
        <f t="shared" si="104"/>
        <v>Fort ErieIce Accretion2075RCP6.0</v>
      </c>
      <c r="C6669" t="s">
        <v>319</v>
      </c>
      <c r="D6669" t="s">
        <v>486</v>
      </c>
      <c r="E6669" s="144" t="s">
        <v>192</v>
      </c>
      <c r="F6669" s="144">
        <v>2075</v>
      </c>
      <c r="G6669" s="147">
        <v>18.537340526677887</v>
      </c>
      <c r="H6669" s="147">
        <v>22.403775</v>
      </c>
      <c r="I6669" s="147">
        <v>27.277500000000003</v>
      </c>
      <c r="J6669" s="147">
        <v>30.9846</v>
      </c>
      <c r="K6669" s="147">
        <v>34.6815</v>
      </c>
    </row>
    <row r="6670" spans="2:11" x14ac:dyDescent="0.2">
      <c r="B6670" s="21" t="str">
        <f t="shared" si="104"/>
        <v>Fort ErieIce Accretion2080RCP6.0</v>
      </c>
      <c r="C6670" t="s">
        <v>319</v>
      </c>
      <c r="D6670" t="s">
        <v>486</v>
      </c>
      <c r="E6670" s="144" t="s">
        <v>192</v>
      </c>
      <c r="F6670" s="144">
        <v>2080</v>
      </c>
      <c r="G6670" s="147">
        <v>18.307711308442009</v>
      </c>
      <c r="H6670" s="147">
        <v>22.173449999999999</v>
      </c>
      <c r="I6670" s="147">
        <v>27.045000000000002</v>
      </c>
      <c r="J6670" s="147">
        <v>30.747300000000003</v>
      </c>
      <c r="K6670" s="147">
        <v>34.4358</v>
      </c>
    </row>
    <row r="6671" spans="2:11" x14ac:dyDescent="0.2">
      <c r="B6671" s="21" t="str">
        <f t="shared" si="104"/>
        <v>Fort ErieIce Accretion2085RCP6.0</v>
      </c>
      <c r="C6671" t="s">
        <v>319</v>
      </c>
      <c r="D6671" t="s">
        <v>486</v>
      </c>
      <c r="E6671" s="144" t="s">
        <v>192</v>
      </c>
      <c r="F6671" s="144">
        <v>2085</v>
      </c>
      <c r="G6671" s="147">
        <v>18.078082090206134</v>
      </c>
      <c r="H6671" s="147">
        <v>21.943124999999998</v>
      </c>
      <c r="I6671" s="147">
        <v>26.8125</v>
      </c>
      <c r="J6671" s="147">
        <v>30.51</v>
      </c>
      <c r="K6671" s="147">
        <v>34.190100000000001</v>
      </c>
    </row>
    <row r="6672" spans="2:11" x14ac:dyDescent="0.2">
      <c r="B6672" s="21" t="str">
        <f t="shared" si="104"/>
        <v>Fort ErieIce Accretion2090RCP6.0</v>
      </c>
      <c r="C6672" t="s">
        <v>319</v>
      </c>
      <c r="D6672" t="s">
        <v>486</v>
      </c>
      <c r="E6672" s="144" t="s">
        <v>192</v>
      </c>
      <c r="F6672" s="144">
        <v>2090</v>
      </c>
      <c r="G6672" s="147">
        <v>17.284817518118569</v>
      </c>
      <c r="H6672" s="147">
        <v>21.081999999999997</v>
      </c>
      <c r="I6672" s="147">
        <v>25.85</v>
      </c>
      <c r="J6672" s="147">
        <v>29.470399999999998</v>
      </c>
      <c r="K6672" s="147">
        <v>33.075000000000003</v>
      </c>
    </row>
    <row r="6673" spans="2:11" x14ac:dyDescent="0.2">
      <c r="B6673" s="21" t="str">
        <f t="shared" si="104"/>
        <v>Fort ErieIce Accretion2095RCP6.0</v>
      </c>
      <c r="C6673" t="s">
        <v>319</v>
      </c>
      <c r="D6673" t="s">
        <v>486</v>
      </c>
      <c r="E6673" s="144" t="s">
        <v>192</v>
      </c>
      <c r="F6673" s="144">
        <v>2095</v>
      </c>
      <c r="G6673" s="147">
        <v>16.721182164266875</v>
      </c>
      <c r="H6673" s="147">
        <v>20.4512</v>
      </c>
      <c r="I6673" s="147">
        <v>25.119999999999997</v>
      </c>
      <c r="J6673" s="147">
        <v>28.668099999999999</v>
      </c>
      <c r="K6673" s="147">
        <v>32.205599999999997</v>
      </c>
    </row>
    <row r="6674" spans="2:11" x14ac:dyDescent="0.2">
      <c r="B6674" s="21" t="str">
        <f t="shared" si="104"/>
        <v>Fort ErieIce Accretion2100RCP6.0</v>
      </c>
      <c r="C6674" t="s">
        <v>319</v>
      </c>
      <c r="D6674" t="s">
        <v>486</v>
      </c>
      <c r="E6674" s="144" t="s">
        <v>192</v>
      </c>
      <c r="F6674" s="144">
        <v>2100</v>
      </c>
      <c r="G6674" s="147">
        <v>16.157546810415184</v>
      </c>
      <c r="H6674" s="147">
        <v>19.820399999999999</v>
      </c>
      <c r="I6674" s="147">
        <v>24.389999999999997</v>
      </c>
      <c r="J6674" s="147">
        <v>27.865799999999997</v>
      </c>
      <c r="K6674" s="147">
        <v>31.336199999999995</v>
      </c>
    </row>
    <row r="6675" spans="2:11" x14ac:dyDescent="0.2">
      <c r="B6675" s="21" t="str">
        <f t="shared" si="104"/>
        <v>Fort ErieIce Accretion2023RCP8.5</v>
      </c>
      <c r="C6675" t="s">
        <v>319</v>
      </c>
      <c r="D6675" t="s">
        <v>486</v>
      </c>
      <c r="E6675" s="144" t="s">
        <v>191</v>
      </c>
      <c r="F6675" s="144">
        <v>2023</v>
      </c>
      <c r="G6675" s="147">
        <v>20.75013117513268</v>
      </c>
      <c r="H6675" s="147">
        <v>24.825299999999999</v>
      </c>
      <c r="I6675" s="147">
        <v>29.97</v>
      </c>
      <c r="J6675" s="147">
        <v>33.933899999999994</v>
      </c>
      <c r="K6675" s="147">
        <v>37.837799999999994</v>
      </c>
    </row>
    <row r="6676" spans="2:11" x14ac:dyDescent="0.2">
      <c r="B6676" s="21" t="str">
        <f t="shared" si="104"/>
        <v>Fort ErieIce Accretion2025RCP8.5</v>
      </c>
      <c r="C6676" t="s">
        <v>319</v>
      </c>
      <c r="D6676" t="s">
        <v>486</v>
      </c>
      <c r="E6676" s="144" t="s">
        <v>191</v>
      </c>
      <c r="F6676" s="144">
        <v>2025</v>
      </c>
      <c r="G6676" s="147">
        <v>20.666629641228724</v>
      </c>
      <c r="H6676" s="147">
        <v>24.7423</v>
      </c>
      <c r="I6676" s="147">
        <v>29.9</v>
      </c>
      <c r="J6676" s="147">
        <v>33.854799999999997</v>
      </c>
      <c r="K6676" s="147">
        <v>37.762199999999993</v>
      </c>
    </row>
    <row r="6677" spans="2:11" x14ac:dyDescent="0.2">
      <c r="B6677" s="21" t="str">
        <f t="shared" si="104"/>
        <v>Fort ErieIce Accretion2030RCP8.5</v>
      </c>
      <c r="C6677" t="s">
        <v>319</v>
      </c>
      <c r="D6677" t="s">
        <v>486</v>
      </c>
      <c r="E6677" s="144" t="s">
        <v>191</v>
      </c>
      <c r="F6677" s="144">
        <v>2030</v>
      </c>
      <c r="G6677" s="147">
        <v>20.583128107324772</v>
      </c>
      <c r="H6677" s="147">
        <v>24.659299999999998</v>
      </c>
      <c r="I6677" s="147">
        <v>29.83</v>
      </c>
      <c r="J6677" s="147">
        <v>33.775699999999993</v>
      </c>
      <c r="K6677" s="147">
        <v>37.686599999999999</v>
      </c>
    </row>
    <row r="6678" spans="2:11" x14ac:dyDescent="0.2">
      <c r="B6678" s="21" t="str">
        <f t="shared" si="104"/>
        <v>Fort ErieIce Accretion2035RCP8.5</v>
      </c>
      <c r="C6678" t="s">
        <v>319</v>
      </c>
      <c r="D6678" t="s">
        <v>486</v>
      </c>
      <c r="E6678" s="144" t="s">
        <v>191</v>
      </c>
      <c r="F6678" s="144">
        <v>2035</v>
      </c>
      <c r="G6678" s="147">
        <v>20.499626573420816</v>
      </c>
      <c r="H6678" s="147">
        <v>24.5763</v>
      </c>
      <c r="I6678" s="147">
        <v>29.759999999999998</v>
      </c>
      <c r="J6678" s="147">
        <v>33.696599999999997</v>
      </c>
      <c r="K6678" s="147">
        <v>37.610999999999997</v>
      </c>
    </row>
    <row r="6679" spans="2:11" x14ac:dyDescent="0.2">
      <c r="B6679" s="21" t="str">
        <f t="shared" si="104"/>
        <v>Fort ErieIce Accretion2040RCP8.5</v>
      </c>
      <c r="C6679" t="s">
        <v>319</v>
      </c>
      <c r="D6679" t="s">
        <v>486</v>
      </c>
      <c r="E6679" s="144" t="s">
        <v>191</v>
      </c>
      <c r="F6679" s="144">
        <v>2040</v>
      </c>
      <c r="G6679" s="147">
        <v>19.922074297251797</v>
      </c>
      <c r="H6679" s="147">
        <v>23.928899999999999</v>
      </c>
      <c r="I6679" s="147">
        <v>29.009999999999998</v>
      </c>
      <c r="J6679" s="147">
        <v>32.871699999999997</v>
      </c>
      <c r="K6679" s="147">
        <v>36.7164</v>
      </c>
    </row>
    <row r="6680" spans="2:11" x14ac:dyDescent="0.2">
      <c r="B6680" s="21" t="str">
        <f t="shared" si="104"/>
        <v>Fort ErieIce Accretion2045RCP8.5</v>
      </c>
      <c r="C6680" t="s">
        <v>319</v>
      </c>
      <c r="D6680" t="s">
        <v>486</v>
      </c>
      <c r="E6680" s="144" t="s">
        <v>191</v>
      </c>
      <c r="F6680" s="144">
        <v>2045</v>
      </c>
      <c r="G6680" s="147">
        <v>19.344522021082781</v>
      </c>
      <c r="H6680" s="147">
        <v>23.281500000000001</v>
      </c>
      <c r="I6680" s="147">
        <v>28.26</v>
      </c>
      <c r="J6680" s="147">
        <v>32.046799999999998</v>
      </c>
      <c r="K6680" s="147">
        <v>35.821799999999996</v>
      </c>
    </row>
    <row r="6681" spans="2:11" x14ac:dyDescent="0.2">
      <c r="B6681" s="21" t="str">
        <f t="shared" si="104"/>
        <v>Fort ErieIce Accretion2050RCP8.5</v>
      </c>
      <c r="C6681" t="s">
        <v>319</v>
      </c>
      <c r="D6681" t="s">
        <v>486</v>
      </c>
      <c r="E6681" s="144" t="s">
        <v>191</v>
      </c>
      <c r="F6681" s="144">
        <v>2050</v>
      </c>
      <c r="G6681" s="147">
        <v>18.460797453932596</v>
      </c>
      <c r="H6681" s="147">
        <v>22.326999999999998</v>
      </c>
      <c r="I6681" s="147">
        <v>27.200000000000003</v>
      </c>
      <c r="J6681" s="147">
        <v>30.9055</v>
      </c>
      <c r="K6681" s="147">
        <v>34.599600000000002</v>
      </c>
    </row>
    <row r="6682" spans="2:11" x14ac:dyDescent="0.2">
      <c r="B6682" s="21" t="str">
        <f t="shared" si="104"/>
        <v>Fort ErieIce Accretion2055RCP8.5</v>
      </c>
      <c r="C6682" t="s">
        <v>319</v>
      </c>
      <c r="D6682" t="s">
        <v>486</v>
      </c>
      <c r="E6682" s="144" t="s">
        <v>191</v>
      </c>
      <c r="F6682" s="144">
        <v>2055</v>
      </c>
      <c r="G6682" s="147">
        <v>18.154625162951426</v>
      </c>
      <c r="H6682" s="147">
        <v>22.0199</v>
      </c>
      <c r="I6682" s="147">
        <v>26.89</v>
      </c>
      <c r="J6682" s="147">
        <v>30.589100000000002</v>
      </c>
      <c r="K6682" s="147">
        <v>34.271999999999998</v>
      </c>
    </row>
    <row r="6683" spans="2:11" x14ac:dyDescent="0.2">
      <c r="B6683" s="21" t="str">
        <f t="shared" si="104"/>
        <v>Fort ErieIce Accretion2060RCP8.5</v>
      </c>
      <c r="C6683" t="s">
        <v>319</v>
      </c>
      <c r="D6683" t="s">
        <v>486</v>
      </c>
      <c r="E6683" s="144" t="s">
        <v>191</v>
      </c>
      <c r="F6683" s="144">
        <v>2060</v>
      </c>
      <c r="G6683" s="147">
        <v>17.284817518118569</v>
      </c>
      <c r="H6683" s="147">
        <v>21.081999999999997</v>
      </c>
      <c r="I6683" s="147">
        <v>25.85</v>
      </c>
      <c r="J6683" s="147">
        <v>29.470399999999998</v>
      </c>
      <c r="K6683" s="147">
        <v>33.075000000000003</v>
      </c>
    </row>
    <row r="6684" spans="2:11" x14ac:dyDescent="0.2">
      <c r="B6684" s="21" t="str">
        <f t="shared" si="104"/>
        <v>Fort ErieIce Accretion2065RCP8.5</v>
      </c>
      <c r="C6684" t="s">
        <v>319</v>
      </c>
      <c r="D6684" t="s">
        <v>486</v>
      </c>
      <c r="E6684" s="144" t="s">
        <v>191</v>
      </c>
      <c r="F6684" s="144">
        <v>2065</v>
      </c>
      <c r="G6684" s="147">
        <v>16.721182164266875</v>
      </c>
      <c r="H6684" s="147">
        <v>20.4512</v>
      </c>
      <c r="I6684" s="147">
        <v>25.119999999999997</v>
      </c>
      <c r="J6684" s="147">
        <v>28.668099999999999</v>
      </c>
      <c r="K6684" s="147">
        <v>32.205599999999997</v>
      </c>
    </row>
    <row r="6685" spans="2:11" x14ac:dyDescent="0.2">
      <c r="B6685" s="21" t="str">
        <f t="shared" si="104"/>
        <v>Fort ErieIce Accretion2070RCP8.5</v>
      </c>
      <c r="C6685" t="s">
        <v>319</v>
      </c>
      <c r="D6685" t="s">
        <v>486</v>
      </c>
      <c r="E6685" s="144" t="s">
        <v>191</v>
      </c>
      <c r="F6685" s="144">
        <v>2070</v>
      </c>
      <c r="G6685" s="147">
        <v>15.941834514496636</v>
      </c>
      <c r="H6685" s="147">
        <v>19.588000000000001</v>
      </c>
      <c r="I6685" s="147">
        <v>24.139999999999997</v>
      </c>
      <c r="J6685" s="147">
        <v>27.605899999999998</v>
      </c>
      <c r="K6685" s="147">
        <v>31.046399999999995</v>
      </c>
    </row>
    <row r="6686" spans="2:11" x14ac:dyDescent="0.2">
      <c r="B6686" s="21" t="str">
        <f t="shared" si="104"/>
        <v>Fort ErieIce Accretion2075RCP8.5</v>
      </c>
      <c r="C6686" t="s">
        <v>319</v>
      </c>
      <c r="D6686" t="s">
        <v>486</v>
      </c>
      <c r="E6686" s="144" t="s">
        <v>191</v>
      </c>
      <c r="F6686" s="144">
        <v>2075</v>
      </c>
      <c r="G6686" s="147">
        <v>15.726122218578086</v>
      </c>
      <c r="H6686" s="147">
        <v>19.355599999999999</v>
      </c>
      <c r="I6686" s="147">
        <v>23.89</v>
      </c>
      <c r="J6686" s="147">
        <v>27.345999999999997</v>
      </c>
      <c r="K6686" s="147">
        <v>30.756599999999999</v>
      </c>
    </row>
    <row r="6687" spans="2:11" x14ac:dyDescent="0.2">
      <c r="B6687" s="21" t="str">
        <f t="shared" si="104"/>
        <v>Fort ErieIce Accretion2080RCP8.5</v>
      </c>
      <c r="C6687" t="s">
        <v>319</v>
      </c>
      <c r="D6687" t="s">
        <v>486</v>
      </c>
      <c r="E6687" s="144" t="s">
        <v>191</v>
      </c>
      <c r="F6687" s="144">
        <v>2080</v>
      </c>
      <c r="G6687" s="147">
        <v>15.510409922659537</v>
      </c>
      <c r="H6687" s="147">
        <v>19.123200000000001</v>
      </c>
      <c r="I6687" s="147">
        <v>23.64</v>
      </c>
      <c r="J6687" s="147">
        <v>27.086099999999998</v>
      </c>
      <c r="K6687" s="147">
        <v>30.466799999999999</v>
      </c>
    </row>
    <row r="6688" spans="2:11" x14ac:dyDescent="0.2">
      <c r="B6688" s="21" t="str">
        <f t="shared" si="104"/>
        <v>Fort ErieIce Accretion2085RCP8.5</v>
      </c>
      <c r="C6688" t="s">
        <v>319</v>
      </c>
      <c r="D6688" t="s">
        <v>486</v>
      </c>
      <c r="E6688" s="144" t="s">
        <v>191</v>
      </c>
      <c r="F6688" s="144">
        <v>2085</v>
      </c>
      <c r="G6688" s="147">
        <v>14.894586110117872</v>
      </c>
      <c r="H6688" s="147">
        <v>18.426000000000002</v>
      </c>
      <c r="I6688" s="147">
        <v>22.83</v>
      </c>
      <c r="J6688" s="147">
        <v>26.187750000000001</v>
      </c>
      <c r="K6688" s="147">
        <v>29.483999999999998</v>
      </c>
    </row>
    <row r="6689" spans="2:11" x14ac:dyDescent="0.2">
      <c r="B6689" s="21" t="str">
        <f t="shared" si="104"/>
        <v>Fort ErieIce Accretion2090RCP8.5</v>
      </c>
      <c r="C6689" t="s">
        <v>319</v>
      </c>
      <c r="D6689" t="s">
        <v>486</v>
      </c>
      <c r="E6689" s="144" t="s">
        <v>191</v>
      </c>
      <c r="F6689" s="144">
        <v>2090</v>
      </c>
      <c r="G6689" s="147">
        <v>14.278762297576208</v>
      </c>
      <c r="H6689" s="147">
        <v>17.7288</v>
      </c>
      <c r="I6689" s="147">
        <v>22.02</v>
      </c>
      <c r="J6689" s="147">
        <v>25.289400000000001</v>
      </c>
      <c r="K6689" s="147">
        <v>28.501199999999997</v>
      </c>
    </row>
    <row r="6690" spans="2:11" x14ac:dyDescent="0.2">
      <c r="B6690" s="21" t="str">
        <f t="shared" si="104"/>
        <v>Fort ErieIce Accretion2095RCP8.5</v>
      </c>
      <c r="C6690" t="s">
        <v>319</v>
      </c>
      <c r="D6690" t="s">
        <v>486</v>
      </c>
      <c r="E6690" s="144" t="s">
        <v>191</v>
      </c>
      <c r="F6690" s="144">
        <v>2095</v>
      </c>
      <c r="G6690" s="147">
        <v>14.278762297576208</v>
      </c>
      <c r="H6690" s="147">
        <v>17.7288</v>
      </c>
      <c r="I6690" s="147">
        <v>22.02</v>
      </c>
      <c r="J6690" s="147">
        <v>25.289400000000001</v>
      </c>
      <c r="K6690" s="147">
        <v>28.501199999999997</v>
      </c>
    </row>
    <row r="6691" spans="2:11" x14ac:dyDescent="0.2">
      <c r="B6691" s="21" t="str">
        <f t="shared" si="104"/>
        <v>Fort ErieIce Accretion2100RCP8.5</v>
      </c>
      <c r="C6691" t="s">
        <v>319</v>
      </c>
      <c r="D6691" t="s">
        <v>486</v>
      </c>
      <c r="E6691" s="144" t="s">
        <v>191</v>
      </c>
      <c r="F6691" s="144">
        <v>2100</v>
      </c>
      <c r="G6691" s="147">
        <v>14.278762297576208</v>
      </c>
      <c r="H6691" s="147">
        <v>17.7288</v>
      </c>
      <c r="I6691" s="147">
        <v>22.02</v>
      </c>
      <c r="J6691" s="147">
        <v>25.289400000000001</v>
      </c>
      <c r="K6691" s="147">
        <v>28.501199999999997</v>
      </c>
    </row>
    <row r="6692" spans="2:11" x14ac:dyDescent="0.2">
      <c r="B6692" s="21" t="str">
        <f t="shared" si="104"/>
        <v>Fort ErieWind2023RCP4.5</v>
      </c>
      <c r="C6692" t="s">
        <v>319</v>
      </c>
      <c r="D6692" t="s">
        <v>1</v>
      </c>
      <c r="E6692" s="144" t="s">
        <v>193</v>
      </c>
      <c r="F6692" s="144">
        <v>2023</v>
      </c>
      <c r="G6692" s="147">
        <v>89.123302507704963</v>
      </c>
      <c r="H6692" s="147">
        <v>96.150096000000005</v>
      </c>
      <c r="I6692" s="147">
        <v>103.581</v>
      </c>
      <c r="J6692" s="147">
        <v>110.973552</v>
      </c>
      <c r="K6692" s="147">
        <v>118.37303999999999</v>
      </c>
    </row>
    <row r="6693" spans="2:11" x14ac:dyDescent="0.2">
      <c r="B6693" s="21" t="str">
        <f t="shared" si="104"/>
        <v>Fort ErieWind2025RCP4.5</v>
      </c>
      <c r="C6693" t="s">
        <v>319</v>
      </c>
      <c r="D6693" t="s">
        <v>1</v>
      </c>
      <c r="E6693" s="144" t="s">
        <v>193</v>
      </c>
      <c r="F6693" s="144">
        <v>2025</v>
      </c>
      <c r="G6693" s="147">
        <v>89.120366667453695</v>
      </c>
      <c r="H6693" s="147">
        <v>96.153258000000008</v>
      </c>
      <c r="I6693" s="147">
        <v>103.5929</v>
      </c>
      <c r="J6693" s="147">
        <v>110.991742</v>
      </c>
      <c r="K6693" s="147">
        <v>118.39823399999999</v>
      </c>
    </row>
    <row r="6694" spans="2:11" x14ac:dyDescent="0.2">
      <c r="B6694" s="21" t="str">
        <f t="shared" si="104"/>
        <v>Fort ErieWind2030RCP4.5</v>
      </c>
      <c r="C6694" t="s">
        <v>319</v>
      </c>
      <c r="D6694" t="s">
        <v>1</v>
      </c>
      <c r="E6694" s="144" t="s">
        <v>193</v>
      </c>
      <c r="F6694" s="144">
        <v>2030</v>
      </c>
      <c r="G6694" s="147">
        <v>89.117430827202426</v>
      </c>
      <c r="H6694" s="147">
        <v>96.156419999999997</v>
      </c>
      <c r="I6694" s="147">
        <v>103.6048</v>
      </c>
      <c r="J6694" s="147">
        <v>111.00993200000001</v>
      </c>
      <c r="K6694" s="147">
        <v>118.42342799999999</v>
      </c>
    </row>
    <row r="6695" spans="2:11" x14ac:dyDescent="0.2">
      <c r="B6695" s="21" t="str">
        <f t="shared" si="104"/>
        <v>Fort ErieWind2035RCP4.5</v>
      </c>
      <c r="C6695" t="s">
        <v>319</v>
      </c>
      <c r="D6695" t="s">
        <v>1</v>
      </c>
      <c r="E6695" s="144" t="s">
        <v>193</v>
      </c>
      <c r="F6695" s="144">
        <v>2035</v>
      </c>
      <c r="G6695" s="147">
        <v>89.114494986951172</v>
      </c>
      <c r="H6695" s="147">
        <v>96.159582</v>
      </c>
      <c r="I6695" s="147">
        <v>103.61670000000001</v>
      </c>
      <c r="J6695" s="147">
        <v>111.028122</v>
      </c>
      <c r="K6695" s="147">
        <v>118.448622</v>
      </c>
    </row>
    <row r="6696" spans="2:11" x14ac:dyDescent="0.2">
      <c r="B6696" s="21" t="str">
        <f t="shared" si="104"/>
        <v>Fort ErieWind2040RCP4.5</v>
      </c>
      <c r="C6696" t="s">
        <v>319</v>
      </c>
      <c r="D6696" t="s">
        <v>1</v>
      </c>
      <c r="E6696" s="144" t="s">
        <v>193</v>
      </c>
      <c r="F6696" s="144">
        <v>2040</v>
      </c>
      <c r="G6696" s="147">
        <v>89.111559146699904</v>
      </c>
      <c r="H6696" s="147">
        <v>96.162744000000004</v>
      </c>
      <c r="I6696" s="147">
        <v>103.62860000000001</v>
      </c>
      <c r="J6696" s="147">
        <v>111.046312</v>
      </c>
      <c r="K6696" s="147">
        <v>118.473816</v>
      </c>
    </row>
    <row r="6697" spans="2:11" x14ac:dyDescent="0.2">
      <c r="B6697" s="21" t="str">
        <f t="shared" si="104"/>
        <v>Fort ErieWind2045RCP4.5</v>
      </c>
      <c r="C6697" t="s">
        <v>319</v>
      </c>
      <c r="D6697" t="s">
        <v>1</v>
      </c>
      <c r="E6697" s="144" t="s">
        <v>193</v>
      </c>
      <c r="F6697" s="144">
        <v>2045</v>
      </c>
      <c r="G6697" s="147">
        <v>89.108623306448635</v>
      </c>
      <c r="H6697" s="147">
        <v>96.165905999999993</v>
      </c>
      <c r="I6697" s="147">
        <v>103.6405</v>
      </c>
      <c r="J6697" s="147">
        <v>111.064502</v>
      </c>
      <c r="K6697" s="147">
        <v>118.49901</v>
      </c>
    </row>
    <row r="6698" spans="2:11" x14ac:dyDescent="0.2">
      <c r="B6698" s="21" t="str">
        <f t="shared" si="104"/>
        <v>Fort ErieWind2050RCP4.5</v>
      </c>
      <c r="C6698" t="s">
        <v>319</v>
      </c>
      <c r="D6698" t="s">
        <v>1</v>
      </c>
      <c r="E6698" s="144" t="s">
        <v>193</v>
      </c>
      <c r="F6698" s="144">
        <v>2050</v>
      </c>
      <c r="G6698" s="147">
        <v>89.107448970348131</v>
      </c>
      <c r="H6698" s="147">
        <v>96.182348399999995</v>
      </c>
      <c r="I6698" s="147">
        <v>103.68300000000001</v>
      </c>
      <c r="J6698" s="147">
        <v>111.12634800000001</v>
      </c>
      <c r="K6698" s="147">
        <v>118.5800184</v>
      </c>
    </row>
    <row r="6699" spans="2:11" x14ac:dyDescent="0.2">
      <c r="B6699" s="21" t="str">
        <f t="shared" si="104"/>
        <v>Fort ErieWind2055RCP4.5</v>
      </c>
      <c r="C6699" t="s">
        <v>319</v>
      </c>
      <c r="D6699" t="s">
        <v>1</v>
      </c>
      <c r="E6699" s="144" t="s">
        <v>193</v>
      </c>
      <c r="F6699" s="144">
        <v>2055</v>
      </c>
      <c r="G6699" s="147">
        <v>89.10921047449888</v>
      </c>
      <c r="H6699" s="147">
        <v>96.195628799999994</v>
      </c>
      <c r="I6699" s="147">
        <v>103.7136</v>
      </c>
      <c r="J6699" s="147">
        <v>111.17000400000001</v>
      </c>
      <c r="K6699" s="147">
        <v>118.6358328</v>
      </c>
    </row>
    <row r="6700" spans="2:11" x14ac:dyDescent="0.2">
      <c r="B6700" s="21" t="str">
        <f t="shared" si="104"/>
        <v>Fort ErieWind2060RCP4.5</v>
      </c>
      <c r="C6700" t="s">
        <v>319</v>
      </c>
      <c r="D6700" t="s">
        <v>1</v>
      </c>
      <c r="E6700" s="144" t="s">
        <v>193</v>
      </c>
      <c r="F6700" s="144">
        <v>2060</v>
      </c>
      <c r="G6700" s="147">
        <v>89.110971978649644</v>
      </c>
      <c r="H6700" s="147">
        <v>96.208909199999994</v>
      </c>
      <c r="I6700" s="147">
        <v>103.74420000000001</v>
      </c>
      <c r="J6700" s="147">
        <v>111.21366</v>
      </c>
      <c r="K6700" s="147">
        <v>118.69164719999999</v>
      </c>
    </row>
    <row r="6701" spans="2:11" x14ac:dyDescent="0.2">
      <c r="B6701" s="21" t="str">
        <f t="shared" si="104"/>
        <v>Fort ErieWind2065RCP4.5</v>
      </c>
      <c r="C6701" t="s">
        <v>319</v>
      </c>
      <c r="D6701" t="s">
        <v>1</v>
      </c>
      <c r="E6701" s="144" t="s">
        <v>193</v>
      </c>
      <c r="F6701" s="144">
        <v>2065</v>
      </c>
      <c r="G6701" s="147">
        <v>89.112733482800394</v>
      </c>
      <c r="H6701" s="147">
        <v>96.222189599999993</v>
      </c>
      <c r="I6701" s="147">
        <v>103.7748</v>
      </c>
      <c r="J6701" s="147">
        <v>111.257316</v>
      </c>
      <c r="K6701" s="147">
        <v>118.74746159999999</v>
      </c>
    </row>
    <row r="6702" spans="2:11" x14ac:dyDescent="0.2">
      <c r="B6702" s="21" t="str">
        <f t="shared" si="104"/>
        <v>Fort ErieWind2070RCP4.5</v>
      </c>
      <c r="C6702" t="s">
        <v>319</v>
      </c>
      <c r="D6702" t="s">
        <v>1</v>
      </c>
      <c r="E6702" s="144" t="s">
        <v>193</v>
      </c>
      <c r="F6702" s="144">
        <v>2070</v>
      </c>
      <c r="G6702" s="147">
        <v>89.114494986951158</v>
      </c>
      <c r="H6702" s="147">
        <v>96.235469999999992</v>
      </c>
      <c r="I6702" s="147">
        <v>103.80540000000001</v>
      </c>
      <c r="J6702" s="147">
        <v>111.300972</v>
      </c>
      <c r="K6702" s="147">
        <v>118.803276</v>
      </c>
    </row>
    <row r="6703" spans="2:11" x14ac:dyDescent="0.2">
      <c r="B6703" s="21" t="str">
        <f t="shared" si="104"/>
        <v>Fort ErieWind2075RCP4.5</v>
      </c>
      <c r="C6703" t="s">
        <v>319</v>
      </c>
      <c r="D6703" t="s">
        <v>1</v>
      </c>
      <c r="E6703" s="144" t="s">
        <v>193</v>
      </c>
      <c r="F6703" s="144">
        <v>2075</v>
      </c>
      <c r="G6703" s="147">
        <v>89.135045868710023</v>
      </c>
      <c r="H6703" s="147">
        <v>96.267089999999996</v>
      </c>
      <c r="I6703" s="147">
        <v>103.85130000000001</v>
      </c>
      <c r="J6703" s="147">
        <v>111.35917999999999</v>
      </c>
      <c r="K6703" s="147">
        <v>118.87304399999999</v>
      </c>
    </row>
    <row r="6704" spans="2:11" x14ac:dyDescent="0.2">
      <c r="B6704" s="21" t="str">
        <f t="shared" si="104"/>
        <v>Fort ErieWind2080RCP4.5</v>
      </c>
      <c r="C6704" t="s">
        <v>319</v>
      </c>
      <c r="D6704" t="s">
        <v>1</v>
      </c>
      <c r="E6704" s="144" t="s">
        <v>193</v>
      </c>
      <c r="F6704" s="144">
        <v>2080</v>
      </c>
      <c r="G6704" s="147">
        <v>89.155596750468902</v>
      </c>
      <c r="H6704" s="147">
        <v>96.29871</v>
      </c>
      <c r="I6704" s="147">
        <v>103.8972</v>
      </c>
      <c r="J6704" s="147">
        <v>111.417388</v>
      </c>
      <c r="K6704" s="147">
        <v>118.942812</v>
      </c>
    </row>
    <row r="6705" spans="2:11" x14ac:dyDescent="0.2">
      <c r="B6705" s="21" t="str">
        <f t="shared" si="104"/>
        <v>Fort ErieWind2085RCP4.5</v>
      </c>
      <c r="C6705" t="s">
        <v>319</v>
      </c>
      <c r="D6705" t="s">
        <v>1</v>
      </c>
      <c r="E6705" s="144" t="s">
        <v>193</v>
      </c>
      <c r="F6705" s="144">
        <v>2085</v>
      </c>
      <c r="G6705" s="147">
        <v>89.176147632227767</v>
      </c>
      <c r="H6705" s="147">
        <v>96.330330000000004</v>
      </c>
      <c r="I6705" s="147">
        <v>103.9431</v>
      </c>
      <c r="J6705" s="147">
        <v>111.475596</v>
      </c>
      <c r="K6705" s="147">
        <v>119.01258</v>
      </c>
    </row>
    <row r="6706" spans="2:11" x14ac:dyDescent="0.2">
      <c r="B6706" s="21" t="str">
        <f t="shared" si="104"/>
        <v>Fort ErieWind2090RCP4.5</v>
      </c>
      <c r="C6706" t="s">
        <v>319</v>
      </c>
      <c r="D6706" t="s">
        <v>1</v>
      </c>
      <c r="E6706" s="144" t="s">
        <v>193</v>
      </c>
      <c r="F6706" s="144">
        <v>2090</v>
      </c>
      <c r="G6706" s="147">
        <v>89.196698513986632</v>
      </c>
      <c r="H6706" s="147">
        <v>96.361949999999993</v>
      </c>
      <c r="I6706" s="147">
        <v>103.989</v>
      </c>
      <c r="J6706" s="147">
        <v>111.53380399999999</v>
      </c>
      <c r="K6706" s="147">
        <v>119.082348</v>
      </c>
    </row>
    <row r="6707" spans="2:11" x14ac:dyDescent="0.2">
      <c r="B6707" s="21" t="str">
        <f t="shared" si="104"/>
        <v>Fort ErieWind2095RCP4.5</v>
      </c>
      <c r="C6707" t="s">
        <v>319</v>
      </c>
      <c r="D6707" t="s">
        <v>1</v>
      </c>
      <c r="E6707" s="144" t="s">
        <v>193</v>
      </c>
      <c r="F6707" s="144">
        <v>2095</v>
      </c>
      <c r="G6707" s="147">
        <v>89.217249395745512</v>
      </c>
      <c r="H6707" s="147">
        <v>96.393569999999997</v>
      </c>
      <c r="I6707" s="147">
        <v>104.03489999999999</v>
      </c>
      <c r="J6707" s="147">
        <v>111.592012</v>
      </c>
      <c r="K6707" s="147">
        <v>119.15211600000001</v>
      </c>
    </row>
    <row r="6708" spans="2:11" x14ac:dyDescent="0.2">
      <c r="B6708" s="21" t="str">
        <f t="shared" si="104"/>
        <v>Fort ErieWind2100RCP4.5</v>
      </c>
      <c r="C6708" t="s">
        <v>319</v>
      </c>
      <c r="D6708" t="s">
        <v>1</v>
      </c>
      <c r="E6708" s="144" t="s">
        <v>193</v>
      </c>
      <c r="F6708" s="144">
        <v>2100</v>
      </c>
      <c r="G6708" s="147">
        <v>89.237800277504377</v>
      </c>
      <c r="H6708" s="147">
        <v>96.425190000000001</v>
      </c>
      <c r="I6708" s="147">
        <v>104.0808</v>
      </c>
      <c r="J6708" s="147">
        <v>111.65021999999999</v>
      </c>
      <c r="K6708" s="147">
        <v>119.221884</v>
      </c>
    </row>
    <row r="6709" spans="2:11" x14ac:dyDescent="0.2">
      <c r="B6709" s="21" t="str">
        <f t="shared" si="104"/>
        <v>Fort ErieWind2023RCP6.0</v>
      </c>
      <c r="C6709" t="s">
        <v>319</v>
      </c>
      <c r="D6709" t="s">
        <v>1</v>
      </c>
      <c r="E6709" s="144" t="s">
        <v>192</v>
      </c>
      <c r="F6709" s="144">
        <v>2023</v>
      </c>
      <c r="G6709" s="147">
        <v>89.123302507704963</v>
      </c>
      <c r="H6709" s="147">
        <v>96.150096000000005</v>
      </c>
      <c r="I6709" s="147">
        <v>103.581</v>
      </c>
      <c r="J6709" s="147">
        <v>110.973552</v>
      </c>
      <c r="K6709" s="147">
        <v>118.37303999999999</v>
      </c>
    </row>
    <row r="6710" spans="2:11" x14ac:dyDescent="0.2">
      <c r="B6710" s="21" t="str">
        <f t="shared" si="104"/>
        <v>Fort ErieWind2025RCP6.0</v>
      </c>
      <c r="C6710" t="s">
        <v>319</v>
      </c>
      <c r="D6710" t="s">
        <v>1</v>
      </c>
      <c r="E6710" s="144" t="s">
        <v>192</v>
      </c>
      <c r="F6710" s="144">
        <v>2025</v>
      </c>
      <c r="G6710" s="147">
        <v>89.120366667453695</v>
      </c>
      <c r="H6710" s="147">
        <v>96.153258000000008</v>
      </c>
      <c r="I6710" s="147">
        <v>103.5929</v>
      </c>
      <c r="J6710" s="147">
        <v>110.991742</v>
      </c>
      <c r="K6710" s="147">
        <v>118.39823399999999</v>
      </c>
    </row>
    <row r="6711" spans="2:11" x14ac:dyDescent="0.2">
      <c r="B6711" s="21" t="str">
        <f t="shared" si="104"/>
        <v>Fort ErieWind2030RCP6.0</v>
      </c>
      <c r="C6711" t="s">
        <v>319</v>
      </c>
      <c r="D6711" t="s">
        <v>1</v>
      </c>
      <c r="E6711" s="144" t="s">
        <v>192</v>
      </c>
      <c r="F6711" s="144">
        <v>2030</v>
      </c>
      <c r="G6711" s="147">
        <v>89.117430827202426</v>
      </c>
      <c r="H6711" s="147">
        <v>96.156419999999997</v>
      </c>
      <c r="I6711" s="147">
        <v>103.6048</v>
      </c>
      <c r="J6711" s="147">
        <v>111.00993200000001</v>
      </c>
      <c r="K6711" s="147">
        <v>118.42342799999999</v>
      </c>
    </row>
    <row r="6712" spans="2:11" x14ac:dyDescent="0.2">
      <c r="B6712" s="21" t="str">
        <f t="shared" si="104"/>
        <v>Fort ErieWind2035RCP6.0</v>
      </c>
      <c r="C6712" t="s">
        <v>319</v>
      </c>
      <c r="D6712" t="s">
        <v>1</v>
      </c>
      <c r="E6712" s="144" t="s">
        <v>192</v>
      </c>
      <c r="F6712" s="144">
        <v>2035</v>
      </c>
      <c r="G6712" s="147">
        <v>89.114494986951172</v>
      </c>
      <c r="H6712" s="147">
        <v>96.159582</v>
      </c>
      <c r="I6712" s="147">
        <v>103.61670000000001</v>
      </c>
      <c r="J6712" s="147">
        <v>111.028122</v>
      </c>
      <c r="K6712" s="147">
        <v>118.448622</v>
      </c>
    </row>
    <row r="6713" spans="2:11" x14ac:dyDescent="0.2">
      <c r="B6713" s="21" t="str">
        <f t="shared" si="104"/>
        <v>Fort ErieWind2040RCP6.0</v>
      </c>
      <c r="C6713" t="s">
        <v>319</v>
      </c>
      <c r="D6713" t="s">
        <v>1</v>
      </c>
      <c r="E6713" s="144" t="s">
        <v>192</v>
      </c>
      <c r="F6713" s="144">
        <v>2040</v>
      </c>
      <c r="G6713" s="147">
        <v>89.111559146699904</v>
      </c>
      <c r="H6713" s="147">
        <v>96.162744000000004</v>
      </c>
      <c r="I6713" s="147">
        <v>103.62860000000001</v>
      </c>
      <c r="J6713" s="147">
        <v>111.046312</v>
      </c>
      <c r="K6713" s="147">
        <v>118.473816</v>
      </c>
    </row>
    <row r="6714" spans="2:11" x14ac:dyDescent="0.2">
      <c r="B6714" s="21" t="str">
        <f t="shared" si="104"/>
        <v>Fort ErieWind2045RCP6.0</v>
      </c>
      <c r="C6714" t="s">
        <v>319</v>
      </c>
      <c r="D6714" t="s">
        <v>1</v>
      </c>
      <c r="E6714" s="144" t="s">
        <v>192</v>
      </c>
      <c r="F6714" s="144">
        <v>2045</v>
      </c>
      <c r="G6714" s="147">
        <v>89.108623306448635</v>
      </c>
      <c r="H6714" s="147">
        <v>96.165905999999993</v>
      </c>
      <c r="I6714" s="147">
        <v>103.6405</v>
      </c>
      <c r="J6714" s="147">
        <v>111.064502</v>
      </c>
      <c r="K6714" s="147">
        <v>118.49901</v>
      </c>
    </row>
    <row r="6715" spans="2:11" x14ac:dyDescent="0.2">
      <c r="B6715" s="21" t="str">
        <f t="shared" si="104"/>
        <v>Fort ErieWind2050RCP6.0</v>
      </c>
      <c r="C6715" t="s">
        <v>319</v>
      </c>
      <c r="D6715" t="s">
        <v>1</v>
      </c>
      <c r="E6715" s="144" t="s">
        <v>192</v>
      </c>
      <c r="F6715" s="144">
        <v>2050</v>
      </c>
      <c r="G6715" s="147">
        <v>89.107448970348131</v>
      </c>
      <c r="H6715" s="147">
        <v>96.182348399999995</v>
      </c>
      <c r="I6715" s="147">
        <v>103.68300000000001</v>
      </c>
      <c r="J6715" s="147">
        <v>111.12634800000001</v>
      </c>
      <c r="K6715" s="147">
        <v>118.5800184</v>
      </c>
    </row>
    <row r="6716" spans="2:11" x14ac:dyDescent="0.2">
      <c r="B6716" s="21" t="str">
        <f t="shared" si="104"/>
        <v>Fort ErieWind2055RCP6.0</v>
      </c>
      <c r="C6716" t="s">
        <v>319</v>
      </c>
      <c r="D6716" t="s">
        <v>1</v>
      </c>
      <c r="E6716" s="144" t="s">
        <v>192</v>
      </c>
      <c r="F6716" s="144">
        <v>2055</v>
      </c>
      <c r="G6716" s="147">
        <v>89.10921047449888</v>
      </c>
      <c r="H6716" s="147">
        <v>96.195628799999994</v>
      </c>
      <c r="I6716" s="147">
        <v>103.7136</v>
      </c>
      <c r="J6716" s="147">
        <v>111.17000400000001</v>
      </c>
      <c r="K6716" s="147">
        <v>118.6358328</v>
      </c>
    </row>
    <row r="6717" spans="2:11" x14ac:dyDescent="0.2">
      <c r="B6717" s="21" t="str">
        <f t="shared" si="104"/>
        <v>Fort ErieWind2060RCP6.0</v>
      </c>
      <c r="C6717" t="s">
        <v>319</v>
      </c>
      <c r="D6717" t="s">
        <v>1</v>
      </c>
      <c r="E6717" s="144" t="s">
        <v>192</v>
      </c>
      <c r="F6717" s="144">
        <v>2060</v>
      </c>
      <c r="G6717" s="147">
        <v>89.110971978649644</v>
      </c>
      <c r="H6717" s="147">
        <v>96.208909199999994</v>
      </c>
      <c r="I6717" s="147">
        <v>103.74420000000001</v>
      </c>
      <c r="J6717" s="147">
        <v>111.21366</v>
      </c>
      <c r="K6717" s="147">
        <v>118.69164719999999</v>
      </c>
    </row>
    <row r="6718" spans="2:11" x14ac:dyDescent="0.2">
      <c r="B6718" s="21" t="str">
        <f t="shared" si="104"/>
        <v>Fort ErieWind2065RCP6.0</v>
      </c>
      <c r="C6718" t="s">
        <v>319</v>
      </c>
      <c r="D6718" t="s">
        <v>1</v>
      </c>
      <c r="E6718" s="144" t="s">
        <v>192</v>
      </c>
      <c r="F6718" s="144">
        <v>2065</v>
      </c>
      <c r="G6718" s="147">
        <v>89.112733482800394</v>
      </c>
      <c r="H6718" s="147">
        <v>96.222189599999993</v>
      </c>
      <c r="I6718" s="147">
        <v>103.7748</v>
      </c>
      <c r="J6718" s="147">
        <v>111.257316</v>
      </c>
      <c r="K6718" s="147">
        <v>118.74746159999999</v>
      </c>
    </row>
    <row r="6719" spans="2:11" x14ac:dyDescent="0.2">
      <c r="B6719" s="21" t="str">
        <f t="shared" si="104"/>
        <v>Fort ErieWind2070RCP6.0</v>
      </c>
      <c r="C6719" t="s">
        <v>319</v>
      </c>
      <c r="D6719" t="s">
        <v>1</v>
      </c>
      <c r="E6719" s="144" t="s">
        <v>192</v>
      </c>
      <c r="F6719" s="144">
        <v>2070</v>
      </c>
      <c r="G6719" s="147">
        <v>89.114494986951158</v>
      </c>
      <c r="H6719" s="147">
        <v>96.235469999999992</v>
      </c>
      <c r="I6719" s="147">
        <v>103.80540000000001</v>
      </c>
      <c r="J6719" s="147">
        <v>111.300972</v>
      </c>
      <c r="K6719" s="147">
        <v>118.803276</v>
      </c>
    </row>
    <row r="6720" spans="2:11" x14ac:dyDescent="0.2">
      <c r="B6720" s="21" t="str">
        <f t="shared" si="104"/>
        <v>Fort ErieWind2075RCP6.0</v>
      </c>
      <c r="C6720" t="s">
        <v>319</v>
      </c>
      <c r="D6720" t="s">
        <v>1</v>
      </c>
      <c r="E6720" s="144" t="s">
        <v>192</v>
      </c>
      <c r="F6720" s="144">
        <v>2075</v>
      </c>
      <c r="G6720" s="147">
        <v>89.145321309589463</v>
      </c>
      <c r="H6720" s="147">
        <v>96.282899999999998</v>
      </c>
      <c r="I6720" s="147">
        <v>103.87425</v>
      </c>
      <c r="J6720" s="147">
        <v>111.388284</v>
      </c>
      <c r="K6720" s="147">
        <v>118.907928</v>
      </c>
    </row>
    <row r="6721" spans="2:11" x14ac:dyDescent="0.2">
      <c r="B6721" s="21" t="str">
        <f t="shared" si="104"/>
        <v>Fort ErieWind2080RCP6.0</v>
      </c>
      <c r="C6721" t="s">
        <v>319</v>
      </c>
      <c r="D6721" t="s">
        <v>1</v>
      </c>
      <c r="E6721" s="144" t="s">
        <v>192</v>
      </c>
      <c r="F6721" s="144">
        <v>2080</v>
      </c>
      <c r="G6721" s="147">
        <v>89.176147632227767</v>
      </c>
      <c r="H6721" s="147">
        <v>96.330330000000004</v>
      </c>
      <c r="I6721" s="147">
        <v>103.9431</v>
      </c>
      <c r="J6721" s="147">
        <v>111.475596</v>
      </c>
      <c r="K6721" s="147">
        <v>119.01258</v>
      </c>
    </row>
    <row r="6722" spans="2:11" x14ac:dyDescent="0.2">
      <c r="B6722" s="21" t="str">
        <f t="shared" si="104"/>
        <v>Fort ErieWind2085RCP6.0</v>
      </c>
      <c r="C6722" t="s">
        <v>319</v>
      </c>
      <c r="D6722" t="s">
        <v>1</v>
      </c>
      <c r="E6722" s="144" t="s">
        <v>192</v>
      </c>
      <c r="F6722" s="144">
        <v>2085</v>
      </c>
      <c r="G6722" s="147">
        <v>89.206973954866072</v>
      </c>
      <c r="H6722" s="147">
        <v>96.377759999999995</v>
      </c>
      <c r="I6722" s="147">
        <v>104.01195</v>
      </c>
      <c r="J6722" s="147">
        <v>111.56290799999999</v>
      </c>
      <c r="K6722" s="147">
        <v>119.117232</v>
      </c>
    </row>
    <row r="6723" spans="2:11" x14ac:dyDescent="0.2">
      <c r="B6723" s="21" t="str">
        <f t="shared" si="104"/>
        <v>Fort ErieWind2090RCP6.0</v>
      </c>
      <c r="C6723" t="s">
        <v>319</v>
      </c>
      <c r="D6723" t="s">
        <v>1</v>
      </c>
      <c r="E6723" s="144" t="s">
        <v>192</v>
      </c>
      <c r="F6723" s="144">
        <v>2090</v>
      </c>
      <c r="G6723" s="147">
        <v>89.340554686298702</v>
      </c>
      <c r="H6723" s="147">
        <v>96.570641999999992</v>
      </c>
      <c r="I6723" s="147">
        <v>104.27459999999999</v>
      </c>
      <c r="J6723" s="147">
        <v>111.88669</v>
      </c>
      <c r="K6723" s="147">
        <v>119.508708</v>
      </c>
    </row>
    <row r="6724" spans="2:11" x14ac:dyDescent="0.2">
      <c r="B6724" s="21" t="str">
        <f t="shared" si="104"/>
        <v>Fort ErieWind2095RCP6.0</v>
      </c>
      <c r="C6724" t="s">
        <v>319</v>
      </c>
      <c r="D6724" t="s">
        <v>1</v>
      </c>
      <c r="E6724" s="144" t="s">
        <v>192</v>
      </c>
      <c r="F6724" s="144">
        <v>2095</v>
      </c>
      <c r="G6724" s="147">
        <v>89.443309095093042</v>
      </c>
      <c r="H6724" s="147">
        <v>96.716093999999998</v>
      </c>
      <c r="I6724" s="147">
        <v>104.4684</v>
      </c>
      <c r="J6724" s="147">
        <v>112.12316</v>
      </c>
      <c r="K6724" s="147">
        <v>119.79553199999998</v>
      </c>
    </row>
    <row r="6725" spans="2:11" x14ac:dyDescent="0.2">
      <c r="B6725" s="21" t="str">
        <f t="shared" si="104"/>
        <v>Fort ErieWind2100RCP6.0</v>
      </c>
      <c r="C6725" t="s">
        <v>319</v>
      </c>
      <c r="D6725" t="s">
        <v>1</v>
      </c>
      <c r="E6725" s="144" t="s">
        <v>192</v>
      </c>
      <c r="F6725" s="144">
        <v>2100</v>
      </c>
      <c r="G6725" s="147">
        <v>89.546063503887368</v>
      </c>
      <c r="H6725" s="147">
        <v>96.86154599999999</v>
      </c>
      <c r="I6725" s="147">
        <v>104.6622</v>
      </c>
      <c r="J6725" s="147">
        <v>112.35963000000001</v>
      </c>
      <c r="K6725" s="147">
        <v>120.08235599999998</v>
      </c>
    </row>
    <row r="6726" spans="2:11" x14ac:dyDescent="0.2">
      <c r="B6726" s="21" t="str">
        <f t="shared" si="104"/>
        <v>Fort ErieWind2023RCP8.5</v>
      </c>
      <c r="C6726" t="s">
        <v>319</v>
      </c>
      <c r="D6726" t="s">
        <v>1</v>
      </c>
      <c r="E6726" s="144" t="s">
        <v>191</v>
      </c>
      <c r="F6726" s="144">
        <v>2023</v>
      </c>
      <c r="G6726" s="147">
        <v>89.123302507704963</v>
      </c>
      <c r="H6726" s="147">
        <v>96.150096000000005</v>
      </c>
      <c r="I6726" s="147">
        <v>103.581</v>
      </c>
      <c r="J6726" s="147">
        <v>110.973552</v>
      </c>
      <c r="K6726" s="147">
        <v>118.37303999999999</v>
      </c>
    </row>
    <row r="6727" spans="2:11" x14ac:dyDescent="0.2">
      <c r="B6727" s="21" t="str">
        <f t="shared" si="104"/>
        <v>Fort ErieWind2025RCP8.5</v>
      </c>
      <c r="C6727" t="s">
        <v>319</v>
      </c>
      <c r="D6727" t="s">
        <v>1</v>
      </c>
      <c r="E6727" s="144" t="s">
        <v>191</v>
      </c>
      <c r="F6727" s="144">
        <v>2025</v>
      </c>
      <c r="G6727" s="147">
        <v>89.117430827202426</v>
      </c>
      <c r="H6727" s="147">
        <v>96.156419999999997</v>
      </c>
      <c r="I6727" s="147">
        <v>103.6048</v>
      </c>
      <c r="J6727" s="147">
        <v>111.00993200000001</v>
      </c>
      <c r="K6727" s="147">
        <v>118.42342799999999</v>
      </c>
    </row>
    <row r="6728" spans="2:11" x14ac:dyDescent="0.2">
      <c r="B6728" s="21" t="str">
        <f t="shared" si="104"/>
        <v>Fort ErieWind2030RCP8.5</v>
      </c>
      <c r="C6728" t="s">
        <v>319</v>
      </c>
      <c r="D6728" t="s">
        <v>1</v>
      </c>
      <c r="E6728" s="144" t="s">
        <v>191</v>
      </c>
      <c r="F6728" s="144">
        <v>2030</v>
      </c>
      <c r="G6728" s="147">
        <v>89.111559146699904</v>
      </c>
      <c r="H6728" s="147">
        <v>96.162744000000004</v>
      </c>
      <c r="I6728" s="147">
        <v>103.62860000000001</v>
      </c>
      <c r="J6728" s="147">
        <v>111.046312</v>
      </c>
      <c r="K6728" s="147">
        <v>118.473816</v>
      </c>
    </row>
    <row r="6729" spans="2:11" x14ac:dyDescent="0.2">
      <c r="B6729" s="21" t="str">
        <f t="shared" si="104"/>
        <v>Fort ErieWind2035RCP8.5</v>
      </c>
      <c r="C6729" t="s">
        <v>319</v>
      </c>
      <c r="D6729" t="s">
        <v>1</v>
      </c>
      <c r="E6729" s="144" t="s">
        <v>191</v>
      </c>
      <c r="F6729" s="144">
        <v>2035</v>
      </c>
      <c r="G6729" s="147">
        <v>89.105687466197367</v>
      </c>
      <c r="H6729" s="147">
        <v>96.169067999999996</v>
      </c>
      <c r="I6729" s="147">
        <v>103.6524</v>
      </c>
      <c r="J6729" s="147">
        <v>111.08269200000001</v>
      </c>
      <c r="K6729" s="147">
        <v>118.524204</v>
      </c>
    </row>
    <row r="6730" spans="2:11" x14ac:dyDescent="0.2">
      <c r="B6730" s="21" t="str">
        <f t="shared" si="104"/>
        <v>Fort ErieWind2040RCP8.5</v>
      </c>
      <c r="C6730" t="s">
        <v>319</v>
      </c>
      <c r="D6730" t="s">
        <v>1</v>
      </c>
      <c r="E6730" s="144" t="s">
        <v>191</v>
      </c>
      <c r="F6730" s="144">
        <v>2040</v>
      </c>
      <c r="G6730" s="147">
        <v>89.108623306448635</v>
      </c>
      <c r="H6730" s="147">
        <v>96.19120199999999</v>
      </c>
      <c r="I6730" s="147">
        <v>103.7034</v>
      </c>
      <c r="J6730" s="147">
        <v>111.15545200000001</v>
      </c>
      <c r="K6730" s="147">
        <v>118.617228</v>
      </c>
    </row>
    <row r="6731" spans="2:11" x14ac:dyDescent="0.2">
      <c r="B6731" s="21" t="str">
        <f t="shared" si="104"/>
        <v>Fort ErieWind2045RCP8.5</v>
      </c>
      <c r="C6731" t="s">
        <v>319</v>
      </c>
      <c r="D6731" t="s">
        <v>1</v>
      </c>
      <c r="E6731" s="144" t="s">
        <v>191</v>
      </c>
      <c r="F6731" s="144">
        <v>2045</v>
      </c>
      <c r="G6731" s="147">
        <v>89.111559146699889</v>
      </c>
      <c r="H6731" s="147">
        <v>96.213335999999998</v>
      </c>
      <c r="I6731" s="147">
        <v>103.7544</v>
      </c>
      <c r="J6731" s="147">
        <v>111.228212</v>
      </c>
      <c r="K6731" s="147">
        <v>118.710252</v>
      </c>
    </row>
    <row r="6732" spans="2:11" x14ac:dyDescent="0.2">
      <c r="B6732" s="21" t="str">
        <f t="shared" ref="B6732:B6795" si="105">C6732&amp;D6732&amp;F6732&amp;E6732</f>
        <v>Fort ErieWind2050RCP8.5</v>
      </c>
      <c r="C6732" t="s">
        <v>319</v>
      </c>
      <c r="D6732" t="s">
        <v>1</v>
      </c>
      <c r="E6732" s="144" t="s">
        <v>191</v>
      </c>
      <c r="F6732" s="144">
        <v>2050</v>
      </c>
      <c r="G6732" s="147">
        <v>89.155596750468902</v>
      </c>
      <c r="H6732" s="147">
        <v>96.29871</v>
      </c>
      <c r="I6732" s="147">
        <v>103.8972</v>
      </c>
      <c r="J6732" s="147">
        <v>111.417388</v>
      </c>
      <c r="K6732" s="147">
        <v>118.942812</v>
      </c>
    </row>
    <row r="6733" spans="2:11" x14ac:dyDescent="0.2">
      <c r="B6733" s="21" t="str">
        <f t="shared" si="105"/>
        <v>Fort ErieWind2055RCP8.5</v>
      </c>
      <c r="C6733" t="s">
        <v>319</v>
      </c>
      <c r="D6733" t="s">
        <v>1</v>
      </c>
      <c r="E6733" s="144" t="s">
        <v>191</v>
      </c>
      <c r="F6733" s="144">
        <v>2055</v>
      </c>
      <c r="G6733" s="147">
        <v>89.196698513986632</v>
      </c>
      <c r="H6733" s="147">
        <v>96.361949999999993</v>
      </c>
      <c r="I6733" s="147">
        <v>103.989</v>
      </c>
      <c r="J6733" s="147">
        <v>111.53380399999999</v>
      </c>
      <c r="K6733" s="147">
        <v>119.082348</v>
      </c>
    </row>
    <row r="6734" spans="2:11" x14ac:dyDescent="0.2">
      <c r="B6734" s="21" t="str">
        <f t="shared" si="105"/>
        <v>Fort ErieWind2060RCP8.5</v>
      </c>
      <c r="C6734" t="s">
        <v>319</v>
      </c>
      <c r="D6734" t="s">
        <v>1</v>
      </c>
      <c r="E6734" s="144" t="s">
        <v>191</v>
      </c>
      <c r="F6734" s="144">
        <v>2060</v>
      </c>
      <c r="G6734" s="147">
        <v>89.340554686298702</v>
      </c>
      <c r="H6734" s="147">
        <v>96.570641999999992</v>
      </c>
      <c r="I6734" s="147">
        <v>104.27459999999999</v>
      </c>
      <c r="J6734" s="147">
        <v>111.88669</v>
      </c>
      <c r="K6734" s="147">
        <v>119.508708</v>
      </c>
    </row>
    <row r="6735" spans="2:11" x14ac:dyDescent="0.2">
      <c r="B6735" s="21" t="str">
        <f t="shared" si="105"/>
        <v>Fort ErieWind2065RCP8.5</v>
      </c>
      <c r="C6735" t="s">
        <v>319</v>
      </c>
      <c r="D6735" t="s">
        <v>1</v>
      </c>
      <c r="E6735" s="144" t="s">
        <v>191</v>
      </c>
      <c r="F6735" s="144">
        <v>2065</v>
      </c>
      <c r="G6735" s="147">
        <v>89.443309095093042</v>
      </c>
      <c r="H6735" s="147">
        <v>96.716093999999998</v>
      </c>
      <c r="I6735" s="147">
        <v>104.4684</v>
      </c>
      <c r="J6735" s="147">
        <v>112.12316</v>
      </c>
      <c r="K6735" s="147">
        <v>119.79553199999998</v>
      </c>
    </row>
    <row r="6736" spans="2:11" x14ac:dyDescent="0.2">
      <c r="B6736" s="21" t="str">
        <f t="shared" si="105"/>
        <v>Fort ErieWind2070RCP8.5</v>
      </c>
      <c r="C6736" t="s">
        <v>319</v>
      </c>
      <c r="D6736" t="s">
        <v>1</v>
      </c>
      <c r="E6736" s="144" t="s">
        <v>191</v>
      </c>
      <c r="F6736" s="144">
        <v>2070</v>
      </c>
      <c r="G6736" s="147">
        <v>89.548999344138636</v>
      </c>
      <c r="H6736" s="147">
        <v>96.886841999999987</v>
      </c>
      <c r="I6736" s="147">
        <v>104.72</v>
      </c>
      <c r="J6736" s="147">
        <v>112.44330400000001</v>
      </c>
      <c r="K6736" s="147">
        <v>120.18700799999998</v>
      </c>
    </row>
    <row r="6737" spans="2:11" x14ac:dyDescent="0.2">
      <c r="B6737" s="21" t="str">
        <f t="shared" si="105"/>
        <v>Fort ErieWind2075RCP8.5</v>
      </c>
      <c r="C6737" t="s">
        <v>319</v>
      </c>
      <c r="D6737" t="s">
        <v>1</v>
      </c>
      <c r="E6737" s="144" t="s">
        <v>191</v>
      </c>
      <c r="F6737" s="144">
        <v>2075</v>
      </c>
      <c r="G6737" s="147">
        <v>89.551935184389905</v>
      </c>
      <c r="H6737" s="147">
        <v>96.912137999999999</v>
      </c>
      <c r="I6737" s="147">
        <v>104.7778</v>
      </c>
      <c r="J6737" s="147">
        <v>112.526978</v>
      </c>
      <c r="K6737" s="147">
        <v>120.29165999999999</v>
      </c>
    </row>
    <row r="6738" spans="2:11" x14ac:dyDescent="0.2">
      <c r="B6738" s="21" t="str">
        <f t="shared" si="105"/>
        <v>Fort ErieWind2080RCP8.5</v>
      </c>
      <c r="C6738" t="s">
        <v>319</v>
      </c>
      <c r="D6738" t="s">
        <v>1</v>
      </c>
      <c r="E6738" s="144" t="s">
        <v>191</v>
      </c>
      <c r="F6738" s="144">
        <v>2080</v>
      </c>
      <c r="G6738" s="147">
        <v>89.554871024641173</v>
      </c>
      <c r="H6738" s="147">
        <v>96.937433999999996</v>
      </c>
      <c r="I6738" s="147">
        <v>104.8356</v>
      </c>
      <c r="J6738" s="147">
        <v>112.610652</v>
      </c>
      <c r="K6738" s="147">
        <v>120.39631199999999</v>
      </c>
    </row>
    <row r="6739" spans="2:11" x14ac:dyDescent="0.2">
      <c r="B6739" s="21" t="str">
        <f t="shared" si="105"/>
        <v>Fort ErieWind2085RCP8.5</v>
      </c>
      <c r="C6739" t="s">
        <v>319</v>
      </c>
      <c r="D6739" t="s">
        <v>1</v>
      </c>
      <c r="E6739" s="144" t="s">
        <v>191</v>
      </c>
      <c r="F6739" s="144">
        <v>2085</v>
      </c>
      <c r="G6739" s="147">
        <v>89.59010110765638</v>
      </c>
      <c r="H6739" s="147">
        <v>97.046523000000008</v>
      </c>
      <c r="I6739" s="147">
        <v>105.03450000000001</v>
      </c>
      <c r="J6739" s="147">
        <v>112.88350199999999</v>
      </c>
      <c r="K6739" s="147">
        <v>120.74515199999999</v>
      </c>
    </row>
    <row r="6740" spans="2:11" x14ac:dyDescent="0.2">
      <c r="B6740" s="21" t="str">
        <f t="shared" si="105"/>
        <v>Fort ErieWind2090RCP8.5</v>
      </c>
      <c r="C6740" t="s">
        <v>319</v>
      </c>
      <c r="D6740" t="s">
        <v>1</v>
      </c>
      <c r="E6740" s="144" t="s">
        <v>191</v>
      </c>
      <c r="F6740" s="144">
        <v>2090</v>
      </c>
      <c r="G6740" s="147">
        <v>89.625331190671588</v>
      </c>
      <c r="H6740" s="147">
        <v>97.155612000000005</v>
      </c>
      <c r="I6740" s="147">
        <v>105.2334</v>
      </c>
      <c r="J6740" s="147">
        <v>113.156352</v>
      </c>
      <c r="K6740" s="147">
        <v>121.093992</v>
      </c>
    </row>
    <row r="6741" spans="2:11" x14ac:dyDescent="0.2">
      <c r="B6741" s="21" t="str">
        <f t="shared" si="105"/>
        <v>Fort ErieWind2095RCP8.5</v>
      </c>
      <c r="C6741" t="s">
        <v>319</v>
      </c>
      <c r="D6741" t="s">
        <v>1</v>
      </c>
      <c r="E6741" s="144" t="s">
        <v>191</v>
      </c>
      <c r="F6741" s="144">
        <v>2095</v>
      </c>
      <c r="G6741" s="147">
        <v>89.625331190671588</v>
      </c>
      <c r="H6741" s="147">
        <v>97.155612000000005</v>
      </c>
      <c r="I6741" s="147">
        <v>105.2334</v>
      </c>
      <c r="J6741" s="147">
        <v>113.156352</v>
      </c>
      <c r="K6741" s="147">
        <v>121.093992</v>
      </c>
    </row>
    <row r="6742" spans="2:11" x14ac:dyDescent="0.2">
      <c r="B6742" s="21" t="str">
        <f t="shared" si="105"/>
        <v>Fort ErieWind2100RCP8.5</v>
      </c>
      <c r="C6742" t="s">
        <v>319</v>
      </c>
      <c r="D6742" t="s">
        <v>1</v>
      </c>
      <c r="E6742" s="144" t="s">
        <v>191</v>
      </c>
      <c r="F6742" s="144">
        <v>2100</v>
      </c>
      <c r="G6742" s="147">
        <v>89.625331190671588</v>
      </c>
      <c r="H6742" s="147">
        <v>97.155612000000005</v>
      </c>
      <c r="I6742" s="147">
        <v>105.2334</v>
      </c>
      <c r="J6742" s="147">
        <v>113.156352</v>
      </c>
      <c r="K6742" s="147">
        <v>121.093992</v>
      </c>
    </row>
    <row r="6743" spans="2:11" x14ac:dyDescent="0.2">
      <c r="B6743" s="21" t="str">
        <f t="shared" si="105"/>
        <v>Fort Erie (Ridgeway)Ice Accretion2023RCP4.5</v>
      </c>
      <c r="C6743" t="s">
        <v>320</v>
      </c>
      <c r="D6743" t="s">
        <v>486</v>
      </c>
      <c r="E6743" s="144" t="s">
        <v>193</v>
      </c>
      <c r="F6743" s="144">
        <v>2023</v>
      </c>
      <c r="G6743" s="147">
        <v>20.75013117513268</v>
      </c>
      <c r="H6743" s="147">
        <v>24.825299999999999</v>
      </c>
      <c r="I6743" s="147">
        <v>29.97</v>
      </c>
      <c r="J6743" s="147">
        <v>33.933899999999994</v>
      </c>
      <c r="K6743" s="147">
        <v>37.837799999999994</v>
      </c>
    </row>
    <row r="6744" spans="2:11" x14ac:dyDescent="0.2">
      <c r="B6744" s="21" t="str">
        <f t="shared" si="105"/>
        <v>Fort Erie (Ridgeway)Ice Accretion2025RCP4.5</v>
      </c>
      <c r="C6744" t="s">
        <v>320</v>
      </c>
      <c r="D6744" t="s">
        <v>486</v>
      </c>
      <c r="E6744" s="144" t="s">
        <v>193</v>
      </c>
      <c r="F6744" s="144">
        <v>2025</v>
      </c>
      <c r="G6744" s="147">
        <v>20.708380408180702</v>
      </c>
      <c r="H6744" s="147">
        <v>24.783799999999999</v>
      </c>
      <c r="I6744" s="147">
        <v>29.934999999999999</v>
      </c>
      <c r="J6744" s="147">
        <v>33.894349999999996</v>
      </c>
      <c r="K6744" s="147">
        <v>37.799999999999997</v>
      </c>
    </row>
    <row r="6745" spans="2:11" x14ac:dyDescent="0.2">
      <c r="B6745" s="21" t="str">
        <f t="shared" si="105"/>
        <v>Fort Erie (Ridgeway)Ice Accretion2030RCP4.5</v>
      </c>
      <c r="C6745" t="s">
        <v>320</v>
      </c>
      <c r="D6745" t="s">
        <v>486</v>
      </c>
      <c r="E6745" s="144" t="s">
        <v>193</v>
      </c>
      <c r="F6745" s="144">
        <v>2030</v>
      </c>
      <c r="G6745" s="147">
        <v>20.666629641228724</v>
      </c>
      <c r="H6745" s="147">
        <v>24.7423</v>
      </c>
      <c r="I6745" s="147">
        <v>29.9</v>
      </c>
      <c r="J6745" s="147">
        <v>33.854799999999997</v>
      </c>
      <c r="K6745" s="147">
        <v>37.762199999999993</v>
      </c>
    </row>
    <row r="6746" spans="2:11" x14ac:dyDescent="0.2">
      <c r="B6746" s="21" t="str">
        <f t="shared" si="105"/>
        <v>Fort Erie (Ridgeway)Ice Accretion2035RCP4.5</v>
      </c>
      <c r="C6746" t="s">
        <v>320</v>
      </c>
      <c r="D6746" t="s">
        <v>486</v>
      </c>
      <c r="E6746" s="144" t="s">
        <v>193</v>
      </c>
      <c r="F6746" s="144">
        <v>2035</v>
      </c>
      <c r="G6746" s="147">
        <v>20.624878874276746</v>
      </c>
      <c r="H6746" s="147">
        <v>24.700800000000001</v>
      </c>
      <c r="I6746" s="147">
        <v>29.864999999999998</v>
      </c>
      <c r="J6746" s="147">
        <v>33.815249999999992</v>
      </c>
      <c r="K6746" s="147">
        <v>37.724399999999996</v>
      </c>
    </row>
    <row r="6747" spans="2:11" x14ac:dyDescent="0.2">
      <c r="B6747" s="21" t="str">
        <f t="shared" si="105"/>
        <v>Fort Erie (Ridgeway)Ice Accretion2040RCP4.5</v>
      </c>
      <c r="C6747" t="s">
        <v>320</v>
      </c>
      <c r="D6747" t="s">
        <v>486</v>
      </c>
      <c r="E6747" s="144" t="s">
        <v>193</v>
      </c>
      <c r="F6747" s="144">
        <v>2040</v>
      </c>
      <c r="G6747" s="147">
        <v>20.583128107324772</v>
      </c>
      <c r="H6747" s="147">
        <v>24.659299999999998</v>
      </c>
      <c r="I6747" s="147">
        <v>29.83</v>
      </c>
      <c r="J6747" s="147">
        <v>33.775699999999993</v>
      </c>
      <c r="K6747" s="147">
        <v>37.686599999999999</v>
      </c>
    </row>
    <row r="6748" spans="2:11" x14ac:dyDescent="0.2">
      <c r="B6748" s="21" t="str">
        <f t="shared" si="105"/>
        <v>Fort Erie (Ridgeway)Ice Accretion2045RCP4.5</v>
      </c>
      <c r="C6748" t="s">
        <v>320</v>
      </c>
      <c r="D6748" t="s">
        <v>486</v>
      </c>
      <c r="E6748" s="144" t="s">
        <v>193</v>
      </c>
      <c r="F6748" s="144">
        <v>2045</v>
      </c>
      <c r="G6748" s="147">
        <v>20.541377340372794</v>
      </c>
      <c r="H6748" s="147">
        <v>24.617799999999999</v>
      </c>
      <c r="I6748" s="147">
        <v>29.794999999999998</v>
      </c>
      <c r="J6748" s="147">
        <v>33.736149999999995</v>
      </c>
      <c r="K6748" s="147">
        <v>37.648799999999994</v>
      </c>
    </row>
    <row r="6749" spans="2:11" x14ac:dyDescent="0.2">
      <c r="B6749" s="21" t="str">
        <f t="shared" si="105"/>
        <v>Fort Erie (Ridgeway)Ice Accretion2050RCP4.5</v>
      </c>
      <c r="C6749" t="s">
        <v>320</v>
      </c>
      <c r="D6749" t="s">
        <v>486</v>
      </c>
      <c r="E6749" s="144" t="s">
        <v>193</v>
      </c>
      <c r="F6749" s="144">
        <v>2050</v>
      </c>
      <c r="G6749" s="147">
        <v>20.153095207719407</v>
      </c>
      <c r="H6749" s="147">
        <v>24.187860000000001</v>
      </c>
      <c r="I6749" s="147">
        <v>29.31</v>
      </c>
      <c r="J6749" s="147">
        <v>33.201659999999997</v>
      </c>
      <c r="K6749" s="147">
        <v>37.074239999999996</v>
      </c>
    </row>
    <row r="6750" spans="2:11" x14ac:dyDescent="0.2">
      <c r="B6750" s="21" t="str">
        <f t="shared" si="105"/>
        <v>Fort Erie (Ridgeway)Ice Accretion2055RCP4.5</v>
      </c>
      <c r="C6750" t="s">
        <v>320</v>
      </c>
      <c r="D6750" t="s">
        <v>486</v>
      </c>
      <c r="E6750" s="144" t="s">
        <v>193</v>
      </c>
      <c r="F6750" s="144">
        <v>2055</v>
      </c>
      <c r="G6750" s="147">
        <v>19.806563842017994</v>
      </c>
      <c r="H6750" s="147">
        <v>23.799420000000001</v>
      </c>
      <c r="I6750" s="147">
        <v>28.86</v>
      </c>
      <c r="J6750" s="147">
        <v>32.706719999999997</v>
      </c>
      <c r="K6750" s="147">
        <v>36.537479999999995</v>
      </c>
    </row>
    <row r="6751" spans="2:11" x14ac:dyDescent="0.2">
      <c r="B6751" s="21" t="str">
        <f t="shared" si="105"/>
        <v>Fort Erie (Ridgeway)Ice Accretion2060RCP4.5</v>
      </c>
      <c r="C6751" t="s">
        <v>320</v>
      </c>
      <c r="D6751" t="s">
        <v>486</v>
      </c>
      <c r="E6751" s="144" t="s">
        <v>193</v>
      </c>
      <c r="F6751" s="144">
        <v>2060</v>
      </c>
      <c r="G6751" s="147">
        <v>19.460032476316584</v>
      </c>
      <c r="H6751" s="147">
        <v>23.410979999999999</v>
      </c>
      <c r="I6751" s="147">
        <v>28.41</v>
      </c>
      <c r="J6751" s="147">
        <v>32.211779999999997</v>
      </c>
      <c r="K6751" s="147">
        <v>36.000720000000001</v>
      </c>
    </row>
    <row r="6752" spans="2:11" x14ac:dyDescent="0.2">
      <c r="B6752" s="21" t="str">
        <f t="shared" si="105"/>
        <v>Fort Erie (Ridgeway)Ice Accretion2065RCP4.5</v>
      </c>
      <c r="C6752" t="s">
        <v>320</v>
      </c>
      <c r="D6752" t="s">
        <v>486</v>
      </c>
      <c r="E6752" s="144" t="s">
        <v>193</v>
      </c>
      <c r="F6752" s="144">
        <v>2065</v>
      </c>
      <c r="G6752" s="147">
        <v>19.113501110615172</v>
      </c>
      <c r="H6752" s="147">
        <v>23.022539999999999</v>
      </c>
      <c r="I6752" s="147">
        <v>27.96</v>
      </c>
      <c r="J6752" s="147">
        <v>31.716840000000001</v>
      </c>
      <c r="K6752" s="147">
        <v>35.46396</v>
      </c>
    </row>
    <row r="6753" spans="2:11" x14ac:dyDescent="0.2">
      <c r="B6753" s="21" t="str">
        <f t="shared" si="105"/>
        <v>Fort Erie (Ridgeway)Ice Accretion2070RCP4.5</v>
      </c>
      <c r="C6753" t="s">
        <v>320</v>
      </c>
      <c r="D6753" t="s">
        <v>486</v>
      </c>
      <c r="E6753" s="144" t="s">
        <v>193</v>
      </c>
      <c r="F6753" s="144">
        <v>2070</v>
      </c>
      <c r="G6753" s="147">
        <v>18.766969744913762</v>
      </c>
      <c r="H6753" s="147">
        <v>22.6341</v>
      </c>
      <c r="I6753" s="147">
        <v>27.51</v>
      </c>
      <c r="J6753" s="147">
        <v>31.221900000000002</v>
      </c>
      <c r="K6753" s="147">
        <v>34.927199999999999</v>
      </c>
    </row>
    <row r="6754" spans="2:11" x14ac:dyDescent="0.2">
      <c r="B6754" s="21" t="str">
        <f t="shared" si="105"/>
        <v>Fort Erie (Ridgeway)Ice Accretion2075RCP4.5</v>
      </c>
      <c r="C6754" t="s">
        <v>320</v>
      </c>
      <c r="D6754" t="s">
        <v>486</v>
      </c>
      <c r="E6754" s="144" t="s">
        <v>193</v>
      </c>
      <c r="F6754" s="144">
        <v>2075</v>
      </c>
      <c r="G6754" s="147">
        <v>18.613883599423179</v>
      </c>
      <c r="H6754" s="147">
        <v>22.480550000000001</v>
      </c>
      <c r="I6754" s="147">
        <v>27.355</v>
      </c>
      <c r="J6754" s="147">
        <v>31.063700000000001</v>
      </c>
      <c r="K6754" s="147">
        <v>34.763399999999997</v>
      </c>
    </row>
    <row r="6755" spans="2:11" x14ac:dyDescent="0.2">
      <c r="B6755" s="21" t="str">
        <f t="shared" si="105"/>
        <v>Fort Erie (Ridgeway)Ice Accretion2080RCP4.5</v>
      </c>
      <c r="C6755" t="s">
        <v>320</v>
      </c>
      <c r="D6755" t="s">
        <v>486</v>
      </c>
      <c r="E6755" s="144" t="s">
        <v>193</v>
      </c>
      <c r="F6755" s="144">
        <v>2080</v>
      </c>
      <c r="G6755" s="147">
        <v>18.460797453932596</v>
      </c>
      <c r="H6755" s="147">
        <v>22.326999999999998</v>
      </c>
      <c r="I6755" s="147">
        <v>27.200000000000003</v>
      </c>
      <c r="J6755" s="147">
        <v>30.9055</v>
      </c>
      <c r="K6755" s="147">
        <v>34.599600000000002</v>
      </c>
    </row>
    <row r="6756" spans="2:11" x14ac:dyDescent="0.2">
      <c r="B6756" s="21" t="str">
        <f t="shared" si="105"/>
        <v>Fort Erie (Ridgeway)Ice Accretion2085RCP4.5</v>
      </c>
      <c r="C6756" t="s">
        <v>320</v>
      </c>
      <c r="D6756" t="s">
        <v>486</v>
      </c>
      <c r="E6756" s="144" t="s">
        <v>193</v>
      </c>
      <c r="F6756" s="144">
        <v>2085</v>
      </c>
      <c r="G6756" s="147">
        <v>18.307711308442009</v>
      </c>
      <c r="H6756" s="147">
        <v>22.173449999999999</v>
      </c>
      <c r="I6756" s="147">
        <v>27.045000000000002</v>
      </c>
      <c r="J6756" s="147">
        <v>30.747300000000003</v>
      </c>
      <c r="K6756" s="147">
        <v>34.4358</v>
      </c>
    </row>
    <row r="6757" spans="2:11" x14ac:dyDescent="0.2">
      <c r="B6757" s="21" t="str">
        <f t="shared" si="105"/>
        <v>Fort Erie (Ridgeway)Ice Accretion2090RCP4.5</v>
      </c>
      <c r="C6757" t="s">
        <v>320</v>
      </c>
      <c r="D6757" t="s">
        <v>486</v>
      </c>
      <c r="E6757" s="144" t="s">
        <v>193</v>
      </c>
      <c r="F6757" s="144">
        <v>2090</v>
      </c>
      <c r="G6757" s="147">
        <v>18.154625162951426</v>
      </c>
      <c r="H6757" s="147">
        <v>22.0199</v>
      </c>
      <c r="I6757" s="147">
        <v>26.89</v>
      </c>
      <c r="J6757" s="147">
        <v>30.589100000000002</v>
      </c>
      <c r="K6757" s="147">
        <v>34.271999999999998</v>
      </c>
    </row>
    <row r="6758" spans="2:11" x14ac:dyDescent="0.2">
      <c r="B6758" s="21" t="str">
        <f t="shared" si="105"/>
        <v>Fort Erie (Ridgeway)Ice Accretion2095RCP4.5</v>
      </c>
      <c r="C6758" t="s">
        <v>320</v>
      </c>
      <c r="D6758" t="s">
        <v>486</v>
      </c>
      <c r="E6758" s="144" t="s">
        <v>193</v>
      </c>
      <c r="F6758" s="144">
        <v>2095</v>
      </c>
      <c r="G6758" s="147">
        <v>18.001539017460843</v>
      </c>
      <c r="H6758" s="147">
        <v>21.866349999999997</v>
      </c>
      <c r="I6758" s="147">
        <v>26.735000000000003</v>
      </c>
      <c r="J6758" s="147">
        <v>30.430900000000001</v>
      </c>
      <c r="K6758" s="147">
        <v>34.108200000000004</v>
      </c>
    </row>
    <row r="6759" spans="2:11" x14ac:dyDescent="0.2">
      <c r="B6759" s="21" t="str">
        <f t="shared" si="105"/>
        <v>Fort Erie (Ridgeway)Ice Accretion2100RCP4.5</v>
      </c>
      <c r="C6759" t="s">
        <v>320</v>
      </c>
      <c r="D6759" t="s">
        <v>486</v>
      </c>
      <c r="E6759" s="144" t="s">
        <v>193</v>
      </c>
      <c r="F6759" s="144">
        <v>2100</v>
      </c>
      <c r="G6759" s="147">
        <v>17.84845287197026</v>
      </c>
      <c r="H6759" s="147">
        <v>21.712799999999998</v>
      </c>
      <c r="I6759" s="147">
        <v>26.580000000000002</v>
      </c>
      <c r="J6759" s="147">
        <v>30.2727</v>
      </c>
      <c r="K6759" s="147">
        <v>33.944400000000002</v>
      </c>
    </row>
    <row r="6760" spans="2:11" x14ac:dyDescent="0.2">
      <c r="B6760" s="21" t="str">
        <f t="shared" si="105"/>
        <v>Fort Erie (Ridgeway)Ice Accretion2023RCP6.0</v>
      </c>
      <c r="C6760" t="s">
        <v>320</v>
      </c>
      <c r="D6760" t="s">
        <v>486</v>
      </c>
      <c r="E6760" s="144" t="s">
        <v>192</v>
      </c>
      <c r="F6760" s="144">
        <v>2023</v>
      </c>
      <c r="G6760" s="147">
        <v>20.75013117513268</v>
      </c>
      <c r="H6760" s="147">
        <v>24.825299999999999</v>
      </c>
      <c r="I6760" s="147">
        <v>29.97</v>
      </c>
      <c r="J6760" s="147">
        <v>33.933899999999994</v>
      </c>
      <c r="K6760" s="147">
        <v>37.837799999999994</v>
      </c>
    </row>
    <row r="6761" spans="2:11" x14ac:dyDescent="0.2">
      <c r="B6761" s="21" t="str">
        <f t="shared" si="105"/>
        <v>Fort Erie (Ridgeway)Ice Accretion2025RCP6.0</v>
      </c>
      <c r="C6761" t="s">
        <v>320</v>
      </c>
      <c r="D6761" t="s">
        <v>486</v>
      </c>
      <c r="E6761" s="144" t="s">
        <v>192</v>
      </c>
      <c r="F6761" s="144">
        <v>2025</v>
      </c>
      <c r="G6761" s="147">
        <v>20.708380408180702</v>
      </c>
      <c r="H6761" s="147">
        <v>24.783799999999999</v>
      </c>
      <c r="I6761" s="147">
        <v>29.934999999999999</v>
      </c>
      <c r="J6761" s="147">
        <v>33.894349999999996</v>
      </c>
      <c r="K6761" s="147">
        <v>37.799999999999997</v>
      </c>
    </row>
    <row r="6762" spans="2:11" x14ac:dyDescent="0.2">
      <c r="B6762" s="21" t="str">
        <f t="shared" si="105"/>
        <v>Fort Erie (Ridgeway)Ice Accretion2030RCP6.0</v>
      </c>
      <c r="C6762" t="s">
        <v>320</v>
      </c>
      <c r="D6762" t="s">
        <v>486</v>
      </c>
      <c r="E6762" s="144" t="s">
        <v>192</v>
      </c>
      <c r="F6762" s="144">
        <v>2030</v>
      </c>
      <c r="G6762" s="147">
        <v>20.666629641228724</v>
      </c>
      <c r="H6762" s="147">
        <v>24.7423</v>
      </c>
      <c r="I6762" s="147">
        <v>29.9</v>
      </c>
      <c r="J6762" s="147">
        <v>33.854799999999997</v>
      </c>
      <c r="K6762" s="147">
        <v>37.762199999999993</v>
      </c>
    </row>
    <row r="6763" spans="2:11" x14ac:dyDescent="0.2">
      <c r="B6763" s="21" t="str">
        <f t="shared" si="105"/>
        <v>Fort Erie (Ridgeway)Ice Accretion2035RCP6.0</v>
      </c>
      <c r="C6763" t="s">
        <v>320</v>
      </c>
      <c r="D6763" t="s">
        <v>486</v>
      </c>
      <c r="E6763" s="144" t="s">
        <v>192</v>
      </c>
      <c r="F6763" s="144">
        <v>2035</v>
      </c>
      <c r="G6763" s="147">
        <v>20.624878874276746</v>
      </c>
      <c r="H6763" s="147">
        <v>24.700800000000001</v>
      </c>
      <c r="I6763" s="147">
        <v>29.864999999999998</v>
      </c>
      <c r="J6763" s="147">
        <v>33.815249999999992</v>
      </c>
      <c r="K6763" s="147">
        <v>37.724399999999996</v>
      </c>
    </row>
    <row r="6764" spans="2:11" x14ac:dyDescent="0.2">
      <c r="B6764" s="21" t="str">
        <f t="shared" si="105"/>
        <v>Fort Erie (Ridgeway)Ice Accretion2040RCP6.0</v>
      </c>
      <c r="C6764" t="s">
        <v>320</v>
      </c>
      <c r="D6764" t="s">
        <v>486</v>
      </c>
      <c r="E6764" s="144" t="s">
        <v>192</v>
      </c>
      <c r="F6764" s="144">
        <v>2040</v>
      </c>
      <c r="G6764" s="147">
        <v>20.583128107324772</v>
      </c>
      <c r="H6764" s="147">
        <v>24.659299999999998</v>
      </c>
      <c r="I6764" s="147">
        <v>29.83</v>
      </c>
      <c r="J6764" s="147">
        <v>33.775699999999993</v>
      </c>
      <c r="K6764" s="147">
        <v>37.686599999999999</v>
      </c>
    </row>
    <row r="6765" spans="2:11" x14ac:dyDescent="0.2">
      <c r="B6765" s="21" t="str">
        <f t="shared" si="105"/>
        <v>Fort Erie (Ridgeway)Ice Accretion2045RCP6.0</v>
      </c>
      <c r="C6765" t="s">
        <v>320</v>
      </c>
      <c r="D6765" t="s">
        <v>486</v>
      </c>
      <c r="E6765" s="144" t="s">
        <v>192</v>
      </c>
      <c r="F6765" s="144">
        <v>2045</v>
      </c>
      <c r="G6765" s="147">
        <v>20.541377340372794</v>
      </c>
      <c r="H6765" s="147">
        <v>24.617799999999999</v>
      </c>
      <c r="I6765" s="147">
        <v>29.794999999999998</v>
      </c>
      <c r="J6765" s="147">
        <v>33.736149999999995</v>
      </c>
      <c r="K6765" s="147">
        <v>37.648799999999994</v>
      </c>
    </row>
    <row r="6766" spans="2:11" x14ac:dyDescent="0.2">
      <c r="B6766" s="21" t="str">
        <f t="shared" si="105"/>
        <v>Fort Erie (Ridgeway)Ice Accretion2050RCP6.0</v>
      </c>
      <c r="C6766" t="s">
        <v>320</v>
      </c>
      <c r="D6766" t="s">
        <v>486</v>
      </c>
      <c r="E6766" s="144" t="s">
        <v>192</v>
      </c>
      <c r="F6766" s="144">
        <v>2050</v>
      </c>
      <c r="G6766" s="147">
        <v>20.153095207719407</v>
      </c>
      <c r="H6766" s="147">
        <v>24.187860000000001</v>
      </c>
      <c r="I6766" s="147">
        <v>29.31</v>
      </c>
      <c r="J6766" s="147">
        <v>33.201659999999997</v>
      </c>
      <c r="K6766" s="147">
        <v>37.074239999999996</v>
      </c>
    </row>
    <row r="6767" spans="2:11" x14ac:dyDescent="0.2">
      <c r="B6767" s="21" t="str">
        <f t="shared" si="105"/>
        <v>Fort Erie (Ridgeway)Ice Accretion2055RCP6.0</v>
      </c>
      <c r="C6767" t="s">
        <v>320</v>
      </c>
      <c r="D6767" t="s">
        <v>486</v>
      </c>
      <c r="E6767" s="144" t="s">
        <v>192</v>
      </c>
      <c r="F6767" s="144">
        <v>2055</v>
      </c>
      <c r="G6767" s="147">
        <v>19.806563842017994</v>
      </c>
      <c r="H6767" s="147">
        <v>23.799420000000001</v>
      </c>
      <c r="I6767" s="147">
        <v>28.86</v>
      </c>
      <c r="J6767" s="147">
        <v>32.706719999999997</v>
      </c>
      <c r="K6767" s="147">
        <v>36.537479999999995</v>
      </c>
    </row>
    <row r="6768" spans="2:11" x14ac:dyDescent="0.2">
      <c r="B6768" s="21" t="str">
        <f t="shared" si="105"/>
        <v>Fort Erie (Ridgeway)Ice Accretion2060RCP6.0</v>
      </c>
      <c r="C6768" t="s">
        <v>320</v>
      </c>
      <c r="D6768" t="s">
        <v>486</v>
      </c>
      <c r="E6768" s="144" t="s">
        <v>192</v>
      </c>
      <c r="F6768" s="144">
        <v>2060</v>
      </c>
      <c r="G6768" s="147">
        <v>19.460032476316584</v>
      </c>
      <c r="H6768" s="147">
        <v>23.410979999999999</v>
      </c>
      <c r="I6768" s="147">
        <v>28.41</v>
      </c>
      <c r="J6768" s="147">
        <v>32.211779999999997</v>
      </c>
      <c r="K6768" s="147">
        <v>36.000720000000001</v>
      </c>
    </row>
    <row r="6769" spans="2:11" x14ac:dyDescent="0.2">
      <c r="B6769" s="21" t="str">
        <f t="shared" si="105"/>
        <v>Fort Erie (Ridgeway)Ice Accretion2065RCP6.0</v>
      </c>
      <c r="C6769" t="s">
        <v>320</v>
      </c>
      <c r="D6769" t="s">
        <v>486</v>
      </c>
      <c r="E6769" s="144" t="s">
        <v>192</v>
      </c>
      <c r="F6769" s="144">
        <v>2065</v>
      </c>
      <c r="G6769" s="147">
        <v>19.113501110615172</v>
      </c>
      <c r="H6769" s="147">
        <v>23.022539999999999</v>
      </c>
      <c r="I6769" s="147">
        <v>27.96</v>
      </c>
      <c r="J6769" s="147">
        <v>31.716840000000001</v>
      </c>
      <c r="K6769" s="147">
        <v>35.46396</v>
      </c>
    </row>
    <row r="6770" spans="2:11" x14ac:dyDescent="0.2">
      <c r="B6770" s="21" t="str">
        <f t="shared" si="105"/>
        <v>Fort Erie (Ridgeway)Ice Accretion2070RCP6.0</v>
      </c>
      <c r="C6770" t="s">
        <v>320</v>
      </c>
      <c r="D6770" t="s">
        <v>486</v>
      </c>
      <c r="E6770" s="144" t="s">
        <v>192</v>
      </c>
      <c r="F6770" s="144">
        <v>2070</v>
      </c>
      <c r="G6770" s="147">
        <v>18.766969744913762</v>
      </c>
      <c r="H6770" s="147">
        <v>22.6341</v>
      </c>
      <c r="I6770" s="147">
        <v>27.51</v>
      </c>
      <c r="J6770" s="147">
        <v>31.221900000000002</v>
      </c>
      <c r="K6770" s="147">
        <v>34.927199999999999</v>
      </c>
    </row>
    <row r="6771" spans="2:11" x14ac:dyDescent="0.2">
      <c r="B6771" s="21" t="str">
        <f t="shared" si="105"/>
        <v>Fort Erie (Ridgeway)Ice Accretion2075RCP6.0</v>
      </c>
      <c r="C6771" t="s">
        <v>320</v>
      </c>
      <c r="D6771" t="s">
        <v>486</v>
      </c>
      <c r="E6771" s="144" t="s">
        <v>192</v>
      </c>
      <c r="F6771" s="144">
        <v>2075</v>
      </c>
      <c r="G6771" s="147">
        <v>18.537340526677887</v>
      </c>
      <c r="H6771" s="147">
        <v>22.403775</v>
      </c>
      <c r="I6771" s="147">
        <v>27.277500000000003</v>
      </c>
      <c r="J6771" s="147">
        <v>30.9846</v>
      </c>
      <c r="K6771" s="147">
        <v>34.6815</v>
      </c>
    </row>
    <row r="6772" spans="2:11" x14ac:dyDescent="0.2">
      <c r="B6772" s="21" t="str">
        <f t="shared" si="105"/>
        <v>Fort Erie (Ridgeway)Ice Accretion2080RCP6.0</v>
      </c>
      <c r="C6772" t="s">
        <v>320</v>
      </c>
      <c r="D6772" t="s">
        <v>486</v>
      </c>
      <c r="E6772" s="144" t="s">
        <v>192</v>
      </c>
      <c r="F6772" s="144">
        <v>2080</v>
      </c>
      <c r="G6772" s="147">
        <v>18.307711308442009</v>
      </c>
      <c r="H6772" s="147">
        <v>22.173449999999999</v>
      </c>
      <c r="I6772" s="147">
        <v>27.045000000000002</v>
      </c>
      <c r="J6772" s="147">
        <v>30.747300000000003</v>
      </c>
      <c r="K6772" s="147">
        <v>34.4358</v>
      </c>
    </row>
    <row r="6773" spans="2:11" x14ac:dyDescent="0.2">
      <c r="B6773" s="21" t="str">
        <f t="shared" si="105"/>
        <v>Fort Erie (Ridgeway)Ice Accretion2085RCP6.0</v>
      </c>
      <c r="C6773" t="s">
        <v>320</v>
      </c>
      <c r="D6773" t="s">
        <v>486</v>
      </c>
      <c r="E6773" s="144" t="s">
        <v>192</v>
      </c>
      <c r="F6773" s="144">
        <v>2085</v>
      </c>
      <c r="G6773" s="147">
        <v>18.078082090206134</v>
      </c>
      <c r="H6773" s="147">
        <v>21.943124999999998</v>
      </c>
      <c r="I6773" s="147">
        <v>26.8125</v>
      </c>
      <c r="J6773" s="147">
        <v>30.51</v>
      </c>
      <c r="K6773" s="147">
        <v>34.190100000000001</v>
      </c>
    </row>
    <row r="6774" spans="2:11" x14ac:dyDescent="0.2">
      <c r="B6774" s="21" t="str">
        <f t="shared" si="105"/>
        <v>Fort Erie (Ridgeway)Ice Accretion2090RCP6.0</v>
      </c>
      <c r="C6774" t="s">
        <v>320</v>
      </c>
      <c r="D6774" t="s">
        <v>486</v>
      </c>
      <c r="E6774" s="144" t="s">
        <v>192</v>
      </c>
      <c r="F6774" s="144">
        <v>2090</v>
      </c>
      <c r="G6774" s="147">
        <v>17.284817518118569</v>
      </c>
      <c r="H6774" s="147">
        <v>21.081999999999997</v>
      </c>
      <c r="I6774" s="147">
        <v>25.85</v>
      </c>
      <c r="J6774" s="147">
        <v>29.470399999999998</v>
      </c>
      <c r="K6774" s="147">
        <v>33.075000000000003</v>
      </c>
    </row>
    <row r="6775" spans="2:11" x14ac:dyDescent="0.2">
      <c r="B6775" s="21" t="str">
        <f t="shared" si="105"/>
        <v>Fort Erie (Ridgeway)Ice Accretion2095RCP6.0</v>
      </c>
      <c r="C6775" t="s">
        <v>320</v>
      </c>
      <c r="D6775" t="s">
        <v>486</v>
      </c>
      <c r="E6775" s="144" t="s">
        <v>192</v>
      </c>
      <c r="F6775" s="144">
        <v>2095</v>
      </c>
      <c r="G6775" s="147">
        <v>16.721182164266875</v>
      </c>
      <c r="H6775" s="147">
        <v>20.4512</v>
      </c>
      <c r="I6775" s="147">
        <v>25.119999999999997</v>
      </c>
      <c r="J6775" s="147">
        <v>28.668099999999999</v>
      </c>
      <c r="K6775" s="147">
        <v>32.205599999999997</v>
      </c>
    </row>
    <row r="6776" spans="2:11" x14ac:dyDescent="0.2">
      <c r="B6776" s="21" t="str">
        <f t="shared" si="105"/>
        <v>Fort Erie (Ridgeway)Ice Accretion2100RCP6.0</v>
      </c>
      <c r="C6776" t="s">
        <v>320</v>
      </c>
      <c r="D6776" t="s">
        <v>486</v>
      </c>
      <c r="E6776" s="144" t="s">
        <v>192</v>
      </c>
      <c r="F6776" s="144">
        <v>2100</v>
      </c>
      <c r="G6776" s="147">
        <v>16.157546810415184</v>
      </c>
      <c r="H6776" s="147">
        <v>19.820399999999999</v>
      </c>
      <c r="I6776" s="147">
        <v>24.389999999999997</v>
      </c>
      <c r="J6776" s="147">
        <v>27.865799999999997</v>
      </c>
      <c r="K6776" s="147">
        <v>31.336199999999995</v>
      </c>
    </row>
    <row r="6777" spans="2:11" x14ac:dyDescent="0.2">
      <c r="B6777" s="21" t="str">
        <f t="shared" si="105"/>
        <v>Fort Erie (Ridgeway)Ice Accretion2023RCP8.5</v>
      </c>
      <c r="C6777" t="s">
        <v>320</v>
      </c>
      <c r="D6777" t="s">
        <v>486</v>
      </c>
      <c r="E6777" s="144" t="s">
        <v>191</v>
      </c>
      <c r="F6777" s="144">
        <v>2023</v>
      </c>
      <c r="G6777" s="147">
        <v>20.75013117513268</v>
      </c>
      <c r="H6777" s="147">
        <v>24.825299999999999</v>
      </c>
      <c r="I6777" s="147">
        <v>29.97</v>
      </c>
      <c r="J6777" s="147">
        <v>33.933899999999994</v>
      </c>
      <c r="K6777" s="147">
        <v>37.837799999999994</v>
      </c>
    </row>
    <row r="6778" spans="2:11" x14ac:dyDescent="0.2">
      <c r="B6778" s="21" t="str">
        <f t="shared" si="105"/>
        <v>Fort Erie (Ridgeway)Ice Accretion2025RCP8.5</v>
      </c>
      <c r="C6778" t="s">
        <v>320</v>
      </c>
      <c r="D6778" t="s">
        <v>486</v>
      </c>
      <c r="E6778" s="144" t="s">
        <v>191</v>
      </c>
      <c r="F6778" s="144">
        <v>2025</v>
      </c>
      <c r="G6778" s="147">
        <v>20.666629641228724</v>
      </c>
      <c r="H6778" s="147">
        <v>24.7423</v>
      </c>
      <c r="I6778" s="147">
        <v>29.9</v>
      </c>
      <c r="J6778" s="147">
        <v>33.854799999999997</v>
      </c>
      <c r="K6778" s="147">
        <v>37.762199999999993</v>
      </c>
    </row>
    <row r="6779" spans="2:11" x14ac:dyDescent="0.2">
      <c r="B6779" s="21" t="str">
        <f t="shared" si="105"/>
        <v>Fort Erie (Ridgeway)Ice Accretion2030RCP8.5</v>
      </c>
      <c r="C6779" t="s">
        <v>320</v>
      </c>
      <c r="D6779" t="s">
        <v>486</v>
      </c>
      <c r="E6779" s="144" t="s">
        <v>191</v>
      </c>
      <c r="F6779" s="144">
        <v>2030</v>
      </c>
      <c r="G6779" s="147">
        <v>20.583128107324772</v>
      </c>
      <c r="H6779" s="147">
        <v>24.659299999999998</v>
      </c>
      <c r="I6779" s="147">
        <v>29.83</v>
      </c>
      <c r="J6779" s="147">
        <v>33.775699999999993</v>
      </c>
      <c r="K6779" s="147">
        <v>37.686599999999999</v>
      </c>
    </row>
    <row r="6780" spans="2:11" x14ac:dyDescent="0.2">
      <c r="B6780" s="21" t="str">
        <f t="shared" si="105"/>
        <v>Fort Erie (Ridgeway)Ice Accretion2035RCP8.5</v>
      </c>
      <c r="C6780" t="s">
        <v>320</v>
      </c>
      <c r="D6780" t="s">
        <v>486</v>
      </c>
      <c r="E6780" s="144" t="s">
        <v>191</v>
      </c>
      <c r="F6780" s="144">
        <v>2035</v>
      </c>
      <c r="G6780" s="147">
        <v>20.499626573420816</v>
      </c>
      <c r="H6780" s="147">
        <v>24.5763</v>
      </c>
      <c r="I6780" s="147">
        <v>29.759999999999998</v>
      </c>
      <c r="J6780" s="147">
        <v>33.696599999999997</v>
      </c>
      <c r="K6780" s="147">
        <v>37.610999999999997</v>
      </c>
    </row>
    <row r="6781" spans="2:11" x14ac:dyDescent="0.2">
      <c r="B6781" s="21" t="str">
        <f t="shared" si="105"/>
        <v>Fort Erie (Ridgeway)Ice Accretion2040RCP8.5</v>
      </c>
      <c r="C6781" t="s">
        <v>320</v>
      </c>
      <c r="D6781" t="s">
        <v>486</v>
      </c>
      <c r="E6781" s="144" t="s">
        <v>191</v>
      </c>
      <c r="F6781" s="144">
        <v>2040</v>
      </c>
      <c r="G6781" s="147">
        <v>19.922074297251797</v>
      </c>
      <c r="H6781" s="147">
        <v>23.928899999999999</v>
      </c>
      <c r="I6781" s="147">
        <v>29.009999999999998</v>
      </c>
      <c r="J6781" s="147">
        <v>32.871699999999997</v>
      </c>
      <c r="K6781" s="147">
        <v>36.7164</v>
      </c>
    </row>
    <row r="6782" spans="2:11" x14ac:dyDescent="0.2">
      <c r="B6782" s="21" t="str">
        <f t="shared" si="105"/>
        <v>Fort Erie (Ridgeway)Ice Accretion2045RCP8.5</v>
      </c>
      <c r="C6782" t="s">
        <v>320</v>
      </c>
      <c r="D6782" t="s">
        <v>486</v>
      </c>
      <c r="E6782" s="144" t="s">
        <v>191</v>
      </c>
      <c r="F6782" s="144">
        <v>2045</v>
      </c>
      <c r="G6782" s="147">
        <v>19.344522021082781</v>
      </c>
      <c r="H6782" s="147">
        <v>23.281500000000001</v>
      </c>
      <c r="I6782" s="147">
        <v>28.26</v>
      </c>
      <c r="J6782" s="147">
        <v>32.046799999999998</v>
      </c>
      <c r="K6782" s="147">
        <v>35.821799999999996</v>
      </c>
    </row>
    <row r="6783" spans="2:11" x14ac:dyDescent="0.2">
      <c r="B6783" s="21" t="str">
        <f t="shared" si="105"/>
        <v>Fort Erie (Ridgeway)Ice Accretion2050RCP8.5</v>
      </c>
      <c r="C6783" t="s">
        <v>320</v>
      </c>
      <c r="D6783" t="s">
        <v>486</v>
      </c>
      <c r="E6783" s="144" t="s">
        <v>191</v>
      </c>
      <c r="F6783" s="144">
        <v>2050</v>
      </c>
      <c r="G6783" s="147">
        <v>18.460797453932596</v>
      </c>
      <c r="H6783" s="147">
        <v>22.326999999999998</v>
      </c>
      <c r="I6783" s="147">
        <v>27.200000000000003</v>
      </c>
      <c r="J6783" s="147">
        <v>30.9055</v>
      </c>
      <c r="K6783" s="147">
        <v>34.599600000000002</v>
      </c>
    </row>
    <row r="6784" spans="2:11" x14ac:dyDescent="0.2">
      <c r="B6784" s="21" t="str">
        <f t="shared" si="105"/>
        <v>Fort Erie (Ridgeway)Ice Accretion2055RCP8.5</v>
      </c>
      <c r="C6784" t="s">
        <v>320</v>
      </c>
      <c r="D6784" t="s">
        <v>486</v>
      </c>
      <c r="E6784" s="144" t="s">
        <v>191</v>
      </c>
      <c r="F6784" s="144">
        <v>2055</v>
      </c>
      <c r="G6784" s="147">
        <v>18.154625162951426</v>
      </c>
      <c r="H6784" s="147">
        <v>22.0199</v>
      </c>
      <c r="I6784" s="147">
        <v>26.89</v>
      </c>
      <c r="J6784" s="147">
        <v>30.589100000000002</v>
      </c>
      <c r="K6784" s="147">
        <v>34.271999999999998</v>
      </c>
    </row>
    <row r="6785" spans="2:11" x14ac:dyDescent="0.2">
      <c r="B6785" s="21" t="str">
        <f t="shared" si="105"/>
        <v>Fort Erie (Ridgeway)Ice Accretion2060RCP8.5</v>
      </c>
      <c r="C6785" t="s">
        <v>320</v>
      </c>
      <c r="D6785" t="s">
        <v>486</v>
      </c>
      <c r="E6785" s="144" t="s">
        <v>191</v>
      </c>
      <c r="F6785" s="144">
        <v>2060</v>
      </c>
      <c r="G6785" s="147">
        <v>17.284817518118569</v>
      </c>
      <c r="H6785" s="147">
        <v>21.081999999999997</v>
      </c>
      <c r="I6785" s="147">
        <v>25.85</v>
      </c>
      <c r="J6785" s="147">
        <v>29.470399999999998</v>
      </c>
      <c r="K6785" s="147">
        <v>33.075000000000003</v>
      </c>
    </row>
    <row r="6786" spans="2:11" x14ac:dyDescent="0.2">
      <c r="B6786" s="21" t="str">
        <f t="shared" si="105"/>
        <v>Fort Erie (Ridgeway)Ice Accretion2065RCP8.5</v>
      </c>
      <c r="C6786" t="s">
        <v>320</v>
      </c>
      <c r="D6786" t="s">
        <v>486</v>
      </c>
      <c r="E6786" s="144" t="s">
        <v>191</v>
      </c>
      <c r="F6786" s="144">
        <v>2065</v>
      </c>
      <c r="G6786" s="147">
        <v>16.721182164266875</v>
      </c>
      <c r="H6786" s="147">
        <v>20.4512</v>
      </c>
      <c r="I6786" s="147">
        <v>25.119999999999997</v>
      </c>
      <c r="J6786" s="147">
        <v>28.668099999999999</v>
      </c>
      <c r="K6786" s="147">
        <v>32.205599999999997</v>
      </c>
    </row>
    <row r="6787" spans="2:11" x14ac:dyDescent="0.2">
      <c r="B6787" s="21" t="str">
        <f t="shared" si="105"/>
        <v>Fort Erie (Ridgeway)Ice Accretion2070RCP8.5</v>
      </c>
      <c r="C6787" t="s">
        <v>320</v>
      </c>
      <c r="D6787" t="s">
        <v>486</v>
      </c>
      <c r="E6787" s="144" t="s">
        <v>191</v>
      </c>
      <c r="F6787" s="144">
        <v>2070</v>
      </c>
      <c r="G6787" s="147">
        <v>15.941834514496636</v>
      </c>
      <c r="H6787" s="147">
        <v>19.588000000000001</v>
      </c>
      <c r="I6787" s="147">
        <v>24.139999999999997</v>
      </c>
      <c r="J6787" s="147">
        <v>27.605899999999998</v>
      </c>
      <c r="K6787" s="147">
        <v>31.046399999999995</v>
      </c>
    </row>
    <row r="6788" spans="2:11" x14ac:dyDescent="0.2">
      <c r="B6788" s="21" t="str">
        <f t="shared" si="105"/>
        <v>Fort Erie (Ridgeway)Ice Accretion2075RCP8.5</v>
      </c>
      <c r="C6788" t="s">
        <v>320</v>
      </c>
      <c r="D6788" t="s">
        <v>486</v>
      </c>
      <c r="E6788" s="144" t="s">
        <v>191</v>
      </c>
      <c r="F6788" s="144">
        <v>2075</v>
      </c>
      <c r="G6788" s="147">
        <v>15.726122218578086</v>
      </c>
      <c r="H6788" s="147">
        <v>19.355599999999999</v>
      </c>
      <c r="I6788" s="147">
        <v>23.89</v>
      </c>
      <c r="J6788" s="147">
        <v>27.345999999999997</v>
      </c>
      <c r="K6788" s="147">
        <v>30.756599999999999</v>
      </c>
    </row>
    <row r="6789" spans="2:11" x14ac:dyDescent="0.2">
      <c r="B6789" s="21" t="str">
        <f t="shared" si="105"/>
        <v>Fort Erie (Ridgeway)Ice Accretion2080RCP8.5</v>
      </c>
      <c r="C6789" t="s">
        <v>320</v>
      </c>
      <c r="D6789" t="s">
        <v>486</v>
      </c>
      <c r="E6789" s="144" t="s">
        <v>191</v>
      </c>
      <c r="F6789" s="144">
        <v>2080</v>
      </c>
      <c r="G6789" s="147">
        <v>15.510409922659537</v>
      </c>
      <c r="H6789" s="147">
        <v>19.123200000000001</v>
      </c>
      <c r="I6789" s="147">
        <v>23.64</v>
      </c>
      <c r="J6789" s="147">
        <v>27.086099999999998</v>
      </c>
      <c r="K6789" s="147">
        <v>30.466799999999999</v>
      </c>
    </row>
    <row r="6790" spans="2:11" x14ac:dyDescent="0.2">
      <c r="B6790" s="21" t="str">
        <f t="shared" si="105"/>
        <v>Fort Erie (Ridgeway)Ice Accretion2085RCP8.5</v>
      </c>
      <c r="C6790" t="s">
        <v>320</v>
      </c>
      <c r="D6790" t="s">
        <v>486</v>
      </c>
      <c r="E6790" s="144" t="s">
        <v>191</v>
      </c>
      <c r="F6790" s="144">
        <v>2085</v>
      </c>
      <c r="G6790" s="147">
        <v>14.894586110117872</v>
      </c>
      <c r="H6790" s="147">
        <v>18.426000000000002</v>
      </c>
      <c r="I6790" s="147">
        <v>22.83</v>
      </c>
      <c r="J6790" s="147">
        <v>26.187750000000001</v>
      </c>
      <c r="K6790" s="147">
        <v>29.483999999999998</v>
      </c>
    </row>
    <row r="6791" spans="2:11" x14ac:dyDescent="0.2">
      <c r="B6791" s="21" t="str">
        <f t="shared" si="105"/>
        <v>Fort Erie (Ridgeway)Ice Accretion2090RCP8.5</v>
      </c>
      <c r="C6791" t="s">
        <v>320</v>
      </c>
      <c r="D6791" t="s">
        <v>486</v>
      </c>
      <c r="E6791" s="144" t="s">
        <v>191</v>
      </c>
      <c r="F6791" s="144">
        <v>2090</v>
      </c>
      <c r="G6791" s="147">
        <v>14.278762297576208</v>
      </c>
      <c r="H6791" s="147">
        <v>17.7288</v>
      </c>
      <c r="I6791" s="147">
        <v>22.02</v>
      </c>
      <c r="J6791" s="147">
        <v>25.289400000000001</v>
      </c>
      <c r="K6791" s="147">
        <v>28.501199999999997</v>
      </c>
    </row>
    <row r="6792" spans="2:11" x14ac:dyDescent="0.2">
      <c r="B6792" s="21" t="str">
        <f t="shared" si="105"/>
        <v>Fort Erie (Ridgeway)Ice Accretion2095RCP8.5</v>
      </c>
      <c r="C6792" t="s">
        <v>320</v>
      </c>
      <c r="D6792" t="s">
        <v>486</v>
      </c>
      <c r="E6792" s="144" t="s">
        <v>191</v>
      </c>
      <c r="F6792" s="144">
        <v>2095</v>
      </c>
      <c r="G6792" s="147">
        <v>14.278762297576208</v>
      </c>
      <c r="H6792" s="147">
        <v>17.7288</v>
      </c>
      <c r="I6792" s="147">
        <v>22.02</v>
      </c>
      <c r="J6792" s="147">
        <v>25.289400000000001</v>
      </c>
      <c r="K6792" s="147">
        <v>28.501199999999997</v>
      </c>
    </row>
    <row r="6793" spans="2:11" x14ac:dyDescent="0.2">
      <c r="B6793" s="21" t="str">
        <f t="shared" si="105"/>
        <v>Fort Erie (Ridgeway)Ice Accretion2100RCP8.5</v>
      </c>
      <c r="C6793" t="s">
        <v>320</v>
      </c>
      <c r="D6793" t="s">
        <v>486</v>
      </c>
      <c r="E6793" s="144" t="s">
        <v>191</v>
      </c>
      <c r="F6793" s="144">
        <v>2100</v>
      </c>
      <c r="G6793" s="147">
        <v>14.278762297576208</v>
      </c>
      <c r="H6793" s="147">
        <v>17.7288</v>
      </c>
      <c r="I6793" s="147">
        <v>22.02</v>
      </c>
      <c r="J6793" s="147">
        <v>25.289400000000001</v>
      </c>
      <c r="K6793" s="147">
        <v>28.501199999999997</v>
      </c>
    </row>
    <row r="6794" spans="2:11" x14ac:dyDescent="0.2">
      <c r="B6794" s="21" t="str">
        <f t="shared" si="105"/>
        <v>Fort Erie (Ridgeway)Wind2023RCP4.5</v>
      </c>
      <c r="C6794" t="s">
        <v>320</v>
      </c>
      <c r="D6794" t="s">
        <v>1</v>
      </c>
      <c r="E6794" s="144" t="s">
        <v>193</v>
      </c>
      <c r="F6794" s="144">
        <v>2023</v>
      </c>
      <c r="G6794" s="147">
        <v>89.123302507704963</v>
      </c>
      <c r="H6794" s="147">
        <v>96.150096000000005</v>
      </c>
      <c r="I6794" s="147">
        <v>103.581</v>
      </c>
      <c r="J6794" s="147">
        <v>110.973552</v>
      </c>
      <c r="K6794" s="147">
        <v>118.37303999999999</v>
      </c>
    </row>
    <row r="6795" spans="2:11" x14ac:dyDescent="0.2">
      <c r="B6795" s="21" t="str">
        <f t="shared" si="105"/>
        <v>Fort Erie (Ridgeway)Wind2025RCP4.5</v>
      </c>
      <c r="C6795" t="s">
        <v>320</v>
      </c>
      <c r="D6795" t="s">
        <v>1</v>
      </c>
      <c r="E6795" s="144" t="s">
        <v>193</v>
      </c>
      <c r="F6795" s="144">
        <v>2025</v>
      </c>
      <c r="G6795" s="147">
        <v>89.120366667453695</v>
      </c>
      <c r="H6795" s="147">
        <v>96.153258000000008</v>
      </c>
      <c r="I6795" s="147">
        <v>103.5929</v>
      </c>
      <c r="J6795" s="147">
        <v>110.991742</v>
      </c>
      <c r="K6795" s="147">
        <v>118.39823399999999</v>
      </c>
    </row>
    <row r="6796" spans="2:11" x14ac:dyDescent="0.2">
      <c r="B6796" s="21" t="str">
        <f t="shared" ref="B6796:B6859" si="106">C6796&amp;D6796&amp;F6796&amp;E6796</f>
        <v>Fort Erie (Ridgeway)Wind2030RCP4.5</v>
      </c>
      <c r="C6796" t="s">
        <v>320</v>
      </c>
      <c r="D6796" t="s">
        <v>1</v>
      </c>
      <c r="E6796" s="144" t="s">
        <v>193</v>
      </c>
      <c r="F6796" s="144">
        <v>2030</v>
      </c>
      <c r="G6796" s="147">
        <v>89.117430827202426</v>
      </c>
      <c r="H6796" s="147">
        <v>96.156419999999997</v>
      </c>
      <c r="I6796" s="147">
        <v>103.6048</v>
      </c>
      <c r="J6796" s="147">
        <v>111.00993200000001</v>
      </c>
      <c r="K6796" s="147">
        <v>118.42342799999999</v>
      </c>
    </row>
    <row r="6797" spans="2:11" x14ac:dyDescent="0.2">
      <c r="B6797" s="21" t="str">
        <f t="shared" si="106"/>
        <v>Fort Erie (Ridgeway)Wind2035RCP4.5</v>
      </c>
      <c r="C6797" t="s">
        <v>320</v>
      </c>
      <c r="D6797" t="s">
        <v>1</v>
      </c>
      <c r="E6797" s="144" t="s">
        <v>193</v>
      </c>
      <c r="F6797" s="144">
        <v>2035</v>
      </c>
      <c r="G6797" s="147">
        <v>89.114494986951172</v>
      </c>
      <c r="H6797" s="147">
        <v>96.159582</v>
      </c>
      <c r="I6797" s="147">
        <v>103.61670000000001</v>
      </c>
      <c r="J6797" s="147">
        <v>111.028122</v>
      </c>
      <c r="K6797" s="147">
        <v>118.448622</v>
      </c>
    </row>
    <row r="6798" spans="2:11" x14ac:dyDescent="0.2">
      <c r="B6798" s="21" t="str">
        <f t="shared" si="106"/>
        <v>Fort Erie (Ridgeway)Wind2040RCP4.5</v>
      </c>
      <c r="C6798" t="s">
        <v>320</v>
      </c>
      <c r="D6798" t="s">
        <v>1</v>
      </c>
      <c r="E6798" s="144" t="s">
        <v>193</v>
      </c>
      <c r="F6798" s="144">
        <v>2040</v>
      </c>
      <c r="G6798" s="147">
        <v>89.111559146699904</v>
      </c>
      <c r="H6798" s="147">
        <v>96.162744000000004</v>
      </c>
      <c r="I6798" s="147">
        <v>103.62860000000001</v>
      </c>
      <c r="J6798" s="147">
        <v>111.046312</v>
      </c>
      <c r="K6798" s="147">
        <v>118.473816</v>
      </c>
    </row>
    <row r="6799" spans="2:11" x14ac:dyDescent="0.2">
      <c r="B6799" s="21" t="str">
        <f t="shared" si="106"/>
        <v>Fort Erie (Ridgeway)Wind2045RCP4.5</v>
      </c>
      <c r="C6799" t="s">
        <v>320</v>
      </c>
      <c r="D6799" t="s">
        <v>1</v>
      </c>
      <c r="E6799" s="144" t="s">
        <v>193</v>
      </c>
      <c r="F6799" s="144">
        <v>2045</v>
      </c>
      <c r="G6799" s="147">
        <v>89.108623306448635</v>
      </c>
      <c r="H6799" s="147">
        <v>96.165905999999993</v>
      </c>
      <c r="I6799" s="147">
        <v>103.6405</v>
      </c>
      <c r="J6799" s="147">
        <v>111.064502</v>
      </c>
      <c r="K6799" s="147">
        <v>118.49901</v>
      </c>
    </row>
    <row r="6800" spans="2:11" x14ac:dyDescent="0.2">
      <c r="B6800" s="21" t="str">
        <f t="shared" si="106"/>
        <v>Fort Erie (Ridgeway)Wind2050RCP4.5</v>
      </c>
      <c r="C6800" t="s">
        <v>320</v>
      </c>
      <c r="D6800" t="s">
        <v>1</v>
      </c>
      <c r="E6800" s="144" t="s">
        <v>193</v>
      </c>
      <c r="F6800" s="144">
        <v>2050</v>
      </c>
      <c r="G6800" s="147">
        <v>89.107448970348131</v>
      </c>
      <c r="H6800" s="147">
        <v>96.182348399999995</v>
      </c>
      <c r="I6800" s="147">
        <v>103.68300000000001</v>
      </c>
      <c r="J6800" s="147">
        <v>111.12634800000001</v>
      </c>
      <c r="K6800" s="147">
        <v>118.5800184</v>
      </c>
    </row>
    <row r="6801" spans="2:11" x14ac:dyDescent="0.2">
      <c r="B6801" s="21" t="str">
        <f t="shared" si="106"/>
        <v>Fort Erie (Ridgeway)Wind2055RCP4.5</v>
      </c>
      <c r="C6801" t="s">
        <v>320</v>
      </c>
      <c r="D6801" t="s">
        <v>1</v>
      </c>
      <c r="E6801" s="144" t="s">
        <v>193</v>
      </c>
      <c r="F6801" s="144">
        <v>2055</v>
      </c>
      <c r="G6801" s="147">
        <v>89.10921047449888</v>
      </c>
      <c r="H6801" s="147">
        <v>96.195628799999994</v>
      </c>
      <c r="I6801" s="147">
        <v>103.7136</v>
      </c>
      <c r="J6801" s="147">
        <v>111.17000400000001</v>
      </c>
      <c r="K6801" s="147">
        <v>118.6358328</v>
      </c>
    </row>
    <row r="6802" spans="2:11" x14ac:dyDescent="0.2">
      <c r="B6802" s="21" t="str">
        <f t="shared" si="106"/>
        <v>Fort Erie (Ridgeway)Wind2060RCP4.5</v>
      </c>
      <c r="C6802" t="s">
        <v>320</v>
      </c>
      <c r="D6802" t="s">
        <v>1</v>
      </c>
      <c r="E6802" s="144" t="s">
        <v>193</v>
      </c>
      <c r="F6802" s="144">
        <v>2060</v>
      </c>
      <c r="G6802" s="147">
        <v>89.110971978649644</v>
      </c>
      <c r="H6802" s="147">
        <v>96.208909199999994</v>
      </c>
      <c r="I6802" s="147">
        <v>103.74420000000001</v>
      </c>
      <c r="J6802" s="147">
        <v>111.21366</v>
      </c>
      <c r="K6802" s="147">
        <v>118.69164719999999</v>
      </c>
    </row>
    <row r="6803" spans="2:11" x14ac:dyDescent="0.2">
      <c r="B6803" s="21" t="str">
        <f t="shared" si="106"/>
        <v>Fort Erie (Ridgeway)Wind2065RCP4.5</v>
      </c>
      <c r="C6803" t="s">
        <v>320</v>
      </c>
      <c r="D6803" t="s">
        <v>1</v>
      </c>
      <c r="E6803" s="144" t="s">
        <v>193</v>
      </c>
      <c r="F6803" s="144">
        <v>2065</v>
      </c>
      <c r="G6803" s="147">
        <v>89.112733482800394</v>
      </c>
      <c r="H6803" s="147">
        <v>96.222189599999993</v>
      </c>
      <c r="I6803" s="147">
        <v>103.7748</v>
      </c>
      <c r="J6803" s="147">
        <v>111.257316</v>
      </c>
      <c r="K6803" s="147">
        <v>118.74746159999999</v>
      </c>
    </row>
    <row r="6804" spans="2:11" x14ac:dyDescent="0.2">
      <c r="B6804" s="21" t="str">
        <f t="shared" si="106"/>
        <v>Fort Erie (Ridgeway)Wind2070RCP4.5</v>
      </c>
      <c r="C6804" t="s">
        <v>320</v>
      </c>
      <c r="D6804" t="s">
        <v>1</v>
      </c>
      <c r="E6804" s="144" t="s">
        <v>193</v>
      </c>
      <c r="F6804" s="144">
        <v>2070</v>
      </c>
      <c r="G6804" s="147">
        <v>89.114494986951158</v>
      </c>
      <c r="H6804" s="147">
        <v>96.235469999999992</v>
      </c>
      <c r="I6804" s="147">
        <v>103.80540000000001</v>
      </c>
      <c r="J6804" s="147">
        <v>111.300972</v>
      </c>
      <c r="K6804" s="147">
        <v>118.803276</v>
      </c>
    </row>
    <row r="6805" spans="2:11" x14ac:dyDescent="0.2">
      <c r="B6805" s="21" t="str">
        <f t="shared" si="106"/>
        <v>Fort Erie (Ridgeway)Wind2075RCP4.5</v>
      </c>
      <c r="C6805" t="s">
        <v>320</v>
      </c>
      <c r="D6805" t="s">
        <v>1</v>
      </c>
      <c r="E6805" s="144" t="s">
        <v>193</v>
      </c>
      <c r="F6805" s="144">
        <v>2075</v>
      </c>
      <c r="G6805" s="147">
        <v>89.135045868710023</v>
      </c>
      <c r="H6805" s="147">
        <v>96.267089999999996</v>
      </c>
      <c r="I6805" s="147">
        <v>103.85130000000001</v>
      </c>
      <c r="J6805" s="147">
        <v>111.35917999999999</v>
      </c>
      <c r="K6805" s="147">
        <v>118.87304399999999</v>
      </c>
    </row>
    <row r="6806" spans="2:11" x14ac:dyDescent="0.2">
      <c r="B6806" s="21" t="str">
        <f t="shared" si="106"/>
        <v>Fort Erie (Ridgeway)Wind2080RCP4.5</v>
      </c>
      <c r="C6806" t="s">
        <v>320</v>
      </c>
      <c r="D6806" t="s">
        <v>1</v>
      </c>
      <c r="E6806" s="144" t="s">
        <v>193</v>
      </c>
      <c r="F6806" s="144">
        <v>2080</v>
      </c>
      <c r="G6806" s="147">
        <v>89.155596750468902</v>
      </c>
      <c r="H6806" s="147">
        <v>96.29871</v>
      </c>
      <c r="I6806" s="147">
        <v>103.8972</v>
      </c>
      <c r="J6806" s="147">
        <v>111.417388</v>
      </c>
      <c r="K6806" s="147">
        <v>118.942812</v>
      </c>
    </row>
    <row r="6807" spans="2:11" x14ac:dyDescent="0.2">
      <c r="B6807" s="21" t="str">
        <f t="shared" si="106"/>
        <v>Fort Erie (Ridgeway)Wind2085RCP4.5</v>
      </c>
      <c r="C6807" t="s">
        <v>320</v>
      </c>
      <c r="D6807" t="s">
        <v>1</v>
      </c>
      <c r="E6807" s="144" t="s">
        <v>193</v>
      </c>
      <c r="F6807" s="144">
        <v>2085</v>
      </c>
      <c r="G6807" s="147">
        <v>89.176147632227767</v>
      </c>
      <c r="H6807" s="147">
        <v>96.330330000000004</v>
      </c>
      <c r="I6807" s="147">
        <v>103.9431</v>
      </c>
      <c r="J6807" s="147">
        <v>111.475596</v>
      </c>
      <c r="K6807" s="147">
        <v>119.01258</v>
      </c>
    </row>
    <row r="6808" spans="2:11" x14ac:dyDescent="0.2">
      <c r="B6808" s="21" t="str">
        <f t="shared" si="106"/>
        <v>Fort Erie (Ridgeway)Wind2090RCP4.5</v>
      </c>
      <c r="C6808" t="s">
        <v>320</v>
      </c>
      <c r="D6808" t="s">
        <v>1</v>
      </c>
      <c r="E6808" s="144" t="s">
        <v>193</v>
      </c>
      <c r="F6808" s="144">
        <v>2090</v>
      </c>
      <c r="G6808" s="147">
        <v>89.196698513986632</v>
      </c>
      <c r="H6808" s="147">
        <v>96.361949999999993</v>
      </c>
      <c r="I6808" s="147">
        <v>103.989</v>
      </c>
      <c r="J6808" s="147">
        <v>111.53380399999999</v>
      </c>
      <c r="K6808" s="147">
        <v>119.082348</v>
      </c>
    </row>
    <row r="6809" spans="2:11" x14ac:dyDescent="0.2">
      <c r="B6809" s="21" t="str">
        <f t="shared" si="106"/>
        <v>Fort Erie (Ridgeway)Wind2095RCP4.5</v>
      </c>
      <c r="C6809" t="s">
        <v>320</v>
      </c>
      <c r="D6809" t="s">
        <v>1</v>
      </c>
      <c r="E6809" s="144" t="s">
        <v>193</v>
      </c>
      <c r="F6809" s="144">
        <v>2095</v>
      </c>
      <c r="G6809" s="147">
        <v>89.217249395745512</v>
      </c>
      <c r="H6809" s="147">
        <v>96.393569999999997</v>
      </c>
      <c r="I6809" s="147">
        <v>104.03489999999999</v>
      </c>
      <c r="J6809" s="147">
        <v>111.592012</v>
      </c>
      <c r="K6809" s="147">
        <v>119.15211600000001</v>
      </c>
    </row>
    <row r="6810" spans="2:11" x14ac:dyDescent="0.2">
      <c r="B6810" s="21" t="str">
        <f t="shared" si="106"/>
        <v>Fort Erie (Ridgeway)Wind2100RCP4.5</v>
      </c>
      <c r="C6810" t="s">
        <v>320</v>
      </c>
      <c r="D6810" t="s">
        <v>1</v>
      </c>
      <c r="E6810" s="144" t="s">
        <v>193</v>
      </c>
      <c r="F6810" s="144">
        <v>2100</v>
      </c>
      <c r="G6810" s="147">
        <v>89.237800277504377</v>
      </c>
      <c r="H6810" s="147">
        <v>96.425190000000001</v>
      </c>
      <c r="I6810" s="147">
        <v>104.0808</v>
      </c>
      <c r="J6810" s="147">
        <v>111.65021999999999</v>
      </c>
      <c r="K6810" s="147">
        <v>119.221884</v>
      </c>
    </row>
    <row r="6811" spans="2:11" x14ac:dyDescent="0.2">
      <c r="B6811" s="21" t="str">
        <f t="shared" si="106"/>
        <v>Fort Erie (Ridgeway)Wind2023RCP6.0</v>
      </c>
      <c r="C6811" t="s">
        <v>320</v>
      </c>
      <c r="D6811" t="s">
        <v>1</v>
      </c>
      <c r="E6811" s="144" t="s">
        <v>192</v>
      </c>
      <c r="F6811" s="144">
        <v>2023</v>
      </c>
      <c r="G6811" s="147">
        <v>89.123302507704963</v>
      </c>
      <c r="H6811" s="147">
        <v>96.150096000000005</v>
      </c>
      <c r="I6811" s="147">
        <v>103.581</v>
      </c>
      <c r="J6811" s="147">
        <v>110.973552</v>
      </c>
      <c r="K6811" s="147">
        <v>118.37303999999999</v>
      </c>
    </row>
    <row r="6812" spans="2:11" x14ac:dyDescent="0.2">
      <c r="B6812" s="21" t="str">
        <f t="shared" si="106"/>
        <v>Fort Erie (Ridgeway)Wind2025RCP6.0</v>
      </c>
      <c r="C6812" t="s">
        <v>320</v>
      </c>
      <c r="D6812" t="s">
        <v>1</v>
      </c>
      <c r="E6812" s="144" t="s">
        <v>192</v>
      </c>
      <c r="F6812" s="144">
        <v>2025</v>
      </c>
      <c r="G6812" s="147">
        <v>89.120366667453695</v>
      </c>
      <c r="H6812" s="147">
        <v>96.153258000000008</v>
      </c>
      <c r="I6812" s="147">
        <v>103.5929</v>
      </c>
      <c r="J6812" s="147">
        <v>110.991742</v>
      </c>
      <c r="K6812" s="147">
        <v>118.39823399999999</v>
      </c>
    </row>
    <row r="6813" spans="2:11" x14ac:dyDescent="0.2">
      <c r="B6813" s="21" t="str">
        <f t="shared" si="106"/>
        <v>Fort Erie (Ridgeway)Wind2030RCP6.0</v>
      </c>
      <c r="C6813" t="s">
        <v>320</v>
      </c>
      <c r="D6813" t="s">
        <v>1</v>
      </c>
      <c r="E6813" s="144" t="s">
        <v>192</v>
      </c>
      <c r="F6813" s="144">
        <v>2030</v>
      </c>
      <c r="G6813" s="147">
        <v>89.117430827202426</v>
      </c>
      <c r="H6813" s="147">
        <v>96.156419999999997</v>
      </c>
      <c r="I6813" s="147">
        <v>103.6048</v>
      </c>
      <c r="J6813" s="147">
        <v>111.00993200000001</v>
      </c>
      <c r="K6813" s="147">
        <v>118.42342799999999</v>
      </c>
    </row>
    <row r="6814" spans="2:11" x14ac:dyDescent="0.2">
      <c r="B6814" s="21" t="str">
        <f t="shared" si="106"/>
        <v>Fort Erie (Ridgeway)Wind2035RCP6.0</v>
      </c>
      <c r="C6814" t="s">
        <v>320</v>
      </c>
      <c r="D6814" t="s">
        <v>1</v>
      </c>
      <c r="E6814" s="144" t="s">
        <v>192</v>
      </c>
      <c r="F6814" s="144">
        <v>2035</v>
      </c>
      <c r="G6814" s="147">
        <v>89.114494986951172</v>
      </c>
      <c r="H6814" s="147">
        <v>96.159582</v>
      </c>
      <c r="I6814" s="147">
        <v>103.61670000000001</v>
      </c>
      <c r="J6814" s="147">
        <v>111.028122</v>
      </c>
      <c r="K6814" s="147">
        <v>118.448622</v>
      </c>
    </row>
    <row r="6815" spans="2:11" x14ac:dyDescent="0.2">
      <c r="B6815" s="21" t="str">
        <f t="shared" si="106"/>
        <v>Fort Erie (Ridgeway)Wind2040RCP6.0</v>
      </c>
      <c r="C6815" t="s">
        <v>320</v>
      </c>
      <c r="D6815" t="s">
        <v>1</v>
      </c>
      <c r="E6815" s="144" t="s">
        <v>192</v>
      </c>
      <c r="F6815" s="144">
        <v>2040</v>
      </c>
      <c r="G6815" s="147">
        <v>89.111559146699904</v>
      </c>
      <c r="H6815" s="147">
        <v>96.162744000000004</v>
      </c>
      <c r="I6815" s="147">
        <v>103.62860000000001</v>
      </c>
      <c r="J6815" s="147">
        <v>111.046312</v>
      </c>
      <c r="K6815" s="147">
        <v>118.473816</v>
      </c>
    </row>
    <row r="6816" spans="2:11" x14ac:dyDescent="0.2">
      <c r="B6816" s="21" t="str">
        <f t="shared" si="106"/>
        <v>Fort Erie (Ridgeway)Wind2045RCP6.0</v>
      </c>
      <c r="C6816" t="s">
        <v>320</v>
      </c>
      <c r="D6816" t="s">
        <v>1</v>
      </c>
      <c r="E6816" s="144" t="s">
        <v>192</v>
      </c>
      <c r="F6816" s="144">
        <v>2045</v>
      </c>
      <c r="G6816" s="147">
        <v>89.108623306448635</v>
      </c>
      <c r="H6816" s="147">
        <v>96.165905999999993</v>
      </c>
      <c r="I6816" s="147">
        <v>103.6405</v>
      </c>
      <c r="J6816" s="147">
        <v>111.064502</v>
      </c>
      <c r="K6816" s="147">
        <v>118.49901</v>
      </c>
    </row>
    <row r="6817" spans="2:11" x14ac:dyDescent="0.2">
      <c r="B6817" s="21" t="str">
        <f t="shared" si="106"/>
        <v>Fort Erie (Ridgeway)Wind2050RCP6.0</v>
      </c>
      <c r="C6817" t="s">
        <v>320</v>
      </c>
      <c r="D6817" t="s">
        <v>1</v>
      </c>
      <c r="E6817" s="144" t="s">
        <v>192</v>
      </c>
      <c r="F6817" s="144">
        <v>2050</v>
      </c>
      <c r="G6817" s="147">
        <v>89.107448970348131</v>
      </c>
      <c r="H6817" s="147">
        <v>96.182348399999995</v>
      </c>
      <c r="I6817" s="147">
        <v>103.68300000000001</v>
      </c>
      <c r="J6817" s="147">
        <v>111.12634800000001</v>
      </c>
      <c r="K6817" s="147">
        <v>118.5800184</v>
      </c>
    </row>
    <row r="6818" spans="2:11" x14ac:dyDescent="0.2">
      <c r="B6818" s="21" t="str">
        <f t="shared" si="106"/>
        <v>Fort Erie (Ridgeway)Wind2055RCP6.0</v>
      </c>
      <c r="C6818" t="s">
        <v>320</v>
      </c>
      <c r="D6818" t="s">
        <v>1</v>
      </c>
      <c r="E6818" s="144" t="s">
        <v>192</v>
      </c>
      <c r="F6818" s="144">
        <v>2055</v>
      </c>
      <c r="G6818" s="147">
        <v>89.10921047449888</v>
      </c>
      <c r="H6818" s="147">
        <v>96.195628799999994</v>
      </c>
      <c r="I6818" s="147">
        <v>103.7136</v>
      </c>
      <c r="J6818" s="147">
        <v>111.17000400000001</v>
      </c>
      <c r="K6818" s="147">
        <v>118.6358328</v>
      </c>
    </row>
    <row r="6819" spans="2:11" x14ac:dyDescent="0.2">
      <c r="B6819" s="21" t="str">
        <f t="shared" si="106"/>
        <v>Fort Erie (Ridgeway)Wind2060RCP6.0</v>
      </c>
      <c r="C6819" t="s">
        <v>320</v>
      </c>
      <c r="D6819" t="s">
        <v>1</v>
      </c>
      <c r="E6819" s="144" t="s">
        <v>192</v>
      </c>
      <c r="F6819" s="144">
        <v>2060</v>
      </c>
      <c r="G6819" s="147">
        <v>89.110971978649644</v>
      </c>
      <c r="H6819" s="147">
        <v>96.208909199999994</v>
      </c>
      <c r="I6819" s="147">
        <v>103.74420000000001</v>
      </c>
      <c r="J6819" s="147">
        <v>111.21366</v>
      </c>
      <c r="K6819" s="147">
        <v>118.69164719999999</v>
      </c>
    </row>
    <row r="6820" spans="2:11" x14ac:dyDescent="0.2">
      <c r="B6820" s="21" t="str">
        <f t="shared" si="106"/>
        <v>Fort Erie (Ridgeway)Wind2065RCP6.0</v>
      </c>
      <c r="C6820" t="s">
        <v>320</v>
      </c>
      <c r="D6820" t="s">
        <v>1</v>
      </c>
      <c r="E6820" s="144" t="s">
        <v>192</v>
      </c>
      <c r="F6820" s="144">
        <v>2065</v>
      </c>
      <c r="G6820" s="147">
        <v>89.112733482800394</v>
      </c>
      <c r="H6820" s="147">
        <v>96.222189599999993</v>
      </c>
      <c r="I6820" s="147">
        <v>103.7748</v>
      </c>
      <c r="J6820" s="147">
        <v>111.257316</v>
      </c>
      <c r="K6820" s="147">
        <v>118.74746159999999</v>
      </c>
    </row>
    <row r="6821" spans="2:11" x14ac:dyDescent="0.2">
      <c r="B6821" s="21" t="str">
        <f t="shared" si="106"/>
        <v>Fort Erie (Ridgeway)Wind2070RCP6.0</v>
      </c>
      <c r="C6821" t="s">
        <v>320</v>
      </c>
      <c r="D6821" t="s">
        <v>1</v>
      </c>
      <c r="E6821" s="144" t="s">
        <v>192</v>
      </c>
      <c r="F6821" s="144">
        <v>2070</v>
      </c>
      <c r="G6821" s="147">
        <v>89.114494986951158</v>
      </c>
      <c r="H6821" s="147">
        <v>96.235469999999992</v>
      </c>
      <c r="I6821" s="147">
        <v>103.80540000000001</v>
      </c>
      <c r="J6821" s="147">
        <v>111.300972</v>
      </c>
      <c r="K6821" s="147">
        <v>118.803276</v>
      </c>
    </row>
    <row r="6822" spans="2:11" x14ac:dyDescent="0.2">
      <c r="B6822" s="21" t="str">
        <f t="shared" si="106"/>
        <v>Fort Erie (Ridgeway)Wind2075RCP6.0</v>
      </c>
      <c r="C6822" t="s">
        <v>320</v>
      </c>
      <c r="D6822" t="s">
        <v>1</v>
      </c>
      <c r="E6822" s="144" t="s">
        <v>192</v>
      </c>
      <c r="F6822" s="144">
        <v>2075</v>
      </c>
      <c r="G6822" s="147">
        <v>89.145321309589463</v>
      </c>
      <c r="H6822" s="147">
        <v>96.282899999999998</v>
      </c>
      <c r="I6822" s="147">
        <v>103.87425</v>
      </c>
      <c r="J6822" s="147">
        <v>111.388284</v>
      </c>
      <c r="K6822" s="147">
        <v>118.907928</v>
      </c>
    </row>
    <row r="6823" spans="2:11" x14ac:dyDescent="0.2">
      <c r="B6823" s="21" t="str">
        <f t="shared" si="106"/>
        <v>Fort Erie (Ridgeway)Wind2080RCP6.0</v>
      </c>
      <c r="C6823" t="s">
        <v>320</v>
      </c>
      <c r="D6823" t="s">
        <v>1</v>
      </c>
      <c r="E6823" s="144" t="s">
        <v>192</v>
      </c>
      <c r="F6823" s="144">
        <v>2080</v>
      </c>
      <c r="G6823" s="147">
        <v>89.176147632227767</v>
      </c>
      <c r="H6823" s="147">
        <v>96.330330000000004</v>
      </c>
      <c r="I6823" s="147">
        <v>103.9431</v>
      </c>
      <c r="J6823" s="147">
        <v>111.475596</v>
      </c>
      <c r="K6823" s="147">
        <v>119.01258</v>
      </c>
    </row>
    <row r="6824" spans="2:11" x14ac:dyDescent="0.2">
      <c r="B6824" s="21" t="str">
        <f t="shared" si="106"/>
        <v>Fort Erie (Ridgeway)Wind2085RCP6.0</v>
      </c>
      <c r="C6824" t="s">
        <v>320</v>
      </c>
      <c r="D6824" t="s">
        <v>1</v>
      </c>
      <c r="E6824" s="144" t="s">
        <v>192</v>
      </c>
      <c r="F6824" s="144">
        <v>2085</v>
      </c>
      <c r="G6824" s="147">
        <v>89.206973954866072</v>
      </c>
      <c r="H6824" s="147">
        <v>96.377759999999995</v>
      </c>
      <c r="I6824" s="147">
        <v>104.01195</v>
      </c>
      <c r="J6824" s="147">
        <v>111.56290799999999</v>
      </c>
      <c r="K6824" s="147">
        <v>119.117232</v>
      </c>
    </row>
    <row r="6825" spans="2:11" x14ac:dyDescent="0.2">
      <c r="B6825" s="21" t="str">
        <f t="shared" si="106"/>
        <v>Fort Erie (Ridgeway)Wind2090RCP6.0</v>
      </c>
      <c r="C6825" t="s">
        <v>320</v>
      </c>
      <c r="D6825" t="s">
        <v>1</v>
      </c>
      <c r="E6825" s="144" t="s">
        <v>192</v>
      </c>
      <c r="F6825" s="144">
        <v>2090</v>
      </c>
      <c r="G6825" s="147">
        <v>89.340554686298702</v>
      </c>
      <c r="H6825" s="147">
        <v>96.570641999999992</v>
      </c>
      <c r="I6825" s="147">
        <v>104.27459999999999</v>
      </c>
      <c r="J6825" s="147">
        <v>111.88669</v>
      </c>
      <c r="K6825" s="147">
        <v>119.508708</v>
      </c>
    </row>
    <row r="6826" spans="2:11" x14ac:dyDescent="0.2">
      <c r="B6826" s="21" t="str">
        <f t="shared" si="106"/>
        <v>Fort Erie (Ridgeway)Wind2095RCP6.0</v>
      </c>
      <c r="C6826" t="s">
        <v>320</v>
      </c>
      <c r="D6826" t="s">
        <v>1</v>
      </c>
      <c r="E6826" s="144" t="s">
        <v>192</v>
      </c>
      <c r="F6826" s="144">
        <v>2095</v>
      </c>
      <c r="G6826" s="147">
        <v>89.443309095093042</v>
      </c>
      <c r="H6826" s="147">
        <v>96.716093999999998</v>
      </c>
      <c r="I6826" s="147">
        <v>104.4684</v>
      </c>
      <c r="J6826" s="147">
        <v>112.12316</v>
      </c>
      <c r="K6826" s="147">
        <v>119.79553199999998</v>
      </c>
    </row>
    <row r="6827" spans="2:11" x14ac:dyDescent="0.2">
      <c r="B6827" s="21" t="str">
        <f t="shared" si="106"/>
        <v>Fort Erie (Ridgeway)Wind2100RCP6.0</v>
      </c>
      <c r="C6827" t="s">
        <v>320</v>
      </c>
      <c r="D6827" t="s">
        <v>1</v>
      </c>
      <c r="E6827" s="144" t="s">
        <v>192</v>
      </c>
      <c r="F6827" s="144">
        <v>2100</v>
      </c>
      <c r="G6827" s="147">
        <v>89.546063503887368</v>
      </c>
      <c r="H6827" s="147">
        <v>96.86154599999999</v>
      </c>
      <c r="I6827" s="147">
        <v>104.6622</v>
      </c>
      <c r="J6827" s="147">
        <v>112.35963000000001</v>
      </c>
      <c r="K6827" s="147">
        <v>120.08235599999998</v>
      </c>
    </row>
    <row r="6828" spans="2:11" x14ac:dyDescent="0.2">
      <c r="B6828" s="21" t="str">
        <f t="shared" si="106"/>
        <v>Fort Erie (Ridgeway)Wind2023RCP8.5</v>
      </c>
      <c r="C6828" t="s">
        <v>320</v>
      </c>
      <c r="D6828" t="s">
        <v>1</v>
      </c>
      <c r="E6828" s="144" t="s">
        <v>191</v>
      </c>
      <c r="F6828" s="144">
        <v>2023</v>
      </c>
      <c r="G6828" s="147">
        <v>89.123302507704963</v>
      </c>
      <c r="H6828" s="147">
        <v>96.150096000000005</v>
      </c>
      <c r="I6828" s="147">
        <v>103.581</v>
      </c>
      <c r="J6828" s="147">
        <v>110.973552</v>
      </c>
      <c r="K6828" s="147">
        <v>118.37303999999999</v>
      </c>
    </row>
    <row r="6829" spans="2:11" x14ac:dyDescent="0.2">
      <c r="B6829" s="21" t="str">
        <f t="shared" si="106"/>
        <v>Fort Erie (Ridgeway)Wind2025RCP8.5</v>
      </c>
      <c r="C6829" t="s">
        <v>320</v>
      </c>
      <c r="D6829" t="s">
        <v>1</v>
      </c>
      <c r="E6829" s="144" t="s">
        <v>191</v>
      </c>
      <c r="F6829" s="144">
        <v>2025</v>
      </c>
      <c r="G6829" s="147">
        <v>89.117430827202426</v>
      </c>
      <c r="H6829" s="147">
        <v>96.156419999999997</v>
      </c>
      <c r="I6829" s="147">
        <v>103.6048</v>
      </c>
      <c r="J6829" s="147">
        <v>111.00993200000001</v>
      </c>
      <c r="K6829" s="147">
        <v>118.42342799999999</v>
      </c>
    </row>
    <row r="6830" spans="2:11" x14ac:dyDescent="0.2">
      <c r="B6830" s="21" t="str">
        <f t="shared" si="106"/>
        <v>Fort Erie (Ridgeway)Wind2030RCP8.5</v>
      </c>
      <c r="C6830" t="s">
        <v>320</v>
      </c>
      <c r="D6830" t="s">
        <v>1</v>
      </c>
      <c r="E6830" s="144" t="s">
        <v>191</v>
      </c>
      <c r="F6830" s="144">
        <v>2030</v>
      </c>
      <c r="G6830" s="147">
        <v>89.111559146699904</v>
      </c>
      <c r="H6830" s="147">
        <v>96.162744000000004</v>
      </c>
      <c r="I6830" s="147">
        <v>103.62860000000001</v>
      </c>
      <c r="J6830" s="147">
        <v>111.046312</v>
      </c>
      <c r="K6830" s="147">
        <v>118.473816</v>
      </c>
    </row>
    <row r="6831" spans="2:11" x14ac:dyDescent="0.2">
      <c r="B6831" s="21" t="str">
        <f t="shared" si="106"/>
        <v>Fort Erie (Ridgeway)Wind2035RCP8.5</v>
      </c>
      <c r="C6831" t="s">
        <v>320</v>
      </c>
      <c r="D6831" t="s">
        <v>1</v>
      </c>
      <c r="E6831" s="144" t="s">
        <v>191</v>
      </c>
      <c r="F6831" s="144">
        <v>2035</v>
      </c>
      <c r="G6831" s="147">
        <v>89.105687466197367</v>
      </c>
      <c r="H6831" s="147">
        <v>96.169067999999996</v>
      </c>
      <c r="I6831" s="147">
        <v>103.6524</v>
      </c>
      <c r="J6831" s="147">
        <v>111.08269200000001</v>
      </c>
      <c r="K6831" s="147">
        <v>118.524204</v>
      </c>
    </row>
    <row r="6832" spans="2:11" x14ac:dyDescent="0.2">
      <c r="B6832" s="21" t="str">
        <f t="shared" si="106"/>
        <v>Fort Erie (Ridgeway)Wind2040RCP8.5</v>
      </c>
      <c r="C6832" t="s">
        <v>320</v>
      </c>
      <c r="D6832" t="s">
        <v>1</v>
      </c>
      <c r="E6832" s="144" t="s">
        <v>191</v>
      </c>
      <c r="F6832" s="144">
        <v>2040</v>
      </c>
      <c r="G6832" s="147">
        <v>89.108623306448635</v>
      </c>
      <c r="H6832" s="147">
        <v>96.19120199999999</v>
      </c>
      <c r="I6832" s="147">
        <v>103.7034</v>
      </c>
      <c r="J6832" s="147">
        <v>111.15545200000001</v>
      </c>
      <c r="K6832" s="147">
        <v>118.617228</v>
      </c>
    </row>
    <row r="6833" spans="2:11" x14ac:dyDescent="0.2">
      <c r="B6833" s="21" t="str">
        <f t="shared" si="106"/>
        <v>Fort Erie (Ridgeway)Wind2045RCP8.5</v>
      </c>
      <c r="C6833" t="s">
        <v>320</v>
      </c>
      <c r="D6833" t="s">
        <v>1</v>
      </c>
      <c r="E6833" s="144" t="s">
        <v>191</v>
      </c>
      <c r="F6833" s="144">
        <v>2045</v>
      </c>
      <c r="G6833" s="147">
        <v>89.111559146699889</v>
      </c>
      <c r="H6833" s="147">
        <v>96.213335999999998</v>
      </c>
      <c r="I6833" s="147">
        <v>103.7544</v>
      </c>
      <c r="J6833" s="147">
        <v>111.228212</v>
      </c>
      <c r="K6833" s="147">
        <v>118.710252</v>
      </c>
    </row>
    <row r="6834" spans="2:11" x14ac:dyDescent="0.2">
      <c r="B6834" s="21" t="str">
        <f t="shared" si="106"/>
        <v>Fort Erie (Ridgeway)Wind2050RCP8.5</v>
      </c>
      <c r="C6834" t="s">
        <v>320</v>
      </c>
      <c r="D6834" t="s">
        <v>1</v>
      </c>
      <c r="E6834" s="144" t="s">
        <v>191</v>
      </c>
      <c r="F6834" s="144">
        <v>2050</v>
      </c>
      <c r="G6834" s="147">
        <v>89.155596750468902</v>
      </c>
      <c r="H6834" s="147">
        <v>96.29871</v>
      </c>
      <c r="I6834" s="147">
        <v>103.8972</v>
      </c>
      <c r="J6834" s="147">
        <v>111.417388</v>
      </c>
      <c r="K6834" s="147">
        <v>118.942812</v>
      </c>
    </row>
    <row r="6835" spans="2:11" x14ac:dyDescent="0.2">
      <c r="B6835" s="21" t="str">
        <f t="shared" si="106"/>
        <v>Fort Erie (Ridgeway)Wind2055RCP8.5</v>
      </c>
      <c r="C6835" t="s">
        <v>320</v>
      </c>
      <c r="D6835" t="s">
        <v>1</v>
      </c>
      <c r="E6835" s="144" t="s">
        <v>191</v>
      </c>
      <c r="F6835" s="144">
        <v>2055</v>
      </c>
      <c r="G6835" s="147">
        <v>89.196698513986632</v>
      </c>
      <c r="H6835" s="147">
        <v>96.361949999999993</v>
      </c>
      <c r="I6835" s="147">
        <v>103.989</v>
      </c>
      <c r="J6835" s="147">
        <v>111.53380399999999</v>
      </c>
      <c r="K6835" s="147">
        <v>119.082348</v>
      </c>
    </row>
    <row r="6836" spans="2:11" x14ac:dyDescent="0.2">
      <c r="B6836" s="21" t="str">
        <f t="shared" si="106"/>
        <v>Fort Erie (Ridgeway)Wind2060RCP8.5</v>
      </c>
      <c r="C6836" t="s">
        <v>320</v>
      </c>
      <c r="D6836" t="s">
        <v>1</v>
      </c>
      <c r="E6836" s="144" t="s">
        <v>191</v>
      </c>
      <c r="F6836" s="144">
        <v>2060</v>
      </c>
      <c r="G6836" s="147">
        <v>89.340554686298702</v>
      </c>
      <c r="H6836" s="147">
        <v>96.570641999999992</v>
      </c>
      <c r="I6836" s="147">
        <v>104.27459999999999</v>
      </c>
      <c r="J6836" s="147">
        <v>111.88669</v>
      </c>
      <c r="K6836" s="147">
        <v>119.508708</v>
      </c>
    </row>
    <row r="6837" spans="2:11" x14ac:dyDescent="0.2">
      <c r="B6837" s="21" t="str">
        <f t="shared" si="106"/>
        <v>Fort Erie (Ridgeway)Wind2065RCP8.5</v>
      </c>
      <c r="C6837" t="s">
        <v>320</v>
      </c>
      <c r="D6837" t="s">
        <v>1</v>
      </c>
      <c r="E6837" s="144" t="s">
        <v>191</v>
      </c>
      <c r="F6837" s="144">
        <v>2065</v>
      </c>
      <c r="G6837" s="147">
        <v>89.443309095093042</v>
      </c>
      <c r="H6837" s="147">
        <v>96.716093999999998</v>
      </c>
      <c r="I6837" s="147">
        <v>104.4684</v>
      </c>
      <c r="J6837" s="147">
        <v>112.12316</v>
      </c>
      <c r="K6837" s="147">
        <v>119.79553199999998</v>
      </c>
    </row>
    <row r="6838" spans="2:11" x14ac:dyDescent="0.2">
      <c r="B6838" s="21" t="str">
        <f t="shared" si="106"/>
        <v>Fort Erie (Ridgeway)Wind2070RCP8.5</v>
      </c>
      <c r="C6838" t="s">
        <v>320</v>
      </c>
      <c r="D6838" t="s">
        <v>1</v>
      </c>
      <c r="E6838" s="144" t="s">
        <v>191</v>
      </c>
      <c r="F6838" s="144">
        <v>2070</v>
      </c>
      <c r="G6838" s="147">
        <v>89.548999344138636</v>
      </c>
      <c r="H6838" s="147">
        <v>96.886841999999987</v>
      </c>
      <c r="I6838" s="147">
        <v>104.72</v>
      </c>
      <c r="J6838" s="147">
        <v>112.44330400000001</v>
      </c>
      <c r="K6838" s="147">
        <v>120.18700799999998</v>
      </c>
    </row>
    <row r="6839" spans="2:11" x14ac:dyDescent="0.2">
      <c r="B6839" s="21" t="str">
        <f t="shared" si="106"/>
        <v>Fort Erie (Ridgeway)Wind2075RCP8.5</v>
      </c>
      <c r="C6839" t="s">
        <v>320</v>
      </c>
      <c r="D6839" t="s">
        <v>1</v>
      </c>
      <c r="E6839" s="144" t="s">
        <v>191</v>
      </c>
      <c r="F6839" s="144">
        <v>2075</v>
      </c>
      <c r="G6839" s="147">
        <v>89.551935184389905</v>
      </c>
      <c r="H6839" s="147">
        <v>96.912137999999999</v>
      </c>
      <c r="I6839" s="147">
        <v>104.7778</v>
      </c>
      <c r="J6839" s="147">
        <v>112.526978</v>
      </c>
      <c r="K6839" s="147">
        <v>120.29165999999999</v>
      </c>
    </row>
    <row r="6840" spans="2:11" x14ac:dyDescent="0.2">
      <c r="B6840" s="21" t="str">
        <f t="shared" si="106"/>
        <v>Fort Erie (Ridgeway)Wind2080RCP8.5</v>
      </c>
      <c r="C6840" t="s">
        <v>320</v>
      </c>
      <c r="D6840" t="s">
        <v>1</v>
      </c>
      <c r="E6840" s="144" t="s">
        <v>191</v>
      </c>
      <c r="F6840" s="144">
        <v>2080</v>
      </c>
      <c r="G6840" s="147">
        <v>89.554871024641173</v>
      </c>
      <c r="H6840" s="147">
        <v>96.937433999999996</v>
      </c>
      <c r="I6840" s="147">
        <v>104.8356</v>
      </c>
      <c r="J6840" s="147">
        <v>112.610652</v>
      </c>
      <c r="K6840" s="147">
        <v>120.39631199999999</v>
      </c>
    </row>
    <row r="6841" spans="2:11" x14ac:dyDescent="0.2">
      <c r="B6841" s="21" t="str">
        <f t="shared" si="106"/>
        <v>Fort Erie (Ridgeway)Wind2085RCP8.5</v>
      </c>
      <c r="C6841" t="s">
        <v>320</v>
      </c>
      <c r="D6841" t="s">
        <v>1</v>
      </c>
      <c r="E6841" s="144" t="s">
        <v>191</v>
      </c>
      <c r="F6841" s="144">
        <v>2085</v>
      </c>
      <c r="G6841" s="147">
        <v>89.59010110765638</v>
      </c>
      <c r="H6841" s="147">
        <v>97.046523000000008</v>
      </c>
      <c r="I6841" s="147">
        <v>105.03450000000001</v>
      </c>
      <c r="J6841" s="147">
        <v>112.88350199999999</v>
      </c>
      <c r="K6841" s="147">
        <v>120.74515199999999</v>
      </c>
    </row>
    <row r="6842" spans="2:11" x14ac:dyDescent="0.2">
      <c r="B6842" s="21" t="str">
        <f t="shared" si="106"/>
        <v>Fort Erie (Ridgeway)Wind2090RCP8.5</v>
      </c>
      <c r="C6842" t="s">
        <v>320</v>
      </c>
      <c r="D6842" t="s">
        <v>1</v>
      </c>
      <c r="E6842" s="144" t="s">
        <v>191</v>
      </c>
      <c r="F6842" s="144">
        <v>2090</v>
      </c>
      <c r="G6842" s="147">
        <v>89.625331190671588</v>
      </c>
      <c r="H6842" s="147">
        <v>97.155612000000005</v>
      </c>
      <c r="I6842" s="147">
        <v>105.2334</v>
      </c>
      <c r="J6842" s="147">
        <v>113.156352</v>
      </c>
      <c r="K6842" s="147">
        <v>121.093992</v>
      </c>
    </row>
    <row r="6843" spans="2:11" x14ac:dyDescent="0.2">
      <c r="B6843" s="21" t="str">
        <f t="shared" si="106"/>
        <v>Fort Erie (Ridgeway)Wind2095RCP8.5</v>
      </c>
      <c r="C6843" t="s">
        <v>320</v>
      </c>
      <c r="D6843" t="s">
        <v>1</v>
      </c>
      <c r="E6843" s="144" t="s">
        <v>191</v>
      </c>
      <c r="F6843" s="144">
        <v>2095</v>
      </c>
      <c r="G6843" s="147">
        <v>89.625331190671588</v>
      </c>
      <c r="H6843" s="147">
        <v>97.155612000000005</v>
      </c>
      <c r="I6843" s="147">
        <v>105.2334</v>
      </c>
      <c r="J6843" s="147">
        <v>113.156352</v>
      </c>
      <c r="K6843" s="147">
        <v>121.093992</v>
      </c>
    </row>
    <row r="6844" spans="2:11" x14ac:dyDescent="0.2">
      <c r="B6844" s="21" t="str">
        <f t="shared" si="106"/>
        <v>Fort Erie (Ridgeway)Wind2100RCP8.5</v>
      </c>
      <c r="C6844" t="s">
        <v>320</v>
      </c>
      <c r="D6844" t="s">
        <v>1</v>
      </c>
      <c r="E6844" s="144" t="s">
        <v>191</v>
      </c>
      <c r="F6844" s="144">
        <v>2100</v>
      </c>
      <c r="G6844" s="147">
        <v>89.625331190671588</v>
      </c>
      <c r="H6844" s="147">
        <v>97.155612000000005</v>
      </c>
      <c r="I6844" s="147">
        <v>105.2334</v>
      </c>
      <c r="J6844" s="147">
        <v>113.156352</v>
      </c>
      <c r="K6844" s="147">
        <v>121.093992</v>
      </c>
    </row>
    <row r="6845" spans="2:11" x14ac:dyDescent="0.2">
      <c r="B6845" s="21" t="str">
        <f t="shared" si="106"/>
        <v>Fort FrancesIce Accretion2023RCP4.5</v>
      </c>
      <c r="C6845" t="s">
        <v>321</v>
      </c>
      <c r="D6845" t="s">
        <v>486</v>
      </c>
      <c r="E6845" s="144" t="s">
        <v>193</v>
      </c>
      <c r="F6845" s="144">
        <v>2023</v>
      </c>
      <c r="G6845" s="147">
        <v>10.771697873610123</v>
      </c>
      <c r="H6845" s="147">
        <v>12.7986</v>
      </c>
      <c r="I6845" s="147">
        <v>15.374999999999998</v>
      </c>
      <c r="J6845" s="147">
        <v>17.339849999999998</v>
      </c>
      <c r="K6845" s="147">
        <v>19.315799999999999</v>
      </c>
    </row>
    <row r="6846" spans="2:11" x14ac:dyDescent="0.2">
      <c r="B6846" s="21" t="str">
        <f t="shared" si="106"/>
        <v>Fort FrancesIce Accretion2025RCP4.5</v>
      </c>
      <c r="C6846" t="s">
        <v>321</v>
      </c>
      <c r="D6846" t="s">
        <v>486</v>
      </c>
      <c r="E6846" s="144" t="s">
        <v>193</v>
      </c>
      <c r="F6846" s="144">
        <v>2025</v>
      </c>
      <c r="G6846" s="147">
        <v>10.804750564113771</v>
      </c>
      <c r="H6846" s="147">
        <v>12.829725</v>
      </c>
      <c r="I6846" s="147">
        <v>15.407499999999999</v>
      </c>
      <c r="J6846" s="147">
        <v>17.373749999999998</v>
      </c>
      <c r="K6846" s="147">
        <v>19.350449999999999</v>
      </c>
    </row>
    <row r="6847" spans="2:11" x14ac:dyDescent="0.2">
      <c r="B6847" s="21" t="str">
        <f t="shared" si="106"/>
        <v>Fort FrancesIce Accretion2030RCP4.5</v>
      </c>
      <c r="C6847" t="s">
        <v>321</v>
      </c>
      <c r="D6847" t="s">
        <v>486</v>
      </c>
      <c r="E6847" s="144" t="s">
        <v>193</v>
      </c>
      <c r="F6847" s="144">
        <v>2030</v>
      </c>
      <c r="G6847" s="147">
        <v>10.83780325461742</v>
      </c>
      <c r="H6847" s="147">
        <v>12.860849999999999</v>
      </c>
      <c r="I6847" s="147">
        <v>15.44</v>
      </c>
      <c r="J6847" s="147">
        <v>17.407649999999997</v>
      </c>
      <c r="K6847" s="147">
        <v>19.385099999999998</v>
      </c>
    </row>
    <row r="6848" spans="2:11" x14ac:dyDescent="0.2">
      <c r="B6848" s="21" t="str">
        <f t="shared" si="106"/>
        <v>Fort FrancesIce Accretion2035RCP4.5</v>
      </c>
      <c r="C6848" t="s">
        <v>321</v>
      </c>
      <c r="D6848" t="s">
        <v>486</v>
      </c>
      <c r="E6848" s="144" t="s">
        <v>193</v>
      </c>
      <c r="F6848" s="144">
        <v>2035</v>
      </c>
      <c r="G6848" s="147">
        <v>10.870855945121068</v>
      </c>
      <c r="H6848" s="147">
        <v>12.891974999999999</v>
      </c>
      <c r="I6848" s="147">
        <v>15.4725</v>
      </c>
      <c r="J6848" s="147">
        <v>17.441549999999999</v>
      </c>
      <c r="K6848" s="147">
        <v>19.419750000000001</v>
      </c>
    </row>
    <row r="6849" spans="2:11" x14ac:dyDescent="0.2">
      <c r="B6849" s="21" t="str">
        <f t="shared" si="106"/>
        <v>Fort FrancesIce Accretion2040RCP4.5</v>
      </c>
      <c r="C6849" t="s">
        <v>321</v>
      </c>
      <c r="D6849" t="s">
        <v>486</v>
      </c>
      <c r="E6849" s="144" t="s">
        <v>193</v>
      </c>
      <c r="F6849" s="144">
        <v>2040</v>
      </c>
      <c r="G6849" s="147">
        <v>10.903908635624717</v>
      </c>
      <c r="H6849" s="147">
        <v>12.9231</v>
      </c>
      <c r="I6849" s="147">
        <v>15.504999999999999</v>
      </c>
      <c r="J6849" s="147">
        <v>17.475449999999999</v>
      </c>
      <c r="K6849" s="147">
        <v>19.4544</v>
      </c>
    </row>
    <row r="6850" spans="2:11" x14ac:dyDescent="0.2">
      <c r="B6850" s="21" t="str">
        <f t="shared" si="106"/>
        <v>Fort FrancesIce Accretion2045RCP4.5</v>
      </c>
      <c r="C6850" t="s">
        <v>321</v>
      </c>
      <c r="D6850" t="s">
        <v>486</v>
      </c>
      <c r="E6850" s="144" t="s">
        <v>193</v>
      </c>
      <c r="F6850" s="144">
        <v>2045</v>
      </c>
      <c r="G6850" s="147">
        <v>10.936961326128365</v>
      </c>
      <c r="H6850" s="147">
        <v>12.954224999999999</v>
      </c>
      <c r="I6850" s="147">
        <v>15.5375</v>
      </c>
      <c r="J6850" s="147">
        <v>17.509349999999998</v>
      </c>
      <c r="K6850" s="147">
        <v>19.489049999999999</v>
      </c>
    </row>
    <row r="6851" spans="2:11" x14ac:dyDescent="0.2">
      <c r="B6851" s="21" t="str">
        <f t="shared" si="106"/>
        <v>Fort FrancesIce Accretion2050RCP4.5</v>
      </c>
      <c r="C6851" t="s">
        <v>321</v>
      </c>
      <c r="D6851" t="s">
        <v>486</v>
      </c>
      <c r="E6851" s="144" t="s">
        <v>193</v>
      </c>
      <c r="F6851" s="144">
        <v>2050</v>
      </c>
      <c r="G6851" s="147">
        <v>11.080653549054754</v>
      </c>
      <c r="H6851" s="147">
        <v>13.122299999999999</v>
      </c>
      <c r="I6851" s="147">
        <v>15.738</v>
      </c>
      <c r="J6851" s="147">
        <v>17.736479999999997</v>
      </c>
      <c r="K6851" s="147">
        <v>19.739159999999998</v>
      </c>
    </row>
    <row r="6852" spans="2:11" x14ac:dyDescent="0.2">
      <c r="B6852" s="21" t="str">
        <f t="shared" si="106"/>
        <v>Fort FrancesIce Accretion2055RCP4.5</v>
      </c>
      <c r="C6852" t="s">
        <v>321</v>
      </c>
      <c r="D6852" t="s">
        <v>486</v>
      </c>
      <c r="E6852" s="144" t="s">
        <v>193</v>
      </c>
      <c r="F6852" s="144">
        <v>2055</v>
      </c>
      <c r="G6852" s="147">
        <v>11.191293081477493</v>
      </c>
      <c r="H6852" s="147">
        <v>13.25925</v>
      </c>
      <c r="I6852" s="147">
        <v>15.906000000000001</v>
      </c>
      <c r="J6852" s="147">
        <v>17.929709999999996</v>
      </c>
      <c r="K6852" s="147">
        <v>19.954619999999998</v>
      </c>
    </row>
    <row r="6853" spans="2:11" x14ac:dyDescent="0.2">
      <c r="B6853" s="21" t="str">
        <f t="shared" si="106"/>
        <v>Fort FrancesIce Accretion2060RCP4.5</v>
      </c>
      <c r="C6853" t="s">
        <v>321</v>
      </c>
      <c r="D6853" t="s">
        <v>486</v>
      </c>
      <c r="E6853" s="144" t="s">
        <v>193</v>
      </c>
      <c r="F6853" s="144">
        <v>2060</v>
      </c>
      <c r="G6853" s="147">
        <v>11.301932613900235</v>
      </c>
      <c r="H6853" s="147">
        <v>13.396199999999999</v>
      </c>
      <c r="I6853" s="147">
        <v>16.074000000000002</v>
      </c>
      <c r="J6853" s="147">
        <v>18.12294</v>
      </c>
      <c r="K6853" s="147">
        <v>20.170079999999999</v>
      </c>
    </row>
    <row r="6854" spans="2:11" x14ac:dyDescent="0.2">
      <c r="B6854" s="21" t="str">
        <f t="shared" si="106"/>
        <v>Fort FrancesIce Accretion2065RCP4.5</v>
      </c>
      <c r="C6854" t="s">
        <v>321</v>
      </c>
      <c r="D6854" t="s">
        <v>486</v>
      </c>
      <c r="E6854" s="144" t="s">
        <v>193</v>
      </c>
      <c r="F6854" s="144">
        <v>2065</v>
      </c>
      <c r="G6854" s="147">
        <v>11.412572146322974</v>
      </c>
      <c r="H6854" s="147">
        <v>13.533149999999999</v>
      </c>
      <c r="I6854" s="147">
        <v>16.242000000000001</v>
      </c>
      <c r="J6854" s="147">
        <v>18.31617</v>
      </c>
      <c r="K6854" s="147">
        <v>20.385539999999999</v>
      </c>
    </row>
    <row r="6855" spans="2:11" x14ac:dyDescent="0.2">
      <c r="B6855" s="21" t="str">
        <f t="shared" si="106"/>
        <v>Fort FrancesIce Accretion2070RCP4.5</v>
      </c>
      <c r="C6855" t="s">
        <v>321</v>
      </c>
      <c r="D6855" t="s">
        <v>486</v>
      </c>
      <c r="E6855" s="144" t="s">
        <v>193</v>
      </c>
      <c r="F6855" s="144">
        <v>2070</v>
      </c>
      <c r="G6855" s="147">
        <v>11.523211678745714</v>
      </c>
      <c r="H6855" s="147">
        <v>13.6701</v>
      </c>
      <c r="I6855" s="147">
        <v>16.41</v>
      </c>
      <c r="J6855" s="147">
        <v>18.509399999999999</v>
      </c>
      <c r="K6855" s="147">
        <v>20.600999999999999</v>
      </c>
    </row>
    <row r="6856" spans="2:11" x14ac:dyDescent="0.2">
      <c r="B6856" s="21" t="str">
        <f t="shared" si="106"/>
        <v>Fort FrancesIce Accretion2075RCP4.5</v>
      </c>
      <c r="C6856" t="s">
        <v>321</v>
      </c>
      <c r="D6856" t="s">
        <v>486</v>
      </c>
      <c r="E6856" s="144" t="s">
        <v>193</v>
      </c>
      <c r="F6856" s="144">
        <v>2075</v>
      </c>
      <c r="G6856" s="147">
        <v>11.519732448166382</v>
      </c>
      <c r="H6856" s="147">
        <v>13.668025</v>
      </c>
      <c r="I6856" s="147">
        <v>16.405000000000001</v>
      </c>
      <c r="J6856" s="147">
        <v>18.50375</v>
      </c>
      <c r="K6856" s="147">
        <v>20.597849999999998</v>
      </c>
    </row>
    <row r="6857" spans="2:11" x14ac:dyDescent="0.2">
      <c r="B6857" s="21" t="str">
        <f t="shared" si="106"/>
        <v>Fort FrancesIce Accretion2080RCP4.5</v>
      </c>
      <c r="C6857" t="s">
        <v>321</v>
      </c>
      <c r="D6857" t="s">
        <v>486</v>
      </c>
      <c r="E6857" s="144" t="s">
        <v>193</v>
      </c>
      <c r="F6857" s="144">
        <v>2080</v>
      </c>
      <c r="G6857" s="147">
        <v>11.516253217587051</v>
      </c>
      <c r="H6857" s="147">
        <v>13.665949999999999</v>
      </c>
      <c r="I6857" s="147">
        <v>16.400000000000002</v>
      </c>
      <c r="J6857" s="147">
        <v>18.498100000000001</v>
      </c>
      <c r="K6857" s="147">
        <v>20.5947</v>
      </c>
    </row>
    <row r="6858" spans="2:11" x14ac:dyDescent="0.2">
      <c r="B6858" s="21" t="str">
        <f t="shared" si="106"/>
        <v>Fort FrancesIce Accretion2085RCP4.5</v>
      </c>
      <c r="C6858" t="s">
        <v>321</v>
      </c>
      <c r="D6858" t="s">
        <v>486</v>
      </c>
      <c r="E6858" s="144" t="s">
        <v>193</v>
      </c>
      <c r="F6858" s="144">
        <v>2085</v>
      </c>
      <c r="G6858" s="147">
        <v>11.512773987007719</v>
      </c>
      <c r="H6858" s="147">
        <v>13.663874999999999</v>
      </c>
      <c r="I6858" s="147">
        <v>16.395000000000003</v>
      </c>
      <c r="J6858" s="147">
        <v>18.492449999999998</v>
      </c>
      <c r="K6858" s="147">
        <v>20.591549999999998</v>
      </c>
    </row>
    <row r="6859" spans="2:11" x14ac:dyDescent="0.2">
      <c r="B6859" s="21" t="str">
        <f t="shared" si="106"/>
        <v>Fort FrancesIce Accretion2090RCP4.5</v>
      </c>
      <c r="C6859" t="s">
        <v>321</v>
      </c>
      <c r="D6859" t="s">
        <v>486</v>
      </c>
      <c r="E6859" s="144" t="s">
        <v>193</v>
      </c>
      <c r="F6859" s="144">
        <v>2090</v>
      </c>
      <c r="G6859" s="147">
        <v>11.509294756428387</v>
      </c>
      <c r="H6859" s="147">
        <v>13.661799999999999</v>
      </c>
      <c r="I6859" s="147">
        <v>16.39</v>
      </c>
      <c r="J6859" s="147">
        <v>18.486799999999999</v>
      </c>
      <c r="K6859" s="147">
        <v>20.588399999999996</v>
      </c>
    </row>
    <row r="6860" spans="2:11" x14ac:dyDescent="0.2">
      <c r="B6860" s="21" t="str">
        <f t="shared" ref="B6860:B6923" si="107">C6860&amp;D6860&amp;F6860&amp;E6860</f>
        <v>Fort FrancesIce Accretion2095RCP4.5</v>
      </c>
      <c r="C6860" t="s">
        <v>321</v>
      </c>
      <c r="D6860" t="s">
        <v>486</v>
      </c>
      <c r="E6860" s="144" t="s">
        <v>193</v>
      </c>
      <c r="F6860" s="144">
        <v>2095</v>
      </c>
      <c r="G6860" s="147">
        <v>11.505815525849057</v>
      </c>
      <c r="H6860" s="147">
        <v>13.659724999999998</v>
      </c>
      <c r="I6860" s="147">
        <v>16.385000000000002</v>
      </c>
      <c r="J6860" s="147">
        <v>18.48115</v>
      </c>
      <c r="K6860" s="147">
        <v>20.585249999999998</v>
      </c>
    </row>
    <row r="6861" spans="2:11" x14ac:dyDescent="0.2">
      <c r="B6861" s="21" t="str">
        <f t="shared" si="107"/>
        <v>Fort FrancesIce Accretion2100RCP4.5</v>
      </c>
      <c r="C6861" t="s">
        <v>321</v>
      </c>
      <c r="D6861" t="s">
        <v>486</v>
      </c>
      <c r="E6861" s="144" t="s">
        <v>193</v>
      </c>
      <c r="F6861" s="144">
        <v>2100</v>
      </c>
      <c r="G6861" s="147">
        <v>11.502336295269725</v>
      </c>
      <c r="H6861" s="147">
        <v>13.657649999999999</v>
      </c>
      <c r="I6861" s="147">
        <v>16.380000000000003</v>
      </c>
      <c r="J6861" s="147">
        <v>18.4755</v>
      </c>
      <c r="K6861" s="147">
        <v>20.582099999999997</v>
      </c>
    </row>
    <row r="6862" spans="2:11" x14ac:dyDescent="0.2">
      <c r="B6862" s="21" t="str">
        <f t="shared" si="107"/>
        <v>Fort FrancesIce Accretion2023RCP6.0</v>
      </c>
      <c r="C6862" t="s">
        <v>321</v>
      </c>
      <c r="D6862" t="s">
        <v>486</v>
      </c>
      <c r="E6862" s="144" t="s">
        <v>192</v>
      </c>
      <c r="F6862" s="144">
        <v>2023</v>
      </c>
      <c r="G6862" s="147">
        <v>10.771697873610123</v>
      </c>
      <c r="H6862" s="147">
        <v>12.7986</v>
      </c>
      <c r="I6862" s="147">
        <v>15.374999999999998</v>
      </c>
      <c r="J6862" s="147">
        <v>17.339849999999998</v>
      </c>
      <c r="K6862" s="147">
        <v>19.315799999999999</v>
      </c>
    </row>
    <row r="6863" spans="2:11" x14ac:dyDescent="0.2">
      <c r="B6863" s="21" t="str">
        <f t="shared" si="107"/>
        <v>Fort FrancesIce Accretion2025RCP6.0</v>
      </c>
      <c r="C6863" t="s">
        <v>321</v>
      </c>
      <c r="D6863" t="s">
        <v>486</v>
      </c>
      <c r="E6863" s="144" t="s">
        <v>192</v>
      </c>
      <c r="F6863" s="144">
        <v>2025</v>
      </c>
      <c r="G6863" s="147">
        <v>10.804750564113771</v>
      </c>
      <c r="H6863" s="147">
        <v>12.829725</v>
      </c>
      <c r="I6863" s="147">
        <v>15.407499999999999</v>
      </c>
      <c r="J6863" s="147">
        <v>17.373749999999998</v>
      </c>
      <c r="K6863" s="147">
        <v>19.350449999999999</v>
      </c>
    </row>
    <row r="6864" spans="2:11" x14ac:dyDescent="0.2">
      <c r="B6864" s="21" t="str">
        <f t="shared" si="107"/>
        <v>Fort FrancesIce Accretion2030RCP6.0</v>
      </c>
      <c r="C6864" t="s">
        <v>321</v>
      </c>
      <c r="D6864" t="s">
        <v>486</v>
      </c>
      <c r="E6864" s="144" t="s">
        <v>192</v>
      </c>
      <c r="F6864" s="144">
        <v>2030</v>
      </c>
      <c r="G6864" s="147">
        <v>10.83780325461742</v>
      </c>
      <c r="H6864" s="147">
        <v>12.860849999999999</v>
      </c>
      <c r="I6864" s="147">
        <v>15.44</v>
      </c>
      <c r="J6864" s="147">
        <v>17.407649999999997</v>
      </c>
      <c r="K6864" s="147">
        <v>19.385099999999998</v>
      </c>
    </row>
    <row r="6865" spans="2:11" x14ac:dyDescent="0.2">
      <c r="B6865" s="21" t="str">
        <f t="shared" si="107"/>
        <v>Fort FrancesIce Accretion2035RCP6.0</v>
      </c>
      <c r="C6865" t="s">
        <v>321</v>
      </c>
      <c r="D6865" t="s">
        <v>486</v>
      </c>
      <c r="E6865" s="144" t="s">
        <v>192</v>
      </c>
      <c r="F6865" s="144">
        <v>2035</v>
      </c>
      <c r="G6865" s="147">
        <v>10.870855945121068</v>
      </c>
      <c r="H6865" s="147">
        <v>12.891974999999999</v>
      </c>
      <c r="I6865" s="147">
        <v>15.4725</v>
      </c>
      <c r="J6865" s="147">
        <v>17.441549999999999</v>
      </c>
      <c r="K6865" s="147">
        <v>19.419750000000001</v>
      </c>
    </row>
    <row r="6866" spans="2:11" x14ac:dyDescent="0.2">
      <c r="B6866" s="21" t="str">
        <f t="shared" si="107"/>
        <v>Fort FrancesIce Accretion2040RCP6.0</v>
      </c>
      <c r="C6866" t="s">
        <v>321</v>
      </c>
      <c r="D6866" t="s">
        <v>486</v>
      </c>
      <c r="E6866" s="144" t="s">
        <v>192</v>
      </c>
      <c r="F6866" s="144">
        <v>2040</v>
      </c>
      <c r="G6866" s="147">
        <v>10.903908635624717</v>
      </c>
      <c r="H6866" s="147">
        <v>12.9231</v>
      </c>
      <c r="I6866" s="147">
        <v>15.504999999999999</v>
      </c>
      <c r="J6866" s="147">
        <v>17.475449999999999</v>
      </c>
      <c r="K6866" s="147">
        <v>19.4544</v>
      </c>
    </row>
    <row r="6867" spans="2:11" x14ac:dyDescent="0.2">
      <c r="B6867" s="21" t="str">
        <f t="shared" si="107"/>
        <v>Fort FrancesIce Accretion2045RCP6.0</v>
      </c>
      <c r="C6867" t="s">
        <v>321</v>
      </c>
      <c r="D6867" t="s">
        <v>486</v>
      </c>
      <c r="E6867" s="144" t="s">
        <v>192</v>
      </c>
      <c r="F6867" s="144">
        <v>2045</v>
      </c>
      <c r="G6867" s="147">
        <v>10.936961326128365</v>
      </c>
      <c r="H6867" s="147">
        <v>12.954224999999999</v>
      </c>
      <c r="I6867" s="147">
        <v>15.5375</v>
      </c>
      <c r="J6867" s="147">
        <v>17.509349999999998</v>
      </c>
      <c r="K6867" s="147">
        <v>19.489049999999999</v>
      </c>
    </row>
    <row r="6868" spans="2:11" x14ac:dyDescent="0.2">
      <c r="B6868" s="21" t="str">
        <f t="shared" si="107"/>
        <v>Fort FrancesIce Accretion2050RCP6.0</v>
      </c>
      <c r="C6868" t="s">
        <v>321</v>
      </c>
      <c r="D6868" t="s">
        <v>486</v>
      </c>
      <c r="E6868" s="144" t="s">
        <v>192</v>
      </c>
      <c r="F6868" s="144">
        <v>2050</v>
      </c>
      <c r="G6868" s="147">
        <v>11.080653549054754</v>
      </c>
      <c r="H6868" s="147">
        <v>13.122299999999999</v>
      </c>
      <c r="I6868" s="147">
        <v>15.738</v>
      </c>
      <c r="J6868" s="147">
        <v>17.736479999999997</v>
      </c>
      <c r="K6868" s="147">
        <v>19.739159999999998</v>
      </c>
    </row>
    <row r="6869" spans="2:11" x14ac:dyDescent="0.2">
      <c r="B6869" s="21" t="str">
        <f t="shared" si="107"/>
        <v>Fort FrancesIce Accretion2055RCP6.0</v>
      </c>
      <c r="C6869" t="s">
        <v>321</v>
      </c>
      <c r="D6869" t="s">
        <v>486</v>
      </c>
      <c r="E6869" s="144" t="s">
        <v>192</v>
      </c>
      <c r="F6869" s="144">
        <v>2055</v>
      </c>
      <c r="G6869" s="147">
        <v>11.191293081477493</v>
      </c>
      <c r="H6869" s="147">
        <v>13.25925</v>
      </c>
      <c r="I6869" s="147">
        <v>15.906000000000001</v>
      </c>
      <c r="J6869" s="147">
        <v>17.929709999999996</v>
      </c>
      <c r="K6869" s="147">
        <v>19.954619999999998</v>
      </c>
    </row>
    <row r="6870" spans="2:11" x14ac:dyDescent="0.2">
      <c r="B6870" s="21" t="str">
        <f t="shared" si="107"/>
        <v>Fort FrancesIce Accretion2060RCP6.0</v>
      </c>
      <c r="C6870" t="s">
        <v>321</v>
      </c>
      <c r="D6870" t="s">
        <v>486</v>
      </c>
      <c r="E6870" s="144" t="s">
        <v>192</v>
      </c>
      <c r="F6870" s="144">
        <v>2060</v>
      </c>
      <c r="G6870" s="147">
        <v>11.301932613900235</v>
      </c>
      <c r="H6870" s="147">
        <v>13.396199999999999</v>
      </c>
      <c r="I6870" s="147">
        <v>16.074000000000002</v>
      </c>
      <c r="J6870" s="147">
        <v>18.12294</v>
      </c>
      <c r="K6870" s="147">
        <v>20.170079999999999</v>
      </c>
    </row>
    <row r="6871" spans="2:11" x14ac:dyDescent="0.2">
      <c r="B6871" s="21" t="str">
        <f t="shared" si="107"/>
        <v>Fort FrancesIce Accretion2065RCP6.0</v>
      </c>
      <c r="C6871" t="s">
        <v>321</v>
      </c>
      <c r="D6871" t="s">
        <v>486</v>
      </c>
      <c r="E6871" s="144" t="s">
        <v>192</v>
      </c>
      <c r="F6871" s="144">
        <v>2065</v>
      </c>
      <c r="G6871" s="147">
        <v>11.412572146322974</v>
      </c>
      <c r="H6871" s="147">
        <v>13.533149999999999</v>
      </c>
      <c r="I6871" s="147">
        <v>16.242000000000001</v>
      </c>
      <c r="J6871" s="147">
        <v>18.31617</v>
      </c>
      <c r="K6871" s="147">
        <v>20.385539999999999</v>
      </c>
    </row>
    <row r="6872" spans="2:11" x14ac:dyDescent="0.2">
      <c r="B6872" s="21" t="str">
        <f t="shared" si="107"/>
        <v>Fort FrancesIce Accretion2070RCP6.0</v>
      </c>
      <c r="C6872" t="s">
        <v>321</v>
      </c>
      <c r="D6872" t="s">
        <v>486</v>
      </c>
      <c r="E6872" s="144" t="s">
        <v>192</v>
      </c>
      <c r="F6872" s="144">
        <v>2070</v>
      </c>
      <c r="G6872" s="147">
        <v>11.523211678745714</v>
      </c>
      <c r="H6872" s="147">
        <v>13.6701</v>
      </c>
      <c r="I6872" s="147">
        <v>16.41</v>
      </c>
      <c r="J6872" s="147">
        <v>18.509399999999999</v>
      </c>
      <c r="K6872" s="147">
        <v>20.600999999999999</v>
      </c>
    </row>
    <row r="6873" spans="2:11" x14ac:dyDescent="0.2">
      <c r="B6873" s="21" t="str">
        <f t="shared" si="107"/>
        <v>Fort FrancesIce Accretion2075RCP6.0</v>
      </c>
      <c r="C6873" t="s">
        <v>321</v>
      </c>
      <c r="D6873" t="s">
        <v>486</v>
      </c>
      <c r="E6873" s="144" t="s">
        <v>192</v>
      </c>
      <c r="F6873" s="144">
        <v>2075</v>
      </c>
      <c r="G6873" s="147">
        <v>11.517992832876716</v>
      </c>
      <c r="H6873" s="147">
        <v>13.666987499999999</v>
      </c>
      <c r="I6873" s="147">
        <v>16.4025</v>
      </c>
      <c r="J6873" s="147">
        <v>18.500924999999999</v>
      </c>
      <c r="K6873" s="147">
        <v>20.596274999999999</v>
      </c>
    </row>
    <row r="6874" spans="2:11" x14ac:dyDescent="0.2">
      <c r="B6874" s="21" t="str">
        <f t="shared" si="107"/>
        <v>Fort FrancesIce Accretion2080RCP6.0</v>
      </c>
      <c r="C6874" t="s">
        <v>321</v>
      </c>
      <c r="D6874" t="s">
        <v>486</v>
      </c>
      <c r="E6874" s="144" t="s">
        <v>192</v>
      </c>
      <c r="F6874" s="144">
        <v>2080</v>
      </c>
      <c r="G6874" s="147">
        <v>11.512773987007719</v>
      </c>
      <c r="H6874" s="147">
        <v>13.663874999999999</v>
      </c>
      <c r="I6874" s="147">
        <v>16.395000000000003</v>
      </c>
      <c r="J6874" s="147">
        <v>18.492449999999998</v>
      </c>
      <c r="K6874" s="147">
        <v>20.591549999999998</v>
      </c>
    </row>
    <row r="6875" spans="2:11" x14ac:dyDescent="0.2">
      <c r="B6875" s="21" t="str">
        <f t="shared" si="107"/>
        <v>Fort FrancesIce Accretion2085RCP6.0</v>
      </c>
      <c r="C6875" t="s">
        <v>321</v>
      </c>
      <c r="D6875" t="s">
        <v>486</v>
      </c>
      <c r="E6875" s="144" t="s">
        <v>192</v>
      </c>
      <c r="F6875" s="144">
        <v>2085</v>
      </c>
      <c r="G6875" s="147">
        <v>11.507555141138722</v>
      </c>
      <c r="H6875" s="147">
        <v>13.660762499999999</v>
      </c>
      <c r="I6875" s="147">
        <v>16.387500000000003</v>
      </c>
      <c r="J6875" s="147">
        <v>18.483975000000001</v>
      </c>
      <c r="K6875" s="147">
        <v>20.586824999999997</v>
      </c>
    </row>
    <row r="6876" spans="2:11" x14ac:dyDescent="0.2">
      <c r="B6876" s="21" t="str">
        <f t="shared" si="107"/>
        <v>Fort FrancesIce Accretion2090RCP6.0</v>
      </c>
      <c r="C6876" t="s">
        <v>321</v>
      </c>
      <c r="D6876" t="s">
        <v>486</v>
      </c>
      <c r="E6876" s="144" t="s">
        <v>192</v>
      </c>
      <c r="F6876" s="144">
        <v>2090</v>
      </c>
      <c r="G6876" s="147">
        <v>11.49189860353173</v>
      </c>
      <c r="H6876" s="147">
        <v>13.645199999999999</v>
      </c>
      <c r="I6876" s="147">
        <v>16.365000000000002</v>
      </c>
      <c r="J6876" s="147">
        <v>18.458549999999999</v>
      </c>
      <c r="K6876" s="147">
        <v>20.563199999999998</v>
      </c>
    </row>
    <row r="6877" spans="2:11" x14ac:dyDescent="0.2">
      <c r="B6877" s="21" t="str">
        <f t="shared" si="107"/>
        <v>Fort FrancesIce Accretion2095RCP6.0</v>
      </c>
      <c r="C6877" t="s">
        <v>321</v>
      </c>
      <c r="D6877" t="s">
        <v>486</v>
      </c>
      <c r="E6877" s="144" t="s">
        <v>192</v>
      </c>
      <c r="F6877" s="144">
        <v>2095</v>
      </c>
      <c r="G6877" s="147">
        <v>11.481460911793736</v>
      </c>
      <c r="H6877" s="147">
        <v>13.63275</v>
      </c>
      <c r="I6877" s="147">
        <v>16.350000000000001</v>
      </c>
      <c r="J6877" s="147">
        <v>18.441600000000001</v>
      </c>
      <c r="K6877" s="147">
        <v>20.5443</v>
      </c>
    </row>
    <row r="6878" spans="2:11" x14ac:dyDescent="0.2">
      <c r="B6878" s="21" t="str">
        <f t="shared" si="107"/>
        <v>Fort FrancesIce Accretion2100RCP6.0</v>
      </c>
      <c r="C6878" t="s">
        <v>321</v>
      </c>
      <c r="D6878" t="s">
        <v>486</v>
      </c>
      <c r="E6878" s="144" t="s">
        <v>192</v>
      </c>
      <c r="F6878" s="144">
        <v>2100</v>
      </c>
      <c r="G6878" s="147">
        <v>11.471023220055741</v>
      </c>
      <c r="H6878" s="147">
        <v>13.6203</v>
      </c>
      <c r="I6878" s="147">
        <v>16.335000000000001</v>
      </c>
      <c r="J6878" s="147">
        <v>18.42465</v>
      </c>
      <c r="K6878" s="147">
        <v>20.525400000000001</v>
      </c>
    </row>
    <row r="6879" spans="2:11" x14ac:dyDescent="0.2">
      <c r="B6879" s="21" t="str">
        <f t="shared" si="107"/>
        <v>Fort FrancesIce Accretion2023RCP8.5</v>
      </c>
      <c r="C6879" t="s">
        <v>321</v>
      </c>
      <c r="D6879" t="s">
        <v>486</v>
      </c>
      <c r="E6879" s="144" t="s">
        <v>191</v>
      </c>
      <c r="F6879" s="144">
        <v>2023</v>
      </c>
      <c r="G6879" s="147">
        <v>10.771697873610123</v>
      </c>
      <c r="H6879" s="147">
        <v>12.7986</v>
      </c>
      <c r="I6879" s="147">
        <v>15.374999999999998</v>
      </c>
      <c r="J6879" s="147">
        <v>17.339849999999998</v>
      </c>
      <c r="K6879" s="147">
        <v>19.315799999999999</v>
      </c>
    </row>
    <row r="6880" spans="2:11" x14ac:dyDescent="0.2">
      <c r="B6880" s="21" t="str">
        <f t="shared" si="107"/>
        <v>Fort FrancesIce Accretion2025RCP8.5</v>
      </c>
      <c r="C6880" t="s">
        <v>321</v>
      </c>
      <c r="D6880" t="s">
        <v>486</v>
      </c>
      <c r="E6880" s="144" t="s">
        <v>191</v>
      </c>
      <c r="F6880" s="144">
        <v>2025</v>
      </c>
      <c r="G6880" s="147">
        <v>10.83780325461742</v>
      </c>
      <c r="H6880" s="147">
        <v>12.860849999999999</v>
      </c>
      <c r="I6880" s="147">
        <v>15.44</v>
      </c>
      <c r="J6880" s="147">
        <v>17.407649999999997</v>
      </c>
      <c r="K6880" s="147">
        <v>19.385099999999998</v>
      </c>
    </row>
    <row r="6881" spans="2:11" x14ac:dyDescent="0.2">
      <c r="B6881" s="21" t="str">
        <f t="shared" si="107"/>
        <v>Fort FrancesIce Accretion2030RCP8.5</v>
      </c>
      <c r="C6881" t="s">
        <v>321</v>
      </c>
      <c r="D6881" t="s">
        <v>486</v>
      </c>
      <c r="E6881" s="144" t="s">
        <v>191</v>
      </c>
      <c r="F6881" s="144">
        <v>2030</v>
      </c>
      <c r="G6881" s="147">
        <v>10.903908635624717</v>
      </c>
      <c r="H6881" s="147">
        <v>12.9231</v>
      </c>
      <c r="I6881" s="147">
        <v>15.504999999999999</v>
      </c>
      <c r="J6881" s="147">
        <v>17.475449999999999</v>
      </c>
      <c r="K6881" s="147">
        <v>19.4544</v>
      </c>
    </row>
    <row r="6882" spans="2:11" x14ac:dyDescent="0.2">
      <c r="B6882" s="21" t="str">
        <f t="shared" si="107"/>
        <v>Fort FrancesIce Accretion2035RCP8.5</v>
      </c>
      <c r="C6882" t="s">
        <v>321</v>
      </c>
      <c r="D6882" t="s">
        <v>486</v>
      </c>
      <c r="E6882" s="144" t="s">
        <v>191</v>
      </c>
      <c r="F6882" s="144">
        <v>2035</v>
      </c>
      <c r="G6882" s="147">
        <v>10.970014016632014</v>
      </c>
      <c r="H6882" s="147">
        <v>12.985349999999999</v>
      </c>
      <c r="I6882" s="147">
        <v>15.57</v>
      </c>
      <c r="J6882" s="147">
        <v>17.543249999999997</v>
      </c>
      <c r="K6882" s="147">
        <v>19.523699999999998</v>
      </c>
    </row>
    <row r="6883" spans="2:11" x14ac:dyDescent="0.2">
      <c r="B6883" s="21" t="str">
        <f t="shared" si="107"/>
        <v>Fort FrancesIce Accretion2040RCP8.5</v>
      </c>
      <c r="C6883" t="s">
        <v>321</v>
      </c>
      <c r="D6883" t="s">
        <v>486</v>
      </c>
      <c r="E6883" s="144" t="s">
        <v>191</v>
      </c>
      <c r="F6883" s="144">
        <v>2040</v>
      </c>
      <c r="G6883" s="147">
        <v>11.154413237336581</v>
      </c>
      <c r="H6883" s="147">
        <v>13.2136</v>
      </c>
      <c r="I6883" s="147">
        <v>15.85</v>
      </c>
      <c r="J6883" s="147">
        <v>17.865299999999998</v>
      </c>
      <c r="K6883" s="147">
        <v>19.8828</v>
      </c>
    </row>
    <row r="6884" spans="2:11" x14ac:dyDescent="0.2">
      <c r="B6884" s="21" t="str">
        <f t="shared" si="107"/>
        <v>Fort FrancesIce Accretion2045RCP8.5</v>
      </c>
      <c r="C6884" t="s">
        <v>321</v>
      </c>
      <c r="D6884" t="s">
        <v>486</v>
      </c>
      <c r="E6884" s="144" t="s">
        <v>191</v>
      </c>
      <c r="F6884" s="144">
        <v>2045</v>
      </c>
      <c r="G6884" s="147">
        <v>11.338812458041147</v>
      </c>
      <c r="H6884" s="147">
        <v>13.441849999999999</v>
      </c>
      <c r="I6884" s="147">
        <v>16.13</v>
      </c>
      <c r="J6884" s="147">
        <v>18.187349999999999</v>
      </c>
      <c r="K6884" s="147">
        <v>20.241899999999998</v>
      </c>
    </row>
    <row r="6885" spans="2:11" x14ac:dyDescent="0.2">
      <c r="B6885" s="21" t="str">
        <f t="shared" si="107"/>
        <v>Fort FrancesIce Accretion2050RCP8.5</v>
      </c>
      <c r="C6885" t="s">
        <v>321</v>
      </c>
      <c r="D6885" t="s">
        <v>486</v>
      </c>
      <c r="E6885" s="144" t="s">
        <v>191</v>
      </c>
      <c r="F6885" s="144">
        <v>2050</v>
      </c>
      <c r="G6885" s="147">
        <v>11.516253217587051</v>
      </c>
      <c r="H6885" s="147">
        <v>13.665949999999999</v>
      </c>
      <c r="I6885" s="147">
        <v>16.400000000000002</v>
      </c>
      <c r="J6885" s="147">
        <v>18.498100000000001</v>
      </c>
      <c r="K6885" s="147">
        <v>20.5947</v>
      </c>
    </row>
    <row r="6886" spans="2:11" x14ac:dyDescent="0.2">
      <c r="B6886" s="21" t="str">
        <f t="shared" si="107"/>
        <v>Fort FrancesIce Accretion2055RCP8.5</v>
      </c>
      <c r="C6886" t="s">
        <v>321</v>
      </c>
      <c r="D6886" t="s">
        <v>486</v>
      </c>
      <c r="E6886" s="144" t="s">
        <v>191</v>
      </c>
      <c r="F6886" s="144">
        <v>2055</v>
      </c>
      <c r="G6886" s="147">
        <v>11.509294756428387</v>
      </c>
      <c r="H6886" s="147">
        <v>13.661799999999999</v>
      </c>
      <c r="I6886" s="147">
        <v>16.39</v>
      </c>
      <c r="J6886" s="147">
        <v>18.486799999999999</v>
      </c>
      <c r="K6886" s="147">
        <v>20.588399999999996</v>
      </c>
    </row>
    <row r="6887" spans="2:11" x14ac:dyDescent="0.2">
      <c r="B6887" s="21" t="str">
        <f t="shared" si="107"/>
        <v>Fort FrancesIce Accretion2060RCP8.5</v>
      </c>
      <c r="C6887" t="s">
        <v>321</v>
      </c>
      <c r="D6887" t="s">
        <v>486</v>
      </c>
      <c r="E6887" s="144" t="s">
        <v>191</v>
      </c>
      <c r="F6887" s="144">
        <v>2060</v>
      </c>
      <c r="G6887" s="147">
        <v>11.49189860353173</v>
      </c>
      <c r="H6887" s="147">
        <v>13.645199999999999</v>
      </c>
      <c r="I6887" s="147">
        <v>16.365000000000002</v>
      </c>
      <c r="J6887" s="147">
        <v>18.458549999999999</v>
      </c>
      <c r="K6887" s="147">
        <v>20.563199999999998</v>
      </c>
    </row>
    <row r="6888" spans="2:11" x14ac:dyDescent="0.2">
      <c r="B6888" s="21" t="str">
        <f t="shared" si="107"/>
        <v>Fort FrancesIce Accretion2065RCP8.5</v>
      </c>
      <c r="C6888" t="s">
        <v>321</v>
      </c>
      <c r="D6888" t="s">
        <v>486</v>
      </c>
      <c r="E6888" s="144" t="s">
        <v>191</v>
      </c>
      <c r="F6888" s="144">
        <v>2065</v>
      </c>
      <c r="G6888" s="147">
        <v>11.481460911793736</v>
      </c>
      <c r="H6888" s="147">
        <v>13.63275</v>
      </c>
      <c r="I6888" s="147">
        <v>16.350000000000001</v>
      </c>
      <c r="J6888" s="147">
        <v>18.441600000000001</v>
      </c>
      <c r="K6888" s="147">
        <v>20.5443</v>
      </c>
    </row>
    <row r="6889" spans="2:11" x14ac:dyDescent="0.2">
      <c r="B6889" s="21" t="str">
        <f t="shared" si="107"/>
        <v>Fort FrancesIce Accretion2070RCP8.5</v>
      </c>
      <c r="C6889" t="s">
        <v>321</v>
      </c>
      <c r="D6889" t="s">
        <v>486</v>
      </c>
      <c r="E6889" s="144" t="s">
        <v>191</v>
      </c>
      <c r="F6889" s="144">
        <v>2070</v>
      </c>
      <c r="G6889" s="147">
        <v>11.310978613406496</v>
      </c>
      <c r="H6889" s="147">
        <v>13.43355</v>
      </c>
      <c r="I6889" s="147">
        <v>16.115000000000002</v>
      </c>
      <c r="J6889" s="147">
        <v>18.17605</v>
      </c>
      <c r="K6889" s="147">
        <v>20.248200000000001</v>
      </c>
    </row>
    <row r="6890" spans="2:11" x14ac:dyDescent="0.2">
      <c r="B6890" s="21" t="str">
        <f t="shared" si="107"/>
        <v>Fort FrancesIce Accretion2075RCP8.5</v>
      </c>
      <c r="C6890" t="s">
        <v>321</v>
      </c>
      <c r="D6890" t="s">
        <v>486</v>
      </c>
      <c r="E6890" s="144" t="s">
        <v>191</v>
      </c>
      <c r="F6890" s="144">
        <v>2075</v>
      </c>
      <c r="G6890" s="147">
        <v>11.150934006757248</v>
      </c>
      <c r="H6890" s="147">
        <v>13.246799999999999</v>
      </c>
      <c r="I6890" s="147">
        <v>15.895</v>
      </c>
      <c r="J6890" s="147">
        <v>17.927449999999997</v>
      </c>
      <c r="K6890" s="147">
        <v>19.971</v>
      </c>
    </row>
    <row r="6891" spans="2:11" x14ac:dyDescent="0.2">
      <c r="B6891" s="21" t="str">
        <f t="shared" si="107"/>
        <v>Fort FrancesIce Accretion2080RCP8.5</v>
      </c>
      <c r="C6891" t="s">
        <v>321</v>
      </c>
      <c r="D6891" t="s">
        <v>486</v>
      </c>
      <c r="E6891" s="144" t="s">
        <v>191</v>
      </c>
      <c r="F6891" s="144">
        <v>2080</v>
      </c>
      <c r="G6891" s="147">
        <v>10.990889400108003</v>
      </c>
      <c r="H6891" s="147">
        <v>13.060049999999999</v>
      </c>
      <c r="I6891" s="147">
        <v>15.674999999999999</v>
      </c>
      <c r="J6891" s="147">
        <v>17.678849999999997</v>
      </c>
      <c r="K6891" s="147">
        <v>19.6938</v>
      </c>
    </row>
    <row r="6892" spans="2:11" x14ac:dyDescent="0.2">
      <c r="B6892" s="21" t="str">
        <f t="shared" si="107"/>
        <v>Fort FrancesIce Accretion2085RCP8.5</v>
      </c>
      <c r="C6892" t="s">
        <v>321</v>
      </c>
      <c r="D6892" t="s">
        <v>486</v>
      </c>
      <c r="E6892" s="144" t="s">
        <v>191</v>
      </c>
      <c r="F6892" s="144">
        <v>2085</v>
      </c>
      <c r="G6892" s="147">
        <v>10.750822490134134</v>
      </c>
      <c r="H6892" s="147">
        <v>12.773699999999998</v>
      </c>
      <c r="I6892" s="147">
        <v>15.344999999999999</v>
      </c>
      <c r="J6892" s="147">
        <v>17.314425</v>
      </c>
      <c r="K6892" s="147">
        <v>19.28745</v>
      </c>
    </row>
    <row r="6893" spans="2:11" x14ac:dyDescent="0.2">
      <c r="B6893" s="21" t="str">
        <f t="shared" si="107"/>
        <v>Fort FrancesIce Accretion2090RCP8.5</v>
      </c>
      <c r="C6893" t="s">
        <v>321</v>
      </c>
      <c r="D6893" t="s">
        <v>486</v>
      </c>
      <c r="E6893" s="144" t="s">
        <v>191</v>
      </c>
      <c r="F6893" s="144">
        <v>2090</v>
      </c>
      <c r="G6893" s="147">
        <v>10.510755580160264</v>
      </c>
      <c r="H6893" s="147">
        <v>12.487349999999998</v>
      </c>
      <c r="I6893" s="147">
        <v>15.014999999999999</v>
      </c>
      <c r="J6893" s="147">
        <v>16.95</v>
      </c>
      <c r="K6893" s="147">
        <v>18.8811</v>
      </c>
    </row>
    <row r="6894" spans="2:11" x14ac:dyDescent="0.2">
      <c r="B6894" s="21" t="str">
        <f t="shared" si="107"/>
        <v>Fort FrancesIce Accretion2095RCP8.5</v>
      </c>
      <c r="C6894" t="s">
        <v>321</v>
      </c>
      <c r="D6894" t="s">
        <v>486</v>
      </c>
      <c r="E6894" s="144" t="s">
        <v>191</v>
      </c>
      <c r="F6894" s="144">
        <v>2095</v>
      </c>
      <c r="G6894" s="147">
        <v>10.510755580160264</v>
      </c>
      <c r="H6894" s="147">
        <v>12.487349999999998</v>
      </c>
      <c r="I6894" s="147">
        <v>15.014999999999999</v>
      </c>
      <c r="J6894" s="147">
        <v>16.95</v>
      </c>
      <c r="K6894" s="147">
        <v>18.8811</v>
      </c>
    </row>
    <row r="6895" spans="2:11" x14ac:dyDescent="0.2">
      <c r="B6895" s="21" t="str">
        <f t="shared" si="107"/>
        <v>Fort FrancesIce Accretion2100RCP8.5</v>
      </c>
      <c r="C6895" t="s">
        <v>321</v>
      </c>
      <c r="D6895" t="s">
        <v>486</v>
      </c>
      <c r="E6895" s="144" t="s">
        <v>191</v>
      </c>
      <c r="F6895" s="144">
        <v>2100</v>
      </c>
      <c r="G6895" s="147">
        <v>10.510755580160264</v>
      </c>
      <c r="H6895" s="147">
        <v>12.487349999999998</v>
      </c>
      <c r="I6895" s="147">
        <v>15.014999999999999</v>
      </c>
      <c r="J6895" s="147">
        <v>16.95</v>
      </c>
      <c r="K6895" s="147">
        <v>18.8811</v>
      </c>
    </row>
    <row r="6896" spans="2:11" x14ac:dyDescent="0.2">
      <c r="B6896" s="21" t="str">
        <f t="shared" si="107"/>
        <v>Fort FrancesWind2023RCP4.5</v>
      </c>
      <c r="C6896" t="s">
        <v>321</v>
      </c>
      <c r="D6896" t="s">
        <v>1</v>
      </c>
      <c r="E6896" s="144" t="s">
        <v>193</v>
      </c>
      <c r="F6896" s="144">
        <v>2023</v>
      </c>
      <c r="G6896" s="147">
        <v>72.394712059501614</v>
      </c>
      <c r="H6896" s="147">
        <v>77.987195999999997</v>
      </c>
      <c r="I6896" s="147">
        <v>83.882400000000004</v>
      </c>
      <c r="J6896" s="147">
        <v>89.772144000000011</v>
      </c>
      <c r="K6896" s="147">
        <v>95.654663999999997</v>
      </c>
    </row>
    <row r="6897" spans="2:11" x14ac:dyDescent="0.2">
      <c r="B6897" s="21" t="str">
        <f t="shared" si="107"/>
        <v>Fort FrancesWind2025RCP4.5</v>
      </c>
      <c r="C6897" t="s">
        <v>321</v>
      </c>
      <c r="D6897" t="s">
        <v>1</v>
      </c>
      <c r="E6897" s="144" t="s">
        <v>193</v>
      </c>
      <c r="F6897" s="144">
        <v>2025</v>
      </c>
      <c r="G6897" s="147">
        <v>72.380205554730651</v>
      </c>
      <c r="H6897" s="147">
        <v>77.957250000000002</v>
      </c>
      <c r="I6897" s="147">
        <v>83.832000000000008</v>
      </c>
      <c r="J6897" s="147">
        <v>89.704734000000016</v>
      </c>
      <c r="K6897" s="147">
        <v>95.570076</v>
      </c>
    </row>
    <row r="6898" spans="2:11" x14ac:dyDescent="0.2">
      <c r="B6898" s="21" t="str">
        <f t="shared" si="107"/>
        <v>Fort FrancesWind2030RCP4.5</v>
      </c>
      <c r="C6898" t="s">
        <v>321</v>
      </c>
      <c r="D6898" t="s">
        <v>1</v>
      </c>
      <c r="E6898" s="144" t="s">
        <v>193</v>
      </c>
      <c r="F6898" s="144">
        <v>2030</v>
      </c>
      <c r="G6898" s="147">
        <v>72.365699049959687</v>
      </c>
      <c r="H6898" s="147">
        <v>77.927304000000007</v>
      </c>
      <c r="I6898" s="147">
        <v>83.781599999999997</v>
      </c>
      <c r="J6898" s="147">
        <v>89.637324000000007</v>
      </c>
      <c r="K6898" s="147">
        <v>95.485487999999989</v>
      </c>
    </row>
    <row r="6899" spans="2:11" x14ac:dyDescent="0.2">
      <c r="B6899" s="21" t="str">
        <f t="shared" si="107"/>
        <v>Fort FrancesWind2035RCP4.5</v>
      </c>
      <c r="C6899" t="s">
        <v>321</v>
      </c>
      <c r="D6899" t="s">
        <v>1</v>
      </c>
      <c r="E6899" s="144" t="s">
        <v>193</v>
      </c>
      <c r="F6899" s="144">
        <v>2035</v>
      </c>
      <c r="G6899" s="147">
        <v>72.351192545188724</v>
      </c>
      <c r="H6899" s="147">
        <v>77.897357999999997</v>
      </c>
      <c r="I6899" s="147">
        <v>83.731200000000001</v>
      </c>
      <c r="J6899" s="147">
        <v>89.569914000000011</v>
      </c>
      <c r="K6899" s="147">
        <v>95.400899999999993</v>
      </c>
    </row>
    <row r="6900" spans="2:11" x14ac:dyDescent="0.2">
      <c r="B6900" s="21" t="str">
        <f t="shared" si="107"/>
        <v>Fort FrancesWind2040RCP4.5</v>
      </c>
      <c r="C6900" t="s">
        <v>321</v>
      </c>
      <c r="D6900" t="s">
        <v>1</v>
      </c>
      <c r="E6900" s="144" t="s">
        <v>193</v>
      </c>
      <c r="F6900" s="144">
        <v>2040</v>
      </c>
      <c r="G6900" s="147">
        <v>72.336686040417746</v>
      </c>
      <c r="H6900" s="147">
        <v>77.867412000000002</v>
      </c>
      <c r="I6900" s="147">
        <v>83.680800000000005</v>
      </c>
      <c r="J6900" s="147">
        <v>89.502504000000016</v>
      </c>
      <c r="K6900" s="147">
        <v>95.316311999999996</v>
      </c>
    </row>
    <row r="6901" spans="2:11" x14ac:dyDescent="0.2">
      <c r="B6901" s="21" t="str">
        <f t="shared" si="107"/>
        <v>Fort FrancesWind2045RCP4.5</v>
      </c>
      <c r="C6901" t="s">
        <v>321</v>
      </c>
      <c r="D6901" t="s">
        <v>1</v>
      </c>
      <c r="E6901" s="144" t="s">
        <v>193</v>
      </c>
      <c r="F6901" s="144">
        <v>2045</v>
      </c>
      <c r="G6901" s="147">
        <v>72.322179535646782</v>
      </c>
      <c r="H6901" s="147">
        <v>77.837466000000006</v>
      </c>
      <c r="I6901" s="147">
        <v>83.630399999999995</v>
      </c>
      <c r="J6901" s="147">
        <v>89.435094000000007</v>
      </c>
      <c r="K6901" s="147">
        <v>95.231723999999986</v>
      </c>
    </row>
    <row r="6902" spans="2:11" x14ac:dyDescent="0.2">
      <c r="B6902" s="21" t="str">
        <f t="shared" si="107"/>
        <v>Fort FrancesWind2050RCP4.5</v>
      </c>
      <c r="C6902" t="s">
        <v>321</v>
      </c>
      <c r="D6902" t="s">
        <v>1</v>
      </c>
      <c r="E6902" s="144" t="s">
        <v>193</v>
      </c>
      <c r="F6902" s="144">
        <v>2050</v>
      </c>
      <c r="G6902" s="147">
        <v>72.467244583356432</v>
      </c>
      <c r="H6902" s="147">
        <v>78.004382400000011</v>
      </c>
      <c r="I6902" s="147">
        <v>83.823599999999999</v>
      </c>
      <c r="J6902" s="147">
        <v>89.649907200000015</v>
      </c>
      <c r="K6902" s="147">
        <v>95.470804799999982</v>
      </c>
    </row>
    <row r="6903" spans="2:11" x14ac:dyDescent="0.2">
      <c r="B6903" s="21" t="str">
        <f t="shared" si="107"/>
        <v>Fort FrancesWind2055RCP4.5</v>
      </c>
      <c r="C6903" t="s">
        <v>321</v>
      </c>
      <c r="D6903" t="s">
        <v>1</v>
      </c>
      <c r="E6903" s="144" t="s">
        <v>193</v>
      </c>
      <c r="F6903" s="144">
        <v>2055</v>
      </c>
      <c r="G6903" s="147">
        <v>72.626816135837046</v>
      </c>
      <c r="H6903" s="147">
        <v>78.201244800000012</v>
      </c>
      <c r="I6903" s="147">
        <v>84.0672</v>
      </c>
      <c r="J6903" s="147">
        <v>89.932130400000005</v>
      </c>
      <c r="K6903" s="147">
        <v>95.794473599999989</v>
      </c>
    </row>
    <row r="6904" spans="2:11" x14ac:dyDescent="0.2">
      <c r="B6904" s="21" t="str">
        <f t="shared" si="107"/>
        <v>Fort FrancesWind2060RCP4.5</v>
      </c>
      <c r="C6904" t="s">
        <v>321</v>
      </c>
      <c r="D6904" t="s">
        <v>1</v>
      </c>
      <c r="E6904" s="144" t="s">
        <v>193</v>
      </c>
      <c r="F6904" s="144">
        <v>2060</v>
      </c>
      <c r="G6904" s="147">
        <v>72.786387688317674</v>
      </c>
      <c r="H6904" s="147">
        <v>78.398107199999998</v>
      </c>
      <c r="I6904" s="147">
        <v>84.3108</v>
      </c>
      <c r="J6904" s="147">
        <v>90.21435360000001</v>
      </c>
      <c r="K6904" s="147">
        <v>96.118142399999982</v>
      </c>
    </row>
    <row r="6905" spans="2:11" x14ac:dyDescent="0.2">
      <c r="B6905" s="21" t="str">
        <f t="shared" si="107"/>
        <v>Fort FrancesWind2065RCP4.5</v>
      </c>
      <c r="C6905" t="s">
        <v>321</v>
      </c>
      <c r="D6905" t="s">
        <v>1</v>
      </c>
      <c r="E6905" s="144" t="s">
        <v>193</v>
      </c>
      <c r="F6905" s="144">
        <v>2065</v>
      </c>
      <c r="G6905" s="147">
        <v>72.945959240798288</v>
      </c>
      <c r="H6905" s="147">
        <v>78.594969599999999</v>
      </c>
      <c r="I6905" s="147">
        <v>84.554400000000001</v>
      </c>
      <c r="J6905" s="147">
        <v>90.4965768</v>
      </c>
      <c r="K6905" s="147">
        <v>96.441811199999989</v>
      </c>
    </row>
    <row r="6906" spans="2:11" x14ac:dyDescent="0.2">
      <c r="B6906" s="21" t="str">
        <f t="shared" si="107"/>
        <v>Fort FrancesWind2070RCP4.5</v>
      </c>
      <c r="C6906" t="s">
        <v>321</v>
      </c>
      <c r="D6906" t="s">
        <v>1</v>
      </c>
      <c r="E6906" s="144" t="s">
        <v>193</v>
      </c>
      <c r="F6906" s="144">
        <v>2070</v>
      </c>
      <c r="G6906" s="147">
        <v>73.105530793278902</v>
      </c>
      <c r="H6906" s="147">
        <v>78.791831999999999</v>
      </c>
      <c r="I6906" s="147">
        <v>84.798000000000002</v>
      </c>
      <c r="J6906" s="147">
        <v>90.778800000000004</v>
      </c>
      <c r="K6906" s="147">
        <v>96.765479999999982</v>
      </c>
    </row>
    <row r="6907" spans="2:11" x14ac:dyDescent="0.2">
      <c r="B6907" s="21" t="str">
        <f t="shared" si="107"/>
        <v>Fort FrancesWind2075RCP4.5</v>
      </c>
      <c r="C6907" t="s">
        <v>321</v>
      </c>
      <c r="D6907" t="s">
        <v>1</v>
      </c>
      <c r="E6907" s="144" t="s">
        <v>193</v>
      </c>
      <c r="F6907" s="144">
        <v>2075</v>
      </c>
      <c r="G6907" s="147">
        <v>73.20103194968776</v>
      </c>
      <c r="H6907" s="147">
        <v>78.909012000000004</v>
      </c>
      <c r="I6907" s="147">
        <v>84.940799999999996</v>
      </c>
      <c r="J6907" s="147">
        <v>90.946576000000007</v>
      </c>
      <c r="K6907" s="147">
        <v>96.956999999999979</v>
      </c>
    </row>
    <row r="6908" spans="2:11" x14ac:dyDescent="0.2">
      <c r="B6908" s="21" t="str">
        <f t="shared" si="107"/>
        <v>Fort FrancesWind2080RCP4.5</v>
      </c>
      <c r="C6908" t="s">
        <v>321</v>
      </c>
      <c r="D6908" t="s">
        <v>1</v>
      </c>
      <c r="E6908" s="144" t="s">
        <v>193</v>
      </c>
      <c r="F6908" s="144">
        <v>2080</v>
      </c>
      <c r="G6908" s="147">
        <v>73.296533106096618</v>
      </c>
      <c r="H6908" s="147">
        <v>79.026192000000009</v>
      </c>
      <c r="I6908" s="147">
        <v>85.083600000000004</v>
      </c>
      <c r="J6908" s="147">
        <v>91.114352000000011</v>
      </c>
      <c r="K6908" s="147">
        <v>97.148519999999991</v>
      </c>
    </row>
    <row r="6909" spans="2:11" x14ac:dyDescent="0.2">
      <c r="B6909" s="21" t="str">
        <f t="shared" si="107"/>
        <v>Fort FrancesWind2085RCP4.5</v>
      </c>
      <c r="C6909" t="s">
        <v>321</v>
      </c>
      <c r="D6909" t="s">
        <v>1</v>
      </c>
      <c r="E6909" s="144" t="s">
        <v>193</v>
      </c>
      <c r="F6909" s="144">
        <v>2085</v>
      </c>
      <c r="G6909" s="147">
        <v>73.392034262505462</v>
      </c>
      <c r="H6909" s="147">
        <v>79.143371999999999</v>
      </c>
      <c r="I6909" s="147">
        <v>85.226400000000012</v>
      </c>
      <c r="J6909" s="147">
        <v>91.282128000000014</v>
      </c>
      <c r="K6909" s="147">
        <v>97.340039999999988</v>
      </c>
    </row>
    <row r="6910" spans="2:11" x14ac:dyDescent="0.2">
      <c r="B6910" s="21" t="str">
        <f t="shared" si="107"/>
        <v>Fort FrancesWind2090RCP4.5</v>
      </c>
      <c r="C6910" t="s">
        <v>321</v>
      </c>
      <c r="D6910" t="s">
        <v>1</v>
      </c>
      <c r="E6910" s="144" t="s">
        <v>193</v>
      </c>
      <c r="F6910" s="144">
        <v>2090</v>
      </c>
      <c r="G6910" s="147">
        <v>73.48753541891432</v>
      </c>
      <c r="H6910" s="147">
        <v>79.260552000000004</v>
      </c>
      <c r="I6910" s="147">
        <v>85.369200000000006</v>
      </c>
      <c r="J6910" s="147">
        <v>91.449904000000018</v>
      </c>
      <c r="K6910" s="147">
        <v>97.531559999999985</v>
      </c>
    </row>
    <row r="6911" spans="2:11" x14ac:dyDescent="0.2">
      <c r="B6911" s="21" t="str">
        <f t="shared" si="107"/>
        <v>Fort FrancesWind2095RCP4.5</v>
      </c>
      <c r="C6911" t="s">
        <v>321</v>
      </c>
      <c r="D6911" t="s">
        <v>1</v>
      </c>
      <c r="E6911" s="144" t="s">
        <v>193</v>
      </c>
      <c r="F6911" s="144">
        <v>2095</v>
      </c>
      <c r="G6911" s="147">
        <v>73.583036575323177</v>
      </c>
      <c r="H6911" s="147">
        <v>79.377732000000009</v>
      </c>
      <c r="I6911" s="147">
        <v>85.512</v>
      </c>
      <c r="J6911" s="147">
        <v>91.617680000000021</v>
      </c>
      <c r="K6911" s="147">
        <v>97.723079999999996</v>
      </c>
    </row>
    <row r="6912" spans="2:11" x14ac:dyDescent="0.2">
      <c r="B6912" s="21" t="str">
        <f t="shared" si="107"/>
        <v>Fort FrancesWind2100RCP4.5</v>
      </c>
      <c r="C6912" t="s">
        <v>321</v>
      </c>
      <c r="D6912" t="s">
        <v>1</v>
      </c>
      <c r="E6912" s="144" t="s">
        <v>193</v>
      </c>
      <c r="F6912" s="144">
        <v>2100</v>
      </c>
      <c r="G6912" s="147">
        <v>73.678537731732035</v>
      </c>
      <c r="H6912" s="147">
        <v>79.494912000000014</v>
      </c>
      <c r="I6912" s="147">
        <v>85.654800000000009</v>
      </c>
      <c r="J6912" s="147">
        <v>91.785456000000025</v>
      </c>
      <c r="K6912" s="147">
        <v>97.914599999999993</v>
      </c>
    </row>
    <row r="6913" spans="2:11" x14ac:dyDescent="0.2">
      <c r="B6913" s="21" t="str">
        <f t="shared" si="107"/>
        <v>Fort FrancesWind2023RCP6.0</v>
      </c>
      <c r="C6913" t="s">
        <v>321</v>
      </c>
      <c r="D6913" t="s">
        <v>1</v>
      </c>
      <c r="E6913" s="144" t="s">
        <v>192</v>
      </c>
      <c r="F6913" s="144">
        <v>2023</v>
      </c>
      <c r="G6913" s="147">
        <v>72.394712059501614</v>
      </c>
      <c r="H6913" s="147">
        <v>77.987195999999997</v>
      </c>
      <c r="I6913" s="147">
        <v>83.882400000000004</v>
      </c>
      <c r="J6913" s="147">
        <v>89.772144000000011</v>
      </c>
      <c r="K6913" s="147">
        <v>95.654663999999997</v>
      </c>
    </row>
    <row r="6914" spans="2:11" x14ac:dyDescent="0.2">
      <c r="B6914" s="21" t="str">
        <f t="shared" si="107"/>
        <v>Fort FrancesWind2025RCP6.0</v>
      </c>
      <c r="C6914" t="s">
        <v>321</v>
      </c>
      <c r="D6914" t="s">
        <v>1</v>
      </c>
      <c r="E6914" s="144" t="s">
        <v>192</v>
      </c>
      <c r="F6914" s="144">
        <v>2025</v>
      </c>
      <c r="G6914" s="147">
        <v>72.380205554730651</v>
      </c>
      <c r="H6914" s="147">
        <v>77.957250000000002</v>
      </c>
      <c r="I6914" s="147">
        <v>83.832000000000008</v>
      </c>
      <c r="J6914" s="147">
        <v>89.704734000000016</v>
      </c>
      <c r="K6914" s="147">
        <v>95.570076</v>
      </c>
    </row>
    <row r="6915" spans="2:11" x14ac:dyDescent="0.2">
      <c r="B6915" s="21" t="str">
        <f t="shared" si="107"/>
        <v>Fort FrancesWind2030RCP6.0</v>
      </c>
      <c r="C6915" t="s">
        <v>321</v>
      </c>
      <c r="D6915" t="s">
        <v>1</v>
      </c>
      <c r="E6915" s="144" t="s">
        <v>192</v>
      </c>
      <c r="F6915" s="144">
        <v>2030</v>
      </c>
      <c r="G6915" s="147">
        <v>72.365699049959687</v>
      </c>
      <c r="H6915" s="147">
        <v>77.927304000000007</v>
      </c>
      <c r="I6915" s="147">
        <v>83.781599999999997</v>
      </c>
      <c r="J6915" s="147">
        <v>89.637324000000007</v>
      </c>
      <c r="K6915" s="147">
        <v>95.485487999999989</v>
      </c>
    </row>
    <row r="6916" spans="2:11" x14ac:dyDescent="0.2">
      <c r="B6916" s="21" t="str">
        <f t="shared" si="107"/>
        <v>Fort FrancesWind2035RCP6.0</v>
      </c>
      <c r="C6916" t="s">
        <v>321</v>
      </c>
      <c r="D6916" t="s">
        <v>1</v>
      </c>
      <c r="E6916" s="144" t="s">
        <v>192</v>
      </c>
      <c r="F6916" s="144">
        <v>2035</v>
      </c>
      <c r="G6916" s="147">
        <v>72.351192545188724</v>
      </c>
      <c r="H6916" s="147">
        <v>77.897357999999997</v>
      </c>
      <c r="I6916" s="147">
        <v>83.731200000000001</v>
      </c>
      <c r="J6916" s="147">
        <v>89.569914000000011</v>
      </c>
      <c r="K6916" s="147">
        <v>95.400899999999993</v>
      </c>
    </row>
    <row r="6917" spans="2:11" x14ac:dyDescent="0.2">
      <c r="B6917" s="21" t="str">
        <f t="shared" si="107"/>
        <v>Fort FrancesWind2040RCP6.0</v>
      </c>
      <c r="C6917" t="s">
        <v>321</v>
      </c>
      <c r="D6917" t="s">
        <v>1</v>
      </c>
      <c r="E6917" s="144" t="s">
        <v>192</v>
      </c>
      <c r="F6917" s="144">
        <v>2040</v>
      </c>
      <c r="G6917" s="147">
        <v>72.336686040417746</v>
      </c>
      <c r="H6917" s="147">
        <v>77.867412000000002</v>
      </c>
      <c r="I6917" s="147">
        <v>83.680800000000005</v>
      </c>
      <c r="J6917" s="147">
        <v>89.502504000000016</v>
      </c>
      <c r="K6917" s="147">
        <v>95.316311999999996</v>
      </c>
    </row>
    <row r="6918" spans="2:11" x14ac:dyDescent="0.2">
      <c r="B6918" s="21" t="str">
        <f t="shared" si="107"/>
        <v>Fort FrancesWind2045RCP6.0</v>
      </c>
      <c r="C6918" t="s">
        <v>321</v>
      </c>
      <c r="D6918" t="s">
        <v>1</v>
      </c>
      <c r="E6918" s="144" t="s">
        <v>192</v>
      </c>
      <c r="F6918" s="144">
        <v>2045</v>
      </c>
      <c r="G6918" s="147">
        <v>72.322179535646782</v>
      </c>
      <c r="H6918" s="147">
        <v>77.837466000000006</v>
      </c>
      <c r="I6918" s="147">
        <v>83.630399999999995</v>
      </c>
      <c r="J6918" s="147">
        <v>89.435094000000007</v>
      </c>
      <c r="K6918" s="147">
        <v>95.231723999999986</v>
      </c>
    </row>
    <row r="6919" spans="2:11" x14ac:dyDescent="0.2">
      <c r="B6919" s="21" t="str">
        <f t="shared" si="107"/>
        <v>Fort FrancesWind2050RCP6.0</v>
      </c>
      <c r="C6919" t="s">
        <v>321</v>
      </c>
      <c r="D6919" t="s">
        <v>1</v>
      </c>
      <c r="E6919" s="144" t="s">
        <v>192</v>
      </c>
      <c r="F6919" s="144">
        <v>2050</v>
      </c>
      <c r="G6919" s="147">
        <v>72.467244583356432</v>
      </c>
      <c r="H6919" s="147">
        <v>78.004382400000011</v>
      </c>
      <c r="I6919" s="147">
        <v>83.823599999999999</v>
      </c>
      <c r="J6919" s="147">
        <v>89.649907200000015</v>
      </c>
      <c r="K6919" s="147">
        <v>95.470804799999982</v>
      </c>
    </row>
    <row r="6920" spans="2:11" x14ac:dyDescent="0.2">
      <c r="B6920" s="21" t="str">
        <f t="shared" si="107"/>
        <v>Fort FrancesWind2055RCP6.0</v>
      </c>
      <c r="C6920" t="s">
        <v>321</v>
      </c>
      <c r="D6920" t="s">
        <v>1</v>
      </c>
      <c r="E6920" s="144" t="s">
        <v>192</v>
      </c>
      <c r="F6920" s="144">
        <v>2055</v>
      </c>
      <c r="G6920" s="147">
        <v>72.626816135837046</v>
      </c>
      <c r="H6920" s="147">
        <v>78.201244800000012</v>
      </c>
      <c r="I6920" s="147">
        <v>84.0672</v>
      </c>
      <c r="J6920" s="147">
        <v>89.932130400000005</v>
      </c>
      <c r="K6920" s="147">
        <v>95.794473599999989</v>
      </c>
    </row>
    <row r="6921" spans="2:11" x14ac:dyDescent="0.2">
      <c r="B6921" s="21" t="str">
        <f t="shared" si="107"/>
        <v>Fort FrancesWind2060RCP6.0</v>
      </c>
      <c r="C6921" t="s">
        <v>321</v>
      </c>
      <c r="D6921" t="s">
        <v>1</v>
      </c>
      <c r="E6921" s="144" t="s">
        <v>192</v>
      </c>
      <c r="F6921" s="144">
        <v>2060</v>
      </c>
      <c r="G6921" s="147">
        <v>72.786387688317674</v>
      </c>
      <c r="H6921" s="147">
        <v>78.398107199999998</v>
      </c>
      <c r="I6921" s="147">
        <v>84.3108</v>
      </c>
      <c r="J6921" s="147">
        <v>90.21435360000001</v>
      </c>
      <c r="K6921" s="147">
        <v>96.118142399999982</v>
      </c>
    </row>
    <row r="6922" spans="2:11" x14ac:dyDescent="0.2">
      <c r="B6922" s="21" t="str">
        <f t="shared" si="107"/>
        <v>Fort FrancesWind2065RCP6.0</v>
      </c>
      <c r="C6922" t="s">
        <v>321</v>
      </c>
      <c r="D6922" t="s">
        <v>1</v>
      </c>
      <c r="E6922" s="144" t="s">
        <v>192</v>
      </c>
      <c r="F6922" s="144">
        <v>2065</v>
      </c>
      <c r="G6922" s="147">
        <v>72.945959240798288</v>
      </c>
      <c r="H6922" s="147">
        <v>78.594969599999999</v>
      </c>
      <c r="I6922" s="147">
        <v>84.554400000000001</v>
      </c>
      <c r="J6922" s="147">
        <v>90.4965768</v>
      </c>
      <c r="K6922" s="147">
        <v>96.441811199999989</v>
      </c>
    </row>
    <row r="6923" spans="2:11" x14ac:dyDescent="0.2">
      <c r="B6923" s="21" t="str">
        <f t="shared" si="107"/>
        <v>Fort FrancesWind2070RCP6.0</v>
      </c>
      <c r="C6923" t="s">
        <v>321</v>
      </c>
      <c r="D6923" t="s">
        <v>1</v>
      </c>
      <c r="E6923" s="144" t="s">
        <v>192</v>
      </c>
      <c r="F6923" s="144">
        <v>2070</v>
      </c>
      <c r="G6923" s="147">
        <v>73.105530793278902</v>
      </c>
      <c r="H6923" s="147">
        <v>78.791831999999999</v>
      </c>
      <c r="I6923" s="147">
        <v>84.798000000000002</v>
      </c>
      <c r="J6923" s="147">
        <v>90.778800000000004</v>
      </c>
      <c r="K6923" s="147">
        <v>96.765479999999982</v>
      </c>
    </row>
    <row r="6924" spans="2:11" x14ac:dyDescent="0.2">
      <c r="B6924" s="21" t="str">
        <f t="shared" ref="B6924:B6987" si="108">C6924&amp;D6924&amp;F6924&amp;E6924</f>
        <v>Fort FrancesWind2075RCP6.0</v>
      </c>
      <c r="C6924" t="s">
        <v>321</v>
      </c>
      <c r="D6924" t="s">
        <v>1</v>
      </c>
      <c r="E6924" s="144" t="s">
        <v>192</v>
      </c>
      <c r="F6924" s="144">
        <v>2075</v>
      </c>
      <c r="G6924" s="147">
        <v>73.248782527892189</v>
      </c>
      <c r="H6924" s="147">
        <v>78.967601999999999</v>
      </c>
      <c r="I6924" s="147">
        <v>85.012200000000007</v>
      </c>
      <c r="J6924" s="147">
        <v>91.030464000000009</v>
      </c>
      <c r="K6924" s="147">
        <v>97.052759999999978</v>
      </c>
    </row>
    <row r="6925" spans="2:11" x14ac:dyDescent="0.2">
      <c r="B6925" s="21" t="str">
        <f t="shared" si="108"/>
        <v>Fort FrancesWind2080RCP6.0</v>
      </c>
      <c r="C6925" t="s">
        <v>321</v>
      </c>
      <c r="D6925" t="s">
        <v>1</v>
      </c>
      <c r="E6925" s="144" t="s">
        <v>192</v>
      </c>
      <c r="F6925" s="144">
        <v>2080</v>
      </c>
      <c r="G6925" s="147">
        <v>73.392034262505462</v>
      </c>
      <c r="H6925" s="147">
        <v>79.143371999999999</v>
      </c>
      <c r="I6925" s="147">
        <v>85.226400000000012</v>
      </c>
      <c r="J6925" s="147">
        <v>91.282128000000014</v>
      </c>
      <c r="K6925" s="147">
        <v>97.340039999999988</v>
      </c>
    </row>
    <row r="6926" spans="2:11" x14ac:dyDescent="0.2">
      <c r="B6926" s="21" t="str">
        <f t="shared" si="108"/>
        <v>Fort FrancesWind2085RCP6.0</v>
      </c>
      <c r="C6926" t="s">
        <v>321</v>
      </c>
      <c r="D6926" t="s">
        <v>1</v>
      </c>
      <c r="E6926" s="144" t="s">
        <v>192</v>
      </c>
      <c r="F6926" s="144">
        <v>2085</v>
      </c>
      <c r="G6926" s="147">
        <v>73.535285997118748</v>
      </c>
      <c r="H6926" s="147">
        <v>79.319142000000014</v>
      </c>
      <c r="I6926" s="147">
        <v>85.440600000000003</v>
      </c>
      <c r="J6926" s="147">
        <v>91.53379200000002</v>
      </c>
      <c r="K6926" s="147">
        <v>97.627319999999997</v>
      </c>
    </row>
    <row r="6927" spans="2:11" x14ac:dyDescent="0.2">
      <c r="B6927" s="21" t="str">
        <f t="shared" si="108"/>
        <v>Fort FrancesWind2090RCP6.0</v>
      </c>
      <c r="C6927" t="s">
        <v>321</v>
      </c>
      <c r="D6927" t="s">
        <v>1</v>
      </c>
      <c r="E6927" s="144" t="s">
        <v>192</v>
      </c>
      <c r="F6927" s="144">
        <v>2090</v>
      </c>
      <c r="G6927" s="147">
        <v>73.915477309657803</v>
      </c>
      <c r="H6927" s="147">
        <v>79.809996000000012</v>
      </c>
      <c r="I6927" s="147">
        <v>86.066400000000002</v>
      </c>
      <c r="J6927" s="147">
        <v>92.273804000000027</v>
      </c>
      <c r="K6927" s="147">
        <v>98.485967999999986</v>
      </c>
    </row>
    <row r="6928" spans="2:11" x14ac:dyDescent="0.2">
      <c r="B6928" s="21" t="str">
        <f t="shared" si="108"/>
        <v>Fort FrancesWind2095RCP6.0</v>
      </c>
      <c r="C6928" t="s">
        <v>321</v>
      </c>
      <c r="D6928" t="s">
        <v>1</v>
      </c>
      <c r="E6928" s="144" t="s">
        <v>192</v>
      </c>
      <c r="F6928" s="144">
        <v>2095</v>
      </c>
      <c r="G6928" s="147">
        <v>74.152416887583556</v>
      </c>
      <c r="H6928" s="147">
        <v>80.125080000000011</v>
      </c>
      <c r="I6928" s="147">
        <v>86.478000000000009</v>
      </c>
      <c r="J6928" s="147">
        <v>92.762152000000015</v>
      </c>
      <c r="K6928" s="147">
        <v>99.057335999999992</v>
      </c>
    </row>
    <row r="6929" spans="2:11" x14ac:dyDescent="0.2">
      <c r="B6929" s="21" t="str">
        <f t="shared" si="108"/>
        <v>Fort FrancesWind2100RCP6.0</v>
      </c>
      <c r="C6929" t="s">
        <v>321</v>
      </c>
      <c r="D6929" t="s">
        <v>1</v>
      </c>
      <c r="E6929" s="144" t="s">
        <v>192</v>
      </c>
      <c r="F6929" s="144">
        <v>2100</v>
      </c>
      <c r="G6929" s="147">
        <v>74.389356465509323</v>
      </c>
      <c r="H6929" s="147">
        <v>80.44016400000001</v>
      </c>
      <c r="I6929" s="147">
        <v>86.889600000000002</v>
      </c>
      <c r="J6929" s="147">
        <v>93.250500000000017</v>
      </c>
      <c r="K6929" s="147">
        <v>99.628703999999985</v>
      </c>
    </row>
    <row r="6930" spans="2:11" x14ac:dyDescent="0.2">
      <c r="B6930" s="21" t="str">
        <f t="shared" si="108"/>
        <v>Fort FrancesWind2023RCP8.5</v>
      </c>
      <c r="C6930" t="s">
        <v>321</v>
      </c>
      <c r="D6930" t="s">
        <v>1</v>
      </c>
      <c r="E6930" s="144" t="s">
        <v>191</v>
      </c>
      <c r="F6930" s="144">
        <v>2023</v>
      </c>
      <c r="G6930" s="147">
        <v>72.394712059501614</v>
      </c>
      <c r="H6930" s="147">
        <v>77.987195999999997</v>
      </c>
      <c r="I6930" s="147">
        <v>83.882400000000004</v>
      </c>
      <c r="J6930" s="147">
        <v>89.772144000000011</v>
      </c>
      <c r="K6930" s="147">
        <v>95.654663999999997</v>
      </c>
    </row>
    <row r="6931" spans="2:11" x14ac:dyDescent="0.2">
      <c r="B6931" s="21" t="str">
        <f t="shared" si="108"/>
        <v>Fort FrancesWind2025RCP8.5</v>
      </c>
      <c r="C6931" t="s">
        <v>321</v>
      </c>
      <c r="D6931" t="s">
        <v>1</v>
      </c>
      <c r="E6931" s="144" t="s">
        <v>191</v>
      </c>
      <c r="F6931" s="144">
        <v>2025</v>
      </c>
      <c r="G6931" s="147">
        <v>72.365699049959687</v>
      </c>
      <c r="H6931" s="147">
        <v>77.927304000000007</v>
      </c>
      <c r="I6931" s="147">
        <v>83.781599999999997</v>
      </c>
      <c r="J6931" s="147">
        <v>89.637324000000007</v>
      </c>
      <c r="K6931" s="147">
        <v>95.485487999999989</v>
      </c>
    </row>
    <row r="6932" spans="2:11" x14ac:dyDescent="0.2">
      <c r="B6932" s="21" t="str">
        <f t="shared" si="108"/>
        <v>Fort FrancesWind2030RCP8.5</v>
      </c>
      <c r="C6932" t="s">
        <v>321</v>
      </c>
      <c r="D6932" t="s">
        <v>1</v>
      </c>
      <c r="E6932" s="144" t="s">
        <v>191</v>
      </c>
      <c r="F6932" s="144">
        <v>2030</v>
      </c>
      <c r="G6932" s="147">
        <v>72.336686040417746</v>
      </c>
      <c r="H6932" s="147">
        <v>77.867412000000002</v>
      </c>
      <c r="I6932" s="147">
        <v>83.680800000000005</v>
      </c>
      <c r="J6932" s="147">
        <v>89.502504000000016</v>
      </c>
      <c r="K6932" s="147">
        <v>95.316311999999996</v>
      </c>
    </row>
    <row r="6933" spans="2:11" x14ac:dyDescent="0.2">
      <c r="B6933" s="21" t="str">
        <f t="shared" si="108"/>
        <v>Fort FrancesWind2035RCP8.5</v>
      </c>
      <c r="C6933" t="s">
        <v>321</v>
      </c>
      <c r="D6933" t="s">
        <v>1</v>
      </c>
      <c r="E6933" s="144" t="s">
        <v>191</v>
      </c>
      <c r="F6933" s="144">
        <v>2035</v>
      </c>
      <c r="G6933" s="147">
        <v>72.307673030875819</v>
      </c>
      <c r="H6933" s="147">
        <v>77.807520000000011</v>
      </c>
      <c r="I6933" s="147">
        <v>83.58</v>
      </c>
      <c r="J6933" s="147">
        <v>89.367684000000011</v>
      </c>
      <c r="K6933" s="147">
        <v>95.147135999999989</v>
      </c>
    </row>
    <row r="6934" spans="2:11" x14ac:dyDescent="0.2">
      <c r="B6934" s="21" t="str">
        <f t="shared" si="108"/>
        <v>Fort FrancesWind2040RCP8.5</v>
      </c>
      <c r="C6934" t="s">
        <v>321</v>
      </c>
      <c r="D6934" t="s">
        <v>1</v>
      </c>
      <c r="E6934" s="144" t="s">
        <v>191</v>
      </c>
      <c r="F6934" s="144">
        <v>2040</v>
      </c>
      <c r="G6934" s="147">
        <v>72.573625618343513</v>
      </c>
      <c r="H6934" s="147">
        <v>78.135624000000007</v>
      </c>
      <c r="I6934" s="147">
        <v>83.986000000000004</v>
      </c>
      <c r="J6934" s="147">
        <v>89.838056000000009</v>
      </c>
      <c r="K6934" s="147">
        <v>95.686583999999982</v>
      </c>
    </row>
    <row r="6935" spans="2:11" x14ac:dyDescent="0.2">
      <c r="B6935" s="21" t="str">
        <f t="shared" si="108"/>
        <v>Fort FrancesWind2045RCP8.5</v>
      </c>
      <c r="C6935" t="s">
        <v>321</v>
      </c>
      <c r="D6935" t="s">
        <v>1</v>
      </c>
      <c r="E6935" s="144" t="s">
        <v>191</v>
      </c>
      <c r="F6935" s="144">
        <v>2045</v>
      </c>
      <c r="G6935" s="147">
        <v>72.839578205811208</v>
      </c>
      <c r="H6935" s="147">
        <v>78.463728000000003</v>
      </c>
      <c r="I6935" s="147">
        <v>84.391999999999996</v>
      </c>
      <c r="J6935" s="147">
        <v>90.308428000000006</v>
      </c>
      <c r="K6935" s="147">
        <v>96.226031999999989</v>
      </c>
    </row>
    <row r="6936" spans="2:11" x14ac:dyDescent="0.2">
      <c r="B6936" s="21" t="str">
        <f t="shared" si="108"/>
        <v>Fort FrancesWind2050RCP8.5</v>
      </c>
      <c r="C6936" t="s">
        <v>321</v>
      </c>
      <c r="D6936" t="s">
        <v>1</v>
      </c>
      <c r="E6936" s="144" t="s">
        <v>191</v>
      </c>
      <c r="F6936" s="144">
        <v>2050</v>
      </c>
      <c r="G6936" s="147">
        <v>73.296533106096618</v>
      </c>
      <c r="H6936" s="147">
        <v>79.026192000000009</v>
      </c>
      <c r="I6936" s="147">
        <v>85.083600000000004</v>
      </c>
      <c r="J6936" s="147">
        <v>91.114352000000011</v>
      </c>
      <c r="K6936" s="147">
        <v>97.148519999999991</v>
      </c>
    </row>
    <row r="6937" spans="2:11" x14ac:dyDescent="0.2">
      <c r="B6937" s="21" t="str">
        <f t="shared" si="108"/>
        <v>Fort FrancesWind2055RCP8.5</v>
      </c>
      <c r="C6937" t="s">
        <v>321</v>
      </c>
      <c r="D6937" t="s">
        <v>1</v>
      </c>
      <c r="E6937" s="144" t="s">
        <v>191</v>
      </c>
      <c r="F6937" s="144">
        <v>2055</v>
      </c>
      <c r="G6937" s="147">
        <v>73.48753541891432</v>
      </c>
      <c r="H6937" s="147">
        <v>79.260552000000004</v>
      </c>
      <c r="I6937" s="147">
        <v>85.369200000000006</v>
      </c>
      <c r="J6937" s="147">
        <v>91.449904000000018</v>
      </c>
      <c r="K6937" s="147">
        <v>97.531559999999985</v>
      </c>
    </row>
    <row r="6938" spans="2:11" x14ac:dyDescent="0.2">
      <c r="B6938" s="21" t="str">
        <f t="shared" si="108"/>
        <v>Fort FrancesWind2060RCP8.5</v>
      </c>
      <c r="C6938" t="s">
        <v>321</v>
      </c>
      <c r="D6938" t="s">
        <v>1</v>
      </c>
      <c r="E6938" s="144" t="s">
        <v>191</v>
      </c>
      <c r="F6938" s="144">
        <v>2060</v>
      </c>
      <c r="G6938" s="147">
        <v>73.915477309657803</v>
      </c>
      <c r="H6938" s="147">
        <v>79.809996000000012</v>
      </c>
      <c r="I6938" s="147">
        <v>86.066400000000002</v>
      </c>
      <c r="J6938" s="147">
        <v>92.273804000000027</v>
      </c>
      <c r="K6938" s="147">
        <v>98.485967999999986</v>
      </c>
    </row>
    <row r="6939" spans="2:11" x14ac:dyDescent="0.2">
      <c r="B6939" s="21" t="str">
        <f t="shared" si="108"/>
        <v>Fort FrancesWind2065RCP8.5</v>
      </c>
      <c r="C6939" t="s">
        <v>321</v>
      </c>
      <c r="D6939" t="s">
        <v>1</v>
      </c>
      <c r="E6939" s="144" t="s">
        <v>191</v>
      </c>
      <c r="F6939" s="144">
        <v>2065</v>
      </c>
      <c r="G6939" s="147">
        <v>74.152416887583556</v>
      </c>
      <c r="H6939" s="147">
        <v>80.125080000000011</v>
      </c>
      <c r="I6939" s="147">
        <v>86.478000000000009</v>
      </c>
      <c r="J6939" s="147">
        <v>92.762152000000015</v>
      </c>
      <c r="K6939" s="147">
        <v>99.057335999999992</v>
      </c>
    </row>
    <row r="6940" spans="2:11" x14ac:dyDescent="0.2">
      <c r="B6940" s="21" t="str">
        <f t="shared" si="108"/>
        <v>Fort FrancesWind2070RCP8.5</v>
      </c>
      <c r="C6940" t="s">
        <v>321</v>
      </c>
      <c r="D6940" t="s">
        <v>1</v>
      </c>
      <c r="E6940" s="144" t="s">
        <v>191</v>
      </c>
      <c r="F6940" s="144">
        <v>2070</v>
      </c>
      <c r="G6940" s="147">
        <v>74.488484248110922</v>
      </c>
      <c r="H6940" s="147">
        <v>80.559948000000006</v>
      </c>
      <c r="I6940" s="147">
        <v>87.03240000000001</v>
      </c>
      <c r="J6940" s="147">
        <v>93.418276000000006</v>
      </c>
      <c r="K6940" s="147">
        <v>99.817031999999983</v>
      </c>
    </row>
    <row r="6941" spans="2:11" x14ac:dyDescent="0.2">
      <c r="B6941" s="21" t="str">
        <f t="shared" si="108"/>
        <v>Fort FrancesWind2075RCP8.5</v>
      </c>
      <c r="C6941" t="s">
        <v>321</v>
      </c>
      <c r="D6941" t="s">
        <v>1</v>
      </c>
      <c r="E6941" s="144" t="s">
        <v>191</v>
      </c>
      <c r="F6941" s="144">
        <v>2075</v>
      </c>
      <c r="G6941" s="147">
        <v>74.587612030712521</v>
      </c>
      <c r="H6941" s="147">
        <v>80.679732000000016</v>
      </c>
      <c r="I6941" s="147">
        <v>87.175200000000004</v>
      </c>
      <c r="J6941" s="147">
        <v>93.586052000000009</v>
      </c>
      <c r="K6941" s="147">
        <v>100.00536</v>
      </c>
    </row>
    <row r="6942" spans="2:11" x14ac:dyDescent="0.2">
      <c r="B6942" s="21" t="str">
        <f t="shared" si="108"/>
        <v>Fort FrancesWind2080RCP8.5</v>
      </c>
      <c r="C6942" t="s">
        <v>321</v>
      </c>
      <c r="D6942" t="s">
        <v>1</v>
      </c>
      <c r="E6942" s="144" t="s">
        <v>191</v>
      </c>
      <c r="F6942" s="144">
        <v>2080</v>
      </c>
      <c r="G6942" s="147">
        <v>74.686739813314119</v>
      </c>
      <c r="H6942" s="147">
        <v>80.799516000000011</v>
      </c>
      <c r="I6942" s="147">
        <v>87.318000000000012</v>
      </c>
      <c r="J6942" s="147">
        <v>93.753827999999999</v>
      </c>
      <c r="K6942" s="147">
        <v>100.19368799999999</v>
      </c>
    </row>
    <row r="6943" spans="2:11" x14ac:dyDescent="0.2">
      <c r="B6943" s="21" t="str">
        <f t="shared" si="108"/>
        <v>Fort FrancesWind2085RCP8.5</v>
      </c>
      <c r="C6943" t="s">
        <v>321</v>
      </c>
      <c r="D6943" t="s">
        <v>1</v>
      </c>
      <c r="E6943" s="144" t="s">
        <v>191</v>
      </c>
      <c r="F6943" s="144">
        <v>2085</v>
      </c>
      <c r="G6943" s="147">
        <v>74.878951001529401</v>
      </c>
      <c r="H6943" s="147">
        <v>81.026064000000019</v>
      </c>
      <c r="I6943" s="147">
        <v>87.586800000000011</v>
      </c>
      <c r="J6943" s="147">
        <v>94.059420000000017</v>
      </c>
      <c r="K6943" s="147">
        <v>100.53842399999999</v>
      </c>
    </row>
    <row r="6944" spans="2:11" x14ac:dyDescent="0.2">
      <c r="B6944" s="21" t="str">
        <f t="shared" si="108"/>
        <v>Fort FrancesWind2090RCP8.5</v>
      </c>
      <c r="C6944" t="s">
        <v>321</v>
      </c>
      <c r="D6944" t="s">
        <v>1</v>
      </c>
      <c r="E6944" s="144" t="s">
        <v>191</v>
      </c>
      <c r="F6944" s="144">
        <v>2090</v>
      </c>
      <c r="G6944" s="147">
        <v>75.071162189744683</v>
      </c>
      <c r="H6944" s="147">
        <v>81.252612000000013</v>
      </c>
      <c r="I6944" s="147">
        <v>87.85560000000001</v>
      </c>
      <c r="J6944" s="147">
        <v>94.365012000000021</v>
      </c>
      <c r="K6944" s="147">
        <v>100.88316</v>
      </c>
    </row>
    <row r="6945" spans="2:11" x14ac:dyDescent="0.2">
      <c r="B6945" s="21" t="str">
        <f t="shared" si="108"/>
        <v>Fort FrancesWind2095RCP8.5</v>
      </c>
      <c r="C6945" t="s">
        <v>321</v>
      </c>
      <c r="D6945" t="s">
        <v>1</v>
      </c>
      <c r="E6945" s="144" t="s">
        <v>191</v>
      </c>
      <c r="F6945" s="144">
        <v>2095</v>
      </c>
      <c r="G6945" s="147">
        <v>75.071162189744683</v>
      </c>
      <c r="H6945" s="147">
        <v>81.252612000000013</v>
      </c>
      <c r="I6945" s="147">
        <v>87.85560000000001</v>
      </c>
      <c r="J6945" s="147">
        <v>94.365012000000021</v>
      </c>
      <c r="K6945" s="147">
        <v>100.88316</v>
      </c>
    </row>
    <row r="6946" spans="2:11" x14ac:dyDescent="0.2">
      <c r="B6946" s="21" t="str">
        <f t="shared" si="108"/>
        <v>Fort FrancesWind2100RCP8.5</v>
      </c>
      <c r="C6946" t="s">
        <v>321</v>
      </c>
      <c r="D6946" t="s">
        <v>1</v>
      </c>
      <c r="E6946" s="144" t="s">
        <v>191</v>
      </c>
      <c r="F6946" s="144">
        <v>2100</v>
      </c>
      <c r="G6946" s="147">
        <v>75.071162189744683</v>
      </c>
      <c r="H6946" s="147">
        <v>81.252612000000013</v>
      </c>
      <c r="I6946" s="147">
        <v>87.85560000000001</v>
      </c>
      <c r="J6946" s="147">
        <v>94.365012000000021</v>
      </c>
      <c r="K6946" s="147">
        <v>100.88316</v>
      </c>
    </row>
    <row r="6947" spans="2:11" x14ac:dyDescent="0.2">
      <c r="B6947" s="21" t="str">
        <f t="shared" si="108"/>
        <v>GananoqueIce Accretion2023RCP4.5</v>
      </c>
      <c r="C6947" t="s">
        <v>322</v>
      </c>
      <c r="D6947" t="s">
        <v>486</v>
      </c>
      <c r="E6947" s="144" t="s">
        <v>193</v>
      </c>
      <c r="F6947" s="144">
        <v>2023</v>
      </c>
      <c r="G6947" s="147">
        <v>20.87538347598861</v>
      </c>
      <c r="H6947" s="147">
        <v>24.8751</v>
      </c>
      <c r="I6947" s="147">
        <v>29.97</v>
      </c>
      <c r="J6947" s="147">
        <v>33.866099999999996</v>
      </c>
      <c r="K6947" s="147">
        <v>37.724399999999996</v>
      </c>
    </row>
    <row r="6948" spans="2:11" x14ac:dyDescent="0.2">
      <c r="B6948" s="21" t="str">
        <f t="shared" si="108"/>
        <v>GananoqueIce Accretion2025RCP4.5</v>
      </c>
      <c r="C6948" t="s">
        <v>322</v>
      </c>
      <c r="D6948" t="s">
        <v>486</v>
      </c>
      <c r="E6948" s="144" t="s">
        <v>193</v>
      </c>
      <c r="F6948" s="144">
        <v>2025</v>
      </c>
      <c r="G6948" s="147">
        <v>20.962364240471896</v>
      </c>
      <c r="H6948" s="147">
        <v>24.995449999999998</v>
      </c>
      <c r="I6948" s="147">
        <v>30.13</v>
      </c>
      <c r="J6948" s="147">
        <v>34.052549999999997</v>
      </c>
      <c r="K6948" s="147">
        <v>37.944899999999997</v>
      </c>
    </row>
    <row r="6949" spans="2:11" x14ac:dyDescent="0.2">
      <c r="B6949" s="21" t="str">
        <f t="shared" si="108"/>
        <v>GananoqueIce Accretion2030RCP4.5</v>
      </c>
      <c r="C6949" t="s">
        <v>322</v>
      </c>
      <c r="D6949" t="s">
        <v>486</v>
      </c>
      <c r="E6949" s="144" t="s">
        <v>193</v>
      </c>
      <c r="F6949" s="144">
        <v>2030</v>
      </c>
      <c r="G6949" s="147">
        <v>21.049345004955182</v>
      </c>
      <c r="H6949" s="147">
        <v>25.1158</v>
      </c>
      <c r="I6949" s="147">
        <v>30.29</v>
      </c>
      <c r="J6949" s="147">
        <v>34.238999999999997</v>
      </c>
      <c r="K6949" s="147">
        <v>38.165399999999998</v>
      </c>
    </row>
    <row r="6950" spans="2:11" x14ac:dyDescent="0.2">
      <c r="B6950" s="21" t="str">
        <f t="shared" si="108"/>
        <v>GananoqueIce Accretion2035RCP4.5</v>
      </c>
      <c r="C6950" t="s">
        <v>322</v>
      </c>
      <c r="D6950" t="s">
        <v>486</v>
      </c>
      <c r="E6950" s="144" t="s">
        <v>193</v>
      </c>
      <c r="F6950" s="144">
        <v>2035</v>
      </c>
      <c r="G6950" s="147">
        <v>21.136325769438464</v>
      </c>
      <c r="H6950" s="147">
        <v>25.236150000000002</v>
      </c>
      <c r="I6950" s="147">
        <v>30.449999999999996</v>
      </c>
      <c r="J6950" s="147">
        <v>34.425449999999998</v>
      </c>
      <c r="K6950" s="147">
        <v>38.385899999999992</v>
      </c>
    </row>
    <row r="6951" spans="2:11" x14ac:dyDescent="0.2">
      <c r="B6951" s="21" t="str">
        <f t="shared" si="108"/>
        <v>GananoqueIce Accretion2040RCP4.5</v>
      </c>
      <c r="C6951" t="s">
        <v>322</v>
      </c>
      <c r="D6951" t="s">
        <v>486</v>
      </c>
      <c r="E6951" s="144" t="s">
        <v>193</v>
      </c>
      <c r="F6951" s="144">
        <v>2040</v>
      </c>
      <c r="G6951" s="147">
        <v>21.22330653392175</v>
      </c>
      <c r="H6951" s="147">
        <v>25.3565</v>
      </c>
      <c r="I6951" s="147">
        <v>30.609999999999996</v>
      </c>
      <c r="J6951" s="147">
        <v>34.611899999999999</v>
      </c>
      <c r="K6951" s="147">
        <v>38.606399999999994</v>
      </c>
    </row>
    <row r="6952" spans="2:11" x14ac:dyDescent="0.2">
      <c r="B6952" s="21" t="str">
        <f t="shared" si="108"/>
        <v>GananoqueIce Accretion2045RCP4.5</v>
      </c>
      <c r="C6952" t="s">
        <v>322</v>
      </c>
      <c r="D6952" t="s">
        <v>486</v>
      </c>
      <c r="E6952" s="144" t="s">
        <v>193</v>
      </c>
      <c r="F6952" s="144">
        <v>2045</v>
      </c>
      <c r="G6952" s="147">
        <v>21.310287298405036</v>
      </c>
      <c r="H6952" s="147">
        <v>25.476849999999999</v>
      </c>
      <c r="I6952" s="147">
        <v>30.769999999999996</v>
      </c>
      <c r="J6952" s="147">
        <v>34.798349999999999</v>
      </c>
      <c r="K6952" s="147">
        <v>38.826899999999995</v>
      </c>
    </row>
    <row r="6953" spans="2:11" x14ac:dyDescent="0.2">
      <c r="B6953" s="21" t="str">
        <f t="shared" si="108"/>
        <v>GananoqueIce Accretion2050RCP4.5</v>
      </c>
      <c r="C6953" t="s">
        <v>322</v>
      </c>
      <c r="D6953" t="s">
        <v>486</v>
      </c>
      <c r="E6953" s="144" t="s">
        <v>193</v>
      </c>
      <c r="F6953" s="144">
        <v>2050</v>
      </c>
      <c r="G6953" s="147">
        <v>21.280365915422788</v>
      </c>
      <c r="H6953" s="147">
        <v>25.477679999999999</v>
      </c>
      <c r="I6953" s="147">
        <v>30.803999999999998</v>
      </c>
      <c r="J6953" s="147">
        <v>34.855980000000002</v>
      </c>
      <c r="K6953" s="147">
        <v>38.918879999999994</v>
      </c>
    </row>
    <row r="6954" spans="2:11" x14ac:dyDescent="0.2">
      <c r="B6954" s="21" t="str">
        <f t="shared" si="108"/>
        <v>GananoqueIce Accretion2055RCP4.5</v>
      </c>
      <c r="C6954" t="s">
        <v>322</v>
      </c>
      <c r="D6954" t="s">
        <v>486</v>
      </c>
      <c r="E6954" s="144" t="s">
        <v>193</v>
      </c>
      <c r="F6954" s="144">
        <v>2055</v>
      </c>
      <c r="G6954" s="147">
        <v>21.16346376795725</v>
      </c>
      <c r="H6954" s="147">
        <v>25.358159999999998</v>
      </c>
      <c r="I6954" s="147">
        <v>30.677999999999997</v>
      </c>
      <c r="J6954" s="147">
        <v>34.727159999999998</v>
      </c>
      <c r="K6954" s="147">
        <v>38.790359999999993</v>
      </c>
    </row>
    <row r="6955" spans="2:11" x14ac:dyDescent="0.2">
      <c r="B6955" s="21" t="str">
        <f t="shared" si="108"/>
        <v>GananoqueIce Accretion2060RCP4.5</v>
      </c>
      <c r="C6955" t="s">
        <v>322</v>
      </c>
      <c r="D6955" t="s">
        <v>486</v>
      </c>
      <c r="E6955" s="144" t="s">
        <v>193</v>
      </c>
      <c r="F6955" s="144">
        <v>2060</v>
      </c>
      <c r="G6955" s="147">
        <v>21.046561620491715</v>
      </c>
      <c r="H6955" s="147">
        <v>25.23864</v>
      </c>
      <c r="I6955" s="147">
        <v>30.552</v>
      </c>
      <c r="J6955" s="147">
        <v>34.59834</v>
      </c>
      <c r="K6955" s="147">
        <v>38.661839999999998</v>
      </c>
    </row>
    <row r="6956" spans="2:11" x14ac:dyDescent="0.2">
      <c r="B6956" s="21" t="str">
        <f t="shared" si="108"/>
        <v>GananoqueIce Accretion2065RCP4.5</v>
      </c>
      <c r="C6956" t="s">
        <v>322</v>
      </c>
      <c r="D6956" t="s">
        <v>486</v>
      </c>
      <c r="E6956" s="144" t="s">
        <v>193</v>
      </c>
      <c r="F6956" s="144">
        <v>2065</v>
      </c>
      <c r="G6956" s="147">
        <v>20.929659473026177</v>
      </c>
      <c r="H6956" s="147">
        <v>25.119119999999999</v>
      </c>
      <c r="I6956" s="147">
        <v>30.425999999999998</v>
      </c>
      <c r="J6956" s="147">
        <v>34.469519999999996</v>
      </c>
      <c r="K6956" s="147">
        <v>38.533319999999996</v>
      </c>
    </row>
    <row r="6957" spans="2:11" x14ac:dyDescent="0.2">
      <c r="B6957" s="21" t="str">
        <f t="shared" si="108"/>
        <v>GananoqueIce Accretion2070RCP4.5</v>
      </c>
      <c r="C6957" t="s">
        <v>322</v>
      </c>
      <c r="D6957" t="s">
        <v>486</v>
      </c>
      <c r="E6957" s="144" t="s">
        <v>193</v>
      </c>
      <c r="F6957" s="144">
        <v>2070</v>
      </c>
      <c r="G6957" s="147">
        <v>20.812757325560643</v>
      </c>
      <c r="H6957" s="147">
        <v>24.999599999999997</v>
      </c>
      <c r="I6957" s="147">
        <v>30.3</v>
      </c>
      <c r="J6957" s="147">
        <v>34.340699999999998</v>
      </c>
      <c r="K6957" s="147">
        <v>38.404799999999994</v>
      </c>
    </row>
    <row r="6958" spans="2:11" x14ac:dyDescent="0.2">
      <c r="B6958" s="21" t="str">
        <f t="shared" si="108"/>
        <v>GananoqueIce Accretion2075RCP4.5</v>
      </c>
      <c r="C6958" t="s">
        <v>322</v>
      </c>
      <c r="D6958" t="s">
        <v>486</v>
      </c>
      <c r="E6958" s="144" t="s">
        <v>193</v>
      </c>
      <c r="F6958" s="144">
        <v>2075</v>
      </c>
      <c r="G6958" s="147">
        <v>20.826674247877968</v>
      </c>
      <c r="H6958" s="147">
        <v>25.045249999999996</v>
      </c>
      <c r="I6958" s="147">
        <v>30.380000000000003</v>
      </c>
      <c r="J6958" s="147">
        <v>34.448049999999995</v>
      </c>
      <c r="K6958" s="147">
        <v>38.537099999999995</v>
      </c>
    </row>
    <row r="6959" spans="2:11" x14ac:dyDescent="0.2">
      <c r="B6959" s="21" t="str">
        <f t="shared" si="108"/>
        <v>GananoqueIce Accretion2080RCP4.5</v>
      </c>
      <c r="C6959" t="s">
        <v>322</v>
      </c>
      <c r="D6959" t="s">
        <v>486</v>
      </c>
      <c r="E6959" s="144" t="s">
        <v>193</v>
      </c>
      <c r="F6959" s="144">
        <v>2080</v>
      </c>
      <c r="G6959" s="147">
        <v>20.840591170195292</v>
      </c>
      <c r="H6959" s="147">
        <v>25.090899999999998</v>
      </c>
      <c r="I6959" s="147">
        <v>30.46</v>
      </c>
      <c r="J6959" s="147">
        <v>34.555399999999999</v>
      </c>
      <c r="K6959" s="147">
        <v>38.669399999999996</v>
      </c>
    </row>
    <row r="6960" spans="2:11" x14ac:dyDescent="0.2">
      <c r="B6960" s="21" t="str">
        <f t="shared" si="108"/>
        <v>GananoqueIce Accretion2085RCP4.5</v>
      </c>
      <c r="C6960" t="s">
        <v>322</v>
      </c>
      <c r="D6960" t="s">
        <v>486</v>
      </c>
      <c r="E6960" s="144" t="s">
        <v>193</v>
      </c>
      <c r="F6960" s="144">
        <v>2085</v>
      </c>
      <c r="G6960" s="147">
        <v>20.854508092512617</v>
      </c>
      <c r="H6960" s="147">
        <v>25.136549999999996</v>
      </c>
      <c r="I6960" s="147">
        <v>30.54</v>
      </c>
      <c r="J6960" s="147">
        <v>34.662750000000003</v>
      </c>
      <c r="K6960" s="147">
        <v>38.801699999999997</v>
      </c>
    </row>
    <row r="6961" spans="2:11" x14ac:dyDescent="0.2">
      <c r="B6961" s="21" t="str">
        <f t="shared" si="108"/>
        <v>GananoqueIce Accretion2090RCP4.5</v>
      </c>
      <c r="C6961" t="s">
        <v>322</v>
      </c>
      <c r="D6961" t="s">
        <v>486</v>
      </c>
      <c r="E6961" s="144" t="s">
        <v>193</v>
      </c>
      <c r="F6961" s="144">
        <v>2090</v>
      </c>
      <c r="G6961" s="147">
        <v>20.868425014829945</v>
      </c>
      <c r="H6961" s="147">
        <v>25.182199999999995</v>
      </c>
      <c r="I6961" s="147">
        <v>30.62</v>
      </c>
      <c r="J6961" s="147">
        <v>34.770099999999999</v>
      </c>
      <c r="K6961" s="147">
        <v>38.93399999999999</v>
      </c>
    </row>
    <row r="6962" spans="2:11" x14ac:dyDescent="0.2">
      <c r="B6962" s="21" t="str">
        <f t="shared" si="108"/>
        <v>GananoqueIce Accretion2095RCP4.5</v>
      </c>
      <c r="C6962" t="s">
        <v>322</v>
      </c>
      <c r="D6962" t="s">
        <v>486</v>
      </c>
      <c r="E6962" s="144" t="s">
        <v>193</v>
      </c>
      <c r="F6962" s="144">
        <v>2095</v>
      </c>
      <c r="G6962" s="147">
        <v>20.88234193714727</v>
      </c>
      <c r="H6962" s="147">
        <v>25.227849999999997</v>
      </c>
      <c r="I6962" s="147">
        <v>30.700000000000003</v>
      </c>
      <c r="J6962" s="147">
        <v>34.877449999999996</v>
      </c>
      <c r="K6962" s="147">
        <v>39.066299999999991</v>
      </c>
    </row>
    <row r="6963" spans="2:11" x14ac:dyDescent="0.2">
      <c r="B6963" s="21" t="str">
        <f t="shared" si="108"/>
        <v>GananoqueIce Accretion2100RCP4.5</v>
      </c>
      <c r="C6963" t="s">
        <v>322</v>
      </c>
      <c r="D6963" t="s">
        <v>486</v>
      </c>
      <c r="E6963" s="144" t="s">
        <v>193</v>
      </c>
      <c r="F6963" s="144">
        <v>2100</v>
      </c>
      <c r="G6963" s="147">
        <v>20.896258859464595</v>
      </c>
      <c r="H6963" s="147">
        <v>25.273499999999995</v>
      </c>
      <c r="I6963" s="147">
        <v>30.78</v>
      </c>
      <c r="J6963" s="147">
        <v>34.9848</v>
      </c>
      <c r="K6963" s="147">
        <v>39.198599999999992</v>
      </c>
    </row>
    <row r="6964" spans="2:11" x14ac:dyDescent="0.2">
      <c r="B6964" s="21" t="str">
        <f t="shared" si="108"/>
        <v>GananoqueIce Accretion2023RCP6.0</v>
      </c>
      <c r="C6964" t="s">
        <v>322</v>
      </c>
      <c r="D6964" t="s">
        <v>486</v>
      </c>
      <c r="E6964" s="144" t="s">
        <v>192</v>
      </c>
      <c r="F6964" s="144">
        <v>2023</v>
      </c>
      <c r="G6964" s="147">
        <v>20.87538347598861</v>
      </c>
      <c r="H6964" s="147">
        <v>24.8751</v>
      </c>
      <c r="I6964" s="147">
        <v>29.97</v>
      </c>
      <c r="J6964" s="147">
        <v>33.866099999999996</v>
      </c>
      <c r="K6964" s="147">
        <v>37.724399999999996</v>
      </c>
    </row>
    <row r="6965" spans="2:11" x14ac:dyDescent="0.2">
      <c r="B6965" s="21" t="str">
        <f t="shared" si="108"/>
        <v>GananoqueIce Accretion2025RCP6.0</v>
      </c>
      <c r="C6965" t="s">
        <v>322</v>
      </c>
      <c r="D6965" t="s">
        <v>486</v>
      </c>
      <c r="E6965" s="144" t="s">
        <v>192</v>
      </c>
      <c r="F6965" s="144">
        <v>2025</v>
      </c>
      <c r="G6965" s="147">
        <v>20.962364240471896</v>
      </c>
      <c r="H6965" s="147">
        <v>24.995449999999998</v>
      </c>
      <c r="I6965" s="147">
        <v>30.13</v>
      </c>
      <c r="J6965" s="147">
        <v>34.052549999999997</v>
      </c>
      <c r="K6965" s="147">
        <v>37.944899999999997</v>
      </c>
    </row>
    <row r="6966" spans="2:11" x14ac:dyDescent="0.2">
      <c r="B6966" s="21" t="str">
        <f t="shared" si="108"/>
        <v>GananoqueIce Accretion2030RCP6.0</v>
      </c>
      <c r="C6966" t="s">
        <v>322</v>
      </c>
      <c r="D6966" t="s">
        <v>486</v>
      </c>
      <c r="E6966" s="144" t="s">
        <v>192</v>
      </c>
      <c r="F6966" s="144">
        <v>2030</v>
      </c>
      <c r="G6966" s="147">
        <v>21.049345004955182</v>
      </c>
      <c r="H6966" s="147">
        <v>25.1158</v>
      </c>
      <c r="I6966" s="147">
        <v>30.29</v>
      </c>
      <c r="J6966" s="147">
        <v>34.238999999999997</v>
      </c>
      <c r="K6966" s="147">
        <v>38.165399999999998</v>
      </c>
    </row>
    <row r="6967" spans="2:11" x14ac:dyDescent="0.2">
      <c r="B6967" s="21" t="str">
        <f t="shared" si="108"/>
        <v>GananoqueIce Accretion2035RCP6.0</v>
      </c>
      <c r="C6967" t="s">
        <v>322</v>
      </c>
      <c r="D6967" t="s">
        <v>486</v>
      </c>
      <c r="E6967" s="144" t="s">
        <v>192</v>
      </c>
      <c r="F6967" s="144">
        <v>2035</v>
      </c>
      <c r="G6967" s="147">
        <v>21.136325769438464</v>
      </c>
      <c r="H6967" s="147">
        <v>25.236150000000002</v>
      </c>
      <c r="I6967" s="147">
        <v>30.449999999999996</v>
      </c>
      <c r="J6967" s="147">
        <v>34.425449999999998</v>
      </c>
      <c r="K6967" s="147">
        <v>38.385899999999992</v>
      </c>
    </row>
    <row r="6968" spans="2:11" x14ac:dyDescent="0.2">
      <c r="B6968" s="21" t="str">
        <f t="shared" si="108"/>
        <v>GananoqueIce Accretion2040RCP6.0</v>
      </c>
      <c r="C6968" t="s">
        <v>322</v>
      </c>
      <c r="D6968" t="s">
        <v>486</v>
      </c>
      <c r="E6968" s="144" t="s">
        <v>192</v>
      </c>
      <c r="F6968" s="144">
        <v>2040</v>
      </c>
      <c r="G6968" s="147">
        <v>21.22330653392175</v>
      </c>
      <c r="H6968" s="147">
        <v>25.3565</v>
      </c>
      <c r="I6968" s="147">
        <v>30.609999999999996</v>
      </c>
      <c r="J6968" s="147">
        <v>34.611899999999999</v>
      </c>
      <c r="K6968" s="147">
        <v>38.606399999999994</v>
      </c>
    </row>
    <row r="6969" spans="2:11" x14ac:dyDescent="0.2">
      <c r="B6969" s="21" t="str">
        <f t="shared" si="108"/>
        <v>GananoqueIce Accretion2045RCP6.0</v>
      </c>
      <c r="C6969" t="s">
        <v>322</v>
      </c>
      <c r="D6969" t="s">
        <v>486</v>
      </c>
      <c r="E6969" s="144" t="s">
        <v>192</v>
      </c>
      <c r="F6969" s="144">
        <v>2045</v>
      </c>
      <c r="G6969" s="147">
        <v>21.310287298405036</v>
      </c>
      <c r="H6969" s="147">
        <v>25.476849999999999</v>
      </c>
      <c r="I6969" s="147">
        <v>30.769999999999996</v>
      </c>
      <c r="J6969" s="147">
        <v>34.798349999999999</v>
      </c>
      <c r="K6969" s="147">
        <v>38.826899999999995</v>
      </c>
    </row>
    <row r="6970" spans="2:11" x14ac:dyDescent="0.2">
      <c r="B6970" s="21" t="str">
        <f t="shared" si="108"/>
        <v>GananoqueIce Accretion2050RCP6.0</v>
      </c>
      <c r="C6970" t="s">
        <v>322</v>
      </c>
      <c r="D6970" t="s">
        <v>486</v>
      </c>
      <c r="E6970" s="144" t="s">
        <v>192</v>
      </c>
      <c r="F6970" s="144">
        <v>2050</v>
      </c>
      <c r="G6970" s="147">
        <v>21.280365915422788</v>
      </c>
      <c r="H6970" s="147">
        <v>25.477679999999999</v>
      </c>
      <c r="I6970" s="147">
        <v>30.803999999999998</v>
      </c>
      <c r="J6970" s="147">
        <v>34.855980000000002</v>
      </c>
      <c r="K6970" s="147">
        <v>38.918879999999994</v>
      </c>
    </row>
    <row r="6971" spans="2:11" x14ac:dyDescent="0.2">
      <c r="B6971" s="21" t="str">
        <f t="shared" si="108"/>
        <v>GananoqueIce Accretion2055RCP6.0</v>
      </c>
      <c r="C6971" t="s">
        <v>322</v>
      </c>
      <c r="D6971" t="s">
        <v>486</v>
      </c>
      <c r="E6971" s="144" t="s">
        <v>192</v>
      </c>
      <c r="F6971" s="144">
        <v>2055</v>
      </c>
      <c r="G6971" s="147">
        <v>21.16346376795725</v>
      </c>
      <c r="H6971" s="147">
        <v>25.358159999999998</v>
      </c>
      <c r="I6971" s="147">
        <v>30.677999999999997</v>
      </c>
      <c r="J6971" s="147">
        <v>34.727159999999998</v>
      </c>
      <c r="K6971" s="147">
        <v>38.790359999999993</v>
      </c>
    </row>
    <row r="6972" spans="2:11" x14ac:dyDescent="0.2">
      <c r="B6972" s="21" t="str">
        <f t="shared" si="108"/>
        <v>GananoqueIce Accretion2060RCP6.0</v>
      </c>
      <c r="C6972" t="s">
        <v>322</v>
      </c>
      <c r="D6972" t="s">
        <v>486</v>
      </c>
      <c r="E6972" s="144" t="s">
        <v>192</v>
      </c>
      <c r="F6972" s="144">
        <v>2060</v>
      </c>
      <c r="G6972" s="147">
        <v>21.046561620491715</v>
      </c>
      <c r="H6972" s="147">
        <v>25.23864</v>
      </c>
      <c r="I6972" s="147">
        <v>30.552</v>
      </c>
      <c r="J6972" s="147">
        <v>34.59834</v>
      </c>
      <c r="K6972" s="147">
        <v>38.661839999999998</v>
      </c>
    </row>
    <row r="6973" spans="2:11" x14ac:dyDescent="0.2">
      <c r="B6973" s="21" t="str">
        <f t="shared" si="108"/>
        <v>GananoqueIce Accretion2065RCP6.0</v>
      </c>
      <c r="C6973" t="s">
        <v>322</v>
      </c>
      <c r="D6973" t="s">
        <v>486</v>
      </c>
      <c r="E6973" s="144" t="s">
        <v>192</v>
      </c>
      <c r="F6973" s="144">
        <v>2065</v>
      </c>
      <c r="G6973" s="147">
        <v>20.929659473026177</v>
      </c>
      <c r="H6973" s="147">
        <v>25.119119999999999</v>
      </c>
      <c r="I6973" s="147">
        <v>30.425999999999998</v>
      </c>
      <c r="J6973" s="147">
        <v>34.469519999999996</v>
      </c>
      <c r="K6973" s="147">
        <v>38.533319999999996</v>
      </c>
    </row>
    <row r="6974" spans="2:11" x14ac:dyDescent="0.2">
      <c r="B6974" s="21" t="str">
        <f t="shared" si="108"/>
        <v>GananoqueIce Accretion2070RCP6.0</v>
      </c>
      <c r="C6974" t="s">
        <v>322</v>
      </c>
      <c r="D6974" t="s">
        <v>486</v>
      </c>
      <c r="E6974" s="144" t="s">
        <v>192</v>
      </c>
      <c r="F6974" s="144">
        <v>2070</v>
      </c>
      <c r="G6974" s="147">
        <v>20.812757325560643</v>
      </c>
      <c r="H6974" s="147">
        <v>24.999599999999997</v>
      </c>
      <c r="I6974" s="147">
        <v>30.3</v>
      </c>
      <c r="J6974" s="147">
        <v>34.340699999999998</v>
      </c>
      <c r="K6974" s="147">
        <v>38.404799999999994</v>
      </c>
    </row>
    <row r="6975" spans="2:11" x14ac:dyDescent="0.2">
      <c r="B6975" s="21" t="str">
        <f t="shared" si="108"/>
        <v>GananoqueIce Accretion2075RCP6.0</v>
      </c>
      <c r="C6975" t="s">
        <v>322</v>
      </c>
      <c r="D6975" t="s">
        <v>486</v>
      </c>
      <c r="E6975" s="144" t="s">
        <v>192</v>
      </c>
      <c r="F6975" s="144">
        <v>2075</v>
      </c>
      <c r="G6975" s="147">
        <v>20.833632709036632</v>
      </c>
      <c r="H6975" s="147">
        <v>25.068074999999997</v>
      </c>
      <c r="I6975" s="147">
        <v>30.42</v>
      </c>
      <c r="J6975" s="147">
        <v>34.501725</v>
      </c>
      <c r="K6975" s="147">
        <v>38.603249999999996</v>
      </c>
    </row>
    <row r="6976" spans="2:11" x14ac:dyDescent="0.2">
      <c r="B6976" s="21" t="str">
        <f t="shared" si="108"/>
        <v>GananoqueIce Accretion2080RCP6.0</v>
      </c>
      <c r="C6976" t="s">
        <v>322</v>
      </c>
      <c r="D6976" t="s">
        <v>486</v>
      </c>
      <c r="E6976" s="144" t="s">
        <v>192</v>
      </c>
      <c r="F6976" s="144">
        <v>2080</v>
      </c>
      <c r="G6976" s="147">
        <v>20.854508092512617</v>
      </c>
      <c r="H6976" s="147">
        <v>25.136549999999996</v>
      </c>
      <c r="I6976" s="147">
        <v>30.54</v>
      </c>
      <c r="J6976" s="147">
        <v>34.662750000000003</v>
      </c>
      <c r="K6976" s="147">
        <v>38.801699999999997</v>
      </c>
    </row>
    <row r="6977" spans="2:11" x14ac:dyDescent="0.2">
      <c r="B6977" s="21" t="str">
        <f t="shared" si="108"/>
        <v>GananoqueIce Accretion2085RCP6.0</v>
      </c>
      <c r="C6977" t="s">
        <v>322</v>
      </c>
      <c r="D6977" t="s">
        <v>486</v>
      </c>
      <c r="E6977" s="144" t="s">
        <v>192</v>
      </c>
      <c r="F6977" s="144">
        <v>2085</v>
      </c>
      <c r="G6977" s="147">
        <v>20.875383475988606</v>
      </c>
      <c r="H6977" s="147">
        <v>25.205024999999996</v>
      </c>
      <c r="I6977" s="147">
        <v>30.66</v>
      </c>
      <c r="J6977" s="147">
        <v>34.823774999999998</v>
      </c>
      <c r="K6977" s="147">
        <v>39.000149999999991</v>
      </c>
    </row>
    <row r="6978" spans="2:11" x14ac:dyDescent="0.2">
      <c r="B6978" s="21" t="str">
        <f t="shared" si="108"/>
        <v>GananoqueIce Accretion2090RCP6.0</v>
      </c>
      <c r="C6978" t="s">
        <v>322</v>
      </c>
      <c r="D6978" t="s">
        <v>486</v>
      </c>
      <c r="E6978" s="144" t="s">
        <v>192</v>
      </c>
      <c r="F6978" s="144">
        <v>2090</v>
      </c>
      <c r="G6978" s="147">
        <v>20.54137734037279</v>
      </c>
      <c r="H6978" s="147">
        <v>24.875099999999996</v>
      </c>
      <c r="I6978" s="147">
        <v>30.34</v>
      </c>
      <c r="J6978" s="147">
        <v>34.498899999999999</v>
      </c>
      <c r="K6978" s="147">
        <v>38.669399999999996</v>
      </c>
    </row>
    <row r="6979" spans="2:11" x14ac:dyDescent="0.2">
      <c r="B6979" s="21" t="str">
        <f t="shared" si="108"/>
        <v>GananoqueIce Accretion2095RCP6.0</v>
      </c>
      <c r="C6979" t="s">
        <v>322</v>
      </c>
      <c r="D6979" t="s">
        <v>486</v>
      </c>
      <c r="E6979" s="144" t="s">
        <v>192</v>
      </c>
      <c r="F6979" s="144">
        <v>2095</v>
      </c>
      <c r="G6979" s="147">
        <v>20.186495821280982</v>
      </c>
      <c r="H6979" s="147">
        <v>24.476699999999997</v>
      </c>
      <c r="I6979" s="147">
        <v>29.900000000000002</v>
      </c>
      <c r="J6979" s="147">
        <v>34.012999999999998</v>
      </c>
      <c r="K6979" s="147">
        <v>38.140199999999993</v>
      </c>
    </row>
    <row r="6980" spans="2:11" x14ac:dyDescent="0.2">
      <c r="B6980" s="21" t="str">
        <f t="shared" si="108"/>
        <v>GananoqueIce Accretion2100RCP6.0</v>
      </c>
      <c r="C6980" t="s">
        <v>322</v>
      </c>
      <c r="D6980" t="s">
        <v>486</v>
      </c>
      <c r="E6980" s="144" t="s">
        <v>192</v>
      </c>
      <c r="F6980" s="144">
        <v>2100</v>
      </c>
      <c r="G6980" s="147">
        <v>19.831614302189177</v>
      </c>
      <c r="H6980" s="147">
        <v>24.078299999999999</v>
      </c>
      <c r="I6980" s="147">
        <v>29.46</v>
      </c>
      <c r="J6980" s="147">
        <v>33.527099999999997</v>
      </c>
      <c r="K6980" s="147">
        <v>37.610999999999997</v>
      </c>
    </row>
    <row r="6981" spans="2:11" x14ac:dyDescent="0.2">
      <c r="B6981" s="21" t="str">
        <f t="shared" si="108"/>
        <v>GananoqueIce Accretion2023RCP8.5</v>
      </c>
      <c r="C6981" t="s">
        <v>322</v>
      </c>
      <c r="D6981" t="s">
        <v>486</v>
      </c>
      <c r="E6981" s="144" t="s">
        <v>191</v>
      </c>
      <c r="F6981" s="144">
        <v>2023</v>
      </c>
      <c r="G6981" s="147">
        <v>20.87538347598861</v>
      </c>
      <c r="H6981" s="147">
        <v>24.8751</v>
      </c>
      <c r="I6981" s="147">
        <v>29.97</v>
      </c>
      <c r="J6981" s="147">
        <v>33.866099999999996</v>
      </c>
      <c r="K6981" s="147">
        <v>37.724399999999996</v>
      </c>
    </row>
    <row r="6982" spans="2:11" x14ac:dyDescent="0.2">
      <c r="B6982" s="21" t="str">
        <f t="shared" si="108"/>
        <v>GananoqueIce Accretion2025RCP8.5</v>
      </c>
      <c r="C6982" t="s">
        <v>322</v>
      </c>
      <c r="D6982" t="s">
        <v>486</v>
      </c>
      <c r="E6982" s="144" t="s">
        <v>191</v>
      </c>
      <c r="F6982" s="144">
        <v>2025</v>
      </c>
      <c r="G6982" s="147">
        <v>21.049345004955182</v>
      </c>
      <c r="H6982" s="147">
        <v>25.1158</v>
      </c>
      <c r="I6982" s="147">
        <v>30.29</v>
      </c>
      <c r="J6982" s="147">
        <v>34.238999999999997</v>
      </c>
      <c r="K6982" s="147">
        <v>38.165399999999998</v>
      </c>
    </row>
    <row r="6983" spans="2:11" x14ac:dyDescent="0.2">
      <c r="B6983" s="21" t="str">
        <f t="shared" si="108"/>
        <v>GananoqueIce Accretion2030RCP8.5</v>
      </c>
      <c r="C6983" t="s">
        <v>322</v>
      </c>
      <c r="D6983" t="s">
        <v>486</v>
      </c>
      <c r="E6983" s="144" t="s">
        <v>191</v>
      </c>
      <c r="F6983" s="144">
        <v>2030</v>
      </c>
      <c r="G6983" s="147">
        <v>21.22330653392175</v>
      </c>
      <c r="H6983" s="147">
        <v>25.3565</v>
      </c>
      <c r="I6983" s="147">
        <v>30.609999999999996</v>
      </c>
      <c r="J6983" s="147">
        <v>34.611899999999999</v>
      </c>
      <c r="K6983" s="147">
        <v>38.606399999999994</v>
      </c>
    </row>
    <row r="6984" spans="2:11" x14ac:dyDescent="0.2">
      <c r="B6984" s="21" t="str">
        <f t="shared" si="108"/>
        <v>GananoqueIce Accretion2035RCP8.5</v>
      </c>
      <c r="C6984" t="s">
        <v>322</v>
      </c>
      <c r="D6984" t="s">
        <v>486</v>
      </c>
      <c r="E6984" s="144" t="s">
        <v>191</v>
      </c>
      <c r="F6984" s="144">
        <v>2035</v>
      </c>
      <c r="G6984" s="147">
        <v>21.397268062888323</v>
      </c>
      <c r="H6984" s="147">
        <v>25.597200000000001</v>
      </c>
      <c r="I6984" s="147">
        <v>30.929999999999996</v>
      </c>
      <c r="J6984" s="147">
        <v>34.9848</v>
      </c>
      <c r="K6984" s="147">
        <v>39.047399999999996</v>
      </c>
    </row>
    <row r="6985" spans="2:11" x14ac:dyDescent="0.2">
      <c r="B6985" s="21" t="str">
        <f t="shared" si="108"/>
        <v>GananoqueIce Accretion2040RCP8.5</v>
      </c>
      <c r="C6985" t="s">
        <v>322</v>
      </c>
      <c r="D6985" t="s">
        <v>486</v>
      </c>
      <c r="E6985" s="144" t="s">
        <v>191</v>
      </c>
      <c r="F6985" s="144">
        <v>2040</v>
      </c>
      <c r="G6985" s="147">
        <v>21.202431150445761</v>
      </c>
      <c r="H6985" s="147">
        <v>25.398</v>
      </c>
      <c r="I6985" s="147">
        <v>30.72</v>
      </c>
      <c r="J6985" s="147">
        <v>34.770099999999999</v>
      </c>
      <c r="K6985" s="147">
        <v>38.833199999999998</v>
      </c>
    </row>
    <row r="6986" spans="2:11" x14ac:dyDescent="0.2">
      <c r="B6986" s="21" t="str">
        <f t="shared" si="108"/>
        <v>GananoqueIce Accretion2045RCP8.5</v>
      </c>
      <c r="C6986" t="s">
        <v>322</v>
      </c>
      <c r="D6986" t="s">
        <v>486</v>
      </c>
      <c r="E6986" s="144" t="s">
        <v>191</v>
      </c>
      <c r="F6986" s="144">
        <v>2045</v>
      </c>
      <c r="G6986" s="147">
        <v>21.007594238003204</v>
      </c>
      <c r="H6986" s="147">
        <v>25.198799999999999</v>
      </c>
      <c r="I6986" s="147">
        <v>30.509999999999998</v>
      </c>
      <c r="J6986" s="147">
        <v>34.555399999999999</v>
      </c>
      <c r="K6986" s="147">
        <v>38.618999999999993</v>
      </c>
    </row>
    <row r="6987" spans="2:11" x14ac:dyDescent="0.2">
      <c r="B6987" s="21" t="str">
        <f t="shared" si="108"/>
        <v>GananoqueIce Accretion2050RCP8.5</v>
      </c>
      <c r="C6987" t="s">
        <v>322</v>
      </c>
      <c r="D6987" t="s">
        <v>486</v>
      </c>
      <c r="E6987" s="144" t="s">
        <v>191</v>
      </c>
      <c r="F6987" s="144">
        <v>2050</v>
      </c>
      <c r="G6987" s="147">
        <v>20.840591170195292</v>
      </c>
      <c r="H6987" s="147">
        <v>25.090899999999998</v>
      </c>
      <c r="I6987" s="147">
        <v>30.46</v>
      </c>
      <c r="J6987" s="147">
        <v>34.555399999999999</v>
      </c>
      <c r="K6987" s="147">
        <v>38.669399999999996</v>
      </c>
    </row>
    <row r="6988" spans="2:11" x14ac:dyDescent="0.2">
      <c r="B6988" s="21" t="str">
        <f t="shared" ref="B6988:B7051" si="109">C6988&amp;D6988&amp;F6988&amp;E6988</f>
        <v>GananoqueIce Accretion2055RCP8.5</v>
      </c>
      <c r="C6988" t="s">
        <v>322</v>
      </c>
      <c r="D6988" t="s">
        <v>486</v>
      </c>
      <c r="E6988" s="144" t="s">
        <v>191</v>
      </c>
      <c r="F6988" s="144">
        <v>2055</v>
      </c>
      <c r="G6988" s="147">
        <v>20.868425014829945</v>
      </c>
      <c r="H6988" s="147">
        <v>25.182199999999995</v>
      </c>
      <c r="I6988" s="147">
        <v>30.62</v>
      </c>
      <c r="J6988" s="147">
        <v>34.770099999999999</v>
      </c>
      <c r="K6988" s="147">
        <v>38.93399999999999</v>
      </c>
    </row>
    <row r="6989" spans="2:11" x14ac:dyDescent="0.2">
      <c r="B6989" s="21" t="str">
        <f t="shared" si="109"/>
        <v>GananoqueIce Accretion2060RCP8.5</v>
      </c>
      <c r="C6989" t="s">
        <v>322</v>
      </c>
      <c r="D6989" t="s">
        <v>486</v>
      </c>
      <c r="E6989" s="144" t="s">
        <v>191</v>
      </c>
      <c r="F6989" s="144">
        <v>2060</v>
      </c>
      <c r="G6989" s="147">
        <v>20.54137734037279</v>
      </c>
      <c r="H6989" s="147">
        <v>24.875099999999996</v>
      </c>
      <c r="I6989" s="147">
        <v>30.34</v>
      </c>
      <c r="J6989" s="147">
        <v>34.498899999999999</v>
      </c>
      <c r="K6989" s="147">
        <v>38.669399999999996</v>
      </c>
    </row>
    <row r="6990" spans="2:11" x14ac:dyDescent="0.2">
      <c r="B6990" s="21" t="str">
        <f t="shared" si="109"/>
        <v>GananoqueIce Accretion2065RCP8.5</v>
      </c>
      <c r="C6990" t="s">
        <v>322</v>
      </c>
      <c r="D6990" t="s">
        <v>486</v>
      </c>
      <c r="E6990" s="144" t="s">
        <v>191</v>
      </c>
      <c r="F6990" s="144">
        <v>2065</v>
      </c>
      <c r="G6990" s="147">
        <v>20.186495821280982</v>
      </c>
      <c r="H6990" s="147">
        <v>24.476699999999997</v>
      </c>
      <c r="I6990" s="147">
        <v>29.900000000000002</v>
      </c>
      <c r="J6990" s="147">
        <v>34.012999999999998</v>
      </c>
      <c r="K6990" s="147">
        <v>38.140199999999993</v>
      </c>
    </row>
    <row r="6991" spans="2:11" x14ac:dyDescent="0.2">
      <c r="B6991" s="21" t="str">
        <f t="shared" si="109"/>
        <v>GananoqueIce Accretion2070RCP8.5</v>
      </c>
      <c r="C6991" t="s">
        <v>322</v>
      </c>
      <c r="D6991" t="s">
        <v>486</v>
      </c>
      <c r="E6991" s="144" t="s">
        <v>191</v>
      </c>
      <c r="F6991" s="144">
        <v>2070</v>
      </c>
      <c r="G6991" s="147">
        <v>19.546317394683999</v>
      </c>
      <c r="H6991" s="147">
        <v>23.779499999999999</v>
      </c>
      <c r="I6991" s="147">
        <v>29.13</v>
      </c>
      <c r="J6991" s="147">
        <v>33.188099999999999</v>
      </c>
      <c r="K6991" s="147">
        <v>37.245599999999996</v>
      </c>
    </row>
    <row r="6992" spans="2:11" x14ac:dyDescent="0.2">
      <c r="B6992" s="21" t="str">
        <f t="shared" si="109"/>
        <v>GananoqueIce Accretion2075RCP8.5</v>
      </c>
      <c r="C6992" t="s">
        <v>322</v>
      </c>
      <c r="D6992" t="s">
        <v>486</v>
      </c>
      <c r="E6992" s="144" t="s">
        <v>191</v>
      </c>
      <c r="F6992" s="144">
        <v>2075</v>
      </c>
      <c r="G6992" s="147">
        <v>19.261020487178826</v>
      </c>
      <c r="H6992" s="147">
        <v>23.480699999999999</v>
      </c>
      <c r="I6992" s="147">
        <v>28.8</v>
      </c>
      <c r="J6992" s="147">
        <v>32.849099999999993</v>
      </c>
      <c r="K6992" s="147">
        <v>36.880199999999995</v>
      </c>
    </row>
    <row r="6993" spans="2:11" x14ac:dyDescent="0.2">
      <c r="B6993" s="21" t="str">
        <f t="shared" si="109"/>
        <v>GananoqueIce Accretion2080RCP8.5</v>
      </c>
      <c r="C6993" t="s">
        <v>322</v>
      </c>
      <c r="D6993" t="s">
        <v>486</v>
      </c>
      <c r="E6993" s="144" t="s">
        <v>191</v>
      </c>
      <c r="F6993" s="144">
        <v>2080</v>
      </c>
      <c r="G6993" s="147">
        <v>18.975723579673648</v>
      </c>
      <c r="H6993" s="147">
        <v>23.181899999999999</v>
      </c>
      <c r="I6993" s="147">
        <v>28.47</v>
      </c>
      <c r="J6993" s="147">
        <v>32.510099999999994</v>
      </c>
      <c r="K6993" s="147">
        <v>36.514799999999994</v>
      </c>
    </row>
    <row r="6994" spans="2:11" x14ac:dyDescent="0.2">
      <c r="B6994" s="21" t="str">
        <f t="shared" si="109"/>
        <v>GananoqueIce Accretion2085RCP8.5</v>
      </c>
      <c r="C6994" t="s">
        <v>322</v>
      </c>
      <c r="D6994" t="s">
        <v>486</v>
      </c>
      <c r="E6994" s="144" t="s">
        <v>191</v>
      </c>
      <c r="F6994" s="144">
        <v>2085</v>
      </c>
      <c r="G6994" s="147">
        <v>18.265960541490035</v>
      </c>
      <c r="H6994" s="147">
        <v>22.347749999999998</v>
      </c>
      <c r="I6994" s="147">
        <v>27.48</v>
      </c>
      <c r="J6994" s="147">
        <v>31.391399999999997</v>
      </c>
      <c r="K6994" s="147">
        <v>35.267399999999995</v>
      </c>
    </row>
    <row r="6995" spans="2:11" x14ac:dyDescent="0.2">
      <c r="B6995" s="21" t="str">
        <f t="shared" si="109"/>
        <v>GananoqueIce Accretion2090RCP8.5</v>
      </c>
      <c r="C6995" t="s">
        <v>322</v>
      </c>
      <c r="D6995" t="s">
        <v>486</v>
      </c>
      <c r="E6995" s="144" t="s">
        <v>191</v>
      </c>
      <c r="F6995" s="144">
        <v>2090</v>
      </c>
      <c r="G6995" s="147">
        <v>17.556197503306421</v>
      </c>
      <c r="H6995" s="147">
        <v>21.5136</v>
      </c>
      <c r="I6995" s="147">
        <v>26.490000000000002</v>
      </c>
      <c r="J6995" s="147">
        <v>30.2727</v>
      </c>
      <c r="K6995" s="147">
        <v>34.019999999999996</v>
      </c>
    </row>
    <row r="6996" spans="2:11" x14ac:dyDescent="0.2">
      <c r="B6996" s="21" t="str">
        <f t="shared" si="109"/>
        <v>GananoqueIce Accretion2095RCP8.5</v>
      </c>
      <c r="C6996" t="s">
        <v>322</v>
      </c>
      <c r="D6996" t="s">
        <v>486</v>
      </c>
      <c r="E6996" s="144" t="s">
        <v>191</v>
      </c>
      <c r="F6996" s="144">
        <v>2095</v>
      </c>
      <c r="G6996" s="147">
        <v>17.556197503306421</v>
      </c>
      <c r="H6996" s="147">
        <v>21.5136</v>
      </c>
      <c r="I6996" s="147">
        <v>26.490000000000002</v>
      </c>
      <c r="J6996" s="147">
        <v>30.2727</v>
      </c>
      <c r="K6996" s="147">
        <v>34.019999999999996</v>
      </c>
    </row>
    <row r="6997" spans="2:11" x14ac:dyDescent="0.2">
      <c r="B6997" s="21" t="str">
        <f t="shared" si="109"/>
        <v>GananoqueIce Accretion2100RCP8.5</v>
      </c>
      <c r="C6997" t="s">
        <v>322</v>
      </c>
      <c r="D6997" t="s">
        <v>486</v>
      </c>
      <c r="E6997" s="144" t="s">
        <v>191</v>
      </c>
      <c r="F6997" s="144">
        <v>2100</v>
      </c>
      <c r="G6997" s="147">
        <v>17.556197503306421</v>
      </c>
      <c r="H6997" s="147">
        <v>21.5136</v>
      </c>
      <c r="I6997" s="147">
        <v>26.490000000000002</v>
      </c>
      <c r="J6997" s="147">
        <v>30.2727</v>
      </c>
      <c r="K6997" s="147">
        <v>34.019999999999996</v>
      </c>
    </row>
    <row r="6998" spans="2:11" x14ac:dyDescent="0.2">
      <c r="B6998" s="21" t="str">
        <f t="shared" si="109"/>
        <v>GananoqueWind2023RCP4.5</v>
      </c>
      <c r="C6998" t="s">
        <v>322</v>
      </c>
      <c r="D6998" t="s">
        <v>1</v>
      </c>
      <c r="E6998" s="144" t="s">
        <v>193</v>
      </c>
      <c r="F6998" s="144">
        <v>2023</v>
      </c>
      <c r="G6998" s="147">
        <v>86.175546198947771</v>
      </c>
      <c r="H6998" s="147">
        <v>92.721000000000004</v>
      </c>
      <c r="I6998" s="147">
        <v>99.6</v>
      </c>
      <c r="J6998" s="147">
        <v>106.49709999999999</v>
      </c>
      <c r="K6998" s="147">
        <v>113.39579999999999</v>
      </c>
    </row>
    <row r="6999" spans="2:11" x14ac:dyDescent="0.2">
      <c r="B6999" s="21" t="str">
        <f t="shared" si="109"/>
        <v>GananoqueWind2025RCP4.5</v>
      </c>
      <c r="C6999" t="s">
        <v>322</v>
      </c>
      <c r="D6999" t="s">
        <v>1</v>
      </c>
      <c r="E6999" s="144" t="s">
        <v>193</v>
      </c>
      <c r="F6999" s="144">
        <v>2025</v>
      </c>
      <c r="G6999" s="147">
        <v>86.159715687788974</v>
      </c>
      <c r="H6999" s="147">
        <v>92.693100000000001</v>
      </c>
      <c r="I6999" s="147">
        <v>99.553333333333327</v>
      </c>
      <c r="J6999" s="147">
        <v>106.43646666666666</v>
      </c>
      <c r="K6999" s="147">
        <v>113.31979999999999</v>
      </c>
    </row>
    <row r="7000" spans="2:11" x14ac:dyDescent="0.2">
      <c r="B7000" s="21" t="str">
        <f t="shared" si="109"/>
        <v>GananoqueWind2030RCP4.5</v>
      </c>
      <c r="C7000" t="s">
        <v>322</v>
      </c>
      <c r="D7000" t="s">
        <v>1</v>
      </c>
      <c r="E7000" s="144" t="s">
        <v>193</v>
      </c>
      <c r="F7000" s="144">
        <v>2030</v>
      </c>
      <c r="G7000" s="147">
        <v>86.143885176630192</v>
      </c>
      <c r="H7000" s="147">
        <v>92.665199999999999</v>
      </c>
      <c r="I7000" s="147">
        <v>99.506666666666661</v>
      </c>
      <c r="J7000" s="147">
        <v>106.37583333333333</v>
      </c>
      <c r="K7000" s="147">
        <v>113.24379999999999</v>
      </c>
    </row>
    <row r="7001" spans="2:11" x14ac:dyDescent="0.2">
      <c r="B7001" s="21" t="str">
        <f t="shared" si="109"/>
        <v>GananoqueWind2035RCP4.5</v>
      </c>
      <c r="C7001" t="s">
        <v>322</v>
      </c>
      <c r="D7001" t="s">
        <v>1</v>
      </c>
      <c r="E7001" s="144" t="s">
        <v>193</v>
      </c>
      <c r="F7001" s="144">
        <v>2035</v>
      </c>
      <c r="G7001" s="147">
        <v>86.128054665471396</v>
      </c>
      <c r="H7001" s="147">
        <v>92.63730000000001</v>
      </c>
      <c r="I7001" s="147">
        <v>99.46</v>
      </c>
      <c r="J7001" s="147">
        <v>106.3152</v>
      </c>
      <c r="K7001" s="147">
        <v>113.1678</v>
      </c>
    </row>
    <row r="7002" spans="2:11" x14ac:dyDescent="0.2">
      <c r="B7002" s="21" t="str">
        <f t="shared" si="109"/>
        <v>GananoqueWind2040RCP4.5</v>
      </c>
      <c r="C7002" t="s">
        <v>322</v>
      </c>
      <c r="D7002" t="s">
        <v>1</v>
      </c>
      <c r="E7002" s="144" t="s">
        <v>193</v>
      </c>
      <c r="F7002" s="144">
        <v>2040</v>
      </c>
      <c r="G7002" s="147">
        <v>86.112224154312599</v>
      </c>
      <c r="H7002" s="147">
        <v>92.609400000000008</v>
      </c>
      <c r="I7002" s="147">
        <v>99.413333333333327</v>
      </c>
      <c r="J7002" s="147">
        <v>106.25456666666666</v>
      </c>
      <c r="K7002" s="147">
        <v>113.09179999999999</v>
      </c>
    </row>
    <row r="7003" spans="2:11" x14ac:dyDescent="0.2">
      <c r="B7003" s="21" t="str">
        <f t="shared" si="109"/>
        <v>GananoqueWind2045RCP4.5</v>
      </c>
      <c r="C7003" t="s">
        <v>322</v>
      </c>
      <c r="D7003" t="s">
        <v>1</v>
      </c>
      <c r="E7003" s="144" t="s">
        <v>193</v>
      </c>
      <c r="F7003" s="144">
        <v>2045</v>
      </c>
      <c r="G7003" s="147">
        <v>86.096393643153817</v>
      </c>
      <c r="H7003" s="147">
        <v>92.581500000000005</v>
      </c>
      <c r="I7003" s="147">
        <v>99.36666666666666</v>
      </c>
      <c r="J7003" s="147">
        <v>106.19393333333333</v>
      </c>
      <c r="K7003" s="147">
        <v>113.01579999999998</v>
      </c>
    </row>
    <row r="7004" spans="2:11" x14ac:dyDescent="0.2">
      <c r="B7004" s="21" t="str">
        <f t="shared" si="109"/>
        <v>GananoqueWind2050RCP4.5</v>
      </c>
      <c r="C7004" t="s">
        <v>322</v>
      </c>
      <c r="D7004" t="s">
        <v>1</v>
      </c>
      <c r="E7004" s="144" t="s">
        <v>193</v>
      </c>
      <c r="F7004" s="144">
        <v>2050</v>
      </c>
      <c r="G7004" s="147">
        <v>86.189361917777262</v>
      </c>
      <c r="H7004" s="147">
        <v>92.685659999999999</v>
      </c>
      <c r="I7004" s="147">
        <v>99.481999999999999</v>
      </c>
      <c r="J7004" s="147">
        <v>106.31948</v>
      </c>
      <c r="K7004" s="147">
        <v>113.15183999999999</v>
      </c>
    </row>
    <row r="7005" spans="2:11" x14ac:dyDescent="0.2">
      <c r="B7005" s="21" t="str">
        <f t="shared" si="109"/>
        <v>GananoqueWind2055RCP4.5</v>
      </c>
      <c r="C7005" t="s">
        <v>322</v>
      </c>
      <c r="D7005" t="s">
        <v>1</v>
      </c>
      <c r="E7005" s="144" t="s">
        <v>193</v>
      </c>
      <c r="F7005" s="144">
        <v>2055</v>
      </c>
      <c r="G7005" s="147">
        <v>86.298160703559503</v>
      </c>
      <c r="H7005" s="147">
        <v>92.817719999999994</v>
      </c>
      <c r="I7005" s="147">
        <v>99.644000000000005</v>
      </c>
      <c r="J7005" s="147">
        <v>106.50566000000001</v>
      </c>
      <c r="K7005" s="147">
        <v>113.36387999999999</v>
      </c>
    </row>
    <row r="7006" spans="2:11" x14ac:dyDescent="0.2">
      <c r="B7006" s="21" t="str">
        <f t="shared" si="109"/>
        <v>GananoqueWind2060RCP4.5</v>
      </c>
      <c r="C7006" t="s">
        <v>322</v>
      </c>
      <c r="D7006" t="s">
        <v>1</v>
      </c>
      <c r="E7006" s="144" t="s">
        <v>193</v>
      </c>
      <c r="F7006" s="144">
        <v>2060</v>
      </c>
      <c r="G7006" s="147">
        <v>86.406959489341745</v>
      </c>
      <c r="H7006" s="147">
        <v>92.949780000000004</v>
      </c>
      <c r="I7006" s="147">
        <v>99.805999999999997</v>
      </c>
      <c r="J7006" s="147">
        <v>106.69184</v>
      </c>
      <c r="K7006" s="147">
        <v>113.57591999999998</v>
      </c>
    </row>
    <row r="7007" spans="2:11" x14ac:dyDescent="0.2">
      <c r="B7007" s="21" t="str">
        <f t="shared" si="109"/>
        <v>GananoqueWind2065RCP4.5</v>
      </c>
      <c r="C7007" t="s">
        <v>322</v>
      </c>
      <c r="D7007" t="s">
        <v>1</v>
      </c>
      <c r="E7007" s="144" t="s">
        <v>193</v>
      </c>
      <c r="F7007" s="144">
        <v>2065</v>
      </c>
      <c r="G7007" s="147">
        <v>86.515758275123986</v>
      </c>
      <c r="H7007" s="147">
        <v>93.08184</v>
      </c>
      <c r="I7007" s="147">
        <v>99.968000000000004</v>
      </c>
      <c r="J7007" s="147">
        <v>106.87802000000001</v>
      </c>
      <c r="K7007" s="147">
        <v>113.78795999999998</v>
      </c>
    </row>
    <row r="7008" spans="2:11" x14ac:dyDescent="0.2">
      <c r="B7008" s="21" t="str">
        <f t="shared" si="109"/>
        <v>GananoqueWind2070RCP4.5</v>
      </c>
      <c r="C7008" t="s">
        <v>322</v>
      </c>
      <c r="D7008" t="s">
        <v>1</v>
      </c>
      <c r="E7008" s="144" t="s">
        <v>193</v>
      </c>
      <c r="F7008" s="144">
        <v>2070</v>
      </c>
      <c r="G7008" s="147">
        <v>86.624557060906227</v>
      </c>
      <c r="H7008" s="147">
        <v>93.213899999999995</v>
      </c>
      <c r="I7008" s="147">
        <v>100.13000000000001</v>
      </c>
      <c r="J7008" s="147">
        <v>107.0642</v>
      </c>
      <c r="K7008" s="147">
        <v>113.99999999999999</v>
      </c>
    </row>
    <row r="7009" spans="2:11" x14ac:dyDescent="0.2">
      <c r="B7009" s="21" t="str">
        <f t="shared" si="109"/>
        <v>GananoqueWind2075RCP4.5</v>
      </c>
      <c r="C7009" t="s">
        <v>322</v>
      </c>
      <c r="D7009" t="s">
        <v>1</v>
      </c>
      <c r="E7009" s="144" t="s">
        <v>193</v>
      </c>
      <c r="F7009" s="144">
        <v>2075</v>
      </c>
      <c r="G7009" s="147">
        <v>86.742566325908129</v>
      </c>
      <c r="H7009" s="147">
        <v>93.375100000000003</v>
      </c>
      <c r="I7009" s="147">
        <v>100.34333333333333</v>
      </c>
      <c r="J7009" s="147">
        <v>107.321</v>
      </c>
      <c r="K7009" s="147">
        <v>114.30019999999999</v>
      </c>
    </row>
    <row r="7010" spans="2:11" x14ac:dyDescent="0.2">
      <c r="B7010" s="21" t="str">
        <f t="shared" si="109"/>
        <v>GananoqueWind2080RCP4.5</v>
      </c>
      <c r="C7010" t="s">
        <v>322</v>
      </c>
      <c r="D7010" t="s">
        <v>1</v>
      </c>
      <c r="E7010" s="144" t="s">
        <v>193</v>
      </c>
      <c r="F7010" s="144">
        <v>2080</v>
      </c>
      <c r="G7010" s="147">
        <v>86.860575590910017</v>
      </c>
      <c r="H7010" s="147">
        <v>93.536299999999997</v>
      </c>
      <c r="I7010" s="147">
        <v>100.55666666666667</v>
      </c>
      <c r="J7010" s="147">
        <v>107.5778</v>
      </c>
      <c r="K7010" s="147">
        <v>114.60039999999999</v>
      </c>
    </row>
    <row r="7011" spans="2:11" x14ac:dyDescent="0.2">
      <c r="B7011" s="21" t="str">
        <f t="shared" si="109"/>
        <v>GananoqueWind2085RCP4.5</v>
      </c>
      <c r="C7011" t="s">
        <v>322</v>
      </c>
      <c r="D7011" t="s">
        <v>1</v>
      </c>
      <c r="E7011" s="144" t="s">
        <v>193</v>
      </c>
      <c r="F7011" s="144">
        <v>2085</v>
      </c>
      <c r="G7011" s="147">
        <v>86.978584855911919</v>
      </c>
      <c r="H7011" s="147">
        <v>93.697499999999991</v>
      </c>
      <c r="I7011" s="147">
        <v>100.77000000000001</v>
      </c>
      <c r="J7011" s="147">
        <v>107.83459999999999</v>
      </c>
      <c r="K7011" s="147">
        <v>114.9006</v>
      </c>
    </row>
    <row r="7012" spans="2:11" x14ac:dyDescent="0.2">
      <c r="B7012" s="21" t="str">
        <f t="shared" si="109"/>
        <v>GananoqueWind2090RCP4.5</v>
      </c>
      <c r="C7012" t="s">
        <v>322</v>
      </c>
      <c r="D7012" t="s">
        <v>1</v>
      </c>
      <c r="E7012" s="144" t="s">
        <v>193</v>
      </c>
      <c r="F7012" s="144">
        <v>2090</v>
      </c>
      <c r="G7012" s="147">
        <v>87.096594120913821</v>
      </c>
      <c r="H7012" s="147">
        <v>93.858699999999999</v>
      </c>
      <c r="I7012" s="147">
        <v>100.98333333333333</v>
      </c>
      <c r="J7012" s="147">
        <v>108.09139999999999</v>
      </c>
      <c r="K7012" s="147">
        <v>115.20079999999999</v>
      </c>
    </row>
    <row r="7013" spans="2:11" x14ac:dyDescent="0.2">
      <c r="B7013" s="21" t="str">
        <f t="shared" si="109"/>
        <v>GananoqueWind2095RCP4.5</v>
      </c>
      <c r="C7013" t="s">
        <v>322</v>
      </c>
      <c r="D7013" t="s">
        <v>1</v>
      </c>
      <c r="E7013" s="144" t="s">
        <v>193</v>
      </c>
      <c r="F7013" s="144">
        <v>2095</v>
      </c>
      <c r="G7013" s="147">
        <v>87.214603385915709</v>
      </c>
      <c r="H7013" s="147">
        <v>94.019900000000007</v>
      </c>
      <c r="I7013" s="147">
        <v>101.19666666666666</v>
      </c>
      <c r="J7013" s="147">
        <v>108.34819999999999</v>
      </c>
      <c r="K7013" s="147">
        <v>115.50099999999999</v>
      </c>
    </row>
    <row r="7014" spans="2:11" x14ac:dyDescent="0.2">
      <c r="B7014" s="21" t="str">
        <f t="shared" si="109"/>
        <v>GananoqueWind2100RCP4.5</v>
      </c>
      <c r="C7014" t="s">
        <v>322</v>
      </c>
      <c r="D7014" t="s">
        <v>1</v>
      </c>
      <c r="E7014" s="144" t="s">
        <v>193</v>
      </c>
      <c r="F7014" s="144">
        <v>2100</v>
      </c>
      <c r="G7014" s="147">
        <v>87.332612650917611</v>
      </c>
      <c r="H7014" s="147">
        <v>94.181100000000001</v>
      </c>
      <c r="I7014" s="147">
        <v>101.41</v>
      </c>
      <c r="J7014" s="147">
        <v>108.60499999999999</v>
      </c>
      <c r="K7014" s="147">
        <v>115.80119999999999</v>
      </c>
    </row>
    <row r="7015" spans="2:11" x14ac:dyDescent="0.2">
      <c r="B7015" s="21" t="str">
        <f t="shared" si="109"/>
        <v>GananoqueWind2023RCP6.0</v>
      </c>
      <c r="C7015" t="s">
        <v>322</v>
      </c>
      <c r="D7015" t="s">
        <v>1</v>
      </c>
      <c r="E7015" s="144" t="s">
        <v>192</v>
      </c>
      <c r="F7015" s="144">
        <v>2023</v>
      </c>
      <c r="G7015" s="147">
        <v>86.175546198947771</v>
      </c>
      <c r="H7015" s="147">
        <v>92.721000000000004</v>
      </c>
      <c r="I7015" s="147">
        <v>99.6</v>
      </c>
      <c r="J7015" s="147">
        <v>106.49709999999999</v>
      </c>
      <c r="K7015" s="147">
        <v>113.39579999999999</v>
      </c>
    </row>
    <row r="7016" spans="2:11" x14ac:dyDescent="0.2">
      <c r="B7016" s="21" t="str">
        <f t="shared" si="109"/>
        <v>GananoqueWind2025RCP6.0</v>
      </c>
      <c r="C7016" t="s">
        <v>322</v>
      </c>
      <c r="D7016" t="s">
        <v>1</v>
      </c>
      <c r="E7016" s="144" t="s">
        <v>192</v>
      </c>
      <c r="F7016" s="144">
        <v>2025</v>
      </c>
      <c r="G7016" s="147">
        <v>86.159715687788974</v>
      </c>
      <c r="H7016" s="147">
        <v>92.693100000000001</v>
      </c>
      <c r="I7016" s="147">
        <v>99.553333333333327</v>
      </c>
      <c r="J7016" s="147">
        <v>106.43646666666666</v>
      </c>
      <c r="K7016" s="147">
        <v>113.31979999999999</v>
      </c>
    </row>
    <row r="7017" spans="2:11" x14ac:dyDescent="0.2">
      <c r="B7017" s="21" t="str">
        <f t="shared" si="109"/>
        <v>GananoqueWind2030RCP6.0</v>
      </c>
      <c r="C7017" t="s">
        <v>322</v>
      </c>
      <c r="D7017" t="s">
        <v>1</v>
      </c>
      <c r="E7017" s="144" t="s">
        <v>192</v>
      </c>
      <c r="F7017" s="144">
        <v>2030</v>
      </c>
      <c r="G7017" s="147">
        <v>86.143885176630192</v>
      </c>
      <c r="H7017" s="147">
        <v>92.665199999999999</v>
      </c>
      <c r="I7017" s="147">
        <v>99.506666666666661</v>
      </c>
      <c r="J7017" s="147">
        <v>106.37583333333333</v>
      </c>
      <c r="K7017" s="147">
        <v>113.24379999999999</v>
      </c>
    </row>
    <row r="7018" spans="2:11" x14ac:dyDescent="0.2">
      <c r="B7018" s="21" t="str">
        <f t="shared" si="109"/>
        <v>GananoqueWind2035RCP6.0</v>
      </c>
      <c r="C7018" t="s">
        <v>322</v>
      </c>
      <c r="D7018" t="s">
        <v>1</v>
      </c>
      <c r="E7018" s="144" t="s">
        <v>192</v>
      </c>
      <c r="F7018" s="144">
        <v>2035</v>
      </c>
      <c r="G7018" s="147">
        <v>86.128054665471396</v>
      </c>
      <c r="H7018" s="147">
        <v>92.63730000000001</v>
      </c>
      <c r="I7018" s="147">
        <v>99.46</v>
      </c>
      <c r="J7018" s="147">
        <v>106.3152</v>
      </c>
      <c r="K7018" s="147">
        <v>113.1678</v>
      </c>
    </row>
    <row r="7019" spans="2:11" x14ac:dyDescent="0.2">
      <c r="B7019" s="21" t="str">
        <f t="shared" si="109"/>
        <v>GananoqueWind2040RCP6.0</v>
      </c>
      <c r="C7019" t="s">
        <v>322</v>
      </c>
      <c r="D7019" t="s">
        <v>1</v>
      </c>
      <c r="E7019" s="144" t="s">
        <v>192</v>
      </c>
      <c r="F7019" s="144">
        <v>2040</v>
      </c>
      <c r="G7019" s="147">
        <v>86.112224154312599</v>
      </c>
      <c r="H7019" s="147">
        <v>92.609400000000008</v>
      </c>
      <c r="I7019" s="147">
        <v>99.413333333333327</v>
      </c>
      <c r="J7019" s="147">
        <v>106.25456666666666</v>
      </c>
      <c r="K7019" s="147">
        <v>113.09179999999999</v>
      </c>
    </row>
    <row r="7020" spans="2:11" x14ac:dyDescent="0.2">
      <c r="B7020" s="21" t="str">
        <f t="shared" si="109"/>
        <v>GananoqueWind2045RCP6.0</v>
      </c>
      <c r="C7020" t="s">
        <v>322</v>
      </c>
      <c r="D7020" t="s">
        <v>1</v>
      </c>
      <c r="E7020" s="144" t="s">
        <v>192</v>
      </c>
      <c r="F7020" s="144">
        <v>2045</v>
      </c>
      <c r="G7020" s="147">
        <v>86.096393643153817</v>
      </c>
      <c r="H7020" s="147">
        <v>92.581500000000005</v>
      </c>
      <c r="I7020" s="147">
        <v>99.36666666666666</v>
      </c>
      <c r="J7020" s="147">
        <v>106.19393333333333</v>
      </c>
      <c r="K7020" s="147">
        <v>113.01579999999998</v>
      </c>
    </row>
    <row r="7021" spans="2:11" x14ac:dyDescent="0.2">
      <c r="B7021" s="21" t="str">
        <f t="shared" si="109"/>
        <v>GananoqueWind2050RCP6.0</v>
      </c>
      <c r="C7021" t="s">
        <v>322</v>
      </c>
      <c r="D7021" t="s">
        <v>1</v>
      </c>
      <c r="E7021" s="144" t="s">
        <v>192</v>
      </c>
      <c r="F7021" s="144">
        <v>2050</v>
      </c>
      <c r="G7021" s="147">
        <v>86.189361917777262</v>
      </c>
      <c r="H7021" s="147">
        <v>92.685659999999999</v>
      </c>
      <c r="I7021" s="147">
        <v>99.481999999999999</v>
      </c>
      <c r="J7021" s="147">
        <v>106.31948</v>
      </c>
      <c r="K7021" s="147">
        <v>113.15183999999999</v>
      </c>
    </row>
    <row r="7022" spans="2:11" x14ac:dyDescent="0.2">
      <c r="B7022" s="21" t="str">
        <f t="shared" si="109"/>
        <v>GananoqueWind2055RCP6.0</v>
      </c>
      <c r="C7022" t="s">
        <v>322</v>
      </c>
      <c r="D7022" t="s">
        <v>1</v>
      </c>
      <c r="E7022" s="144" t="s">
        <v>192</v>
      </c>
      <c r="F7022" s="144">
        <v>2055</v>
      </c>
      <c r="G7022" s="147">
        <v>86.298160703559503</v>
      </c>
      <c r="H7022" s="147">
        <v>92.817719999999994</v>
      </c>
      <c r="I7022" s="147">
        <v>99.644000000000005</v>
      </c>
      <c r="J7022" s="147">
        <v>106.50566000000001</v>
      </c>
      <c r="K7022" s="147">
        <v>113.36387999999999</v>
      </c>
    </row>
    <row r="7023" spans="2:11" x14ac:dyDescent="0.2">
      <c r="B7023" s="21" t="str">
        <f t="shared" si="109"/>
        <v>GananoqueWind2060RCP6.0</v>
      </c>
      <c r="C7023" t="s">
        <v>322</v>
      </c>
      <c r="D7023" t="s">
        <v>1</v>
      </c>
      <c r="E7023" s="144" t="s">
        <v>192</v>
      </c>
      <c r="F7023" s="144">
        <v>2060</v>
      </c>
      <c r="G7023" s="147">
        <v>86.406959489341745</v>
      </c>
      <c r="H7023" s="147">
        <v>92.949780000000004</v>
      </c>
      <c r="I7023" s="147">
        <v>99.805999999999997</v>
      </c>
      <c r="J7023" s="147">
        <v>106.69184</v>
      </c>
      <c r="K7023" s="147">
        <v>113.57591999999998</v>
      </c>
    </row>
    <row r="7024" spans="2:11" x14ac:dyDescent="0.2">
      <c r="B7024" s="21" t="str">
        <f t="shared" si="109"/>
        <v>GananoqueWind2065RCP6.0</v>
      </c>
      <c r="C7024" t="s">
        <v>322</v>
      </c>
      <c r="D7024" t="s">
        <v>1</v>
      </c>
      <c r="E7024" s="144" t="s">
        <v>192</v>
      </c>
      <c r="F7024" s="144">
        <v>2065</v>
      </c>
      <c r="G7024" s="147">
        <v>86.515758275123986</v>
      </c>
      <c r="H7024" s="147">
        <v>93.08184</v>
      </c>
      <c r="I7024" s="147">
        <v>99.968000000000004</v>
      </c>
      <c r="J7024" s="147">
        <v>106.87802000000001</v>
      </c>
      <c r="K7024" s="147">
        <v>113.78795999999998</v>
      </c>
    </row>
    <row r="7025" spans="2:11" x14ac:dyDescent="0.2">
      <c r="B7025" s="21" t="str">
        <f t="shared" si="109"/>
        <v>GananoqueWind2070RCP6.0</v>
      </c>
      <c r="C7025" t="s">
        <v>322</v>
      </c>
      <c r="D7025" t="s">
        <v>1</v>
      </c>
      <c r="E7025" s="144" t="s">
        <v>192</v>
      </c>
      <c r="F7025" s="144">
        <v>2070</v>
      </c>
      <c r="G7025" s="147">
        <v>86.624557060906227</v>
      </c>
      <c r="H7025" s="147">
        <v>93.213899999999995</v>
      </c>
      <c r="I7025" s="147">
        <v>100.13000000000001</v>
      </c>
      <c r="J7025" s="147">
        <v>107.0642</v>
      </c>
      <c r="K7025" s="147">
        <v>113.99999999999999</v>
      </c>
    </row>
    <row r="7026" spans="2:11" x14ac:dyDescent="0.2">
      <c r="B7026" s="21" t="str">
        <f t="shared" si="109"/>
        <v>GananoqueWind2075RCP6.0</v>
      </c>
      <c r="C7026" t="s">
        <v>322</v>
      </c>
      <c r="D7026" t="s">
        <v>1</v>
      </c>
      <c r="E7026" s="144" t="s">
        <v>192</v>
      </c>
      <c r="F7026" s="144">
        <v>2075</v>
      </c>
      <c r="G7026" s="147">
        <v>86.801570958409073</v>
      </c>
      <c r="H7026" s="147">
        <v>93.455699999999993</v>
      </c>
      <c r="I7026" s="147">
        <v>100.45</v>
      </c>
      <c r="J7026" s="147">
        <v>107.4494</v>
      </c>
      <c r="K7026" s="147">
        <v>114.45029999999998</v>
      </c>
    </row>
    <row r="7027" spans="2:11" x14ac:dyDescent="0.2">
      <c r="B7027" s="21" t="str">
        <f t="shared" si="109"/>
        <v>GananoqueWind2080RCP6.0</v>
      </c>
      <c r="C7027" t="s">
        <v>322</v>
      </c>
      <c r="D7027" t="s">
        <v>1</v>
      </c>
      <c r="E7027" s="144" t="s">
        <v>192</v>
      </c>
      <c r="F7027" s="144">
        <v>2080</v>
      </c>
      <c r="G7027" s="147">
        <v>86.978584855911919</v>
      </c>
      <c r="H7027" s="147">
        <v>93.697499999999991</v>
      </c>
      <c r="I7027" s="147">
        <v>100.77000000000001</v>
      </c>
      <c r="J7027" s="147">
        <v>107.83459999999999</v>
      </c>
      <c r="K7027" s="147">
        <v>114.9006</v>
      </c>
    </row>
    <row r="7028" spans="2:11" x14ac:dyDescent="0.2">
      <c r="B7028" s="21" t="str">
        <f t="shared" si="109"/>
        <v>GananoqueWind2085RCP6.0</v>
      </c>
      <c r="C7028" t="s">
        <v>322</v>
      </c>
      <c r="D7028" t="s">
        <v>1</v>
      </c>
      <c r="E7028" s="144" t="s">
        <v>192</v>
      </c>
      <c r="F7028" s="144">
        <v>2085</v>
      </c>
      <c r="G7028" s="147">
        <v>87.155598753414765</v>
      </c>
      <c r="H7028" s="147">
        <v>93.939300000000003</v>
      </c>
      <c r="I7028" s="147">
        <v>101.09</v>
      </c>
      <c r="J7028" s="147">
        <v>108.21979999999999</v>
      </c>
      <c r="K7028" s="147">
        <v>115.3509</v>
      </c>
    </row>
    <row r="7029" spans="2:11" x14ac:dyDescent="0.2">
      <c r="B7029" s="21" t="str">
        <f t="shared" si="109"/>
        <v>GananoqueWind2090RCP6.0</v>
      </c>
      <c r="C7029" t="s">
        <v>322</v>
      </c>
      <c r="D7029" t="s">
        <v>1</v>
      </c>
      <c r="E7029" s="144" t="s">
        <v>192</v>
      </c>
      <c r="F7029" s="144">
        <v>2090</v>
      </c>
      <c r="G7029" s="147">
        <v>87.531213609091537</v>
      </c>
      <c r="H7029" s="147">
        <v>94.438400000000001</v>
      </c>
      <c r="I7029" s="147">
        <v>101.74333333333333</v>
      </c>
      <c r="J7029" s="147">
        <v>109.00446666666666</v>
      </c>
      <c r="K7029" s="147">
        <v>116.26479999999999</v>
      </c>
    </row>
    <row r="7030" spans="2:11" x14ac:dyDescent="0.2">
      <c r="B7030" s="21" t="str">
        <f t="shared" si="109"/>
        <v>GananoqueWind2095RCP6.0</v>
      </c>
      <c r="C7030" t="s">
        <v>322</v>
      </c>
      <c r="D7030" t="s">
        <v>1</v>
      </c>
      <c r="E7030" s="144" t="s">
        <v>192</v>
      </c>
      <c r="F7030" s="144">
        <v>2095</v>
      </c>
      <c r="G7030" s="147">
        <v>87.729814567265464</v>
      </c>
      <c r="H7030" s="147">
        <v>94.695699999999988</v>
      </c>
      <c r="I7030" s="147">
        <v>102.07666666666667</v>
      </c>
      <c r="J7030" s="147">
        <v>109.40393333333333</v>
      </c>
      <c r="K7030" s="147">
        <v>116.72839999999999</v>
      </c>
    </row>
    <row r="7031" spans="2:11" x14ac:dyDescent="0.2">
      <c r="B7031" s="21" t="str">
        <f t="shared" si="109"/>
        <v>GananoqueWind2100RCP6.0</v>
      </c>
      <c r="C7031" t="s">
        <v>322</v>
      </c>
      <c r="D7031" t="s">
        <v>1</v>
      </c>
      <c r="E7031" s="144" t="s">
        <v>192</v>
      </c>
      <c r="F7031" s="144">
        <v>2100</v>
      </c>
      <c r="G7031" s="147">
        <v>87.928415525439391</v>
      </c>
      <c r="H7031" s="147">
        <v>94.952999999999989</v>
      </c>
      <c r="I7031" s="147">
        <v>102.41</v>
      </c>
      <c r="J7031" s="147">
        <v>109.8034</v>
      </c>
      <c r="K7031" s="147">
        <v>117.19199999999999</v>
      </c>
    </row>
    <row r="7032" spans="2:11" x14ac:dyDescent="0.2">
      <c r="B7032" s="21" t="str">
        <f t="shared" si="109"/>
        <v>GananoqueWind2023RCP8.5</v>
      </c>
      <c r="C7032" t="s">
        <v>322</v>
      </c>
      <c r="D7032" t="s">
        <v>1</v>
      </c>
      <c r="E7032" s="144" t="s">
        <v>191</v>
      </c>
      <c r="F7032" s="144">
        <v>2023</v>
      </c>
      <c r="G7032" s="147">
        <v>86.175546198947771</v>
      </c>
      <c r="H7032" s="147">
        <v>92.721000000000004</v>
      </c>
      <c r="I7032" s="147">
        <v>99.6</v>
      </c>
      <c r="J7032" s="147">
        <v>106.49709999999999</v>
      </c>
      <c r="K7032" s="147">
        <v>113.39579999999999</v>
      </c>
    </row>
    <row r="7033" spans="2:11" x14ac:dyDescent="0.2">
      <c r="B7033" s="21" t="str">
        <f t="shared" si="109"/>
        <v>GananoqueWind2025RCP8.5</v>
      </c>
      <c r="C7033" t="s">
        <v>322</v>
      </c>
      <c r="D7033" t="s">
        <v>1</v>
      </c>
      <c r="E7033" s="144" t="s">
        <v>191</v>
      </c>
      <c r="F7033" s="144">
        <v>2025</v>
      </c>
      <c r="G7033" s="147">
        <v>86.143885176630192</v>
      </c>
      <c r="H7033" s="147">
        <v>92.665199999999999</v>
      </c>
      <c r="I7033" s="147">
        <v>99.506666666666661</v>
      </c>
      <c r="J7033" s="147">
        <v>106.37583333333333</v>
      </c>
      <c r="K7033" s="147">
        <v>113.24379999999999</v>
      </c>
    </row>
    <row r="7034" spans="2:11" x14ac:dyDescent="0.2">
      <c r="B7034" s="21" t="str">
        <f t="shared" si="109"/>
        <v>GananoqueWind2030RCP8.5</v>
      </c>
      <c r="C7034" t="s">
        <v>322</v>
      </c>
      <c r="D7034" t="s">
        <v>1</v>
      </c>
      <c r="E7034" s="144" t="s">
        <v>191</v>
      </c>
      <c r="F7034" s="144">
        <v>2030</v>
      </c>
      <c r="G7034" s="147">
        <v>86.112224154312599</v>
      </c>
      <c r="H7034" s="147">
        <v>92.609400000000008</v>
      </c>
      <c r="I7034" s="147">
        <v>99.413333333333327</v>
      </c>
      <c r="J7034" s="147">
        <v>106.25456666666666</v>
      </c>
      <c r="K7034" s="147">
        <v>113.09179999999999</v>
      </c>
    </row>
    <row r="7035" spans="2:11" x14ac:dyDescent="0.2">
      <c r="B7035" s="21" t="str">
        <f t="shared" si="109"/>
        <v>GananoqueWind2035RCP8.5</v>
      </c>
      <c r="C7035" t="s">
        <v>322</v>
      </c>
      <c r="D7035" t="s">
        <v>1</v>
      </c>
      <c r="E7035" s="144" t="s">
        <v>191</v>
      </c>
      <c r="F7035" s="144">
        <v>2035</v>
      </c>
      <c r="G7035" s="147">
        <v>86.080563131995021</v>
      </c>
      <c r="H7035" s="147">
        <v>92.553600000000003</v>
      </c>
      <c r="I7035" s="147">
        <v>99.32</v>
      </c>
      <c r="J7035" s="147">
        <v>106.13330000000001</v>
      </c>
      <c r="K7035" s="147">
        <v>112.93979999999999</v>
      </c>
    </row>
    <row r="7036" spans="2:11" x14ac:dyDescent="0.2">
      <c r="B7036" s="21" t="str">
        <f t="shared" si="109"/>
        <v>GananoqueWind2040RCP8.5</v>
      </c>
      <c r="C7036" t="s">
        <v>322</v>
      </c>
      <c r="D7036" t="s">
        <v>1</v>
      </c>
      <c r="E7036" s="144" t="s">
        <v>191</v>
      </c>
      <c r="F7036" s="144">
        <v>2040</v>
      </c>
      <c r="G7036" s="147">
        <v>86.261894441632094</v>
      </c>
      <c r="H7036" s="147">
        <v>92.773700000000005</v>
      </c>
      <c r="I7036" s="147">
        <v>99.59</v>
      </c>
      <c r="J7036" s="147">
        <v>106.4436</v>
      </c>
      <c r="K7036" s="147">
        <v>113.29319999999998</v>
      </c>
    </row>
    <row r="7037" spans="2:11" x14ac:dyDescent="0.2">
      <c r="B7037" s="21" t="str">
        <f t="shared" si="109"/>
        <v>GananoqueWind2045RCP8.5</v>
      </c>
      <c r="C7037" t="s">
        <v>322</v>
      </c>
      <c r="D7037" t="s">
        <v>1</v>
      </c>
      <c r="E7037" s="144" t="s">
        <v>191</v>
      </c>
      <c r="F7037" s="144">
        <v>2045</v>
      </c>
      <c r="G7037" s="147">
        <v>86.443225751269154</v>
      </c>
      <c r="H7037" s="147">
        <v>92.993799999999993</v>
      </c>
      <c r="I7037" s="147">
        <v>99.86</v>
      </c>
      <c r="J7037" s="147">
        <v>106.7539</v>
      </c>
      <c r="K7037" s="147">
        <v>113.64659999999999</v>
      </c>
    </row>
    <row r="7038" spans="2:11" x14ac:dyDescent="0.2">
      <c r="B7038" s="21" t="str">
        <f t="shared" si="109"/>
        <v>GananoqueWind2050RCP8.5</v>
      </c>
      <c r="C7038" t="s">
        <v>322</v>
      </c>
      <c r="D7038" t="s">
        <v>1</v>
      </c>
      <c r="E7038" s="144" t="s">
        <v>191</v>
      </c>
      <c r="F7038" s="144">
        <v>2050</v>
      </c>
      <c r="G7038" s="147">
        <v>86.860575590910017</v>
      </c>
      <c r="H7038" s="147">
        <v>93.536299999999997</v>
      </c>
      <c r="I7038" s="147">
        <v>100.55666666666667</v>
      </c>
      <c r="J7038" s="147">
        <v>107.5778</v>
      </c>
      <c r="K7038" s="147">
        <v>114.60039999999999</v>
      </c>
    </row>
    <row r="7039" spans="2:11" x14ac:dyDescent="0.2">
      <c r="B7039" s="21" t="str">
        <f t="shared" si="109"/>
        <v>GananoqueWind2055RCP8.5</v>
      </c>
      <c r="C7039" t="s">
        <v>322</v>
      </c>
      <c r="D7039" t="s">
        <v>1</v>
      </c>
      <c r="E7039" s="144" t="s">
        <v>191</v>
      </c>
      <c r="F7039" s="144">
        <v>2055</v>
      </c>
      <c r="G7039" s="147">
        <v>87.096594120913821</v>
      </c>
      <c r="H7039" s="147">
        <v>93.858699999999999</v>
      </c>
      <c r="I7039" s="147">
        <v>100.98333333333333</v>
      </c>
      <c r="J7039" s="147">
        <v>108.09139999999999</v>
      </c>
      <c r="K7039" s="147">
        <v>115.20079999999999</v>
      </c>
    </row>
    <row r="7040" spans="2:11" x14ac:dyDescent="0.2">
      <c r="B7040" s="21" t="str">
        <f t="shared" si="109"/>
        <v>GananoqueWind2060RCP8.5</v>
      </c>
      <c r="C7040" t="s">
        <v>322</v>
      </c>
      <c r="D7040" t="s">
        <v>1</v>
      </c>
      <c r="E7040" s="144" t="s">
        <v>191</v>
      </c>
      <c r="F7040" s="144">
        <v>2060</v>
      </c>
      <c r="G7040" s="147">
        <v>87.531213609091537</v>
      </c>
      <c r="H7040" s="147">
        <v>94.438400000000001</v>
      </c>
      <c r="I7040" s="147">
        <v>101.74333333333333</v>
      </c>
      <c r="J7040" s="147">
        <v>109.00446666666666</v>
      </c>
      <c r="K7040" s="147">
        <v>116.26479999999999</v>
      </c>
    </row>
    <row r="7041" spans="2:11" x14ac:dyDescent="0.2">
      <c r="B7041" s="21" t="str">
        <f t="shared" si="109"/>
        <v>GananoqueWind2065RCP8.5</v>
      </c>
      <c r="C7041" t="s">
        <v>322</v>
      </c>
      <c r="D7041" t="s">
        <v>1</v>
      </c>
      <c r="E7041" s="144" t="s">
        <v>191</v>
      </c>
      <c r="F7041" s="144">
        <v>2065</v>
      </c>
      <c r="G7041" s="147">
        <v>87.729814567265464</v>
      </c>
      <c r="H7041" s="147">
        <v>94.695699999999988</v>
      </c>
      <c r="I7041" s="147">
        <v>102.07666666666667</v>
      </c>
      <c r="J7041" s="147">
        <v>109.40393333333333</v>
      </c>
      <c r="K7041" s="147">
        <v>116.72839999999999</v>
      </c>
    </row>
    <row r="7042" spans="2:11" x14ac:dyDescent="0.2">
      <c r="B7042" s="21" t="str">
        <f t="shared" si="109"/>
        <v>GananoqueWind2070RCP8.5</v>
      </c>
      <c r="C7042" t="s">
        <v>322</v>
      </c>
      <c r="D7042" t="s">
        <v>1</v>
      </c>
      <c r="E7042" s="144" t="s">
        <v>191</v>
      </c>
      <c r="F7042" s="144">
        <v>2070</v>
      </c>
      <c r="G7042" s="147">
        <v>88.000372394342989</v>
      </c>
      <c r="H7042" s="147">
        <v>95.058399999999992</v>
      </c>
      <c r="I7042" s="147">
        <v>102.55666666666666</v>
      </c>
      <c r="J7042" s="147">
        <v>109.9853</v>
      </c>
      <c r="K7042" s="147">
        <v>117.40859999999999</v>
      </c>
    </row>
    <row r="7043" spans="2:11" x14ac:dyDescent="0.2">
      <c r="B7043" s="21" t="str">
        <f t="shared" si="109"/>
        <v>GananoqueWind2075RCP8.5</v>
      </c>
      <c r="C7043" t="s">
        <v>322</v>
      </c>
      <c r="D7043" t="s">
        <v>1</v>
      </c>
      <c r="E7043" s="144" t="s">
        <v>191</v>
      </c>
      <c r="F7043" s="144">
        <v>2075</v>
      </c>
      <c r="G7043" s="147">
        <v>88.072329263246587</v>
      </c>
      <c r="H7043" s="147">
        <v>95.163799999999995</v>
      </c>
      <c r="I7043" s="147">
        <v>102.70333333333333</v>
      </c>
      <c r="J7043" s="147">
        <v>110.16720000000001</v>
      </c>
      <c r="K7043" s="147">
        <v>117.62519999999999</v>
      </c>
    </row>
    <row r="7044" spans="2:11" x14ac:dyDescent="0.2">
      <c r="B7044" s="21" t="str">
        <f t="shared" si="109"/>
        <v>GananoqueWind2080RCP8.5</v>
      </c>
      <c r="C7044" t="s">
        <v>322</v>
      </c>
      <c r="D7044" t="s">
        <v>1</v>
      </c>
      <c r="E7044" s="144" t="s">
        <v>191</v>
      </c>
      <c r="F7044" s="144">
        <v>2080</v>
      </c>
      <c r="G7044" s="147">
        <v>88.144286132150185</v>
      </c>
      <c r="H7044" s="147">
        <v>95.269199999999998</v>
      </c>
      <c r="I7044" s="147">
        <v>102.85</v>
      </c>
      <c r="J7044" s="147">
        <v>110.34910000000001</v>
      </c>
      <c r="K7044" s="147">
        <v>117.84179999999999</v>
      </c>
    </row>
    <row r="7045" spans="2:11" x14ac:dyDescent="0.2">
      <c r="B7045" s="21" t="str">
        <f t="shared" si="109"/>
        <v>GananoqueWind2085RCP8.5</v>
      </c>
      <c r="C7045" t="s">
        <v>322</v>
      </c>
      <c r="D7045" t="s">
        <v>1</v>
      </c>
      <c r="E7045" s="144" t="s">
        <v>191</v>
      </c>
      <c r="F7045" s="144">
        <v>2085</v>
      </c>
      <c r="G7045" s="147">
        <v>88.312665205384604</v>
      </c>
      <c r="H7045" s="147">
        <v>95.5017</v>
      </c>
      <c r="I7045" s="147">
        <v>103.16499999999999</v>
      </c>
      <c r="J7045" s="147">
        <v>110.72895</v>
      </c>
      <c r="K7045" s="147">
        <v>118.2978</v>
      </c>
    </row>
    <row r="7046" spans="2:11" x14ac:dyDescent="0.2">
      <c r="B7046" s="21" t="str">
        <f t="shared" si="109"/>
        <v>GananoqueWind2090RCP8.5</v>
      </c>
      <c r="C7046" t="s">
        <v>322</v>
      </c>
      <c r="D7046" t="s">
        <v>1</v>
      </c>
      <c r="E7046" s="144" t="s">
        <v>191</v>
      </c>
      <c r="F7046" s="144">
        <v>2090</v>
      </c>
      <c r="G7046" s="147">
        <v>88.481044278619009</v>
      </c>
      <c r="H7046" s="147">
        <v>95.734200000000016</v>
      </c>
      <c r="I7046" s="147">
        <v>103.47999999999999</v>
      </c>
      <c r="J7046" s="147">
        <v>111.1088</v>
      </c>
      <c r="K7046" s="147">
        <v>118.7538</v>
      </c>
    </row>
    <row r="7047" spans="2:11" x14ac:dyDescent="0.2">
      <c r="B7047" s="21" t="str">
        <f t="shared" si="109"/>
        <v>GananoqueWind2095RCP8.5</v>
      </c>
      <c r="C7047" t="s">
        <v>322</v>
      </c>
      <c r="D7047" t="s">
        <v>1</v>
      </c>
      <c r="E7047" s="144" t="s">
        <v>191</v>
      </c>
      <c r="F7047" s="144">
        <v>2095</v>
      </c>
      <c r="G7047" s="147">
        <v>88.481044278619009</v>
      </c>
      <c r="H7047" s="147">
        <v>95.734200000000016</v>
      </c>
      <c r="I7047" s="147">
        <v>103.47999999999999</v>
      </c>
      <c r="J7047" s="147">
        <v>111.1088</v>
      </c>
      <c r="K7047" s="147">
        <v>118.7538</v>
      </c>
    </row>
    <row r="7048" spans="2:11" x14ac:dyDescent="0.2">
      <c r="B7048" s="21" t="str">
        <f t="shared" si="109"/>
        <v>GananoqueWind2100RCP8.5</v>
      </c>
      <c r="C7048" t="s">
        <v>322</v>
      </c>
      <c r="D7048" t="s">
        <v>1</v>
      </c>
      <c r="E7048" s="144" t="s">
        <v>191</v>
      </c>
      <c r="F7048" s="144">
        <v>2100</v>
      </c>
      <c r="G7048" s="147">
        <v>88.481044278619009</v>
      </c>
      <c r="H7048" s="147">
        <v>95.734200000000016</v>
      </c>
      <c r="I7048" s="147">
        <v>103.47999999999999</v>
      </c>
      <c r="J7048" s="147">
        <v>111.1088</v>
      </c>
      <c r="K7048" s="147">
        <v>118.7538</v>
      </c>
    </row>
    <row r="7049" spans="2:11" x14ac:dyDescent="0.2">
      <c r="B7049" s="21" t="str">
        <f t="shared" si="109"/>
        <v>GeraldtonIce Accretion2023RCP4.5</v>
      </c>
      <c r="C7049" t="s">
        <v>323</v>
      </c>
      <c r="D7049" t="s">
        <v>486</v>
      </c>
      <c r="E7049" s="144" t="s">
        <v>193</v>
      </c>
      <c r="F7049" s="144">
        <v>2023</v>
      </c>
      <c r="G7049" s="147">
        <v>10.709071723182157</v>
      </c>
      <c r="H7049" s="147">
        <v>12.7737</v>
      </c>
      <c r="I7049" s="147">
        <v>15.39</v>
      </c>
      <c r="J7049" s="147">
        <v>17.390699999999999</v>
      </c>
      <c r="K7049" s="147">
        <v>19.391399999999997</v>
      </c>
    </row>
    <row r="7050" spans="2:11" x14ac:dyDescent="0.2">
      <c r="B7050" s="21" t="str">
        <f t="shared" si="109"/>
        <v>GeraldtonIce Accretion2025RCP4.5</v>
      </c>
      <c r="C7050" t="s">
        <v>323</v>
      </c>
      <c r="D7050" t="s">
        <v>486</v>
      </c>
      <c r="E7050" s="144" t="s">
        <v>193</v>
      </c>
      <c r="F7050" s="144">
        <v>2025</v>
      </c>
      <c r="G7050" s="147">
        <v>10.796052487665444</v>
      </c>
      <c r="H7050" s="147">
        <v>12.87745</v>
      </c>
      <c r="I7050" s="147">
        <v>15.5175</v>
      </c>
      <c r="J7050" s="147">
        <v>17.534775</v>
      </c>
      <c r="K7050" s="147">
        <v>19.552049999999998</v>
      </c>
    </row>
    <row r="7051" spans="2:11" x14ac:dyDescent="0.2">
      <c r="B7051" s="21" t="str">
        <f t="shared" si="109"/>
        <v>GeraldtonIce Accretion2030RCP4.5</v>
      </c>
      <c r="C7051" t="s">
        <v>323</v>
      </c>
      <c r="D7051" t="s">
        <v>486</v>
      </c>
      <c r="E7051" s="144" t="s">
        <v>193</v>
      </c>
      <c r="F7051" s="144">
        <v>2030</v>
      </c>
      <c r="G7051" s="147">
        <v>10.88303325214873</v>
      </c>
      <c r="H7051" s="147">
        <v>12.981199999999999</v>
      </c>
      <c r="I7051" s="147">
        <v>15.645000000000001</v>
      </c>
      <c r="J7051" s="147">
        <v>17.678849999999997</v>
      </c>
      <c r="K7051" s="147">
        <v>19.712699999999998</v>
      </c>
    </row>
    <row r="7052" spans="2:11" x14ac:dyDescent="0.2">
      <c r="B7052" s="21" t="str">
        <f t="shared" ref="B7052:B7115" si="110">C7052&amp;D7052&amp;F7052&amp;E7052</f>
        <v>GeraldtonIce Accretion2035RCP4.5</v>
      </c>
      <c r="C7052" t="s">
        <v>323</v>
      </c>
      <c r="D7052" t="s">
        <v>486</v>
      </c>
      <c r="E7052" s="144" t="s">
        <v>193</v>
      </c>
      <c r="F7052" s="144">
        <v>2035</v>
      </c>
      <c r="G7052" s="147">
        <v>10.970014016632014</v>
      </c>
      <c r="H7052" s="147">
        <v>13.084949999999999</v>
      </c>
      <c r="I7052" s="147">
        <v>15.772500000000001</v>
      </c>
      <c r="J7052" s="147">
        <v>17.822924999999998</v>
      </c>
      <c r="K7052" s="147">
        <v>19.873349999999995</v>
      </c>
    </row>
    <row r="7053" spans="2:11" x14ac:dyDescent="0.2">
      <c r="B7053" s="21" t="str">
        <f t="shared" si="110"/>
        <v>GeraldtonIce Accretion2040RCP4.5</v>
      </c>
      <c r="C7053" t="s">
        <v>323</v>
      </c>
      <c r="D7053" t="s">
        <v>486</v>
      </c>
      <c r="E7053" s="144" t="s">
        <v>193</v>
      </c>
      <c r="F7053" s="144">
        <v>2040</v>
      </c>
      <c r="G7053" s="147">
        <v>11.0569947811153</v>
      </c>
      <c r="H7053" s="147">
        <v>13.188700000000001</v>
      </c>
      <c r="I7053" s="147">
        <v>15.9</v>
      </c>
      <c r="J7053" s="147">
        <v>17.966999999999999</v>
      </c>
      <c r="K7053" s="147">
        <v>20.033999999999995</v>
      </c>
    </row>
    <row r="7054" spans="2:11" x14ac:dyDescent="0.2">
      <c r="B7054" s="21" t="str">
        <f t="shared" si="110"/>
        <v>GeraldtonIce Accretion2045RCP4.5</v>
      </c>
      <c r="C7054" t="s">
        <v>323</v>
      </c>
      <c r="D7054" t="s">
        <v>486</v>
      </c>
      <c r="E7054" s="144" t="s">
        <v>193</v>
      </c>
      <c r="F7054" s="144">
        <v>2045</v>
      </c>
      <c r="G7054" s="147">
        <v>11.143975545598586</v>
      </c>
      <c r="H7054" s="147">
        <v>13.292450000000001</v>
      </c>
      <c r="I7054" s="147">
        <v>16.0275</v>
      </c>
      <c r="J7054" s="147">
        <v>18.111074999999996</v>
      </c>
      <c r="K7054" s="147">
        <v>20.194649999999996</v>
      </c>
    </row>
    <row r="7055" spans="2:11" x14ac:dyDescent="0.2">
      <c r="B7055" s="21" t="str">
        <f t="shared" si="110"/>
        <v>GeraldtonIce Accretion2050RCP4.5</v>
      </c>
      <c r="C7055" t="s">
        <v>323</v>
      </c>
      <c r="D7055" t="s">
        <v>486</v>
      </c>
      <c r="E7055" s="144" t="s">
        <v>193</v>
      </c>
      <c r="F7055" s="144">
        <v>2050</v>
      </c>
      <c r="G7055" s="147">
        <v>11.274794615381449</v>
      </c>
      <c r="H7055" s="147">
        <v>13.44849</v>
      </c>
      <c r="I7055" s="147">
        <v>16.215</v>
      </c>
      <c r="J7055" s="147">
        <v>18.322949999999999</v>
      </c>
      <c r="K7055" s="147">
        <v>20.430899999999998</v>
      </c>
    </row>
    <row r="7056" spans="2:11" x14ac:dyDescent="0.2">
      <c r="B7056" s="21" t="str">
        <f t="shared" si="110"/>
        <v>GeraldtonIce Accretion2055RCP4.5</v>
      </c>
      <c r="C7056" t="s">
        <v>323</v>
      </c>
      <c r="D7056" t="s">
        <v>486</v>
      </c>
      <c r="E7056" s="144" t="s">
        <v>193</v>
      </c>
      <c r="F7056" s="144">
        <v>2055</v>
      </c>
      <c r="G7056" s="147">
        <v>11.318632920681024</v>
      </c>
      <c r="H7056" s="147">
        <v>13.500779999999999</v>
      </c>
      <c r="I7056" s="147">
        <v>16.274999999999999</v>
      </c>
      <c r="J7056" s="147">
        <v>18.390749999999997</v>
      </c>
      <c r="K7056" s="147">
        <v>20.506499999999996</v>
      </c>
    </row>
    <row r="7057" spans="2:11" x14ac:dyDescent="0.2">
      <c r="B7057" s="21" t="str">
        <f t="shared" si="110"/>
        <v>GeraldtonIce Accretion2060RCP4.5</v>
      </c>
      <c r="C7057" t="s">
        <v>323</v>
      </c>
      <c r="D7057" t="s">
        <v>486</v>
      </c>
      <c r="E7057" s="144" t="s">
        <v>193</v>
      </c>
      <c r="F7057" s="144">
        <v>2060</v>
      </c>
      <c r="G7057" s="147">
        <v>11.362471225980601</v>
      </c>
      <c r="H7057" s="147">
        <v>13.55307</v>
      </c>
      <c r="I7057" s="147">
        <v>16.335000000000001</v>
      </c>
      <c r="J7057" s="147">
        <v>18.458549999999999</v>
      </c>
      <c r="K7057" s="147">
        <v>20.582099999999997</v>
      </c>
    </row>
    <row r="7058" spans="2:11" x14ac:dyDescent="0.2">
      <c r="B7058" s="21" t="str">
        <f t="shared" si="110"/>
        <v>GeraldtonIce Accretion2065RCP4.5</v>
      </c>
      <c r="C7058" t="s">
        <v>323</v>
      </c>
      <c r="D7058" t="s">
        <v>486</v>
      </c>
      <c r="E7058" s="144" t="s">
        <v>193</v>
      </c>
      <c r="F7058" s="144">
        <v>2065</v>
      </c>
      <c r="G7058" s="147">
        <v>11.406309531280176</v>
      </c>
      <c r="H7058" s="147">
        <v>13.605359999999999</v>
      </c>
      <c r="I7058" s="147">
        <v>16.395</v>
      </c>
      <c r="J7058" s="147">
        <v>18.526349999999997</v>
      </c>
      <c r="K7058" s="147">
        <v>20.657699999999995</v>
      </c>
    </row>
    <row r="7059" spans="2:11" x14ac:dyDescent="0.2">
      <c r="B7059" s="21" t="str">
        <f t="shared" si="110"/>
        <v>GeraldtonIce Accretion2070RCP4.5</v>
      </c>
      <c r="C7059" t="s">
        <v>323</v>
      </c>
      <c r="D7059" t="s">
        <v>486</v>
      </c>
      <c r="E7059" s="144" t="s">
        <v>193</v>
      </c>
      <c r="F7059" s="144">
        <v>2070</v>
      </c>
      <c r="G7059" s="147">
        <v>11.450147836579752</v>
      </c>
      <c r="H7059" s="147">
        <v>13.657649999999999</v>
      </c>
      <c r="I7059" s="147">
        <v>16.454999999999998</v>
      </c>
      <c r="J7059" s="147">
        <v>18.594149999999999</v>
      </c>
      <c r="K7059" s="147">
        <v>20.733299999999996</v>
      </c>
    </row>
    <row r="7060" spans="2:11" x14ac:dyDescent="0.2">
      <c r="B7060" s="21" t="str">
        <f t="shared" si="110"/>
        <v>GeraldtonIce Accretion2075RCP4.5</v>
      </c>
      <c r="C7060" t="s">
        <v>323</v>
      </c>
      <c r="D7060" t="s">
        <v>486</v>
      </c>
      <c r="E7060" s="144" t="s">
        <v>193</v>
      </c>
      <c r="F7060" s="144">
        <v>2075</v>
      </c>
      <c r="G7060" s="147">
        <v>11.497117449400728</v>
      </c>
      <c r="H7060" s="147">
        <v>13.717824999999998</v>
      </c>
      <c r="I7060" s="147">
        <v>16.529999999999998</v>
      </c>
      <c r="J7060" s="147">
        <v>18.681725</v>
      </c>
      <c r="K7060" s="147">
        <v>20.830949999999998</v>
      </c>
    </row>
    <row r="7061" spans="2:11" x14ac:dyDescent="0.2">
      <c r="B7061" s="21" t="str">
        <f t="shared" si="110"/>
        <v>GeraldtonIce Accretion2080RCP4.5</v>
      </c>
      <c r="C7061" t="s">
        <v>323</v>
      </c>
      <c r="D7061" t="s">
        <v>486</v>
      </c>
      <c r="E7061" s="144" t="s">
        <v>193</v>
      </c>
      <c r="F7061" s="144">
        <v>2080</v>
      </c>
      <c r="G7061" s="147">
        <v>11.544087062221701</v>
      </c>
      <c r="H7061" s="147">
        <v>13.777999999999999</v>
      </c>
      <c r="I7061" s="147">
        <v>16.605</v>
      </c>
      <c r="J7061" s="147">
        <v>18.769300000000001</v>
      </c>
      <c r="K7061" s="147">
        <v>20.928599999999999</v>
      </c>
    </row>
    <row r="7062" spans="2:11" x14ac:dyDescent="0.2">
      <c r="B7062" s="21" t="str">
        <f t="shared" si="110"/>
        <v>GeraldtonIce Accretion2085RCP4.5</v>
      </c>
      <c r="C7062" t="s">
        <v>323</v>
      </c>
      <c r="D7062" t="s">
        <v>486</v>
      </c>
      <c r="E7062" s="144" t="s">
        <v>193</v>
      </c>
      <c r="F7062" s="144">
        <v>2085</v>
      </c>
      <c r="G7062" s="147">
        <v>11.591056675042676</v>
      </c>
      <c r="H7062" s="147">
        <v>13.838174999999998</v>
      </c>
      <c r="I7062" s="147">
        <v>16.68</v>
      </c>
      <c r="J7062" s="147">
        <v>18.856875000000002</v>
      </c>
      <c r="K7062" s="147">
        <v>21.026249999999997</v>
      </c>
    </row>
    <row r="7063" spans="2:11" x14ac:dyDescent="0.2">
      <c r="B7063" s="21" t="str">
        <f t="shared" si="110"/>
        <v>GeraldtonIce Accretion2090RCP4.5</v>
      </c>
      <c r="C7063" t="s">
        <v>323</v>
      </c>
      <c r="D7063" t="s">
        <v>486</v>
      </c>
      <c r="E7063" s="144" t="s">
        <v>193</v>
      </c>
      <c r="F7063" s="144">
        <v>2090</v>
      </c>
      <c r="G7063" s="147">
        <v>11.638026287863651</v>
      </c>
      <c r="H7063" s="147">
        <v>13.898349999999997</v>
      </c>
      <c r="I7063" s="147">
        <v>16.754999999999999</v>
      </c>
      <c r="J7063" s="147">
        <v>18.94445</v>
      </c>
      <c r="K7063" s="147">
        <v>21.123899999999999</v>
      </c>
    </row>
    <row r="7064" spans="2:11" x14ac:dyDescent="0.2">
      <c r="B7064" s="21" t="str">
        <f t="shared" si="110"/>
        <v>GeraldtonIce Accretion2095RCP4.5</v>
      </c>
      <c r="C7064" t="s">
        <v>323</v>
      </c>
      <c r="D7064" t="s">
        <v>486</v>
      </c>
      <c r="E7064" s="144" t="s">
        <v>193</v>
      </c>
      <c r="F7064" s="144">
        <v>2095</v>
      </c>
      <c r="G7064" s="147">
        <v>11.684995900684624</v>
      </c>
      <c r="H7064" s="147">
        <v>13.958524999999998</v>
      </c>
      <c r="I7064" s="147">
        <v>16.830000000000002</v>
      </c>
      <c r="J7064" s="147">
        <v>19.032025000000001</v>
      </c>
      <c r="K7064" s="147">
        <v>21.221550000000001</v>
      </c>
    </row>
    <row r="7065" spans="2:11" x14ac:dyDescent="0.2">
      <c r="B7065" s="21" t="str">
        <f t="shared" si="110"/>
        <v>GeraldtonIce Accretion2100RCP4.5</v>
      </c>
      <c r="C7065" t="s">
        <v>323</v>
      </c>
      <c r="D7065" t="s">
        <v>486</v>
      </c>
      <c r="E7065" s="144" t="s">
        <v>193</v>
      </c>
      <c r="F7065" s="144">
        <v>2100</v>
      </c>
      <c r="G7065" s="147">
        <v>11.7319655135056</v>
      </c>
      <c r="H7065" s="147">
        <v>14.018699999999997</v>
      </c>
      <c r="I7065" s="147">
        <v>16.905000000000001</v>
      </c>
      <c r="J7065" s="147">
        <v>19.119600000000002</v>
      </c>
      <c r="K7065" s="147">
        <v>21.319200000000002</v>
      </c>
    </row>
    <row r="7066" spans="2:11" x14ac:dyDescent="0.2">
      <c r="B7066" s="21" t="str">
        <f t="shared" si="110"/>
        <v>GeraldtonIce Accretion2023RCP6.0</v>
      </c>
      <c r="C7066" t="s">
        <v>323</v>
      </c>
      <c r="D7066" t="s">
        <v>486</v>
      </c>
      <c r="E7066" s="144" t="s">
        <v>192</v>
      </c>
      <c r="F7066" s="144">
        <v>2023</v>
      </c>
      <c r="G7066" s="147">
        <v>10.709071723182157</v>
      </c>
      <c r="H7066" s="147">
        <v>12.7737</v>
      </c>
      <c r="I7066" s="147">
        <v>15.39</v>
      </c>
      <c r="J7066" s="147">
        <v>17.390699999999999</v>
      </c>
      <c r="K7066" s="147">
        <v>19.391399999999997</v>
      </c>
    </row>
    <row r="7067" spans="2:11" x14ac:dyDescent="0.2">
      <c r="B7067" s="21" t="str">
        <f t="shared" si="110"/>
        <v>GeraldtonIce Accretion2025RCP6.0</v>
      </c>
      <c r="C7067" t="s">
        <v>323</v>
      </c>
      <c r="D7067" t="s">
        <v>486</v>
      </c>
      <c r="E7067" s="144" t="s">
        <v>192</v>
      </c>
      <c r="F7067" s="144">
        <v>2025</v>
      </c>
      <c r="G7067" s="147">
        <v>10.796052487665444</v>
      </c>
      <c r="H7067" s="147">
        <v>12.87745</v>
      </c>
      <c r="I7067" s="147">
        <v>15.5175</v>
      </c>
      <c r="J7067" s="147">
        <v>17.534775</v>
      </c>
      <c r="K7067" s="147">
        <v>19.552049999999998</v>
      </c>
    </row>
    <row r="7068" spans="2:11" x14ac:dyDescent="0.2">
      <c r="B7068" s="21" t="str">
        <f t="shared" si="110"/>
        <v>GeraldtonIce Accretion2030RCP6.0</v>
      </c>
      <c r="C7068" t="s">
        <v>323</v>
      </c>
      <c r="D7068" t="s">
        <v>486</v>
      </c>
      <c r="E7068" s="144" t="s">
        <v>192</v>
      </c>
      <c r="F7068" s="144">
        <v>2030</v>
      </c>
      <c r="G7068" s="147">
        <v>10.88303325214873</v>
      </c>
      <c r="H7068" s="147">
        <v>12.981199999999999</v>
      </c>
      <c r="I7068" s="147">
        <v>15.645000000000001</v>
      </c>
      <c r="J7068" s="147">
        <v>17.678849999999997</v>
      </c>
      <c r="K7068" s="147">
        <v>19.712699999999998</v>
      </c>
    </row>
    <row r="7069" spans="2:11" x14ac:dyDescent="0.2">
      <c r="B7069" s="21" t="str">
        <f t="shared" si="110"/>
        <v>GeraldtonIce Accretion2035RCP6.0</v>
      </c>
      <c r="C7069" t="s">
        <v>323</v>
      </c>
      <c r="D7069" t="s">
        <v>486</v>
      </c>
      <c r="E7069" s="144" t="s">
        <v>192</v>
      </c>
      <c r="F7069" s="144">
        <v>2035</v>
      </c>
      <c r="G7069" s="147">
        <v>10.970014016632014</v>
      </c>
      <c r="H7069" s="147">
        <v>13.084949999999999</v>
      </c>
      <c r="I7069" s="147">
        <v>15.772500000000001</v>
      </c>
      <c r="J7069" s="147">
        <v>17.822924999999998</v>
      </c>
      <c r="K7069" s="147">
        <v>19.873349999999995</v>
      </c>
    </row>
    <row r="7070" spans="2:11" x14ac:dyDescent="0.2">
      <c r="B7070" s="21" t="str">
        <f t="shared" si="110"/>
        <v>GeraldtonIce Accretion2040RCP6.0</v>
      </c>
      <c r="C7070" t="s">
        <v>323</v>
      </c>
      <c r="D7070" t="s">
        <v>486</v>
      </c>
      <c r="E7070" s="144" t="s">
        <v>192</v>
      </c>
      <c r="F7070" s="144">
        <v>2040</v>
      </c>
      <c r="G7070" s="147">
        <v>11.0569947811153</v>
      </c>
      <c r="H7070" s="147">
        <v>13.188700000000001</v>
      </c>
      <c r="I7070" s="147">
        <v>15.9</v>
      </c>
      <c r="J7070" s="147">
        <v>17.966999999999999</v>
      </c>
      <c r="K7070" s="147">
        <v>20.033999999999995</v>
      </c>
    </row>
    <row r="7071" spans="2:11" x14ac:dyDescent="0.2">
      <c r="B7071" s="21" t="str">
        <f t="shared" si="110"/>
        <v>GeraldtonIce Accretion2045RCP6.0</v>
      </c>
      <c r="C7071" t="s">
        <v>323</v>
      </c>
      <c r="D7071" t="s">
        <v>486</v>
      </c>
      <c r="E7071" s="144" t="s">
        <v>192</v>
      </c>
      <c r="F7071" s="144">
        <v>2045</v>
      </c>
      <c r="G7071" s="147">
        <v>11.143975545598586</v>
      </c>
      <c r="H7071" s="147">
        <v>13.292450000000001</v>
      </c>
      <c r="I7071" s="147">
        <v>16.0275</v>
      </c>
      <c r="J7071" s="147">
        <v>18.111074999999996</v>
      </c>
      <c r="K7071" s="147">
        <v>20.194649999999996</v>
      </c>
    </row>
    <row r="7072" spans="2:11" x14ac:dyDescent="0.2">
      <c r="B7072" s="21" t="str">
        <f t="shared" si="110"/>
        <v>GeraldtonIce Accretion2050RCP6.0</v>
      </c>
      <c r="C7072" t="s">
        <v>323</v>
      </c>
      <c r="D7072" t="s">
        <v>486</v>
      </c>
      <c r="E7072" s="144" t="s">
        <v>192</v>
      </c>
      <c r="F7072" s="144">
        <v>2050</v>
      </c>
      <c r="G7072" s="147">
        <v>11.274794615381449</v>
      </c>
      <c r="H7072" s="147">
        <v>13.44849</v>
      </c>
      <c r="I7072" s="147">
        <v>16.215</v>
      </c>
      <c r="J7072" s="147">
        <v>18.322949999999999</v>
      </c>
      <c r="K7072" s="147">
        <v>20.430899999999998</v>
      </c>
    </row>
    <row r="7073" spans="2:11" x14ac:dyDescent="0.2">
      <c r="B7073" s="21" t="str">
        <f t="shared" si="110"/>
        <v>GeraldtonIce Accretion2055RCP6.0</v>
      </c>
      <c r="C7073" t="s">
        <v>323</v>
      </c>
      <c r="D7073" t="s">
        <v>486</v>
      </c>
      <c r="E7073" s="144" t="s">
        <v>192</v>
      </c>
      <c r="F7073" s="144">
        <v>2055</v>
      </c>
      <c r="G7073" s="147">
        <v>11.318632920681024</v>
      </c>
      <c r="H7073" s="147">
        <v>13.500779999999999</v>
      </c>
      <c r="I7073" s="147">
        <v>16.274999999999999</v>
      </c>
      <c r="J7073" s="147">
        <v>18.390749999999997</v>
      </c>
      <c r="K7073" s="147">
        <v>20.506499999999996</v>
      </c>
    </row>
    <row r="7074" spans="2:11" x14ac:dyDescent="0.2">
      <c r="B7074" s="21" t="str">
        <f t="shared" si="110"/>
        <v>GeraldtonIce Accretion2060RCP6.0</v>
      </c>
      <c r="C7074" t="s">
        <v>323</v>
      </c>
      <c r="D7074" t="s">
        <v>486</v>
      </c>
      <c r="E7074" s="144" t="s">
        <v>192</v>
      </c>
      <c r="F7074" s="144">
        <v>2060</v>
      </c>
      <c r="G7074" s="147">
        <v>11.362471225980601</v>
      </c>
      <c r="H7074" s="147">
        <v>13.55307</v>
      </c>
      <c r="I7074" s="147">
        <v>16.335000000000001</v>
      </c>
      <c r="J7074" s="147">
        <v>18.458549999999999</v>
      </c>
      <c r="K7074" s="147">
        <v>20.582099999999997</v>
      </c>
    </row>
    <row r="7075" spans="2:11" x14ac:dyDescent="0.2">
      <c r="B7075" s="21" t="str">
        <f t="shared" si="110"/>
        <v>GeraldtonIce Accretion2065RCP6.0</v>
      </c>
      <c r="C7075" t="s">
        <v>323</v>
      </c>
      <c r="D7075" t="s">
        <v>486</v>
      </c>
      <c r="E7075" s="144" t="s">
        <v>192</v>
      </c>
      <c r="F7075" s="144">
        <v>2065</v>
      </c>
      <c r="G7075" s="147">
        <v>11.406309531280176</v>
      </c>
      <c r="H7075" s="147">
        <v>13.605359999999999</v>
      </c>
      <c r="I7075" s="147">
        <v>16.395</v>
      </c>
      <c r="J7075" s="147">
        <v>18.526349999999997</v>
      </c>
      <c r="K7075" s="147">
        <v>20.657699999999995</v>
      </c>
    </row>
    <row r="7076" spans="2:11" x14ac:dyDescent="0.2">
      <c r="B7076" s="21" t="str">
        <f t="shared" si="110"/>
        <v>GeraldtonIce Accretion2070RCP6.0</v>
      </c>
      <c r="C7076" t="s">
        <v>323</v>
      </c>
      <c r="D7076" t="s">
        <v>486</v>
      </c>
      <c r="E7076" s="144" t="s">
        <v>192</v>
      </c>
      <c r="F7076" s="144">
        <v>2070</v>
      </c>
      <c r="G7076" s="147">
        <v>11.450147836579752</v>
      </c>
      <c r="H7076" s="147">
        <v>13.657649999999999</v>
      </c>
      <c r="I7076" s="147">
        <v>16.454999999999998</v>
      </c>
      <c r="J7076" s="147">
        <v>18.594149999999999</v>
      </c>
      <c r="K7076" s="147">
        <v>20.733299999999996</v>
      </c>
    </row>
    <row r="7077" spans="2:11" x14ac:dyDescent="0.2">
      <c r="B7077" s="21" t="str">
        <f t="shared" si="110"/>
        <v>GeraldtonIce Accretion2075RCP6.0</v>
      </c>
      <c r="C7077" t="s">
        <v>323</v>
      </c>
      <c r="D7077" t="s">
        <v>486</v>
      </c>
      <c r="E7077" s="144" t="s">
        <v>192</v>
      </c>
      <c r="F7077" s="144">
        <v>2075</v>
      </c>
      <c r="G7077" s="147">
        <v>11.520602255811214</v>
      </c>
      <c r="H7077" s="147">
        <v>13.747912499999998</v>
      </c>
      <c r="I7077" s="147">
        <v>16.567499999999999</v>
      </c>
      <c r="J7077" s="147">
        <v>18.725512500000001</v>
      </c>
      <c r="K7077" s="147">
        <v>20.879774999999999</v>
      </c>
    </row>
    <row r="7078" spans="2:11" x14ac:dyDescent="0.2">
      <c r="B7078" s="21" t="str">
        <f t="shared" si="110"/>
        <v>GeraldtonIce Accretion2080RCP6.0</v>
      </c>
      <c r="C7078" t="s">
        <v>323</v>
      </c>
      <c r="D7078" t="s">
        <v>486</v>
      </c>
      <c r="E7078" s="144" t="s">
        <v>192</v>
      </c>
      <c r="F7078" s="144">
        <v>2080</v>
      </c>
      <c r="G7078" s="147">
        <v>11.591056675042676</v>
      </c>
      <c r="H7078" s="147">
        <v>13.838174999999998</v>
      </c>
      <c r="I7078" s="147">
        <v>16.68</v>
      </c>
      <c r="J7078" s="147">
        <v>18.856875000000002</v>
      </c>
      <c r="K7078" s="147">
        <v>21.026249999999997</v>
      </c>
    </row>
    <row r="7079" spans="2:11" x14ac:dyDescent="0.2">
      <c r="B7079" s="21" t="str">
        <f t="shared" si="110"/>
        <v>GeraldtonIce Accretion2085RCP6.0</v>
      </c>
      <c r="C7079" t="s">
        <v>323</v>
      </c>
      <c r="D7079" t="s">
        <v>486</v>
      </c>
      <c r="E7079" s="144" t="s">
        <v>192</v>
      </c>
      <c r="F7079" s="144">
        <v>2085</v>
      </c>
      <c r="G7079" s="147">
        <v>11.661511094274138</v>
      </c>
      <c r="H7079" s="147">
        <v>13.928437499999998</v>
      </c>
      <c r="I7079" s="147">
        <v>16.7925</v>
      </c>
      <c r="J7079" s="147">
        <v>18.9882375</v>
      </c>
      <c r="K7079" s="147">
        <v>21.172725</v>
      </c>
    </row>
    <row r="7080" spans="2:11" x14ac:dyDescent="0.2">
      <c r="B7080" s="21" t="str">
        <f t="shared" si="110"/>
        <v>GeraldtonIce Accretion2090RCP6.0</v>
      </c>
      <c r="C7080" t="s">
        <v>323</v>
      </c>
      <c r="D7080" t="s">
        <v>486</v>
      </c>
      <c r="E7080" s="144" t="s">
        <v>192</v>
      </c>
      <c r="F7080" s="144">
        <v>2090</v>
      </c>
      <c r="G7080" s="147">
        <v>11.620630134966994</v>
      </c>
      <c r="H7080" s="147">
        <v>13.877599999999997</v>
      </c>
      <c r="I7080" s="147">
        <v>16.73</v>
      </c>
      <c r="J7080" s="147">
        <v>18.9162</v>
      </c>
      <c r="K7080" s="147">
        <v>21.092400000000001</v>
      </c>
    </row>
    <row r="7081" spans="2:11" x14ac:dyDescent="0.2">
      <c r="B7081" s="21" t="str">
        <f t="shared" si="110"/>
        <v>GeraldtonIce Accretion2095RCP6.0</v>
      </c>
      <c r="C7081" t="s">
        <v>323</v>
      </c>
      <c r="D7081" t="s">
        <v>486</v>
      </c>
      <c r="E7081" s="144" t="s">
        <v>192</v>
      </c>
      <c r="F7081" s="144">
        <v>2095</v>
      </c>
      <c r="G7081" s="147">
        <v>11.509294756428387</v>
      </c>
      <c r="H7081" s="147">
        <v>13.736499999999999</v>
      </c>
      <c r="I7081" s="147">
        <v>16.555000000000003</v>
      </c>
      <c r="J7081" s="147">
        <v>18.712800000000001</v>
      </c>
      <c r="K7081" s="147">
        <v>20.865600000000001</v>
      </c>
    </row>
    <row r="7082" spans="2:11" x14ac:dyDescent="0.2">
      <c r="B7082" s="21" t="str">
        <f t="shared" si="110"/>
        <v>GeraldtonIce Accretion2100RCP6.0</v>
      </c>
      <c r="C7082" t="s">
        <v>323</v>
      </c>
      <c r="D7082" t="s">
        <v>486</v>
      </c>
      <c r="E7082" s="144" t="s">
        <v>192</v>
      </c>
      <c r="F7082" s="144">
        <v>2100</v>
      </c>
      <c r="G7082" s="147">
        <v>11.397959377889782</v>
      </c>
      <c r="H7082" s="147">
        <v>13.5954</v>
      </c>
      <c r="I7082" s="147">
        <v>16.380000000000003</v>
      </c>
      <c r="J7082" s="147">
        <v>18.509399999999999</v>
      </c>
      <c r="K7082" s="147">
        <v>20.6388</v>
      </c>
    </row>
    <row r="7083" spans="2:11" x14ac:dyDescent="0.2">
      <c r="B7083" s="21" t="str">
        <f t="shared" si="110"/>
        <v>GeraldtonIce Accretion2023RCP8.5</v>
      </c>
      <c r="C7083" t="s">
        <v>323</v>
      </c>
      <c r="D7083" t="s">
        <v>486</v>
      </c>
      <c r="E7083" s="144" t="s">
        <v>191</v>
      </c>
      <c r="F7083" s="144">
        <v>2023</v>
      </c>
      <c r="G7083" s="147">
        <v>10.709071723182157</v>
      </c>
      <c r="H7083" s="147">
        <v>12.7737</v>
      </c>
      <c r="I7083" s="147">
        <v>15.39</v>
      </c>
      <c r="J7083" s="147">
        <v>17.390699999999999</v>
      </c>
      <c r="K7083" s="147">
        <v>19.391399999999997</v>
      </c>
    </row>
    <row r="7084" spans="2:11" x14ac:dyDescent="0.2">
      <c r="B7084" s="21" t="str">
        <f t="shared" si="110"/>
        <v>GeraldtonIce Accretion2025RCP8.5</v>
      </c>
      <c r="C7084" t="s">
        <v>323</v>
      </c>
      <c r="D7084" t="s">
        <v>486</v>
      </c>
      <c r="E7084" s="144" t="s">
        <v>191</v>
      </c>
      <c r="F7084" s="144">
        <v>2025</v>
      </c>
      <c r="G7084" s="147">
        <v>10.88303325214873</v>
      </c>
      <c r="H7084" s="147">
        <v>12.981199999999999</v>
      </c>
      <c r="I7084" s="147">
        <v>15.645000000000001</v>
      </c>
      <c r="J7084" s="147">
        <v>17.678849999999997</v>
      </c>
      <c r="K7084" s="147">
        <v>19.712699999999998</v>
      </c>
    </row>
    <row r="7085" spans="2:11" x14ac:dyDescent="0.2">
      <c r="B7085" s="21" t="str">
        <f t="shared" si="110"/>
        <v>GeraldtonIce Accretion2030RCP8.5</v>
      </c>
      <c r="C7085" t="s">
        <v>323</v>
      </c>
      <c r="D7085" t="s">
        <v>486</v>
      </c>
      <c r="E7085" s="144" t="s">
        <v>191</v>
      </c>
      <c r="F7085" s="144">
        <v>2030</v>
      </c>
      <c r="G7085" s="147">
        <v>11.0569947811153</v>
      </c>
      <c r="H7085" s="147">
        <v>13.188700000000001</v>
      </c>
      <c r="I7085" s="147">
        <v>15.9</v>
      </c>
      <c r="J7085" s="147">
        <v>17.966999999999999</v>
      </c>
      <c r="K7085" s="147">
        <v>20.033999999999995</v>
      </c>
    </row>
    <row r="7086" spans="2:11" x14ac:dyDescent="0.2">
      <c r="B7086" s="21" t="str">
        <f t="shared" si="110"/>
        <v>GeraldtonIce Accretion2035RCP8.5</v>
      </c>
      <c r="C7086" t="s">
        <v>323</v>
      </c>
      <c r="D7086" t="s">
        <v>486</v>
      </c>
      <c r="E7086" s="144" t="s">
        <v>191</v>
      </c>
      <c r="F7086" s="144">
        <v>2035</v>
      </c>
      <c r="G7086" s="147">
        <v>11.230956310081872</v>
      </c>
      <c r="H7086" s="147">
        <v>13.3962</v>
      </c>
      <c r="I7086" s="147">
        <v>16.155000000000001</v>
      </c>
      <c r="J7086" s="147">
        <v>18.255149999999997</v>
      </c>
      <c r="K7086" s="147">
        <v>20.355299999999996</v>
      </c>
    </row>
    <row r="7087" spans="2:11" x14ac:dyDescent="0.2">
      <c r="B7087" s="21" t="str">
        <f t="shared" si="110"/>
        <v>GeraldtonIce Accretion2040RCP8.5</v>
      </c>
      <c r="C7087" t="s">
        <v>323</v>
      </c>
      <c r="D7087" t="s">
        <v>486</v>
      </c>
      <c r="E7087" s="144" t="s">
        <v>191</v>
      </c>
      <c r="F7087" s="144">
        <v>2040</v>
      </c>
      <c r="G7087" s="147">
        <v>11.304020152247832</v>
      </c>
      <c r="H7087" s="147">
        <v>13.48335</v>
      </c>
      <c r="I7087" s="147">
        <v>16.254999999999999</v>
      </c>
      <c r="J7087" s="147">
        <v>18.368149999999996</v>
      </c>
      <c r="K7087" s="147">
        <v>20.481299999999997</v>
      </c>
    </row>
    <row r="7088" spans="2:11" x14ac:dyDescent="0.2">
      <c r="B7088" s="21" t="str">
        <f t="shared" si="110"/>
        <v>GeraldtonIce Accretion2045RCP8.5</v>
      </c>
      <c r="C7088" t="s">
        <v>323</v>
      </c>
      <c r="D7088" t="s">
        <v>486</v>
      </c>
      <c r="E7088" s="144" t="s">
        <v>191</v>
      </c>
      <c r="F7088" s="144">
        <v>2045</v>
      </c>
      <c r="G7088" s="147">
        <v>11.377083994413793</v>
      </c>
      <c r="H7088" s="147">
        <v>13.570499999999999</v>
      </c>
      <c r="I7088" s="147">
        <v>16.355</v>
      </c>
      <c r="J7088" s="147">
        <v>18.48115</v>
      </c>
      <c r="K7088" s="147">
        <v>20.607299999999995</v>
      </c>
    </row>
    <row r="7089" spans="2:11" x14ac:dyDescent="0.2">
      <c r="B7089" s="21" t="str">
        <f t="shared" si="110"/>
        <v>GeraldtonIce Accretion2050RCP8.5</v>
      </c>
      <c r="C7089" t="s">
        <v>323</v>
      </c>
      <c r="D7089" t="s">
        <v>486</v>
      </c>
      <c r="E7089" s="144" t="s">
        <v>191</v>
      </c>
      <c r="F7089" s="144">
        <v>2050</v>
      </c>
      <c r="G7089" s="147">
        <v>11.544087062221701</v>
      </c>
      <c r="H7089" s="147">
        <v>13.777999999999999</v>
      </c>
      <c r="I7089" s="147">
        <v>16.605</v>
      </c>
      <c r="J7089" s="147">
        <v>18.769300000000001</v>
      </c>
      <c r="K7089" s="147">
        <v>20.928599999999999</v>
      </c>
    </row>
    <row r="7090" spans="2:11" x14ac:dyDescent="0.2">
      <c r="B7090" s="21" t="str">
        <f t="shared" si="110"/>
        <v>GeraldtonIce Accretion2055RCP8.5</v>
      </c>
      <c r="C7090" t="s">
        <v>323</v>
      </c>
      <c r="D7090" t="s">
        <v>486</v>
      </c>
      <c r="E7090" s="144" t="s">
        <v>191</v>
      </c>
      <c r="F7090" s="144">
        <v>2055</v>
      </c>
      <c r="G7090" s="147">
        <v>11.638026287863651</v>
      </c>
      <c r="H7090" s="147">
        <v>13.898349999999997</v>
      </c>
      <c r="I7090" s="147">
        <v>16.754999999999999</v>
      </c>
      <c r="J7090" s="147">
        <v>18.94445</v>
      </c>
      <c r="K7090" s="147">
        <v>21.123899999999999</v>
      </c>
    </row>
    <row r="7091" spans="2:11" x14ac:dyDescent="0.2">
      <c r="B7091" s="21" t="str">
        <f t="shared" si="110"/>
        <v>GeraldtonIce Accretion2060RCP8.5</v>
      </c>
      <c r="C7091" t="s">
        <v>323</v>
      </c>
      <c r="D7091" t="s">
        <v>486</v>
      </c>
      <c r="E7091" s="144" t="s">
        <v>191</v>
      </c>
      <c r="F7091" s="144">
        <v>2060</v>
      </c>
      <c r="G7091" s="147">
        <v>11.620630134966994</v>
      </c>
      <c r="H7091" s="147">
        <v>13.877599999999997</v>
      </c>
      <c r="I7091" s="147">
        <v>16.73</v>
      </c>
      <c r="J7091" s="147">
        <v>18.9162</v>
      </c>
      <c r="K7091" s="147">
        <v>21.092400000000001</v>
      </c>
    </row>
    <row r="7092" spans="2:11" x14ac:dyDescent="0.2">
      <c r="B7092" s="21" t="str">
        <f t="shared" si="110"/>
        <v>GeraldtonIce Accretion2065RCP8.5</v>
      </c>
      <c r="C7092" t="s">
        <v>323</v>
      </c>
      <c r="D7092" t="s">
        <v>486</v>
      </c>
      <c r="E7092" s="144" t="s">
        <v>191</v>
      </c>
      <c r="F7092" s="144">
        <v>2065</v>
      </c>
      <c r="G7092" s="147">
        <v>11.509294756428387</v>
      </c>
      <c r="H7092" s="147">
        <v>13.736499999999999</v>
      </c>
      <c r="I7092" s="147">
        <v>16.555000000000003</v>
      </c>
      <c r="J7092" s="147">
        <v>18.712800000000001</v>
      </c>
      <c r="K7092" s="147">
        <v>20.865600000000001</v>
      </c>
    </row>
    <row r="7093" spans="2:11" x14ac:dyDescent="0.2">
      <c r="B7093" s="21" t="str">
        <f t="shared" si="110"/>
        <v>GeraldtonIce Accretion2070RCP8.5</v>
      </c>
      <c r="C7093" t="s">
        <v>323</v>
      </c>
      <c r="D7093" t="s">
        <v>486</v>
      </c>
      <c r="E7093" s="144" t="s">
        <v>191</v>
      </c>
      <c r="F7093" s="144">
        <v>2070</v>
      </c>
      <c r="G7093" s="147">
        <v>11.370125533255131</v>
      </c>
      <c r="H7093" s="147">
        <v>13.570499999999999</v>
      </c>
      <c r="I7093" s="147">
        <v>16.360000000000003</v>
      </c>
      <c r="J7093" s="147">
        <v>18.492449999999998</v>
      </c>
      <c r="K7093" s="147">
        <v>20.626200000000001</v>
      </c>
    </row>
    <row r="7094" spans="2:11" x14ac:dyDescent="0.2">
      <c r="B7094" s="21" t="str">
        <f t="shared" si="110"/>
        <v>GeraldtonIce Accretion2075RCP8.5</v>
      </c>
      <c r="C7094" t="s">
        <v>323</v>
      </c>
      <c r="D7094" t="s">
        <v>486</v>
      </c>
      <c r="E7094" s="144" t="s">
        <v>191</v>
      </c>
      <c r="F7094" s="144">
        <v>2075</v>
      </c>
      <c r="G7094" s="147">
        <v>11.342291688620479</v>
      </c>
      <c r="H7094" s="147">
        <v>13.5456</v>
      </c>
      <c r="I7094" s="147">
        <v>16.34</v>
      </c>
      <c r="J7094" s="147">
        <v>18.4755</v>
      </c>
      <c r="K7094" s="147">
        <v>20.613599999999998</v>
      </c>
    </row>
    <row r="7095" spans="2:11" x14ac:dyDescent="0.2">
      <c r="B7095" s="21" t="str">
        <f t="shared" si="110"/>
        <v>GeraldtonIce Accretion2080RCP8.5</v>
      </c>
      <c r="C7095" t="s">
        <v>323</v>
      </c>
      <c r="D7095" t="s">
        <v>486</v>
      </c>
      <c r="E7095" s="144" t="s">
        <v>191</v>
      </c>
      <c r="F7095" s="144">
        <v>2080</v>
      </c>
      <c r="G7095" s="147">
        <v>11.314457843985828</v>
      </c>
      <c r="H7095" s="147">
        <v>13.5207</v>
      </c>
      <c r="I7095" s="147">
        <v>16.32</v>
      </c>
      <c r="J7095" s="147">
        <v>18.458549999999999</v>
      </c>
      <c r="K7095" s="147">
        <v>20.600999999999999</v>
      </c>
    </row>
    <row r="7096" spans="2:11" x14ac:dyDescent="0.2">
      <c r="B7096" s="21" t="str">
        <f t="shared" si="110"/>
        <v>GeraldtonIce Accretion2085RCP8.5</v>
      </c>
      <c r="C7096" t="s">
        <v>323</v>
      </c>
      <c r="D7096" t="s">
        <v>486</v>
      </c>
      <c r="E7096" s="144" t="s">
        <v>191</v>
      </c>
      <c r="F7096" s="144">
        <v>2085</v>
      </c>
      <c r="G7096" s="147">
        <v>11.058734396404965</v>
      </c>
      <c r="H7096" s="147">
        <v>13.234349999999999</v>
      </c>
      <c r="I7096" s="147">
        <v>15.9825</v>
      </c>
      <c r="J7096" s="147">
        <v>18.085650000000001</v>
      </c>
      <c r="K7096" s="147">
        <v>20.185200000000002</v>
      </c>
    </row>
    <row r="7097" spans="2:11" x14ac:dyDescent="0.2">
      <c r="B7097" s="21" t="str">
        <f t="shared" si="110"/>
        <v>GeraldtonIce Accretion2090RCP8.5</v>
      </c>
      <c r="C7097" t="s">
        <v>323</v>
      </c>
      <c r="D7097" t="s">
        <v>486</v>
      </c>
      <c r="E7097" s="144" t="s">
        <v>191</v>
      </c>
      <c r="F7097" s="144">
        <v>2090</v>
      </c>
      <c r="G7097" s="147">
        <v>10.803010948824104</v>
      </c>
      <c r="H7097" s="147">
        <v>12.948</v>
      </c>
      <c r="I7097" s="147">
        <v>15.645</v>
      </c>
      <c r="J7097" s="147">
        <v>17.71275</v>
      </c>
      <c r="K7097" s="147">
        <v>19.769400000000001</v>
      </c>
    </row>
    <row r="7098" spans="2:11" x14ac:dyDescent="0.2">
      <c r="B7098" s="21" t="str">
        <f t="shared" si="110"/>
        <v>GeraldtonIce Accretion2095RCP8.5</v>
      </c>
      <c r="C7098" t="s">
        <v>323</v>
      </c>
      <c r="D7098" t="s">
        <v>486</v>
      </c>
      <c r="E7098" s="144" t="s">
        <v>191</v>
      </c>
      <c r="F7098" s="144">
        <v>2095</v>
      </c>
      <c r="G7098" s="147">
        <v>10.803010948824104</v>
      </c>
      <c r="H7098" s="147">
        <v>12.948</v>
      </c>
      <c r="I7098" s="147">
        <v>15.645</v>
      </c>
      <c r="J7098" s="147">
        <v>17.71275</v>
      </c>
      <c r="K7098" s="147">
        <v>19.769400000000001</v>
      </c>
    </row>
    <row r="7099" spans="2:11" x14ac:dyDescent="0.2">
      <c r="B7099" s="21" t="str">
        <f t="shared" si="110"/>
        <v>GeraldtonIce Accretion2100RCP8.5</v>
      </c>
      <c r="C7099" t="s">
        <v>323</v>
      </c>
      <c r="D7099" t="s">
        <v>486</v>
      </c>
      <c r="E7099" s="144" t="s">
        <v>191</v>
      </c>
      <c r="F7099" s="144">
        <v>2100</v>
      </c>
      <c r="G7099" s="147">
        <v>10.803010948824104</v>
      </c>
      <c r="H7099" s="147">
        <v>12.948</v>
      </c>
      <c r="I7099" s="147">
        <v>15.645</v>
      </c>
      <c r="J7099" s="147">
        <v>17.71275</v>
      </c>
      <c r="K7099" s="147">
        <v>19.769400000000001</v>
      </c>
    </row>
    <row r="7100" spans="2:11" x14ac:dyDescent="0.2">
      <c r="B7100" s="21" t="str">
        <f t="shared" si="110"/>
        <v>GeraldtonWind2023RCP4.5</v>
      </c>
      <c r="C7100" t="s">
        <v>323</v>
      </c>
      <c r="D7100" t="s">
        <v>1</v>
      </c>
      <c r="E7100" s="144" t="s">
        <v>193</v>
      </c>
      <c r="F7100" s="144">
        <v>2023</v>
      </c>
      <c r="G7100" s="147">
        <v>73.616194300513939</v>
      </c>
      <c r="H7100" s="147">
        <v>79.263434999999987</v>
      </c>
      <c r="I7100" s="147">
        <v>85.203999999999994</v>
      </c>
      <c r="J7100" s="147">
        <v>91.140995000000004</v>
      </c>
      <c r="K7100" s="147">
        <v>97.084109999999995</v>
      </c>
    </row>
    <row r="7101" spans="2:11" x14ac:dyDescent="0.2">
      <c r="B7101" s="21" t="str">
        <f t="shared" si="110"/>
        <v>GeraldtonWind2025RCP4.5</v>
      </c>
      <c r="C7101" t="s">
        <v>323</v>
      </c>
      <c r="D7101" t="s">
        <v>1</v>
      </c>
      <c r="E7101" s="144" t="s">
        <v>193</v>
      </c>
      <c r="F7101" s="144">
        <v>2025</v>
      </c>
      <c r="G7101" s="147">
        <v>73.732404643793245</v>
      </c>
      <c r="H7101" s="147">
        <v>79.399137499999995</v>
      </c>
      <c r="I7101" s="147">
        <v>85.364083333333326</v>
      </c>
      <c r="J7101" s="147">
        <v>91.322895000000003</v>
      </c>
      <c r="K7101" s="147">
        <v>97.287599999999998</v>
      </c>
    </row>
    <row r="7102" spans="2:11" x14ac:dyDescent="0.2">
      <c r="B7102" s="21" t="str">
        <f t="shared" si="110"/>
        <v>GeraldtonWind2030RCP4.5</v>
      </c>
      <c r="C7102" t="s">
        <v>323</v>
      </c>
      <c r="D7102" t="s">
        <v>1</v>
      </c>
      <c r="E7102" s="144" t="s">
        <v>193</v>
      </c>
      <c r="F7102" s="144">
        <v>2030</v>
      </c>
      <c r="G7102" s="147">
        <v>73.848614987072565</v>
      </c>
      <c r="H7102" s="147">
        <v>79.534839999999988</v>
      </c>
      <c r="I7102" s="147">
        <v>85.524166666666659</v>
      </c>
      <c r="J7102" s="147">
        <v>91.504795000000001</v>
      </c>
      <c r="K7102" s="147">
        <v>97.49109</v>
      </c>
    </row>
    <row r="7103" spans="2:11" x14ac:dyDescent="0.2">
      <c r="B7103" s="21" t="str">
        <f t="shared" si="110"/>
        <v>GeraldtonWind2035RCP4.5</v>
      </c>
      <c r="C7103" t="s">
        <v>323</v>
      </c>
      <c r="D7103" t="s">
        <v>1</v>
      </c>
      <c r="E7103" s="144" t="s">
        <v>193</v>
      </c>
      <c r="F7103" s="144">
        <v>2035</v>
      </c>
      <c r="G7103" s="147">
        <v>73.964825330351871</v>
      </c>
      <c r="H7103" s="147">
        <v>79.670542499999982</v>
      </c>
      <c r="I7103" s="147">
        <v>85.684249999999992</v>
      </c>
      <c r="J7103" s="147">
        <v>91.686695</v>
      </c>
      <c r="K7103" s="147">
        <v>97.694580000000002</v>
      </c>
    </row>
    <row r="7104" spans="2:11" x14ac:dyDescent="0.2">
      <c r="B7104" s="21" t="str">
        <f t="shared" si="110"/>
        <v>GeraldtonWind2040RCP4.5</v>
      </c>
      <c r="C7104" t="s">
        <v>323</v>
      </c>
      <c r="D7104" t="s">
        <v>1</v>
      </c>
      <c r="E7104" s="144" t="s">
        <v>193</v>
      </c>
      <c r="F7104" s="144">
        <v>2040</v>
      </c>
      <c r="G7104" s="147">
        <v>74.081035673631177</v>
      </c>
      <c r="H7104" s="147">
        <v>79.80624499999999</v>
      </c>
      <c r="I7104" s="147">
        <v>85.844333333333338</v>
      </c>
      <c r="J7104" s="147">
        <v>91.868594999999999</v>
      </c>
      <c r="K7104" s="147">
        <v>97.89806999999999</v>
      </c>
    </row>
    <row r="7105" spans="2:11" x14ac:dyDescent="0.2">
      <c r="B7105" s="21" t="str">
        <f t="shared" si="110"/>
        <v>GeraldtonWind2045RCP4.5</v>
      </c>
      <c r="C7105" t="s">
        <v>323</v>
      </c>
      <c r="D7105" t="s">
        <v>1</v>
      </c>
      <c r="E7105" s="144" t="s">
        <v>193</v>
      </c>
      <c r="F7105" s="144">
        <v>2045</v>
      </c>
      <c r="G7105" s="147">
        <v>74.197246016910498</v>
      </c>
      <c r="H7105" s="147">
        <v>79.941947499999998</v>
      </c>
      <c r="I7105" s="147">
        <v>86.004416666666671</v>
      </c>
      <c r="J7105" s="147">
        <v>92.050494999999998</v>
      </c>
      <c r="K7105" s="147">
        <v>98.101559999999992</v>
      </c>
    </row>
    <row r="7106" spans="2:11" x14ac:dyDescent="0.2">
      <c r="B7106" s="21" t="str">
        <f t="shared" si="110"/>
        <v>GeraldtonWind2050RCP4.5</v>
      </c>
      <c r="C7106" t="s">
        <v>323</v>
      </c>
      <c r="D7106" t="s">
        <v>1</v>
      </c>
      <c r="E7106" s="144" t="s">
        <v>193</v>
      </c>
      <c r="F7106" s="144">
        <v>2050</v>
      </c>
      <c r="G7106" s="147">
        <v>74.458780452627508</v>
      </c>
      <c r="H7106" s="147">
        <v>80.256302999999988</v>
      </c>
      <c r="I7106" s="147">
        <v>86.383800000000008</v>
      </c>
      <c r="J7106" s="147">
        <v>92.487054999999998</v>
      </c>
      <c r="K7106" s="147">
        <v>98.595749999999995</v>
      </c>
    </row>
    <row r="7107" spans="2:11" x14ac:dyDescent="0.2">
      <c r="B7107" s="21" t="str">
        <f t="shared" si="110"/>
        <v>GeraldtonWind2055RCP4.5</v>
      </c>
      <c r="C7107" t="s">
        <v>323</v>
      </c>
      <c r="D7107" t="s">
        <v>1</v>
      </c>
      <c r="E7107" s="144" t="s">
        <v>193</v>
      </c>
      <c r="F7107" s="144">
        <v>2055</v>
      </c>
      <c r="G7107" s="147">
        <v>74.604104545065212</v>
      </c>
      <c r="H7107" s="147">
        <v>80.434955999999985</v>
      </c>
      <c r="I7107" s="147">
        <v>86.603099999999998</v>
      </c>
      <c r="J7107" s="147">
        <v>92.741714999999999</v>
      </c>
      <c r="K7107" s="147">
        <v>98.886449999999996</v>
      </c>
    </row>
    <row r="7108" spans="2:11" x14ac:dyDescent="0.2">
      <c r="B7108" s="21" t="str">
        <f t="shared" si="110"/>
        <v>GeraldtonWind2060RCP4.5</v>
      </c>
      <c r="C7108" t="s">
        <v>323</v>
      </c>
      <c r="D7108" t="s">
        <v>1</v>
      </c>
      <c r="E7108" s="144" t="s">
        <v>193</v>
      </c>
      <c r="F7108" s="144">
        <v>2060</v>
      </c>
      <c r="G7108" s="147">
        <v>74.749428637502916</v>
      </c>
      <c r="H7108" s="147">
        <v>80.613608999999997</v>
      </c>
      <c r="I7108" s="147">
        <v>86.822400000000002</v>
      </c>
      <c r="J7108" s="147">
        <v>92.996375</v>
      </c>
      <c r="K7108" s="147">
        <v>99.177149999999997</v>
      </c>
    </row>
    <row r="7109" spans="2:11" x14ac:dyDescent="0.2">
      <c r="B7109" s="21" t="str">
        <f t="shared" si="110"/>
        <v>GeraldtonWind2065RCP4.5</v>
      </c>
      <c r="C7109" t="s">
        <v>323</v>
      </c>
      <c r="D7109" t="s">
        <v>1</v>
      </c>
      <c r="E7109" s="144" t="s">
        <v>193</v>
      </c>
      <c r="F7109" s="144">
        <v>2065</v>
      </c>
      <c r="G7109" s="147">
        <v>74.89475272994062</v>
      </c>
      <c r="H7109" s="147">
        <v>80.792261999999994</v>
      </c>
      <c r="I7109" s="147">
        <v>87.041699999999992</v>
      </c>
      <c r="J7109" s="147">
        <v>93.251035000000002</v>
      </c>
      <c r="K7109" s="147">
        <v>99.467849999999999</v>
      </c>
    </row>
    <row r="7110" spans="2:11" x14ac:dyDescent="0.2">
      <c r="B7110" s="21" t="str">
        <f t="shared" si="110"/>
        <v>GeraldtonWind2070RCP4.5</v>
      </c>
      <c r="C7110" t="s">
        <v>323</v>
      </c>
      <c r="D7110" t="s">
        <v>1</v>
      </c>
      <c r="E7110" s="144" t="s">
        <v>193</v>
      </c>
      <c r="F7110" s="144">
        <v>2070</v>
      </c>
      <c r="G7110" s="147">
        <v>75.040076822378325</v>
      </c>
      <c r="H7110" s="147">
        <v>80.970914999999991</v>
      </c>
      <c r="I7110" s="147">
        <v>87.260999999999996</v>
      </c>
      <c r="J7110" s="147">
        <v>93.505695000000003</v>
      </c>
      <c r="K7110" s="147">
        <v>99.75855</v>
      </c>
    </row>
    <row r="7111" spans="2:11" x14ac:dyDescent="0.2">
      <c r="B7111" s="21" t="str">
        <f t="shared" si="110"/>
        <v>GeraldtonWind2075RCP4.5</v>
      </c>
      <c r="C7111" t="s">
        <v>323</v>
      </c>
      <c r="D7111" t="s">
        <v>1</v>
      </c>
      <c r="E7111" s="144" t="s">
        <v>193</v>
      </c>
      <c r="F7111" s="144">
        <v>2075</v>
      </c>
      <c r="G7111" s="147">
        <v>75.104909961260461</v>
      </c>
      <c r="H7111" s="147">
        <v>81.043377499999991</v>
      </c>
      <c r="I7111" s="147">
        <v>87.340333333333334</v>
      </c>
      <c r="J7111" s="147">
        <v>93.592097500000008</v>
      </c>
      <c r="K7111" s="147">
        <v>99.852219999999988</v>
      </c>
    </row>
    <row r="7112" spans="2:11" x14ac:dyDescent="0.2">
      <c r="B7112" s="21" t="str">
        <f t="shared" si="110"/>
        <v>GeraldtonWind2080RCP4.5</v>
      </c>
      <c r="C7112" t="s">
        <v>323</v>
      </c>
      <c r="D7112" t="s">
        <v>1</v>
      </c>
      <c r="E7112" s="144" t="s">
        <v>193</v>
      </c>
      <c r="F7112" s="144">
        <v>2080</v>
      </c>
      <c r="G7112" s="147">
        <v>75.169743100142611</v>
      </c>
      <c r="H7112" s="147">
        <v>81.115839999999992</v>
      </c>
      <c r="I7112" s="147">
        <v>87.419666666666657</v>
      </c>
      <c r="J7112" s="147">
        <v>93.6785</v>
      </c>
      <c r="K7112" s="147">
        <v>99.945889999999991</v>
      </c>
    </row>
    <row r="7113" spans="2:11" x14ac:dyDescent="0.2">
      <c r="B7113" s="21" t="str">
        <f t="shared" si="110"/>
        <v>GeraldtonWind2085RCP4.5</v>
      </c>
      <c r="C7113" t="s">
        <v>323</v>
      </c>
      <c r="D7113" t="s">
        <v>1</v>
      </c>
      <c r="E7113" s="144" t="s">
        <v>193</v>
      </c>
      <c r="F7113" s="144">
        <v>2085</v>
      </c>
      <c r="G7113" s="147">
        <v>75.234576239024761</v>
      </c>
      <c r="H7113" s="147">
        <v>81.188302499999992</v>
      </c>
      <c r="I7113" s="147">
        <v>87.498999999999995</v>
      </c>
      <c r="J7113" s="147">
        <v>93.764902500000005</v>
      </c>
      <c r="K7113" s="147">
        <v>100.03955999999999</v>
      </c>
    </row>
    <row r="7114" spans="2:11" x14ac:dyDescent="0.2">
      <c r="B7114" s="21" t="str">
        <f t="shared" si="110"/>
        <v>GeraldtonWind2090RCP4.5</v>
      </c>
      <c r="C7114" t="s">
        <v>323</v>
      </c>
      <c r="D7114" t="s">
        <v>1</v>
      </c>
      <c r="E7114" s="144" t="s">
        <v>193</v>
      </c>
      <c r="F7114" s="144">
        <v>2090</v>
      </c>
      <c r="G7114" s="147">
        <v>75.299409377906898</v>
      </c>
      <c r="H7114" s="147">
        <v>81.260765000000006</v>
      </c>
      <c r="I7114" s="147">
        <v>87.578333333333333</v>
      </c>
      <c r="J7114" s="147">
        <v>93.851305000000011</v>
      </c>
      <c r="K7114" s="147">
        <v>100.13322999999998</v>
      </c>
    </row>
    <row r="7115" spans="2:11" x14ac:dyDescent="0.2">
      <c r="B7115" s="21" t="str">
        <f t="shared" si="110"/>
        <v>GeraldtonWind2095RCP4.5</v>
      </c>
      <c r="C7115" t="s">
        <v>323</v>
      </c>
      <c r="D7115" t="s">
        <v>1</v>
      </c>
      <c r="E7115" s="144" t="s">
        <v>193</v>
      </c>
      <c r="F7115" s="144">
        <v>2095</v>
      </c>
      <c r="G7115" s="147">
        <v>75.364242516789034</v>
      </c>
      <c r="H7115" s="147">
        <v>81.333227500000007</v>
      </c>
      <c r="I7115" s="147">
        <v>87.657666666666657</v>
      </c>
      <c r="J7115" s="147">
        <v>93.937707500000002</v>
      </c>
      <c r="K7115" s="147">
        <v>100.22689999999997</v>
      </c>
    </row>
    <row r="7116" spans="2:11" x14ac:dyDescent="0.2">
      <c r="B7116" s="21" t="str">
        <f t="shared" ref="B7116:B7179" si="111">C7116&amp;D7116&amp;F7116&amp;E7116</f>
        <v>GeraldtonWind2100RCP4.5</v>
      </c>
      <c r="C7116" t="s">
        <v>323</v>
      </c>
      <c r="D7116" t="s">
        <v>1</v>
      </c>
      <c r="E7116" s="144" t="s">
        <v>193</v>
      </c>
      <c r="F7116" s="144">
        <v>2100</v>
      </c>
      <c r="G7116" s="147">
        <v>75.429075655671184</v>
      </c>
      <c r="H7116" s="147">
        <v>81.405690000000007</v>
      </c>
      <c r="I7116" s="147">
        <v>87.736999999999995</v>
      </c>
      <c r="J7116" s="147">
        <v>94.024110000000007</v>
      </c>
      <c r="K7116" s="147">
        <v>100.32056999999998</v>
      </c>
    </row>
    <row r="7117" spans="2:11" x14ac:dyDescent="0.2">
      <c r="B7117" s="21" t="str">
        <f t="shared" si="111"/>
        <v>GeraldtonWind2023RCP6.0</v>
      </c>
      <c r="C7117" t="s">
        <v>323</v>
      </c>
      <c r="D7117" t="s">
        <v>1</v>
      </c>
      <c r="E7117" s="144" t="s">
        <v>192</v>
      </c>
      <c r="F7117" s="144">
        <v>2023</v>
      </c>
      <c r="G7117" s="147">
        <v>73.616194300513939</v>
      </c>
      <c r="H7117" s="147">
        <v>79.263434999999987</v>
      </c>
      <c r="I7117" s="147">
        <v>85.203999999999994</v>
      </c>
      <c r="J7117" s="147">
        <v>91.140995000000004</v>
      </c>
      <c r="K7117" s="147">
        <v>97.084109999999995</v>
      </c>
    </row>
    <row r="7118" spans="2:11" x14ac:dyDescent="0.2">
      <c r="B7118" s="21" t="str">
        <f t="shared" si="111"/>
        <v>GeraldtonWind2025RCP6.0</v>
      </c>
      <c r="C7118" t="s">
        <v>323</v>
      </c>
      <c r="D7118" t="s">
        <v>1</v>
      </c>
      <c r="E7118" s="144" t="s">
        <v>192</v>
      </c>
      <c r="F7118" s="144">
        <v>2025</v>
      </c>
      <c r="G7118" s="147">
        <v>73.732404643793245</v>
      </c>
      <c r="H7118" s="147">
        <v>79.399137499999995</v>
      </c>
      <c r="I7118" s="147">
        <v>85.364083333333326</v>
      </c>
      <c r="J7118" s="147">
        <v>91.322895000000003</v>
      </c>
      <c r="K7118" s="147">
        <v>97.287599999999998</v>
      </c>
    </row>
    <row r="7119" spans="2:11" x14ac:dyDescent="0.2">
      <c r="B7119" s="21" t="str">
        <f t="shared" si="111"/>
        <v>GeraldtonWind2030RCP6.0</v>
      </c>
      <c r="C7119" t="s">
        <v>323</v>
      </c>
      <c r="D7119" t="s">
        <v>1</v>
      </c>
      <c r="E7119" s="144" t="s">
        <v>192</v>
      </c>
      <c r="F7119" s="144">
        <v>2030</v>
      </c>
      <c r="G7119" s="147">
        <v>73.848614987072565</v>
      </c>
      <c r="H7119" s="147">
        <v>79.534839999999988</v>
      </c>
      <c r="I7119" s="147">
        <v>85.524166666666659</v>
      </c>
      <c r="J7119" s="147">
        <v>91.504795000000001</v>
      </c>
      <c r="K7119" s="147">
        <v>97.49109</v>
      </c>
    </row>
    <row r="7120" spans="2:11" x14ac:dyDescent="0.2">
      <c r="B7120" s="21" t="str">
        <f t="shared" si="111"/>
        <v>GeraldtonWind2035RCP6.0</v>
      </c>
      <c r="C7120" t="s">
        <v>323</v>
      </c>
      <c r="D7120" t="s">
        <v>1</v>
      </c>
      <c r="E7120" s="144" t="s">
        <v>192</v>
      </c>
      <c r="F7120" s="144">
        <v>2035</v>
      </c>
      <c r="G7120" s="147">
        <v>73.964825330351871</v>
      </c>
      <c r="H7120" s="147">
        <v>79.670542499999982</v>
      </c>
      <c r="I7120" s="147">
        <v>85.684249999999992</v>
      </c>
      <c r="J7120" s="147">
        <v>91.686695</v>
      </c>
      <c r="K7120" s="147">
        <v>97.694580000000002</v>
      </c>
    </row>
    <row r="7121" spans="2:11" x14ac:dyDescent="0.2">
      <c r="B7121" s="21" t="str">
        <f t="shared" si="111"/>
        <v>GeraldtonWind2040RCP6.0</v>
      </c>
      <c r="C7121" t="s">
        <v>323</v>
      </c>
      <c r="D7121" t="s">
        <v>1</v>
      </c>
      <c r="E7121" s="144" t="s">
        <v>192</v>
      </c>
      <c r="F7121" s="144">
        <v>2040</v>
      </c>
      <c r="G7121" s="147">
        <v>74.081035673631177</v>
      </c>
      <c r="H7121" s="147">
        <v>79.80624499999999</v>
      </c>
      <c r="I7121" s="147">
        <v>85.844333333333338</v>
      </c>
      <c r="J7121" s="147">
        <v>91.868594999999999</v>
      </c>
      <c r="K7121" s="147">
        <v>97.89806999999999</v>
      </c>
    </row>
    <row r="7122" spans="2:11" x14ac:dyDescent="0.2">
      <c r="B7122" s="21" t="str">
        <f t="shared" si="111"/>
        <v>GeraldtonWind2045RCP6.0</v>
      </c>
      <c r="C7122" t="s">
        <v>323</v>
      </c>
      <c r="D7122" t="s">
        <v>1</v>
      </c>
      <c r="E7122" s="144" t="s">
        <v>192</v>
      </c>
      <c r="F7122" s="144">
        <v>2045</v>
      </c>
      <c r="G7122" s="147">
        <v>74.197246016910498</v>
      </c>
      <c r="H7122" s="147">
        <v>79.941947499999998</v>
      </c>
      <c r="I7122" s="147">
        <v>86.004416666666671</v>
      </c>
      <c r="J7122" s="147">
        <v>92.050494999999998</v>
      </c>
      <c r="K7122" s="147">
        <v>98.101559999999992</v>
      </c>
    </row>
    <row r="7123" spans="2:11" x14ac:dyDescent="0.2">
      <c r="B7123" s="21" t="str">
        <f t="shared" si="111"/>
        <v>GeraldtonWind2050RCP6.0</v>
      </c>
      <c r="C7123" t="s">
        <v>323</v>
      </c>
      <c r="D7123" t="s">
        <v>1</v>
      </c>
      <c r="E7123" s="144" t="s">
        <v>192</v>
      </c>
      <c r="F7123" s="144">
        <v>2050</v>
      </c>
      <c r="G7123" s="147">
        <v>74.458780452627508</v>
      </c>
      <c r="H7123" s="147">
        <v>80.256302999999988</v>
      </c>
      <c r="I7123" s="147">
        <v>86.383800000000008</v>
      </c>
      <c r="J7123" s="147">
        <v>92.487054999999998</v>
      </c>
      <c r="K7123" s="147">
        <v>98.595749999999995</v>
      </c>
    </row>
    <row r="7124" spans="2:11" x14ac:dyDescent="0.2">
      <c r="B7124" s="21" t="str">
        <f t="shared" si="111"/>
        <v>GeraldtonWind2055RCP6.0</v>
      </c>
      <c r="C7124" t="s">
        <v>323</v>
      </c>
      <c r="D7124" t="s">
        <v>1</v>
      </c>
      <c r="E7124" s="144" t="s">
        <v>192</v>
      </c>
      <c r="F7124" s="144">
        <v>2055</v>
      </c>
      <c r="G7124" s="147">
        <v>74.604104545065212</v>
      </c>
      <c r="H7124" s="147">
        <v>80.434955999999985</v>
      </c>
      <c r="I7124" s="147">
        <v>86.603099999999998</v>
      </c>
      <c r="J7124" s="147">
        <v>92.741714999999999</v>
      </c>
      <c r="K7124" s="147">
        <v>98.886449999999996</v>
      </c>
    </row>
    <row r="7125" spans="2:11" x14ac:dyDescent="0.2">
      <c r="B7125" s="21" t="str">
        <f t="shared" si="111"/>
        <v>GeraldtonWind2060RCP6.0</v>
      </c>
      <c r="C7125" t="s">
        <v>323</v>
      </c>
      <c r="D7125" t="s">
        <v>1</v>
      </c>
      <c r="E7125" s="144" t="s">
        <v>192</v>
      </c>
      <c r="F7125" s="144">
        <v>2060</v>
      </c>
      <c r="G7125" s="147">
        <v>74.749428637502916</v>
      </c>
      <c r="H7125" s="147">
        <v>80.613608999999997</v>
      </c>
      <c r="I7125" s="147">
        <v>86.822400000000002</v>
      </c>
      <c r="J7125" s="147">
        <v>92.996375</v>
      </c>
      <c r="K7125" s="147">
        <v>99.177149999999997</v>
      </c>
    </row>
    <row r="7126" spans="2:11" x14ac:dyDescent="0.2">
      <c r="B7126" s="21" t="str">
        <f t="shared" si="111"/>
        <v>GeraldtonWind2065RCP6.0</v>
      </c>
      <c r="C7126" t="s">
        <v>323</v>
      </c>
      <c r="D7126" t="s">
        <v>1</v>
      </c>
      <c r="E7126" s="144" t="s">
        <v>192</v>
      </c>
      <c r="F7126" s="144">
        <v>2065</v>
      </c>
      <c r="G7126" s="147">
        <v>74.89475272994062</v>
      </c>
      <c r="H7126" s="147">
        <v>80.792261999999994</v>
      </c>
      <c r="I7126" s="147">
        <v>87.041699999999992</v>
      </c>
      <c r="J7126" s="147">
        <v>93.251035000000002</v>
      </c>
      <c r="K7126" s="147">
        <v>99.467849999999999</v>
      </c>
    </row>
    <row r="7127" spans="2:11" x14ac:dyDescent="0.2">
      <c r="B7127" s="21" t="str">
        <f t="shared" si="111"/>
        <v>GeraldtonWind2070RCP6.0</v>
      </c>
      <c r="C7127" t="s">
        <v>323</v>
      </c>
      <c r="D7127" t="s">
        <v>1</v>
      </c>
      <c r="E7127" s="144" t="s">
        <v>192</v>
      </c>
      <c r="F7127" s="144">
        <v>2070</v>
      </c>
      <c r="G7127" s="147">
        <v>75.040076822378325</v>
      </c>
      <c r="H7127" s="147">
        <v>80.970914999999991</v>
      </c>
      <c r="I7127" s="147">
        <v>87.260999999999996</v>
      </c>
      <c r="J7127" s="147">
        <v>93.505695000000003</v>
      </c>
      <c r="K7127" s="147">
        <v>99.75855</v>
      </c>
    </row>
    <row r="7128" spans="2:11" x14ac:dyDescent="0.2">
      <c r="B7128" s="21" t="str">
        <f t="shared" si="111"/>
        <v>GeraldtonWind2075RCP6.0</v>
      </c>
      <c r="C7128" t="s">
        <v>323</v>
      </c>
      <c r="D7128" t="s">
        <v>1</v>
      </c>
      <c r="E7128" s="144" t="s">
        <v>192</v>
      </c>
      <c r="F7128" s="144">
        <v>2075</v>
      </c>
      <c r="G7128" s="147">
        <v>75.137326530701543</v>
      </c>
      <c r="H7128" s="147">
        <v>81.079608749999991</v>
      </c>
      <c r="I7128" s="147">
        <v>87.38</v>
      </c>
      <c r="J7128" s="147">
        <v>93.635298750000004</v>
      </c>
      <c r="K7128" s="147">
        <v>99.89905499999999</v>
      </c>
    </row>
    <row r="7129" spans="2:11" x14ac:dyDescent="0.2">
      <c r="B7129" s="21" t="str">
        <f t="shared" si="111"/>
        <v>GeraldtonWind2080RCP6.0</v>
      </c>
      <c r="C7129" t="s">
        <v>323</v>
      </c>
      <c r="D7129" t="s">
        <v>1</v>
      </c>
      <c r="E7129" s="144" t="s">
        <v>192</v>
      </c>
      <c r="F7129" s="144">
        <v>2080</v>
      </c>
      <c r="G7129" s="147">
        <v>75.234576239024761</v>
      </c>
      <c r="H7129" s="147">
        <v>81.188302499999992</v>
      </c>
      <c r="I7129" s="147">
        <v>87.498999999999995</v>
      </c>
      <c r="J7129" s="147">
        <v>93.764902500000005</v>
      </c>
      <c r="K7129" s="147">
        <v>100.03955999999999</v>
      </c>
    </row>
    <row r="7130" spans="2:11" x14ac:dyDescent="0.2">
      <c r="B7130" s="21" t="str">
        <f t="shared" si="111"/>
        <v>GeraldtonWind2085RCP6.0</v>
      </c>
      <c r="C7130" t="s">
        <v>323</v>
      </c>
      <c r="D7130" t="s">
        <v>1</v>
      </c>
      <c r="E7130" s="144" t="s">
        <v>192</v>
      </c>
      <c r="F7130" s="144">
        <v>2085</v>
      </c>
      <c r="G7130" s="147">
        <v>75.331825947347966</v>
      </c>
      <c r="H7130" s="147">
        <v>81.296996250000007</v>
      </c>
      <c r="I7130" s="147">
        <v>87.617999999999995</v>
      </c>
      <c r="J7130" s="147">
        <v>93.894506250000006</v>
      </c>
      <c r="K7130" s="147">
        <v>100.18006499999998</v>
      </c>
    </row>
    <row r="7131" spans="2:11" x14ac:dyDescent="0.2">
      <c r="B7131" s="21" t="str">
        <f t="shared" si="111"/>
        <v>GeraldtonWind2090RCP6.0</v>
      </c>
      <c r="C7131" t="s">
        <v>323</v>
      </c>
      <c r="D7131" t="s">
        <v>1</v>
      </c>
      <c r="E7131" s="144" t="s">
        <v>192</v>
      </c>
      <c r="F7131" s="144">
        <v>2090</v>
      </c>
      <c r="G7131" s="147">
        <v>75.487792460696511</v>
      </c>
      <c r="H7131" s="147">
        <v>81.484740000000002</v>
      </c>
      <c r="I7131" s="147">
        <v>87.844666666666669</v>
      </c>
      <c r="J7131" s="147">
        <v>94.15447166666668</v>
      </c>
      <c r="K7131" s="147">
        <v>100.47237999999999</v>
      </c>
    </row>
    <row r="7132" spans="2:11" x14ac:dyDescent="0.2">
      <c r="B7132" s="21" t="str">
        <f t="shared" si="111"/>
        <v>GeraldtonWind2095RCP6.0</v>
      </c>
      <c r="C7132" t="s">
        <v>323</v>
      </c>
      <c r="D7132" t="s">
        <v>1</v>
      </c>
      <c r="E7132" s="144" t="s">
        <v>192</v>
      </c>
      <c r="F7132" s="144">
        <v>2095</v>
      </c>
      <c r="G7132" s="147">
        <v>75.546509265721852</v>
      </c>
      <c r="H7132" s="147">
        <v>81.563789999999997</v>
      </c>
      <c r="I7132" s="147">
        <v>87.952333333333328</v>
      </c>
      <c r="J7132" s="147">
        <v>94.284833333333339</v>
      </c>
      <c r="K7132" s="147">
        <v>100.62418999999998</v>
      </c>
    </row>
    <row r="7133" spans="2:11" x14ac:dyDescent="0.2">
      <c r="B7133" s="21" t="str">
        <f t="shared" si="111"/>
        <v>GeraldtonWind2100RCP6.0</v>
      </c>
      <c r="C7133" t="s">
        <v>323</v>
      </c>
      <c r="D7133" t="s">
        <v>1</v>
      </c>
      <c r="E7133" s="144" t="s">
        <v>192</v>
      </c>
      <c r="F7133" s="144">
        <v>2100</v>
      </c>
      <c r="G7133" s="147">
        <v>75.605226070747179</v>
      </c>
      <c r="H7133" s="147">
        <v>81.642839999999993</v>
      </c>
      <c r="I7133" s="147">
        <v>88.06</v>
      </c>
      <c r="J7133" s="147">
        <v>94.415195000000011</v>
      </c>
      <c r="K7133" s="147">
        <v>100.776</v>
      </c>
    </row>
    <row r="7134" spans="2:11" x14ac:dyDescent="0.2">
      <c r="B7134" s="21" t="str">
        <f t="shared" si="111"/>
        <v>GeraldtonWind2023RCP8.5</v>
      </c>
      <c r="C7134" t="s">
        <v>323</v>
      </c>
      <c r="D7134" t="s">
        <v>1</v>
      </c>
      <c r="E7134" s="144" t="s">
        <v>191</v>
      </c>
      <c r="F7134" s="144">
        <v>2023</v>
      </c>
      <c r="G7134" s="147">
        <v>73.616194300513939</v>
      </c>
      <c r="H7134" s="147">
        <v>79.263434999999987</v>
      </c>
      <c r="I7134" s="147">
        <v>85.203999999999994</v>
      </c>
      <c r="J7134" s="147">
        <v>91.140995000000004</v>
      </c>
      <c r="K7134" s="147">
        <v>97.084109999999995</v>
      </c>
    </row>
    <row r="7135" spans="2:11" x14ac:dyDescent="0.2">
      <c r="B7135" s="21" t="str">
        <f t="shared" si="111"/>
        <v>GeraldtonWind2025RCP8.5</v>
      </c>
      <c r="C7135" t="s">
        <v>323</v>
      </c>
      <c r="D7135" t="s">
        <v>1</v>
      </c>
      <c r="E7135" s="144" t="s">
        <v>191</v>
      </c>
      <c r="F7135" s="144">
        <v>2025</v>
      </c>
      <c r="G7135" s="147">
        <v>73.848614987072565</v>
      </c>
      <c r="H7135" s="147">
        <v>79.534839999999988</v>
      </c>
      <c r="I7135" s="147">
        <v>85.524166666666659</v>
      </c>
      <c r="J7135" s="147">
        <v>91.504795000000001</v>
      </c>
      <c r="K7135" s="147">
        <v>97.49109</v>
      </c>
    </row>
    <row r="7136" spans="2:11" x14ac:dyDescent="0.2">
      <c r="B7136" s="21" t="str">
        <f t="shared" si="111"/>
        <v>GeraldtonWind2030RCP8.5</v>
      </c>
      <c r="C7136" t="s">
        <v>323</v>
      </c>
      <c r="D7136" t="s">
        <v>1</v>
      </c>
      <c r="E7136" s="144" t="s">
        <v>191</v>
      </c>
      <c r="F7136" s="144">
        <v>2030</v>
      </c>
      <c r="G7136" s="147">
        <v>74.081035673631177</v>
      </c>
      <c r="H7136" s="147">
        <v>79.80624499999999</v>
      </c>
      <c r="I7136" s="147">
        <v>85.844333333333338</v>
      </c>
      <c r="J7136" s="147">
        <v>91.868594999999999</v>
      </c>
      <c r="K7136" s="147">
        <v>97.89806999999999</v>
      </c>
    </row>
    <row r="7137" spans="2:11" x14ac:dyDescent="0.2">
      <c r="B7137" s="21" t="str">
        <f t="shared" si="111"/>
        <v>GeraldtonWind2035RCP8.5</v>
      </c>
      <c r="C7137" t="s">
        <v>323</v>
      </c>
      <c r="D7137" t="s">
        <v>1</v>
      </c>
      <c r="E7137" s="144" t="s">
        <v>191</v>
      </c>
      <c r="F7137" s="144">
        <v>2035</v>
      </c>
      <c r="G7137" s="147">
        <v>74.313456360189804</v>
      </c>
      <c r="H7137" s="147">
        <v>80.077649999999991</v>
      </c>
      <c r="I7137" s="147">
        <v>86.164500000000004</v>
      </c>
      <c r="J7137" s="147">
        <v>92.232394999999997</v>
      </c>
      <c r="K7137" s="147">
        <v>98.305049999999994</v>
      </c>
    </row>
    <row r="7138" spans="2:11" x14ac:dyDescent="0.2">
      <c r="B7138" s="21" t="str">
        <f t="shared" si="111"/>
        <v>GeraldtonWind2040RCP8.5</v>
      </c>
      <c r="C7138" t="s">
        <v>323</v>
      </c>
      <c r="D7138" t="s">
        <v>1</v>
      </c>
      <c r="E7138" s="144" t="s">
        <v>191</v>
      </c>
      <c r="F7138" s="144">
        <v>2040</v>
      </c>
      <c r="G7138" s="147">
        <v>74.555663180919311</v>
      </c>
      <c r="H7138" s="147">
        <v>80.375404999999986</v>
      </c>
      <c r="I7138" s="147">
        <v>86.53</v>
      </c>
      <c r="J7138" s="147">
        <v>92.656828333333337</v>
      </c>
      <c r="K7138" s="147">
        <v>98.789549999999991</v>
      </c>
    </row>
    <row r="7139" spans="2:11" x14ac:dyDescent="0.2">
      <c r="B7139" s="21" t="str">
        <f t="shared" si="111"/>
        <v>GeraldtonWind2045RCP8.5</v>
      </c>
      <c r="C7139" t="s">
        <v>323</v>
      </c>
      <c r="D7139" t="s">
        <v>1</v>
      </c>
      <c r="E7139" s="144" t="s">
        <v>191</v>
      </c>
      <c r="F7139" s="144">
        <v>2045</v>
      </c>
      <c r="G7139" s="147">
        <v>74.797870001648818</v>
      </c>
      <c r="H7139" s="147">
        <v>80.673159999999996</v>
      </c>
      <c r="I7139" s="147">
        <v>86.895499999999998</v>
      </c>
      <c r="J7139" s="147">
        <v>93.081261666666663</v>
      </c>
      <c r="K7139" s="147">
        <v>99.274050000000003</v>
      </c>
    </row>
    <row r="7140" spans="2:11" x14ac:dyDescent="0.2">
      <c r="B7140" s="21" t="str">
        <f t="shared" si="111"/>
        <v>GeraldtonWind2050RCP8.5</v>
      </c>
      <c r="C7140" t="s">
        <v>323</v>
      </c>
      <c r="D7140" t="s">
        <v>1</v>
      </c>
      <c r="E7140" s="144" t="s">
        <v>191</v>
      </c>
      <c r="F7140" s="144">
        <v>2050</v>
      </c>
      <c r="G7140" s="147">
        <v>75.169743100142611</v>
      </c>
      <c r="H7140" s="147">
        <v>81.115839999999992</v>
      </c>
      <c r="I7140" s="147">
        <v>87.419666666666657</v>
      </c>
      <c r="J7140" s="147">
        <v>93.6785</v>
      </c>
      <c r="K7140" s="147">
        <v>99.945889999999991</v>
      </c>
    </row>
    <row r="7141" spans="2:11" x14ac:dyDescent="0.2">
      <c r="B7141" s="21" t="str">
        <f t="shared" si="111"/>
        <v>GeraldtonWind2055RCP8.5</v>
      </c>
      <c r="C7141" t="s">
        <v>323</v>
      </c>
      <c r="D7141" t="s">
        <v>1</v>
      </c>
      <c r="E7141" s="144" t="s">
        <v>191</v>
      </c>
      <c r="F7141" s="144">
        <v>2055</v>
      </c>
      <c r="G7141" s="147">
        <v>75.299409377906898</v>
      </c>
      <c r="H7141" s="147">
        <v>81.260765000000006</v>
      </c>
      <c r="I7141" s="147">
        <v>87.578333333333333</v>
      </c>
      <c r="J7141" s="147">
        <v>93.851305000000011</v>
      </c>
      <c r="K7141" s="147">
        <v>100.13322999999998</v>
      </c>
    </row>
    <row r="7142" spans="2:11" x14ac:dyDescent="0.2">
      <c r="B7142" s="21" t="str">
        <f t="shared" si="111"/>
        <v>GeraldtonWind2060RCP8.5</v>
      </c>
      <c r="C7142" t="s">
        <v>323</v>
      </c>
      <c r="D7142" t="s">
        <v>1</v>
      </c>
      <c r="E7142" s="144" t="s">
        <v>191</v>
      </c>
      <c r="F7142" s="144">
        <v>2060</v>
      </c>
      <c r="G7142" s="147">
        <v>75.487792460696511</v>
      </c>
      <c r="H7142" s="147">
        <v>81.484740000000002</v>
      </c>
      <c r="I7142" s="147">
        <v>87.844666666666669</v>
      </c>
      <c r="J7142" s="147">
        <v>94.15447166666668</v>
      </c>
      <c r="K7142" s="147">
        <v>100.47237999999999</v>
      </c>
    </row>
    <row r="7143" spans="2:11" x14ac:dyDescent="0.2">
      <c r="B7143" s="21" t="str">
        <f t="shared" si="111"/>
        <v>GeraldtonWind2065RCP8.5</v>
      </c>
      <c r="C7143" t="s">
        <v>323</v>
      </c>
      <c r="D7143" t="s">
        <v>1</v>
      </c>
      <c r="E7143" s="144" t="s">
        <v>191</v>
      </c>
      <c r="F7143" s="144">
        <v>2065</v>
      </c>
      <c r="G7143" s="147">
        <v>75.546509265721852</v>
      </c>
      <c r="H7143" s="147">
        <v>81.563789999999997</v>
      </c>
      <c r="I7143" s="147">
        <v>87.952333333333328</v>
      </c>
      <c r="J7143" s="147">
        <v>94.284833333333339</v>
      </c>
      <c r="K7143" s="147">
        <v>100.62418999999998</v>
      </c>
    </row>
    <row r="7144" spans="2:11" x14ac:dyDescent="0.2">
      <c r="B7144" s="21" t="str">
        <f t="shared" si="111"/>
        <v>GeraldtonWind2070RCP8.5</v>
      </c>
      <c r="C7144" t="s">
        <v>323</v>
      </c>
      <c r="D7144" t="s">
        <v>1</v>
      </c>
      <c r="E7144" s="144" t="s">
        <v>191</v>
      </c>
      <c r="F7144" s="144">
        <v>2070</v>
      </c>
      <c r="G7144" s="147">
        <v>75.585653802405403</v>
      </c>
      <c r="H7144" s="147">
        <v>81.603314999999995</v>
      </c>
      <c r="I7144" s="147">
        <v>87.994833333333332</v>
      </c>
      <c r="J7144" s="147">
        <v>94.330308333333335</v>
      </c>
      <c r="K7144" s="147">
        <v>100.67263999999999</v>
      </c>
    </row>
    <row r="7145" spans="2:11" x14ac:dyDescent="0.2">
      <c r="B7145" s="21" t="str">
        <f t="shared" si="111"/>
        <v>GeraldtonWind2075RCP8.5</v>
      </c>
      <c r="C7145" t="s">
        <v>323</v>
      </c>
      <c r="D7145" t="s">
        <v>1</v>
      </c>
      <c r="E7145" s="144" t="s">
        <v>191</v>
      </c>
      <c r="F7145" s="144">
        <v>2075</v>
      </c>
      <c r="G7145" s="147">
        <v>75.566081534063628</v>
      </c>
      <c r="H7145" s="147">
        <v>81.563789999999997</v>
      </c>
      <c r="I7145" s="147">
        <v>87.929666666666677</v>
      </c>
      <c r="J7145" s="147">
        <v>94.245421666666672</v>
      </c>
      <c r="K7145" s="147">
        <v>100.56927999999999</v>
      </c>
    </row>
    <row r="7146" spans="2:11" x14ac:dyDescent="0.2">
      <c r="B7146" s="21" t="str">
        <f t="shared" si="111"/>
        <v>GeraldtonWind2080RCP8.5</v>
      </c>
      <c r="C7146" t="s">
        <v>323</v>
      </c>
      <c r="D7146" t="s">
        <v>1</v>
      </c>
      <c r="E7146" s="144" t="s">
        <v>191</v>
      </c>
      <c r="F7146" s="144">
        <v>2080</v>
      </c>
      <c r="G7146" s="147">
        <v>75.546509265721852</v>
      </c>
      <c r="H7146" s="147">
        <v>81.524265</v>
      </c>
      <c r="I7146" s="147">
        <v>87.864500000000007</v>
      </c>
      <c r="J7146" s="147">
        <v>94.160534999999996</v>
      </c>
      <c r="K7146" s="147">
        <v>100.46591999999998</v>
      </c>
    </row>
    <row r="7147" spans="2:11" x14ac:dyDescent="0.2">
      <c r="B7147" s="21" t="str">
        <f t="shared" si="111"/>
        <v>GeraldtonWind2085RCP8.5</v>
      </c>
      <c r="C7147" t="s">
        <v>323</v>
      </c>
      <c r="D7147" t="s">
        <v>1</v>
      </c>
      <c r="E7147" s="144" t="s">
        <v>191</v>
      </c>
      <c r="F7147" s="144">
        <v>2085</v>
      </c>
      <c r="G7147" s="147">
        <v>75.807065088021773</v>
      </c>
      <c r="H7147" s="147">
        <v>81.868132500000002</v>
      </c>
      <c r="I7147" s="147">
        <v>88.314999999999998</v>
      </c>
      <c r="J7147" s="147">
        <v>94.69713999999999</v>
      </c>
      <c r="K7147" s="147">
        <v>101.090925</v>
      </c>
    </row>
    <row r="7148" spans="2:11" x14ac:dyDescent="0.2">
      <c r="B7148" s="21" t="str">
        <f t="shared" si="111"/>
        <v>GeraldtonWind2090RCP8.5</v>
      </c>
      <c r="C7148" t="s">
        <v>323</v>
      </c>
      <c r="D7148" t="s">
        <v>1</v>
      </c>
      <c r="E7148" s="144" t="s">
        <v>191</v>
      </c>
      <c r="F7148" s="144">
        <v>2090</v>
      </c>
      <c r="G7148" s="147">
        <v>76.067620910321693</v>
      </c>
      <c r="H7148" s="147">
        <v>82.212000000000003</v>
      </c>
      <c r="I7148" s="147">
        <v>88.765500000000003</v>
      </c>
      <c r="J7148" s="147">
        <v>95.233744999999999</v>
      </c>
      <c r="K7148" s="147">
        <v>101.71593</v>
      </c>
    </row>
    <row r="7149" spans="2:11" x14ac:dyDescent="0.2">
      <c r="B7149" s="21" t="str">
        <f t="shared" si="111"/>
        <v>GeraldtonWind2095RCP8.5</v>
      </c>
      <c r="C7149" t="s">
        <v>323</v>
      </c>
      <c r="D7149" t="s">
        <v>1</v>
      </c>
      <c r="E7149" s="144" t="s">
        <v>191</v>
      </c>
      <c r="F7149" s="144">
        <v>2095</v>
      </c>
      <c r="G7149" s="147">
        <v>76.067620910321693</v>
      </c>
      <c r="H7149" s="147">
        <v>82.212000000000003</v>
      </c>
      <c r="I7149" s="147">
        <v>88.765500000000003</v>
      </c>
      <c r="J7149" s="147">
        <v>95.233744999999999</v>
      </c>
      <c r="K7149" s="147">
        <v>101.71593</v>
      </c>
    </row>
    <row r="7150" spans="2:11" x14ac:dyDescent="0.2">
      <c r="B7150" s="21" t="str">
        <f t="shared" si="111"/>
        <v>GeraldtonWind2100RCP8.5</v>
      </c>
      <c r="C7150" t="s">
        <v>323</v>
      </c>
      <c r="D7150" t="s">
        <v>1</v>
      </c>
      <c r="E7150" s="144" t="s">
        <v>191</v>
      </c>
      <c r="F7150" s="144">
        <v>2100</v>
      </c>
      <c r="G7150" s="147">
        <v>76.067620910321693</v>
      </c>
      <c r="H7150" s="147">
        <v>82.212000000000003</v>
      </c>
      <c r="I7150" s="147">
        <v>88.765500000000003</v>
      </c>
      <c r="J7150" s="147">
        <v>95.233744999999999</v>
      </c>
      <c r="K7150" s="147">
        <v>101.71593</v>
      </c>
    </row>
    <row r="7151" spans="2:11" x14ac:dyDescent="0.2">
      <c r="B7151" s="21" t="str">
        <f t="shared" si="111"/>
        <v>GlencoeIce Accretion2023RCP4.5</v>
      </c>
      <c r="C7151" t="s">
        <v>324</v>
      </c>
      <c r="D7151" t="s">
        <v>486</v>
      </c>
      <c r="E7151" s="144" t="s">
        <v>193</v>
      </c>
      <c r="F7151" s="144">
        <v>2023</v>
      </c>
      <c r="G7151" s="147">
        <v>17.422595049060092</v>
      </c>
      <c r="H7151" s="147">
        <v>20.911019999999997</v>
      </c>
      <c r="I7151" s="147">
        <v>25.323999999999998</v>
      </c>
      <c r="J7151" s="147">
        <v>28.674879999999995</v>
      </c>
      <c r="K7151" s="147">
        <v>32.039279999999998</v>
      </c>
    </row>
    <row r="7152" spans="2:11" x14ac:dyDescent="0.2">
      <c r="B7152" s="21" t="str">
        <f t="shared" si="111"/>
        <v>GlencoeIce Accretion2025RCP4.5</v>
      </c>
      <c r="C7152" t="s">
        <v>324</v>
      </c>
      <c r="D7152" t="s">
        <v>486</v>
      </c>
      <c r="E7152" s="144" t="s">
        <v>193</v>
      </c>
      <c r="F7152" s="144">
        <v>2025</v>
      </c>
      <c r="G7152" s="147">
        <v>17.353242386178753</v>
      </c>
      <c r="H7152" s="147">
        <v>20.84268333333333</v>
      </c>
      <c r="I7152" s="147">
        <v>25.254666666666665</v>
      </c>
      <c r="J7152" s="147">
        <v>28.606326666666661</v>
      </c>
      <c r="K7152" s="147">
        <v>31.968299999999999</v>
      </c>
    </row>
    <row r="7153" spans="2:11" x14ac:dyDescent="0.2">
      <c r="B7153" s="21" t="str">
        <f t="shared" si="111"/>
        <v>GlencoeIce Accretion2030RCP4.5</v>
      </c>
      <c r="C7153" t="s">
        <v>324</v>
      </c>
      <c r="D7153" t="s">
        <v>486</v>
      </c>
      <c r="E7153" s="144" t="s">
        <v>193</v>
      </c>
      <c r="F7153" s="144">
        <v>2030</v>
      </c>
      <c r="G7153" s="147">
        <v>17.283889723297413</v>
      </c>
      <c r="H7153" s="147">
        <v>20.774346666666663</v>
      </c>
      <c r="I7153" s="147">
        <v>25.185333333333332</v>
      </c>
      <c r="J7153" s="147">
        <v>28.537773333333327</v>
      </c>
      <c r="K7153" s="147">
        <v>31.897319999999997</v>
      </c>
    </row>
    <row r="7154" spans="2:11" x14ac:dyDescent="0.2">
      <c r="B7154" s="21" t="str">
        <f t="shared" si="111"/>
        <v>GlencoeIce Accretion2035RCP4.5</v>
      </c>
      <c r="C7154" t="s">
        <v>324</v>
      </c>
      <c r="D7154" t="s">
        <v>486</v>
      </c>
      <c r="E7154" s="144" t="s">
        <v>193</v>
      </c>
      <c r="F7154" s="144">
        <v>2035</v>
      </c>
      <c r="G7154" s="147">
        <v>17.214537060416074</v>
      </c>
      <c r="H7154" s="147">
        <v>20.706009999999999</v>
      </c>
      <c r="I7154" s="147">
        <v>25.116</v>
      </c>
      <c r="J7154" s="147">
        <v>28.469219999999993</v>
      </c>
      <c r="K7154" s="147">
        <v>31.826339999999998</v>
      </c>
    </row>
    <row r="7155" spans="2:11" x14ac:dyDescent="0.2">
      <c r="B7155" s="21" t="str">
        <f t="shared" si="111"/>
        <v>GlencoeIce Accretion2040RCP4.5</v>
      </c>
      <c r="C7155" t="s">
        <v>324</v>
      </c>
      <c r="D7155" t="s">
        <v>486</v>
      </c>
      <c r="E7155" s="144" t="s">
        <v>193</v>
      </c>
      <c r="F7155" s="144">
        <v>2040</v>
      </c>
      <c r="G7155" s="147">
        <v>17.145184397534734</v>
      </c>
      <c r="H7155" s="147">
        <v>20.637673333333332</v>
      </c>
      <c r="I7155" s="147">
        <v>25.046666666666663</v>
      </c>
      <c r="J7155" s="147">
        <v>28.400666666666663</v>
      </c>
      <c r="K7155" s="147">
        <v>31.75536</v>
      </c>
    </row>
    <row r="7156" spans="2:11" x14ac:dyDescent="0.2">
      <c r="B7156" s="21" t="str">
        <f t="shared" si="111"/>
        <v>GlencoeIce Accretion2045RCP4.5</v>
      </c>
      <c r="C7156" t="s">
        <v>324</v>
      </c>
      <c r="D7156" t="s">
        <v>486</v>
      </c>
      <c r="E7156" s="144" t="s">
        <v>193</v>
      </c>
      <c r="F7156" s="144">
        <v>2045</v>
      </c>
      <c r="G7156" s="147">
        <v>17.075831734653395</v>
      </c>
      <c r="H7156" s="147">
        <v>20.569336666666665</v>
      </c>
      <c r="I7156" s="147">
        <v>24.977333333333331</v>
      </c>
      <c r="J7156" s="147">
        <v>28.332113333333329</v>
      </c>
      <c r="K7156" s="147">
        <v>31.684379999999997</v>
      </c>
    </row>
    <row r="7157" spans="2:11" x14ac:dyDescent="0.2">
      <c r="B7157" s="21" t="str">
        <f t="shared" si="111"/>
        <v>GlencoeIce Accretion2050RCP4.5</v>
      </c>
      <c r="C7157" t="s">
        <v>324</v>
      </c>
      <c r="D7157" t="s">
        <v>486</v>
      </c>
      <c r="E7157" s="144" t="s">
        <v>193</v>
      </c>
      <c r="F7157" s="144">
        <v>2050</v>
      </c>
      <c r="G7157" s="147">
        <v>16.688059889151642</v>
      </c>
      <c r="H7157" s="147">
        <v>20.147087999999997</v>
      </c>
      <c r="I7157" s="147">
        <v>24.502399999999998</v>
      </c>
      <c r="J7157" s="147">
        <v>27.822859999999995</v>
      </c>
      <c r="K7157" s="147">
        <v>31.135103999999998</v>
      </c>
    </row>
    <row r="7158" spans="2:11" x14ac:dyDescent="0.2">
      <c r="B7158" s="21" t="str">
        <f t="shared" si="111"/>
        <v>GlencoeIce Accretion2055RCP4.5</v>
      </c>
      <c r="C7158" t="s">
        <v>324</v>
      </c>
      <c r="D7158" t="s">
        <v>486</v>
      </c>
      <c r="E7158" s="144" t="s">
        <v>193</v>
      </c>
      <c r="F7158" s="144">
        <v>2055</v>
      </c>
      <c r="G7158" s="147">
        <v>16.369640706531229</v>
      </c>
      <c r="H7158" s="147">
        <v>19.793175999999999</v>
      </c>
      <c r="I7158" s="147">
        <v>24.096799999999998</v>
      </c>
      <c r="J7158" s="147">
        <v>27.382159999999995</v>
      </c>
      <c r="K7158" s="147">
        <v>30.656807999999998</v>
      </c>
    </row>
    <row r="7159" spans="2:11" x14ac:dyDescent="0.2">
      <c r="B7159" s="21" t="str">
        <f t="shared" si="111"/>
        <v>GlencoeIce Accretion2060RCP4.5</v>
      </c>
      <c r="C7159" t="s">
        <v>324</v>
      </c>
      <c r="D7159" t="s">
        <v>486</v>
      </c>
      <c r="E7159" s="144" t="s">
        <v>193</v>
      </c>
      <c r="F7159" s="144">
        <v>2060</v>
      </c>
      <c r="G7159" s="147">
        <v>16.051221523910815</v>
      </c>
      <c r="H7159" s="147">
        <v>19.439263999999998</v>
      </c>
      <c r="I7159" s="147">
        <v>23.691199999999998</v>
      </c>
      <c r="J7159" s="147">
        <v>26.941459999999996</v>
      </c>
      <c r="K7159" s="147">
        <v>30.178511999999998</v>
      </c>
    </row>
    <row r="7160" spans="2:11" x14ac:dyDescent="0.2">
      <c r="B7160" s="21" t="str">
        <f t="shared" si="111"/>
        <v>GlencoeIce Accretion2065RCP4.5</v>
      </c>
      <c r="C7160" t="s">
        <v>324</v>
      </c>
      <c r="D7160" t="s">
        <v>486</v>
      </c>
      <c r="E7160" s="144" t="s">
        <v>193</v>
      </c>
      <c r="F7160" s="144">
        <v>2065</v>
      </c>
      <c r="G7160" s="147">
        <v>15.732802341290403</v>
      </c>
      <c r="H7160" s="147">
        <v>19.085352</v>
      </c>
      <c r="I7160" s="147">
        <v>23.285599999999999</v>
      </c>
      <c r="J7160" s="147">
        <v>26.500759999999996</v>
      </c>
      <c r="K7160" s="147">
        <v>29.700215999999998</v>
      </c>
    </row>
    <row r="7161" spans="2:11" x14ac:dyDescent="0.2">
      <c r="B7161" s="21" t="str">
        <f t="shared" si="111"/>
        <v>GlencoeIce Accretion2070RCP4.5</v>
      </c>
      <c r="C7161" t="s">
        <v>324</v>
      </c>
      <c r="D7161" t="s">
        <v>486</v>
      </c>
      <c r="E7161" s="144" t="s">
        <v>193</v>
      </c>
      <c r="F7161" s="144">
        <v>2070</v>
      </c>
      <c r="G7161" s="147">
        <v>15.41438315866999</v>
      </c>
      <c r="H7161" s="147">
        <v>18.731439999999999</v>
      </c>
      <c r="I7161" s="147">
        <v>22.88</v>
      </c>
      <c r="J7161" s="147">
        <v>26.060059999999996</v>
      </c>
      <c r="K7161" s="147">
        <v>29.221919999999997</v>
      </c>
    </row>
    <row r="7162" spans="2:11" x14ac:dyDescent="0.2">
      <c r="B7162" s="21" t="str">
        <f t="shared" si="111"/>
        <v>GlencoeIce Accretion2075RCP4.5</v>
      </c>
      <c r="C7162" t="s">
        <v>324</v>
      </c>
      <c r="D7162" t="s">
        <v>486</v>
      </c>
      <c r="E7162" s="144" t="s">
        <v>193</v>
      </c>
      <c r="F7162" s="144">
        <v>2075</v>
      </c>
      <c r="G7162" s="147">
        <v>15.269647166569802</v>
      </c>
      <c r="H7162" s="147">
        <v>18.580379999999998</v>
      </c>
      <c r="I7162" s="147">
        <v>22.724</v>
      </c>
      <c r="J7162" s="147">
        <v>25.893573333333329</v>
      </c>
      <c r="K7162" s="147">
        <v>29.047199999999997</v>
      </c>
    </row>
    <row r="7163" spans="2:11" x14ac:dyDescent="0.2">
      <c r="B7163" s="21" t="str">
        <f t="shared" si="111"/>
        <v>GlencoeIce Accretion2080RCP4.5</v>
      </c>
      <c r="C7163" t="s">
        <v>324</v>
      </c>
      <c r="D7163" t="s">
        <v>486</v>
      </c>
      <c r="E7163" s="144" t="s">
        <v>193</v>
      </c>
      <c r="F7163" s="144">
        <v>2080</v>
      </c>
      <c r="G7163" s="147">
        <v>15.124911174469615</v>
      </c>
      <c r="H7163" s="147">
        <v>18.429320000000001</v>
      </c>
      <c r="I7163" s="147">
        <v>22.567999999999998</v>
      </c>
      <c r="J7163" s="147">
        <v>25.727086666666661</v>
      </c>
      <c r="K7163" s="147">
        <v>28.872479999999996</v>
      </c>
    </row>
    <row r="7164" spans="2:11" x14ac:dyDescent="0.2">
      <c r="B7164" s="21" t="str">
        <f t="shared" si="111"/>
        <v>GlencoeIce Accretion2085RCP4.5</v>
      </c>
      <c r="C7164" t="s">
        <v>324</v>
      </c>
      <c r="D7164" t="s">
        <v>486</v>
      </c>
      <c r="E7164" s="144" t="s">
        <v>193</v>
      </c>
      <c r="F7164" s="144">
        <v>2085</v>
      </c>
      <c r="G7164" s="147">
        <v>14.980175182369427</v>
      </c>
      <c r="H7164" s="147">
        <v>18.27826</v>
      </c>
      <c r="I7164" s="147">
        <v>22.411999999999999</v>
      </c>
      <c r="J7164" s="147">
        <v>25.560599999999994</v>
      </c>
      <c r="K7164" s="147">
        <v>28.697759999999995</v>
      </c>
    </row>
    <row r="7165" spans="2:11" x14ac:dyDescent="0.2">
      <c r="B7165" s="21" t="str">
        <f t="shared" si="111"/>
        <v>GlencoeIce Accretion2090RCP4.5</v>
      </c>
      <c r="C7165" t="s">
        <v>324</v>
      </c>
      <c r="D7165" t="s">
        <v>486</v>
      </c>
      <c r="E7165" s="144" t="s">
        <v>193</v>
      </c>
      <c r="F7165" s="144">
        <v>2090</v>
      </c>
      <c r="G7165" s="147">
        <v>14.83543919026924</v>
      </c>
      <c r="H7165" s="147">
        <v>18.127199999999998</v>
      </c>
      <c r="I7165" s="147">
        <v>22.256</v>
      </c>
      <c r="J7165" s="147">
        <v>25.39411333333333</v>
      </c>
      <c r="K7165" s="147">
        <v>28.523039999999998</v>
      </c>
    </row>
    <row r="7166" spans="2:11" x14ac:dyDescent="0.2">
      <c r="B7166" s="21" t="str">
        <f t="shared" si="111"/>
        <v>GlencoeIce Accretion2095RCP4.5</v>
      </c>
      <c r="C7166" t="s">
        <v>324</v>
      </c>
      <c r="D7166" t="s">
        <v>486</v>
      </c>
      <c r="E7166" s="144" t="s">
        <v>193</v>
      </c>
      <c r="F7166" s="144">
        <v>2095</v>
      </c>
      <c r="G7166" s="147">
        <v>14.690703198169052</v>
      </c>
      <c r="H7166" s="147">
        <v>17.976140000000001</v>
      </c>
      <c r="I7166" s="147">
        <v>22.099999999999998</v>
      </c>
      <c r="J7166" s="147">
        <v>25.227626666666662</v>
      </c>
      <c r="K7166" s="147">
        <v>28.348319999999998</v>
      </c>
    </row>
    <row r="7167" spans="2:11" x14ac:dyDescent="0.2">
      <c r="B7167" s="21" t="str">
        <f t="shared" si="111"/>
        <v>GlencoeIce Accretion2100RCP4.5</v>
      </c>
      <c r="C7167" t="s">
        <v>324</v>
      </c>
      <c r="D7167" t="s">
        <v>486</v>
      </c>
      <c r="E7167" s="144" t="s">
        <v>193</v>
      </c>
      <c r="F7167" s="144">
        <v>2100</v>
      </c>
      <c r="G7167" s="147">
        <v>14.545967206068864</v>
      </c>
      <c r="H7167" s="147">
        <v>17.82508</v>
      </c>
      <c r="I7167" s="147">
        <v>21.943999999999999</v>
      </c>
      <c r="J7167" s="147">
        <v>25.061139999999995</v>
      </c>
      <c r="K7167" s="147">
        <v>28.173599999999997</v>
      </c>
    </row>
    <row r="7168" spans="2:11" x14ac:dyDescent="0.2">
      <c r="B7168" s="21" t="str">
        <f t="shared" si="111"/>
        <v>GlencoeIce Accretion2023RCP6.0</v>
      </c>
      <c r="C7168" t="s">
        <v>324</v>
      </c>
      <c r="D7168" t="s">
        <v>486</v>
      </c>
      <c r="E7168" s="144" t="s">
        <v>192</v>
      </c>
      <c r="F7168" s="144">
        <v>2023</v>
      </c>
      <c r="G7168" s="147">
        <v>17.422595049060092</v>
      </c>
      <c r="H7168" s="147">
        <v>20.911019999999997</v>
      </c>
      <c r="I7168" s="147">
        <v>25.323999999999998</v>
      </c>
      <c r="J7168" s="147">
        <v>28.674879999999995</v>
      </c>
      <c r="K7168" s="147">
        <v>32.039279999999998</v>
      </c>
    </row>
    <row r="7169" spans="2:11" x14ac:dyDescent="0.2">
      <c r="B7169" s="21" t="str">
        <f t="shared" si="111"/>
        <v>GlencoeIce Accretion2025RCP6.0</v>
      </c>
      <c r="C7169" t="s">
        <v>324</v>
      </c>
      <c r="D7169" t="s">
        <v>486</v>
      </c>
      <c r="E7169" s="144" t="s">
        <v>192</v>
      </c>
      <c r="F7169" s="144">
        <v>2025</v>
      </c>
      <c r="G7169" s="147">
        <v>17.353242386178753</v>
      </c>
      <c r="H7169" s="147">
        <v>20.84268333333333</v>
      </c>
      <c r="I7169" s="147">
        <v>25.254666666666665</v>
      </c>
      <c r="J7169" s="147">
        <v>28.606326666666661</v>
      </c>
      <c r="K7169" s="147">
        <v>31.968299999999999</v>
      </c>
    </row>
    <row r="7170" spans="2:11" x14ac:dyDescent="0.2">
      <c r="B7170" s="21" t="str">
        <f t="shared" si="111"/>
        <v>GlencoeIce Accretion2030RCP6.0</v>
      </c>
      <c r="C7170" t="s">
        <v>324</v>
      </c>
      <c r="D7170" t="s">
        <v>486</v>
      </c>
      <c r="E7170" s="144" t="s">
        <v>192</v>
      </c>
      <c r="F7170" s="144">
        <v>2030</v>
      </c>
      <c r="G7170" s="147">
        <v>17.283889723297413</v>
      </c>
      <c r="H7170" s="147">
        <v>20.774346666666663</v>
      </c>
      <c r="I7170" s="147">
        <v>25.185333333333332</v>
      </c>
      <c r="J7170" s="147">
        <v>28.537773333333327</v>
      </c>
      <c r="K7170" s="147">
        <v>31.897319999999997</v>
      </c>
    </row>
    <row r="7171" spans="2:11" x14ac:dyDescent="0.2">
      <c r="B7171" s="21" t="str">
        <f t="shared" si="111"/>
        <v>GlencoeIce Accretion2035RCP6.0</v>
      </c>
      <c r="C7171" t="s">
        <v>324</v>
      </c>
      <c r="D7171" t="s">
        <v>486</v>
      </c>
      <c r="E7171" s="144" t="s">
        <v>192</v>
      </c>
      <c r="F7171" s="144">
        <v>2035</v>
      </c>
      <c r="G7171" s="147">
        <v>17.214537060416074</v>
      </c>
      <c r="H7171" s="147">
        <v>20.706009999999999</v>
      </c>
      <c r="I7171" s="147">
        <v>25.116</v>
      </c>
      <c r="J7171" s="147">
        <v>28.469219999999993</v>
      </c>
      <c r="K7171" s="147">
        <v>31.826339999999998</v>
      </c>
    </row>
    <row r="7172" spans="2:11" x14ac:dyDescent="0.2">
      <c r="B7172" s="21" t="str">
        <f t="shared" si="111"/>
        <v>GlencoeIce Accretion2040RCP6.0</v>
      </c>
      <c r="C7172" t="s">
        <v>324</v>
      </c>
      <c r="D7172" t="s">
        <v>486</v>
      </c>
      <c r="E7172" s="144" t="s">
        <v>192</v>
      </c>
      <c r="F7172" s="144">
        <v>2040</v>
      </c>
      <c r="G7172" s="147">
        <v>17.145184397534734</v>
      </c>
      <c r="H7172" s="147">
        <v>20.637673333333332</v>
      </c>
      <c r="I7172" s="147">
        <v>25.046666666666663</v>
      </c>
      <c r="J7172" s="147">
        <v>28.400666666666663</v>
      </c>
      <c r="K7172" s="147">
        <v>31.75536</v>
      </c>
    </row>
    <row r="7173" spans="2:11" x14ac:dyDescent="0.2">
      <c r="B7173" s="21" t="str">
        <f t="shared" si="111"/>
        <v>GlencoeIce Accretion2045RCP6.0</v>
      </c>
      <c r="C7173" t="s">
        <v>324</v>
      </c>
      <c r="D7173" t="s">
        <v>486</v>
      </c>
      <c r="E7173" s="144" t="s">
        <v>192</v>
      </c>
      <c r="F7173" s="144">
        <v>2045</v>
      </c>
      <c r="G7173" s="147">
        <v>17.075831734653395</v>
      </c>
      <c r="H7173" s="147">
        <v>20.569336666666665</v>
      </c>
      <c r="I7173" s="147">
        <v>24.977333333333331</v>
      </c>
      <c r="J7173" s="147">
        <v>28.332113333333329</v>
      </c>
      <c r="K7173" s="147">
        <v>31.684379999999997</v>
      </c>
    </row>
    <row r="7174" spans="2:11" x14ac:dyDescent="0.2">
      <c r="B7174" s="21" t="str">
        <f t="shared" si="111"/>
        <v>GlencoeIce Accretion2050RCP6.0</v>
      </c>
      <c r="C7174" t="s">
        <v>324</v>
      </c>
      <c r="D7174" t="s">
        <v>486</v>
      </c>
      <c r="E7174" s="144" t="s">
        <v>192</v>
      </c>
      <c r="F7174" s="144">
        <v>2050</v>
      </c>
      <c r="G7174" s="147">
        <v>16.688059889151642</v>
      </c>
      <c r="H7174" s="147">
        <v>20.147087999999997</v>
      </c>
      <c r="I7174" s="147">
        <v>24.502399999999998</v>
      </c>
      <c r="J7174" s="147">
        <v>27.822859999999995</v>
      </c>
      <c r="K7174" s="147">
        <v>31.135103999999998</v>
      </c>
    </row>
    <row r="7175" spans="2:11" x14ac:dyDescent="0.2">
      <c r="B7175" s="21" t="str">
        <f t="shared" si="111"/>
        <v>GlencoeIce Accretion2055RCP6.0</v>
      </c>
      <c r="C7175" t="s">
        <v>324</v>
      </c>
      <c r="D7175" t="s">
        <v>486</v>
      </c>
      <c r="E7175" s="144" t="s">
        <v>192</v>
      </c>
      <c r="F7175" s="144">
        <v>2055</v>
      </c>
      <c r="G7175" s="147">
        <v>16.369640706531229</v>
      </c>
      <c r="H7175" s="147">
        <v>19.793175999999999</v>
      </c>
      <c r="I7175" s="147">
        <v>24.096799999999998</v>
      </c>
      <c r="J7175" s="147">
        <v>27.382159999999995</v>
      </c>
      <c r="K7175" s="147">
        <v>30.656807999999998</v>
      </c>
    </row>
    <row r="7176" spans="2:11" x14ac:dyDescent="0.2">
      <c r="B7176" s="21" t="str">
        <f t="shared" si="111"/>
        <v>GlencoeIce Accretion2060RCP6.0</v>
      </c>
      <c r="C7176" t="s">
        <v>324</v>
      </c>
      <c r="D7176" t="s">
        <v>486</v>
      </c>
      <c r="E7176" s="144" t="s">
        <v>192</v>
      </c>
      <c r="F7176" s="144">
        <v>2060</v>
      </c>
      <c r="G7176" s="147">
        <v>16.051221523910815</v>
      </c>
      <c r="H7176" s="147">
        <v>19.439263999999998</v>
      </c>
      <c r="I7176" s="147">
        <v>23.691199999999998</v>
      </c>
      <c r="J7176" s="147">
        <v>26.941459999999996</v>
      </c>
      <c r="K7176" s="147">
        <v>30.178511999999998</v>
      </c>
    </row>
    <row r="7177" spans="2:11" x14ac:dyDescent="0.2">
      <c r="B7177" s="21" t="str">
        <f t="shared" si="111"/>
        <v>GlencoeIce Accretion2065RCP6.0</v>
      </c>
      <c r="C7177" t="s">
        <v>324</v>
      </c>
      <c r="D7177" t="s">
        <v>486</v>
      </c>
      <c r="E7177" s="144" t="s">
        <v>192</v>
      </c>
      <c r="F7177" s="144">
        <v>2065</v>
      </c>
      <c r="G7177" s="147">
        <v>15.732802341290403</v>
      </c>
      <c r="H7177" s="147">
        <v>19.085352</v>
      </c>
      <c r="I7177" s="147">
        <v>23.285599999999999</v>
      </c>
      <c r="J7177" s="147">
        <v>26.500759999999996</v>
      </c>
      <c r="K7177" s="147">
        <v>29.700215999999998</v>
      </c>
    </row>
    <row r="7178" spans="2:11" x14ac:dyDescent="0.2">
      <c r="B7178" s="21" t="str">
        <f t="shared" si="111"/>
        <v>GlencoeIce Accretion2070RCP6.0</v>
      </c>
      <c r="C7178" t="s">
        <v>324</v>
      </c>
      <c r="D7178" t="s">
        <v>486</v>
      </c>
      <c r="E7178" s="144" t="s">
        <v>192</v>
      </c>
      <c r="F7178" s="144">
        <v>2070</v>
      </c>
      <c r="G7178" s="147">
        <v>15.41438315866999</v>
      </c>
      <c r="H7178" s="147">
        <v>18.731439999999999</v>
      </c>
      <c r="I7178" s="147">
        <v>22.88</v>
      </c>
      <c r="J7178" s="147">
        <v>26.060059999999996</v>
      </c>
      <c r="K7178" s="147">
        <v>29.221919999999997</v>
      </c>
    </row>
    <row r="7179" spans="2:11" x14ac:dyDescent="0.2">
      <c r="B7179" s="21" t="str">
        <f t="shared" si="111"/>
        <v>GlencoeIce Accretion2075RCP6.0</v>
      </c>
      <c r="C7179" t="s">
        <v>324</v>
      </c>
      <c r="D7179" t="s">
        <v>486</v>
      </c>
      <c r="E7179" s="144" t="s">
        <v>192</v>
      </c>
      <c r="F7179" s="144">
        <v>2075</v>
      </c>
      <c r="G7179" s="147">
        <v>15.197279170519709</v>
      </c>
      <c r="H7179" s="147">
        <v>18.504849999999998</v>
      </c>
      <c r="I7179" s="147">
        <v>22.646000000000001</v>
      </c>
      <c r="J7179" s="147">
        <v>25.810329999999997</v>
      </c>
      <c r="K7179" s="147">
        <v>28.959839999999996</v>
      </c>
    </row>
    <row r="7180" spans="2:11" x14ac:dyDescent="0.2">
      <c r="B7180" s="21" t="str">
        <f t="shared" ref="B7180:B7243" si="112">C7180&amp;D7180&amp;F7180&amp;E7180</f>
        <v>GlencoeIce Accretion2080RCP6.0</v>
      </c>
      <c r="C7180" t="s">
        <v>324</v>
      </c>
      <c r="D7180" t="s">
        <v>486</v>
      </c>
      <c r="E7180" s="144" t="s">
        <v>192</v>
      </c>
      <c r="F7180" s="144">
        <v>2080</v>
      </c>
      <c r="G7180" s="147">
        <v>14.980175182369427</v>
      </c>
      <c r="H7180" s="147">
        <v>18.27826</v>
      </c>
      <c r="I7180" s="147">
        <v>22.411999999999999</v>
      </c>
      <c r="J7180" s="147">
        <v>25.560599999999994</v>
      </c>
      <c r="K7180" s="147">
        <v>28.697759999999995</v>
      </c>
    </row>
    <row r="7181" spans="2:11" x14ac:dyDescent="0.2">
      <c r="B7181" s="21" t="str">
        <f t="shared" si="112"/>
        <v>GlencoeIce Accretion2085RCP6.0</v>
      </c>
      <c r="C7181" t="s">
        <v>324</v>
      </c>
      <c r="D7181" t="s">
        <v>486</v>
      </c>
      <c r="E7181" s="144" t="s">
        <v>192</v>
      </c>
      <c r="F7181" s="144">
        <v>2085</v>
      </c>
      <c r="G7181" s="147">
        <v>14.763071194219146</v>
      </c>
      <c r="H7181" s="147">
        <v>18.051670000000001</v>
      </c>
      <c r="I7181" s="147">
        <v>22.177999999999997</v>
      </c>
      <c r="J7181" s="147">
        <v>25.310869999999994</v>
      </c>
      <c r="K7181" s="147">
        <v>28.435679999999998</v>
      </c>
    </row>
    <row r="7182" spans="2:11" x14ac:dyDescent="0.2">
      <c r="B7182" s="21" t="str">
        <f t="shared" si="112"/>
        <v>GlencoeIce Accretion2090RCP6.0</v>
      </c>
      <c r="C7182" t="s">
        <v>324</v>
      </c>
      <c r="D7182" t="s">
        <v>486</v>
      </c>
      <c r="E7182" s="144" t="s">
        <v>192</v>
      </c>
      <c r="F7182" s="144">
        <v>2090</v>
      </c>
      <c r="G7182" s="147">
        <v>14.105728563430795</v>
      </c>
      <c r="H7182" s="147">
        <v>17.32874</v>
      </c>
      <c r="I7182" s="147">
        <v>21.372</v>
      </c>
      <c r="J7182" s="147">
        <v>24.424573333333328</v>
      </c>
      <c r="K7182" s="147">
        <v>27.474719999999998</v>
      </c>
    </row>
    <row r="7183" spans="2:11" x14ac:dyDescent="0.2">
      <c r="B7183" s="21" t="str">
        <f t="shared" si="112"/>
        <v>GlencoeIce Accretion2095RCP6.0</v>
      </c>
      <c r="C7183" t="s">
        <v>324</v>
      </c>
      <c r="D7183" t="s">
        <v>486</v>
      </c>
      <c r="E7183" s="144" t="s">
        <v>192</v>
      </c>
      <c r="F7183" s="144">
        <v>2095</v>
      </c>
      <c r="G7183" s="147">
        <v>13.665489920792723</v>
      </c>
      <c r="H7183" s="147">
        <v>16.8324</v>
      </c>
      <c r="I7183" s="147">
        <v>20.8</v>
      </c>
      <c r="J7183" s="147">
        <v>23.788006666666664</v>
      </c>
      <c r="K7183" s="147">
        <v>26.775839999999999</v>
      </c>
    </row>
    <row r="7184" spans="2:11" x14ac:dyDescent="0.2">
      <c r="B7184" s="21" t="str">
        <f t="shared" si="112"/>
        <v>GlencoeIce Accretion2100RCP6.0</v>
      </c>
      <c r="C7184" t="s">
        <v>324</v>
      </c>
      <c r="D7184" t="s">
        <v>486</v>
      </c>
      <c r="E7184" s="144" t="s">
        <v>192</v>
      </c>
      <c r="F7184" s="144">
        <v>2100</v>
      </c>
      <c r="G7184" s="147">
        <v>13.225251278154653</v>
      </c>
      <c r="H7184" s="147">
        <v>16.33606</v>
      </c>
      <c r="I7184" s="147">
        <v>20.228000000000002</v>
      </c>
      <c r="J7184" s="147">
        <v>23.151439999999997</v>
      </c>
      <c r="K7184" s="147">
        <v>26.07696</v>
      </c>
    </row>
    <row r="7185" spans="2:11" x14ac:dyDescent="0.2">
      <c r="B7185" s="21" t="str">
        <f t="shared" si="112"/>
        <v>GlencoeIce Accretion2023RCP8.5</v>
      </c>
      <c r="C7185" t="s">
        <v>324</v>
      </c>
      <c r="D7185" t="s">
        <v>486</v>
      </c>
      <c r="E7185" s="144" t="s">
        <v>191</v>
      </c>
      <c r="F7185" s="144">
        <v>2023</v>
      </c>
      <c r="G7185" s="147">
        <v>17.422595049060092</v>
      </c>
      <c r="H7185" s="147">
        <v>20.911019999999997</v>
      </c>
      <c r="I7185" s="147">
        <v>25.323999999999998</v>
      </c>
      <c r="J7185" s="147">
        <v>28.674879999999995</v>
      </c>
      <c r="K7185" s="147">
        <v>32.039279999999998</v>
      </c>
    </row>
    <row r="7186" spans="2:11" x14ac:dyDescent="0.2">
      <c r="B7186" s="21" t="str">
        <f t="shared" si="112"/>
        <v>GlencoeIce Accretion2025RCP8.5</v>
      </c>
      <c r="C7186" t="s">
        <v>324</v>
      </c>
      <c r="D7186" t="s">
        <v>486</v>
      </c>
      <c r="E7186" s="144" t="s">
        <v>191</v>
      </c>
      <c r="F7186" s="144">
        <v>2025</v>
      </c>
      <c r="G7186" s="147">
        <v>17.283889723297413</v>
      </c>
      <c r="H7186" s="147">
        <v>20.774346666666663</v>
      </c>
      <c r="I7186" s="147">
        <v>25.185333333333332</v>
      </c>
      <c r="J7186" s="147">
        <v>28.537773333333327</v>
      </c>
      <c r="K7186" s="147">
        <v>31.897319999999997</v>
      </c>
    </row>
    <row r="7187" spans="2:11" x14ac:dyDescent="0.2">
      <c r="B7187" s="21" t="str">
        <f t="shared" si="112"/>
        <v>GlencoeIce Accretion2030RCP8.5</v>
      </c>
      <c r="C7187" t="s">
        <v>324</v>
      </c>
      <c r="D7187" t="s">
        <v>486</v>
      </c>
      <c r="E7187" s="144" t="s">
        <v>191</v>
      </c>
      <c r="F7187" s="144">
        <v>2030</v>
      </c>
      <c r="G7187" s="147">
        <v>17.145184397534734</v>
      </c>
      <c r="H7187" s="147">
        <v>20.637673333333332</v>
      </c>
      <c r="I7187" s="147">
        <v>25.046666666666663</v>
      </c>
      <c r="J7187" s="147">
        <v>28.400666666666663</v>
      </c>
      <c r="K7187" s="147">
        <v>31.75536</v>
      </c>
    </row>
    <row r="7188" spans="2:11" x14ac:dyDescent="0.2">
      <c r="B7188" s="21" t="str">
        <f t="shared" si="112"/>
        <v>GlencoeIce Accretion2035RCP8.5</v>
      </c>
      <c r="C7188" t="s">
        <v>324</v>
      </c>
      <c r="D7188" t="s">
        <v>486</v>
      </c>
      <c r="E7188" s="144" t="s">
        <v>191</v>
      </c>
      <c r="F7188" s="144">
        <v>2035</v>
      </c>
      <c r="G7188" s="147">
        <v>17.006479071772056</v>
      </c>
      <c r="H7188" s="147">
        <v>20.500999999999998</v>
      </c>
      <c r="I7188" s="147">
        <v>24.907999999999998</v>
      </c>
      <c r="J7188" s="147">
        <v>28.263559999999995</v>
      </c>
      <c r="K7188" s="147">
        <v>31.613399999999999</v>
      </c>
    </row>
    <row r="7189" spans="2:11" x14ac:dyDescent="0.2">
      <c r="B7189" s="21" t="str">
        <f t="shared" si="112"/>
        <v>GlencoeIce Accretion2040RCP8.5</v>
      </c>
      <c r="C7189" t="s">
        <v>324</v>
      </c>
      <c r="D7189" t="s">
        <v>486</v>
      </c>
      <c r="E7189" s="144" t="s">
        <v>191</v>
      </c>
      <c r="F7189" s="144">
        <v>2040</v>
      </c>
      <c r="G7189" s="147">
        <v>16.475780434071368</v>
      </c>
      <c r="H7189" s="147">
        <v>19.911146666666664</v>
      </c>
      <c r="I7189" s="147">
        <v>24.231999999999999</v>
      </c>
      <c r="J7189" s="147">
        <v>27.529059999999994</v>
      </c>
      <c r="K7189" s="147">
        <v>30.816239999999997</v>
      </c>
    </row>
    <row r="7190" spans="2:11" x14ac:dyDescent="0.2">
      <c r="B7190" s="21" t="str">
        <f t="shared" si="112"/>
        <v>GlencoeIce Accretion2045RCP8.5</v>
      </c>
      <c r="C7190" t="s">
        <v>324</v>
      </c>
      <c r="D7190" t="s">
        <v>486</v>
      </c>
      <c r="E7190" s="144" t="s">
        <v>191</v>
      </c>
      <c r="F7190" s="144">
        <v>2045</v>
      </c>
      <c r="G7190" s="147">
        <v>15.945081796370678</v>
      </c>
      <c r="H7190" s="147">
        <v>19.321293333333333</v>
      </c>
      <c r="I7190" s="147">
        <v>23.555999999999997</v>
      </c>
      <c r="J7190" s="147">
        <v>26.794559999999997</v>
      </c>
      <c r="K7190" s="147">
        <v>30.019079999999999</v>
      </c>
    </row>
    <row r="7191" spans="2:11" x14ac:dyDescent="0.2">
      <c r="B7191" s="21" t="str">
        <f t="shared" si="112"/>
        <v>GlencoeIce Accretion2050RCP8.5</v>
      </c>
      <c r="C7191" t="s">
        <v>324</v>
      </c>
      <c r="D7191" t="s">
        <v>486</v>
      </c>
      <c r="E7191" s="144" t="s">
        <v>191</v>
      </c>
      <c r="F7191" s="144">
        <v>2050</v>
      </c>
      <c r="G7191" s="147">
        <v>15.124911174469615</v>
      </c>
      <c r="H7191" s="147">
        <v>18.429320000000001</v>
      </c>
      <c r="I7191" s="147">
        <v>22.567999999999998</v>
      </c>
      <c r="J7191" s="147">
        <v>25.727086666666661</v>
      </c>
      <c r="K7191" s="147">
        <v>28.872479999999996</v>
      </c>
    </row>
    <row r="7192" spans="2:11" x14ac:dyDescent="0.2">
      <c r="B7192" s="21" t="str">
        <f t="shared" si="112"/>
        <v>GlencoeIce Accretion2055RCP8.5</v>
      </c>
      <c r="C7192" t="s">
        <v>324</v>
      </c>
      <c r="D7192" t="s">
        <v>486</v>
      </c>
      <c r="E7192" s="144" t="s">
        <v>191</v>
      </c>
      <c r="F7192" s="144">
        <v>2055</v>
      </c>
      <c r="G7192" s="147">
        <v>14.83543919026924</v>
      </c>
      <c r="H7192" s="147">
        <v>18.127199999999998</v>
      </c>
      <c r="I7192" s="147">
        <v>22.256</v>
      </c>
      <c r="J7192" s="147">
        <v>25.39411333333333</v>
      </c>
      <c r="K7192" s="147">
        <v>28.523039999999998</v>
      </c>
    </row>
    <row r="7193" spans="2:11" x14ac:dyDescent="0.2">
      <c r="B7193" s="21" t="str">
        <f t="shared" si="112"/>
        <v>GlencoeIce Accretion2060RCP8.5</v>
      </c>
      <c r="C7193" t="s">
        <v>324</v>
      </c>
      <c r="D7193" t="s">
        <v>486</v>
      </c>
      <c r="E7193" s="144" t="s">
        <v>191</v>
      </c>
      <c r="F7193" s="144">
        <v>2060</v>
      </c>
      <c r="G7193" s="147">
        <v>14.105728563430795</v>
      </c>
      <c r="H7193" s="147">
        <v>17.32874</v>
      </c>
      <c r="I7193" s="147">
        <v>21.372</v>
      </c>
      <c r="J7193" s="147">
        <v>24.424573333333328</v>
      </c>
      <c r="K7193" s="147">
        <v>27.474719999999998</v>
      </c>
    </row>
    <row r="7194" spans="2:11" x14ac:dyDescent="0.2">
      <c r="B7194" s="21" t="str">
        <f t="shared" si="112"/>
        <v>GlencoeIce Accretion2065RCP8.5</v>
      </c>
      <c r="C7194" t="s">
        <v>324</v>
      </c>
      <c r="D7194" t="s">
        <v>486</v>
      </c>
      <c r="E7194" s="144" t="s">
        <v>191</v>
      </c>
      <c r="F7194" s="144">
        <v>2065</v>
      </c>
      <c r="G7194" s="147">
        <v>13.665489920792723</v>
      </c>
      <c r="H7194" s="147">
        <v>16.8324</v>
      </c>
      <c r="I7194" s="147">
        <v>20.8</v>
      </c>
      <c r="J7194" s="147">
        <v>23.788006666666664</v>
      </c>
      <c r="K7194" s="147">
        <v>26.775839999999999</v>
      </c>
    </row>
    <row r="7195" spans="2:11" x14ac:dyDescent="0.2">
      <c r="B7195" s="21" t="str">
        <f t="shared" si="112"/>
        <v>GlencoeIce Accretion2070RCP8.5</v>
      </c>
      <c r="C7195" t="s">
        <v>324</v>
      </c>
      <c r="D7195" t="s">
        <v>486</v>
      </c>
      <c r="E7195" s="144" t="s">
        <v>191</v>
      </c>
      <c r="F7195" s="144">
        <v>2070</v>
      </c>
      <c r="G7195" s="147">
        <v>12.881503296916707</v>
      </c>
      <c r="H7195" s="147">
        <v>15.962006666666667</v>
      </c>
      <c r="I7195" s="147">
        <v>19.803333333333335</v>
      </c>
      <c r="J7195" s="147">
        <v>22.700946666666663</v>
      </c>
      <c r="K7195" s="147">
        <v>25.585560000000001</v>
      </c>
    </row>
    <row r="7196" spans="2:11" x14ac:dyDescent="0.2">
      <c r="B7196" s="21" t="str">
        <f t="shared" si="112"/>
        <v>GlencoeIce Accretion2075RCP8.5</v>
      </c>
      <c r="C7196" t="s">
        <v>324</v>
      </c>
      <c r="D7196" t="s">
        <v>486</v>
      </c>
      <c r="E7196" s="144" t="s">
        <v>191</v>
      </c>
      <c r="F7196" s="144">
        <v>2075</v>
      </c>
      <c r="G7196" s="147">
        <v>12.537755315678758</v>
      </c>
      <c r="H7196" s="147">
        <v>15.587953333333333</v>
      </c>
      <c r="I7196" s="147">
        <v>19.378666666666668</v>
      </c>
      <c r="J7196" s="147">
        <v>22.250453333333329</v>
      </c>
      <c r="K7196" s="147">
        <v>25.094159999999999</v>
      </c>
    </row>
    <row r="7197" spans="2:11" x14ac:dyDescent="0.2">
      <c r="B7197" s="21" t="str">
        <f t="shared" si="112"/>
        <v>GlencoeIce Accretion2080RCP8.5</v>
      </c>
      <c r="C7197" t="s">
        <v>324</v>
      </c>
      <c r="D7197" t="s">
        <v>486</v>
      </c>
      <c r="E7197" s="144" t="s">
        <v>191</v>
      </c>
      <c r="F7197" s="144">
        <v>2080</v>
      </c>
      <c r="G7197" s="147">
        <v>12.194007334440812</v>
      </c>
      <c r="H7197" s="147">
        <v>15.213900000000001</v>
      </c>
      <c r="I7197" s="147">
        <v>18.954000000000001</v>
      </c>
      <c r="J7197" s="147">
        <v>21.799959999999995</v>
      </c>
      <c r="K7197" s="147">
        <v>24.60276</v>
      </c>
    </row>
    <row r="7198" spans="2:11" x14ac:dyDescent="0.2">
      <c r="B7198" s="21" t="str">
        <f t="shared" si="112"/>
        <v>GlencoeIce Accretion2085RCP8.5</v>
      </c>
      <c r="C7198" t="s">
        <v>324</v>
      </c>
      <c r="D7198" t="s">
        <v>486</v>
      </c>
      <c r="E7198" s="144" t="s">
        <v>191</v>
      </c>
      <c r="F7198" s="144">
        <v>2085</v>
      </c>
      <c r="G7198" s="147">
        <v>11.361775379864735</v>
      </c>
      <c r="H7198" s="147">
        <v>14.221219999999999</v>
      </c>
      <c r="I7198" s="147">
        <v>17.771000000000001</v>
      </c>
      <c r="J7198" s="147">
        <v>20.448479999999996</v>
      </c>
      <c r="K7198" s="147">
        <v>23.112179999999999</v>
      </c>
    </row>
    <row r="7199" spans="2:11" x14ac:dyDescent="0.2">
      <c r="B7199" s="21" t="str">
        <f t="shared" si="112"/>
        <v>GlencoeIce Accretion2090RCP8.5</v>
      </c>
      <c r="C7199" t="s">
        <v>324</v>
      </c>
      <c r="D7199" t="s">
        <v>486</v>
      </c>
      <c r="E7199" s="144" t="s">
        <v>191</v>
      </c>
      <c r="F7199" s="144">
        <v>2090</v>
      </c>
      <c r="G7199" s="147">
        <v>10.529543425288656</v>
      </c>
      <c r="H7199" s="147">
        <v>13.228539999999999</v>
      </c>
      <c r="I7199" s="147">
        <v>16.587999999999997</v>
      </c>
      <c r="J7199" s="147">
        <v>19.096999999999998</v>
      </c>
      <c r="K7199" s="147">
        <v>21.621599999999997</v>
      </c>
    </row>
    <row r="7200" spans="2:11" x14ac:dyDescent="0.2">
      <c r="B7200" s="21" t="str">
        <f t="shared" si="112"/>
        <v>GlencoeIce Accretion2095RCP8.5</v>
      </c>
      <c r="C7200" t="s">
        <v>324</v>
      </c>
      <c r="D7200" t="s">
        <v>486</v>
      </c>
      <c r="E7200" s="144" t="s">
        <v>191</v>
      </c>
      <c r="F7200" s="144">
        <v>2095</v>
      </c>
      <c r="G7200" s="147">
        <v>10.529543425288656</v>
      </c>
      <c r="H7200" s="147">
        <v>13.228539999999999</v>
      </c>
      <c r="I7200" s="147">
        <v>16.587999999999997</v>
      </c>
      <c r="J7200" s="147">
        <v>19.096999999999998</v>
      </c>
      <c r="K7200" s="147">
        <v>21.621599999999997</v>
      </c>
    </row>
    <row r="7201" spans="2:11" x14ac:dyDescent="0.2">
      <c r="B7201" s="21" t="str">
        <f t="shared" si="112"/>
        <v>GlencoeIce Accretion2100RCP8.5</v>
      </c>
      <c r="C7201" t="s">
        <v>324</v>
      </c>
      <c r="D7201" t="s">
        <v>486</v>
      </c>
      <c r="E7201" s="144" t="s">
        <v>191</v>
      </c>
      <c r="F7201" s="144">
        <v>2100</v>
      </c>
      <c r="G7201" s="147">
        <v>10.529543425288656</v>
      </c>
      <c r="H7201" s="147">
        <v>13.228539999999999</v>
      </c>
      <c r="I7201" s="147">
        <v>16.587999999999997</v>
      </c>
      <c r="J7201" s="147">
        <v>19.096999999999998</v>
      </c>
      <c r="K7201" s="147">
        <v>21.621599999999997</v>
      </c>
    </row>
    <row r="7202" spans="2:11" x14ac:dyDescent="0.2">
      <c r="B7202" s="21" t="str">
        <f t="shared" si="112"/>
        <v>GlencoeWind2023RCP4.5</v>
      </c>
      <c r="C7202" t="s">
        <v>324</v>
      </c>
      <c r="D7202" t="s">
        <v>1</v>
      </c>
      <c r="E7202" s="144" t="s">
        <v>193</v>
      </c>
      <c r="F7202" s="144">
        <v>2023</v>
      </c>
      <c r="G7202" s="147">
        <v>85.247475286576744</v>
      </c>
      <c r="H7202" s="147">
        <v>91.860005999999998</v>
      </c>
      <c r="I7202" s="147">
        <v>98.832999999999998</v>
      </c>
      <c r="J7202" s="147">
        <v>105.79325399999999</v>
      </c>
      <c r="K7202" s="147">
        <v>112.758996</v>
      </c>
    </row>
    <row r="7203" spans="2:11" x14ac:dyDescent="0.2">
      <c r="B7203" s="21" t="str">
        <f t="shared" si="112"/>
        <v>GlencoeWind2025RCP4.5</v>
      </c>
      <c r="C7203" t="s">
        <v>324</v>
      </c>
      <c r="D7203" t="s">
        <v>1</v>
      </c>
      <c r="E7203" s="144" t="s">
        <v>193</v>
      </c>
      <c r="F7203" s="144">
        <v>2025</v>
      </c>
      <c r="G7203" s="147">
        <v>85.303889471797163</v>
      </c>
      <c r="H7203" s="147">
        <v>91.937474999999992</v>
      </c>
      <c r="I7203" s="147">
        <v>98.935900000000004</v>
      </c>
      <c r="J7203" s="147">
        <v>105.91733833333333</v>
      </c>
      <c r="K7203" s="147">
        <v>112.90423199999999</v>
      </c>
    </row>
    <row r="7204" spans="2:11" x14ac:dyDescent="0.2">
      <c r="B7204" s="21" t="str">
        <f t="shared" si="112"/>
        <v>GlencoeWind2030RCP4.5</v>
      </c>
      <c r="C7204" t="s">
        <v>324</v>
      </c>
      <c r="D7204" t="s">
        <v>1</v>
      </c>
      <c r="E7204" s="144" t="s">
        <v>193</v>
      </c>
      <c r="F7204" s="144">
        <v>2030</v>
      </c>
      <c r="G7204" s="147">
        <v>85.360303657017582</v>
      </c>
      <c r="H7204" s="147">
        <v>92.014944</v>
      </c>
      <c r="I7204" s="147">
        <v>99.038799999999995</v>
      </c>
      <c r="J7204" s="147">
        <v>106.04142266666666</v>
      </c>
      <c r="K7204" s="147">
        <v>113.04946799999999</v>
      </c>
    </row>
    <row r="7205" spans="2:11" x14ac:dyDescent="0.2">
      <c r="B7205" s="21" t="str">
        <f t="shared" si="112"/>
        <v>GlencoeWind2035RCP4.5</v>
      </c>
      <c r="C7205" t="s">
        <v>324</v>
      </c>
      <c r="D7205" t="s">
        <v>1</v>
      </c>
      <c r="E7205" s="144" t="s">
        <v>193</v>
      </c>
      <c r="F7205" s="144">
        <v>2035</v>
      </c>
      <c r="G7205" s="147">
        <v>85.416717842238</v>
      </c>
      <c r="H7205" s="147">
        <v>92.092412999999993</v>
      </c>
      <c r="I7205" s="147">
        <v>99.141699999999986</v>
      </c>
      <c r="J7205" s="147">
        <v>106.16550699999999</v>
      </c>
      <c r="K7205" s="147">
        <v>113.19470399999999</v>
      </c>
    </row>
    <row r="7206" spans="2:11" x14ac:dyDescent="0.2">
      <c r="B7206" s="21" t="str">
        <f t="shared" si="112"/>
        <v>GlencoeWind2040RCP4.5</v>
      </c>
      <c r="C7206" t="s">
        <v>324</v>
      </c>
      <c r="D7206" t="s">
        <v>1</v>
      </c>
      <c r="E7206" s="144" t="s">
        <v>193</v>
      </c>
      <c r="F7206" s="144">
        <v>2040</v>
      </c>
      <c r="G7206" s="147">
        <v>85.473132027458433</v>
      </c>
      <c r="H7206" s="147">
        <v>92.169881999999987</v>
      </c>
      <c r="I7206" s="147">
        <v>99.244599999999991</v>
      </c>
      <c r="J7206" s="147">
        <v>106.28959133333333</v>
      </c>
      <c r="K7206" s="147">
        <v>113.33993999999998</v>
      </c>
    </row>
    <row r="7207" spans="2:11" x14ac:dyDescent="0.2">
      <c r="B7207" s="21" t="str">
        <f t="shared" si="112"/>
        <v>GlencoeWind2045RCP4.5</v>
      </c>
      <c r="C7207" t="s">
        <v>324</v>
      </c>
      <c r="D7207" t="s">
        <v>1</v>
      </c>
      <c r="E7207" s="144" t="s">
        <v>193</v>
      </c>
      <c r="F7207" s="144">
        <v>2045</v>
      </c>
      <c r="G7207" s="147">
        <v>85.529546212678852</v>
      </c>
      <c r="H7207" s="147">
        <v>92.247350999999995</v>
      </c>
      <c r="I7207" s="147">
        <v>99.347499999999997</v>
      </c>
      <c r="J7207" s="147">
        <v>106.41367566666668</v>
      </c>
      <c r="K7207" s="147">
        <v>113.48517599999998</v>
      </c>
    </row>
    <row r="7208" spans="2:11" x14ac:dyDescent="0.2">
      <c r="B7208" s="21" t="str">
        <f t="shared" si="112"/>
        <v>GlencoeWind2050RCP4.5</v>
      </c>
      <c r="C7208" t="s">
        <v>324</v>
      </c>
      <c r="D7208" t="s">
        <v>1</v>
      </c>
      <c r="E7208" s="144" t="s">
        <v>193</v>
      </c>
      <c r="F7208" s="144">
        <v>2050</v>
      </c>
      <c r="G7208" s="147">
        <v>85.587652823455883</v>
      </c>
      <c r="H7208" s="147">
        <v>92.330288399999986</v>
      </c>
      <c r="I7208" s="147">
        <v>99.460199999999986</v>
      </c>
      <c r="J7208" s="147">
        <v>106.55244040000001</v>
      </c>
      <c r="K7208" s="147">
        <v>113.65052159999998</v>
      </c>
    </row>
    <row r="7209" spans="2:11" x14ac:dyDescent="0.2">
      <c r="B7209" s="21" t="str">
        <f t="shared" si="112"/>
        <v>GlencoeWind2055RCP4.5</v>
      </c>
      <c r="C7209" t="s">
        <v>324</v>
      </c>
      <c r="D7209" t="s">
        <v>1</v>
      </c>
      <c r="E7209" s="144" t="s">
        <v>193</v>
      </c>
      <c r="F7209" s="144">
        <v>2055</v>
      </c>
      <c r="G7209" s="147">
        <v>85.589345249012496</v>
      </c>
      <c r="H7209" s="147">
        <v>92.335756799999999</v>
      </c>
      <c r="I7209" s="147">
        <v>99.47</v>
      </c>
      <c r="J7209" s="147">
        <v>106.5671208</v>
      </c>
      <c r="K7209" s="147">
        <v>113.67063119999997</v>
      </c>
    </row>
    <row r="7210" spans="2:11" x14ac:dyDescent="0.2">
      <c r="B7210" s="21" t="str">
        <f t="shared" si="112"/>
        <v>GlencoeWind2060RCP4.5</v>
      </c>
      <c r="C7210" t="s">
        <v>324</v>
      </c>
      <c r="D7210" t="s">
        <v>1</v>
      </c>
      <c r="E7210" s="144" t="s">
        <v>193</v>
      </c>
      <c r="F7210" s="144">
        <v>2060</v>
      </c>
      <c r="G7210" s="147">
        <v>85.591037674569108</v>
      </c>
      <c r="H7210" s="147">
        <v>92.341225199999997</v>
      </c>
      <c r="I7210" s="147">
        <v>99.479799999999997</v>
      </c>
      <c r="J7210" s="147">
        <v>106.5818012</v>
      </c>
      <c r="K7210" s="147">
        <v>113.69074079999999</v>
      </c>
    </row>
    <row r="7211" spans="2:11" x14ac:dyDescent="0.2">
      <c r="B7211" s="21" t="str">
        <f t="shared" si="112"/>
        <v>GlencoeWind2065RCP4.5</v>
      </c>
      <c r="C7211" t="s">
        <v>324</v>
      </c>
      <c r="D7211" t="s">
        <v>1</v>
      </c>
      <c r="E7211" s="144" t="s">
        <v>193</v>
      </c>
      <c r="F7211" s="144">
        <v>2065</v>
      </c>
      <c r="G7211" s="147">
        <v>85.592730100125721</v>
      </c>
      <c r="H7211" s="147">
        <v>92.346693600000009</v>
      </c>
      <c r="I7211" s="147">
        <v>99.48960000000001</v>
      </c>
      <c r="J7211" s="147">
        <v>106.59648159999999</v>
      </c>
      <c r="K7211" s="147">
        <v>113.71085039999998</v>
      </c>
    </row>
    <row r="7212" spans="2:11" x14ac:dyDescent="0.2">
      <c r="B7212" s="21" t="str">
        <f t="shared" si="112"/>
        <v>GlencoeWind2070RCP4.5</v>
      </c>
      <c r="C7212" t="s">
        <v>324</v>
      </c>
      <c r="D7212" t="s">
        <v>1</v>
      </c>
      <c r="E7212" s="144" t="s">
        <v>193</v>
      </c>
      <c r="F7212" s="144">
        <v>2070</v>
      </c>
      <c r="G7212" s="147">
        <v>85.594422525682333</v>
      </c>
      <c r="H7212" s="147">
        <v>92.352162000000007</v>
      </c>
      <c r="I7212" s="147">
        <v>99.499400000000009</v>
      </c>
      <c r="J7212" s="147">
        <v>106.61116199999999</v>
      </c>
      <c r="K7212" s="147">
        <v>113.73095999999998</v>
      </c>
    </row>
    <row r="7213" spans="2:11" x14ac:dyDescent="0.2">
      <c r="B7213" s="21" t="str">
        <f t="shared" si="112"/>
        <v>GlencoeWind2075RCP4.5</v>
      </c>
      <c r="C7213" t="s">
        <v>324</v>
      </c>
      <c r="D7213" t="s">
        <v>1</v>
      </c>
      <c r="E7213" s="144" t="s">
        <v>193</v>
      </c>
      <c r="F7213" s="144">
        <v>2075</v>
      </c>
      <c r="G7213" s="147">
        <v>85.741099407255419</v>
      </c>
      <c r="H7213" s="147">
        <v>92.542037000000008</v>
      </c>
      <c r="I7213" s="147">
        <v>99.746033333333344</v>
      </c>
      <c r="J7213" s="147">
        <v>106.90477</v>
      </c>
      <c r="K7213" s="147">
        <v>114.07356799999998</v>
      </c>
    </row>
    <row r="7214" spans="2:11" x14ac:dyDescent="0.2">
      <c r="B7214" s="21" t="str">
        <f t="shared" si="112"/>
        <v>GlencoeWind2080RCP4.5</v>
      </c>
      <c r="C7214" t="s">
        <v>324</v>
      </c>
      <c r="D7214" t="s">
        <v>1</v>
      </c>
      <c r="E7214" s="144" t="s">
        <v>193</v>
      </c>
      <c r="F7214" s="144">
        <v>2080</v>
      </c>
      <c r="G7214" s="147">
        <v>85.887776288828519</v>
      </c>
      <c r="H7214" s="147">
        <v>92.731912000000008</v>
      </c>
      <c r="I7214" s="147">
        <v>99.992666666666665</v>
      </c>
      <c r="J7214" s="147">
        <v>107.19837800000001</v>
      </c>
      <c r="K7214" s="147">
        <v>114.41617599999998</v>
      </c>
    </row>
    <row r="7215" spans="2:11" x14ac:dyDescent="0.2">
      <c r="B7215" s="21" t="str">
        <f t="shared" si="112"/>
        <v>GlencoeWind2085RCP4.5</v>
      </c>
      <c r="C7215" t="s">
        <v>324</v>
      </c>
      <c r="D7215" t="s">
        <v>1</v>
      </c>
      <c r="E7215" s="144" t="s">
        <v>193</v>
      </c>
      <c r="F7215" s="144">
        <v>2085</v>
      </c>
      <c r="G7215" s="147">
        <v>86.034453170401605</v>
      </c>
      <c r="H7215" s="147">
        <v>92.921787000000009</v>
      </c>
      <c r="I7215" s="147">
        <v>100.2393</v>
      </c>
      <c r="J7215" s="147">
        <v>107.491986</v>
      </c>
      <c r="K7215" s="147">
        <v>114.75878399999999</v>
      </c>
    </row>
    <row r="7216" spans="2:11" x14ac:dyDescent="0.2">
      <c r="B7216" s="21" t="str">
        <f t="shared" si="112"/>
        <v>GlencoeWind2090RCP4.5</v>
      </c>
      <c r="C7216" t="s">
        <v>324</v>
      </c>
      <c r="D7216" t="s">
        <v>1</v>
      </c>
      <c r="E7216" s="144" t="s">
        <v>193</v>
      </c>
      <c r="F7216" s="144">
        <v>2090</v>
      </c>
      <c r="G7216" s="147">
        <v>86.181130051974691</v>
      </c>
      <c r="H7216" s="147">
        <v>93.11166200000001</v>
      </c>
      <c r="I7216" s="147">
        <v>100.48593333333334</v>
      </c>
      <c r="J7216" s="147">
        <v>107.785594</v>
      </c>
      <c r="K7216" s="147">
        <v>115.10139199999999</v>
      </c>
    </row>
    <row r="7217" spans="2:11" x14ac:dyDescent="0.2">
      <c r="B7217" s="21" t="str">
        <f t="shared" si="112"/>
        <v>GlencoeWind2095RCP4.5</v>
      </c>
      <c r="C7217" t="s">
        <v>324</v>
      </c>
      <c r="D7217" t="s">
        <v>1</v>
      </c>
      <c r="E7217" s="144" t="s">
        <v>193</v>
      </c>
      <c r="F7217" s="144">
        <v>2095</v>
      </c>
      <c r="G7217" s="147">
        <v>86.327806933547791</v>
      </c>
      <c r="H7217" s="147">
        <v>93.30153700000001</v>
      </c>
      <c r="I7217" s="147">
        <v>100.73256666666666</v>
      </c>
      <c r="J7217" s="147">
        <v>108.07920200000001</v>
      </c>
      <c r="K7217" s="147">
        <v>115.44399999999999</v>
      </c>
    </row>
    <row r="7218" spans="2:11" x14ac:dyDescent="0.2">
      <c r="B7218" s="21" t="str">
        <f t="shared" si="112"/>
        <v>GlencoeWind2100RCP4.5</v>
      </c>
      <c r="C7218" t="s">
        <v>324</v>
      </c>
      <c r="D7218" t="s">
        <v>1</v>
      </c>
      <c r="E7218" s="144" t="s">
        <v>193</v>
      </c>
      <c r="F7218" s="144">
        <v>2100</v>
      </c>
      <c r="G7218" s="147">
        <v>86.474483815120877</v>
      </c>
      <c r="H7218" s="147">
        <v>93.491412000000011</v>
      </c>
      <c r="I7218" s="147">
        <v>100.97919999999999</v>
      </c>
      <c r="J7218" s="147">
        <v>108.37281000000002</v>
      </c>
      <c r="K7218" s="147">
        <v>115.78660799999999</v>
      </c>
    </row>
    <row r="7219" spans="2:11" x14ac:dyDescent="0.2">
      <c r="B7219" s="21" t="str">
        <f t="shared" si="112"/>
        <v>GlencoeWind2023RCP6.0</v>
      </c>
      <c r="C7219" t="s">
        <v>324</v>
      </c>
      <c r="D7219" t="s">
        <v>1</v>
      </c>
      <c r="E7219" s="144" t="s">
        <v>192</v>
      </c>
      <c r="F7219" s="144">
        <v>2023</v>
      </c>
      <c r="G7219" s="147">
        <v>85.247475286576744</v>
      </c>
      <c r="H7219" s="147">
        <v>91.860005999999998</v>
      </c>
      <c r="I7219" s="147">
        <v>98.832999999999998</v>
      </c>
      <c r="J7219" s="147">
        <v>105.79325399999999</v>
      </c>
      <c r="K7219" s="147">
        <v>112.758996</v>
      </c>
    </row>
    <row r="7220" spans="2:11" x14ac:dyDescent="0.2">
      <c r="B7220" s="21" t="str">
        <f t="shared" si="112"/>
        <v>GlencoeWind2025RCP6.0</v>
      </c>
      <c r="C7220" t="s">
        <v>324</v>
      </c>
      <c r="D7220" t="s">
        <v>1</v>
      </c>
      <c r="E7220" s="144" t="s">
        <v>192</v>
      </c>
      <c r="F7220" s="144">
        <v>2025</v>
      </c>
      <c r="G7220" s="147">
        <v>85.303889471797163</v>
      </c>
      <c r="H7220" s="147">
        <v>91.937474999999992</v>
      </c>
      <c r="I7220" s="147">
        <v>98.935900000000004</v>
      </c>
      <c r="J7220" s="147">
        <v>105.91733833333333</v>
      </c>
      <c r="K7220" s="147">
        <v>112.90423199999999</v>
      </c>
    </row>
    <row r="7221" spans="2:11" x14ac:dyDescent="0.2">
      <c r="B7221" s="21" t="str">
        <f t="shared" si="112"/>
        <v>GlencoeWind2030RCP6.0</v>
      </c>
      <c r="C7221" t="s">
        <v>324</v>
      </c>
      <c r="D7221" t="s">
        <v>1</v>
      </c>
      <c r="E7221" s="144" t="s">
        <v>192</v>
      </c>
      <c r="F7221" s="144">
        <v>2030</v>
      </c>
      <c r="G7221" s="147">
        <v>85.360303657017582</v>
      </c>
      <c r="H7221" s="147">
        <v>92.014944</v>
      </c>
      <c r="I7221" s="147">
        <v>99.038799999999995</v>
      </c>
      <c r="J7221" s="147">
        <v>106.04142266666666</v>
      </c>
      <c r="K7221" s="147">
        <v>113.04946799999999</v>
      </c>
    </row>
    <row r="7222" spans="2:11" x14ac:dyDescent="0.2">
      <c r="B7222" s="21" t="str">
        <f t="shared" si="112"/>
        <v>GlencoeWind2035RCP6.0</v>
      </c>
      <c r="C7222" t="s">
        <v>324</v>
      </c>
      <c r="D7222" t="s">
        <v>1</v>
      </c>
      <c r="E7222" s="144" t="s">
        <v>192</v>
      </c>
      <c r="F7222" s="144">
        <v>2035</v>
      </c>
      <c r="G7222" s="147">
        <v>85.416717842238</v>
      </c>
      <c r="H7222" s="147">
        <v>92.092412999999993</v>
      </c>
      <c r="I7222" s="147">
        <v>99.141699999999986</v>
      </c>
      <c r="J7222" s="147">
        <v>106.16550699999999</v>
      </c>
      <c r="K7222" s="147">
        <v>113.19470399999999</v>
      </c>
    </row>
    <row r="7223" spans="2:11" x14ac:dyDescent="0.2">
      <c r="B7223" s="21" t="str">
        <f t="shared" si="112"/>
        <v>GlencoeWind2040RCP6.0</v>
      </c>
      <c r="C7223" t="s">
        <v>324</v>
      </c>
      <c r="D7223" t="s">
        <v>1</v>
      </c>
      <c r="E7223" s="144" t="s">
        <v>192</v>
      </c>
      <c r="F7223" s="144">
        <v>2040</v>
      </c>
      <c r="G7223" s="147">
        <v>85.473132027458433</v>
      </c>
      <c r="H7223" s="147">
        <v>92.169881999999987</v>
      </c>
      <c r="I7223" s="147">
        <v>99.244599999999991</v>
      </c>
      <c r="J7223" s="147">
        <v>106.28959133333333</v>
      </c>
      <c r="K7223" s="147">
        <v>113.33993999999998</v>
      </c>
    </row>
    <row r="7224" spans="2:11" x14ac:dyDescent="0.2">
      <c r="B7224" s="21" t="str">
        <f t="shared" si="112"/>
        <v>GlencoeWind2045RCP6.0</v>
      </c>
      <c r="C7224" t="s">
        <v>324</v>
      </c>
      <c r="D7224" t="s">
        <v>1</v>
      </c>
      <c r="E7224" s="144" t="s">
        <v>192</v>
      </c>
      <c r="F7224" s="144">
        <v>2045</v>
      </c>
      <c r="G7224" s="147">
        <v>85.529546212678852</v>
      </c>
      <c r="H7224" s="147">
        <v>92.247350999999995</v>
      </c>
      <c r="I7224" s="147">
        <v>99.347499999999997</v>
      </c>
      <c r="J7224" s="147">
        <v>106.41367566666668</v>
      </c>
      <c r="K7224" s="147">
        <v>113.48517599999998</v>
      </c>
    </row>
    <row r="7225" spans="2:11" x14ac:dyDescent="0.2">
      <c r="B7225" s="21" t="str">
        <f t="shared" si="112"/>
        <v>GlencoeWind2050RCP6.0</v>
      </c>
      <c r="C7225" t="s">
        <v>324</v>
      </c>
      <c r="D7225" t="s">
        <v>1</v>
      </c>
      <c r="E7225" s="144" t="s">
        <v>192</v>
      </c>
      <c r="F7225" s="144">
        <v>2050</v>
      </c>
      <c r="G7225" s="147">
        <v>85.587652823455883</v>
      </c>
      <c r="H7225" s="147">
        <v>92.330288399999986</v>
      </c>
      <c r="I7225" s="147">
        <v>99.460199999999986</v>
      </c>
      <c r="J7225" s="147">
        <v>106.55244040000001</v>
      </c>
      <c r="K7225" s="147">
        <v>113.65052159999998</v>
      </c>
    </row>
    <row r="7226" spans="2:11" x14ac:dyDescent="0.2">
      <c r="B7226" s="21" t="str">
        <f t="shared" si="112"/>
        <v>GlencoeWind2055RCP6.0</v>
      </c>
      <c r="C7226" t="s">
        <v>324</v>
      </c>
      <c r="D7226" t="s">
        <v>1</v>
      </c>
      <c r="E7226" s="144" t="s">
        <v>192</v>
      </c>
      <c r="F7226" s="144">
        <v>2055</v>
      </c>
      <c r="G7226" s="147">
        <v>85.589345249012496</v>
      </c>
      <c r="H7226" s="147">
        <v>92.335756799999999</v>
      </c>
      <c r="I7226" s="147">
        <v>99.47</v>
      </c>
      <c r="J7226" s="147">
        <v>106.5671208</v>
      </c>
      <c r="K7226" s="147">
        <v>113.67063119999997</v>
      </c>
    </row>
    <row r="7227" spans="2:11" x14ac:dyDescent="0.2">
      <c r="B7227" s="21" t="str">
        <f t="shared" si="112"/>
        <v>GlencoeWind2060RCP6.0</v>
      </c>
      <c r="C7227" t="s">
        <v>324</v>
      </c>
      <c r="D7227" t="s">
        <v>1</v>
      </c>
      <c r="E7227" s="144" t="s">
        <v>192</v>
      </c>
      <c r="F7227" s="144">
        <v>2060</v>
      </c>
      <c r="G7227" s="147">
        <v>85.591037674569108</v>
      </c>
      <c r="H7227" s="147">
        <v>92.341225199999997</v>
      </c>
      <c r="I7227" s="147">
        <v>99.479799999999997</v>
      </c>
      <c r="J7227" s="147">
        <v>106.5818012</v>
      </c>
      <c r="K7227" s="147">
        <v>113.69074079999999</v>
      </c>
    </row>
    <row r="7228" spans="2:11" x14ac:dyDescent="0.2">
      <c r="B7228" s="21" t="str">
        <f t="shared" si="112"/>
        <v>GlencoeWind2065RCP6.0</v>
      </c>
      <c r="C7228" t="s">
        <v>324</v>
      </c>
      <c r="D7228" t="s">
        <v>1</v>
      </c>
      <c r="E7228" s="144" t="s">
        <v>192</v>
      </c>
      <c r="F7228" s="144">
        <v>2065</v>
      </c>
      <c r="G7228" s="147">
        <v>85.592730100125721</v>
      </c>
      <c r="H7228" s="147">
        <v>92.346693600000009</v>
      </c>
      <c r="I7228" s="147">
        <v>99.48960000000001</v>
      </c>
      <c r="J7228" s="147">
        <v>106.59648159999999</v>
      </c>
      <c r="K7228" s="147">
        <v>113.71085039999998</v>
      </c>
    </row>
    <row r="7229" spans="2:11" x14ac:dyDescent="0.2">
      <c r="B7229" s="21" t="str">
        <f t="shared" si="112"/>
        <v>GlencoeWind2070RCP6.0</v>
      </c>
      <c r="C7229" t="s">
        <v>324</v>
      </c>
      <c r="D7229" t="s">
        <v>1</v>
      </c>
      <c r="E7229" s="144" t="s">
        <v>192</v>
      </c>
      <c r="F7229" s="144">
        <v>2070</v>
      </c>
      <c r="G7229" s="147">
        <v>85.594422525682333</v>
      </c>
      <c r="H7229" s="147">
        <v>92.352162000000007</v>
      </c>
      <c r="I7229" s="147">
        <v>99.499400000000009</v>
      </c>
      <c r="J7229" s="147">
        <v>106.61116199999999</v>
      </c>
      <c r="K7229" s="147">
        <v>113.73095999999998</v>
      </c>
    </row>
    <row r="7230" spans="2:11" x14ac:dyDescent="0.2">
      <c r="B7230" s="21" t="str">
        <f t="shared" si="112"/>
        <v>GlencoeWind2075RCP6.0</v>
      </c>
      <c r="C7230" t="s">
        <v>324</v>
      </c>
      <c r="D7230" t="s">
        <v>1</v>
      </c>
      <c r="E7230" s="144" t="s">
        <v>192</v>
      </c>
      <c r="F7230" s="144">
        <v>2075</v>
      </c>
      <c r="G7230" s="147">
        <v>85.814437848041962</v>
      </c>
      <c r="H7230" s="147">
        <v>92.636974500000008</v>
      </c>
      <c r="I7230" s="147">
        <v>99.869349999999997</v>
      </c>
      <c r="J7230" s="147">
        <v>107.051574</v>
      </c>
      <c r="K7230" s="147">
        <v>114.24487199999999</v>
      </c>
    </row>
    <row r="7231" spans="2:11" x14ac:dyDescent="0.2">
      <c r="B7231" s="21" t="str">
        <f t="shared" si="112"/>
        <v>GlencoeWind2080RCP6.0</v>
      </c>
      <c r="C7231" t="s">
        <v>324</v>
      </c>
      <c r="D7231" t="s">
        <v>1</v>
      </c>
      <c r="E7231" s="144" t="s">
        <v>192</v>
      </c>
      <c r="F7231" s="144">
        <v>2080</v>
      </c>
      <c r="G7231" s="147">
        <v>86.034453170401605</v>
      </c>
      <c r="H7231" s="147">
        <v>92.921787000000009</v>
      </c>
      <c r="I7231" s="147">
        <v>100.2393</v>
      </c>
      <c r="J7231" s="147">
        <v>107.491986</v>
      </c>
      <c r="K7231" s="147">
        <v>114.75878399999999</v>
      </c>
    </row>
    <row r="7232" spans="2:11" x14ac:dyDescent="0.2">
      <c r="B7232" s="21" t="str">
        <f t="shared" si="112"/>
        <v>GlencoeWind2085RCP6.0</v>
      </c>
      <c r="C7232" t="s">
        <v>324</v>
      </c>
      <c r="D7232" t="s">
        <v>1</v>
      </c>
      <c r="E7232" s="144" t="s">
        <v>192</v>
      </c>
      <c r="F7232" s="144">
        <v>2085</v>
      </c>
      <c r="G7232" s="147">
        <v>86.254468492761248</v>
      </c>
      <c r="H7232" s="147">
        <v>93.20659950000001</v>
      </c>
      <c r="I7232" s="147">
        <v>100.60925</v>
      </c>
      <c r="J7232" s="147">
        <v>107.93239800000001</v>
      </c>
      <c r="K7232" s="147">
        <v>115.27269599999998</v>
      </c>
    </row>
    <row r="7233" spans="2:11" x14ac:dyDescent="0.2">
      <c r="B7233" s="21" t="str">
        <f t="shared" si="112"/>
        <v>GlencoeWind2090RCP6.0</v>
      </c>
      <c r="C7233" t="s">
        <v>324</v>
      </c>
      <c r="D7233" t="s">
        <v>1</v>
      </c>
      <c r="E7233" s="144" t="s">
        <v>192</v>
      </c>
      <c r="F7233" s="144">
        <v>2090</v>
      </c>
      <c r="G7233" s="147">
        <v>86.841176019053606</v>
      </c>
      <c r="H7233" s="147">
        <v>93.944074000000001</v>
      </c>
      <c r="I7233" s="147">
        <v>101.53453333333333</v>
      </c>
      <c r="J7233" s="147">
        <v>109.01944666666668</v>
      </c>
      <c r="K7233" s="147">
        <v>116.52395999999999</v>
      </c>
    </row>
    <row r="7234" spans="2:11" x14ac:dyDescent="0.2">
      <c r="B7234" s="21" t="str">
        <f t="shared" si="112"/>
        <v>GlencoeWind2095RCP6.0</v>
      </c>
      <c r="C7234" t="s">
        <v>324</v>
      </c>
      <c r="D7234" t="s">
        <v>1</v>
      </c>
      <c r="E7234" s="144" t="s">
        <v>192</v>
      </c>
      <c r="F7234" s="144">
        <v>2095</v>
      </c>
      <c r="G7234" s="147">
        <v>87.207868222986335</v>
      </c>
      <c r="H7234" s="147">
        <v>94.396736000000004</v>
      </c>
      <c r="I7234" s="147">
        <v>102.08986666666668</v>
      </c>
      <c r="J7234" s="147">
        <v>109.66608333333333</v>
      </c>
      <c r="K7234" s="147">
        <v>117.26131199999999</v>
      </c>
    </row>
    <row r="7235" spans="2:11" x14ac:dyDescent="0.2">
      <c r="B7235" s="21" t="str">
        <f t="shared" si="112"/>
        <v>GlencoeWind2100RCP6.0</v>
      </c>
      <c r="C7235" t="s">
        <v>324</v>
      </c>
      <c r="D7235" t="s">
        <v>1</v>
      </c>
      <c r="E7235" s="144" t="s">
        <v>192</v>
      </c>
      <c r="F7235" s="144">
        <v>2100</v>
      </c>
      <c r="G7235" s="147">
        <v>87.574560426919064</v>
      </c>
      <c r="H7235" s="147">
        <v>94.849397999999994</v>
      </c>
      <c r="I7235" s="147">
        <v>102.64520000000002</v>
      </c>
      <c r="J7235" s="147">
        <v>110.31272</v>
      </c>
      <c r="K7235" s="147">
        <v>117.99866399999999</v>
      </c>
    </row>
    <row r="7236" spans="2:11" x14ac:dyDescent="0.2">
      <c r="B7236" s="21" t="str">
        <f t="shared" si="112"/>
        <v>GlencoeWind2023RCP8.5</v>
      </c>
      <c r="C7236" t="s">
        <v>324</v>
      </c>
      <c r="D7236" t="s">
        <v>1</v>
      </c>
      <c r="E7236" s="144" t="s">
        <v>191</v>
      </c>
      <c r="F7236" s="144">
        <v>2023</v>
      </c>
      <c r="G7236" s="147">
        <v>85.247475286576744</v>
      </c>
      <c r="H7236" s="147">
        <v>91.860005999999998</v>
      </c>
      <c r="I7236" s="147">
        <v>98.832999999999998</v>
      </c>
      <c r="J7236" s="147">
        <v>105.79325399999999</v>
      </c>
      <c r="K7236" s="147">
        <v>112.758996</v>
      </c>
    </row>
    <row r="7237" spans="2:11" x14ac:dyDescent="0.2">
      <c r="B7237" s="21" t="str">
        <f t="shared" si="112"/>
        <v>GlencoeWind2025RCP8.5</v>
      </c>
      <c r="C7237" t="s">
        <v>324</v>
      </c>
      <c r="D7237" t="s">
        <v>1</v>
      </c>
      <c r="E7237" s="144" t="s">
        <v>191</v>
      </c>
      <c r="F7237" s="144">
        <v>2025</v>
      </c>
      <c r="G7237" s="147">
        <v>85.360303657017582</v>
      </c>
      <c r="H7237" s="147">
        <v>92.014944</v>
      </c>
      <c r="I7237" s="147">
        <v>99.038799999999995</v>
      </c>
      <c r="J7237" s="147">
        <v>106.04142266666666</v>
      </c>
      <c r="K7237" s="147">
        <v>113.04946799999999</v>
      </c>
    </row>
    <row r="7238" spans="2:11" x14ac:dyDescent="0.2">
      <c r="B7238" s="21" t="str">
        <f t="shared" si="112"/>
        <v>GlencoeWind2030RCP8.5</v>
      </c>
      <c r="C7238" t="s">
        <v>324</v>
      </c>
      <c r="D7238" t="s">
        <v>1</v>
      </c>
      <c r="E7238" s="144" t="s">
        <v>191</v>
      </c>
      <c r="F7238" s="144">
        <v>2030</v>
      </c>
      <c r="G7238" s="147">
        <v>85.473132027458433</v>
      </c>
      <c r="H7238" s="147">
        <v>92.169881999999987</v>
      </c>
      <c r="I7238" s="147">
        <v>99.244599999999991</v>
      </c>
      <c r="J7238" s="147">
        <v>106.28959133333333</v>
      </c>
      <c r="K7238" s="147">
        <v>113.33993999999998</v>
      </c>
    </row>
    <row r="7239" spans="2:11" x14ac:dyDescent="0.2">
      <c r="B7239" s="21" t="str">
        <f t="shared" si="112"/>
        <v>GlencoeWind2035RCP8.5</v>
      </c>
      <c r="C7239" t="s">
        <v>324</v>
      </c>
      <c r="D7239" t="s">
        <v>1</v>
      </c>
      <c r="E7239" s="144" t="s">
        <v>191</v>
      </c>
      <c r="F7239" s="144">
        <v>2035</v>
      </c>
      <c r="G7239" s="147">
        <v>85.585960397899271</v>
      </c>
      <c r="H7239" s="147">
        <v>92.324819999999988</v>
      </c>
      <c r="I7239" s="147">
        <v>99.450399999999988</v>
      </c>
      <c r="J7239" s="147">
        <v>106.53776000000001</v>
      </c>
      <c r="K7239" s="147">
        <v>113.63041199999998</v>
      </c>
    </row>
    <row r="7240" spans="2:11" x14ac:dyDescent="0.2">
      <c r="B7240" s="21" t="str">
        <f t="shared" si="112"/>
        <v>GlencoeWind2040RCP8.5</v>
      </c>
      <c r="C7240" t="s">
        <v>324</v>
      </c>
      <c r="D7240" t="s">
        <v>1</v>
      </c>
      <c r="E7240" s="144" t="s">
        <v>191</v>
      </c>
      <c r="F7240" s="144">
        <v>2040</v>
      </c>
      <c r="G7240" s="147">
        <v>85.588781107160287</v>
      </c>
      <c r="H7240" s="147">
        <v>92.333933999999999</v>
      </c>
      <c r="I7240" s="147">
        <v>99.466733333333323</v>
      </c>
      <c r="J7240" s="147">
        <v>106.56222733333334</v>
      </c>
      <c r="K7240" s="147">
        <v>113.66392799999998</v>
      </c>
    </row>
    <row r="7241" spans="2:11" x14ac:dyDescent="0.2">
      <c r="B7241" s="21" t="str">
        <f t="shared" si="112"/>
        <v>GlencoeWind2045RCP8.5</v>
      </c>
      <c r="C7241" t="s">
        <v>324</v>
      </c>
      <c r="D7241" t="s">
        <v>1</v>
      </c>
      <c r="E7241" s="144" t="s">
        <v>191</v>
      </c>
      <c r="F7241" s="144">
        <v>2045</v>
      </c>
      <c r="G7241" s="147">
        <v>85.591601816421317</v>
      </c>
      <c r="H7241" s="147">
        <v>92.343047999999996</v>
      </c>
      <c r="I7241" s="147">
        <v>99.483066666666673</v>
      </c>
      <c r="J7241" s="147">
        <v>106.58669466666666</v>
      </c>
      <c r="K7241" s="147">
        <v>113.69744399999998</v>
      </c>
    </row>
    <row r="7242" spans="2:11" x14ac:dyDescent="0.2">
      <c r="B7242" s="21" t="str">
        <f t="shared" si="112"/>
        <v>GlencoeWind2050RCP8.5</v>
      </c>
      <c r="C7242" t="s">
        <v>324</v>
      </c>
      <c r="D7242" t="s">
        <v>1</v>
      </c>
      <c r="E7242" s="144" t="s">
        <v>191</v>
      </c>
      <c r="F7242" s="144">
        <v>2050</v>
      </c>
      <c r="G7242" s="147">
        <v>85.887776288828519</v>
      </c>
      <c r="H7242" s="147">
        <v>92.731912000000008</v>
      </c>
      <c r="I7242" s="147">
        <v>99.992666666666665</v>
      </c>
      <c r="J7242" s="147">
        <v>107.19837800000001</v>
      </c>
      <c r="K7242" s="147">
        <v>114.41617599999998</v>
      </c>
    </row>
    <row r="7243" spans="2:11" x14ac:dyDescent="0.2">
      <c r="B7243" s="21" t="str">
        <f t="shared" si="112"/>
        <v>GlencoeWind2055RCP8.5</v>
      </c>
      <c r="C7243" t="s">
        <v>324</v>
      </c>
      <c r="D7243" t="s">
        <v>1</v>
      </c>
      <c r="E7243" s="144" t="s">
        <v>191</v>
      </c>
      <c r="F7243" s="144">
        <v>2055</v>
      </c>
      <c r="G7243" s="147">
        <v>86.181130051974691</v>
      </c>
      <c r="H7243" s="147">
        <v>93.11166200000001</v>
      </c>
      <c r="I7243" s="147">
        <v>100.48593333333334</v>
      </c>
      <c r="J7243" s="147">
        <v>107.785594</v>
      </c>
      <c r="K7243" s="147">
        <v>115.10139199999999</v>
      </c>
    </row>
    <row r="7244" spans="2:11" x14ac:dyDescent="0.2">
      <c r="B7244" s="21" t="str">
        <f t="shared" ref="B7244:B7307" si="113">C7244&amp;D7244&amp;F7244&amp;E7244</f>
        <v>GlencoeWind2060RCP8.5</v>
      </c>
      <c r="C7244" t="s">
        <v>324</v>
      </c>
      <c r="D7244" t="s">
        <v>1</v>
      </c>
      <c r="E7244" s="144" t="s">
        <v>191</v>
      </c>
      <c r="F7244" s="144">
        <v>2060</v>
      </c>
      <c r="G7244" s="147">
        <v>86.841176019053606</v>
      </c>
      <c r="H7244" s="147">
        <v>93.944074000000001</v>
      </c>
      <c r="I7244" s="147">
        <v>101.53453333333333</v>
      </c>
      <c r="J7244" s="147">
        <v>109.01944666666668</v>
      </c>
      <c r="K7244" s="147">
        <v>116.52395999999999</v>
      </c>
    </row>
    <row r="7245" spans="2:11" x14ac:dyDescent="0.2">
      <c r="B7245" s="21" t="str">
        <f t="shared" si="113"/>
        <v>GlencoeWind2065RCP8.5</v>
      </c>
      <c r="C7245" t="s">
        <v>324</v>
      </c>
      <c r="D7245" t="s">
        <v>1</v>
      </c>
      <c r="E7245" s="144" t="s">
        <v>191</v>
      </c>
      <c r="F7245" s="144">
        <v>2065</v>
      </c>
      <c r="G7245" s="147">
        <v>87.207868222986335</v>
      </c>
      <c r="H7245" s="147">
        <v>94.396736000000004</v>
      </c>
      <c r="I7245" s="147">
        <v>102.08986666666668</v>
      </c>
      <c r="J7245" s="147">
        <v>109.66608333333333</v>
      </c>
      <c r="K7245" s="147">
        <v>117.26131199999999</v>
      </c>
    </row>
    <row r="7246" spans="2:11" x14ac:dyDescent="0.2">
      <c r="B7246" s="21" t="str">
        <f t="shared" si="113"/>
        <v>GlencoeWind2070RCP8.5</v>
      </c>
      <c r="C7246" t="s">
        <v>324</v>
      </c>
      <c r="D7246" t="s">
        <v>1</v>
      </c>
      <c r="E7246" s="144" t="s">
        <v>191</v>
      </c>
      <c r="F7246" s="144">
        <v>2070</v>
      </c>
      <c r="G7246" s="147">
        <v>87.882017736370358</v>
      </c>
      <c r="H7246" s="147">
        <v>95.238262000000006</v>
      </c>
      <c r="I7246" s="147">
        <v>103.13846666666667</v>
      </c>
      <c r="J7246" s="147">
        <v>110.89294533333333</v>
      </c>
      <c r="K7246" s="147">
        <v>118.66898399999999</v>
      </c>
    </row>
    <row r="7247" spans="2:11" x14ac:dyDescent="0.2">
      <c r="B7247" s="21" t="str">
        <f t="shared" si="113"/>
        <v>GlencoeWind2075RCP8.5</v>
      </c>
      <c r="C7247" t="s">
        <v>324</v>
      </c>
      <c r="D7247" t="s">
        <v>1</v>
      </c>
      <c r="E7247" s="144" t="s">
        <v>191</v>
      </c>
      <c r="F7247" s="144">
        <v>2075</v>
      </c>
      <c r="G7247" s="147">
        <v>88.189475045821652</v>
      </c>
      <c r="H7247" s="147">
        <v>95.627126000000004</v>
      </c>
      <c r="I7247" s="147">
        <v>103.63173333333334</v>
      </c>
      <c r="J7247" s="147">
        <v>111.47317066666666</v>
      </c>
      <c r="K7247" s="147">
        <v>119.33930399999998</v>
      </c>
    </row>
    <row r="7248" spans="2:11" x14ac:dyDescent="0.2">
      <c r="B7248" s="21" t="str">
        <f t="shared" si="113"/>
        <v>GlencoeWind2080RCP8.5</v>
      </c>
      <c r="C7248" t="s">
        <v>324</v>
      </c>
      <c r="D7248" t="s">
        <v>1</v>
      </c>
      <c r="E7248" s="144" t="s">
        <v>191</v>
      </c>
      <c r="F7248" s="144">
        <v>2080</v>
      </c>
      <c r="G7248" s="147">
        <v>88.496932355272946</v>
      </c>
      <c r="H7248" s="147">
        <v>96.015990000000016</v>
      </c>
      <c r="I7248" s="147">
        <v>104.125</v>
      </c>
      <c r="J7248" s="147">
        <v>112.05339599999999</v>
      </c>
      <c r="K7248" s="147">
        <v>120.00962399999999</v>
      </c>
    </row>
    <row r="7249" spans="2:11" x14ac:dyDescent="0.2">
      <c r="B7249" s="21" t="str">
        <f t="shared" si="113"/>
        <v>GlencoeWind2085RCP8.5</v>
      </c>
      <c r="C7249" t="s">
        <v>324</v>
      </c>
      <c r="D7249" t="s">
        <v>1</v>
      </c>
      <c r="E7249" s="144" t="s">
        <v>191</v>
      </c>
      <c r="F7249" s="144">
        <v>2085</v>
      </c>
      <c r="G7249" s="147">
        <v>88.839648530486997</v>
      </c>
      <c r="H7249" s="147">
        <v>96.448904999999996</v>
      </c>
      <c r="I7249" s="147">
        <v>104.66399999999999</v>
      </c>
      <c r="J7249" s="147">
        <v>112.68255600000001</v>
      </c>
      <c r="K7249" s="147">
        <v>120.73580399999997</v>
      </c>
    </row>
    <row r="7250" spans="2:11" x14ac:dyDescent="0.2">
      <c r="B7250" s="21" t="str">
        <f t="shared" si="113"/>
        <v>GlencoeWind2090RCP8.5</v>
      </c>
      <c r="C7250" t="s">
        <v>324</v>
      </c>
      <c r="D7250" t="s">
        <v>1</v>
      </c>
      <c r="E7250" s="144" t="s">
        <v>191</v>
      </c>
      <c r="F7250" s="144">
        <v>2090</v>
      </c>
      <c r="G7250" s="147">
        <v>89.182364705701048</v>
      </c>
      <c r="H7250" s="147">
        <v>96.881819999999991</v>
      </c>
      <c r="I7250" s="147">
        <v>105.20299999999999</v>
      </c>
      <c r="J7250" s="147">
        <v>113.311716</v>
      </c>
      <c r="K7250" s="147">
        <v>121.46198399999997</v>
      </c>
    </row>
    <row r="7251" spans="2:11" x14ac:dyDescent="0.2">
      <c r="B7251" s="21" t="str">
        <f t="shared" si="113"/>
        <v>GlencoeWind2095RCP8.5</v>
      </c>
      <c r="C7251" t="s">
        <v>324</v>
      </c>
      <c r="D7251" t="s">
        <v>1</v>
      </c>
      <c r="E7251" s="144" t="s">
        <v>191</v>
      </c>
      <c r="F7251" s="144">
        <v>2095</v>
      </c>
      <c r="G7251" s="147">
        <v>89.182364705701048</v>
      </c>
      <c r="H7251" s="147">
        <v>96.881819999999991</v>
      </c>
      <c r="I7251" s="147">
        <v>105.20299999999999</v>
      </c>
      <c r="J7251" s="147">
        <v>113.311716</v>
      </c>
      <c r="K7251" s="147">
        <v>121.46198399999997</v>
      </c>
    </row>
    <row r="7252" spans="2:11" x14ac:dyDescent="0.2">
      <c r="B7252" s="21" t="str">
        <f t="shared" si="113"/>
        <v>GlencoeWind2100RCP8.5</v>
      </c>
      <c r="C7252" t="s">
        <v>324</v>
      </c>
      <c r="D7252" t="s">
        <v>1</v>
      </c>
      <c r="E7252" s="144" t="s">
        <v>191</v>
      </c>
      <c r="F7252" s="144">
        <v>2100</v>
      </c>
      <c r="G7252" s="147">
        <v>89.182364705701048</v>
      </c>
      <c r="H7252" s="147">
        <v>96.881819999999991</v>
      </c>
      <c r="I7252" s="147">
        <v>105.20299999999999</v>
      </c>
      <c r="J7252" s="147">
        <v>113.311716</v>
      </c>
      <c r="K7252" s="147">
        <v>121.46198399999997</v>
      </c>
    </row>
    <row r="7253" spans="2:11" x14ac:dyDescent="0.2">
      <c r="B7253" s="21" t="str">
        <f t="shared" si="113"/>
        <v>GoderichIce Accretion2023RCP4.5</v>
      </c>
      <c r="C7253" t="s">
        <v>325</v>
      </c>
      <c r="D7253" t="s">
        <v>486</v>
      </c>
      <c r="E7253" s="144" t="s">
        <v>193</v>
      </c>
      <c r="F7253" s="144">
        <v>2023</v>
      </c>
      <c r="G7253" s="147">
        <v>13.819503861104458</v>
      </c>
      <c r="H7253" s="147">
        <v>16.583399999999997</v>
      </c>
      <c r="I7253" s="147">
        <v>20.079999999999998</v>
      </c>
      <c r="J7253" s="147">
        <v>22.758199999999995</v>
      </c>
      <c r="K7253" s="147">
        <v>25.426799999999997</v>
      </c>
    </row>
    <row r="7254" spans="2:11" x14ac:dyDescent="0.2">
      <c r="B7254" s="21" t="str">
        <f t="shared" si="113"/>
        <v>GoderichIce Accretion2025RCP4.5</v>
      </c>
      <c r="C7254" t="s">
        <v>325</v>
      </c>
      <c r="D7254" t="s">
        <v>486</v>
      </c>
      <c r="E7254" s="144" t="s">
        <v>193</v>
      </c>
      <c r="F7254" s="144">
        <v>2025</v>
      </c>
      <c r="G7254" s="147">
        <v>13.907644369114188</v>
      </c>
      <c r="H7254" s="147">
        <v>16.699599999999997</v>
      </c>
      <c r="I7254" s="147">
        <v>20.229999999999997</v>
      </c>
      <c r="J7254" s="147">
        <v>22.931466666666662</v>
      </c>
      <c r="K7254" s="147">
        <v>25.624199999999998</v>
      </c>
    </row>
    <row r="7255" spans="2:11" x14ac:dyDescent="0.2">
      <c r="B7255" s="21" t="str">
        <f t="shared" si="113"/>
        <v>GoderichIce Accretion2030RCP4.5</v>
      </c>
      <c r="C7255" t="s">
        <v>325</v>
      </c>
      <c r="D7255" t="s">
        <v>486</v>
      </c>
      <c r="E7255" s="144" t="s">
        <v>193</v>
      </c>
      <c r="F7255" s="144">
        <v>2030</v>
      </c>
      <c r="G7255" s="147">
        <v>13.995784877123917</v>
      </c>
      <c r="H7255" s="147">
        <v>16.815799999999996</v>
      </c>
      <c r="I7255" s="147">
        <v>20.38</v>
      </c>
      <c r="J7255" s="147">
        <v>23.104733333333328</v>
      </c>
      <c r="K7255" s="147">
        <v>25.821599999999997</v>
      </c>
    </row>
    <row r="7256" spans="2:11" x14ac:dyDescent="0.2">
      <c r="B7256" s="21" t="str">
        <f t="shared" si="113"/>
        <v>GoderichIce Accretion2035RCP4.5</v>
      </c>
      <c r="C7256" t="s">
        <v>325</v>
      </c>
      <c r="D7256" t="s">
        <v>486</v>
      </c>
      <c r="E7256" s="144" t="s">
        <v>193</v>
      </c>
      <c r="F7256" s="144">
        <v>2035</v>
      </c>
      <c r="G7256" s="147">
        <v>14.083925385133647</v>
      </c>
      <c r="H7256" s="147">
        <v>16.931999999999995</v>
      </c>
      <c r="I7256" s="147">
        <v>20.529999999999998</v>
      </c>
      <c r="J7256" s="147">
        <v>23.277999999999995</v>
      </c>
      <c r="K7256" s="147">
        <v>26.018999999999998</v>
      </c>
    </row>
    <row r="7257" spans="2:11" x14ac:dyDescent="0.2">
      <c r="B7257" s="21" t="str">
        <f t="shared" si="113"/>
        <v>GoderichIce Accretion2040RCP4.5</v>
      </c>
      <c r="C7257" t="s">
        <v>325</v>
      </c>
      <c r="D7257" t="s">
        <v>486</v>
      </c>
      <c r="E7257" s="144" t="s">
        <v>193</v>
      </c>
      <c r="F7257" s="144">
        <v>2040</v>
      </c>
      <c r="G7257" s="147">
        <v>14.172065893143376</v>
      </c>
      <c r="H7257" s="147">
        <v>17.048199999999998</v>
      </c>
      <c r="I7257" s="147">
        <v>20.679999999999996</v>
      </c>
      <c r="J7257" s="147">
        <v>23.451266666666662</v>
      </c>
      <c r="K7257" s="147">
        <v>26.2164</v>
      </c>
    </row>
    <row r="7258" spans="2:11" x14ac:dyDescent="0.2">
      <c r="B7258" s="21" t="str">
        <f t="shared" si="113"/>
        <v>GoderichIce Accretion2045RCP4.5</v>
      </c>
      <c r="C7258" t="s">
        <v>325</v>
      </c>
      <c r="D7258" t="s">
        <v>486</v>
      </c>
      <c r="E7258" s="144" t="s">
        <v>193</v>
      </c>
      <c r="F7258" s="144">
        <v>2045</v>
      </c>
      <c r="G7258" s="147">
        <v>14.260206401153106</v>
      </c>
      <c r="H7258" s="147">
        <v>17.164399999999997</v>
      </c>
      <c r="I7258" s="147">
        <v>20.83</v>
      </c>
      <c r="J7258" s="147">
        <v>23.624533333333328</v>
      </c>
      <c r="K7258" s="147">
        <v>26.413799999999998</v>
      </c>
    </row>
    <row r="7259" spans="2:11" x14ac:dyDescent="0.2">
      <c r="B7259" s="21" t="str">
        <f t="shared" si="113"/>
        <v>GoderichIce Accretion2050RCP4.5</v>
      </c>
      <c r="C7259" t="s">
        <v>325</v>
      </c>
      <c r="D7259" t="s">
        <v>486</v>
      </c>
      <c r="E7259" s="144" t="s">
        <v>193</v>
      </c>
      <c r="F7259" s="144">
        <v>2050</v>
      </c>
      <c r="G7259" s="147">
        <v>14.353913678089766</v>
      </c>
      <c r="H7259" s="147">
        <v>17.307159999999996</v>
      </c>
      <c r="I7259" s="147">
        <v>21.035999999999998</v>
      </c>
      <c r="J7259" s="147">
        <v>23.874639999999996</v>
      </c>
      <c r="K7259" s="147">
        <v>26.706959999999999</v>
      </c>
    </row>
    <row r="7260" spans="2:11" x14ac:dyDescent="0.2">
      <c r="B7260" s="21" t="str">
        <f t="shared" si="113"/>
        <v>GoderichIce Accretion2055RCP4.5</v>
      </c>
      <c r="C7260" t="s">
        <v>325</v>
      </c>
      <c r="D7260" t="s">
        <v>486</v>
      </c>
      <c r="E7260" s="144" t="s">
        <v>193</v>
      </c>
      <c r="F7260" s="144">
        <v>2055</v>
      </c>
      <c r="G7260" s="147">
        <v>14.359480447016695</v>
      </c>
      <c r="H7260" s="147">
        <v>17.333719999999996</v>
      </c>
      <c r="I7260" s="147">
        <v>21.091999999999999</v>
      </c>
      <c r="J7260" s="147">
        <v>23.951479999999997</v>
      </c>
      <c r="K7260" s="147">
        <v>26.802720000000001</v>
      </c>
    </row>
    <row r="7261" spans="2:11" x14ac:dyDescent="0.2">
      <c r="B7261" s="21" t="str">
        <f t="shared" si="113"/>
        <v>GoderichIce Accretion2060RCP4.5</v>
      </c>
      <c r="C7261" t="s">
        <v>325</v>
      </c>
      <c r="D7261" t="s">
        <v>486</v>
      </c>
      <c r="E7261" s="144" t="s">
        <v>193</v>
      </c>
      <c r="F7261" s="144">
        <v>2060</v>
      </c>
      <c r="G7261" s="147">
        <v>14.365047215943626</v>
      </c>
      <c r="H7261" s="147">
        <v>17.360279999999996</v>
      </c>
      <c r="I7261" s="147">
        <v>21.147999999999996</v>
      </c>
      <c r="J7261" s="147">
        <v>24.028319999999997</v>
      </c>
      <c r="K7261" s="147">
        <v>26.898479999999999</v>
      </c>
    </row>
    <row r="7262" spans="2:11" x14ac:dyDescent="0.2">
      <c r="B7262" s="21" t="str">
        <f t="shared" si="113"/>
        <v>GoderichIce Accretion2065RCP4.5</v>
      </c>
      <c r="C7262" t="s">
        <v>325</v>
      </c>
      <c r="D7262" t="s">
        <v>486</v>
      </c>
      <c r="E7262" s="144" t="s">
        <v>193</v>
      </c>
      <c r="F7262" s="144">
        <v>2065</v>
      </c>
      <c r="G7262" s="147">
        <v>14.370613984870555</v>
      </c>
      <c r="H7262" s="147">
        <v>17.386839999999996</v>
      </c>
      <c r="I7262" s="147">
        <v>21.203999999999997</v>
      </c>
      <c r="J7262" s="147">
        <v>24.105159999999998</v>
      </c>
      <c r="K7262" s="147">
        <v>26.994240000000001</v>
      </c>
    </row>
    <row r="7263" spans="2:11" x14ac:dyDescent="0.2">
      <c r="B7263" s="21" t="str">
        <f t="shared" si="113"/>
        <v>GoderichIce Accretion2070RCP4.5</v>
      </c>
      <c r="C7263" t="s">
        <v>325</v>
      </c>
      <c r="D7263" t="s">
        <v>486</v>
      </c>
      <c r="E7263" s="144" t="s">
        <v>193</v>
      </c>
      <c r="F7263" s="144">
        <v>2070</v>
      </c>
      <c r="G7263" s="147">
        <v>14.376180753797486</v>
      </c>
      <c r="H7263" s="147">
        <v>17.413399999999996</v>
      </c>
      <c r="I7263" s="147">
        <v>21.259999999999998</v>
      </c>
      <c r="J7263" s="147">
        <v>24.181999999999999</v>
      </c>
      <c r="K7263" s="147">
        <v>27.09</v>
      </c>
    </row>
    <row r="7264" spans="2:11" x14ac:dyDescent="0.2">
      <c r="B7264" s="21" t="str">
        <f t="shared" si="113"/>
        <v>GoderichIce Accretion2075RCP4.5</v>
      </c>
      <c r="C7264" t="s">
        <v>325</v>
      </c>
      <c r="D7264" t="s">
        <v>486</v>
      </c>
      <c r="E7264" s="144" t="s">
        <v>193</v>
      </c>
      <c r="F7264" s="144">
        <v>2075</v>
      </c>
      <c r="G7264" s="147">
        <v>14.278762297576206</v>
      </c>
      <c r="H7264" s="147">
        <v>17.313799999999997</v>
      </c>
      <c r="I7264" s="147">
        <v>21.153333333333332</v>
      </c>
      <c r="J7264" s="147">
        <v>24.072766666666666</v>
      </c>
      <c r="K7264" s="147">
        <v>26.976600000000001</v>
      </c>
    </row>
    <row r="7265" spans="2:11" x14ac:dyDescent="0.2">
      <c r="B7265" s="21" t="str">
        <f t="shared" si="113"/>
        <v>GoderichIce Accretion2080RCP4.5</v>
      </c>
      <c r="C7265" t="s">
        <v>325</v>
      </c>
      <c r="D7265" t="s">
        <v>486</v>
      </c>
      <c r="E7265" s="144" t="s">
        <v>193</v>
      </c>
      <c r="F7265" s="144">
        <v>2080</v>
      </c>
      <c r="G7265" s="147">
        <v>14.181343841354927</v>
      </c>
      <c r="H7265" s="147">
        <v>17.214199999999995</v>
      </c>
      <c r="I7265" s="147">
        <v>21.046666666666663</v>
      </c>
      <c r="J7265" s="147">
        <v>23.963533333333331</v>
      </c>
      <c r="K7265" s="147">
        <v>26.863199999999999</v>
      </c>
    </row>
    <row r="7266" spans="2:11" x14ac:dyDescent="0.2">
      <c r="B7266" s="21" t="str">
        <f t="shared" si="113"/>
        <v>GoderichIce Accretion2085RCP4.5</v>
      </c>
      <c r="C7266" t="s">
        <v>325</v>
      </c>
      <c r="D7266" t="s">
        <v>486</v>
      </c>
      <c r="E7266" s="144" t="s">
        <v>193</v>
      </c>
      <c r="F7266" s="144">
        <v>2085</v>
      </c>
      <c r="G7266" s="147">
        <v>14.083925385133647</v>
      </c>
      <c r="H7266" s="147">
        <v>17.114599999999996</v>
      </c>
      <c r="I7266" s="147">
        <v>20.939999999999998</v>
      </c>
      <c r="J7266" s="147">
        <v>23.854299999999995</v>
      </c>
      <c r="K7266" s="147">
        <v>26.7498</v>
      </c>
    </row>
    <row r="7267" spans="2:11" x14ac:dyDescent="0.2">
      <c r="B7267" s="21" t="str">
        <f t="shared" si="113"/>
        <v>GoderichIce Accretion2090RCP4.5</v>
      </c>
      <c r="C7267" t="s">
        <v>325</v>
      </c>
      <c r="D7267" t="s">
        <v>486</v>
      </c>
      <c r="E7267" s="144" t="s">
        <v>193</v>
      </c>
      <c r="F7267" s="144">
        <v>2090</v>
      </c>
      <c r="G7267" s="147">
        <v>13.986506928912366</v>
      </c>
      <c r="H7267" s="147">
        <v>17.014999999999997</v>
      </c>
      <c r="I7267" s="147">
        <v>20.833333333333332</v>
      </c>
      <c r="J7267" s="147">
        <v>23.745066666666663</v>
      </c>
      <c r="K7267" s="147">
        <v>26.636400000000002</v>
      </c>
    </row>
    <row r="7268" spans="2:11" x14ac:dyDescent="0.2">
      <c r="B7268" s="21" t="str">
        <f t="shared" si="113"/>
        <v>GoderichIce Accretion2095RCP4.5</v>
      </c>
      <c r="C7268" t="s">
        <v>325</v>
      </c>
      <c r="D7268" t="s">
        <v>486</v>
      </c>
      <c r="E7268" s="144" t="s">
        <v>193</v>
      </c>
      <c r="F7268" s="144">
        <v>2095</v>
      </c>
      <c r="G7268" s="147">
        <v>13.889088472691087</v>
      </c>
      <c r="H7268" s="147">
        <v>16.915399999999995</v>
      </c>
      <c r="I7268" s="147">
        <v>20.726666666666663</v>
      </c>
      <c r="J7268" s="147">
        <v>23.635833333333331</v>
      </c>
      <c r="K7268" s="147">
        <v>26.523</v>
      </c>
    </row>
    <row r="7269" spans="2:11" x14ac:dyDescent="0.2">
      <c r="B7269" s="21" t="str">
        <f t="shared" si="113"/>
        <v>GoderichIce Accretion2100RCP4.5</v>
      </c>
      <c r="C7269" t="s">
        <v>325</v>
      </c>
      <c r="D7269" t="s">
        <v>486</v>
      </c>
      <c r="E7269" s="144" t="s">
        <v>193</v>
      </c>
      <c r="F7269" s="144">
        <v>2100</v>
      </c>
      <c r="G7269" s="147">
        <v>13.791670016469807</v>
      </c>
      <c r="H7269" s="147">
        <v>16.815799999999996</v>
      </c>
      <c r="I7269" s="147">
        <v>20.619999999999997</v>
      </c>
      <c r="J7269" s="147">
        <v>23.526599999999995</v>
      </c>
      <c r="K7269" s="147">
        <v>26.409600000000001</v>
      </c>
    </row>
    <row r="7270" spans="2:11" x14ac:dyDescent="0.2">
      <c r="B7270" s="21" t="str">
        <f t="shared" si="113"/>
        <v>GoderichIce Accretion2023RCP6.0</v>
      </c>
      <c r="C7270" t="s">
        <v>325</v>
      </c>
      <c r="D7270" t="s">
        <v>486</v>
      </c>
      <c r="E7270" s="144" t="s">
        <v>192</v>
      </c>
      <c r="F7270" s="144">
        <v>2023</v>
      </c>
      <c r="G7270" s="147">
        <v>13.819503861104458</v>
      </c>
      <c r="H7270" s="147">
        <v>16.583399999999997</v>
      </c>
      <c r="I7270" s="147">
        <v>20.079999999999998</v>
      </c>
      <c r="J7270" s="147">
        <v>22.758199999999995</v>
      </c>
      <c r="K7270" s="147">
        <v>25.426799999999997</v>
      </c>
    </row>
    <row r="7271" spans="2:11" x14ac:dyDescent="0.2">
      <c r="B7271" s="21" t="str">
        <f t="shared" si="113"/>
        <v>GoderichIce Accretion2025RCP6.0</v>
      </c>
      <c r="C7271" t="s">
        <v>325</v>
      </c>
      <c r="D7271" t="s">
        <v>486</v>
      </c>
      <c r="E7271" s="144" t="s">
        <v>192</v>
      </c>
      <c r="F7271" s="144">
        <v>2025</v>
      </c>
      <c r="G7271" s="147">
        <v>13.907644369114188</v>
      </c>
      <c r="H7271" s="147">
        <v>16.699599999999997</v>
      </c>
      <c r="I7271" s="147">
        <v>20.229999999999997</v>
      </c>
      <c r="J7271" s="147">
        <v>22.931466666666662</v>
      </c>
      <c r="K7271" s="147">
        <v>25.624199999999998</v>
      </c>
    </row>
    <row r="7272" spans="2:11" x14ac:dyDescent="0.2">
      <c r="B7272" s="21" t="str">
        <f t="shared" si="113"/>
        <v>GoderichIce Accretion2030RCP6.0</v>
      </c>
      <c r="C7272" t="s">
        <v>325</v>
      </c>
      <c r="D7272" t="s">
        <v>486</v>
      </c>
      <c r="E7272" s="144" t="s">
        <v>192</v>
      </c>
      <c r="F7272" s="144">
        <v>2030</v>
      </c>
      <c r="G7272" s="147">
        <v>13.995784877123917</v>
      </c>
      <c r="H7272" s="147">
        <v>16.815799999999996</v>
      </c>
      <c r="I7272" s="147">
        <v>20.38</v>
      </c>
      <c r="J7272" s="147">
        <v>23.104733333333328</v>
      </c>
      <c r="K7272" s="147">
        <v>25.821599999999997</v>
      </c>
    </row>
    <row r="7273" spans="2:11" x14ac:dyDescent="0.2">
      <c r="B7273" s="21" t="str">
        <f t="shared" si="113"/>
        <v>GoderichIce Accretion2035RCP6.0</v>
      </c>
      <c r="C7273" t="s">
        <v>325</v>
      </c>
      <c r="D7273" t="s">
        <v>486</v>
      </c>
      <c r="E7273" s="144" t="s">
        <v>192</v>
      </c>
      <c r="F7273" s="144">
        <v>2035</v>
      </c>
      <c r="G7273" s="147">
        <v>14.083925385133647</v>
      </c>
      <c r="H7273" s="147">
        <v>16.931999999999995</v>
      </c>
      <c r="I7273" s="147">
        <v>20.529999999999998</v>
      </c>
      <c r="J7273" s="147">
        <v>23.277999999999995</v>
      </c>
      <c r="K7273" s="147">
        <v>26.018999999999998</v>
      </c>
    </row>
    <row r="7274" spans="2:11" x14ac:dyDescent="0.2">
      <c r="B7274" s="21" t="str">
        <f t="shared" si="113"/>
        <v>GoderichIce Accretion2040RCP6.0</v>
      </c>
      <c r="C7274" t="s">
        <v>325</v>
      </c>
      <c r="D7274" t="s">
        <v>486</v>
      </c>
      <c r="E7274" s="144" t="s">
        <v>192</v>
      </c>
      <c r="F7274" s="144">
        <v>2040</v>
      </c>
      <c r="G7274" s="147">
        <v>14.172065893143376</v>
      </c>
      <c r="H7274" s="147">
        <v>17.048199999999998</v>
      </c>
      <c r="I7274" s="147">
        <v>20.679999999999996</v>
      </c>
      <c r="J7274" s="147">
        <v>23.451266666666662</v>
      </c>
      <c r="K7274" s="147">
        <v>26.2164</v>
      </c>
    </row>
    <row r="7275" spans="2:11" x14ac:dyDescent="0.2">
      <c r="B7275" s="21" t="str">
        <f t="shared" si="113"/>
        <v>GoderichIce Accretion2045RCP6.0</v>
      </c>
      <c r="C7275" t="s">
        <v>325</v>
      </c>
      <c r="D7275" t="s">
        <v>486</v>
      </c>
      <c r="E7275" s="144" t="s">
        <v>192</v>
      </c>
      <c r="F7275" s="144">
        <v>2045</v>
      </c>
      <c r="G7275" s="147">
        <v>14.260206401153106</v>
      </c>
      <c r="H7275" s="147">
        <v>17.164399999999997</v>
      </c>
      <c r="I7275" s="147">
        <v>20.83</v>
      </c>
      <c r="J7275" s="147">
        <v>23.624533333333328</v>
      </c>
      <c r="K7275" s="147">
        <v>26.413799999999998</v>
      </c>
    </row>
    <row r="7276" spans="2:11" x14ac:dyDescent="0.2">
      <c r="B7276" s="21" t="str">
        <f t="shared" si="113"/>
        <v>GoderichIce Accretion2050RCP6.0</v>
      </c>
      <c r="C7276" t="s">
        <v>325</v>
      </c>
      <c r="D7276" t="s">
        <v>486</v>
      </c>
      <c r="E7276" s="144" t="s">
        <v>192</v>
      </c>
      <c r="F7276" s="144">
        <v>2050</v>
      </c>
      <c r="G7276" s="147">
        <v>14.353913678089766</v>
      </c>
      <c r="H7276" s="147">
        <v>17.307159999999996</v>
      </c>
      <c r="I7276" s="147">
        <v>21.035999999999998</v>
      </c>
      <c r="J7276" s="147">
        <v>23.874639999999996</v>
      </c>
      <c r="K7276" s="147">
        <v>26.706959999999999</v>
      </c>
    </row>
    <row r="7277" spans="2:11" x14ac:dyDescent="0.2">
      <c r="B7277" s="21" t="str">
        <f t="shared" si="113"/>
        <v>GoderichIce Accretion2055RCP6.0</v>
      </c>
      <c r="C7277" t="s">
        <v>325</v>
      </c>
      <c r="D7277" t="s">
        <v>486</v>
      </c>
      <c r="E7277" s="144" t="s">
        <v>192</v>
      </c>
      <c r="F7277" s="144">
        <v>2055</v>
      </c>
      <c r="G7277" s="147">
        <v>14.359480447016695</v>
      </c>
      <c r="H7277" s="147">
        <v>17.333719999999996</v>
      </c>
      <c r="I7277" s="147">
        <v>21.091999999999999</v>
      </c>
      <c r="J7277" s="147">
        <v>23.951479999999997</v>
      </c>
      <c r="K7277" s="147">
        <v>26.802720000000001</v>
      </c>
    </row>
    <row r="7278" spans="2:11" x14ac:dyDescent="0.2">
      <c r="B7278" s="21" t="str">
        <f t="shared" si="113"/>
        <v>GoderichIce Accretion2060RCP6.0</v>
      </c>
      <c r="C7278" t="s">
        <v>325</v>
      </c>
      <c r="D7278" t="s">
        <v>486</v>
      </c>
      <c r="E7278" s="144" t="s">
        <v>192</v>
      </c>
      <c r="F7278" s="144">
        <v>2060</v>
      </c>
      <c r="G7278" s="147">
        <v>14.365047215943626</v>
      </c>
      <c r="H7278" s="147">
        <v>17.360279999999996</v>
      </c>
      <c r="I7278" s="147">
        <v>21.147999999999996</v>
      </c>
      <c r="J7278" s="147">
        <v>24.028319999999997</v>
      </c>
      <c r="K7278" s="147">
        <v>26.898479999999999</v>
      </c>
    </row>
    <row r="7279" spans="2:11" x14ac:dyDescent="0.2">
      <c r="B7279" s="21" t="str">
        <f t="shared" si="113"/>
        <v>GoderichIce Accretion2065RCP6.0</v>
      </c>
      <c r="C7279" t="s">
        <v>325</v>
      </c>
      <c r="D7279" t="s">
        <v>486</v>
      </c>
      <c r="E7279" s="144" t="s">
        <v>192</v>
      </c>
      <c r="F7279" s="144">
        <v>2065</v>
      </c>
      <c r="G7279" s="147">
        <v>14.370613984870555</v>
      </c>
      <c r="H7279" s="147">
        <v>17.386839999999996</v>
      </c>
      <c r="I7279" s="147">
        <v>21.203999999999997</v>
      </c>
      <c r="J7279" s="147">
        <v>24.105159999999998</v>
      </c>
      <c r="K7279" s="147">
        <v>26.994240000000001</v>
      </c>
    </row>
    <row r="7280" spans="2:11" x14ac:dyDescent="0.2">
      <c r="B7280" s="21" t="str">
        <f t="shared" si="113"/>
        <v>GoderichIce Accretion2070RCP6.0</v>
      </c>
      <c r="C7280" t="s">
        <v>325</v>
      </c>
      <c r="D7280" t="s">
        <v>486</v>
      </c>
      <c r="E7280" s="144" t="s">
        <v>192</v>
      </c>
      <c r="F7280" s="144">
        <v>2070</v>
      </c>
      <c r="G7280" s="147">
        <v>14.376180753797486</v>
      </c>
      <c r="H7280" s="147">
        <v>17.413399999999996</v>
      </c>
      <c r="I7280" s="147">
        <v>21.259999999999998</v>
      </c>
      <c r="J7280" s="147">
        <v>24.181999999999999</v>
      </c>
      <c r="K7280" s="147">
        <v>27.09</v>
      </c>
    </row>
    <row r="7281" spans="2:11" x14ac:dyDescent="0.2">
      <c r="B7281" s="21" t="str">
        <f t="shared" si="113"/>
        <v>GoderichIce Accretion2075RCP6.0</v>
      </c>
      <c r="C7281" t="s">
        <v>325</v>
      </c>
      <c r="D7281" t="s">
        <v>486</v>
      </c>
      <c r="E7281" s="144" t="s">
        <v>192</v>
      </c>
      <c r="F7281" s="144">
        <v>2075</v>
      </c>
      <c r="G7281" s="147">
        <v>14.230053069465566</v>
      </c>
      <c r="H7281" s="147">
        <v>17.263999999999996</v>
      </c>
      <c r="I7281" s="147">
        <v>21.099999999999998</v>
      </c>
      <c r="J7281" s="147">
        <v>24.018149999999999</v>
      </c>
      <c r="K7281" s="147">
        <v>26.919899999999998</v>
      </c>
    </row>
    <row r="7282" spans="2:11" x14ac:dyDescent="0.2">
      <c r="B7282" s="21" t="str">
        <f t="shared" si="113"/>
        <v>GoderichIce Accretion2080RCP6.0</v>
      </c>
      <c r="C7282" t="s">
        <v>325</v>
      </c>
      <c r="D7282" t="s">
        <v>486</v>
      </c>
      <c r="E7282" s="144" t="s">
        <v>192</v>
      </c>
      <c r="F7282" s="144">
        <v>2080</v>
      </c>
      <c r="G7282" s="147">
        <v>14.083925385133647</v>
      </c>
      <c r="H7282" s="147">
        <v>17.114599999999996</v>
      </c>
      <c r="I7282" s="147">
        <v>20.939999999999998</v>
      </c>
      <c r="J7282" s="147">
        <v>23.854299999999995</v>
      </c>
      <c r="K7282" s="147">
        <v>26.7498</v>
      </c>
    </row>
    <row r="7283" spans="2:11" x14ac:dyDescent="0.2">
      <c r="B7283" s="21" t="str">
        <f t="shared" si="113"/>
        <v>GoderichIce Accretion2085RCP6.0</v>
      </c>
      <c r="C7283" t="s">
        <v>325</v>
      </c>
      <c r="D7283" t="s">
        <v>486</v>
      </c>
      <c r="E7283" s="144" t="s">
        <v>192</v>
      </c>
      <c r="F7283" s="144">
        <v>2085</v>
      </c>
      <c r="G7283" s="147">
        <v>13.937797700801728</v>
      </c>
      <c r="H7283" s="147">
        <v>16.965199999999996</v>
      </c>
      <c r="I7283" s="147">
        <v>20.779999999999998</v>
      </c>
      <c r="J7283" s="147">
        <v>23.690449999999995</v>
      </c>
      <c r="K7283" s="147">
        <v>26.579700000000003</v>
      </c>
    </row>
    <row r="7284" spans="2:11" x14ac:dyDescent="0.2">
      <c r="B7284" s="21" t="str">
        <f t="shared" si="113"/>
        <v>GoderichIce Accretion2090RCP6.0</v>
      </c>
      <c r="C7284" t="s">
        <v>325</v>
      </c>
      <c r="D7284" t="s">
        <v>486</v>
      </c>
      <c r="E7284" s="144" t="s">
        <v>192</v>
      </c>
      <c r="F7284" s="144">
        <v>2090</v>
      </c>
      <c r="G7284" s="147">
        <v>13.471580803171316</v>
      </c>
      <c r="H7284" s="147">
        <v>16.461666666666662</v>
      </c>
      <c r="I7284" s="147">
        <v>20.22</v>
      </c>
      <c r="J7284" s="147">
        <v>23.089666666666663</v>
      </c>
      <c r="K7284" s="147">
        <v>25.930800000000001</v>
      </c>
    </row>
    <row r="7285" spans="2:11" x14ac:dyDescent="0.2">
      <c r="B7285" s="21" t="str">
        <f t="shared" si="113"/>
        <v>GoderichIce Accretion2095RCP6.0</v>
      </c>
      <c r="C7285" t="s">
        <v>325</v>
      </c>
      <c r="D7285" t="s">
        <v>486</v>
      </c>
      <c r="E7285" s="144" t="s">
        <v>192</v>
      </c>
      <c r="F7285" s="144">
        <v>2095</v>
      </c>
      <c r="G7285" s="147">
        <v>13.151491589872823</v>
      </c>
      <c r="H7285" s="147">
        <v>16.107533333333329</v>
      </c>
      <c r="I7285" s="147">
        <v>19.819999999999997</v>
      </c>
      <c r="J7285" s="147">
        <v>22.65273333333333</v>
      </c>
      <c r="K7285" s="147">
        <v>25.451999999999998</v>
      </c>
    </row>
    <row r="7286" spans="2:11" x14ac:dyDescent="0.2">
      <c r="B7286" s="21" t="str">
        <f t="shared" si="113"/>
        <v>GoderichIce Accretion2100RCP6.0</v>
      </c>
      <c r="C7286" t="s">
        <v>325</v>
      </c>
      <c r="D7286" t="s">
        <v>486</v>
      </c>
      <c r="E7286" s="144" t="s">
        <v>192</v>
      </c>
      <c r="F7286" s="144">
        <v>2100</v>
      </c>
      <c r="G7286" s="147">
        <v>12.831402376574331</v>
      </c>
      <c r="H7286" s="147">
        <v>15.753399999999997</v>
      </c>
      <c r="I7286" s="147">
        <v>19.419999999999998</v>
      </c>
      <c r="J7286" s="147">
        <v>22.215799999999998</v>
      </c>
      <c r="K7286" s="147">
        <v>24.973199999999999</v>
      </c>
    </row>
    <row r="7287" spans="2:11" x14ac:dyDescent="0.2">
      <c r="B7287" s="21" t="str">
        <f t="shared" si="113"/>
        <v>GoderichIce Accretion2023RCP8.5</v>
      </c>
      <c r="C7287" t="s">
        <v>325</v>
      </c>
      <c r="D7287" t="s">
        <v>486</v>
      </c>
      <c r="E7287" s="144" t="s">
        <v>191</v>
      </c>
      <c r="F7287" s="144">
        <v>2023</v>
      </c>
      <c r="G7287" s="147">
        <v>13.819503861104458</v>
      </c>
      <c r="H7287" s="147">
        <v>16.583399999999997</v>
      </c>
      <c r="I7287" s="147">
        <v>20.079999999999998</v>
      </c>
      <c r="J7287" s="147">
        <v>22.758199999999995</v>
      </c>
      <c r="K7287" s="147">
        <v>25.426799999999997</v>
      </c>
    </row>
    <row r="7288" spans="2:11" x14ac:dyDescent="0.2">
      <c r="B7288" s="21" t="str">
        <f t="shared" si="113"/>
        <v>GoderichIce Accretion2025RCP8.5</v>
      </c>
      <c r="C7288" t="s">
        <v>325</v>
      </c>
      <c r="D7288" t="s">
        <v>486</v>
      </c>
      <c r="E7288" s="144" t="s">
        <v>191</v>
      </c>
      <c r="F7288" s="144">
        <v>2025</v>
      </c>
      <c r="G7288" s="147">
        <v>13.995784877123917</v>
      </c>
      <c r="H7288" s="147">
        <v>16.815799999999996</v>
      </c>
      <c r="I7288" s="147">
        <v>20.38</v>
      </c>
      <c r="J7288" s="147">
        <v>23.104733333333328</v>
      </c>
      <c r="K7288" s="147">
        <v>25.821599999999997</v>
      </c>
    </row>
    <row r="7289" spans="2:11" x14ac:dyDescent="0.2">
      <c r="B7289" s="21" t="str">
        <f t="shared" si="113"/>
        <v>GoderichIce Accretion2030RCP8.5</v>
      </c>
      <c r="C7289" t="s">
        <v>325</v>
      </c>
      <c r="D7289" t="s">
        <v>486</v>
      </c>
      <c r="E7289" s="144" t="s">
        <v>191</v>
      </c>
      <c r="F7289" s="144">
        <v>2030</v>
      </c>
      <c r="G7289" s="147">
        <v>14.172065893143376</v>
      </c>
      <c r="H7289" s="147">
        <v>17.048199999999998</v>
      </c>
      <c r="I7289" s="147">
        <v>20.679999999999996</v>
      </c>
      <c r="J7289" s="147">
        <v>23.451266666666662</v>
      </c>
      <c r="K7289" s="147">
        <v>26.2164</v>
      </c>
    </row>
    <row r="7290" spans="2:11" x14ac:dyDescent="0.2">
      <c r="B7290" s="21" t="str">
        <f t="shared" si="113"/>
        <v>GoderichIce Accretion2035RCP8.5</v>
      </c>
      <c r="C7290" t="s">
        <v>325</v>
      </c>
      <c r="D7290" t="s">
        <v>486</v>
      </c>
      <c r="E7290" s="144" t="s">
        <v>191</v>
      </c>
      <c r="F7290" s="144">
        <v>2035</v>
      </c>
      <c r="G7290" s="147">
        <v>14.348346909162835</v>
      </c>
      <c r="H7290" s="147">
        <v>17.280599999999996</v>
      </c>
      <c r="I7290" s="147">
        <v>20.979999999999997</v>
      </c>
      <c r="J7290" s="147">
        <v>23.797799999999995</v>
      </c>
      <c r="K7290" s="147">
        <v>26.6112</v>
      </c>
    </row>
    <row r="7291" spans="2:11" x14ac:dyDescent="0.2">
      <c r="B7291" s="21" t="str">
        <f t="shared" si="113"/>
        <v>GoderichIce Accretion2040RCP8.5</v>
      </c>
      <c r="C7291" t="s">
        <v>325</v>
      </c>
      <c r="D7291" t="s">
        <v>486</v>
      </c>
      <c r="E7291" s="144" t="s">
        <v>191</v>
      </c>
      <c r="F7291" s="144">
        <v>2040</v>
      </c>
      <c r="G7291" s="147">
        <v>14.357624857374386</v>
      </c>
      <c r="H7291" s="147">
        <v>17.324866666666662</v>
      </c>
      <c r="I7291" s="147">
        <v>21.073333333333331</v>
      </c>
      <c r="J7291" s="147">
        <v>23.925866666666664</v>
      </c>
      <c r="K7291" s="147">
        <v>26.770800000000001</v>
      </c>
    </row>
    <row r="7292" spans="2:11" x14ac:dyDescent="0.2">
      <c r="B7292" s="21" t="str">
        <f t="shared" si="113"/>
        <v>GoderichIce Accretion2045RCP8.5</v>
      </c>
      <c r="C7292" t="s">
        <v>325</v>
      </c>
      <c r="D7292" t="s">
        <v>486</v>
      </c>
      <c r="E7292" s="144" t="s">
        <v>191</v>
      </c>
      <c r="F7292" s="144">
        <v>2045</v>
      </c>
      <c r="G7292" s="147">
        <v>14.366902805585935</v>
      </c>
      <c r="H7292" s="147">
        <v>17.36913333333333</v>
      </c>
      <c r="I7292" s="147">
        <v>21.166666666666664</v>
      </c>
      <c r="J7292" s="147">
        <v>24.05393333333333</v>
      </c>
      <c r="K7292" s="147">
        <v>26.930399999999999</v>
      </c>
    </row>
    <row r="7293" spans="2:11" x14ac:dyDescent="0.2">
      <c r="B7293" s="21" t="str">
        <f t="shared" si="113"/>
        <v>GoderichIce Accretion2050RCP8.5</v>
      </c>
      <c r="C7293" t="s">
        <v>325</v>
      </c>
      <c r="D7293" t="s">
        <v>486</v>
      </c>
      <c r="E7293" s="144" t="s">
        <v>191</v>
      </c>
      <c r="F7293" s="144">
        <v>2050</v>
      </c>
      <c r="G7293" s="147">
        <v>14.181343841354927</v>
      </c>
      <c r="H7293" s="147">
        <v>17.214199999999995</v>
      </c>
      <c r="I7293" s="147">
        <v>21.046666666666663</v>
      </c>
      <c r="J7293" s="147">
        <v>23.963533333333331</v>
      </c>
      <c r="K7293" s="147">
        <v>26.863199999999999</v>
      </c>
    </row>
    <row r="7294" spans="2:11" x14ac:dyDescent="0.2">
      <c r="B7294" s="21" t="str">
        <f t="shared" si="113"/>
        <v>GoderichIce Accretion2055RCP8.5</v>
      </c>
      <c r="C7294" t="s">
        <v>325</v>
      </c>
      <c r="D7294" t="s">
        <v>486</v>
      </c>
      <c r="E7294" s="144" t="s">
        <v>191</v>
      </c>
      <c r="F7294" s="144">
        <v>2055</v>
      </c>
      <c r="G7294" s="147">
        <v>13.986506928912366</v>
      </c>
      <c r="H7294" s="147">
        <v>17.014999999999997</v>
      </c>
      <c r="I7294" s="147">
        <v>20.833333333333332</v>
      </c>
      <c r="J7294" s="147">
        <v>23.745066666666663</v>
      </c>
      <c r="K7294" s="147">
        <v>26.636400000000002</v>
      </c>
    </row>
    <row r="7295" spans="2:11" x14ac:dyDescent="0.2">
      <c r="B7295" s="21" t="str">
        <f t="shared" si="113"/>
        <v>GoderichIce Accretion2060RCP8.5</v>
      </c>
      <c r="C7295" t="s">
        <v>325</v>
      </c>
      <c r="D7295" t="s">
        <v>486</v>
      </c>
      <c r="E7295" s="144" t="s">
        <v>191</v>
      </c>
      <c r="F7295" s="144">
        <v>2060</v>
      </c>
      <c r="G7295" s="147">
        <v>13.471580803171316</v>
      </c>
      <c r="H7295" s="147">
        <v>16.461666666666662</v>
      </c>
      <c r="I7295" s="147">
        <v>20.22</v>
      </c>
      <c r="J7295" s="147">
        <v>23.089666666666663</v>
      </c>
      <c r="K7295" s="147">
        <v>25.930800000000001</v>
      </c>
    </row>
    <row r="7296" spans="2:11" x14ac:dyDescent="0.2">
      <c r="B7296" s="21" t="str">
        <f t="shared" si="113"/>
        <v>GoderichIce Accretion2065RCP8.5</v>
      </c>
      <c r="C7296" t="s">
        <v>325</v>
      </c>
      <c r="D7296" t="s">
        <v>486</v>
      </c>
      <c r="E7296" s="144" t="s">
        <v>191</v>
      </c>
      <c r="F7296" s="144">
        <v>2065</v>
      </c>
      <c r="G7296" s="147">
        <v>13.151491589872823</v>
      </c>
      <c r="H7296" s="147">
        <v>16.107533333333329</v>
      </c>
      <c r="I7296" s="147">
        <v>19.819999999999997</v>
      </c>
      <c r="J7296" s="147">
        <v>22.65273333333333</v>
      </c>
      <c r="K7296" s="147">
        <v>25.451999999999998</v>
      </c>
    </row>
    <row r="7297" spans="2:11" x14ac:dyDescent="0.2">
      <c r="B7297" s="21" t="str">
        <f t="shared" si="113"/>
        <v>GoderichIce Accretion2070RCP8.5</v>
      </c>
      <c r="C7297" t="s">
        <v>325</v>
      </c>
      <c r="D7297" t="s">
        <v>486</v>
      </c>
      <c r="E7297" s="144" t="s">
        <v>191</v>
      </c>
      <c r="F7297" s="144">
        <v>2070</v>
      </c>
      <c r="G7297" s="147">
        <v>12.399977784737233</v>
      </c>
      <c r="H7297" s="147">
        <v>15.266466666666664</v>
      </c>
      <c r="I7297" s="147">
        <v>18.866666666666667</v>
      </c>
      <c r="J7297" s="147">
        <v>21.598066666666664</v>
      </c>
      <c r="K7297" s="147">
        <v>24.3096</v>
      </c>
    </row>
    <row r="7298" spans="2:11" x14ac:dyDescent="0.2">
      <c r="B7298" s="21" t="str">
        <f t="shared" si="113"/>
        <v>GoderichIce Accretion2075RCP8.5</v>
      </c>
      <c r="C7298" t="s">
        <v>325</v>
      </c>
      <c r="D7298" t="s">
        <v>486</v>
      </c>
      <c r="E7298" s="144" t="s">
        <v>191</v>
      </c>
      <c r="F7298" s="144">
        <v>2075</v>
      </c>
      <c r="G7298" s="147">
        <v>11.968553192900135</v>
      </c>
      <c r="H7298" s="147">
        <v>14.779533333333331</v>
      </c>
      <c r="I7298" s="147">
        <v>18.313333333333333</v>
      </c>
      <c r="J7298" s="147">
        <v>20.980333333333331</v>
      </c>
      <c r="K7298" s="147">
        <v>23.646000000000001</v>
      </c>
    </row>
    <row r="7299" spans="2:11" x14ac:dyDescent="0.2">
      <c r="B7299" s="21" t="str">
        <f t="shared" si="113"/>
        <v>GoderichIce Accretion2080RCP8.5</v>
      </c>
      <c r="C7299" t="s">
        <v>325</v>
      </c>
      <c r="D7299" t="s">
        <v>486</v>
      </c>
      <c r="E7299" s="144" t="s">
        <v>191</v>
      </c>
      <c r="F7299" s="144">
        <v>2080</v>
      </c>
      <c r="G7299" s="147">
        <v>11.537128601063037</v>
      </c>
      <c r="H7299" s="147">
        <v>14.292599999999998</v>
      </c>
      <c r="I7299" s="147">
        <v>17.760000000000002</v>
      </c>
      <c r="J7299" s="147">
        <v>20.362599999999997</v>
      </c>
      <c r="K7299" s="147">
        <v>22.982400000000002</v>
      </c>
    </row>
    <row r="7300" spans="2:11" x14ac:dyDescent="0.2">
      <c r="B7300" s="21" t="str">
        <f t="shared" si="113"/>
        <v>GoderichIce Accretion2085RCP8.5</v>
      </c>
      <c r="C7300" t="s">
        <v>325</v>
      </c>
      <c r="D7300" t="s">
        <v>486</v>
      </c>
      <c r="E7300" s="144" t="s">
        <v>191</v>
      </c>
      <c r="F7300" s="144">
        <v>2085</v>
      </c>
      <c r="G7300" s="147">
        <v>10.966534786052682</v>
      </c>
      <c r="H7300" s="147">
        <v>13.628599999999999</v>
      </c>
      <c r="I7300" s="147">
        <v>16.97</v>
      </c>
      <c r="J7300" s="147">
        <v>19.4925</v>
      </c>
      <c r="K7300" s="147">
        <v>22.0122</v>
      </c>
    </row>
    <row r="7301" spans="2:11" x14ac:dyDescent="0.2">
      <c r="B7301" s="21" t="str">
        <f t="shared" si="113"/>
        <v>GoderichIce Accretion2090RCP8.5</v>
      </c>
      <c r="C7301" t="s">
        <v>325</v>
      </c>
      <c r="D7301" t="s">
        <v>486</v>
      </c>
      <c r="E7301" s="144" t="s">
        <v>191</v>
      </c>
      <c r="F7301" s="144">
        <v>2090</v>
      </c>
      <c r="G7301" s="147">
        <v>10.395940971042327</v>
      </c>
      <c r="H7301" s="147">
        <v>12.964599999999999</v>
      </c>
      <c r="I7301" s="147">
        <v>16.18</v>
      </c>
      <c r="J7301" s="147">
        <v>18.622399999999999</v>
      </c>
      <c r="K7301" s="147">
        <v>21.041999999999998</v>
      </c>
    </row>
    <row r="7302" spans="2:11" x14ac:dyDescent="0.2">
      <c r="B7302" s="21" t="str">
        <f t="shared" si="113"/>
        <v>GoderichIce Accretion2095RCP8.5</v>
      </c>
      <c r="C7302" t="s">
        <v>325</v>
      </c>
      <c r="D7302" t="s">
        <v>486</v>
      </c>
      <c r="E7302" s="144" t="s">
        <v>191</v>
      </c>
      <c r="F7302" s="144">
        <v>2095</v>
      </c>
      <c r="G7302" s="147">
        <v>10.395940971042327</v>
      </c>
      <c r="H7302" s="147">
        <v>12.964599999999999</v>
      </c>
      <c r="I7302" s="147">
        <v>16.18</v>
      </c>
      <c r="J7302" s="147">
        <v>18.622399999999999</v>
      </c>
      <c r="K7302" s="147">
        <v>21.041999999999998</v>
      </c>
    </row>
    <row r="7303" spans="2:11" x14ac:dyDescent="0.2">
      <c r="B7303" s="21" t="str">
        <f t="shared" si="113"/>
        <v>GoderichIce Accretion2100RCP8.5</v>
      </c>
      <c r="C7303" t="s">
        <v>325</v>
      </c>
      <c r="D7303" t="s">
        <v>486</v>
      </c>
      <c r="E7303" s="144" t="s">
        <v>191</v>
      </c>
      <c r="F7303" s="144">
        <v>2100</v>
      </c>
      <c r="G7303" s="147">
        <v>10.395940971042327</v>
      </c>
      <c r="H7303" s="147">
        <v>12.964599999999999</v>
      </c>
      <c r="I7303" s="147">
        <v>16.18</v>
      </c>
      <c r="J7303" s="147">
        <v>18.622399999999999</v>
      </c>
      <c r="K7303" s="147">
        <v>21.041999999999998</v>
      </c>
    </row>
    <row r="7304" spans="2:11" x14ac:dyDescent="0.2">
      <c r="B7304" s="21" t="str">
        <f t="shared" si="113"/>
        <v>GoderichWind2023RCP4.5</v>
      </c>
      <c r="C7304" t="s">
        <v>325</v>
      </c>
      <c r="D7304" t="s">
        <v>1</v>
      </c>
      <c r="E7304" s="144" t="s">
        <v>193</v>
      </c>
      <c r="F7304" s="144">
        <v>2023</v>
      </c>
      <c r="G7304" s="147">
        <v>86.134444435430041</v>
      </c>
      <c r="H7304" s="147">
        <v>92.889422999999994</v>
      </c>
      <c r="I7304" s="147">
        <v>100.0296</v>
      </c>
      <c r="J7304" s="147">
        <v>107.14819500000002</v>
      </c>
      <c r="K7304" s="147">
        <v>114.25946399999998</v>
      </c>
    </row>
    <row r="7305" spans="2:11" x14ac:dyDescent="0.2">
      <c r="B7305" s="21" t="str">
        <f t="shared" si="113"/>
        <v>GoderichWind2025RCP4.5</v>
      </c>
      <c r="C7305" t="s">
        <v>325</v>
      </c>
      <c r="D7305" t="s">
        <v>1</v>
      </c>
      <c r="E7305" s="144" t="s">
        <v>193</v>
      </c>
      <c r="F7305" s="144">
        <v>2025</v>
      </c>
      <c r="G7305" s="147">
        <v>86.20140749763172</v>
      </c>
      <c r="H7305" s="147">
        <v>92.975354999999993</v>
      </c>
      <c r="I7305" s="147">
        <v>100.14015000000001</v>
      </c>
      <c r="J7305" s="147">
        <v>107.27884200000001</v>
      </c>
      <c r="K7305" s="147">
        <v>114.41370599999998</v>
      </c>
    </row>
    <row r="7306" spans="2:11" x14ac:dyDescent="0.2">
      <c r="B7306" s="21" t="str">
        <f t="shared" si="113"/>
        <v>GoderichWind2030RCP4.5</v>
      </c>
      <c r="C7306" t="s">
        <v>325</v>
      </c>
      <c r="D7306" t="s">
        <v>1</v>
      </c>
      <c r="E7306" s="144" t="s">
        <v>193</v>
      </c>
      <c r="F7306" s="144">
        <v>2030</v>
      </c>
      <c r="G7306" s="147">
        <v>86.268370559833414</v>
      </c>
      <c r="H7306" s="147">
        <v>93.061286999999993</v>
      </c>
      <c r="I7306" s="147">
        <v>100.25069999999999</v>
      </c>
      <c r="J7306" s="147">
        <v>107.40948900000001</v>
      </c>
      <c r="K7306" s="147">
        <v>114.56794799999997</v>
      </c>
    </row>
    <row r="7307" spans="2:11" x14ac:dyDescent="0.2">
      <c r="B7307" s="21" t="str">
        <f t="shared" si="113"/>
        <v>GoderichWind2035RCP4.5</v>
      </c>
      <c r="C7307" t="s">
        <v>325</v>
      </c>
      <c r="D7307" t="s">
        <v>1</v>
      </c>
      <c r="E7307" s="144" t="s">
        <v>193</v>
      </c>
      <c r="F7307" s="144">
        <v>2035</v>
      </c>
      <c r="G7307" s="147">
        <v>86.335333622035108</v>
      </c>
      <c r="H7307" s="147">
        <v>93.147219000000007</v>
      </c>
      <c r="I7307" s="147">
        <v>100.36125</v>
      </c>
      <c r="J7307" s="147">
        <v>107.540136</v>
      </c>
      <c r="K7307" s="147">
        <v>114.72218999999998</v>
      </c>
    </row>
    <row r="7308" spans="2:11" x14ac:dyDescent="0.2">
      <c r="B7308" s="21" t="str">
        <f t="shared" ref="B7308:B7371" si="114">C7308&amp;D7308&amp;F7308&amp;E7308</f>
        <v>GoderichWind2040RCP4.5</v>
      </c>
      <c r="C7308" t="s">
        <v>325</v>
      </c>
      <c r="D7308" t="s">
        <v>1</v>
      </c>
      <c r="E7308" s="144" t="s">
        <v>193</v>
      </c>
      <c r="F7308" s="144">
        <v>2040</v>
      </c>
      <c r="G7308" s="147">
        <v>86.402296684236788</v>
      </c>
      <c r="H7308" s="147">
        <v>93.233151000000007</v>
      </c>
      <c r="I7308" s="147">
        <v>100.4718</v>
      </c>
      <c r="J7308" s="147">
        <v>107.670783</v>
      </c>
      <c r="K7308" s="147">
        <v>114.87643199999998</v>
      </c>
    </row>
    <row r="7309" spans="2:11" x14ac:dyDescent="0.2">
      <c r="B7309" s="21" t="str">
        <f t="shared" si="114"/>
        <v>GoderichWind2045RCP4.5</v>
      </c>
      <c r="C7309" t="s">
        <v>325</v>
      </c>
      <c r="D7309" t="s">
        <v>1</v>
      </c>
      <c r="E7309" s="144" t="s">
        <v>193</v>
      </c>
      <c r="F7309" s="144">
        <v>2045</v>
      </c>
      <c r="G7309" s="147">
        <v>86.469259746438468</v>
      </c>
      <c r="H7309" s="147">
        <v>93.319083000000006</v>
      </c>
      <c r="I7309" s="147">
        <v>100.58234999999999</v>
      </c>
      <c r="J7309" s="147">
        <v>107.80143</v>
      </c>
      <c r="K7309" s="147">
        <v>115.03067399999998</v>
      </c>
    </row>
    <row r="7310" spans="2:11" x14ac:dyDescent="0.2">
      <c r="B7310" s="21" t="str">
        <f t="shared" si="114"/>
        <v>GoderichWind2050RCP4.5</v>
      </c>
      <c r="C7310" t="s">
        <v>325</v>
      </c>
      <c r="D7310" t="s">
        <v>1</v>
      </c>
      <c r="E7310" s="144" t="s">
        <v>193</v>
      </c>
      <c r="F7310" s="144">
        <v>2050</v>
      </c>
      <c r="G7310" s="147">
        <v>86.556739151101951</v>
      </c>
      <c r="H7310" s="147">
        <v>93.427111800000006</v>
      </c>
      <c r="I7310" s="147">
        <v>100.71665999999999</v>
      </c>
      <c r="J7310" s="147">
        <v>107.9575002</v>
      </c>
      <c r="K7310" s="147">
        <v>115.21200239999997</v>
      </c>
    </row>
    <row r="7311" spans="2:11" x14ac:dyDescent="0.2">
      <c r="B7311" s="21" t="str">
        <f t="shared" si="114"/>
        <v>GoderichWind2055RCP4.5</v>
      </c>
      <c r="C7311" t="s">
        <v>325</v>
      </c>
      <c r="D7311" t="s">
        <v>1</v>
      </c>
      <c r="E7311" s="144" t="s">
        <v>193</v>
      </c>
      <c r="F7311" s="144">
        <v>2055</v>
      </c>
      <c r="G7311" s="147">
        <v>86.577255493563754</v>
      </c>
      <c r="H7311" s="147">
        <v>93.449208600000006</v>
      </c>
      <c r="I7311" s="147">
        <v>100.74042</v>
      </c>
      <c r="J7311" s="147">
        <v>107.9829234</v>
      </c>
      <c r="K7311" s="147">
        <v>115.23908879999998</v>
      </c>
    </row>
    <row r="7312" spans="2:11" x14ac:dyDescent="0.2">
      <c r="B7312" s="21" t="str">
        <f t="shared" si="114"/>
        <v>GoderichWind2060RCP4.5</v>
      </c>
      <c r="C7312" t="s">
        <v>325</v>
      </c>
      <c r="D7312" t="s">
        <v>1</v>
      </c>
      <c r="E7312" s="144" t="s">
        <v>193</v>
      </c>
      <c r="F7312" s="144">
        <v>2060</v>
      </c>
      <c r="G7312" s="147">
        <v>86.597771836025544</v>
      </c>
      <c r="H7312" s="147">
        <v>93.471305400000006</v>
      </c>
      <c r="I7312" s="147">
        <v>100.76418</v>
      </c>
      <c r="J7312" s="147">
        <v>108.0083466</v>
      </c>
      <c r="K7312" s="147">
        <v>115.26617519999999</v>
      </c>
    </row>
    <row r="7313" spans="2:11" x14ac:dyDescent="0.2">
      <c r="B7313" s="21" t="str">
        <f t="shared" si="114"/>
        <v>GoderichWind2065RCP4.5</v>
      </c>
      <c r="C7313" t="s">
        <v>325</v>
      </c>
      <c r="D7313" t="s">
        <v>1</v>
      </c>
      <c r="E7313" s="144" t="s">
        <v>193</v>
      </c>
      <c r="F7313" s="144">
        <v>2065</v>
      </c>
      <c r="G7313" s="147">
        <v>86.618288178487347</v>
      </c>
      <c r="H7313" s="147">
        <v>93.493402200000006</v>
      </c>
      <c r="I7313" s="147">
        <v>100.78794000000001</v>
      </c>
      <c r="J7313" s="147">
        <v>108.0337698</v>
      </c>
      <c r="K7313" s="147">
        <v>115.29326159999999</v>
      </c>
    </row>
    <row r="7314" spans="2:11" x14ac:dyDescent="0.2">
      <c r="B7314" s="21" t="str">
        <f t="shared" si="114"/>
        <v>GoderichWind2070RCP4.5</v>
      </c>
      <c r="C7314" t="s">
        <v>325</v>
      </c>
      <c r="D7314" t="s">
        <v>1</v>
      </c>
      <c r="E7314" s="144" t="s">
        <v>193</v>
      </c>
      <c r="F7314" s="144">
        <v>2070</v>
      </c>
      <c r="G7314" s="147">
        <v>86.638804520949137</v>
      </c>
      <c r="H7314" s="147">
        <v>93.515499000000005</v>
      </c>
      <c r="I7314" s="147">
        <v>100.8117</v>
      </c>
      <c r="J7314" s="147">
        <v>108.05919300000001</v>
      </c>
      <c r="K7314" s="147">
        <v>115.320348</v>
      </c>
    </row>
    <row r="7315" spans="2:11" x14ac:dyDescent="0.2">
      <c r="B7315" s="21" t="str">
        <f t="shared" si="114"/>
        <v>GoderichWind2075RCP4.5</v>
      </c>
      <c r="C7315" t="s">
        <v>325</v>
      </c>
      <c r="D7315" t="s">
        <v>1</v>
      </c>
      <c r="E7315" s="144" t="s">
        <v>193</v>
      </c>
      <c r="F7315" s="144">
        <v>2075</v>
      </c>
      <c r="G7315" s="147">
        <v>86.754208947296718</v>
      </c>
      <c r="H7315" s="147">
        <v>93.667414500000007</v>
      </c>
      <c r="I7315" s="147">
        <v>101.00970000000001</v>
      </c>
      <c r="J7315" s="147">
        <v>108.29577</v>
      </c>
      <c r="K7315" s="147">
        <v>115.59685499999999</v>
      </c>
    </row>
    <row r="7316" spans="2:11" x14ac:dyDescent="0.2">
      <c r="B7316" s="21" t="str">
        <f t="shared" si="114"/>
        <v>GoderichWind2080RCP4.5</v>
      </c>
      <c r="C7316" t="s">
        <v>325</v>
      </c>
      <c r="D7316" t="s">
        <v>1</v>
      </c>
      <c r="E7316" s="144" t="s">
        <v>193</v>
      </c>
      <c r="F7316" s="144">
        <v>2080</v>
      </c>
      <c r="G7316" s="147">
        <v>86.869613373644313</v>
      </c>
      <c r="H7316" s="147">
        <v>93.819330000000008</v>
      </c>
      <c r="I7316" s="147">
        <v>101.2077</v>
      </c>
      <c r="J7316" s="147">
        <v>108.53234700000002</v>
      </c>
      <c r="K7316" s="147">
        <v>115.87336199999999</v>
      </c>
    </row>
    <row r="7317" spans="2:11" x14ac:dyDescent="0.2">
      <c r="B7317" s="21" t="str">
        <f t="shared" si="114"/>
        <v>GoderichWind2085RCP4.5</v>
      </c>
      <c r="C7317" t="s">
        <v>325</v>
      </c>
      <c r="D7317" t="s">
        <v>1</v>
      </c>
      <c r="E7317" s="144" t="s">
        <v>193</v>
      </c>
      <c r="F7317" s="144">
        <v>2085</v>
      </c>
      <c r="G7317" s="147">
        <v>86.985017799991908</v>
      </c>
      <c r="H7317" s="147">
        <v>93.971245500000009</v>
      </c>
      <c r="I7317" s="147">
        <v>101.4057</v>
      </c>
      <c r="J7317" s="147">
        <v>108.76892400000001</v>
      </c>
      <c r="K7317" s="147">
        <v>116.149869</v>
      </c>
    </row>
    <row r="7318" spans="2:11" x14ac:dyDescent="0.2">
      <c r="B7318" s="21" t="str">
        <f t="shared" si="114"/>
        <v>GoderichWind2090RCP4.5</v>
      </c>
      <c r="C7318" t="s">
        <v>325</v>
      </c>
      <c r="D7318" t="s">
        <v>1</v>
      </c>
      <c r="E7318" s="144" t="s">
        <v>193</v>
      </c>
      <c r="F7318" s="144">
        <v>2090</v>
      </c>
      <c r="G7318" s="147">
        <v>87.100422226339489</v>
      </c>
      <c r="H7318" s="147">
        <v>94.12316100000001</v>
      </c>
      <c r="I7318" s="147">
        <v>101.6037</v>
      </c>
      <c r="J7318" s="147">
        <v>109.00550100000001</v>
      </c>
      <c r="K7318" s="147">
        <v>116.42637599999999</v>
      </c>
    </row>
    <row r="7319" spans="2:11" x14ac:dyDescent="0.2">
      <c r="B7319" s="21" t="str">
        <f t="shared" si="114"/>
        <v>GoderichWind2095RCP4.5</v>
      </c>
      <c r="C7319" t="s">
        <v>325</v>
      </c>
      <c r="D7319" t="s">
        <v>1</v>
      </c>
      <c r="E7319" s="144" t="s">
        <v>193</v>
      </c>
      <c r="F7319" s="144">
        <v>2095</v>
      </c>
      <c r="G7319" s="147">
        <v>87.21582665268707</v>
      </c>
      <c r="H7319" s="147">
        <v>94.275076500000011</v>
      </c>
      <c r="I7319" s="147">
        <v>101.80170000000001</v>
      </c>
      <c r="J7319" s="147">
        <v>109.24207800000002</v>
      </c>
      <c r="K7319" s="147">
        <v>116.70288299999999</v>
      </c>
    </row>
    <row r="7320" spans="2:11" x14ac:dyDescent="0.2">
      <c r="B7320" s="21" t="str">
        <f t="shared" si="114"/>
        <v>GoderichWind2100RCP4.5</v>
      </c>
      <c r="C7320" t="s">
        <v>325</v>
      </c>
      <c r="D7320" t="s">
        <v>1</v>
      </c>
      <c r="E7320" s="144" t="s">
        <v>193</v>
      </c>
      <c r="F7320" s="144">
        <v>2100</v>
      </c>
      <c r="G7320" s="147">
        <v>87.331231079034666</v>
      </c>
      <c r="H7320" s="147">
        <v>94.426992000000013</v>
      </c>
      <c r="I7320" s="147">
        <v>101.9997</v>
      </c>
      <c r="J7320" s="147">
        <v>109.47865500000002</v>
      </c>
      <c r="K7320" s="147">
        <v>116.97938999999998</v>
      </c>
    </row>
    <row r="7321" spans="2:11" x14ac:dyDescent="0.2">
      <c r="B7321" s="21" t="str">
        <f t="shared" si="114"/>
        <v>GoderichWind2023RCP6.0</v>
      </c>
      <c r="C7321" t="s">
        <v>325</v>
      </c>
      <c r="D7321" t="s">
        <v>1</v>
      </c>
      <c r="E7321" s="144" t="s">
        <v>192</v>
      </c>
      <c r="F7321" s="144">
        <v>2023</v>
      </c>
      <c r="G7321" s="147">
        <v>86.134444435430041</v>
      </c>
      <c r="H7321" s="147">
        <v>92.889422999999994</v>
      </c>
      <c r="I7321" s="147">
        <v>100.0296</v>
      </c>
      <c r="J7321" s="147">
        <v>107.14819500000002</v>
      </c>
      <c r="K7321" s="147">
        <v>114.25946399999998</v>
      </c>
    </row>
    <row r="7322" spans="2:11" x14ac:dyDescent="0.2">
      <c r="B7322" s="21" t="str">
        <f t="shared" si="114"/>
        <v>GoderichWind2025RCP6.0</v>
      </c>
      <c r="C7322" t="s">
        <v>325</v>
      </c>
      <c r="D7322" t="s">
        <v>1</v>
      </c>
      <c r="E7322" s="144" t="s">
        <v>192</v>
      </c>
      <c r="F7322" s="144">
        <v>2025</v>
      </c>
      <c r="G7322" s="147">
        <v>86.20140749763172</v>
      </c>
      <c r="H7322" s="147">
        <v>92.975354999999993</v>
      </c>
      <c r="I7322" s="147">
        <v>100.14015000000001</v>
      </c>
      <c r="J7322" s="147">
        <v>107.27884200000001</v>
      </c>
      <c r="K7322" s="147">
        <v>114.41370599999998</v>
      </c>
    </row>
    <row r="7323" spans="2:11" x14ac:dyDescent="0.2">
      <c r="B7323" s="21" t="str">
        <f t="shared" si="114"/>
        <v>GoderichWind2030RCP6.0</v>
      </c>
      <c r="C7323" t="s">
        <v>325</v>
      </c>
      <c r="D7323" t="s">
        <v>1</v>
      </c>
      <c r="E7323" s="144" t="s">
        <v>192</v>
      </c>
      <c r="F7323" s="144">
        <v>2030</v>
      </c>
      <c r="G7323" s="147">
        <v>86.268370559833414</v>
      </c>
      <c r="H7323" s="147">
        <v>93.061286999999993</v>
      </c>
      <c r="I7323" s="147">
        <v>100.25069999999999</v>
      </c>
      <c r="J7323" s="147">
        <v>107.40948900000001</v>
      </c>
      <c r="K7323" s="147">
        <v>114.56794799999997</v>
      </c>
    </row>
    <row r="7324" spans="2:11" x14ac:dyDescent="0.2">
      <c r="B7324" s="21" t="str">
        <f t="shared" si="114"/>
        <v>GoderichWind2035RCP6.0</v>
      </c>
      <c r="C7324" t="s">
        <v>325</v>
      </c>
      <c r="D7324" t="s">
        <v>1</v>
      </c>
      <c r="E7324" s="144" t="s">
        <v>192</v>
      </c>
      <c r="F7324" s="144">
        <v>2035</v>
      </c>
      <c r="G7324" s="147">
        <v>86.335333622035108</v>
      </c>
      <c r="H7324" s="147">
        <v>93.147219000000007</v>
      </c>
      <c r="I7324" s="147">
        <v>100.36125</v>
      </c>
      <c r="J7324" s="147">
        <v>107.540136</v>
      </c>
      <c r="K7324" s="147">
        <v>114.72218999999998</v>
      </c>
    </row>
    <row r="7325" spans="2:11" x14ac:dyDescent="0.2">
      <c r="B7325" s="21" t="str">
        <f t="shared" si="114"/>
        <v>GoderichWind2040RCP6.0</v>
      </c>
      <c r="C7325" t="s">
        <v>325</v>
      </c>
      <c r="D7325" t="s">
        <v>1</v>
      </c>
      <c r="E7325" s="144" t="s">
        <v>192</v>
      </c>
      <c r="F7325" s="144">
        <v>2040</v>
      </c>
      <c r="G7325" s="147">
        <v>86.402296684236788</v>
      </c>
      <c r="H7325" s="147">
        <v>93.233151000000007</v>
      </c>
      <c r="I7325" s="147">
        <v>100.4718</v>
      </c>
      <c r="J7325" s="147">
        <v>107.670783</v>
      </c>
      <c r="K7325" s="147">
        <v>114.87643199999998</v>
      </c>
    </row>
    <row r="7326" spans="2:11" x14ac:dyDescent="0.2">
      <c r="B7326" s="21" t="str">
        <f t="shared" si="114"/>
        <v>GoderichWind2045RCP6.0</v>
      </c>
      <c r="C7326" t="s">
        <v>325</v>
      </c>
      <c r="D7326" t="s">
        <v>1</v>
      </c>
      <c r="E7326" s="144" t="s">
        <v>192</v>
      </c>
      <c r="F7326" s="144">
        <v>2045</v>
      </c>
      <c r="G7326" s="147">
        <v>86.469259746438468</v>
      </c>
      <c r="H7326" s="147">
        <v>93.319083000000006</v>
      </c>
      <c r="I7326" s="147">
        <v>100.58234999999999</v>
      </c>
      <c r="J7326" s="147">
        <v>107.80143</v>
      </c>
      <c r="K7326" s="147">
        <v>115.03067399999998</v>
      </c>
    </row>
    <row r="7327" spans="2:11" x14ac:dyDescent="0.2">
      <c r="B7327" s="21" t="str">
        <f t="shared" si="114"/>
        <v>GoderichWind2050RCP6.0</v>
      </c>
      <c r="C7327" t="s">
        <v>325</v>
      </c>
      <c r="D7327" t="s">
        <v>1</v>
      </c>
      <c r="E7327" s="144" t="s">
        <v>192</v>
      </c>
      <c r="F7327" s="144">
        <v>2050</v>
      </c>
      <c r="G7327" s="147">
        <v>86.556739151101951</v>
      </c>
      <c r="H7327" s="147">
        <v>93.427111800000006</v>
      </c>
      <c r="I7327" s="147">
        <v>100.71665999999999</v>
      </c>
      <c r="J7327" s="147">
        <v>107.9575002</v>
      </c>
      <c r="K7327" s="147">
        <v>115.21200239999997</v>
      </c>
    </row>
    <row r="7328" spans="2:11" x14ac:dyDescent="0.2">
      <c r="B7328" s="21" t="str">
        <f t="shared" si="114"/>
        <v>GoderichWind2055RCP6.0</v>
      </c>
      <c r="C7328" t="s">
        <v>325</v>
      </c>
      <c r="D7328" t="s">
        <v>1</v>
      </c>
      <c r="E7328" s="144" t="s">
        <v>192</v>
      </c>
      <c r="F7328" s="144">
        <v>2055</v>
      </c>
      <c r="G7328" s="147">
        <v>86.577255493563754</v>
      </c>
      <c r="H7328" s="147">
        <v>93.449208600000006</v>
      </c>
      <c r="I7328" s="147">
        <v>100.74042</v>
      </c>
      <c r="J7328" s="147">
        <v>107.9829234</v>
      </c>
      <c r="K7328" s="147">
        <v>115.23908879999998</v>
      </c>
    </row>
    <row r="7329" spans="2:11" x14ac:dyDescent="0.2">
      <c r="B7329" s="21" t="str">
        <f t="shared" si="114"/>
        <v>GoderichWind2060RCP6.0</v>
      </c>
      <c r="C7329" t="s">
        <v>325</v>
      </c>
      <c r="D7329" t="s">
        <v>1</v>
      </c>
      <c r="E7329" s="144" t="s">
        <v>192</v>
      </c>
      <c r="F7329" s="144">
        <v>2060</v>
      </c>
      <c r="G7329" s="147">
        <v>86.597771836025544</v>
      </c>
      <c r="H7329" s="147">
        <v>93.471305400000006</v>
      </c>
      <c r="I7329" s="147">
        <v>100.76418</v>
      </c>
      <c r="J7329" s="147">
        <v>108.0083466</v>
      </c>
      <c r="K7329" s="147">
        <v>115.26617519999999</v>
      </c>
    </row>
    <row r="7330" spans="2:11" x14ac:dyDescent="0.2">
      <c r="B7330" s="21" t="str">
        <f t="shared" si="114"/>
        <v>GoderichWind2065RCP6.0</v>
      </c>
      <c r="C7330" t="s">
        <v>325</v>
      </c>
      <c r="D7330" t="s">
        <v>1</v>
      </c>
      <c r="E7330" s="144" t="s">
        <v>192</v>
      </c>
      <c r="F7330" s="144">
        <v>2065</v>
      </c>
      <c r="G7330" s="147">
        <v>86.618288178487347</v>
      </c>
      <c r="H7330" s="147">
        <v>93.493402200000006</v>
      </c>
      <c r="I7330" s="147">
        <v>100.78794000000001</v>
      </c>
      <c r="J7330" s="147">
        <v>108.0337698</v>
      </c>
      <c r="K7330" s="147">
        <v>115.29326159999999</v>
      </c>
    </row>
    <row r="7331" spans="2:11" x14ac:dyDescent="0.2">
      <c r="B7331" s="21" t="str">
        <f t="shared" si="114"/>
        <v>GoderichWind2070RCP6.0</v>
      </c>
      <c r="C7331" t="s">
        <v>325</v>
      </c>
      <c r="D7331" t="s">
        <v>1</v>
      </c>
      <c r="E7331" s="144" t="s">
        <v>192</v>
      </c>
      <c r="F7331" s="144">
        <v>2070</v>
      </c>
      <c r="G7331" s="147">
        <v>86.638804520949137</v>
      </c>
      <c r="H7331" s="147">
        <v>93.515499000000005</v>
      </c>
      <c r="I7331" s="147">
        <v>100.8117</v>
      </c>
      <c r="J7331" s="147">
        <v>108.05919300000001</v>
      </c>
      <c r="K7331" s="147">
        <v>115.320348</v>
      </c>
    </row>
    <row r="7332" spans="2:11" x14ac:dyDescent="0.2">
      <c r="B7332" s="21" t="str">
        <f t="shared" si="114"/>
        <v>GoderichWind2075RCP6.0</v>
      </c>
      <c r="C7332" t="s">
        <v>325</v>
      </c>
      <c r="D7332" t="s">
        <v>1</v>
      </c>
      <c r="E7332" s="144" t="s">
        <v>192</v>
      </c>
      <c r="F7332" s="144">
        <v>2075</v>
      </c>
      <c r="G7332" s="147">
        <v>86.811911160470515</v>
      </c>
      <c r="H7332" s="147">
        <v>93.743372250000007</v>
      </c>
      <c r="I7332" s="147">
        <v>101.1087</v>
      </c>
      <c r="J7332" s="147">
        <v>108.41405850000001</v>
      </c>
      <c r="K7332" s="147">
        <v>115.7351085</v>
      </c>
    </row>
    <row r="7333" spans="2:11" x14ac:dyDescent="0.2">
      <c r="B7333" s="21" t="str">
        <f t="shared" si="114"/>
        <v>GoderichWind2080RCP6.0</v>
      </c>
      <c r="C7333" t="s">
        <v>325</v>
      </c>
      <c r="D7333" t="s">
        <v>1</v>
      </c>
      <c r="E7333" s="144" t="s">
        <v>192</v>
      </c>
      <c r="F7333" s="144">
        <v>2080</v>
      </c>
      <c r="G7333" s="147">
        <v>86.985017799991908</v>
      </c>
      <c r="H7333" s="147">
        <v>93.971245500000009</v>
      </c>
      <c r="I7333" s="147">
        <v>101.4057</v>
      </c>
      <c r="J7333" s="147">
        <v>108.76892400000001</v>
      </c>
      <c r="K7333" s="147">
        <v>116.149869</v>
      </c>
    </row>
    <row r="7334" spans="2:11" x14ac:dyDescent="0.2">
      <c r="B7334" s="21" t="str">
        <f t="shared" si="114"/>
        <v>GoderichWind2085RCP6.0</v>
      </c>
      <c r="C7334" t="s">
        <v>325</v>
      </c>
      <c r="D7334" t="s">
        <v>1</v>
      </c>
      <c r="E7334" s="144" t="s">
        <v>192</v>
      </c>
      <c r="F7334" s="144">
        <v>2085</v>
      </c>
      <c r="G7334" s="147">
        <v>87.158124439513287</v>
      </c>
      <c r="H7334" s="147">
        <v>94.199118750000011</v>
      </c>
      <c r="I7334" s="147">
        <v>101.70270000000001</v>
      </c>
      <c r="J7334" s="147">
        <v>109.12378950000002</v>
      </c>
      <c r="K7334" s="147">
        <v>116.56462949999998</v>
      </c>
    </row>
    <row r="7335" spans="2:11" x14ac:dyDescent="0.2">
      <c r="B7335" s="21" t="str">
        <f t="shared" si="114"/>
        <v>GoderichWind2090RCP6.0</v>
      </c>
      <c r="C7335" t="s">
        <v>325</v>
      </c>
      <c r="D7335" t="s">
        <v>1</v>
      </c>
      <c r="E7335" s="144" t="s">
        <v>192</v>
      </c>
      <c r="F7335" s="144">
        <v>2090</v>
      </c>
      <c r="G7335" s="147">
        <v>87.772902340364936</v>
      </c>
      <c r="H7335" s="147">
        <v>94.979412000000011</v>
      </c>
      <c r="I7335" s="147">
        <v>102.6861</v>
      </c>
      <c r="J7335" s="147">
        <v>110.28372300000001</v>
      </c>
      <c r="K7335" s="147">
        <v>117.90107999999998</v>
      </c>
    </row>
    <row r="7336" spans="2:11" x14ac:dyDescent="0.2">
      <c r="B7336" s="21" t="str">
        <f t="shared" si="114"/>
        <v>GoderichWind2095RCP6.0</v>
      </c>
      <c r="C7336" t="s">
        <v>325</v>
      </c>
      <c r="D7336" t="s">
        <v>1</v>
      </c>
      <c r="E7336" s="144" t="s">
        <v>192</v>
      </c>
      <c r="F7336" s="144">
        <v>2095</v>
      </c>
      <c r="G7336" s="147">
        <v>88.214573601695221</v>
      </c>
      <c r="H7336" s="147">
        <v>95.531832000000023</v>
      </c>
      <c r="I7336" s="147">
        <v>103.3725</v>
      </c>
      <c r="J7336" s="147">
        <v>111.08879100000001</v>
      </c>
      <c r="K7336" s="147">
        <v>118.82276999999998</v>
      </c>
    </row>
    <row r="7337" spans="2:11" x14ac:dyDescent="0.2">
      <c r="B7337" s="21" t="str">
        <f t="shared" si="114"/>
        <v>GoderichWind2100RCP6.0</v>
      </c>
      <c r="C7337" t="s">
        <v>325</v>
      </c>
      <c r="D7337" t="s">
        <v>1</v>
      </c>
      <c r="E7337" s="144" t="s">
        <v>192</v>
      </c>
      <c r="F7337" s="144">
        <v>2100</v>
      </c>
      <c r="G7337" s="147">
        <v>88.656244863025492</v>
      </c>
      <c r="H7337" s="147">
        <v>96.084252000000021</v>
      </c>
      <c r="I7337" s="147">
        <v>104.05889999999999</v>
      </c>
      <c r="J7337" s="147">
        <v>111.89385900000001</v>
      </c>
      <c r="K7337" s="147">
        <v>119.74445999999998</v>
      </c>
    </row>
    <row r="7338" spans="2:11" x14ac:dyDescent="0.2">
      <c r="B7338" s="21" t="str">
        <f t="shared" si="114"/>
        <v>GoderichWind2023RCP8.5</v>
      </c>
      <c r="C7338" t="s">
        <v>325</v>
      </c>
      <c r="D7338" t="s">
        <v>1</v>
      </c>
      <c r="E7338" s="144" t="s">
        <v>191</v>
      </c>
      <c r="F7338" s="144">
        <v>2023</v>
      </c>
      <c r="G7338" s="147">
        <v>86.134444435430041</v>
      </c>
      <c r="H7338" s="147">
        <v>92.889422999999994</v>
      </c>
      <c r="I7338" s="147">
        <v>100.0296</v>
      </c>
      <c r="J7338" s="147">
        <v>107.14819500000002</v>
      </c>
      <c r="K7338" s="147">
        <v>114.25946399999998</v>
      </c>
    </row>
    <row r="7339" spans="2:11" x14ac:dyDescent="0.2">
      <c r="B7339" s="21" t="str">
        <f t="shared" si="114"/>
        <v>GoderichWind2025RCP8.5</v>
      </c>
      <c r="C7339" t="s">
        <v>325</v>
      </c>
      <c r="D7339" t="s">
        <v>1</v>
      </c>
      <c r="E7339" s="144" t="s">
        <v>191</v>
      </c>
      <c r="F7339" s="144">
        <v>2025</v>
      </c>
      <c r="G7339" s="147">
        <v>86.268370559833414</v>
      </c>
      <c r="H7339" s="147">
        <v>93.061286999999993</v>
      </c>
      <c r="I7339" s="147">
        <v>100.25069999999999</v>
      </c>
      <c r="J7339" s="147">
        <v>107.40948900000001</v>
      </c>
      <c r="K7339" s="147">
        <v>114.56794799999997</v>
      </c>
    </row>
    <row r="7340" spans="2:11" x14ac:dyDescent="0.2">
      <c r="B7340" s="21" t="str">
        <f t="shared" si="114"/>
        <v>GoderichWind2030RCP8.5</v>
      </c>
      <c r="C7340" t="s">
        <v>325</v>
      </c>
      <c r="D7340" t="s">
        <v>1</v>
      </c>
      <c r="E7340" s="144" t="s">
        <v>191</v>
      </c>
      <c r="F7340" s="144">
        <v>2030</v>
      </c>
      <c r="G7340" s="147">
        <v>86.402296684236788</v>
      </c>
      <c r="H7340" s="147">
        <v>93.233151000000007</v>
      </c>
      <c r="I7340" s="147">
        <v>100.4718</v>
      </c>
      <c r="J7340" s="147">
        <v>107.670783</v>
      </c>
      <c r="K7340" s="147">
        <v>114.87643199999998</v>
      </c>
    </row>
    <row r="7341" spans="2:11" x14ac:dyDescent="0.2">
      <c r="B7341" s="21" t="str">
        <f t="shared" si="114"/>
        <v>GoderichWind2035RCP8.5</v>
      </c>
      <c r="C7341" t="s">
        <v>325</v>
      </c>
      <c r="D7341" t="s">
        <v>1</v>
      </c>
      <c r="E7341" s="144" t="s">
        <v>191</v>
      </c>
      <c r="F7341" s="144">
        <v>2035</v>
      </c>
      <c r="G7341" s="147">
        <v>86.536222808640161</v>
      </c>
      <c r="H7341" s="147">
        <v>93.405015000000006</v>
      </c>
      <c r="I7341" s="147">
        <v>100.69289999999999</v>
      </c>
      <c r="J7341" s="147">
        <v>107.93207699999999</v>
      </c>
      <c r="K7341" s="147">
        <v>115.18491599999997</v>
      </c>
    </row>
    <row r="7342" spans="2:11" x14ac:dyDescent="0.2">
      <c r="B7342" s="21" t="str">
        <f t="shared" si="114"/>
        <v>GoderichWind2040RCP8.5</v>
      </c>
      <c r="C7342" t="s">
        <v>325</v>
      </c>
      <c r="D7342" t="s">
        <v>1</v>
      </c>
      <c r="E7342" s="144" t="s">
        <v>191</v>
      </c>
      <c r="F7342" s="144">
        <v>2040</v>
      </c>
      <c r="G7342" s="147">
        <v>86.570416712743153</v>
      </c>
      <c r="H7342" s="147">
        <v>93.441843000000006</v>
      </c>
      <c r="I7342" s="147">
        <v>100.7325</v>
      </c>
      <c r="J7342" s="147">
        <v>107.97444899999999</v>
      </c>
      <c r="K7342" s="147">
        <v>115.23005999999998</v>
      </c>
    </row>
    <row r="7343" spans="2:11" x14ac:dyDescent="0.2">
      <c r="B7343" s="21" t="str">
        <f t="shared" si="114"/>
        <v>GoderichWind2045RCP8.5</v>
      </c>
      <c r="C7343" t="s">
        <v>325</v>
      </c>
      <c r="D7343" t="s">
        <v>1</v>
      </c>
      <c r="E7343" s="144" t="s">
        <v>191</v>
      </c>
      <c r="F7343" s="144">
        <v>2045</v>
      </c>
      <c r="G7343" s="147">
        <v>86.604610616846145</v>
      </c>
      <c r="H7343" s="147">
        <v>93.478671000000006</v>
      </c>
      <c r="I7343" s="147">
        <v>100.77209999999999</v>
      </c>
      <c r="J7343" s="147">
        <v>108.01682100000001</v>
      </c>
      <c r="K7343" s="147">
        <v>115.27520399999999</v>
      </c>
    </row>
    <row r="7344" spans="2:11" x14ac:dyDescent="0.2">
      <c r="B7344" s="21" t="str">
        <f t="shared" si="114"/>
        <v>GoderichWind2050RCP8.5</v>
      </c>
      <c r="C7344" t="s">
        <v>325</v>
      </c>
      <c r="D7344" t="s">
        <v>1</v>
      </c>
      <c r="E7344" s="144" t="s">
        <v>191</v>
      </c>
      <c r="F7344" s="144">
        <v>2050</v>
      </c>
      <c r="G7344" s="147">
        <v>86.869613373644313</v>
      </c>
      <c r="H7344" s="147">
        <v>93.819330000000008</v>
      </c>
      <c r="I7344" s="147">
        <v>101.2077</v>
      </c>
      <c r="J7344" s="147">
        <v>108.53234700000002</v>
      </c>
      <c r="K7344" s="147">
        <v>115.87336199999999</v>
      </c>
    </row>
    <row r="7345" spans="2:11" x14ac:dyDescent="0.2">
      <c r="B7345" s="21" t="str">
        <f t="shared" si="114"/>
        <v>GoderichWind2055RCP8.5</v>
      </c>
      <c r="C7345" t="s">
        <v>325</v>
      </c>
      <c r="D7345" t="s">
        <v>1</v>
      </c>
      <c r="E7345" s="144" t="s">
        <v>191</v>
      </c>
      <c r="F7345" s="144">
        <v>2055</v>
      </c>
      <c r="G7345" s="147">
        <v>87.100422226339489</v>
      </c>
      <c r="H7345" s="147">
        <v>94.12316100000001</v>
      </c>
      <c r="I7345" s="147">
        <v>101.6037</v>
      </c>
      <c r="J7345" s="147">
        <v>109.00550100000001</v>
      </c>
      <c r="K7345" s="147">
        <v>116.42637599999999</v>
      </c>
    </row>
    <row r="7346" spans="2:11" x14ac:dyDescent="0.2">
      <c r="B7346" s="21" t="str">
        <f t="shared" si="114"/>
        <v>GoderichWind2060RCP8.5</v>
      </c>
      <c r="C7346" t="s">
        <v>325</v>
      </c>
      <c r="D7346" t="s">
        <v>1</v>
      </c>
      <c r="E7346" s="144" t="s">
        <v>191</v>
      </c>
      <c r="F7346" s="144">
        <v>2060</v>
      </c>
      <c r="G7346" s="147">
        <v>87.772902340364936</v>
      </c>
      <c r="H7346" s="147">
        <v>94.979412000000011</v>
      </c>
      <c r="I7346" s="147">
        <v>102.6861</v>
      </c>
      <c r="J7346" s="147">
        <v>110.28372300000001</v>
      </c>
      <c r="K7346" s="147">
        <v>117.90107999999998</v>
      </c>
    </row>
    <row r="7347" spans="2:11" x14ac:dyDescent="0.2">
      <c r="B7347" s="21" t="str">
        <f t="shared" si="114"/>
        <v>GoderichWind2065RCP8.5</v>
      </c>
      <c r="C7347" t="s">
        <v>325</v>
      </c>
      <c r="D7347" t="s">
        <v>1</v>
      </c>
      <c r="E7347" s="144" t="s">
        <v>191</v>
      </c>
      <c r="F7347" s="144">
        <v>2065</v>
      </c>
      <c r="G7347" s="147">
        <v>88.214573601695221</v>
      </c>
      <c r="H7347" s="147">
        <v>95.531832000000023</v>
      </c>
      <c r="I7347" s="147">
        <v>103.3725</v>
      </c>
      <c r="J7347" s="147">
        <v>111.08879100000001</v>
      </c>
      <c r="K7347" s="147">
        <v>118.82276999999998</v>
      </c>
    </row>
    <row r="7348" spans="2:11" x14ac:dyDescent="0.2">
      <c r="B7348" s="21" t="str">
        <f t="shared" si="114"/>
        <v>GoderichWind2070RCP8.5</v>
      </c>
      <c r="C7348" t="s">
        <v>325</v>
      </c>
      <c r="D7348" t="s">
        <v>1</v>
      </c>
      <c r="E7348" s="144" t="s">
        <v>191</v>
      </c>
      <c r="F7348" s="144">
        <v>2070</v>
      </c>
      <c r="G7348" s="147">
        <v>88.864257779652007</v>
      </c>
      <c r="H7348" s="147">
        <v>96.338979000000023</v>
      </c>
      <c r="I7348" s="147">
        <v>104.37569999999999</v>
      </c>
      <c r="J7348" s="147">
        <v>112.257552</v>
      </c>
      <c r="K7348" s="147">
        <v>120.16204199999999</v>
      </c>
    </row>
    <row r="7349" spans="2:11" x14ac:dyDescent="0.2">
      <c r="B7349" s="21" t="str">
        <f t="shared" si="114"/>
        <v>GoderichWind2075RCP8.5</v>
      </c>
      <c r="C7349" t="s">
        <v>325</v>
      </c>
      <c r="D7349" t="s">
        <v>1</v>
      </c>
      <c r="E7349" s="144" t="s">
        <v>191</v>
      </c>
      <c r="F7349" s="144">
        <v>2075</v>
      </c>
      <c r="G7349" s="147">
        <v>89.072270696278537</v>
      </c>
      <c r="H7349" s="147">
        <v>96.593706000000012</v>
      </c>
      <c r="I7349" s="147">
        <v>104.6925</v>
      </c>
      <c r="J7349" s="147">
        <v>112.621245</v>
      </c>
      <c r="K7349" s="147">
        <v>120.57962399999998</v>
      </c>
    </row>
    <row r="7350" spans="2:11" x14ac:dyDescent="0.2">
      <c r="B7350" s="21" t="str">
        <f t="shared" si="114"/>
        <v>GoderichWind2080RCP8.5</v>
      </c>
      <c r="C7350" t="s">
        <v>325</v>
      </c>
      <c r="D7350" t="s">
        <v>1</v>
      </c>
      <c r="E7350" s="144" t="s">
        <v>191</v>
      </c>
      <c r="F7350" s="144">
        <v>2080</v>
      </c>
      <c r="G7350" s="147">
        <v>89.280283612905052</v>
      </c>
      <c r="H7350" s="147">
        <v>96.848433000000014</v>
      </c>
      <c r="I7350" s="147">
        <v>105.0093</v>
      </c>
      <c r="J7350" s="147">
        <v>112.984938</v>
      </c>
      <c r="K7350" s="147">
        <v>120.99720599999999</v>
      </c>
    </row>
    <row r="7351" spans="2:11" x14ac:dyDescent="0.2">
      <c r="B7351" s="21" t="str">
        <f t="shared" si="114"/>
        <v>GoderichWind2085RCP8.5</v>
      </c>
      <c r="C7351" t="s">
        <v>325</v>
      </c>
      <c r="D7351" t="s">
        <v>1</v>
      </c>
      <c r="E7351" s="144" t="s">
        <v>191</v>
      </c>
      <c r="F7351" s="144">
        <v>2085</v>
      </c>
      <c r="G7351" s="147">
        <v>89.417059229317005</v>
      </c>
      <c r="H7351" s="147">
        <v>97.000348500000001</v>
      </c>
      <c r="I7351" s="147">
        <v>105.1776</v>
      </c>
      <c r="J7351" s="147">
        <v>113.17031550000002</v>
      </c>
      <c r="K7351" s="147">
        <v>121.20035399999999</v>
      </c>
    </row>
    <row r="7352" spans="2:11" x14ac:dyDescent="0.2">
      <c r="B7352" s="21" t="str">
        <f t="shared" si="114"/>
        <v>GoderichWind2090RCP8.5</v>
      </c>
      <c r="C7352" t="s">
        <v>325</v>
      </c>
      <c r="D7352" t="s">
        <v>1</v>
      </c>
      <c r="E7352" s="144" t="s">
        <v>191</v>
      </c>
      <c r="F7352" s="144">
        <v>2090</v>
      </c>
      <c r="G7352" s="147">
        <v>89.553834845728971</v>
      </c>
      <c r="H7352" s="147">
        <v>97.152264000000002</v>
      </c>
      <c r="I7352" s="147">
        <v>105.3459</v>
      </c>
      <c r="J7352" s="147">
        <v>113.35569300000002</v>
      </c>
      <c r="K7352" s="147">
        <v>121.40350199999999</v>
      </c>
    </row>
    <row r="7353" spans="2:11" x14ac:dyDescent="0.2">
      <c r="B7353" s="21" t="str">
        <f t="shared" si="114"/>
        <v>GoderichWind2095RCP8.5</v>
      </c>
      <c r="C7353" t="s">
        <v>325</v>
      </c>
      <c r="D7353" t="s">
        <v>1</v>
      </c>
      <c r="E7353" s="144" t="s">
        <v>191</v>
      </c>
      <c r="F7353" s="144">
        <v>2095</v>
      </c>
      <c r="G7353" s="147">
        <v>89.553834845728971</v>
      </c>
      <c r="H7353" s="147">
        <v>97.152264000000002</v>
      </c>
      <c r="I7353" s="147">
        <v>105.3459</v>
      </c>
      <c r="J7353" s="147">
        <v>113.35569300000002</v>
      </c>
      <c r="K7353" s="147">
        <v>121.40350199999999</v>
      </c>
    </row>
    <row r="7354" spans="2:11" x14ac:dyDescent="0.2">
      <c r="B7354" s="21" t="str">
        <f t="shared" si="114"/>
        <v>GoderichWind2100RCP8.5</v>
      </c>
      <c r="C7354" t="s">
        <v>325</v>
      </c>
      <c r="D7354" t="s">
        <v>1</v>
      </c>
      <c r="E7354" s="144" t="s">
        <v>191</v>
      </c>
      <c r="F7354" s="144">
        <v>2100</v>
      </c>
      <c r="G7354" s="147">
        <v>89.553834845728971</v>
      </c>
      <c r="H7354" s="147">
        <v>97.152264000000002</v>
      </c>
      <c r="I7354" s="147">
        <v>105.3459</v>
      </c>
      <c r="J7354" s="147">
        <v>113.35569300000002</v>
      </c>
      <c r="K7354" s="147">
        <v>121.40350199999999</v>
      </c>
    </row>
    <row r="7355" spans="2:11" x14ac:dyDescent="0.2">
      <c r="B7355" s="21" t="str">
        <f t="shared" si="114"/>
        <v>Gore BayIce Accretion2023RCP4.5</v>
      </c>
      <c r="C7355" t="s">
        <v>326</v>
      </c>
      <c r="D7355" t="s">
        <v>486</v>
      </c>
      <c r="E7355" s="144" t="s">
        <v>193</v>
      </c>
      <c r="F7355" s="144">
        <v>2023</v>
      </c>
      <c r="G7355" s="147">
        <v>15.645404069137598</v>
      </c>
      <c r="H7355" s="147">
        <v>18.716499999999996</v>
      </c>
      <c r="I7355" s="147">
        <v>22.593999999999998</v>
      </c>
      <c r="J7355" s="147">
        <v>25.580939999999998</v>
      </c>
      <c r="K7355" s="147">
        <v>28.551600000000001</v>
      </c>
    </row>
    <row r="7356" spans="2:11" x14ac:dyDescent="0.2">
      <c r="B7356" s="21" t="str">
        <f t="shared" si="114"/>
        <v>Gore BayIce Accretion2025RCP4.5</v>
      </c>
      <c r="C7356" t="s">
        <v>326</v>
      </c>
      <c r="D7356" t="s">
        <v>486</v>
      </c>
      <c r="E7356" s="144" t="s">
        <v>193</v>
      </c>
      <c r="F7356" s="144">
        <v>2025</v>
      </c>
      <c r="G7356" s="147">
        <v>15.614786840039482</v>
      </c>
      <c r="H7356" s="147">
        <v>18.695196666666664</v>
      </c>
      <c r="I7356" s="147">
        <v>22.579333333333331</v>
      </c>
      <c r="J7356" s="147">
        <v>25.572653333333331</v>
      </c>
      <c r="K7356" s="147">
        <v>28.546979999999998</v>
      </c>
    </row>
    <row r="7357" spans="2:11" x14ac:dyDescent="0.2">
      <c r="B7357" s="21" t="str">
        <f t="shared" si="114"/>
        <v>Gore BayIce Accretion2030RCP4.5</v>
      </c>
      <c r="C7357" t="s">
        <v>326</v>
      </c>
      <c r="D7357" t="s">
        <v>486</v>
      </c>
      <c r="E7357" s="144" t="s">
        <v>193</v>
      </c>
      <c r="F7357" s="144">
        <v>2030</v>
      </c>
      <c r="G7357" s="147">
        <v>15.584169610941364</v>
      </c>
      <c r="H7357" s="147">
        <v>18.673893333333329</v>
      </c>
      <c r="I7357" s="147">
        <v>22.564666666666664</v>
      </c>
      <c r="J7357" s="147">
        <v>25.564366666666665</v>
      </c>
      <c r="K7357" s="147">
        <v>28.542359999999999</v>
      </c>
    </row>
    <row r="7358" spans="2:11" x14ac:dyDescent="0.2">
      <c r="B7358" s="21" t="str">
        <f t="shared" si="114"/>
        <v>Gore BayIce Accretion2035RCP4.5</v>
      </c>
      <c r="C7358" t="s">
        <v>326</v>
      </c>
      <c r="D7358" t="s">
        <v>486</v>
      </c>
      <c r="E7358" s="144" t="s">
        <v>193</v>
      </c>
      <c r="F7358" s="144">
        <v>2035</v>
      </c>
      <c r="G7358" s="147">
        <v>15.553552381843247</v>
      </c>
      <c r="H7358" s="147">
        <v>18.652589999999996</v>
      </c>
      <c r="I7358" s="147">
        <v>22.549999999999997</v>
      </c>
      <c r="J7358" s="147">
        <v>25.556079999999998</v>
      </c>
      <c r="K7358" s="147">
        <v>28.537739999999999</v>
      </c>
    </row>
    <row r="7359" spans="2:11" x14ac:dyDescent="0.2">
      <c r="B7359" s="21" t="str">
        <f t="shared" si="114"/>
        <v>Gore BayIce Accretion2040RCP4.5</v>
      </c>
      <c r="C7359" t="s">
        <v>326</v>
      </c>
      <c r="D7359" t="s">
        <v>486</v>
      </c>
      <c r="E7359" s="144" t="s">
        <v>193</v>
      </c>
      <c r="F7359" s="144">
        <v>2040</v>
      </c>
      <c r="G7359" s="147">
        <v>15.522935152745131</v>
      </c>
      <c r="H7359" s="147">
        <v>18.631286666666664</v>
      </c>
      <c r="I7359" s="147">
        <v>22.53533333333333</v>
      </c>
      <c r="J7359" s="147">
        <v>25.547793333333331</v>
      </c>
      <c r="K7359" s="147">
        <v>28.533119999999997</v>
      </c>
    </row>
    <row r="7360" spans="2:11" x14ac:dyDescent="0.2">
      <c r="B7360" s="21" t="str">
        <f t="shared" si="114"/>
        <v>Gore BayIce Accretion2045RCP4.5</v>
      </c>
      <c r="C7360" t="s">
        <v>326</v>
      </c>
      <c r="D7360" t="s">
        <v>486</v>
      </c>
      <c r="E7360" s="144" t="s">
        <v>193</v>
      </c>
      <c r="F7360" s="144">
        <v>2045</v>
      </c>
      <c r="G7360" s="147">
        <v>15.492317923647015</v>
      </c>
      <c r="H7360" s="147">
        <v>18.609983333333329</v>
      </c>
      <c r="I7360" s="147">
        <v>22.520666666666664</v>
      </c>
      <c r="J7360" s="147">
        <v>25.539506666666664</v>
      </c>
      <c r="K7360" s="147">
        <v>28.528499999999994</v>
      </c>
    </row>
    <row r="7361" spans="2:11" x14ac:dyDescent="0.2">
      <c r="B7361" s="21" t="str">
        <f t="shared" si="114"/>
        <v>Gore BayIce Accretion2050RCP4.5</v>
      </c>
      <c r="C7361" t="s">
        <v>326</v>
      </c>
      <c r="D7361" t="s">
        <v>486</v>
      </c>
      <c r="E7361" s="144" t="s">
        <v>193</v>
      </c>
      <c r="F7361" s="144">
        <v>2050</v>
      </c>
      <c r="G7361" s="147">
        <v>15.584169610941364</v>
      </c>
      <c r="H7361" s="147">
        <v>18.749367999999997</v>
      </c>
      <c r="I7361" s="147">
        <v>22.717199999999998</v>
      </c>
      <c r="J7361" s="147">
        <v>25.779819999999997</v>
      </c>
      <c r="K7361" s="147">
        <v>28.812167999999996</v>
      </c>
    </row>
    <row r="7362" spans="2:11" x14ac:dyDescent="0.2">
      <c r="B7362" s="21" t="str">
        <f t="shared" si="114"/>
        <v>Gore BayIce Accretion2055RCP4.5</v>
      </c>
      <c r="C7362" t="s">
        <v>326</v>
      </c>
      <c r="D7362" t="s">
        <v>486</v>
      </c>
      <c r="E7362" s="144" t="s">
        <v>193</v>
      </c>
      <c r="F7362" s="144">
        <v>2055</v>
      </c>
      <c r="G7362" s="147">
        <v>15.706638527333832</v>
      </c>
      <c r="H7362" s="147">
        <v>18.910055999999997</v>
      </c>
      <c r="I7362" s="147">
        <v>22.928399999999996</v>
      </c>
      <c r="J7362" s="147">
        <v>26.028419999999997</v>
      </c>
      <c r="K7362" s="147">
        <v>29.100455999999998</v>
      </c>
    </row>
    <row r="7363" spans="2:11" x14ac:dyDescent="0.2">
      <c r="B7363" s="21" t="str">
        <f t="shared" si="114"/>
        <v>Gore BayIce Accretion2060RCP4.5</v>
      </c>
      <c r="C7363" t="s">
        <v>326</v>
      </c>
      <c r="D7363" t="s">
        <v>486</v>
      </c>
      <c r="E7363" s="144" t="s">
        <v>193</v>
      </c>
      <c r="F7363" s="144">
        <v>2060</v>
      </c>
      <c r="G7363" s="147">
        <v>15.829107443726297</v>
      </c>
      <c r="H7363" s="147">
        <v>19.070743999999998</v>
      </c>
      <c r="I7363" s="147">
        <v>23.139599999999998</v>
      </c>
      <c r="J7363" s="147">
        <v>26.27702</v>
      </c>
      <c r="K7363" s="147">
        <v>29.388743999999996</v>
      </c>
    </row>
    <row r="7364" spans="2:11" x14ac:dyDescent="0.2">
      <c r="B7364" s="21" t="str">
        <f t="shared" si="114"/>
        <v>Gore BayIce Accretion2065RCP4.5</v>
      </c>
      <c r="C7364" t="s">
        <v>326</v>
      </c>
      <c r="D7364" t="s">
        <v>486</v>
      </c>
      <c r="E7364" s="144" t="s">
        <v>193</v>
      </c>
      <c r="F7364" s="144">
        <v>2065</v>
      </c>
      <c r="G7364" s="147">
        <v>15.951576360118764</v>
      </c>
      <c r="H7364" s="147">
        <v>19.231431999999998</v>
      </c>
      <c r="I7364" s="147">
        <v>23.350799999999996</v>
      </c>
      <c r="J7364" s="147">
        <v>26.52562</v>
      </c>
      <c r="K7364" s="147">
        <v>29.677031999999997</v>
      </c>
    </row>
    <row r="7365" spans="2:11" x14ac:dyDescent="0.2">
      <c r="B7365" s="21" t="str">
        <f t="shared" si="114"/>
        <v>Gore BayIce Accretion2070RCP4.5</v>
      </c>
      <c r="C7365" t="s">
        <v>326</v>
      </c>
      <c r="D7365" t="s">
        <v>486</v>
      </c>
      <c r="E7365" s="144" t="s">
        <v>193</v>
      </c>
      <c r="F7365" s="144">
        <v>2070</v>
      </c>
      <c r="G7365" s="147">
        <v>16.074045276511232</v>
      </c>
      <c r="H7365" s="147">
        <v>19.392119999999998</v>
      </c>
      <c r="I7365" s="147">
        <v>23.561999999999998</v>
      </c>
      <c r="J7365" s="147">
        <v>26.77422</v>
      </c>
      <c r="K7365" s="147">
        <v>29.965319999999998</v>
      </c>
    </row>
    <row r="7366" spans="2:11" x14ac:dyDescent="0.2">
      <c r="B7366" s="21" t="str">
        <f t="shared" si="114"/>
        <v>Gore BayIce Accretion2075RCP4.5</v>
      </c>
      <c r="C7366" t="s">
        <v>326</v>
      </c>
      <c r="D7366" t="s">
        <v>486</v>
      </c>
      <c r="E7366" s="144" t="s">
        <v>193</v>
      </c>
      <c r="F7366" s="144">
        <v>2075</v>
      </c>
      <c r="G7366" s="147">
        <v>15.971987846184176</v>
      </c>
      <c r="H7366" s="147">
        <v>19.279516666666666</v>
      </c>
      <c r="I7366" s="147">
        <v>23.444666666666663</v>
      </c>
      <c r="J7366" s="147">
        <v>26.641633333333331</v>
      </c>
      <c r="K7366" s="147">
        <v>29.826719999999998</v>
      </c>
    </row>
    <row r="7367" spans="2:11" x14ac:dyDescent="0.2">
      <c r="B7367" s="21" t="str">
        <f t="shared" si="114"/>
        <v>Gore BayIce Accretion2080RCP4.5</v>
      </c>
      <c r="C7367" t="s">
        <v>326</v>
      </c>
      <c r="D7367" t="s">
        <v>486</v>
      </c>
      <c r="E7367" s="144" t="s">
        <v>193</v>
      </c>
      <c r="F7367" s="144">
        <v>2080</v>
      </c>
      <c r="G7367" s="147">
        <v>15.869930415857119</v>
      </c>
      <c r="H7367" s="147">
        <v>19.16691333333333</v>
      </c>
      <c r="I7367" s="147">
        <v>23.327333333333332</v>
      </c>
      <c r="J7367" s="147">
        <v>26.509046666666666</v>
      </c>
      <c r="K7367" s="147">
        <v>29.688119999999998</v>
      </c>
    </row>
    <row r="7368" spans="2:11" x14ac:dyDescent="0.2">
      <c r="B7368" s="21" t="str">
        <f t="shared" si="114"/>
        <v>Gore BayIce Accretion2085RCP4.5</v>
      </c>
      <c r="C7368" t="s">
        <v>326</v>
      </c>
      <c r="D7368" t="s">
        <v>486</v>
      </c>
      <c r="E7368" s="144" t="s">
        <v>193</v>
      </c>
      <c r="F7368" s="144">
        <v>2085</v>
      </c>
      <c r="G7368" s="147">
        <v>15.767872985530065</v>
      </c>
      <c r="H7368" s="147">
        <v>19.054309999999997</v>
      </c>
      <c r="I7368" s="147">
        <v>23.209999999999997</v>
      </c>
      <c r="J7368" s="147">
        <v>26.376459999999998</v>
      </c>
      <c r="K7368" s="147">
        <v>29.549519999999998</v>
      </c>
    </row>
    <row r="7369" spans="2:11" x14ac:dyDescent="0.2">
      <c r="B7369" s="21" t="str">
        <f t="shared" si="114"/>
        <v>Gore BayIce Accretion2090RCP4.5</v>
      </c>
      <c r="C7369" t="s">
        <v>326</v>
      </c>
      <c r="D7369" t="s">
        <v>486</v>
      </c>
      <c r="E7369" s="144" t="s">
        <v>193</v>
      </c>
      <c r="F7369" s="144">
        <v>2090</v>
      </c>
      <c r="G7369" s="147">
        <v>15.665815555203009</v>
      </c>
      <c r="H7369" s="147">
        <v>18.941706666666665</v>
      </c>
      <c r="I7369" s="147">
        <v>23.092666666666663</v>
      </c>
      <c r="J7369" s="147">
        <v>26.24387333333333</v>
      </c>
      <c r="K7369" s="147">
        <v>29.410919999999997</v>
      </c>
    </row>
    <row r="7370" spans="2:11" x14ac:dyDescent="0.2">
      <c r="B7370" s="21" t="str">
        <f t="shared" si="114"/>
        <v>Gore BayIce Accretion2095RCP4.5</v>
      </c>
      <c r="C7370" t="s">
        <v>326</v>
      </c>
      <c r="D7370" t="s">
        <v>486</v>
      </c>
      <c r="E7370" s="144" t="s">
        <v>193</v>
      </c>
      <c r="F7370" s="144">
        <v>2095</v>
      </c>
      <c r="G7370" s="147">
        <v>15.563758124875953</v>
      </c>
      <c r="H7370" s="147">
        <v>18.829103333333329</v>
      </c>
      <c r="I7370" s="147">
        <v>22.975333333333332</v>
      </c>
      <c r="J7370" s="147">
        <v>26.111286666666665</v>
      </c>
      <c r="K7370" s="147">
        <v>29.272319999999997</v>
      </c>
    </row>
    <row r="7371" spans="2:11" x14ac:dyDescent="0.2">
      <c r="B7371" s="21" t="str">
        <f t="shared" si="114"/>
        <v>Gore BayIce Accretion2100RCP4.5</v>
      </c>
      <c r="C7371" t="s">
        <v>326</v>
      </c>
      <c r="D7371" t="s">
        <v>486</v>
      </c>
      <c r="E7371" s="144" t="s">
        <v>193</v>
      </c>
      <c r="F7371" s="144">
        <v>2100</v>
      </c>
      <c r="G7371" s="147">
        <v>15.461700694548897</v>
      </c>
      <c r="H7371" s="147">
        <v>18.716499999999996</v>
      </c>
      <c r="I7371" s="147">
        <v>22.857999999999997</v>
      </c>
      <c r="J7371" s="147">
        <v>25.978699999999996</v>
      </c>
      <c r="K7371" s="147">
        <v>29.133719999999997</v>
      </c>
    </row>
    <row r="7372" spans="2:11" x14ac:dyDescent="0.2">
      <c r="B7372" s="21" t="str">
        <f t="shared" ref="B7372:B7435" si="115">C7372&amp;D7372&amp;F7372&amp;E7372</f>
        <v>Gore BayIce Accretion2023RCP6.0</v>
      </c>
      <c r="C7372" t="s">
        <v>326</v>
      </c>
      <c r="D7372" t="s">
        <v>486</v>
      </c>
      <c r="E7372" s="144" t="s">
        <v>192</v>
      </c>
      <c r="F7372" s="144">
        <v>2023</v>
      </c>
      <c r="G7372" s="147">
        <v>15.645404069137598</v>
      </c>
      <c r="H7372" s="147">
        <v>18.716499999999996</v>
      </c>
      <c r="I7372" s="147">
        <v>22.593999999999998</v>
      </c>
      <c r="J7372" s="147">
        <v>25.580939999999998</v>
      </c>
      <c r="K7372" s="147">
        <v>28.551600000000001</v>
      </c>
    </row>
    <row r="7373" spans="2:11" x14ac:dyDescent="0.2">
      <c r="B7373" s="21" t="str">
        <f t="shared" si="115"/>
        <v>Gore BayIce Accretion2025RCP6.0</v>
      </c>
      <c r="C7373" t="s">
        <v>326</v>
      </c>
      <c r="D7373" t="s">
        <v>486</v>
      </c>
      <c r="E7373" s="144" t="s">
        <v>192</v>
      </c>
      <c r="F7373" s="144">
        <v>2025</v>
      </c>
      <c r="G7373" s="147">
        <v>15.614786840039482</v>
      </c>
      <c r="H7373" s="147">
        <v>18.695196666666664</v>
      </c>
      <c r="I7373" s="147">
        <v>22.579333333333331</v>
      </c>
      <c r="J7373" s="147">
        <v>25.572653333333331</v>
      </c>
      <c r="K7373" s="147">
        <v>28.546979999999998</v>
      </c>
    </row>
    <row r="7374" spans="2:11" x14ac:dyDescent="0.2">
      <c r="B7374" s="21" t="str">
        <f t="shared" si="115"/>
        <v>Gore BayIce Accretion2030RCP6.0</v>
      </c>
      <c r="C7374" t="s">
        <v>326</v>
      </c>
      <c r="D7374" t="s">
        <v>486</v>
      </c>
      <c r="E7374" s="144" t="s">
        <v>192</v>
      </c>
      <c r="F7374" s="144">
        <v>2030</v>
      </c>
      <c r="G7374" s="147">
        <v>15.584169610941364</v>
      </c>
      <c r="H7374" s="147">
        <v>18.673893333333329</v>
      </c>
      <c r="I7374" s="147">
        <v>22.564666666666664</v>
      </c>
      <c r="J7374" s="147">
        <v>25.564366666666665</v>
      </c>
      <c r="K7374" s="147">
        <v>28.542359999999999</v>
      </c>
    </row>
    <row r="7375" spans="2:11" x14ac:dyDescent="0.2">
      <c r="B7375" s="21" t="str">
        <f t="shared" si="115"/>
        <v>Gore BayIce Accretion2035RCP6.0</v>
      </c>
      <c r="C7375" t="s">
        <v>326</v>
      </c>
      <c r="D7375" t="s">
        <v>486</v>
      </c>
      <c r="E7375" s="144" t="s">
        <v>192</v>
      </c>
      <c r="F7375" s="144">
        <v>2035</v>
      </c>
      <c r="G7375" s="147">
        <v>15.553552381843247</v>
      </c>
      <c r="H7375" s="147">
        <v>18.652589999999996</v>
      </c>
      <c r="I7375" s="147">
        <v>22.549999999999997</v>
      </c>
      <c r="J7375" s="147">
        <v>25.556079999999998</v>
      </c>
      <c r="K7375" s="147">
        <v>28.537739999999999</v>
      </c>
    </row>
    <row r="7376" spans="2:11" x14ac:dyDescent="0.2">
      <c r="B7376" s="21" t="str">
        <f t="shared" si="115"/>
        <v>Gore BayIce Accretion2040RCP6.0</v>
      </c>
      <c r="C7376" t="s">
        <v>326</v>
      </c>
      <c r="D7376" t="s">
        <v>486</v>
      </c>
      <c r="E7376" s="144" t="s">
        <v>192</v>
      </c>
      <c r="F7376" s="144">
        <v>2040</v>
      </c>
      <c r="G7376" s="147">
        <v>15.522935152745131</v>
      </c>
      <c r="H7376" s="147">
        <v>18.631286666666664</v>
      </c>
      <c r="I7376" s="147">
        <v>22.53533333333333</v>
      </c>
      <c r="J7376" s="147">
        <v>25.547793333333331</v>
      </c>
      <c r="K7376" s="147">
        <v>28.533119999999997</v>
      </c>
    </row>
    <row r="7377" spans="2:11" x14ac:dyDescent="0.2">
      <c r="B7377" s="21" t="str">
        <f t="shared" si="115"/>
        <v>Gore BayIce Accretion2045RCP6.0</v>
      </c>
      <c r="C7377" t="s">
        <v>326</v>
      </c>
      <c r="D7377" t="s">
        <v>486</v>
      </c>
      <c r="E7377" s="144" t="s">
        <v>192</v>
      </c>
      <c r="F7377" s="144">
        <v>2045</v>
      </c>
      <c r="G7377" s="147">
        <v>15.492317923647015</v>
      </c>
      <c r="H7377" s="147">
        <v>18.609983333333329</v>
      </c>
      <c r="I7377" s="147">
        <v>22.520666666666664</v>
      </c>
      <c r="J7377" s="147">
        <v>25.539506666666664</v>
      </c>
      <c r="K7377" s="147">
        <v>28.528499999999994</v>
      </c>
    </row>
    <row r="7378" spans="2:11" x14ac:dyDescent="0.2">
      <c r="B7378" s="21" t="str">
        <f t="shared" si="115"/>
        <v>Gore BayIce Accretion2050RCP6.0</v>
      </c>
      <c r="C7378" t="s">
        <v>326</v>
      </c>
      <c r="D7378" t="s">
        <v>486</v>
      </c>
      <c r="E7378" s="144" t="s">
        <v>192</v>
      </c>
      <c r="F7378" s="144">
        <v>2050</v>
      </c>
      <c r="G7378" s="147">
        <v>15.584169610941364</v>
      </c>
      <c r="H7378" s="147">
        <v>18.749367999999997</v>
      </c>
      <c r="I7378" s="147">
        <v>22.717199999999998</v>
      </c>
      <c r="J7378" s="147">
        <v>25.779819999999997</v>
      </c>
      <c r="K7378" s="147">
        <v>28.812167999999996</v>
      </c>
    </row>
    <row r="7379" spans="2:11" x14ac:dyDescent="0.2">
      <c r="B7379" s="21" t="str">
        <f t="shared" si="115"/>
        <v>Gore BayIce Accretion2055RCP6.0</v>
      </c>
      <c r="C7379" t="s">
        <v>326</v>
      </c>
      <c r="D7379" t="s">
        <v>486</v>
      </c>
      <c r="E7379" s="144" t="s">
        <v>192</v>
      </c>
      <c r="F7379" s="144">
        <v>2055</v>
      </c>
      <c r="G7379" s="147">
        <v>15.706638527333832</v>
      </c>
      <c r="H7379" s="147">
        <v>18.910055999999997</v>
      </c>
      <c r="I7379" s="147">
        <v>22.928399999999996</v>
      </c>
      <c r="J7379" s="147">
        <v>26.028419999999997</v>
      </c>
      <c r="K7379" s="147">
        <v>29.100455999999998</v>
      </c>
    </row>
    <row r="7380" spans="2:11" x14ac:dyDescent="0.2">
      <c r="B7380" s="21" t="str">
        <f t="shared" si="115"/>
        <v>Gore BayIce Accretion2060RCP6.0</v>
      </c>
      <c r="C7380" t="s">
        <v>326</v>
      </c>
      <c r="D7380" t="s">
        <v>486</v>
      </c>
      <c r="E7380" s="144" t="s">
        <v>192</v>
      </c>
      <c r="F7380" s="144">
        <v>2060</v>
      </c>
      <c r="G7380" s="147">
        <v>15.829107443726297</v>
      </c>
      <c r="H7380" s="147">
        <v>19.070743999999998</v>
      </c>
      <c r="I7380" s="147">
        <v>23.139599999999998</v>
      </c>
      <c r="J7380" s="147">
        <v>26.27702</v>
      </c>
      <c r="K7380" s="147">
        <v>29.388743999999996</v>
      </c>
    </row>
    <row r="7381" spans="2:11" x14ac:dyDescent="0.2">
      <c r="B7381" s="21" t="str">
        <f t="shared" si="115"/>
        <v>Gore BayIce Accretion2065RCP6.0</v>
      </c>
      <c r="C7381" t="s">
        <v>326</v>
      </c>
      <c r="D7381" t="s">
        <v>486</v>
      </c>
      <c r="E7381" s="144" t="s">
        <v>192</v>
      </c>
      <c r="F7381" s="144">
        <v>2065</v>
      </c>
      <c r="G7381" s="147">
        <v>15.951576360118764</v>
      </c>
      <c r="H7381" s="147">
        <v>19.231431999999998</v>
      </c>
      <c r="I7381" s="147">
        <v>23.350799999999996</v>
      </c>
      <c r="J7381" s="147">
        <v>26.52562</v>
      </c>
      <c r="K7381" s="147">
        <v>29.677031999999997</v>
      </c>
    </row>
    <row r="7382" spans="2:11" x14ac:dyDescent="0.2">
      <c r="B7382" s="21" t="str">
        <f t="shared" si="115"/>
        <v>Gore BayIce Accretion2070RCP6.0</v>
      </c>
      <c r="C7382" t="s">
        <v>326</v>
      </c>
      <c r="D7382" t="s">
        <v>486</v>
      </c>
      <c r="E7382" s="144" t="s">
        <v>192</v>
      </c>
      <c r="F7382" s="144">
        <v>2070</v>
      </c>
      <c r="G7382" s="147">
        <v>16.074045276511232</v>
      </c>
      <c r="H7382" s="147">
        <v>19.392119999999998</v>
      </c>
      <c r="I7382" s="147">
        <v>23.561999999999998</v>
      </c>
      <c r="J7382" s="147">
        <v>26.77422</v>
      </c>
      <c r="K7382" s="147">
        <v>29.965319999999998</v>
      </c>
    </row>
    <row r="7383" spans="2:11" x14ac:dyDescent="0.2">
      <c r="B7383" s="21" t="str">
        <f t="shared" si="115"/>
        <v>Gore BayIce Accretion2075RCP6.0</v>
      </c>
      <c r="C7383" t="s">
        <v>326</v>
      </c>
      <c r="D7383" t="s">
        <v>486</v>
      </c>
      <c r="E7383" s="144" t="s">
        <v>192</v>
      </c>
      <c r="F7383" s="144">
        <v>2075</v>
      </c>
      <c r="G7383" s="147">
        <v>15.920959131020648</v>
      </c>
      <c r="H7383" s="147">
        <v>19.223214999999996</v>
      </c>
      <c r="I7383" s="147">
        <v>23.385999999999996</v>
      </c>
      <c r="J7383" s="147">
        <v>26.575339999999997</v>
      </c>
      <c r="K7383" s="147">
        <v>29.757419999999996</v>
      </c>
    </row>
    <row r="7384" spans="2:11" x14ac:dyDescent="0.2">
      <c r="B7384" s="21" t="str">
        <f t="shared" si="115"/>
        <v>Gore BayIce Accretion2080RCP6.0</v>
      </c>
      <c r="C7384" t="s">
        <v>326</v>
      </c>
      <c r="D7384" t="s">
        <v>486</v>
      </c>
      <c r="E7384" s="144" t="s">
        <v>192</v>
      </c>
      <c r="F7384" s="144">
        <v>2080</v>
      </c>
      <c r="G7384" s="147">
        <v>15.767872985530065</v>
      </c>
      <c r="H7384" s="147">
        <v>19.054309999999997</v>
      </c>
      <c r="I7384" s="147">
        <v>23.209999999999997</v>
      </c>
      <c r="J7384" s="147">
        <v>26.376459999999998</v>
      </c>
      <c r="K7384" s="147">
        <v>29.549519999999998</v>
      </c>
    </row>
    <row r="7385" spans="2:11" x14ac:dyDescent="0.2">
      <c r="B7385" s="21" t="str">
        <f t="shared" si="115"/>
        <v>Gore BayIce Accretion2085RCP6.0</v>
      </c>
      <c r="C7385" t="s">
        <v>326</v>
      </c>
      <c r="D7385" t="s">
        <v>486</v>
      </c>
      <c r="E7385" s="144" t="s">
        <v>192</v>
      </c>
      <c r="F7385" s="144">
        <v>2085</v>
      </c>
      <c r="G7385" s="147">
        <v>15.61478684003948</v>
      </c>
      <c r="H7385" s="147">
        <v>18.885404999999999</v>
      </c>
      <c r="I7385" s="147">
        <v>23.033999999999999</v>
      </c>
      <c r="J7385" s="147">
        <v>26.177579999999999</v>
      </c>
      <c r="K7385" s="147">
        <v>29.341619999999999</v>
      </c>
    </row>
    <row r="7386" spans="2:11" x14ac:dyDescent="0.2">
      <c r="B7386" s="21" t="str">
        <f t="shared" si="115"/>
        <v>Gore BayIce Accretion2090RCP6.0</v>
      </c>
      <c r="C7386" t="s">
        <v>326</v>
      </c>
      <c r="D7386" t="s">
        <v>486</v>
      </c>
      <c r="E7386" s="144" t="s">
        <v>192</v>
      </c>
      <c r="F7386" s="144">
        <v>2090</v>
      </c>
      <c r="G7386" s="147">
        <v>15.502523666679719</v>
      </c>
      <c r="H7386" s="147">
        <v>18.78345333333333</v>
      </c>
      <c r="I7386" s="147">
        <v>22.953333333333333</v>
      </c>
      <c r="J7386" s="147">
        <v>26.102999999999998</v>
      </c>
      <c r="K7386" s="147">
        <v>29.272319999999997</v>
      </c>
    </row>
    <row r="7387" spans="2:11" x14ac:dyDescent="0.2">
      <c r="B7387" s="21" t="str">
        <f t="shared" si="115"/>
        <v>Gore BayIce Accretion2095RCP6.0</v>
      </c>
      <c r="C7387" t="s">
        <v>326</v>
      </c>
      <c r="D7387" t="s">
        <v>486</v>
      </c>
      <c r="E7387" s="144" t="s">
        <v>192</v>
      </c>
      <c r="F7387" s="144">
        <v>2095</v>
      </c>
      <c r="G7387" s="147">
        <v>15.543346638810542</v>
      </c>
      <c r="H7387" s="147">
        <v>18.850406666666665</v>
      </c>
      <c r="I7387" s="147">
        <v>23.048666666666666</v>
      </c>
      <c r="J7387" s="147">
        <v>26.2273</v>
      </c>
      <c r="K7387" s="147">
        <v>29.410920000000001</v>
      </c>
    </row>
    <row r="7388" spans="2:11" x14ac:dyDescent="0.2">
      <c r="B7388" s="21" t="str">
        <f t="shared" si="115"/>
        <v>Gore BayIce Accretion2100RCP6.0</v>
      </c>
      <c r="C7388" t="s">
        <v>326</v>
      </c>
      <c r="D7388" t="s">
        <v>486</v>
      </c>
      <c r="E7388" s="144" t="s">
        <v>192</v>
      </c>
      <c r="F7388" s="144">
        <v>2100</v>
      </c>
      <c r="G7388" s="147">
        <v>15.584169610941364</v>
      </c>
      <c r="H7388" s="147">
        <v>18.917359999999999</v>
      </c>
      <c r="I7388" s="147">
        <v>23.144000000000002</v>
      </c>
      <c r="J7388" s="147">
        <v>26.351600000000001</v>
      </c>
      <c r="K7388" s="147">
        <v>29.549520000000001</v>
      </c>
    </row>
    <row r="7389" spans="2:11" x14ac:dyDescent="0.2">
      <c r="B7389" s="21" t="str">
        <f t="shared" si="115"/>
        <v>Gore BayIce Accretion2023RCP8.5</v>
      </c>
      <c r="C7389" t="s">
        <v>326</v>
      </c>
      <c r="D7389" t="s">
        <v>486</v>
      </c>
      <c r="E7389" s="144" t="s">
        <v>191</v>
      </c>
      <c r="F7389" s="144">
        <v>2023</v>
      </c>
      <c r="G7389" s="147">
        <v>15.645404069137598</v>
      </c>
      <c r="H7389" s="147">
        <v>18.716499999999996</v>
      </c>
      <c r="I7389" s="147">
        <v>22.593999999999998</v>
      </c>
      <c r="J7389" s="147">
        <v>25.580939999999998</v>
      </c>
      <c r="K7389" s="147">
        <v>28.551600000000001</v>
      </c>
    </row>
    <row r="7390" spans="2:11" x14ac:dyDescent="0.2">
      <c r="B7390" s="21" t="str">
        <f t="shared" si="115"/>
        <v>Gore BayIce Accretion2025RCP8.5</v>
      </c>
      <c r="C7390" t="s">
        <v>326</v>
      </c>
      <c r="D7390" t="s">
        <v>486</v>
      </c>
      <c r="E7390" s="144" t="s">
        <v>191</v>
      </c>
      <c r="F7390" s="144">
        <v>2025</v>
      </c>
      <c r="G7390" s="147">
        <v>15.584169610941364</v>
      </c>
      <c r="H7390" s="147">
        <v>18.673893333333329</v>
      </c>
      <c r="I7390" s="147">
        <v>22.564666666666664</v>
      </c>
      <c r="J7390" s="147">
        <v>25.564366666666665</v>
      </c>
      <c r="K7390" s="147">
        <v>28.542359999999999</v>
      </c>
    </row>
    <row r="7391" spans="2:11" x14ac:dyDescent="0.2">
      <c r="B7391" s="21" t="str">
        <f t="shared" si="115"/>
        <v>Gore BayIce Accretion2030RCP8.5</v>
      </c>
      <c r="C7391" t="s">
        <v>326</v>
      </c>
      <c r="D7391" t="s">
        <v>486</v>
      </c>
      <c r="E7391" s="144" t="s">
        <v>191</v>
      </c>
      <c r="F7391" s="144">
        <v>2030</v>
      </c>
      <c r="G7391" s="147">
        <v>15.522935152745131</v>
      </c>
      <c r="H7391" s="147">
        <v>18.631286666666664</v>
      </c>
      <c r="I7391" s="147">
        <v>22.53533333333333</v>
      </c>
      <c r="J7391" s="147">
        <v>25.547793333333331</v>
      </c>
      <c r="K7391" s="147">
        <v>28.533119999999997</v>
      </c>
    </row>
    <row r="7392" spans="2:11" x14ac:dyDescent="0.2">
      <c r="B7392" s="21" t="str">
        <f t="shared" si="115"/>
        <v>Gore BayIce Accretion2035RCP8.5</v>
      </c>
      <c r="C7392" t="s">
        <v>326</v>
      </c>
      <c r="D7392" t="s">
        <v>486</v>
      </c>
      <c r="E7392" s="144" t="s">
        <v>191</v>
      </c>
      <c r="F7392" s="144">
        <v>2035</v>
      </c>
      <c r="G7392" s="147">
        <v>15.461700694548897</v>
      </c>
      <c r="H7392" s="147">
        <v>18.588679999999997</v>
      </c>
      <c r="I7392" s="147">
        <v>22.505999999999997</v>
      </c>
      <c r="J7392" s="147">
        <v>25.531219999999998</v>
      </c>
      <c r="K7392" s="147">
        <v>28.523879999999995</v>
      </c>
    </row>
    <row r="7393" spans="2:11" x14ac:dyDescent="0.2">
      <c r="B7393" s="21" t="str">
        <f t="shared" si="115"/>
        <v>Gore BayIce Accretion2040RCP8.5</v>
      </c>
      <c r="C7393" t="s">
        <v>326</v>
      </c>
      <c r="D7393" t="s">
        <v>486</v>
      </c>
      <c r="E7393" s="144" t="s">
        <v>191</v>
      </c>
      <c r="F7393" s="144">
        <v>2040</v>
      </c>
      <c r="G7393" s="147">
        <v>15.665815555203009</v>
      </c>
      <c r="H7393" s="147">
        <v>18.856493333333329</v>
      </c>
      <c r="I7393" s="147">
        <v>22.857999999999997</v>
      </c>
      <c r="J7393" s="147">
        <v>25.945553333333333</v>
      </c>
      <c r="K7393" s="147">
        <v>29.004359999999995</v>
      </c>
    </row>
    <row r="7394" spans="2:11" x14ac:dyDescent="0.2">
      <c r="B7394" s="21" t="str">
        <f t="shared" si="115"/>
        <v>Gore BayIce Accretion2045RCP8.5</v>
      </c>
      <c r="C7394" t="s">
        <v>326</v>
      </c>
      <c r="D7394" t="s">
        <v>486</v>
      </c>
      <c r="E7394" s="144" t="s">
        <v>191</v>
      </c>
      <c r="F7394" s="144">
        <v>2045</v>
      </c>
      <c r="G7394" s="147">
        <v>15.869930415857119</v>
      </c>
      <c r="H7394" s="147">
        <v>19.124306666666666</v>
      </c>
      <c r="I7394" s="147">
        <v>23.209999999999997</v>
      </c>
      <c r="J7394" s="147">
        <v>26.359886666666664</v>
      </c>
      <c r="K7394" s="147">
        <v>29.484839999999998</v>
      </c>
    </row>
    <row r="7395" spans="2:11" x14ac:dyDescent="0.2">
      <c r="B7395" s="21" t="str">
        <f t="shared" si="115"/>
        <v>Gore BayIce Accretion2050RCP8.5</v>
      </c>
      <c r="C7395" t="s">
        <v>326</v>
      </c>
      <c r="D7395" t="s">
        <v>486</v>
      </c>
      <c r="E7395" s="144" t="s">
        <v>191</v>
      </c>
      <c r="F7395" s="144">
        <v>2050</v>
      </c>
      <c r="G7395" s="147">
        <v>15.869930415857119</v>
      </c>
      <c r="H7395" s="147">
        <v>19.16691333333333</v>
      </c>
      <c r="I7395" s="147">
        <v>23.327333333333332</v>
      </c>
      <c r="J7395" s="147">
        <v>26.509046666666666</v>
      </c>
      <c r="K7395" s="147">
        <v>29.688119999999998</v>
      </c>
    </row>
    <row r="7396" spans="2:11" x14ac:dyDescent="0.2">
      <c r="B7396" s="21" t="str">
        <f t="shared" si="115"/>
        <v>Gore BayIce Accretion2055RCP8.5</v>
      </c>
      <c r="C7396" t="s">
        <v>326</v>
      </c>
      <c r="D7396" t="s">
        <v>486</v>
      </c>
      <c r="E7396" s="144" t="s">
        <v>191</v>
      </c>
      <c r="F7396" s="144">
        <v>2055</v>
      </c>
      <c r="G7396" s="147">
        <v>15.665815555203009</v>
      </c>
      <c r="H7396" s="147">
        <v>18.941706666666665</v>
      </c>
      <c r="I7396" s="147">
        <v>23.092666666666663</v>
      </c>
      <c r="J7396" s="147">
        <v>26.24387333333333</v>
      </c>
      <c r="K7396" s="147">
        <v>29.410919999999997</v>
      </c>
    </row>
    <row r="7397" spans="2:11" x14ac:dyDescent="0.2">
      <c r="B7397" s="21" t="str">
        <f t="shared" si="115"/>
        <v>Gore BayIce Accretion2060RCP8.5</v>
      </c>
      <c r="C7397" t="s">
        <v>326</v>
      </c>
      <c r="D7397" t="s">
        <v>486</v>
      </c>
      <c r="E7397" s="144" t="s">
        <v>191</v>
      </c>
      <c r="F7397" s="144">
        <v>2060</v>
      </c>
      <c r="G7397" s="147">
        <v>15.502523666679719</v>
      </c>
      <c r="H7397" s="147">
        <v>18.78345333333333</v>
      </c>
      <c r="I7397" s="147">
        <v>22.953333333333333</v>
      </c>
      <c r="J7397" s="147">
        <v>26.102999999999998</v>
      </c>
      <c r="K7397" s="147">
        <v>29.272319999999997</v>
      </c>
    </row>
    <row r="7398" spans="2:11" x14ac:dyDescent="0.2">
      <c r="B7398" s="21" t="str">
        <f t="shared" si="115"/>
        <v>Gore BayIce Accretion2065RCP8.5</v>
      </c>
      <c r="C7398" t="s">
        <v>326</v>
      </c>
      <c r="D7398" t="s">
        <v>486</v>
      </c>
      <c r="E7398" s="144" t="s">
        <v>191</v>
      </c>
      <c r="F7398" s="144">
        <v>2065</v>
      </c>
      <c r="G7398" s="147">
        <v>15.543346638810542</v>
      </c>
      <c r="H7398" s="147">
        <v>18.850406666666665</v>
      </c>
      <c r="I7398" s="147">
        <v>23.048666666666666</v>
      </c>
      <c r="J7398" s="147">
        <v>26.2273</v>
      </c>
      <c r="K7398" s="147">
        <v>29.410920000000001</v>
      </c>
    </row>
    <row r="7399" spans="2:11" x14ac:dyDescent="0.2">
      <c r="B7399" s="21" t="str">
        <f t="shared" si="115"/>
        <v>Gore BayIce Accretion2070RCP8.5</v>
      </c>
      <c r="C7399" t="s">
        <v>326</v>
      </c>
      <c r="D7399" t="s">
        <v>486</v>
      </c>
      <c r="E7399" s="144" t="s">
        <v>191</v>
      </c>
      <c r="F7399" s="144">
        <v>2070</v>
      </c>
      <c r="G7399" s="147">
        <v>15.05857384475703</v>
      </c>
      <c r="H7399" s="147">
        <v>18.308693333333331</v>
      </c>
      <c r="I7399" s="147">
        <v>22.417999999999999</v>
      </c>
      <c r="J7399" s="147">
        <v>25.539506666666668</v>
      </c>
      <c r="K7399" s="147">
        <v>28.65324</v>
      </c>
    </row>
    <row r="7400" spans="2:11" x14ac:dyDescent="0.2">
      <c r="B7400" s="21" t="str">
        <f t="shared" si="115"/>
        <v>Gore BayIce Accretion2075RCP8.5</v>
      </c>
      <c r="C7400" t="s">
        <v>326</v>
      </c>
      <c r="D7400" t="s">
        <v>486</v>
      </c>
      <c r="E7400" s="144" t="s">
        <v>191</v>
      </c>
      <c r="F7400" s="144">
        <v>2075</v>
      </c>
      <c r="G7400" s="147">
        <v>14.532978078572693</v>
      </c>
      <c r="H7400" s="147">
        <v>17.700026666666666</v>
      </c>
      <c r="I7400" s="147">
        <v>21.692</v>
      </c>
      <c r="J7400" s="147">
        <v>24.727413333333331</v>
      </c>
      <c r="K7400" s="147">
        <v>27.756959999999999</v>
      </c>
    </row>
    <row r="7401" spans="2:11" x14ac:dyDescent="0.2">
      <c r="B7401" s="21" t="str">
        <f t="shared" si="115"/>
        <v>Gore BayIce Accretion2080RCP8.5</v>
      </c>
      <c r="C7401" t="s">
        <v>326</v>
      </c>
      <c r="D7401" t="s">
        <v>486</v>
      </c>
      <c r="E7401" s="144" t="s">
        <v>191</v>
      </c>
      <c r="F7401" s="144">
        <v>2080</v>
      </c>
      <c r="G7401" s="147">
        <v>14.007382312388359</v>
      </c>
      <c r="H7401" s="147">
        <v>17.091359999999998</v>
      </c>
      <c r="I7401" s="147">
        <v>20.965999999999998</v>
      </c>
      <c r="J7401" s="147">
        <v>23.915319999999998</v>
      </c>
      <c r="K7401" s="147">
        <v>26.860679999999999</v>
      </c>
    </row>
    <row r="7402" spans="2:11" x14ac:dyDescent="0.2">
      <c r="B7402" s="21" t="str">
        <f t="shared" si="115"/>
        <v>Gore BayIce Accretion2085RCP8.5</v>
      </c>
      <c r="C7402" t="s">
        <v>326</v>
      </c>
      <c r="D7402" t="s">
        <v>486</v>
      </c>
      <c r="E7402" s="144" t="s">
        <v>191</v>
      </c>
      <c r="F7402" s="144">
        <v>2085</v>
      </c>
      <c r="G7402" s="147">
        <v>13.701210021407192</v>
      </c>
      <c r="H7402" s="147">
        <v>16.753549999999997</v>
      </c>
      <c r="I7402" s="147">
        <v>20.591999999999999</v>
      </c>
      <c r="J7402" s="147">
        <v>23.505130000000001</v>
      </c>
      <c r="K7402" s="147">
        <v>26.417159999999999</v>
      </c>
    </row>
    <row r="7403" spans="2:11" x14ac:dyDescent="0.2">
      <c r="B7403" s="21" t="str">
        <f t="shared" si="115"/>
        <v>Gore BayIce Accretion2090RCP8.5</v>
      </c>
      <c r="C7403" t="s">
        <v>326</v>
      </c>
      <c r="D7403" t="s">
        <v>486</v>
      </c>
      <c r="E7403" s="144" t="s">
        <v>191</v>
      </c>
      <c r="F7403" s="144">
        <v>2090</v>
      </c>
      <c r="G7403" s="147">
        <v>13.395037730426024</v>
      </c>
      <c r="H7403" s="147">
        <v>16.41574</v>
      </c>
      <c r="I7403" s="147">
        <v>20.218</v>
      </c>
      <c r="J7403" s="147">
        <v>23.094940000000001</v>
      </c>
      <c r="K7403" s="147">
        <v>25.97364</v>
      </c>
    </row>
    <row r="7404" spans="2:11" x14ac:dyDescent="0.2">
      <c r="B7404" s="21" t="str">
        <f t="shared" si="115"/>
        <v>Gore BayIce Accretion2095RCP8.5</v>
      </c>
      <c r="C7404" t="s">
        <v>326</v>
      </c>
      <c r="D7404" t="s">
        <v>486</v>
      </c>
      <c r="E7404" s="144" t="s">
        <v>191</v>
      </c>
      <c r="F7404" s="144">
        <v>2095</v>
      </c>
      <c r="G7404" s="147">
        <v>13.395037730426024</v>
      </c>
      <c r="H7404" s="147">
        <v>16.41574</v>
      </c>
      <c r="I7404" s="147">
        <v>20.218</v>
      </c>
      <c r="J7404" s="147">
        <v>23.094940000000001</v>
      </c>
      <c r="K7404" s="147">
        <v>25.97364</v>
      </c>
    </row>
    <row r="7405" spans="2:11" x14ac:dyDescent="0.2">
      <c r="B7405" s="21" t="str">
        <f t="shared" si="115"/>
        <v>Gore BayIce Accretion2100RCP8.5</v>
      </c>
      <c r="C7405" t="s">
        <v>326</v>
      </c>
      <c r="D7405" t="s">
        <v>486</v>
      </c>
      <c r="E7405" s="144" t="s">
        <v>191</v>
      </c>
      <c r="F7405" s="144">
        <v>2100</v>
      </c>
      <c r="G7405" s="147">
        <v>13.395037730426024</v>
      </c>
      <c r="H7405" s="147">
        <v>16.41574</v>
      </c>
      <c r="I7405" s="147">
        <v>20.218</v>
      </c>
      <c r="J7405" s="147">
        <v>23.094940000000001</v>
      </c>
      <c r="K7405" s="147">
        <v>25.97364</v>
      </c>
    </row>
    <row r="7406" spans="2:11" x14ac:dyDescent="0.2">
      <c r="B7406" s="21" t="str">
        <f t="shared" si="115"/>
        <v>Gore BayWind2023RCP4.5</v>
      </c>
      <c r="C7406" t="s">
        <v>326</v>
      </c>
      <c r="D7406" t="s">
        <v>1</v>
      </c>
      <c r="E7406" s="144" t="s">
        <v>193</v>
      </c>
      <c r="F7406" s="144">
        <v>2023</v>
      </c>
      <c r="G7406" s="147">
        <v>82.605046363951274</v>
      </c>
      <c r="H7406" s="147">
        <v>88.977285000000023</v>
      </c>
      <c r="I7406" s="147">
        <v>95.684000000000012</v>
      </c>
      <c r="J7406" s="147">
        <v>102.40221000000001</v>
      </c>
      <c r="K7406" s="147">
        <v>109.10142</v>
      </c>
    </row>
    <row r="7407" spans="2:11" x14ac:dyDescent="0.2">
      <c r="B7407" s="21" t="str">
        <f t="shared" si="115"/>
        <v>Gore BayWind2025RCP4.5</v>
      </c>
      <c r="C7407" t="s">
        <v>326</v>
      </c>
      <c r="D7407" t="s">
        <v>1</v>
      </c>
      <c r="E7407" s="144" t="s">
        <v>193</v>
      </c>
      <c r="F7407" s="144">
        <v>2025</v>
      </c>
      <c r="G7407" s="147">
        <v>82.706217721629727</v>
      </c>
      <c r="H7407" s="147">
        <v>89.096557500000017</v>
      </c>
      <c r="I7407" s="147">
        <v>95.824916666666681</v>
      </c>
      <c r="J7407" s="147">
        <v>102.55976750000001</v>
      </c>
      <c r="K7407" s="147">
        <v>109.28011500000001</v>
      </c>
    </row>
    <row r="7408" spans="2:11" x14ac:dyDescent="0.2">
      <c r="B7408" s="21" t="str">
        <f t="shared" si="115"/>
        <v>Gore BayWind2030RCP4.5</v>
      </c>
      <c r="C7408" t="s">
        <v>326</v>
      </c>
      <c r="D7408" t="s">
        <v>1</v>
      </c>
      <c r="E7408" s="144" t="s">
        <v>193</v>
      </c>
      <c r="F7408" s="144">
        <v>2030</v>
      </c>
      <c r="G7408" s="147">
        <v>82.807389079308194</v>
      </c>
      <c r="H7408" s="147">
        <v>89.215830000000025</v>
      </c>
      <c r="I7408" s="147">
        <v>95.965833333333336</v>
      </c>
      <c r="J7408" s="147">
        <v>102.717325</v>
      </c>
      <c r="K7408" s="147">
        <v>109.45881</v>
      </c>
    </row>
    <row r="7409" spans="2:11" x14ac:dyDescent="0.2">
      <c r="B7409" s="21" t="str">
        <f t="shared" si="115"/>
        <v>Gore BayWind2035RCP4.5</v>
      </c>
      <c r="C7409" t="s">
        <v>326</v>
      </c>
      <c r="D7409" t="s">
        <v>1</v>
      </c>
      <c r="E7409" s="144" t="s">
        <v>193</v>
      </c>
      <c r="F7409" s="144">
        <v>2035</v>
      </c>
      <c r="G7409" s="147">
        <v>82.908560436986647</v>
      </c>
      <c r="H7409" s="147">
        <v>89.335102500000019</v>
      </c>
      <c r="I7409" s="147">
        <v>96.106750000000005</v>
      </c>
      <c r="J7409" s="147">
        <v>102.87488250000001</v>
      </c>
      <c r="K7409" s="147">
        <v>109.637505</v>
      </c>
    </row>
    <row r="7410" spans="2:11" x14ac:dyDescent="0.2">
      <c r="B7410" s="21" t="str">
        <f t="shared" si="115"/>
        <v>Gore BayWind2040RCP4.5</v>
      </c>
      <c r="C7410" t="s">
        <v>326</v>
      </c>
      <c r="D7410" t="s">
        <v>1</v>
      </c>
      <c r="E7410" s="144" t="s">
        <v>193</v>
      </c>
      <c r="F7410" s="144">
        <v>2040</v>
      </c>
      <c r="G7410" s="147">
        <v>83.0097317946651</v>
      </c>
      <c r="H7410" s="147">
        <v>89.454375000000013</v>
      </c>
      <c r="I7410" s="147">
        <v>96.247666666666674</v>
      </c>
      <c r="J7410" s="147">
        <v>103.03244000000001</v>
      </c>
      <c r="K7410" s="147">
        <v>109.81620000000001</v>
      </c>
    </row>
    <row r="7411" spans="2:11" x14ac:dyDescent="0.2">
      <c r="B7411" s="21" t="str">
        <f t="shared" si="115"/>
        <v>Gore BayWind2045RCP4.5</v>
      </c>
      <c r="C7411" t="s">
        <v>326</v>
      </c>
      <c r="D7411" t="s">
        <v>1</v>
      </c>
      <c r="E7411" s="144" t="s">
        <v>193</v>
      </c>
      <c r="F7411" s="144">
        <v>2045</v>
      </c>
      <c r="G7411" s="147">
        <v>83.110903152343568</v>
      </c>
      <c r="H7411" s="147">
        <v>89.573647500000021</v>
      </c>
      <c r="I7411" s="147">
        <v>96.38858333333333</v>
      </c>
      <c r="J7411" s="147">
        <v>103.1899975</v>
      </c>
      <c r="K7411" s="147">
        <v>109.994895</v>
      </c>
    </row>
    <row r="7412" spans="2:11" x14ac:dyDescent="0.2">
      <c r="B7412" s="21" t="str">
        <f t="shared" si="115"/>
        <v>Gore BayWind2050RCP4.5</v>
      </c>
      <c r="C7412" t="s">
        <v>326</v>
      </c>
      <c r="D7412" t="s">
        <v>1</v>
      </c>
      <c r="E7412" s="144" t="s">
        <v>193</v>
      </c>
      <c r="F7412" s="144">
        <v>2050</v>
      </c>
      <c r="G7412" s="147">
        <v>83.280980407684098</v>
      </c>
      <c r="H7412" s="147">
        <v>89.777736000000019</v>
      </c>
      <c r="I7412" s="147">
        <v>96.632099999999994</v>
      </c>
      <c r="J7412" s="147">
        <v>103.467502</v>
      </c>
      <c r="K7412" s="147">
        <v>110.30788200000001</v>
      </c>
    </row>
    <row r="7413" spans="2:11" x14ac:dyDescent="0.2">
      <c r="B7413" s="21" t="str">
        <f t="shared" si="115"/>
        <v>Gore BayWind2055RCP4.5</v>
      </c>
      <c r="C7413" t="s">
        <v>326</v>
      </c>
      <c r="D7413" t="s">
        <v>1</v>
      </c>
      <c r="E7413" s="144" t="s">
        <v>193</v>
      </c>
      <c r="F7413" s="144">
        <v>2055</v>
      </c>
      <c r="G7413" s="147">
        <v>83.349886305346189</v>
      </c>
      <c r="H7413" s="147">
        <v>89.862552000000008</v>
      </c>
      <c r="I7413" s="147">
        <v>96.734700000000004</v>
      </c>
      <c r="J7413" s="147">
        <v>103.58744899999999</v>
      </c>
      <c r="K7413" s="147">
        <v>110.44217400000001</v>
      </c>
    </row>
    <row r="7414" spans="2:11" x14ac:dyDescent="0.2">
      <c r="B7414" s="21" t="str">
        <f t="shared" si="115"/>
        <v>Gore BayWind2060RCP4.5</v>
      </c>
      <c r="C7414" t="s">
        <v>326</v>
      </c>
      <c r="D7414" t="s">
        <v>1</v>
      </c>
      <c r="E7414" s="144" t="s">
        <v>193</v>
      </c>
      <c r="F7414" s="144">
        <v>2060</v>
      </c>
      <c r="G7414" s="147">
        <v>83.418792203008266</v>
      </c>
      <c r="H7414" s="147">
        <v>89.947368000000012</v>
      </c>
      <c r="I7414" s="147">
        <v>96.837299999999999</v>
      </c>
      <c r="J7414" s="147">
        <v>103.707396</v>
      </c>
      <c r="K7414" s="147">
        <v>110.576466</v>
      </c>
    </row>
    <row r="7415" spans="2:11" x14ac:dyDescent="0.2">
      <c r="B7415" s="21" t="str">
        <f t="shared" si="115"/>
        <v>Gore BayWind2065RCP4.5</v>
      </c>
      <c r="C7415" t="s">
        <v>326</v>
      </c>
      <c r="D7415" t="s">
        <v>1</v>
      </c>
      <c r="E7415" s="144" t="s">
        <v>193</v>
      </c>
      <c r="F7415" s="144">
        <v>2065</v>
      </c>
      <c r="G7415" s="147">
        <v>83.487698100670357</v>
      </c>
      <c r="H7415" s="147">
        <v>90.032184000000001</v>
      </c>
      <c r="I7415" s="147">
        <v>96.939900000000009</v>
      </c>
      <c r="J7415" s="147">
        <v>103.827343</v>
      </c>
      <c r="K7415" s="147">
        <v>110.710758</v>
      </c>
    </row>
    <row r="7416" spans="2:11" x14ac:dyDescent="0.2">
      <c r="B7416" s="21" t="str">
        <f t="shared" si="115"/>
        <v>Gore BayWind2070RCP4.5</v>
      </c>
      <c r="C7416" t="s">
        <v>326</v>
      </c>
      <c r="D7416" t="s">
        <v>1</v>
      </c>
      <c r="E7416" s="144" t="s">
        <v>193</v>
      </c>
      <c r="F7416" s="144">
        <v>2070</v>
      </c>
      <c r="G7416" s="147">
        <v>83.556603998332434</v>
      </c>
      <c r="H7416" s="147">
        <v>90.117000000000004</v>
      </c>
      <c r="I7416" s="147">
        <v>97.042500000000004</v>
      </c>
      <c r="J7416" s="147">
        <v>103.94729</v>
      </c>
      <c r="K7416" s="147">
        <v>110.84505</v>
      </c>
    </row>
    <row r="7417" spans="2:11" x14ac:dyDescent="0.2">
      <c r="B7417" s="21" t="str">
        <f t="shared" si="115"/>
        <v>Gore BayWind2075RCP4.5</v>
      </c>
      <c r="C7417" t="s">
        <v>326</v>
      </c>
      <c r="D7417" t="s">
        <v>1</v>
      </c>
      <c r="E7417" s="144" t="s">
        <v>193</v>
      </c>
      <c r="F7417" s="144">
        <v>2075</v>
      </c>
      <c r="G7417" s="147">
        <v>83.607189677171661</v>
      </c>
      <c r="H7417" s="147">
        <v>90.18768</v>
      </c>
      <c r="I7417" s="147">
        <v>97.139083333333332</v>
      </c>
      <c r="J7417" s="147">
        <v>104.0641875</v>
      </c>
      <c r="K7417" s="147">
        <v>110.98403500000001</v>
      </c>
    </row>
    <row r="7418" spans="2:11" x14ac:dyDescent="0.2">
      <c r="B7418" s="21" t="str">
        <f t="shared" si="115"/>
        <v>Gore BayWind2080RCP4.5</v>
      </c>
      <c r="C7418" t="s">
        <v>326</v>
      </c>
      <c r="D7418" t="s">
        <v>1</v>
      </c>
      <c r="E7418" s="144" t="s">
        <v>193</v>
      </c>
      <c r="F7418" s="144">
        <v>2080</v>
      </c>
      <c r="G7418" s="147">
        <v>83.657775356010902</v>
      </c>
      <c r="H7418" s="147">
        <v>90.25836000000001</v>
      </c>
      <c r="I7418" s="147">
        <v>97.235666666666674</v>
      </c>
      <c r="J7418" s="147">
        <v>104.181085</v>
      </c>
      <c r="K7418" s="147">
        <v>111.12302</v>
      </c>
    </row>
    <row r="7419" spans="2:11" x14ac:dyDescent="0.2">
      <c r="B7419" s="21" t="str">
        <f t="shared" si="115"/>
        <v>Gore BayWind2085RCP4.5</v>
      </c>
      <c r="C7419" t="s">
        <v>326</v>
      </c>
      <c r="D7419" t="s">
        <v>1</v>
      </c>
      <c r="E7419" s="144" t="s">
        <v>193</v>
      </c>
      <c r="F7419" s="144">
        <v>2085</v>
      </c>
      <c r="G7419" s="147">
        <v>83.708361034850128</v>
      </c>
      <c r="H7419" s="147">
        <v>90.329040000000006</v>
      </c>
      <c r="I7419" s="147">
        <v>97.332250000000002</v>
      </c>
      <c r="J7419" s="147">
        <v>104.2979825</v>
      </c>
      <c r="K7419" s="147">
        <v>111.26200499999999</v>
      </c>
    </row>
    <row r="7420" spans="2:11" x14ac:dyDescent="0.2">
      <c r="B7420" s="21" t="str">
        <f t="shared" si="115"/>
        <v>Gore BayWind2090RCP4.5</v>
      </c>
      <c r="C7420" t="s">
        <v>326</v>
      </c>
      <c r="D7420" t="s">
        <v>1</v>
      </c>
      <c r="E7420" s="144" t="s">
        <v>193</v>
      </c>
      <c r="F7420" s="144">
        <v>2090</v>
      </c>
      <c r="G7420" s="147">
        <v>83.758946713689355</v>
      </c>
      <c r="H7420" s="147">
        <v>90.399720000000002</v>
      </c>
      <c r="I7420" s="147">
        <v>97.42883333333333</v>
      </c>
      <c r="J7420" s="147">
        <v>104.41488000000001</v>
      </c>
      <c r="K7420" s="147">
        <v>111.40098999999999</v>
      </c>
    </row>
    <row r="7421" spans="2:11" x14ac:dyDescent="0.2">
      <c r="B7421" s="21" t="str">
        <f t="shared" si="115"/>
        <v>Gore BayWind2095RCP4.5</v>
      </c>
      <c r="C7421" t="s">
        <v>326</v>
      </c>
      <c r="D7421" t="s">
        <v>1</v>
      </c>
      <c r="E7421" s="144" t="s">
        <v>193</v>
      </c>
      <c r="F7421" s="144">
        <v>2095</v>
      </c>
      <c r="G7421" s="147">
        <v>83.809532392528595</v>
      </c>
      <c r="H7421" s="147">
        <v>90.470400000000012</v>
      </c>
      <c r="I7421" s="147">
        <v>97.525416666666672</v>
      </c>
      <c r="J7421" s="147">
        <v>104.5317775</v>
      </c>
      <c r="K7421" s="147">
        <v>111.539975</v>
      </c>
    </row>
    <row r="7422" spans="2:11" x14ac:dyDescent="0.2">
      <c r="B7422" s="21" t="str">
        <f t="shared" si="115"/>
        <v>Gore BayWind2100RCP4.5</v>
      </c>
      <c r="C7422" t="s">
        <v>326</v>
      </c>
      <c r="D7422" t="s">
        <v>1</v>
      </c>
      <c r="E7422" s="144" t="s">
        <v>193</v>
      </c>
      <c r="F7422" s="144">
        <v>2100</v>
      </c>
      <c r="G7422" s="147">
        <v>83.860118071367822</v>
      </c>
      <c r="H7422" s="147">
        <v>90.541080000000008</v>
      </c>
      <c r="I7422" s="147">
        <v>97.622</v>
      </c>
      <c r="J7422" s="147">
        <v>104.64867500000001</v>
      </c>
      <c r="K7422" s="147">
        <v>111.67895999999999</v>
      </c>
    </row>
    <row r="7423" spans="2:11" x14ac:dyDescent="0.2">
      <c r="B7423" s="21" t="str">
        <f t="shared" si="115"/>
        <v>Gore BayWind2023RCP6.0</v>
      </c>
      <c r="C7423" t="s">
        <v>326</v>
      </c>
      <c r="D7423" t="s">
        <v>1</v>
      </c>
      <c r="E7423" s="144" t="s">
        <v>192</v>
      </c>
      <c r="F7423" s="144">
        <v>2023</v>
      </c>
      <c r="G7423" s="147">
        <v>82.605046363951274</v>
      </c>
      <c r="H7423" s="147">
        <v>88.977285000000023</v>
      </c>
      <c r="I7423" s="147">
        <v>95.684000000000012</v>
      </c>
      <c r="J7423" s="147">
        <v>102.40221000000001</v>
      </c>
      <c r="K7423" s="147">
        <v>109.10142</v>
      </c>
    </row>
    <row r="7424" spans="2:11" x14ac:dyDescent="0.2">
      <c r="B7424" s="21" t="str">
        <f t="shared" si="115"/>
        <v>Gore BayWind2025RCP6.0</v>
      </c>
      <c r="C7424" t="s">
        <v>326</v>
      </c>
      <c r="D7424" t="s">
        <v>1</v>
      </c>
      <c r="E7424" s="144" t="s">
        <v>192</v>
      </c>
      <c r="F7424" s="144">
        <v>2025</v>
      </c>
      <c r="G7424" s="147">
        <v>82.706217721629727</v>
      </c>
      <c r="H7424" s="147">
        <v>89.096557500000017</v>
      </c>
      <c r="I7424" s="147">
        <v>95.824916666666681</v>
      </c>
      <c r="J7424" s="147">
        <v>102.55976750000001</v>
      </c>
      <c r="K7424" s="147">
        <v>109.28011500000001</v>
      </c>
    </row>
    <row r="7425" spans="2:11" x14ac:dyDescent="0.2">
      <c r="B7425" s="21" t="str">
        <f t="shared" si="115"/>
        <v>Gore BayWind2030RCP6.0</v>
      </c>
      <c r="C7425" t="s">
        <v>326</v>
      </c>
      <c r="D7425" t="s">
        <v>1</v>
      </c>
      <c r="E7425" s="144" t="s">
        <v>192</v>
      </c>
      <c r="F7425" s="144">
        <v>2030</v>
      </c>
      <c r="G7425" s="147">
        <v>82.807389079308194</v>
      </c>
      <c r="H7425" s="147">
        <v>89.215830000000025</v>
      </c>
      <c r="I7425" s="147">
        <v>95.965833333333336</v>
      </c>
      <c r="J7425" s="147">
        <v>102.717325</v>
      </c>
      <c r="K7425" s="147">
        <v>109.45881</v>
      </c>
    </row>
    <row r="7426" spans="2:11" x14ac:dyDescent="0.2">
      <c r="B7426" s="21" t="str">
        <f t="shared" si="115"/>
        <v>Gore BayWind2035RCP6.0</v>
      </c>
      <c r="C7426" t="s">
        <v>326</v>
      </c>
      <c r="D7426" t="s">
        <v>1</v>
      </c>
      <c r="E7426" s="144" t="s">
        <v>192</v>
      </c>
      <c r="F7426" s="144">
        <v>2035</v>
      </c>
      <c r="G7426" s="147">
        <v>82.908560436986647</v>
      </c>
      <c r="H7426" s="147">
        <v>89.335102500000019</v>
      </c>
      <c r="I7426" s="147">
        <v>96.106750000000005</v>
      </c>
      <c r="J7426" s="147">
        <v>102.87488250000001</v>
      </c>
      <c r="K7426" s="147">
        <v>109.637505</v>
      </c>
    </row>
    <row r="7427" spans="2:11" x14ac:dyDescent="0.2">
      <c r="B7427" s="21" t="str">
        <f t="shared" si="115"/>
        <v>Gore BayWind2040RCP6.0</v>
      </c>
      <c r="C7427" t="s">
        <v>326</v>
      </c>
      <c r="D7427" t="s">
        <v>1</v>
      </c>
      <c r="E7427" s="144" t="s">
        <v>192</v>
      </c>
      <c r="F7427" s="144">
        <v>2040</v>
      </c>
      <c r="G7427" s="147">
        <v>83.0097317946651</v>
      </c>
      <c r="H7427" s="147">
        <v>89.454375000000013</v>
      </c>
      <c r="I7427" s="147">
        <v>96.247666666666674</v>
      </c>
      <c r="J7427" s="147">
        <v>103.03244000000001</v>
      </c>
      <c r="K7427" s="147">
        <v>109.81620000000001</v>
      </c>
    </row>
    <row r="7428" spans="2:11" x14ac:dyDescent="0.2">
      <c r="B7428" s="21" t="str">
        <f t="shared" si="115"/>
        <v>Gore BayWind2045RCP6.0</v>
      </c>
      <c r="C7428" t="s">
        <v>326</v>
      </c>
      <c r="D7428" t="s">
        <v>1</v>
      </c>
      <c r="E7428" s="144" t="s">
        <v>192</v>
      </c>
      <c r="F7428" s="144">
        <v>2045</v>
      </c>
      <c r="G7428" s="147">
        <v>83.110903152343568</v>
      </c>
      <c r="H7428" s="147">
        <v>89.573647500000021</v>
      </c>
      <c r="I7428" s="147">
        <v>96.38858333333333</v>
      </c>
      <c r="J7428" s="147">
        <v>103.1899975</v>
      </c>
      <c r="K7428" s="147">
        <v>109.994895</v>
      </c>
    </row>
    <row r="7429" spans="2:11" x14ac:dyDescent="0.2">
      <c r="B7429" s="21" t="str">
        <f t="shared" si="115"/>
        <v>Gore BayWind2050RCP6.0</v>
      </c>
      <c r="C7429" t="s">
        <v>326</v>
      </c>
      <c r="D7429" t="s">
        <v>1</v>
      </c>
      <c r="E7429" s="144" t="s">
        <v>192</v>
      </c>
      <c r="F7429" s="144">
        <v>2050</v>
      </c>
      <c r="G7429" s="147">
        <v>83.280980407684098</v>
      </c>
      <c r="H7429" s="147">
        <v>89.777736000000019</v>
      </c>
      <c r="I7429" s="147">
        <v>96.632099999999994</v>
      </c>
      <c r="J7429" s="147">
        <v>103.467502</v>
      </c>
      <c r="K7429" s="147">
        <v>110.30788200000001</v>
      </c>
    </row>
    <row r="7430" spans="2:11" x14ac:dyDescent="0.2">
      <c r="B7430" s="21" t="str">
        <f t="shared" si="115"/>
        <v>Gore BayWind2055RCP6.0</v>
      </c>
      <c r="C7430" t="s">
        <v>326</v>
      </c>
      <c r="D7430" t="s">
        <v>1</v>
      </c>
      <c r="E7430" s="144" t="s">
        <v>192</v>
      </c>
      <c r="F7430" s="144">
        <v>2055</v>
      </c>
      <c r="G7430" s="147">
        <v>83.349886305346189</v>
      </c>
      <c r="H7430" s="147">
        <v>89.862552000000008</v>
      </c>
      <c r="I7430" s="147">
        <v>96.734700000000004</v>
      </c>
      <c r="J7430" s="147">
        <v>103.58744899999999</v>
      </c>
      <c r="K7430" s="147">
        <v>110.44217400000001</v>
      </c>
    </row>
    <row r="7431" spans="2:11" x14ac:dyDescent="0.2">
      <c r="B7431" s="21" t="str">
        <f t="shared" si="115"/>
        <v>Gore BayWind2060RCP6.0</v>
      </c>
      <c r="C7431" t="s">
        <v>326</v>
      </c>
      <c r="D7431" t="s">
        <v>1</v>
      </c>
      <c r="E7431" s="144" t="s">
        <v>192</v>
      </c>
      <c r="F7431" s="144">
        <v>2060</v>
      </c>
      <c r="G7431" s="147">
        <v>83.418792203008266</v>
      </c>
      <c r="H7431" s="147">
        <v>89.947368000000012</v>
      </c>
      <c r="I7431" s="147">
        <v>96.837299999999999</v>
      </c>
      <c r="J7431" s="147">
        <v>103.707396</v>
      </c>
      <c r="K7431" s="147">
        <v>110.576466</v>
      </c>
    </row>
    <row r="7432" spans="2:11" x14ac:dyDescent="0.2">
      <c r="B7432" s="21" t="str">
        <f t="shared" si="115"/>
        <v>Gore BayWind2065RCP6.0</v>
      </c>
      <c r="C7432" t="s">
        <v>326</v>
      </c>
      <c r="D7432" t="s">
        <v>1</v>
      </c>
      <c r="E7432" s="144" t="s">
        <v>192</v>
      </c>
      <c r="F7432" s="144">
        <v>2065</v>
      </c>
      <c r="G7432" s="147">
        <v>83.487698100670357</v>
      </c>
      <c r="H7432" s="147">
        <v>90.032184000000001</v>
      </c>
      <c r="I7432" s="147">
        <v>96.939900000000009</v>
      </c>
      <c r="J7432" s="147">
        <v>103.827343</v>
      </c>
      <c r="K7432" s="147">
        <v>110.710758</v>
      </c>
    </row>
    <row r="7433" spans="2:11" x14ac:dyDescent="0.2">
      <c r="B7433" s="21" t="str">
        <f t="shared" si="115"/>
        <v>Gore BayWind2070RCP6.0</v>
      </c>
      <c r="C7433" t="s">
        <v>326</v>
      </c>
      <c r="D7433" t="s">
        <v>1</v>
      </c>
      <c r="E7433" s="144" t="s">
        <v>192</v>
      </c>
      <c r="F7433" s="144">
        <v>2070</v>
      </c>
      <c r="G7433" s="147">
        <v>83.556603998332434</v>
      </c>
      <c r="H7433" s="147">
        <v>90.117000000000004</v>
      </c>
      <c r="I7433" s="147">
        <v>97.042500000000004</v>
      </c>
      <c r="J7433" s="147">
        <v>103.94729</v>
      </c>
      <c r="K7433" s="147">
        <v>110.84505</v>
      </c>
    </row>
    <row r="7434" spans="2:11" x14ac:dyDescent="0.2">
      <c r="B7434" s="21" t="str">
        <f t="shared" si="115"/>
        <v>Gore BayWind2075RCP6.0</v>
      </c>
      <c r="C7434" t="s">
        <v>326</v>
      </c>
      <c r="D7434" t="s">
        <v>1</v>
      </c>
      <c r="E7434" s="144" t="s">
        <v>192</v>
      </c>
      <c r="F7434" s="144">
        <v>2075</v>
      </c>
      <c r="G7434" s="147">
        <v>83.632482516591281</v>
      </c>
      <c r="H7434" s="147">
        <v>90.223020000000005</v>
      </c>
      <c r="I7434" s="147">
        <v>97.187375000000003</v>
      </c>
      <c r="J7434" s="147">
        <v>104.12263625</v>
      </c>
      <c r="K7434" s="147">
        <v>111.0535275</v>
      </c>
    </row>
    <row r="7435" spans="2:11" x14ac:dyDescent="0.2">
      <c r="B7435" s="21" t="str">
        <f t="shared" si="115"/>
        <v>Gore BayWind2080RCP6.0</v>
      </c>
      <c r="C7435" t="s">
        <v>326</v>
      </c>
      <c r="D7435" t="s">
        <v>1</v>
      </c>
      <c r="E7435" s="144" t="s">
        <v>192</v>
      </c>
      <c r="F7435" s="144">
        <v>2080</v>
      </c>
      <c r="G7435" s="147">
        <v>83.708361034850128</v>
      </c>
      <c r="H7435" s="147">
        <v>90.329040000000006</v>
      </c>
      <c r="I7435" s="147">
        <v>97.332250000000002</v>
      </c>
      <c r="J7435" s="147">
        <v>104.2979825</v>
      </c>
      <c r="K7435" s="147">
        <v>111.26200499999999</v>
      </c>
    </row>
    <row r="7436" spans="2:11" x14ac:dyDescent="0.2">
      <c r="B7436" s="21" t="str">
        <f t="shared" ref="B7436:B7499" si="116">C7436&amp;D7436&amp;F7436&amp;E7436</f>
        <v>Gore BayWind2085RCP6.0</v>
      </c>
      <c r="C7436" t="s">
        <v>326</v>
      </c>
      <c r="D7436" t="s">
        <v>1</v>
      </c>
      <c r="E7436" s="144" t="s">
        <v>192</v>
      </c>
      <c r="F7436" s="144">
        <v>2085</v>
      </c>
      <c r="G7436" s="147">
        <v>83.784239553108975</v>
      </c>
      <c r="H7436" s="147">
        <v>90.435060000000007</v>
      </c>
      <c r="I7436" s="147">
        <v>97.477125000000001</v>
      </c>
      <c r="J7436" s="147">
        <v>104.47332875000001</v>
      </c>
      <c r="K7436" s="147">
        <v>111.47048249999999</v>
      </c>
    </row>
    <row r="7437" spans="2:11" x14ac:dyDescent="0.2">
      <c r="B7437" s="21" t="str">
        <f t="shared" si="116"/>
        <v>Gore BayWind2090RCP6.0</v>
      </c>
      <c r="C7437" t="s">
        <v>326</v>
      </c>
      <c r="D7437" t="s">
        <v>1</v>
      </c>
      <c r="E7437" s="144" t="s">
        <v>192</v>
      </c>
      <c r="F7437" s="144">
        <v>2090</v>
      </c>
      <c r="G7437" s="147">
        <v>84.065195147743069</v>
      </c>
      <c r="H7437" s="147">
        <v>90.803185000000013</v>
      </c>
      <c r="I7437" s="147">
        <v>97.957666666666668</v>
      </c>
      <c r="J7437" s="147">
        <v>105.04511000000001</v>
      </c>
      <c r="K7437" s="147">
        <v>112.14103999999999</v>
      </c>
    </row>
    <row r="7438" spans="2:11" x14ac:dyDescent="0.2">
      <c r="B7438" s="21" t="str">
        <f t="shared" si="116"/>
        <v>Gore BayWind2095RCP6.0</v>
      </c>
      <c r="C7438" t="s">
        <v>326</v>
      </c>
      <c r="D7438" t="s">
        <v>1</v>
      </c>
      <c r="E7438" s="144" t="s">
        <v>192</v>
      </c>
      <c r="F7438" s="144">
        <v>2095</v>
      </c>
      <c r="G7438" s="147">
        <v>84.27027222411833</v>
      </c>
      <c r="H7438" s="147">
        <v>91.065290000000005</v>
      </c>
      <c r="I7438" s="147">
        <v>98.293333333333337</v>
      </c>
      <c r="J7438" s="147">
        <v>105.441545</v>
      </c>
      <c r="K7438" s="147">
        <v>112.60312</v>
      </c>
    </row>
    <row r="7439" spans="2:11" x14ac:dyDescent="0.2">
      <c r="B7439" s="21" t="str">
        <f t="shared" si="116"/>
        <v>Gore BayWind2100RCP6.0</v>
      </c>
      <c r="C7439" t="s">
        <v>326</v>
      </c>
      <c r="D7439" t="s">
        <v>1</v>
      </c>
      <c r="E7439" s="144" t="s">
        <v>192</v>
      </c>
      <c r="F7439" s="144">
        <v>2100</v>
      </c>
      <c r="G7439" s="147">
        <v>84.475349300493576</v>
      </c>
      <c r="H7439" s="147">
        <v>91.32739500000001</v>
      </c>
      <c r="I7439" s="147">
        <v>98.629000000000005</v>
      </c>
      <c r="J7439" s="147">
        <v>105.83798</v>
      </c>
      <c r="K7439" s="147">
        <v>113.0652</v>
      </c>
    </row>
    <row r="7440" spans="2:11" x14ac:dyDescent="0.2">
      <c r="B7440" s="21" t="str">
        <f t="shared" si="116"/>
        <v>Gore BayWind2023RCP8.5</v>
      </c>
      <c r="C7440" t="s">
        <v>326</v>
      </c>
      <c r="D7440" t="s">
        <v>1</v>
      </c>
      <c r="E7440" s="144" t="s">
        <v>191</v>
      </c>
      <c r="F7440" s="144">
        <v>2023</v>
      </c>
      <c r="G7440" s="147">
        <v>82.605046363951274</v>
      </c>
      <c r="H7440" s="147">
        <v>88.977285000000023</v>
      </c>
      <c r="I7440" s="147">
        <v>95.684000000000012</v>
      </c>
      <c r="J7440" s="147">
        <v>102.40221000000001</v>
      </c>
      <c r="K7440" s="147">
        <v>109.10142</v>
      </c>
    </row>
    <row r="7441" spans="2:11" x14ac:dyDescent="0.2">
      <c r="B7441" s="21" t="str">
        <f t="shared" si="116"/>
        <v>Gore BayWind2025RCP8.5</v>
      </c>
      <c r="C7441" t="s">
        <v>326</v>
      </c>
      <c r="D7441" t="s">
        <v>1</v>
      </c>
      <c r="E7441" s="144" t="s">
        <v>191</v>
      </c>
      <c r="F7441" s="144">
        <v>2025</v>
      </c>
      <c r="G7441" s="147">
        <v>82.807389079308194</v>
      </c>
      <c r="H7441" s="147">
        <v>89.215830000000025</v>
      </c>
      <c r="I7441" s="147">
        <v>95.965833333333336</v>
      </c>
      <c r="J7441" s="147">
        <v>102.717325</v>
      </c>
      <c r="K7441" s="147">
        <v>109.45881</v>
      </c>
    </row>
    <row r="7442" spans="2:11" x14ac:dyDescent="0.2">
      <c r="B7442" s="21" t="str">
        <f t="shared" si="116"/>
        <v>Gore BayWind2030RCP8.5</v>
      </c>
      <c r="C7442" t="s">
        <v>326</v>
      </c>
      <c r="D7442" t="s">
        <v>1</v>
      </c>
      <c r="E7442" s="144" t="s">
        <v>191</v>
      </c>
      <c r="F7442" s="144">
        <v>2030</v>
      </c>
      <c r="G7442" s="147">
        <v>83.0097317946651</v>
      </c>
      <c r="H7442" s="147">
        <v>89.454375000000013</v>
      </c>
      <c r="I7442" s="147">
        <v>96.247666666666674</v>
      </c>
      <c r="J7442" s="147">
        <v>103.03244000000001</v>
      </c>
      <c r="K7442" s="147">
        <v>109.81620000000001</v>
      </c>
    </row>
    <row r="7443" spans="2:11" x14ac:dyDescent="0.2">
      <c r="B7443" s="21" t="str">
        <f t="shared" si="116"/>
        <v>Gore BayWind2035RCP8.5</v>
      </c>
      <c r="C7443" t="s">
        <v>326</v>
      </c>
      <c r="D7443" t="s">
        <v>1</v>
      </c>
      <c r="E7443" s="144" t="s">
        <v>191</v>
      </c>
      <c r="F7443" s="144">
        <v>2035</v>
      </c>
      <c r="G7443" s="147">
        <v>83.21207451002202</v>
      </c>
      <c r="H7443" s="147">
        <v>89.692920000000015</v>
      </c>
      <c r="I7443" s="147">
        <v>96.529499999999999</v>
      </c>
      <c r="J7443" s="147">
        <v>103.347555</v>
      </c>
      <c r="K7443" s="147">
        <v>110.17359</v>
      </c>
    </row>
    <row r="7444" spans="2:11" x14ac:dyDescent="0.2">
      <c r="B7444" s="21" t="str">
        <f t="shared" si="116"/>
        <v>Gore BayWind2040RCP8.5</v>
      </c>
      <c r="C7444" t="s">
        <v>326</v>
      </c>
      <c r="D7444" t="s">
        <v>1</v>
      </c>
      <c r="E7444" s="144" t="s">
        <v>191</v>
      </c>
      <c r="F7444" s="144">
        <v>2040</v>
      </c>
      <c r="G7444" s="147">
        <v>83.326917672792163</v>
      </c>
      <c r="H7444" s="147">
        <v>89.834280000000007</v>
      </c>
      <c r="I7444" s="147">
        <v>96.700500000000005</v>
      </c>
      <c r="J7444" s="147">
        <v>103.54746666666666</v>
      </c>
      <c r="K7444" s="147">
        <v>110.39741000000001</v>
      </c>
    </row>
    <row r="7445" spans="2:11" x14ac:dyDescent="0.2">
      <c r="B7445" s="21" t="str">
        <f t="shared" si="116"/>
        <v>Gore BayWind2045RCP8.5</v>
      </c>
      <c r="C7445" t="s">
        <v>326</v>
      </c>
      <c r="D7445" t="s">
        <v>1</v>
      </c>
      <c r="E7445" s="144" t="s">
        <v>191</v>
      </c>
      <c r="F7445" s="144">
        <v>2045</v>
      </c>
      <c r="G7445" s="147">
        <v>83.441760835562292</v>
      </c>
      <c r="H7445" s="147">
        <v>89.975640000000013</v>
      </c>
      <c r="I7445" s="147">
        <v>96.871499999999997</v>
      </c>
      <c r="J7445" s="147">
        <v>103.74737833333333</v>
      </c>
      <c r="K7445" s="147">
        <v>110.62123</v>
      </c>
    </row>
    <row r="7446" spans="2:11" x14ac:dyDescent="0.2">
      <c r="B7446" s="21" t="str">
        <f t="shared" si="116"/>
        <v>Gore BayWind2050RCP8.5</v>
      </c>
      <c r="C7446" t="s">
        <v>326</v>
      </c>
      <c r="D7446" t="s">
        <v>1</v>
      </c>
      <c r="E7446" s="144" t="s">
        <v>191</v>
      </c>
      <c r="F7446" s="144">
        <v>2050</v>
      </c>
      <c r="G7446" s="147">
        <v>83.657775356010902</v>
      </c>
      <c r="H7446" s="147">
        <v>90.25836000000001</v>
      </c>
      <c r="I7446" s="147">
        <v>97.235666666666674</v>
      </c>
      <c r="J7446" s="147">
        <v>104.181085</v>
      </c>
      <c r="K7446" s="147">
        <v>111.12302</v>
      </c>
    </row>
    <row r="7447" spans="2:11" x14ac:dyDescent="0.2">
      <c r="B7447" s="21" t="str">
        <f t="shared" si="116"/>
        <v>Gore BayWind2055RCP8.5</v>
      </c>
      <c r="C7447" t="s">
        <v>326</v>
      </c>
      <c r="D7447" t="s">
        <v>1</v>
      </c>
      <c r="E7447" s="144" t="s">
        <v>191</v>
      </c>
      <c r="F7447" s="144">
        <v>2055</v>
      </c>
      <c r="G7447" s="147">
        <v>83.758946713689355</v>
      </c>
      <c r="H7447" s="147">
        <v>90.399720000000002</v>
      </c>
      <c r="I7447" s="147">
        <v>97.42883333333333</v>
      </c>
      <c r="J7447" s="147">
        <v>104.41488000000001</v>
      </c>
      <c r="K7447" s="147">
        <v>111.40098999999999</v>
      </c>
    </row>
    <row r="7448" spans="2:11" x14ac:dyDescent="0.2">
      <c r="B7448" s="21" t="str">
        <f t="shared" si="116"/>
        <v>Gore BayWind2060RCP8.5</v>
      </c>
      <c r="C7448" t="s">
        <v>326</v>
      </c>
      <c r="D7448" t="s">
        <v>1</v>
      </c>
      <c r="E7448" s="144" t="s">
        <v>191</v>
      </c>
      <c r="F7448" s="144">
        <v>2060</v>
      </c>
      <c r="G7448" s="147">
        <v>84.065195147743069</v>
      </c>
      <c r="H7448" s="147">
        <v>90.803185000000013</v>
      </c>
      <c r="I7448" s="147">
        <v>97.957666666666668</v>
      </c>
      <c r="J7448" s="147">
        <v>105.04511000000001</v>
      </c>
      <c r="K7448" s="147">
        <v>112.14103999999999</v>
      </c>
    </row>
    <row r="7449" spans="2:11" x14ac:dyDescent="0.2">
      <c r="B7449" s="21" t="str">
        <f t="shared" si="116"/>
        <v>Gore BayWind2065RCP8.5</v>
      </c>
      <c r="C7449" t="s">
        <v>326</v>
      </c>
      <c r="D7449" t="s">
        <v>1</v>
      </c>
      <c r="E7449" s="144" t="s">
        <v>191</v>
      </c>
      <c r="F7449" s="144">
        <v>2065</v>
      </c>
      <c r="G7449" s="147">
        <v>84.27027222411833</v>
      </c>
      <c r="H7449" s="147">
        <v>91.065290000000005</v>
      </c>
      <c r="I7449" s="147">
        <v>98.293333333333337</v>
      </c>
      <c r="J7449" s="147">
        <v>105.441545</v>
      </c>
      <c r="K7449" s="147">
        <v>112.60312</v>
      </c>
    </row>
    <row r="7450" spans="2:11" x14ac:dyDescent="0.2">
      <c r="B7450" s="21" t="str">
        <f t="shared" si="116"/>
        <v>Gore BayWind2070RCP8.5</v>
      </c>
      <c r="C7450" t="s">
        <v>326</v>
      </c>
      <c r="D7450" t="s">
        <v>1</v>
      </c>
      <c r="E7450" s="144" t="s">
        <v>191</v>
      </c>
      <c r="F7450" s="144">
        <v>2070</v>
      </c>
      <c r="G7450" s="147">
        <v>84.732379236217227</v>
      </c>
      <c r="H7450" s="147">
        <v>91.657235000000014</v>
      </c>
      <c r="I7450" s="147">
        <v>99.043833333333339</v>
      </c>
      <c r="J7450" s="147">
        <v>106.3259</v>
      </c>
      <c r="K7450" s="147">
        <v>113.62836</v>
      </c>
    </row>
    <row r="7451" spans="2:11" x14ac:dyDescent="0.2">
      <c r="B7451" s="21" t="str">
        <f t="shared" si="116"/>
        <v>Gore BayWind2075RCP8.5</v>
      </c>
      <c r="C7451" t="s">
        <v>326</v>
      </c>
      <c r="D7451" t="s">
        <v>1</v>
      </c>
      <c r="E7451" s="144" t="s">
        <v>191</v>
      </c>
      <c r="F7451" s="144">
        <v>2075</v>
      </c>
      <c r="G7451" s="147">
        <v>84.989409171940864</v>
      </c>
      <c r="H7451" s="147">
        <v>91.987075000000004</v>
      </c>
      <c r="I7451" s="147">
        <v>99.458666666666659</v>
      </c>
      <c r="J7451" s="147">
        <v>106.81382000000001</v>
      </c>
      <c r="K7451" s="147">
        <v>114.19152000000001</v>
      </c>
    </row>
    <row r="7452" spans="2:11" x14ac:dyDescent="0.2">
      <c r="B7452" s="21" t="str">
        <f t="shared" si="116"/>
        <v>Gore BayWind2080RCP8.5</v>
      </c>
      <c r="C7452" t="s">
        <v>326</v>
      </c>
      <c r="D7452" t="s">
        <v>1</v>
      </c>
      <c r="E7452" s="144" t="s">
        <v>191</v>
      </c>
      <c r="F7452" s="144">
        <v>2080</v>
      </c>
      <c r="G7452" s="147">
        <v>85.246439107664514</v>
      </c>
      <c r="H7452" s="147">
        <v>92.316915000000009</v>
      </c>
      <c r="I7452" s="147">
        <v>99.873499999999993</v>
      </c>
      <c r="J7452" s="147">
        <v>107.30174000000001</v>
      </c>
      <c r="K7452" s="147">
        <v>114.75468000000001</v>
      </c>
    </row>
    <row r="7453" spans="2:11" x14ac:dyDescent="0.2">
      <c r="B7453" s="21" t="str">
        <f t="shared" si="116"/>
        <v>Gore BayWind2085RCP8.5</v>
      </c>
      <c r="C7453" t="s">
        <v>326</v>
      </c>
      <c r="D7453" t="s">
        <v>1</v>
      </c>
      <c r="E7453" s="144" t="s">
        <v>191</v>
      </c>
      <c r="F7453" s="144">
        <v>2085</v>
      </c>
      <c r="G7453" s="147">
        <v>85.566359346809904</v>
      </c>
      <c r="H7453" s="147">
        <v>92.723325000000017</v>
      </c>
      <c r="I7453" s="147">
        <v>100.39125</v>
      </c>
      <c r="J7453" s="147">
        <v>107.91164000000001</v>
      </c>
      <c r="K7453" s="147">
        <v>115.45863</v>
      </c>
    </row>
    <row r="7454" spans="2:11" x14ac:dyDescent="0.2">
      <c r="B7454" s="21" t="str">
        <f t="shared" si="116"/>
        <v>Gore BayWind2090RCP8.5</v>
      </c>
      <c r="C7454" t="s">
        <v>326</v>
      </c>
      <c r="D7454" t="s">
        <v>1</v>
      </c>
      <c r="E7454" s="144" t="s">
        <v>191</v>
      </c>
      <c r="F7454" s="144">
        <v>2090</v>
      </c>
      <c r="G7454" s="147">
        <v>85.886279585955293</v>
      </c>
      <c r="H7454" s="147">
        <v>93.129735000000011</v>
      </c>
      <c r="I7454" s="147">
        <v>100.90900000000001</v>
      </c>
      <c r="J7454" s="147">
        <v>108.52154000000002</v>
      </c>
      <c r="K7454" s="147">
        <v>116.16257999999999</v>
      </c>
    </row>
    <row r="7455" spans="2:11" x14ac:dyDescent="0.2">
      <c r="B7455" s="21" t="str">
        <f t="shared" si="116"/>
        <v>Gore BayWind2095RCP8.5</v>
      </c>
      <c r="C7455" t="s">
        <v>326</v>
      </c>
      <c r="D7455" t="s">
        <v>1</v>
      </c>
      <c r="E7455" s="144" t="s">
        <v>191</v>
      </c>
      <c r="F7455" s="144">
        <v>2095</v>
      </c>
      <c r="G7455" s="147">
        <v>85.886279585955293</v>
      </c>
      <c r="H7455" s="147">
        <v>93.129735000000011</v>
      </c>
      <c r="I7455" s="147">
        <v>100.90900000000001</v>
      </c>
      <c r="J7455" s="147">
        <v>108.52154000000002</v>
      </c>
      <c r="K7455" s="147">
        <v>116.16257999999999</v>
      </c>
    </row>
    <row r="7456" spans="2:11" x14ac:dyDescent="0.2">
      <c r="B7456" s="21" t="str">
        <f t="shared" si="116"/>
        <v>Gore BayWind2100RCP8.5</v>
      </c>
      <c r="C7456" t="s">
        <v>326</v>
      </c>
      <c r="D7456" t="s">
        <v>1</v>
      </c>
      <c r="E7456" s="144" t="s">
        <v>191</v>
      </c>
      <c r="F7456" s="144">
        <v>2100</v>
      </c>
      <c r="G7456" s="147">
        <v>85.886279585955293</v>
      </c>
      <c r="H7456" s="147">
        <v>93.129735000000011</v>
      </c>
      <c r="I7456" s="147">
        <v>100.90900000000001</v>
      </c>
      <c r="J7456" s="147">
        <v>108.52154000000002</v>
      </c>
      <c r="K7456" s="147">
        <v>116.16257999999999</v>
      </c>
    </row>
    <row r="7457" spans="2:11" x14ac:dyDescent="0.2">
      <c r="B7457" s="21" t="str">
        <f t="shared" si="116"/>
        <v>GrahamIce Accretion2023RCP4.5</v>
      </c>
      <c r="C7457" t="s">
        <v>327</v>
      </c>
      <c r="D7457" t="s">
        <v>486</v>
      </c>
      <c r="E7457" s="144" t="s">
        <v>193</v>
      </c>
      <c r="F7457" s="144">
        <v>2023</v>
      </c>
      <c r="G7457" s="147">
        <v>10.646445572754191</v>
      </c>
      <c r="H7457" s="147">
        <v>12.711449999999997</v>
      </c>
      <c r="I7457" s="147">
        <v>15.33</v>
      </c>
      <c r="J7457" s="147">
        <v>17.322900000000001</v>
      </c>
      <c r="K7457" s="147">
        <v>19.334699999999998</v>
      </c>
    </row>
    <row r="7458" spans="2:11" x14ac:dyDescent="0.2">
      <c r="B7458" s="21" t="str">
        <f t="shared" si="116"/>
        <v>GrahamIce Accretion2025RCP4.5</v>
      </c>
      <c r="C7458" t="s">
        <v>327</v>
      </c>
      <c r="D7458" t="s">
        <v>486</v>
      </c>
      <c r="E7458" s="144" t="s">
        <v>193</v>
      </c>
      <c r="F7458" s="144">
        <v>2025</v>
      </c>
      <c r="G7458" s="147">
        <v>10.71950941492015</v>
      </c>
      <c r="H7458" s="147">
        <v>12.800674999999998</v>
      </c>
      <c r="I7458" s="147">
        <v>15.44</v>
      </c>
      <c r="J7458" s="147">
        <v>17.450025</v>
      </c>
      <c r="K7458" s="147">
        <v>19.47645</v>
      </c>
    </row>
    <row r="7459" spans="2:11" x14ac:dyDescent="0.2">
      <c r="B7459" s="21" t="str">
        <f t="shared" si="116"/>
        <v>GrahamIce Accretion2030RCP4.5</v>
      </c>
      <c r="C7459" t="s">
        <v>327</v>
      </c>
      <c r="D7459" t="s">
        <v>486</v>
      </c>
      <c r="E7459" s="144" t="s">
        <v>193</v>
      </c>
      <c r="F7459" s="144">
        <v>2030</v>
      </c>
      <c r="G7459" s="147">
        <v>10.792573257086111</v>
      </c>
      <c r="H7459" s="147">
        <v>12.889899999999999</v>
      </c>
      <c r="I7459" s="147">
        <v>15.55</v>
      </c>
      <c r="J7459" s="147">
        <v>17.57715</v>
      </c>
      <c r="K7459" s="147">
        <v>19.618199999999998</v>
      </c>
    </row>
    <row r="7460" spans="2:11" x14ac:dyDescent="0.2">
      <c r="B7460" s="21" t="str">
        <f t="shared" si="116"/>
        <v>GrahamIce Accretion2035RCP4.5</v>
      </c>
      <c r="C7460" t="s">
        <v>327</v>
      </c>
      <c r="D7460" t="s">
        <v>486</v>
      </c>
      <c r="E7460" s="144" t="s">
        <v>193</v>
      </c>
      <c r="F7460" s="144">
        <v>2035</v>
      </c>
      <c r="G7460" s="147">
        <v>10.865637099252073</v>
      </c>
      <c r="H7460" s="147">
        <v>12.979125</v>
      </c>
      <c r="I7460" s="147">
        <v>15.66</v>
      </c>
      <c r="J7460" s="147">
        <v>17.704274999999999</v>
      </c>
      <c r="K7460" s="147">
        <v>19.759949999999996</v>
      </c>
    </row>
    <row r="7461" spans="2:11" x14ac:dyDescent="0.2">
      <c r="B7461" s="21" t="str">
        <f t="shared" si="116"/>
        <v>GrahamIce Accretion2040RCP4.5</v>
      </c>
      <c r="C7461" t="s">
        <v>327</v>
      </c>
      <c r="D7461" t="s">
        <v>486</v>
      </c>
      <c r="E7461" s="144" t="s">
        <v>193</v>
      </c>
      <c r="F7461" s="144">
        <v>2040</v>
      </c>
      <c r="G7461" s="147">
        <v>10.938700941418032</v>
      </c>
      <c r="H7461" s="147">
        <v>13.068349999999999</v>
      </c>
      <c r="I7461" s="147">
        <v>15.77</v>
      </c>
      <c r="J7461" s="147">
        <v>17.831399999999999</v>
      </c>
      <c r="K7461" s="147">
        <v>19.901699999999998</v>
      </c>
    </row>
    <row r="7462" spans="2:11" x14ac:dyDescent="0.2">
      <c r="B7462" s="21" t="str">
        <f t="shared" si="116"/>
        <v>GrahamIce Accretion2045RCP4.5</v>
      </c>
      <c r="C7462" t="s">
        <v>327</v>
      </c>
      <c r="D7462" t="s">
        <v>486</v>
      </c>
      <c r="E7462" s="144" t="s">
        <v>193</v>
      </c>
      <c r="F7462" s="144">
        <v>2045</v>
      </c>
      <c r="G7462" s="147">
        <v>11.011764783583992</v>
      </c>
      <c r="H7462" s="147">
        <v>13.157575</v>
      </c>
      <c r="I7462" s="147">
        <v>15.88</v>
      </c>
      <c r="J7462" s="147">
        <v>17.958524999999998</v>
      </c>
      <c r="K7462" s="147">
        <v>20.04345</v>
      </c>
    </row>
    <row r="7463" spans="2:11" x14ac:dyDescent="0.2">
      <c r="B7463" s="21" t="str">
        <f t="shared" si="116"/>
        <v>GrahamIce Accretion2050RCP4.5</v>
      </c>
      <c r="C7463" t="s">
        <v>327</v>
      </c>
      <c r="D7463" t="s">
        <v>486</v>
      </c>
      <c r="E7463" s="144" t="s">
        <v>193</v>
      </c>
      <c r="F7463" s="144">
        <v>2050</v>
      </c>
      <c r="G7463" s="147">
        <v>11.047252935493173</v>
      </c>
      <c r="H7463" s="147">
        <v>13.194509999999999</v>
      </c>
      <c r="I7463" s="147">
        <v>15.918000000000001</v>
      </c>
      <c r="J7463" s="147">
        <v>18.000899999999998</v>
      </c>
      <c r="K7463" s="147">
        <v>20.086919999999999</v>
      </c>
    </row>
    <row r="7464" spans="2:11" x14ac:dyDescent="0.2">
      <c r="B7464" s="21" t="str">
        <f t="shared" si="116"/>
        <v>GrahamIce Accretion2055RCP4.5</v>
      </c>
      <c r="C7464" t="s">
        <v>327</v>
      </c>
      <c r="D7464" t="s">
        <v>486</v>
      </c>
      <c r="E7464" s="144" t="s">
        <v>193</v>
      </c>
      <c r="F7464" s="144">
        <v>2055</v>
      </c>
      <c r="G7464" s="147">
        <v>11.009677245236393</v>
      </c>
      <c r="H7464" s="147">
        <v>13.14222</v>
      </c>
      <c r="I7464" s="147">
        <v>15.846</v>
      </c>
      <c r="J7464" s="147">
        <v>17.916149999999998</v>
      </c>
      <c r="K7464" s="147">
        <v>19.98864</v>
      </c>
    </row>
    <row r="7465" spans="2:11" x14ac:dyDescent="0.2">
      <c r="B7465" s="21" t="str">
        <f t="shared" si="116"/>
        <v>GrahamIce Accretion2060RCP4.5</v>
      </c>
      <c r="C7465" t="s">
        <v>327</v>
      </c>
      <c r="D7465" t="s">
        <v>486</v>
      </c>
      <c r="E7465" s="144" t="s">
        <v>193</v>
      </c>
      <c r="F7465" s="144">
        <v>2060</v>
      </c>
      <c r="G7465" s="147">
        <v>10.972101554979615</v>
      </c>
      <c r="H7465" s="147">
        <v>13.089929999999999</v>
      </c>
      <c r="I7465" s="147">
        <v>15.774000000000001</v>
      </c>
      <c r="J7465" s="147">
        <v>17.831399999999999</v>
      </c>
      <c r="K7465" s="147">
        <v>19.890359999999998</v>
      </c>
    </row>
    <row r="7466" spans="2:11" x14ac:dyDescent="0.2">
      <c r="B7466" s="21" t="str">
        <f t="shared" si="116"/>
        <v>GrahamIce Accretion2065RCP4.5</v>
      </c>
      <c r="C7466" t="s">
        <v>327</v>
      </c>
      <c r="D7466" t="s">
        <v>486</v>
      </c>
      <c r="E7466" s="144" t="s">
        <v>193</v>
      </c>
      <c r="F7466" s="144">
        <v>2065</v>
      </c>
      <c r="G7466" s="147">
        <v>10.934525864722834</v>
      </c>
      <c r="H7466" s="147">
        <v>13.03764</v>
      </c>
      <c r="I7466" s="147">
        <v>15.702</v>
      </c>
      <c r="J7466" s="147">
        <v>17.746649999999999</v>
      </c>
      <c r="K7466" s="147">
        <v>19.792079999999999</v>
      </c>
    </row>
    <row r="7467" spans="2:11" x14ac:dyDescent="0.2">
      <c r="B7467" s="21" t="str">
        <f t="shared" si="116"/>
        <v>GrahamIce Accretion2070RCP4.5</v>
      </c>
      <c r="C7467" t="s">
        <v>327</v>
      </c>
      <c r="D7467" t="s">
        <v>486</v>
      </c>
      <c r="E7467" s="144" t="s">
        <v>193</v>
      </c>
      <c r="F7467" s="144">
        <v>2070</v>
      </c>
      <c r="G7467" s="147">
        <v>10.896950174466054</v>
      </c>
      <c r="H7467" s="147">
        <v>12.985349999999999</v>
      </c>
      <c r="I7467" s="147">
        <v>15.63</v>
      </c>
      <c r="J7467" s="147">
        <v>17.661899999999999</v>
      </c>
      <c r="K7467" s="147">
        <v>19.6938</v>
      </c>
    </row>
    <row r="7468" spans="2:11" x14ac:dyDescent="0.2">
      <c r="B7468" s="21" t="str">
        <f t="shared" si="116"/>
        <v>GrahamIce Accretion2075RCP4.5</v>
      </c>
      <c r="C7468" t="s">
        <v>327</v>
      </c>
      <c r="D7468" t="s">
        <v>486</v>
      </c>
      <c r="E7468" s="144" t="s">
        <v>193</v>
      </c>
      <c r="F7468" s="144">
        <v>2075</v>
      </c>
      <c r="G7468" s="147">
        <v>10.956097094314689</v>
      </c>
      <c r="H7468" s="147">
        <v>13.057974999999999</v>
      </c>
      <c r="I7468" s="147">
        <v>15.72</v>
      </c>
      <c r="J7468" s="147">
        <v>17.7636</v>
      </c>
      <c r="K7468" s="147">
        <v>19.807199999999998</v>
      </c>
    </row>
    <row r="7469" spans="2:11" x14ac:dyDescent="0.2">
      <c r="B7469" s="21" t="str">
        <f t="shared" si="116"/>
        <v>GrahamIce Accretion2080RCP4.5</v>
      </c>
      <c r="C7469" t="s">
        <v>327</v>
      </c>
      <c r="D7469" t="s">
        <v>486</v>
      </c>
      <c r="E7469" s="144" t="s">
        <v>193</v>
      </c>
      <c r="F7469" s="144">
        <v>2080</v>
      </c>
      <c r="G7469" s="147">
        <v>11.015244014163324</v>
      </c>
      <c r="H7469" s="147">
        <v>13.130599999999999</v>
      </c>
      <c r="I7469" s="147">
        <v>15.81</v>
      </c>
      <c r="J7469" s="147">
        <v>17.865300000000001</v>
      </c>
      <c r="K7469" s="147">
        <v>19.9206</v>
      </c>
    </row>
    <row r="7470" spans="2:11" x14ac:dyDescent="0.2">
      <c r="B7470" s="21" t="str">
        <f t="shared" si="116"/>
        <v>GrahamIce Accretion2085RCP4.5</v>
      </c>
      <c r="C7470" t="s">
        <v>327</v>
      </c>
      <c r="D7470" t="s">
        <v>486</v>
      </c>
      <c r="E7470" s="144" t="s">
        <v>193</v>
      </c>
      <c r="F7470" s="144">
        <v>2085</v>
      </c>
      <c r="G7470" s="147">
        <v>11.074390934011959</v>
      </c>
      <c r="H7470" s="147">
        <v>13.203225</v>
      </c>
      <c r="I7470" s="147">
        <v>15.900000000000002</v>
      </c>
      <c r="J7470" s="147">
        <v>17.966999999999999</v>
      </c>
      <c r="K7470" s="147">
        <v>20.033999999999999</v>
      </c>
    </row>
    <row r="7471" spans="2:11" x14ac:dyDescent="0.2">
      <c r="B7471" s="21" t="str">
        <f t="shared" si="116"/>
        <v>GrahamIce Accretion2090RCP4.5</v>
      </c>
      <c r="C7471" t="s">
        <v>327</v>
      </c>
      <c r="D7471" t="s">
        <v>486</v>
      </c>
      <c r="E7471" s="144" t="s">
        <v>193</v>
      </c>
      <c r="F7471" s="144">
        <v>2090</v>
      </c>
      <c r="G7471" s="147">
        <v>11.133537853860592</v>
      </c>
      <c r="H7471" s="147">
        <v>13.27585</v>
      </c>
      <c r="I7471" s="147">
        <v>15.990000000000002</v>
      </c>
      <c r="J7471" s="147">
        <v>18.0687</v>
      </c>
      <c r="K7471" s="147">
        <v>20.147399999999998</v>
      </c>
    </row>
    <row r="7472" spans="2:11" x14ac:dyDescent="0.2">
      <c r="B7472" s="21" t="str">
        <f t="shared" si="116"/>
        <v>GrahamIce Accretion2095RCP4.5</v>
      </c>
      <c r="C7472" t="s">
        <v>327</v>
      </c>
      <c r="D7472" t="s">
        <v>486</v>
      </c>
      <c r="E7472" s="144" t="s">
        <v>193</v>
      </c>
      <c r="F7472" s="144">
        <v>2095</v>
      </c>
      <c r="G7472" s="147">
        <v>11.192684773709226</v>
      </c>
      <c r="H7472" s="147">
        <v>13.348475000000001</v>
      </c>
      <c r="I7472" s="147">
        <v>16.080000000000002</v>
      </c>
      <c r="J7472" s="147">
        <v>18.170400000000001</v>
      </c>
      <c r="K7472" s="147">
        <v>20.2608</v>
      </c>
    </row>
    <row r="7473" spans="2:11" x14ac:dyDescent="0.2">
      <c r="B7473" s="21" t="str">
        <f t="shared" si="116"/>
        <v>GrahamIce Accretion2100RCP4.5</v>
      </c>
      <c r="C7473" t="s">
        <v>327</v>
      </c>
      <c r="D7473" t="s">
        <v>486</v>
      </c>
      <c r="E7473" s="144" t="s">
        <v>193</v>
      </c>
      <c r="F7473" s="144">
        <v>2100</v>
      </c>
      <c r="G7473" s="147">
        <v>11.251831693557861</v>
      </c>
      <c r="H7473" s="147">
        <v>13.421100000000001</v>
      </c>
      <c r="I7473" s="147">
        <v>16.170000000000002</v>
      </c>
      <c r="J7473" s="147">
        <v>18.272100000000002</v>
      </c>
      <c r="K7473" s="147">
        <v>20.374199999999998</v>
      </c>
    </row>
    <row r="7474" spans="2:11" x14ac:dyDescent="0.2">
      <c r="B7474" s="21" t="str">
        <f t="shared" si="116"/>
        <v>GrahamIce Accretion2023RCP6.0</v>
      </c>
      <c r="C7474" t="s">
        <v>327</v>
      </c>
      <c r="D7474" t="s">
        <v>486</v>
      </c>
      <c r="E7474" s="144" t="s">
        <v>192</v>
      </c>
      <c r="F7474" s="144">
        <v>2023</v>
      </c>
      <c r="G7474" s="147">
        <v>10.646445572754191</v>
      </c>
      <c r="H7474" s="147">
        <v>12.711449999999997</v>
      </c>
      <c r="I7474" s="147">
        <v>15.33</v>
      </c>
      <c r="J7474" s="147">
        <v>17.322900000000001</v>
      </c>
      <c r="K7474" s="147">
        <v>19.334699999999998</v>
      </c>
    </row>
    <row r="7475" spans="2:11" x14ac:dyDescent="0.2">
      <c r="B7475" s="21" t="str">
        <f t="shared" si="116"/>
        <v>GrahamIce Accretion2025RCP6.0</v>
      </c>
      <c r="C7475" t="s">
        <v>327</v>
      </c>
      <c r="D7475" t="s">
        <v>486</v>
      </c>
      <c r="E7475" s="144" t="s">
        <v>192</v>
      </c>
      <c r="F7475" s="144">
        <v>2025</v>
      </c>
      <c r="G7475" s="147">
        <v>10.71950941492015</v>
      </c>
      <c r="H7475" s="147">
        <v>12.800674999999998</v>
      </c>
      <c r="I7475" s="147">
        <v>15.44</v>
      </c>
      <c r="J7475" s="147">
        <v>17.450025</v>
      </c>
      <c r="K7475" s="147">
        <v>19.47645</v>
      </c>
    </row>
    <row r="7476" spans="2:11" x14ac:dyDescent="0.2">
      <c r="B7476" s="21" t="str">
        <f t="shared" si="116"/>
        <v>GrahamIce Accretion2030RCP6.0</v>
      </c>
      <c r="C7476" t="s">
        <v>327</v>
      </c>
      <c r="D7476" t="s">
        <v>486</v>
      </c>
      <c r="E7476" s="144" t="s">
        <v>192</v>
      </c>
      <c r="F7476" s="144">
        <v>2030</v>
      </c>
      <c r="G7476" s="147">
        <v>10.792573257086111</v>
      </c>
      <c r="H7476" s="147">
        <v>12.889899999999999</v>
      </c>
      <c r="I7476" s="147">
        <v>15.55</v>
      </c>
      <c r="J7476" s="147">
        <v>17.57715</v>
      </c>
      <c r="K7476" s="147">
        <v>19.618199999999998</v>
      </c>
    </row>
    <row r="7477" spans="2:11" x14ac:dyDescent="0.2">
      <c r="B7477" s="21" t="str">
        <f t="shared" si="116"/>
        <v>GrahamIce Accretion2035RCP6.0</v>
      </c>
      <c r="C7477" t="s">
        <v>327</v>
      </c>
      <c r="D7477" t="s">
        <v>486</v>
      </c>
      <c r="E7477" s="144" t="s">
        <v>192</v>
      </c>
      <c r="F7477" s="144">
        <v>2035</v>
      </c>
      <c r="G7477" s="147">
        <v>10.865637099252073</v>
      </c>
      <c r="H7477" s="147">
        <v>12.979125</v>
      </c>
      <c r="I7477" s="147">
        <v>15.66</v>
      </c>
      <c r="J7477" s="147">
        <v>17.704274999999999</v>
      </c>
      <c r="K7477" s="147">
        <v>19.759949999999996</v>
      </c>
    </row>
    <row r="7478" spans="2:11" x14ac:dyDescent="0.2">
      <c r="B7478" s="21" t="str">
        <f t="shared" si="116"/>
        <v>GrahamIce Accretion2040RCP6.0</v>
      </c>
      <c r="C7478" t="s">
        <v>327</v>
      </c>
      <c r="D7478" t="s">
        <v>486</v>
      </c>
      <c r="E7478" s="144" t="s">
        <v>192</v>
      </c>
      <c r="F7478" s="144">
        <v>2040</v>
      </c>
      <c r="G7478" s="147">
        <v>10.938700941418032</v>
      </c>
      <c r="H7478" s="147">
        <v>13.068349999999999</v>
      </c>
      <c r="I7478" s="147">
        <v>15.77</v>
      </c>
      <c r="J7478" s="147">
        <v>17.831399999999999</v>
      </c>
      <c r="K7478" s="147">
        <v>19.901699999999998</v>
      </c>
    </row>
    <row r="7479" spans="2:11" x14ac:dyDescent="0.2">
      <c r="B7479" s="21" t="str">
        <f t="shared" si="116"/>
        <v>GrahamIce Accretion2045RCP6.0</v>
      </c>
      <c r="C7479" t="s">
        <v>327</v>
      </c>
      <c r="D7479" t="s">
        <v>486</v>
      </c>
      <c r="E7479" s="144" t="s">
        <v>192</v>
      </c>
      <c r="F7479" s="144">
        <v>2045</v>
      </c>
      <c r="G7479" s="147">
        <v>11.011764783583992</v>
      </c>
      <c r="H7479" s="147">
        <v>13.157575</v>
      </c>
      <c r="I7479" s="147">
        <v>15.88</v>
      </c>
      <c r="J7479" s="147">
        <v>17.958524999999998</v>
      </c>
      <c r="K7479" s="147">
        <v>20.04345</v>
      </c>
    </row>
    <row r="7480" spans="2:11" x14ac:dyDescent="0.2">
      <c r="B7480" s="21" t="str">
        <f t="shared" si="116"/>
        <v>GrahamIce Accretion2050RCP6.0</v>
      </c>
      <c r="C7480" t="s">
        <v>327</v>
      </c>
      <c r="D7480" t="s">
        <v>486</v>
      </c>
      <c r="E7480" s="144" t="s">
        <v>192</v>
      </c>
      <c r="F7480" s="144">
        <v>2050</v>
      </c>
      <c r="G7480" s="147">
        <v>11.047252935493173</v>
      </c>
      <c r="H7480" s="147">
        <v>13.194509999999999</v>
      </c>
      <c r="I7480" s="147">
        <v>15.918000000000001</v>
      </c>
      <c r="J7480" s="147">
        <v>18.000899999999998</v>
      </c>
      <c r="K7480" s="147">
        <v>20.086919999999999</v>
      </c>
    </row>
    <row r="7481" spans="2:11" x14ac:dyDescent="0.2">
      <c r="B7481" s="21" t="str">
        <f t="shared" si="116"/>
        <v>GrahamIce Accretion2055RCP6.0</v>
      </c>
      <c r="C7481" t="s">
        <v>327</v>
      </c>
      <c r="D7481" t="s">
        <v>486</v>
      </c>
      <c r="E7481" s="144" t="s">
        <v>192</v>
      </c>
      <c r="F7481" s="144">
        <v>2055</v>
      </c>
      <c r="G7481" s="147">
        <v>11.009677245236393</v>
      </c>
      <c r="H7481" s="147">
        <v>13.14222</v>
      </c>
      <c r="I7481" s="147">
        <v>15.846</v>
      </c>
      <c r="J7481" s="147">
        <v>17.916149999999998</v>
      </c>
      <c r="K7481" s="147">
        <v>19.98864</v>
      </c>
    </row>
    <row r="7482" spans="2:11" x14ac:dyDescent="0.2">
      <c r="B7482" s="21" t="str">
        <f t="shared" si="116"/>
        <v>GrahamIce Accretion2060RCP6.0</v>
      </c>
      <c r="C7482" t="s">
        <v>327</v>
      </c>
      <c r="D7482" t="s">
        <v>486</v>
      </c>
      <c r="E7482" s="144" t="s">
        <v>192</v>
      </c>
      <c r="F7482" s="144">
        <v>2060</v>
      </c>
      <c r="G7482" s="147">
        <v>10.972101554979615</v>
      </c>
      <c r="H7482" s="147">
        <v>13.089929999999999</v>
      </c>
      <c r="I7482" s="147">
        <v>15.774000000000001</v>
      </c>
      <c r="J7482" s="147">
        <v>17.831399999999999</v>
      </c>
      <c r="K7482" s="147">
        <v>19.890359999999998</v>
      </c>
    </row>
    <row r="7483" spans="2:11" x14ac:dyDescent="0.2">
      <c r="B7483" s="21" t="str">
        <f t="shared" si="116"/>
        <v>GrahamIce Accretion2065RCP6.0</v>
      </c>
      <c r="C7483" t="s">
        <v>327</v>
      </c>
      <c r="D7483" t="s">
        <v>486</v>
      </c>
      <c r="E7483" s="144" t="s">
        <v>192</v>
      </c>
      <c r="F7483" s="144">
        <v>2065</v>
      </c>
      <c r="G7483" s="147">
        <v>10.934525864722834</v>
      </c>
      <c r="H7483" s="147">
        <v>13.03764</v>
      </c>
      <c r="I7483" s="147">
        <v>15.702</v>
      </c>
      <c r="J7483" s="147">
        <v>17.746649999999999</v>
      </c>
      <c r="K7483" s="147">
        <v>19.792079999999999</v>
      </c>
    </row>
    <row r="7484" spans="2:11" x14ac:dyDescent="0.2">
      <c r="B7484" s="21" t="str">
        <f t="shared" si="116"/>
        <v>GrahamIce Accretion2070RCP6.0</v>
      </c>
      <c r="C7484" t="s">
        <v>327</v>
      </c>
      <c r="D7484" t="s">
        <v>486</v>
      </c>
      <c r="E7484" s="144" t="s">
        <v>192</v>
      </c>
      <c r="F7484" s="144">
        <v>2070</v>
      </c>
      <c r="G7484" s="147">
        <v>10.896950174466054</v>
      </c>
      <c r="H7484" s="147">
        <v>12.985349999999999</v>
      </c>
      <c r="I7484" s="147">
        <v>15.63</v>
      </c>
      <c r="J7484" s="147">
        <v>17.661899999999999</v>
      </c>
      <c r="K7484" s="147">
        <v>19.6938</v>
      </c>
    </row>
    <row r="7485" spans="2:11" x14ac:dyDescent="0.2">
      <c r="B7485" s="21" t="str">
        <f t="shared" si="116"/>
        <v>GrahamIce Accretion2075RCP6.0</v>
      </c>
      <c r="C7485" t="s">
        <v>327</v>
      </c>
      <c r="D7485" t="s">
        <v>486</v>
      </c>
      <c r="E7485" s="144" t="s">
        <v>192</v>
      </c>
      <c r="F7485" s="144">
        <v>2075</v>
      </c>
      <c r="G7485" s="147">
        <v>10.985670554239006</v>
      </c>
      <c r="H7485" s="147">
        <v>13.0942875</v>
      </c>
      <c r="I7485" s="147">
        <v>15.765000000000001</v>
      </c>
      <c r="J7485" s="147">
        <v>17.814450000000001</v>
      </c>
      <c r="K7485" s="147">
        <v>19.863900000000001</v>
      </c>
    </row>
    <row r="7486" spans="2:11" x14ac:dyDescent="0.2">
      <c r="B7486" s="21" t="str">
        <f t="shared" si="116"/>
        <v>GrahamIce Accretion2080RCP6.0</v>
      </c>
      <c r="C7486" t="s">
        <v>327</v>
      </c>
      <c r="D7486" t="s">
        <v>486</v>
      </c>
      <c r="E7486" s="144" t="s">
        <v>192</v>
      </c>
      <c r="F7486" s="144">
        <v>2080</v>
      </c>
      <c r="G7486" s="147">
        <v>11.074390934011959</v>
      </c>
      <c r="H7486" s="147">
        <v>13.203225</v>
      </c>
      <c r="I7486" s="147">
        <v>15.900000000000002</v>
      </c>
      <c r="J7486" s="147">
        <v>17.966999999999999</v>
      </c>
      <c r="K7486" s="147">
        <v>20.033999999999999</v>
      </c>
    </row>
    <row r="7487" spans="2:11" x14ac:dyDescent="0.2">
      <c r="B7487" s="21" t="str">
        <f t="shared" si="116"/>
        <v>GrahamIce Accretion2085RCP6.0</v>
      </c>
      <c r="C7487" t="s">
        <v>327</v>
      </c>
      <c r="D7487" t="s">
        <v>486</v>
      </c>
      <c r="E7487" s="144" t="s">
        <v>192</v>
      </c>
      <c r="F7487" s="144">
        <v>2085</v>
      </c>
      <c r="G7487" s="147">
        <v>11.16311131378491</v>
      </c>
      <c r="H7487" s="147">
        <v>13.312162499999999</v>
      </c>
      <c r="I7487" s="147">
        <v>16.035</v>
      </c>
      <c r="J7487" s="147">
        <v>18.11955</v>
      </c>
      <c r="K7487" s="147">
        <v>20.204099999999997</v>
      </c>
    </row>
    <row r="7488" spans="2:11" x14ac:dyDescent="0.2">
      <c r="B7488" s="21" t="str">
        <f t="shared" si="116"/>
        <v>GrahamIce Accretion2090RCP6.0</v>
      </c>
      <c r="C7488" t="s">
        <v>327</v>
      </c>
      <c r="D7488" t="s">
        <v>486</v>
      </c>
      <c r="E7488" s="144" t="s">
        <v>192</v>
      </c>
      <c r="F7488" s="144">
        <v>2090</v>
      </c>
      <c r="G7488" s="147">
        <v>11.185726312550564</v>
      </c>
      <c r="H7488" s="147">
        <v>13.34225</v>
      </c>
      <c r="I7488" s="147">
        <v>16.075000000000003</v>
      </c>
      <c r="J7488" s="147">
        <v>18.164750000000002</v>
      </c>
      <c r="K7488" s="147">
        <v>20.254499999999997</v>
      </c>
    </row>
    <row r="7489" spans="2:11" x14ac:dyDescent="0.2">
      <c r="B7489" s="21" t="str">
        <f t="shared" si="116"/>
        <v>GrahamIce Accretion2095RCP6.0</v>
      </c>
      <c r="C7489" t="s">
        <v>327</v>
      </c>
      <c r="D7489" t="s">
        <v>486</v>
      </c>
      <c r="E7489" s="144" t="s">
        <v>192</v>
      </c>
      <c r="F7489" s="144">
        <v>2095</v>
      </c>
      <c r="G7489" s="147">
        <v>11.119620931543265</v>
      </c>
      <c r="H7489" s="147">
        <v>13.263399999999999</v>
      </c>
      <c r="I7489" s="147">
        <v>15.98</v>
      </c>
      <c r="J7489" s="147">
        <v>18.057399999999998</v>
      </c>
      <c r="K7489" s="147">
        <v>20.134799999999998</v>
      </c>
    </row>
    <row r="7490" spans="2:11" x14ac:dyDescent="0.2">
      <c r="B7490" s="21" t="str">
        <f t="shared" si="116"/>
        <v>GrahamIce Accretion2100RCP6.0</v>
      </c>
      <c r="C7490" t="s">
        <v>327</v>
      </c>
      <c r="D7490" t="s">
        <v>486</v>
      </c>
      <c r="E7490" s="144" t="s">
        <v>192</v>
      </c>
      <c r="F7490" s="144">
        <v>2100</v>
      </c>
      <c r="G7490" s="147">
        <v>11.053515550535968</v>
      </c>
      <c r="H7490" s="147">
        <v>13.184549999999998</v>
      </c>
      <c r="I7490" s="147">
        <v>15.885</v>
      </c>
      <c r="J7490" s="147">
        <v>17.950049999999997</v>
      </c>
      <c r="K7490" s="147">
        <v>20.015099999999997</v>
      </c>
    </row>
    <row r="7491" spans="2:11" x14ac:dyDescent="0.2">
      <c r="B7491" s="21" t="str">
        <f t="shared" si="116"/>
        <v>GrahamIce Accretion2023RCP8.5</v>
      </c>
      <c r="C7491" t="s">
        <v>327</v>
      </c>
      <c r="D7491" t="s">
        <v>486</v>
      </c>
      <c r="E7491" s="144" t="s">
        <v>191</v>
      </c>
      <c r="F7491" s="144">
        <v>2023</v>
      </c>
      <c r="G7491" s="147">
        <v>10.646445572754191</v>
      </c>
      <c r="H7491" s="147">
        <v>12.711449999999997</v>
      </c>
      <c r="I7491" s="147">
        <v>15.33</v>
      </c>
      <c r="J7491" s="147">
        <v>17.322900000000001</v>
      </c>
      <c r="K7491" s="147">
        <v>19.334699999999998</v>
      </c>
    </row>
    <row r="7492" spans="2:11" x14ac:dyDescent="0.2">
      <c r="B7492" s="21" t="str">
        <f t="shared" si="116"/>
        <v>GrahamIce Accretion2025RCP8.5</v>
      </c>
      <c r="C7492" t="s">
        <v>327</v>
      </c>
      <c r="D7492" t="s">
        <v>486</v>
      </c>
      <c r="E7492" s="144" t="s">
        <v>191</v>
      </c>
      <c r="F7492" s="144">
        <v>2025</v>
      </c>
      <c r="G7492" s="147">
        <v>10.792573257086111</v>
      </c>
      <c r="H7492" s="147">
        <v>12.889899999999999</v>
      </c>
      <c r="I7492" s="147">
        <v>15.55</v>
      </c>
      <c r="J7492" s="147">
        <v>17.57715</v>
      </c>
      <c r="K7492" s="147">
        <v>19.618199999999998</v>
      </c>
    </row>
    <row r="7493" spans="2:11" x14ac:dyDescent="0.2">
      <c r="B7493" s="21" t="str">
        <f t="shared" si="116"/>
        <v>GrahamIce Accretion2030RCP8.5</v>
      </c>
      <c r="C7493" t="s">
        <v>327</v>
      </c>
      <c r="D7493" t="s">
        <v>486</v>
      </c>
      <c r="E7493" s="144" t="s">
        <v>191</v>
      </c>
      <c r="F7493" s="144">
        <v>2030</v>
      </c>
      <c r="G7493" s="147">
        <v>10.938700941418032</v>
      </c>
      <c r="H7493" s="147">
        <v>13.068349999999999</v>
      </c>
      <c r="I7493" s="147">
        <v>15.77</v>
      </c>
      <c r="J7493" s="147">
        <v>17.831399999999999</v>
      </c>
      <c r="K7493" s="147">
        <v>19.901699999999998</v>
      </c>
    </row>
    <row r="7494" spans="2:11" x14ac:dyDescent="0.2">
      <c r="B7494" s="21" t="str">
        <f t="shared" si="116"/>
        <v>GrahamIce Accretion2035RCP8.5</v>
      </c>
      <c r="C7494" t="s">
        <v>327</v>
      </c>
      <c r="D7494" t="s">
        <v>486</v>
      </c>
      <c r="E7494" s="144" t="s">
        <v>191</v>
      </c>
      <c r="F7494" s="144">
        <v>2035</v>
      </c>
      <c r="G7494" s="147">
        <v>11.084828625749953</v>
      </c>
      <c r="H7494" s="147">
        <v>13.2468</v>
      </c>
      <c r="I7494" s="147">
        <v>15.99</v>
      </c>
      <c r="J7494" s="147">
        <v>18.085649999999998</v>
      </c>
      <c r="K7494" s="147">
        <v>20.185199999999998</v>
      </c>
    </row>
    <row r="7495" spans="2:11" x14ac:dyDescent="0.2">
      <c r="B7495" s="21" t="str">
        <f t="shared" si="116"/>
        <v>GrahamIce Accretion2040RCP8.5</v>
      </c>
      <c r="C7495" t="s">
        <v>327</v>
      </c>
      <c r="D7495" t="s">
        <v>486</v>
      </c>
      <c r="E7495" s="144" t="s">
        <v>191</v>
      </c>
      <c r="F7495" s="144">
        <v>2040</v>
      </c>
      <c r="G7495" s="147">
        <v>11.022202475321986</v>
      </c>
      <c r="H7495" s="147">
        <v>13.159649999999999</v>
      </c>
      <c r="I7495" s="147">
        <v>15.870000000000001</v>
      </c>
      <c r="J7495" s="147">
        <v>17.944399999999998</v>
      </c>
      <c r="K7495" s="147">
        <v>20.0214</v>
      </c>
    </row>
    <row r="7496" spans="2:11" x14ac:dyDescent="0.2">
      <c r="B7496" s="21" t="str">
        <f t="shared" si="116"/>
        <v>GrahamIce Accretion2045RCP8.5</v>
      </c>
      <c r="C7496" t="s">
        <v>327</v>
      </c>
      <c r="D7496" t="s">
        <v>486</v>
      </c>
      <c r="E7496" s="144" t="s">
        <v>191</v>
      </c>
      <c r="F7496" s="144">
        <v>2045</v>
      </c>
      <c r="G7496" s="147">
        <v>10.959576324894021</v>
      </c>
      <c r="H7496" s="147">
        <v>13.0725</v>
      </c>
      <c r="I7496" s="147">
        <v>15.75</v>
      </c>
      <c r="J7496" s="147">
        <v>17.803149999999999</v>
      </c>
      <c r="K7496" s="147">
        <v>19.857599999999998</v>
      </c>
    </row>
    <row r="7497" spans="2:11" x14ac:dyDescent="0.2">
      <c r="B7497" s="21" t="str">
        <f t="shared" si="116"/>
        <v>GrahamIce Accretion2050RCP8.5</v>
      </c>
      <c r="C7497" t="s">
        <v>327</v>
      </c>
      <c r="D7497" t="s">
        <v>486</v>
      </c>
      <c r="E7497" s="144" t="s">
        <v>191</v>
      </c>
      <c r="F7497" s="144">
        <v>2050</v>
      </c>
      <c r="G7497" s="147">
        <v>11.015244014163324</v>
      </c>
      <c r="H7497" s="147">
        <v>13.130599999999999</v>
      </c>
      <c r="I7497" s="147">
        <v>15.81</v>
      </c>
      <c r="J7497" s="147">
        <v>17.865300000000001</v>
      </c>
      <c r="K7497" s="147">
        <v>19.9206</v>
      </c>
    </row>
    <row r="7498" spans="2:11" x14ac:dyDescent="0.2">
      <c r="B7498" s="21" t="str">
        <f t="shared" si="116"/>
        <v>GrahamIce Accretion2055RCP8.5</v>
      </c>
      <c r="C7498" t="s">
        <v>327</v>
      </c>
      <c r="D7498" t="s">
        <v>486</v>
      </c>
      <c r="E7498" s="144" t="s">
        <v>191</v>
      </c>
      <c r="F7498" s="144">
        <v>2055</v>
      </c>
      <c r="G7498" s="147">
        <v>11.133537853860592</v>
      </c>
      <c r="H7498" s="147">
        <v>13.27585</v>
      </c>
      <c r="I7498" s="147">
        <v>15.990000000000002</v>
      </c>
      <c r="J7498" s="147">
        <v>18.0687</v>
      </c>
      <c r="K7498" s="147">
        <v>20.147399999999998</v>
      </c>
    </row>
    <row r="7499" spans="2:11" x14ac:dyDescent="0.2">
      <c r="B7499" s="21" t="str">
        <f t="shared" si="116"/>
        <v>GrahamIce Accretion2060RCP8.5</v>
      </c>
      <c r="C7499" t="s">
        <v>327</v>
      </c>
      <c r="D7499" t="s">
        <v>486</v>
      </c>
      <c r="E7499" s="144" t="s">
        <v>191</v>
      </c>
      <c r="F7499" s="144">
        <v>2060</v>
      </c>
      <c r="G7499" s="147">
        <v>11.185726312550564</v>
      </c>
      <c r="H7499" s="147">
        <v>13.34225</v>
      </c>
      <c r="I7499" s="147">
        <v>16.075000000000003</v>
      </c>
      <c r="J7499" s="147">
        <v>18.164750000000002</v>
      </c>
      <c r="K7499" s="147">
        <v>20.254499999999997</v>
      </c>
    </row>
    <row r="7500" spans="2:11" x14ac:dyDescent="0.2">
      <c r="B7500" s="21" t="str">
        <f t="shared" ref="B7500:B7563" si="117">C7500&amp;D7500&amp;F7500&amp;E7500</f>
        <v>GrahamIce Accretion2065RCP8.5</v>
      </c>
      <c r="C7500" t="s">
        <v>327</v>
      </c>
      <c r="D7500" t="s">
        <v>486</v>
      </c>
      <c r="E7500" s="144" t="s">
        <v>191</v>
      </c>
      <c r="F7500" s="144">
        <v>2065</v>
      </c>
      <c r="G7500" s="147">
        <v>11.119620931543265</v>
      </c>
      <c r="H7500" s="147">
        <v>13.263399999999999</v>
      </c>
      <c r="I7500" s="147">
        <v>15.98</v>
      </c>
      <c r="J7500" s="147">
        <v>18.057399999999998</v>
      </c>
      <c r="K7500" s="147">
        <v>20.134799999999998</v>
      </c>
    </row>
    <row r="7501" spans="2:11" x14ac:dyDescent="0.2">
      <c r="B7501" s="21" t="str">
        <f t="shared" si="117"/>
        <v>GrahamIce Accretion2070RCP8.5</v>
      </c>
      <c r="C7501" t="s">
        <v>327</v>
      </c>
      <c r="D7501" t="s">
        <v>486</v>
      </c>
      <c r="E7501" s="144" t="s">
        <v>191</v>
      </c>
      <c r="F7501" s="144">
        <v>2070</v>
      </c>
      <c r="G7501" s="147">
        <v>11.077870164591289</v>
      </c>
      <c r="H7501" s="147">
        <v>13.226049999999999</v>
      </c>
      <c r="I7501" s="147">
        <v>15.950000000000001</v>
      </c>
      <c r="J7501" s="147">
        <v>18.029149999999998</v>
      </c>
      <c r="K7501" s="147">
        <v>20.109599999999997</v>
      </c>
    </row>
    <row r="7502" spans="2:11" x14ac:dyDescent="0.2">
      <c r="B7502" s="21" t="str">
        <f t="shared" si="117"/>
        <v>GrahamIce Accretion2075RCP8.5</v>
      </c>
      <c r="C7502" t="s">
        <v>327</v>
      </c>
      <c r="D7502" t="s">
        <v>486</v>
      </c>
      <c r="E7502" s="144" t="s">
        <v>191</v>
      </c>
      <c r="F7502" s="144">
        <v>2075</v>
      </c>
      <c r="G7502" s="147">
        <v>11.102224778646608</v>
      </c>
      <c r="H7502" s="147">
        <v>13.267549999999998</v>
      </c>
      <c r="I7502" s="147">
        <v>16.015000000000001</v>
      </c>
      <c r="J7502" s="147">
        <v>18.108249999999998</v>
      </c>
      <c r="K7502" s="147">
        <v>20.2041</v>
      </c>
    </row>
    <row r="7503" spans="2:11" x14ac:dyDescent="0.2">
      <c r="B7503" s="21" t="str">
        <f t="shared" si="117"/>
        <v>GrahamIce Accretion2080RCP8.5</v>
      </c>
      <c r="C7503" t="s">
        <v>327</v>
      </c>
      <c r="D7503" t="s">
        <v>486</v>
      </c>
      <c r="E7503" s="144" t="s">
        <v>191</v>
      </c>
      <c r="F7503" s="144">
        <v>2080</v>
      </c>
      <c r="G7503" s="147">
        <v>11.126579392701929</v>
      </c>
      <c r="H7503" s="147">
        <v>13.309049999999999</v>
      </c>
      <c r="I7503" s="147">
        <v>16.080000000000002</v>
      </c>
      <c r="J7503" s="147">
        <v>18.187349999999999</v>
      </c>
      <c r="K7503" s="147">
        <v>20.2986</v>
      </c>
    </row>
    <row r="7504" spans="2:11" x14ac:dyDescent="0.2">
      <c r="B7504" s="21" t="str">
        <f t="shared" si="117"/>
        <v>GrahamIce Accretion2085RCP8.5</v>
      </c>
      <c r="C7504" t="s">
        <v>327</v>
      </c>
      <c r="D7504" t="s">
        <v>486</v>
      </c>
      <c r="E7504" s="144" t="s">
        <v>191</v>
      </c>
      <c r="F7504" s="144">
        <v>2085</v>
      </c>
      <c r="G7504" s="147">
        <v>10.849980561645079</v>
      </c>
      <c r="H7504" s="147">
        <v>12.991574999999999</v>
      </c>
      <c r="I7504" s="147">
        <v>15.705000000000002</v>
      </c>
      <c r="J7504" s="147">
        <v>17.772075000000001</v>
      </c>
      <c r="K7504" s="147">
        <v>19.844999999999999</v>
      </c>
    </row>
    <row r="7505" spans="2:11" x14ac:dyDescent="0.2">
      <c r="B7505" s="21" t="str">
        <f t="shared" si="117"/>
        <v>GrahamIce Accretion2090RCP8.5</v>
      </c>
      <c r="C7505" t="s">
        <v>327</v>
      </c>
      <c r="D7505" t="s">
        <v>486</v>
      </c>
      <c r="E7505" s="144" t="s">
        <v>191</v>
      </c>
      <c r="F7505" s="144">
        <v>2090</v>
      </c>
      <c r="G7505" s="147">
        <v>10.573381730588229</v>
      </c>
      <c r="H7505" s="147">
        <v>12.674099999999999</v>
      </c>
      <c r="I7505" s="147">
        <v>15.33</v>
      </c>
      <c r="J7505" s="147">
        <v>17.3568</v>
      </c>
      <c r="K7505" s="147">
        <v>19.391399999999997</v>
      </c>
    </row>
    <row r="7506" spans="2:11" x14ac:dyDescent="0.2">
      <c r="B7506" s="21" t="str">
        <f t="shared" si="117"/>
        <v>GrahamIce Accretion2095RCP8.5</v>
      </c>
      <c r="C7506" t="s">
        <v>327</v>
      </c>
      <c r="D7506" t="s">
        <v>486</v>
      </c>
      <c r="E7506" s="144" t="s">
        <v>191</v>
      </c>
      <c r="F7506" s="144">
        <v>2095</v>
      </c>
      <c r="G7506" s="147">
        <v>10.573381730588229</v>
      </c>
      <c r="H7506" s="147">
        <v>12.674099999999999</v>
      </c>
      <c r="I7506" s="147">
        <v>15.33</v>
      </c>
      <c r="J7506" s="147">
        <v>17.3568</v>
      </c>
      <c r="K7506" s="147">
        <v>19.391399999999997</v>
      </c>
    </row>
    <row r="7507" spans="2:11" x14ac:dyDescent="0.2">
      <c r="B7507" s="21" t="str">
        <f t="shared" si="117"/>
        <v>GrahamIce Accretion2100RCP8.5</v>
      </c>
      <c r="C7507" t="s">
        <v>327</v>
      </c>
      <c r="D7507" t="s">
        <v>486</v>
      </c>
      <c r="E7507" s="144" t="s">
        <v>191</v>
      </c>
      <c r="F7507" s="144">
        <v>2100</v>
      </c>
      <c r="G7507" s="147">
        <v>10.573381730588229</v>
      </c>
      <c r="H7507" s="147">
        <v>12.674099999999999</v>
      </c>
      <c r="I7507" s="147">
        <v>15.33</v>
      </c>
      <c r="J7507" s="147">
        <v>17.3568</v>
      </c>
      <c r="K7507" s="147">
        <v>19.391399999999997</v>
      </c>
    </row>
    <row r="7508" spans="2:11" x14ac:dyDescent="0.2">
      <c r="B7508" s="21" t="str">
        <f t="shared" si="117"/>
        <v>GrahamWind2023RCP4.5</v>
      </c>
      <c r="C7508" t="s">
        <v>327</v>
      </c>
      <c r="D7508" t="s">
        <v>1</v>
      </c>
      <c r="E7508" s="144" t="s">
        <v>193</v>
      </c>
      <c r="F7508" s="144">
        <v>2023</v>
      </c>
      <c r="G7508" s="147">
        <v>72.648575892993506</v>
      </c>
      <c r="H7508" s="147">
        <v>78.284052000000003</v>
      </c>
      <c r="I7508" s="147">
        <v>84.218399999999988</v>
      </c>
      <c r="J7508" s="147">
        <v>90.149640000000005</v>
      </c>
      <c r="K7508" s="147">
        <v>96.076008000000002</v>
      </c>
    </row>
    <row r="7509" spans="2:11" x14ac:dyDescent="0.2">
      <c r="B7509" s="21" t="str">
        <f t="shared" si="117"/>
        <v>GrahamWind2025RCP4.5</v>
      </c>
      <c r="C7509" t="s">
        <v>327</v>
      </c>
      <c r="D7509" t="s">
        <v>1</v>
      </c>
      <c r="E7509" s="144" t="s">
        <v>193</v>
      </c>
      <c r="F7509" s="144">
        <v>2025</v>
      </c>
      <c r="G7509" s="147">
        <v>72.716272915258003</v>
      </c>
      <c r="H7509" s="147">
        <v>78.362172000000001</v>
      </c>
      <c r="I7509" s="147">
        <v>84.31219999999999</v>
      </c>
      <c r="J7509" s="147">
        <v>90.254500000000007</v>
      </c>
      <c r="K7509" s="147">
        <v>96.194112000000004</v>
      </c>
    </row>
    <row r="7510" spans="2:11" x14ac:dyDescent="0.2">
      <c r="B7510" s="21" t="str">
        <f t="shared" si="117"/>
        <v>GrahamWind2030RCP4.5</v>
      </c>
      <c r="C7510" t="s">
        <v>327</v>
      </c>
      <c r="D7510" t="s">
        <v>1</v>
      </c>
      <c r="E7510" s="144" t="s">
        <v>193</v>
      </c>
      <c r="F7510" s="144">
        <v>2030</v>
      </c>
      <c r="G7510" s="147">
        <v>72.783969937522514</v>
      </c>
      <c r="H7510" s="147">
        <v>78.440291999999999</v>
      </c>
      <c r="I7510" s="147">
        <v>84.405999999999992</v>
      </c>
      <c r="J7510" s="147">
        <v>90.359360000000009</v>
      </c>
      <c r="K7510" s="147">
        <v>96.312215999999992</v>
      </c>
    </row>
    <row r="7511" spans="2:11" x14ac:dyDescent="0.2">
      <c r="B7511" s="21" t="str">
        <f t="shared" si="117"/>
        <v>GrahamWind2035RCP4.5</v>
      </c>
      <c r="C7511" t="s">
        <v>327</v>
      </c>
      <c r="D7511" t="s">
        <v>1</v>
      </c>
      <c r="E7511" s="144" t="s">
        <v>193</v>
      </c>
      <c r="F7511" s="144">
        <v>2035</v>
      </c>
      <c r="G7511" s="147">
        <v>72.851666959787025</v>
      </c>
      <c r="H7511" s="147">
        <v>78.518412000000012</v>
      </c>
      <c r="I7511" s="147">
        <v>84.499799999999993</v>
      </c>
      <c r="J7511" s="147">
        <v>90.464220000000012</v>
      </c>
      <c r="K7511" s="147">
        <v>96.430319999999995</v>
      </c>
    </row>
    <row r="7512" spans="2:11" x14ac:dyDescent="0.2">
      <c r="B7512" s="21" t="str">
        <f t="shared" si="117"/>
        <v>GrahamWind2040RCP4.5</v>
      </c>
      <c r="C7512" t="s">
        <v>327</v>
      </c>
      <c r="D7512" t="s">
        <v>1</v>
      </c>
      <c r="E7512" s="144" t="s">
        <v>193</v>
      </c>
      <c r="F7512" s="144">
        <v>2040</v>
      </c>
      <c r="G7512" s="147">
        <v>72.919363982051522</v>
      </c>
      <c r="H7512" s="147">
        <v>78.59653200000001</v>
      </c>
      <c r="I7512" s="147">
        <v>84.593600000000009</v>
      </c>
      <c r="J7512" s="147">
        <v>90.56908</v>
      </c>
      <c r="K7512" s="147">
        <v>96.548423999999997</v>
      </c>
    </row>
    <row r="7513" spans="2:11" x14ac:dyDescent="0.2">
      <c r="B7513" s="21" t="str">
        <f t="shared" si="117"/>
        <v>GrahamWind2045RCP4.5</v>
      </c>
      <c r="C7513" t="s">
        <v>327</v>
      </c>
      <c r="D7513" t="s">
        <v>1</v>
      </c>
      <c r="E7513" s="144" t="s">
        <v>193</v>
      </c>
      <c r="F7513" s="144">
        <v>2045</v>
      </c>
      <c r="G7513" s="147">
        <v>72.987061004316018</v>
      </c>
      <c r="H7513" s="147">
        <v>78.674652000000009</v>
      </c>
      <c r="I7513" s="147">
        <v>84.687400000000011</v>
      </c>
      <c r="J7513" s="147">
        <v>90.673940000000002</v>
      </c>
      <c r="K7513" s="147">
        <v>96.666527999999985</v>
      </c>
    </row>
    <row r="7514" spans="2:11" x14ac:dyDescent="0.2">
      <c r="B7514" s="21" t="str">
        <f t="shared" si="117"/>
        <v>GrahamWind2050RCP4.5</v>
      </c>
      <c r="C7514" t="s">
        <v>327</v>
      </c>
      <c r="D7514" t="s">
        <v>1</v>
      </c>
      <c r="E7514" s="144" t="s">
        <v>193</v>
      </c>
      <c r="F7514" s="144">
        <v>2050</v>
      </c>
      <c r="G7514" s="147">
        <v>73.104080142801806</v>
      </c>
      <c r="H7514" s="147">
        <v>78.81995520000001</v>
      </c>
      <c r="I7514" s="147">
        <v>84.866880000000009</v>
      </c>
      <c r="J7514" s="147">
        <v>90.88306080000001</v>
      </c>
      <c r="K7514" s="147">
        <v>96.907204799999988</v>
      </c>
    </row>
    <row r="7515" spans="2:11" x14ac:dyDescent="0.2">
      <c r="B7515" s="21" t="str">
        <f t="shared" si="117"/>
        <v>GrahamWind2055RCP4.5</v>
      </c>
      <c r="C7515" t="s">
        <v>327</v>
      </c>
      <c r="D7515" t="s">
        <v>1</v>
      </c>
      <c r="E7515" s="144" t="s">
        <v>193</v>
      </c>
      <c r="F7515" s="144">
        <v>2055</v>
      </c>
      <c r="G7515" s="147">
        <v>73.153402259023096</v>
      </c>
      <c r="H7515" s="147">
        <v>78.887138400000012</v>
      </c>
      <c r="I7515" s="147">
        <v>84.952560000000005</v>
      </c>
      <c r="J7515" s="147">
        <v>90.987321600000016</v>
      </c>
      <c r="K7515" s="147">
        <v>97.029777599999989</v>
      </c>
    </row>
    <row r="7516" spans="2:11" x14ac:dyDescent="0.2">
      <c r="B7516" s="21" t="str">
        <f t="shared" si="117"/>
        <v>GrahamWind2060RCP4.5</v>
      </c>
      <c r="C7516" t="s">
        <v>327</v>
      </c>
      <c r="D7516" t="s">
        <v>1</v>
      </c>
      <c r="E7516" s="144" t="s">
        <v>193</v>
      </c>
      <c r="F7516" s="144">
        <v>2060</v>
      </c>
      <c r="G7516" s="147">
        <v>73.202724375244372</v>
      </c>
      <c r="H7516" s="147">
        <v>78.9543216</v>
      </c>
      <c r="I7516" s="147">
        <v>85.038240000000002</v>
      </c>
      <c r="J7516" s="147">
        <v>91.091582400000007</v>
      </c>
      <c r="K7516" s="147">
        <v>97.152350399999975</v>
      </c>
    </row>
    <row r="7517" spans="2:11" x14ac:dyDescent="0.2">
      <c r="B7517" s="21" t="str">
        <f t="shared" si="117"/>
        <v>GrahamWind2065RCP4.5</v>
      </c>
      <c r="C7517" t="s">
        <v>327</v>
      </c>
      <c r="D7517" t="s">
        <v>1</v>
      </c>
      <c r="E7517" s="144" t="s">
        <v>193</v>
      </c>
      <c r="F7517" s="144">
        <v>2065</v>
      </c>
      <c r="G7517" s="147">
        <v>73.252046491465663</v>
      </c>
      <c r="H7517" s="147">
        <v>79.021504800000002</v>
      </c>
      <c r="I7517" s="147">
        <v>85.123919999999998</v>
      </c>
      <c r="J7517" s="147">
        <v>91.195843200000013</v>
      </c>
      <c r="K7517" s="147">
        <v>97.274923199999975</v>
      </c>
    </row>
    <row r="7518" spans="2:11" x14ac:dyDescent="0.2">
      <c r="B7518" s="21" t="str">
        <f t="shared" si="117"/>
        <v>GrahamWind2070RCP4.5</v>
      </c>
      <c r="C7518" t="s">
        <v>327</v>
      </c>
      <c r="D7518" t="s">
        <v>1</v>
      </c>
      <c r="E7518" s="144" t="s">
        <v>193</v>
      </c>
      <c r="F7518" s="144">
        <v>2070</v>
      </c>
      <c r="G7518" s="147">
        <v>73.301368607686939</v>
      </c>
      <c r="H7518" s="147">
        <v>79.088688000000005</v>
      </c>
      <c r="I7518" s="147">
        <v>85.209599999999995</v>
      </c>
      <c r="J7518" s="147">
        <v>91.300104000000019</v>
      </c>
      <c r="K7518" s="147">
        <v>97.397495999999975</v>
      </c>
    </row>
    <row r="7519" spans="2:11" x14ac:dyDescent="0.2">
      <c r="B7519" s="21" t="str">
        <f t="shared" si="117"/>
        <v>GrahamWind2075RCP4.5</v>
      </c>
      <c r="C7519" t="s">
        <v>327</v>
      </c>
      <c r="D7519" t="s">
        <v>1</v>
      </c>
      <c r="E7519" s="144" t="s">
        <v>193</v>
      </c>
      <c r="F7519" s="144">
        <v>2075</v>
      </c>
      <c r="G7519" s="147">
        <v>73.398078639493377</v>
      </c>
      <c r="H7519" s="147">
        <v>79.203264000000004</v>
      </c>
      <c r="I7519" s="147">
        <v>85.345399999999998</v>
      </c>
      <c r="J7519" s="147">
        <v>91.454398000000012</v>
      </c>
      <c r="K7519" s="147">
        <v>97.569863999999981</v>
      </c>
    </row>
    <row r="7520" spans="2:11" x14ac:dyDescent="0.2">
      <c r="B7520" s="21" t="str">
        <f t="shared" si="117"/>
        <v>GrahamWind2080RCP4.5</v>
      </c>
      <c r="C7520" t="s">
        <v>327</v>
      </c>
      <c r="D7520" t="s">
        <v>1</v>
      </c>
      <c r="E7520" s="144" t="s">
        <v>193</v>
      </c>
      <c r="F7520" s="144">
        <v>2080</v>
      </c>
      <c r="G7520" s="147">
        <v>73.494788671299801</v>
      </c>
      <c r="H7520" s="147">
        <v>79.317840000000004</v>
      </c>
      <c r="I7520" s="147">
        <v>85.481200000000001</v>
      </c>
      <c r="J7520" s="147">
        <v>91.608692000000019</v>
      </c>
      <c r="K7520" s="147">
        <v>97.742231999999987</v>
      </c>
    </row>
    <row r="7521" spans="2:11" x14ac:dyDescent="0.2">
      <c r="B7521" s="21" t="str">
        <f t="shared" si="117"/>
        <v>GrahamWind2085RCP4.5</v>
      </c>
      <c r="C7521" t="s">
        <v>327</v>
      </c>
      <c r="D7521" t="s">
        <v>1</v>
      </c>
      <c r="E7521" s="144" t="s">
        <v>193</v>
      </c>
      <c r="F7521" s="144">
        <v>2085</v>
      </c>
      <c r="G7521" s="147">
        <v>73.59149870310624</v>
      </c>
      <c r="H7521" s="147">
        <v>79.432416000000018</v>
      </c>
      <c r="I7521" s="147">
        <v>85.61699999999999</v>
      </c>
      <c r="J7521" s="147">
        <v>91.762986000000012</v>
      </c>
      <c r="K7521" s="147">
        <v>97.914599999999979</v>
      </c>
    </row>
    <row r="7522" spans="2:11" x14ac:dyDescent="0.2">
      <c r="B7522" s="21" t="str">
        <f t="shared" si="117"/>
        <v>GrahamWind2090RCP4.5</v>
      </c>
      <c r="C7522" t="s">
        <v>327</v>
      </c>
      <c r="D7522" t="s">
        <v>1</v>
      </c>
      <c r="E7522" s="144" t="s">
        <v>193</v>
      </c>
      <c r="F7522" s="144">
        <v>2090</v>
      </c>
      <c r="G7522" s="147">
        <v>73.688208734912678</v>
      </c>
      <c r="H7522" s="147">
        <v>79.546992000000017</v>
      </c>
      <c r="I7522" s="147">
        <v>85.752799999999993</v>
      </c>
      <c r="J7522" s="147">
        <v>91.917280000000005</v>
      </c>
      <c r="K7522" s="147">
        <v>98.086967999999985</v>
      </c>
    </row>
    <row r="7523" spans="2:11" x14ac:dyDescent="0.2">
      <c r="B7523" s="21" t="str">
        <f t="shared" si="117"/>
        <v>GrahamWind2095RCP4.5</v>
      </c>
      <c r="C7523" t="s">
        <v>327</v>
      </c>
      <c r="D7523" t="s">
        <v>1</v>
      </c>
      <c r="E7523" s="144" t="s">
        <v>193</v>
      </c>
      <c r="F7523" s="144">
        <v>2095</v>
      </c>
      <c r="G7523" s="147">
        <v>73.784918766719102</v>
      </c>
      <c r="H7523" s="147">
        <v>79.661568000000017</v>
      </c>
      <c r="I7523" s="147">
        <v>85.888599999999997</v>
      </c>
      <c r="J7523" s="147">
        <v>92.071574000000012</v>
      </c>
      <c r="K7523" s="147">
        <v>98.25933599999999</v>
      </c>
    </row>
    <row r="7524" spans="2:11" x14ac:dyDescent="0.2">
      <c r="B7524" s="21" t="str">
        <f t="shared" si="117"/>
        <v>GrahamWind2100RCP4.5</v>
      </c>
      <c r="C7524" t="s">
        <v>327</v>
      </c>
      <c r="D7524" t="s">
        <v>1</v>
      </c>
      <c r="E7524" s="144" t="s">
        <v>193</v>
      </c>
      <c r="F7524" s="144">
        <v>2100</v>
      </c>
      <c r="G7524" s="147">
        <v>73.88162879852554</v>
      </c>
      <c r="H7524" s="147">
        <v>79.776144000000016</v>
      </c>
      <c r="I7524" s="147">
        <v>86.0244</v>
      </c>
      <c r="J7524" s="147">
        <v>92.225868000000006</v>
      </c>
      <c r="K7524" s="147">
        <v>98.431703999999996</v>
      </c>
    </row>
    <row r="7525" spans="2:11" x14ac:dyDescent="0.2">
      <c r="B7525" s="21" t="str">
        <f t="shared" si="117"/>
        <v>GrahamWind2023RCP6.0</v>
      </c>
      <c r="C7525" t="s">
        <v>327</v>
      </c>
      <c r="D7525" t="s">
        <v>1</v>
      </c>
      <c r="E7525" s="144" t="s">
        <v>192</v>
      </c>
      <c r="F7525" s="144">
        <v>2023</v>
      </c>
      <c r="G7525" s="147">
        <v>72.648575892993506</v>
      </c>
      <c r="H7525" s="147">
        <v>78.284052000000003</v>
      </c>
      <c r="I7525" s="147">
        <v>84.218399999999988</v>
      </c>
      <c r="J7525" s="147">
        <v>90.149640000000005</v>
      </c>
      <c r="K7525" s="147">
        <v>96.076008000000002</v>
      </c>
    </row>
    <row r="7526" spans="2:11" x14ac:dyDescent="0.2">
      <c r="B7526" s="21" t="str">
        <f t="shared" si="117"/>
        <v>GrahamWind2025RCP6.0</v>
      </c>
      <c r="C7526" t="s">
        <v>327</v>
      </c>
      <c r="D7526" t="s">
        <v>1</v>
      </c>
      <c r="E7526" s="144" t="s">
        <v>192</v>
      </c>
      <c r="F7526" s="144">
        <v>2025</v>
      </c>
      <c r="G7526" s="147">
        <v>72.716272915258003</v>
      </c>
      <c r="H7526" s="147">
        <v>78.362172000000001</v>
      </c>
      <c r="I7526" s="147">
        <v>84.31219999999999</v>
      </c>
      <c r="J7526" s="147">
        <v>90.254500000000007</v>
      </c>
      <c r="K7526" s="147">
        <v>96.194112000000004</v>
      </c>
    </row>
    <row r="7527" spans="2:11" x14ac:dyDescent="0.2">
      <c r="B7527" s="21" t="str">
        <f t="shared" si="117"/>
        <v>GrahamWind2030RCP6.0</v>
      </c>
      <c r="C7527" t="s">
        <v>327</v>
      </c>
      <c r="D7527" t="s">
        <v>1</v>
      </c>
      <c r="E7527" s="144" t="s">
        <v>192</v>
      </c>
      <c r="F7527" s="144">
        <v>2030</v>
      </c>
      <c r="G7527" s="147">
        <v>72.783969937522514</v>
      </c>
      <c r="H7527" s="147">
        <v>78.440291999999999</v>
      </c>
      <c r="I7527" s="147">
        <v>84.405999999999992</v>
      </c>
      <c r="J7527" s="147">
        <v>90.359360000000009</v>
      </c>
      <c r="K7527" s="147">
        <v>96.312215999999992</v>
      </c>
    </row>
    <row r="7528" spans="2:11" x14ac:dyDescent="0.2">
      <c r="B7528" s="21" t="str">
        <f t="shared" si="117"/>
        <v>GrahamWind2035RCP6.0</v>
      </c>
      <c r="C7528" t="s">
        <v>327</v>
      </c>
      <c r="D7528" t="s">
        <v>1</v>
      </c>
      <c r="E7528" s="144" t="s">
        <v>192</v>
      </c>
      <c r="F7528" s="144">
        <v>2035</v>
      </c>
      <c r="G7528" s="147">
        <v>72.851666959787025</v>
      </c>
      <c r="H7528" s="147">
        <v>78.518412000000012</v>
      </c>
      <c r="I7528" s="147">
        <v>84.499799999999993</v>
      </c>
      <c r="J7528" s="147">
        <v>90.464220000000012</v>
      </c>
      <c r="K7528" s="147">
        <v>96.430319999999995</v>
      </c>
    </row>
    <row r="7529" spans="2:11" x14ac:dyDescent="0.2">
      <c r="B7529" s="21" t="str">
        <f t="shared" si="117"/>
        <v>GrahamWind2040RCP6.0</v>
      </c>
      <c r="C7529" t="s">
        <v>327</v>
      </c>
      <c r="D7529" t="s">
        <v>1</v>
      </c>
      <c r="E7529" s="144" t="s">
        <v>192</v>
      </c>
      <c r="F7529" s="144">
        <v>2040</v>
      </c>
      <c r="G7529" s="147">
        <v>72.919363982051522</v>
      </c>
      <c r="H7529" s="147">
        <v>78.59653200000001</v>
      </c>
      <c r="I7529" s="147">
        <v>84.593600000000009</v>
      </c>
      <c r="J7529" s="147">
        <v>90.56908</v>
      </c>
      <c r="K7529" s="147">
        <v>96.548423999999997</v>
      </c>
    </row>
    <row r="7530" spans="2:11" x14ac:dyDescent="0.2">
      <c r="B7530" s="21" t="str">
        <f t="shared" si="117"/>
        <v>GrahamWind2045RCP6.0</v>
      </c>
      <c r="C7530" t="s">
        <v>327</v>
      </c>
      <c r="D7530" t="s">
        <v>1</v>
      </c>
      <c r="E7530" s="144" t="s">
        <v>192</v>
      </c>
      <c r="F7530" s="144">
        <v>2045</v>
      </c>
      <c r="G7530" s="147">
        <v>72.987061004316018</v>
      </c>
      <c r="H7530" s="147">
        <v>78.674652000000009</v>
      </c>
      <c r="I7530" s="147">
        <v>84.687400000000011</v>
      </c>
      <c r="J7530" s="147">
        <v>90.673940000000002</v>
      </c>
      <c r="K7530" s="147">
        <v>96.666527999999985</v>
      </c>
    </row>
    <row r="7531" spans="2:11" x14ac:dyDescent="0.2">
      <c r="B7531" s="21" t="str">
        <f t="shared" si="117"/>
        <v>GrahamWind2050RCP6.0</v>
      </c>
      <c r="C7531" t="s">
        <v>327</v>
      </c>
      <c r="D7531" t="s">
        <v>1</v>
      </c>
      <c r="E7531" s="144" t="s">
        <v>192</v>
      </c>
      <c r="F7531" s="144">
        <v>2050</v>
      </c>
      <c r="G7531" s="147">
        <v>73.104080142801806</v>
      </c>
      <c r="H7531" s="147">
        <v>78.81995520000001</v>
      </c>
      <c r="I7531" s="147">
        <v>84.866880000000009</v>
      </c>
      <c r="J7531" s="147">
        <v>90.88306080000001</v>
      </c>
      <c r="K7531" s="147">
        <v>96.907204799999988</v>
      </c>
    </row>
    <row r="7532" spans="2:11" x14ac:dyDescent="0.2">
      <c r="B7532" s="21" t="str">
        <f t="shared" si="117"/>
        <v>GrahamWind2055RCP6.0</v>
      </c>
      <c r="C7532" t="s">
        <v>327</v>
      </c>
      <c r="D7532" t="s">
        <v>1</v>
      </c>
      <c r="E7532" s="144" t="s">
        <v>192</v>
      </c>
      <c r="F7532" s="144">
        <v>2055</v>
      </c>
      <c r="G7532" s="147">
        <v>73.153402259023096</v>
      </c>
      <c r="H7532" s="147">
        <v>78.887138400000012</v>
      </c>
      <c r="I7532" s="147">
        <v>84.952560000000005</v>
      </c>
      <c r="J7532" s="147">
        <v>90.987321600000016</v>
      </c>
      <c r="K7532" s="147">
        <v>97.029777599999989</v>
      </c>
    </row>
    <row r="7533" spans="2:11" x14ac:dyDescent="0.2">
      <c r="B7533" s="21" t="str">
        <f t="shared" si="117"/>
        <v>GrahamWind2060RCP6.0</v>
      </c>
      <c r="C7533" t="s">
        <v>327</v>
      </c>
      <c r="D7533" t="s">
        <v>1</v>
      </c>
      <c r="E7533" s="144" t="s">
        <v>192</v>
      </c>
      <c r="F7533" s="144">
        <v>2060</v>
      </c>
      <c r="G7533" s="147">
        <v>73.202724375244372</v>
      </c>
      <c r="H7533" s="147">
        <v>78.9543216</v>
      </c>
      <c r="I7533" s="147">
        <v>85.038240000000002</v>
      </c>
      <c r="J7533" s="147">
        <v>91.091582400000007</v>
      </c>
      <c r="K7533" s="147">
        <v>97.152350399999975</v>
      </c>
    </row>
    <row r="7534" spans="2:11" x14ac:dyDescent="0.2">
      <c r="B7534" s="21" t="str">
        <f t="shared" si="117"/>
        <v>GrahamWind2065RCP6.0</v>
      </c>
      <c r="C7534" t="s">
        <v>327</v>
      </c>
      <c r="D7534" t="s">
        <v>1</v>
      </c>
      <c r="E7534" s="144" t="s">
        <v>192</v>
      </c>
      <c r="F7534" s="144">
        <v>2065</v>
      </c>
      <c r="G7534" s="147">
        <v>73.252046491465663</v>
      </c>
      <c r="H7534" s="147">
        <v>79.021504800000002</v>
      </c>
      <c r="I7534" s="147">
        <v>85.123919999999998</v>
      </c>
      <c r="J7534" s="147">
        <v>91.195843200000013</v>
      </c>
      <c r="K7534" s="147">
        <v>97.274923199999975</v>
      </c>
    </row>
    <row r="7535" spans="2:11" x14ac:dyDescent="0.2">
      <c r="B7535" s="21" t="str">
        <f t="shared" si="117"/>
        <v>GrahamWind2070RCP6.0</v>
      </c>
      <c r="C7535" t="s">
        <v>327</v>
      </c>
      <c r="D7535" t="s">
        <v>1</v>
      </c>
      <c r="E7535" s="144" t="s">
        <v>192</v>
      </c>
      <c r="F7535" s="144">
        <v>2070</v>
      </c>
      <c r="G7535" s="147">
        <v>73.301368607686939</v>
      </c>
      <c r="H7535" s="147">
        <v>79.088688000000005</v>
      </c>
      <c r="I7535" s="147">
        <v>85.209599999999995</v>
      </c>
      <c r="J7535" s="147">
        <v>91.300104000000019</v>
      </c>
      <c r="K7535" s="147">
        <v>97.397495999999975</v>
      </c>
    </row>
    <row r="7536" spans="2:11" x14ac:dyDescent="0.2">
      <c r="B7536" s="21" t="str">
        <f t="shared" si="117"/>
        <v>GrahamWind2075RCP6.0</v>
      </c>
      <c r="C7536" t="s">
        <v>327</v>
      </c>
      <c r="D7536" t="s">
        <v>1</v>
      </c>
      <c r="E7536" s="144" t="s">
        <v>192</v>
      </c>
      <c r="F7536" s="144">
        <v>2075</v>
      </c>
      <c r="G7536" s="147">
        <v>73.446433655396589</v>
      </c>
      <c r="H7536" s="147">
        <v>79.260552000000004</v>
      </c>
      <c r="I7536" s="147">
        <v>85.413299999999992</v>
      </c>
      <c r="J7536" s="147">
        <v>91.531545000000023</v>
      </c>
      <c r="K7536" s="147">
        <v>97.656047999999984</v>
      </c>
    </row>
    <row r="7537" spans="2:11" x14ac:dyDescent="0.2">
      <c r="B7537" s="21" t="str">
        <f t="shared" si="117"/>
        <v>GrahamWind2080RCP6.0</v>
      </c>
      <c r="C7537" t="s">
        <v>327</v>
      </c>
      <c r="D7537" t="s">
        <v>1</v>
      </c>
      <c r="E7537" s="144" t="s">
        <v>192</v>
      </c>
      <c r="F7537" s="144">
        <v>2080</v>
      </c>
      <c r="G7537" s="147">
        <v>73.59149870310624</v>
      </c>
      <c r="H7537" s="147">
        <v>79.432416000000018</v>
      </c>
      <c r="I7537" s="147">
        <v>85.61699999999999</v>
      </c>
      <c r="J7537" s="147">
        <v>91.762986000000012</v>
      </c>
      <c r="K7537" s="147">
        <v>97.914599999999979</v>
      </c>
    </row>
    <row r="7538" spans="2:11" x14ac:dyDescent="0.2">
      <c r="B7538" s="21" t="str">
        <f t="shared" si="117"/>
        <v>GrahamWind2085RCP6.0</v>
      </c>
      <c r="C7538" t="s">
        <v>327</v>
      </c>
      <c r="D7538" t="s">
        <v>1</v>
      </c>
      <c r="E7538" s="144" t="s">
        <v>192</v>
      </c>
      <c r="F7538" s="144">
        <v>2085</v>
      </c>
      <c r="G7538" s="147">
        <v>73.73656375081589</v>
      </c>
      <c r="H7538" s="147">
        <v>79.604280000000017</v>
      </c>
      <c r="I7538" s="147">
        <v>85.820700000000002</v>
      </c>
      <c r="J7538" s="147">
        <v>91.994427000000002</v>
      </c>
      <c r="K7538" s="147">
        <v>98.173151999999988</v>
      </c>
    </row>
    <row r="7539" spans="2:11" x14ac:dyDescent="0.2">
      <c r="B7539" s="21" t="str">
        <f t="shared" si="117"/>
        <v>GrahamWind2090RCP6.0</v>
      </c>
      <c r="C7539" t="s">
        <v>327</v>
      </c>
      <c r="D7539" t="s">
        <v>1</v>
      </c>
      <c r="E7539" s="144" t="s">
        <v>192</v>
      </c>
      <c r="F7539" s="144">
        <v>2090</v>
      </c>
      <c r="G7539" s="147">
        <v>73.978338830331978</v>
      </c>
      <c r="H7539" s="147">
        <v>79.908948000000009</v>
      </c>
      <c r="I7539" s="147">
        <v>86.206400000000002</v>
      </c>
      <c r="J7539" s="147">
        <v>92.447572000000008</v>
      </c>
      <c r="K7539" s="147">
        <v>98.693447999999989</v>
      </c>
    </row>
    <row r="7540" spans="2:11" x14ac:dyDescent="0.2">
      <c r="B7540" s="21" t="str">
        <f t="shared" si="117"/>
        <v>GrahamWind2095RCP6.0</v>
      </c>
      <c r="C7540" t="s">
        <v>327</v>
      </c>
      <c r="D7540" t="s">
        <v>1</v>
      </c>
      <c r="E7540" s="144" t="s">
        <v>192</v>
      </c>
      <c r="F7540" s="144">
        <v>2095</v>
      </c>
      <c r="G7540" s="147">
        <v>74.075048862138402</v>
      </c>
      <c r="H7540" s="147">
        <v>80.041752000000017</v>
      </c>
      <c r="I7540" s="147">
        <v>86.38839999999999</v>
      </c>
      <c r="J7540" s="147">
        <v>92.669276000000011</v>
      </c>
      <c r="K7540" s="147">
        <v>98.955191999999997</v>
      </c>
    </row>
    <row r="7541" spans="2:11" x14ac:dyDescent="0.2">
      <c r="B7541" s="21" t="str">
        <f t="shared" si="117"/>
        <v>GrahamWind2100RCP6.0</v>
      </c>
      <c r="C7541" t="s">
        <v>327</v>
      </c>
      <c r="D7541" t="s">
        <v>1</v>
      </c>
      <c r="E7541" s="144" t="s">
        <v>192</v>
      </c>
      <c r="F7541" s="144">
        <v>2100</v>
      </c>
      <c r="G7541" s="147">
        <v>74.17175889394484</v>
      </c>
      <c r="H7541" s="147">
        <v>80.17455600000001</v>
      </c>
      <c r="I7541" s="147">
        <v>86.570399999999992</v>
      </c>
      <c r="J7541" s="147">
        <v>92.890980000000013</v>
      </c>
      <c r="K7541" s="147">
        <v>99.21693599999999</v>
      </c>
    </row>
    <row r="7542" spans="2:11" x14ac:dyDescent="0.2">
      <c r="B7542" s="21" t="str">
        <f t="shared" si="117"/>
        <v>GrahamWind2023RCP8.5</v>
      </c>
      <c r="C7542" t="s">
        <v>327</v>
      </c>
      <c r="D7542" t="s">
        <v>1</v>
      </c>
      <c r="E7542" s="144" t="s">
        <v>191</v>
      </c>
      <c r="F7542" s="144">
        <v>2023</v>
      </c>
      <c r="G7542" s="147">
        <v>72.648575892993506</v>
      </c>
      <c r="H7542" s="147">
        <v>78.284052000000003</v>
      </c>
      <c r="I7542" s="147">
        <v>84.218399999999988</v>
      </c>
      <c r="J7542" s="147">
        <v>90.149640000000005</v>
      </c>
      <c r="K7542" s="147">
        <v>96.076008000000002</v>
      </c>
    </row>
    <row r="7543" spans="2:11" x14ac:dyDescent="0.2">
      <c r="B7543" s="21" t="str">
        <f t="shared" si="117"/>
        <v>GrahamWind2025RCP8.5</v>
      </c>
      <c r="C7543" t="s">
        <v>327</v>
      </c>
      <c r="D7543" t="s">
        <v>1</v>
      </c>
      <c r="E7543" s="144" t="s">
        <v>191</v>
      </c>
      <c r="F7543" s="144">
        <v>2025</v>
      </c>
      <c r="G7543" s="147">
        <v>72.783969937522514</v>
      </c>
      <c r="H7543" s="147">
        <v>78.440291999999999</v>
      </c>
      <c r="I7543" s="147">
        <v>84.405999999999992</v>
      </c>
      <c r="J7543" s="147">
        <v>90.359360000000009</v>
      </c>
      <c r="K7543" s="147">
        <v>96.312215999999992</v>
      </c>
    </row>
    <row r="7544" spans="2:11" x14ac:dyDescent="0.2">
      <c r="B7544" s="21" t="str">
        <f t="shared" si="117"/>
        <v>GrahamWind2030RCP8.5</v>
      </c>
      <c r="C7544" t="s">
        <v>327</v>
      </c>
      <c r="D7544" t="s">
        <v>1</v>
      </c>
      <c r="E7544" s="144" t="s">
        <v>191</v>
      </c>
      <c r="F7544" s="144">
        <v>2030</v>
      </c>
      <c r="G7544" s="147">
        <v>72.919363982051522</v>
      </c>
      <c r="H7544" s="147">
        <v>78.59653200000001</v>
      </c>
      <c r="I7544" s="147">
        <v>84.593600000000009</v>
      </c>
      <c r="J7544" s="147">
        <v>90.56908</v>
      </c>
      <c r="K7544" s="147">
        <v>96.548423999999997</v>
      </c>
    </row>
    <row r="7545" spans="2:11" x14ac:dyDescent="0.2">
      <c r="B7545" s="21" t="str">
        <f t="shared" si="117"/>
        <v>GrahamWind2035RCP8.5</v>
      </c>
      <c r="C7545" t="s">
        <v>327</v>
      </c>
      <c r="D7545" t="s">
        <v>1</v>
      </c>
      <c r="E7545" s="144" t="s">
        <v>191</v>
      </c>
      <c r="F7545" s="144">
        <v>2035</v>
      </c>
      <c r="G7545" s="147">
        <v>73.054758026580529</v>
      </c>
      <c r="H7545" s="147">
        <v>78.752772000000007</v>
      </c>
      <c r="I7545" s="147">
        <v>84.781200000000013</v>
      </c>
      <c r="J7545" s="147">
        <v>90.778800000000004</v>
      </c>
      <c r="K7545" s="147">
        <v>96.784631999999988</v>
      </c>
    </row>
    <row r="7546" spans="2:11" x14ac:dyDescent="0.2">
      <c r="B7546" s="21" t="str">
        <f t="shared" si="117"/>
        <v>GrahamWind2040RCP8.5</v>
      </c>
      <c r="C7546" t="s">
        <v>327</v>
      </c>
      <c r="D7546" t="s">
        <v>1</v>
      </c>
      <c r="E7546" s="144" t="s">
        <v>191</v>
      </c>
      <c r="F7546" s="144">
        <v>2040</v>
      </c>
      <c r="G7546" s="147">
        <v>73.136961553616004</v>
      </c>
      <c r="H7546" s="147">
        <v>78.864744000000002</v>
      </c>
      <c r="I7546" s="147">
        <v>84.924000000000007</v>
      </c>
      <c r="J7546" s="147">
        <v>90.952568000000014</v>
      </c>
      <c r="K7546" s="147">
        <v>96.988919999999979</v>
      </c>
    </row>
    <row r="7547" spans="2:11" x14ac:dyDescent="0.2">
      <c r="B7547" s="21" t="str">
        <f t="shared" si="117"/>
        <v>GrahamWind2045RCP8.5</v>
      </c>
      <c r="C7547" t="s">
        <v>327</v>
      </c>
      <c r="D7547" t="s">
        <v>1</v>
      </c>
      <c r="E7547" s="144" t="s">
        <v>191</v>
      </c>
      <c r="F7547" s="144">
        <v>2045</v>
      </c>
      <c r="G7547" s="147">
        <v>73.219165080651464</v>
      </c>
      <c r="H7547" s="147">
        <v>78.97671600000001</v>
      </c>
      <c r="I7547" s="147">
        <v>85.066800000000001</v>
      </c>
      <c r="J7547" s="147">
        <v>91.126336000000009</v>
      </c>
      <c r="K7547" s="147">
        <v>97.193207999999984</v>
      </c>
    </row>
    <row r="7548" spans="2:11" x14ac:dyDescent="0.2">
      <c r="B7548" s="21" t="str">
        <f t="shared" si="117"/>
        <v>GrahamWind2050RCP8.5</v>
      </c>
      <c r="C7548" t="s">
        <v>327</v>
      </c>
      <c r="D7548" t="s">
        <v>1</v>
      </c>
      <c r="E7548" s="144" t="s">
        <v>191</v>
      </c>
      <c r="F7548" s="144">
        <v>2050</v>
      </c>
      <c r="G7548" s="147">
        <v>73.494788671299801</v>
      </c>
      <c r="H7548" s="147">
        <v>79.317840000000004</v>
      </c>
      <c r="I7548" s="147">
        <v>85.481200000000001</v>
      </c>
      <c r="J7548" s="147">
        <v>91.608692000000019</v>
      </c>
      <c r="K7548" s="147">
        <v>97.742231999999987</v>
      </c>
    </row>
    <row r="7549" spans="2:11" x14ac:dyDescent="0.2">
      <c r="B7549" s="21" t="str">
        <f t="shared" si="117"/>
        <v>GrahamWind2055RCP8.5</v>
      </c>
      <c r="C7549" t="s">
        <v>327</v>
      </c>
      <c r="D7549" t="s">
        <v>1</v>
      </c>
      <c r="E7549" s="144" t="s">
        <v>191</v>
      </c>
      <c r="F7549" s="144">
        <v>2055</v>
      </c>
      <c r="G7549" s="147">
        <v>73.688208734912678</v>
      </c>
      <c r="H7549" s="147">
        <v>79.546992000000017</v>
      </c>
      <c r="I7549" s="147">
        <v>85.752799999999993</v>
      </c>
      <c r="J7549" s="147">
        <v>91.917280000000005</v>
      </c>
      <c r="K7549" s="147">
        <v>98.086967999999985</v>
      </c>
    </row>
    <row r="7550" spans="2:11" x14ac:dyDescent="0.2">
      <c r="B7550" s="21" t="str">
        <f t="shared" si="117"/>
        <v>GrahamWind2060RCP8.5</v>
      </c>
      <c r="C7550" t="s">
        <v>327</v>
      </c>
      <c r="D7550" t="s">
        <v>1</v>
      </c>
      <c r="E7550" s="144" t="s">
        <v>191</v>
      </c>
      <c r="F7550" s="144">
        <v>2060</v>
      </c>
      <c r="G7550" s="147">
        <v>73.978338830331978</v>
      </c>
      <c r="H7550" s="147">
        <v>79.908948000000009</v>
      </c>
      <c r="I7550" s="147">
        <v>86.206400000000002</v>
      </c>
      <c r="J7550" s="147">
        <v>92.447572000000008</v>
      </c>
      <c r="K7550" s="147">
        <v>98.693447999999989</v>
      </c>
    </row>
    <row r="7551" spans="2:11" x14ac:dyDescent="0.2">
      <c r="B7551" s="21" t="str">
        <f t="shared" si="117"/>
        <v>GrahamWind2065RCP8.5</v>
      </c>
      <c r="C7551" t="s">
        <v>327</v>
      </c>
      <c r="D7551" t="s">
        <v>1</v>
      </c>
      <c r="E7551" s="144" t="s">
        <v>191</v>
      </c>
      <c r="F7551" s="144">
        <v>2065</v>
      </c>
      <c r="G7551" s="147">
        <v>74.075048862138402</v>
      </c>
      <c r="H7551" s="147">
        <v>80.041752000000017</v>
      </c>
      <c r="I7551" s="147">
        <v>86.38839999999999</v>
      </c>
      <c r="J7551" s="147">
        <v>92.669276000000011</v>
      </c>
      <c r="K7551" s="147">
        <v>98.955191999999997</v>
      </c>
    </row>
    <row r="7552" spans="2:11" x14ac:dyDescent="0.2">
      <c r="B7552" s="21" t="str">
        <f t="shared" si="117"/>
        <v>GrahamWind2070RCP8.5</v>
      </c>
      <c r="C7552" t="s">
        <v>327</v>
      </c>
      <c r="D7552" t="s">
        <v>1</v>
      </c>
      <c r="E7552" s="144" t="s">
        <v>191</v>
      </c>
      <c r="F7552" s="144">
        <v>2070</v>
      </c>
      <c r="G7552" s="147">
        <v>74.394191967099644</v>
      </c>
      <c r="H7552" s="147">
        <v>80.432352000000009</v>
      </c>
      <c r="I7552" s="147">
        <v>86.86999999999999</v>
      </c>
      <c r="J7552" s="147">
        <v>93.229528000000016</v>
      </c>
      <c r="K7552" s="147">
        <v>99.593591999999987</v>
      </c>
    </row>
    <row r="7553" spans="2:11" x14ac:dyDescent="0.2">
      <c r="B7553" s="21" t="str">
        <f t="shared" si="117"/>
        <v>GrahamWind2075RCP8.5</v>
      </c>
      <c r="C7553" t="s">
        <v>327</v>
      </c>
      <c r="D7553" t="s">
        <v>1</v>
      </c>
      <c r="E7553" s="144" t="s">
        <v>191</v>
      </c>
      <c r="F7553" s="144">
        <v>2075</v>
      </c>
      <c r="G7553" s="147">
        <v>74.616625040254448</v>
      </c>
      <c r="H7553" s="147">
        <v>80.690148000000008</v>
      </c>
      <c r="I7553" s="147">
        <v>87.169599999999988</v>
      </c>
      <c r="J7553" s="147">
        <v>93.568076000000005</v>
      </c>
      <c r="K7553" s="147">
        <v>99.970247999999998</v>
      </c>
    </row>
    <row r="7554" spans="2:11" x14ac:dyDescent="0.2">
      <c r="B7554" s="21" t="str">
        <f t="shared" si="117"/>
        <v>GrahamWind2080RCP8.5</v>
      </c>
      <c r="C7554" t="s">
        <v>327</v>
      </c>
      <c r="D7554" t="s">
        <v>1</v>
      </c>
      <c r="E7554" s="144" t="s">
        <v>191</v>
      </c>
      <c r="F7554" s="144">
        <v>2080</v>
      </c>
      <c r="G7554" s="147">
        <v>74.839058113409251</v>
      </c>
      <c r="H7554" s="147">
        <v>80.947944000000007</v>
      </c>
      <c r="I7554" s="147">
        <v>87.469199999999987</v>
      </c>
      <c r="J7554" s="147">
        <v>93.906624000000008</v>
      </c>
      <c r="K7554" s="147">
        <v>100.34690399999999</v>
      </c>
    </row>
    <row r="7555" spans="2:11" x14ac:dyDescent="0.2">
      <c r="B7555" s="21" t="str">
        <f t="shared" si="117"/>
        <v>GrahamWind2085RCP8.5</v>
      </c>
      <c r="C7555" t="s">
        <v>327</v>
      </c>
      <c r="D7555" t="s">
        <v>1</v>
      </c>
      <c r="E7555" s="144" t="s">
        <v>191</v>
      </c>
      <c r="F7555" s="144">
        <v>2085</v>
      </c>
      <c r="G7555" s="147">
        <v>74.828178234831029</v>
      </c>
      <c r="H7555" s="147">
        <v>80.904978</v>
      </c>
      <c r="I7555" s="147">
        <v>87.389399999999995</v>
      </c>
      <c r="J7555" s="147">
        <v>93.794274000000001</v>
      </c>
      <c r="K7555" s="147">
        <v>100.20805199999998</v>
      </c>
    </row>
    <row r="7556" spans="2:11" x14ac:dyDescent="0.2">
      <c r="B7556" s="21" t="str">
        <f t="shared" si="117"/>
        <v>GrahamWind2090RCP8.5</v>
      </c>
      <c r="C7556" t="s">
        <v>327</v>
      </c>
      <c r="D7556" t="s">
        <v>1</v>
      </c>
      <c r="E7556" s="144" t="s">
        <v>191</v>
      </c>
      <c r="F7556" s="144">
        <v>2090</v>
      </c>
      <c r="G7556" s="147">
        <v>74.817298356252806</v>
      </c>
      <c r="H7556" s="147">
        <v>80.862011999999993</v>
      </c>
      <c r="I7556" s="147">
        <v>87.309600000000003</v>
      </c>
      <c r="J7556" s="147">
        <v>93.681924000000009</v>
      </c>
      <c r="K7556" s="147">
        <v>100.06919999999998</v>
      </c>
    </row>
    <row r="7557" spans="2:11" x14ac:dyDescent="0.2">
      <c r="B7557" s="21" t="str">
        <f t="shared" si="117"/>
        <v>GrahamWind2095RCP8.5</v>
      </c>
      <c r="C7557" t="s">
        <v>327</v>
      </c>
      <c r="D7557" t="s">
        <v>1</v>
      </c>
      <c r="E7557" s="144" t="s">
        <v>191</v>
      </c>
      <c r="F7557" s="144">
        <v>2095</v>
      </c>
      <c r="G7557" s="147">
        <v>74.817298356252806</v>
      </c>
      <c r="H7557" s="147">
        <v>80.862011999999993</v>
      </c>
      <c r="I7557" s="147">
        <v>87.309600000000003</v>
      </c>
      <c r="J7557" s="147">
        <v>93.681924000000009</v>
      </c>
      <c r="K7557" s="147">
        <v>100.06919999999998</v>
      </c>
    </row>
    <row r="7558" spans="2:11" x14ac:dyDescent="0.2">
      <c r="B7558" s="21" t="str">
        <f t="shared" si="117"/>
        <v>GrahamWind2100RCP8.5</v>
      </c>
      <c r="C7558" t="s">
        <v>327</v>
      </c>
      <c r="D7558" t="s">
        <v>1</v>
      </c>
      <c r="E7558" s="144" t="s">
        <v>191</v>
      </c>
      <c r="F7558" s="144">
        <v>2100</v>
      </c>
      <c r="G7558" s="147">
        <v>74.817298356252806</v>
      </c>
      <c r="H7558" s="147">
        <v>80.862011999999993</v>
      </c>
      <c r="I7558" s="147">
        <v>87.309600000000003</v>
      </c>
      <c r="J7558" s="147">
        <v>93.681924000000009</v>
      </c>
      <c r="K7558" s="147">
        <v>100.06919999999998</v>
      </c>
    </row>
    <row r="7559" spans="2:11" x14ac:dyDescent="0.2">
      <c r="B7559" s="21" t="str">
        <f t="shared" si="117"/>
        <v>Gravenhurst (Muskoka Airport)Ice Accretion2023RCP4.5</v>
      </c>
      <c r="C7559" t="s">
        <v>328</v>
      </c>
      <c r="D7559" t="s">
        <v>486</v>
      </c>
      <c r="E7559" s="144" t="s">
        <v>193</v>
      </c>
      <c r="F7559" s="144">
        <v>2023</v>
      </c>
      <c r="G7559" s="147">
        <v>14.335125832961378</v>
      </c>
      <c r="H7559" s="147">
        <v>17.09883</v>
      </c>
      <c r="I7559" s="147">
        <v>20.600999999999999</v>
      </c>
      <c r="J7559" s="147">
        <v>23.279129999999995</v>
      </c>
      <c r="K7559" s="147">
        <v>25.983720000000002</v>
      </c>
    </row>
    <row r="7560" spans="2:11" x14ac:dyDescent="0.2">
      <c r="B7560" s="21" t="str">
        <f t="shared" si="117"/>
        <v>Gravenhurst (Muskoka Airport)Ice Accretion2025RCP4.5</v>
      </c>
      <c r="C7560" t="s">
        <v>328</v>
      </c>
      <c r="D7560" t="s">
        <v>486</v>
      </c>
      <c r="E7560" s="144" t="s">
        <v>193</v>
      </c>
      <c r="F7560" s="144">
        <v>2025</v>
      </c>
      <c r="G7560" s="147">
        <v>14.318077603122653</v>
      </c>
      <c r="H7560" s="147">
        <v>17.087209999999999</v>
      </c>
      <c r="I7560" s="147">
        <v>20.594000000000001</v>
      </c>
      <c r="J7560" s="147">
        <v>23.279129999999995</v>
      </c>
      <c r="K7560" s="147">
        <v>25.983720000000002</v>
      </c>
    </row>
    <row r="7561" spans="2:11" x14ac:dyDescent="0.2">
      <c r="B7561" s="21" t="str">
        <f t="shared" si="117"/>
        <v>Gravenhurst (Muskoka Airport)Ice Accretion2030RCP4.5</v>
      </c>
      <c r="C7561" t="s">
        <v>328</v>
      </c>
      <c r="D7561" t="s">
        <v>486</v>
      </c>
      <c r="E7561" s="144" t="s">
        <v>193</v>
      </c>
      <c r="F7561" s="144">
        <v>2030</v>
      </c>
      <c r="G7561" s="147">
        <v>14.30102937328393</v>
      </c>
      <c r="H7561" s="147">
        <v>17.075589999999998</v>
      </c>
      <c r="I7561" s="147">
        <v>20.587</v>
      </c>
      <c r="J7561" s="147">
        <v>23.279129999999995</v>
      </c>
      <c r="K7561" s="147">
        <v>25.983720000000002</v>
      </c>
    </row>
    <row r="7562" spans="2:11" x14ac:dyDescent="0.2">
      <c r="B7562" s="21" t="str">
        <f t="shared" si="117"/>
        <v>Gravenhurst (Muskoka Airport)Ice Accretion2035RCP4.5</v>
      </c>
      <c r="C7562" t="s">
        <v>328</v>
      </c>
      <c r="D7562" t="s">
        <v>486</v>
      </c>
      <c r="E7562" s="144" t="s">
        <v>193</v>
      </c>
      <c r="F7562" s="144">
        <v>2035</v>
      </c>
      <c r="G7562" s="147">
        <v>14.283981143445207</v>
      </c>
      <c r="H7562" s="147">
        <v>17.063969999999998</v>
      </c>
      <c r="I7562" s="147">
        <v>20.58</v>
      </c>
      <c r="J7562" s="147">
        <v>23.279129999999995</v>
      </c>
      <c r="K7562" s="147">
        <v>25.983720000000002</v>
      </c>
    </row>
    <row r="7563" spans="2:11" x14ac:dyDescent="0.2">
      <c r="B7563" s="21" t="str">
        <f t="shared" si="117"/>
        <v>Gravenhurst (Muskoka Airport)Ice Accretion2040RCP4.5</v>
      </c>
      <c r="C7563" t="s">
        <v>328</v>
      </c>
      <c r="D7563" t="s">
        <v>486</v>
      </c>
      <c r="E7563" s="144" t="s">
        <v>193</v>
      </c>
      <c r="F7563" s="144">
        <v>2040</v>
      </c>
      <c r="G7563" s="147">
        <v>14.266932913606482</v>
      </c>
      <c r="H7563" s="147">
        <v>17.052350000000001</v>
      </c>
      <c r="I7563" s="147">
        <v>20.573</v>
      </c>
      <c r="J7563" s="147">
        <v>23.279129999999995</v>
      </c>
      <c r="K7563" s="147">
        <v>25.983720000000002</v>
      </c>
    </row>
    <row r="7564" spans="2:11" x14ac:dyDescent="0.2">
      <c r="B7564" s="21" t="str">
        <f t="shared" ref="B7564:B7627" si="118">C7564&amp;D7564&amp;F7564&amp;E7564</f>
        <v>Gravenhurst (Muskoka Airport)Ice Accretion2045RCP4.5</v>
      </c>
      <c r="C7564" t="s">
        <v>328</v>
      </c>
      <c r="D7564" t="s">
        <v>486</v>
      </c>
      <c r="E7564" s="144" t="s">
        <v>193</v>
      </c>
      <c r="F7564" s="144">
        <v>2045</v>
      </c>
      <c r="G7564" s="147">
        <v>14.249884683767757</v>
      </c>
      <c r="H7564" s="147">
        <v>17.04073</v>
      </c>
      <c r="I7564" s="147">
        <v>20.566000000000003</v>
      </c>
      <c r="J7564" s="147">
        <v>23.279129999999995</v>
      </c>
      <c r="K7564" s="147">
        <v>25.983720000000002</v>
      </c>
    </row>
    <row r="7565" spans="2:11" x14ac:dyDescent="0.2">
      <c r="B7565" s="21" t="str">
        <f t="shared" si="118"/>
        <v>Gravenhurst (Muskoka Airport)Ice Accretion2050RCP4.5</v>
      </c>
      <c r="C7565" t="s">
        <v>328</v>
      </c>
      <c r="D7565" t="s">
        <v>486</v>
      </c>
      <c r="E7565" s="144" t="s">
        <v>193</v>
      </c>
      <c r="F7565" s="144">
        <v>2050</v>
      </c>
      <c r="G7565" s="147">
        <v>14.229913900242396</v>
      </c>
      <c r="H7565" s="147">
        <v>17.039567999999999</v>
      </c>
      <c r="I7565" s="147">
        <v>20.592600000000001</v>
      </c>
      <c r="J7565" s="147">
        <v>23.321843999999995</v>
      </c>
      <c r="K7565" s="147">
        <v>26.041932000000003</v>
      </c>
    </row>
    <row r="7566" spans="2:11" x14ac:dyDescent="0.2">
      <c r="B7566" s="21" t="str">
        <f t="shared" si="118"/>
        <v>Gravenhurst (Muskoka Airport)Ice Accretion2055RCP4.5</v>
      </c>
      <c r="C7566" t="s">
        <v>328</v>
      </c>
      <c r="D7566" t="s">
        <v>486</v>
      </c>
      <c r="E7566" s="144" t="s">
        <v>193</v>
      </c>
      <c r="F7566" s="144">
        <v>2055</v>
      </c>
      <c r="G7566" s="147">
        <v>14.226991346555756</v>
      </c>
      <c r="H7566" s="147">
        <v>17.050025999999999</v>
      </c>
      <c r="I7566" s="147">
        <v>20.626200000000001</v>
      </c>
      <c r="J7566" s="147">
        <v>23.364557999999995</v>
      </c>
      <c r="K7566" s="147">
        <v>26.100144</v>
      </c>
    </row>
    <row r="7567" spans="2:11" x14ac:dyDescent="0.2">
      <c r="B7567" s="21" t="str">
        <f t="shared" si="118"/>
        <v>Gravenhurst (Muskoka Airport)Ice Accretion2060RCP4.5</v>
      </c>
      <c r="C7567" t="s">
        <v>328</v>
      </c>
      <c r="D7567" t="s">
        <v>486</v>
      </c>
      <c r="E7567" s="144" t="s">
        <v>193</v>
      </c>
      <c r="F7567" s="144">
        <v>2060</v>
      </c>
      <c r="G7567" s="147">
        <v>14.224068792869119</v>
      </c>
      <c r="H7567" s="147">
        <v>17.060483999999999</v>
      </c>
      <c r="I7567" s="147">
        <v>20.659800000000001</v>
      </c>
      <c r="J7567" s="147">
        <v>23.407271999999995</v>
      </c>
      <c r="K7567" s="147">
        <v>26.158356000000001</v>
      </c>
    </row>
    <row r="7568" spans="2:11" x14ac:dyDescent="0.2">
      <c r="B7568" s="21" t="str">
        <f t="shared" si="118"/>
        <v>Gravenhurst (Muskoka Airport)Ice Accretion2065RCP4.5</v>
      </c>
      <c r="C7568" t="s">
        <v>328</v>
      </c>
      <c r="D7568" t="s">
        <v>486</v>
      </c>
      <c r="E7568" s="144" t="s">
        <v>193</v>
      </c>
      <c r="F7568" s="144">
        <v>2065</v>
      </c>
      <c r="G7568" s="147">
        <v>14.221146239182479</v>
      </c>
      <c r="H7568" s="147">
        <v>17.070941999999999</v>
      </c>
      <c r="I7568" s="147">
        <v>20.6934</v>
      </c>
      <c r="J7568" s="147">
        <v>23.449985999999996</v>
      </c>
      <c r="K7568" s="147">
        <v>26.216567999999999</v>
      </c>
    </row>
    <row r="7569" spans="2:11" x14ac:dyDescent="0.2">
      <c r="B7569" s="21" t="str">
        <f t="shared" si="118"/>
        <v>Gravenhurst (Muskoka Airport)Ice Accretion2070RCP4.5</v>
      </c>
      <c r="C7569" t="s">
        <v>328</v>
      </c>
      <c r="D7569" t="s">
        <v>486</v>
      </c>
      <c r="E7569" s="144" t="s">
        <v>193</v>
      </c>
      <c r="F7569" s="144">
        <v>2070</v>
      </c>
      <c r="G7569" s="147">
        <v>14.218223685495841</v>
      </c>
      <c r="H7569" s="147">
        <v>17.081399999999999</v>
      </c>
      <c r="I7569" s="147">
        <v>20.727</v>
      </c>
      <c r="J7569" s="147">
        <v>23.492699999999996</v>
      </c>
      <c r="K7569" s="147">
        <v>26.27478</v>
      </c>
    </row>
    <row r="7570" spans="2:11" x14ac:dyDescent="0.2">
      <c r="B7570" s="21" t="str">
        <f t="shared" si="118"/>
        <v>Gravenhurst (Muskoka Airport)Ice Accretion2075RCP4.5</v>
      </c>
      <c r="C7570" t="s">
        <v>328</v>
      </c>
      <c r="D7570" t="s">
        <v>486</v>
      </c>
      <c r="E7570" s="144" t="s">
        <v>193</v>
      </c>
      <c r="F7570" s="144">
        <v>2075</v>
      </c>
      <c r="G7570" s="147">
        <v>14.259626529389886</v>
      </c>
      <c r="H7570" s="147">
        <v>17.148215</v>
      </c>
      <c r="I7570" s="147">
        <v>20.8215</v>
      </c>
      <c r="J7570" s="147">
        <v>23.607394999999997</v>
      </c>
      <c r="K7570" s="147">
        <v>26.411490000000001</v>
      </c>
    </row>
    <row r="7571" spans="2:11" x14ac:dyDescent="0.2">
      <c r="B7571" s="21" t="str">
        <f t="shared" si="118"/>
        <v>Gravenhurst (Muskoka Airport)Ice Accretion2080RCP4.5</v>
      </c>
      <c r="C7571" t="s">
        <v>328</v>
      </c>
      <c r="D7571" t="s">
        <v>486</v>
      </c>
      <c r="E7571" s="144" t="s">
        <v>193</v>
      </c>
      <c r="F7571" s="144">
        <v>2080</v>
      </c>
      <c r="G7571" s="147">
        <v>14.30102937328393</v>
      </c>
      <c r="H7571" s="147">
        <v>17.215029999999999</v>
      </c>
      <c r="I7571" s="147">
        <v>20.916</v>
      </c>
      <c r="J7571" s="147">
        <v>23.722089999999994</v>
      </c>
      <c r="K7571" s="147">
        <v>26.548200000000001</v>
      </c>
    </row>
    <row r="7572" spans="2:11" x14ac:dyDescent="0.2">
      <c r="B7572" s="21" t="str">
        <f t="shared" si="118"/>
        <v>Gravenhurst (Muskoka Airport)Ice Accretion2085RCP4.5</v>
      </c>
      <c r="C7572" t="s">
        <v>328</v>
      </c>
      <c r="D7572" t="s">
        <v>486</v>
      </c>
      <c r="E7572" s="144" t="s">
        <v>193</v>
      </c>
      <c r="F7572" s="144">
        <v>2085</v>
      </c>
      <c r="G7572" s="147">
        <v>14.342432217177974</v>
      </c>
      <c r="H7572" s="147">
        <v>17.281844999999997</v>
      </c>
      <c r="I7572" s="147">
        <v>21.0105</v>
      </c>
      <c r="J7572" s="147">
        <v>23.836784999999995</v>
      </c>
      <c r="K7572" s="147">
        <v>26.684910000000002</v>
      </c>
    </row>
    <row r="7573" spans="2:11" x14ac:dyDescent="0.2">
      <c r="B7573" s="21" t="str">
        <f t="shared" si="118"/>
        <v>Gravenhurst (Muskoka Airport)Ice Accretion2090RCP4.5</v>
      </c>
      <c r="C7573" t="s">
        <v>328</v>
      </c>
      <c r="D7573" t="s">
        <v>486</v>
      </c>
      <c r="E7573" s="144" t="s">
        <v>193</v>
      </c>
      <c r="F7573" s="144">
        <v>2090</v>
      </c>
      <c r="G7573" s="147">
        <v>14.383835061072018</v>
      </c>
      <c r="H7573" s="147">
        <v>17.348659999999999</v>
      </c>
      <c r="I7573" s="147">
        <v>21.105</v>
      </c>
      <c r="J7573" s="147">
        <v>23.951479999999997</v>
      </c>
      <c r="K7573" s="147">
        <v>26.821619999999999</v>
      </c>
    </row>
    <row r="7574" spans="2:11" x14ac:dyDescent="0.2">
      <c r="B7574" s="21" t="str">
        <f t="shared" si="118"/>
        <v>Gravenhurst (Muskoka Airport)Ice Accretion2095RCP4.5</v>
      </c>
      <c r="C7574" t="s">
        <v>328</v>
      </c>
      <c r="D7574" t="s">
        <v>486</v>
      </c>
      <c r="E7574" s="144" t="s">
        <v>193</v>
      </c>
      <c r="F7574" s="144">
        <v>2095</v>
      </c>
      <c r="G7574" s="147">
        <v>14.425237904966062</v>
      </c>
      <c r="H7574" s="147">
        <v>17.415475000000001</v>
      </c>
      <c r="I7574" s="147">
        <v>21.1995</v>
      </c>
      <c r="J7574" s="147">
        <v>24.066174999999994</v>
      </c>
      <c r="K7574" s="147">
        <v>26.95833</v>
      </c>
    </row>
    <row r="7575" spans="2:11" x14ac:dyDescent="0.2">
      <c r="B7575" s="21" t="str">
        <f t="shared" si="118"/>
        <v>Gravenhurst (Muskoka Airport)Ice Accretion2100RCP4.5</v>
      </c>
      <c r="C7575" t="s">
        <v>328</v>
      </c>
      <c r="D7575" t="s">
        <v>486</v>
      </c>
      <c r="E7575" s="144" t="s">
        <v>193</v>
      </c>
      <c r="F7575" s="144">
        <v>2100</v>
      </c>
      <c r="G7575" s="147">
        <v>14.466640748860106</v>
      </c>
      <c r="H7575" s="147">
        <v>17.482289999999999</v>
      </c>
      <c r="I7575" s="147">
        <v>21.294</v>
      </c>
      <c r="J7575" s="147">
        <v>24.180869999999995</v>
      </c>
      <c r="K7575" s="147">
        <v>27.095040000000001</v>
      </c>
    </row>
    <row r="7576" spans="2:11" x14ac:dyDescent="0.2">
      <c r="B7576" s="21" t="str">
        <f t="shared" si="118"/>
        <v>Gravenhurst (Muskoka Airport)Ice Accretion2023RCP6.0</v>
      </c>
      <c r="C7576" t="s">
        <v>328</v>
      </c>
      <c r="D7576" t="s">
        <v>486</v>
      </c>
      <c r="E7576" s="144" t="s">
        <v>192</v>
      </c>
      <c r="F7576" s="144">
        <v>2023</v>
      </c>
      <c r="G7576" s="147">
        <v>14.335125832961378</v>
      </c>
      <c r="H7576" s="147">
        <v>17.09883</v>
      </c>
      <c r="I7576" s="147">
        <v>20.600999999999999</v>
      </c>
      <c r="J7576" s="147">
        <v>23.279129999999995</v>
      </c>
      <c r="K7576" s="147">
        <v>25.983720000000002</v>
      </c>
    </row>
    <row r="7577" spans="2:11" x14ac:dyDescent="0.2">
      <c r="B7577" s="21" t="str">
        <f t="shared" si="118"/>
        <v>Gravenhurst (Muskoka Airport)Ice Accretion2025RCP6.0</v>
      </c>
      <c r="C7577" t="s">
        <v>328</v>
      </c>
      <c r="D7577" t="s">
        <v>486</v>
      </c>
      <c r="E7577" s="144" t="s">
        <v>192</v>
      </c>
      <c r="F7577" s="144">
        <v>2025</v>
      </c>
      <c r="G7577" s="147">
        <v>14.318077603122653</v>
      </c>
      <c r="H7577" s="147">
        <v>17.087209999999999</v>
      </c>
      <c r="I7577" s="147">
        <v>20.594000000000001</v>
      </c>
      <c r="J7577" s="147">
        <v>23.279129999999995</v>
      </c>
      <c r="K7577" s="147">
        <v>25.983720000000002</v>
      </c>
    </row>
    <row r="7578" spans="2:11" x14ac:dyDescent="0.2">
      <c r="B7578" s="21" t="str">
        <f t="shared" si="118"/>
        <v>Gravenhurst (Muskoka Airport)Ice Accretion2030RCP6.0</v>
      </c>
      <c r="C7578" t="s">
        <v>328</v>
      </c>
      <c r="D7578" t="s">
        <v>486</v>
      </c>
      <c r="E7578" s="144" t="s">
        <v>192</v>
      </c>
      <c r="F7578" s="144">
        <v>2030</v>
      </c>
      <c r="G7578" s="147">
        <v>14.30102937328393</v>
      </c>
      <c r="H7578" s="147">
        <v>17.075589999999998</v>
      </c>
      <c r="I7578" s="147">
        <v>20.587</v>
      </c>
      <c r="J7578" s="147">
        <v>23.279129999999995</v>
      </c>
      <c r="K7578" s="147">
        <v>25.983720000000002</v>
      </c>
    </row>
    <row r="7579" spans="2:11" x14ac:dyDescent="0.2">
      <c r="B7579" s="21" t="str">
        <f t="shared" si="118"/>
        <v>Gravenhurst (Muskoka Airport)Ice Accretion2035RCP6.0</v>
      </c>
      <c r="C7579" t="s">
        <v>328</v>
      </c>
      <c r="D7579" t="s">
        <v>486</v>
      </c>
      <c r="E7579" s="144" t="s">
        <v>192</v>
      </c>
      <c r="F7579" s="144">
        <v>2035</v>
      </c>
      <c r="G7579" s="147">
        <v>14.283981143445207</v>
      </c>
      <c r="H7579" s="147">
        <v>17.063969999999998</v>
      </c>
      <c r="I7579" s="147">
        <v>20.58</v>
      </c>
      <c r="J7579" s="147">
        <v>23.279129999999995</v>
      </c>
      <c r="K7579" s="147">
        <v>25.983720000000002</v>
      </c>
    </row>
    <row r="7580" spans="2:11" x14ac:dyDescent="0.2">
      <c r="B7580" s="21" t="str">
        <f t="shared" si="118"/>
        <v>Gravenhurst (Muskoka Airport)Ice Accretion2040RCP6.0</v>
      </c>
      <c r="C7580" t="s">
        <v>328</v>
      </c>
      <c r="D7580" t="s">
        <v>486</v>
      </c>
      <c r="E7580" s="144" t="s">
        <v>192</v>
      </c>
      <c r="F7580" s="144">
        <v>2040</v>
      </c>
      <c r="G7580" s="147">
        <v>14.266932913606482</v>
      </c>
      <c r="H7580" s="147">
        <v>17.052350000000001</v>
      </c>
      <c r="I7580" s="147">
        <v>20.573</v>
      </c>
      <c r="J7580" s="147">
        <v>23.279129999999995</v>
      </c>
      <c r="K7580" s="147">
        <v>25.983720000000002</v>
      </c>
    </row>
    <row r="7581" spans="2:11" x14ac:dyDescent="0.2">
      <c r="B7581" s="21" t="str">
        <f t="shared" si="118"/>
        <v>Gravenhurst (Muskoka Airport)Ice Accretion2045RCP6.0</v>
      </c>
      <c r="C7581" t="s">
        <v>328</v>
      </c>
      <c r="D7581" t="s">
        <v>486</v>
      </c>
      <c r="E7581" s="144" t="s">
        <v>192</v>
      </c>
      <c r="F7581" s="144">
        <v>2045</v>
      </c>
      <c r="G7581" s="147">
        <v>14.249884683767757</v>
      </c>
      <c r="H7581" s="147">
        <v>17.04073</v>
      </c>
      <c r="I7581" s="147">
        <v>20.566000000000003</v>
      </c>
      <c r="J7581" s="147">
        <v>23.279129999999995</v>
      </c>
      <c r="K7581" s="147">
        <v>25.983720000000002</v>
      </c>
    </row>
    <row r="7582" spans="2:11" x14ac:dyDescent="0.2">
      <c r="B7582" s="21" t="str">
        <f t="shared" si="118"/>
        <v>Gravenhurst (Muskoka Airport)Ice Accretion2050RCP6.0</v>
      </c>
      <c r="C7582" t="s">
        <v>328</v>
      </c>
      <c r="D7582" t="s">
        <v>486</v>
      </c>
      <c r="E7582" s="144" t="s">
        <v>192</v>
      </c>
      <c r="F7582" s="144">
        <v>2050</v>
      </c>
      <c r="G7582" s="147">
        <v>14.229913900242396</v>
      </c>
      <c r="H7582" s="147">
        <v>17.039567999999999</v>
      </c>
      <c r="I7582" s="147">
        <v>20.592600000000001</v>
      </c>
      <c r="J7582" s="147">
        <v>23.321843999999995</v>
      </c>
      <c r="K7582" s="147">
        <v>26.041932000000003</v>
      </c>
    </row>
    <row r="7583" spans="2:11" x14ac:dyDescent="0.2">
      <c r="B7583" s="21" t="str">
        <f t="shared" si="118"/>
        <v>Gravenhurst (Muskoka Airport)Ice Accretion2055RCP6.0</v>
      </c>
      <c r="C7583" t="s">
        <v>328</v>
      </c>
      <c r="D7583" t="s">
        <v>486</v>
      </c>
      <c r="E7583" s="144" t="s">
        <v>192</v>
      </c>
      <c r="F7583" s="144">
        <v>2055</v>
      </c>
      <c r="G7583" s="147">
        <v>14.226991346555756</v>
      </c>
      <c r="H7583" s="147">
        <v>17.050025999999999</v>
      </c>
      <c r="I7583" s="147">
        <v>20.626200000000001</v>
      </c>
      <c r="J7583" s="147">
        <v>23.364557999999995</v>
      </c>
      <c r="K7583" s="147">
        <v>26.100144</v>
      </c>
    </row>
    <row r="7584" spans="2:11" x14ac:dyDescent="0.2">
      <c r="B7584" s="21" t="str">
        <f t="shared" si="118"/>
        <v>Gravenhurst (Muskoka Airport)Ice Accretion2060RCP6.0</v>
      </c>
      <c r="C7584" t="s">
        <v>328</v>
      </c>
      <c r="D7584" t="s">
        <v>486</v>
      </c>
      <c r="E7584" s="144" t="s">
        <v>192</v>
      </c>
      <c r="F7584" s="144">
        <v>2060</v>
      </c>
      <c r="G7584" s="147">
        <v>14.224068792869119</v>
      </c>
      <c r="H7584" s="147">
        <v>17.060483999999999</v>
      </c>
      <c r="I7584" s="147">
        <v>20.659800000000001</v>
      </c>
      <c r="J7584" s="147">
        <v>23.407271999999995</v>
      </c>
      <c r="K7584" s="147">
        <v>26.158356000000001</v>
      </c>
    </row>
    <row r="7585" spans="2:11" x14ac:dyDescent="0.2">
      <c r="B7585" s="21" t="str">
        <f t="shared" si="118"/>
        <v>Gravenhurst (Muskoka Airport)Ice Accretion2065RCP6.0</v>
      </c>
      <c r="C7585" t="s">
        <v>328</v>
      </c>
      <c r="D7585" t="s">
        <v>486</v>
      </c>
      <c r="E7585" s="144" t="s">
        <v>192</v>
      </c>
      <c r="F7585" s="144">
        <v>2065</v>
      </c>
      <c r="G7585" s="147">
        <v>14.221146239182479</v>
      </c>
      <c r="H7585" s="147">
        <v>17.070941999999999</v>
      </c>
      <c r="I7585" s="147">
        <v>20.6934</v>
      </c>
      <c r="J7585" s="147">
        <v>23.449985999999996</v>
      </c>
      <c r="K7585" s="147">
        <v>26.216567999999999</v>
      </c>
    </row>
    <row r="7586" spans="2:11" x14ac:dyDescent="0.2">
      <c r="B7586" s="21" t="str">
        <f t="shared" si="118"/>
        <v>Gravenhurst (Muskoka Airport)Ice Accretion2070RCP6.0</v>
      </c>
      <c r="C7586" t="s">
        <v>328</v>
      </c>
      <c r="D7586" t="s">
        <v>486</v>
      </c>
      <c r="E7586" s="144" t="s">
        <v>192</v>
      </c>
      <c r="F7586" s="144">
        <v>2070</v>
      </c>
      <c r="G7586" s="147">
        <v>14.218223685495841</v>
      </c>
      <c r="H7586" s="147">
        <v>17.081399999999999</v>
      </c>
      <c r="I7586" s="147">
        <v>20.727</v>
      </c>
      <c r="J7586" s="147">
        <v>23.492699999999996</v>
      </c>
      <c r="K7586" s="147">
        <v>26.27478</v>
      </c>
    </row>
    <row r="7587" spans="2:11" x14ac:dyDescent="0.2">
      <c r="B7587" s="21" t="str">
        <f t="shared" si="118"/>
        <v>Gravenhurst (Muskoka Airport)Ice Accretion2075RCP6.0</v>
      </c>
      <c r="C7587" t="s">
        <v>328</v>
      </c>
      <c r="D7587" t="s">
        <v>486</v>
      </c>
      <c r="E7587" s="144" t="s">
        <v>192</v>
      </c>
      <c r="F7587" s="144">
        <v>2075</v>
      </c>
      <c r="G7587" s="147">
        <v>14.280327951336908</v>
      </c>
      <c r="H7587" s="147">
        <v>17.1816225</v>
      </c>
      <c r="I7587" s="147">
        <v>20.868749999999999</v>
      </c>
      <c r="J7587" s="147">
        <v>23.664742499999996</v>
      </c>
      <c r="K7587" s="147">
        <v>26.479845000000001</v>
      </c>
    </row>
    <row r="7588" spans="2:11" x14ac:dyDescent="0.2">
      <c r="B7588" s="21" t="str">
        <f t="shared" si="118"/>
        <v>Gravenhurst (Muskoka Airport)Ice Accretion2080RCP6.0</v>
      </c>
      <c r="C7588" t="s">
        <v>328</v>
      </c>
      <c r="D7588" t="s">
        <v>486</v>
      </c>
      <c r="E7588" s="144" t="s">
        <v>192</v>
      </c>
      <c r="F7588" s="144">
        <v>2080</v>
      </c>
      <c r="G7588" s="147">
        <v>14.342432217177974</v>
      </c>
      <c r="H7588" s="147">
        <v>17.281844999999997</v>
      </c>
      <c r="I7588" s="147">
        <v>21.0105</v>
      </c>
      <c r="J7588" s="147">
        <v>23.836784999999995</v>
      </c>
      <c r="K7588" s="147">
        <v>26.684910000000002</v>
      </c>
    </row>
    <row r="7589" spans="2:11" x14ac:dyDescent="0.2">
      <c r="B7589" s="21" t="str">
        <f t="shared" si="118"/>
        <v>Gravenhurst (Muskoka Airport)Ice Accretion2085RCP6.0</v>
      </c>
      <c r="C7589" t="s">
        <v>328</v>
      </c>
      <c r="D7589" t="s">
        <v>486</v>
      </c>
      <c r="E7589" s="144" t="s">
        <v>192</v>
      </c>
      <c r="F7589" s="144">
        <v>2085</v>
      </c>
      <c r="G7589" s="147">
        <v>14.40453648301904</v>
      </c>
      <c r="H7589" s="147">
        <v>17.382067499999998</v>
      </c>
      <c r="I7589" s="147">
        <v>21.152250000000002</v>
      </c>
      <c r="J7589" s="147">
        <v>24.008827499999995</v>
      </c>
      <c r="K7589" s="147">
        <v>26.889975</v>
      </c>
    </row>
    <row r="7590" spans="2:11" x14ac:dyDescent="0.2">
      <c r="B7590" s="21" t="str">
        <f t="shared" si="118"/>
        <v>Gravenhurst (Muskoka Airport)Ice Accretion2090RCP6.0</v>
      </c>
      <c r="C7590" t="s">
        <v>328</v>
      </c>
      <c r="D7590" t="s">
        <v>486</v>
      </c>
      <c r="E7590" s="144" t="s">
        <v>192</v>
      </c>
      <c r="F7590" s="144">
        <v>2090</v>
      </c>
      <c r="G7590" s="147">
        <v>14.442286134804787</v>
      </c>
      <c r="H7590" s="147">
        <v>17.49391</v>
      </c>
      <c r="I7590" s="147">
        <v>21.35</v>
      </c>
      <c r="J7590" s="147">
        <v>24.275789999999994</v>
      </c>
      <c r="K7590" s="147">
        <v>27.218520000000002</v>
      </c>
    </row>
    <row r="7591" spans="2:11" x14ac:dyDescent="0.2">
      <c r="B7591" s="21" t="str">
        <f t="shared" si="118"/>
        <v>Gravenhurst (Muskoka Airport)Ice Accretion2095RCP6.0</v>
      </c>
      <c r="C7591" t="s">
        <v>328</v>
      </c>
      <c r="D7591" t="s">
        <v>486</v>
      </c>
      <c r="E7591" s="144" t="s">
        <v>192</v>
      </c>
      <c r="F7591" s="144">
        <v>2095</v>
      </c>
      <c r="G7591" s="147">
        <v>14.417931520749466</v>
      </c>
      <c r="H7591" s="147">
        <v>17.505529999999997</v>
      </c>
      <c r="I7591" s="147">
        <v>21.405999999999999</v>
      </c>
      <c r="J7591" s="147">
        <v>24.370709999999995</v>
      </c>
      <c r="K7591" s="147">
        <v>27.342000000000002</v>
      </c>
    </row>
    <row r="7592" spans="2:11" x14ac:dyDescent="0.2">
      <c r="B7592" s="21" t="str">
        <f t="shared" si="118"/>
        <v>Gravenhurst (Muskoka Airport)Ice Accretion2100RCP6.0</v>
      </c>
      <c r="C7592" t="s">
        <v>328</v>
      </c>
      <c r="D7592" t="s">
        <v>486</v>
      </c>
      <c r="E7592" s="144" t="s">
        <v>192</v>
      </c>
      <c r="F7592" s="144">
        <v>2100</v>
      </c>
      <c r="G7592" s="147">
        <v>14.393576906694147</v>
      </c>
      <c r="H7592" s="147">
        <v>17.517149999999997</v>
      </c>
      <c r="I7592" s="147">
        <v>21.462</v>
      </c>
      <c r="J7592" s="147">
        <v>24.465629999999994</v>
      </c>
      <c r="K7592" s="147">
        <v>27.465480000000003</v>
      </c>
    </row>
    <row r="7593" spans="2:11" x14ac:dyDescent="0.2">
      <c r="B7593" s="21" t="str">
        <f t="shared" si="118"/>
        <v>Gravenhurst (Muskoka Airport)Ice Accretion2023RCP8.5</v>
      </c>
      <c r="C7593" t="s">
        <v>328</v>
      </c>
      <c r="D7593" t="s">
        <v>486</v>
      </c>
      <c r="E7593" s="144" t="s">
        <v>191</v>
      </c>
      <c r="F7593" s="144">
        <v>2023</v>
      </c>
      <c r="G7593" s="147">
        <v>14.335125832961378</v>
      </c>
      <c r="H7593" s="147">
        <v>17.09883</v>
      </c>
      <c r="I7593" s="147">
        <v>20.600999999999999</v>
      </c>
      <c r="J7593" s="147">
        <v>23.279129999999995</v>
      </c>
      <c r="K7593" s="147">
        <v>25.983720000000002</v>
      </c>
    </row>
    <row r="7594" spans="2:11" x14ac:dyDescent="0.2">
      <c r="B7594" s="21" t="str">
        <f t="shared" si="118"/>
        <v>Gravenhurst (Muskoka Airport)Ice Accretion2025RCP8.5</v>
      </c>
      <c r="C7594" t="s">
        <v>328</v>
      </c>
      <c r="D7594" t="s">
        <v>486</v>
      </c>
      <c r="E7594" s="144" t="s">
        <v>191</v>
      </c>
      <c r="F7594" s="144">
        <v>2025</v>
      </c>
      <c r="G7594" s="147">
        <v>14.30102937328393</v>
      </c>
      <c r="H7594" s="147">
        <v>17.075589999999998</v>
      </c>
      <c r="I7594" s="147">
        <v>20.587</v>
      </c>
      <c r="J7594" s="147">
        <v>23.279129999999995</v>
      </c>
      <c r="K7594" s="147">
        <v>25.983720000000002</v>
      </c>
    </row>
    <row r="7595" spans="2:11" x14ac:dyDescent="0.2">
      <c r="B7595" s="21" t="str">
        <f t="shared" si="118"/>
        <v>Gravenhurst (Muskoka Airport)Ice Accretion2030RCP8.5</v>
      </c>
      <c r="C7595" t="s">
        <v>328</v>
      </c>
      <c r="D7595" t="s">
        <v>486</v>
      </c>
      <c r="E7595" s="144" t="s">
        <v>191</v>
      </c>
      <c r="F7595" s="144">
        <v>2030</v>
      </c>
      <c r="G7595" s="147">
        <v>14.266932913606482</v>
      </c>
      <c r="H7595" s="147">
        <v>17.052350000000001</v>
      </c>
      <c r="I7595" s="147">
        <v>20.573</v>
      </c>
      <c r="J7595" s="147">
        <v>23.279129999999995</v>
      </c>
      <c r="K7595" s="147">
        <v>25.983720000000002</v>
      </c>
    </row>
    <row r="7596" spans="2:11" x14ac:dyDescent="0.2">
      <c r="B7596" s="21" t="str">
        <f t="shared" si="118"/>
        <v>Gravenhurst (Muskoka Airport)Ice Accretion2035RCP8.5</v>
      </c>
      <c r="C7596" t="s">
        <v>328</v>
      </c>
      <c r="D7596" t="s">
        <v>486</v>
      </c>
      <c r="E7596" s="144" t="s">
        <v>191</v>
      </c>
      <c r="F7596" s="144">
        <v>2035</v>
      </c>
      <c r="G7596" s="147">
        <v>14.232836453929034</v>
      </c>
      <c r="H7596" s="147">
        <v>17.029109999999999</v>
      </c>
      <c r="I7596" s="147">
        <v>20.559000000000001</v>
      </c>
      <c r="J7596" s="147">
        <v>23.279129999999995</v>
      </c>
      <c r="K7596" s="147">
        <v>25.983720000000002</v>
      </c>
    </row>
    <row r="7597" spans="2:11" x14ac:dyDescent="0.2">
      <c r="B7597" s="21" t="str">
        <f t="shared" si="118"/>
        <v>Gravenhurst (Muskoka Airport)Ice Accretion2040RCP8.5</v>
      </c>
      <c r="C7597" t="s">
        <v>328</v>
      </c>
      <c r="D7597" t="s">
        <v>486</v>
      </c>
      <c r="E7597" s="144" t="s">
        <v>191</v>
      </c>
      <c r="F7597" s="144">
        <v>2040</v>
      </c>
      <c r="G7597" s="147">
        <v>14.22796553111797</v>
      </c>
      <c r="H7597" s="147">
        <v>17.04654</v>
      </c>
      <c r="I7597" s="147">
        <v>20.615000000000002</v>
      </c>
      <c r="J7597" s="147">
        <v>23.350319999999996</v>
      </c>
      <c r="K7597" s="147">
        <v>26.080740000000002</v>
      </c>
    </row>
    <row r="7598" spans="2:11" x14ac:dyDescent="0.2">
      <c r="B7598" s="21" t="str">
        <f t="shared" si="118"/>
        <v>Gravenhurst (Muskoka Airport)Ice Accretion2045RCP8.5</v>
      </c>
      <c r="C7598" t="s">
        <v>328</v>
      </c>
      <c r="D7598" t="s">
        <v>486</v>
      </c>
      <c r="E7598" s="144" t="s">
        <v>191</v>
      </c>
      <c r="F7598" s="144">
        <v>2045</v>
      </c>
      <c r="G7598" s="147">
        <v>14.223094608306905</v>
      </c>
      <c r="H7598" s="147">
        <v>17.063969999999998</v>
      </c>
      <c r="I7598" s="147">
        <v>20.670999999999999</v>
      </c>
      <c r="J7598" s="147">
        <v>23.421509999999994</v>
      </c>
      <c r="K7598" s="147">
        <v>26.177759999999999</v>
      </c>
    </row>
    <row r="7599" spans="2:11" x14ac:dyDescent="0.2">
      <c r="B7599" s="21" t="str">
        <f t="shared" si="118"/>
        <v>Gravenhurst (Muskoka Airport)Ice Accretion2050RCP8.5</v>
      </c>
      <c r="C7599" t="s">
        <v>328</v>
      </c>
      <c r="D7599" t="s">
        <v>486</v>
      </c>
      <c r="E7599" s="144" t="s">
        <v>191</v>
      </c>
      <c r="F7599" s="144">
        <v>2050</v>
      </c>
      <c r="G7599" s="147">
        <v>14.30102937328393</v>
      </c>
      <c r="H7599" s="147">
        <v>17.215029999999999</v>
      </c>
      <c r="I7599" s="147">
        <v>20.916</v>
      </c>
      <c r="J7599" s="147">
        <v>23.722089999999994</v>
      </c>
      <c r="K7599" s="147">
        <v>26.548200000000001</v>
      </c>
    </row>
    <row r="7600" spans="2:11" x14ac:dyDescent="0.2">
      <c r="B7600" s="21" t="str">
        <f t="shared" si="118"/>
        <v>Gravenhurst (Muskoka Airport)Ice Accretion2055RCP8.5</v>
      </c>
      <c r="C7600" t="s">
        <v>328</v>
      </c>
      <c r="D7600" t="s">
        <v>486</v>
      </c>
      <c r="E7600" s="144" t="s">
        <v>191</v>
      </c>
      <c r="F7600" s="144">
        <v>2055</v>
      </c>
      <c r="G7600" s="147">
        <v>14.383835061072018</v>
      </c>
      <c r="H7600" s="147">
        <v>17.348659999999999</v>
      </c>
      <c r="I7600" s="147">
        <v>21.105</v>
      </c>
      <c r="J7600" s="147">
        <v>23.951479999999997</v>
      </c>
      <c r="K7600" s="147">
        <v>26.821619999999999</v>
      </c>
    </row>
    <row r="7601" spans="2:11" x14ac:dyDescent="0.2">
      <c r="B7601" s="21" t="str">
        <f t="shared" si="118"/>
        <v>Gravenhurst (Muskoka Airport)Ice Accretion2060RCP8.5</v>
      </c>
      <c r="C7601" t="s">
        <v>328</v>
      </c>
      <c r="D7601" t="s">
        <v>486</v>
      </c>
      <c r="E7601" s="144" t="s">
        <v>191</v>
      </c>
      <c r="F7601" s="144">
        <v>2060</v>
      </c>
      <c r="G7601" s="147">
        <v>14.442286134804787</v>
      </c>
      <c r="H7601" s="147">
        <v>17.49391</v>
      </c>
      <c r="I7601" s="147">
        <v>21.35</v>
      </c>
      <c r="J7601" s="147">
        <v>24.275789999999994</v>
      </c>
      <c r="K7601" s="147">
        <v>27.218520000000002</v>
      </c>
    </row>
    <row r="7602" spans="2:11" x14ac:dyDescent="0.2">
      <c r="B7602" s="21" t="str">
        <f t="shared" si="118"/>
        <v>Gravenhurst (Muskoka Airport)Ice Accretion2065RCP8.5</v>
      </c>
      <c r="C7602" t="s">
        <v>328</v>
      </c>
      <c r="D7602" t="s">
        <v>486</v>
      </c>
      <c r="E7602" s="144" t="s">
        <v>191</v>
      </c>
      <c r="F7602" s="144">
        <v>2065</v>
      </c>
      <c r="G7602" s="147">
        <v>14.417931520749466</v>
      </c>
      <c r="H7602" s="147">
        <v>17.505529999999997</v>
      </c>
      <c r="I7602" s="147">
        <v>21.405999999999999</v>
      </c>
      <c r="J7602" s="147">
        <v>24.370709999999995</v>
      </c>
      <c r="K7602" s="147">
        <v>27.342000000000002</v>
      </c>
    </row>
    <row r="7603" spans="2:11" x14ac:dyDescent="0.2">
      <c r="B7603" s="21" t="str">
        <f t="shared" si="118"/>
        <v>Gravenhurst (Muskoka Airport)Ice Accretion2070RCP8.5</v>
      </c>
      <c r="C7603" t="s">
        <v>328</v>
      </c>
      <c r="D7603" t="s">
        <v>486</v>
      </c>
      <c r="E7603" s="144" t="s">
        <v>191</v>
      </c>
      <c r="F7603" s="144">
        <v>2070</v>
      </c>
      <c r="G7603" s="147">
        <v>14.13054707489669</v>
      </c>
      <c r="H7603" s="147">
        <v>17.238269999999996</v>
      </c>
      <c r="I7603" s="147">
        <v>21.161000000000001</v>
      </c>
      <c r="J7603" s="147">
        <v>24.141319999999993</v>
      </c>
      <c r="K7603" s="147">
        <v>27.121500000000001</v>
      </c>
    </row>
    <row r="7604" spans="2:11" x14ac:dyDescent="0.2">
      <c r="B7604" s="21" t="str">
        <f t="shared" si="118"/>
        <v>Gravenhurst (Muskoka Airport)Ice Accretion2075RCP8.5</v>
      </c>
      <c r="C7604" t="s">
        <v>328</v>
      </c>
      <c r="D7604" t="s">
        <v>486</v>
      </c>
      <c r="E7604" s="144" t="s">
        <v>191</v>
      </c>
      <c r="F7604" s="144">
        <v>2075</v>
      </c>
      <c r="G7604" s="147">
        <v>13.867517243099234</v>
      </c>
      <c r="H7604" s="147">
        <v>16.959389999999999</v>
      </c>
      <c r="I7604" s="147">
        <v>20.86</v>
      </c>
      <c r="J7604" s="147">
        <v>23.817009999999996</v>
      </c>
      <c r="K7604" s="147">
        <v>26.777520000000003</v>
      </c>
    </row>
    <row r="7605" spans="2:11" x14ac:dyDescent="0.2">
      <c r="B7605" s="21" t="str">
        <f t="shared" si="118"/>
        <v>Gravenhurst (Muskoka Airport)Ice Accretion2080RCP8.5</v>
      </c>
      <c r="C7605" t="s">
        <v>328</v>
      </c>
      <c r="D7605" t="s">
        <v>486</v>
      </c>
      <c r="E7605" s="144" t="s">
        <v>191</v>
      </c>
      <c r="F7605" s="144">
        <v>2080</v>
      </c>
      <c r="G7605" s="147">
        <v>13.604487411301777</v>
      </c>
      <c r="H7605" s="147">
        <v>16.680509999999998</v>
      </c>
      <c r="I7605" s="147">
        <v>20.559000000000001</v>
      </c>
      <c r="J7605" s="147">
        <v>23.492699999999996</v>
      </c>
      <c r="K7605" s="147">
        <v>26.433540000000001</v>
      </c>
    </row>
    <row r="7606" spans="2:11" x14ac:dyDescent="0.2">
      <c r="B7606" s="21" t="str">
        <f t="shared" si="118"/>
        <v>Gravenhurst (Muskoka Airport)Ice Accretion2085RCP8.5</v>
      </c>
      <c r="C7606" t="s">
        <v>328</v>
      </c>
      <c r="D7606" t="s">
        <v>486</v>
      </c>
      <c r="E7606" s="144" t="s">
        <v>191</v>
      </c>
      <c r="F7606" s="144">
        <v>2085</v>
      </c>
      <c r="G7606" s="147">
        <v>13.056508595057077</v>
      </c>
      <c r="H7606" s="147">
        <v>16.061744999999998</v>
      </c>
      <c r="I7606" s="147">
        <v>19.844999999999999</v>
      </c>
      <c r="J7606" s="147">
        <v>22.709609999999998</v>
      </c>
      <c r="K7606" s="147">
        <v>25.573589999999999</v>
      </c>
    </row>
    <row r="7607" spans="2:11" x14ac:dyDescent="0.2">
      <c r="B7607" s="21" t="str">
        <f t="shared" si="118"/>
        <v>Gravenhurst (Muskoka Airport)Ice Accretion2090RCP8.5</v>
      </c>
      <c r="C7607" t="s">
        <v>328</v>
      </c>
      <c r="D7607" t="s">
        <v>486</v>
      </c>
      <c r="E7607" s="144" t="s">
        <v>191</v>
      </c>
      <c r="F7607" s="144">
        <v>2090</v>
      </c>
      <c r="G7607" s="147">
        <v>12.508529778812376</v>
      </c>
      <c r="H7607" s="147">
        <v>15.44298</v>
      </c>
      <c r="I7607" s="147">
        <v>19.131</v>
      </c>
      <c r="J7607" s="147">
        <v>21.926519999999996</v>
      </c>
      <c r="K7607" s="147">
        <v>24.713639999999998</v>
      </c>
    </row>
    <row r="7608" spans="2:11" x14ac:dyDescent="0.2">
      <c r="B7608" s="21" t="str">
        <f t="shared" si="118"/>
        <v>Gravenhurst (Muskoka Airport)Ice Accretion2095RCP8.5</v>
      </c>
      <c r="C7608" t="s">
        <v>328</v>
      </c>
      <c r="D7608" t="s">
        <v>486</v>
      </c>
      <c r="E7608" s="144" t="s">
        <v>191</v>
      </c>
      <c r="F7608" s="144">
        <v>2095</v>
      </c>
      <c r="G7608" s="147">
        <v>12.508529778812376</v>
      </c>
      <c r="H7608" s="147">
        <v>15.44298</v>
      </c>
      <c r="I7608" s="147">
        <v>19.131</v>
      </c>
      <c r="J7608" s="147">
        <v>21.926519999999996</v>
      </c>
      <c r="K7608" s="147">
        <v>24.713639999999998</v>
      </c>
    </row>
    <row r="7609" spans="2:11" x14ac:dyDescent="0.2">
      <c r="B7609" s="21" t="str">
        <f t="shared" si="118"/>
        <v>Gravenhurst (Muskoka Airport)Ice Accretion2100RCP8.5</v>
      </c>
      <c r="C7609" t="s">
        <v>328</v>
      </c>
      <c r="D7609" t="s">
        <v>486</v>
      </c>
      <c r="E7609" s="144" t="s">
        <v>191</v>
      </c>
      <c r="F7609" s="144">
        <v>2100</v>
      </c>
      <c r="G7609" s="147">
        <v>12.508529778812376</v>
      </c>
      <c r="H7609" s="147">
        <v>15.44298</v>
      </c>
      <c r="I7609" s="147">
        <v>19.131</v>
      </c>
      <c r="J7609" s="147">
        <v>21.926519999999996</v>
      </c>
      <c r="K7609" s="147">
        <v>24.713639999999998</v>
      </c>
    </row>
    <row r="7610" spans="2:11" x14ac:dyDescent="0.2">
      <c r="B7610" s="21" t="str">
        <f t="shared" si="118"/>
        <v>Gravenhurst (Muskoka Airport)Wind2023RCP4.5</v>
      </c>
      <c r="C7610" t="s">
        <v>328</v>
      </c>
      <c r="D7610" t="s">
        <v>1</v>
      </c>
      <c r="E7610" s="144" t="s">
        <v>193</v>
      </c>
      <c r="F7610" s="144">
        <v>2023</v>
      </c>
      <c r="G7610" s="147">
        <v>77.341775579371458</v>
      </c>
      <c r="H7610" s="147">
        <v>83.332836</v>
      </c>
      <c r="I7610" s="147">
        <v>89.64970000000001</v>
      </c>
      <c r="J7610" s="147">
        <v>95.953748000000004</v>
      </c>
      <c r="K7610" s="147">
        <v>102.261534</v>
      </c>
    </row>
    <row r="7611" spans="2:11" x14ac:dyDescent="0.2">
      <c r="B7611" s="21" t="str">
        <f t="shared" si="118"/>
        <v>Gravenhurst (Muskoka Airport)Wind2025RCP4.5</v>
      </c>
      <c r="C7611" t="s">
        <v>328</v>
      </c>
      <c r="D7611" t="s">
        <v>1</v>
      </c>
      <c r="E7611" s="144" t="s">
        <v>193</v>
      </c>
      <c r="F7611" s="144">
        <v>2025</v>
      </c>
      <c r="G7611" s="147">
        <v>77.421187179893465</v>
      </c>
      <c r="H7611" s="147">
        <v>83.4280215</v>
      </c>
      <c r="I7611" s="147">
        <v>89.762433333333348</v>
      </c>
      <c r="J7611" s="147">
        <v>96.082308500000011</v>
      </c>
      <c r="K7611" s="147">
        <v>102.405269</v>
      </c>
    </row>
    <row r="7612" spans="2:11" x14ac:dyDescent="0.2">
      <c r="B7612" s="21" t="str">
        <f t="shared" si="118"/>
        <v>Gravenhurst (Muskoka Airport)Wind2030RCP4.5</v>
      </c>
      <c r="C7612" t="s">
        <v>328</v>
      </c>
      <c r="D7612" t="s">
        <v>1</v>
      </c>
      <c r="E7612" s="144" t="s">
        <v>193</v>
      </c>
      <c r="F7612" s="144">
        <v>2030</v>
      </c>
      <c r="G7612" s="147">
        <v>77.500598780415473</v>
      </c>
      <c r="H7612" s="147">
        <v>83.523206999999999</v>
      </c>
      <c r="I7612" s="147">
        <v>89.875166666666672</v>
      </c>
      <c r="J7612" s="147">
        <v>96.210869000000002</v>
      </c>
      <c r="K7612" s="147">
        <v>102.549004</v>
      </c>
    </row>
    <row r="7613" spans="2:11" x14ac:dyDescent="0.2">
      <c r="B7613" s="21" t="str">
        <f t="shared" si="118"/>
        <v>Gravenhurst (Muskoka Airport)Wind2035RCP4.5</v>
      </c>
      <c r="C7613" t="s">
        <v>328</v>
      </c>
      <c r="D7613" t="s">
        <v>1</v>
      </c>
      <c r="E7613" s="144" t="s">
        <v>193</v>
      </c>
      <c r="F7613" s="144">
        <v>2035</v>
      </c>
      <c r="G7613" s="147">
        <v>77.580010380937495</v>
      </c>
      <c r="H7613" s="147">
        <v>83.618392499999999</v>
      </c>
      <c r="I7613" s="147">
        <v>89.987899999999996</v>
      </c>
      <c r="J7613" s="147">
        <v>96.339429500000008</v>
      </c>
      <c r="K7613" s="147">
        <v>102.69273899999999</v>
      </c>
    </row>
    <row r="7614" spans="2:11" x14ac:dyDescent="0.2">
      <c r="B7614" s="21" t="str">
        <f t="shared" si="118"/>
        <v>Gravenhurst (Muskoka Airport)Wind2040RCP4.5</v>
      </c>
      <c r="C7614" t="s">
        <v>328</v>
      </c>
      <c r="D7614" t="s">
        <v>1</v>
      </c>
      <c r="E7614" s="144" t="s">
        <v>193</v>
      </c>
      <c r="F7614" s="144">
        <v>2040</v>
      </c>
      <c r="G7614" s="147">
        <v>77.659421981459502</v>
      </c>
      <c r="H7614" s="147">
        <v>83.713578000000012</v>
      </c>
      <c r="I7614" s="147">
        <v>90.100633333333334</v>
      </c>
      <c r="J7614" s="147">
        <v>96.467990000000015</v>
      </c>
      <c r="K7614" s="147">
        <v>102.836474</v>
      </c>
    </row>
    <row r="7615" spans="2:11" x14ac:dyDescent="0.2">
      <c r="B7615" s="21" t="str">
        <f t="shared" si="118"/>
        <v>Gravenhurst (Muskoka Airport)Wind2045RCP4.5</v>
      </c>
      <c r="C7615" t="s">
        <v>328</v>
      </c>
      <c r="D7615" t="s">
        <v>1</v>
      </c>
      <c r="E7615" s="144" t="s">
        <v>193</v>
      </c>
      <c r="F7615" s="144">
        <v>2045</v>
      </c>
      <c r="G7615" s="147">
        <v>77.73883358198151</v>
      </c>
      <c r="H7615" s="147">
        <v>83.808763500000012</v>
      </c>
      <c r="I7615" s="147">
        <v>90.213366666666673</v>
      </c>
      <c r="J7615" s="147">
        <v>96.596550500000006</v>
      </c>
      <c r="K7615" s="147">
        <v>102.980209</v>
      </c>
    </row>
    <row r="7616" spans="2:11" x14ac:dyDescent="0.2">
      <c r="B7616" s="21" t="str">
        <f t="shared" si="118"/>
        <v>Gravenhurst (Muskoka Airport)Wind2050RCP4.5</v>
      </c>
      <c r="C7616" t="s">
        <v>328</v>
      </c>
      <c r="D7616" t="s">
        <v>1</v>
      </c>
      <c r="E7616" s="144" t="s">
        <v>193</v>
      </c>
      <c r="F7616" s="144">
        <v>2050</v>
      </c>
      <c r="G7616" s="147">
        <v>77.928909090327735</v>
      </c>
      <c r="H7616" s="147">
        <v>84.036381000000006</v>
      </c>
      <c r="I7616" s="147">
        <v>90.4863</v>
      </c>
      <c r="J7616" s="147">
        <v>96.909857200000019</v>
      </c>
      <c r="K7616" s="147">
        <v>103.3349808</v>
      </c>
    </row>
    <row r="7617" spans="2:11" x14ac:dyDescent="0.2">
      <c r="B7617" s="21" t="str">
        <f t="shared" si="118"/>
        <v>Gravenhurst (Muskoka Airport)Wind2055RCP4.5</v>
      </c>
      <c r="C7617" t="s">
        <v>328</v>
      </c>
      <c r="D7617" t="s">
        <v>1</v>
      </c>
      <c r="E7617" s="144" t="s">
        <v>193</v>
      </c>
      <c r="F7617" s="144">
        <v>2055</v>
      </c>
      <c r="G7617" s="147">
        <v>78.039572998151954</v>
      </c>
      <c r="H7617" s="147">
        <v>84.168813000000014</v>
      </c>
      <c r="I7617" s="147">
        <v>90.646500000000003</v>
      </c>
      <c r="J7617" s="147">
        <v>97.094603400000011</v>
      </c>
      <c r="K7617" s="147">
        <v>103.5460176</v>
      </c>
    </row>
    <row r="7618" spans="2:11" x14ac:dyDescent="0.2">
      <c r="B7618" s="21" t="str">
        <f t="shared" si="118"/>
        <v>Gravenhurst (Muskoka Airport)Wind2060RCP4.5</v>
      </c>
      <c r="C7618" t="s">
        <v>328</v>
      </c>
      <c r="D7618" t="s">
        <v>1</v>
      </c>
      <c r="E7618" s="144" t="s">
        <v>193</v>
      </c>
      <c r="F7618" s="144">
        <v>2060</v>
      </c>
      <c r="G7618" s="147">
        <v>78.150236905976186</v>
      </c>
      <c r="H7618" s="147">
        <v>84.301245000000009</v>
      </c>
      <c r="I7618" s="147">
        <v>90.806699999999992</v>
      </c>
      <c r="J7618" s="147">
        <v>97.279349600000018</v>
      </c>
      <c r="K7618" s="147">
        <v>103.75705439999999</v>
      </c>
    </row>
    <row r="7619" spans="2:11" x14ac:dyDescent="0.2">
      <c r="B7619" s="21" t="str">
        <f t="shared" si="118"/>
        <v>Gravenhurst (Muskoka Airport)Wind2065RCP4.5</v>
      </c>
      <c r="C7619" t="s">
        <v>328</v>
      </c>
      <c r="D7619" t="s">
        <v>1</v>
      </c>
      <c r="E7619" s="144" t="s">
        <v>193</v>
      </c>
      <c r="F7619" s="144">
        <v>2065</v>
      </c>
      <c r="G7619" s="147">
        <v>78.260900813800404</v>
      </c>
      <c r="H7619" s="147">
        <v>84.433677000000017</v>
      </c>
      <c r="I7619" s="147">
        <v>90.966899999999995</v>
      </c>
      <c r="J7619" s="147">
        <v>97.46409580000001</v>
      </c>
      <c r="K7619" s="147">
        <v>103.96809119999999</v>
      </c>
    </row>
    <row r="7620" spans="2:11" x14ac:dyDescent="0.2">
      <c r="B7620" s="21" t="str">
        <f t="shared" si="118"/>
        <v>Gravenhurst (Muskoka Airport)Wind2070RCP4.5</v>
      </c>
      <c r="C7620" t="s">
        <v>328</v>
      </c>
      <c r="D7620" t="s">
        <v>1</v>
      </c>
      <c r="E7620" s="144" t="s">
        <v>193</v>
      </c>
      <c r="F7620" s="144">
        <v>2070</v>
      </c>
      <c r="G7620" s="147">
        <v>78.371564721624623</v>
      </c>
      <c r="H7620" s="147">
        <v>84.566109000000012</v>
      </c>
      <c r="I7620" s="147">
        <v>91.127099999999999</v>
      </c>
      <c r="J7620" s="147">
        <v>97.648842000000016</v>
      </c>
      <c r="K7620" s="147">
        <v>104.17912799999999</v>
      </c>
    </row>
    <row r="7621" spans="2:11" x14ac:dyDescent="0.2">
      <c r="B7621" s="21" t="str">
        <f t="shared" si="118"/>
        <v>Gravenhurst (Muskoka Airport)Wind2075RCP4.5</v>
      </c>
      <c r="C7621" t="s">
        <v>328</v>
      </c>
      <c r="D7621" t="s">
        <v>1</v>
      </c>
      <c r="E7621" s="144" t="s">
        <v>193</v>
      </c>
      <c r="F7621" s="144">
        <v>2075</v>
      </c>
      <c r="G7621" s="147">
        <v>78.406147192819688</v>
      </c>
      <c r="H7621" s="147">
        <v>84.615771000000009</v>
      </c>
      <c r="I7621" s="147">
        <v>91.196816666666663</v>
      </c>
      <c r="J7621" s="147">
        <v>97.734549000000015</v>
      </c>
      <c r="K7621" s="147">
        <v>104.28058799999999</v>
      </c>
    </row>
    <row r="7622" spans="2:11" x14ac:dyDescent="0.2">
      <c r="B7622" s="21" t="str">
        <f t="shared" si="118"/>
        <v>Gravenhurst (Muskoka Airport)Wind2080RCP4.5</v>
      </c>
      <c r="C7622" t="s">
        <v>328</v>
      </c>
      <c r="D7622" t="s">
        <v>1</v>
      </c>
      <c r="E7622" s="144" t="s">
        <v>193</v>
      </c>
      <c r="F7622" s="144">
        <v>2080</v>
      </c>
      <c r="G7622" s="147">
        <v>78.440729664014754</v>
      </c>
      <c r="H7622" s="147">
        <v>84.665433000000007</v>
      </c>
      <c r="I7622" s="147">
        <v>91.266533333333328</v>
      </c>
      <c r="J7622" s="147">
        <v>97.820256000000015</v>
      </c>
      <c r="K7622" s="147">
        <v>104.38204799999998</v>
      </c>
    </row>
    <row r="7623" spans="2:11" x14ac:dyDescent="0.2">
      <c r="B7623" s="21" t="str">
        <f t="shared" si="118"/>
        <v>Gravenhurst (Muskoka Airport)Wind2085RCP4.5</v>
      </c>
      <c r="C7623" t="s">
        <v>328</v>
      </c>
      <c r="D7623" t="s">
        <v>1</v>
      </c>
      <c r="E7623" s="144" t="s">
        <v>193</v>
      </c>
      <c r="F7623" s="144">
        <v>2085</v>
      </c>
      <c r="G7623" s="147">
        <v>78.475312135209833</v>
      </c>
      <c r="H7623" s="147">
        <v>84.715095000000019</v>
      </c>
      <c r="I7623" s="147">
        <v>91.336250000000007</v>
      </c>
      <c r="J7623" s="147">
        <v>97.905963000000014</v>
      </c>
      <c r="K7623" s="147">
        <v>104.48350799999999</v>
      </c>
    </row>
    <row r="7624" spans="2:11" x14ac:dyDescent="0.2">
      <c r="B7624" s="21" t="str">
        <f t="shared" si="118"/>
        <v>Gravenhurst (Muskoka Airport)Wind2090RCP4.5</v>
      </c>
      <c r="C7624" t="s">
        <v>328</v>
      </c>
      <c r="D7624" t="s">
        <v>1</v>
      </c>
      <c r="E7624" s="144" t="s">
        <v>193</v>
      </c>
      <c r="F7624" s="144">
        <v>2090</v>
      </c>
      <c r="G7624" s="147">
        <v>78.509894606404899</v>
      </c>
      <c r="H7624" s="147">
        <v>84.764757000000017</v>
      </c>
      <c r="I7624" s="147">
        <v>91.405966666666671</v>
      </c>
      <c r="J7624" s="147">
        <v>97.991669999999999</v>
      </c>
      <c r="K7624" s="147">
        <v>104.58496799999999</v>
      </c>
    </row>
    <row r="7625" spans="2:11" x14ac:dyDescent="0.2">
      <c r="B7625" s="21" t="str">
        <f t="shared" si="118"/>
        <v>Gravenhurst (Muskoka Airport)Wind2095RCP4.5</v>
      </c>
      <c r="C7625" t="s">
        <v>328</v>
      </c>
      <c r="D7625" t="s">
        <v>1</v>
      </c>
      <c r="E7625" s="144" t="s">
        <v>193</v>
      </c>
      <c r="F7625" s="144">
        <v>2095</v>
      </c>
      <c r="G7625" s="147">
        <v>78.544477077599964</v>
      </c>
      <c r="H7625" s="147">
        <v>84.814419000000015</v>
      </c>
      <c r="I7625" s="147">
        <v>91.475683333333336</v>
      </c>
      <c r="J7625" s="147">
        <v>98.077376999999998</v>
      </c>
      <c r="K7625" s="147">
        <v>104.68642799999998</v>
      </c>
    </row>
    <row r="7626" spans="2:11" x14ac:dyDescent="0.2">
      <c r="B7626" s="21" t="str">
        <f t="shared" si="118"/>
        <v>Gravenhurst (Muskoka Airport)Wind2100RCP4.5</v>
      </c>
      <c r="C7626" t="s">
        <v>328</v>
      </c>
      <c r="D7626" t="s">
        <v>1</v>
      </c>
      <c r="E7626" s="144" t="s">
        <v>193</v>
      </c>
      <c r="F7626" s="144">
        <v>2100</v>
      </c>
      <c r="G7626" s="147">
        <v>78.57905954879503</v>
      </c>
      <c r="H7626" s="147">
        <v>84.864081000000013</v>
      </c>
      <c r="I7626" s="147">
        <v>91.545400000000001</v>
      </c>
      <c r="J7626" s="147">
        <v>98.163083999999998</v>
      </c>
      <c r="K7626" s="147">
        <v>104.78788799999998</v>
      </c>
    </row>
    <row r="7627" spans="2:11" x14ac:dyDescent="0.2">
      <c r="B7627" s="21" t="str">
        <f t="shared" si="118"/>
        <v>Gravenhurst (Muskoka Airport)Wind2023RCP6.0</v>
      </c>
      <c r="C7627" t="s">
        <v>328</v>
      </c>
      <c r="D7627" t="s">
        <v>1</v>
      </c>
      <c r="E7627" s="144" t="s">
        <v>192</v>
      </c>
      <c r="F7627" s="144">
        <v>2023</v>
      </c>
      <c r="G7627" s="147">
        <v>77.341775579371458</v>
      </c>
      <c r="H7627" s="147">
        <v>83.332836</v>
      </c>
      <c r="I7627" s="147">
        <v>89.64970000000001</v>
      </c>
      <c r="J7627" s="147">
        <v>95.953748000000004</v>
      </c>
      <c r="K7627" s="147">
        <v>102.261534</v>
      </c>
    </row>
    <row r="7628" spans="2:11" x14ac:dyDescent="0.2">
      <c r="B7628" s="21" t="str">
        <f t="shared" ref="B7628:B7691" si="119">C7628&amp;D7628&amp;F7628&amp;E7628</f>
        <v>Gravenhurst (Muskoka Airport)Wind2025RCP6.0</v>
      </c>
      <c r="C7628" t="s">
        <v>328</v>
      </c>
      <c r="D7628" t="s">
        <v>1</v>
      </c>
      <c r="E7628" s="144" t="s">
        <v>192</v>
      </c>
      <c r="F7628" s="144">
        <v>2025</v>
      </c>
      <c r="G7628" s="147">
        <v>77.421187179893465</v>
      </c>
      <c r="H7628" s="147">
        <v>83.4280215</v>
      </c>
      <c r="I7628" s="147">
        <v>89.762433333333348</v>
      </c>
      <c r="J7628" s="147">
        <v>96.082308500000011</v>
      </c>
      <c r="K7628" s="147">
        <v>102.405269</v>
      </c>
    </row>
    <row r="7629" spans="2:11" x14ac:dyDescent="0.2">
      <c r="B7629" s="21" t="str">
        <f t="shared" si="119"/>
        <v>Gravenhurst (Muskoka Airport)Wind2030RCP6.0</v>
      </c>
      <c r="C7629" t="s">
        <v>328</v>
      </c>
      <c r="D7629" t="s">
        <v>1</v>
      </c>
      <c r="E7629" s="144" t="s">
        <v>192</v>
      </c>
      <c r="F7629" s="144">
        <v>2030</v>
      </c>
      <c r="G7629" s="147">
        <v>77.500598780415473</v>
      </c>
      <c r="H7629" s="147">
        <v>83.523206999999999</v>
      </c>
      <c r="I7629" s="147">
        <v>89.875166666666672</v>
      </c>
      <c r="J7629" s="147">
        <v>96.210869000000002</v>
      </c>
      <c r="K7629" s="147">
        <v>102.549004</v>
      </c>
    </row>
    <row r="7630" spans="2:11" x14ac:dyDescent="0.2">
      <c r="B7630" s="21" t="str">
        <f t="shared" si="119"/>
        <v>Gravenhurst (Muskoka Airport)Wind2035RCP6.0</v>
      </c>
      <c r="C7630" t="s">
        <v>328</v>
      </c>
      <c r="D7630" t="s">
        <v>1</v>
      </c>
      <c r="E7630" s="144" t="s">
        <v>192</v>
      </c>
      <c r="F7630" s="144">
        <v>2035</v>
      </c>
      <c r="G7630" s="147">
        <v>77.580010380937495</v>
      </c>
      <c r="H7630" s="147">
        <v>83.618392499999999</v>
      </c>
      <c r="I7630" s="147">
        <v>89.987899999999996</v>
      </c>
      <c r="J7630" s="147">
        <v>96.339429500000008</v>
      </c>
      <c r="K7630" s="147">
        <v>102.69273899999999</v>
      </c>
    </row>
    <row r="7631" spans="2:11" x14ac:dyDescent="0.2">
      <c r="B7631" s="21" t="str">
        <f t="shared" si="119"/>
        <v>Gravenhurst (Muskoka Airport)Wind2040RCP6.0</v>
      </c>
      <c r="C7631" t="s">
        <v>328</v>
      </c>
      <c r="D7631" t="s">
        <v>1</v>
      </c>
      <c r="E7631" s="144" t="s">
        <v>192</v>
      </c>
      <c r="F7631" s="144">
        <v>2040</v>
      </c>
      <c r="G7631" s="147">
        <v>77.659421981459502</v>
      </c>
      <c r="H7631" s="147">
        <v>83.713578000000012</v>
      </c>
      <c r="I7631" s="147">
        <v>90.100633333333334</v>
      </c>
      <c r="J7631" s="147">
        <v>96.467990000000015</v>
      </c>
      <c r="K7631" s="147">
        <v>102.836474</v>
      </c>
    </row>
    <row r="7632" spans="2:11" x14ac:dyDescent="0.2">
      <c r="B7632" s="21" t="str">
        <f t="shared" si="119"/>
        <v>Gravenhurst (Muskoka Airport)Wind2045RCP6.0</v>
      </c>
      <c r="C7632" t="s">
        <v>328</v>
      </c>
      <c r="D7632" t="s">
        <v>1</v>
      </c>
      <c r="E7632" s="144" t="s">
        <v>192</v>
      </c>
      <c r="F7632" s="144">
        <v>2045</v>
      </c>
      <c r="G7632" s="147">
        <v>77.73883358198151</v>
      </c>
      <c r="H7632" s="147">
        <v>83.808763500000012</v>
      </c>
      <c r="I7632" s="147">
        <v>90.213366666666673</v>
      </c>
      <c r="J7632" s="147">
        <v>96.596550500000006</v>
      </c>
      <c r="K7632" s="147">
        <v>102.980209</v>
      </c>
    </row>
    <row r="7633" spans="2:11" x14ac:dyDescent="0.2">
      <c r="B7633" s="21" t="str">
        <f t="shared" si="119"/>
        <v>Gravenhurst (Muskoka Airport)Wind2050RCP6.0</v>
      </c>
      <c r="C7633" t="s">
        <v>328</v>
      </c>
      <c r="D7633" t="s">
        <v>1</v>
      </c>
      <c r="E7633" s="144" t="s">
        <v>192</v>
      </c>
      <c r="F7633" s="144">
        <v>2050</v>
      </c>
      <c r="G7633" s="147">
        <v>77.928909090327735</v>
      </c>
      <c r="H7633" s="147">
        <v>84.036381000000006</v>
      </c>
      <c r="I7633" s="147">
        <v>90.4863</v>
      </c>
      <c r="J7633" s="147">
        <v>96.909857200000019</v>
      </c>
      <c r="K7633" s="147">
        <v>103.3349808</v>
      </c>
    </row>
    <row r="7634" spans="2:11" x14ac:dyDescent="0.2">
      <c r="B7634" s="21" t="str">
        <f t="shared" si="119"/>
        <v>Gravenhurst (Muskoka Airport)Wind2055RCP6.0</v>
      </c>
      <c r="C7634" t="s">
        <v>328</v>
      </c>
      <c r="D7634" t="s">
        <v>1</v>
      </c>
      <c r="E7634" s="144" t="s">
        <v>192</v>
      </c>
      <c r="F7634" s="144">
        <v>2055</v>
      </c>
      <c r="G7634" s="147">
        <v>78.039572998151954</v>
      </c>
      <c r="H7634" s="147">
        <v>84.168813000000014</v>
      </c>
      <c r="I7634" s="147">
        <v>90.646500000000003</v>
      </c>
      <c r="J7634" s="147">
        <v>97.094603400000011</v>
      </c>
      <c r="K7634" s="147">
        <v>103.5460176</v>
      </c>
    </row>
    <row r="7635" spans="2:11" x14ac:dyDescent="0.2">
      <c r="B7635" s="21" t="str">
        <f t="shared" si="119"/>
        <v>Gravenhurst (Muskoka Airport)Wind2060RCP6.0</v>
      </c>
      <c r="C7635" t="s">
        <v>328</v>
      </c>
      <c r="D7635" t="s">
        <v>1</v>
      </c>
      <c r="E7635" s="144" t="s">
        <v>192</v>
      </c>
      <c r="F7635" s="144">
        <v>2060</v>
      </c>
      <c r="G7635" s="147">
        <v>78.150236905976186</v>
      </c>
      <c r="H7635" s="147">
        <v>84.301245000000009</v>
      </c>
      <c r="I7635" s="147">
        <v>90.806699999999992</v>
      </c>
      <c r="J7635" s="147">
        <v>97.279349600000018</v>
      </c>
      <c r="K7635" s="147">
        <v>103.75705439999999</v>
      </c>
    </row>
    <row r="7636" spans="2:11" x14ac:dyDescent="0.2">
      <c r="B7636" s="21" t="str">
        <f t="shared" si="119"/>
        <v>Gravenhurst (Muskoka Airport)Wind2065RCP6.0</v>
      </c>
      <c r="C7636" t="s">
        <v>328</v>
      </c>
      <c r="D7636" t="s">
        <v>1</v>
      </c>
      <c r="E7636" s="144" t="s">
        <v>192</v>
      </c>
      <c r="F7636" s="144">
        <v>2065</v>
      </c>
      <c r="G7636" s="147">
        <v>78.260900813800404</v>
      </c>
      <c r="H7636" s="147">
        <v>84.433677000000017</v>
      </c>
      <c r="I7636" s="147">
        <v>90.966899999999995</v>
      </c>
      <c r="J7636" s="147">
        <v>97.46409580000001</v>
      </c>
      <c r="K7636" s="147">
        <v>103.96809119999999</v>
      </c>
    </row>
    <row r="7637" spans="2:11" x14ac:dyDescent="0.2">
      <c r="B7637" s="21" t="str">
        <f t="shared" si="119"/>
        <v>Gravenhurst (Muskoka Airport)Wind2070RCP6.0</v>
      </c>
      <c r="C7637" t="s">
        <v>328</v>
      </c>
      <c r="D7637" t="s">
        <v>1</v>
      </c>
      <c r="E7637" s="144" t="s">
        <v>192</v>
      </c>
      <c r="F7637" s="144">
        <v>2070</v>
      </c>
      <c r="G7637" s="147">
        <v>78.371564721624623</v>
      </c>
      <c r="H7637" s="147">
        <v>84.566109000000012</v>
      </c>
      <c r="I7637" s="147">
        <v>91.127099999999999</v>
      </c>
      <c r="J7637" s="147">
        <v>97.648842000000016</v>
      </c>
      <c r="K7637" s="147">
        <v>104.17912799999999</v>
      </c>
    </row>
    <row r="7638" spans="2:11" x14ac:dyDescent="0.2">
      <c r="B7638" s="21" t="str">
        <f t="shared" si="119"/>
        <v>Gravenhurst (Muskoka Airport)Wind2075RCP6.0</v>
      </c>
      <c r="C7638" t="s">
        <v>328</v>
      </c>
      <c r="D7638" t="s">
        <v>1</v>
      </c>
      <c r="E7638" s="144" t="s">
        <v>192</v>
      </c>
      <c r="F7638" s="144">
        <v>2075</v>
      </c>
      <c r="G7638" s="147">
        <v>78.423438428417228</v>
      </c>
      <c r="H7638" s="147">
        <v>84.640602000000015</v>
      </c>
      <c r="I7638" s="147">
        <v>91.231674999999996</v>
      </c>
      <c r="J7638" s="147">
        <v>97.777402500000008</v>
      </c>
      <c r="K7638" s="147">
        <v>104.33131799999998</v>
      </c>
    </row>
    <row r="7639" spans="2:11" x14ac:dyDescent="0.2">
      <c r="B7639" s="21" t="str">
        <f t="shared" si="119"/>
        <v>Gravenhurst (Muskoka Airport)Wind2080RCP6.0</v>
      </c>
      <c r="C7639" t="s">
        <v>328</v>
      </c>
      <c r="D7639" t="s">
        <v>1</v>
      </c>
      <c r="E7639" s="144" t="s">
        <v>192</v>
      </c>
      <c r="F7639" s="144">
        <v>2080</v>
      </c>
      <c r="G7639" s="147">
        <v>78.475312135209833</v>
      </c>
      <c r="H7639" s="147">
        <v>84.715095000000019</v>
      </c>
      <c r="I7639" s="147">
        <v>91.336250000000007</v>
      </c>
      <c r="J7639" s="147">
        <v>97.905963000000014</v>
      </c>
      <c r="K7639" s="147">
        <v>104.48350799999999</v>
      </c>
    </row>
    <row r="7640" spans="2:11" x14ac:dyDescent="0.2">
      <c r="B7640" s="21" t="str">
        <f t="shared" si="119"/>
        <v>Gravenhurst (Muskoka Airport)Wind2085RCP6.0</v>
      </c>
      <c r="C7640" t="s">
        <v>328</v>
      </c>
      <c r="D7640" t="s">
        <v>1</v>
      </c>
      <c r="E7640" s="144" t="s">
        <v>192</v>
      </c>
      <c r="F7640" s="144">
        <v>2085</v>
      </c>
      <c r="G7640" s="147">
        <v>78.527185842002424</v>
      </c>
      <c r="H7640" s="147">
        <v>84.789588000000009</v>
      </c>
      <c r="I7640" s="147">
        <v>91.440825000000004</v>
      </c>
      <c r="J7640" s="147">
        <v>98.034523500000006</v>
      </c>
      <c r="K7640" s="147">
        <v>104.63569799999999</v>
      </c>
    </row>
    <row r="7641" spans="2:11" x14ac:dyDescent="0.2">
      <c r="B7641" s="21" t="str">
        <f t="shared" si="119"/>
        <v>Gravenhurst (Muskoka Airport)Wind2090RCP6.0</v>
      </c>
      <c r="C7641" t="s">
        <v>328</v>
      </c>
      <c r="D7641" t="s">
        <v>1</v>
      </c>
      <c r="E7641" s="144" t="s">
        <v>192</v>
      </c>
      <c r="F7641" s="144">
        <v>2090</v>
      </c>
      <c r="G7641" s="147">
        <v>78.694334452778591</v>
      </c>
      <c r="H7641" s="147">
        <v>85.018585000000016</v>
      </c>
      <c r="I7641" s="147">
        <v>91.744166666666658</v>
      </c>
      <c r="J7641" s="147">
        <v>98.401159000000007</v>
      </c>
      <c r="K7641" s="147">
        <v>105.06521199999999</v>
      </c>
    </row>
    <row r="7642" spans="2:11" x14ac:dyDescent="0.2">
      <c r="B7642" s="21" t="str">
        <f t="shared" si="119"/>
        <v>Gravenhurst (Muskoka Airport)Wind2095RCP6.0</v>
      </c>
      <c r="C7642" t="s">
        <v>328</v>
      </c>
      <c r="D7642" t="s">
        <v>1</v>
      </c>
      <c r="E7642" s="144" t="s">
        <v>192</v>
      </c>
      <c r="F7642" s="144">
        <v>2095</v>
      </c>
      <c r="G7642" s="147">
        <v>78.809609356762152</v>
      </c>
      <c r="H7642" s="147">
        <v>85.173089000000004</v>
      </c>
      <c r="I7642" s="147">
        <v>91.942933333333329</v>
      </c>
      <c r="J7642" s="147">
        <v>98.639234000000002</v>
      </c>
      <c r="K7642" s="147">
        <v>105.34253599999998</v>
      </c>
    </row>
    <row r="7643" spans="2:11" x14ac:dyDescent="0.2">
      <c r="B7643" s="21" t="str">
        <f t="shared" si="119"/>
        <v>Gravenhurst (Muskoka Airport)Wind2100RCP6.0</v>
      </c>
      <c r="C7643" t="s">
        <v>328</v>
      </c>
      <c r="D7643" t="s">
        <v>1</v>
      </c>
      <c r="E7643" s="144" t="s">
        <v>192</v>
      </c>
      <c r="F7643" s="144">
        <v>2100</v>
      </c>
      <c r="G7643" s="147">
        <v>78.924884260745714</v>
      </c>
      <c r="H7643" s="147">
        <v>85.327593000000007</v>
      </c>
      <c r="I7643" s="147">
        <v>92.141699999999986</v>
      </c>
      <c r="J7643" s="147">
        <v>98.877309000000011</v>
      </c>
      <c r="K7643" s="147">
        <v>105.61985999999999</v>
      </c>
    </row>
    <row r="7644" spans="2:11" x14ac:dyDescent="0.2">
      <c r="B7644" s="21" t="str">
        <f t="shared" si="119"/>
        <v>Gravenhurst (Muskoka Airport)Wind2023RCP8.5</v>
      </c>
      <c r="C7644" t="s">
        <v>328</v>
      </c>
      <c r="D7644" t="s">
        <v>1</v>
      </c>
      <c r="E7644" s="144" t="s">
        <v>191</v>
      </c>
      <c r="F7644" s="144">
        <v>2023</v>
      </c>
      <c r="G7644" s="147">
        <v>77.341775579371458</v>
      </c>
      <c r="H7644" s="147">
        <v>83.332836</v>
      </c>
      <c r="I7644" s="147">
        <v>89.64970000000001</v>
      </c>
      <c r="J7644" s="147">
        <v>95.953748000000004</v>
      </c>
      <c r="K7644" s="147">
        <v>102.261534</v>
      </c>
    </row>
    <row r="7645" spans="2:11" x14ac:dyDescent="0.2">
      <c r="B7645" s="21" t="str">
        <f t="shared" si="119"/>
        <v>Gravenhurst (Muskoka Airport)Wind2025RCP8.5</v>
      </c>
      <c r="C7645" t="s">
        <v>328</v>
      </c>
      <c r="D7645" t="s">
        <v>1</v>
      </c>
      <c r="E7645" s="144" t="s">
        <v>191</v>
      </c>
      <c r="F7645" s="144">
        <v>2025</v>
      </c>
      <c r="G7645" s="147">
        <v>77.500598780415473</v>
      </c>
      <c r="H7645" s="147">
        <v>83.523206999999999</v>
      </c>
      <c r="I7645" s="147">
        <v>89.875166666666672</v>
      </c>
      <c r="J7645" s="147">
        <v>96.210869000000002</v>
      </c>
      <c r="K7645" s="147">
        <v>102.549004</v>
      </c>
    </row>
    <row r="7646" spans="2:11" x14ac:dyDescent="0.2">
      <c r="B7646" s="21" t="str">
        <f t="shared" si="119"/>
        <v>Gravenhurst (Muskoka Airport)Wind2030RCP8.5</v>
      </c>
      <c r="C7646" t="s">
        <v>328</v>
      </c>
      <c r="D7646" t="s">
        <v>1</v>
      </c>
      <c r="E7646" s="144" t="s">
        <v>191</v>
      </c>
      <c r="F7646" s="144">
        <v>2030</v>
      </c>
      <c r="G7646" s="147">
        <v>77.659421981459502</v>
      </c>
      <c r="H7646" s="147">
        <v>83.713578000000012</v>
      </c>
      <c r="I7646" s="147">
        <v>90.100633333333334</v>
      </c>
      <c r="J7646" s="147">
        <v>96.467990000000015</v>
      </c>
      <c r="K7646" s="147">
        <v>102.836474</v>
      </c>
    </row>
    <row r="7647" spans="2:11" x14ac:dyDescent="0.2">
      <c r="B7647" s="21" t="str">
        <f t="shared" si="119"/>
        <v>Gravenhurst (Muskoka Airport)Wind2035RCP8.5</v>
      </c>
      <c r="C7647" t="s">
        <v>328</v>
      </c>
      <c r="D7647" t="s">
        <v>1</v>
      </c>
      <c r="E7647" s="144" t="s">
        <v>191</v>
      </c>
      <c r="F7647" s="144">
        <v>2035</v>
      </c>
      <c r="G7647" s="147">
        <v>77.818245182503517</v>
      </c>
      <c r="H7647" s="147">
        <v>83.903949000000011</v>
      </c>
      <c r="I7647" s="147">
        <v>90.326099999999997</v>
      </c>
      <c r="J7647" s="147">
        <v>96.725111000000012</v>
      </c>
      <c r="K7647" s="147">
        <v>103.12394399999999</v>
      </c>
    </row>
    <row r="7648" spans="2:11" x14ac:dyDescent="0.2">
      <c r="B7648" s="21" t="str">
        <f t="shared" si="119"/>
        <v>Gravenhurst (Muskoka Airport)Wind2040RCP8.5</v>
      </c>
      <c r="C7648" t="s">
        <v>328</v>
      </c>
      <c r="D7648" t="s">
        <v>1</v>
      </c>
      <c r="E7648" s="144" t="s">
        <v>191</v>
      </c>
      <c r="F7648" s="144">
        <v>2040</v>
      </c>
      <c r="G7648" s="147">
        <v>78.002685028877224</v>
      </c>
      <c r="H7648" s="147">
        <v>84.124669000000011</v>
      </c>
      <c r="I7648" s="147">
        <v>90.593099999999993</v>
      </c>
      <c r="J7648" s="147">
        <v>97.033021333333352</v>
      </c>
      <c r="K7648" s="147">
        <v>103.47567199999999</v>
      </c>
    </row>
    <row r="7649" spans="2:11" x14ac:dyDescent="0.2">
      <c r="B7649" s="21" t="str">
        <f t="shared" si="119"/>
        <v>Gravenhurst (Muskoka Airport)Wind2045RCP8.5</v>
      </c>
      <c r="C7649" t="s">
        <v>328</v>
      </c>
      <c r="D7649" t="s">
        <v>1</v>
      </c>
      <c r="E7649" s="144" t="s">
        <v>191</v>
      </c>
      <c r="F7649" s="144">
        <v>2045</v>
      </c>
      <c r="G7649" s="147">
        <v>78.187124875250916</v>
      </c>
      <c r="H7649" s="147">
        <v>84.345389000000011</v>
      </c>
      <c r="I7649" s="147">
        <v>90.860100000000003</v>
      </c>
      <c r="J7649" s="147">
        <v>97.340931666666677</v>
      </c>
      <c r="K7649" s="147">
        <v>103.8274</v>
      </c>
    </row>
    <row r="7650" spans="2:11" x14ac:dyDescent="0.2">
      <c r="B7650" s="21" t="str">
        <f t="shared" si="119"/>
        <v>Gravenhurst (Muskoka Airport)Wind2050RCP8.5</v>
      </c>
      <c r="C7650" t="s">
        <v>328</v>
      </c>
      <c r="D7650" t="s">
        <v>1</v>
      </c>
      <c r="E7650" s="144" t="s">
        <v>191</v>
      </c>
      <c r="F7650" s="144">
        <v>2050</v>
      </c>
      <c r="G7650" s="147">
        <v>78.440729664014754</v>
      </c>
      <c r="H7650" s="147">
        <v>84.665433000000007</v>
      </c>
      <c r="I7650" s="147">
        <v>91.266533333333328</v>
      </c>
      <c r="J7650" s="147">
        <v>97.820256000000015</v>
      </c>
      <c r="K7650" s="147">
        <v>104.38204799999998</v>
      </c>
    </row>
    <row r="7651" spans="2:11" x14ac:dyDescent="0.2">
      <c r="B7651" s="21" t="str">
        <f t="shared" si="119"/>
        <v>Gravenhurst (Muskoka Airport)Wind2055RCP8.5</v>
      </c>
      <c r="C7651" t="s">
        <v>328</v>
      </c>
      <c r="D7651" t="s">
        <v>1</v>
      </c>
      <c r="E7651" s="144" t="s">
        <v>191</v>
      </c>
      <c r="F7651" s="144">
        <v>2055</v>
      </c>
      <c r="G7651" s="147">
        <v>78.509894606404899</v>
      </c>
      <c r="H7651" s="147">
        <v>84.764757000000017</v>
      </c>
      <c r="I7651" s="147">
        <v>91.405966666666671</v>
      </c>
      <c r="J7651" s="147">
        <v>97.991669999999999</v>
      </c>
      <c r="K7651" s="147">
        <v>104.58496799999999</v>
      </c>
    </row>
    <row r="7652" spans="2:11" x14ac:dyDescent="0.2">
      <c r="B7652" s="21" t="str">
        <f t="shared" si="119"/>
        <v>Gravenhurst (Muskoka Airport)Wind2060RCP8.5</v>
      </c>
      <c r="C7652" t="s">
        <v>328</v>
      </c>
      <c r="D7652" t="s">
        <v>1</v>
      </c>
      <c r="E7652" s="144" t="s">
        <v>191</v>
      </c>
      <c r="F7652" s="144">
        <v>2060</v>
      </c>
      <c r="G7652" s="147">
        <v>78.694334452778591</v>
      </c>
      <c r="H7652" s="147">
        <v>85.018585000000016</v>
      </c>
      <c r="I7652" s="147">
        <v>91.744166666666658</v>
      </c>
      <c r="J7652" s="147">
        <v>98.401159000000007</v>
      </c>
      <c r="K7652" s="147">
        <v>105.06521199999999</v>
      </c>
    </row>
    <row r="7653" spans="2:11" x14ac:dyDescent="0.2">
      <c r="B7653" s="21" t="str">
        <f t="shared" si="119"/>
        <v>Gravenhurst (Muskoka Airport)Wind2065RCP8.5</v>
      </c>
      <c r="C7653" t="s">
        <v>328</v>
      </c>
      <c r="D7653" t="s">
        <v>1</v>
      </c>
      <c r="E7653" s="144" t="s">
        <v>191</v>
      </c>
      <c r="F7653" s="144">
        <v>2065</v>
      </c>
      <c r="G7653" s="147">
        <v>78.809609356762152</v>
      </c>
      <c r="H7653" s="147">
        <v>85.173089000000004</v>
      </c>
      <c r="I7653" s="147">
        <v>91.942933333333329</v>
      </c>
      <c r="J7653" s="147">
        <v>98.639234000000002</v>
      </c>
      <c r="K7653" s="147">
        <v>105.34253599999998</v>
      </c>
    </row>
    <row r="7654" spans="2:11" x14ac:dyDescent="0.2">
      <c r="B7654" s="21" t="str">
        <f t="shared" si="119"/>
        <v>Gravenhurst (Muskoka Airport)Wind2070RCP8.5</v>
      </c>
      <c r="C7654" t="s">
        <v>328</v>
      </c>
      <c r="D7654" t="s">
        <v>1</v>
      </c>
      <c r="E7654" s="144" t="s">
        <v>191</v>
      </c>
      <c r="F7654" s="144">
        <v>2070</v>
      </c>
      <c r="G7654" s="147">
        <v>78.912075938080875</v>
      </c>
      <c r="H7654" s="147">
        <v>85.322075000000012</v>
      </c>
      <c r="I7654" s="147">
        <v>92.147633333333332</v>
      </c>
      <c r="J7654" s="147">
        <v>98.890006333333346</v>
      </c>
      <c r="K7654" s="147">
        <v>105.64353399999999</v>
      </c>
    </row>
    <row r="7655" spans="2:11" x14ac:dyDescent="0.2">
      <c r="B7655" s="21" t="str">
        <f t="shared" si="119"/>
        <v>Gravenhurst (Muskoka Airport)Wind2075RCP8.5</v>
      </c>
      <c r="C7655" t="s">
        <v>328</v>
      </c>
      <c r="D7655" t="s">
        <v>1</v>
      </c>
      <c r="E7655" s="144" t="s">
        <v>191</v>
      </c>
      <c r="F7655" s="144">
        <v>2075</v>
      </c>
      <c r="G7655" s="147">
        <v>78.899267615416036</v>
      </c>
      <c r="H7655" s="147">
        <v>85.316557000000003</v>
      </c>
      <c r="I7655" s="147">
        <v>92.153566666666663</v>
      </c>
      <c r="J7655" s="147">
        <v>98.902703666666667</v>
      </c>
      <c r="K7655" s="147">
        <v>105.667208</v>
      </c>
    </row>
    <row r="7656" spans="2:11" x14ac:dyDescent="0.2">
      <c r="B7656" s="21" t="str">
        <f t="shared" si="119"/>
        <v>Gravenhurst (Muskoka Airport)Wind2080RCP8.5</v>
      </c>
      <c r="C7656" t="s">
        <v>328</v>
      </c>
      <c r="D7656" t="s">
        <v>1</v>
      </c>
      <c r="E7656" s="144" t="s">
        <v>191</v>
      </c>
      <c r="F7656" s="144">
        <v>2080</v>
      </c>
      <c r="G7656" s="147">
        <v>78.886459292751198</v>
      </c>
      <c r="H7656" s="147">
        <v>85.311039000000008</v>
      </c>
      <c r="I7656" s="147">
        <v>92.159500000000008</v>
      </c>
      <c r="J7656" s="147">
        <v>98.915401000000003</v>
      </c>
      <c r="K7656" s="147">
        <v>105.690882</v>
      </c>
    </row>
    <row r="7657" spans="2:11" x14ac:dyDescent="0.2">
      <c r="B7657" s="21" t="str">
        <f t="shared" si="119"/>
        <v>Gravenhurst (Muskoka Airport)Wind2085RCP8.5</v>
      </c>
      <c r="C7657" t="s">
        <v>328</v>
      </c>
      <c r="D7657" t="s">
        <v>1</v>
      </c>
      <c r="E7657" s="144" t="s">
        <v>191</v>
      </c>
      <c r="F7657" s="144">
        <v>2085</v>
      </c>
      <c r="G7657" s="147">
        <v>78.986364209536958</v>
      </c>
      <c r="H7657" s="147">
        <v>85.439332500000006</v>
      </c>
      <c r="I7657" s="147">
        <v>92.328599999999994</v>
      </c>
      <c r="J7657" s="147">
        <v>99.115384000000006</v>
      </c>
      <c r="K7657" s="147">
        <v>105.92424</v>
      </c>
    </row>
    <row r="7658" spans="2:11" x14ac:dyDescent="0.2">
      <c r="B7658" s="21" t="str">
        <f t="shared" si="119"/>
        <v>Gravenhurst (Muskoka Airport)Wind2090RCP8.5</v>
      </c>
      <c r="C7658" t="s">
        <v>328</v>
      </c>
      <c r="D7658" t="s">
        <v>1</v>
      </c>
      <c r="E7658" s="144" t="s">
        <v>191</v>
      </c>
      <c r="F7658" s="144">
        <v>2090</v>
      </c>
      <c r="G7658" s="147">
        <v>79.086269126322705</v>
      </c>
      <c r="H7658" s="147">
        <v>85.567626000000018</v>
      </c>
      <c r="I7658" s="147">
        <v>92.497699999999995</v>
      </c>
      <c r="J7658" s="147">
        <v>99.315366999999995</v>
      </c>
      <c r="K7658" s="147">
        <v>106.15759799999999</v>
      </c>
    </row>
    <row r="7659" spans="2:11" x14ac:dyDescent="0.2">
      <c r="B7659" s="21" t="str">
        <f t="shared" si="119"/>
        <v>Gravenhurst (Muskoka Airport)Wind2095RCP8.5</v>
      </c>
      <c r="C7659" t="s">
        <v>328</v>
      </c>
      <c r="D7659" t="s">
        <v>1</v>
      </c>
      <c r="E7659" s="144" t="s">
        <v>191</v>
      </c>
      <c r="F7659" s="144">
        <v>2095</v>
      </c>
      <c r="G7659" s="147">
        <v>79.086269126322705</v>
      </c>
      <c r="H7659" s="147">
        <v>85.567626000000018</v>
      </c>
      <c r="I7659" s="147">
        <v>92.497699999999995</v>
      </c>
      <c r="J7659" s="147">
        <v>99.315366999999995</v>
      </c>
      <c r="K7659" s="147">
        <v>106.15759799999999</v>
      </c>
    </row>
    <row r="7660" spans="2:11" x14ac:dyDescent="0.2">
      <c r="B7660" s="21" t="str">
        <f t="shared" si="119"/>
        <v>Gravenhurst (Muskoka Airport)Wind2100RCP8.5</v>
      </c>
      <c r="C7660" t="s">
        <v>328</v>
      </c>
      <c r="D7660" t="s">
        <v>1</v>
      </c>
      <c r="E7660" s="144" t="s">
        <v>191</v>
      </c>
      <c r="F7660" s="144">
        <v>2100</v>
      </c>
      <c r="G7660" s="147">
        <v>79.086269126322705</v>
      </c>
      <c r="H7660" s="147">
        <v>85.567626000000018</v>
      </c>
      <c r="I7660" s="147">
        <v>92.497699999999995</v>
      </c>
      <c r="J7660" s="147">
        <v>99.315366999999995</v>
      </c>
      <c r="K7660" s="147">
        <v>106.15759799999999</v>
      </c>
    </row>
    <row r="7661" spans="2:11" x14ac:dyDescent="0.2">
      <c r="B7661" s="21" t="str">
        <f t="shared" si="119"/>
        <v>GrimsbyIce Accretion2023RCP4.5</v>
      </c>
      <c r="C7661" t="s">
        <v>329</v>
      </c>
      <c r="D7661" t="s">
        <v>486</v>
      </c>
      <c r="E7661" s="144" t="s">
        <v>193</v>
      </c>
      <c r="F7661" s="144">
        <v>2023</v>
      </c>
      <c r="G7661" s="147">
        <v>20.645754257752735</v>
      </c>
      <c r="H7661" s="147">
        <v>24.775499999999997</v>
      </c>
      <c r="I7661" s="147">
        <v>30</v>
      </c>
      <c r="J7661" s="147">
        <v>34.001699999999992</v>
      </c>
      <c r="K7661" s="147">
        <v>37.98899999999999</v>
      </c>
    </row>
    <row r="7662" spans="2:11" x14ac:dyDescent="0.2">
      <c r="B7662" s="21" t="str">
        <f t="shared" si="119"/>
        <v>GrimsbyIce Accretion2025RCP4.5</v>
      </c>
      <c r="C7662" t="s">
        <v>329</v>
      </c>
      <c r="D7662" t="s">
        <v>486</v>
      </c>
      <c r="E7662" s="144" t="s">
        <v>193</v>
      </c>
      <c r="F7662" s="144">
        <v>2025</v>
      </c>
      <c r="G7662" s="147">
        <v>20.548335801531454</v>
      </c>
      <c r="H7662" s="147">
        <v>24.667599999999997</v>
      </c>
      <c r="I7662" s="147">
        <v>29.884999999999998</v>
      </c>
      <c r="J7662" s="147">
        <v>33.871749999999992</v>
      </c>
      <c r="K7662" s="147">
        <v>37.850399999999993</v>
      </c>
    </row>
    <row r="7663" spans="2:11" x14ac:dyDescent="0.2">
      <c r="B7663" s="21" t="str">
        <f t="shared" si="119"/>
        <v>GrimsbyIce Accretion2030RCP4.5</v>
      </c>
      <c r="C7663" t="s">
        <v>329</v>
      </c>
      <c r="D7663" t="s">
        <v>486</v>
      </c>
      <c r="E7663" s="144" t="s">
        <v>193</v>
      </c>
      <c r="F7663" s="144">
        <v>2030</v>
      </c>
      <c r="G7663" s="147">
        <v>20.450917345310174</v>
      </c>
      <c r="H7663" s="147">
        <v>24.559699999999996</v>
      </c>
      <c r="I7663" s="147">
        <v>29.77</v>
      </c>
      <c r="J7663" s="147">
        <v>33.741799999999998</v>
      </c>
      <c r="K7663" s="147">
        <v>37.71179999999999</v>
      </c>
    </row>
    <row r="7664" spans="2:11" x14ac:dyDescent="0.2">
      <c r="B7664" s="21" t="str">
        <f t="shared" si="119"/>
        <v>GrimsbyIce Accretion2035RCP4.5</v>
      </c>
      <c r="C7664" t="s">
        <v>329</v>
      </c>
      <c r="D7664" t="s">
        <v>486</v>
      </c>
      <c r="E7664" s="144" t="s">
        <v>193</v>
      </c>
      <c r="F7664" s="144">
        <v>2035</v>
      </c>
      <c r="G7664" s="147">
        <v>20.353498889088893</v>
      </c>
      <c r="H7664" s="147">
        <v>24.451799999999999</v>
      </c>
      <c r="I7664" s="147">
        <v>29.655000000000001</v>
      </c>
      <c r="J7664" s="147">
        <v>33.611849999999997</v>
      </c>
      <c r="K7664" s="147">
        <v>37.573199999999993</v>
      </c>
    </row>
    <row r="7665" spans="2:11" x14ac:dyDescent="0.2">
      <c r="B7665" s="21" t="str">
        <f t="shared" si="119"/>
        <v>GrimsbyIce Accretion2040RCP4.5</v>
      </c>
      <c r="C7665" t="s">
        <v>329</v>
      </c>
      <c r="D7665" t="s">
        <v>486</v>
      </c>
      <c r="E7665" s="144" t="s">
        <v>193</v>
      </c>
      <c r="F7665" s="144">
        <v>2040</v>
      </c>
      <c r="G7665" s="147">
        <v>20.256080432867613</v>
      </c>
      <c r="H7665" s="147">
        <v>24.343899999999998</v>
      </c>
      <c r="I7665" s="147">
        <v>29.54</v>
      </c>
      <c r="J7665" s="147">
        <v>33.481899999999996</v>
      </c>
      <c r="K7665" s="147">
        <v>37.434599999999996</v>
      </c>
    </row>
    <row r="7666" spans="2:11" x14ac:dyDescent="0.2">
      <c r="B7666" s="21" t="str">
        <f t="shared" si="119"/>
        <v>GrimsbyIce Accretion2045RCP4.5</v>
      </c>
      <c r="C7666" t="s">
        <v>329</v>
      </c>
      <c r="D7666" t="s">
        <v>486</v>
      </c>
      <c r="E7666" s="144" t="s">
        <v>193</v>
      </c>
      <c r="F7666" s="144">
        <v>2045</v>
      </c>
      <c r="G7666" s="147">
        <v>20.158661976646332</v>
      </c>
      <c r="H7666" s="147">
        <v>24.235999999999997</v>
      </c>
      <c r="I7666" s="147">
        <v>29.424999999999997</v>
      </c>
      <c r="J7666" s="147">
        <v>33.351950000000002</v>
      </c>
      <c r="K7666" s="147">
        <v>37.295999999999992</v>
      </c>
    </row>
    <row r="7667" spans="2:11" x14ac:dyDescent="0.2">
      <c r="B7667" s="21" t="str">
        <f t="shared" si="119"/>
        <v>GrimsbyIce Accretion2050RCP4.5</v>
      </c>
      <c r="C7667" t="s">
        <v>329</v>
      </c>
      <c r="D7667" t="s">
        <v>486</v>
      </c>
      <c r="E7667" s="144" t="s">
        <v>193</v>
      </c>
      <c r="F7667" s="144">
        <v>2050</v>
      </c>
      <c r="G7667" s="147">
        <v>19.614510314038895</v>
      </c>
      <c r="H7667" s="147">
        <v>23.625119999999995</v>
      </c>
      <c r="I7667" s="147">
        <v>28.721999999999998</v>
      </c>
      <c r="J7667" s="147">
        <v>32.571120000000001</v>
      </c>
      <c r="K7667" s="147">
        <v>36.446759999999998</v>
      </c>
    </row>
    <row r="7668" spans="2:11" x14ac:dyDescent="0.2">
      <c r="B7668" s="21" t="str">
        <f t="shared" si="119"/>
        <v>GrimsbyIce Accretion2055RCP4.5</v>
      </c>
      <c r="C7668" t="s">
        <v>329</v>
      </c>
      <c r="D7668" t="s">
        <v>486</v>
      </c>
      <c r="E7668" s="144" t="s">
        <v>193</v>
      </c>
      <c r="F7668" s="144">
        <v>2055</v>
      </c>
      <c r="G7668" s="147">
        <v>19.167777107652739</v>
      </c>
      <c r="H7668" s="147">
        <v>23.122139999999998</v>
      </c>
      <c r="I7668" s="147">
        <v>28.134</v>
      </c>
      <c r="J7668" s="147">
        <v>31.92024</v>
      </c>
      <c r="K7668" s="147">
        <v>35.73612</v>
      </c>
    </row>
    <row r="7669" spans="2:11" x14ac:dyDescent="0.2">
      <c r="B7669" s="21" t="str">
        <f t="shared" si="119"/>
        <v>GrimsbyIce Accretion2060RCP4.5</v>
      </c>
      <c r="C7669" t="s">
        <v>329</v>
      </c>
      <c r="D7669" t="s">
        <v>486</v>
      </c>
      <c r="E7669" s="144" t="s">
        <v>193</v>
      </c>
      <c r="F7669" s="144">
        <v>2060</v>
      </c>
      <c r="G7669" s="147">
        <v>18.721043901266583</v>
      </c>
      <c r="H7669" s="147">
        <v>22.619159999999997</v>
      </c>
      <c r="I7669" s="147">
        <v>27.545999999999999</v>
      </c>
      <c r="J7669" s="147">
        <v>31.269359999999999</v>
      </c>
      <c r="K7669" s="147">
        <v>35.025479999999995</v>
      </c>
    </row>
    <row r="7670" spans="2:11" x14ac:dyDescent="0.2">
      <c r="B7670" s="21" t="str">
        <f t="shared" si="119"/>
        <v>GrimsbyIce Accretion2065RCP4.5</v>
      </c>
      <c r="C7670" t="s">
        <v>329</v>
      </c>
      <c r="D7670" t="s">
        <v>486</v>
      </c>
      <c r="E7670" s="144" t="s">
        <v>193</v>
      </c>
      <c r="F7670" s="144">
        <v>2065</v>
      </c>
      <c r="G7670" s="147">
        <v>18.274310694880427</v>
      </c>
      <c r="H7670" s="147">
        <v>22.11618</v>
      </c>
      <c r="I7670" s="147">
        <v>26.958000000000002</v>
      </c>
      <c r="J7670" s="147">
        <v>30.618479999999998</v>
      </c>
      <c r="K7670" s="147">
        <v>34.314839999999997</v>
      </c>
    </row>
    <row r="7671" spans="2:11" x14ac:dyDescent="0.2">
      <c r="B7671" s="21" t="str">
        <f t="shared" si="119"/>
        <v>GrimsbyIce Accretion2070RCP4.5</v>
      </c>
      <c r="C7671" t="s">
        <v>329</v>
      </c>
      <c r="D7671" t="s">
        <v>486</v>
      </c>
      <c r="E7671" s="144" t="s">
        <v>193</v>
      </c>
      <c r="F7671" s="144">
        <v>2070</v>
      </c>
      <c r="G7671" s="147">
        <v>17.827577488494271</v>
      </c>
      <c r="H7671" s="147">
        <v>21.613199999999999</v>
      </c>
      <c r="I7671" s="147">
        <v>26.37</v>
      </c>
      <c r="J7671" s="147">
        <v>29.967599999999997</v>
      </c>
      <c r="K7671" s="147">
        <v>33.604199999999999</v>
      </c>
    </row>
    <row r="7672" spans="2:11" x14ac:dyDescent="0.2">
      <c r="B7672" s="21" t="str">
        <f t="shared" si="119"/>
        <v>GrimsbyIce Accretion2075RCP4.5</v>
      </c>
      <c r="C7672" t="s">
        <v>329</v>
      </c>
      <c r="D7672" t="s">
        <v>486</v>
      </c>
      <c r="E7672" s="144" t="s">
        <v>193</v>
      </c>
      <c r="F7672" s="144">
        <v>2075</v>
      </c>
      <c r="G7672" s="147">
        <v>17.660574420686363</v>
      </c>
      <c r="H7672" s="147">
        <v>21.4389</v>
      </c>
      <c r="I7672" s="147">
        <v>26.185000000000002</v>
      </c>
      <c r="J7672" s="147">
        <v>29.775499999999997</v>
      </c>
      <c r="K7672" s="147">
        <v>33.4026</v>
      </c>
    </row>
    <row r="7673" spans="2:11" x14ac:dyDescent="0.2">
      <c r="B7673" s="21" t="str">
        <f t="shared" si="119"/>
        <v>GrimsbyIce Accretion2080RCP4.5</v>
      </c>
      <c r="C7673" t="s">
        <v>329</v>
      </c>
      <c r="D7673" t="s">
        <v>486</v>
      </c>
      <c r="E7673" s="144" t="s">
        <v>193</v>
      </c>
      <c r="F7673" s="144">
        <v>2080</v>
      </c>
      <c r="G7673" s="147">
        <v>17.493571352878455</v>
      </c>
      <c r="H7673" s="147">
        <v>21.264599999999998</v>
      </c>
      <c r="I7673" s="147">
        <v>26</v>
      </c>
      <c r="J7673" s="147">
        <v>29.583399999999997</v>
      </c>
      <c r="K7673" s="147">
        <v>33.201000000000001</v>
      </c>
    </row>
    <row r="7674" spans="2:11" x14ac:dyDescent="0.2">
      <c r="B7674" s="21" t="str">
        <f t="shared" si="119"/>
        <v>GrimsbyIce Accretion2085RCP4.5</v>
      </c>
      <c r="C7674" t="s">
        <v>329</v>
      </c>
      <c r="D7674" t="s">
        <v>486</v>
      </c>
      <c r="E7674" s="144" t="s">
        <v>193</v>
      </c>
      <c r="F7674" s="144">
        <v>2085</v>
      </c>
      <c r="G7674" s="147">
        <v>17.326568285070543</v>
      </c>
      <c r="H7674" s="147">
        <v>21.090299999999999</v>
      </c>
      <c r="I7674" s="147">
        <v>25.814999999999998</v>
      </c>
      <c r="J7674" s="147">
        <v>29.391299999999998</v>
      </c>
      <c r="K7674" s="147">
        <v>32.999399999999994</v>
      </c>
    </row>
    <row r="7675" spans="2:11" x14ac:dyDescent="0.2">
      <c r="B7675" s="21" t="str">
        <f t="shared" si="119"/>
        <v>GrimsbyIce Accretion2090RCP4.5</v>
      </c>
      <c r="C7675" t="s">
        <v>329</v>
      </c>
      <c r="D7675" t="s">
        <v>486</v>
      </c>
      <c r="E7675" s="144" t="s">
        <v>193</v>
      </c>
      <c r="F7675" s="144">
        <v>2090</v>
      </c>
      <c r="G7675" s="147">
        <v>17.159565217262635</v>
      </c>
      <c r="H7675" s="147">
        <v>20.916</v>
      </c>
      <c r="I7675" s="147">
        <v>25.63</v>
      </c>
      <c r="J7675" s="147">
        <v>29.199199999999998</v>
      </c>
      <c r="K7675" s="147">
        <v>32.797799999999995</v>
      </c>
    </row>
    <row r="7676" spans="2:11" x14ac:dyDescent="0.2">
      <c r="B7676" s="21" t="str">
        <f t="shared" si="119"/>
        <v>GrimsbyIce Accretion2095RCP4.5</v>
      </c>
      <c r="C7676" t="s">
        <v>329</v>
      </c>
      <c r="D7676" t="s">
        <v>486</v>
      </c>
      <c r="E7676" s="144" t="s">
        <v>193</v>
      </c>
      <c r="F7676" s="144">
        <v>2095</v>
      </c>
      <c r="G7676" s="147">
        <v>16.992562149454727</v>
      </c>
      <c r="H7676" s="147">
        <v>20.741699999999998</v>
      </c>
      <c r="I7676" s="147">
        <v>25.445</v>
      </c>
      <c r="J7676" s="147">
        <v>29.007099999999998</v>
      </c>
      <c r="K7676" s="147">
        <v>32.596199999999996</v>
      </c>
    </row>
    <row r="7677" spans="2:11" x14ac:dyDescent="0.2">
      <c r="B7677" s="21" t="str">
        <f t="shared" si="119"/>
        <v>GrimsbyIce Accretion2100RCP4.5</v>
      </c>
      <c r="C7677" t="s">
        <v>329</v>
      </c>
      <c r="D7677" t="s">
        <v>486</v>
      </c>
      <c r="E7677" s="144" t="s">
        <v>193</v>
      </c>
      <c r="F7677" s="144">
        <v>2100</v>
      </c>
      <c r="G7677" s="147">
        <v>16.825559081646819</v>
      </c>
      <c r="H7677" s="147">
        <v>20.567399999999999</v>
      </c>
      <c r="I7677" s="147">
        <v>25.259999999999998</v>
      </c>
      <c r="J7677" s="147">
        <v>28.814999999999998</v>
      </c>
      <c r="K7677" s="147">
        <v>32.394599999999997</v>
      </c>
    </row>
    <row r="7678" spans="2:11" x14ac:dyDescent="0.2">
      <c r="B7678" s="21" t="str">
        <f t="shared" si="119"/>
        <v>GrimsbyIce Accretion2023RCP6.0</v>
      </c>
      <c r="C7678" t="s">
        <v>329</v>
      </c>
      <c r="D7678" t="s">
        <v>486</v>
      </c>
      <c r="E7678" s="144" t="s">
        <v>192</v>
      </c>
      <c r="F7678" s="144">
        <v>2023</v>
      </c>
      <c r="G7678" s="147">
        <v>20.645754257752735</v>
      </c>
      <c r="H7678" s="147">
        <v>24.775499999999997</v>
      </c>
      <c r="I7678" s="147">
        <v>30</v>
      </c>
      <c r="J7678" s="147">
        <v>34.001699999999992</v>
      </c>
      <c r="K7678" s="147">
        <v>37.98899999999999</v>
      </c>
    </row>
    <row r="7679" spans="2:11" x14ac:dyDescent="0.2">
      <c r="B7679" s="21" t="str">
        <f t="shared" si="119"/>
        <v>GrimsbyIce Accretion2025RCP6.0</v>
      </c>
      <c r="C7679" t="s">
        <v>329</v>
      </c>
      <c r="D7679" t="s">
        <v>486</v>
      </c>
      <c r="E7679" s="144" t="s">
        <v>192</v>
      </c>
      <c r="F7679" s="144">
        <v>2025</v>
      </c>
      <c r="G7679" s="147">
        <v>20.548335801531454</v>
      </c>
      <c r="H7679" s="147">
        <v>24.667599999999997</v>
      </c>
      <c r="I7679" s="147">
        <v>29.884999999999998</v>
      </c>
      <c r="J7679" s="147">
        <v>33.871749999999992</v>
      </c>
      <c r="K7679" s="147">
        <v>37.850399999999993</v>
      </c>
    </row>
    <row r="7680" spans="2:11" x14ac:dyDescent="0.2">
      <c r="B7680" s="21" t="str">
        <f t="shared" si="119"/>
        <v>GrimsbyIce Accretion2030RCP6.0</v>
      </c>
      <c r="C7680" t="s">
        <v>329</v>
      </c>
      <c r="D7680" t="s">
        <v>486</v>
      </c>
      <c r="E7680" s="144" t="s">
        <v>192</v>
      </c>
      <c r="F7680" s="144">
        <v>2030</v>
      </c>
      <c r="G7680" s="147">
        <v>20.450917345310174</v>
      </c>
      <c r="H7680" s="147">
        <v>24.559699999999996</v>
      </c>
      <c r="I7680" s="147">
        <v>29.77</v>
      </c>
      <c r="J7680" s="147">
        <v>33.741799999999998</v>
      </c>
      <c r="K7680" s="147">
        <v>37.71179999999999</v>
      </c>
    </row>
    <row r="7681" spans="2:11" x14ac:dyDescent="0.2">
      <c r="B7681" s="21" t="str">
        <f t="shared" si="119"/>
        <v>GrimsbyIce Accretion2035RCP6.0</v>
      </c>
      <c r="C7681" t="s">
        <v>329</v>
      </c>
      <c r="D7681" t="s">
        <v>486</v>
      </c>
      <c r="E7681" s="144" t="s">
        <v>192</v>
      </c>
      <c r="F7681" s="144">
        <v>2035</v>
      </c>
      <c r="G7681" s="147">
        <v>20.353498889088893</v>
      </c>
      <c r="H7681" s="147">
        <v>24.451799999999999</v>
      </c>
      <c r="I7681" s="147">
        <v>29.655000000000001</v>
      </c>
      <c r="J7681" s="147">
        <v>33.611849999999997</v>
      </c>
      <c r="K7681" s="147">
        <v>37.573199999999993</v>
      </c>
    </row>
    <row r="7682" spans="2:11" x14ac:dyDescent="0.2">
      <c r="B7682" s="21" t="str">
        <f t="shared" si="119"/>
        <v>GrimsbyIce Accretion2040RCP6.0</v>
      </c>
      <c r="C7682" t="s">
        <v>329</v>
      </c>
      <c r="D7682" t="s">
        <v>486</v>
      </c>
      <c r="E7682" s="144" t="s">
        <v>192</v>
      </c>
      <c r="F7682" s="144">
        <v>2040</v>
      </c>
      <c r="G7682" s="147">
        <v>20.256080432867613</v>
      </c>
      <c r="H7682" s="147">
        <v>24.343899999999998</v>
      </c>
      <c r="I7682" s="147">
        <v>29.54</v>
      </c>
      <c r="J7682" s="147">
        <v>33.481899999999996</v>
      </c>
      <c r="K7682" s="147">
        <v>37.434599999999996</v>
      </c>
    </row>
    <row r="7683" spans="2:11" x14ac:dyDescent="0.2">
      <c r="B7683" s="21" t="str">
        <f t="shared" si="119"/>
        <v>GrimsbyIce Accretion2045RCP6.0</v>
      </c>
      <c r="C7683" t="s">
        <v>329</v>
      </c>
      <c r="D7683" t="s">
        <v>486</v>
      </c>
      <c r="E7683" s="144" t="s">
        <v>192</v>
      </c>
      <c r="F7683" s="144">
        <v>2045</v>
      </c>
      <c r="G7683" s="147">
        <v>20.158661976646332</v>
      </c>
      <c r="H7683" s="147">
        <v>24.235999999999997</v>
      </c>
      <c r="I7683" s="147">
        <v>29.424999999999997</v>
      </c>
      <c r="J7683" s="147">
        <v>33.351950000000002</v>
      </c>
      <c r="K7683" s="147">
        <v>37.295999999999992</v>
      </c>
    </row>
    <row r="7684" spans="2:11" x14ac:dyDescent="0.2">
      <c r="B7684" s="21" t="str">
        <f t="shared" si="119"/>
        <v>GrimsbyIce Accretion2050RCP6.0</v>
      </c>
      <c r="C7684" t="s">
        <v>329</v>
      </c>
      <c r="D7684" t="s">
        <v>486</v>
      </c>
      <c r="E7684" s="144" t="s">
        <v>192</v>
      </c>
      <c r="F7684" s="144">
        <v>2050</v>
      </c>
      <c r="G7684" s="147">
        <v>19.614510314038895</v>
      </c>
      <c r="H7684" s="147">
        <v>23.625119999999995</v>
      </c>
      <c r="I7684" s="147">
        <v>28.721999999999998</v>
      </c>
      <c r="J7684" s="147">
        <v>32.571120000000001</v>
      </c>
      <c r="K7684" s="147">
        <v>36.446759999999998</v>
      </c>
    </row>
    <row r="7685" spans="2:11" x14ac:dyDescent="0.2">
      <c r="B7685" s="21" t="str">
        <f t="shared" si="119"/>
        <v>GrimsbyIce Accretion2055RCP6.0</v>
      </c>
      <c r="C7685" t="s">
        <v>329</v>
      </c>
      <c r="D7685" t="s">
        <v>486</v>
      </c>
      <c r="E7685" s="144" t="s">
        <v>192</v>
      </c>
      <c r="F7685" s="144">
        <v>2055</v>
      </c>
      <c r="G7685" s="147">
        <v>19.167777107652739</v>
      </c>
      <c r="H7685" s="147">
        <v>23.122139999999998</v>
      </c>
      <c r="I7685" s="147">
        <v>28.134</v>
      </c>
      <c r="J7685" s="147">
        <v>31.92024</v>
      </c>
      <c r="K7685" s="147">
        <v>35.73612</v>
      </c>
    </row>
    <row r="7686" spans="2:11" x14ac:dyDescent="0.2">
      <c r="B7686" s="21" t="str">
        <f t="shared" si="119"/>
        <v>GrimsbyIce Accretion2060RCP6.0</v>
      </c>
      <c r="C7686" t="s">
        <v>329</v>
      </c>
      <c r="D7686" t="s">
        <v>486</v>
      </c>
      <c r="E7686" s="144" t="s">
        <v>192</v>
      </c>
      <c r="F7686" s="144">
        <v>2060</v>
      </c>
      <c r="G7686" s="147">
        <v>18.721043901266583</v>
      </c>
      <c r="H7686" s="147">
        <v>22.619159999999997</v>
      </c>
      <c r="I7686" s="147">
        <v>27.545999999999999</v>
      </c>
      <c r="J7686" s="147">
        <v>31.269359999999999</v>
      </c>
      <c r="K7686" s="147">
        <v>35.025479999999995</v>
      </c>
    </row>
    <row r="7687" spans="2:11" x14ac:dyDescent="0.2">
      <c r="B7687" s="21" t="str">
        <f t="shared" si="119"/>
        <v>GrimsbyIce Accretion2065RCP6.0</v>
      </c>
      <c r="C7687" t="s">
        <v>329</v>
      </c>
      <c r="D7687" t="s">
        <v>486</v>
      </c>
      <c r="E7687" s="144" t="s">
        <v>192</v>
      </c>
      <c r="F7687" s="144">
        <v>2065</v>
      </c>
      <c r="G7687" s="147">
        <v>18.274310694880427</v>
      </c>
      <c r="H7687" s="147">
        <v>22.11618</v>
      </c>
      <c r="I7687" s="147">
        <v>26.958000000000002</v>
      </c>
      <c r="J7687" s="147">
        <v>30.618479999999998</v>
      </c>
      <c r="K7687" s="147">
        <v>34.314839999999997</v>
      </c>
    </row>
    <row r="7688" spans="2:11" x14ac:dyDescent="0.2">
      <c r="B7688" s="21" t="str">
        <f t="shared" si="119"/>
        <v>GrimsbyIce Accretion2070RCP6.0</v>
      </c>
      <c r="C7688" t="s">
        <v>329</v>
      </c>
      <c r="D7688" t="s">
        <v>486</v>
      </c>
      <c r="E7688" s="144" t="s">
        <v>192</v>
      </c>
      <c r="F7688" s="144">
        <v>2070</v>
      </c>
      <c r="G7688" s="147">
        <v>17.827577488494271</v>
      </c>
      <c r="H7688" s="147">
        <v>21.613199999999999</v>
      </c>
      <c r="I7688" s="147">
        <v>26.37</v>
      </c>
      <c r="J7688" s="147">
        <v>29.967599999999997</v>
      </c>
      <c r="K7688" s="147">
        <v>33.604199999999999</v>
      </c>
    </row>
    <row r="7689" spans="2:11" x14ac:dyDescent="0.2">
      <c r="B7689" s="21" t="str">
        <f t="shared" si="119"/>
        <v>GrimsbyIce Accretion2075RCP6.0</v>
      </c>
      <c r="C7689" t="s">
        <v>329</v>
      </c>
      <c r="D7689" t="s">
        <v>486</v>
      </c>
      <c r="E7689" s="144" t="s">
        <v>192</v>
      </c>
      <c r="F7689" s="144">
        <v>2075</v>
      </c>
      <c r="G7689" s="147">
        <v>17.577072886782407</v>
      </c>
      <c r="H7689" s="147">
        <v>21.351749999999999</v>
      </c>
      <c r="I7689" s="147">
        <v>26.092500000000001</v>
      </c>
      <c r="J7689" s="147">
        <v>29.679449999999996</v>
      </c>
      <c r="K7689" s="147">
        <v>33.3018</v>
      </c>
    </row>
    <row r="7690" spans="2:11" x14ac:dyDescent="0.2">
      <c r="B7690" s="21" t="str">
        <f t="shared" si="119"/>
        <v>GrimsbyIce Accretion2080RCP6.0</v>
      </c>
      <c r="C7690" t="s">
        <v>329</v>
      </c>
      <c r="D7690" t="s">
        <v>486</v>
      </c>
      <c r="E7690" s="144" t="s">
        <v>192</v>
      </c>
      <c r="F7690" s="144">
        <v>2080</v>
      </c>
      <c r="G7690" s="147">
        <v>17.326568285070543</v>
      </c>
      <c r="H7690" s="147">
        <v>21.090299999999999</v>
      </c>
      <c r="I7690" s="147">
        <v>25.814999999999998</v>
      </c>
      <c r="J7690" s="147">
        <v>29.391299999999998</v>
      </c>
      <c r="K7690" s="147">
        <v>32.999399999999994</v>
      </c>
    </row>
    <row r="7691" spans="2:11" x14ac:dyDescent="0.2">
      <c r="B7691" s="21" t="str">
        <f t="shared" si="119"/>
        <v>GrimsbyIce Accretion2085RCP6.0</v>
      </c>
      <c r="C7691" t="s">
        <v>329</v>
      </c>
      <c r="D7691" t="s">
        <v>486</v>
      </c>
      <c r="E7691" s="144" t="s">
        <v>192</v>
      </c>
      <c r="F7691" s="144">
        <v>2085</v>
      </c>
      <c r="G7691" s="147">
        <v>17.076063683358683</v>
      </c>
      <c r="H7691" s="147">
        <v>20.828849999999999</v>
      </c>
      <c r="I7691" s="147">
        <v>25.537499999999998</v>
      </c>
      <c r="J7691" s="147">
        <v>29.103149999999999</v>
      </c>
      <c r="K7691" s="147">
        <v>32.696999999999996</v>
      </c>
    </row>
    <row r="7692" spans="2:11" x14ac:dyDescent="0.2">
      <c r="B7692" s="21" t="str">
        <f t="shared" ref="B7692:B7755" si="120">C7692&amp;D7692&amp;F7692&amp;E7692</f>
        <v>GrimsbyIce Accretion2090RCP6.0</v>
      </c>
      <c r="C7692" t="s">
        <v>329</v>
      </c>
      <c r="D7692" t="s">
        <v>486</v>
      </c>
      <c r="E7692" s="144" t="s">
        <v>192</v>
      </c>
      <c r="F7692" s="144">
        <v>2090</v>
      </c>
      <c r="G7692" s="147">
        <v>16.143629888097859</v>
      </c>
      <c r="H7692" s="147">
        <v>19.787199999999999</v>
      </c>
      <c r="I7692" s="147">
        <v>24.349999999999998</v>
      </c>
      <c r="J7692" s="147">
        <v>27.809299999999997</v>
      </c>
      <c r="K7692" s="147">
        <v>31.273199999999996</v>
      </c>
    </row>
    <row r="7693" spans="2:11" x14ac:dyDescent="0.2">
      <c r="B7693" s="21" t="str">
        <f t="shared" si="120"/>
        <v>GrimsbyIce Accretion2095RCP6.0</v>
      </c>
      <c r="C7693" t="s">
        <v>329</v>
      </c>
      <c r="D7693" t="s">
        <v>486</v>
      </c>
      <c r="E7693" s="144" t="s">
        <v>192</v>
      </c>
      <c r="F7693" s="144">
        <v>2095</v>
      </c>
      <c r="G7693" s="147">
        <v>15.461700694548897</v>
      </c>
      <c r="H7693" s="147">
        <v>19.006999999999998</v>
      </c>
      <c r="I7693" s="147">
        <v>23.44</v>
      </c>
      <c r="J7693" s="147">
        <v>26.803599999999999</v>
      </c>
      <c r="K7693" s="147">
        <v>30.151799999999998</v>
      </c>
    </row>
    <row r="7694" spans="2:11" x14ac:dyDescent="0.2">
      <c r="B7694" s="21" t="str">
        <f t="shared" si="120"/>
        <v>GrimsbyIce Accretion2100RCP6.0</v>
      </c>
      <c r="C7694" t="s">
        <v>329</v>
      </c>
      <c r="D7694" t="s">
        <v>486</v>
      </c>
      <c r="E7694" s="144" t="s">
        <v>192</v>
      </c>
      <c r="F7694" s="144">
        <v>2100</v>
      </c>
      <c r="G7694" s="147">
        <v>14.779771500999935</v>
      </c>
      <c r="H7694" s="147">
        <v>18.226799999999997</v>
      </c>
      <c r="I7694" s="147">
        <v>22.53</v>
      </c>
      <c r="J7694" s="147">
        <v>25.797899999999998</v>
      </c>
      <c r="K7694" s="147">
        <v>29.030399999999997</v>
      </c>
    </row>
    <row r="7695" spans="2:11" x14ac:dyDescent="0.2">
      <c r="B7695" s="21" t="str">
        <f t="shared" si="120"/>
        <v>GrimsbyIce Accretion2023RCP8.5</v>
      </c>
      <c r="C7695" t="s">
        <v>329</v>
      </c>
      <c r="D7695" t="s">
        <v>486</v>
      </c>
      <c r="E7695" s="144" t="s">
        <v>191</v>
      </c>
      <c r="F7695" s="144">
        <v>2023</v>
      </c>
      <c r="G7695" s="147">
        <v>20.645754257752735</v>
      </c>
      <c r="H7695" s="147">
        <v>24.775499999999997</v>
      </c>
      <c r="I7695" s="147">
        <v>30</v>
      </c>
      <c r="J7695" s="147">
        <v>34.001699999999992</v>
      </c>
      <c r="K7695" s="147">
        <v>37.98899999999999</v>
      </c>
    </row>
    <row r="7696" spans="2:11" x14ac:dyDescent="0.2">
      <c r="B7696" s="21" t="str">
        <f t="shared" si="120"/>
        <v>GrimsbyIce Accretion2025RCP8.5</v>
      </c>
      <c r="C7696" t="s">
        <v>329</v>
      </c>
      <c r="D7696" t="s">
        <v>486</v>
      </c>
      <c r="E7696" s="144" t="s">
        <v>191</v>
      </c>
      <c r="F7696" s="144">
        <v>2025</v>
      </c>
      <c r="G7696" s="147">
        <v>20.450917345310174</v>
      </c>
      <c r="H7696" s="147">
        <v>24.559699999999996</v>
      </c>
      <c r="I7696" s="147">
        <v>29.77</v>
      </c>
      <c r="J7696" s="147">
        <v>33.741799999999998</v>
      </c>
      <c r="K7696" s="147">
        <v>37.71179999999999</v>
      </c>
    </row>
    <row r="7697" spans="2:11" x14ac:dyDescent="0.2">
      <c r="B7697" s="21" t="str">
        <f t="shared" si="120"/>
        <v>GrimsbyIce Accretion2030RCP8.5</v>
      </c>
      <c r="C7697" t="s">
        <v>329</v>
      </c>
      <c r="D7697" t="s">
        <v>486</v>
      </c>
      <c r="E7697" s="144" t="s">
        <v>191</v>
      </c>
      <c r="F7697" s="144">
        <v>2030</v>
      </c>
      <c r="G7697" s="147">
        <v>20.256080432867613</v>
      </c>
      <c r="H7697" s="147">
        <v>24.343899999999998</v>
      </c>
      <c r="I7697" s="147">
        <v>29.54</v>
      </c>
      <c r="J7697" s="147">
        <v>33.481899999999996</v>
      </c>
      <c r="K7697" s="147">
        <v>37.434599999999996</v>
      </c>
    </row>
    <row r="7698" spans="2:11" x14ac:dyDescent="0.2">
      <c r="B7698" s="21" t="str">
        <f t="shared" si="120"/>
        <v>GrimsbyIce Accretion2035RCP8.5</v>
      </c>
      <c r="C7698" t="s">
        <v>329</v>
      </c>
      <c r="D7698" t="s">
        <v>486</v>
      </c>
      <c r="E7698" s="144" t="s">
        <v>191</v>
      </c>
      <c r="F7698" s="144">
        <v>2035</v>
      </c>
      <c r="G7698" s="147">
        <v>20.061243520425052</v>
      </c>
      <c r="H7698" s="147">
        <v>24.128099999999996</v>
      </c>
      <c r="I7698" s="147">
        <v>29.31</v>
      </c>
      <c r="J7698" s="147">
        <v>33.222000000000001</v>
      </c>
      <c r="K7698" s="147">
        <v>37.157399999999996</v>
      </c>
    </row>
    <row r="7699" spans="2:11" x14ac:dyDescent="0.2">
      <c r="B7699" s="21" t="str">
        <f t="shared" si="120"/>
        <v>GrimsbyIce Accretion2040RCP8.5</v>
      </c>
      <c r="C7699" t="s">
        <v>329</v>
      </c>
      <c r="D7699" t="s">
        <v>486</v>
      </c>
      <c r="E7699" s="144" t="s">
        <v>191</v>
      </c>
      <c r="F7699" s="144">
        <v>2040</v>
      </c>
      <c r="G7699" s="147">
        <v>19.316688176448125</v>
      </c>
      <c r="H7699" s="147">
        <v>23.289799999999996</v>
      </c>
      <c r="I7699" s="147">
        <v>28.33</v>
      </c>
      <c r="J7699" s="147">
        <v>32.1372</v>
      </c>
      <c r="K7699" s="147">
        <v>35.972999999999999</v>
      </c>
    </row>
    <row r="7700" spans="2:11" x14ac:dyDescent="0.2">
      <c r="B7700" s="21" t="str">
        <f t="shared" si="120"/>
        <v>GrimsbyIce Accretion2045RCP8.5</v>
      </c>
      <c r="C7700" t="s">
        <v>329</v>
      </c>
      <c r="D7700" t="s">
        <v>486</v>
      </c>
      <c r="E7700" s="144" t="s">
        <v>191</v>
      </c>
      <c r="F7700" s="144">
        <v>2045</v>
      </c>
      <c r="G7700" s="147">
        <v>18.572132832471198</v>
      </c>
      <c r="H7700" s="147">
        <v>22.451499999999999</v>
      </c>
      <c r="I7700" s="147">
        <v>27.35</v>
      </c>
      <c r="J7700" s="147">
        <v>31.052399999999999</v>
      </c>
      <c r="K7700" s="147">
        <v>34.788599999999995</v>
      </c>
    </row>
    <row r="7701" spans="2:11" x14ac:dyDescent="0.2">
      <c r="B7701" s="21" t="str">
        <f t="shared" si="120"/>
        <v>GrimsbyIce Accretion2050RCP8.5</v>
      </c>
      <c r="C7701" t="s">
        <v>329</v>
      </c>
      <c r="D7701" t="s">
        <v>486</v>
      </c>
      <c r="E7701" s="144" t="s">
        <v>191</v>
      </c>
      <c r="F7701" s="144">
        <v>2050</v>
      </c>
      <c r="G7701" s="147">
        <v>17.493571352878455</v>
      </c>
      <c r="H7701" s="147">
        <v>21.264599999999998</v>
      </c>
      <c r="I7701" s="147">
        <v>26</v>
      </c>
      <c r="J7701" s="147">
        <v>29.583399999999997</v>
      </c>
      <c r="K7701" s="147">
        <v>33.201000000000001</v>
      </c>
    </row>
    <row r="7702" spans="2:11" x14ac:dyDescent="0.2">
      <c r="B7702" s="21" t="str">
        <f t="shared" si="120"/>
        <v>GrimsbyIce Accretion2055RCP8.5</v>
      </c>
      <c r="C7702" t="s">
        <v>329</v>
      </c>
      <c r="D7702" t="s">
        <v>486</v>
      </c>
      <c r="E7702" s="144" t="s">
        <v>191</v>
      </c>
      <c r="F7702" s="144">
        <v>2055</v>
      </c>
      <c r="G7702" s="147">
        <v>17.159565217262635</v>
      </c>
      <c r="H7702" s="147">
        <v>20.916</v>
      </c>
      <c r="I7702" s="147">
        <v>25.63</v>
      </c>
      <c r="J7702" s="147">
        <v>29.199199999999998</v>
      </c>
      <c r="K7702" s="147">
        <v>32.797799999999995</v>
      </c>
    </row>
    <row r="7703" spans="2:11" x14ac:dyDescent="0.2">
      <c r="B7703" s="21" t="str">
        <f t="shared" si="120"/>
        <v>GrimsbyIce Accretion2060RCP8.5</v>
      </c>
      <c r="C7703" t="s">
        <v>329</v>
      </c>
      <c r="D7703" t="s">
        <v>486</v>
      </c>
      <c r="E7703" s="144" t="s">
        <v>191</v>
      </c>
      <c r="F7703" s="144">
        <v>2060</v>
      </c>
      <c r="G7703" s="147">
        <v>16.143629888097859</v>
      </c>
      <c r="H7703" s="147">
        <v>19.787199999999999</v>
      </c>
      <c r="I7703" s="147">
        <v>24.349999999999998</v>
      </c>
      <c r="J7703" s="147">
        <v>27.809299999999997</v>
      </c>
      <c r="K7703" s="147">
        <v>31.273199999999996</v>
      </c>
    </row>
    <row r="7704" spans="2:11" x14ac:dyDescent="0.2">
      <c r="B7704" s="21" t="str">
        <f t="shared" si="120"/>
        <v>GrimsbyIce Accretion2065RCP8.5</v>
      </c>
      <c r="C7704" t="s">
        <v>329</v>
      </c>
      <c r="D7704" t="s">
        <v>486</v>
      </c>
      <c r="E7704" s="144" t="s">
        <v>191</v>
      </c>
      <c r="F7704" s="144">
        <v>2065</v>
      </c>
      <c r="G7704" s="147">
        <v>15.461700694548897</v>
      </c>
      <c r="H7704" s="147">
        <v>19.006999999999998</v>
      </c>
      <c r="I7704" s="147">
        <v>23.44</v>
      </c>
      <c r="J7704" s="147">
        <v>26.803599999999999</v>
      </c>
      <c r="K7704" s="147">
        <v>30.151799999999998</v>
      </c>
    </row>
    <row r="7705" spans="2:11" x14ac:dyDescent="0.2">
      <c r="B7705" s="21" t="str">
        <f t="shared" si="120"/>
        <v>GrimsbyIce Accretion2070RCP8.5</v>
      </c>
      <c r="C7705" t="s">
        <v>329</v>
      </c>
      <c r="D7705" t="s">
        <v>486</v>
      </c>
      <c r="E7705" s="144" t="s">
        <v>191</v>
      </c>
      <c r="F7705" s="144">
        <v>2070</v>
      </c>
      <c r="G7705" s="147">
        <v>14.438806904225455</v>
      </c>
      <c r="H7705" s="147">
        <v>17.836699999999997</v>
      </c>
      <c r="I7705" s="147">
        <v>22.09</v>
      </c>
      <c r="J7705" s="147">
        <v>25.311999999999998</v>
      </c>
      <c r="K7705" s="147">
        <v>28.501199999999997</v>
      </c>
    </row>
    <row r="7706" spans="2:11" x14ac:dyDescent="0.2">
      <c r="B7706" s="21" t="str">
        <f t="shared" si="120"/>
        <v>GrimsbyIce Accretion2075RCP8.5</v>
      </c>
      <c r="C7706" t="s">
        <v>329</v>
      </c>
      <c r="D7706" t="s">
        <v>486</v>
      </c>
      <c r="E7706" s="144" t="s">
        <v>191</v>
      </c>
      <c r="F7706" s="144">
        <v>2075</v>
      </c>
      <c r="G7706" s="147">
        <v>14.097842307450975</v>
      </c>
      <c r="H7706" s="147">
        <v>17.4466</v>
      </c>
      <c r="I7706" s="147">
        <v>21.650000000000002</v>
      </c>
      <c r="J7706" s="147">
        <v>24.8261</v>
      </c>
      <c r="K7706" s="147">
        <v>27.971999999999998</v>
      </c>
    </row>
    <row r="7707" spans="2:11" x14ac:dyDescent="0.2">
      <c r="B7707" s="21" t="str">
        <f t="shared" si="120"/>
        <v>GrimsbyIce Accretion2080RCP8.5</v>
      </c>
      <c r="C7707" t="s">
        <v>329</v>
      </c>
      <c r="D7707" t="s">
        <v>486</v>
      </c>
      <c r="E7707" s="144" t="s">
        <v>191</v>
      </c>
      <c r="F7707" s="144">
        <v>2080</v>
      </c>
      <c r="G7707" s="147">
        <v>13.756877710676495</v>
      </c>
      <c r="H7707" s="147">
        <v>17.0565</v>
      </c>
      <c r="I7707" s="147">
        <v>21.21</v>
      </c>
      <c r="J7707" s="147">
        <v>24.340199999999999</v>
      </c>
      <c r="K7707" s="147">
        <v>27.442799999999998</v>
      </c>
    </row>
    <row r="7708" spans="2:11" x14ac:dyDescent="0.2">
      <c r="B7708" s="21" t="str">
        <f t="shared" si="120"/>
        <v>GrimsbyIce Accretion2085RCP8.5</v>
      </c>
      <c r="C7708" t="s">
        <v>329</v>
      </c>
      <c r="D7708" t="s">
        <v>486</v>
      </c>
      <c r="E7708" s="144" t="s">
        <v>191</v>
      </c>
      <c r="F7708" s="144">
        <v>2085</v>
      </c>
      <c r="G7708" s="147">
        <v>12.984488522064915</v>
      </c>
      <c r="H7708" s="147">
        <v>16.147649999999999</v>
      </c>
      <c r="I7708" s="147">
        <v>20.115000000000002</v>
      </c>
      <c r="J7708" s="147">
        <v>23.10285</v>
      </c>
      <c r="K7708" s="147">
        <v>26.063099999999999</v>
      </c>
    </row>
    <row r="7709" spans="2:11" x14ac:dyDescent="0.2">
      <c r="B7709" s="21" t="str">
        <f t="shared" si="120"/>
        <v>GrimsbyIce Accretion2090RCP8.5</v>
      </c>
      <c r="C7709" t="s">
        <v>329</v>
      </c>
      <c r="D7709" t="s">
        <v>486</v>
      </c>
      <c r="E7709" s="144" t="s">
        <v>191</v>
      </c>
      <c r="F7709" s="144">
        <v>2090</v>
      </c>
      <c r="G7709" s="147">
        <v>12.212099333453336</v>
      </c>
      <c r="H7709" s="147">
        <v>15.238800000000001</v>
      </c>
      <c r="I7709" s="147">
        <v>19.02</v>
      </c>
      <c r="J7709" s="147">
        <v>21.865500000000001</v>
      </c>
      <c r="K7709" s="147">
        <v>24.683399999999999</v>
      </c>
    </row>
    <row r="7710" spans="2:11" x14ac:dyDescent="0.2">
      <c r="B7710" s="21" t="str">
        <f t="shared" si="120"/>
        <v>GrimsbyIce Accretion2095RCP8.5</v>
      </c>
      <c r="C7710" t="s">
        <v>329</v>
      </c>
      <c r="D7710" t="s">
        <v>486</v>
      </c>
      <c r="E7710" s="144" t="s">
        <v>191</v>
      </c>
      <c r="F7710" s="144">
        <v>2095</v>
      </c>
      <c r="G7710" s="147">
        <v>12.212099333453336</v>
      </c>
      <c r="H7710" s="147">
        <v>15.238800000000001</v>
      </c>
      <c r="I7710" s="147">
        <v>19.02</v>
      </c>
      <c r="J7710" s="147">
        <v>21.865500000000001</v>
      </c>
      <c r="K7710" s="147">
        <v>24.683399999999999</v>
      </c>
    </row>
    <row r="7711" spans="2:11" x14ac:dyDescent="0.2">
      <c r="B7711" s="21" t="str">
        <f t="shared" si="120"/>
        <v>GrimsbyIce Accretion2100RCP8.5</v>
      </c>
      <c r="C7711" t="s">
        <v>329</v>
      </c>
      <c r="D7711" t="s">
        <v>486</v>
      </c>
      <c r="E7711" s="144" t="s">
        <v>191</v>
      </c>
      <c r="F7711" s="144">
        <v>2100</v>
      </c>
      <c r="G7711" s="147">
        <v>12.212099333453336</v>
      </c>
      <c r="H7711" s="147">
        <v>15.238800000000001</v>
      </c>
      <c r="I7711" s="147">
        <v>19.02</v>
      </c>
      <c r="J7711" s="147">
        <v>21.865500000000001</v>
      </c>
      <c r="K7711" s="147">
        <v>24.683399999999999</v>
      </c>
    </row>
    <row r="7712" spans="2:11" x14ac:dyDescent="0.2">
      <c r="B7712" s="21" t="str">
        <f t="shared" si="120"/>
        <v>GrimsbyWind2023RCP4.5</v>
      </c>
      <c r="C7712" t="s">
        <v>329</v>
      </c>
      <c r="D7712" t="s">
        <v>1</v>
      </c>
      <c r="E7712" s="144" t="s">
        <v>193</v>
      </c>
      <c r="F7712" s="144">
        <v>2023</v>
      </c>
      <c r="G7712" s="147">
        <v>87.237629583964861</v>
      </c>
      <c r="H7712" s="147">
        <v>94.181100000000001</v>
      </c>
      <c r="I7712" s="147">
        <v>101.55000000000001</v>
      </c>
      <c r="J7712" s="147">
        <v>108.8725</v>
      </c>
      <c r="K7712" s="147">
        <v>116.1888</v>
      </c>
    </row>
    <row r="7713" spans="2:11" x14ac:dyDescent="0.2">
      <c r="B7713" s="21" t="str">
        <f t="shared" si="120"/>
        <v>GrimsbyWind2025RCP4.5</v>
      </c>
      <c r="C7713" t="s">
        <v>329</v>
      </c>
      <c r="D7713" t="s">
        <v>1</v>
      </c>
      <c r="E7713" s="144" t="s">
        <v>193</v>
      </c>
      <c r="F7713" s="144">
        <v>2025</v>
      </c>
      <c r="G7713" s="147">
        <v>87.208846836403424</v>
      </c>
      <c r="H7713" s="147">
        <v>94.151650000000004</v>
      </c>
      <c r="I7713" s="147">
        <v>101.51833333333335</v>
      </c>
      <c r="J7713" s="147">
        <v>108.83861666666667</v>
      </c>
      <c r="K7713" s="147">
        <v>116.1527</v>
      </c>
    </row>
    <row r="7714" spans="2:11" x14ac:dyDescent="0.2">
      <c r="B7714" s="21" t="str">
        <f t="shared" si="120"/>
        <v>GrimsbyWind2030RCP4.5</v>
      </c>
      <c r="C7714" t="s">
        <v>329</v>
      </c>
      <c r="D7714" t="s">
        <v>1</v>
      </c>
      <c r="E7714" s="144" t="s">
        <v>193</v>
      </c>
      <c r="F7714" s="144">
        <v>2030</v>
      </c>
      <c r="G7714" s="147">
        <v>87.180064088841988</v>
      </c>
      <c r="H7714" s="147">
        <v>94.122199999999992</v>
      </c>
      <c r="I7714" s="147">
        <v>101.48666666666668</v>
      </c>
      <c r="J7714" s="147">
        <v>108.80473333333333</v>
      </c>
      <c r="K7714" s="147">
        <v>116.11660000000001</v>
      </c>
    </row>
    <row r="7715" spans="2:11" x14ac:dyDescent="0.2">
      <c r="B7715" s="21" t="str">
        <f t="shared" si="120"/>
        <v>GrimsbyWind2035RCP4.5</v>
      </c>
      <c r="C7715" t="s">
        <v>329</v>
      </c>
      <c r="D7715" t="s">
        <v>1</v>
      </c>
      <c r="E7715" s="144" t="s">
        <v>193</v>
      </c>
      <c r="F7715" s="144">
        <v>2035</v>
      </c>
      <c r="G7715" s="147">
        <v>87.151281341280537</v>
      </c>
      <c r="H7715" s="147">
        <v>94.092749999999995</v>
      </c>
      <c r="I7715" s="147">
        <v>101.45500000000001</v>
      </c>
      <c r="J7715" s="147">
        <v>108.77085</v>
      </c>
      <c r="K7715" s="147">
        <v>116.0805</v>
      </c>
    </row>
    <row r="7716" spans="2:11" x14ac:dyDescent="0.2">
      <c r="B7716" s="21" t="str">
        <f t="shared" si="120"/>
        <v>GrimsbyWind2040RCP4.5</v>
      </c>
      <c r="C7716" t="s">
        <v>329</v>
      </c>
      <c r="D7716" t="s">
        <v>1</v>
      </c>
      <c r="E7716" s="144" t="s">
        <v>193</v>
      </c>
      <c r="F7716" s="144">
        <v>2040</v>
      </c>
      <c r="G7716" s="147">
        <v>87.122498593719101</v>
      </c>
      <c r="H7716" s="147">
        <v>94.063299999999998</v>
      </c>
      <c r="I7716" s="147">
        <v>101.42333333333333</v>
      </c>
      <c r="J7716" s="147">
        <v>108.73696666666667</v>
      </c>
      <c r="K7716" s="147">
        <v>116.0444</v>
      </c>
    </row>
    <row r="7717" spans="2:11" x14ac:dyDescent="0.2">
      <c r="B7717" s="21" t="str">
        <f t="shared" si="120"/>
        <v>GrimsbyWind2045RCP4.5</v>
      </c>
      <c r="C7717" t="s">
        <v>329</v>
      </c>
      <c r="D7717" t="s">
        <v>1</v>
      </c>
      <c r="E7717" s="144" t="s">
        <v>193</v>
      </c>
      <c r="F7717" s="144">
        <v>2045</v>
      </c>
      <c r="G7717" s="147">
        <v>87.093715846157664</v>
      </c>
      <c r="H7717" s="147">
        <v>94.033849999999987</v>
      </c>
      <c r="I7717" s="147">
        <v>101.39166666666667</v>
      </c>
      <c r="J7717" s="147">
        <v>108.70308333333334</v>
      </c>
      <c r="K7717" s="147">
        <v>116.00830000000001</v>
      </c>
    </row>
    <row r="7718" spans="2:11" x14ac:dyDescent="0.2">
      <c r="B7718" s="21" t="str">
        <f t="shared" si="120"/>
        <v>GrimsbyWind2050RCP4.5</v>
      </c>
      <c r="C7718" t="s">
        <v>329</v>
      </c>
      <c r="D7718" t="s">
        <v>1</v>
      </c>
      <c r="E7718" s="144" t="s">
        <v>193</v>
      </c>
      <c r="F7718" s="144">
        <v>2050</v>
      </c>
      <c r="G7718" s="147">
        <v>87.121922938767881</v>
      </c>
      <c r="H7718" s="147">
        <v>94.076939999999993</v>
      </c>
      <c r="I7718" s="147">
        <v>101.45399999999999</v>
      </c>
      <c r="J7718" s="147">
        <v>108.77834</v>
      </c>
      <c r="K7718" s="147">
        <v>116.09988</v>
      </c>
    </row>
    <row r="7719" spans="2:11" x14ac:dyDescent="0.2">
      <c r="B7719" s="21" t="str">
        <f t="shared" si="120"/>
        <v>GrimsbyWind2055RCP4.5</v>
      </c>
      <c r="C7719" t="s">
        <v>329</v>
      </c>
      <c r="D7719" t="s">
        <v>1</v>
      </c>
      <c r="E7719" s="144" t="s">
        <v>193</v>
      </c>
      <c r="F7719" s="144">
        <v>2055</v>
      </c>
      <c r="G7719" s="147">
        <v>87.178912778939534</v>
      </c>
      <c r="H7719" s="147">
        <v>94.149479999999997</v>
      </c>
      <c r="I7719" s="147">
        <v>101.548</v>
      </c>
      <c r="J7719" s="147">
        <v>108.88748</v>
      </c>
      <c r="K7719" s="147">
        <v>116.22756</v>
      </c>
    </row>
    <row r="7720" spans="2:11" x14ac:dyDescent="0.2">
      <c r="B7720" s="21" t="str">
        <f t="shared" si="120"/>
        <v>GrimsbyWind2060RCP4.5</v>
      </c>
      <c r="C7720" t="s">
        <v>329</v>
      </c>
      <c r="D7720" t="s">
        <v>1</v>
      </c>
      <c r="E7720" s="144" t="s">
        <v>193</v>
      </c>
      <c r="F7720" s="144">
        <v>2060</v>
      </c>
      <c r="G7720" s="147">
        <v>87.235902619111172</v>
      </c>
      <c r="H7720" s="147">
        <v>94.222019999999986</v>
      </c>
      <c r="I7720" s="147">
        <v>101.642</v>
      </c>
      <c r="J7720" s="147">
        <v>108.99662000000001</v>
      </c>
      <c r="K7720" s="147">
        <v>116.35523999999998</v>
      </c>
    </row>
    <row r="7721" spans="2:11" x14ac:dyDescent="0.2">
      <c r="B7721" s="21" t="str">
        <f t="shared" si="120"/>
        <v>GrimsbyWind2065RCP4.5</v>
      </c>
      <c r="C7721" t="s">
        <v>329</v>
      </c>
      <c r="D7721" t="s">
        <v>1</v>
      </c>
      <c r="E7721" s="144" t="s">
        <v>193</v>
      </c>
      <c r="F7721" s="144">
        <v>2065</v>
      </c>
      <c r="G7721" s="147">
        <v>87.292892459282825</v>
      </c>
      <c r="H7721" s="147">
        <v>94.29455999999999</v>
      </c>
      <c r="I7721" s="147">
        <v>101.736</v>
      </c>
      <c r="J7721" s="147">
        <v>109.10576</v>
      </c>
      <c r="K7721" s="147">
        <v>116.48291999999998</v>
      </c>
    </row>
    <row r="7722" spans="2:11" x14ac:dyDescent="0.2">
      <c r="B7722" s="21" t="str">
        <f t="shared" si="120"/>
        <v>GrimsbyWind2070RCP4.5</v>
      </c>
      <c r="C7722" t="s">
        <v>329</v>
      </c>
      <c r="D7722" t="s">
        <v>1</v>
      </c>
      <c r="E7722" s="144" t="s">
        <v>193</v>
      </c>
      <c r="F7722" s="144">
        <v>2070</v>
      </c>
      <c r="G7722" s="147">
        <v>87.349882299454478</v>
      </c>
      <c r="H7722" s="147">
        <v>94.367099999999994</v>
      </c>
      <c r="I7722" s="147">
        <v>101.83</v>
      </c>
      <c r="J7722" s="147">
        <v>109.2149</v>
      </c>
      <c r="K7722" s="147">
        <v>116.61059999999998</v>
      </c>
    </row>
    <row r="7723" spans="2:11" x14ac:dyDescent="0.2">
      <c r="B7723" s="21" t="str">
        <f t="shared" si="120"/>
        <v>GrimsbyWind2075RCP4.5</v>
      </c>
      <c r="C7723" t="s">
        <v>329</v>
      </c>
      <c r="D7723" t="s">
        <v>1</v>
      </c>
      <c r="E7723" s="144" t="s">
        <v>193</v>
      </c>
      <c r="F7723" s="144">
        <v>2075</v>
      </c>
      <c r="G7723" s="147">
        <v>87.430473992626503</v>
      </c>
      <c r="H7723" s="147">
        <v>94.480249999999998</v>
      </c>
      <c r="I7723" s="147">
        <v>101.985</v>
      </c>
      <c r="J7723" s="147">
        <v>109.40393333333333</v>
      </c>
      <c r="K7723" s="147">
        <v>116.83669999999998</v>
      </c>
    </row>
    <row r="7724" spans="2:11" x14ac:dyDescent="0.2">
      <c r="B7724" s="21" t="str">
        <f t="shared" si="120"/>
        <v>GrimsbyWind2080RCP4.5</v>
      </c>
      <c r="C7724" t="s">
        <v>329</v>
      </c>
      <c r="D7724" t="s">
        <v>1</v>
      </c>
      <c r="E7724" s="144" t="s">
        <v>193</v>
      </c>
      <c r="F7724" s="144">
        <v>2080</v>
      </c>
      <c r="G7724" s="147">
        <v>87.511065685798542</v>
      </c>
      <c r="H7724" s="147">
        <v>94.593400000000003</v>
      </c>
      <c r="I7724" s="147">
        <v>102.14</v>
      </c>
      <c r="J7724" s="147">
        <v>109.59296666666667</v>
      </c>
      <c r="K7724" s="147">
        <v>117.06279999999998</v>
      </c>
    </row>
    <row r="7725" spans="2:11" x14ac:dyDescent="0.2">
      <c r="B7725" s="21" t="str">
        <f t="shared" si="120"/>
        <v>GrimsbyWind2085RCP4.5</v>
      </c>
      <c r="C7725" t="s">
        <v>329</v>
      </c>
      <c r="D7725" t="s">
        <v>1</v>
      </c>
      <c r="E7725" s="144" t="s">
        <v>193</v>
      </c>
      <c r="F7725" s="144">
        <v>2085</v>
      </c>
      <c r="G7725" s="147">
        <v>87.591657378970567</v>
      </c>
      <c r="H7725" s="147">
        <v>94.706549999999993</v>
      </c>
      <c r="I7725" s="147">
        <v>102.295</v>
      </c>
      <c r="J7725" s="147">
        <v>109.78200000000001</v>
      </c>
      <c r="K7725" s="147">
        <v>117.28889999999998</v>
      </c>
    </row>
    <row r="7726" spans="2:11" x14ac:dyDescent="0.2">
      <c r="B7726" s="21" t="str">
        <f t="shared" si="120"/>
        <v>GrimsbyWind2090RCP4.5</v>
      </c>
      <c r="C7726" t="s">
        <v>329</v>
      </c>
      <c r="D7726" t="s">
        <v>1</v>
      </c>
      <c r="E7726" s="144" t="s">
        <v>193</v>
      </c>
      <c r="F7726" s="144">
        <v>2090</v>
      </c>
      <c r="G7726" s="147">
        <v>87.672249072142591</v>
      </c>
      <c r="H7726" s="147">
        <v>94.819699999999997</v>
      </c>
      <c r="I7726" s="147">
        <v>102.45</v>
      </c>
      <c r="J7726" s="147">
        <v>109.97103333333334</v>
      </c>
      <c r="K7726" s="147">
        <v>117.51499999999997</v>
      </c>
    </row>
    <row r="7727" spans="2:11" x14ac:dyDescent="0.2">
      <c r="B7727" s="21" t="str">
        <f t="shared" si="120"/>
        <v>GrimsbyWind2095RCP4.5</v>
      </c>
      <c r="C7727" t="s">
        <v>329</v>
      </c>
      <c r="D7727" t="s">
        <v>1</v>
      </c>
      <c r="E7727" s="144" t="s">
        <v>193</v>
      </c>
      <c r="F7727" s="144">
        <v>2095</v>
      </c>
      <c r="G7727" s="147">
        <v>87.75284076531463</v>
      </c>
      <c r="H7727" s="147">
        <v>94.932850000000002</v>
      </c>
      <c r="I7727" s="147">
        <v>102.605</v>
      </c>
      <c r="J7727" s="147">
        <v>110.16006666666667</v>
      </c>
      <c r="K7727" s="147">
        <v>117.74109999999997</v>
      </c>
    </row>
    <row r="7728" spans="2:11" x14ac:dyDescent="0.2">
      <c r="B7728" s="21" t="str">
        <f t="shared" si="120"/>
        <v>GrimsbyWind2100RCP4.5</v>
      </c>
      <c r="C7728" t="s">
        <v>329</v>
      </c>
      <c r="D7728" t="s">
        <v>1</v>
      </c>
      <c r="E7728" s="144" t="s">
        <v>193</v>
      </c>
      <c r="F7728" s="144">
        <v>2100</v>
      </c>
      <c r="G7728" s="147">
        <v>87.833432458486655</v>
      </c>
      <c r="H7728" s="147">
        <v>95.046000000000006</v>
      </c>
      <c r="I7728" s="147">
        <v>102.76</v>
      </c>
      <c r="J7728" s="147">
        <v>110.34910000000001</v>
      </c>
      <c r="K7728" s="147">
        <v>117.96719999999998</v>
      </c>
    </row>
    <row r="7729" spans="2:11" x14ac:dyDescent="0.2">
      <c r="B7729" s="21" t="str">
        <f t="shared" si="120"/>
        <v>GrimsbyWind2023RCP6.0</v>
      </c>
      <c r="C7729" t="s">
        <v>329</v>
      </c>
      <c r="D7729" t="s">
        <v>1</v>
      </c>
      <c r="E7729" s="144" t="s">
        <v>192</v>
      </c>
      <c r="F7729" s="144">
        <v>2023</v>
      </c>
      <c r="G7729" s="147">
        <v>87.237629583964861</v>
      </c>
      <c r="H7729" s="147">
        <v>94.181100000000001</v>
      </c>
      <c r="I7729" s="147">
        <v>101.55000000000001</v>
      </c>
      <c r="J7729" s="147">
        <v>108.8725</v>
      </c>
      <c r="K7729" s="147">
        <v>116.1888</v>
      </c>
    </row>
    <row r="7730" spans="2:11" x14ac:dyDescent="0.2">
      <c r="B7730" s="21" t="str">
        <f t="shared" si="120"/>
        <v>GrimsbyWind2025RCP6.0</v>
      </c>
      <c r="C7730" t="s">
        <v>329</v>
      </c>
      <c r="D7730" t="s">
        <v>1</v>
      </c>
      <c r="E7730" s="144" t="s">
        <v>192</v>
      </c>
      <c r="F7730" s="144">
        <v>2025</v>
      </c>
      <c r="G7730" s="147">
        <v>87.208846836403424</v>
      </c>
      <c r="H7730" s="147">
        <v>94.151650000000004</v>
      </c>
      <c r="I7730" s="147">
        <v>101.51833333333335</v>
      </c>
      <c r="J7730" s="147">
        <v>108.83861666666667</v>
      </c>
      <c r="K7730" s="147">
        <v>116.1527</v>
      </c>
    </row>
    <row r="7731" spans="2:11" x14ac:dyDescent="0.2">
      <c r="B7731" s="21" t="str">
        <f t="shared" si="120"/>
        <v>GrimsbyWind2030RCP6.0</v>
      </c>
      <c r="C7731" t="s">
        <v>329</v>
      </c>
      <c r="D7731" t="s">
        <v>1</v>
      </c>
      <c r="E7731" s="144" t="s">
        <v>192</v>
      </c>
      <c r="F7731" s="144">
        <v>2030</v>
      </c>
      <c r="G7731" s="147">
        <v>87.180064088841988</v>
      </c>
      <c r="H7731" s="147">
        <v>94.122199999999992</v>
      </c>
      <c r="I7731" s="147">
        <v>101.48666666666668</v>
      </c>
      <c r="J7731" s="147">
        <v>108.80473333333333</v>
      </c>
      <c r="K7731" s="147">
        <v>116.11660000000001</v>
      </c>
    </row>
    <row r="7732" spans="2:11" x14ac:dyDescent="0.2">
      <c r="B7732" s="21" t="str">
        <f t="shared" si="120"/>
        <v>GrimsbyWind2035RCP6.0</v>
      </c>
      <c r="C7732" t="s">
        <v>329</v>
      </c>
      <c r="D7732" t="s">
        <v>1</v>
      </c>
      <c r="E7732" s="144" t="s">
        <v>192</v>
      </c>
      <c r="F7732" s="144">
        <v>2035</v>
      </c>
      <c r="G7732" s="147">
        <v>87.151281341280537</v>
      </c>
      <c r="H7732" s="147">
        <v>94.092749999999995</v>
      </c>
      <c r="I7732" s="147">
        <v>101.45500000000001</v>
      </c>
      <c r="J7732" s="147">
        <v>108.77085</v>
      </c>
      <c r="K7732" s="147">
        <v>116.0805</v>
      </c>
    </row>
    <row r="7733" spans="2:11" x14ac:dyDescent="0.2">
      <c r="B7733" s="21" t="str">
        <f t="shared" si="120"/>
        <v>GrimsbyWind2040RCP6.0</v>
      </c>
      <c r="C7733" t="s">
        <v>329</v>
      </c>
      <c r="D7733" t="s">
        <v>1</v>
      </c>
      <c r="E7733" s="144" t="s">
        <v>192</v>
      </c>
      <c r="F7733" s="144">
        <v>2040</v>
      </c>
      <c r="G7733" s="147">
        <v>87.122498593719101</v>
      </c>
      <c r="H7733" s="147">
        <v>94.063299999999998</v>
      </c>
      <c r="I7733" s="147">
        <v>101.42333333333333</v>
      </c>
      <c r="J7733" s="147">
        <v>108.73696666666667</v>
      </c>
      <c r="K7733" s="147">
        <v>116.0444</v>
      </c>
    </row>
    <row r="7734" spans="2:11" x14ac:dyDescent="0.2">
      <c r="B7734" s="21" t="str">
        <f t="shared" si="120"/>
        <v>GrimsbyWind2045RCP6.0</v>
      </c>
      <c r="C7734" t="s">
        <v>329</v>
      </c>
      <c r="D7734" t="s">
        <v>1</v>
      </c>
      <c r="E7734" s="144" t="s">
        <v>192</v>
      </c>
      <c r="F7734" s="144">
        <v>2045</v>
      </c>
      <c r="G7734" s="147">
        <v>87.093715846157664</v>
      </c>
      <c r="H7734" s="147">
        <v>94.033849999999987</v>
      </c>
      <c r="I7734" s="147">
        <v>101.39166666666667</v>
      </c>
      <c r="J7734" s="147">
        <v>108.70308333333334</v>
      </c>
      <c r="K7734" s="147">
        <v>116.00830000000001</v>
      </c>
    </row>
    <row r="7735" spans="2:11" x14ac:dyDescent="0.2">
      <c r="B7735" s="21" t="str">
        <f t="shared" si="120"/>
        <v>GrimsbyWind2050RCP6.0</v>
      </c>
      <c r="C7735" t="s">
        <v>329</v>
      </c>
      <c r="D7735" t="s">
        <v>1</v>
      </c>
      <c r="E7735" s="144" t="s">
        <v>192</v>
      </c>
      <c r="F7735" s="144">
        <v>2050</v>
      </c>
      <c r="G7735" s="147">
        <v>87.121922938767881</v>
      </c>
      <c r="H7735" s="147">
        <v>94.076939999999993</v>
      </c>
      <c r="I7735" s="147">
        <v>101.45399999999999</v>
      </c>
      <c r="J7735" s="147">
        <v>108.77834</v>
      </c>
      <c r="K7735" s="147">
        <v>116.09988</v>
      </c>
    </row>
    <row r="7736" spans="2:11" x14ac:dyDescent="0.2">
      <c r="B7736" s="21" t="str">
        <f t="shared" si="120"/>
        <v>GrimsbyWind2055RCP6.0</v>
      </c>
      <c r="C7736" t="s">
        <v>329</v>
      </c>
      <c r="D7736" t="s">
        <v>1</v>
      </c>
      <c r="E7736" s="144" t="s">
        <v>192</v>
      </c>
      <c r="F7736" s="144">
        <v>2055</v>
      </c>
      <c r="G7736" s="147">
        <v>87.178912778939534</v>
      </c>
      <c r="H7736" s="147">
        <v>94.149479999999997</v>
      </c>
      <c r="I7736" s="147">
        <v>101.548</v>
      </c>
      <c r="J7736" s="147">
        <v>108.88748</v>
      </c>
      <c r="K7736" s="147">
        <v>116.22756</v>
      </c>
    </row>
    <row r="7737" spans="2:11" x14ac:dyDescent="0.2">
      <c r="B7737" s="21" t="str">
        <f t="shared" si="120"/>
        <v>GrimsbyWind2060RCP6.0</v>
      </c>
      <c r="C7737" t="s">
        <v>329</v>
      </c>
      <c r="D7737" t="s">
        <v>1</v>
      </c>
      <c r="E7737" s="144" t="s">
        <v>192</v>
      </c>
      <c r="F7737" s="144">
        <v>2060</v>
      </c>
      <c r="G7737" s="147">
        <v>87.235902619111172</v>
      </c>
      <c r="H7737" s="147">
        <v>94.222019999999986</v>
      </c>
      <c r="I7737" s="147">
        <v>101.642</v>
      </c>
      <c r="J7737" s="147">
        <v>108.99662000000001</v>
      </c>
      <c r="K7737" s="147">
        <v>116.35523999999998</v>
      </c>
    </row>
    <row r="7738" spans="2:11" x14ac:dyDescent="0.2">
      <c r="B7738" s="21" t="str">
        <f t="shared" si="120"/>
        <v>GrimsbyWind2065RCP6.0</v>
      </c>
      <c r="C7738" t="s">
        <v>329</v>
      </c>
      <c r="D7738" t="s">
        <v>1</v>
      </c>
      <c r="E7738" s="144" t="s">
        <v>192</v>
      </c>
      <c r="F7738" s="144">
        <v>2065</v>
      </c>
      <c r="G7738" s="147">
        <v>87.292892459282825</v>
      </c>
      <c r="H7738" s="147">
        <v>94.29455999999999</v>
      </c>
      <c r="I7738" s="147">
        <v>101.736</v>
      </c>
      <c r="J7738" s="147">
        <v>109.10576</v>
      </c>
      <c r="K7738" s="147">
        <v>116.48291999999998</v>
      </c>
    </row>
    <row r="7739" spans="2:11" x14ac:dyDescent="0.2">
      <c r="B7739" s="21" t="str">
        <f t="shared" si="120"/>
        <v>GrimsbyWind2070RCP6.0</v>
      </c>
      <c r="C7739" t="s">
        <v>329</v>
      </c>
      <c r="D7739" t="s">
        <v>1</v>
      </c>
      <c r="E7739" s="144" t="s">
        <v>192</v>
      </c>
      <c r="F7739" s="144">
        <v>2070</v>
      </c>
      <c r="G7739" s="147">
        <v>87.349882299454478</v>
      </c>
      <c r="H7739" s="147">
        <v>94.367099999999994</v>
      </c>
      <c r="I7739" s="147">
        <v>101.83</v>
      </c>
      <c r="J7739" s="147">
        <v>109.2149</v>
      </c>
      <c r="K7739" s="147">
        <v>116.61059999999998</v>
      </c>
    </row>
    <row r="7740" spans="2:11" x14ac:dyDescent="0.2">
      <c r="B7740" s="21" t="str">
        <f t="shared" si="120"/>
        <v>GrimsbyWind2075RCP6.0</v>
      </c>
      <c r="C7740" t="s">
        <v>329</v>
      </c>
      <c r="D7740" t="s">
        <v>1</v>
      </c>
      <c r="E7740" s="144" t="s">
        <v>192</v>
      </c>
      <c r="F7740" s="144">
        <v>2075</v>
      </c>
      <c r="G7740" s="147">
        <v>87.470769839212522</v>
      </c>
      <c r="H7740" s="147">
        <v>94.536824999999993</v>
      </c>
      <c r="I7740" s="147">
        <v>102.0625</v>
      </c>
      <c r="J7740" s="147">
        <v>109.49845000000001</v>
      </c>
      <c r="K7740" s="147">
        <v>116.94974999999998</v>
      </c>
    </row>
    <row r="7741" spans="2:11" x14ac:dyDescent="0.2">
      <c r="B7741" s="21" t="str">
        <f t="shared" si="120"/>
        <v>GrimsbyWind2080RCP6.0</v>
      </c>
      <c r="C7741" t="s">
        <v>329</v>
      </c>
      <c r="D7741" t="s">
        <v>1</v>
      </c>
      <c r="E7741" s="144" t="s">
        <v>192</v>
      </c>
      <c r="F7741" s="144">
        <v>2080</v>
      </c>
      <c r="G7741" s="147">
        <v>87.591657378970567</v>
      </c>
      <c r="H7741" s="147">
        <v>94.706549999999993</v>
      </c>
      <c r="I7741" s="147">
        <v>102.295</v>
      </c>
      <c r="J7741" s="147">
        <v>109.78200000000001</v>
      </c>
      <c r="K7741" s="147">
        <v>117.28889999999998</v>
      </c>
    </row>
    <row r="7742" spans="2:11" x14ac:dyDescent="0.2">
      <c r="B7742" s="21" t="str">
        <f t="shared" si="120"/>
        <v>GrimsbyWind2085RCP6.0</v>
      </c>
      <c r="C7742" t="s">
        <v>329</v>
      </c>
      <c r="D7742" t="s">
        <v>1</v>
      </c>
      <c r="E7742" s="144" t="s">
        <v>192</v>
      </c>
      <c r="F7742" s="144">
        <v>2085</v>
      </c>
      <c r="G7742" s="147">
        <v>87.712544918728611</v>
      </c>
      <c r="H7742" s="147">
        <v>94.876275000000007</v>
      </c>
      <c r="I7742" s="147">
        <v>102.5275</v>
      </c>
      <c r="J7742" s="147">
        <v>110.06555</v>
      </c>
      <c r="K7742" s="147">
        <v>117.62804999999997</v>
      </c>
    </row>
    <row r="7743" spans="2:11" x14ac:dyDescent="0.2">
      <c r="B7743" s="21" t="str">
        <f t="shared" si="120"/>
        <v>GrimsbyWind2090RCP6.0</v>
      </c>
      <c r="C7743" t="s">
        <v>329</v>
      </c>
      <c r="D7743" t="s">
        <v>1</v>
      </c>
      <c r="E7743" s="144" t="s">
        <v>192</v>
      </c>
      <c r="F7743" s="144">
        <v>2090</v>
      </c>
      <c r="G7743" s="147">
        <v>88.017642042879856</v>
      </c>
      <c r="H7743" s="147">
        <v>95.281600000000012</v>
      </c>
      <c r="I7743" s="147">
        <v>103.05666666666667</v>
      </c>
      <c r="J7743" s="147">
        <v>110.7022</v>
      </c>
      <c r="K7743" s="147">
        <v>118.37759999999999</v>
      </c>
    </row>
    <row r="7744" spans="2:11" x14ac:dyDescent="0.2">
      <c r="B7744" s="21" t="str">
        <f t="shared" si="120"/>
        <v>GrimsbyWind2095RCP6.0</v>
      </c>
      <c r="C7744" t="s">
        <v>329</v>
      </c>
      <c r="D7744" t="s">
        <v>1</v>
      </c>
      <c r="E7744" s="144" t="s">
        <v>192</v>
      </c>
      <c r="F7744" s="144">
        <v>2095</v>
      </c>
      <c r="G7744" s="147">
        <v>88.201851627273072</v>
      </c>
      <c r="H7744" s="147">
        <v>95.517200000000003</v>
      </c>
      <c r="I7744" s="147">
        <v>103.35333333333332</v>
      </c>
      <c r="J7744" s="147">
        <v>111.05529999999999</v>
      </c>
      <c r="K7744" s="147">
        <v>118.78799999999998</v>
      </c>
    </row>
    <row r="7745" spans="2:11" x14ac:dyDescent="0.2">
      <c r="B7745" s="21" t="str">
        <f t="shared" si="120"/>
        <v>GrimsbyWind2100RCP6.0</v>
      </c>
      <c r="C7745" t="s">
        <v>329</v>
      </c>
      <c r="D7745" t="s">
        <v>1</v>
      </c>
      <c r="E7745" s="144" t="s">
        <v>192</v>
      </c>
      <c r="F7745" s="144">
        <v>2100</v>
      </c>
      <c r="G7745" s="147">
        <v>88.386061211666274</v>
      </c>
      <c r="H7745" s="147">
        <v>95.752800000000008</v>
      </c>
      <c r="I7745" s="147">
        <v>103.64999999999999</v>
      </c>
      <c r="J7745" s="147">
        <v>111.40839999999999</v>
      </c>
      <c r="K7745" s="147">
        <v>119.19839999999999</v>
      </c>
    </row>
    <row r="7746" spans="2:11" x14ac:dyDescent="0.2">
      <c r="B7746" s="21" t="str">
        <f t="shared" si="120"/>
        <v>GrimsbyWind2023RCP8.5</v>
      </c>
      <c r="C7746" t="s">
        <v>329</v>
      </c>
      <c r="D7746" t="s">
        <v>1</v>
      </c>
      <c r="E7746" s="144" t="s">
        <v>191</v>
      </c>
      <c r="F7746" s="144">
        <v>2023</v>
      </c>
      <c r="G7746" s="147">
        <v>87.237629583964861</v>
      </c>
      <c r="H7746" s="147">
        <v>94.181100000000001</v>
      </c>
      <c r="I7746" s="147">
        <v>101.55000000000001</v>
      </c>
      <c r="J7746" s="147">
        <v>108.8725</v>
      </c>
      <c r="K7746" s="147">
        <v>116.1888</v>
      </c>
    </row>
    <row r="7747" spans="2:11" x14ac:dyDescent="0.2">
      <c r="B7747" s="21" t="str">
        <f t="shared" si="120"/>
        <v>GrimsbyWind2025RCP8.5</v>
      </c>
      <c r="C7747" t="s">
        <v>329</v>
      </c>
      <c r="D7747" t="s">
        <v>1</v>
      </c>
      <c r="E7747" s="144" t="s">
        <v>191</v>
      </c>
      <c r="F7747" s="144">
        <v>2025</v>
      </c>
      <c r="G7747" s="147">
        <v>87.180064088841988</v>
      </c>
      <c r="H7747" s="147">
        <v>94.122199999999992</v>
      </c>
      <c r="I7747" s="147">
        <v>101.48666666666668</v>
      </c>
      <c r="J7747" s="147">
        <v>108.80473333333333</v>
      </c>
      <c r="K7747" s="147">
        <v>116.11660000000001</v>
      </c>
    </row>
    <row r="7748" spans="2:11" x14ac:dyDescent="0.2">
      <c r="B7748" s="21" t="str">
        <f t="shared" si="120"/>
        <v>GrimsbyWind2030RCP8.5</v>
      </c>
      <c r="C7748" t="s">
        <v>329</v>
      </c>
      <c r="D7748" t="s">
        <v>1</v>
      </c>
      <c r="E7748" s="144" t="s">
        <v>191</v>
      </c>
      <c r="F7748" s="144">
        <v>2030</v>
      </c>
      <c r="G7748" s="147">
        <v>87.122498593719101</v>
      </c>
      <c r="H7748" s="147">
        <v>94.063299999999998</v>
      </c>
      <c r="I7748" s="147">
        <v>101.42333333333333</v>
      </c>
      <c r="J7748" s="147">
        <v>108.73696666666667</v>
      </c>
      <c r="K7748" s="147">
        <v>116.0444</v>
      </c>
    </row>
    <row r="7749" spans="2:11" x14ac:dyDescent="0.2">
      <c r="B7749" s="21" t="str">
        <f t="shared" si="120"/>
        <v>GrimsbyWind2035RCP8.5</v>
      </c>
      <c r="C7749" t="s">
        <v>329</v>
      </c>
      <c r="D7749" t="s">
        <v>1</v>
      </c>
      <c r="E7749" s="144" t="s">
        <v>191</v>
      </c>
      <c r="F7749" s="144">
        <v>2035</v>
      </c>
      <c r="G7749" s="147">
        <v>87.064933098596228</v>
      </c>
      <c r="H7749" s="147">
        <v>94.00439999999999</v>
      </c>
      <c r="I7749" s="147">
        <v>101.36</v>
      </c>
      <c r="J7749" s="147">
        <v>108.6692</v>
      </c>
      <c r="K7749" s="147">
        <v>115.9722</v>
      </c>
    </row>
    <row r="7750" spans="2:11" x14ac:dyDescent="0.2">
      <c r="B7750" s="21" t="str">
        <f t="shared" si="120"/>
        <v>GrimsbyWind2040RCP8.5</v>
      </c>
      <c r="C7750" t="s">
        <v>329</v>
      </c>
      <c r="D7750" t="s">
        <v>1</v>
      </c>
      <c r="E7750" s="144" t="s">
        <v>191</v>
      </c>
      <c r="F7750" s="144">
        <v>2040</v>
      </c>
      <c r="G7750" s="147">
        <v>87.159916165548978</v>
      </c>
      <c r="H7750" s="147">
        <v>94.125299999999996</v>
      </c>
      <c r="I7750" s="147">
        <v>101.51666666666667</v>
      </c>
      <c r="J7750" s="147">
        <v>108.8511</v>
      </c>
      <c r="K7750" s="147">
        <v>116.18499999999999</v>
      </c>
    </row>
    <row r="7751" spans="2:11" x14ac:dyDescent="0.2">
      <c r="B7751" s="21" t="str">
        <f t="shared" si="120"/>
        <v>GrimsbyWind2045RCP8.5</v>
      </c>
      <c r="C7751" t="s">
        <v>329</v>
      </c>
      <c r="D7751" t="s">
        <v>1</v>
      </c>
      <c r="E7751" s="144" t="s">
        <v>191</v>
      </c>
      <c r="F7751" s="144">
        <v>2045</v>
      </c>
      <c r="G7751" s="147">
        <v>87.254899232501728</v>
      </c>
      <c r="H7751" s="147">
        <v>94.246199999999988</v>
      </c>
      <c r="I7751" s="147">
        <v>101.67333333333333</v>
      </c>
      <c r="J7751" s="147">
        <v>109.033</v>
      </c>
      <c r="K7751" s="147">
        <v>116.39779999999999</v>
      </c>
    </row>
    <row r="7752" spans="2:11" x14ac:dyDescent="0.2">
      <c r="B7752" s="21" t="str">
        <f t="shared" si="120"/>
        <v>GrimsbyWind2050RCP8.5</v>
      </c>
      <c r="C7752" t="s">
        <v>329</v>
      </c>
      <c r="D7752" t="s">
        <v>1</v>
      </c>
      <c r="E7752" s="144" t="s">
        <v>191</v>
      </c>
      <c r="F7752" s="144">
        <v>2050</v>
      </c>
      <c r="G7752" s="147">
        <v>87.511065685798542</v>
      </c>
      <c r="H7752" s="147">
        <v>94.593400000000003</v>
      </c>
      <c r="I7752" s="147">
        <v>102.14</v>
      </c>
      <c r="J7752" s="147">
        <v>109.59296666666667</v>
      </c>
      <c r="K7752" s="147">
        <v>117.06279999999998</v>
      </c>
    </row>
    <row r="7753" spans="2:11" x14ac:dyDescent="0.2">
      <c r="B7753" s="21" t="str">
        <f t="shared" si="120"/>
        <v>GrimsbyWind2055RCP8.5</v>
      </c>
      <c r="C7753" t="s">
        <v>329</v>
      </c>
      <c r="D7753" t="s">
        <v>1</v>
      </c>
      <c r="E7753" s="144" t="s">
        <v>191</v>
      </c>
      <c r="F7753" s="144">
        <v>2055</v>
      </c>
      <c r="G7753" s="147">
        <v>87.672249072142591</v>
      </c>
      <c r="H7753" s="147">
        <v>94.819699999999997</v>
      </c>
      <c r="I7753" s="147">
        <v>102.45</v>
      </c>
      <c r="J7753" s="147">
        <v>109.97103333333334</v>
      </c>
      <c r="K7753" s="147">
        <v>117.51499999999997</v>
      </c>
    </row>
    <row r="7754" spans="2:11" x14ac:dyDescent="0.2">
      <c r="B7754" s="21" t="str">
        <f t="shared" si="120"/>
        <v>GrimsbyWind2060RCP8.5</v>
      </c>
      <c r="C7754" t="s">
        <v>329</v>
      </c>
      <c r="D7754" t="s">
        <v>1</v>
      </c>
      <c r="E7754" s="144" t="s">
        <v>191</v>
      </c>
      <c r="F7754" s="144">
        <v>2060</v>
      </c>
      <c r="G7754" s="147">
        <v>88.017642042879856</v>
      </c>
      <c r="H7754" s="147">
        <v>95.281600000000012</v>
      </c>
      <c r="I7754" s="147">
        <v>103.05666666666667</v>
      </c>
      <c r="J7754" s="147">
        <v>110.7022</v>
      </c>
      <c r="K7754" s="147">
        <v>118.37759999999999</v>
      </c>
    </row>
    <row r="7755" spans="2:11" x14ac:dyDescent="0.2">
      <c r="B7755" s="21" t="str">
        <f t="shared" si="120"/>
        <v>GrimsbyWind2065RCP8.5</v>
      </c>
      <c r="C7755" t="s">
        <v>329</v>
      </c>
      <c r="D7755" t="s">
        <v>1</v>
      </c>
      <c r="E7755" s="144" t="s">
        <v>191</v>
      </c>
      <c r="F7755" s="144">
        <v>2065</v>
      </c>
      <c r="G7755" s="147">
        <v>88.201851627273072</v>
      </c>
      <c r="H7755" s="147">
        <v>95.517200000000003</v>
      </c>
      <c r="I7755" s="147">
        <v>103.35333333333332</v>
      </c>
      <c r="J7755" s="147">
        <v>111.05529999999999</v>
      </c>
      <c r="K7755" s="147">
        <v>118.78799999999998</v>
      </c>
    </row>
    <row r="7756" spans="2:11" x14ac:dyDescent="0.2">
      <c r="B7756" s="21" t="str">
        <f t="shared" ref="B7756:B7819" si="121">C7756&amp;D7756&amp;F7756&amp;E7756</f>
        <v>GrimsbyWind2070RCP8.5</v>
      </c>
      <c r="C7756" t="s">
        <v>329</v>
      </c>
      <c r="D7756" t="s">
        <v>1</v>
      </c>
      <c r="E7756" s="144" t="s">
        <v>191</v>
      </c>
      <c r="F7756" s="144">
        <v>2070</v>
      </c>
      <c r="G7756" s="147">
        <v>88.446504981545289</v>
      </c>
      <c r="H7756" s="147">
        <v>95.855100000000007</v>
      </c>
      <c r="I7756" s="147">
        <v>103.81333333333333</v>
      </c>
      <c r="J7756" s="147">
        <v>111.62239999999998</v>
      </c>
      <c r="K7756" s="147">
        <v>119.45679999999999</v>
      </c>
    </row>
    <row r="7757" spans="2:11" x14ac:dyDescent="0.2">
      <c r="B7757" s="21" t="str">
        <f t="shared" si="121"/>
        <v>GrimsbyWind2075RCP8.5</v>
      </c>
      <c r="C7757" t="s">
        <v>329</v>
      </c>
      <c r="D7757" t="s">
        <v>1</v>
      </c>
      <c r="E7757" s="144" t="s">
        <v>191</v>
      </c>
      <c r="F7757" s="144">
        <v>2075</v>
      </c>
      <c r="G7757" s="147">
        <v>88.506948751424318</v>
      </c>
      <c r="H7757" s="147">
        <v>95.957399999999993</v>
      </c>
      <c r="I7757" s="147">
        <v>103.97666666666667</v>
      </c>
      <c r="J7757" s="147">
        <v>111.8364</v>
      </c>
      <c r="K7757" s="147">
        <v>119.7152</v>
      </c>
    </row>
    <row r="7758" spans="2:11" x14ac:dyDescent="0.2">
      <c r="B7758" s="21" t="str">
        <f t="shared" si="121"/>
        <v>GrimsbyWind2080RCP8.5</v>
      </c>
      <c r="C7758" t="s">
        <v>329</v>
      </c>
      <c r="D7758" t="s">
        <v>1</v>
      </c>
      <c r="E7758" s="144" t="s">
        <v>191</v>
      </c>
      <c r="F7758" s="144">
        <v>2080</v>
      </c>
      <c r="G7758" s="147">
        <v>88.567392521303333</v>
      </c>
      <c r="H7758" s="147">
        <v>96.059699999999992</v>
      </c>
      <c r="I7758" s="147">
        <v>104.14000000000001</v>
      </c>
      <c r="J7758" s="147">
        <v>112.0504</v>
      </c>
      <c r="K7758" s="147">
        <v>119.97359999999999</v>
      </c>
    </row>
    <row r="7759" spans="2:11" x14ac:dyDescent="0.2">
      <c r="B7759" s="21" t="str">
        <f t="shared" si="121"/>
        <v>GrimsbyWind2085RCP8.5</v>
      </c>
      <c r="C7759" t="s">
        <v>329</v>
      </c>
      <c r="D7759" t="s">
        <v>1</v>
      </c>
      <c r="E7759" s="144" t="s">
        <v>191</v>
      </c>
      <c r="F7759" s="144">
        <v>2085</v>
      </c>
      <c r="G7759" s="147">
        <v>88.632153703316575</v>
      </c>
      <c r="H7759" s="147">
        <v>96.16664999999999</v>
      </c>
      <c r="I7759" s="147">
        <v>104.29500000000002</v>
      </c>
      <c r="J7759" s="147">
        <v>112.24299999999999</v>
      </c>
      <c r="K7759" s="147">
        <v>120.21299999999999</v>
      </c>
    </row>
    <row r="7760" spans="2:11" x14ac:dyDescent="0.2">
      <c r="B7760" s="21" t="str">
        <f t="shared" si="121"/>
        <v>GrimsbyWind2090RCP8.5</v>
      </c>
      <c r="C7760" t="s">
        <v>329</v>
      </c>
      <c r="D7760" t="s">
        <v>1</v>
      </c>
      <c r="E7760" s="144" t="s">
        <v>191</v>
      </c>
      <c r="F7760" s="144">
        <v>2090</v>
      </c>
      <c r="G7760" s="147">
        <v>88.696914885329818</v>
      </c>
      <c r="H7760" s="147">
        <v>96.273599999999988</v>
      </c>
      <c r="I7760" s="147">
        <v>104.45</v>
      </c>
      <c r="J7760" s="147">
        <v>112.43559999999999</v>
      </c>
      <c r="K7760" s="147">
        <v>120.45239999999998</v>
      </c>
    </row>
    <row r="7761" spans="2:11" x14ac:dyDescent="0.2">
      <c r="B7761" s="21" t="str">
        <f t="shared" si="121"/>
        <v>GrimsbyWind2095RCP8.5</v>
      </c>
      <c r="C7761" t="s">
        <v>329</v>
      </c>
      <c r="D7761" t="s">
        <v>1</v>
      </c>
      <c r="E7761" s="144" t="s">
        <v>191</v>
      </c>
      <c r="F7761" s="144">
        <v>2095</v>
      </c>
      <c r="G7761" s="147">
        <v>88.696914885329818</v>
      </c>
      <c r="H7761" s="147">
        <v>96.273599999999988</v>
      </c>
      <c r="I7761" s="147">
        <v>104.45</v>
      </c>
      <c r="J7761" s="147">
        <v>112.43559999999999</v>
      </c>
      <c r="K7761" s="147">
        <v>120.45239999999998</v>
      </c>
    </row>
    <row r="7762" spans="2:11" x14ac:dyDescent="0.2">
      <c r="B7762" s="21" t="str">
        <f t="shared" si="121"/>
        <v>GrimsbyWind2100RCP8.5</v>
      </c>
      <c r="C7762" t="s">
        <v>329</v>
      </c>
      <c r="D7762" t="s">
        <v>1</v>
      </c>
      <c r="E7762" s="144" t="s">
        <v>191</v>
      </c>
      <c r="F7762" s="144">
        <v>2100</v>
      </c>
      <c r="G7762" s="147">
        <v>88.696914885329818</v>
      </c>
      <c r="H7762" s="147">
        <v>96.273599999999988</v>
      </c>
      <c r="I7762" s="147">
        <v>104.45</v>
      </c>
      <c r="J7762" s="147">
        <v>112.43559999999999</v>
      </c>
      <c r="K7762" s="147">
        <v>120.45239999999998</v>
      </c>
    </row>
    <row r="7763" spans="2:11" x14ac:dyDescent="0.2">
      <c r="B7763" s="21" t="str">
        <f t="shared" si="121"/>
        <v>GuelphIce Accretion2023RCP4.5</v>
      </c>
      <c r="C7763" t="s">
        <v>330</v>
      </c>
      <c r="D7763" t="s">
        <v>486</v>
      </c>
      <c r="E7763" s="144" t="s">
        <v>193</v>
      </c>
      <c r="F7763" s="144">
        <v>2023</v>
      </c>
      <c r="G7763" s="147">
        <v>17.291775979277229</v>
      </c>
      <c r="H7763" s="147">
        <v>20.75</v>
      </c>
      <c r="I7763" s="147">
        <v>25.124999999999996</v>
      </c>
      <c r="J7763" s="147">
        <v>28.475999999999996</v>
      </c>
      <c r="K7763" s="147">
        <v>31.815000000000001</v>
      </c>
    </row>
    <row r="7764" spans="2:11" x14ac:dyDescent="0.2">
      <c r="B7764" s="21" t="str">
        <f t="shared" si="121"/>
        <v>GuelphIce Accretion2025RCP4.5</v>
      </c>
      <c r="C7764" t="s">
        <v>330</v>
      </c>
      <c r="D7764" t="s">
        <v>486</v>
      </c>
      <c r="E7764" s="144" t="s">
        <v>193</v>
      </c>
      <c r="F7764" s="144">
        <v>2025</v>
      </c>
      <c r="G7764" s="147">
        <v>17.320769567438326</v>
      </c>
      <c r="H7764" s="147">
        <v>20.798416666666668</v>
      </c>
      <c r="I7764" s="147">
        <v>25.195833333333329</v>
      </c>
      <c r="J7764" s="147">
        <v>28.565458333333329</v>
      </c>
      <c r="K7764" s="147">
        <v>31.92</v>
      </c>
    </row>
    <row r="7765" spans="2:11" x14ac:dyDescent="0.2">
      <c r="B7765" s="21" t="str">
        <f t="shared" si="121"/>
        <v>GuelphIce Accretion2030RCP4.5</v>
      </c>
      <c r="C7765" t="s">
        <v>330</v>
      </c>
      <c r="D7765" t="s">
        <v>486</v>
      </c>
      <c r="E7765" s="144" t="s">
        <v>193</v>
      </c>
      <c r="F7765" s="144">
        <v>2030</v>
      </c>
      <c r="G7765" s="147">
        <v>17.349763155599419</v>
      </c>
      <c r="H7765" s="147">
        <v>20.846833333333333</v>
      </c>
      <c r="I7765" s="147">
        <v>25.266666666666666</v>
      </c>
      <c r="J7765" s="147">
        <v>28.654916666666661</v>
      </c>
      <c r="K7765" s="147">
        <v>32.024999999999999</v>
      </c>
    </row>
    <row r="7766" spans="2:11" x14ac:dyDescent="0.2">
      <c r="B7766" s="21" t="str">
        <f t="shared" si="121"/>
        <v>GuelphIce Accretion2035RCP4.5</v>
      </c>
      <c r="C7766" t="s">
        <v>330</v>
      </c>
      <c r="D7766" t="s">
        <v>486</v>
      </c>
      <c r="E7766" s="144" t="s">
        <v>193</v>
      </c>
      <c r="F7766" s="144">
        <v>2035</v>
      </c>
      <c r="G7766" s="147">
        <v>17.378756743760515</v>
      </c>
      <c r="H7766" s="147">
        <v>20.895250000000001</v>
      </c>
      <c r="I7766" s="147">
        <v>25.337499999999999</v>
      </c>
      <c r="J7766" s="147">
        <v>28.744374999999994</v>
      </c>
      <c r="K7766" s="147">
        <v>32.130000000000003</v>
      </c>
    </row>
    <row r="7767" spans="2:11" x14ac:dyDescent="0.2">
      <c r="B7767" s="21" t="str">
        <f t="shared" si="121"/>
        <v>GuelphIce Accretion2040RCP4.5</v>
      </c>
      <c r="C7767" t="s">
        <v>330</v>
      </c>
      <c r="D7767" t="s">
        <v>486</v>
      </c>
      <c r="E7767" s="144" t="s">
        <v>193</v>
      </c>
      <c r="F7767" s="144">
        <v>2040</v>
      </c>
      <c r="G7767" s="147">
        <v>17.407750331921612</v>
      </c>
      <c r="H7767" s="147">
        <v>20.943666666666669</v>
      </c>
      <c r="I7767" s="147">
        <v>25.408333333333331</v>
      </c>
      <c r="J7767" s="147">
        <v>28.833833333333327</v>
      </c>
      <c r="K7767" s="147">
        <v>32.234999999999999</v>
      </c>
    </row>
    <row r="7768" spans="2:11" x14ac:dyDescent="0.2">
      <c r="B7768" s="21" t="str">
        <f t="shared" si="121"/>
        <v>GuelphIce Accretion2045RCP4.5</v>
      </c>
      <c r="C7768" t="s">
        <v>330</v>
      </c>
      <c r="D7768" t="s">
        <v>486</v>
      </c>
      <c r="E7768" s="144" t="s">
        <v>193</v>
      </c>
      <c r="F7768" s="144">
        <v>2045</v>
      </c>
      <c r="G7768" s="147">
        <v>17.436743920082705</v>
      </c>
      <c r="H7768" s="147">
        <v>20.992083333333333</v>
      </c>
      <c r="I7768" s="147">
        <v>25.479166666666668</v>
      </c>
      <c r="J7768" s="147">
        <v>28.92329166666666</v>
      </c>
      <c r="K7768" s="147">
        <v>32.340000000000003</v>
      </c>
    </row>
    <row r="7769" spans="2:11" x14ac:dyDescent="0.2">
      <c r="B7769" s="21" t="str">
        <f t="shared" si="121"/>
        <v>GuelphIce Accretion2050RCP4.5</v>
      </c>
      <c r="C7769" t="s">
        <v>330</v>
      </c>
      <c r="D7769" t="s">
        <v>486</v>
      </c>
      <c r="E7769" s="144" t="s">
        <v>193</v>
      </c>
      <c r="F7769" s="144">
        <v>2050</v>
      </c>
      <c r="G7769" s="147">
        <v>17.410069818974499</v>
      </c>
      <c r="H7769" s="147">
        <v>20.9907</v>
      </c>
      <c r="I7769" s="147">
        <v>25.51</v>
      </c>
      <c r="J7769" s="147">
        <v>28.978849999999994</v>
      </c>
      <c r="K7769" s="147">
        <v>32.419800000000002</v>
      </c>
    </row>
    <row r="7770" spans="2:11" x14ac:dyDescent="0.2">
      <c r="B7770" s="21" t="str">
        <f t="shared" si="121"/>
        <v>GuelphIce Accretion2055RCP4.5</v>
      </c>
      <c r="C7770" t="s">
        <v>330</v>
      </c>
      <c r="D7770" t="s">
        <v>486</v>
      </c>
      <c r="E7770" s="144" t="s">
        <v>193</v>
      </c>
      <c r="F7770" s="144">
        <v>2055</v>
      </c>
      <c r="G7770" s="147">
        <v>17.354402129705196</v>
      </c>
      <c r="H7770" s="147">
        <v>20.940899999999999</v>
      </c>
      <c r="I7770" s="147">
        <v>25.470000000000002</v>
      </c>
      <c r="J7770" s="147">
        <v>28.944949999999995</v>
      </c>
      <c r="K7770" s="147">
        <v>32.394600000000004</v>
      </c>
    </row>
    <row r="7771" spans="2:11" x14ac:dyDescent="0.2">
      <c r="B7771" s="21" t="str">
        <f t="shared" si="121"/>
        <v>GuelphIce Accretion2060RCP4.5</v>
      </c>
      <c r="C7771" t="s">
        <v>330</v>
      </c>
      <c r="D7771" t="s">
        <v>486</v>
      </c>
      <c r="E7771" s="144" t="s">
        <v>193</v>
      </c>
      <c r="F7771" s="144">
        <v>2060</v>
      </c>
      <c r="G7771" s="147">
        <v>17.298734440435894</v>
      </c>
      <c r="H7771" s="147">
        <v>20.891100000000002</v>
      </c>
      <c r="I7771" s="147">
        <v>25.43</v>
      </c>
      <c r="J7771" s="147">
        <v>28.911049999999992</v>
      </c>
      <c r="K7771" s="147">
        <v>32.369399999999999</v>
      </c>
    </row>
    <row r="7772" spans="2:11" x14ac:dyDescent="0.2">
      <c r="B7772" s="21" t="str">
        <f t="shared" si="121"/>
        <v>GuelphIce Accretion2065RCP4.5</v>
      </c>
      <c r="C7772" t="s">
        <v>330</v>
      </c>
      <c r="D7772" t="s">
        <v>486</v>
      </c>
      <c r="E7772" s="144" t="s">
        <v>193</v>
      </c>
      <c r="F7772" s="144">
        <v>2065</v>
      </c>
      <c r="G7772" s="147">
        <v>17.243066751166591</v>
      </c>
      <c r="H7772" s="147">
        <v>20.8413</v>
      </c>
      <c r="I7772" s="147">
        <v>25.39</v>
      </c>
      <c r="J7772" s="147">
        <v>28.877149999999993</v>
      </c>
      <c r="K7772" s="147">
        <v>32.344200000000001</v>
      </c>
    </row>
    <row r="7773" spans="2:11" x14ac:dyDescent="0.2">
      <c r="B7773" s="21" t="str">
        <f t="shared" si="121"/>
        <v>GuelphIce Accretion2070RCP4.5</v>
      </c>
      <c r="C7773" t="s">
        <v>330</v>
      </c>
      <c r="D7773" t="s">
        <v>486</v>
      </c>
      <c r="E7773" s="144" t="s">
        <v>193</v>
      </c>
      <c r="F7773" s="144">
        <v>2070</v>
      </c>
      <c r="G7773" s="147">
        <v>17.187399061897288</v>
      </c>
      <c r="H7773" s="147">
        <v>20.791499999999999</v>
      </c>
      <c r="I7773" s="147">
        <v>25.35</v>
      </c>
      <c r="J7773" s="147">
        <v>28.843249999999994</v>
      </c>
      <c r="K7773" s="147">
        <v>32.319000000000003</v>
      </c>
    </row>
    <row r="7774" spans="2:11" x14ac:dyDescent="0.2">
      <c r="B7774" s="21" t="str">
        <f t="shared" si="121"/>
        <v>GuelphIce Accretion2075RCP4.5</v>
      </c>
      <c r="C7774" t="s">
        <v>330</v>
      </c>
      <c r="D7774" t="s">
        <v>486</v>
      </c>
      <c r="E7774" s="144" t="s">
        <v>193</v>
      </c>
      <c r="F7774" s="144">
        <v>2075</v>
      </c>
      <c r="G7774" s="147">
        <v>17.155506114920083</v>
      </c>
      <c r="H7774" s="147">
        <v>20.784583333333334</v>
      </c>
      <c r="I7774" s="147">
        <v>25.370833333333334</v>
      </c>
      <c r="J7774" s="147">
        <v>28.880916666666661</v>
      </c>
      <c r="K7774" s="147">
        <v>32.376750000000001</v>
      </c>
    </row>
    <row r="7775" spans="2:11" x14ac:dyDescent="0.2">
      <c r="B7775" s="21" t="str">
        <f t="shared" si="121"/>
        <v>GuelphIce Accretion2080RCP4.5</v>
      </c>
      <c r="C7775" t="s">
        <v>330</v>
      </c>
      <c r="D7775" t="s">
        <v>486</v>
      </c>
      <c r="E7775" s="144" t="s">
        <v>193</v>
      </c>
      <c r="F7775" s="144">
        <v>2080</v>
      </c>
      <c r="G7775" s="147">
        <v>17.123613167942878</v>
      </c>
      <c r="H7775" s="147">
        <v>20.777666666666665</v>
      </c>
      <c r="I7775" s="147">
        <v>25.391666666666666</v>
      </c>
      <c r="J7775" s="147">
        <v>28.918583333333327</v>
      </c>
      <c r="K7775" s="147">
        <v>32.4345</v>
      </c>
    </row>
    <row r="7776" spans="2:11" x14ac:dyDescent="0.2">
      <c r="B7776" s="21" t="str">
        <f t="shared" si="121"/>
        <v>GuelphIce Accretion2085RCP4.5</v>
      </c>
      <c r="C7776" t="s">
        <v>330</v>
      </c>
      <c r="D7776" t="s">
        <v>486</v>
      </c>
      <c r="E7776" s="144" t="s">
        <v>193</v>
      </c>
      <c r="F7776" s="144">
        <v>2085</v>
      </c>
      <c r="G7776" s="147">
        <v>17.091720220965673</v>
      </c>
      <c r="H7776" s="147">
        <v>20.77075</v>
      </c>
      <c r="I7776" s="147">
        <v>25.412500000000001</v>
      </c>
      <c r="J7776" s="147">
        <v>28.956249999999994</v>
      </c>
      <c r="K7776" s="147">
        <v>32.492249999999999</v>
      </c>
    </row>
    <row r="7777" spans="2:11" x14ac:dyDescent="0.2">
      <c r="B7777" s="21" t="str">
        <f t="shared" si="121"/>
        <v>GuelphIce Accretion2090RCP4.5</v>
      </c>
      <c r="C7777" t="s">
        <v>330</v>
      </c>
      <c r="D7777" t="s">
        <v>486</v>
      </c>
      <c r="E7777" s="144" t="s">
        <v>193</v>
      </c>
      <c r="F7777" s="144">
        <v>2090</v>
      </c>
      <c r="G7777" s="147">
        <v>17.059827273988468</v>
      </c>
      <c r="H7777" s="147">
        <v>20.763833333333334</v>
      </c>
      <c r="I7777" s="147">
        <v>25.433333333333334</v>
      </c>
      <c r="J7777" s="147">
        <v>28.99391666666666</v>
      </c>
      <c r="K7777" s="147">
        <v>32.549999999999997</v>
      </c>
    </row>
    <row r="7778" spans="2:11" x14ac:dyDescent="0.2">
      <c r="B7778" s="21" t="str">
        <f t="shared" si="121"/>
        <v>GuelphIce Accretion2095RCP4.5</v>
      </c>
      <c r="C7778" t="s">
        <v>330</v>
      </c>
      <c r="D7778" t="s">
        <v>486</v>
      </c>
      <c r="E7778" s="144" t="s">
        <v>193</v>
      </c>
      <c r="F7778" s="144">
        <v>2095</v>
      </c>
      <c r="G7778" s="147">
        <v>17.027934327011263</v>
      </c>
      <c r="H7778" s="147">
        <v>20.756916666666665</v>
      </c>
      <c r="I7778" s="147">
        <v>25.454166666666666</v>
      </c>
      <c r="J7778" s="147">
        <v>29.031583333333327</v>
      </c>
      <c r="K7778" s="147">
        <v>32.607749999999996</v>
      </c>
    </row>
    <row r="7779" spans="2:11" x14ac:dyDescent="0.2">
      <c r="B7779" s="21" t="str">
        <f t="shared" si="121"/>
        <v>GuelphIce Accretion2100RCP4.5</v>
      </c>
      <c r="C7779" t="s">
        <v>330</v>
      </c>
      <c r="D7779" t="s">
        <v>486</v>
      </c>
      <c r="E7779" s="144" t="s">
        <v>193</v>
      </c>
      <c r="F7779" s="144">
        <v>2100</v>
      </c>
      <c r="G7779" s="147">
        <v>16.996041380034058</v>
      </c>
      <c r="H7779" s="147">
        <v>20.75</v>
      </c>
      <c r="I7779" s="147">
        <v>25.474999999999998</v>
      </c>
      <c r="J7779" s="147">
        <v>29.069249999999993</v>
      </c>
      <c r="K7779" s="147">
        <v>32.665499999999994</v>
      </c>
    </row>
    <row r="7780" spans="2:11" x14ac:dyDescent="0.2">
      <c r="B7780" s="21" t="str">
        <f t="shared" si="121"/>
        <v>GuelphIce Accretion2023RCP6.0</v>
      </c>
      <c r="C7780" t="s">
        <v>330</v>
      </c>
      <c r="D7780" t="s">
        <v>486</v>
      </c>
      <c r="E7780" s="144" t="s">
        <v>192</v>
      </c>
      <c r="F7780" s="144">
        <v>2023</v>
      </c>
      <c r="G7780" s="147">
        <v>17.291775979277229</v>
      </c>
      <c r="H7780" s="147">
        <v>20.75</v>
      </c>
      <c r="I7780" s="147">
        <v>25.124999999999996</v>
      </c>
      <c r="J7780" s="147">
        <v>28.475999999999996</v>
      </c>
      <c r="K7780" s="147">
        <v>31.815000000000001</v>
      </c>
    </row>
    <row r="7781" spans="2:11" x14ac:dyDescent="0.2">
      <c r="B7781" s="21" t="str">
        <f t="shared" si="121"/>
        <v>GuelphIce Accretion2025RCP6.0</v>
      </c>
      <c r="C7781" t="s">
        <v>330</v>
      </c>
      <c r="D7781" t="s">
        <v>486</v>
      </c>
      <c r="E7781" s="144" t="s">
        <v>192</v>
      </c>
      <c r="F7781" s="144">
        <v>2025</v>
      </c>
      <c r="G7781" s="147">
        <v>17.320769567438326</v>
      </c>
      <c r="H7781" s="147">
        <v>20.798416666666668</v>
      </c>
      <c r="I7781" s="147">
        <v>25.195833333333329</v>
      </c>
      <c r="J7781" s="147">
        <v>28.565458333333329</v>
      </c>
      <c r="K7781" s="147">
        <v>31.92</v>
      </c>
    </row>
    <row r="7782" spans="2:11" x14ac:dyDescent="0.2">
      <c r="B7782" s="21" t="str">
        <f t="shared" si="121"/>
        <v>GuelphIce Accretion2030RCP6.0</v>
      </c>
      <c r="C7782" t="s">
        <v>330</v>
      </c>
      <c r="D7782" t="s">
        <v>486</v>
      </c>
      <c r="E7782" s="144" t="s">
        <v>192</v>
      </c>
      <c r="F7782" s="144">
        <v>2030</v>
      </c>
      <c r="G7782" s="147">
        <v>17.349763155599419</v>
      </c>
      <c r="H7782" s="147">
        <v>20.846833333333333</v>
      </c>
      <c r="I7782" s="147">
        <v>25.266666666666666</v>
      </c>
      <c r="J7782" s="147">
        <v>28.654916666666661</v>
      </c>
      <c r="K7782" s="147">
        <v>32.024999999999999</v>
      </c>
    </row>
    <row r="7783" spans="2:11" x14ac:dyDescent="0.2">
      <c r="B7783" s="21" t="str">
        <f t="shared" si="121"/>
        <v>GuelphIce Accretion2035RCP6.0</v>
      </c>
      <c r="C7783" t="s">
        <v>330</v>
      </c>
      <c r="D7783" t="s">
        <v>486</v>
      </c>
      <c r="E7783" s="144" t="s">
        <v>192</v>
      </c>
      <c r="F7783" s="144">
        <v>2035</v>
      </c>
      <c r="G7783" s="147">
        <v>17.378756743760515</v>
      </c>
      <c r="H7783" s="147">
        <v>20.895250000000001</v>
      </c>
      <c r="I7783" s="147">
        <v>25.337499999999999</v>
      </c>
      <c r="J7783" s="147">
        <v>28.744374999999994</v>
      </c>
      <c r="K7783" s="147">
        <v>32.130000000000003</v>
      </c>
    </row>
    <row r="7784" spans="2:11" x14ac:dyDescent="0.2">
      <c r="B7784" s="21" t="str">
        <f t="shared" si="121"/>
        <v>GuelphIce Accretion2040RCP6.0</v>
      </c>
      <c r="C7784" t="s">
        <v>330</v>
      </c>
      <c r="D7784" t="s">
        <v>486</v>
      </c>
      <c r="E7784" s="144" t="s">
        <v>192</v>
      </c>
      <c r="F7784" s="144">
        <v>2040</v>
      </c>
      <c r="G7784" s="147">
        <v>17.407750331921612</v>
      </c>
      <c r="H7784" s="147">
        <v>20.943666666666669</v>
      </c>
      <c r="I7784" s="147">
        <v>25.408333333333331</v>
      </c>
      <c r="J7784" s="147">
        <v>28.833833333333327</v>
      </c>
      <c r="K7784" s="147">
        <v>32.234999999999999</v>
      </c>
    </row>
    <row r="7785" spans="2:11" x14ac:dyDescent="0.2">
      <c r="B7785" s="21" t="str">
        <f t="shared" si="121"/>
        <v>GuelphIce Accretion2045RCP6.0</v>
      </c>
      <c r="C7785" t="s">
        <v>330</v>
      </c>
      <c r="D7785" t="s">
        <v>486</v>
      </c>
      <c r="E7785" s="144" t="s">
        <v>192</v>
      </c>
      <c r="F7785" s="144">
        <v>2045</v>
      </c>
      <c r="G7785" s="147">
        <v>17.436743920082705</v>
      </c>
      <c r="H7785" s="147">
        <v>20.992083333333333</v>
      </c>
      <c r="I7785" s="147">
        <v>25.479166666666668</v>
      </c>
      <c r="J7785" s="147">
        <v>28.92329166666666</v>
      </c>
      <c r="K7785" s="147">
        <v>32.340000000000003</v>
      </c>
    </row>
    <row r="7786" spans="2:11" x14ac:dyDescent="0.2">
      <c r="B7786" s="21" t="str">
        <f t="shared" si="121"/>
        <v>GuelphIce Accretion2050RCP6.0</v>
      </c>
      <c r="C7786" t="s">
        <v>330</v>
      </c>
      <c r="D7786" t="s">
        <v>486</v>
      </c>
      <c r="E7786" s="144" t="s">
        <v>192</v>
      </c>
      <c r="F7786" s="144">
        <v>2050</v>
      </c>
      <c r="G7786" s="147">
        <v>17.410069818974499</v>
      </c>
      <c r="H7786" s="147">
        <v>20.9907</v>
      </c>
      <c r="I7786" s="147">
        <v>25.51</v>
      </c>
      <c r="J7786" s="147">
        <v>28.978849999999994</v>
      </c>
      <c r="K7786" s="147">
        <v>32.419800000000002</v>
      </c>
    </row>
    <row r="7787" spans="2:11" x14ac:dyDescent="0.2">
      <c r="B7787" s="21" t="str">
        <f t="shared" si="121"/>
        <v>GuelphIce Accretion2055RCP6.0</v>
      </c>
      <c r="C7787" t="s">
        <v>330</v>
      </c>
      <c r="D7787" t="s">
        <v>486</v>
      </c>
      <c r="E7787" s="144" t="s">
        <v>192</v>
      </c>
      <c r="F7787" s="144">
        <v>2055</v>
      </c>
      <c r="G7787" s="147">
        <v>17.354402129705196</v>
      </c>
      <c r="H7787" s="147">
        <v>20.940899999999999</v>
      </c>
      <c r="I7787" s="147">
        <v>25.470000000000002</v>
      </c>
      <c r="J7787" s="147">
        <v>28.944949999999995</v>
      </c>
      <c r="K7787" s="147">
        <v>32.394600000000004</v>
      </c>
    </row>
    <row r="7788" spans="2:11" x14ac:dyDescent="0.2">
      <c r="B7788" s="21" t="str">
        <f t="shared" si="121"/>
        <v>GuelphIce Accretion2060RCP6.0</v>
      </c>
      <c r="C7788" t="s">
        <v>330</v>
      </c>
      <c r="D7788" t="s">
        <v>486</v>
      </c>
      <c r="E7788" s="144" t="s">
        <v>192</v>
      </c>
      <c r="F7788" s="144">
        <v>2060</v>
      </c>
      <c r="G7788" s="147">
        <v>17.298734440435894</v>
      </c>
      <c r="H7788" s="147">
        <v>20.891100000000002</v>
      </c>
      <c r="I7788" s="147">
        <v>25.43</v>
      </c>
      <c r="J7788" s="147">
        <v>28.911049999999992</v>
      </c>
      <c r="K7788" s="147">
        <v>32.369399999999999</v>
      </c>
    </row>
    <row r="7789" spans="2:11" x14ac:dyDescent="0.2">
      <c r="B7789" s="21" t="str">
        <f t="shared" si="121"/>
        <v>GuelphIce Accretion2065RCP6.0</v>
      </c>
      <c r="C7789" t="s">
        <v>330</v>
      </c>
      <c r="D7789" t="s">
        <v>486</v>
      </c>
      <c r="E7789" s="144" t="s">
        <v>192</v>
      </c>
      <c r="F7789" s="144">
        <v>2065</v>
      </c>
      <c r="G7789" s="147">
        <v>17.243066751166591</v>
      </c>
      <c r="H7789" s="147">
        <v>20.8413</v>
      </c>
      <c r="I7789" s="147">
        <v>25.39</v>
      </c>
      <c r="J7789" s="147">
        <v>28.877149999999993</v>
      </c>
      <c r="K7789" s="147">
        <v>32.344200000000001</v>
      </c>
    </row>
    <row r="7790" spans="2:11" x14ac:dyDescent="0.2">
      <c r="B7790" s="21" t="str">
        <f t="shared" si="121"/>
        <v>GuelphIce Accretion2070RCP6.0</v>
      </c>
      <c r="C7790" t="s">
        <v>330</v>
      </c>
      <c r="D7790" t="s">
        <v>486</v>
      </c>
      <c r="E7790" s="144" t="s">
        <v>192</v>
      </c>
      <c r="F7790" s="144">
        <v>2070</v>
      </c>
      <c r="G7790" s="147">
        <v>17.187399061897288</v>
      </c>
      <c r="H7790" s="147">
        <v>20.791499999999999</v>
      </c>
      <c r="I7790" s="147">
        <v>25.35</v>
      </c>
      <c r="J7790" s="147">
        <v>28.843249999999994</v>
      </c>
      <c r="K7790" s="147">
        <v>32.319000000000003</v>
      </c>
    </row>
    <row r="7791" spans="2:11" x14ac:dyDescent="0.2">
      <c r="B7791" s="21" t="str">
        <f t="shared" si="121"/>
        <v>GuelphIce Accretion2075RCP6.0</v>
      </c>
      <c r="C7791" t="s">
        <v>330</v>
      </c>
      <c r="D7791" t="s">
        <v>486</v>
      </c>
      <c r="E7791" s="144" t="s">
        <v>192</v>
      </c>
      <c r="F7791" s="144">
        <v>2075</v>
      </c>
      <c r="G7791" s="147">
        <v>17.139559641431482</v>
      </c>
      <c r="H7791" s="147">
        <v>20.781124999999999</v>
      </c>
      <c r="I7791" s="147">
        <v>25.381250000000001</v>
      </c>
      <c r="J7791" s="147">
        <v>28.899749999999994</v>
      </c>
      <c r="K7791" s="147">
        <v>32.405625000000001</v>
      </c>
    </row>
    <row r="7792" spans="2:11" x14ac:dyDescent="0.2">
      <c r="B7792" s="21" t="str">
        <f t="shared" si="121"/>
        <v>GuelphIce Accretion2080RCP6.0</v>
      </c>
      <c r="C7792" t="s">
        <v>330</v>
      </c>
      <c r="D7792" t="s">
        <v>486</v>
      </c>
      <c r="E7792" s="144" t="s">
        <v>192</v>
      </c>
      <c r="F7792" s="144">
        <v>2080</v>
      </c>
      <c r="G7792" s="147">
        <v>17.091720220965673</v>
      </c>
      <c r="H7792" s="147">
        <v>20.77075</v>
      </c>
      <c r="I7792" s="147">
        <v>25.412500000000001</v>
      </c>
      <c r="J7792" s="147">
        <v>28.956249999999994</v>
      </c>
      <c r="K7792" s="147">
        <v>32.492249999999999</v>
      </c>
    </row>
    <row r="7793" spans="2:11" x14ac:dyDescent="0.2">
      <c r="B7793" s="21" t="str">
        <f t="shared" si="121"/>
        <v>GuelphIce Accretion2085RCP6.0</v>
      </c>
      <c r="C7793" t="s">
        <v>330</v>
      </c>
      <c r="D7793" t="s">
        <v>486</v>
      </c>
      <c r="E7793" s="144" t="s">
        <v>192</v>
      </c>
      <c r="F7793" s="144">
        <v>2085</v>
      </c>
      <c r="G7793" s="147">
        <v>17.043880800499863</v>
      </c>
      <c r="H7793" s="147">
        <v>20.760375</v>
      </c>
      <c r="I7793" s="147">
        <v>25.443749999999998</v>
      </c>
      <c r="J7793" s="147">
        <v>29.012749999999993</v>
      </c>
      <c r="K7793" s="147">
        <v>32.578874999999996</v>
      </c>
    </row>
    <row r="7794" spans="2:11" x14ac:dyDescent="0.2">
      <c r="B7794" s="21" t="str">
        <f t="shared" si="121"/>
        <v>GuelphIce Accretion2090RCP6.0</v>
      </c>
      <c r="C7794" t="s">
        <v>330</v>
      </c>
      <c r="D7794" t="s">
        <v>486</v>
      </c>
      <c r="E7794" s="144" t="s">
        <v>192</v>
      </c>
      <c r="F7794" s="144">
        <v>2090</v>
      </c>
      <c r="G7794" s="147">
        <v>16.688709345526448</v>
      </c>
      <c r="H7794" s="147">
        <v>20.424916666666665</v>
      </c>
      <c r="I7794" s="147">
        <v>25.133333333333333</v>
      </c>
      <c r="J7794" s="147">
        <v>28.711416666666661</v>
      </c>
      <c r="K7794" s="147">
        <v>32.297999999999995</v>
      </c>
    </row>
    <row r="7795" spans="2:11" x14ac:dyDescent="0.2">
      <c r="B7795" s="21" t="str">
        <f t="shared" si="121"/>
        <v>GuelphIce Accretion2095RCP6.0</v>
      </c>
      <c r="C7795" t="s">
        <v>330</v>
      </c>
      <c r="D7795" t="s">
        <v>486</v>
      </c>
      <c r="E7795" s="144" t="s">
        <v>192</v>
      </c>
      <c r="F7795" s="144">
        <v>2095</v>
      </c>
      <c r="G7795" s="147">
        <v>16.381377311018838</v>
      </c>
      <c r="H7795" s="147">
        <v>20.099833333333333</v>
      </c>
      <c r="I7795" s="147">
        <v>24.791666666666664</v>
      </c>
      <c r="J7795" s="147">
        <v>28.353583333333329</v>
      </c>
      <c r="K7795" s="147">
        <v>31.930499999999999</v>
      </c>
    </row>
    <row r="7796" spans="2:11" x14ac:dyDescent="0.2">
      <c r="B7796" s="21" t="str">
        <f t="shared" si="121"/>
        <v>GuelphIce Accretion2100RCP6.0</v>
      </c>
      <c r="C7796" t="s">
        <v>330</v>
      </c>
      <c r="D7796" t="s">
        <v>486</v>
      </c>
      <c r="E7796" s="144" t="s">
        <v>192</v>
      </c>
      <c r="F7796" s="144">
        <v>2100</v>
      </c>
      <c r="G7796" s="147">
        <v>16.074045276511228</v>
      </c>
      <c r="H7796" s="147">
        <v>19.774749999999997</v>
      </c>
      <c r="I7796" s="147">
        <v>24.45</v>
      </c>
      <c r="J7796" s="147">
        <v>27.995749999999997</v>
      </c>
      <c r="K7796" s="147">
        <v>31.562999999999999</v>
      </c>
    </row>
    <row r="7797" spans="2:11" x14ac:dyDescent="0.2">
      <c r="B7797" s="21" t="str">
        <f t="shared" si="121"/>
        <v>GuelphIce Accretion2023RCP8.5</v>
      </c>
      <c r="C7797" t="s">
        <v>330</v>
      </c>
      <c r="D7797" t="s">
        <v>486</v>
      </c>
      <c r="E7797" s="144" t="s">
        <v>191</v>
      </c>
      <c r="F7797" s="144">
        <v>2023</v>
      </c>
      <c r="G7797" s="147">
        <v>17.291775979277229</v>
      </c>
      <c r="H7797" s="147">
        <v>20.75</v>
      </c>
      <c r="I7797" s="147">
        <v>25.124999999999996</v>
      </c>
      <c r="J7797" s="147">
        <v>28.475999999999996</v>
      </c>
      <c r="K7797" s="147">
        <v>31.815000000000001</v>
      </c>
    </row>
    <row r="7798" spans="2:11" x14ac:dyDescent="0.2">
      <c r="B7798" s="21" t="str">
        <f t="shared" si="121"/>
        <v>GuelphIce Accretion2025RCP8.5</v>
      </c>
      <c r="C7798" t="s">
        <v>330</v>
      </c>
      <c r="D7798" t="s">
        <v>486</v>
      </c>
      <c r="E7798" s="144" t="s">
        <v>191</v>
      </c>
      <c r="F7798" s="144">
        <v>2025</v>
      </c>
      <c r="G7798" s="147">
        <v>17.349763155599419</v>
      </c>
      <c r="H7798" s="147">
        <v>20.846833333333333</v>
      </c>
      <c r="I7798" s="147">
        <v>25.266666666666666</v>
      </c>
      <c r="J7798" s="147">
        <v>28.654916666666661</v>
      </c>
      <c r="K7798" s="147">
        <v>32.024999999999999</v>
      </c>
    </row>
    <row r="7799" spans="2:11" x14ac:dyDescent="0.2">
      <c r="B7799" s="21" t="str">
        <f t="shared" si="121"/>
        <v>GuelphIce Accretion2030RCP8.5</v>
      </c>
      <c r="C7799" t="s">
        <v>330</v>
      </c>
      <c r="D7799" t="s">
        <v>486</v>
      </c>
      <c r="E7799" s="144" t="s">
        <v>191</v>
      </c>
      <c r="F7799" s="144">
        <v>2030</v>
      </c>
      <c r="G7799" s="147">
        <v>17.407750331921612</v>
      </c>
      <c r="H7799" s="147">
        <v>20.943666666666669</v>
      </c>
      <c r="I7799" s="147">
        <v>25.408333333333331</v>
      </c>
      <c r="J7799" s="147">
        <v>28.833833333333327</v>
      </c>
      <c r="K7799" s="147">
        <v>32.234999999999999</v>
      </c>
    </row>
    <row r="7800" spans="2:11" x14ac:dyDescent="0.2">
      <c r="B7800" s="21" t="str">
        <f t="shared" si="121"/>
        <v>GuelphIce Accretion2035RCP8.5</v>
      </c>
      <c r="C7800" t="s">
        <v>330</v>
      </c>
      <c r="D7800" t="s">
        <v>486</v>
      </c>
      <c r="E7800" s="144" t="s">
        <v>191</v>
      </c>
      <c r="F7800" s="144">
        <v>2035</v>
      </c>
      <c r="G7800" s="147">
        <v>17.465737508243802</v>
      </c>
      <c r="H7800" s="147">
        <v>21.040500000000002</v>
      </c>
      <c r="I7800" s="147">
        <v>25.55</v>
      </c>
      <c r="J7800" s="147">
        <v>29.012749999999993</v>
      </c>
      <c r="K7800" s="147">
        <v>32.445</v>
      </c>
    </row>
    <row r="7801" spans="2:11" x14ac:dyDescent="0.2">
      <c r="B7801" s="21" t="str">
        <f t="shared" si="121"/>
        <v>GuelphIce Accretion2040RCP8.5</v>
      </c>
      <c r="C7801" t="s">
        <v>330</v>
      </c>
      <c r="D7801" t="s">
        <v>486</v>
      </c>
      <c r="E7801" s="144" t="s">
        <v>191</v>
      </c>
      <c r="F7801" s="144">
        <v>2040</v>
      </c>
      <c r="G7801" s="147">
        <v>17.372958026128298</v>
      </c>
      <c r="H7801" s="147">
        <v>20.9575</v>
      </c>
      <c r="I7801" s="147">
        <v>25.483333333333334</v>
      </c>
      <c r="J7801" s="147">
        <v>28.956249999999994</v>
      </c>
      <c r="K7801" s="147">
        <v>32.402999999999999</v>
      </c>
    </row>
    <row r="7802" spans="2:11" x14ac:dyDescent="0.2">
      <c r="B7802" s="21" t="str">
        <f t="shared" si="121"/>
        <v>GuelphIce Accretion2045RCP8.5</v>
      </c>
      <c r="C7802" t="s">
        <v>330</v>
      </c>
      <c r="D7802" t="s">
        <v>486</v>
      </c>
      <c r="E7802" s="144" t="s">
        <v>191</v>
      </c>
      <c r="F7802" s="144">
        <v>2045</v>
      </c>
      <c r="G7802" s="147">
        <v>17.280178544012792</v>
      </c>
      <c r="H7802" s="147">
        <v>20.874500000000001</v>
      </c>
      <c r="I7802" s="147">
        <v>25.416666666666668</v>
      </c>
      <c r="J7802" s="147">
        <v>28.899749999999994</v>
      </c>
      <c r="K7802" s="147">
        <v>32.361000000000004</v>
      </c>
    </row>
    <row r="7803" spans="2:11" x14ac:dyDescent="0.2">
      <c r="B7803" s="21" t="str">
        <f t="shared" si="121"/>
        <v>GuelphIce Accretion2050RCP8.5</v>
      </c>
      <c r="C7803" t="s">
        <v>330</v>
      </c>
      <c r="D7803" t="s">
        <v>486</v>
      </c>
      <c r="E7803" s="144" t="s">
        <v>191</v>
      </c>
      <c r="F7803" s="144">
        <v>2050</v>
      </c>
      <c r="G7803" s="147">
        <v>17.123613167942878</v>
      </c>
      <c r="H7803" s="147">
        <v>20.777666666666665</v>
      </c>
      <c r="I7803" s="147">
        <v>25.391666666666666</v>
      </c>
      <c r="J7803" s="147">
        <v>28.918583333333327</v>
      </c>
      <c r="K7803" s="147">
        <v>32.4345</v>
      </c>
    </row>
    <row r="7804" spans="2:11" x14ac:dyDescent="0.2">
      <c r="B7804" s="21" t="str">
        <f t="shared" si="121"/>
        <v>GuelphIce Accretion2055RCP8.5</v>
      </c>
      <c r="C7804" t="s">
        <v>330</v>
      </c>
      <c r="D7804" t="s">
        <v>486</v>
      </c>
      <c r="E7804" s="144" t="s">
        <v>191</v>
      </c>
      <c r="F7804" s="144">
        <v>2055</v>
      </c>
      <c r="G7804" s="147">
        <v>17.059827273988468</v>
      </c>
      <c r="H7804" s="147">
        <v>20.763833333333334</v>
      </c>
      <c r="I7804" s="147">
        <v>25.433333333333334</v>
      </c>
      <c r="J7804" s="147">
        <v>28.99391666666666</v>
      </c>
      <c r="K7804" s="147">
        <v>32.549999999999997</v>
      </c>
    </row>
    <row r="7805" spans="2:11" x14ac:dyDescent="0.2">
      <c r="B7805" s="21" t="str">
        <f t="shared" si="121"/>
        <v>GuelphIce Accretion2060RCP8.5</v>
      </c>
      <c r="C7805" t="s">
        <v>330</v>
      </c>
      <c r="D7805" t="s">
        <v>486</v>
      </c>
      <c r="E7805" s="144" t="s">
        <v>191</v>
      </c>
      <c r="F7805" s="144">
        <v>2060</v>
      </c>
      <c r="G7805" s="147">
        <v>16.688709345526448</v>
      </c>
      <c r="H7805" s="147">
        <v>20.424916666666665</v>
      </c>
      <c r="I7805" s="147">
        <v>25.133333333333333</v>
      </c>
      <c r="J7805" s="147">
        <v>28.711416666666661</v>
      </c>
      <c r="K7805" s="147">
        <v>32.297999999999995</v>
      </c>
    </row>
    <row r="7806" spans="2:11" x14ac:dyDescent="0.2">
      <c r="B7806" s="21" t="str">
        <f t="shared" si="121"/>
        <v>GuelphIce Accretion2065RCP8.5</v>
      </c>
      <c r="C7806" t="s">
        <v>330</v>
      </c>
      <c r="D7806" t="s">
        <v>486</v>
      </c>
      <c r="E7806" s="144" t="s">
        <v>191</v>
      </c>
      <c r="F7806" s="144">
        <v>2065</v>
      </c>
      <c r="G7806" s="147">
        <v>16.381377311018838</v>
      </c>
      <c r="H7806" s="147">
        <v>20.099833333333333</v>
      </c>
      <c r="I7806" s="147">
        <v>24.791666666666664</v>
      </c>
      <c r="J7806" s="147">
        <v>28.353583333333329</v>
      </c>
      <c r="K7806" s="147">
        <v>31.930499999999999</v>
      </c>
    </row>
    <row r="7807" spans="2:11" x14ac:dyDescent="0.2">
      <c r="B7807" s="21" t="str">
        <f t="shared" si="121"/>
        <v>GuelphIce Accretion2070RCP8.5</v>
      </c>
      <c r="C7807" t="s">
        <v>330</v>
      </c>
      <c r="D7807" t="s">
        <v>486</v>
      </c>
      <c r="E7807" s="144" t="s">
        <v>191</v>
      </c>
      <c r="F7807" s="144">
        <v>2070</v>
      </c>
      <c r="G7807" s="147">
        <v>15.650738889359237</v>
      </c>
      <c r="H7807" s="147">
        <v>19.318249999999999</v>
      </c>
      <c r="I7807" s="147">
        <v>23.95</v>
      </c>
      <c r="J7807" s="147">
        <v>27.468416666666663</v>
      </c>
      <c r="K7807" s="147">
        <v>30.985499999999998</v>
      </c>
    </row>
    <row r="7808" spans="2:11" x14ac:dyDescent="0.2">
      <c r="B7808" s="21" t="str">
        <f t="shared" si="121"/>
        <v>GuelphIce Accretion2075RCP8.5</v>
      </c>
      <c r="C7808" t="s">
        <v>330</v>
      </c>
      <c r="D7808" t="s">
        <v>486</v>
      </c>
      <c r="E7808" s="144" t="s">
        <v>191</v>
      </c>
      <c r="F7808" s="144">
        <v>2075</v>
      </c>
      <c r="G7808" s="147">
        <v>15.227432502207245</v>
      </c>
      <c r="H7808" s="147">
        <v>18.861749999999997</v>
      </c>
      <c r="I7808" s="147">
        <v>23.45</v>
      </c>
      <c r="J7808" s="147">
        <v>26.941083333333331</v>
      </c>
      <c r="K7808" s="147">
        <v>30.407999999999998</v>
      </c>
    </row>
    <row r="7809" spans="2:11" x14ac:dyDescent="0.2">
      <c r="B7809" s="21" t="str">
        <f t="shared" si="121"/>
        <v>GuelphIce Accretion2080RCP8.5</v>
      </c>
      <c r="C7809" t="s">
        <v>330</v>
      </c>
      <c r="D7809" t="s">
        <v>486</v>
      </c>
      <c r="E7809" s="144" t="s">
        <v>191</v>
      </c>
      <c r="F7809" s="144">
        <v>2080</v>
      </c>
      <c r="G7809" s="147">
        <v>14.804126115055254</v>
      </c>
      <c r="H7809" s="147">
        <v>18.405249999999999</v>
      </c>
      <c r="I7809" s="147">
        <v>22.95</v>
      </c>
      <c r="J7809" s="147">
        <v>26.413749999999997</v>
      </c>
      <c r="K7809" s="147">
        <v>29.830499999999997</v>
      </c>
    </row>
    <row r="7810" spans="2:11" x14ac:dyDescent="0.2">
      <c r="B7810" s="21" t="str">
        <f t="shared" si="121"/>
        <v>GuelphIce Accretion2085RCP8.5</v>
      </c>
      <c r="C7810" t="s">
        <v>330</v>
      </c>
      <c r="D7810" t="s">
        <v>486</v>
      </c>
      <c r="E7810" s="144" t="s">
        <v>191</v>
      </c>
      <c r="F7810" s="144">
        <v>2085</v>
      </c>
      <c r="G7810" s="147">
        <v>13.97780885246404</v>
      </c>
      <c r="H7810" s="147">
        <v>17.43</v>
      </c>
      <c r="I7810" s="147">
        <v>21.787500000000001</v>
      </c>
      <c r="J7810" s="147">
        <v>25.085999999999999</v>
      </c>
      <c r="K7810" s="147">
        <v>28.365749999999998</v>
      </c>
    </row>
    <row r="7811" spans="2:11" x14ac:dyDescent="0.2">
      <c r="B7811" s="21" t="str">
        <f t="shared" si="121"/>
        <v>GuelphIce Accretion2090RCP8.5</v>
      </c>
      <c r="C7811" t="s">
        <v>330</v>
      </c>
      <c r="D7811" t="s">
        <v>486</v>
      </c>
      <c r="E7811" s="144" t="s">
        <v>191</v>
      </c>
      <c r="F7811" s="144">
        <v>2090</v>
      </c>
      <c r="G7811" s="147">
        <v>13.151491589872824</v>
      </c>
      <c r="H7811" s="147">
        <v>16.454750000000001</v>
      </c>
      <c r="I7811" s="147">
        <v>20.625</v>
      </c>
      <c r="J7811" s="147">
        <v>23.758249999999997</v>
      </c>
      <c r="K7811" s="147">
        <v>26.901</v>
      </c>
    </row>
    <row r="7812" spans="2:11" x14ac:dyDescent="0.2">
      <c r="B7812" s="21" t="str">
        <f t="shared" si="121"/>
        <v>GuelphIce Accretion2095RCP8.5</v>
      </c>
      <c r="C7812" t="s">
        <v>330</v>
      </c>
      <c r="D7812" t="s">
        <v>486</v>
      </c>
      <c r="E7812" s="144" t="s">
        <v>191</v>
      </c>
      <c r="F7812" s="144">
        <v>2095</v>
      </c>
      <c r="G7812" s="147">
        <v>13.151491589872824</v>
      </c>
      <c r="H7812" s="147">
        <v>16.454750000000001</v>
      </c>
      <c r="I7812" s="147">
        <v>20.625</v>
      </c>
      <c r="J7812" s="147">
        <v>23.758249999999997</v>
      </c>
      <c r="K7812" s="147">
        <v>26.901</v>
      </c>
    </row>
    <row r="7813" spans="2:11" x14ac:dyDescent="0.2">
      <c r="B7813" s="21" t="str">
        <f t="shared" si="121"/>
        <v>GuelphIce Accretion2100RCP8.5</v>
      </c>
      <c r="C7813" t="s">
        <v>330</v>
      </c>
      <c r="D7813" t="s">
        <v>486</v>
      </c>
      <c r="E7813" s="144" t="s">
        <v>191</v>
      </c>
      <c r="F7813" s="144">
        <v>2100</v>
      </c>
      <c r="G7813" s="147">
        <v>13.151491589872824</v>
      </c>
      <c r="H7813" s="147">
        <v>16.454750000000001</v>
      </c>
      <c r="I7813" s="147">
        <v>20.625</v>
      </c>
      <c r="J7813" s="147">
        <v>23.758249999999997</v>
      </c>
      <c r="K7813" s="147">
        <v>26.901</v>
      </c>
    </row>
    <row r="7814" spans="2:11" x14ac:dyDescent="0.2">
      <c r="B7814" s="21" t="str">
        <f t="shared" si="121"/>
        <v>GuelphWind2023RCP4.5</v>
      </c>
      <c r="C7814" t="s">
        <v>330</v>
      </c>
      <c r="D7814" t="s">
        <v>1</v>
      </c>
      <c r="E7814" s="144" t="s">
        <v>193</v>
      </c>
      <c r="F7814" s="144">
        <v>2023</v>
      </c>
      <c r="G7814" s="147">
        <v>81.492017515750447</v>
      </c>
      <c r="H7814" s="147">
        <v>87.769680000000008</v>
      </c>
      <c r="I7814" s="147">
        <v>94.376000000000005</v>
      </c>
      <c r="J7814" s="147">
        <v>100.98232000000002</v>
      </c>
      <c r="K7814" s="147">
        <v>107.599356</v>
      </c>
    </row>
    <row r="7815" spans="2:11" x14ac:dyDescent="0.2">
      <c r="B7815" s="21" t="str">
        <f t="shared" si="121"/>
        <v>GuelphWind2025RCP4.5</v>
      </c>
      <c r="C7815" t="s">
        <v>330</v>
      </c>
      <c r="D7815" t="s">
        <v>1</v>
      </c>
      <c r="E7815" s="144" t="s">
        <v>193</v>
      </c>
      <c r="F7815" s="144">
        <v>2025</v>
      </c>
      <c r="G7815" s="147">
        <v>81.548834659436721</v>
      </c>
      <c r="H7815" s="147">
        <v>87.846901000000003</v>
      </c>
      <c r="I7815" s="147">
        <v>94.480966666666674</v>
      </c>
      <c r="J7815" s="147">
        <v>101.10972133333335</v>
      </c>
      <c r="K7815" s="147">
        <v>107.74938</v>
      </c>
    </row>
    <row r="7816" spans="2:11" x14ac:dyDescent="0.2">
      <c r="B7816" s="21" t="str">
        <f t="shared" si="121"/>
        <v>GuelphWind2030RCP4.5</v>
      </c>
      <c r="C7816" t="s">
        <v>330</v>
      </c>
      <c r="D7816" t="s">
        <v>1</v>
      </c>
      <c r="E7816" s="144" t="s">
        <v>193</v>
      </c>
      <c r="F7816" s="144">
        <v>2030</v>
      </c>
      <c r="G7816" s="147">
        <v>81.60565180312301</v>
      </c>
      <c r="H7816" s="147">
        <v>87.924122000000011</v>
      </c>
      <c r="I7816" s="147">
        <v>94.58593333333333</v>
      </c>
      <c r="J7816" s="147">
        <v>101.23712266666668</v>
      </c>
      <c r="K7816" s="147">
        <v>107.899404</v>
      </c>
    </row>
    <row r="7817" spans="2:11" x14ac:dyDescent="0.2">
      <c r="B7817" s="21" t="str">
        <f t="shared" si="121"/>
        <v>GuelphWind2035RCP4.5</v>
      </c>
      <c r="C7817" t="s">
        <v>330</v>
      </c>
      <c r="D7817" t="s">
        <v>1</v>
      </c>
      <c r="E7817" s="144" t="s">
        <v>193</v>
      </c>
      <c r="F7817" s="144">
        <v>2035</v>
      </c>
      <c r="G7817" s="147">
        <v>81.662468946809284</v>
      </c>
      <c r="H7817" s="147">
        <v>88.001343000000006</v>
      </c>
      <c r="I7817" s="147">
        <v>94.690899999999999</v>
      </c>
      <c r="J7817" s="147">
        <v>101.36452400000002</v>
      </c>
      <c r="K7817" s="147">
        <v>108.04942800000001</v>
      </c>
    </row>
    <row r="7818" spans="2:11" x14ac:dyDescent="0.2">
      <c r="B7818" s="21" t="str">
        <f t="shared" si="121"/>
        <v>GuelphWind2040RCP4.5</v>
      </c>
      <c r="C7818" t="s">
        <v>330</v>
      </c>
      <c r="D7818" t="s">
        <v>1</v>
      </c>
      <c r="E7818" s="144" t="s">
        <v>193</v>
      </c>
      <c r="F7818" s="144">
        <v>2040</v>
      </c>
      <c r="G7818" s="147">
        <v>81.719286090495558</v>
      </c>
      <c r="H7818" s="147">
        <v>88.078564</v>
      </c>
      <c r="I7818" s="147">
        <v>94.795866666666669</v>
      </c>
      <c r="J7818" s="147">
        <v>101.49192533333336</v>
      </c>
      <c r="K7818" s="147">
        <v>108.19945199999999</v>
      </c>
    </row>
    <row r="7819" spans="2:11" x14ac:dyDescent="0.2">
      <c r="B7819" s="21" t="str">
        <f t="shared" si="121"/>
        <v>GuelphWind2045RCP4.5</v>
      </c>
      <c r="C7819" t="s">
        <v>330</v>
      </c>
      <c r="D7819" t="s">
        <v>1</v>
      </c>
      <c r="E7819" s="144" t="s">
        <v>193</v>
      </c>
      <c r="F7819" s="144">
        <v>2045</v>
      </c>
      <c r="G7819" s="147">
        <v>81.776103234181846</v>
      </c>
      <c r="H7819" s="147">
        <v>88.155785000000009</v>
      </c>
      <c r="I7819" s="147">
        <v>94.900833333333324</v>
      </c>
      <c r="J7819" s="147">
        <v>101.61932666666668</v>
      </c>
      <c r="K7819" s="147">
        <v>108.349476</v>
      </c>
    </row>
    <row r="7820" spans="2:11" x14ac:dyDescent="0.2">
      <c r="B7820" s="21" t="str">
        <f t="shared" ref="B7820:B7883" si="122">C7820&amp;D7820&amp;F7820&amp;E7820</f>
        <v>GuelphWind2050RCP4.5</v>
      </c>
      <c r="C7820" t="s">
        <v>330</v>
      </c>
      <c r="D7820" t="s">
        <v>1</v>
      </c>
      <c r="E7820" s="144" t="s">
        <v>193</v>
      </c>
      <c r="F7820" s="144">
        <v>2050</v>
      </c>
      <c r="G7820" s="147">
        <v>81.896230909404267</v>
      </c>
      <c r="H7820" s="147">
        <v>88.309935600000003</v>
      </c>
      <c r="I7820" s="147">
        <v>95.096040000000002</v>
      </c>
      <c r="J7820" s="147">
        <v>101.85133120000002</v>
      </c>
      <c r="K7820" s="147">
        <v>108.61737599999999</v>
      </c>
    </row>
    <row r="7821" spans="2:11" x14ac:dyDescent="0.2">
      <c r="B7821" s="21" t="str">
        <f t="shared" si="122"/>
        <v>GuelphWind2055RCP4.5</v>
      </c>
      <c r="C7821" t="s">
        <v>330</v>
      </c>
      <c r="D7821" t="s">
        <v>1</v>
      </c>
      <c r="E7821" s="144" t="s">
        <v>193</v>
      </c>
      <c r="F7821" s="144">
        <v>2055</v>
      </c>
      <c r="G7821" s="147">
        <v>81.959541440940399</v>
      </c>
      <c r="H7821" s="147">
        <v>88.386865200000003</v>
      </c>
      <c r="I7821" s="147">
        <v>95.186279999999996</v>
      </c>
      <c r="J7821" s="147">
        <v>101.95593440000002</v>
      </c>
      <c r="K7821" s="147">
        <v>108.735252</v>
      </c>
    </row>
    <row r="7822" spans="2:11" x14ac:dyDescent="0.2">
      <c r="B7822" s="21" t="str">
        <f t="shared" si="122"/>
        <v>GuelphWind2060RCP4.5</v>
      </c>
      <c r="C7822" t="s">
        <v>330</v>
      </c>
      <c r="D7822" t="s">
        <v>1</v>
      </c>
      <c r="E7822" s="144" t="s">
        <v>193</v>
      </c>
      <c r="F7822" s="144">
        <v>2060</v>
      </c>
      <c r="G7822" s="147">
        <v>82.022851972476545</v>
      </c>
      <c r="H7822" s="147">
        <v>88.463794800000002</v>
      </c>
      <c r="I7822" s="147">
        <v>95.276520000000005</v>
      </c>
      <c r="J7822" s="147">
        <v>102.0605376</v>
      </c>
      <c r="K7822" s="147">
        <v>108.853128</v>
      </c>
    </row>
    <row r="7823" spans="2:11" x14ac:dyDescent="0.2">
      <c r="B7823" s="21" t="str">
        <f t="shared" si="122"/>
        <v>GuelphWind2065RCP4.5</v>
      </c>
      <c r="C7823" t="s">
        <v>330</v>
      </c>
      <c r="D7823" t="s">
        <v>1</v>
      </c>
      <c r="E7823" s="144" t="s">
        <v>193</v>
      </c>
      <c r="F7823" s="144">
        <v>2065</v>
      </c>
      <c r="G7823" s="147">
        <v>82.086162504012677</v>
      </c>
      <c r="H7823" s="147">
        <v>88.540724400000002</v>
      </c>
      <c r="I7823" s="147">
        <v>95.366759999999999</v>
      </c>
      <c r="J7823" s="147">
        <v>102.1651408</v>
      </c>
      <c r="K7823" s="147">
        <v>108.97100400000001</v>
      </c>
    </row>
    <row r="7824" spans="2:11" x14ac:dyDescent="0.2">
      <c r="B7824" s="21" t="str">
        <f t="shared" si="122"/>
        <v>GuelphWind2070RCP4.5</v>
      </c>
      <c r="C7824" t="s">
        <v>330</v>
      </c>
      <c r="D7824" t="s">
        <v>1</v>
      </c>
      <c r="E7824" s="144" t="s">
        <v>193</v>
      </c>
      <c r="F7824" s="144">
        <v>2070</v>
      </c>
      <c r="G7824" s="147">
        <v>82.149473035548823</v>
      </c>
      <c r="H7824" s="147">
        <v>88.617654000000002</v>
      </c>
      <c r="I7824" s="147">
        <v>95.457000000000008</v>
      </c>
      <c r="J7824" s="147">
        <v>102.269744</v>
      </c>
      <c r="K7824" s="147">
        <v>109.08888</v>
      </c>
    </row>
    <row r="7825" spans="2:11" x14ac:dyDescent="0.2">
      <c r="B7825" s="21" t="str">
        <f t="shared" si="122"/>
        <v>GuelphWind2075RCP4.5</v>
      </c>
      <c r="C7825" t="s">
        <v>330</v>
      </c>
      <c r="D7825" t="s">
        <v>1</v>
      </c>
      <c r="E7825" s="144" t="s">
        <v>193</v>
      </c>
      <c r="F7825" s="144">
        <v>2075</v>
      </c>
      <c r="G7825" s="147">
        <v>82.218465281453589</v>
      </c>
      <c r="H7825" s="147">
        <v>88.716729999999998</v>
      </c>
      <c r="I7825" s="147">
        <v>95.598000000000013</v>
      </c>
      <c r="J7825" s="147">
        <v>102.44240633333334</v>
      </c>
      <c r="K7825" s="147">
        <v>109.29605600000001</v>
      </c>
    </row>
    <row r="7826" spans="2:11" x14ac:dyDescent="0.2">
      <c r="B7826" s="21" t="str">
        <f t="shared" si="122"/>
        <v>GuelphWind2080RCP4.5</v>
      </c>
      <c r="C7826" t="s">
        <v>330</v>
      </c>
      <c r="D7826" t="s">
        <v>1</v>
      </c>
      <c r="E7826" s="144" t="s">
        <v>193</v>
      </c>
      <c r="F7826" s="144">
        <v>2080</v>
      </c>
      <c r="G7826" s="147">
        <v>82.28745752735837</v>
      </c>
      <c r="H7826" s="147">
        <v>88.815805999999995</v>
      </c>
      <c r="I7826" s="147">
        <v>95.739000000000004</v>
      </c>
      <c r="J7826" s="147">
        <v>102.61506866666667</v>
      </c>
      <c r="K7826" s="147">
        <v>109.503232</v>
      </c>
    </row>
    <row r="7827" spans="2:11" x14ac:dyDescent="0.2">
      <c r="B7827" s="21" t="str">
        <f t="shared" si="122"/>
        <v>GuelphWind2085RCP4.5</v>
      </c>
      <c r="C7827" t="s">
        <v>330</v>
      </c>
      <c r="D7827" t="s">
        <v>1</v>
      </c>
      <c r="E7827" s="144" t="s">
        <v>193</v>
      </c>
      <c r="F7827" s="144">
        <v>2085</v>
      </c>
      <c r="G7827" s="147">
        <v>82.356449773263137</v>
      </c>
      <c r="H7827" s="147">
        <v>88.914882000000006</v>
      </c>
      <c r="I7827" s="147">
        <v>95.88</v>
      </c>
      <c r="J7827" s="147">
        <v>102.78773100000001</v>
      </c>
      <c r="K7827" s="147">
        <v>109.710408</v>
      </c>
    </row>
    <row r="7828" spans="2:11" x14ac:dyDescent="0.2">
      <c r="B7828" s="21" t="str">
        <f t="shared" si="122"/>
        <v>GuelphWind2090RCP4.5</v>
      </c>
      <c r="C7828" t="s">
        <v>330</v>
      </c>
      <c r="D7828" t="s">
        <v>1</v>
      </c>
      <c r="E7828" s="144" t="s">
        <v>193</v>
      </c>
      <c r="F7828" s="144">
        <v>2090</v>
      </c>
      <c r="G7828" s="147">
        <v>82.425442019167903</v>
      </c>
      <c r="H7828" s="147">
        <v>89.013958000000002</v>
      </c>
      <c r="I7828" s="147">
        <v>96.021000000000001</v>
      </c>
      <c r="J7828" s="147">
        <v>102.96039333333333</v>
      </c>
      <c r="K7828" s="147">
        <v>109.91758400000001</v>
      </c>
    </row>
    <row r="7829" spans="2:11" x14ac:dyDescent="0.2">
      <c r="B7829" s="21" t="str">
        <f t="shared" si="122"/>
        <v>GuelphWind2095RCP4.5</v>
      </c>
      <c r="C7829" t="s">
        <v>330</v>
      </c>
      <c r="D7829" t="s">
        <v>1</v>
      </c>
      <c r="E7829" s="144" t="s">
        <v>193</v>
      </c>
      <c r="F7829" s="144">
        <v>2095</v>
      </c>
      <c r="G7829" s="147">
        <v>82.494434265072684</v>
      </c>
      <c r="H7829" s="147">
        <v>89.113033999999999</v>
      </c>
      <c r="I7829" s="147">
        <v>96.162000000000006</v>
      </c>
      <c r="J7829" s="147">
        <v>103.13305566666666</v>
      </c>
      <c r="K7829" s="147">
        <v>110.12475999999999</v>
      </c>
    </row>
    <row r="7830" spans="2:11" x14ac:dyDescent="0.2">
      <c r="B7830" s="21" t="str">
        <f t="shared" si="122"/>
        <v>GuelphWind2100RCP4.5</v>
      </c>
      <c r="C7830" t="s">
        <v>330</v>
      </c>
      <c r="D7830" t="s">
        <v>1</v>
      </c>
      <c r="E7830" s="144" t="s">
        <v>193</v>
      </c>
      <c r="F7830" s="144">
        <v>2100</v>
      </c>
      <c r="G7830" s="147">
        <v>82.56342651097745</v>
      </c>
      <c r="H7830" s="147">
        <v>89.212109999999996</v>
      </c>
      <c r="I7830" s="147">
        <v>96.302999999999997</v>
      </c>
      <c r="J7830" s="147">
        <v>103.305718</v>
      </c>
      <c r="K7830" s="147">
        <v>110.331936</v>
      </c>
    </row>
    <row r="7831" spans="2:11" x14ac:dyDescent="0.2">
      <c r="B7831" s="21" t="str">
        <f t="shared" si="122"/>
        <v>GuelphWind2023RCP6.0</v>
      </c>
      <c r="C7831" t="s">
        <v>330</v>
      </c>
      <c r="D7831" t="s">
        <v>1</v>
      </c>
      <c r="E7831" s="144" t="s">
        <v>192</v>
      </c>
      <c r="F7831" s="144">
        <v>2023</v>
      </c>
      <c r="G7831" s="147">
        <v>81.492017515750447</v>
      </c>
      <c r="H7831" s="147">
        <v>87.769680000000008</v>
      </c>
      <c r="I7831" s="147">
        <v>94.376000000000005</v>
      </c>
      <c r="J7831" s="147">
        <v>100.98232000000002</v>
      </c>
      <c r="K7831" s="147">
        <v>107.599356</v>
      </c>
    </row>
    <row r="7832" spans="2:11" x14ac:dyDescent="0.2">
      <c r="B7832" s="21" t="str">
        <f t="shared" si="122"/>
        <v>GuelphWind2025RCP6.0</v>
      </c>
      <c r="C7832" t="s">
        <v>330</v>
      </c>
      <c r="D7832" t="s">
        <v>1</v>
      </c>
      <c r="E7832" s="144" t="s">
        <v>192</v>
      </c>
      <c r="F7832" s="144">
        <v>2025</v>
      </c>
      <c r="G7832" s="147">
        <v>81.548834659436721</v>
      </c>
      <c r="H7832" s="147">
        <v>87.846901000000003</v>
      </c>
      <c r="I7832" s="147">
        <v>94.480966666666674</v>
      </c>
      <c r="J7832" s="147">
        <v>101.10972133333335</v>
      </c>
      <c r="K7832" s="147">
        <v>107.74938</v>
      </c>
    </row>
    <row r="7833" spans="2:11" x14ac:dyDescent="0.2">
      <c r="B7833" s="21" t="str">
        <f t="shared" si="122"/>
        <v>GuelphWind2030RCP6.0</v>
      </c>
      <c r="C7833" t="s">
        <v>330</v>
      </c>
      <c r="D7833" t="s">
        <v>1</v>
      </c>
      <c r="E7833" s="144" t="s">
        <v>192</v>
      </c>
      <c r="F7833" s="144">
        <v>2030</v>
      </c>
      <c r="G7833" s="147">
        <v>81.60565180312301</v>
      </c>
      <c r="H7833" s="147">
        <v>87.924122000000011</v>
      </c>
      <c r="I7833" s="147">
        <v>94.58593333333333</v>
      </c>
      <c r="J7833" s="147">
        <v>101.23712266666668</v>
      </c>
      <c r="K7833" s="147">
        <v>107.899404</v>
      </c>
    </row>
    <row r="7834" spans="2:11" x14ac:dyDescent="0.2">
      <c r="B7834" s="21" t="str">
        <f t="shared" si="122"/>
        <v>GuelphWind2035RCP6.0</v>
      </c>
      <c r="C7834" t="s">
        <v>330</v>
      </c>
      <c r="D7834" t="s">
        <v>1</v>
      </c>
      <c r="E7834" s="144" t="s">
        <v>192</v>
      </c>
      <c r="F7834" s="144">
        <v>2035</v>
      </c>
      <c r="G7834" s="147">
        <v>81.662468946809284</v>
      </c>
      <c r="H7834" s="147">
        <v>88.001343000000006</v>
      </c>
      <c r="I7834" s="147">
        <v>94.690899999999999</v>
      </c>
      <c r="J7834" s="147">
        <v>101.36452400000002</v>
      </c>
      <c r="K7834" s="147">
        <v>108.04942800000001</v>
      </c>
    </row>
    <row r="7835" spans="2:11" x14ac:dyDescent="0.2">
      <c r="B7835" s="21" t="str">
        <f t="shared" si="122"/>
        <v>GuelphWind2040RCP6.0</v>
      </c>
      <c r="C7835" t="s">
        <v>330</v>
      </c>
      <c r="D7835" t="s">
        <v>1</v>
      </c>
      <c r="E7835" s="144" t="s">
        <v>192</v>
      </c>
      <c r="F7835" s="144">
        <v>2040</v>
      </c>
      <c r="G7835" s="147">
        <v>81.719286090495558</v>
      </c>
      <c r="H7835" s="147">
        <v>88.078564</v>
      </c>
      <c r="I7835" s="147">
        <v>94.795866666666669</v>
      </c>
      <c r="J7835" s="147">
        <v>101.49192533333336</v>
      </c>
      <c r="K7835" s="147">
        <v>108.19945199999999</v>
      </c>
    </row>
    <row r="7836" spans="2:11" x14ac:dyDescent="0.2">
      <c r="B7836" s="21" t="str">
        <f t="shared" si="122"/>
        <v>GuelphWind2045RCP6.0</v>
      </c>
      <c r="C7836" t="s">
        <v>330</v>
      </c>
      <c r="D7836" t="s">
        <v>1</v>
      </c>
      <c r="E7836" s="144" t="s">
        <v>192</v>
      </c>
      <c r="F7836" s="144">
        <v>2045</v>
      </c>
      <c r="G7836" s="147">
        <v>81.776103234181846</v>
      </c>
      <c r="H7836" s="147">
        <v>88.155785000000009</v>
      </c>
      <c r="I7836" s="147">
        <v>94.900833333333324</v>
      </c>
      <c r="J7836" s="147">
        <v>101.61932666666668</v>
      </c>
      <c r="K7836" s="147">
        <v>108.349476</v>
      </c>
    </row>
    <row r="7837" spans="2:11" x14ac:dyDescent="0.2">
      <c r="B7837" s="21" t="str">
        <f t="shared" si="122"/>
        <v>GuelphWind2050RCP6.0</v>
      </c>
      <c r="C7837" t="s">
        <v>330</v>
      </c>
      <c r="D7837" t="s">
        <v>1</v>
      </c>
      <c r="E7837" s="144" t="s">
        <v>192</v>
      </c>
      <c r="F7837" s="144">
        <v>2050</v>
      </c>
      <c r="G7837" s="147">
        <v>81.896230909404267</v>
      </c>
      <c r="H7837" s="147">
        <v>88.309935600000003</v>
      </c>
      <c r="I7837" s="147">
        <v>95.096040000000002</v>
      </c>
      <c r="J7837" s="147">
        <v>101.85133120000002</v>
      </c>
      <c r="K7837" s="147">
        <v>108.61737599999999</v>
      </c>
    </row>
    <row r="7838" spans="2:11" x14ac:dyDescent="0.2">
      <c r="B7838" s="21" t="str">
        <f t="shared" si="122"/>
        <v>GuelphWind2055RCP6.0</v>
      </c>
      <c r="C7838" t="s">
        <v>330</v>
      </c>
      <c r="D7838" t="s">
        <v>1</v>
      </c>
      <c r="E7838" s="144" t="s">
        <v>192</v>
      </c>
      <c r="F7838" s="144">
        <v>2055</v>
      </c>
      <c r="G7838" s="147">
        <v>81.959541440940399</v>
      </c>
      <c r="H7838" s="147">
        <v>88.386865200000003</v>
      </c>
      <c r="I7838" s="147">
        <v>95.186279999999996</v>
      </c>
      <c r="J7838" s="147">
        <v>101.95593440000002</v>
      </c>
      <c r="K7838" s="147">
        <v>108.735252</v>
      </c>
    </row>
    <row r="7839" spans="2:11" x14ac:dyDescent="0.2">
      <c r="B7839" s="21" t="str">
        <f t="shared" si="122"/>
        <v>GuelphWind2060RCP6.0</v>
      </c>
      <c r="C7839" t="s">
        <v>330</v>
      </c>
      <c r="D7839" t="s">
        <v>1</v>
      </c>
      <c r="E7839" s="144" t="s">
        <v>192</v>
      </c>
      <c r="F7839" s="144">
        <v>2060</v>
      </c>
      <c r="G7839" s="147">
        <v>82.022851972476545</v>
      </c>
      <c r="H7839" s="147">
        <v>88.463794800000002</v>
      </c>
      <c r="I7839" s="147">
        <v>95.276520000000005</v>
      </c>
      <c r="J7839" s="147">
        <v>102.0605376</v>
      </c>
      <c r="K7839" s="147">
        <v>108.853128</v>
      </c>
    </row>
    <row r="7840" spans="2:11" x14ac:dyDescent="0.2">
      <c r="B7840" s="21" t="str">
        <f t="shared" si="122"/>
        <v>GuelphWind2065RCP6.0</v>
      </c>
      <c r="C7840" t="s">
        <v>330</v>
      </c>
      <c r="D7840" t="s">
        <v>1</v>
      </c>
      <c r="E7840" s="144" t="s">
        <v>192</v>
      </c>
      <c r="F7840" s="144">
        <v>2065</v>
      </c>
      <c r="G7840" s="147">
        <v>82.086162504012677</v>
      </c>
      <c r="H7840" s="147">
        <v>88.540724400000002</v>
      </c>
      <c r="I7840" s="147">
        <v>95.366759999999999</v>
      </c>
      <c r="J7840" s="147">
        <v>102.1651408</v>
      </c>
      <c r="K7840" s="147">
        <v>108.97100400000001</v>
      </c>
    </row>
    <row r="7841" spans="2:11" x14ac:dyDescent="0.2">
      <c r="B7841" s="21" t="str">
        <f t="shared" si="122"/>
        <v>GuelphWind2070RCP6.0</v>
      </c>
      <c r="C7841" t="s">
        <v>330</v>
      </c>
      <c r="D7841" t="s">
        <v>1</v>
      </c>
      <c r="E7841" s="144" t="s">
        <v>192</v>
      </c>
      <c r="F7841" s="144">
        <v>2070</v>
      </c>
      <c r="G7841" s="147">
        <v>82.149473035548823</v>
      </c>
      <c r="H7841" s="147">
        <v>88.617654000000002</v>
      </c>
      <c r="I7841" s="147">
        <v>95.457000000000008</v>
      </c>
      <c r="J7841" s="147">
        <v>102.269744</v>
      </c>
      <c r="K7841" s="147">
        <v>109.08888</v>
      </c>
    </row>
    <row r="7842" spans="2:11" x14ac:dyDescent="0.2">
      <c r="B7842" s="21" t="str">
        <f t="shared" si="122"/>
        <v>GuelphWind2075RCP6.0</v>
      </c>
      <c r="C7842" t="s">
        <v>330</v>
      </c>
      <c r="D7842" t="s">
        <v>1</v>
      </c>
      <c r="E7842" s="144" t="s">
        <v>192</v>
      </c>
      <c r="F7842" s="144">
        <v>2075</v>
      </c>
      <c r="G7842" s="147">
        <v>82.25296140440598</v>
      </c>
      <c r="H7842" s="147">
        <v>88.766267999999997</v>
      </c>
      <c r="I7842" s="147">
        <v>95.668500000000009</v>
      </c>
      <c r="J7842" s="147">
        <v>102.52873750000001</v>
      </c>
      <c r="K7842" s="147">
        <v>109.399644</v>
      </c>
    </row>
    <row r="7843" spans="2:11" x14ac:dyDescent="0.2">
      <c r="B7843" s="21" t="str">
        <f t="shared" si="122"/>
        <v>GuelphWind2080RCP6.0</v>
      </c>
      <c r="C7843" t="s">
        <v>330</v>
      </c>
      <c r="D7843" t="s">
        <v>1</v>
      </c>
      <c r="E7843" s="144" t="s">
        <v>192</v>
      </c>
      <c r="F7843" s="144">
        <v>2080</v>
      </c>
      <c r="G7843" s="147">
        <v>82.356449773263137</v>
      </c>
      <c r="H7843" s="147">
        <v>88.914882000000006</v>
      </c>
      <c r="I7843" s="147">
        <v>95.88</v>
      </c>
      <c r="J7843" s="147">
        <v>102.78773100000001</v>
      </c>
      <c r="K7843" s="147">
        <v>109.710408</v>
      </c>
    </row>
    <row r="7844" spans="2:11" x14ac:dyDescent="0.2">
      <c r="B7844" s="21" t="str">
        <f t="shared" si="122"/>
        <v>GuelphWind2085RCP6.0</v>
      </c>
      <c r="C7844" t="s">
        <v>330</v>
      </c>
      <c r="D7844" t="s">
        <v>1</v>
      </c>
      <c r="E7844" s="144" t="s">
        <v>192</v>
      </c>
      <c r="F7844" s="144">
        <v>2085</v>
      </c>
      <c r="G7844" s="147">
        <v>82.459938142120293</v>
      </c>
      <c r="H7844" s="147">
        <v>89.063496000000001</v>
      </c>
      <c r="I7844" s="147">
        <v>96.091499999999996</v>
      </c>
      <c r="J7844" s="147">
        <v>103.0467245</v>
      </c>
      <c r="K7844" s="147">
        <v>110.02117200000001</v>
      </c>
    </row>
    <row r="7845" spans="2:11" x14ac:dyDescent="0.2">
      <c r="B7845" s="21" t="str">
        <f t="shared" si="122"/>
        <v>GuelphWind2090RCP6.0</v>
      </c>
      <c r="C7845" t="s">
        <v>330</v>
      </c>
      <c r="D7845" t="s">
        <v>1</v>
      </c>
      <c r="E7845" s="144" t="s">
        <v>192</v>
      </c>
      <c r="F7845" s="144">
        <v>2090</v>
      </c>
      <c r="G7845" s="147">
        <v>82.842101072867294</v>
      </c>
      <c r="H7845" s="147">
        <v>89.561790000000002</v>
      </c>
      <c r="I7845" s="147">
        <v>96.738533333333336</v>
      </c>
      <c r="J7845" s="147">
        <v>103.818676</v>
      </c>
      <c r="K7845" s="147">
        <v>110.921316</v>
      </c>
    </row>
    <row r="7846" spans="2:11" x14ac:dyDescent="0.2">
      <c r="B7846" s="21" t="str">
        <f t="shared" si="122"/>
        <v>GuelphWind2095RCP6.0</v>
      </c>
      <c r="C7846" t="s">
        <v>330</v>
      </c>
      <c r="D7846" t="s">
        <v>1</v>
      </c>
      <c r="E7846" s="144" t="s">
        <v>192</v>
      </c>
      <c r="F7846" s="144">
        <v>2095</v>
      </c>
      <c r="G7846" s="147">
        <v>83.120775634757152</v>
      </c>
      <c r="H7846" s="147">
        <v>89.911469999999994</v>
      </c>
      <c r="I7846" s="147">
        <v>97.174066666666661</v>
      </c>
      <c r="J7846" s="147">
        <v>104.33163400000001</v>
      </c>
      <c r="K7846" s="147">
        <v>111.510696</v>
      </c>
    </row>
    <row r="7847" spans="2:11" x14ac:dyDescent="0.2">
      <c r="B7847" s="21" t="str">
        <f t="shared" si="122"/>
        <v>GuelphWind2100RCP6.0</v>
      </c>
      <c r="C7847" t="s">
        <v>330</v>
      </c>
      <c r="D7847" t="s">
        <v>1</v>
      </c>
      <c r="E7847" s="144" t="s">
        <v>192</v>
      </c>
      <c r="F7847" s="144">
        <v>2100</v>
      </c>
      <c r="G7847" s="147">
        <v>83.399450196646995</v>
      </c>
      <c r="H7847" s="147">
        <v>90.261150000000001</v>
      </c>
      <c r="I7847" s="147">
        <v>97.6096</v>
      </c>
      <c r="J7847" s="147">
        <v>104.84459200000001</v>
      </c>
      <c r="K7847" s="147">
        <v>112.100076</v>
      </c>
    </row>
    <row r="7848" spans="2:11" x14ac:dyDescent="0.2">
      <c r="B7848" s="21" t="str">
        <f t="shared" si="122"/>
        <v>GuelphWind2023RCP8.5</v>
      </c>
      <c r="C7848" t="s">
        <v>330</v>
      </c>
      <c r="D7848" t="s">
        <v>1</v>
      </c>
      <c r="E7848" s="144" t="s">
        <v>191</v>
      </c>
      <c r="F7848" s="144">
        <v>2023</v>
      </c>
      <c r="G7848" s="147">
        <v>81.492017515750447</v>
      </c>
      <c r="H7848" s="147">
        <v>87.769680000000008</v>
      </c>
      <c r="I7848" s="147">
        <v>94.376000000000005</v>
      </c>
      <c r="J7848" s="147">
        <v>100.98232000000002</v>
      </c>
      <c r="K7848" s="147">
        <v>107.599356</v>
      </c>
    </row>
    <row r="7849" spans="2:11" x14ac:dyDescent="0.2">
      <c r="B7849" s="21" t="str">
        <f t="shared" si="122"/>
        <v>GuelphWind2025RCP8.5</v>
      </c>
      <c r="C7849" t="s">
        <v>330</v>
      </c>
      <c r="D7849" t="s">
        <v>1</v>
      </c>
      <c r="E7849" s="144" t="s">
        <v>191</v>
      </c>
      <c r="F7849" s="144">
        <v>2025</v>
      </c>
      <c r="G7849" s="147">
        <v>81.60565180312301</v>
      </c>
      <c r="H7849" s="147">
        <v>87.924122000000011</v>
      </c>
      <c r="I7849" s="147">
        <v>94.58593333333333</v>
      </c>
      <c r="J7849" s="147">
        <v>101.23712266666668</v>
      </c>
      <c r="K7849" s="147">
        <v>107.899404</v>
      </c>
    </row>
    <row r="7850" spans="2:11" x14ac:dyDescent="0.2">
      <c r="B7850" s="21" t="str">
        <f t="shared" si="122"/>
        <v>GuelphWind2030RCP8.5</v>
      </c>
      <c r="C7850" t="s">
        <v>330</v>
      </c>
      <c r="D7850" t="s">
        <v>1</v>
      </c>
      <c r="E7850" s="144" t="s">
        <v>191</v>
      </c>
      <c r="F7850" s="144">
        <v>2030</v>
      </c>
      <c r="G7850" s="147">
        <v>81.719286090495558</v>
      </c>
      <c r="H7850" s="147">
        <v>88.078564</v>
      </c>
      <c r="I7850" s="147">
        <v>94.795866666666669</v>
      </c>
      <c r="J7850" s="147">
        <v>101.49192533333336</v>
      </c>
      <c r="K7850" s="147">
        <v>108.19945199999999</v>
      </c>
    </row>
    <row r="7851" spans="2:11" x14ac:dyDescent="0.2">
      <c r="B7851" s="21" t="str">
        <f t="shared" si="122"/>
        <v>GuelphWind2035RCP8.5</v>
      </c>
      <c r="C7851" t="s">
        <v>330</v>
      </c>
      <c r="D7851" t="s">
        <v>1</v>
      </c>
      <c r="E7851" s="144" t="s">
        <v>191</v>
      </c>
      <c r="F7851" s="144">
        <v>2035</v>
      </c>
      <c r="G7851" s="147">
        <v>81.83292037786812</v>
      </c>
      <c r="H7851" s="147">
        <v>88.233006000000003</v>
      </c>
      <c r="I7851" s="147">
        <v>95.005799999999994</v>
      </c>
      <c r="J7851" s="147">
        <v>101.74672800000002</v>
      </c>
      <c r="K7851" s="147">
        <v>108.4995</v>
      </c>
    </row>
    <row r="7852" spans="2:11" x14ac:dyDescent="0.2">
      <c r="B7852" s="21" t="str">
        <f t="shared" si="122"/>
        <v>GuelphWind2040RCP8.5</v>
      </c>
      <c r="C7852" t="s">
        <v>330</v>
      </c>
      <c r="D7852" t="s">
        <v>1</v>
      </c>
      <c r="E7852" s="144" t="s">
        <v>191</v>
      </c>
      <c r="F7852" s="144">
        <v>2040</v>
      </c>
      <c r="G7852" s="147">
        <v>81.93843793042835</v>
      </c>
      <c r="H7852" s="147">
        <v>88.361221999999998</v>
      </c>
      <c r="I7852" s="147">
        <v>95.156199999999998</v>
      </c>
      <c r="J7852" s="147">
        <v>101.92106666666668</v>
      </c>
      <c r="K7852" s="147">
        <v>108.69596</v>
      </c>
    </row>
    <row r="7853" spans="2:11" x14ac:dyDescent="0.2">
      <c r="B7853" s="21" t="str">
        <f t="shared" si="122"/>
        <v>GuelphWind2045RCP8.5</v>
      </c>
      <c r="C7853" t="s">
        <v>330</v>
      </c>
      <c r="D7853" t="s">
        <v>1</v>
      </c>
      <c r="E7853" s="144" t="s">
        <v>191</v>
      </c>
      <c r="F7853" s="144">
        <v>2045</v>
      </c>
      <c r="G7853" s="147">
        <v>82.043955482988594</v>
      </c>
      <c r="H7853" s="147">
        <v>88.489438000000007</v>
      </c>
      <c r="I7853" s="147">
        <v>95.306600000000003</v>
      </c>
      <c r="J7853" s="147">
        <v>102.09540533333335</v>
      </c>
      <c r="K7853" s="147">
        <v>108.89242</v>
      </c>
    </row>
    <row r="7854" spans="2:11" x14ac:dyDescent="0.2">
      <c r="B7854" s="21" t="str">
        <f t="shared" si="122"/>
        <v>GuelphWind2050RCP8.5</v>
      </c>
      <c r="C7854" t="s">
        <v>330</v>
      </c>
      <c r="D7854" t="s">
        <v>1</v>
      </c>
      <c r="E7854" s="144" t="s">
        <v>191</v>
      </c>
      <c r="F7854" s="144">
        <v>2050</v>
      </c>
      <c r="G7854" s="147">
        <v>82.28745752735837</v>
      </c>
      <c r="H7854" s="147">
        <v>88.815805999999995</v>
      </c>
      <c r="I7854" s="147">
        <v>95.739000000000004</v>
      </c>
      <c r="J7854" s="147">
        <v>102.61506866666667</v>
      </c>
      <c r="K7854" s="147">
        <v>109.503232</v>
      </c>
    </row>
    <row r="7855" spans="2:11" x14ac:dyDescent="0.2">
      <c r="B7855" s="21" t="str">
        <f t="shared" si="122"/>
        <v>GuelphWind2055RCP8.5</v>
      </c>
      <c r="C7855" t="s">
        <v>330</v>
      </c>
      <c r="D7855" t="s">
        <v>1</v>
      </c>
      <c r="E7855" s="144" t="s">
        <v>191</v>
      </c>
      <c r="F7855" s="144">
        <v>2055</v>
      </c>
      <c r="G7855" s="147">
        <v>82.425442019167903</v>
      </c>
      <c r="H7855" s="147">
        <v>89.013958000000002</v>
      </c>
      <c r="I7855" s="147">
        <v>96.021000000000001</v>
      </c>
      <c r="J7855" s="147">
        <v>102.96039333333333</v>
      </c>
      <c r="K7855" s="147">
        <v>109.91758400000001</v>
      </c>
    </row>
    <row r="7856" spans="2:11" x14ac:dyDescent="0.2">
      <c r="B7856" s="21" t="str">
        <f t="shared" si="122"/>
        <v>GuelphWind2060RCP8.5</v>
      </c>
      <c r="C7856" t="s">
        <v>330</v>
      </c>
      <c r="D7856" t="s">
        <v>1</v>
      </c>
      <c r="E7856" s="144" t="s">
        <v>191</v>
      </c>
      <c r="F7856" s="144">
        <v>2060</v>
      </c>
      <c r="G7856" s="147">
        <v>82.842101072867294</v>
      </c>
      <c r="H7856" s="147">
        <v>89.561790000000002</v>
      </c>
      <c r="I7856" s="147">
        <v>96.738533333333336</v>
      </c>
      <c r="J7856" s="147">
        <v>103.818676</v>
      </c>
      <c r="K7856" s="147">
        <v>110.921316</v>
      </c>
    </row>
    <row r="7857" spans="2:11" x14ac:dyDescent="0.2">
      <c r="B7857" s="21" t="str">
        <f t="shared" si="122"/>
        <v>GuelphWind2065RCP8.5</v>
      </c>
      <c r="C7857" t="s">
        <v>330</v>
      </c>
      <c r="D7857" t="s">
        <v>1</v>
      </c>
      <c r="E7857" s="144" t="s">
        <v>191</v>
      </c>
      <c r="F7857" s="144">
        <v>2065</v>
      </c>
      <c r="G7857" s="147">
        <v>83.120775634757152</v>
      </c>
      <c r="H7857" s="147">
        <v>89.911469999999994</v>
      </c>
      <c r="I7857" s="147">
        <v>97.174066666666661</v>
      </c>
      <c r="J7857" s="147">
        <v>104.33163400000001</v>
      </c>
      <c r="K7857" s="147">
        <v>111.510696</v>
      </c>
    </row>
    <row r="7858" spans="2:11" x14ac:dyDescent="0.2">
      <c r="B7858" s="21" t="str">
        <f t="shared" si="122"/>
        <v>GuelphWind2070RCP8.5</v>
      </c>
      <c r="C7858" t="s">
        <v>330</v>
      </c>
      <c r="D7858" t="s">
        <v>1</v>
      </c>
      <c r="E7858" s="144" t="s">
        <v>191</v>
      </c>
      <c r="F7858" s="144">
        <v>2070</v>
      </c>
      <c r="G7858" s="147">
        <v>83.645657819287536</v>
      </c>
      <c r="H7858" s="147">
        <v>90.593345999999997</v>
      </c>
      <c r="I7858" s="147">
        <v>98.045133333333339</v>
      </c>
      <c r="J7858" s="147">
        <v>105.37096066666668</v>
      </c>
      <c r="K7858" s="147">
        <v>112.71803199999999</v>
      </c>
    </row>
    <row r="7859" spans="2:11" x14ac:dyDescent="0.2">
      <c r="B7859" s="21" t="str">
        <f t="shared" si="122"/>
        <v>GuelphWind2075RCP8.5</v>
      </c>
      <c r="C7859" t="s">
        <v>330</v>
      </c>
      <c r="D7859" t="s">
        <v>1</v>
      </c>
      <c r="E7859" s="144" t="s">
        <v>191</v>
      </c>
      <c r="F7859" s="144">
        <v>2075</v>
      </c>
      <c r="G7859" s="147">
        <v>83.89186544192809</v>
      </c>
      <c r="H7859" s="147">
        <v>90.925542000000007</v>
      </c>
      <c r="I7859" s="147">
        <v>98.480666666666664</v>
      </c>
      <c r="J7859" s="147">
        <v>105.89732933333335</v>
      </c>
      <c r="K7859" s="147">
        <v>113.335988</v>
      </c>
    </row>
    <row r="7860" spans="2:11" x14ac:dyDescent="0.2">
      <c r="B7860" s="21" t="str">
        <f t="shared" si="122"/>
        <v>GuelphWind2080RCP8.5</v>
      </c>
      <c r="C7860" t="s">
        <v>330</v>
      </c>
      <c r="D7860" t="s">
        <v>1</v>
      </c>
      <c r="E7860" s="144" t="s">
        <v>191</v>
      </c>
      <c r="F7860" s="144">
        <v>2080</v>
      </c>
      <c r="G7860" s="147">
        <v>84.13807306456863</v>
      </c>
      <c r="H7860" s="147">
        <v>91.257738000000003</v>
      </c>
      <c r="I7860" s="147">
        <v>98.916200000000003</v>
      </c>
      <c r="J7860" s="147">
        <v>106.42369800000002</v>
      </c>
      <c r="K7860" s="147">
        <v>113.95394399999999</v>
      </c>
    </row>
    <row r="7861" spans="2:11" x14ac:dyDescent="0.2">
      <c r="B7861" s="21" t="str">
        <f t="shared" si="122"/>
        <v>GuelphWind2085RCP8.5</v>
      </c>
      <c r="C7861" t="s">
        <v>330</v>
      </c>
      <c r="D7861" t="s">
        <v>1</v>
      </c>
      <c r="E7861" s="144" t="s">
        <v>191</v>
      </c>
      <c r="F7861" s="144">
        <v>2085</v>
      </c>
      <c r="G7861" s="147">
        <v>84.377516741532247</v>
      </c>
      <c r="H7861" s="147">
        <v>91.576820999999995</v>
      </c>
      <c r="I7861" s="147">
        <v>99.339200000000005</v>
      </c>
      <c r="J7861" s="147">
        <v>106.92659800000001</v>
      </c>
      <c r="K7861" s="147">
        <v>114.543324</v>
      </c>
    </row>
    <row r="7862" spans="2:11" x14ac:dyDescent="0.2">
      <c r="B7862" s="21" t="str">
        <f t="shared" si="122"/>
        <v>GuelphWind2090RCP8.5</v>
      </c>
      <c r="C7862" t="s">
        <v>330</v>
      </c>
      <c r="D7862" t="s">
        <v>1</v>
      </c>
      <c r="E7862" s="144" t="s">
        <v>191</v>
      </c>
      <c r="F7862" s="144">
        <v>2090</v>
      </c>
      <c r="G7862" s="147">
        <v>84.61696041849585</v>
      </c>
      <c r="H7862" s="147">
        <v>91.895903999999987</v>
      </c>
      <c r="I7862" s="147">
        <v>99.762199999999993</v>
      </c>
      <c r="J7862" s="147">
        <v>107.42949800000002</v>
      </c>
      <c r="K7862" s="147">
        <v>115.132704</v>
      </c>
    </row>
    <row r="7863" spans="2:11" x14ac:dyDescent="0.2">
      <c r="B7863" s="21" t="str">
        <f t="shared" si="122"/>
        <v>GuelphWind2095RCP8.5</v>
      </c>
      <c r="C7863" t="s">
        <v>330</v>
      </c>
      <c r="D7863" t="s">
        <v>1</v>
      </c>
      <c r="E7863" s="144" t="s">
        <v>191</v>
      </c>
      <c r="F7863" s="144">
        <v>2095</v>
      </c>
      <c r="G7863" s="147">
        <v>84.61696041849585</v>
      </c>
      <c r="H7863" s="147">
        <v>91.895903999999987</v>
      </c>
      <c r="I7863" s="147">
        <v>99.762199999999993</v>
      </c>
      <c r="J7863" s="147">
        <v>107.42949800000002</v>
      </c>
      <c r="K7863" s="147">
        <v>115.132704</v>
      </c>
    </row>
    <row r="7864" spans="2:11" x14ac:dyDescent="0.2">
      <c r="B7864" s="21" t="str">
        <f t="shared" si="122"/>
        <v>GuelphWind2100RCP8.5</v>
      </c>
      <c r="C7864" t="s">
        <v>330</v>
      </c>
      <c r="D7864" t="s">
        <v>1</v>
      </c>
      <c r="E7864" s="144" t="s">
        <v>191</v>
      </c>
      <c r="F7864" s="144">
        <v>2100</v>
      </c>
      <c r="G7864" s="147">
        <v>84.61696041849585</v>
      </c>
      <c r="H7864" s="147">
        <v>91.895903999999987</v>
      </c>
      <c r="I7864" s="147">
        <v>99.762199999999993</v>
      </c>
      <c r="J7864" s="147">
        <v>107.42949800000002</v>
      </c>
      <c r="K7864" s="147">
        <v>115.132704</v>
      </c>
    </row>
    <row r="7865" spans="2:11" x14ac:dyDescent="0.2">
      <c r="B7865" s="21" t="str">
        <f t="shared" si="122"/>
        <v>GuthrieIce Accretion2023RCP4.5</v>
      </c>
      <c r="C7865" t="s">
        <v>331</v>
      </c>
      <c r="D7865" t="s">
        <v>486</v>
      </c>
      <c r="E7865" s="144" t="s">
        <v>193</v>
      </c>
      <c r="F7865" s="144">
        <v>2023</v>
      </c>
      <c r="G7865" s="147">
        <v>15.668366990961184</v>
      </c>
      <c r="H7865" s="147">
        <v>18.746379999999998</v>
      </c>
      <c r="I7865" s="147">
        <v>22.631999999999998</v>
      </c>
      <c r="J7865" s="147">
        <v>25.600149999999999</v>
      </c>
      <c r="K7865" s="147">
        <v>28.545300000000001</v>
      </c>
    </row>
    <row r="7866" spans="2:11" x14ac:dyDescent="0.2">
      <c r="B7866" s="21" t="str">
        <f t="shared" si="122"/>
        <v>GuthrieIce Accretion2025RCP4.5</v>
      </c>
      <c r="C7866" t="s">
        <v>331</v>
      </c>
      <c r="D7866" t="s">
        <v>486</v>
      </c>
      <c r="E7866" s="144" t="s">
        <v>193</v>
      </c>
      <c r="F7866" s="144">
        <v>2025</v>
      </c>
      <c r="G7866" s="147">
        <v>15.663032170739543</v>
      </c>
      <c r="H7866" s="147">
        <v>18.743198333333332</v>
      </c>
      <c r="I7866" s="147">
        <v>22.635833333333331</v>
      </c>
      <c r="J7866" s="147">
        <v>25.608813333333334</v>
      </c>
      <c r="K7866" s="147">
        <v>28.564620000000001</v>
      </c>
    </row>
    <row r="7867" spans="2:11" x14ac:dyDescent="0.2">
      <c r="B7867" s="21" t="str">
        <f t="shared" si="122"/>
        <v>GuthrieIce Accretion2030RCP4.5</v>
      </c>
      <c r="C7867" t="s">
        <v>331</v>
      </c>
      <c r="D7867" t="s">
        <v>486</v>
      </c>
      <c r="E7867" s="144" t="s">
        <v>193</v>
      </c>
      <c r="F7867" s="144">
        <v>2030</v>
      </c>
      <c r="G7867" s="147">
        <v>15.657697350517902</v>
      </c>
      <c r="H7867" s="147">
        <v>18.740016666666666</v>
      </c>
      <c r="I7867" s="147">
        <v>22.639666666666667</v>
      </c>
      <c r="J7867" s="147">
        <v>25.617476666666665</v>
      </c>
      <c r="K7867" s="147">
        <v>28.583940000000002</v>
      </c>
    </row>
    <row r="7868" spans="2:11" x14ac:dyDescent="0.2">
      <c r="B7868" s="21" t="str">
        <f t="shared" si="122"/>
        <v>GuthrieIce Accretion2035RCP4.5</v>
      </c>
      <c r="C7868" t="s">
        <v>331</v>
      </c>
      <c r="D7868" t="s">
        <v>486</v>
      </c>
      <c r="E7868" s="144" t="s">
        <v>193</v>
      </c>
      <c r="F7868" s="144">
        <v>2035</v>
      </c>
      <c r="G7868" s="147">
        <v>15.652362530296259</v>
      </c>
      <c r="H7868" s="147">
        <v>18.736834999999999</v>
      </c>
      <c r="I7868" s="147">
        <v>22.6435</v>
      </c>
      <c r="J7868" s="147">
        <v>25.626139999999999</v>
      </c>
      <c r="K7868" s="147">
        <v>28.603259999999999</v>
      </c>
    </row>
    <row r="7869" spans="2:11" x14ac:dyDescent="0.2">
      <c r="B7869" s="21" t="str">
        <f t="shared" si="122"/>
        <v>GuthrieIce Accretion2040RCP4.5</v>
      </c>
      <c r="C7869" t="s">
        <v>331</v>
      </c>
      <c r="D7869" t="s">
        <v>486</v>
      </c>
      <c r="E7869" s="144" t="s">
        <v>193</v>
      </c>
      <c r="F7869" s="144">
        <v>2040</v>
      </c>
      <c r="G7869" s="147">
        <v>15.647027710074617</v>
      </c>
      <c r="H7869" s="147">
        <v>18.733653333333333</v>
      </c>
      <c r="I7869" s="147">
        <v>22.647333333333332</v>
      </c>
      <c r="J7869" s="147">
        <v>25.634803333333334</v>
      </c>
      <c r="K7869" s="147">
        <v>28.622579999999999</v>
      </c>
    </row>
    <row r="7870" spans="2:11" x14ac:dyDescent="0.2">
      <c r="B7870" s="21" t="str">
        <f t="shared" si="122"/>
        <v>GuthrieIce Accretion2045RCP4.5</v>
      </c>
      <c r="C7870" t="s">
        <v>331</v>
      </c>
      <c r="D7870" t="s">
        <v>486</v>
      </c>
      <c r="E7870" s="144" t="s">
        <v>193</v>
      </c>
      <c r="F7870" s="144">
        <v>2045</v>
      </c>
      <c r="G7870" s="147">
        <v>15.641692889852976</v>
      </c>
      <c r="H7870" s="147">
        <v>18.730471666666666</v>
      </c>
      <c r="I7870" s="147">
        <v>22.651166666666668</v>
      </c>
      <c r="J7870" s="147">
        <v>25.643466666666665</v>
      </c>
      <c r="K7870" s="147">
        <v>28.6419</v>
      </c>
    </row>
    <row r="7871" spans="2:11" x14ac:dyDescent="0.2">
      <c r="B7871" s="21" t="str">
        <f t="shared" si="122"/>
        <v>GuthrieIce Accretion2050RCP4.5</v>
      </c>
      <c r="C7871" t="s">
        <v>331</v>
      </c>
      <c r="D7871" t="s">
        <v>486</v>
      </c>
      <c r="E7871" s="144" t="s">
        <v>193</v>
      </c>
      <c r="F7871" s="144">
        <v>2050</v>
      </c>
      <c r="G7871" s="147">
        <v>15.59474647190253</v>
      </c>
      <c r="H7871" s="147">
        <v>18.696746000000001</v>
      </c>
      <c r="I7871" s="147">
        <v>22.636600000000001</v>
      </c>
      <c r="J7871" s="147">
        <v>25.641734</v>
      </c>
      <c r="K7871" s="147">
        <v>28.655424</v>
      </c>
    </row>
    <row r="7872" spans="2:11" x14ac:dyDescent="0.2">
      <c r="B7872" s="21" t="str">
        <f t="shared" si="122"/>
        <v>GuthrieIce Accretion2055RCP4.5</v>
      </c>
      <c r="C7872" t="s">
        <v>331</v>
      </c>
      <c r="D7872" t="s">
        <v>486</v>
      </c>
      <c r="E7872" s="144" t="s">
        <v>193</v>
      </c>
      <c r="F7872" s="144">
        <v>2055</v>
      </c>
      <c r="G7872" s="147">
        <v>15.553134874173727</v>
      </c>
      <c r="H7872" s="147">
        <v>18.666201999999998</v>
      </c>
      <c r="I7872" s="147">
        <v>22.618200000000002</v>
      </c>
      <c r="J7872" s="147">
        <v>25.631338</v>
      </c>
      <c r="K7872" s="147">
        <v>28.649628</v>
      </c>
    </row>
    <row r="7873" spans="2:11" x14ac:dyDescent="0.2">
      <c r="B7873" s="21" t="str">
        <f t="shared" si="122"/>
        <v>GuthrieIce Accretion2060RCP4.5</v>
      </c>
      <c r="C7873" t="s">
        <v>331</v>
      </c>
      <c r="D7873" t="s">
        <v>486</v>
      </c>
      <c r="E7873" s="144" t="s">
        <v>193</v>
      </c>
      <c r="F7873" s="144">
        <v>2060</v>
      </c>
      <c r="G7873" s="147">
        <v>15.511523276444922</v>
      </c>
      <c r="H7873" s="147">
        <v>18.635657999999999</v>
      </c>
      <c r="I7873" s="147">
        <v>22.599799999999998</v>
      </c>
      <c r="J7873" s="147">
        <v>25.620941999999999</v>
      </c>
      <c r="K7873" s="147">
        <v>28.643832</v>
      </c>
    </row>
    <row r="7874" spans="2:11" x14ac:dyDescent="0.2">
      <c r="B7874" s="21" t="str">
        <f t="shared" si="122"/>
        <v>GuthrieIce Accretion2065RCP4.5</v>
      </c>
      <c r="C7874" t="s">
        <v>331</v>
      </c>
      <c r="D7874" t="s">
        <v>486</v>
      </c>
      <c r="E7874" s="144" t="s">
        <v>193</v>
      </c>
      <c r="F7874" s="144">
        <v>2065</v>
      </c>
      <c r="G7874" s="147">
        <v>15.469911678716119</v>
      </c>
      <c r="H7874" s="147">
        <v>18.605113999999997</v>
      </c>
      <c r="I7874" s="147">
        <v>22.581399999999999</v>
      </c>
      <c r="J7874" s="147">
        <v>25.610545999999999</v>
      </c>
      <c r="K7874" s="147">
        <v>28.638036</v>
      </c>
    </row>
    <row r="7875" spans="2:11" x14ac:dyDescent="0.2">
      <c r="B7875" s="21" t="str">
        <f t="shared" si="122"/>
        <v>GuthrieIce Accretion2070RCP4.5</v>
      </c>
      <c r="C7875" t="s">
        <v>331</v>
      </c>
      <c r="D7875" t="s">
        <v>486</v>
      </c>
      <c r="E7875" s="144" t="s">
        <v>193</v>
      </c>
      <c r="F7875" s="144">
        <v>2070</v>
      </c>
      <c r="G7875" s="147">
        <v>15.428300080987315</v>
      </c>
      <c r="H7875" s="147">
        <v>18.574569999999998</v>
      </c>
      <c r="I7875" s="147">
        <v>22.562999999999999</v>
      </c>
      <c r="J7875" s="147">
        <v>25.600149999999999</v>
      </c>
      <c r="K7875" s="147">
        <v>28.632239999999999</v>
      </c>
    </row>
    <row r="7876" spans="2:11" x14ac:dyDescent="0.2">
      <c r="B7876" s="21" t="str">
        <f t="shared" si="122"/>
        <v>GuthrieIce Accretion2075RCP4.5</v>
      </c>
      <c r="C7876" t="s">
        <v>331</v>
      </c>
      <c r="D7876" t="s">
        <v>486</v>
      </c>
      <c r="E7876" s="144" t="s">
        <v>193</v>
      </c>
      <c r="F7876" s="144">
        <v>2075</v>
      </c>
      <c r="G7876" s="147">
        <v>15.428300080987315</v>
      </c>
      <c r="H7876" s="147">
        <v>18.596841666666663</v>
      </c>
      <c r="I7876" s="147">
        <v>22.612833333333331</v>
      </c>
      <c r="J7876" s="147">
        <v>25.669456666666665</v>
      </c>
      <c r="K7876" s="147">
        <v>28.719180000000001</v>
      </c>
    </row>
    <row r="7877" spans="2:11" x14ac:dyDescent="0.2">
      <c r="B7877" s="21" t="str">
        <f t="shared" si="122"/>
        <v>GuthrieIce Accretion2080RCP4.5</v>
      </c>
      <c r="C7877" t="s">
        <v>331</v>
      </c>
      <c r="D7877" t="s">
        <v>486</v>
      </c>
      <c r="E7877" s="144" t="s">
        <v>193</v>
      </c>
      <c r="F7877" s="144">
        <v>2080</v>
      </c>
      <c r="G7877" s="147">
        <v>15.428300080987315</v>
      </c>
      <c r="H7877" s="147">
        <v>18.619113333333331</v>
      </c>
      <c r="I7877" s="147">
        <v>22.662666666666667</v>
      </c>
      <c r="J7877" s="147">
        <v>25.738763333333331</v>
      </c>
      <c r="K7877" s="147">
        <v>28.80612</v>
      </c>
    </row>
    <row r="7878" spans="2:11" x14ac:dyDescent="0.2">
      <c r="B7878" s="21" t="str">
        <f t="shared" si="122"/>
        <v>GuthrieIce Accretion2085RCP4.5</v>
      </c>
      <c r="C7878" t="s">
        <v>331</v>
      </c>
      <c r="D7878" t="s">
        <v>486</v>
      </c>
      <c r="E7878" s="144" t="s">
        <v>193</v>
      </c>
      <c r="F7878" s="144">
        <v>2085</v>
      </c>
      <c r="G7878" s="147">
        <v>15.428300080987315</v>
      </c>
      <c r="H7878" s="147">
        <v>18.641385</v>
      </c>
      <c r="I7878" s="147">
        <v>22.712499999999999</v>
      </c>
      <c r="J7878" s="147">
        <v>25.808069999999997</v>
      </c>
      <c r="K7878" s="147">
        <v>28.893059999999998</v>
      </c>
    </row>
    <row r="7879" spans="2:11" x14ac:dyDescent="0.2">
      <c r="B7879" s="21" t="str">
        <f t="shared" si="122"/>
        <v>GuthrieIce Accretion2090RCP4.5</v>
      </c>
      <c r="C7879" t="s">
        <v>331</v>
      </c>
      <c r="D7879" t="s">
        <v>486</v>
      </c>
      <c r="E7879" s="144" t="s">
        <v>193</v>
      </c>
      <c r="F7879" s="144">
        <v>2090</v>
      </c>
      <c r="G7879" s="147">
        <v>15.428300080987315</v>
      </c>
      <c r="H7879" s="147">
        <v>18.663656666666665</v>
      </c>
      <c r="I7879" s="147">
        <v>22.762333333333331</v>
      </c>
      <c r="J7879" s="147">
        <v>25.877376666666663</v>
      </c>
      <c r="K7879" s="147">
        <v>28.98</v>
      </c>
    </row>
    <row r="7880" spans="2:11" x14ac:dyDescent="0.2">
      <c r="B7880" s="21" t="str">
        <f t="shared" si="122"/>
        <v>GuthrieIce Accretion2095RCP4.5</v>
      </c>
      <c r="C7880" t="s">
        <v>331</v>
      </c>
      <c r="D7880" t="s">
        <v>486</v>
      </c>
      <c r="E7880" s="144" t="s">
        <v>193</v>
      </c>
      <c r="F7880" s="144">
        <v>2095</v>
      </c>
      <c r="G7880" s="147">
        <v>15.428300080987315</v>
      </c>
      <c r="H7880" s="147">
        <v>18.685928333333329</v>
      </c>
      <c r="I7880" s="147">
        <v>22.812166666666666</v>
      </c>
      <c r="J7880" s="147">
        <v>25.946683333333329</v>
      </c>
      <c r="K7880" s="147">
        <v>29.066940000000002</v>
      </c>
    </row>
    <row r="7881" spans="2:11" x14ac:dyDescent="0.2">
      <c r="B7881" s="21" t="str">
        <f t="shared" si="122"/>
        <v>GuthrieIce Accretion2100RCP4.5</v>
      </c>
      <c r="C7881" t="s">
        <v>331</v>
      </c>
      <c r="D7881" t="s">
        <v>486</v>
      </c>
      <c r="E7881" s="144" t="s">
        <v>193</v>
      </c>
      <c r="F7881" s="144">
        <v>2100</v>
      </c>
      <c r="G7881" s="147">
        <v>15.428300080987315</v>
      </c>
      <c r="H7881" s="147">
        <v>18.708199999999998</v>
      </c>
      <c r="I7881" s="147">
        <v>22.861999999999998</v>
      </c>
      <c r="J7881" s="147">
        <v>26.015989999999995</v>
      </c>
      <c r="K7881" s="147">
        <v>29.153880000000001</v>
      </c>
    </row>
    <row r="7882" spans="2:11" x14ac:dyDescent="0.2">
      <c r="B7882" s="21" t="str">
        <f t="shared" si="122"/>
        <v>GuthrieIce Accretion2023RCP6.0</v>
      </c>
      <c r="C7882" t="s">
        <v>331</v>
      </c>
      <c r="D7882" t="s">
        <v>486</v>
      </c>
      <c r="E7882" s="144" t="s">
        <v>192</v>
      </c>
      <c r="F7882" s="144">
        <v>2023</v>
      </c>
      <c r="G7882" s="147">
        <v>15.668366990961184</v>
      </c>
      <c r="H7882" s="147">
        <v>18.746379999999998</v>
      </c>
      <c r="I7882" s="147">
        <v>22.631999999999998</v>
      </c>
      <c r="J7882" s="147">
        <v>25.600149999999999</v>
      </c>
      <c r="K7882" s="147">
        <v>28.545300000000001</v>
      </c>
    </row>
    <row r="7883" spans="2:11" x14ac:dyDescent="0.2">
      <c r="B7883" s="21" t="str">
        <f t="shared" si="122"/>
        <v>GuthrieIce Accretion2025RCP6.0</v>
      </c>
      <c r="C7883" t="s">
        <v>331</v>
      </c>
      <c r="D7883" t="s">
        <v>486</v>
      </c>
      <c r="E7883" s="144" t="s">
        <v>192</v>
      </c>
      <c r="F7883" s="144">
        <v>2025</v>
      </c>
      <c r="G7883" s="147">
        <v>15.663032170739543</v>
      </c>
      <c r="H7883" s="147">
        <v>18.743198333333332</v>
      </c>
      <c r="I7883" s="147">
        <v>22.635833333333331</v>
      </c>
      <c r="J7883" s="147">
        <v>25.608813333333334</v>
      </c>
      <c r="K7883" s="147">
        <v>28.564620000000001</v>
      </c>
    </row>
    <row r="7884" spans="2:11" x14ac:dyDescent="0.2">
      <c r="B7884" s="21" t="str">
        <f t="shared" ref="B7884:B7947" si="123">C7884&amp;D7884&amp;F7884&amp;E7884</f>
        <v>GuthrieIce Accretion2030RCP6.0</v>
      </c>
      <c r="C7884" t="s">
        <v>331</v>
      </c>
      <c r="D7884" t="s">
        <v>486</v>
      </c>
      <c r="E7884" s="144" t="s">
        <v>192</v>
      </c>
      <c r="F7884" s="144">
        <v>2030</v>
      </c>
      <c r="G7884" s="147">
        <v>15.657697350517902</v>
      </c>
      <c r="H7884" s="147">
        <v>18.740016666666666</v>
      </c>
      <c r="I7884" s="147">
        <v>22.639666666666667</v>
      </c>
      <c r="J7884" s="147">
        <v>25.617476666666665</v>
      </c>
      <c r="K7884" s="147">
        <v>28.583940000000002</v>
      </c>
    </row>
    <row r="7885" spans="2:11" x14ac:dyDescent="0.2">
      <c r="B7885" s="21" t="str">
        <f t="shared" si="123"/>
        <v>GuthrieIce Accretion2035RCP6.0</v>
      </c>
      <c r="C7885" t="s">
        <v>331</v>
      </c>
      <c r="D7885" t="s">
        <v>486</v>
      </c>
      <c r="E7885" s="144" t="s">
        <v>192</v>
      </c>
      <c r="F7885" s="144">
        <v>2035</v>
      </c>
      <c r="G7885" s="147">
        <v>15.652362530296259</v>
      </c>
      <c r="H7885" s="147">
        <v>18.736834999999999</v>
      </c>
      <c r="I7885" s="147">
        <v>22.6435</v>
      </c>
      <c r="J7885" s="147">
        <v>25.626139999999999</v>
      </c>
      <c r="K7885" s="147">
        <v>28.603259999999999</v>
      </c>
    </row>
    <row r="7886" spans="2:11" x14ac:dyDescent="0.2">
      <c r="B7886" s="21" t="str">
        <f t="shared" si="123"/>
        <v>GuthrieIce Accretion2040RCP6.0</v>
      </c>
      <c r="C7886" t="s">
        <v>331</v>
      </c>
      <c r="D7886" t="s">
        <v>486</v>
      </c>
      <c r="E7886" s="144" t="s">
        <v>192</v>
      </c>
      <c r="F7886" s="144">
        <v>2040</v>
      </c>
      <c r="G7886" s="147">
        <v>15.647027710074617</v>
      </c>
      <c r="H7886" s="147">
        <v>18.733653333333333</v>
      </c>
      <c r="I7886" s="147">
        <v>22.647333333333332</v>
      </c>
      <c r="J7886" s="147">
        <v>25.634803333333334</v>
      </c>
      <c r="K7886" s="147">
        <v>28.622579999999999</v>
      </c>
    </row>
    <row r="7887" spans="2:11" x14ac:dyDescent="0.2">
      <c r="B7887" s="21" t="str">
        <f t="shared" si="123"/>
        <v>GuthrieIce Accretion2045RCP6.0</v>
      </c>
      <c r="C7887" t="s">
        <v>331</v>
      </c>
      <c r="D7887" t="s">
        <v>486</v>
      </c>
      <c r="E7887" s="144" t="s">
        <v>192</v>
      </c>
      <c r="F7887" s="144">
        <v>2045</v>
      </c>
      <c r="G7887" s="147">
        <v>15.641692889852976</v>
      </c>
      <c r="H7887" s="147">
        <v>18.730471666666666</v>
      </c>
      <c r="I7887" s="147">
        <v>22.651166666666668</v>
      </c>
      <c r="J7887" s="147">
        <v>25.643466666666665</v>
      </c>
      <c r="K7887" s="147">
        <v>28.6419</v>
      </c>
    </row>
    <row r="7888" spans="2:11" x14ac:dyDescent="0.2">
      <c r="B7888" s="21" t="str">
        <f t="shared" si="123"/>
        <v>GuthrieIce Accretion2050RCP6.0</v>
      </c>
      <c r="C7888" t="s">
        <v>331</v>
      </c>
      <c r="D7888" t="s">
        <v>486</v>
      </c>
      <c r="E7888" s="144" t="s">
        <v>192</v>
      </c>
      <c r="F7888" s="144">
        <v>2050</v>
      </c>
      <c r="G7888" s="147">
        <v>15.59474647190253</v>
      </c>
      <c r="H7888" s="147">
        <v>18.696746000000001</v>
      </c>
      <c r="I7888" s="147">
        <v>22.636600000000001</v>
      </c>
      <c r="J7888" s="147">
        <v>25.641734</v>
      </c>
      <c r="K7888" s="147">
        <v>28.655424</v>
      </c>
    </row>
    <row r="7889" spans="2:11" x14ac:dyDescent="0.2">
      <c r="B7889" s="21" t="str">
        <f t="shared" si="123"/>
        <v>GuthrieIce Accretion2055RCP6.0</v>
      </c>
      <c r="C7889" t="s">
        <v>331</v>
      </c>
      <c r="D7889" t="s">
        <v>486</v>
      </c>
      <c r="E7889" s="144" t="s">
        <v>192</v>
      </c>
      <c r="F7889" s="144">
        <v>2055</v>
      </c>
      <c r="G7889" s="147">
        <v>15.553134874173727</v>
      </c>
      <c r="H7889" s="147">
        <v>18.666201999999998</v>
      </c>
      <c r="I7889" s="147">
        <v>22.618200000000002</v>
      </c>
      <c r="J7889" s="147">
        <v>25.631338</v>
      </c>
      <c r="K7889" s="147">
        <v>28.649628</v>
      </c>
    </row>
    <row r="7890" spans="2:11" x14ac:dyDescent="0.2">
      <c r="B7890" s="21" t="str">
        <f t="shared" si="123"/>
        <v>GuthrieIce Accretion2060RCP6.0</v>
      </c>
      <c r="C7890" t="s">
        <v>331</v>
      </c>
      <c r="D7890" t="s">
        <v>486</v>
      </c>
      <c r="E7890" s="144" t="s">
        <v>192</v>
      </c>
      <c r="F7890" s="144">
        <v>2060</v>
      </c>
      <c r="G7890" s="147">
        <v>15.511523276444922</v>
      </c>
      <c r="H7890" s="147">
        <v>18.635657999999999</v>
      </c>
      <c r="I7890" s="147">
        <v>22.599799999999998</v>
      </c>
      <c r="J7890" s="147">
        <v>25.620941999999999</v>
      </c>
      <c r="K7890" s="147">
        <v>28.643832</v>
      </c>
    </row>
    <row r="7891" spans="2:11" x14ac:dyDescent="0.2">
      <c r="B7891" s="21" t="str">
        <f t="shared" si="123"/>
        <v>GuthrieIce Accretion2065RCP6.0</v>
      </c>
      <c r="C7891" t="s">
        <v>331</v>
      </c>
      <c r="D7891" t="s">
        <v>486</v>
      </c>
      <c r="E7891" s="144" t="s">
        <v>192</v>
      </c>
      <c r="F7891" s="144">
        <v>2065</v>
      </c>
      <c r="G7891" s="147">
        <v>15.469911678716119</v>
      </c>
      <c r="H7891" s="147">
        <v>18.605113999999997</v>
      </c>
      <c r="I7891" s="147">
        <v>22.581399999999999</v>
      </c>
      <c r="J7891" s="147">
        <v>25.610545999999999</v>
      </c>
      <c r="K7891" s="147">
        <v>28.638036</v>
      </c>
    </row>
    <row r="7892" spans="2:11" x14ac:dyDescent="0.2">
      <c r="B7892" s="21" t="str">
        <f t="shared" si="123"/>
        <v>GuthrieIce Accretion2070RCP6.0</v>
      </c>
      <c r="C7892" t="s">
        <v>331</v>
      </c>
      <c r="D7892" t="s">
        <v>486</v>
      </c>
      <c r="E7892" s="144" t="s">
        <v>192</v>
      </c>
      <c r="F7892" s="144">
        <v>2070</v>
      </c>
      <c r="G7892" s="147">
        <v>15.428300080987315</v>
      </c>
      <c r="H7892" s="147">
        <v>18.574569999999998</v>
      </c>
      <c r="I7892" s="147">
        <v>22.562999999999999</v>
      </c>
      <c r="J7892" s="147">
        <v>25.600149999999999</v>
      </c>
      <c r="K7892" s="147">
        <v>28.632239999999999</v>
      </c>
    </row>
    <row r="7893" spans="2:11" x14ac:dyDescent="0.2">
      <c r="B7893" s="21" t="str">
        <f t="shared" si="123"/>
        <v>GuthrieIce Accretion2075RCP6.0</v>
      </c>
      <c r="C7893" t="s">
        <v>331</v>
      </c>
      <c r="D7893" t="s">
        <v>486</v>
      </c>
      <c r="E7893" s="144" t="s">
        <v>192</v>
      </c>
      <c r="F7893" s="144">
        <v>2075</v>
      </c>
      <c r="G7893" s="147">
        <v>15.428300080987315</v>
      </c>
      <c r="H7893" s="147">
        <v>18.607977499999997</v>
      </c>
      <c r="I7893" s="147">
        <v>22.637749999999997</v>
      </c>
      <c r="J7893" s="147">
        <v>25.70411</v>
      </c>
      <c r="K7893" s="147">
        <v>28.762650000000001</v>
      </c>
    </row>
    <row r="7894" spans="2:11" x14ac:dyDescent="0.2">
      <c r="B7894" s="21" t="str">
        <f t="shared" si="123"/>
        <v>GuthrieIce Accretion2080RCP6.0</v>
      </c>
      <c r="C7894" t="s">
        <v>331</v>
      </c>
      <c r="D7894" t="s">
        <v>486</v>
      </c>
      <c r="E7894" s="144" t="s">
        <v>192</v>
      </c>
      <c r="F7894" s="144">
        <v>2080</v>
      </c>
      <c r="G7894" s="147">
        <v>15.428300080987315</v>
      </c>
      <c r="H7894" s="147">
        <v>18.641385</v>
      </c>
      <c r="I7894" s="147">
        <v>22.712499999999999</v>
      </c>
      <c r="J7894" s="147">
        <v>25.808069999999997</v>
      </c>
      <c r="K7894" s="147">
        <v>28.893059999999998</v>
      </c>
    </row>
    <row r="7895" spans="2:11" x14ac:dyDescent="0.2">
      <c r="B7895" s="21" t="str">
        <f t="shared" si="123"/>
        <v>GuthrieIce Accretion2085RCP6.0</v>
      </c>
      <c r="C7895" t="s">
        <v>331</v>
      </c>
      <c r="D7895" t="s">
        <v>486</v>
      </c>
      <c r="E7895" s="144" t="s">
        <v>192</v>
      </c>
      <c r="F7895" s="144">
        <v>2085</v>
      </c>
      <c r="G7895" s="147">
        <v>15.428300080987315</v>
      </c>
      <c r="H7895" s="147">
        <v>18.674792499999999</v>
      </c>
      <c r="I7895" s="147">
        <v>22.78725</v>
      </c>
      <c r="J7895" s="147">
        <v>25.912029999999994</v>
      </c>
      <c r="K7895" s="147">
        <v>29.02347</v>
      </c>
    </row>
    <row r="7896" spans="2:11" x14ac:dyDescent="0.2">
      <c r="B7896" s="21" t="str">
        <f t="shared" si="123"/>
        <v>GuthrieIce Accretion2090RCP6.0</v>
      </c>
      <c r="C7896" t="s">
        <v>331</v>
      </c>
      <c r="D7896" t="s">
        <v>486</v>
      </c>
      <c r="E7896" s="144" t="s">
        <v>192</v>
      </c>
      <c r="F7896" s="144">
        <v>2090</v>
      </c>
      <c r="G7896" s="147">
        <v>15.252251013673144</v>
      </c>
      <c r="H7896" s="147">
        <v>18.530026666666664</v>
      </c>
      <c r="I7896" s="147">
        <v>22.685666666666666</v>
      </c>
      <c r="J7896" s="147">
        <v>25.834059999999997</v>
      </c>
      <c r="K7896" s="147">
        <v>28.98</v>
      </c>
    </row>
    <row r="7897" spans="2:11" x14ac:dyDescent="0.2">
      <c r="B7897" s="21" t="str">
        <f t="shared" si="123"/>
        <v>GuthrieIce Accretion2095RCP6.0</v>
      </c>
      <c r="C7897" t="s">
        <v>331</v>
      </c>
      <c r="D7897" t="s">
        <v>486</v>
      </c>
      <c r="E7897" s="144" t="s">
        <v>192</v>
      </c>
      <c r="F7897" s="144">
        <v>2095</v>
      </c>
      <c r="G7897" s="147">
        <v>15.076201946358974</v>
      </c>
      <c r="H7897" s="147">
        <v>18.351853333333331</v>
      </c>
      <c r="I7897" s="147">
        <v>22.509333333333331</v>
      </c>
      <c r="J7897" s="147">
        <v>25.652129999999996</v>
      </c>
      <c r="K7897" s="147">
        <v>28.80612</v>
      </c>
    </row>
    <row r="7898" spans="2:11" x14ac:dyDescent="0.2">
      <c r="B7898" s="21" t="str">
        <f t="shared" si="123"/>
        <v>GuthrieIce Accretion2100RCP6.0</v>
      </c>
      <c r="C7898" t="s">
        <v>331</v>
      </c>
      <c r="D7898" t="s">
        <v>486</v>
      </c>
      <c r="E7898" s="144" t="s">
        <v>192</v>
      </c>
      <c r="F7898" s="144">
        <v>2100</v>
      </c>
      <c r="G7898" s="147">
        <v>14.900152879044803</v>
      </c>
      <c r="H7898" s="147">
        <v>18.173679999999997</v>
      </c>
      <c r="I7898" s="147">
        <v>22.332999999999998</v>
      </c>
      <c r="J7898" s="147">
        <v>25.470199999999998</v>
      </c>
      <c r="K7898" s="147">
        <v>28.632239999999999</v>
      </c>
    </row>
    <row r="7899" spans="2:11" x14ac:dyDescent="0.2">
      <c r="B7899" s="21" t="str">
        <f t="shared" si="123"/>
        <v>GuthrieIce Accretion2023RCP8.5</v>
      </c>
      <c r="C7899" t="s">
        <v>331</v>
      </c>
      <c r="D7899" t="s">
        <v>486</v>
      </c>
      <c r="E7899" s="144" t="s">
        <v>191</v>
      </c>
      <c r="F7899" s="144">
        <v>2023</v>
      </c>
      <c r="G7899" s="147">
        <v>15.668366990961184</v>
      </c>
      <c r="H7899" s="147">
        <v>18.746379999999998</v>
      </c>
      <c r="I7899" s="147">
        <v>22.631999999999998</v>
      </c>
      <c r="J7899" s="147">
        <v>25.600149999999999</v>
      </c>
      <c r="K7899" s="147">
        <v>28.545300000000001</v>
      </c>
    </row>
    <row r="7900" spans="2:11" x14ac:dyDescent="0.2">
      <c r="B7900" s="21" t="str">
        <f t="shared" si="123"/>
        <v>GuthrieIce Accretion2025RCP8.5</v>
      </c>
      <c r="C7900" t="s">
        <v>331</v>
      </c>
      <c r="D7900" t="s">
        <v>486</v>
      </c>
      <c r="E7900" s="144" t="s">
        <v>191</v>
      </c>
      <c r="F7900" s="144">
        <v>2025</v>
      </c>
      <c r="G7900" s="147">
        <v>15.657697350517902</v>
      </c>
      <c r="H7900" s="147">
        <v>18.740016666666666</v>
      </c>
      <c r="I7900" s="147">
        <v>22.639666666666667</v>
      </c>
      <c r="J7900" s="147">
        <v>25.617476666666665</v>
      </c>
      <c r="K7900" s="147">
        <v>28.583940000000002</v>
      </c>
    </row>
    <row r="7901" spans="2:11" x14ac:dyDescent="0.2">
      <c r="B7901" s="21" t="str">
        <f t="shared" si="123"/>
        <v>GuthrieIce Accretion2030RCP8.5</v>
      </c>
      <c r="C7901" t="s">
        <v>331</v>
      </c>
      <c r="D7901" t="s">
        <v>486</v>
      </c>
      <c r="E7901" s="144" t="s">
        <v>191</v>
      </c>
      <c r="F7901" s="144">
        <v>2030</v>
      </c>
      <c r="G7901" s="147">
        <v>15.647027710074617</v>
      </c>
      <c r="H7901" s="147">
        <v>18.733653333333333</v>
      </c>
      <c r="I7901" s="147">
        <v>22.647333333333332</v>
      </c>
      <c r="J7901" s="147">
        <v>25.634803333333334</v>
      </c>
      <c r="K7901" s="147">
        <v>28.622579999999999</v>
      </c>
    </row>
    <row r="7902" spans="2:11" x14ac:dyDescent="0.2">
      <c r="B7902" s="21" t="str">
        <f t="shared" si="123"/>
        <v>GuthrieIce Accretion2035RCP8.5</v>
      </c>
      <c r="C7902" t="s">
        <v>331</v>
      </c>
      <c r="D7902" t="s">
        <v>486</v>
      </c>
      <c r="E7902" s="144" t="s">
        <v>191</v>
      </c>
      <c r="F7902" s="144">
        <v>2035</v>
      </c>
      <c r="G7902" s="147">
        <v>15.636358069631335</v>
      </c>
      <c r="H7902" s="147">
        <v>18.72729</v>
      </c>
      <c r="I7902" s="147">
        <v>22.655000000000001</v>
      </c>
      <c r="J7902" s="147">
        <v>25.65213</v>
      </c>
      <c r="K7902" s="147">
        <v>28.66122</v>
      </c>
    </row>
    <row r="7903" spans="2:11" x14ac:dyDescent="0.2">
      <c r="B7903" s="21" t="str">
        <f t="shared" si="123"/>
        <v>GuthrieIce Accretion2040RCP8.5</v>
      </c>
      <c r="C7903" t="s">
        <v>331</v>
      </c>
      <c r="D7903" t="s">
        <v>486</v>
      </c>
      <c r="E7903" s="144" t="s">
        <v>191</v>
      </c>
      <c r="F7903" s="144">
        <v>2040</v>
      </c>
      <c r="G7903" s="147">
        <v>15.567005406749995</v>
      </c>
      <c r="H7903" s="147">
        <v>18.676383333333334</v>
      </c>
      <c r="I7903" s="147">
        <v>22.624333333333333</v>
      </c>
      <c r="J7903" s="147">
        <v>25.634803333333334</v>
      </c>
      <c r="K7903" s="147">
        <v>28.65156</v>
      </c>
    </row>
    <row r="7904" spans="2:11" x14ac:dyDescent="0.2">
      <c r="B7904" s="21" t="str">
        <f t="shared" si="123"/>
        <v>GuthrieIce Accretion2045RCP8.5</v>
      </c>
      <c r="C7904" t="s">
        <v>331</v>
      </c>
      <c r="D7904" t="s">
        <v>486</v>
      </c>
      <c r="E7904" s="144" t="s">
        <v>191</v>
      </c>
      <c r="F7904" s="144">
        <v>2045</v>
      </c>
      <c r="G7904" s="147">
        <v>15.497652743868654</v>
      </c>
      <c r="H7904" s="147">
        <v>18.625476666666664</v>
      </c>
      <c r="I7904" s="147">
        <v>22.593666666666667</v>
      </c>
      <c r="J7904" s="147">
        <v>25.617476666666665</v>
      </c>
      <c r="K7904" s="147">
        <v>28.6419</v>
      </c>
    </row>
    <row r="7905" spans="2:11" x14ac:dyDescent="0.2">
      <c r="B7905" s="21" t="str">
        <f t="shared" si="123"/>
        <v>GuthrieIce Accretion2050RCP8.5</v>
      </c>
      <c r="C7905" t="s">
        <v>331</v>
      </c>
      <c r="D7905" t="s">
        <v>486</v>
      </c>
      <c r="E7905" s="144" t="s">
        <v>191</v>
      </c>
      <c r="F7905" s="144">
        <v>2050</v>
      </c>
      <c r="G7905" s="147">
        <v>15.428300080987315</v>
      </c>
      <c r="H7905" s="147">
        <v>18.619113333333331</v>
      </c>
      <c r="I7905" s="147">
        <v>22.662666666666667</v>
      </c>
      <c r="J7905" s="147">
        <v>25.738763333333331</v>
      </c>
      <c r="K7905" s="147">
        <v>28.80612</v>
      </c>
    </row>
    <row r="7906" spans="2:11" x14ac:dyDescent="0.2">
      <c r="B7906" s="21" t="str">
        <f t="shared" si="123"/>
        <v>GuthrieIce Accretion2055RCP8.5</v>
      </c>
      <c r="C7906" t="s">
        <v>331</v>
      </c>
      <c r="D7906" t="s">
        <v>486</v>
      </c>
      <c r="E7906" s="144" t="s">
        <v>191</v>
      </c>
      <c r="F7906" s="144">
        <v>2055</v>
      </c>
      <c r="G7906" s="147">
        <v>15.428300080987315</v>
      </c>
      <c r="H7906" s="147">
        <v>18.663656666666665</v>
      </c>
      <c r="I7906" s="147">
        <v>22.762333333333331</v>
      </c>
      <c r="J7906" s="147">
        <v>25.877376666666663</v>
      </c>
      <c r="K7906" s="147">
        <v>28.98</v>
      </c>
    </row>
    <row r="7907" spans="2:11" x14ac:dyDescent="0.2">
      <c r="B7907" s="21" t="str">
        <f t="shared" si="123"/>
        <v>GuthrieIce Accretion2060RCP8.5</v>
      </c>
      <c r="C7907" t="s">
        <v>331</v>
      </c>
      <c r="D7907" t="s">
        <v>486</v>
      </c>
      <c r="E7907" s="144" t="s">
        <v>191</v>
      </c>
      <c r="F7907" s="144">
        <v>2060</v>
      </c>
      <c r="G7907" s="147">
        <v>15.252251013673144</v>
      </c>
      <c r="H7907" s="147">
        <v>18.530026666666664</v>
      </c>
      <c r="I7907" s="147">
        <v>22.685666666666666</v>
      </c>
      <c r="J7907" s="147">
        <v>25.834059999999997</v>
      </c>
      <c r="K7907" s="147">
        <v>28.98</v>
      </c>
    </row>
    <row r="7908" spans="2:11" x14ac:dyDescent="0.2">
      <c r="B7908" s="21" t="str">
        <f t="shared" si="123"/>
        <v>GuthrieIce Accretion2065RCP8.5</v>
      </c>
      <c r="C7908" t="s">
        <v>331</v>
      </c>
      <c r="D7908" t="s">
        <v>486</v>
      </c>
      <c r="E7908" s="144" t="s">
        <v>191</v>
      </c>
      <c r="F7908" s="144">
        <v>2065</v>
      </c>
      <c r="G7908" s="147">
        <v>15.076201946358974</v>
      </c>
      <c r="H7908" s="147">
        <v>18.351853333333331</v>
      </c>
      <c r="I7908" s="147">
        <v>22.509333333333331</v>
      </c>
      <c r="J7908" s="147">
        <v>25.652129999999996</v>
      </c>
      <c r="K7908" s="147">
        <v>28.80612</v>
      </c>
    </row>
    <row r="7909" spans="2:11" x14ac:dyDescent="0.2">
      <c r="B7909" s="21" t="str">
        <f t="shared" si="123"/>
        <v>GuthrieIce Accretion2070RCP8.5</v>
      </c>
      <c r="C7909" t="s">
        <v>331</v>
      </c>
      <c r="D7909" t="s">
        <v>486</v>
      </c>
      <c r="E7909" s="144" t="s">
        <v>191</v>
      </c>
      <c r="F7909" s="144">
        <v>2070</v>
      </c>
      <c r="G7909" s="147">
        <v>14.644081508406011</v>
      </c>
      <c r="H7909" s="147">
        <v>17.919146666666666</v>
      </c>
      <c r="I7909" s="147">
        <v>22.064666666666664</v>
      </c>
      <c r="J7909" s="147">
        <v>25.201636666666666</v>
      </c>
      <c r="K7909" s="147">
        <v>28.3521</v>
      </c>
    </row>
    <row r="7910" spans="2:11" x14ac:dyDescent="0.2">
      <c r="B7910" s="21" t="str">
        <f t="shared" si="123"/>
        <v>GuthrieIce Accretion2075RCP8.5</v>
      </c>
      <c r="C7910" t="s">
        <v>331</v>
      </c>
      <c r="D7910" t="s">
        <v>486</v>
      </c>
      <c r="E7910" s="144" t="s">
        <v>191</v>
      </c>
      <c r="F7910" s="144">
        <v>2075</v>
      </c>
      <c r="G7910" s="147">
        <v>14.388010137767216</v>
      </c>
      <c r="H7910" s="147">
        <v>17.664613333333332</v>
      </c>
      <c r="I7910" s="147">
        <v>21.796333333333333</v>
      </c>
      <c r="J7910" s="147">
        <v>24.933073333333329</v>
      </c>
      <c r="K7910" s="147">
        <v>28.071959999999997</v>
      </c>
    </row>
    <row r="7911" spans="2:11" x14ac:dyDescent="0.2">
      <c r="B7911" s="21" t="str">
        <f t="shared" si="123"/>
        <v>GuthrieIce Accretion2080RCP8.5</v>
      </c>
      <c r="C7911" t="s">
        <v>331</v>
      </c>
      <c r="D7911" t="s">
        <v>486</v>
      </c>
      <c r="E7911" s="144" t="s">
        <v>191</v>
      </c>
      <c r="F7911" s="144">
        <v>2080</v>
      </c>
      <c r="G7911" s="147">
        <v>14.131938767128423</v>
      </c>
      <c r="H7911" s="147">
        <v>17.410080000000001</v>
      </c>
      <c r="I7911" s="147">
        <v>21.527999999999999</v>
      </c>
      <c r="J7911" s="147">
        <v>24.664509999999996</v>
      </c>
      <c r="K7911" s="147">
        <v>27.791819999999998</v>
      </c>
    </row>
    <row r="7912" spans="2:11" x14ac:dyDescent="0.2">
      <c r="B7912" s="21" t="str">
        <f t="shared" si="123"/>
        <v>GuthrieIce Accretion2085RCP8.5</v>
      </c>
      <c r="C7912" t="s">
        <v>331</v>
      </c>
      <c r="D7912" t="s">
        <v>486</v>
      </c>
      <c r="E7912" s="144" t="s">
        <v>191</v>
      </c>
      <c r="F7912" s="144">
        <v>2085</v>
      </c>
      <c r="G7912" s="147">
        <v>13.475755879866515</v>
      </c>
      <c r="H7912" s="147">
        <v>16.64648</v>
      </c>
      <c r="I7912" s="147">
        <v>20.642499999999998</v>
      </c>
      <c r="J7912" s="147">
        <v>23.676889999999997</v>
      </c>
      <c r="K7912" s="147">
        <v>26.690579999999997</v>
      </c>
    </row>
    <row r="7913" spans="2:11" x14ac:dyDescent="0.2">
      <c r="B7913" s="21" t="str">
        <f t="shared" si="123"/>
        <v>GuthrieIce Accretion2090RCP8.5</v>
      </c>
      <c r="C7913" t="s">
        <v>331</v>
      </c>
      <c r="D7913" t="s">
        <v>486</v>
      </c>
      <c r="E7913" s="144" t="s">
        <v>191</v>
      </c>
      <c r="F7913" s="144">
        <v>2090</v>
      </c>
      <c r="G7913" s="147">
        <v>12.819572992604606</v>
      </c>
      <c r="H7913" s="147">
        <v>15.882879999999998</v>
      </c>
      <c r="I7913" s="147">
        <v>19.756999999999998</v>
      </c>
      <c r="J7913" s="147">
        <v>22.689269999999997</v>
      </c>
      <c r="K7913" s="147">
        <v>25.58934</v>
      </c>
    </row>
    <row r="7914" spans="2:11" x14ac:dyDescent="0.2">
      <c r="B7914" s="21" t="str">
        <f t="shared" si="123"/>
        <v>GuthrieIce Accretion2095RCP8.5</v>
      </c>
      <c r="C7914" t="s">
        <v>331</v>
      </c>
      <c r="D7914" t="s">
        <v>486</v>
      </c>
      <c r="E7914" s="144" t="s">
        <v>191</v>
      </c>
      <c r="F7914" s="144">
        <v>2095</v>
      </c>
      <c r="G7914" s="147">
        <v>12.819572992604606</v>
      </c>
      <c r="H7914" s="147">
        <v>15.882879999999998</v>
      </c>
      <c r="I7914" s="147">
        <v>19.756999999999998</v>
      </c>
      <c r="J7914" s="147">
        <v>22.689269999999997</v>
      </c>
      <c r="K7914" s="147">
        <v>25.58934</v>
      </c>
    </row>
    <row r="7915" spans="2:11" x14ac:dyDescent="0.2">
      <c r="B7915" s="21" t="str">
        <f t="shared" si="123"/>
        <v>GuthrieIce Accretion2100RCP8.5</v>
      </c>
      <c r="C7915" t="s">
        <v>331</v>
      </c>
      <c r="D7915" t="s">
        <v>486</v>
      </c>
      <c r="E7915" s="144" t="s">
        <v>191</v>
      </c>
      <c r="F7915" s="144">
        <v>2100</v>
      </c>
      <c r="G7915" s="147">
        <v>12.819572992604606</v>
      </c>
      <c r="H7915" s="147">
        <v>15.882879999999998</v>
      </c>
      <c r="I7915" s="147">
        <v>19.756999999999998</v>
      </c>
      <c r="J7915" s="147">
        <v>22.689269999999997</v>
      </c>
      <c r="K7915" s="147">
        <v>25.58934</v>
      </c>
    </row>
    <row r="7916" spans="2:11" x14ac:dyDescent="0.2">
      <c r="B7916" s="21" t="str">
        <f t="shared" si="123"/>
        <v>GuthrieWind2023RCP4.5</v>
      </c>
      <c r="C7916" t="s">
        <v>331</v>
      </c>
      <c r="D7916" t="s">
        <v>1</v>
      </c>
      <c r="E7916" s="144" t="s">
        <v>193</v>
      </c>
      <c r="F7916" s="144">
        <v>2023</v>
      </c>
      <c r="G7916" s="147">
        <v>74.638212100925529</v>
      </c>
      <c r="H7916" s="147">
        <v>80.403894000000008</v>
      </c>
      <c r="I7916" s="147">
        <v>86.472999999999999</v>
      </c>
      <c r="J7916" s="147">
        <v>92.544514000000021</v>
      </c>
      <c r="K7916" s="147">
        <v>98.608632</v>
      </c>
    </row>
    <row r="7917" spans="2:11" x14ac:dyDescent="0.2">
      <c r="B7917" s="21" t="str">
        <f t="shared" si="123"/>
        <v>GuthrieWind2025RCP4.5</v>
      </c>
      <c r="C7917" t="s">
        <v>331</v>
      </c>
      <c r="D7917" t="s">
        <v>1</v>
      </c>
      <c r="E7917" s="144" t="s">
        <v>193</v>
      </c>
      <c r="F7917" s="144">
        <v>2025</v>
      </c>
      <c r="G7917" s="147">
        <v>74.659252289392938</v>
      </c>
      <c r="H7917" s="147">
        <v>80.430554000000001</v>
      </c>
      <c r="I7917" s="147">
        <v>86.507400000000004</v>
      </c>
      <c r="J7917" s="147">
        <v>92.584389333333348</v>
      </c>
      <c r="K7917" s="147">
        <v>98.656018000000003</v>
      </c>
    </row>
    <row r="7918" spans="2:11" x14ac:dyDescent="0.2">
      <c r="B7918" s="21" t="str">
        <f t="shared" si="123"/>
        <v>GuthrieWind2030RCP4.5</v>
      </c>
      <c r="C7918" t="s">
        <v>331</v>
      </c>
      <c r="D7918" t="s">
        <v>1</v>
      </c>
      <c r="E7918" s="144" t="s">
        <v>193</v>
      </c>
      <c r="F7918" s="144">
        <v>2030</v>
      </c>
      <c r="G7918" s="147">
        <v>74.680292477860348</v>
      </c>
      <c r="H7918" s="147">
        <v>80.457214000000008</v>
      </c>
      <c r="I7918" s="147">
        <v>86.541799999999995</v>
      </c>
      <c r="J7918" s="147">
        <v>92.62426466666669</v>
      </c>
      <c r="K7918" s="147">
        <v>98.703403999999992</v>
      </c>
    </row>
    <row r="7919" spans="2:11" x14ac:dyDescent="0.2">
      <c r="B7919" s="21" t="str">
        <f t="shared" si="123"/>
        <v>GuthrieWind2035RCP4.5</v>
      </c>
      <c r="C7919" t="s">
        <v>331</v>
      </c>
      <c r="D7919" t="s">
        <v>1</v>
      </c>
      <c r="E7919" s="144" t="s">
        <v>193</v>
      </c>
      <c r="F7919" s="144">
        <v>2035</v>
      </c>
      <c r="G7919" s="147">
        <v>74.701332666327758</v>
      </c>
      <c r="H7919" s="147">
        <v>80.483874000000014</v>
      </c>
      <c r="I7919" s="147">
        <v>86.5762</v>
      </c>
      <c r="J7919" s="147">
        <v>92.664140000000017</v>
      </c>
      <c r="K7919" s="147">
        <v>98.750789999999995</v>
      </c>
    </row>
    <row r="7920" spans="2:11" x14ac:dyDescent="0.2">
      <c r="B7920" s="21" t="str">
        <f t="shared" si="123"/>
        <v>GuthrieWind2040RCP4.5</v>
      </c>
      <c r="C7920" t="s">
        <v>331</v>
      </c>
      <c r="D7920" t="s">
        <v>1</v>
      </c>
      <c r="E7920" s="144" t="s">
        <v>193</v>
      </c>
      <c r="F7920" s="144">
        <v>2040</v>
      </c>
      <c r="G7920" s="147">
        <v>74.722372854795168</v>
      </c>
      <c r="H7920" s="147">
        <v>80.510534000000007</v>
      </c>
      <c r="I7920" s="147">
        <v>86.610600000000005</v>
      </c>
      <c r="J7920" s="147">
        <v>92.704015333333345</v>
      </c>
      <c r="K7920" s="147">
        <v>98.798175999999998</v>
      </c>
    </row>
    <row r="7921" spans="2:11" x14ac:dyDescent="0.2">
      <c r="B7921" s="21" t="str">
        <f t="shared" si="123"/>
        <v>GuthrieWind2045RCP4.5</v>
      </c>
      <c r="C7921" t="s">
        <v>331</v>
      </c>
      <c r="D7921" t="s">
        <v>1</v>
      </c>
      <c r="E7921" s="144" t="s">
        <v>193</v>
      </c>
      <c r="F7921" s="144">
        <v>2045</v>
      </c>
      <c r="G7921" s="147">
        <v>74.743413043262578</v>
      </c>
      <c r="H7921" s="147">
        <v>80.537194</v>
      </c>
      <c r="I7921" s="147">
        <v>86.644999999999996</v>
      </c>
      <c r="J7921" s="147">
        <v>92.743890666666687</v>
      </c>
      <c r="K7921" s="147">
        <v>98.845561999999987</v>
      </c>
    </row>
    <row r="7922" spans="2:11" x14ac:dyDescent="0.2">
      <c r="B7922" s="21" t="str">
        <f t="shared" si="123"/>
        <v>GuthrieWind2050RCP4.5</v>
      </c>
      <c r="C7922" t="s">
        <v>331</v>
      </c>
      <c r="D7922" t="s">
        <v>1</v>
      </c>
      <c r="E7922" s="144" t="s">
        <v>193</v>
      </c>
      <c r="F7922" s="144">
        <v>2050</v>
      </c>
      <c r="G7922" s="147">
        <v>74.881783223889443</v>
      </c>
      <c r="H7922" s="147">
        <v>80.699820000000003</v>
      </c>
      <c r="I7922" s="147">
        <v>86.835920000000002</v>
      </c>
      <c r="J7922" s="147">
        <v>92.958604000000008</v>
      </c>
      <c r="K7922" s="147">
        <v>99.087067199999993</v>
      </c>
    </row>
    <row r="7923" spans="2:11" x14ac:dyDescent="0.2">
      <c r="B7923" s="21" t="str">
        <f t="shared" si="123"/>
        <v>GuthrieWind2055RCP4.5</v>
      </c>
      <c r="C7923" t="s">
        <v>331</v>
      </c>
      <c r="D7923" t="s">
        <v>1</v>
      </c>
      <c r="E7923" s="144" t="s">
        <v>193</v>
      </c>
      <c r="F7923" s="144">
        <v>2055</v>
      </c>
      <c r="G7923" s="147">
        <v>74.999113216048883</v>
      </c>
      <c r="H7923" s="147">
        <v>80.835785999999999</v>
      </c>
      <c r="I7923" s="147">
        <v>86.992440000000002</v>
      </c>
      <c r="J7923" s="147">
        <v>93.133442000000016</v>
      </c>
      <c r="K7923" s="147">
        <v>99.281186399999996</v>
      </c>
    </row>
    <row r="7924" spans="2:11" x14ac:dyDescent="0.2">
      <c r="B7924" s="21" t="str">
        <f t="shared" si="123"/>
        <v>GuthrieWind2060RCP4.5</v>
      </c>
      <c r="C7924" t="s">
        <v>331</v>
      </c>
      <c r="D7924" t="s">
        <v>1</v>
      </c>
      <c r="E7924" s="144" t="s">
        <v>193</v>
      </c>
      <c r="F7924" s="144">
        <v>2060</v>
      </c>
      <c r="G7924" s="147">
        <v>75.116443208208338</v>
      </c>
      <c r="H7924" s="147">
        <v>80.971752000000009</v>
      </c>
      <c r="I7924" s="147">
        <v>87.148959999999988</v>
      </c>
      <c r="J7924" s="147">
        <v>93.308280000000011</v>
      </c>
      <c r="K7924" s="147">
        <v>99.475305599999984</v>
      </c>
    </row>
    <row r="7925" spans="2:11" x14ac:dyDescent="0.2">
      <c r="B7925" s="21" t="str">
        <f t="shared" si="123"/>
        <v>GuthrieWind2065RCP4.5</v>
      </c>
      <c r="C7925" t="s">
        <v>331</v>
      </c>
      <c r="D7925" t="s">
        <v>1</v>
      </c>
      <c r="E7925" s="144" t="s">
        <v>193</v>
      </c>
      <c r="F7925" s="144">
        <v>2065</v>
      </c>
      <c r="G7925" s="147">
        <v>75.233773200367779</v>
      </c>
      <c r="H7925" s="147">
        <v>81.107718000000006</v>
      </c>
      <c r="I7925" s="147">
        <v>87.305479999999989</v>
      </c>
      <c r="J7925" s="147">
        <v>93.483118000000019</v>
      </c>
      <c r="K7925" s="147">
        <v>99.669424799999987</v>
      </c>
    </row>
    <row r="7926" spans="2:11" x14ac:dyDescent="0.2">
      <c r="B7926" s="21" t="str">
        <f t="shared" si="123"/>
        <v>GuthrieWind2070RCP4.5</v>
      </c>
      <c r="C7926" t="s">
        <v>331</v>
      </c>
      <c r="D7926" t="s">
        <v>1</v>
      </c>
      <c r="E7926" s="144" t="s">
        <v>193</v>
      </c>
      <c r="F7926" s="144">
        <v>2070</v>
      </c>
      <c r="G7926" s="147">
        <v>75.351103192527233</v>
      </c>
      <c r="H7926" s="147">
        <v>81.243684000000002</v>
      </c>
      <c r="I7926" s="147">
        <v>87.461999999999989</v>
      </c>
      <c r="J7926" s="147">
        <v>93.657956000000013</v>
      </c>
      <c r="K7926" s="147">
        <v>99.86354399999999</v>
      </c>
    </row>
    <row r="7927" spans="2:11" x14ac:dyDescent="0.2">
      <c r="B7927" s="21" t="str">
        <f t="shared" si="123"/>
        <v>GuthrieWind2075RCP4.5</v>
      </c>
      <c r="C7927" t="s">
        <v>331</v>
      </c>
      <c r="D7927" t="s">
        <v>1</v>
      </c>
      <c r="E7927" s="144" t="s">
        <v>193</v>
      </c>
      <c r="F7927" s="144">
        <v>2075</v>
      </c>
      <c r="G7927" s="147">
        <v>75.40803546720376</v>
      </c>
      <c r="H7927" s="147">
        <v>81.318331999999998</v>
      </c>
      <c r="I7927" s="147">
        <v>87.559466666666651</v>
      </c>
      <c r="J7927" s="147">
        <v>93.774514666666676</v>
      </c>
      <c r="K7927" s="147">
        <v>99.997531999999993</v>
      </c>
    </row>
    <row r="7928" spans="2:11" x14ac:dyDescent="0.2">
      <c r="B7928" s="21" t="str">
        <f t="shared" si="123"/>
        <v>GuthrieWind2080RCP4.5</v>
      </c>
      <c r="C7928" t="s">
        <v>331</v>
      </c>
      <c r="D7928" t="s">
        <v>1</v>
      </c>
      <c r="E7928" s="144" t="s">
        <v>193</v>
      </c>
      <c r="F7928" s="144">
        <v>2080</v>
      </c>
      <c r="G7928" s="147">
        <v>75.464967741880287</v>
      </c>
      <c r="H7928" s="147">
        <v>81.392980000000009</v>
      </c>
      <c r="I7928" s="147">
        <v>87.656933333333328</v>
      </c>
      <c r="J7928" s="147">
        <v>93.891073333333352</v>
      </c>
      <c r="K7928" s="147">
        <v>100.13151999999999</v>
      </c>
    </row>
    <row r="7929" spans="2:11" x14ac:dyDescent="0.2">
      <c r="B7929" s="21" t="str">
        <f t="shared" si="123"/>
        <v>GuthrieWind2085RCP4.5</v>
      </c>
      <c r="C7929" t="s">
        <v>331</v>
      </c>
      <c r="D7929" t="s">
        <v>1</v>
      </c>
      <c r="E7929" s="144" t="s">
        <v>193</v>
      </c>
      <c r="F7929" s="144">
        <v>2085</v>
      </c>
      <c r="G7929" s="147">
        <v>75.521900016556813</v>
      </c>
      <c r="H7929" s="147">
        <v>81.467628000000005</v>
      </c>
      <c r="I7929" s="147">
        <v>87.754400000000004</v>
      </c>
      <c r="J7929" s="147">
        <v>94.007632000000015</v>
      </c>
      <c r="K7929" s="147">
        <v>100.26550799999998</v>
      </c>
    </row>
    <row r="7930" spans="2:11" x14ac:dyDescent="0.2">
      <c r="B7930" s="21" t="str">
        <f t="shared" si="123"/>
        <v>GuthrieWind2090RCP4.5</v>
      </c>
      <c r="C7930" t="s">
        <v>331</v>
      </c>
      <c r="D7930" t="s">
        <v>1</v>
      </c>
      <c r="E7930" s="144" t="s">
        <v>193</v>
      </c>
      <c r="F7930" s="144">
        <v>2090</v>
      </c>
      <c r="G7930" s="147">
        <v>75.57883229123334</v>
      </c>
      <c r="H7930" s="147">
        <v>81.542276000000001</v>
      </c>
      <c r="I7930" s="147">
        <v>87.851866666666666</v>
      </c>
      <c r="J7930" s="147">
        <v>94.124190666666678</v>
      </c>
      <c r="K7930" s="147">
        <v>100.39949599999998</v>
      </c>
    </row>
    <row r="7931" spans="2:11" x14ac:dyDescent="0.2">
      <c r="B7931" s="21" t="str">
        <f t="shared" si="123"/>
        <v>GuthrieWind2095RCP4.5</v>
      </c>
      <c r="C7931" t="s">
        <v>331</v>
      </c>
      <c r="D7931" t="s">
        <v>1</v>
      </c>
      <c r="E7931" s="144" t="s">
        <v>193</v>
      </c>
      <c r="F7931" s="144">
        <v>2095</v>
      </c>
      <c r="G7931" s="147">
        <v>75.635764565909867</v>
      </c>
      <c r="H7931" s="147">
        <v>81.616924000000012</v>
      </c>
      <c r="I7931" s="147">
        <v>87.949333333333328</v>
      </c>
      <c r="J7931" s="147">
        <v>94.240749333333355</v>
      </c>
      <c r="K7931" s="147">
        <v>100.53348399999999</v>
      </c>
    </row>
    <row r="7932" spans="2:11" x14ac:dyDescent="0.2">
      <c r="B7932" s="21" t="str">
        <f t="shared" si="123"/>
        <v>GuthrieWind2100RCP4.5</v>
      </c>
      <c r="C7932" t="s">
        <v>331</v>
      </c>
      <c r="D7932" t="s">
        <v>1</v>
      </c>
      <c r="E7932" s="144" t="s">
        <v>193</v>
      </c>
      <c r="F7932" s="144">
        <v>2100</v>
      </c>
      <c r="G7932" s="147">
        <v>75.692696840586393</v>
      </c>
      <c r="H7932" s="147">
        <v>81.691572000000008</v>
      </c>
      <c r="I7932" s="147">
        <v>88.046800000000005</v>
      </c>
      <c r="J7932" s="147">
        <v>94.357308000000018</v>
      </c>
      <c r="K7932" s="147">
        <v>100.66747199999999</v>
      </c>
    </row>
    <row r="7933" spans="2:11" x14ac:dyDescent="0.2">
      <c r="B7933" s="21" t="str">
        <f t="shared" si="123"/>
        <v>GuthrieWind2023RCP6.0</v>
      </c>
      <c r="C7933" t="s">
        <v>331</v>
      </c>
      <c r="D7933" t="s">
        <v>1</v>
      </c>
      <c r="E7933" s="144" t="s">
        <v>192</v>
      </c>
      <c r="F7933" s="144">
        <v>2023</v>
      </c>
      <c r="G7933" s="147">
        <v>74.638212100925529</v>
      </c>
      <c r="H7933" s="147">
        <v>80.403894000000008</v>
      </c>
      <c r="I7933" s="147">
        <v>86.472999999999999</v>
      </c>
      <c r="J7933" s="147">
        <v>92.544514000000021</v>
      </c>
      <c r="K7933" s="147">
        <v>98.608632</v>
      </c>
    </row>
    <row r="7934" spans="2:11" x14ac:dyDescent="0.2">
      <c r="B7934" s="21" t="str">
        <f t="shared" si="123"/>
        <v>GuthrieWind2025RCP6.0</v>
      </c>
      <c r="C7934" t="s">
        <v>331</v>
      </c>
      <c r="D7934" t="s">
        <v>1</v>
      </c>
      <c r="E7934" s="144" t="s">
        <v>192</v>
      </c>
      <c r="F7934" s="144">
        <v>2025</v>
      </c>
      <c r="G7934" s="147">
        <v>74.659252289392938</v>
      </c>
      <c r="H7934" s="147">
        <v>80.430554000000001</v>
      </c>
      <c r="I7934" s="147">
        <v>86.507400000000004</v>
      </c>
      <c r="J7934" s="147">
        <v>92.584389333333348</v>
      </c>
      <c r="K7934" s="147">
        <v>98.656018000000003</v>
      </c>
    </row>
    <row r="7935" spans="2:11" x14ac:dyDescent="0.2">
      <c r="B7935" s="21" t="str">
        <f t="shared" si="123"/>
        <v>GuthrieWind2030RCP6.0</v>
      </c>
      <c r="C7935" t="s">
        <v>331</v>
      </c>
      <c r="D7935" t="s">
        <v>1</v>
      </c>
      <c r="E7935" s="144" t="s">
        <v>192</v>
      </c>
      <c r="F7935" s="144">
        <v>2030</v>
      </c>
      <c r="G7935" s="147">
        <v>74.680292477860348</v>
      </c>
      <c r="H7935" s="147">
        <v>80.457214000000008</v>
      </c>
      <c r="I7935" s="147">
        <v>86.541799999999995</v>
      </c>
      <c r="J7935" s="147">
        <v>92.62426466666669</v>
      </c>
      <c r="K7935" s="147">
        <v>98.703403999999992</v>
      </c>
    </row>
    <row r="7936" spans="2:11" x14ac:dyDescent="0.2">
      <c r="B7936" s="21" t="str">
        <f t="shared" si="123"/>
        <v>GuthrieWind2035RCP6.0</v>
      </c>
      <c r="C7936" t="s">
        <v>331</v>
      </c>
      <c r="D7936" t="s">
        <v>1</v>
      </c>
      <c r="E7936" s="144" t="s">
        <v>192</v>
      </c>
      <c r="F7936" s="144">
        <v>2035</v>
      </c>
      <c r="G7936" s="147">
        <v>74.701332666327758</v>
      </c>
      <c r="H7936" s="147">
        <v>80.483874000000014</v>
      </c>
      <c r="I7936" s="147">
        <v>86.5762</v>
      </c>
      <c r="J7936" s="147">
        <v>92.664140000000017</v>
      </c>
      <c r="K7936" s="147">
        <v>98.750789999999995</v>
      </c>
    </row>
    <row r="7937" spans="2:11" x14ac:dyDescent="0.2">
      <c r="B7937" s="21" t="str">
        <f t="shared" si="123"/>
        <v>GuthrieWind2040RCP6.0</v>
      </c>
      <c r="C7937" t="s">
        <v>331</v>
      </c>
      <c r="D7937" t="s">
        <v>1</v>
      </c>
      <c r="E7937" s="144" t="s">
        <v>192</v>
      </c>
      <c r="F7937" s="144">
        <v>2040</v>
      </c>
      <c r="G7937" s="147">
        <v>74.722372854795168</v>
      </c>
      <c r="H7937" s="147">
        <v>80.510534000000007</v>
      </c>
      <c r="I7937" s="147">
        <v>86.610600000000005</v>
      </c>
      <c r="J7937" s="147">
        <v>92.704015333333345</v>
      </c>
      <c r="K7937" s="147">
        <v>98.798175999999998</v>
      </c>
    </row>
    <row r="7938" spans="2:11" x14ac:dyDescent="0.2">
      <c r="B7938" s="21" t="str">
        <f t="shared" si="123"/>
        <v>GuthrieWind2045RCP6.0</v>
      </c>
      <c r="C7938" t="s">
        <v>331</v>
      </c>
      <c r="D7938" t="s">
        <v>1</v>
      </c>
      <c r="E7938" s="144" t="s">
        <v>192</v>
      </c>
      <c r="F7938" s="144">
        <v>2045</v>
      </c>
      <c r="G7938" s="147">
        <v>74.743413043262578</v>
      </c>
      <c r="H7938" s="147">
        <v>80.537194</v>
      </c>
      <c r="I7938" s="147">
        <v>86.644999999999996</v>
      </c>
      <c r="J7938" s="147">
        <v>92.743890666666687</v>
      </c>
      <c r="K7938" s="147">
        <v>98.845561999999987</v>
      </c>
    </row>
    <row r="7939" spans="2:11" x14ac:dyDescent="0.2">
      <c r="B7939" s="21" t="str">
        <f t="shared" si="123"/>
        <v>GuthrieWind2050RCP6.0</v>
      </c>
      <c r="C7939" t="s">
        <v>331</v>
      </c>
      <c r="D7939" t="s">
        <v>1</v>
      </c>
      <c r="E7939" s="144" t="s">
        <v>192</v>
      </c>
      <c r="F7939" s="144">
        <v>2050</v>
      </c>
      <c r="G7939" s="147">
        <v>74.881783223889443</v>
      </c>
      <c r="H7939" s="147">
        <v>80.699820000000003</v>
      </c>
      <c r="I7939" s="147">
        <v>86.835920000000002</v>
      </c>
      <c r="J7939" s="147">
        <v>92.958604000000008</v>
      </c>
      <c r="K7939" s="147">
        <v>99.087067199999993</v>
      </c>
    </row>
    <row r="7940" spans="2:11" x14ac:dyDescent="0.2">
      <c r="B7940" s="21" t="str">
        <f t="shared" si="123"/>
        <v>GuthrieWind2055RCP6.0</v>
      </c>
      <c r="C7940" t="s">
        <v>331</v>
      </c>
      <c r="D7940" t="s">
        <v>1</v>
      </c>
      <c r="E7940" s="144" t="s">
        <v>192</v>
      </c>
      <c r="F7940" s="144">
        <v>2055</v>
      </c>
      <c r="G7940" s="147">
        <v>74.999113216048883</v>
      </c>
      <c r="H7940" s="147">
        <v>80.835785999999999</v>
      </c>
      <c r="I7940" s="147">
        <v>86.992440000000002</v>
      </c>
      <c r="J7940" s="147">
        <v>93.133442000000016</v>
      </c>
      <c r="K7940" s="147">
        <v>99.281186399999996</v>
      </c>
    </row>
    <row r="7941" spans="2:11" x14ac:dyDescent="0.2">
      <c r="B7941" s="21" t="str">
        <f t="shared" si="123"/>
        <v>GuthrieWind2060RCP6.0</v>
      </c>
      <c r="C7941" t="s">
        <v>331</v>
      </c>
      <c r="D7941" t="s">
        <v>1</v>
      </c>
      <c r="E7941" s="144" t="s">
        <v>192</v>
      </c>
      <c r="F7941" s="144">
        <v>2060</v>
      </c>
      <c r="G7941" s="147">
        <v>75.116443208208338</v>
      </c>
      <c r="H7941" s="147">
        <v>80.971752000000009</v>
      </c>
      <c r="I7941" s="147">
        <v>87.148959999999988</v>
      </c>
      <c r="J7941" s="147">
        <v>93.308280000000011</v>
      </c>
      <c r="K7941" s="147">
        <v>99.475305599999984</v>
      </c>
    </row>
    <row r="7942" spans="2:11" x14ac:dyDescent="0.2">
      <c r="B7942" s="21" t="str">
        <f t="shared" si="123"/>
        <v>GuthrieWind2065RCP6.0</v>
      </c>
      <c r="C7942" t="s">
        <v>331</v>
      </c>
      <c r="D7942" t="s">
        <v>1</v>
      </c>
      <c r="E7942" s="144" t="s">
        <v>192</v>
      </c>
      <c r="F7942" s="144">
        <v>2065</v>
      </c>
      <c r="G7942" s="147">
        <v>75.233773200367779</v>
      </c>
      <c r="H7942" s="147">
        <v>81.107718000000006</v>
      </c>
      <c r="I7942" s="147">
        <v>87.305479999999989</v>
      </c>
      <c r="J7942" s="147">
        <v>93.483118000000019</v>
      </c>
      <c r="K7942" s="147">
        <v>99.669424799999987</v>
      </c>
    </row>
    <row r="7943" spans="2:11" x14ac:dyDescent="0.2">
      <c r="B7943" s="21" t="str">
        <f t="shared" si="123"/>
        <v>GuthrieWind2070RCP6.0</v>
      </c>
      <c r="C7943" t="s">
        <v>331</v>
      </c>
      <c r="D7943" t="s">
        <v>1</v>
      </c>
      <c r="E7943" s="144" t="s">
        <v>192</v>
      </c>
      <c r="F7943" s="144">
        <v>2070</v>
      </c>
      <c r="G7943" s="147">
        <v>75.351103192527233</v>
      </c>
      <c r="H7943" s="147">
        <v>81.243684000000002</v>
      </c>
      <c r="I7943" s="147">
        <v>87.461999999999989</v>
      </c>
      <c r="J7943" s="147">
        <v>93.657956000000013</v>
      </c>
      <c r="K7943" s="147">
        <v>99.86354399999999</v>
      </c>
    </row>
    <row r="7944" spans="2:11" x14ac:dyDescent="0.2">
      <c r="B7944" s="21" t="str">
        <f t="shared" si="123"/>
        <v>GuthrieWind2075RCP6.0</v>
      </c>
      <c r="C7944" t="s">
        <v>331</v>
      </c>
      <c r="D7944" t="s">
        <v>1</v>
      </c>
      <c r="E7944" s="144" t="s">
        <v>192</v>
      </c>
      <c r="F7944" s="144">
        <v>2075</v>
      </c>
      <c r="G7944" s="147">
        <v>75.43650160454203</v>
      </c>
      <c r="H7944" s="147">
        <v>81.35565600000001</v>
      </c>
      <c r="I7944" s="147">
        <v>87.608199999999997</v>
      </c>
      <c r="J7944" s="147">
        <v>93.832794000000007</v>
      </c>
      <c r="K7944" s="147">
        <v>100.06452599999999</v>
      </c>
    </row>
    <row r="7945" spans="2:11" x14ac:dyDescent="0.2">
      <c r="B7945" s="21" t="str">
        <f t="shared" si="123"/>
        <v>GuthrieWind2080RCP6.0</v>
      </c>
      <c r="C7945" t="s">
        <v>331</v>
      </c>
      <c r="D7945" t="s">
        <v>1</v>
      </c>
      <c r="E7945" s="144" t="s">
        <v>192</v>
      </c>
      <c r="F7945" s="144">
        <v>2080</v>
      </c>
      <c r="G7945" s="147">
        <v>75.521900016556813</v>
      </c>
      <c r="H7945" s="147">
        <v>81.467628000000005</v>
      </c>
      <c r="I7945" s="147">
        <v>87.754400000000004</v>
      </c>
      <c r="J7945" s="147">
        <v>94.007632000000015</v>
      </c>
      <c r="K7945" s="147">
        <v>100.26550799999998</v>
      </c>
    </row>
    <row r="7946" spans="2:11" x14ac:dyDescent="0.2">
      <c r="B7946" s="21" t="str">
        <f t="shared" si="123"/>
        <v>GuthrieWind2085RCP6.0</v>
      </c>
      <c r="C7946" t="s">
        <v>331</v>
      </c>
      <c r="D7946" t="s">
        <v>1</v>
      </c>
      <c r="E7946" s="144" t="s">
        <v>192</v>
      </c>
      <c r="F7946" s="144">
        <v>2085</v>
      </c>
      <c r="G7946" s="147">
        <v>75.607298428571596</v>
      </c>
      <c r="H7946" s="147">
        <v>81.579599999999999</v>
      </c>
      <c r="I7946" s="147">
        <v>87.900599999999997</v>
      </c>
      <c r="J7946" s="147">
        <v>94.182470000000023</v>
      </c>
      <c r="K7946" s="147">
        <v>100.46648999999999</v>
      </c>
    </row>
    <row r="7947" spans="2:11" x14ac:dyDescent="0.2">
      <c r="B7947" s="21" t="str">
        <f t="shared" si="123"/>
        <v>GuthrieWind2090RCP6.0</v>
      </c>
      <c r="C7947" t="s">
        <v>331</v>
      </c>
      <c r="D7947" t="s">
        <v>1</v>
      </c>
      <c r="E7947" s="144" t="s">
        <v>192</v>
      </c>
      <c r="F7947" s="144">
        <v>2090</v>
      </c>
      <c r="G7947" s="147">
        <v>75.962506316227319</v>
      </c>
      <c r="H7947" s="147">
        <v>82.016824000000014</v>
      </c>
      <c r="I7947" s="147">
        <v>88.436666666666667</v>
      </c>
      <c r="J7947" s="147">
        <v>94.805138666666679</v>
      </c>
      <c r="K7947" s="147">
        <v>101.17728</v>
      </c>
    </row>
    <row r="7948" spans="2:11" x14ac:dyDescent="0.2">
      <c r="B7948" s="21" t="str">
        <f t="shared" ref="B7948:B8011" si="124">C7948&amp;D7948&amp;F7948&amp;E7948</f>
        <v>GuthrieWind2095RCP6.0</v>
      </c>
      <c r="C7948" t="s">
        <v>331</v>
      </c>
      <c r="D7948" t="s">
        <v>1</v>
      </c>
      <c r="E7948" s="144" t="s">
        <v>192</v>
      </c>
      <c r="F7948" s="144">
        <v>2095</v>
      </c>
      <c r="G7948" s="147">
        <v>76.232315791868245</v>
      </c>
      <c r="H7948" s="147">
        <v>82.342076000000006</v>
      </c>
      <c r="I7948" s="147">
        <v>88.826533333333344</v>
      </c>
      <c r="J7948" s="147">
        <v>95.252969333333354</v>
      </c>
      <c r="K7948" s="147">
        <v>101.68708799999999</v>
      </c>
    </row>
    <row r="7949" spans="2:11" x14ac:dyDescent="0.2">
      <c r="B7949" s="21" t="str">
        <f t="shared" si="124"/>
        <v>GuthrieWind2100RCP6.0</v>
      </c>
      <c r="C7949" t="s">
        <v>331</v>
      </c>
      <c r="D7949" t="s">
        <v>1</v>
      </c>
      <c r="E7949" s="144" t="s">
        <v>192</v>
      </c>
      <c r="F7949" s="144">
        <v>2100</v>
      </c>
      <c r="G7949" s="147">
        <v>76.502125267509172</v>
      </c>
      <c r="H7949" s="147">
        <v>82.667328000000012</v>
      </c>
      <c r="I7949" s="147">
        <v>89.216400000000007</v>
      </c>
      <c r="J7949" s="147">
        <v>95.700800000000015</v>
      </c>
      <c r="K7949" s="147">
        <v>102.196896</v>
      </c>
    </row>
    <row r="7950" spans="2:11" x14ac:dyDescent="0.2">
      <c r="B7950" s="21" t="str">
        <f t="shared" si="124"/>
        <v>GuthrieWind2023RCP8.5</v>
      </c>
      <c r="C7950" t="s">
        <v>331</v>
      </c>
      <c r="D7950" t="s">
        <v>1</v>
      </c>
      <c r="E7950" s="144" t="s">
        <v>191</v>
      </c>
      <c r="F7950" s="144">
        <v>2023</v>
      </c>
      <c r="G7950" s="147">
        <v>74.638212100925529</v>
      </c>
      <c r="H7950" s="147">
        <v>80.403894000000008</v>
      </c>
      <c r="I7950" s="147">
        <v>86.472999999999999</v>
      </c>
      <c r="J7950" s="147">
        <v>92.544514000000021</v>
      </c>
      <c r="K7950" s="147">
        <v>98.608632</v>
      </c>
    </row>
    <row r="7951" spans="2:11" x14ac:dyDescent="0.2">
      <c r="B7951" s="21" t="str">
        <f t="shared" si="124"/>
        <v>GuthrieWind2025RCP8.5</v>
      </c>
      <c r="C7951" t="s">
        <v>331</v>
      </c>
      <c r="D7951" t="s">
        <v>1</v>
      </c>
      <c r="E7951" s="144" t="s">
        <v>191</v>
      </c>
      <c r="F7951" s="144">
        <v>2025</v>
      </c>
      <c r="G7951" s="147">
        <v>74.680292477860348</v>
      </c>
      <c r="H7951" s="147">
        <v>80.457214000000008</v>
      </c>
      <c r="I7951" s="147">
        <v>86.541799999999995</v>
      </c>
      <c r="J7951" s="147">
        <v>92.62426466666669</v>
      </c>
      <c r="K7951" s="147">
        <v>98.703403999999992</v>
      </c>
    </row>
    <row r="7952" spans="2:11" x14ac:dyDescent="0.2">
      <c r="B7952" s="21" t="str">
        <f t="shared" si="124"/>
        <v>GuthrieWind2030RCP8.5</v>
      </c>
      <c r="C7952" t="s">
        <v>331</v>
      </c>
      <c r="D7952" t="s">
        <v>1</v>
      </c>
      <c r="E7952" s="144" t="s">
        <v>191</v>
      </c>
      <c r="F7952" s="144">
        <v>2030</v>
      </c>
      <c r="G7952" s="147">
        <v>74.722372854795168</v>
      </c>
      <c r="H7952" s="147">
        <v>80.510534000000007</v>
      </c>
      <c r="I7952" s="147">
        <v>86.610600000000005</v>
      </c>
      <c r="J7952" s="147">
        <v>92.704015333333345</v>
      </c>
      <c r="K7952" s="147">
        <v>98.798175999999998</v>
      </c>
    </row>
    <row r="7953" spans="2:11" x14ac:dyDescent="0.2">
      <c r="B7953" s="21" t="str">
        <f t="shared" si="124"/>
        <v>GuthrieWind2035RCP8.5</v>
      </c>
      <c r="C7953" t="s">
        <v>331</v>
      </c>
      <c r="D7953" t="s">
        <v>1</v>
      </c>
      <c r="E7953" s="144" t="s">
        <v>191</v>
      </c>
      <c r="F7953" s="144">
        <v>2035</v>
      </c>
      <c r="G7953" s="147">
        <v>74.764453231729988</v>
      </c>
      <c r="H7953" s="147">
        <v>80.563854000000006</v>
      </c>
      <c r="I7953" s="147">
        <v>86.679400000000001</v>
      </c>
      <c r="J7953" s="147">
        <v>92.783766000000014</v>
      </c>
      <c r="K7953" s="147">
        <v>98.89294799999999</v>
      </c>
    </row>
    <row r="7954" spans="2:11" x14ac:dyDescent="0.2">
      <c r="B7954" s="21" t="str">
        <f t="shared" si="124"/>
        <v>GuthrieWind2040RCP8.5</v>
      </c>
      <c r="C7954" t="s">
        <v>331</v>
      </c>
      <c r="D7954" t="s">
        <v>1</v>
      </c>
      <c r="E7954" s="144" t="s">
        <v>191</v>
      </c>
      <c r="F7954" s="144">
        <v>2040</v>
      </c>
      <c r="G7954" s="147">
        <v>74.960003218662408</v>
      </c>
      <c r="H7954" s="147">
        <v>80.790464</v>
      </c>
      <c r="I7954" s="147">
        <v>86.940266666666659</v>
      </c>
      <c r="J7954" s="147">
        <v>93.075162666666685</v>
      </c>
      <c r="K7954" s="147">
        <v>99.21647999999999</v>
      </c>
    </row>
    <row r="7955" spans="2:11" x14ac:dyDescent="0.2">
      <c r="B7955" s="21" t="str">
        <f t="shared" si="124"/>
        <v>GuthrieWind2045RCP8.5</v>
      </c>
      <c r="C7955" t="s">
        <v>331</v>
      </c>
      <c r="D7955" t="s">
        <v>1</v>
      </c>
      <c r="E7955" s="144" t="s">
        <v>191</v>
      </c>
      <c r="F7955" s="144">
        <v>2045</v>
      </c>
      <c r="G7955" s="147">
        <v>75.155553205594813</v>
      </c>
      <c r="H7955" s="147">
        <v>81.017074000000008</v>
      </c>
      <c r="I7955" s="147">
        <v>87.201133333333331</v>
      </c>
      <c r="J7955" s="147">
        <v>93.366559333333342</v>
      </c>
      <c r="K7955" s="147">
        <v>99.54001199999999</v>
      </c>
    </row>
    <row r="7956" spans="2:11" x14ac:dyDescent="0.2">
      <c r="B7956" s="21" t="str">
        <f t="shared" si="124"/>
        <v>GuthrieWind2050RCP8.5</v>
      </c>
      <c r="C7956" t="s">
        <v>331</v>
      </c>
      <c r="D7956" t="s">
        <v>1</v>
      </c>
      <c r="E7956" s="144" t="s">
        <v>191</v>
      </c>
      <c r="F7956" s="144">
        <v>2050</v>
      </c>
      <c r="G7956" s="147">
        <v>75.464967741880287</v>
      </c>
      <c r="H7956" s="147">
        <v>81.392980000000009</v>
      </c>
      <c r="I7956" s="147">
        <v>87.656933333333328</v>
      </c>
      <c r="J7956" s="147">
        <v>93.891073333333352</v>
      </c>
      <c r="K7956" s="147">
        <v>100.13151999999999</v>
      </c>
    </row>
    <row r="7957" spans="2:11" x14ac:dyDescent="0.2">
      <c r="B7957" s="21" t="str">
        <f t="shared" si="124"/>
        <v>GuthrieWind2055RCP8.5</v>
      </c>
      <c r="C7957" t="s">
        <v>331</v>
      </c>
      <c r="D7957" t="s">
        <v>1</v>
      </c>
      <c r="E7957" s="144" t="s">
        <v>191</v>
      </c>
      <c r="F7957" s="144">
        <v>2055</v>
      </c>
      <c r="G7957" s="147">
        <v>75.57883229123334</v>
      </c>
      <c r="H7957" s="147">
        <v>81.542276000000001</v>
      </c>
      <c r="I7957" s="147">
        <v>87.851866666666666</v>
      </c>
      <c r="J7957" s="147">
        <v>94.124190666666678</v>
      </c>
      <c r="K7957" s="147">
        <v>100.39949599999998</v>
      </c>
    </row>
    <row r="7958" spans="2:11" x14ac:dyDescent="0.2">
      <c r="B7958" s="21" t="str">
        <f t="shared" si="124"/>
        <v>GuthrieWind2060RCP8.5</v>
      </c>
      <c r="C7958" t="s">
        <v>331</v>
      </c>
      <c r="D7958" t="s">
        <v>1</v>
      </c>
      <c r="E7958" s="144" t="s">
        <v>191</v>
      </c>
      <c r="F7958" s="144">
        <v>2060</v>
      </c>
      <c r="G7958" s="147">
        <v>75.962506316227319</v>
      </c>
      <c r="H7958" s="147">
        <v>82.016824000000014</v>
      </c>
      <c r="I7958" s="147">
        <v>88.436666666666667</v>
      </c>
      <c r="J7958" s="147">
        <v>94.805138666666679</v>
      </c>
      <c r="K7958" s="147">
        <v>101.17728</v>
      </c>
    </row>
    <row r="7959" spans="2:11" x14ac:dyDescent="0.2">
      <c r="B7959" s="21" t="str">
        <f t="shared" si="124"/>
        <v>GuthrieWind2065RCP8.5</v>
      </c>
      <c r="C7959" t="s">
        <v>331</v>
      </c>
      <c r="D7959" t="s">
        <v>1</v>
      </c>
      <c r="E7959" s="144" t="s">
        <v>191</v>
      </c>
      <c r="F7959" s="144">
        <v>2065</v>
      </c>
      <c r="G7959" s="147">
        <v>76.232315791868245</v>
      </c>
      <c r="H7959" s="147">
        <v>82.342076000000006</v>
      </c>
      <c r="I7959" s="147">
        <v>88.826533333333344</v>
      </c>
      <c r="J7959" s="147">
        <v>95.252969333333354</v>
      </c>
      <c r="K7959" s="147">
        <v>101.68708799999999</v>
      </c>
    </row>
    <row r="7960" spans="2:11" x14ac:dyDescent="0.2">
      <c r="B7960" s="21" t="str">
        <f t="shared" si="124"/>
        <v>GuthrieWind2070RCP8.5</v>
      </c>
      <c r="C7960" t="s">
        <v>331</v>
      </c>
      <c r="D7960" t="s">
        <v>1</v>
      </c>
      <c r="E7960" s="144" t="s">
        <v>191</v>
      </c>
      <c r="F7960" s="144">
        <v>2070</v>
      </c>
      <c r="G7960" s="147">
        <v>76.645693612345625</v>
      </c>
      <c r="H7960" s="147">
        <v>82.840618000000006</v>
      </c>
      <c r="I7960" s="147">
        <v>89.431399999999996</v>
      </c>
      <c r="J7960" s="147">
        <v>95.94925400000001</v>
      </c>
      <c r="K7960" s="147">
        <v>102.47794399999999</v>
      </c>
    </row>
    <row r="7961" spans="2:11" x14ac:dyDescent="0.2">
      <c r="B7961" s="21" t="str">
        <f t="shared" si="124"/>
        <v>GuthrieWind2075RCP8.5</v>
      </c>
      <c r="C7961" t="s">
        <v>331</v>
      </c>
      <c r="D7961" t="s">
        <v>1</v>
      </c>
      <c r="E7961" s="144" t="s">
        <v>191</v>
      </c>
      <c r="F7961" s="144">
        <v>2075</v>
      </c>
      <c r="G7961" s="147">
        <v>76.789261957182092</v>
      </c>
      <c r="H7961" s="147">
        <v>83.013908000000015</v>
      </c>
      <c r="I7961" s="147">
        <v>89.6464</v>
      </c>
      <c r="J7961" s="147">
        <v>96.19770800000002</v>
      </c>
      <c r="K7961" s="147">
        <v>102.75899199999999</v>
      </c>
    </row>
    <row r="7962" spans="2:11" x14ac:dyDescent="0.2">
      <c r="B7962" s="21" t="str">
        <f t="shared" si="124"/>
        <v>GuthrieWind2080RCP8.5</v>
      </c>
      <c r="C7962" t="s">
        <v>331</v>
      </c>
      <c r="D7962" t="s">
        <v>1</v>
      </c>
      <c r="E7962" s="144" t="s">
        <v>191</v>
      </c>
      <c r="F7962" s="144">
        <v>2080</v>
      </c>
      <c r="G7962" s="147">
        <v>76.932830302018544</v>
      </c>
      <c r="H7962" s="147">
        <v>83.187198000000009</v>
      </c>
      <c r="I7962" s="147">
        <v>89.861399999999989</v>
      </c>
      <c r="J7962" s="147">
        <v>96.446162000000015</v>
      </c>
      <c r="K7962" s="147">
        <v>103.04003999999999</v>
      </c>
    </row>
    <row r="7963" spans="2:11" x14ac:dyDescent="0.2">
      <c r="B7963" s="21" t="str">
        <f t="shared" si="124"/>
        <v>GuthrieWind2085RCP8.5</v>
      </c>
      <c r="C7963" t="s">
        <v>331</v>
      </c>
      <c r="D7963" t="s">
        <v>1</v>
      </c>
      <c r="E7963" s="144" t="s">
        <v>191</v>
      </c>
      <c r="F7963" s="144">
        <v>2085</v>
      </c>
      <c r="G7963" s="147">
        <v>76.962534097501944</v>
      </c>
      <c r="H7963" s="147">
        <v>83.219189999999998</v>
      </c>
      <c r="I7963" s="147">
        <v>89.891500000000008</v>
      </c>
      <c r="J7963" s="147">
        <v>96.478369000000015</v>
      </c>
      <c r="K7963" s="147">
        <v>103.069452</v>
      </c>
    </row>
    <row r="7964" spans="2:11" x14ac:dyDescent="0.2">
      <c r="B7964" s="21" t="str">
        <f t="shared" si="124"/>
        <v>GuthrieWind2090RCP8.5</v>
      </c>
      <c r="C7964" t="s">
        <v>331</v>
      </c>
      <c r="D7964" t="s">
        <v>1</v>
      </c>
      <c r="E7964" s="144" t="s">
        <v>191</v>
      </c>
      <c r="F7964" s="144">
        <v>2090</v>
      </c>
      <c r="G7964" s="147">
        <v>76.992237892985344</v>
      </c>
      <c r="H7964" s="147">
        <v>83.251182</v>
      </c>
      <c r="I7964" s="147">
        <v>89.921600000000012</v>
      </c>
      <c r="J7964" s="147">
        <v>96.510576</v>
      </c>
      <c r="K7964" s="147">
        <v>103.09886400000001</v>
      </c>
    </row>
    <row r="7965" spans="2:11" x14ac:dyDescent="0.2">
      <c r="B7965" s="21" t="str">
        <f t="shared" si="124"/>
        <v>GuthrieWind2095RCP8.5</v>
      </c>
      <c r="C7965" t="s">
        <v>331</v>
      </c>
      <c r="D7965" t="s">
        <v>1</v>
      </c>
      <c r="E7965" s="144" t="s">
        <v>191</v>
      </c>
      <c r="F7965" s="144">
        <v>2095</v>
      </c>
      <c r="G7965" s="147">
        <v>76.992237892985344</v>
      </c>
      <c r="H7965" s="147">
        <v>83.251182</v>
      </c>
      <c r="I7965" s="147">
        <v>89.921600000000012</v>
      </c>
      <c r="J7965" s="147">
        <v>96.510576</v>
      </c>
      <c r="K7965" s="147">
        <v>103.09886400000001</v>
      </c>
    </row>
    <row r="7966" spans="2:11" x14ac:dyDescent="0.2">
      <c r="B7966" s="21" t="str">
        <f t="shared" si="124"/>
        <v>GuthrieWind2100RCP8.5</v>
      </c>
      <c r="C7966" t="s">
        <v>331</v>
      </c>
      <c r="D7966" t="s">
        <v>1</v>
      </c>
      <c r="E7966" s="144" t="s">
        <v>191</v>
      </c>
      <c r="F7966" s="144">
        <v>2100</v>
      </c>
      <c r="G7966" s="147">
        <v>76.992237892985344</v>
      </c>
      <c r="H7966" s="147">
        <v>83.251182</v>
      </c>
      <c r="I7966" s="147">
        <v>89.921600000000012</v>
      </c>
      <c r="J7966" s="147">
        <v>96.510576</v>
      </c>
      <c r="K7966" s="147">
        <v>103.09886400000001</v>
      </c>
    </row>
    <row r="7967" spans="2:11" x14ac:dyDescent="0.2">
      <c r="B7967" s="21" t="str">
        <f t="shared" si="124"/>
        <v>HaileyburyIce Accretion2023RCP4.5</v>
      </c>
      <c r="C7967" t="s">
        <v>332</v>
      </c>
      <c r="D7967" t="s">
        <v>486</v>
      </c>
      <c r="E7967" s="144" t="s">
        <v>193</v>
      </c>
      <c r="F7967" s="144">
        <v>2023</v>
      </c>
      <c r="G7967" s="147">
        <v>14.751937656365284</v>
      </c>
      <c r="H7967" s="147">
        <v>17.645799999999998</v>
      </c>
      <c r="I7967" s="147">
        <v>21.32</v>
      </c>
      <c r="J7967" s="147">
        <v>24.114199999999997</v>
      </c>
      <c r="K7967" s="147">
        <v>26.913600000000002</v>
      </c>
    </row>
    <row r="7968" spans="2:11" x14ac:dyDescent="0.2">
      <c r="B7968" s="21" t="str">
        <f t="shared" si="124"/>
        <v>HaileyburyIce Accretion2025RCP4.5</v>
      </c>
      <c r="C7968" t="s">
        <v>332</v>
      </c>
      <c r="D7968" t="s">
        <v>486</v>
      </c>
      <c r="E7968" s="144" t="s">
        <v>193</v>
      </c>
      <c r="F7968" s="144">
        <v>2025</v>
      </c>
      <c r="G7968" s="147">
        <v>14.731062272889295</v>
      </c>
      <c r="H7968" s="147">
        <v>17.620899999999999</v>
      </c>
      <c r="I7968" s="147">
        <v>21.286666666666669</v>
      </c>
      <c r="J7968" s="147">
        <v>24.07653333333333</v>
      </c>
      <c r="K7968" s="147">
        <v>26.871600000000001</v>
      </c>
    </row>
    <row r="7969" spans="2:11" x14ac:dyDescent="0.2">
      <c r="B7969" s="21" t="str">
        <f t="shared" si="124"/>
        <v>HaileyburyIce Accretion2030RCP4.5</v>
      </c>
      <c r="C7969" t="s">
        <v>332</v>
      </c>
      <c r="D7969" t="s">
        <v>486</v>
      </c>
      <c r="E7969" s="144" t="s">
        <v>193</v>
      </c>
      <c r="F7969" s="144">
        <v>2030</v>
      </c>
      <c r="G7969" s="147">
        <v>14.710186889413306</v>
      </c>
      <c r="H7969" s="147">
        <v>17.595999999999997</v>
      </c>
      <c r="I7969" s="147">
        <v>21.253333333333334</v>
      </c>
      <c r="J7969" s="147">
        <v>24.038866666666664</v>
      </c>
      <c r="K7969" s="147">
        <v>26.829600000000003</v>
      </c>
    </row>
    <row r="7970" spans="2:11" x14ac:dyDescent="0.2">
      <c r="B7970" s="21" t="str">
        <f t="shared" si="124"/>
        <v>HaileyburyIce Accretion2035RCP4.5</v>
      </c>
      <c r="C7970" t="s">
        <v>332</v>
      </c>
      <c r="D7970" t="s">
        <v>486</v>
      </c>
      <c r="E7970" s="144" t="s">
        <v>193</v>
      </c>
      <c r="F7970" s="144">
        <v>2035</v>
      </c>
      <c r="G7970" s="147">
        <v>14.689311505937317</v>
      </c>
      <c r="H7970" s="147">
        <v>17.571099999999998</v>
      </c>
      <c r="I7970" s="147">
        <v>21.22</v>
      </c>
      <c r="J7970" s="147">
        <v>24.001199999999997</v>
      </c>
      <c r="K7970" s="147">
        <v>26.787600000000001</v>
      </c>
    </row>
    <row r="7971" spans="2:11" x14ac:dyDescent="0.2">
      <c r="B7971" s="21" t="str">
        <f t="shared" si="124"/>
        <v>HaileyburyIce Accretion2040RCP4.5</v>
      </c>
      <c r="C7971" t="s">
        <v>332</v>
      </c>
      <c r="D7971" t="s">
        <v>486</v>
      </c>
      <c r="E7971" s="144" t="s">
        <v>193</v>
      </c>
      <c r="F7971" s="144">
        <v>2040</v>
      </c>
      <c r="G7971" s="147">
        <v>14.668436122461328</v>
      </c>
      <c r="H7971" s="147">
        <v>17.546199999999999</v>
      </c>
      <c r="I7971" s="147">
        <v>21.186666666666667</v>
      </c>
      <c r="J7971" s="147">
        <v>23.963533333333331</v>
      </c>
      <c r="K7971" s="147">
        <v>26.7456</v>
      </c>
    </row>
    <row r="7972" spans="2:11" x14ac:dyDescent="0.2">
      <c r="B7972" s="21" t="str">
        <f t="shared" si="124"/>
        <v>HaileyburyIce Accretion2045RCP4.5</v>
      </c>
      <c r="C7972" t="s">
        <v>332</v>
      </c>
      <c r="D7972" t="s">
        <v>486</v>
      </c>
      <c r="E7972" s="144" t="s">
        <v>193</v>
      </c>
      <c r="F7972" s="144">
        <v>2045</v>
      </c>
      <c r="G7972" s="147">
        <v>14.647560738985339</v>
      </c>
      <c r="H7972" s="147">
        <v>17.521299999999997</v>
      </c>
      <c r="I7972" s="147">
        <v>21.153333333333336</v>
      </c>
      <c r="J7972" s="147">
        <v>23.925866666666664</v>
      </c>
      <c r="K7972" s="147">
        <v>26.703600000000002</v>
      </c>
    </row>
    <row r="7973" spans="2:11" x14ac:dyDescent="0.2">
      <c r="B7973" s="21" t="str">
        <f t="shared" si="124"/>
        <v>HaileyburyIce Accretion2050RCP4.5</v>
      </c>
      <c r="C7973" t="s">
        <v>332</v>
      </c>
      <c r="D7973" t="s">
        <v>486</v>
      </c>
      <c r="E7973" s="144" t="s">
        <v>193</v>
      </c>
      <c r="F7973" s="144">
        <v>2050</v>
      </c>
      <c r="G7973" s="147">
        <v>14.635035508899746</v>
      </c>
      <c r="H7973" s="147">
        <v>17.506359999999997</v>
      </c>
      <c r="I7973" s="147">
        <v>21.128</v>
      </c>
      <c r="J7973" s="147">
        <v>23.897239999999996</v>
      </c>
      <c r="K7973" s="147">
        <v>26.671679999999999</v>
      </c>
    </row>
    <row r="7974" spans="2:11" x14ac:dyDescent="0.2">
      <c r="B7974" s="21" t="str">
        <f t="shared" si="124"/>
        <v>HaileyburyIce Accretion2055RCP4.5</v>
      </c>
      <c r="C7974" t="s">
        <v>332</v>
      </c>
      <c r="D7974" t="s">
        <v>486</v>
      </c>
      <c r="E7974" s="144" t="s">
        <v>193</v>
      </c>
      <c r="F7974" s="144">
        <v>2055</v>
      </c>
      <c r="G7974" s="147">
        <v>14.643385662290141</v>
      </c>
      <c r="H7974" s="147">
        <v>17.516319999999997</v>
      </c>
      <c r="I7974" s="147">
        <v>21.135999999999999</v>
      </c>
      <c r="J7974" s="147">
        <v>23.906279999999995</v>
      </c>
      <c r="K7974" s="147">
        <v>26.681760000000001</v>
      </c>
    </row>
    <row r="7975" spans="2:11" x14ac:dyDescent="0.2">
      <c r="B7975" s="21" t="str">
        <f t="shared" si="124"/>
        <v>HaileyburyIce Accretion2060RCP4.5</v>
      </c>
      <c r="C7975" t="s">
        <v>332</v>
      </c>
      <c r="D7975" t="s">
        <v>486</v>
      </c>
      <c r="E7975" s="144" t="s">
        <v>193</v>
      </c>
      <c r="F7975" s="144">
        <v>2060</v>
      </c>
      <c r="G7975" s="147">
        <v>14.651735815680539</v>
      </c>
      <c r="H7975" s="147">
        <v>17.526279999999996</v>
      </c>
      <c r="I7975" s="147">
        <v>21.144000000000002</v>
      </c>
      <c r="J7975" s="147">
        <v>23.915319999999998</v>
      </c>
      <c r="K7975" s="147">
        <v>26.691839999999999</v>
      </c>
    </row>
    <row r="7976" spans="2:11" x14ac:dyDescent="0.2">
      <c r="B7976" s="21" t="str">
        <f t="shared" si="124"/>
        <v>HaileyburyIce Accretion2065RCP4.5</v>
      </c>
      <c r="C7976" t="s">
        <v>332</v>
      </c>
      <c r="D7976" t="s">
        <v>486</v>
      </c>
      <c r="E7976" s="144" t="s">
        <v>193</v>
      </c>
      <c r="F7976" s="144">
        <v>2065</v>
      </c>
      <c r="G7976" s="147">
        <v>14.660085969070934</v>
      </c>
      <c r="H7976" s="147">
        <v>17.536239999999996</v>
      </c>
      <c r="I7976" s="147">
        <v>21.152000000000001</v>
      </c>
      <c r="J7976" s="147">
        <v>23.924359999999997</v>
      </c>
      <c r="K7976" s="147">
        <v>26.701920000000001</v>
      </c>
    </row>
    <row r="7977" spans="2:11" x14ac:dyDescent="0.2">
      <c r="B7977" s="21" t="str">
        <f t="shared" si="124"/>
        <v>HaileyburyIce Accretion2070RCP4.5</v>
      </c>
      <c r="C7977" t="s">
        <v>332</v>
      </c>
      <c r="D7977" t="s">
        <v>486</v>
      </c>
      <c r="E7977" s="144" t="s">
        <v>193</v>
      </c>
      <c r="F7977" s="144">
        <v>2070</v>
      </c>
      <c r="G7977" s="147">
        <v>14.66843612246133</v>
      </c>
      <c r="H7977" s="147">
        <v>17.546199999999995</v>
      </c>
      <c r="I7977" s="147">
        <v>21.16</v>
      </c>
      <c r="J7977" s="147">
        <v>23.933399999999995</v>
      </c>
      <c r="K7977" s="147">
        <v>26.712</v>
      </c>
    </row>
    <row r="7978" spans="2:11" x14ac:dyDescent="0.2">
      <c r="B7978" s="21" t="str">
        <f t="shared" si="124"/>
        <v>HaileyburyIce Accretion2075RCP4.5</v>
      </c>
      <c r="C7978" t="s">
        <v>332</v>
      </c>
      <c r="D7978" t="s">
        <v>486</v>
      </c>
      <c r="E7978" s="144" t="s">
        <v>193</v>
      </c>
      <c r="F7978" s="144">
        <v>2075</v>
      </c>
      <c r="G7978" s="147">
        <v>14.705547915307532</v>
      </c>
      <c r="H7978" s="147">
        <v>17.598766666666663</v>
      </c>
      <c r="I7978" s="147">
        <v>21.236666666666665</v>
      </c>
      <c r="J7978" s="147">
        <v>24.027566666666662</v>
      </c>
      <c r="K7978" s="147">
        <v>26.821200000000001</v>
      </c>
    </row>
    <row r="7979" spans="2:11" x14ac:dyDescent="0.2">
      <c r="B7979" s="21" t="str">
        <f t="shared" si="124"/>
        <v>HaileyburyIce Accretion2080RCP4.5</v>
      </c>
      <c r="C7979" t="s">
        <v>332</v>
      </c>
      <c r="D7979" t="s">
        <v>486</v>
      </c>
      <c r="E7979" s="144" t="s">
        <v>193</v>
      </c>
      <c r="F7979" s="144">
        <v>2080</v>
      </c>
      <c r="G7979" s="147">
        <v>14.742659708153733</v>
      </c>
      <c r="H7979" s="147">
        <v>17.65133333333333</v>
      </c>
      <c r="I7979" s="147">
        <v>21.313333333333333</v>
      </c>
      <c r="J7979" s="147">
        <v>24.121733333333331</v>
      </c>
      <c r="K7979" s="147">
        <v>26.930399999999999</v>
      </c>
    </row>
    <row r="7980" spans="2:11" x14ac:dyDescent="0.2">
      <c r="B7980" s="21" t="str">
        <f t="shared" si="124"/>
        <v>HaileyburyIce Accretion2085RCP4.5</v>
      </c>
      <c r="C7980" t="s">
        <v>332</v>
      </c>
      <c r="D7980" t="s">
        <v>486</v>
      </c>
      <c r="E7980" s="144" t="s">
        <v>193</v>
      </c>
      <c r="F7980" s="144">
        <v>2085</v>
      </c>
      <c r="G7980" s="147">
        <v>14.779771500999935</v>
      </c>
      <c r="H7980" s="147">
        <v>17.703899999999997</v>
      </c>
      <c r="I7980" s="147">
        <v>21.39</v>
      </c>
      <c r="J7980" s="147">
        <v>24.215899999999998</v>
      </c>
      <c r="K7980" s="147">
        <v>27.0396</v>
      </c>
    </row>
    <row r="7981" spans="2:11" x14ac:dyDescent="0.2">
      <c r="B7981" s="21" t="str">
        <f t="shared" si="124"/>
        <v>HaileyburyIce Accretion2090RCP4.5</v>
      </c>
      <c r="C7981" t="s">
        <v>332</v>
      </c>
      <c r="D7981" t="s">
        <v>486</v>
      </c>
      <c r="E7981" s="144" t="s">
        <v>193</v>
      </c>
      <c r="F7981" s="144">
        <v>2090</v>
      </c>
      <c r="G7981" s="147">
        <v>14.816883293846137</v>
      </c>
      <c r="H7981" s="147">
        <v>17.756466666666665</v>
      </c>
      <c r="I7981" s="147">
        <v>21.466666666666665</v>
      </c>
      <c r="J7981" s="147">
        <v>24.310066666666664</v>
      </c>
      <c r="K7981" s="147">
        <v>27.148800000000001</v>
      </c>
    </row>
    <row r="7982" spans="2:11" x14ac:dyDescent="0.2">
      <c r="B7982" s="21" t="str">
        <f t="shared" si="124"/>
        <v>HaileyburyIce Accretion2095RCP4.5</v>
      </c>
      <c r="C7982" t="s">
        <v>332</v>
      </c>
      <c r="D7982" t="s">
        <v>486</v>
      </c>
      <c r="E7982" s="144" t="s">
        <v>193</v>
      </c>
      <c r="F7982" s="144">
        <v>2095</v>
      </c>
      <c r="G7982" s="147">
        <v>14.853995086692338</v>
      </c>
      <c r="H7982" s="147">
        <v>17.809033333333332</v>
      </c>
      <c r="I7982" s="147">
        <v>21.543333333333329</v>
      </c>
      <c r="J7982" s="147">
        <v>24.404233333333334</v>
      </c>
      <c r="K7982" s="147">
        <v>27.257999999999999</v>
      </c>
    </row>
    <row r="7983" spans="2:11" x14ac:dyDescent="0.2">
      <c r="B7983" s="21" t="str">
        <f t="shared" si="124"/>
        <v>HaileyburyIce Accretion2100RCP4.5</v>
      </c>
      <c r="C7983" t="s">
        <v>332</v>
      </c>
      <c r="D7983" t="s">
        <v>486</v>
      </c>
      <c r="E7983" s="144" t="s">
        <v>193</v>
      </c>
      <c r="F7983" s="144">
        <v>2100</v>
      </c>
      <c r="G7983" s="147">
        <v>14.89110687953854</v>
      </c>
      <c r="H7983" s="147">
        <v>17.861599999999999</v>
      </c>
      <c r="I7983" s="147">
        <v>21.619999999999997</v>
      </c>
      <c r="J7983" s="147">
        <v>24.4984</v>
      </c>
      <c r="K7983" s="147">
        <v>27.3672</v>
      </c>
    </row>
    <row r="7984" spans="2:11" x14ac:dyDescent="0.2">
      <c r="B7984" s="21" t="str">
        <f t="shared" si="124"/>
        <v>HaileyburyIce Accretion2023RCP6.0</v>
      </c>
      <c r="C7984" t="s">
        <v>332</v>
      </c>
      <c r="D7984" t="s">
        <v>486</v>
      </c>
      <c r="E7984" s="144" t="s">
        <v>192</v>
      </c>
      <c r="F7984" s="144">
        <v>2023</v>
      </c>
      <c r="G7984" s="147">
        <v>14.751937656365284</v>
      </c>
      <c r="H7984" s="147">
        <v>17.645799999999998</v>
      </c>
      <c r="I7984" s="147">
        <v>21.32</v>
      </c>
      <c r="J7984" s="147">
        <v>24.114199999999997</v>
      </c>
      <c r="K7984" s="147">
        <v>26.913600000000002</v>
      </c>
    </row>
    <row r="7985" spans="2:11" x14ac:dyDescent="0.2">
      <c r="B7985" s="21" t="str">
        <f t="shared" si="124"/>
        <v>HaileyburyIce Accretion2025RCP6.0</v>
      </c>
      <c r="C7985" t="s">
        <v>332</v>
      </c>
      <c r="D7985" t="s">
        <v>486</v>
      </c>
      <c r="E7985" s="144" t="s">
        <v>192</v>
      </c>
      <c r="F7985" s="144">
        <v>2025</v>
      </c>
      <c r="G7985" s="147">
        <v>14.731062272889295</v>
      </c>
      <c r="H7985" s="147">
        <v>17.620899999999999</v>
      </c>
      <c r="I7985" s="147">
        <v>21.286666666666669</v>
      </c>
      <c r="J7985" s="147">
        <v>24.07653333333333</v>
      </c>
      <c r="K7985" s="147">
        <v>26.871600000000001</v>
      </c>
    </row>
    <row r="7986" spans="2:11" x14ac:dyDescent="0.2">
      <c r="B7986" s="21" t="str">
        <f t="shared" si="124"/>
        <v>HaileyburyIce Accretion2030RCP6.0</v>
      </c>
      <c r="C7986" t="s">
        <v>332</v>
      </c>
      <c r="D7986" t="s">
        <v>486</v>
      </c>
      <c r="E7986" s="144" t="s">
        <v>192</v>
      </c>
      <c r="F7986" s="144">
        <v>2030</v>
      </c>
      <c r="G7986" s="147">
        <v>14.710186889413306</v>
      </c>
      <c r="H7986" s="147">
        <v>17.595999999999997</v>
      </c>
      <c r="I7986" s="147">
        <v>21.253333333333334</v>
      </c>
      <c r="J7986" s="147">
        <v>24.038866666666664</v>
      </c>
      <c r="K7986" s="147">
        <v>26.829600000000003</v>
      </c>
    </row>
    <row r="7987" spans="2:11" x14ac:dyDescent="0.2">
      <c r="B7987" s="21" t="str">
        <f t="shared" si="124"/>
        <v>HaileyburyIce Accretion2035RCP6.0</v>
      </c>
      <c r="C7987" t="s">
        <v>332</v>
      </c>
      <c r="D7987" t="s">
        <v>486</v>
      </c>
      <c r="E7987" s="144" t="s">
        <v>192</v>
      </c>
      <c r="F7987" s="144">
        <v>2035</v>
      </c>
      <c r="G7987" s="147">
        <v>14.689311505937317</v>
      </c>
      <c r="H7987" s="147">
        <v>17.571099999999998</v>
      </c>
      <c r="I7987" s="147">
        <v>21.22</v>
      </c>
      <c r="J7987" s="147">
        <v>24.001199999999997</v>
      </c>
      <c r="K7987" s="147">
        <v>26.787600000000001</v>
      </c>
    </row>
    <row r="7988" spans="2:11" x14ac:dyDescent="0.2">
      <c r="B7988" s="21" t="str">
        <f t="shared" si="124"/>
        <v>HaileyburyIce Accretion2040RCP6.0</v>
      </c>
      <c r="C7988" t="s">
        <v>332</v>
      </c>
      <c r="D7988" t="s">
        <v>486</v>
      </c>
      <c r="E7988" s="144" t="s">
        <v>192</v>
      </c>
      <c r="F7988" s="144">
        <v>2040</v>
      </c>
      <c r="G7988" s="147">
        <v>14.668436122461328</v>
      </c>
      <c r="H7988" s="147">
        <v>17.546199999999999</v>
      </c>
      <c r="I7988" s="147">
        <v>21.186666666666667</v>
      </c>
      <c r="J7988" s="147">
        <v>23.963533333333331</v>
      </c>
      <c r="K7988" s="147">
        <v>26.7456</v>
      </c>
    </row>
    <row r="7989" spans="2:11" x14ac:dyDescent="0.2">
      <c r="B7989" s="21" t="str">
        <f t="shared" si="124"/>
        <v>HaileyburyIce Accretion2045RCP6.0</v>
      </c>
      <c r="C7989" t="s">
        <v>332</v>
      </c>
      <c r="D7989" t="s">
        <v>486</v>
      </c>
      <c r="E7989" s="144" t="s">
        <v>192</v>
      </c>
      <c r="F7989" s="144">
        <v>2045</v>
      </c>
      <c r="G7989" s="147">
        <v>14.647560738985339</v>
      </c>
      <c r="H7989" s="147">
        <v>17.521299999999997</v>
      </c>
      <c r="I7989" s="147">
        <v>21.153333333333336</v>
      </c>
      <c r="J7989" s="147">
        <v>23.925866666666664</v>
      </c>
      <c r="K7989" s="147">
        <v>26.703600000000002</v>
      </c>
    </row>
    <row r="7990" spans="2:11" x14ac:dyDescent="0.2">
      <c r="B7990" s="21" t="str">
        <f t="shared" si="124"/>
        <v>HaileyburyIce Accretion2050RCP6.0</v>
      </c>
      <c r="C7990" t="s">
        <v>332</v>
      </c>
      <c r="D7990" t="s">
        <v>486</v>
      </c>
      <c r="E7990" s="144" t="s">
        <v>192</v>
      </c>
      <c r="F7990" s="144">
        <v>2050</v>
      </c>
      <c r="G7990" s="147">
        <v>14.635035508899746</v>
      </c>
      <c r="H7990" s="147">
        <v>17.506359999999997</v>
      </c>
      <c r="I7990" s="147">
        <v>21.128</v>
      </c>
      <c r="J7990" s="147">
        <v>23.897239999999996</v>
      </c>
      <c r="K7990" s="147">
        <v>26.671679999999999</v>
      </c>
    </row>
    <row r="7991" spans="2:11" x14ac:dyDescent="0.2">
      <c r="B7991" s="21" t="str">
        <f t="shared" si="124"/>
        <v>HaileyburyIce Accretion2055RCP6.0</v>
      </c>
      <c r="C7991" t="s">
        <v>332</v>
      </c>
      <c r="D7991" t="s">
        <v>486</v>
      </c>
      <c r="E7991" s="144" t="s">
        <v>192</v>
      </c>
      <c r="F7991" s="144">
        <v>2055</v>
      </c>
      <c r="G7991" s="147">
        <v>14.643385662290141</v>
      </c>
      <c r="H7991" s="147">
        <v>17.516319999999997</v>
      </c>
      <c r="I7991" s="147">
        <v>21.135999999999999</v>
      </c>
      <c r="J7991" s="147">
        <v>23.906279999999995</v>
      </c>
      <c r="K7991" s="147">
        <v>26.681760000000001</v>
      </c>
    </row>
    <row r="7992" spans="2:11" x14ac:dyDescent="0.2">
      <c r="B7992" s="21" t="str">
        <f t="shared" si="124"/>
        <v>HaileyburyIce Accretion2060RCP6.0</v>
      </c>
      <c r="C7992" t="s">
        <v>332</v>
      </c>
      <c r="D7992" t="s">
        <v>486</v>
      </c>
      <c r="E7992" s="144" t="s">
        <v>192</v>
      </c>
      <c r="F7992" s="144">
        <v>2060</v>
      </c>
      <c r="G7992" s="147">
        <v>14.651735815680539</v>
      </c>
      <c r="H7992" s="147">
        <v>17.526279999999996</v>
      </c>
      <c r="I7992" s="147">
        <v>21.144000000000002</v>
      </c>
      <c r="J7992" s="147">
        <v>23.915319999999998</v>
      </c>
      <c r="K7992" s="147">
        <v>26.691839999999999</v>
      </c>
    </row>
    <row r="7993" spans="2:11" x14ac:dyDescent="0.2">
      <c r="B7993" s="21" t="str">
        <f t="shared" si="124"/>
        <v>HaileyburyIce Accretion2065RCP6.0</v>
      </c>
      <c r="C7993" t="s">
        <v>332</v>
      </c>
      <c r="D7993" t="s">
        <v>486</v>
      </c>
      <c r="E7993" s="144" t="s">
        <v>192</v>
      </c>
      <c r="F7993" s="144">
        <v>2065</v>
      </c>
      <c r="G7993" s="147">
        <v>14.660085969070934</v>
      </c>
      <c r="H7993" s="147">
        <v>17.536239999999996</v>
      </c>
      <c r="I7993" s="147">
        <v>21.152000000000001</v>
      </c>
      <c r="J7993" s="147">
        <v>23.924359999999997</v>
      </c>
      <c r="K7993" s="147">
        <v>26.701920000000001</v>
      </c>
    </row>
    <row r="7994" spans="2:11" x14ac:dyDescent="0.2">
      <c r="B7994" s="21" t="str">
        <f t="shared" si="124"/>
        <v>HaileyburyIce Accretion2070RCP6.0</v>
      </c>
      <c r="C7994" t="s">
        <v>332</v>
      </c>
      <c r="D7994" t="s">
        <v>486</v>
      </c>
      <c r="E7994" s="144" t="s">
        <v>192</v>
      </c>
      <c r="F7994" s="144">
        <v>2070</v>
      </c>
      <c r="G7994" s="147">
        <v>14.66843612246133</v>
      </c>
      <c r="H7994" s="147">
        <v>17.546199999999995</v>
      </c>
      <c r="I7994" s="147">
        <v>21.16</v>
      </c>
      <c r="J7994" s="147">
        <v>23.933399999999995</v>
      </c>
      <c r="K7994" s="147">
        <v>26.712</v>
      </c>
    </row>
    <row r="7995" spans="2:11" x14ac:dyDescent="0.2">
      <c r="B7995" s="21" t="str">
        <f t="shared" si="124"/>
        <v>HaileyburyIce Accretion2075RCP6.0</v>
      </c>
      <c r="C7995" t="s">
        <v>332</v>
      </c>
      <c r="D7995" t="s">
        <v>486</v>
      </c>
      <c r="E7995" s="144" t="s">
        <v>192</v>
      </c>
      <c r="F7995" s="144">
        <v>2075</v>
      </c>
      <c r="G7995" s="147">
        <v>14.724103811730632</v>
      </c>
      <c r="H7995" s="147">
        <v>17.625049999999995</v>
      </c>
      <c r="I7995" s="147">
        <v>21.274999999999999</v>
      </c>
      <c r="J7995" s="147">
        <v>24.074649999999998</v>
      </c>
      <c r="K7995" s="147">
        <v>26.875799999999998</v>
      </c>
    </row>
    <row r="7996" spans="2:11" x14ac:dyDescent="0.2">
      <c r="B7996" s="21" t="str">
        <f t="shared" si="124"/>
        <v>HaileyburyIce Accretion2080RCP6.0</v>
      </c>
      <c r="C7996" t="s">
        <v>332</v>
      </c>
      <c r="D7996" t="s">
        <v>486</v>
      </c>
      <c r="E7996" s="144" t="s">
        <v>192</v>
      </c>
      <c r="F7996" s="144">
        <v>2080</v>
      </c>
      <c r="G7996" s="147">
        <v>14.779771500999935</v>
      </c>
      <c r="H7996" s="147">
        <v>17.703899999999997</v>
      </c>
      <c r="I7996" s="147">
        <v>21.39</v>
      </c>
      <c r="J7996" s="147">
        <v>24.215899999999998</v>
      </c>
      <c r="K7996" s="147">
        <v>27.0396</v>
      </c>
    </row>
    <row r="7997" spans="2:11" x14ac:dyDescent="0.2">
      <c r="B7997" s="21" t="str">
        <f t="shared" si="124"/>
        <v>HaileyburyIce Accretion2085RCP6.0</v>
      </c>
      <c r="C7997" t="s">
        <v>332</v>
      </c>
      <c r="D7997" t="s">
        <v>486</v>
      </c>
      <c r="E7997" s="144" t="s">
        <v>192</v>
      </c>
      <c r="F7997" s="144">
        <v>2085</v>
      </c>
      <c r="G7997" s="147">
        <v>14.835439190269238</v>
      </c>
      <c r="H7997" s="147">
        <v>17.78275</v>
      </c>
      <c r="I7997" s="147">
        <v>21.504999999999999</v>
      </c>
      <c r="J7997" s="147">
        <v>24.357149999999997</v>
      </c>
      <c r="K7997" s="147">
        <v>27.203400000000002</v>
      </c>
    </row>
    <row r="7998" spans="2:11" x14ac:dyDescent="0.2">
      <c r="B7998" s="21" t="str">
        <f t="shared" si="124"/>
        <v>HaileyburyIce Accretion2090RCP6.0</v>
      </c>
      <c r="C7998" t="s">
        <v>332</v>
      </c>
      <c r="D7998" t="s">
        <v>486</v>
      </c>
      <c r="E7998" s="144" t="s">
        <v>192</v>
      </c>
      <c r="F7998" s="144">
        <v>2090</v>
      </c>
      <c r="G7998" s="147">
        <v>14.937496620596294</v>
      </c>
      <c r="H7998" s="147">
        <v>17.922466666666665</v>
      </c>
      <c r="I7998" s="147">
        <v>21.706666666666667</v>
      </c>
      <c r="J7998" s="147">
        <v>24.603866666666665</v>
      </c>
      <c r="K7998" s="147">
        <v>27.4848</v>
      </c>
    </row>
    <row r="7999" spans="2:11" x14ac:dyDescent="0.2">
      <c r="B7999" s="21" t="str">
        <f t="shared" si="124"/>
        <v>HaileyburyIce Accretion2095RCP6.0</v>
      </c>
      <c r="C7999" t="s">
        <v>332</v>
      </c>
      <c r="D7999" t="s">
        <v>486</v>
      </c>
      <c r="E7999" s="144" t="s">
        <v>192</v>
      </c>
      <c r="F7999" s="144">
        <v>2095</v>
      </c>
      <c r="G7999" s="147">
        <v>14.983886361654045</v>
      </c>
      <c r="H7999" s="147">
        <v>17.983333333333331</v>
      </c>
      <c r="I7999" s="147">
        <v>21.793333333333333</v>
      </c>
      <c r="J7999" s="147">
        <v>24.709333333333333</v>
      </c>
      <c r="K7999" s="147">
        <v>27.602400000000003</v>
      </c>
    </row>
    <row r="8000" spans="2:11" x14ac:dyDescent="0.2">
      <c r="B8000" s="21" t="str">
        <f t="shared" si="124"/>
        <v>HaileyburyIce Accretion2100RCP6.0</v>
      </c>
      <c r="C8000" t="s">
        <v>332</v>
      </c>
      <c r="D8000" t="s">
        <v>486</v>
      </c>
      <c r="E8000" s="144" t="s">
        <v>192</v>
      </c>
      <c r="F8000" s="144">
        <v>2100</v>
      </c>
      <c r="G8000" s="147">
        <v>15.030276102711799</v>
      </c>
      <c r="H8000" s="147">
        <v>18.044199999999996</v>
      </c>
      <c r="I8000" s="147">
        <v>21.880000000000003</v>
      </c>
      <c r="J8000" s="147">
        <v>24.814799999999998</v>
      </c>
      <c r="K8000" s="147">
        <v>27.720000000000002</v>
      </c>
    </row>
    <row r="8001" spans="2:11" x14ac:dyDescent="0.2">
      <c r="B8001" s="21" t="str">
        <f t="shared" si="124"/>
        <v>HaileyburyIce Accretion2023RCP8.5</v>
      </c>
      <c r="C8001" t="s">
        <v>332</v>
      </c>
      <c r="D8001" t="s">
        <v>486</v>
      </c>
      <c r="E8001" s="144" t="s">
        <v>191</v>
      </c>
      <c r="F8001" s="144">
        <v>2023</v>
      </c>
      <c r="G8001" s="147">
        <v>14.751937656365284</v>
      </c>
      <c r="H8001" s="147">
        <v>17.645799999999998</v>
      </c>
      <c r="I8001" s="147">
        <v>21.32</v>
      </c>
      <c r="J8001" s="147">
        <v>24.114199999999997</v>
      </c>
      <c r="K8001" s="147">
        <v>26.913600000000002</v>
      </c>
    </row>
    <row r="8002" spans="2:11" x14ac:dyDescent="0.2">
      <c r="B8002" s="21" t="str">
        <f t="shared" si="124"/>
        <v>HaileyburyIce Accretion2025RCP8.5</v>
      </c>
      <c r="C8002" t="s">
        <v>332</v>
      </c>
      <c r="D8002" t="s">
        <v>486</v>
      </c>
      <c r="E8002" s="144" t="s">
        <v>191</v>
      </c>
      <c r="F8002" s="144">
        <v>2025</v>
      </c>
      <c r="G8002" s="147">
        <v>14.710186889413306</v>
      </c>
      <c r="H8002" s="147">
        <v>17.595999999999997</v>
      </c>
      <c r="I8002" s="147">
        <v>21.253333333333334</v>
      </c>
      <c r="J8002" s="147">
        <v>24.038866666666664</v>
      </c>
      <c r="K8002" s="147">
        <v>26.829600000000003</v>
      </c>
    </row>
    <row r="8003" spans="2:11" x14ac:dyDescent="0.2">
      <c r="B8003" s="21" t="str">
        <f t="shared" si="124"/>
        <v>HaileyburyIce Accretion2030RCP8.5</v>
      </c>
      <c r="C8003" t="s">
        <v>332</v>
      </c>
      <c r="D8003" t="s">
        <v>486</v>
      </c>
      <c r="E8003" s="144" t="s">
        <v>191</v>
      </c>
      <c r="F8003" s="144">
        <v>2030</v>
      </c>
      <c r="G8003" s="147">
        <v>14.668436122461328</v>
      </c>
      <c r="H8003" s="147">
        <v>17.546199999999999</v>
      </c>
      <c r="I8003" s="147">
        <v>21.186666666666667</v>
      </c>
      <c r="J8003" s="147">
        <v>23.963533333333331</v>
      </c>
      <c r="K8003" s="147">
        <v>26.7456</v>
      </c>
    </row>
    <row r="8004" spans="2:11" x14ac:dyDescent="0.2">
      <c r="B8004" s="21" t="str">
        <f t="shared" si="124"/>
        <v>HaileyburyIce Accretion2035RCP8.5</v>
      </c>
      <c r="C8004" t="s">
        <v>332</v>
      </c>
      <c r="D8004" t="s">
        <v>486</v>
      </c>
      <c r="E8004" s="144" t="s">
        <v>191</v>
      </c>
      <c r="F8004" s="144">
        <v>2035</v>
      </c>
      <c r="G8004" s="147">
        <v>14.62668535550935</v>
      </c>
      <c r="H8004" s="147">
        <v>17.496399999999998</v>
      </c>
      <c r="I8004" s="147">
        <v>21.12</v>
      </c>
      <c r="J8004" s="147">
        <v>23.888199999999998</v>
      </c>
      <c r="K8004" s="147">
        <v>26.6616</v>
      </c>
    </row>
    <row r="8005" spans="2:11" x14ac:dyDescent="0.2">
      <c r="B8005" s="21" t="str">
        <f t="shared" si="124"/>
        <v>HaileyburyIce Accretion2040RCP8.5</v>
      </c>
      <c r="C8005" t="s">
        <v>332</v>
      </c>
      <c r="D8005" t="s">
        <v>486</v>
      </c>
      <c r="E8005" s="144" t="s">
        <v>191</v>
      </c>
      <c r="F8005" s="144">
        <v>2040</v>
      </c>
      <c r="G8005" s="147">
        <v>14.640602277826677</v>
      </c>
      <c r="H8005" s="147">
        <v>17.512999999999998</v>
      </c>
      <c r="I8005" s="147">
        <v>21.133333333333333</v>
      </c>
      <c r="J8005" s="147">
        <v>23.903266666666664</v>
      </c>
      <c r="K8005" s="147">
        <v>26.6784</v>
      </c>
    </row>
    <row r="8006" spans="2:11" x14ac:dyDescent="0.2">
      <c r="B8006" s="21" t="str">
        <f t="shared" si="124"/>
        <v>HaileyburyIce Accretion2045RCP8.5</v>
      </c>
      <c r="C8006" t="s">
        <v>332</v>
      </c>
      <c r="D8006" t="s">
        <v>486</v>
      </c>
      <c r="E8006" s="144" t="s">
        <v>191</v>
      </c>
      <c r="F8006" s="144">
        <v>2045</v>
      </c>
      <c r="G8006" s="147">
        <v>14.654519200144003</v>
      </c>
      <c r="H8006" s="147">
        <v>17.529599999999995</v>
      </c>
      <c r="I8006" s="147">
        <v>21.146666666666668</v>
      </c>
      <c r="J8006" s="147">
        <v>23.918333333333329</v>
      </c>
      <c r="K8006" s="147">
        <v>26.6952</v>
      </c>
    </row>
    <row r="8007" spans="2:11" x14ac:dyDescent="0.2">
      <c r="B8007" s="21" t="str">
        <f t="shared" si="124"/>
        <v>HaileyburyIce Accretion2050RCP8.5</v>
      </c>
      <c r="C8007" t="s">
        <v>332</v>
      </c>
      <c r="D8007" t="s">
        <v>486</v>
      </c>
      <c r="E8007" s="144" t="s">
        <v>191</v>
      </c>
      <c r="F8007" s="144">
        <v>2050</v>
      </c>
      <c r="G8007" s="147">
        <v>14.742659708153733</v>
      </c>
      <c r="H8007" s="147">
        <v>17.65133333333333</v>
      </c>
      <c r="I8007" s="147">
        <v>21.313333333333333</v>
      </c>
      <c r="J8007" s="147">
        <v>24.121733333333331</v>
      </c>
      <c r="K8007" s="147">
        <v>26.930399999999999</v>
      </c>
    </row>
    <row r="8008" spans="2:11" x14ac:dyDescent="0.2">
      <c r="B8008" s="21" t="str">
        <f t="shared" si="124"/>
        <v>HaileyburyIce Accretion2055RCP8.5</v>
      </c>
      <c r="C8008" t="s">
        <v>332</v>
      </c>
      <c r="D8008" t="s">
        <v>486</v>
      </c>
      <c r="E8008" s="144" t="s">
        <v>191</v>
      </c>
      <c r="F8008" s="144">
        <v>2055</v>
      </c>
      <c r="G8008" s="147">
        <v>14.816883293846137</v>
      </c>
      <c r="H8008" s="147">
        <v>17.756466666666665</v>
      </c>
      <c r="I8008" s="147">
        <v>21.466666666666665</v>
      </c>
      <c r="J8008" s="147">
        <v>24.310066666666664</v>
      </c>
      <c r="K8008" s="147">
        <v>27.148800000000001</v>
      </c>
    </row>
    <row r="8009" spans="2:11" x14ac:dyDescent="0.2">
      <c r="B8009" s="21" t="str">
        <f t="shared" si="124"/>
        <v>HaileyburyIce Accretion2060RCP8.5</v>
      </c>
      <c r="C8009" t="s">
        <v>332</v>
      </c>
      <c r="D8009" t="s">
        <v>486</v>
      </c>
      <c r="E8009" s="144" t="s">
        <v>191</v>
      </c>
      <c r="F8009" s="144">
        <v>2060</v>
      </c>
      <c r="G8009" s="147">
        <v>14.937496620596294</v>
      </c>
      <c r="H8009" s="147">
        <v>17.922466666666665</v>
      </c>
      <c r="I8009" s="147">
        <v>21.706666666666667</v>
      </c>
      <c r="J8009" s="147">
        <v>24.603866666666665</v>
      </c>
      <c r="K8009" s="147">
        <v>27.4848</v>
      </c>
    </row>
    <row r="8010" spans="2:11" x14ac:dyDescent="0.2">
      <c r="B8010" s="21" t="str">
        <f t="shared" si="124"/>
        <v>HaileyburyIce Accretion2065RCP8.5</v>
      </c>
      <c r="C8010" t="s">
        <v>332</v>
      </c>
      <c r="D8010" t="s">
        <v>486</v>
      </c>
      <c r="E8010" s="144" t="s">
        <v>191</v>
      </c>
      <c r="F8010" s="144">
        <v>2065</v>
      </c>
      <c r="G8010" s="147">
        <v>14.983886361654045</v>
      </c>
      <c r="H8010" s="147">
        <v>17.983333333333331</v>
      </c>
      <c r="I8010" s="147">
        <v>21.793333333333333</v>
      </c>
      <c r="J8010" s="147">
        <v>24.709333333333333</v>
      </c>
      <c r="K8010" s="147">
        <v>27.602400000000003</v>
      </c>
    </row>
    <row r="8011" spans="2:11" x14ac:dyDescent="0.2">
      <c r="B8011" s="21" t="str">
        <f t="shared" si="124"/>
        <v>HaileyburyIce Accretion2070RCP8.5</v>
      </c>
      <c r="C8011" t="s">
        <v>332</v>
      </c>
      <c r="D8011" t="s">
        <v>486</v>
      </c>
      <c r="E8011" s="144" t="s">
        <v>191</v>
      </c>
      <c r="F8011" s="144">
        <v>2070</v>
      </c>
      <c r="G8011" s="147">
        <v>14.863273034903889</v>
      </c>
      <c r="H8011" s="147">
        <v>17.861599999999996</v>
      </c>
      <c r="I8011" s="147">
        <v>21.666666666666668</v>
      </c>
      <c r="J8011" s="147">
        <v>24.573733333333333</v>
      </c>
      <c r="K8011" s="147">
        <v>27.459600000000002</v>
      </c>
    </row>
    <row r="8012" spans="2:11" x14ac:dyDescent="0.2">
      <c r="B8012" s="21" t="str">
        <f t="shared" ref="B8012:B8075" si="125">C8012&amp;D8012&amp;F8012&amp;E8012</f>
        <v>HaileyburyIce Accretion2075RCP8.5</v>
      </c>
      <c r="C8012" t="s">
        <v>332</v>
      </c>
      <c r="D8012" t="s">
        <v>486</v>
      </c>
      <c r="E8012" s="144" t="s">
        <v>191</v>
      </c>
      <c r="F8012" s="144">
        <v>2075</v>
      </c>
      <c r="G8012" s="147">
        <v>14.696269967095981</v>
      </c>
      <c r="H8012" s="147">
        <v>17.678999999999998</v>
      </c>
      <c r="I8012" s="147">
        <v>21.453333333333337</v>
      </c>
      <c r="J8012" s="147">
        <v>24.332666666666665</v>
      </c>
      <c r="K8012" s="147">
        <v>27.199199999999998</v>
      </c>
    </row>
    <row r="8013" spans="2:11" x14ac:dyDescent="0.2">
      <c r="B8013" s="21" t="str">
        <f t="shared" si="125"/>
        <v>HaileyburyIce Accretion2080RCP8.5</v>
      </c>
      <c r="C8013" t="s">
        <v>332</v>
      </c>
      <c r="D8013" t="s">
        <v>486</v>
      </c>
      <c r="E8013" s="144" t="s">
        <v>191</v>
      </c>
      <c r="F8013" s="144">
        <v>2080</v>
      </c>
      <c r="G8013" s="147">
        <v>14.529266899288071</v>
      </c>
      <c r="H8013" s="147">
        <v>17.496399999999998</v>
      </c>
      <c r="I8013" s="147">
        <v>21.240000000000002</v>
      </c>
      <c r="J8013" s="147">
        <v>24.0916</v>
      </c>
      <c r="K8013" s="147">
        <v>26.938799999999997</v>
      </c>
    </row>
    <row r="8014" spans="2:11" x14ac:dyDescent="0.2">
      <c r="B8014" s="21" t="str">
        <f t="shared" si="125"/>
        <v>HaileyburyIce Accretion2085RCP8.5</v>
      </c>
      <c r="C8014" t="s">
        <v>332</v>
      </c>
      <c r="D8014" t="s">
        <v>486</v>
      </c>
      <c r="E8014" s="144" t="s">
        <v>191</v>
      </c>
      <c r="F8014" s="144">
        <v>2085</v>
      </c>
      <c r="G8014" s="147">
        <v>14.564059205081385</v>
      </c>
      <c r="H8014" s="147">
        <v>17.571099999999998</v>
      </c>
      <c r="I8014" s="147">
        <v>21.36</v>
      </c>
      <c r="J8014" s="147">
        <v>24.261099999999999</v>
      </c>
      <c r="K8014" s="147">
        <v>27.1404</v>
      </c>
    </row>
    <row r="8015" spans="2:11" x14ac:dyDescent="0.2">
      <c r="B8015" s="21" t="str">
        <f t="shared" si="125"/>
        <v>HaileyburyIce Accretion2090RCP8.5</v>
      </c>
      <c r="C8015" t="s">
        <v>332</v>
      </c>
      <c r="D8015" t="s">
        <v>486</v>
      </c>
      <c r="E8015" s="144" t="s">
        <v>191</v>
      </c>
      <c r="F8015" s="144">
        <v>2090</v>
      </c>
      <c r="G8015" s="147">
        <v>14.598851510874699</v>
      </c>
      <c r="H8015" s="147">
        <v>17.645799999999998</v>
      </c>
      <c r="I8015" s="147">
        <v>21.48</v>
      </c>
      <c r="J8015" s="147">
        <v>24.430599999999998</v>
      </c>
      <c r="K8015" s="147">
        <v>27.341999999999999</v>
      </c>
    </row>
    <row r="8016" spans="2:11" x14ac:dyDescent="0.2">
      <c r="B8016" s="21" t="str">
        <f t="shared" si="125"/>
        <v>HaileyburyIce Accretion2095RCP8.5</v>
      </c>
      <c r="C8016" t="s">
        <v>332</v>
      </c>
      <c r="D8016" t="s">
        <v>486</v>
      </c>
      <c r="E8016" s="144" t="s">
        <v>191</v>
      </c>
      <c r="F8016" s="144">
        <v>2095</v>
      </c>
      <c r="G8016" s="147">
        <v>14.598851510874699</v>
      </c>
      <c r="H8016" s="147">
        <v>17.645799999999998</v>
      </c>
      <c r="I8016" s="147">
        <v>21.48</v>
      </c>
      <c r="J8016" s="147">
        <v>24.430599999999998</v>
      </c>
      <c r="K8016" s="147">
        <v>27.341999999999999</v>
      </c>
    </row>
    <row r="8017" spans="2:11" x14ac:dyDescent="0.2">
      <c r="B8017" s="21" t="str">
        <f t="shared" si="125"/>
        <v>HaileyburyIce Accretion2100RCP8.5</v>
      </c>
      <c r="C8017" t="s">
        <v>332</v>
      </c>
      <c r="D8017" t="s">
        <v>486</v>
      </c>
      <c r="E8017" s="144" t="s">
        <v>191</v>
      </c>
      <c r="F8017" s="144">
        <v>2100</v>
      </c>
      <c r="G8017" s="147">
        <v>14.598851510874699</v>
      </c>
      <c r="H8017" s="147">
        <v>17.645799999999998</v>
      </c>
      <c r="I8017" s="147">
        <v>21.48</v>
      </c>
      <c r="J8017" s="147">
        <v>24.430599999999998</v>
      </c>
      <c r="K8017" s="147">
        <v>27.341999999999999</v>
      </c>
    </row>
    <row r="8018" spans="2:11" x14ac:dyDescent="0.2">
      <c r="B8018" s="21" t="str">
        <f t="shared" si="125"/>
        <v>HaileyburyWind2023RCP4.5</v>
      </c>
      <c r="C8018" t="s">
        <v>332</v>
      </c>
      <c r="D8018" t="s">
        <v>1</v>
      </c>
      <c r="E8018" s="144" t="s">
        <v>193</v>
      </c>
      <c r="F8018" s="144">
        <v>2023</v>
      </c>
      <c r="G8018" s="147">
        <v>76.115630533254176</v>
      </c>
      <c r="H8018" s="147">
        <v>81.921839999999989</v>
      </c>
      <c r="I8018" s="147">
        <v>88.008799999999994</v>
      </c>
      <c r="J8018" s="147">
        <v>94.112920000000017</v>
      </c>
      <c r="K8018" s="147">
        <v>100.21968</v>
      </c>
    </row>
    <row r="8019" spans="2:11" x14ac:dyDescent="0.2">
      <c r="B8019" s="21" t="str">
        <f t="shared" si="125"/>
        <v>HaileyburyWind2025RCP4.5</v>
      </c>
      <c r="C8019" t="s">
        <v>332</v>
      </c>
      <c r="D8019" t="s">
        <v>1</v>
      </c>
      <c r="E8019" s="144" t="s">
        <v>193</v>
      </c>
      <c r="F8019" s="144">
        <v>2025</v>
      </c>
      <c r="G8019" s="147">
        <v>76.121962737717695</v>
      </c>
      <c r="H8019" s="147">
        <v>81.925931999999989</v>
      </c>
      <c r="I8019" s="147">
        <v>88.013199999999998</v>
      </c>
      <c r="J8019" s="147">
        <v>94.117628000000011</v>
      </c>
      <c r="K8019" s="147">
        <v>100.223024</v>
      </c>
    </row>
    <row r="8020" spans="2:11" x14ac:dyDescent="0.2">
      <c r="B8020" s="21" t="str">
        <f t="shared" si="125"/>
        <v>HaileyburyWind2030RCP4.5</v>
      </c>
      <c r="C8020" t="s">
        <v>332</v>
      </c>
      <c r="D8020" t="s">
        <v>1</v>
      </c>
      <c r="E8020" s="144" t="s">
        <v>193</v>
      </c>
      <c r="F8020" s="144">
        <v>2030</v>
      </c>
      <c r="G8020" s="147">
        <v>76.128294942181213</v>
      </c>
      <c r="H8020" s="147">
        <v>81.930023999999989</v>
      </c>
      <c r="I8020" s="147">
        <v>88.017600000000002</v>
      </c>
      <c r="J8020" s="147">
        <v>94.122336000000018</v>
      </c>
      <c r="K8020" s="147">
        <v>100.22636799999999</v>
      </c>
    </row>
    <row r="8021" spans="2:11" x14ac:dyDescent="0.2">
      <c r="B8021" s="21" t="str">
        <f t="shared" si="125"/>
        <v>HaileyburyWind2035RCP4.5</v>
      </c>
      <c r="C8021" t="s">
        <v>332</v>
      </c>
      <c r="D8021" t="s">
        <v>1</v>
      </c>
      <c r="E8021" s="144" t="s">
        <v>193</v>
      </c>
      <c r="F8021" s="144">
        <v>2035</v>
      </c>
      <c r="G8021" s="147">
        <v>76.134627146644732</v>
      </c>
      <c r="H8021" s="147">
        <v>81.934115999999989</v>
      </c>
      <c r="I8021" s="147">
        <v>88.021999999999991</v>
      </c>
      <c r="J8021" s="147">
        <v>94.127044000000012</v>
      </c>
      <c r="K8021" s="147">
        <v>100.22971199999999</v>
      </c>
    </row>
    <row r="8022" spans="2:11" x14ac:dyDescent="0.2">
      <c r="B8022" s="21" t="str">
        <f t="shared" si="125"/>
        <v>HaileyburyWind2040RCP4.5</v>
      </c>
      <c r="C8022" t="s">
        <v>332</v>
      </c>
      <c r="D8022" t="s">
        <v>1</v>
      </c>
      <c r="E8022" s="144" t="s">
        <v>193</v>
      </c>
      <c r="F8022" s="144">
        <v>2040</v>
      </c>
      <c r="G8022" s="147">
        <v>76.140959351108236</v>
      </c>
      <c r="H8022" s="147">
        <v>81.938208000000003</v>
      </c>
      <c r="I8022" s="147">
        <v>88.026399999999995</v>
      </c>
      <c r="J8022" s="147">
        <v>94.131752000000006</v>
      </c>
      <c r="K8022" s="147">
        <v>100.23305599999999</v>
      </c>
    </row>
    <row r="8023" spans="2:11" x14ac:dyDescent="0.2">
      <c r="B8023" s="21" t="str">
        <f t="shared" si="125"/>
        <v>HaileyburyWind2045RCP4.5</v>
      </c>
      <c r="C8023" t="s">
        <v>332</v>
      </c>
      <c r="D8023" t="s">
        <v>1</v>
      </c>
      <c r="E8023" s="144" t="s">
        <v>193</v>
      </c>
      <c r="F8023" s="144">
        <v>2045</v>
      </c>
      <c r="G8023" s="147">
        <v>76.147291555571755</v>
      </c>
      <c r="H8023" s="147">
        <v>81.942300000000003</v>
      </c>
      <c r="I8023" s="147">
        <v>88.030799999999999</v>
      </c>
      <c r="J8023" s="147">
        <v>94.136460000000014</v>
      </c>
      <c r="K8023" s="147">
        <v>100.23639999999999</v>
      </c>
    </row>
    <row r="8024" spans="2:11" x14ac:dyDescent="0.2">
      <c r="B8024" s="21" t="str">
        <f t="shared" si="125"/>
        <v>HaileyburyWind2050RCP4.5</v>
      </c>
      <c r="C8024" t="s">
        <v>332</v>
      </c>
      <c r="D8024" t="s">
        <v>1</v>
      </c>
      <c r="E8024" s="144" t="s">
        <v>193</v>
      </c>
      <c r="F8024" s="144">
        <v>2050</v>
      </c>
      <c r="G8024" s="147">
        <v>76.155143489106521</v>
      </c>
      <c r="H8024" s="147">
        <v>81.944755200000003</v>
      </c>
      <c r="I8024" s="147">
        <v>88.024640000000005</v>
      </c>
      <c r="J8024" s="147">
        <v>94.126102400000008</v>
      </c>
      <c r="K8024" s="147">
        <v>100.21967999999998</v>
      </c>
    </row>
    <row r="8025" spans="2:11" x14ac:dyDescent="0.2">
      <c r="B8025" s="21" t="str">
        <f t="shared" si="125"/>
        <v>HaileyburyWind2055RCP4.5</v>
      </c>
      <c r="C8025" t="s">
        <v>332</v>
      </c>
      <c r="D8025" t="s">
        <v>1</v>
      </c>
      <c r="E8025" s="144" t="s">
        <v>193</v>
      </c>
      <c r="F8025" s="144">
        <v>2055</v>
      </c>
      <c r="G8025" s="147">
        <v>76.156663218177755</v>
      </c>
      <c r="H8025" s="147">
        <v>81.943118400000003</v>
      </c>
      <c r="I8025" s="147">
        <v>88.014080000000007</v>
      </c>
      <c r="J8025" s="147">
        <v>94.111036800000008</v>
      </c>
      <c r="K8025" s="147">
        <v>100.19961599999999</v>
      </c>
    </row>
    <row r="8026" spans="2:11" x14ac:dyDescent="0.2">
      <c r="B8026" s="21" t="str">
        <f t="shared" si="125"/>
        <v>HaileyburyWind2060RCP4.5</v>
      </c>
      <c r="C8026" t="s">
        <v>332</v>
      </c>
      <c r="D8026" t="s">
        <v>1</v>
      </c>
      <c r="E8026" s="144" t="s">
        <v>193</v>
      </c>
      <c r="F8026" s="144">
        <v>2060</v>
      </c>
      <c r="G8026" s="147">
        <v>76.158182947249003</v>
      </c>
      <c r="H8026" s="147">
        <v>81.941481600000017</v>
      </c>
      <c r="I8026" s="147">
        <v>88.003519999999995</v>
      </c>
      <c r="J8026" s="147">
        <v>94.095971200000008</v>
      </c>
      <c r="K8026" s="147">
        <v>100.17955199999999</v>
      </c>
    </row>
    <row r="8027" spans="2:11" x14ac:dyDescent="0.2">
      <c r="B8027" s="21" t="str">
        <f t="shared" si="125"/>
        <v>HaileyburyWind2065RCP4.5</v>
      </c>
      <c r="C8027" t="s">
        <v>332</v>
      </c>
      <c r="D8027" t="s">
        <v>1</v>
      </c>
      <c r="E8027" s="144" t="s">
        <v>193</v>
      </c>
      <c r="F8027" s="144">
        <v>2065</v>
      </c>
      <c r="G8027" s="147">
        <v>76.159702676320236</v>
      </c>
      <c r="H8027" s="147">
        <v>81.939844800000017</v>
      </c>
      <c r="I8027" s="147">
        <v>87.992959999999997</v>
      </c>
      <c r="J8027" s="147">
        <v>94.080905600000008</v>
      </c>
      <c r="K8027" s="147">
        <v>100.159488</v>
      </c>
    </row>
    <row r="8028" spans="2:11" x14ac:dyDescent="0.2">
      <c r="B8028" s="21" t="str">
        <f t="shared" si="125"/>
        <v>HaileyburyWind2070RCP4.5</v>
      </c>
      <c r="C8028" t="s">
        <v>332</v>
      </c>
      <c r="D8028" t="s">
        <v>1</v>
      </c>
      <c r="E8028" s="144" t="s">
        <v>193</v>
      </c>
      <c r="F8028" s="144">
        <v>2070</v>
      </c>
      <c r="G8028" s="147">
        <v>76.161222405391484</v>
      </c>
      <c r="H8028" s="147">
        <v>81.938208000000017</v>
      </c>
      <c r="I8028" s="147">
        <v>87.982399999999998</v>
      </c>
      <c r="J8028" s="147">
        <v>94.065840000000009</v>
      </c>
      <c r="K8028" s="147">
        <v>100.13942399999999</v>
      </c>
    </row>
    <row r="8029" spans="2:11" x14ac:dyDescent="0.2">
      <c r="B8029" s="21" t="str">
        <f t="shared" si="125"/>
        <v>HaileyburyWind2075RCP4.5</v>
      </c>
      <c r="C8029" t="s">
        <v>332</v>
      </c>
      <c r="D8029" t="s">
        <v>1</v>
      </c>
      <c r="E8029" s="144" t="s">
        <v>193</v>
      </c>
      <c r="F8029" s="144">
        <v>2075</v>
      </c>
      <c r="G8029" s="147">
        <v>76.218212245563137</v>
      </c>
      <c r="H8029" s="147">
        <v>82.007772000000017</v>
      </c>
      <c r="I8029" s="147">
        <v>88.068933333333334</v>
      </c>
      <c r="J8029" s="147">
        <v>94.164708000000005</v>
      </c>
      <c r="K8029" s="147">
        <v>100.25144799999998</v>
      </c>
    </row>
    <row r="8030" spans="2:11" x14ac:dyDescent="0.2">
      <c r="B8030" s="21" t="str">
        <f t="shared" si="125"/>
        <v>HaileyburyWind2080RCP4.5</v>
      </c>
      <c r="C8030" t="s">
        <v>332</v>
      </c>
      <c r="D8030" t="s">
        <v>1</v>
      </c>
      <c r="E8030" s="144" t="s">
        <v>193</v>
      </c>
      <c r="F8030" s="144">
        <v>2080</v>
      </c>
      <c r="G8030" s="147">
        <v>76.275202085734776</v>
      </c>
      <c r="H8030" s="147">
        <v>82.077336000000017</v>
      </c>
      <c r="I8030" s="147">
        <v>88.155466666666669</v>
      </c>
      <c r="J8030" s="147">
        <v>94.263576000000015</v>
      </c>
      <c r="K8030" s="147">
        <v>100.36347199999999</v>
      </c>
    </row>
    <row r="8031" spans="2:11" x14ac:dyDescent="0.2">
      <c r="B8031" s="21" t="str">
        <f t="shared" si="125"/>
        <v>HaileyburyWind2085RCP4.5</v>
      </c>
      <c r="C8031" t="s">
        <v>332</v>
      </c>
      <c r="D8031" t="s">
        <v>1</v>
      </c>
      <c r="E8031" s="144" t="s">
        <v>193</v>
      </c>
      <c r="F8031" s="144">
        <v>2085</v>
      </c>
      <c r="G8031" s="147">
        <v>76.332191925906429</v>
      </c>
      <c r="H8031" s="147">
        <v>82.146900000000016</v>
      </c>
      <c r="I8031" s="147">
        <v>88.24199999999999</v>
      </c>
      <c r="J8031" s="147">
        <v>94.362444000000011</v>
      </c>
      <c r="K8031" s="147">
        <v>100.47549599999999</v>
      </c>
    </row>
    <row r="8032" spans="2:11" x14ac:dyDescent="0.2">
      <c r="B8032" s="21" t="str">
        <f t="shared" si="125"/>
        <v>HaileyburyWind2090RCP4.5</v>
      </c>
      <c r="C8032" t="s">
        <v>332</v>
      </c>
      <c r="D8032" t="s">
        <v>1</v>
      </c>
      <c r="E8032" s="144" t="s">
        <v>193</v>
      </c>
      <c r="F8032" s="144">
        <v>2090</v>
      </c>
      <c r="G8032" s="147">
        <v>76.389181766078082</v>
      </c>
      <c r="H8032" s="147">
        <v>82.216464000000002</v>
      </c>
      <c r="I8032" s="147">
        <v>88.328533333333326</v>
      </c>
      <c r="J8032" s="147">
        <v>94.461312000000007</v>
      </c>
      <c r="K8032" s="147">
        <v>100.58751999999998</v>
      </c>
    </row>
    <row r="8033" spans="2:11" x14ac:dyDescent="0.2">
      <c r="B8033" s="21" t="str">
        <f t="shared" si="125"/>
        <v>HaileyburyWind2095RCP4.5</v>
      </c>
      <c r="C8033" t="s">
        <v>332</v>
      </c>
      <c r="D8033" t="s">
        <v>1</v>
      </c>
      <c r="E8033" s="144" t="s">
        <v>193</v>
      </c>
      <c r="F8033" s="144">
        <v>2095</v>
      </c>
      <c r="G8033" s="147">
        <v>76.44617160624972</v>
      </c>
      <c r="H8033" s="147">
        <v>82.286028000000002</v>
      </c>
      <c r="I8033" s="147">
        <v>88.415066666666661</v>
      </c>
      <c r="J8033" s="147">
        <v>94.560180000000017</v>
      </c>
      <c r="K8033" s="147">
        <v>100.69954399999997</v>
      </c>
    </row>
    <row r="8034" spans="2:11" x14ac:dyDescent="0.2">
      <c r="B8034" s="21" t="str">
        <f t="shared" si="125"/>
        <v>HaileyburyWind2100RCP4.5</v>
      </c>
      <c r="C8034" t="s">
        <v>332</v>
      </c>
      <c r="D8034" t="s">
        <v>1</v>
      </c>
      <c r="E8034" s="144" t="s">
        <v>193</v>
      </c>
      <c r="F8034" s="144">
        <v>2100</v>
      </c>
      <c r="G8034" s="147">
        <v>76.503161446421373</v>
      </c>
      <c r="H8034" s="147">
        <v>82.355592000000001</v>
      </c>
      <c r="I8034" s="147">
        <v>88.501599999999996</v>
      </c>
      <c r="J8034" s="147">
        <v>94.659048000000013</v>
      </c>
      <c r="K8034" s="147">
        <v>100.81156799999998</v>
      </c>
    </row>
    <row r="8035" spans="2:11" x14ac:dyDescent="0.2">
      <c r="B8035" s="21" t="str">
        <f t="shared" si="125"/>
        <v>HaileyburyWind2023RCP6.0</v>
      </c>
      <c r="C8035" t="s">
        <v>332</v>
      </c>
      <c r="D8035" t="s">
        <v>1</v>
      </c>
      <c r="E8035" s="144" t="s">
        <v>192</v>
      </c>
      <c r="F8035" s="144">
        <v>2023</v>
      </c>
      <c r="G8035" s="147">
        <v>76.115630533254176</v>
      </c>
      <c r="H8035" s="147">
        <v>81.921839999999989</v>
      </c>
      <c r="I8035" s="147">
        <v>88.008799999999994</v>
      </c>
      <c r="J8035" s="147">
        <v>94.112920000000017</v>
      </c>
      <c r="K8035" s="147">
        <v>100.21968</v>
      </c>
    </row>
    <row r="8036" spans="2:11" x14ac:dyDescent="0.2">
      <c r="B8036" s="21" t="str">
        <f t="shared" si="125"/>
        <v>HaileyburyWind2025RCP6.0</v>
      </c>
      <c r="C8036" t="s">
        <v>332</v>
      </c>
      <c r="D8036" t="s">
        <v>1</v>
      </c>
      <c r="E8036" s="144" t="s">
        <v>192</v>
      </c>
      <c r="F8036" s="144">
        <v>2025</v>
      </c>
      <c r="G8036" s="147">
        <v>76.121962737717695</v>
      </c>
      <c r="H8036" s="147">
        <v>81.925931999999989</v>
      </c>
      <c r="I8036" s="147">
        <v>88.013199999999998</v>
      </c>
      <c r="J8036" s="147">
        <v>94.117628000000011</v>
      </c>
      <c r="K8036" s="147">
        <v>100.223024</v>
      </c>
    </row>
    <row r="8037" spans="2:11" x14ac:dyDescent="0.2">
      <c r="B8037" s="21" t="str">
        <f t="shared" si="125"/>
        <v>HaileyburyWind2030RCP6.0</v>
      </c>
      <c r="C8037" t="s">
        <v>332</v>
      </c>
      <c r="D8037" t="s">
        <v>1</v>
      </c>
      <c r="E8037" s="144" t="s">
        <v>192</v>
      </c>
      <c r="F8037" s="144">
        <v>2030</v>
      </c>
      <c r="G8037" s="147">
        <v>76.128294942181213</v>
      </c>
      <c r="H8037" s="147">
        <v>81.930023999999989</v>
      </c>
      <c r="I8037" s="147">
        <v>88.017600000000002</v>
      </c>
      <c r="J8037" s="147">
        <v>94.122336000000018</v>
      </c>
      <c r="K8037" s="147">
        <v>100.22636799999999</v>
      </c>
    </row>
    <row r="8038" spans="2:11" x14ac:dyDescent="0.2">
      <c r="B8038" s="21" t="str">
        <f t="shared" si="125"/>
        <v>HaileyburyWind2035RCP6.0</v>
      </c>
      <c r="C8038" t="s">
        <v>332</v>
      </c>
      <c r="D8038" t="s">
        <v>1</v>
      </c>
      <c r="E8038" s="144" t="s">
        <v>192</v>
      </c>
      <c r="F8038" s="144">
        <v>2035</v>
      </c>
      <c r="G8038" s="147">
        <v>76.134627146644732</v>
      </c>
      <c r="H8038" s="147">
        <v>81.934115999999989</v>
      </c>
      <c r="I8038" s="147">
        <v>88.021999999999991</v>
      </c>
      <c r="J8038" s="147">
        <v>94.127044000000012</v>
      </c>
      <c r="K8038" s="147">
        <v>100.22971199999999</v>
      </c>
    </row>
    <row r="8039" spans="2:11" x14ac:dyDescent="0.2">
      <c r="B8039" s="21" t="str">
        <f t="shared" si="125"/>
        <v>HaileyburyWind2040RCP6.0</v>
      </c>
      <c r="C8039" t="s">
        <v>332</v>
      </c>
      <c r="D8039" t="s">
        <v>1</v>
      </c>
      <c r="E8039" s="144" t="s">
        <v>192</v>
      </c>
      <c r="F8039" s="144">
        <v>2040</v>
      </c>
      <c r="G8039" s="147">
        <v>76.140959351108236</v>
      </c>
      <c r="H8039" s="147">
        <v>81.938208000000003</v>
      </c>
      <c r="I8039" s="147">
        <v>88.026399999999995</v>
      </c>
      <c r="J8039" s="147">
        <v>94.131752000000006</v>
      </c>
      <c r="K8039" s="147">
        <v>100.23305599999999</v>
      </c>
    </row>
    <row r="8040" spans="2:11" x14ac:dyDescent="0.2">
      <c r="B8040" s="21" t="str">
        <f t="shared" si="125"/>
        <v>HaileyburyWind2045RCP6.0</v>
      </c>
      <c r="C8040" t="s">
        <v>332</v>
      </c>
      <c r="D8040" t="s">
        <v>1</v>
      </c>
      <c r="E8040" s="144" t="s">
        <v>192</v>
      </c>
      <c r="F8040" s="144">
        <v>2045</v>
      </c>
      <c r="G8040" s="147">
        <v>76.147291555571755</v>
      </c>
      <c r="H8040" s="147">
        <v>81.942300000000003</v>
      </c>
      <c r="I8040" s="147">
        <v>88.030799999999999</v>
      </c>
      <c r="J8040" s="147">
        <v>94.136460000000014</v>
      </c>
      <c r="K8040" s="147">
        <v>100.23639999999999</v>
      </c>
    </row>
    <row r="8041" spans="2:11" x14ac:dyDescent="0.2">
      <c r="B8041" s="21" t="str">
        <f t="shared" si="125"/>
        <v>HaileyburyWind2050RCP6.0</v>
      </c>
      <c r="C8041" t="s">
        <v>332</v>
      </c>
      <c r="D8041" t="s">
        <v>1</v>
      </c>
      <c r="E8041" s="144" t="s">
        <v>192</v>
      </c>
      <c r="F8041" s="144">
        <v>2050</v>
      </c>
      <c r="G8041" s="147">
        <v>76.155143489106521</v>
      </c>
      <c r="H8041" s="147">
        <v>81.944755200000003</v>
      </c>
      <c r="I8041" s="147">
        <v>88.024640000000005</v>
      </c>
      <c r="J8041" s="147">
        <v>94.126102400000008</v>
      </c>
      <c r="K8041" s="147">
        <v>100.21967999999998</v>
      </c>
    </row>
    <row r="8042" spans="2:11" x14ac:dyDescent="0.2">
      <c r="B8042" s="21" t="str">
        <f t="shared" si="125"/>
        <v>HaileyburyWind2055RCP6.0</v>
      </c>
      <c r="C8042" t="s">
        <v>332</v>
      </c>
      <c r="D8042" t="s">
        <v>1</v>
      </c>
      <c r="E8042" s="144" t="s">
        <v>192</v>
      </c>
      <c r="F8042" s="144">
        <v>2055</v>
      </c>
      <c r="G8042" s="147">
        <v>76.156663218177755</v>
      </c>
      <c r="H8042" s="147">
        <v>81.943118400000003</v>
      </c>
      <c r="I8042" s="147">
        <v>88.014080000000007</v>
      </c>
      <c r="J8042" s="147">
        <v>94.111036800000008</v>
      </c>
      <c r="K8042" s="147">
        <v>100.19961599999999</v>
      </c>
    </row>
    <row r="8043" spans="2:11" x14ac:dyDescent="0.2">
      <c r="B8043" s="21" t="str">
        <f t="shared" si="125"/>
        <v>HaileyburyWind2060RCP6.0</v>
      </c>
      <c r="C8043" t="s">
        <v>332</v>
      </c>
      <c r="D8043" t="s">
        <v>1</v>
      </c>
      <c r="E8043" s="144" t="s">
        <v>192</v>
      </c>
      <c r="F8043" s="144">
        <v>2060</v>
      </c>
      <c r="G8043" s="147">
        <v>76.158182947249003</v>
      </c>
      <c r="H8043" s="147">
        <v>81.941481600000017</v>
      </c>
      <c r="I8043" s="147">
        <v>88.003519999999995</v>
      </c>
      <c r="J8043" s="147">
        <v>94.095971200000008</v>
      </c>
      <c r="K8043" s="147">
        <v>100.17955199999999</v>
      </c>
    </row>
    <row r="8044" spans="2:11" x14ac:dyDescent="0.2">
      <c r="B8044" s="21" t="str">
        <f t="shared" si="125"/>
        <v>HaileyburyWind2065RCP6.0</v>
      </c>
      <c r="C8044" t="s">
        <v>332</v>
      </c>
      <c r="D8044" t="s">
        <v>1</v>
      </c>
      <c r="E8044" s="144" t="s">
        <v>192</v>
      </c>
      <c r="F8044" s="144">
        <v>2065</v>
      </c>
      <c r="G8044" s="147">
        <v>76.159702676320236</v>
      </c>
      <c r="H8044" s="147">
        <v>81.939844800000017</v>
      </c>
      <c r="I8044" s="147">
        <v>87.992959999999997</v>
      </c>
      <c r="J8044" s="147">
        <v>94.080905600000008</v>
      </c>
      <c r="K8044" s="147">
        <v>100.159488</v>
      </c>
    </row>
    <row r="8045" spans="2:11" x14ac:dyDescent="0.2">
      <c r="B8045" s="21" t="str">
        <f t="shared" si="125"/>
        <v>HaileyburyWind2070RCP6.0</v>
      </c>
      <c r="C8045" t="s">
        <v>332</v>
      </c>
      <c r="D8045" t="s">
        <v>1</v>
      </c>
      <c r="E8045" s="144" t="s">
        <v>192</v>
      </c>
      <c r="F8045" s="144">
        <v>2070</v>
      </c>
      <c r="G8045" s="147">
        <v>76.161222405391484</v>
      </c>
      <c r="H8045" s="147">
        <v>81.938208000000017</v>
      </c>
      <c r="I8045" s="147">
        <v>87.982399999999998</v>
      </c>
      <c r="J8045" s="147">
        <v>94.065840000000009</v>
      </c>
      <c r="K8045" s="147">
        <v>100.13942399999999</v>
      </c>
    </row>
    <row r="8046" spans="2:11" x14ac:dyDescent="0.2">
      <c r="B8046" s="21" t="str">
        <f t="shared" si="125"/>
        <v>HaileyburyWind2075RCP6.0</v>
      </c>
      <c r="C8046" t="s">
        <v>332</v>
      </c>
      <c r="D8046" t="s">
        <v>1</v>
      </c>
      <c r="E8046" s="144" t="s">
        <v>192</v>
      </c>
      <c r="F8046" s="144">
        <v>2075</v>
      </c>
      <c r="G8046" s="147">
        <v>76.246707165648957</v>
      </c>
      <c r="H8046" s="147">
        <v>82.04255400000001</v>
      </c>
      <c r="I8046" s="147">
        <v>88.112200000000001</v>
      </c>
      <c r="J8046" s="147">
        <v>94.21414200000001</v>
      </c>
      <c r="K8046" s="147">
        <v>100.30745999999999</v>
      </c>
    </row>
    <row r="8047" spans="2:11" x14ac:dyDescent="0.2">
      <c r="B8047" s="21" t="str">
        <f t="shared" si="125"/>
        <v>HaileyburyWind2080RCP6.0</v>
      </c>
      <c r="C8047" t="s">
        <v>332</v>
      </c>
      <c r="D8047" t="s">
        <v>1</v>
      </c>
      <c r="E8047" s="144" t="s">
        <v>192</v>
      </c>
      <c r="F8047" s="144">
        <v>2080</v>
      </c>
      <c r="G8047" s="147">
        <v>76.332191925906429</v>
      </c>
      <c r="H8047" s="147">
        <v>82.146900000000016</v>
      </c>
      <c r="I8047" s="147">
        <v>88.24199999999999</v>
      </c>
      <c r="J8047" s="147">
        <v>94.362444000000011</v>
      </c>
      <c r="K8047" s="147">
        <v>100.47549599999999</v>
      </c>
    </row>
    <row r="8048" spans="2:11" x14ac:dyDescent="0.2">
      <c r="B8048" s="21" t="str">
        <f t="shared" si="125"/>
        <v>HaileyburyWind2085RCP6.0</v>
      </c>
      <c r="C8048" t="s">
        <v>332</v>
      </c>
      <c r="D8048" t="s">
        <v>1</v>
      </c>
      <c r="E8048" s="144" t="s">
        <v>192</v>
      </c>
      <c r="F8048" s="144">
        <v>2085</v>
      </c>
      <c r="G8048" s="147">
        <v>76.417676686163901</v>
      </c>
      <c r="H8048" s="147">
        <v>82.251246000000009</v>
      </c>
      <c r="I8048" s="147">
        <v>88.371799999999993</v>
      </c>
      <c r="J8048" s="147">
        <v>94.510746000000012</v>
      </c>
      <c r="K8048" s="147">
        <v>100.64353199999998</v>
      </c>
    </row>
    <row r="8049" spans="2:11" x14ac:dyDescent="0.2">
      <c r="B8049" s="21" t="str">
        <f t="shared" si="125"/>
        <v>HaileyburyWind2090RCP6.0</v>
      </c>
      <c r="C8049" t="s">
        <v>332</v>
      </c>
      <c r="D8049" t="s">
        <v>1</v>
      </c>
      <c r="E8049" s="144" t="s">
        <v>192</v>
      </c>
      <c r="F8049" s="144">
        <v>2090</v>
      </c>
      <c r="G8049" s="147">
        <v>76.493029919279749</v>
      </c>
      <c r="H8049" s="147">
        <v>82.331040000000002</v>
      </c>
      <c r="I8049" s="147">
        <v>88.457599999999999</v>
      </c>
      <c r="J8049" s="147">
        <v>94.602552000000017</v>
      </c>
      <c r="K8049" s="147">
        <v>100.74134399999998</v>
      </c>
    </row>
    <row r="8050" spans="2:11" x14ac:dyDescent="0.2">
      <c r="B8050" s="21" t="str">
        <f t="shared" si="125"/>
        <v>HaileyburyWind2095RCP6.0</v>
      </c>
      <c r="C8050" t="s">
        <v>332</v>
      </c>
      <c r="D8050" t="s">
        <v>1</v>
      </c>
      <c r="E8050" s="144" t="s">
        <v>192</v>
      </c>
      <c r="F8050" s="144">
        <v>2095</v>
      </c>
      <c r="G8050" s="147">
        <v>76.482898392138125</v>
      </c>
      <c r="H8050" s="147">
        <v>82.306488000000016</v>
      </c>
      <c r="I8050" s="147">
        <v>88.413599999999988</v>
      </c>
      <c r="J8050" s="147">
        <v>94.546056000000007</v>
      </c>
      <c r="K8050" s="147">
        <v>100.67111999999997</v>
      </c>
    </row>
    <row r="8051" spans="2:11" x14ac:dyDescent="0.2">
      <c r="B8051" s="21" t="str">
        <f t="shared" si="125"/>
        <v>HaileyburyWind2100RCP6.0</v>
      </c>
      <c r="C8051" t="s">
        <v>332</v>
      </c>
      <c r="D8051" t="s">
        <v>1</v>
      </c>
      <c r="E8051" s="144" t="s">
        <v>192</v>
      </c>
      <c r="F8051" s="144">
        <v>2100</v>
      </c>
      <c r="G8051" s="147">
        <v>76.472766864996501</v>
      </c>
      <c r="H8051" s="147">
        <v>82.281936000000016</v>
      </c>
      <c r="I8051" s="147">
        <v>88.369599999999991</v>
      </c>
      <c r="J8051" s="147">
        <v>94.489560000000012</v>
      </c>
      <c r="K8051" s="147">
        <v>100.60089599999998</v>
      </c>
    </row>
    <row r="8052" spans="2:11" x14ac:dyDescent="0.2">
      <c r="B8052" s="21" t="str">
        <f t="shared" si="125"/>
        <v>HaileyburyWind2023RCP8.5</v>
      </c>
      <c r="C8052" t="s">
        <v>332</v>
      </c>
      <c r="D8052" t="s">
        <v>1</v>
      </c>
      <c r="E8052" s="144" t="s">
        <v>191</v>
      </c>
      <c r="F8052" s="144">
        <v>2023</v>
      </c>
      <c r="G8052" s="147">
        <v>76.115630533254176</v>
      </c>
      <c r="H8052" s="147">
        <v>81.921839999999989</v>
      </c>
      <c r="I8052" s="147">
        <v>88.008799999999994</v>
      </c>
      <c r="J8052" s="147">
        <v>94.112920000000017</v>
      </c>
      <c r="K8052" s="147">
        <v>100.21968</v>
      </c>
    </row>
    <row r="8053" spans="2:11" x14ac:dyDescent="0.2">
      <c r="B8053" s="21" t="str">
        <f t="shared" si="125"/>
        <v>HaileyburyWind2025RCP8.5</v>
      </c>
      <c r="C8053" t="s">
        <v>332</v>
      </c>
      <c r="D8053" t="s">
        <v>1</v>
      </c>
      <c r="E8053" s="144" t="s">
        <v>191</v>
      </c>
      <c r="F8053" s="144">
        <v>2025</v>
      </c>
      <c r="G8053" s="147">
        <v>76.128294942181213</v>
      </c>
      <c r="H8053" s="147">
        <v>81.930023999999989</v>
      </c>
      <c r="I8053" s="147">
        <v>88.017600000000002</v>
      </c>
      <c r="J8053" s="147">
        <v>94.122336000000018</v>
      </c>
      <c r="K8053" s="147">
        <v>100.22636799999999</v>
      </c>
    </row>
    <row r="8054" spans="2:11" x14ac:dyDescent="0.2">
      <c r="B8054" s="21" t="str">
        <f t="shared" si="125"/>
        <v>HaileyburyWind2030RCP8.5</v>
      </c>
      <c r="C8054" t="s">
        <v>332</v>
      </c>
      <c r="D8054" t="s">
        <v>1</v>
      </c>
      <c r="E8054" s="144" t="s">
        <v>191</v>
      </c>
      <c r="F8054" s="144">
        <v>2030</v>
      </c>
      <c r="G8054" s="147">
        <v>76.140959351108236</v>
      </c>
      <c r="H8054" s="147">
        <v>81.938208000000003</v>
      </c>
      <c r="I8054" s="147">
        <v>88.026399999999995</v>
      </c>
      <c r="J8054" s="147">
        <v>94.131752000000006</v>
      </c>
      <c r="K8054" s="147">
        <v>100.23305599999999</v>
      </c>
    </row>
    <row r="8055" spans="2:11" x14ac:dyDescent="0.2">
      <c r="B8055" s="21" t="str">
        <f t="shared" si="125"/>
        <v>HaileyburyWind2035RCP8.5</v>
      </c>
      <c r="C8055" t="s">
        <v>332</v>
      </c>
      <c r="D8055" t="s">
        <v>1</v>
      </c>
      <c r="E8055" s="144" t="s">
        <v>191</v>
      </c>
      <c r="F8055" s="144">
        <v>2035</v>
      </c>
      <c r="G8055" s="147">
        <v>76.153623760035273</v>
      </c>
      <c r="H8055" s="147">
        <v>81.946392000000003</v>
      </c>
      <c r="I8055" s="147">
        <v>88.035200000000003</v>
      </c>
      <c r="J8055" s="147">
        <v>94.141168000000008</v>
      </c>
      <c r="K8055" s="147">
        <v>100.23974399999999</v>
      </c>
    </row>
    <row r="8056" spans="2:11" x14ac:dyDescent="0.2">
      <c r="B8056" s="21" t="str">
        <f t="shared" si="125"/>
        <v>HaileyburyWind2040RCP8.5</v>
      </c>
      <c r="C8056" t="s">
        <v>332</v>
      </c>
      <c r="D8056" t="s">
        <v>1</v>
      </c>
      <c r="E8056" s="144" t="s">
        <v>191</v>
      </c>
      <c r="F8056" s="144">
        <v>2040</v>
      </c>
      <c r="G8056" s="147">
        <v>76.156156641820672</v>
      </c>
      <c r="H8056" s="147">
        <v>81.943664000000012</v>
      </c>
      <c r="I8056" s="147">
        <v>88.017600000000002</v>
      </c>
      <c r="J8056" s="147">
        <v>94.116058666666675</v>
      </c>
      <c r="K8056" s="147">
        <v>100.20630399999999</v>
      </c>
    </row>
    <row r="8057" spans="2:11" x14ac:dyDescent="0.2">
      <c r="B8057" s="21" t="str">
        <f t="shared" si="125"/>
        <v>HaileyburyWind2045RCP8.5</v>
      </c>
      <c r="C8057" t="s">
        <v>332</v>
      </c>
      <c r="D8057" t="s">
        <v>1</v>
      </c>
      <c r="E8057" s="144" t="s">
        <v>191</v>
      </c>
      <c r="F8057" s="144">
        <v>2045</v>
      </c>
      <c r="G8057" s="147">
        <v>76.158689523606085</v>
      </c>
      <c r="H8057" s="147">
        <v>81.940936000000008</v>
      </c>
      <c r="I8057" s="147">
        <v>88</v>
      </c>
      <c r="J8057" s="147">
        <v>94.090949333333342</v>
      </c>
      <c r="K8057" s="147">
        <v>100.17286399999999</v>
      </c>
    </row>
    <row r="8058" spans="2:11" x14ac:dyDescent="0.2">
      <c r="B8058" s="21" t="str">
        <f t="shared" si="125"/>
        <v>HaileyburyWind2050RCP8.5</v>
      </c>
      <c r="C8058" t="s">
        <v>332</v>
      </c>
      <c r="D8058" t="s">
        <v>1</v>
      </c>
      <c r="E8058" s="144" t="s">
        <v>191</v>
      </c>
      <c r="F8058" s="144">
        <v>2050</v>
      </c>
      <c r="G8058" s="147">
        <v>76.275202085734776</v>
      </c>
      <c r="H8058" s="147">
        <v>82.077336000000017</v>
      </c>
      <c r="I8058" s="147">
        <v>88.155466666666669</v>
      </c>
      <c r="J8058" s="147">
        <v>94.263576000000015</v>
      </c>
      <c r="K8058" s="147">
        <v>100.36347199999999</v>
      </c>
    </row>
    <row r="8059" spans="2:11" x14ac:dyDescent="0.2">
      <c r="B8059" s="21" t="str">
        <f t="shared" si="125"/>
        <v>HaileyburyWind2055RCP8.5</v>
      </c>
      <c r="C8059" t="s">
        <v>332</v>
      </c>
      <c r="D8059" t="s">
        <v>1</v>
      </c>
      <c r="E8059" s="144" t="s">
        <v>191</v>
      </c>
      <c r="F8059" s="144">
        <v>2055</v>
      </c>
      <c r="G8059" s="147">
        <v>76.389181766078082</v>
      </c>
      <c r="H8059" s="147">
        <v>82.216464000000002</v>
      </c>
      <c r="I8059" s="147">
        <v>88.328533333333326</v>
      </c>
      <c r="J8059" s="147">
        <v>94.461312000000007</v>
      </c>
      <c r="K8059" s="147">
        <v>100.58751999999998</v>
      </c>
    </row>
    <row r="8060" spans="2:11" x14ac:dyDescent="0.2">
      <c r="B8060" s="21" t="str">
        <f t="shared" si="125"/>
        <v>HaileyburyWind2060RCP8.5</v>
      </c>
      <c r="C8060" t="s">
        <v>332</v>
      </c>
      <c r="D8060" t="s">
        <v>1</v>
      </c>
      <c r="E8060" s="144" t="s">
        <v>191</v>
      </c>
      <c r="F8060" s="144">
        <v>2060</v>
      </c>
      <c r="G8060" s="147">
        <v>76.493029919279749</v>
      </c>
      <c r="H8060" s="147">
        <v>82.331040000000002</v>
      </c>
      <c r="I8060" s="147">
        <v>88.457599999999999</v>
      </c>
      <c r="J8060" s="147">
        <v>94.602552000000017</v>
      </c>
      <c r="K8060" s="147">
        <v>100.74134399999998</v>
      </c>
    </row>
    <row r="8061" spans="2:11" x14ac:dyDescent="0.2">
      <c r="B8061" s="21" t="str">
        <f t="shared" si="125"/>
        <v>HaileyburyWind2065RCP8.5</v>
      </c>
      <c r="C8061" t="s">
        <v>332</v>
      </c>
      <c r="D8061" t="s">
        <v>1</v>
      </c>
      <c r="E8061" s="144" t="s">
        <v>191</v>
      </c>
      <c r="F8061" s="144">
        <v>2065</v>
      </c>
      <c r="G8061" s="147">
        <v>76.482898392138125</v>
      </c>
      <c r="H8061" s="147">
        <v>82.306488000000016</v>
      </c>
      <c r="I8061" s="147">
        <v>88.413599999999988</v>
      </c>
      <c r="J8061" s="147">
        <v>94.546056000000007</v>
      </c>
      <c r="K8061" s="147">
        <v>100.67111999999997</v>
      </c>
    </row>
    <row r="8062" spans="2:11" x14ac:dyDescent="0.2">
      <c r="B8062" s="21" t="str">
        <f t="shared" si="125"/>
        <v>HaileyburyWind2070RCP8.5</v>
      </c>
      <c r="C8062" t="s">
        <v>332</v>
      </c>
      <c r="D8062" t="s">
        <v>1</v>
      </c>
      <c r="E8062" s="144" t="s">
        <v>191</v>
      </c>
      <c r="F8062" s="144">
        <v>2070</v>
      </c>
      <c r="G8062" s="147">
        <v>76.548753318558695</v>
      </c>
      <c r="H8062" s="147">
        <v>82.366504000000006</v>
      </c>
      <c r="I8062" s="147">
        <v>88.463466666666662</v>
      </c>
      <c r="J8062" s="147">
        <v>94.589997333333343</v>
      </c>
      <c r="K8062" s="147">
        <v>100.71124799999998</v>
      </c>
    </row>
    <row r="8063" spans="2:11" x14ac:dyDescent="0.2">
      <c r="B8063" s="21" t="str">
        <f t="shared" si="125"/>
        <v>HaileyburyWind2075RCP8.5</v>
      </c>
      <c r="C8063" t="s">
        <v>332</v>
      </c>
      <c r="D8063" t="s">
        <v>1</v>
      </c>
      <c r="E8063" s="144" t="s">
        <v>191</v>
      </c>
      <c r="F8063" s="144">
        <v>2075</v>
      </c>
      <c r="G8063" s="147">
        <v>76.624739772120904</v>
      </c>
      <c r="H8063" s="147">
        <v>82.451072000000011</v>
      </c>
      <c r="I8063" s="147">
        <v>88.557333333333332</v>
      </c>
      <c r="J8063" s="147">
        <v>94.690434666666675</v>
      </c>
      <c r="K8063" s="147">
        <v>100.82159999999999</v>
      </c>
    </row>
    <row r="8064" spans="2:11" x14ac:dyDescent="0.2">
      <c r="B8064" s="21" t="str">
        <f t="shared" si="125"/>
        <v>HaileyburyWind2080RCP8.5</v>
      </c>
      <c r="C8064" t="s">
        <v>332</v>
      </c>
      <c r="D8064" t="s">
        <v>1</v>
      </c>
      <c r="E8064" s="144" t="s">
        <v>191</v>
      </c>
      <c r="F8064" s="144">
        <v>2080</v>
      </c>
      <c r="G8064" s="147">
        <v>76.700726225683098</v>
      </c>
      <c r="H8064" s="147">
        <v>82.535640000000001</v>
      </c>
      <c r="I8064" s="147">
        <v>88.651200000000003</v>
      </c>
      <c r="J8064" s="147">
        <v>94.790872000000007</v>
      </c>
      <c r="K8064" s="147">
        <v>100.931952</v>
      </c>
    </row>
    <row r="8065" spans="2:11" x14ac:dyDescent="0.2">
      <c r="B8065" s="21" t="str">
        <f t="shared" si="125"/>
        <v>HaileyburyWind2085RCP8.5</v>
      </c>
      <c r="C8065" t="s">
        <v>332</v>
      </c>
      <c r="D8065" t="s">
        <v>1</v>
      </c>
      <c r="E8065" s="144" t="s">
        <v>191</v>
      </c>
      <c r="F8065" s="144">
        <v>2085</v>
      </c>
      <c r="G8065" s="147">
        <v>76.829903196738826</v>
      </c>
      <c r="H8065" s="147">
        <v>82.707504</v>
      </c>
      <c r="I8065" s="147">
        <v>88.875599999999991</v>
      </c>
      <c r="J8065" s="147">
        <v>95.059228000000004</v>
      </c>
      <c r="K8065" s="147">
        <v>101.24795999999999</v>
      </c>
    </row>
    <row r="8066" spans="2:11" x14ac:dyDescent="0.2">
      <c r="B8066" s="21" t="str">
        <f t="shared" si="125"/>
        <v>HaileyburyWind2090RCP8.5</v>
      </c>
      <c r="C8066" t="s">
        <v>332</v>
      </c>
      <c r="D8066" t="s">
        <v>1</v>
      </c>
      <c r="E8066" s="144" t="s">
        <v>191</v>
      </c>
      <c r="F8066" s="144">
        <v>2090</v>
      </c>
      <c r="G8066" s="147">
        <v>76.959080167794568</v>
      </c>
      <c r="H8066" s="147">
        <v>82.879367999999999</v>
      </c>
      <c r="I8066" s="147">
        <v>89.1</v>
      </c>
      <c r="J8066" s="147">
        <v>95.327584000000002</v>
      </c>
      <c r="K8066" s="147">
        <v>101.56396799999999</v>
      </c>
    </row>
    <row r="8067" spans="2:11" x14ac:dyDescent="0.2">
      <c r="B8067" s="21" t="str">
        <f t="shared" si="125"/>
        <v>HaileyburyWind2095RCP8.5</v>
      </c>
      <c r="C8067" t="s">
        <v>332</v>
      </c>
      <c r="D8067" t="s">
        <v>1</v>
      </c>
      <c r="E8067" s="144" t="s">
        <v>191</v>
      </c>
      <c r="F8067" s="144">
        <v>2095</v>
      </c>
      <c r="G8067" s="147">
        <v>76.959080167794568</v>
      </c>
      <c r="H8067" s="147">
        <v>82.879367999999999</v>
      </c>
      <c r="I8067" s="147">
        <v>89.1</v>
      </c>
      <c r="J8067" s="147">
        <v>95.327584000000002</v>
      </c>
      <c r="K8067" s="147">
        <v>101.56396799999999</v>
      </c>
    </row>
    <row r="8068" spans="2:11" x14ac:dyDescent="0.2">
      <c r="B8068" s="21" t="str">
        <f t="shared" si="125"/>
        <v>HaileyburyWind2100RCP8.5</v>
      </c>
      <c r="C8068" t="s">
        <v>332</v>
      </c>
      <c r="D8068" t="s">
        <v>1</v>
      </c>
      <c r="E8068" s="144" t="s">
        <v>191</v>
      </c>
      <c r="F8068" s="144">
        <v>2100</v>
      </c>
      <c r="G8068" s="147">
        <v>76.959080167794568</v>
      </c>
      <c r="H8068" s="147">
        <v>82.879367999999999</v>
      </c>
      <c r="I8068" s="147">
        <v>89.1</v>
      </c>
      <c r="J8068" s="147">
        <v>95.327584000000002</v>
      </c>
      <c r="K8068" s="147">
        <v>101.56396799999999</v>
      </c>
    </row>
    <row r="8069" spans="2:11" x14ac:dyDescent="0.2">
      <c r="B8069" s="21" t="str">
        <f t="shared" si="125"/>
        <v>Haldimand (Caledonia)Ice Accretion2023RCP4.5</v>
      </c>
      <c r="C8069" t="s">
        <v>333</v>
      </c>
      <c r="D8069" t="s">
        <v>486</v>
      </c>
      <c r="E8069" s="144" t="s">
        <v>193</v>
      </c>
      <c r="F8069" s="144">
        <v>2023</v>
      </c>
      <c r="G8069" s="147">
        <v>23.280227652422496</v>
      </c>
      <c r="H8069" s="147">
        <v>27.909579999999998</v>
      </c>
      <c r="I8069" s="147">
        <v>33.795999999999999</v>
      </c>
      <c r="J8069" s="147">
        <v>38.266319999999993</v>
      </c>
      <c r="K8069" s="147">
        <v>42.75432</v>
      </c>
    </row>
    <row r="8070" spans="2:11" x14ac:dyDescent="0.2">
      <c r="B8070" s="21" t="str">
        <f t="shared" si="125"/>
        <v>Haldimand (Caledonia)Ice Accretion2025RCP4.5</v>
      </c>
      <c r="C8070" t="s">
        <v>333</v>
      </c>
      <c r="D8070" t="s">
        <v>486</v>
      </c>
      <c r="E8070" s="144" t="s">
        <v>193</v>
      </c>
      <c r="F8070" s="144">
        <v>2025</v>
      </c>
      <c r="G8070" s="147">
        <v>23.161933812725227</v>
      </c>
      <c r="H8070" s="147">
        <v>27.782589999999999</v>
      </c>
      <c r="I8070" s="147">
        <v>33.654333333333334</v>
      </c>
      <c r="J8070" s="147">
        <v>38.119043333333323</v>
      </c>
      <c r="K8070" s="147">
        <v>42.597239999999999</v>
      </c>
    </row>
    <row r="8071" spans="2:11" x14ac:dyDescent="0.2">
      <c r="B8071" s="21" t="str">
        <f t="shared" si="125"/>
        <v>Haldimand (Caledonia)Ice Accretion2030RCP4.5</v>
      </c>
      <c r="C8071" t="s">
        <v>333</v>
      </c>
      <c r="D8071" t="s">
        <v>486</v>
      </c>
      <c r="E8071" s="144" t="s">
        <v>193</v>
      </c>
      <c r="F8071" s="144">
        <v>2030</v>
      </c>
      <c r="G8071" s="147">
        <v>23.043639973027958</v>
      </c>
      <c r="H8071" s="147">
        <v>27.6556</v>
      </c>
      <c r="I8071" s="147">
        <v>33.512666666666668</v>
      </c>
      <c r="J8071" s="147">
        <v>37.97176666666666</v>
      </c>
      <c r="K8071" s="147">
        <v>42.440159999999999</v>
      </c>
    </row>
    <row r="8072" spans="2:11" x14ac:dyDescent="0.2">
      <c r="B8072" s="21" t="str">
        <f t="shared" si="125"/>
        <v>Haldimand (Caledonia)Ice Accretion2035RCP4.5</v>
      </c>
      <c r="C8072" t="s">
        <v>333</v>
      </c>
      <c r="D8072" t="s">
        <v>486</v>
      </c>
      <c r="E8072" s="144" t="s">
        <v>193</v>
      </c>
      <c r="F8072" s="144">
        <v>2035</v>
      </c>
      <c r="G8072" s="147">
        <v>22.925346133330692</v>
      </c>
      <c r="H8072" s="147">
        <v>27.52861</v>
      </c>
      <c r="I8072" s="147">
        <v>33.370999999999995</v>
      </c>
      <c r="J8072" s="147">
        <v>37.824489999999997</v>
      </c>
      <c r="K8072" s="147">
        <v>42.283079999999998</v>
      </c>
    </row>
    <row r="8073" spans="2:11" x14ac:dyDescent="0.2">
      <c r="B8073" s="21" t="str">
        <f t="shared" si="125"/>
        <v>Haldimand (Caledonia)Ice Accretion2040RCP4.5</v>
      </c>
      <c r="C8073" t="s">
        <v>333</v>
      </c>
      <c r="D8073" t="s">
        <v>486</v>
      </c>
      <c r="E8073" s="144" t="s">
        <v>193</v>
      </c>
      <c r="F8073" s="144">
        <v>2040</v>
      </c>
      <c r="G8073" s="147">
        <v>22.807052293633422</v>
      </c>
      <c r="H8073" s="147">
        <v>27.401619999999998</v>
      </c>
      <c r="I8073" s="147">
        <v>33.229333333333329</v>
      </c>
      <c r="J8073" s="147">
        <v>37.677213333333327</v>
      </c>
      <c r="K8073" s="147">
        <v>42.126000000000005</v>
      </c>
    </row>
    <row r="8074" spans="2:11" x14ac:dyDescent="0.2">
      <c r="B8074" s="21" t="str">
        <f t="shared" si="125"/>
        <v>Haldimand (Caledonia)Ice Accretion2045RCP4.5</v>
      </c>
      <c r="C8074" t="s">
        <v>333</v>
      </c>
      <c r="D8074" t="s">
        <v>486</v>
      </c>
      <c r="E8074" s="144" t="s">
        <v>193</v>
      </c>
      <c r="F8074" s="144">
        <v>2045</v>
      </c>
      <c r="G8074" s="147">
        <v>22.688758453936153</v>
      </c>
      <c r="H8074" s="147">
        <v>27.274629999999998</v>
      </c>
      <c r="I8074" s="147">
        <v>33.087666666666664</v>
      </c>
      <c r="J8074" s="147">
        <v>37.529936666666657</v>
      </c>
      <c r="K8074" s="147">
        <v>41.968920000000004</v>
      </c>
    </row>
    <row r="8075" spans="2:11" x14ac:dyDescent="0.2">
      <c r="B8075" s="21" t="str">
        <f t="shared" si="125"/>
        <v>Haldimand (Caledonia)Ice Accretion2050RCP4.5</v>
      </c>
      <c r="C8075" t="s">
        <v>333</v>
      </c>
      <c r="D8075" t="s">
        <v>486</v>
      </c>
      <c r="E8075" s="144" t="s">
        <v>193</v>
      </c>
      <c r="F8075" s="144">
        <v>2050</v>
      </c>
      <c r="G8075" s="147">
        <v>22.253437123850205</v>
      </c>
      <c r="H8075" s="147">
        <v>26.803356000000001</v>
      </c>
      <c r="I8075" s="147">
        <v>32.571999999999996</v>
      </c>
      <c r="J8075" s="147">
        <v>36.975407999999995</v>
      </c>
      <c r="K8075" s="147">
        <v>41.374872000000003</v>
      </c>
    </row>
    <row r="8076" spans="2:11" x14ac:dyDescent="0.2">
      <c r="B8076" s="21" t="str">
        <f t="shared" ref="B8076:B8139" si="126">C8076&amp;D8076&amp;F8076&amp;E8076</f>
        <v>Haldimand (Caledonia)Ice Accretion2055RCP4.5</v>
      </c>
      <c r="C8076" t="s">
        <v>333</v>
      </c>
      <c r="D8076" t="s">
        <v>486</v>
      </c>
      <c r="E8076" s="144" t="s">
        <v>193</v>
      </c>
      <c r="F8076" s="144">
        <v>2055</v>
      </c>
      <c r="G8076" s="147">
        <v>21.936409633461523</v>
      </c>
      <c r="H8076" s="147">
        <v>26.459071999999999</v>
      </c>
      <c r="I8076" s="147">
        <v>32.198</v>
      </c>
      <c r="J8076" s="147">
        <v>36.568155999999995</v>
      </c>
      <c r="K8076" s="147">
        <v>40.937904000000003</v>
      </c>
    </row>
    <row r="8077" spans="2:11" x14ac:dyDescent="0.2">
      <c r="B8077" s="21" t="str">
        <f t="shared" si="126"/>
        <v>Haldimand (Caledonia)Ice Accretion2060RCP4.5</v>
      </c>
      <c r="C8077" t="s">
        <v>333</v>
      </c>
      <c r="D8077" t="s">
        <v>486</v>
      </c>
      <c r="E8077" s="144" t="s">
        <v>193</v>
      </c>
      <c r="F8077" s="144">
        <v>2060</v>
      </c>
      <c r="G8077" s="147">
        <v>21.619382143072844</v>
      </c>
      <c r="H8077" s="147">
        <v>26.114788000000001</v>
      </c>
      <c r="I8077" s="147">
        <v>31.823999999999998</v>
      </c>
      <c r="J8077" s="147">
        <v>36.160903999999995</v>
      </c>
      <c r="K8077" s="147">
        <v>40.500936000000003</v>
      </c>
    </row>
    <row r="8078" spans="2:11" x14ac:dyDescent="0.2">
      <c r="B8078" s="21" t="str">
        <f t="shared" si="126"/>
        <v>Haldimand (Caledonia)Ice Accretion2065RCP4.5</v>
      </c>
      <c r="C8078" t="s">
        <v>333</v>
      </c>
      <c r="D8078" t="s">
        <v>486</v>
      </c>
      <c r="E8078" s="144" t="s">
        <v>193</v>
      </c>
      <c r="F8078" s="144">
        <v>2065</v>
      </c>
      <c r="G8078" s="147">
        <v>21.302354652684162</v>
      </c>
      <c r="H8078" s="147">
        <v>25.770503999999999</v>
      </c>
      <c r="I8078" s="147">
        <v>31.45</v>
      </c>
      <c r="J8078" s="147">
        <v>35.753651999999995</v>
      </c>
      <c r="K8078" s="147">
        <v>40.063968000000003</v>
      </c>
    </row>
    <row r="8079" spans="2:11" x14ac:dyDescent="0.2">
      <c r="B8079" s="21" t="str">
        <f t="shared" si="126"/>
        <v>Haldimand (Caledonia)Ice Accretion2070RCP4.5</v>
      </c>
      <c r="C8079" t="s">
        <v>333</v>
      </c>
      <c r="D8079" t="s">
        <v>486</v>
      </c>
      <c r="E8079" s="144" t="s">
        <v>193</v>
      </c>
      <c r="F8079" s="144">
        <v>2070</v>
      </c>
      <c r="G8079" s="147">
        <v>20.985327162295484</v>
      </c>
      <c r="H8079" s="147">
        <v>25.426220000000001</v>
      </c>
      <c r="I8079" s="147">
        <v>31.076000000000001</v>
      </c>
      <c r="J8079" s="147">
        <v>35.346399999999996</v>
      </c>
      <c r="K8079" s="147">
        <v>39.627000000000002</v>
      </c>
    </row>
    <row r="8080" spans="2:11" x14ac:dyDescent="0.2">
      <c r="B8080" s="21" t="str">
        <f t="shared" si="126"/>
        <v>Haldimand (Caledonia)Ice Accretion2075RCP4.5</v>
      </c>
      <c r="C8080" t="s">
        <v>333</v>
      </c>
      <c r="D8080" t="s">
        <v>486</v>
      </c>
      <c r="E8080" s="144" t="s">
        <v>193</v>
      </c>
      <c r="F8080" s="144">
        <v>2075</v>
      </c>
      <c r="G8080" s="147">
        <v>20.88280583455785</v>
      </c>
      <c r="H8080" s="147">
        <v>25.336856666666666</v>
      </c>
      <c r="I8080" s="147">
        <v>30.996666666666666</v>
      </c>
      <c r="J8080" s="147">
        <v>35.27596333333333</v>
      </c>
      <c r="K8080" s="147">
        <v>39.555600000000005</v>
      </c>
    </row>
    <row r="8081" spans="2:11" x14ac:dyDescent="0.2">
      <c r="B8081" s="21" t="str">
        <f t="shared" si="126"/>
        <v>Haldimand (Caledonia)Ice Accretion2080RCP4.5</v>
      </c>
      <c r="C8081" t="s">
        <v>333</v>
      </c>
      <c r="D8081" t="s">
        <v>486</v>
      </c>
      <c r="E8081" s="144" t="s">
        <v>193</v>
      </c>
      <c r="F8081" s="144">
        <v>2080</v>
      </c>
      <c r="G8081" s="147">
        <v>20.780284506820216</v>
      </c>
      <c r="H8081" s="147">
        <v>25.247493333333335</v>
      </c>
      <c r="I8081" s="147">
        <v>30.917333333333335</v>
      </c>
      <c r="J8081" s="147">
        <v>35.205526666666664</v>
      </c>
      <c r="K8081" s="147">
        <v>39.484200000000001</v>
      </c>
    </row>
    <row r="8082" spans="2:11" x14ac:dyDescent="0.2">
      <c r="B8082" s="21" t="str">
        <f t="shared" si="126"/>
        <v>Haldimand (Caledonia)Ice Accretion2085RCP4.5</v>
      </c>
      <c r="C8082" t="s">
        <v>333</v>
      </c>
      <c r="D8082" t="s">
        <v>486</v>
      </c>
      <c r="E8082" s="144" t="s">
        <v>193</v>
      </c>
      <c r="F8082" s="144">
        <v>2085</v>
      </c>
      <c r="G8082" s="147">
        <v>20.677763179082582</v>
      </c>
      <c r="H8082" s="147">
        <v>25.15813</v>
      </c>
      <c r="I8082" s="147">
        <v>30.838000000000001</v>
      </c>
      <c r="J8082" s="147">
        <v>35.135089999999991</v>
      </c>
      <c r="K8082" s="147">
        <v>39.412800000000004</v>
      </c>
    </row>
    <row r="8083" spans="2:11" x14ac:dyDescent="0.2">
      <c r="B8083" s="21" t="str">
        <f t="shared" si="126"/>
        <v>Haldimand (Caledonia)Ice Accretion2090RCP4.5</v>
      </c>
      <c r="C8083" t="s">
        <v>333</v>
      </c>
      <c r="D8083" t="s">
        <v>486</v>
      </c>
      <c r="E8083" s="144" t="s">
        <v>193</v>
      </c>
      <c r="F8083" s="144">
        <v>2090</v>
      </c>
      <c r="G8083" s="147">
        <v>20.575241851344952</v>
      </c>
      <c r="H8083" s="147">
        <v>25.068766666666665</v>
      </c>
      <c r="I8083" s="147">
        <v>30.758666666666667</v>
      </c>
      <c r="J8083" s="147">
        <v>35.064653333333325</v>
      </c>
      <c r="K8083" s="147">
        <v>39.341400000000007</v>
      </c>
    </row>
    <row r="8084" spans="2:11" x14ac:dyDescent="0.2">
      <c r="B8084" s="21" t="str">
        <f t="shared" si="126"/>
        <v>Haldimand (Caledonia)Ice Accretion2095RCP4.5</v>
      </c>
      <c r="C8084" t="s">
        <v>333</v>
      </c>
      <c r="D8084" t="s">
        <v>486</v>
      </c>
      <c r="E8084" s="144" t="s">
        <v>193</v>
      </c>
      <c r="F8084" s="144">
        <v>2095</v>
      </c>
      <c r="G8084" s="147">
        <v>20.472720523607318</v>
      </c>
      <c r="H8084" s="147">
        <v>24.979403333333334</v>
      </c>
      <c r="I8084" s="147">
        <v>30.679333333333336</v>
      </c>
      <c r="J8084" s="147">
        <v>34.994216666666659</v>
      </c>
      <c r="K8084" s="147">
        <v>39.270000000000003</v>
      </c>
    </row>
    <row r="8085" spans="2:11" x14ac:dyDescent="0.2">
      <c r="B8085" s="21" t="str">
        <f t="shared" si="126"/>
        <v>Haldimand (Caledonia)Ice Accretion2100RCP4.5</v>
      </c>
      <c r="C8085" t="s">
        <v>333</v>
      </c>
      <c r="D8085" t="s">
        <v>486</v>
      </c>
      <c r="E8085" s="144" t="s">
        <v>193</v>
      </c>
      <c r="F8085" s="144">
        <v>2100</v>
      </c>
      <c r="G8085" s="147">
        <v>20.370199195869684</v>
      </c>
      <c r="H8085" s="147">
        <v>24.890039999999999</v>
      </c>
      <c r="I8085" s="147">
        <v>30.6</v>
      </c>
      <c r="J8085" s="147">
        <v>34.923779999999994</v>
      </c>
      <c r="K8085" s="147">
        <v>39.198600000000006</v>
      </c>
    </row>
    <row r="8086" spans="2:11" x14ac:dyDescent="0.2">
      <c r="B8086" s="21" t="str">
        <f t="shared" si="126"/>
        <v>Haldimand (Caledonia)Ice Accretion2023RCP6.0</v>
      </c>
      <c r="C8086" t="s">
        <v>333</v>
      </c>
      <c r="D8086" t="s">
        <v>486</v>
      </c>
      <c r="E8086" s="144" t="s">
        <v>192</v>
      </c>
      <c r="F8086" s="144">
        <v>2023</v>
      </c>
      <c r="G8086" s="147">
        <v>23.280227652422496</v>
      </c>
      <c r="H8086" s="147">
        <v>27.909579999999998</v>
      </c>
      <c r="I8086" s="147">
        <v>33.795999999999999</v>
      </c>
      <c r="J8086" s="147">
        <v>38.266319999999993</v>
      </c>
      <c r="K8086" s="147">
        <v>42.75432</v>
      </c>
    </row>
    <row r="8087" spans="2:11" x14ac:dyDescent="0.2">
      <c r="B8087" s="21" t="str">
        <f t="shared" si="126"/>
        <v>Haldimand (Caledonia)Ice Accretion2025RCP6.0</v>
      </c>
      <c r="C8087" t="s">
        <v>333</v>
      </c>
      <c r="D8087" t="s">
        <v>486</v>
      </c>
      <c r="E8087" s="144" t="s">
        <v>192</v>
      </c>
      <c r="F8087" s="144">
        <v>2025</v>
      </c>
      <c r="G8087" s="147">
        <v>23.161933812725227</v>
      </c>
      <c r="H8087" s="147">
        <v>27.782589999999999</v>
      </c>
      <c r="I8087" s="147">
        <v>33.654333333333334</v>
      </c>
      <c r="J8087" s="147">
        <v>38.119043333333323</v>
      </c>
      <c r="K8087" s="147">
        <v>42.597239999999999</v>
      </c>
    </row>
    <row r="8088" spans="2:11" x14ac:dyDescent="0.2">
      <c r="B8088" s="21" t="str">
        <f t="shared" si="126"/>
        <v>Haldimand (Caledonia)Ice Accretion2030RCP6.0</v>
      </c>
      <c r="C8088" t="s">
        <v>333</v>
      </c>
      <c r="D8088" t="s">
        <v>486</v>
      </c>
      <c r="E8088" s="144" t="s">
        <v>192</v>
      </c>
      <c r="F8088" s="144">
        <v>2030</v>
      </c>
      <c r="G8088" s="147">
        <v>23.043639973027958</v>
      </c>
      <c r="H8088" s="147">
        <v>27.6556</v>
      </c>
      <c r="I8088" s="147">
        <v>33.512666666666668</v>
      </c>
      <c r="J8088" s="147">
        <v>37.97176666666666</v>
      </c>
      <c r="K8088" s="147">
        <v>42.440159999999999</v>
      </c>
    </row>
    <row r="8089" spans="2:11" x14ac:dyDescent="0.2">
      <c r="B8089" s="21" t="str">
        <f t="shared" si="126"/>
        <v>Haldimand (Caledonia)Ice Accretion2035RCP6.0</v>
      </c>
      <c r="C8089" t="s">
        <v>333</v>
      </c>
      <c r="D8089" t="s">
        <v>486</v>
      </c>
      <c r="E8089" s="144" t="s">
        <v>192</v>
      </c>
      <c r="F8089" s="144">
        <v>2035</v>
      </c>
      <c r="G8089" s="147">
        <v>22.925346133330692</v>
      </c>
      <c r="H8089" s="147">
        <v>27.52861</v>
      </c>
      <c r="I8089" s="147">
        <v>33.370999999999995</v>
      </c>
      <c r="J8089" s="147">
        <v>37.824489999999997</v>
      </c>
      <c r="K8089" s="147">
        <v>42.283079999999998</v>
      </c>
    </row>
    <row r="8090" spans="2:11" x14ac:dyDescent="0.2">
      <c r="B8090" s="21" t="str">
        <f t="shared" si="126"/>
        <v>Haldimand (Caledonia)Ice Accretion2040RCP6.0</v>
      </c>
      <c r="C8090" t="s">
        <v>333</v>
      </c>
      <c r="D8090" t="s">
        <v>486</v>
      </c>
      <c r="E8090" s="144" t="s">
        <v>192</v>
      </c>
      <c r="F8090" s="144">
        <v>2040</v>
      </c>
      <c r="G8090" s="147">
        <v>22.807052293633422</v>
      </c>
      <c r="H8090" s="147">
        <v>27.401619999999998</v>
      </c>
      <c r="I8090" s="147">
        <v>33.229333333333329</v>
      </c>
      <c r="J8090" s="147">
        <v>37.677213333333327</v>
      </c>
      <c r="K8090" s="147">
        <v>42.126000000000005</v>
      </c>
    </row>
    <row r="8091" spans="2:11" x14ac:dyDescent="0.2">
      <c r="B8091" s="21" t="str">
        <f t="shared" si="126"/>
        <v>Haldimand (Caledonia)Ice Accretion2045RCP6.0</v>
      </c>
      <c r="C8091" t="s">
        <v>333</v>
      </c>
      <c r="D8091" t="s">
        <v>486</v>
      </c>
      <c r="E8091" s="144" t="s">
        <v>192</v>
      </c>
      <c r="F8091" s="144">
        <v>2045</v>
      </c>
      <c r="G8091" s="147">
        <v>22.688758453936153</v>
      </c>
      <c r="H8091" s="147">
        <v>27.274629999999998</v>
      </c>
      <c r="I8091" s="147">
        <v>33.087666666666664</v>
      </c>
      <c r="J8091" s="147">
        <v>37.529936666666657</v>
      </c>
      <c r="K8091" s="147">
        <v>41.968920000000004</v>
      </c>
    </row>
    <row r="8092" spans="2:11" x14ac:dyDescent="0.2">
      <c r="B8092" s="21" t="str">
        <f t="shared" si="126"/>
        <v>Haldimand (Caledonia)Ice Accretion2050RCP6.0</v>
      </c>
      <c r="C8092" t="s">
        <v>333</v>
      </c>
      <c r="D8092" t="s">
        <v>486</v>
      </c>
      <c r="E8092" s="144" t="s">
        <v>192</v>
      </c>
      <c r="F8092" s="144">
        <v>2050</v>
      </c>
      <c r="G8092" s="147">
        <v>22.253437123850205</v>
      </c>
      <c r="H8092" s="147">
        <v>26.803356000000001</v>
      </c>
      <c r="I8092" s="147">
        <v>32.571999999999996</v>
      </c>
      <c r="J8092" s="147">
        <v>36.975407999999995</v>
      </c>
      <c r="K8092" s="147">
        <v>41.374872000000003</v>
      </c>
    </row>
    <row r="8093" spans="2:11" x14ac:dyDescent="0.2">
      <c r="B8093" s="21" t="str">
        <f t="shared" si="126"/>
        <v>Haldimand (Caledonia)Ice Accretion2055RCP6.0</v>
      </c>
      <c r="C8093" t="s">
        <v>333</v>
      </c>
      <c r="D8093" t="s">
        <v>486</v>
      </c>
      <c r="E8093" s="144" t="s">
        <v>192</v>
      </c>
      <c r="F8093" s="144">
        <v>2055</v>
      </c>
      <c r="G8093" s="147">
        <v>21.936409633461523</v>
      </c>
      <c r="H8093" s="147">
        <v>26.459071999999999</v>
      </c>
      <c r="I8093" s="147">
        <v>32.198</v>
      </c>
      <c r="J8093" s="147">
        <v>36.568155999999995</v>
      </c>
      <c r="K8093" s="147">
        <v>40.937904000000003</v>
      </c>
    </row>
    <row r="8094" spans="2:11" x14ac:dyDescent="0.2">
      <c r="B8094" s="21" t="str">
        <f t="shared" si="126"/>
        <v>Haldimand (Caledonia)Ice Accretion2060RCP6.0</v>
      </c>
      <c r="C8094" t="s">
        <v>333</v>
      </c>
      <c r="D8094" t="s">
        <v>486</v>
      </c>
      <c r="E8094" s="144" t="s">
        <v>192</v>
      </c>
      <c r="F8094" s="144">
        <v>2060</v>
      </c>
      <c r="G8094" s="147">
        <v>21.619382143072844</v>
      </c>
      <c r="H8094" s="147">
        <v>26.114788000000001</v>
      </c>
      <c r="I8094" s="147">
        <v>31.823999999999998</v>
      </c>
      <c r="J8094" s="147">
        <v>36.160903999999995</v>
      </c>
      <c r="K8094" s="147">
        <v>40.500936000000003</v>
      </c>
    </row>
    <row r="8095" spans="2:11" x14ac:dyDescent="0.2">
      <c r="B8095" s="21" t="str">
        <f t="shared" si="126"/>
        <v>Haldimand (Caledonia)Ice Accretion2065RCP6.0</v>
      </c>
      <c r="C8095" t="s">
        <v>333</v>
      </c>
      <c r="D8095" t="s">
        <v>486</v>
      </c>
      <c r="E8095" s="144" t="s">
        <v>192</v>
      </c>
      <c r="F8095" s="144">
        <v>2065</v>
      </c>
      <c r="G8095" s="147">
        <v>21.302354652684162</v>
      </c>
      <c r="H8095" s="147">
        <v>25.770503999999999</v>
      </c>
      <c r="I8095" s="147">
        <v>31.45</v>
      </c>
      <c r="J8095" s="147">
        <v>35.753651999999995</v>
      </c>
      <c r="K8095" s="147">
        <v>40.063968000000003</v>
      </c>
    </row>
    <row r="8096" spans="2:11" x14ac:dyDescent="0.2">
      <c r="B8096" s="21" t="str">
        <f t="shared" si="126"/>
        <v>Haldimand (Caledonia)Ice Accretion2070RCP6.0</v>
      </c>
      <c r="C8096" t="s">
        <v>333</v>
      </c>
      <c r="D8096" t="s">
        <v>486</v>
      </c>
      <c r="E8096" s="144" t="s">
        <v>192</v>
      </c>
      <c r="F8096" s="144">
        <v>2070</v>
      </c>
      <c r="G8096" s="147">
        <v>20.985327162295484</v>
      </c>
      <c r="H8096" s="147">
        <v>25.426220000000001</v>
      </c>
      <c r="I8096" s="147">
        <v>31.076000000000001</v>
      </c>
      <c r="J8096" s="147">
        <v>35.346399999999996</v>
      </c>
      <c r="K8096" s="147">
        <v>39.627000000000002</v>
      </c>
    </row>
    <row r="8097" spans="2:11" x14ac:dyDescent="0.2">
      <c r="B8097" s="21" t="str">
        <f t="shared" si="126"/>
        <v>Haldimand (Caledonia)Ice Accretion2075RCP6.0</v>
      </c>
      <c r="C8097" t="s">
        <v>333</v>
      </c>
      <c r="D8097" t="s">
        <v>486</v>
      </c>
      <c r="E8097" s="144" t="s">
        <v>192</v>
      </c>
      <c r="F8097" s="144">
        <v>2075</v>
      </c>
      <c r="G8097" s="147">
        <v>20.831545170689033</v>
      </c>
      <c r="H8097" s="147">
        <v>25.292175</v>
      </c>
      <c r="I8097" s="147">
        <v>30.957000000000001</v>
      </c>
      <c r="J8097" s="147">
        <v>35.240744999999997</v>
      </c>
      <c r="K8097" s="147">
        <v>39.519900000000007</v>
      </c>
    </row>
    <row r="8098" spans="2:11" x14ac:dyDescent="0.2">
      <c r="B8098" s="21" t="str">
        <f t="shared" si="126"/>
        <v>Haldimand (Caledonia)Ice Accretion2080RCP6.0</v>
      </c>
      <c r="C8098" t="s">
        <v>333</v>
      </c>
      <c r="D8098" t="s">
        <v>486</v>
      </c>
      <c r="E8098" s="144" t="s">
        <v>192</v>
      </c>
      <c r="F8098" s="144">
        <v>2080</v>
      </c>
      <c r="G8098" s="147">
        <v>20.677763179082582</v>
      </c>
      <c r="H8098" s="147">
        <v>25.15813</v>
      </c>
      <c r="I8098" s="147">
        <v>30.838000000000001</v>
      </c>
      <c r="J8098" s="147">
        <v>35.135089999999991</v>
      </c>
      <c r="K8098" s="147">
        <v>39.412800000000004</v>
      </c>
    </row>
    <row r="8099" spans="2:11" x14ac:dyDescent="0.2">
      <c r="B8099" s="21" t="str">
        <f t="shared" si="126"/>
        <v>Haldimand (Caledonia)Ice Accretion2085RCP6.0</v>
      </c>
      <c r="C8099" t="s">
        <v>333</v>
      </c>
      <c r="D8099" t="s">
        <v>486</v>
      </c>
      <c r="E8099" s="144" t="s">
        <v>192</v>
      </c>
      <c r="F8099" s="144">
        <v>2085</v>
      </c>
      <c r="G8099" s="147">
        <v>20.523981187476135</v>
      </c>
      <c r="H8099" s="147">
        <v>25.024084999999999</v>
      </c>
      <c r="I8099" s="147">
        <v>30.719000000000001</v>
      </c>
      <c r="J8099" s="147">
        <v>35.029434999999992</v>
      </c>
      <c r="K8099" s="147">
        <v>39.305700000000002</v>
      </c>
    </row>
    <row r="8100" spans="2:11" x14ac:dyDescent="0.2">
      <c r="B8100" s="21" t="str">
        <f t="shared" si="126"/>
        <v>Haldimand (Caledonia)Ice Accretion2090RCP6.0</v>
      </c>
      <c r="C8100" t="s">
        <v>333</v>
      </c>
      <c r="D8100" t="s">
        <v>486</v>
      </c>
      <c r="E8100" s="144" t="s">
        <v>192</v>
      </c>
      <c r="F8100" s="144">
        <v>2090</v>
      </c>
      <c r="G8100" s="147">
        <v>19.699867437585162</v>
      </c>
      <c r="H8100" s="147">
        <v>24.1281</v>
      </c>
      <c r="I8100" s="147">
        <v>29.716000000000001</v>
      </c>
      <c r="J8100" s="147">
        <v>33.950473333333328</v>
      </c>
      <c r="K8100" s="147">
        <v>38.141880000000008</v>
      </c>
    </row>
    <row r="8101" spans="2:11" x14ac:dyDescent="0.2">
      <c r="B8101" s="21" t="str">
        <f t="shared" si="126"/>
        <v>Haldimand (Caledonia)Ice Accretion2095RCP6.0</v>
      </c>
      <c r="C8101" t="s">
        <v>333</v>
      </c>
      <c r="D8101" t="s">
        <v>486</v>
      </c>
      <c r="E8101" s="144" t="s">
        <v>192</v>
      </c>
      <c r="F8101" s="144">
        <v>2095</v>
      </c>
      <c r="G8101" s="147">
        <v>19.029535679300636</v>
      </c>
      <c r="H8101" s="147">
        <v>23.366160000000001</v>
      </c>
      <c r="I8101" s="147">
        <v>28.831999999999997</v>
      </c>
      <c r="J8101" s="147">
        <v>32.977166666666662</v>
      </c>
      <c r="K8101" s="147">
        <v>37.085160000000002</v>
      </c>
    </row>
    <row r="8102" spans="2:11" x14ac:dyDescent="0.2">
      <c r="B8102" s="21" t="str">
        <f t="shared" si="126"/>
        <v>Haldimand (Caledonia)Ice Accretion2100RCP6.0</v>
      </c>
      <c r="C8102" t="s">
        <v>333</v>
      </c>
      <c r="D8102" t="s">
        <v>486</v>
      </c>
      <c r="E8102" s="144" t="s">
        <v>192</v>
      </c>
      <c r="F8102" s="144">
        <v>2100</v>
      </c>
      <c r="G8102" s="147">
        <v>18.359203921016114</v>
      </c>
      <c r="H8102" s="147">
        <v>22.604220000000002</v>
      </c>
      <c r="I8102" s="147">
        <v>27.947999999999997</v>
      </c>
      <c r="J8102" s="147">
        <v>32.003859999999996</v>
      </c>
      <c r="K8102" s="147">
        <v>36.028440000000003</v>
      </c>
    </row>
    <row r="8103" spans="2:11" x14ac:dyDescent="0.2">
      <c r="B8103" s="21" t="str">
        <f t="shared" si="126"/>
        <v>Haldimand (Caledonia)Ice Accretion2023RCP8.5</v>
      </c>
      <c r="C8103" t="s">
        <v>333</v>
      </c>
      <c r="D8103" t="s">
        <v>486</v>
      </c>
      <c r="E8103" s="144" t="s">
        <v>191</v>
      </c>
      <c r="F8103" s="144">
        <v>2023</v>
      </c>
      <c r="G8103" s="147">
        <v>23.280227652422496</v>
      </c>
      <c r="H8103" s="147">
        <v>27.909579999999998</v>
      </c>
      <c r="I8103" s="147">
        <v>33.795999999999999</v>
      </c>
      <c r="J8103" s="147">
        <v>38.266319999999993</v>
      </c>
      <c r="K8103" s="147">
        <v>42.75432</v>
      </c>
    </row>
    <row r="8104" spans="2:11" x14ac:dyDescent="0.2">
      <c r="B8104" s="21" t="str">
        <f t="shared" si="126"/>
        <v>Haldimand (Caledonia)Ice Accretion2025RCP8.5</v>
      </c>
      <c r="C8104" t="s">
        <v>333</v>
      </c>
      <c r="D8104" t="s">
        <v>486</v>
      </c>
      <c r="E8104" s="144" t="s">
        <v>191</v>
      </c>
      <c r="F8104" s="144">
        <v>2025</v>
      </c>
      <c r="G8104" s="147">
        <v>23.043639973027958</v>
      </c>
      <c r="H8104" s="147">
        <v>27.6556</v>
      </c>
      <c r="I8104" s="147">
        <v>33.512666666666668</v>
      </c>
      <c r="J8104" s="147">
        <v>37.97176666666666</v>
      </c>
      <c r="K8104" s="147">
        <v>42.440159999999999</v>
      </c>
    </row>
    <row r="8105" spans="2:11" x14ac:dyDescent="0.2">
      <c r="B8105" s="21" t="str">
        <f t="shared" si="126"/>
        <v>Haldimand (Caledonia)Ice Accretion2030RCP8.5</v>
      </c>
      <c r="C8105" t="s">
        <v>333</v>
      </c>
      <c r="D8105" t="s">
        <v>486</v>
      </c>
      <c r="E8105" s="144" t="s">
        <v>191</v>
      </c>
      <c r="F8105" s="144">
        <v>2030</v>
      </c>
      <c r="G8105" s="147">
        <v>22.807052293633422</v>
      </c>
      <c r="H8105" s="147">
        <v>27.401619999999998</v>
      </c>
      <c r="I8105" s="147">
        <v>33.229333333333329</v>
      </c>
      <c r="J8105" s="147">
        <v>37.677213333333327</v>
      </c>
      <c r="K8105" s="147">
        <v>42.126000000000005</v>
      </c>
    </row>
    <row r="8106" spans="2:11" x14ac:dyDescent="0.2">
      <c r="B8106" s="21" t="str">
        <f t="shared" si="126"/>
        <v>Haldimand (Caledonia)Ice Accretion2035RCP8.5</v>
      </c>
      <c r="C8106" t="s">
        <v>333</v>
      </c>
      <c r="D8106" t="s">
        <v>486</v>
      </c>
      <c r="E8106" s="144" t="s">
        <v>191</v>
      </c>
      <c r="F8106" s="144">
        <v>2035</v>
      </c>
      <c r="G8106" s="147">
        <v>22.570464614238883</v>
      </c>
      <c r="H8106" s="147">
        <v>27.147639999999999</v>
      </c>
      <c r="I8106" s="147">
        <v>32.945999999999998</v>
      </c>
      <c r="J8106" s="147">
        <v>37.382659999999994</v>
      </c>
      <c r="K8106" s="147">
        <v>41.811840000000004</v>
      </c>
    </row>
    <row r="8107" spans="2:11" x14ac:dyDescent="0.2">
      <c r="B8107" s="21" t="str">
        <f t="shared" si="126"/>
        <v>Haldimand (Caledonia)Ice Accretion2040RCP8.5</v>
      </c>
      <c r="C8107" t="s">
        <v>333</v>
      </c>
      <c r="D8107" t="s">
        <v>486</v>
      </c>
      <c r="E8107" s="144" t="s">
        <v>191</v>
      </c>
      <c r="F8107" s="144">
        <v>2040</v>
      </c>
      <c r="G8107" s="147">
        <v>22.042085463591082</v>
      </c>
      <c r="H8107" s="147">
        <v>26.573833333333333</v>
      </c>
      <c r="I8107" s="147">
        <v>32.322666666666663</v>
      </c>
      <c r="J8107" s="147">
        <v>36.703906666666661</v>
      </c>
      <c r="K8107" s="147">
        <v>41.083560000000006</v>
      </c>
    </row>
    <row r="8108" spans="2:11" x14ac:dyDescent="0.2">
      <c r="B8108" s="21" t="str">
        <f t="shared" si="126"/>
        <v>Haldimand (Caledonia)Ice Accretion2045RCP8.5</v>
      </c>
      <c r="C8108" t="s">
        <v>333</v>
      </c>
      <c r="D8108" t="s">
        <v>486</v>
      </c>
      <c r="E8108" s="144" t="s">
        <v>191</v>
      </c>
      <c r="F8108" s="144">
        <v>2045</v>
      </c>
      <c r="G8108" s="147">
        <v>21.513706312943285</v>
      </c>
      <c r="H8108" s="147">
        <v>26.000026666666667</v>
      </c>
      <c r="I8108" s="147">
        <v>31.699333333333332</v>
      </c>
      <c r="J8108" s="147">
        <v>36.025153333333328</v>
      </c>
      <c r="K8108" s="147">
        <v>40.35528</v>
      </c>
    </row>
    <row r="8109" spans="2:11" x14ac:dyDescent="0.2">
      <c r="B8109" s="21" t="str">
        <f t="shared" si="126"/>
        <v>Haldimand (Caledonia)Ice Accretion2050RCP8.5</v>
      </c>
      <c r="C8109" t="s">
        <v>333</v>
      </c>
      <c r="D8109" t="s">
        <v>486</v>
      </c>
      <c r="E8109" s="144" t="s">
        <v>191</v>
      </c>
      <c r="F8109" s="144">
        <v>2050</v>
      </c>
      <c r="G8109" s="147">
        <v>20.780284506820216</v>
      </c>
      <c r="H8109" s="147">
        <v>25.247493333333335</v>
      </c>
      <c r="I8109" s="147">
        <v>30.917333333333335</v>
      </c>
      <c r="J8109" s="147">
        <v>35.205526666666664</v>
      </c>
      <c r="K8109" s="147">
        <v>39.484200000000001</v>
      </c>
    </row>
    <row r="8110" spans="2:11" x14ac:dyDescent="0.2">
      <c r="B8110" s="21" t="str">
        <f t="shared" si="126"/>
        <v>Haldimand (Caledonia)Ice Accretion2055RCP8.5</v>
      </c>
      <c r="C8110" t="s">
        <v>333</v>
      </c>
      <c r="D8110" t="s">
        <v>486</v>
      </c>
      <c r="E8110" s="144" t="s">
        <v>191</v>
      </c>
      <c r="F8110" s="144">
        <v>2055</v>
      </c>
      <c r="G8110" s="147">
        <v>20.575241851344952</v>
      </c>
      <c r="H8110" s="147">
        <v>25.068766666666665</v>
      </c>
      <c r="I8110" s="147">
        <v>30.758666666666667</v>
      </c>
      <c r="J8110" s="147">
        <v>35.064653333333325</v>
      </c>
      <c r="K8110" s="147">
        <v>39.341400000000007</v>
      </c>
    </row>
    <row r="8111" spans="2:11" x14ac:dyDescent="0.2">
      <c r="B8111" s="21" t="str">
        <f t="shared" si="126"/>
        <v>Haldimand (Caledonia)Ice Accretion2060RCP8.5</v>
      </c>
      <c r="C8111" t="s">
        <v>333</v>
      </c>
      <c r="D8111" t="s">
        <v>486</v>
      </c>
      <c r="E8111" s="144" t="s">
        <v>191</v>
      </c>
      <c r="F8111" s="144">
        <v>2060</v>
      </c>
      <c r="G8111" s="147">
        <v>19.699867437585162</v>
      </c>
      <c r="H8111" s="147">
        <v>24.1281</v>
      </c>
      <c r="I8111" s="147">
        <v>29.716000000000001</v>
      </c>
      <c r="J8111" s="147">
        <v>33.950473333333328</v>
      </c>
      <c r="K8111" s="147">
        <v>38.141880000000008</v>
      </c>
    </row>
    <row r="8112" spans="2:11" x14ac:dyDescent="0.2">
      <c r="B8112" s="21" t="str">
        <f t="shared" si="126"/>
        <v>Haldimand (Caledonia)Ice Accretion2065RCP8.5</v>
      </c>
      <c r="C8112" t="s">
        <v>333</v>
      </c>
      <c r="D8112" t="s">
        <v>486</v>
      </c>
      <c r="E8112" s="144" t="s">
        <v>191</v>
      </c>
      <c r="F8112" s="144">
        <v>2065</v>
      </c>
      <c r="G8112" s="147">
        <v>19.029535679300636</v>
      </c>
      <c r="H8112" s="147">
        <v>23.366160000000001</v>
      </c>
      <c r="I8112" s="147">
        <v>28.831999999999997</v>
      </c>
      <c r="J8112" s="147">
        <v>32.977166666666662</v>
      </c>
      <c r="K8112" s="147">
        <v>37.085160000000002</v>
      </c>
    </row>
    <row r="8113" spans="2:11" x14ac:dyDescent="0.2">
      <c r="B8113" s="21" t="str">
        <f t="shared" si="126"/>
        <v>Haldimand (Caledonia)Ice Accretion2070RCP8.5</v>
      </c>
      <c r="C8113" t="s">
        <v>333</v>
      </c>
      <c r="D8113" t="s">
        <v>486</v>
      </c>
      <c r="E8113" s="144" t="s">
        <v>191</v>
      </c>
      <c r="F8113" s="144">
        <v>2070</v>
      </c>
      <c r="G8113" s="147">
        <v>17.925459842126131</v>
      </c>
      <c r="H8113" s="147">
        <v>22.124480000000002</v>
      </c>
      <c r="I8113" s="147">
        <v>27.415333333333333</v>
      </c>
      <c r="J8113" s="147">
        <v>31.41475333333333</v>
      </c>
      <c r="K8113" s="147">
        <v>35.400120000000001</v>
      </c>
    </row>
    <row r="8114" spans="2:11" x14ac:dyDescent="0.2">
      <c r="B8114" s="21" t="str">
        <f t="shared" si="126"/>
        <v>Haldimand (Caledonia)Ice Accretion2075RCP8.5</v>
      </c>
      <c r="C8114" t="s">
        <v>333</v>
      </c>
      <c r="D8114" t="s">
        <v>486</v>
      </c>
      <c r="E8114" s="144" t="s">
        <v>191</v>
      </c>
      <c r="F8114" s="144">
        <v>2075</v>
      </c>
      <c r="G8114" s="147">
        <v>17.491715763236144</v>
      </c>
      <c r="H8114" s="147">
        <v>21.644739999999999</v>
      </c>
      <c r="I8114" s="147">
        <v>26.882666666666665</v>
      </c>
      <c r="J8114" s="147">
        <v>30.825646666666664</v>
      </c>
      <c r="K8114" s="147">
        <v>34.771799999999999</v>
      </c>
    </row>
    <row r="8115" spans="2:11" x14ac:dyDescent="0.2">
      <c r="B8115" s="21" t="str">
        <f t="shared" si="126"/>
        <v>Haldimand (Caledonia)Ice Accretion2080RCP8.5</v>
      </c>
      <c r="C8115" t="s">
        <v>333</v>
      </c>
      <c r="D8115" t="s">
        <v>486</v>
      </c>
      <c r="E8115" s="144" t="s">
        <v>191</v>
      </c>
      <c r="F8115" s="144">
        <v>2080</v>
      </c>
      <c r="G8115" s="147">
        <v>17.05797168434616</v>
      </c>
      <c r="H8115" s="147">
        <v>21.164999999999999</v>
      </c>
      <c r="I8115" s="147">
        <v>26.35</v>
      </c>
      <c r="J8115" s="147">
        <v>30.236539999999998</v>
      </c>
      <c r="K8115" s="147">
        <v>34.143479999999997</v>
      </c>
    </row>
    <row r="8116" spans="2:11" x14ac:dyDescent="0.2">
      <c r="B8116" s="21" t="str">
        <f t="shared" si="126"/>
        <v>Haldimand (Caledonia)Ice Accretion2085RCP8.5</v>
      </c>
      <c r="C8116" t="s">
        <v>333</v>
      </c>
      <c r="D8116" t="s">
        <v>486</v>
      </c>
      <c r="E8116" s="144" t="s">
        <v>191</v>
      </c>
      <c r="F8116" s="144">
        <v>2085</v>
      </c>
      <c r="G8116" s="147">
        <v>15.898692055312925</v>
      </c>
      <c r="H8116" s="147">
        <v>19.81044</v>
      </c>
      <c r="I8116" s="147">
        <v>24.701000000000001</v>
      </c>
      <c r="J8116" s="147">
        <v>28.392379999999996</v>
      </c>
      <c r="K8116" s="147">
        <v>32.087159999999997</v>
      </c>
    </row>
    <row r="8117" spans="2:11" x14ac:dyDescent="0.2">
      <c r="B8117" s="21" t="str">
        <f t="shared" si="126"/>
        <v>Haldimand (Caledonia)Ice Accretion2090RCP8.5</v>
      </c>
      <c r="C8117" t="s">
        <v>333</v>
      </c>
      <c r="D8117" t="s">
        <v>486</v>
      </c>
      <c r="E8117" s="144" t="s">
        <v>191</v>
      </c>
      <c r="F8117" s="144">
        <v>2090</v>
      </c>
      <c r="G8117" s="147">
        <v>14.73941242627969</v>
      </c>
      <c r="H8117" s="147">
        <v>18.455879999999997</v>
      </c>
      <c r="I8117" s="147">
        <v>23.052</v>
      </c>
      <c r="J8117" s="147">
        <v>26.548219999999997</v>
      </c>
      <c r="K8117" s="147">
        <v>30.030840000000005</v>
      </c>
    </row>
    <row r="8118" spans="2:11" x14ac:dyDescent="0.2">
      <c r="B8118" s="21" t="str">
        <f t="shared" si="126"/>
        <v>Haldimand (Caledonia)Ice Accretion2095RCP8.5</v>
      </c>
      <c r="C8118" t="s">
        <v>333</v>
      </c>
      <c r="D8118" t="s">
        <v>486</v>
      </c>
      <c r="E8118" s="144" t="s">
        <v>191</v>
      </c>
      <c r="F8118" s="144">
        <v>2095</v>
      </c>
      <c r="G8118" s="147">
        <v>14.73941242627969</v>
      </c>
      <c r="H8118" s="147">
        <v>18.455879999999997</v>
      </c>
      <c r="I8118" s="147">
        <v>23.052</v>
      </c>
      <c r="J8118" s="147">
        <v>26.548219999999997</v>
      </c>
      <c r="K8118" s="147">
        <v>30.030840000000005</v>
      </c>
    </row>
    <row r="8119" spans="2:11" x14ac:dyDescent="0.2">
      <c r="B8119" s="21" t="str">
        <f t="shared" si="126"/>
        <v>Haldimand (Caledonia)Ice Accretion2100RCP8.5</v>
      </c>
      <c r="C8119" t="s">
        <v>333</v>
      </c>
      <c r="D8119" t="s">
        <v>486</v>
      </c>
      <c r="E8119" s="144" t="s">
        <v>191</v>
      </c>
      <c r="F8119" s="144">
        <v>2100</v>
      </c>
      <c r="G8119" s="147">
        <v>14.73941242627969</v>
      </c>
      <c r="H8119" s="147">
        <v>18.455879999999997</v>
      </c>
      <c r="I8119" s="147">
        <v>23.052</v>
      </c>
      <c r="J8119" s="147">
        <v>26.548219999999997</v>
      </c>
      <c r="K8119" s="147">
        <v>30.030840000000005</v>
      </c>
    </row>
    <row r="8120" spans="2:11" x14ac:dyDescent="0.2">
      <c r="B8120" s="21" t="str">
        <f t="shared" si="126"/>
        <v>Haldimand (Caledonia)Wind2023RCP4.5</v>
      </c>
      <c r="C8120" t="s">
        <v>333</v>
      </c>
      <c r="D8120" t="s">
        <v>1</v>
      </c>
      <c r="E8120" s="144" t="s">
        <v>193</v>
      </c>
      <c r="F8120" s="144">
        <v>2023</v>
      </c>
      <c r="G8120" s="147">
        <v>87.621620219182006</v>
      </c>
      <c r="H8120" s="147">
        <v>94.465401000000014</v>
      </c>
      <c r="I8120" s="147">
        <v>101.69689999999999</v>
      </c>
      <c r="J8120" s="147">
        <v>108.90213900000001</v>
      </c>
      <c r="K8120" s="147">
        <v>116.10717599999998</v>
      </c>
    </row>
    <row r="8121" spans="2:11" x14ac:dyDescent="0.2">
      <c r="B8121" s="21" t="str">
        <f t="shared" si="126"/>
        <v>Haldimand (Caledonia)Wind2025RCP4.5</v>
      </c>
      <c r="C8121" t="s">
        <v>333</v>
      </c>
      <c r="D8121" t="s">
        <v>1</v>
      </c>
      <c r="E8121" s="144" t="s">
        <v>193</v>
      </c>
      <c r="F8121" s="144">
        <v>2025</v>
      </c>
      <c r="G8121" s="147">
        <v>87.640516092956091</v>
      </c>
      <c r="H8121" s="147">
        <v>94.498276500000017</v>
      </c>
      <c r="I8121" s="147">
        <v>101.74739999999998</v>
      </c>
      <c r="J8121" s="147">
        <v>108.966981</v>
      </c>
      <c r="K8121" s="147">
        <v>116.18777399999998</v>
      </c>
    </row>
    <row r="8122" spans="2:11" x14ac:dyDescent="0.2">
      <c r="B8122" s="21" t="str">
        <f t="shared" si="126"/>
        <v>Haldimand (Caledonia)Wind2030RCP4.5</v>
      </c>
      <c r="C8122" t="s">
        <v>333</v>
      </c>
      <c r="D8122" t="s">
        <v>1</v>
      </c>
      <c r="E8122" s="144" t="s">
        <v>193</v>
      </c>
      <c r="F8122" s="144">
        <v>2030</v>
      </c>
      <c r="G8122" s="147">
        <v>87.659411966730175</v>
      </c>
      <c r="H8122" s="147">
        <v>94.531152000000006</v>
      </c>
      <c r="I8122" s="147">
        <v>101.79789999999998</v>
      </c>
      <c r="J8122" s="147">
        <v>109.031823</v>
      </c>
      <c r="K8122" s="147">
        <v>116.26837199999999</v>
      </c>
    </row>
    <row r="8123" spans="2:11" x14ac:dyDescent="0.2">
      <c r="B8123" s="21" t="str">
        <f t="shared" si="126"/>
        <v>Haldimand (Caledonia)Wind2035RCP4.5</v>
      </c>
      <c r="C8123" t="s">
        <v>333</v>
      </c>
      <c r="D8123" t="s">
        <v>1</v>
      </c>
      <c r="E8123" s="144" t="s">
        <v>193</v>
      </c>
      <c r="F8123" s="144">
        <v>2035</v>
      </c>
      <c r="G8123" s="147">
        <v>87.67830784050426</v>
      </c>
      <c r="H8123" s="147">
        <v>94.564027500000009</v>
      </c>
      <c r="I8123" s="147">
        <v>101.8484</v>
      </c>
      <c r="J8123" s="147">
        <v>109.096665</v>
      </c>
      <c r="K8123" s="147">
        <v>116.34896999999998</v>
      </c>
    </row>
    <row r="8124" spans="2:11" x14ac:dyDescent="0.2">
      <c r="B8124" s="21" t="str">
        <f t="shared" si="126"/>
        <v>Haldimand (Caledonia)Wind2040RCP4.5</v>
      </c>
      <c r="C8124" t="s">
        <v>333</v>
      </c>
      <c r="D8124" t="s">
        <v>1</v>
      </c>
      <c r="E8124" s="144" t="s">
        <v>193</v>
      </c>
      <c r="F8124" s="144">
        <v>2040</v>
      </c>
      <c r="G8124" s="147">
        <v>87.697203714278359</v>
      </c>
      <c r="H8124" s="147">
        <v>94.596903000000012</v>
      </c>
      <c r="I8124" s="147">
        <v>101.8989</v>
      </c>
      <c r="J8124" s="147">
        <v>109.16150700000001</v>
      </c>
      <c r="K8124" s="147">
        <v>116.42956799999997</v>
      </c>
    </row>
    <row r="8125" spans="2:11" x14ac:dyDescent="0.2">
      <c r="B8125" s="21" t="str">
        <f t="shared" si="126"/>
        <v>Haldimand (Caledonia)Wind2045RCP4.5</v>
      </c>
      <c r="C8125" t="s">
        <v>333</v>
      </c>
      <c r="D8125" t="s">
        <v>1</v>
      </c>
      <c r="E8125" s="144" t="s">
        <v>193</v>
      </c>
      <c r="F8125" s="144">
        <v>2045</v>
      </c>
      <c r="G8125" s="147">
        <v>87.716099588052444</v>
      </c>
      <c r="H8125" s="147">
        <v>94.6297785</v>
      </c>
      <c r="I8125" s="147">
        <v>101.9494</v>
      </c>
      <c r="J8125" s="147">
        <v>109.22634900000001</v>
      </c>
      <c r="K8125" s="147">
        <v>116.51016599999998</v>
      </c>
    </row>
    <row r="8126" spans="2:11" x14ac:dyDescent="0.2">
      <c r="B8126" s="21" t="str">
        <f t="shared" si="126"/>
        <v>Haldimand (Caledonia)Wind2050RCP4.5</v>
      </c>
      <c r="C8126" t="s">
        <v>333</v>
      </c>
      <c r="D8126" t="s">
        <v>1</v>
      </c>
      <c r="E8126" s="144" t="s">
        <v>193</v>
      </c>
      <c r="F8126" s="144">
        <v>2050</v>
      </c>
      <c r="G8126" s="147">
        <v>87.808253310919895</v>
      </c>
      <c r="H8126" s="147">
        <v>94.758462600000001</v>
      </c>
      <c r="I8126" s="147">
        <v>102.12312</v>
      </c>
      <c r="J8126" s="147">
        <v>109.44032760000002</v>
      </c>
      <c r="K8126" s="147">
        <v>116.76577679999998</v>
      </c>
    </row>
    <row r="8127" spans="2:11" x14ac:dyDescent="0.2">
      <c r="B8127" s="21" t="str">
        <f t="shared" si="126"/>
        <v>Haldimand (Caledonia)Wind2055RCP4.5</v>
      </c>
      <c r="C8127" t="s">
        <v>333</v>
      </c>
      <c r="D8127" t="s">
        <v>1</v>
      </c>
      <c r="E8127" s="144" t="s">
        <v>193</v>
      </c>
      <c r="F8127" s="144">
        <v>2055</v>
      </c>
      <c r="G8127" s="147">
        <v>87.881511160013275</v>
      </c>
      <c r="H8127" s="147">
        <v>94.854271199999999</v>
      </c>
      <c r="I8127" s="147">
        <v>102.24634</v>
      </c>
      <c r="J8127" s="147">
        <v>109.58946420000001</v>
      </c>
      <c r="K8127" s="147">
        <v>116.94078959999999</v>
      </c>
    </row>
    <row r="8128" spans="2:11" x14ac:dyDescent="0.2">
      <c r="B8128" s="21" t="str">
        <f t="shared" si="126"/>
        <v>Haldimand (Caledonia)Wind2060RCP4.5</v>
      </c>
      <c r="C8128" t="s">
        <v>333</v>
      </c>
      <c r="D8128" t="s">
        <v>1</v>
      </c>
      <c r="E8128" s="144" t="s">
        <v>193</v>
      </c>
      <c r="F8128" s="144">
        <v>2060</v>
      </c>
      <c r="G8128" s="147">
        <v>87.954769009106641</v>
      </c>
      <c r="H8128" s="147">
        <v>94.950079799999997</v>
      </c>
      <c r="I8128" s="147">
        <v>102.36955999999999</v>
      </c>
      <c r="J8128" s="147">
        <v>109.73860080000001</v>
      </c>
      <c r="K8128" s="147">
        <v>117.11580239999998</v>
      </c>
    </row>
    <row r="8129" spans="2:11" x14ac:dyDescent="0.2">
      <c r="B8129" s="21" t="str">
        <f t="shared" si="126"/>
        <v>Haldimand (Caledonia)Wind2065RCP4.5</v>
      </c>
      <c r="C8129" t="s">
        <v>333</v>
      </c>
      <c r="D8129" t="s">
        <v>1</v>
      </c>
      <c r="E8129" s="144" t="s">
        <v>193</v>
      </c>
      <c r="F8129" s="144">
        <v>2065</v>
      </c>
      <c r="G8129" s="147">
        <v>88.028026858200022</v>
      </c>
      <c r="H8129" s="147">
        <v>95.045888399999995</v>
      </c>
      <c r="I8129" s="147">
        <v>102.49278</v>
      </c>
      <c r="J8129" s="147">
        <v>109.88773740000001</v>
      </c>
      <c r="K8129" s="147">
        <v>117.29081519999998</v>
      </c>
    </row>
    <row r="8130" spans="2:11" x14ac:dyDescent="0.2">
      <c r="B8130" s="21" t="str">
        <f t="shared" si="126"/>
        <v>Haldimand (Caledonia)Wind2070RCP4.5</v>
      </c>
      <c r="C8130" t="s">
        <v>333</v>
      </c>
      <c r="D8130" t="s">
        <v>1</v>
      </c>
      <c r="E8130" s="144" t="s">
        <v>193</v>
      </c>
      <c r="F8130" s="144">
        <v>2070</v>
      </c>
      <c r="G8130" s="147">
        <v>88.101284707293388</v>
      </c>
      <c r="H8130" s="147">
        <v>95.141696999999994</v>
      </c>
      <c r="I8130" s="147">
        <v>102.616</v>
      </c>
      <c r="J8130" s="147">
        <v>110.03687400000001</v>
      </c>
      <c r="K8130" s="147">
        <v>117.46582799999999</v>
      </c>
    </row>
    <row r="8131" spans="2:11" x14ac:dyDescent="0.2">
      <c r="B8131" s="21" t="str">
        <f t="shared" si="126"/>
        <v>Haldimand (Caledonia)Wind2075RCP4.5</v>
      </c>
      <c r="C8131" t="s">
        <v>333</v>
      </c>
      <c r="D8131" t="s">
        <v>1</v>
      </c>
      <c r="E8131" s="144" t="s">
        <v>193</v>
      </c>
      <c r="F8131" s="144">
        <v>2075</v>
      </c>
      <c r="G8131" s="147">
        <v>88.210299363682338</v>
      </c>
      <c r="H8131" s="147">
        <v>95.287288499999988</v>
      </c>
      <c r="I8131" s="147">
        <v>102.80621666666667</v>
      </c>
      <c r="J8131" s="147">
        <v>110.26382100000001</v>
      </c>
      <c r="K8131" s="147">
        <v>117.73256899999998</v>
      </c>
    </row>
    <row r="8132" spans="2:11" x14ac:dyDescent="0.2">
      <c r="B8132" s="21" t="str">
        <f t="shared" si="126"/>
        <v>Haldimand (Caledonia)Wind2080RCP4.5</v>
      </c>
      <c r="C8132" t="s">
        <v>333</v>
      </c>
      <c r="D8132" t="s">
        <v>1</v>
      </c>
      <c r="E8132" s="144" t="s">
        <v>193</v>
      </c>
      <c r="F8132" s="144">
        <v>2080</v>
      </c>
      <c r="G8132" s="147">
        <v>88.319314020071289</v>
      </c>
      <c r="H8132" s="147">
        <v>95.432879999999997</v>
      </c>
      <c r="I8132" s="147">
        <v>102.99643333333334</v>
      </c>
      <c r="J8132" s="147">
        <v>110.490768</v>
      </c>
      <c r="K8132" s="147">
        <v>117.99930999999999</v>
      </c>
    </row>
    <row r="8133" spans="2:11" x14ac:dyDescent="0.2">
      <c r="B8133" s="21" t="str">
        <f t="shared" si="126"/>
        <v>Haldimand (Caledonia)Wind2085RCP4.5</v>
      </c>
      <c r="C8133" t="s">
        <v>333</v>
      </c>
      <c r="D8133" t="s">
        <v>1</v>
      </c>
      <c r="E8133" s="144" t="s">
        <v>193</v>
      </c>
      <c r="F8133" s="144">
        <v>2085</v>
      </c>
      <c r="G8133" s="147">
        <v>88.428328676460239</v>
      </c>
      <c r="H8133" s="147">
        <v>95.578471500000006</v>
      </c>
      <c r="I8133" s="147">
        <v>103.18665000000001</v>
      </c>
      <c r="J8133" s="147">
        <v>110.717715</v>
      </c>
      <c r="K8133" s="147">
        <v>118.26605099999999</v>
      </c>
    </row>
    <row r="8134" spans="2:11" x14ac:dyDescent="0.2">
      <c r="B8134" s="21" t="str">
        <f t="shared" si="126"/>
        <v>Haldimand (Caledonia)Wind2090RCP4.5</v>
      </c>
      <c r="C8134" t="s">
        <v>333</v>
      </c>
      <c r="D8134" t="s">
        <v>1</v>
      </c>
      <c r="E8134" s="144" t="s">
        <v>193</v>
      </c>
      <c r="F8134" s="144">
        <v>2090</v>
      </c>
      <c r="G8134" s="147">
        <v>88.53734333284919</v>
      </c>
      <c r="H8134" s="147">
        <v>95.724063000000001</v>
      </c>
      <c r="I8134" s="147">
        <v>103.37686666666667</v>
      </c>
      <c r="J8134" s="147">
        <v>110.94466200000001</v>
      </c>
      <c r="K8134" s="147">
        <v>118.53279199999999</v>
      </c>
    </row>
    <row r="8135" spans="2:11" x14ac:dyDescent="0.2">
      <c r="B8135" s="21" t="str">
        <f t="shared" si="126"/>
        <v>Haldimand (Caledonia)Wind2095RCP4.5</v>
      </c>
      <c r="C8135" t="s">
        <v>333</v>
      </c>
      <c r="D8135" t="s">
        <v>1</v>
      </c>
      <c r="E8135" s="144" t="s">
        <v>193</v>
      </c>
      <c r="F8135" s="144">
        <v>2095</v>
      </c>
      <c r="G8135" s="147">
        <v>88.64635798923814</v>
      </c>
      <c r="H8135" s="147">
        <v>95.869654499999996</v>
      </c>
      <c r="I8135" s="147">
        <v>103.56708333333334</v>
      </c>
      <c r="J8135" s="147">
        <v>111.171609</v>
      </c>
      <c r="K8135" s="147">
        <v>118.799533</v>
      </c>
    </row>
    <row r="8136" spans="2:11" x14ac:dyDescent="0.2">
      <c r="B8136" s="21" t="str">
        <f t="shared" si="126"/>
        <v>Haldimand (Caledonia)Wind2100RCP4.5</v>
      </c>
      <c r="C8136" t="s">
        <v>333</v>
      </c>
      <c r="D8136" t="s">
        <v>1</v>
      </c>
      <c r="E8136" s="144" t="s">
        <v>193</v>
      </c>
      <c r="F8136" s="144">
        <v>2100</v>
      </c>
      <c r="G8136" s="147">
        <v>88.755372645627091</v>
      </c>
      <c r="H8136" s="147">
        <v>96.015246000000005</v>
      </c>
      <c r="I8136" s="147">
        <v>103.75730000000001</v>
      </c>
      <c r="J8136" s="147">
        <v>111.398556</v>
      </c>
      <c r="K8136" s="147">
        <v>119.06627399999999</v>
      </c>
    </row>
    <row r="8137" spans="2:11" x14ac:dyDescent="0.2">
      <c r="B8137" s="21" t="str">
        <f t="shared" si="126"/>
        <v>Haldimand (Caledonia)Wind2023RCP6.0</v>
      </c>
      <c r="C8137" t="s">
        <v>333</v>
      </c>
      <c r="D8137" t="s">
        <v>1</v>
      </c>
      <c r="E8137" s="144" t="s">
        <v>192</v>
      </c>
      <c r="F8137" s="144">
        <v>2023</v>
      </c>
      <c r="G8137" s="147">
        <v>87.621620219182006</v>
      </c>
      <c r="H8137" s="147">
        <v>94.465401000000014</v>
      </c>
      <c r="I8137" s="147">
        <v>101.69689999999999</v>
      </c>
      <c r="J8137" s="147">
        <v>108.90213900000001</v>
      </c>
      <c r="K8137" s="147">
        <v>116.10717599999998</v>
      </c>
    </row>
    <row r="8138" spans="2:11" x14ac:dyDescent="0.2">
      <c r="B8138" s="21" t="str">
        <f t="shared" si="126"/>
        <v>Haldimand (Caledonia)Wind2025RCP6.0</v>
      </c>
      <c r="C8138" t="s">
        <v>333</v>
      </c>
      <c r="D8138" t="s">
        <v>1</v>
      </c>
      <c r="E8138" s="144" t="s">
        <v>192</v>
      </c>
      <c r="F8138" s="144">
        <v>2025</v>
      </c>
      <c r="G8138" s="147">
        <v>87.640516092956091</v>
      </c>
      <c r="H8138" s="147">
        <v>94.498276500000017</v>
      </c>
      <c r="I8138" s="147">
        <v>101.74739999999998</v>
      </c>
      <c r="J8138" s="147">
        <v>108.966981</v>
      </c>
      <c r="K8138" s="147">
        <v>116.18777399999998</v>
      </c>
    </row>
    <row r="8139" spans="2:11" x14ac:dyDescent="0.2">
      <c r="B8139" s="21" t="str">
        <f t="shared" si="126"/>
        <v>Haldimand (Caledonia)Wind2030RCP6.0</v>
      </c>
      <c r="C8139" t="s">
        <v>333</v>
      </c>
      <c r="D8139" t="s">
        <v>1</v>
      </c>
      <c r="E8139" s="144" t="s">
        <v>192</v>
      </c>
      <c r="F8139" s="144">
        <v>2030</v>
      </c>
      <c r="G8139" s="147">
        <v>87.659411966730175</v>
      </c>
      <c r="H8139" s="147">
        <v>94.531152000000006</v>
      </c>
      <c r="I8139" s="147">
        <v>101.79789999999998</v>
      </c>
      <c r="J8139" s="147">
        <v>109.031823</v>
      </c>
      <c r="K8139" s="147">
        <v>116.26837199999999</v>
      </c>
    </row>
    <row r="8140" spans="2:11" x14ac:dyDescent="0.2">
      <c r="B8140" s="21" t="str">
        <f t="shared" ref="B8140:B8203" si="127">C8140&amp;D8140&amp;F8140&amp;E8140</f>
        <v>Haldimand (Caledonia)Wind2035RCP6.0</v>
      </c>
      <c r="C8140" t="s">
        <v>333</v>
      </c>
      <c r="D8140" t="s">
        <v>1</v>
      </c>
      <c r="E8140" s="144" t="s">
        <v>192</v>
      </c>
      <c r="F8140" s="144">
        <v>2035</v>
      </c>
      <c r="G8140" s="147">
        <v>87.67830784050426</v>
      </c>
      <c r="H8140" s="147">
        <v>94.564027500000009</v>
      </c>
      <c r="I8140" s="147">
        <v>101.8484</v>
      </c>
      <c r="J8140" s="147">
        <v>109.096665</v>
      </c>
      <c r="K8140" s="147">
        <v>116.34896999999998</v>
      </c>
    </row>
    <row r="8141" spans="2:11" x14ac:dyDescent="0.2">
      <c r="B8141" s="21" t="str">
        <f t="shared" si="127"/>
        <v>Haldimand (Caledonia)Wind2040RCP6.0</v>
      </c>
      <c r="C8141" t="s">
        <v>333</v>
      </c>
      <c r="D8141" t="s">
        <v>1</v>
      </c>
      <c r="E8141" s="144" t="s">
        <v>192</v>
      </c>
      <c r="F8141" s="144">
        <v>2040</v>
      </c>
      <c r="G8141" s="147">
        <v>87.697203714278359</v>
      </c>
      <c r="H8141" s="147">
        <v>94.596903000000012</v>
      </c>
      <c r="I8141" s="147">
        <v>101.8989</v>
      </c>
      <c r="J8141" s="147">
        <v>109.16150700000001</v>
      </c>
      <c r="K8141" s="147">
        <v>116.42956799999997</v>
      </c>
    </row>
    <row r="8142" spans="2:11" x14ac:dyDescent="0.2">
      <c r="B8142" s="21" t="str">
        <f t="shared" si="127"/>
        <v>Haldimand (Caledonia)Wind2045RCP6.0</v>
      </c>
      <c r="C8142" t="s">
        <v>333</v>
      </c>
      <c r="D8142" t="s">
        <v>1</v>
      </c>
      <c r="E8142" s="144" t="s">
        <v>192</v>
      </c>
      <c r="F8142" s="144">
        <v>2045</v>
      </c>
      <c r="G8142" s="147">
        <v>87.716099588052444</v>
      </c>
      <c r="H8142" s="147">
        <v>94.6297785</v>
      </c>
      <c r="I8142" s="147">
        <v>101.9494</v>
      </c>
      <c r="J8142" s="147">
        <v>109.22634900000001</v>
      </c>
      <c r="K8142" s="147">
        <v>116.51016599999998</v>
      </c>
    </row>
    <row r="8143" spans="2:11" x14ac:dyDescent="0.2">
      <c r="B8143" s="21" t="str">
        <f t="shared" si="127"/>
        <v>Haldimand (Caledonia)Wind2050RCP6.0</v>
      </c>
      <c r="C8143" t="s">
        <v>333</v>
      </c>
      <c r="D8143" t="s">
        <v>1</v>
      </c>
      <c r="E8143" s="144" t="s">
        <v>192</v>
      </c>
      <c r="F8143" s="144">
        <v>2050</v>
      </c>
      <c r="G8143" s="147">
        <v>87.808253310919895</v>
      </c>
      <c r="H8143" s="147">
        <v>94.758462600000001</v>
      </c>
      <c r="I8143" s="147">
        <v>102.12312</v>
      </c>
      <c r="J8143" s="147">
        <v>109.44032760000002</v>
      </c>
      <c r="K8143" s="147">
        <v>116.76577679999998</v>
      </c>
    </row>
    <row r="8144" spans="2:11" x14ac:dyDescent="0.2">
      <c r="B8144" s="21" t="str">
        <f t="shared" si="127"/>
        <v>Haldimand (Caledonia)Wind2055RCP6.0</v>
      </c>
      <c r="C8144" t="s">
        <v>333</v>
      </c>
      <c r="D8144" t="s">
        <v>1</v>
      </c>
      <c r="E8144" s="144" t="s">
        <v>192</v>
      </c>
      <c r="F8144" s="144">
        <v>2055</v>
      </c>
      <c r="G8144" s="147">
        <v>87.881511160013275</v>
      </c>
      <c r="H8144" s="147">
        <v>94.854271199999999</v>
      </c>
      <c r="I8144" s="147">
        <v>102.24634</v>
      </c>
      <c r="J8144" s="147">
        <v>109.58946420000001</v>
      </c>
      <c r="K8144" s="147">
        <v>116.94078959999999</v>
      </c>
    </row>
    <row r="8145" spans="2:11" x14ac:dyDescent="0.2">
      <c r="B8145" s="21" t="str">
        <f t="shared" si="127"/>
        <v>Haldimand (Caledonia)Wind2060RCP6.0</v>
      </c>
      <c r="C8145" t="s">
        <v>333</v>
      </c>
      <c r="D8145" t="s">
        <v>1</v>
      </c>
      <c r="E8145" s="144" t="s">
        <v>192</v>
      </c>
      <c r="F8145" s="144">
        <v>2060</v>
      </c>
      <c r="G8145" s="147">
        <v>87.954769009106641</v>
      </c>
      <c r="H8145" s="147">
        <v>94.950079799999997</v>
      </c>
      <c r="I8145" s="147">
        <v>102.36955999999999</v>
      </c>
      <c r="J8145" s="147">
        <v>109.73860080000001</v>
      </c>
      <c r="K8145" s="147">
        <v>117.11580239999998</v>
      </c>
    </row>
    <row r="8146" spans="2:11" x14ac:dyDescent="0.2">
      <c r="B8146" s="21" t="str">
        <f t="shared" si="127"/>
        <v>Haldimand (Caledonia)Wind2065RCP6.0</v>
      </c>
      <c r="C8146" t="s">
        <v>333</v>
      </c>
      <c r="D8146" t="s">
        <v>1</v>
      </c>
      <c r="E8146" s="144" t="s">
        <v>192</v>
      </c>
      <c r="F8146" s="144">
        <v>2065</v>
      </c>
      <c r="G8146" s="147">
        <v>88.028026858200022</v>
      </c>
      <c r="H8146" s="147">
        <v>95.045888399999995</v>
      </c>
      <c r="I8146" s="147">
        <v>102.49278</v>
      </c>
      <c r="J8146" s="147">
        <v>109.88773740000001</v>
      </c>
      <c r="K8146" s="147">
        <v>117.29081519999998</v>
      </c>
    </row>
    <row r="8147" spans="2:11" x14ac:dyDescent="0.2">
      <c r="B8147" s="21" t="str">
        <f t="shared" si="127"/>
        <v>Haldimand (Caledonia)Wind2070RCP6.0</v>
      </c>
      <c r="C8147" t="s">
        <v>333</v>
      </c>
      <c r="D8147" t="s">
        <v>1</v>
      </c>
      <c r="E8147" s="144" t="s">
        <v>192</v>
      </c>
      <c r="F8147" s="144">
        <v>2070</v>
      </c>
      <c r="G8147" s="147">
        <v>88.101284707293388</v>
      </c>
      <c r="H8147" s="147">
        <v>95.141696999999994</v>
      </c>
      <c r="I8147" s="147">
        <v>102.616</v>
      </c>
      <c r="J8147" s="147">
        <v>110.03687400000001</v>
      </c>
      <c r="K8147" s="147">
        <v>117.46582799999999</v>
      </c>
    </row>
    <row r="8148" spans="2:11" x14ac:dyDescent="0.2">
      <c r="B8148" s="21" t="str">
        <f t="shared" si="127"/>
        <v>Haldimand (Caledonia)Wind2075RCP6.0</v>
      </c>
      <c r="C8148" t="s">
        <v>333</v>
      </c>
      <c r="D8148" t="s">
        <v>1</v>
      </c>
      <c r="E8148" s="144" t="s">
        <v>192</v>
      </c>
      <c r="F8148" s="144">
        <v>2075</v>
      </c>
      <c r="G8148" s="147">
        <v>88.264806691876814</v>
      </c>
      <c r="H8148" s="147">
        <v>95.36008425</v>
      </c>
      <c r="I8148" s="147">
        <v>102.901325</v>
      </c>
      <c r="J8148" s="147">
        <v>110.3772945</v>
      </c>
      <c r="K8148" s="147">
        <v>117.8659395</v>
      </c>
    </row>
    <row r="8149" spans="2:11" x14ac:dyDescent="0.2">
      <c r="B8149" s="21" t="str">
        <f t="shared" si="127"/>
        <v>Haldimand (Caledonia)Wind2080RCP6.0</v>
      </c>
      <c r="C8149" t="s">
        <v>333</v>
      </c>
      <c r="D8149" t="s">
        <v>1</v>
      </c>
      <c r="E8149" s="144" t="s">
        <v>192</v>
      </c>
      <c r="F8149" s="144">
        <v>2080</v>
      </c>
      <c r="G8149" s="147">
        <v>88.428328676460239</v>
      </c>
      <c r="H8149" s="147">
        <v>95.578471500000006</v>
      </c>
      <c r="I8149" s="147">
        <v>103.18665000000001</v>
      </c>
      <c r="J8149" s="147">
        <v>110.717715</v>
      </c>
      <c r="K8149" s="147">
        <v>118.26605099999999</v>
      </c>
    </row>
    <row r="8150" spans="2:11" x14ac:dyDescent="0.2">
      <c r="B8150" s="21" t="str">
        <f t="shared" si="127"/>
        <v>Haldimand (Caledonia)Wind2085RCP6.0</v>
      </c>
      <c r="C8150" t="s">
        <v>333</v>
      </c>
      <c r="D8150" t="s">
        <v>1</v>
      </c>
      <c r="E8150" s="144" t="s">
        <v>192</v>
      </c>
      <c r="F8150" s="144">
        <v>2085</v>
      </c>
      <c r="G8150" s="147">
        <v>88.591850661043665</v>
      </c>
      <c r="H8150" s="147">
        <v>95.796858749999998</v>
      </c>
      <c r="I8150" s="147">
        <v>103.47197500000001</v>
      </c>
      <c r="J8150" s="147">
        <v>111.05813550000001</v>
      </c>
      <c r="K8150" s="147">
        <v>118.66616249999998</v>
      </c>
    </row>
    <row r="8151" spans="2:11" x14ac:dyDescent="0.2">
      <c r="B8151" s="21" t="str">
        <f t="shared" si="127"/>
        <v>Haldimand (Caledonia)Wind2090RCP6.0</v>
      </c>
      <c r="C8151" t="s">
        <v>333</v>
      </c>
      <c r="D8151" t="s">
        <v>1</v>
      </c>
      <c r="E8151" s="144" t="s">
        <v>192</v>
      </c>
      <c r="F8151" s="144">
        <v>2090</v>
      </c>
      <c r="G8151" s="147">
        <v>89.078056028538384</v>
      </c>
      <c r="H8151" s="147">
        <v>96.425407000000007</v>
      </c>
      <c r="I8151" s="147">
        <v>104.28250000000001</v>
      </c>
      <c r="J8151" s="147">
        <v>112.02175966666667</v>
      </c>
      <c r="K8151" s="147">
        <v>119.78781799999999</v>
      </c>
    </row>
    <row r="8152" spans="2:11" x14ac:dyDescent="0.2">
      <c r="B8152" s="21" t="str">
        <f t="shared" si="127"/>
        <v>Haldimand (Caledonia)Wind2095RCP6.0</v>
      </c>
      <c r="C8152" t="s">
        <v>333</v>
      </c>
      <c r="D8152" t="s">
        <v>1</v>
      </c>
      <c r="E8152" s="144" t="s">
        <v>192</v>
      </c>
      <c r="F8152" s="144">
        <v>2095</v>
      </c>
      <c r="G8152" s="147">
        <v>89.400739411449663</v>
      </c>
      <c r="H8152" s="147">
        <v>96.835567999999995</v>
      </c>
      <c r="I8152" s="147">
        <v>104.8077</v>
      </c>
      <c r="J8152" s="147">
        <v>112.64496333333334</v>
      </c>
      <c r="K8152" s="147">
        <v>120.50936199999998</v>
      </c>
    </row>
    <row r="8153" spans="2:11" x14ac:dyDescent="0.2">
      <c r="B8153" s="21" t="str">
        <f t="shared" si="127"/>
        <v>Haldimand (Caledonia)Wind2100RCP6.0</v>
      </c>
      <c r="C8153" t="s">
        <v>333</v>
      </c>
      <c r="D8153" t="s">
        <v>1</v>
      </c>
      <c r="E8153" s="144" t="s">
        <v>192</v>
      </c>
      <c r="F8153" s="144">
        <v>2100</v>
      </c>
      <c r="G8153" s="147">
        <v>89.723422794360957</v>
      </c>
      <c r="H8153" s="147">
        <v>97.245728999999997</v>
      </c>
      <c r="I8153" s="147">
        <v>105.3329</v>
      </c>
      <c r="J8153" s="147">
        <v>113.26816700000001</v>
      </c>
      <c r="K8153" s="147">
        <v>121.23090599999998</v>
      </c>
    </row>
    <row r="8154" spans="2:11" x14ac:dyDescent="0.2">
      <c r="B8154" s="21" t="str">
        <f t="shared" si="127"/>
        <v>Haldimand (Caledonia)Wind2023RCP8.5</v>
      </c>
      <c r="C8154" t="s">
        <v>333</v>
      </c>
      <c r="D8154" t="s">
        <v>1</v>
      </c>
      <c r="E8154" s="144" t="s">
        <v>191</v>
      </c>
      <c r="F8154" s="144">
        <v>2023</v>
      </c>
      <c r="G8154" s="147">
        <v>87.621620219182006</v>
      </c>
      <c r="H8154" s="147">
        <v>94.465401000000014</v>
      </c>
      <c r="I8154" s="147">
        <v>101.69689999999999</v>
      </c>
      <c r="J8154" s="147">
        <v>108.90213900000001</v>
      </c>
      <c r="K8154" s="147">
        <v>116.10717599999998</v>
      </c>
    </row>
    <row r="8155" spans="2:11" x14ac:dyDescent="0.2">
      <c r="B8155" s="21" t="str">
        <f t="shared" si="127"/>
        <v>Haldimand (Caledonia)Wind2025RCP8.5</v>
      </c>
      <c r="C8155" t="s">
        <v>333</v>
      </c>
      <c r="D8155" t="s">
        <v>1</v>
      </c>
      <c r="E8155" s="144" t="s">
        <v>191</v>
      </c>
      <c r="F8155" s="144">
        <v>2025</v>
      </c>
      <c r="G8155" s="147">
        <v>87.659411966730175</v>
      </c>
      <c r="H8155" s="147">
        <v>94.531152000000006</v>
      </c>
      <c r="I8155" s="147">
        <v>101.79789999999998</v>
      </c>
      <c r="J8155" s="147">
        <v>109.031823</v>
      </c>
      <c r="K8155" s="147">
        <v>116.26837199999999</v>
      </c>
    </row>
    <row r="8156" spans="2:11" x14ac:dyDescent="0.2">
      <c r="B8156" s="21" t="str">
        <f t="shared" si="127"/>
        <v>Haldimand (Caledonia)Wind2030RCP8.5</v>
      </c>
      <c r="C8156" t="s">
        <v>333</v>
      </c>
      <c r="D8156" t="s">
        <v>1</v>
      </c>
      <c r="E8156" s="144" t="s">
        <v>191</v>
      </c>
      <c r="F8156" s="144">
        <v>2030</v>
      </c>
      <c r="G8156" s="147">
        <v>87.697203714278359</v>
      </c>
      <c r="H8156" s="147">
        <v>94.596903000000012</v>
      </c>
      <c r="I8156" s="147">
        <v>101.8989</v>
      </c>
      <c r="J8156" s="147">
        <v>109.16150700000001</v>
      </c>
      <c r="K8156" s="147">
        <v>116.42956799999997</v>
      </c>
    </row>
    <row r="8157" spans="2:11" x14ac:dyDescent="0.2">
      <c r="B8157" s="21" t="str">
        <f t="shared" si="127"/>
        <v>Haldimand (Caledonia)Wind2035RCP8.5</v>
      </c>
      <c r="C8157" t="s">
        <v>333</v>
      </c>
      <c r="D8157" t="s">
        <v>1</v>
      </c>
      <c r="E8157" s="144" t="s">
        <v>191</v>
      </c>
      <c r="F8157" s="144">
        <v>2035</v>
      </c>
      <c r="G8157" s="147">
        <v>87.734995461826529</v>
      </c>
      <c r="H8157" s="147">
        <v>94.662654000000003</v>
      </c>
      <c r="I8157" s="147">
        <v>101.9999</v>
      </c>
      <c r="J8157" s="147">
        <v>109.29119100000001</v>
      </c>
      <c r="K8157" s="147">
        <v>116.59076399999998</v>
      </c>
    </row>
    <row r="8158" spans="2:11" x14ac:dyDescent="0.2">
      <c r="B8158" s="21" t="str">
        <f t="shared" si="127"/>
        <v>Haldimand (Caledonia)Wind2040RCP8.5</v>
      </c>
      <c r="C8158" t="s">
        <v>333</v>
      </c>
      <c r="D8158" t="s">
        <v>1</v>
      </c>
      <c r="E8158" s="144" t="s">
        <v>191</v>
      </c>
      <c r="F8158" s="144">
        <v>2040</v>
      </c>
      <c r="G8158" s="147">
        <v>87.857091876982153</v>
      </c>
      <c r="H8158" s="147">
        <v>94.822334999999995</v>
      </c>
      <c r="I8158" s="147">
        <v>102.20526666666666</v>
      </c>
      <c r="J8158" s="147">
        <v>109.53975200000001</v>
      </c>
      <c r="K8158" s="147">
        <v>116.88245199999999</v>
      </c>
    </row>
    <row r="8159" spans="2:11" x14ac:dyDescent="0.2">
      <c r="B8159" s="21" t="str">
        <f t="shared" si="127"/>
        <v>Haldimand (Caledonia)Wind2045RCP8.5</v>
      </c>
      <c r="C8159" t="s">
        <v>333</v>
      </c>
      <c r="D8159" t="s">
        <v>1</v>
      </c>
      <c r="E8159" s="144" t="s">
        <v>191</v>
      </c>
      <c r="F8159" s="144">
        <v>2045</v>
      </c>
      <c r="G8159" s="147">
        <v>87.979188292137763</v>
      </c>
      <c r="H8159" s="147">
        <v>94.982016000000002</v>
      </c>
      <c r="I8159" s="147">
        <v>102.41063333333334</v>
      </c>
      <c r="J8159" s="147">
        <v>109.78831300000002</v>
      </c>
      <c r="K8159" s="147">
        <v>117.17413999999998</v>
      </c>
    </row>
    <row r="8160" spans="2:11" x14ac:dyDescent="0.2">
      <c r="B8160" s="21" t="str">
        <f t="shared" si="127"/>
        <v>Haldimand (Caledonia)Wind2050RCP8.5</v>
      </c>
      <c r="C8160" t="s">
        <v>333</v>
      </c>
      <c r="D8160" t="s">
        <v>1</v>
      </c>
      <c r="E8160" s="144" t="s">
        <v>191</v>
      </c>
      <c r="F8160" s="144">
        <v>2050</v>
      </c>
      <c r="G8160" s="147">
        <v>88.319314020071289</v>
      </c>
      <c r="H8160" s="147">
        <v>95.432879999999997</v>
      </c>
      <c r="I8160" s="147">
        <v>102.99643333333334</v>
      </c>
      <c r="J8160" s="147">
        <v>110.490768</v>
      </c>
      <c r="K8160" s="147">
        <v>117.99930999999999</v>
      </c>
    </row>
    <row r="8161" spans="2:11" x14ac:dyDescent="0.2">
      <c r="B8161" s="21" t="str">
        <f t="shared" si="127"/>
        <v>Haldimand (Caledonia)Wind2055RCP8.5</v>
      </c>
      <c r="C8161" t="s">
        <v>333</v>
      </c>
      <c r="D8161" t="s">
        <v>1</v>
      </c>
      <c r="E8161" s="144" t="s">
        <v>191</v>
      </c>
      <c r="F8161" s="144">
        <v>2055</v>
      </c>
      <c r="G8161" s="147">
        <v>88.53734333284919</v>
      </c>
      <c r="H8161" s="147">
        <v>95.724063000000001</v>
      </c>
      <c r="I8161" s="147">
        <v>103.37686666666667</v>
      </c>
      <c r="J8161" s="147">
        <v>110.94466200000001</v>
      </c>
      <c r="K8161" s="147">
        <v>118.53279199999999</v>
      </c>
    </row>
    <row r="8162" spans="2:11" x14ac:dyDescent="0.2">
      <c r="B8162" s="21" t="str">
        <f t="shared" si="127"/>
        <v>Haldimand (Caledonia)Wind2060RCP8.5</v>
      </c>
      <c r="C8162" t="s">
        <v>333</v>
      </c>
      <c r="D8162" t="s">
        <v>1</v>
      </c>
      <c r="E8162" s="144" t="s">
        <v>191</v>
      </c>
      <c r="F8162" s="144">
        <v>2060</v>
      </c>
      <c r="G8162" s="147">
        <v>89.078056028538384</v>
      </c>
      <c r="H8162" s="147">
        <v>96.425407000000007</v>
      </c>
      <c r="I8162" s="147">
        <v>104.28250000000001</v>
      </c>
      <c r="J8162" s="147">
        <v>112.02175966666667</v>
      </c>
      <c r="K8162" s="147">
        <v>119.78781799999999</v>
      </c>
    </row>
    <row r="8163" spans="2:11" x14ac:dyDescent="0.2">
      <c r="B8163" s="21" t="str">
        <f t="shared" si="127"/>
        <v>Haldimand (Caledonia)Wind2065RCP8.5</v>
      </c>
      <c r="C8163" t="s">
        <v>333</v>
      </c>
      <c r="D8163" t="s">
        <v>1</v>
      </c>
      <c r="E8163" s="144" t="s">
        <v>191</v>
      </c>
      <c r="F8163" s="144">
        <v>2065</v>
      </c>
      <c r="G8163" s="147">
        <v>89.400739411449663</v>
      </c>
      <c r="H8163" s="147">
        <v>96.835567999999995</v>
      </c>
      <c r="I8163" s="147">
        <v>104.8077</v>
      </c>
      <c r="J8163" s="147">
        <v>112.64496333333334</v>
      </c>
      <c r="K8163" s="147">
        <v>120.50936199999998</v>
      </c>
    </row>
    <row r="8164" spans="2:11" x14ac:dyDescent="0.2">
      <c r="B8164" s="21" t="str">
        <f t="shared" si="127"/>
        <v>Haldimand (Caledonia)Wind2070RCP8.5</v>
      </c>
      <c r="C8164" t="s">
        <v>333</v>
      </c>
      <c r="D8164" t="s">
        <v>1</v>
      </c>
      <c r="E8164" s="144" t="s">
        <v>191</v>
      </c>
      <c r="F8164" s="144">
        <v>2070</v>
      </c>
      <c r="G8164" s="147">
        <v>89.903660359590688</v>
      </c>
      <c r="H8164" s="147">
        <v>97.496208999999993</v>
      </c>
      <c r="I8164" s="147">
        <v>105.6763</v>
      </c>
      <c r="J8164" s="147">
        <v>113.68603766666668</v>
      </c>
      <c r="K8164" s="147">
        <v>121.72600799999998</v>
      </c>
    </row>
    <row r="8165" spans="2:11" x14ac:dyDescent="0.2">
      <c r="B8165" s="21" t="str">
        <f t="shared" si="127"/>
        <v>Haldimand (Caledonia)Wind2075RCP8.5</v>
      </c>
      <c r="C8165" t="s">
        <v>333</v>
      </c>
      <c r="D8165" t="s">
        <v>1</v>
      </c>
      <c r="E8165" s="144" t="s">
        <v>191</v>
      </c>
      <c r="F8165" s="144">
        <v>2075</v>
      </c>
      <c r="G8165" s="147">
        <v>90.08389792482042</v>
      </c>
      <c r="H8165" s="147">
        <v>97.746689000000003</v>
      </c>
      <c r="I8165" s="147">
        <v>106.01969999999999</v>
      </c>
      <c r="J8165" s="147">
        <v>114.10390833333335</v>
      </c>
      <c r="K8165" s="147">
        <v>122.22111</v>
      </c>
    </row>
    <row r="8166" spans="2:11" x14ac:dyDescent="0.2">
      <c r="B8166" s="21" t="str">
        <f t="shared" si="127"/>
        <v>Haldimand (Caledonia)Wind2080RCP8.5</v>
      </c>
      <c r="C8166" t="s">
        <v>333</v>
      </c>
      <c r="D8166" t="s">
        <v>1</v>
      </c>
      <c r="E8166" s="144" t="s">
        <v>191</v>
      </c>
      <c r="F8166" s="144">
        <v>2080</v>
      </c>
      <c r="G8166" s="147">
        <v>90.264135490050151</v>
      </c>
      <c r="H8166" s="147">
        <v>97.997169</v>
      </c>
      <c r="I8166" s="147">
        <v>106.36309999999999</v>
      </c>
      <c r="J8166" s="147">
        <v>114.52177900000002</v>
      </c>
      <c r="K8166" s="147">
        <v>122.716212</v>
      </c>
    </row>
    <row r="8167" spans="2:11" x14ac:dyDescent="0.2">
      <c r="B8167" s="21" t="str">
        <f t="shared" si="127"/>
        <v>Haldimand (Caledonia)Wind2085RCP8.5</v>
      </c>
      <c r="C8167" t="s">
        <v>333</v>
      </c>
      <c r="D8167" t="s">
        <v>1</v>
      </c>
      <c r="E8167" s="144" t="s">
        <v>191</v>
      </c>
      <c r="F8167" s="144">
        <v>2085</v>
      </c>
      <c r="G8167" s="147">
        <v>90.538852424150292</v>
      </c>
      <c r="H8167" s="147">
        <v>98.368192499999992</v>
      </c>
      <c r="I8167" s="147">
        <v>106.8479</v>
      </c>
      <c r="J8167" s="147">
        <v>115.11076050000001</v>
      </c>
      <c r="K8167" s="147">
        <v>123.40705199999999</v>
      </c>
    </row>
    <row r="8168" spans="2:11" x14ac:dyDescent="0.2">
      <c r="B8168" s="21" t="str">
        <f t="shared" si="127"/>
        <v>Haldimand (Caledonia)Wind2090RCP8.5</v>
      </c>
      <c r="C8168" t="s">
        <v>333</v>
      </c>
      <c r="D8168" t="s">
        <v>1</v>
      </c>
      <c r="E8168" s="144" t="s">
        <v>191</v>
      </c>
      <c r="F8168" s="144">
        <v>2090</v>
      </c>
      <c r="G8168" s="147">
        <v>90.813569358250447</v>
      </c>
      <c r="H8168" s="147">
        <v>98.739215999999999</v>
      </c>
      <c r="I8168" s="147">
        <v>107.3327</v>
      </c>
      <c r="J8168" s="147">
        <v>115.699742</v>
      </c>
      <c r="K8168" s="147">
        <v>124.097892</v>
      </c>
    </row>
    <row r="8169" spans="2:11" x14ac:dyDescent="0.2">
      <c r="B8169" s="21" t="str">
        <f t="shared" si="127"/>
        <v>Haldimand (Caledonia)Wind2095RCP8.5</v>
      </c>
      <c r="C8169" t="s">
        <v>333</v>
      </c>
      <c r="D8169" t="s">
        <v>1</v>
      </c>
      <c r="E8169" s="144" t="s">
        <v>191</v>
      </c>
      <c r="F8169" s="144">
        <v>2095</v>
      </c>
      <c r="G8169" s="147">
        <v>90.813569358250447</v>
      </c>
      <c r="H8169" s="147">
        <v>98.739215999999999</v>
      </c>
      <c r="I8169" s="147">
        <v>107.3327</v>
      </c>
      <c r="J8169" s="147">
        <v>115.699742</v>
      </c>
      <c r="K8169" s="147">
        <v>124.097892</v>
      </c>
    </row>
    <row r="8170" spans="2:11" x14ac:dyDescent="0.2">
      <c r="B8170" s="21" t="str">
        <f t="shared" si="127"/>
        <v>Haldimand (Caledonia)Wind2100RCP8.5</v>
      </c>
      <c r="C8170" t="s">
        <v>333</v>
      </c>
      <c r="D8170" t="s">
        <v>1</v>
      </c>
      <c r="E8170" s="144" t="s">
        <v>191</v>
      </c>
      <c r="F8170" s="144">
        <v>2100</v>
      </c>
      <c r="G8170" s="147">
        <v>90.813569358250447</v>
      </c>
      <c r="H8170" s="147">
        <v>98.739215999999999</v>
      </c>
      <c r="I8170" s="147">
        <v>107.3327</v>
      </c>
      <c r="J8170" s="147">
        <v>115.699742</v>
      </c>
      <c r="K8170" s="147">
        <v>124.097892</v>
      </c>
    </row>
    <row r="8171" spans="2:11" x14ac:dyDescent="0.2">
      <c r="B8171" s="21" t="str">
        <f t="shared" si="127"/>
        <v>Haldimand (Hagersville)Ice Accretion2023RCP4.5</v>
      </c>
      <c r="C8171" t="s">
        <v>334</v>
      </c>
      <c r="D8171" t="s">
        <v>486</v>
      </c>
      <c r="E8171" s="144" t="s">
        <v>193</v>
      </c>
      <c r="F8171" s="144">
        <v>2023</v>
      </c>
      <c r="G8171" s="147">
        <v>23.280227652422496</v>
      </c>
      <c r="H8171" s="147">
        <v>27.909579999999998</v>
      </c>
      <c r="I8171" s="147">
        <v>33.795999999999999</v>
      </c>
      <c r="J8171" s="147">
        <v>38.266319999999993</v>
      </c>
      <c r="K8171" s="147">
        <v>42.75432</v>
      </c>
    </row>
    <row r="8172" spans="2:11" x14ac:dyDescent="0.2">
      <c r="B8172" s="21" t="str">
        <f t="shared" si="127"/>
        <v>Haldimand (Hagersville)Ice Accretion2025RCP4.5</v>
      </c>
      <c r="C8172" t="s">
        <v>334</v>
      </c>
      <c r="D8172" t="s">
        <v>486</v>
      </c>
      <c r="E8172" s="144" t="s">
        <v>193</v>
      </c>
      <c r="F8172" s="144">
        <v>2025</v>
      </c>
      <c r="G8172" s="147">
        <v>23.161933812725227</v>
      </c>
      <c r="H8172" s="147">
        <v>27.782589999999999</v>
      </c>
      <c r="I8172" s="147">
        <v>33.654333333333334</v>
      </c>
      <c r="J8172" s="147">
        <v>38.119043333333323</v>
      </c>
      <c r="K8172" s="147">
        <v>42.597239999999999</v>
      </c>
    </row>
    <row r="8173" spans="2:11" x14ac:dyDescent="0.2">
      <c r="B8173" s="21" t="str">
        <f t="shared" si="127"/>
        <v>Haldimand (Hagersville)Ice Accretion2030RCP4.5</v>
      </c>
      <c r="C8173" t="s">
        <v>334</v>
      </c>
      <c r="D8173" t="s">
        <v>486</v>
      </c>
      <c r="E8173" s="144" t="s">
        <v>193</v>
      </c>
      <c r="F8173" s="144">
        <v>2030</v>
      </c>
      <c r="G8173" s="147">
        <v>23.043639973027958</v>
      </c>
      <c r="H8173" s="147">
        <v>27.6556</v>
      </c>
      <c r="I8173" s="147">
        <v>33.512666666666668</v>
      </c>
      <c r="J8173" s="147">
        <v>37.97176666666666</v>
      </c>
      <c r="K8173" s="147">
        <v>42.440159999999999</v>
      </c>
    </row>
    <row r="8174" spans="2:11" x14ac:dyDescent="0.2">
      <c r="B8174" s="21" t="str">
        <f t="shared" si="127"/>
        <v>Haldimand (Hagersville)Ice Accretion2035RCP4.5</v>
      </c>
      <c r="C8174" t="s">
        <v>334</v>
      </c>
      <c r="D8174" t="s">
        <v>486</v>
      </c>
      <c r="E8174" s="144" t="s">
        <v>193</v>
      </c>
      <c r="F8174" s="144">
        <v>2035</v>
      </c>
      <c r="G8174" s="147">
        <v>22.925346133330692</v>
      </c>
      <c r="H8174" s="147">
        <v>27.52861</v>
      </c>
      <c r="I8174" s="147">
        <v>33.370999999999995</v>
      </c>
      <c r="J8174" s="147">
        <v>37.824489999999997</v>
      </c>
      <c r="K8174" s="147">
        <v>42.283079999999998</v>
      </c>
    </row>
    <row r="8175" spans="2:11" x14ac:dyDescent="0.2">
      <c r="B8175" s="21" t="str">
        <f t="shared" si="127"/>
        <v>Haldimand (Hagersville)Ice Accretion2040RCP4.5</v>
      </c>
      <c r="C8175" t="s">
        <v>334</v>
      </c>
      <c r="D8175" t="s">
        <v>486</v>
      </c>
      <c r="E8175" s="144" t="s">
        <v>193</v>
      </c>
      <c r="F8175" s="144">
        <v>2040</v>
      </c>
      <c r="G8175" s="147">
        <v>22.807052293633422</v>
      </c>
      <c r="H8175" s="147">
        <v>27.401619999999998</v>
      </c>
      <c r="I8175" s="147">
        <v>33.229333333333329</v>
      </c>
      <c r="J8175" s="147">
        <v>37.677213333333327</v>
      </c>
      <c r="K8175" s="147">
        <v>42.126000000000005</v>
      </c>
    </row>
    <row r="8176" spans="2:11" x14ac:dyDescent="0.2">
      <c r="B8176" s="21" t="str">
        <f t="shared" si="127"/>
        <v>Haldimand (Hagersville)Ice Accretion2045RCP4.5</v>
      </c>
      <c r="C8176" t="s">
        <v>334</v>
      </c>
      <c r="D8176" t="s">
        <v>486</v>
      </c>
      <c r="E8176" s="144" t="s">
        <v>193</v>
      </c>
      <c r="F8176" s="144">
        <v>2045</v>
      </c>
      <c r="G8176" s="147">
        <v>22.688758453936153</v>
      </c>
      <c r="H8176" s="147">
        <v>27.274629999999998</v>
      </c>
      <c r="I8176" s="147">
        <v>33.087666666666664</v>
      </c>
      <c r="J8176" s="147">
        <v>37.529936666666657</v>
      </c>
      <c r="K8176" s="147">
        <v>41.968920000000004</v>
      </c>
    </row>
    <row r="8177" spans="2:11" x14ac:dyDescent="0.2">
      <c r="B8177" s="21" t="str">
        <f t="shared" si="127"/>
        <v>Haldimand (Hagersville)Ice Accretion2050RCP4.5</v>
      </c>
      <c r="C8177" t="s">
        <v>334</v>
      </c>
      <c r="D8177" t="s">
        <v>486</v>
      </c>
      <c r="E8177" s="144" t="s">
        <v>193</v>
      </c>
      <c r="F8177" s="144">
        <v>2050</v>
      </c>
      <c r="G8177" s="147">
        <v>22.253437123850205</v>
      </c>
      <c r="H8177" s="147">
        <v>26.803356000000001</v>
      </c>
      <c r="I8177" s="147">
        <v>32.571999999999996</v>
      </c>
      <c r="J8177" s="147">
        <v>36.975407999999995</v>
      </c>
      <c r="K8177" s="147">
        <v>41.374872000000003</v>
      </c>
    </row>
    <row r="8178" spans="2:11" x14ac:dyDescent="0.2">
      <c r="B8178" s="21" t="str">
        <f t="shared" si="127"/>
        <v>Haldimand (Hagersville)Ice Accretion2055RCP4.5</v>
      </c>
      <c r="C8178" t="s">
        <v>334</v>
      </c>
      <c r="D8178" t="s">
        <v>486</v>
      </c>
      <c r="E8178" s="144" t="s">
        <v>193</v>
      </c>
      <c r="F8178" s="144">
        <v>2055</v>
      </c>
      <c r="G8178" s="147">
        <v>21.936409633461523</v>
      </c>
      <c r="H8178" s="147">
        <v>26.459071999999999</v>
      </c>
      <c r="I8178" s="147">
        <v>32.198</v>
      </c>
      <c r="J8178" s="147">
        <v>36.568155999999995</v>
      </c>
      <c r="K8178" s="147">
        <v>40.937904000000003</v>
      </c>
    </row>
    <row r="8179" spans="2:11" x14ac:dyDescent="0.2">
      <c r="B8179" s="21" t="str">
        <f t="shared" si="127"/>
        <v>Haldimand (Hagersville)Ice Accretion2060RCP4.5</v>
      </c>
      <c r="C8179" t="s">
        <v>334</v>
      </c>
      <c r="D8179" t="s">
        <v>486</v>
      </c>
      <c r="E8179" s="144" t="s">
        <v>193</v>
      </c>
      <c r="F8179" s="144">
        <v>2060</v>
      </c>
      <c r="G8179" s="147">
        <v>21.619382143072844</v>
      </c>
      <c r="H8179" s="147">
        <v>26.114788000000001</v>
      </c>
      <c r="I8179" s="147">
        <v>31.823999999999998</v>
      </c>
      <c r="J8179" s="147">
        <v>36.160903999999995</v>
      </c>
      <c r="K8179" s="147">
        <v>40.500936000000003</v>
      </c>
    </row>
    <row r="8180" spans="2:11" x14ac:dyDescent="0.2">
      <c r="B8180" s="21" t="str">
        <f t="shared" si="127"/>
        <v>Haldimand (Hagersville)Ice Accretion2065RCP4.5</v>
      </c>
      <c r="C8180" t="s">
        <v>334</v>
      </c>
      <c r="D8180" t="s">
        <v>486</v>
      </c>
      <c r="E8180" s="144" t="s">
        <v>193</v>
      </c>
      <c r="F8180" s="144">
        <v>2065</v>
      </c>
      <c r="G8180" s="147">
        <v>21.302354652684162</v>
      </c>
      <c r="H8180" s="147">
        <v>25.770503999999999</v>
      </c>
      <c r="I8180" s="147">
        <v>31.45</v>
      </c>
      <c r="J8180" s="147">
        <v>35.753651999999995</v>
      </c>
      <c r="K8180" s="147">
        <v>40.063968000000003</v>
      </c>
    </row>
    <row r="8181" spans="2:11" x14ac:dyDescent="0.2">
      <c r="B8181" s="21" t="str">
        <f t="shared" si="127"/>
        <v>Haldimand (Hagersville)Ice Accretion2070RCP4.5</v>
      </c>
      <c r="C8181" t="s">
        <v>334</v>
      </c>
      <c r="D8181" t="s">
        <v>486</v>
      </c>
      <c r="E8181" s="144" t="s">
        <v>193</v>
      </c>
      <c r="F8181" s="144">
        <v>2070</v>
      </c>
      <c r="G8181" s="147">
        <v>20.985327162295484</v>
      </c>
      <c r="H8181" s="147">
        <v>25.426220000000001</v>
      </c>
      <c r="I8181" s="147">
        <v>31.076000000000001</v>
      </c>
      <c r="J8181" s="147">
        <v>35.346399999999996</v>
      </c>
      <c r="K8181" s="147">
        <v>39.627000000000002</v>
      </c>
    </row>
    <row r="8182" spans="2:11" x14ac:dyDescent="0.2">
      <c r="B8182" s="21" t="str">
        <f t="shared" si="127"/>
        <v>Haldimand (Hagersville)Ice Accretion2075RCP4.5</v>
      </c>
      <c r="C8182" t="s">
        <v>334</v>
      </c>
      <c r="D8182" t="s">
        <v>486</v>
      </c>
      <c r="E8182" s="144" t="s">
        <v>193</v>
      </c>
      <c r="F8182" s="144">
        <v>2075</v>
      </c>
      <c r="G8182" s="147">
        <v>20.88280583455785</v>
      </c>
      <c r="H8182" s="147">
        <v>25.336856666666666</v>
      </c>
      <c r="I8182" s="147">
        <v>30.996666666666666</v>
      </c>
      <c r="J8182" s="147">
        <v>35.27596333333333</v>
      </c>
      <c r="K8182" s="147">
        <v>39.555600000000005</v>
      </c>
    </row>
    <row r="8183" spans="2:11" x14ac:dyDescent="0.2">
      <c r="B8183" s="21" t="str">
        <f t="shared" si="127"/>
        <v>Haldimand (Hagersville)Ice Accretion2080RCP4.5</v>
      </c>
      <c r="C8183" t="s">
        <v>334</v>
      </c>
      <c r="D8183" t="s">
        <v>486</v>
      </c>
      <c r="E8183" s="144" t="s">
        <v>193</v>
      </c>
      <c r="F8183" s="144">
        <v>2080</v>
      </c>
      <c r="G8183" s="147">
        <v>20.780284506820216</v>
      </c>
      <c r="H8183" s="147">
        <v>25.247493333333335</v>
      </c>
      <c r="I8183" s="147">
        <v>30.917333333333335</v>
      </c>
      <c r="J8183" s="147">
        <v>35.205526666666664</v>
      </c>
      <c r="K8183" s="147">
        <v>39.484200000000001</v>
      </c>
    </row>
    <row r="8184" spans="2:11" x14ac:dyDescent="0.2">
      <c r="B8184" s="21" t="str">
        <f t="shared" si="127"/>
        <v>Haldimand (Hagersville)Ice Accretion2085RCP4.5</v>
      </c>
      <c r="C8184" t="s">
        <v>334</v>
      </c>
      <c r="D8184" t="s">
        <v>486</v>
      </c>
      <c r="E8184" s="144" t="s">
        <v>193</v>
      </c>
      <c r="F8184" s="144">
        <v>2085</v>
      </c>
      <c r="G8184" s="147">
        <v>20.677763179082582</v>
      </c>
      <c r="H8184" s="147">
        <v>25.15813</v>
      </c>
      <c r="I8184" s="147">
        <v>30.838000000000001</v>
      </c>
      <c r="J8184" s="147">
        <v>35.135089999999991</v>
      </c>
      <c r="K8184" s="147">
        <v>39.412800000000004</v>
      </c>
    </row>
    <row r="8185" spans="2:11" x14ac:dyDescent="0.2">
      <c r="B8185" s="21" t="str">
        <f t="shared" si="127"/>
        <v>Haldimand (Hagersville)Ice Accretion2090RCP4.5</v>
      </c>
      <c r="C8185" t="s">
        <v>334</v>
      </c>
      <c r="D8185" t="s">
        <v>486</v>
      </c>
      <c r="E8185" s="144" t="s">
        <v>193</v>
      </c>
      <c r="F8185" s="144">
        <v>2090</v>
      </c>
      <c r="G8185" s="147">
        <v>20.575241851344952</v>
      </c>
      <c r="H8185" s="147">
        <v>25.068766666666665</v>
      </c>
      <c r="I8185" s="147">
        <v>30.758666666666667</v>
      </c>
      <c r="J8185" s="147">
        <v>35.064653333333325</v>
      </c>
      <c r="K8185" s="147">
        <v>39.341400000000007</v>
      </c>
    </row>
    <row r="8186" spans="2:11" x14ac:dyDescent="0.2">
      <c r="B8186" s="21" t="str">
        <f t="shared" si="127"/>
        <v>Haldimand (Hagersville)Ice Accretion2095RCP4.5</v>
      </c>
      <c r="C8186" t="s">
        <v>334</v>
      </c>
      <c r="D8186" t="s">
        <v>486</v>
      </c>
      <c r="E8186" s="144" t="s">
        <v>193</v>
      </c>
      <c r="F8186" s="144">
        <v>2095</v>
      </c>
      <c r="G8186" s="147">
        <v>20.472720523607318</v>
      </c>
      <c r="H8186" s="147">
        <v>24.979403333333334</v>
      </c>
      <c r="I8186" s="147">
        <v>30.679333333333336</v>
      </c>
      <c r="J8186" s="147">
        <v>34.994216666666659</v>
      </c>
      <c r="K8186" s="147">
        <v>39.270000000000003</v>
      </c>
    </row>
    <row r="8187" spans="2:11" x14ac:dyDescent="0.2">
      <c r="B8187" s="21" t="str">
        <f t="shared" si="127"/>
        <v>Haldimand (Hagersville)Ice Accretion2100RCP4.5</v>
      </c>
      <c r="C8187" t="s">
        <v>334</v>
      </c>
      <c r="D8187" t="s">
        <v>486</v>
      </c>
      <c r="E8187" s="144" t="s">
        <v>193</v>
      </c>
      <c r="F8187" s="144">
        <v>2100</v>
      </c>
      <c r="G8187" s="147">
        <v>20.370199195869684</v>
      </c>
      <c r="H8187" s="147">
        <v>24.890039999999999</v>
      </c>
      <c r="I8187" s="147">
        <v>30.6</v>
      </c>
      <c r="J8187" s="147">
        <v>34.923779999999994</v>
      </c>
      <c r="K8187" s="147">
        <v>39.198600000000006</v>
      </c>
    </row>
    <row r="8188" spans="2:11" x14ac:dyDescent="0.2">
      <c r="B8188" s="21" t="str">
        <f t="shared" si="127"/>
        <v>Haldimand (Hagersville)Ice Accretion2023RCP6.0</v>
      </c>
      <c r="C8188" t="s">
        <v>334</v>
      </c>
      <c r="D8188" t="s">
        <v>486</v>
      </c>
      <c r="E8188" s="144" t="s">
        <v>192</v>
      </c>
      <c r="F8188" s="144">
        <v>2023</v>
      </c>
      <c r="G8188" s="147">
        <v>23.280227652422496</v>
      </c>
      <c r="H8188" s="147">
        <v>27.909579999999998</v>
      </c>
      <c r="I8188" s="147">
        <v>33.795999999999999</v>
      </c>
      <c r="J8188" s="147">
        <v>38.266319999999993</v>
      </c>
      <c r="K8188" s="147">
        <v>42.75432</v>
      </c>
    </row>
    <row r="8189" spans="2:11" x14ac:dyDescent="0.2">
      <c r="B8189" s="21" t="str">
        <f t="shared" si="127"/>
        <v>Haldimand (Hagersville)Ice Accretion2025RCP6.0</v>
      </c>
      <c r="C8189" t="s">
        <v>334</v>
      </c>
      <c r="D8189" t="s">
        <v>486</v>
      </c>
      <c r="E8189" s="144" t="s">
        <v>192</v>
      </c>
      <c r="F8189" s="144">
        <v>2025</v>
      </c>
      <c r="G8189" s="147">
        <v>23.161933812725227</v>
      </c>
      <c r="H8189" s="147">
        <v>27.782589999999999</v>
      </c>
      <c r="I8189" s="147">
        <v>33.654333333333334</v>
      </c>
      <c r="J8189" s="147">
        <v>38.119043333333323</v>
      </c>
      <c r="K8189" s="147">
        <v>42.597239999999999</v>
      </c>
    </row>
    <row r="8190" spans="2:11" x14ac:dyDescent="0.2">
      <c r="B8190" s="21" t="str">
        <f t="shared" si="127"/>
        <v>Haldimand (Hagersville)Ice Accretion2030RCP6.0</v>
      </c>
      <c r="C8190" t="s">
        <v>334</v>
      </c>
      <c r="D8190" t="s">
        <v>486</v>
      </c>
      <c r="E8190" s="144" t="s">
        <v>192</v>
      </c>
      <c r="F8190" s="144">
        <v>2030</v>
      </c>
      <c r="G8190" s="147">
        <v>23.043639973027958</v>
      </c>
      <c r="H8190" s="147">
        <v>27.6556</v>
      </c>
      <c r="I8190" s="147">
        <v>33.512666666666668</v>
      </c>
      <c r="J8190" s="147">
        <v>37.97176666666666</v>
      </c>
      <c r="K8190" s="147">
        <v>42.440159999999999</v>
      </c>
    </row>
    <row r="8191" spans="2:11" x14ac:dyDescent="0.2">
      <c r="B8191" s="21" t="str">
        <f t="shared" si="127"/>
        <v>Haldimand (Hagersville)Ice Accretion2035RCP6.0</v>
      </c>
      <c r="C8191" t="s">
        <v>334</v>
      </c>
      <c r="D8191" t="s">
        <v>486</v>
      </c>
      <c r="E8191" s="144" t="s">
        <v>192</v>
      </c>
      <c r="F8191" s="144">
        <v>2035</v>
      </c>
      <c r="G8191" s="147">
        <v>22.925346133330692</v>
      </c>
      <c r="H8191" s="147">
        <v>27.52861</v>
      </c>
      <c r="I8191" s="147">
        <v>33.370999999999995</v>
      </c>
      <c r="J8191" s="147">
        <v>37.824489999999997</v>
      </c>
      <c r="K8191" s="147">
        <v>42.283079999999998</v>
      </c>
    </row>
    <row r="8192" spans="2:11" x14ac:dyDescent="0.2">
      <c r="B8192" s="21" t="str">
        <f t="shared" si="127"/>
        <v>Haldimand (Hagersville)Ice Accretion2040RCP6.0</v>
      </c>
      <c r="C8192" t="s">
        <v>334</v>
      </c>
      <c r="D8192" t="s">
        <v>486</v>
      </c>
      <c r="E8192" s="144" t="s">
        <v>192</v>
      </c>
      <c r="F8192" s="144">
        <v>2040</v>
      </c>
      <c r="G8192" s="147">
        <v>22.807052293633422</v>
      </c>
      <c r="H8192" s="147">
        <v>27.401619999999998</v>
      </c>
      <c r="I8192" s="147">
        <v>33.229333333333329</v>
      </c>
      <c r="J8192" s="147">
        <v>37.677213333333327</v>
      </c>
      <c r="K8192" s="147">
        <v>42.126000000000005</v>
      </c>
    </row>
    <row r="8193" spans="2:11" x14ac:dyDescent="0.2">
      <c r="B8193" s="21" t="str">
        <f t="shared" si="127"/>
        <v>Haldimand (Hagersville)Ice Accretion2045RCP6.0</v>
      </c>
      <c r="C8193" t="s">
        <v>334</v>
      </c>
      <c r="D8193" t="s">
        <v>486</v>
      </c>
      <c r="E8193" s="144" t="s">
        <v>192</v>
      </c>
      <c r="F8193" s="144">
        <v>2045</v>
      </c>
      <c r="G8193" s="147">
        <v>22.688758453936153</v>
      </c>
      <c r="H8193" s="147">
        <v>27.274629999999998</v>
      </c>
      <c r="I8193" s="147">
        <v>33.087666666666664</v>
      </c>
      <c r="J8193" s="147">
        <v>37.529936666666657</v>
      </c>
      <c r="K8193" s="147">
        <v>41.968920000000004</v>
      </c>
    </row>
    <row r="8194" spans="2:11" x14ac:dyDescent="0.2">
      <c r="B8194" s="21" t="str">
        <f t="shared" si="127"/>
        <v>Haldimand (Hagersville)Ice Accretion2050RCP6.0</v>
      </c>
      <c r="C8194" t="s">
        <v>334</v>
      </c>
      <c r="D8194" t="s">
        <v>486</v>
      </c>
      <c r="E8194" s="144" t="s">
        <v>192</v>
      </c>
      <c r="F8194" s="144">
        <v>2050</v>
      </c>
      <c r="G8194" s="147">
        <v>22.253437123850205</v>
      </c>
      <c r="H8194" s="147">
        <v>26.803356000000001</v>
      </c>
      <c r="I8194" s="147">
        <v>32.571999999999996</v>
      </c>
      <c r="J8194" s="147">
        <v>36.975407999999995</v>
      </c>
      <c r="K8194" s="147">
        <v>41.374872000000003</v>
      </c>
    </row>
    <row r="8195" spans="2:11" x14ac:dyDescent="0.2">
      <c r="B8195" s="21" t="str">
        <f t="shared" si="127"/>
        <v>Haldimand (Hagersville)Ice Accretion2055RCP6.0</v>
      </c>
      <c r="C8195" t="s">
        <v>334</v>
      </c>
      <c r="D8195" t="s">
        <v>486</v>
      </c>
      <c r="E8195" s="144" t="s">
        <v>192</v>
      </c>
      <c r="F8195" s="144">
        <v>2055</v>
      </c>
      <c r="G8195" s="147">
        <v>21.936409633461523</v>
      </c>
      <c r="H8195" s="147">
        <v>26.459071999999999</v>
      </c>
      <c r="I8195" s="147">
        <v>32.198</v>
      </c>
      <c r="J8195" s="147">
        <v>36.568155999999995</v>
      </c>
      <c r="K8195" s="147">
        <v>40.937904000000003</v>
      </c>
    </row>
    <row r="8196" spans="2:11" x14ac:dyDescent="0.2">
      <c r="B8196" s="21" t="str">
        <f t="shared" si="127"/>
        <v>Haldimand (Hagersville)Ice Accretion2060RCP6.0</v>
      </c>
      <c r="C8196" t="s">
        <v>334</v>
      </c>
      <c r="D8196" t="s">
        <v>486</v>
      </c>
      <c r="E8196" s="144" t="s">
        <v>192</v>
      </c>
      <c r="F8196" s="144">
        <v>2060</v>
      </c>
      <c r="G8196" s="147">
        <v>21.619382143072844</v>
      </c>
      <c r="H8196" s="147">
        <v>26.114788000000001</v>
      </c>
      <c r="I8196" s="147">
        <v>31.823999999999998</v>
      </c>
      <c r="J8196" s="147">
        <v>36.160903999999995</v>
      </c>
      <c r="K8196" s="147">
        <v>40.500936000000003</v>
      </c>
    </row>
    <row r="8197" spans="2:11" x14ac:dyDescent="0.2">
      <c r="B8197" s="21" t="str">
        <f t="shared" si="127"/>
        <v>Haldimand (Hagersville)Ice Accretion2065RCP6.0</v>
      </c>
      <c r="C8197" t="s">
        <v>334</v>
      </c>
      <c r="D8197" t="s">
        <v>486</v>
      </c>
      <c r="E8197" s="144" t="s">
        <v>192</v>
      </c>
      <c r="F8197" s="144">
        <v>2065</v>
      </c>
      <c r="G8197" s="147">
        <v>21.302354652684162</v>
      </c>
      <c r="H8197" s="147">
        <v>25.770503999999999</v>
      </c>
      <c r="I8197" s="147">
        <v>31.45</v>
      </c>
      <c r="J8197" s="147">
        <v>35.753651999999995</v>
      </c>
      <c r="K8197" s="147">
        <v>40.063968000000003</v>
      </c>
    </row>
    <row r="8198" spans="2:11" x14ac:dyDescent="0.2">
      <c r="B8198" s="21" t="str">
        <f t="shared" si="127"/>
        <v>Haldimand (Hagersville)Ice Accretion2070RCP6.0</v>
      </c>
      <c r="C8198" t="s">
        <v>334</v>
      </c>
      <c r="D8198" t="s">
        <v>486</v>
      </c>
      <c r="E8198" s="144" t="s">
        <v>192</v>
      </c>
      <c r="F8198" s="144">
        <v>2070</v>
      </c>
      <c r="G8198" s="147">
        <v>20.985327162295484</v>
      </c>
      <c r="H8198" s="147">
        <v>25.426220000000001</v>
      </c>
      <c r="I8198" s="147">
        <v>31.076000000000001</v>
      </c>
      <c r="J8198" s="147">
        <v>35.346399999999996</v>
      </c>
      <c r="K8198" s="147">
        <v>39.627000000000002</v>
      </c>
    </row>
    <row r="8199" spans="2:11" x14ac:dyDescent="0.2">
      <c r="B8199" s="21" t="str">
        <f t="shared" si="127"/>
        <v>Haldimand (Hagersville)Ice Accretion2075RCP6.0</v>
      </c>
      <c r="C8199" t="s">
        <v>334</v>
      </c>
      <c r="D8199" t="s">
        <v>486</v>
      </c>
      <c r="E8199" s="144" t="s">
        <v>192</v>
      </c>
      <c r="F8199" s="144">
        <v>2075</v>
      </c>
      <c r="G8199" s="147">
        <v>20.831545170689033</v>
      </c>
      <c r="H8199" s="147">
        <v>25.292175</v>
      </c>
      <c r="I8199" s="147">
        <v>30.957000000000001</v>
      </c>
      <c r="J8199" s="147">
        <v>35.240744999999997</v>
      </c>
      <c r="K8199" s="147">
        <v>39.519900000000007</v>
      </c>
    </row>
    <row r="8200" spans="2:11" x14ac:dyDescent="0.2">
      <c r="B8200" s="21" t="str">
        <f t="shared" si="127"/>
        <v>Haldimand (Hagersville)Ice Accretion2080RCP6.0</v>
      </c>
      <c r="C8200" t="s">
        <v>334</v>
      </c>
      <c r="D8200" t="s">
        <v>486</v>
      </c>
      <c r="E8200" s="144" t="s">
        <v>192</v>
      </c>
      <c r="F8200" s="144">
        <v>2080</v>
      </c>
      <c r="G8200" s="147">
        <v>20.677763179082582</v>
      </c>
      <c r="H8200" s="147">
        <v>25.15813</v>
      </c>
      <c r="I8200" s="147">
        <v>30.838000000000001</v>
      </c>
      <c r="J8200" s="147">
        <v>35.135089999999991</v>
      </c>
      <c r="K8200" s="147">
        <v>39.412800000000004</v>
      </c>
    </row>
    <row r="8201" spans="2:11" x14ac:dyDescent="0.2">
      <c r="B8201" s="21" t="str">
        <f t="shared" si="127"/>
        <v>Haldimand (Hagersville)Ice Accretion2085RCP6.0</v>
      </c>
      <c r="C8201" t="s">
        <v>334</v>
      </c>
      <c r="D8201" t="s">
        <v>486</v>
      </c>
      <c r="E8201" s="144" t="s">
        <v>192</v>
      </c>
      <c r="F8201" s="144">
        <v>2085</v>
      </c>
      <c r="G8201" s="147">
        <v>20.523981187476135</v>
      </c>
      <c r="H8201" s="147">
        <v>25.024084999999999</v>
      </c>
      <c r="I8201" s="147">
        <v>30.719000000000001</v>
      </c>
      <c r="J8201" s="147">
        <v>35.029434999999992</v>
      </c>
      <c r="K8201" s="147">
        <v>39.305700000000002</v>
      </c>
    </row>
    <row r="8202" spans="2:11" x14ac:dyDescent="0.2">
      <c r="B8202" s="21" t="str">
        <f t="shared" si="127"/>
        <v>Haldimand (Hagersville)Ice Accretion2090RCP6.0</v>
      </c>
      <c r="C8202" t="s">
        <v>334</v>
      </c>
      <c r="D8202" t="s">
        <v>486</v>
      </c>
      <c r="E8202" s="144" t="s">
        <v>192</v>
      </c>
      <c r="F8202" s="144">
        <v>2090</v>
      </c>
      <c r="G8202" s="147">
        <v>19.699867437585162</v>
      </c>
      <c r="H8202" s="147">
        <v>24.1281</v>
      </c>
      <c r="I8202" s="147">
        <v>29.716000000000001</v>
      </c>
      <c r="J8202" s="147">
        <v>33.950473333333328</v>
      </c>
      <c r="K8202" s="147">
        <v>38.141880000000008</v>
      </c>
    </row>
    <row r="8203" spans="2:11" x14ac:dyDescent="0.2">
      <c r="B8203" s="21" t="str">
        <f t="shared" si="127"/>
        <v>Haldimand (Hagersville)Ice Accretion2095RCP6.0</v>
      </c>
      <c r="C8203" t="s">
        <v>334</v>
      </c>
      <c r="D8203" t="s">
        <v>486</v>
      </c>
      <c r="E8203" s="144" t="s">
        <v>192</v>
      </c>
      <c r="F8203" s="144">
        <v>2095</v>
      </c>
      <c r="G8203" s="147">
        <v>19.029535679300636</v>
      </c>
      <c r="H8203" s="147">
        <v>23.366160000000001</v>
      </c>
      <c r="I8203" s="147">
        <v>28.831999999999997</v>
      </c>
      <c r="J8203" s="147">
        <v>32.977166666666662</v>
      </c>
      <c r="K8203" s="147">
        <v>37.085160000000002</v>
      </c>
    </row>
    <row r="8204" spans="2:11" x14ac:dyDescent="0.2">
      <c r="B8204" s="21" t="str">
        <f t="shared" ref="B8204:B8267" si="128">C8204&amp;D8204&amp;F8204&amp;E8204</f>
        <v>Haldimand (Hagersville)Ice Accretion2100RCP6.0</v>
      </c>
      <c r="C8204" t="s">
        <v>334</v>
      </c>
      <c r="D8204" t="s">
        <v>486</v>
      </c>
      <c r="E8204" s="144" t="s">
        <v>192</v>
      </c>
      <c r="F8204" s="144">
        <v>2100</v>
      </c>
      <c r="G8204" s="147">
        <v>18.359203921016114</v>
      </c>
      <c r="H8204" s="147">
        <v>22.604220000000002</v>
      </c>
      <c r="I8204" s="147">
        <v>27.947999999999997</v>
      </c>
      <c r="J8204" s="147">
        <v>32.003859999999996</v>
      </c>
      <c r="K8204" s="147">
        <v>36.028440000000003</v>
      </c>
    </row>
    <row r="8205" spans="2:11" x14ac:dyDescent="0.2">
      <c r="B8205" s="21" t="str">
        <f t="shared" si="128"/>
        <v>Haldimand (Hagersville)Ice Accretion2023RCP8.5</v>
      </c>
      <c r="C8205" t="s">
        <v>334</v>
      </c>
      <c r="D8205" t="s">
        <v>486</v>
      </c>
      <c r="E8205" s="144" t="s">
        <v>191</v>
      </c>
      <c r="F8205" s="144">
        <v>2023</v>
      </c>
      <c r="G8205" s="147">
        <v>23.280227652422496</v>
      </c>
      <c r="H8205" s="147">
        <v>27.909579999999998</v>
      </c>
      <c r="I8205" s="147">
        <v>33.795999999999999</v>
      </c>
      <c r="J8205" s="147">
        <v>38.266319999999993</v>
      </c>
      <c r="K8205" s="147">
        <v>42.75432</v>
      </c>
    </row>
    <row r="8206" spans="2:11" x14ac:dyDescent="0.2">
      <c r="B8206" s="21" t="str">
        <f t="shared" si="128"/>
        <v>Haldimand (Hagersville)Ice Accretion2025RCP8.5</v>
      </c>
      <c r="C8206" t="s">
        <v>334</v>
      </c>
      <c r="D8206" t="s">
        <v>486</v>
      </c>
      <c r="E8206" s="144" t="s">
        <v>191</v>
      </c>
      <c r="F8206" s="144">
        <v>2025</v>
      </c>
      <c r="G8206" s="147">
        <v>23.043639973027958</v>
      </c>
      <c r="H8206" s="147">
        <v>27.6556</v>
      </c>
      <c r="I8206" s="147">
        <v>33.512666666666668</v>
      </c>
      <c r="J8206" s="147">
        <v>37.97176666666666</v>
      </c>
      <c r="K8206" s="147">
        <v>42.440159999999999</v>
      </c>
    </row>
    <row r="8207" spans="2:11" x14ac:dyDescent="0.2">
      <c r="B8207" s="21" t="str">
        <f t="shared" si="128"/>
        <v>Haldimand (Hagersville)Ice Accretion2030RCP8.5</v>
      </c>
      <c r="C8207" t="s">
        <v>334</v>
      </c>
      <c r="D8207" t="s">
        <v>486</v>
      </c>
      <c r="E8207" s="144" t="s">
        <v>191</v>
      </c>
      <c r="F8207" s="144">
        <v>2030</v>
      </c>
      <c r="G8207" s="147">
        <v>22.807052293633422</v>
      </c>
      <c r="H8207" s="147">
        <v>27.401619999999998</v>
      </c>
      <c r="I8207" s="147">
        <v>33.229333333333329</v>
      </c>
      <c r="J8207" s="147">
        <v>37.677213333333327</v>
      </c>
      <c r="K8207" s="147">
        <v>42.126000000000005</v>
      </c>
    </row>
    <row r="8208" spans="2:11" x14ac:dyDescent="0.2">
      <c r="B8208" s="21" t="str">
        <f t="shared" si="128"/>
        <v>Haldimand (Hagersville)Ice Accretion2035RCP8.5</v>
      </c>
      <c r="C8208" t="s">
        <v>334</v>
      </c>
      <c r="D8208" t="s">
        <v>486</v>
      </c>
      <c r="E8208" s="144" t="s">
        <v>191</v>
      </c>
      <c r="F8208" s="144">
        <v>2035</v>
      </c>
      <c r="G8208" s="147">
        <v>22.570464614238883</v>
      </c>
      <c r="H8208" s="147">
        <v>27.147639999999999</v>
      </c>
      <c r="I8208" s="147">
        <v>32.945999999999998</v>
      </c>
      <c r="J8208" s="147">
        <v>37.382659999999994</v>
      </c>
      <c r="K8208" s="147">
        <v>41.811840000000004</v>
      </c>
    </row>
    <row r="8209" spans="2:11" x14ac:dyDescent="0.2">
      <c r="B8209" s="21" t="str">
        <f t="shared" si="128"/>
        <v>Haldimand (Hagersville)Ice Accretion2040RCP8.5</v>
      </c>
      <c r="C8209" t="s">
        <v>334</v>
      </c>
      <c r="D8209" t="s">
        <v>486</v>
      </c>
      <c r="E8209" s="144" t="s">
        <v>191</v>
      </c>
      <c r="F8209" s="144">
        <v>2040</v>
      </c>
      <c r="G8209" s="147">
        <v>22.042085463591082</v>
      </c>
      <c r="H8209" s="147">
        <v>26.573833333333333</v>
      </c>
      <c r="I8209" s="147">
        <v>32.322666666666663</v>
      </c>
      <c r="J8209" s="147">
        <v>36.703906666666661</v>
      </c>
      <c r="K8209" s="147">
        <v>41.083560000000006</v>
      </c>
    </row>
    <row r="8210" spans="2:11" x14ac:dyDescent="0.2">
      <c r="B8210" s="21" t="str">
        <f t="shared" si="128"/>
        <v>Haldimand (Hagersville)Ice Accretion2045RCP8.5</v>
      </c>
      <c r="C8210" t="s">
        <v>334</v>
      </c>
      <c r="D8210" t="s">
        <v>486</v>
      </c>
      <c r="E8210" s="144" t="s">
        <v>191</v>
      </c>
      <c r="F8210" s="144">
        <v>2045</v>
      </c>
      <c r="G8210" s="147">
        <v>21.513706312943285</v>
      </c>
      <c r="H8210" s="147">
        <v>26.000026666666667</v>
      </c>
      <c r="I8210" s="147">
        <v>31.699333333333332</v>
      </c>
      <c r="J8210" s="147">
        <v>36.025153333333328</v>
      </c>
      <c r="K8210" s="147">
        <v>40.35528</v>
      </c>
    </row>
    <row r="8211" spans="2:11" x14ac:dyDescent="0.2">
      <c r="B8211" s="21" t="str">
        <f t="shared" si="128"/>
        <v>Haldimand (Hagersville)Ice Accretion2050RCP8.5</v>
      </c>
      <c r="C8211" t="s">
        <v>334</v>
      </c>
      <c r="D8211" t="s">
        <v>486</v>
      </c>
      <c r="E8211" s="144" t="s">
        <v>191</v>
      </c>
      <c r="F8211" s="144">
        <v>2050</v>
      </c>
      <c r="G8211" s="147">
        <v>20.780284506820216</v>
      </c>
      <c r="H8211" s="147">
        <v>25.247493333333335</v>
      </c>
      <c r="I8211" s="147">
        <v>30.917333333333335</v>
      </c>
      <c r="J8211" s="147">
        <v>35.205526666666664</v>
      </c>
      <c r="K8211" s="147">
        <v>39.484200000000001</v>
      </c>
    </row>
    <row r="8212" spans="2:11" x14ac:dyDescent="0.2">
      <c r="B8212" s="21" t="str">
        <f t="shared" si="128"/>
        <v>Haldimand (Hagersville)Ice Accretion2055RCP8.5</v>
      </c>
      <c r="C8212" t="s">
        <v>334</v>
      </c>
      <c r="D8212" t="s">
        <v>486</v>
      </c>
      <c r="E8212" s="144" t="s">
        <v>191</v>
      </c>
      <c r="F8212" s="144">
        <v>2055</v>
      </c>
      <c r="G8212" s="147">
        <v>20.575241851344952</v>
      </c>
      <c r="H8212" s="147">
        <v>25.068766666666665</v>
      </c>
      <c r="I8212" s="147">
        <v>30.758666666666667</v>
      </c>
      <c r="J8212" s="147">
        <v>35.064653333333325</v>
      </c>
      <c r="K8212" s="147">
        <v>39.341400000000007</v>
      </c>
    </row>
    <row r="8213" spans="2:11" x14ac:dyDescent="0.2">
      <c r="B8213" s="21" t="str">
        <f t="shared" si="128"/>
        <v>Haldimand (Hagersville)Ice Accretion2060RCP8.5</v>
      </c>
      <c r="C8213" t="s">
        <v>334</v>
      </c>
      <c r="D8213" t="s">
        <v>486</v>
      </c>
      <c r="E8213" s="144" t="s">
        <v>191</v>
      </c>
      <c r="F8213" s="144">
        <v>2060</v>
      </c>
      <c r="G8213" s="147">
        <v>19.699867437585162</v>
      </c>
      <c r="H8213" s="147">
        <v>24.1281</v>
      </c>
      <c r="I8213" s="147">
        <v>29.716000000000001</v>
      </c>
      <c r="J8213" s="147">
        <v>33.950473333333328</v>
      </c>
      <c r="K8213" s="147">
        <v>38.141880000000008</v>
      </c>
    </row>
    <row r="8214" spans="2:11" x14ac:dyDescent="0.2">
      <c r="B8214" s="21" t="str">
        <f t="shared" si="128"/>
        <v>Haldimand (Hagersville)Ice Accretion2065RCP8.5</v>
      </c>
      <c r="C8214" t="s">
        <v>334</v>
      </c>
      <c r="D8214" t="s">
        <v>486</v>
      </c>
      <c r="E8214" s="144" t="s">
        <v>191</v>
      </c>
      <c r="F8214" s="144">
        <v>2065</v>
      </c>
      <c r="G8214" s="147">
        <v>19.029535679300636</v>
      </c>
      <c r="H8214" s="147">
        <v>23.366160000000001</v>
      </c>
      <c r="I8214" s="147">
        <v>28.831999999999997</v>
      </c>
      <c r="J8214" s="147">
        <v>32.977166666666662</v>
      </c>
      <c r="K8214" s="147">
        <v>37.085160000000002</v>
      </c>
    </row>
    <row r="8215" spans="2:11" x14ac:dyDescent="0.2">
      <c r="B8215" s="21" t="str">
        <f t="shared" si="128"/>
        <v>Haldimand (Hagersville)Ice Accretion2070RCP8.5</v>
      </c>
      <c r="C8215" t="s">
        <v>334</v>
      </c>
      <c r="D8215" t="s">
        <v>486</v>
      </c>
      <c r="E8215" s="144" t="s">
        <v>191</v>
      </c>
      <c r="F8215" s="144">
        <v>2070</v>
      </c>
      <c r="G8215" s="147">
        <v>17.925459842126131</v>
      </c>
      <c r="H8215" s="147">
        <v>22.124480000000002</v>
      </c>
      <c r="I8215" s="147">
        <v>27.415333333333333</v>
      </c>
      <c r="J8215" s="147">
        <v>31.41475333333333</v>
      </c>
      <c r="K8215" s="147">
        <v>35.400120000000001</v>
      </c>
    </row>
    <row r="8216" spans="2:11" x14ac:dyDescent="0.2">
      <c r="B8216" s="21" t="str">
        <f t="shared" si="128"/>
        <v>Haldimand (Hagersville)Ice Accretion2075RCP8.5</v>
      </c>
      <c r="C8216" t="s">
        <v>334</v>
      </c>
      <c r="D8216" t="s">
        <v>486</v>
      </c>
      <c r="E8216" s="144" t="s">
        <v>191</v>
      </c>
      <c r="F8216" s="144">
        <v>2075</v>
      </c>
      <c r="G8216" s="147">
        <v>17.491715763236144</v>
      </c>
      <c r="H8216" s="147">
        <v>21.644739999999999</v>
      </c>
      <c r="I8216" s="147">
        <v>26.882666666666665</v>
      </c>
      <c r="J8216" s="147">
        <v>30.825646666666664</v>
      </c>
      <c r="K8216" s="147">
        <v>34.771799999999999</v>
      </c>
    </row>
    <row r="8217" spans="2:11" x14ac:dyDescent="0.2">
      <c r="B8217" s="21" t="str">
        <f t="shared" si="128"/>
        <v>Haldimand (Hagersville)Ice Accretion2080RCP8.5</v>
      </c>
      <c r="C8217" t="s">
        <v>334</v>
      </c>
      <c r="D8217" t="s">
        <v>486</v>
      </c>
      <c r="E8217" s="144" t="s">
        <v>191</v>
      </c>
      <c r="F8217" s="144">
        <v>2080</v>
      </c>
      <c r="G8217" s="147">
        <v>17.05797168434616</v>
      </c>
      <c r="H8217" s="147">
        <v>21.164999999999999</v>
      </c>
      <c r="I8217" s="147">
        <v>26.35</v>
      </c>
      <c r="J8217" s="147">
        <v>30.236539999999998</v>
      </c>
      <c r="K8217" s="147">
        <v>34.143479999999997</v>
      </c>
    </row>
    <row r="8218" spans="2:11" x14ac:dyDescent="0.2">
      <c r="B8218" s="21" t="str">
        <f t="shared" si="128"/>
        <v>Haldimand (Hagersville)Ice Accretion2085RCP8.5</v>
      </c>
      <c r="C8218" t="s">
        <v>334</v>
      </c>
      <c r="D8218" t="s">
        <v>486</v>
      </c>
      <c r="E8218" s="144" t="s">
        <v>191</v>
      </c>
      <c r="F8218" s="144">
        <v>2085</v>
      </c>
      <c r="G8218" s="147">
        <v>15.898692055312925</v>
      </c>
      <c r="H8218" s="147">
        <v>19.81044</v>
      </c>
      <c r="I8218" s="147">
        <v>24.701000000000001</v>
      </c>
      <c r="J8218" s="147">
        <v>28.392379999999996</v>
      </c>
      <c r="K8218" s="147">
        <v>32.087159999999997</v>
      </c>
    </row>
    <row r="8219" spans="2:11" x14ac:dyDescent="0.2">
      <c r="B8219" s="21" t="str">
        <f t="shared" si="128"/>
        <v>Haldimand (Hagersville)Ice Accretion2090RCP8.5</v>
      </c>
      <c r="C8219" t="s">
        <v>334</v>
      </c>
      <c r="D8219" t="s">
        <v>486</v>
      </c>
      <c r="E8219" s="144" t="s">
        <v>191</v>
      </c>
      <c r="F8219" s="144">
        <v>2090</v>
      </c>
      <c r="G8219" s="147">
        <v>14.73941242627969</v>
      </c>
      <c r="H8219" s="147">
        <v>18.455879999999997</v>
      </c>
      <c r="I8219" s="147">
        <v>23.052</v>
      </c>
      <c r="J8219" s="147">
        <v>26.548219999999997</v>
      </c>
      <c r="K8219" s="147">
        <v>30.030840000000005</v>
      </c>
    </row>
    <row r="8220" spans="2:11" x14ac:dyDescent="0.2">
      <c r="B8220" s="21" t="str">
        <f t="shared" si="128"/>
        <v>Haldimand (Hagersville)Ice Accretion2095RCP8.5</v>
      </c>
      <c r="C8220" t="s">
        <v>334</v>
      </c>
      <c r="D8220" t="s">
        <v>486</v>
      </c>
      <c r="E8220" s="144" t="s">
        <v>191</v>
      </c>
      <c r="F8220" s="144">
        <v>2095</v>
      </c>
      <c r="G8220" s="147">
        <v>14.73941242627969</v>
      </c>
      <c r="H8220" s="147">
        <v>18.455879999999997</v>
      </c>
      <c r="I8220" s="147">
        <v>23.052</v>
      </c>
      <c r="J8220" s="147">
        <v>26.548219999999997</v>
      </c>
      <c r="K8220" s="147">
        <v>30.030840000000005</v>
      </c>
    </row>
    <row r="8221" spans="2:11" x14ac:dyDescent="0.2">
      <c r="B8221" s="21" t="str">
        <f t="shared" si="128"/>
        <v>Haldimand (Hagersville)Ice Accretion2100RCP8.5</v>
      </c>
      <c r="C8221" t="s">
        <v>334</v>
      </c>
      <c r="D8221" t="s">
        <v>486</v>
      </c>
      <c r="E8221" s="144" t="s">
        <v>191</v>
      </c>
      <c r="F8221" s="144">
        <v>2100</v>
      </c>
      <c r="G8221" s="147">
        <v>14.73941242627969</v>
      </c>
      <c r="H8221" s="147">
        <v>18.455879999999997</v>
      </c>
      <c r="I8221" s="147">
        <v>23.052</v>
      </c>
      <c r="J8221" s="147">
        <v>26.548219999999997</v>
      </c>
      <c r="K8221" s="147">
        <v>30.030840000000005</v>
      </c>
    </row>
    <row r="8222" spans="2:11" x14ac:dyDescent="0.2">
      <c r="B8222" s="21" t="str">
        <f t="shared" si="128"/>
        <v>Haldimand (Hagersville)Wind2023RCP4.5</v>
      </c>
      <c r="C8222" t="s">
        <v>334</v>
      </c>
      <c r="D8222" t="s">
        <v>1</v>
      </c>
      <c r="E8222" s="144" t="s">
        <v>193</v>
      </c>
      <c r="F8222" s="144">
        <v>2023</v>
      </c>
      <c r="G8222" s="147">
        <v>87.621620219182006</v>
      </c>
      <c r="H8222" s="147">
        <v>94.465401000000014</v>
      </c>
      <c r="I8222" s="147">
        <v>101.69689999999999</v>
      </c>
      <c r="J8222" s="147">
        <v>108.90213900000001</v>
      </c>
      <c r="K8222" s="147">
        <v>116.10717599999998</v>
      </c>
    </row>
    <row r="8223" spans="2:11" x14ac:dyDescent="0.2">
      <c r="B8223" s="21" t="str">
        <f t="shared" si="128"/>
        <v>Haldimand (Hagersville)Wind2025RCP4.5</v>
      </c>
      <c r="C8223" t="s">
        <v>334</v>
      </c>
      <c r="D8223" t="s">
        <v>1</v>
      </c>
      <c r="E8223" s="144" t="s">
        <v>193</v>
      </c>
      <c r="F8223" s="144">
        <v>2025</v>
      </c>
      <c r="G8223" s="147">
        <v>87.640516092956091</v>
      </c>
      <c r="H8223" s="147">
        <v>94.498276500000017</v>
      </c>
      <c r="I8223" s="147">
        <v>101.74739999999998</v>
      </c>
      <c r="J8223" s="147">
        <v>108.966981</v>
      </c>
      <c r="K8223" s="147">
        <v>116.18777399999998</v>
      </c>
    </row>
    <row r="8224" spans="2:11" x14ac:dyDescent="0.2">
      <c r="B8224" s="21" t="str">
        <f t="shared" si="128"/>
        <v>Haldimand (Hagersville)Wind2030RCP4.5</v>
      </c>
      <c r="C8224" t="s">
        <v>334</v>
      </c>
      <c r="D8224" t="s">
        <v>1</v>
      </c>
      <c r="E8224" s="144" t="s">
        <v>193</v>
      </c>
      <c r="F8224" s="144">
        <v>2030</v>
      </c>
      <c r="G8224" s="147">
        <v>87.659411966730175</v>
      </c>
      <c r="H8224" s="147">
        <v>94.531152000000006</v>
      </c>
      <c r="I8224" s="147">
        <v>101.79789999999998</v>
      </c>
      <c r="J8224" s="147">
        <v>109.031823</v>
      </c>
      <c r="K8224" s="147">
        <v>116.26837199999999</v>
      </c>
    </row>
    <row r="8225" spans="2:11" x14ac:dyDescent="0.2">
      <c r="B8225" s="21" t="str">
        <f t="shared" si="128"/>
        <v>Haldimand (Hagersville)Wind2035RCP4.5</v>
      </c>
      <c r="C8225" t="s">
        <v>334</v>
      </c>
      <c r="D8225" t="s">
        <v>1</v>
      </c>
      <c r="E8225" s="144" t="s">
        <v>193</v>
      </c>
      <c r="F8225" s="144">
        <v>2035</v>
      </c>
      <c r="G8225" s="147">
        <v>87.67830784050426</v>
      </c>
      <c r="H8225" s="147">
        <v>94.564027500000009</v>
      </c>
      <c r="I8225" s="147">
        <v>101.8484</v>
      </c>
      <c r="J8225" s="147">
        <v>109.096665</v>
      </c>
      <c r="K8225" s="147">
        <v>116.34896999999998</v>
      </c>
    </row>
    <row r="8226" spans="2:11" x14ac:dyDescent="0.2">
      <c r="B8226" s="21" t="str">
        <f t="shared" si="128"/>
        <v>Haldimand (Hagersville)Wind2040RCP4.5</v>
      </c>
      <c r="C8226" t="s">
        <v>334</v>
      </c>
      <c r="D8226" t="s">
        <v>1</v>
      </c>
      <c r="E8226" s="144" t="s">
        <v>193</v>
      </c>
      <c r="F8226" s="144">
        <v>2040</v>
      </c>
      <c r="G8226" s="147">
        <v>87.697203714278359</v>
      </c>
      <c r="H8226" s="147">
        <v>94.596903000000012</v>
      </c>
      <c r="I8226" s="147">
        <v>101.8989</v>
      </c>
      <c r="J8226" s="147">
        <v>109.16150700000001</v>
      </c>
      <c r="K8226" s="147">
        <v>116.42956799999997</v>
      </c>
    </row>
    <row r="8227" spans="2:11" x14ac:dyDescent="0.2">
      <c r="B8227" s="21" t="str">
        <f t="shared" si="128"/>
        <v>Haldimand (Hagersville)Wind2045RCP4.5</v>
      </c>
      <c r="C8227" t="s">
        <v>334</v>
      </c>
      <c r="D8227" t="s">
        <v>1</v>
      </c>
      <c r="E8227" s="144" t="s">
        <v>193</v>
      </c>
      <c r="F8227" s="144">
        <v>2045</v>
      </c>
      <c r="G8227" s="147">
        <v>87.716099588052444</v>
      </c>
      <c r="H8227" s="147">
        <v>94.6297785</v>
      </c>
      <c r="I8227" s="147">
        <v>101.9494</v>
      </c>
      <c r="J8227" s="147">
        <v>109.22634900000001</v>
      </c>
      <c r="K8227" s="147">
        <v>116.51016599999998</v>
      </c>
    </row>
    <row r="8228" spans="2:11" x14ac:dyDescent="0.2">
      <c r="B8228" s="21" t="str">
        <f t="shared" si="128"/>
        <v>Haldimand (Hagersville)Wind2050RCP4.5</v>
      </c>
      <c r="C8228" t="s">
        <v>334</v>
      </c>
      <c r="D8228" t="s">
        <v>1</v>
      </c>
      <c r="E8228" s="144" t="s">
        <v>193</v>
      </c>
      <c r="F8228" s="144">
        <v>2050</v>
      </c>
      <c r="G8228" s="147">
        <v>87.808253310919895</v>
      </c>
      <c r="H8228" s="147">
        <v>94.758462600000001</v>
      </c>
      <c r="I8228" s="147">
        <v>102.12312</v>
      </c>
      <c r="J8228" s="147">
        <v>109.44032760000002</v>
      </c>
      <c r="K8228" s="147">
        <v>116.76577679999998</v>
      </c>
    </row>
    <row r="8229" spans="2:11" x14ac:dyDescent="0.2">
      <c r="B8229" s="21" t="str">
        <f t="shared" si="128"/>
        <v>Haldimand (Hagersville)Wind2055RCP4.5</v>
      </c>
      <c r="C8229" t="s">
        <v>334</v>
      </c>
      <c r="D8229" t="s">
        <v>1</v>
      </c>
      <c r="E8229" s="144" t="s">
        <v>193</v>
      </c>
      <c r="F8229" s="144">
        <v>2055</v>
      </c>
      <c r="G8229" s="147">
        <v>87.881511160013275</v>
      </c>
      <c r="H8229" s="147">
        <v>94.854271199999999</v>
      </c>
      <c r="I8229" s="147">
        <v>102.24634</v>
      </c>
      <c r="J8229" s="147">
        <v>109.58946420000001</v>
      </c>
      <c r="K8229" s="147">
        <v>116.94078959999999</v>
      </c>
    </row>
    <row r="8230" spans="2:11" x14ac:dyDescent="0.2">
      <c r="B8230" s="21" t="str">
        <f t="shared" si="128"/>
        <v>Haldimand (Hagersville)Wind2060RCP4.5</v>
      </c>
      <c r="C8230" t="s">
        <v>334</v>
      </c>
      <c r="D8230" t="s">
        <v>1</v>
      </c>
      <c r="E8230" s="144" t="s">
        <v>193</v>
      </c>
      <c r="F8230" s="144">
        <v>2060</v>
      </c>
      <c r="G8230" s="147">
        <v>87.954769009106641</v>
      </c>
      <c r="H8230" s="147">
        <v>94.950079799999997</v>
      </c>
      <c r="I8230" s="147">
        <v>102.36955999999999</v>
      </c>
      <c r="J8230" s="147">
        <v>109.73860080000001</v>
      </c>
      <c r="K8230" s="147">
        <v>117.11580239999998</v>
      </c>
    </row>
    <row r="8231" spans="2:11" x14ac:dyDescent="0.2">
      <c r="B8231" s="21" t="str">
        <f t="shared" si="128"/>
        <v>Haldimand (Hagersville)Wind2065RCP4.5</v>
      </c>
      <c r="C8231" t="s">
        <v>334</v>
      </c>
      <c r="D8231" t="s">
        <v>1</v>
      </c>
      <c r="E8231" s="144" t="s">
        <v>193</v>
      </c>
      <c r="F8231" s="144">
        <v>2065</v>
      </c>
      <c r="G8231" s="147">
        <v>88.028026858200022</v>
      </c>
      <c r="H8231" s="147">
        <v>95.045888399999995</v>
      </c>
      <c r="I8231" s="147">
        <v>102.49278</v>
      </c>
      <c r="J8231" s="147">
        <v>109.88773740000001</v>
      </c>
      <c r="K8231" s="147">
        <v>117.29081519999998</v>
      </c>
    </row>
    <row r="8232" spans="2:11" x14ac:dyDescent="0.2">
      <c r="B8232" s="21" t="str">
        <f t="shared" si="128"/>
        <v>Haldimand (Hagersville)Wind2070RCP4.5</v>
      </c>
      <c r="C8232" t="s">
        <v>334</v>
      </c>
      <c r="D8232" t="s">
        <v>1</v>
      </c>
      <c r="E8232" s="144" t="s">
        <v>193</v>
      </c>
      <c r="F8232" s="144">
        <v>2070</v>
      </c>
      <c r="G8232" s="147">
        <v>88.101284707293388</v>
      </c>
      <c r="H8232" s="147">
        <v>95.141696999999994</v>
      </c>
      <c r="I8232" s="147">
        <v>102.616</v>
      </c>
      <c r="J8232" s="147">
        <v>110.03687400000001</v>
      </c>
      <c r="K8232" s="147">
        <v>117.46582799999999</v>
      </c>
    </row>
    <row r="8233" spans="2:11" x14ac:dyDescent="0.2">
      <c r="B8233" s="21" t="str">
        <f t="shared" si="128"/>
        <v>Haldimand (Hagersville)Wind2075RCP4.5</v>
      </c>
      <c r="C8233" t="s">
        <v>334</v>
      </c>
      <c r="D8233" t="s">
        <v>1</v>
      </c>
      <c r="E8233" s="144" t="s">
        <v>193</v>
      </c>
      <c r="F8233" s="144">
        <v>2075</v>
      </c>
      <c r="G8233" s="147">
        <v>88.210299363682338</v>
      </c>
      <c r="H8233" s="147">
        <v>95.287288499999988</v>
      </c>
      <c r="I8233" s="147">
        <v>102.80621666666667</v>
      </c>
      <c r="J8233" s="147">
        <v>110.26382100000001</v>
      </c>
      <c r="K8233" s="147">
        <v>117.73256899999998</v>
      </c>
    </row>
    <row r="8234" spans="2:11" x14ac:dyDescent="0.2">
      <c r="B8234" s="21" t="str">
        <f t="shared" si="128"/>
        <v>Haldimand (Hagersville)Wind2080RCP4.5</v>
      </c>
      <c r="C8234" t="s">
        <v>334</v>
      </c>
      <c r="D8234" t="s">
        <v>1</v>
      </c>
      <c r="E8234" s="144" t="s">
        <v>193</v>
      </c>
      <c r="F8234" s="144">
        <v>2080</v>
      </c>
      <c r="G8234" s="147">
        <v>88.319314020071289</v>
      </c>
      <c r="H8234" s="147">
        <v>95.432879999999997</v>
      </c>
      <c r="I8234" s="147">
        <v>102.99643333333334</v>
      </c>
      <c r="J8234" s="147">
        <v>110.490768</v>
      </c>
      <c r="K8234" s="147">
        <v>117.99930999999999</v>
      </c>
    </row>
    <row r="8235" spans="2:11" x14ac:dyDescent="0.2">
      <c r="B8235" s="21" t="str">
        <f t="shared" si="128"/>
        <v>Haldimand (Hagersville)Wind2085RCP4.5</v>
      </c>
      <c r="C8235" t="s">
        <v>334</v>
      </c>
      <c r="D8235" t="s">
        <v>1</v>
      </c>
      <c r="E8235" s="144" t="s">
        <v>193</v>
      </c>
      <c r="F8235" s="144">
        <v>2085</v>
      </c>
      <c r="G8235" s="147">
        <v>88.428328676460239</v>
      </c>
      <c r="H8235" s="147">
        <v>95.578471500000006</v>
      </c>
      <c r="I8235" s="147">
        <v>103.18665000000001</v>
      </c>
      <c r="J8235" s="147">
        <v>110.717715</v>
      </c>
      <c r="K8235" s="147">
        <v>118.26605099999999</v>
      </c>
    </row>
    <row r="8236" spans="2:11" x14ac:dyDescent="0.2">
      <c r="B8236" s="21" t="str">
        <f t="shared" si="128"/>
        <v>Haldimand (Hagersville)Wind2090RCP4.5</v>
      </c>
      <c r="C8236" t="s">
        <v>334</v>
      </c>
      <c r="D8236" t="s">
        <v>1</v>
      </c>
      <c r="E8236" s="144" t="s">
        <v>193</v>
      </c>
      <c r="F8236" s="144">
        <v>2090</v>
      </c>
      <c r="G8236" s="147">
        <v>88.53734333284919</v>
      </c>
      <c r="H8236" s="147">
        <v>95.724063000000001</v>
      </c>
      <c r="I8236" s="147">
        <v>103.37686666666667</v>
      </c>
      <c r="J8236" s="147">
        <v>110.94466200000001</v>
      </c>
      <c r="K8236" s="147">
        <v>118.53279199999999</v>
      </c>
    </row>
    <row r="8237" spans="2:11" x14ac:dyDescent="0.2">
      <c r="B8237" s="21" t="str">
        <f t="shared" si="128"/>
        <v>Haldimand (Hagersville)Wind2095RCP4.5</v>
      </c>
      <c r="C8237" t="s">
        <v>334</v>
      </c>
      <c r="D8237" t="s">
        <v>1</v>
      </c>
      <c r="E8237" s="144" t="s">
        <v>193</v>
      </c>
      <c r="F8237" s="144">
        <v>2095</v>
      </c>
      <c r="G8237" s="147">
        <v>88.64635798923814</v>
      </c>
      <c r="H8237" s="147">
        <v>95.869654499999996</v>
      </c>
      <c r="I8237" s="147">
        <v>103.56708333333334</v>
      </c>
      <c r="J8237" s="147">
        <v>111.171609</v>
      </c>
      <c r="K8237" s="147">
        <v>118.799533</v>
      </c>
    </row>
    <row r="8238" spans="2:11" x14ac:dyDescent="0.2">
      <c r="B8238" s="21" t="str">
        <f t="shared" si="128"/>
        <v>Haldimand (Hagersville)Wind2100RCP4.5</v>
      </c>
      <c r="C8238" t="s">
        <v>334</v>
      </c>
      <c r="D8238" t="s">
        <v>1</v>
      </c>
      <c r="E8238" s="144" t="s">
        <v>193</v>
      </c>
      <c r="F8238" s="144">
        <v>2100</v>
      </c>
      <c r="G8238" s="147">
        <v>88.755372645627091</v>
      </c>
      <c r="H8238" s="147">
        <v>96.015246000000005</v>
      </c>
      <c r="I8238" s="147">
        <v>103.75730000000001</v>
      </c>
      <c r="J8238" s="147">
        <v>111.398556</v>
      </c>
      <c r="K8238" s="147">
        <v>119.06627399999999</v>
      </c>
    </row>
    <row r="8239" spans="2:11" x14ac:dyDescent="0.2">
      <c r="B8239" s="21" t="str">
        <f t="shared" si="128"/>
        <v>Haldimand (Hagersville)Wind2023RCP6.0</v>
      </c>
      <c r="C8239" t="s">
        <v>334</v>
      </c>
      <c r="D8239" t="s">
        <v>1</v>
      </c>
      <c r="E8239" s="144" t="s">
        <v>192</v>
      </c>
      <c r="F8239" s="144">
        <v>2023</v>
      </c>
      <c r="G8239" s="147">
        <v>87.621620219182006</v>
      </c>
      <c r="H8239" s="147">
        <v>94.465401000000014</v>
      </c>
      <c r="I8239" s="147">
        <v>101.69689999999999</v>
      </c>
      <c r="J8239" s="147">
        <v>108.90213900000001</v>
      </c>
      <c r="K8239" s="147">
        <v>116.10717599999998</v>
      </c>
    </row>
    <row r="8240" spans="2:11" x14ac:dyDescent="0.2">
      <c r="B8240" s="21" t="str">
        <f t="shared" si="128"/>
        <v>Haldimand (Hagersville)Wind2025RCP6.0</v>
      </c>
      <c r="C8240" t="s">
        <v>334</v>
      </c>
      <c r="D8240" t="s">
        <v>1</v>
      </c>
      <c r="E8240" s="144" t="s">
        <v>192</v>
      </c>
      <c r="F8240" s="144">
        <v>2025</v>
      </c>
      <c r="G8240" s="147">
        <v>87.640516092956091</v>
      </c>
      <c r="H8240" s="147">
        <v>94.498276500000017</v>
      </c>
      <c r="I8240" s="147">
        <v>101.74739999999998</v>
      </c>
      <c r="J8240" s="147">
        <v>108.966981</v>
      </c>
      <c r="K8240" s="147">
        <v>116.18777399999998</v>
      </c>
    </row>
    <row r="8241" spans="2:11" x14ac:dyDescent="0.2">
      <c r="B8241" s="21" t="str">
        <f t="shared" si="128"/>
        <v>Haldimand (Hagersville)Wind2030RCP6.0</v>
      </c>
      <c r="C8241" t="s">
        <v>334</v>
      </c>
      <c r="D8241" t="s">
        <v>1</v>
      </c>
      <c r="E8241" s="144" t="s">
        <v>192</v>
      </c>
      <c r="F8241" s="144">
        <v>2030</v>
      </c>
      <c r="G8241" s="147">
        <v>87.659411966730175</v>
      </c>
      <c r="H8241" s="147">
        <v>94.531152000000006</v>
      </c>
      <c r="I8241" s="147">
        <v>101.79789999999998</v>
      </c>
      <c r="J8241" s="147">
        <v>109.031823</v>
      </c>
      <c r="K8241" s="147">
        <v>116.26837199999999</v>
      </c>
    </row>
    <row r="8242" spans="2:11" x14ac:dyDescent="0.2">
      <c r="B8242" s="21" t="str">
        <f t="shared" si="128"/>
        <v>Haldimand (Hagersville)Wind2035RCP6.0</v>
      </c>
      <c r="C8242" t="s">
        <v>334</v>
      </c>
      <c r="D8242" t="s">
        <v>1</v>
      </c>
      <c r="E8242" s="144" t="s">
        <v>192</v>
      </c>
      <c r="F8242" s="144">
        <v>2035</v>
      </c>
      <c r="G8242" s="147">
        <v>87.67830784050426</v>
      </c>
      <c r="H8242" s="147">
        <v>94.564027500000009</v>
      </c>
      <c r="I8242" s="147">
        <v>101.8484</v>
      </c>
      <c r="J8242" s="147">
        <v>109.096665</v>
      </c>
      <c r="K8242" s="147">
        <v>116.34896999999998</v>
      </c>
    </row>
    <row r="8243" spans="2:11" x14ac:dyDescent="0.2">
      <c r="B8243" s="21" t="str">
        <f t="shared" si="128"/>
        <v>Haldimand (Hagersville)Wind2040RCP6.0</v>
      </c>
      <c r="C8243" t="s">
        <v>334</v>
      </c>
      <c r="D8243" t="s">
        <v>1</v>
      </c>
      <c r="E8243" s="144" t="s">
        <v>192</v>
      </c>
      <c r="F8243" s="144">
        <v>2040</v>
      </c>
      <c r="G8243" s="147">
        <v>87.697203714278359</v>
      </c>
      <c r="H8243" s="147">
        <v>94.596903000000012</v>
      </c>
      <c r="I8243" s="147">
        <v>101.8989</v>
      </c>
      <c r="J8243" s="147">
        <v>109.16150700000001</v>
      </c>
      <c r="K8243" s="147">
        <v>116.42956799999997</v>
      </c>
    </row>
    <row r="8244" spans="2:11" x14ac:dyDescent="0.2">
      <c r="B8244" s="21" t="str">
        <f t="shared" si="128"/>
        <v>Haldimand (Hagersville)Wind2045RCP6.0</v>
      </c>
      <c r="C8244" t="s">
        <v>334</v>
      </c>
      <c r="D8244" t="s">
        <v>1</v>
      </c>
      <c r="E8244" s="144" t="s">
        <v>192</v>
      </c>
      <c r="F8244" s="144">
        <v>2045</v>
      </c>
      <c r="G8244" s="147">
        <v>87.716099588052444</v>
      </c>
      <c r="H8244" s="147">
        <v>94.6297785</v>
      </c>
      <c r="I8244" s="147">
        <v>101.9494</v>
      </c>
      <c r="J8244" s="147">
        <v>109.22634900000001</v>
      </c>
      <c r="K8244" s="147">
        <v>116.51016599999998</v>
      </c>
    </row>
    <row r="8245" spans="2:11" x14ac:dyDescent="0.2">
      <c r="B8245" s="21" t="str">
        <f t="shared" si="128"/>
        <v>Haldimand (Hagersville)Wind2050RCP6.0</v>
      </c>
      <c r="C8245" t="s">
        <v>334</v>
      </c>
      <c r="D8245" t="s">
        <v>1</v>
      </c>
      <c r="E8245" s="144" t="s">
        <v>192</v>
      </c>
      <c r="F8245" s="144">
        <v>2050</v>
      </c>
      <c r="G8245" s="147">
        <v>87.808253310919895</v>
      </c>
      <c r="H8245" s="147">
        <v>94.758462600000001</v>
      </c>
      <c r="I8245" s="147">
        <v>102.12312</v>
      </c>
      <c r="J8245" s="147">
        <v>109.44032760000002</v>
      </c>
      <c r="K8245" s="147">
        <v>116.76577679999998</v>
      </c>
    </row>
    <row r="8246" spans="2:11" x14ac:dyDescent="0.2">
      <c r="B8246" s="21" t="str">
        <f t="shared" si="128"/>
        <v>Haldimand (Hagersville)Wind2055RCP6.0</v>
      </c>
      <c r="C8246" t="s">
        <v>334</v>
      </c>
      <c r="D8246" t="s">
        <v>1</v>
      </c>
      <c r="E8246" s="144" t="s">
        <v>192</v>
      </c>
      <c r="F8246" s="144">
        <v>2055</v>
      </c>
      <c r="G8246" s="147">
        <v>87.881511160013275</v>
      </c>
      <c r="H8246" s="147">
        <v>94.854271199999999</v>
      </c>
      <c r="I8246" s="147">
        <v>102.24634</v>
      </c>
      <c r="J8246" s="147">
        <v>109.58946420000001</v>
      </c>
      <c r="K8246" s="147">
        <v>116.94078959999999</v>
      </c>
    </row>
    <row r="8247" spans="2:11" x14ac:dyDescent="0.2">
      <c r="B8247" s="21" t="str">
        <f t="shared" si="128"/>
        <v>Haldimand (Hagersville)Wind2060RCP6.0</v>
      </c>
      <c r="C8247" t="s">
        <v>334</v>
      </c>
      <c r="D8247" t="s">
        <v>1</v>
      </c>
      <c r="E8247" s="144" t="s">
        <v>192</v>
      </c>
      <c r="F8247" s="144">
        <v>2060</v>
      </c>
      <c r="G8247" s="147">
        <v>87.954769009106641</v>
      </c>
      <c r="H8247" s="147">
        <v>94.950079799999997</v>
      </c>
      <c r="I8247" s="147">
        <v>102.36955999999999</v>
      </c>
      <c r="J8247" s="147">
        <v>109.73860080000001</v>
      </c>
      <c r="K8247" s="147">
        <v>117.11580239999998</v>
      </c>
    </row>
    <row r="8248" spans="2:11" x14ac:dyDescent="0.2">
      <c r="B8248" s="21" t="str">
        <f t="shared" si="128"/>
        <v>Haldimand (Hagersville)Wind2065RCP6.0</v>
      </c>
      <c r="C8248" t="s">
        <v>334</v>
      </c>
      <c r="D8248" t="s">
        <v>1</v>
      </c>
      <c r="E8248" s="144" t="s">
        <v>192</v>
      </c>
      <c r="F8248" s="144">
        <v>2065</v>
      </c>
      <c r="G8248" s="147">
        <v>88.028026858200022</v>
      </c>
      <c r="H8248" s="147">
        <v>95.045888399999995</v>
      </c>
      <c r="I8248" s="147">
        <v>102.49278</v>
      </c>
      <c r="J8248" s="147">
        <v>109.88773740000001</v>
      </c>
      <c r="K8248" s="147">
        <v>117.29081519999998</v>
      </c>
    </row>
    <row r="8249" spans="2:11" x14ac:dyDescent="0.2">
      <c r="B8249" s="21" t="str">
        <f t="shared" si="128"/>
        <v>Haldimand (Hagersville)Wind2070RCP6.0</v>
      </c>
      <c r="C8249" t="s">
        <v>334</v>
      </c>
      <c r="D8249" t="s">
        <v>1</v>
      </c>
      <c r="E8249" s="144" t="s">
        <v>192</v>
      </c>
      <c r="F8249" s="144">
        <v>2070</v>
      </c>
      <c r="G8249" s="147">
        <v>88.101284707293388</v>
      </c>
      <c r="H8249" s="147">
        <v>95.141696999999994</v>
      </c>
      <c r="I8249" s="147">
        <v>102.616</v>
      </c>
      <c r="J8249" s="147">
        <v>110.03687400000001</v>
      </c>
      <c r="K8249" s="147">
        <v>117.46582799999999</v>
      </c>
    </row>
    <row r="8250" spans="2:11" x14ac:dyDescent="0.2">
      <c r="B8250" s="21" t="str">
        <f t="shared" si="128"/>
        <v>Haldimand (Hagersville)Wind2075RCP6.0</v>
      </c>
      <c r="C8250" t="s">
        <v>334</v>
      </c>
      <c r="D8250" t="s">
        <v>1</v>
      </c>
      <c r="E8250" s="144" t="s">
        <v>192</v>
      </c>
      <c r="F8250" s="144">
        <v>2075</v>
      </c>
      <c r="G8250" s="147">
        <v>88.264806691876814</v>
      </c>
      <c r="H8250" s="147">
        <v>95.36008425</v>
      </c>
      <c r="I8250" s="147">
        <v>102.901325</v>
      </c>
      <c r="J8250" s="147">
        <v>110.3772945</v>
      </c>
      <c r="K8250" s="147">
        <v>117.8659395</v>
      </c>
    </row>
    <row r="8251" spans="2:11" x14ac:dyDescent="0.2">
      <c r="B8251" s="21" t="str">
        <f t="shared" si="128"/>
        <v>Haldimand (Hagersville)Wind2080RCP6.0</v>
      </c>
      <c r="C8251" t="s">
        <v>334</v>
      </c>
      <c r="D8251" t="s">
        <v>1</v>
      </c>
      <c r="E8251" s="144" t="s">
        <v>192</v>
      </c>
      <c r="F8251" s="144">
        <v>2080</v>
      </c>
      <c r="G8251" s="147">
        <v>88.428328676460239</v>
      </c>
      <c r="H8251" s="147">
        <v>95.578471500000006</v>
      </c>
      <c r="I8251" s="147">
        <v>103.18665000000001</v>
      </c>
      <c r="J8251" s="147">
        <v>110.717715</v>
      </c>
      <c r="K8251" s="147">
        <v>118.26605099999999</v>
      </c>
    </row>
    <row r="8252" spans="2:11" x14ac:dyDescent="0.2">
      <c r="B8252" s="21" t="str">
        <f t="shared" si="128"/>
        <v>Haldimand (Hagersville)Wind2085RCP6.0</v>
      </c>
      <c r="C8252" t="s">
        <v>334</v>
      </c>
      <c r="D8252" t="s">
        <v>1</v>
      </c>
      <c r="E8252" s="144" t="s">
        <v>192</v>
      </c>
      <c r="F8252" s="144">
        <v>2085</v>
      </c>
      <c r="G8252" s="147">
        <v>88.591850661043665</v>
      </c>
      <c r="H8252" s="147">
        <v>95.796858749999998</v>
      </c>
      <c r="I8252" s="147">
        <v>103.47197500000001</v>
      </c>
      <c r="J8252" s="147">
        <v>111.05813550000001</v>
      </c>
      <c r="K8252" s="147">
        <v>118.66616249999998</v>
      </c>
    </row>
    <row r="8253" spans="2:11" x14ac:dyDescent="0.2">
      <c r="B8253" s="21" t="str">
        <f t="shared" si="128"/>
        <v>Haldimand (Hagersville)Wind2090RCP6.0</v>
      </c>
      <c r="C8253" t="s">
        <v>334</v>
      </c>
      <c r="D8253" t="s">
        <v>1</v>
      </c>
      <c r="E8253" s="144" t="s">
        <v>192</v>
      </c>
      <c r="F8253" s="144">
        <v>2090</v>
      </c>
      <c r="G8253" s="147">
        <v>89.078056028538384</v>
      </c>
      <c r="H8253" s="147">
        <v>96.425407000000007</v>
      </c>
      <c r="I8253" s="147">
        <v>104.28250000000001</v>
      </c>
      <c r="J8253" s="147">
        <v>112.02175966666667</v>
      </c>
      <c r="K8253" s="147">
        <v>119.78781799999999</v>
      </c>
    </row>
    <row r="8254" spans="2:11" x14ac:dyDescent="0.2">
      <c r="B8254" s="21" t="str">
        <f t="shared" si="128"/>
        <v>Haldimand (Hagersville)Wind2095RCP6.0</v>
      </c>
      <c r="C8254" t="s">
        <v>334</v>
      </c>
      <c r="D8254" t="s">
        <v>1</v>
      </c>
      <c r="E8254" s="144" t="s">
        <v>192</v>
      </c>
      <c r="F8254" s="144">
        <v>2095</v>
      </c>
      <c r="G8254" s="147">
        <v>89.400739411449663</v>
      </c>
      <c r="H8254" s="147">
        <v>96.835567999999995</v>
      </c>
      <c r="I8254" s="147">
        <v>104.8077</v>
      </c>
      <c r="J8254" s="147">
        <v>112.64496333333334</v>
      </c>
      <c r="K8254" s="147">
        <v>120.50936199999998</v>
      </c>
    </row>
    <row r="8255" spans="2:11" x14ac:dyDescent="0.2">
      <c r="B8255" s="21" t="str">
        <f t="shared" si="128"/>
        <v>Haldimand (Hagersville)Wind2100RCP6.0</v>
      </c>
      <c r="C8255" t="s">
        <v>334</v>
      </c>
      <c r="D8255" t="s">
        <v>1</v>
      </c>
      <c r="E8255" s="144" t="s">
        <v>192</v>
      </c>
      <c r="F8255" s="144">
        <v>2100</v>
      </c>
      <c r="G8255" s="147">
        <v>89.723422794360957</v>
      </c>
      <c r="H8255" s="147">
        <v>97.245728999999997</v>
      </c>
      <c r="I8255" s="147">
        <v>105.3329</v>
      </c>
      <c r="J8255" s="147">
        <v>113.26816700000001</v>
      </c>
      <c r="K8255" s="147">
        <v>121.23090599999998</v>
      </c>
    </row>
    <row r="8256" spans="2:11" x14ac:dyDescent="0.2">
      <c r="B8256" s="21" t="str">
        <f t="shared" si="128"/>
        <v>Haldimand (Hagersville)Wind2023RCP8.5</v>
      </c>
      <c r="C8256" t="s">
        <v>334</v>
      </c>
      <c r="D8256" t="s">
        <v>1</v>
      </c>
      <c r="E8256" s="144" t="s">
        <v>191</v>
      </c>
      <c r="F8256" s="144">
        <v>2023</v>
      </c>
      <c r="G8256" s="147">
        <v>87.621620219182006</v>
      </c>
      <c r="H8256" s="147">
        <v>94.465401000000014</v>
      </c>
      <c r="I8256" s="147">
        <v>101.69689999999999</v>
      </c>
      <c r="J8256" s="147">
        <v>108.90213900000001</v>
      </c>
      <c r="K8256" s="147">
        <v>116.10717599999998</v>
      </c>
    </row>
    <row r="8257" spans="2:11" x14ac:dyDescent="0.2">
      <c r="B8257" s="21" t="str">
        <f t="shared" si="128"/>
        <v>Haldimand (Hagersville)Wind2025RCP8.5</v>
      </c>
      <c r="C8257" t="s">
        <v>334</v>
      </c>
      <c r="D8257" t="s">
        <v>1</v>
      </c>
      <c r="E8257" s="144" t="s">
        <v>191</v>
      </c>
      <c r="F8257" s="144">
        <v>2025</v>
      </c>
      <c r="G8257" s="147">
        <v>87.659411966730175</v>
      </c>
      <c r="H8257" s="147">
        <v>94.531152000000006</v>
      </c>
      <c r="I8257" s="147">
        <v>101.79789999999998</v>
      </c>
      <c r="J8257" s="147">
        <v>109.031823</v>
      </c>
      <c r="K8257" s="147">
        <v>116.26837199999999</v>
      </c>
    </row>
    <row r="8258" spans="2:11" x14ac:dyDescent="0.2">
      <c r="B8258" s="21" t="str">
        <f t="shared" si="128"/>
        <v>Haldimand (Hagersville)Wind2030RCP8.5</v>
      </c>
      <c r="C8258" t="s">
        <v>334</v>
      </c>
      <c r="D8258" t="s">
        <v>1</v>
      </c>
      <c r="E8258" s="144" t="s">
        <v>191</v>
      </c>
      <c r="F8258" s="144">
        <v>2030</v>
      </c>
      <c r="G8258" s="147">
        <v>87.697203714278359</v>
      </c>
      <c r="H8258" s="147">
        <v>94.596903000000012</v>
      </c>
      <c r="I8258" s="147">
        <v>101.8989</v>
      </c>
      <c r="J8258" s="147">
        <v>109.16150700000001</v>
      </c>
      <c r="K8258" s="147">
        <v>116.42956799999997</v>
      </c>
    </row>
    <row r="8259" spans="2:11" x14ac:dyDescent="0.2">
      <c r="B8259" s="21" t="str">
        <f t="shared" si="128"/>
        <v>Haldimand (Hagersville)Wind2035RCP8.5</v>
      </c>
      <c r="C8259" t="s">
        <v>334</v>
      </c>
      <c r="D8259" t="s">
        <v>1</v>
      </c>
      <c r="E8259" s="144" t="s">
        <v>191</v>
      </c>
      <c r="F8259" s="144">
        <v>2035</v>
      </c>
      <c r="G8259" s="147">
        <v>87.734995461826529</v>
      </c>
      <c r="H8259" s="147">
        <v>94.662654000000003</v>
      </c>
      <c r="I8259" s="147">
        <v>101.9999</v>
      </c>
      <c r="J8259" s="147">
        <v>109.29119100000001</v>
      </c>
      <c r="K8259" s="147">
        <v>116.59076399999998</v>
      </c>
    </row>
    <row r="8260" spans="2:11" x14ac:dyDescent="0.2">
      <c r="B8260" s="21" t="str">
        <f t="shared" si="128"/>
        <v>Haldimand (Hagersville)Wind2040RCP8.5</v>
      </c>
      <c r="C8260" t="s">
        <v>334</v>
      </c>
      <c r="D8260" t="s">
        <v>1</v>
      </c>
      <c r="E8260" s="144" t="s">
        <v>191</v>
      </c>
      <c r="F8260" s="144">
        <v>2040</v>
      </c>
      <c r="G8260" s="147">
        <v>87.857091876982153</v>
      </c>
      <c r="H8260" s="147">
        <v>94.822334999999995</v>
      </c>
      <c r="I8260" s="147">
        <v>102.20526666666666</v>
      </c>
      <c r="J8260" s="147">
        <v>109.53975200000001</v>
      </c>
      <c r="K8260" s="147">
        <v>116.88245199999999</v>
      </c>
    </row>
    <row r="8261" spans="2:11" x14ac:dyDescent="0.2">
      <c r="B8261" s="21" t="str">
        <f t="shared" si="128"/>
        <v>Haldimand (Hagersville)Wind2045RCP8.5</v>
      </c>
      <c r="C8261" t="s">
        <v>334</v>
      </c>
      <c r="D8261" t="s">
        <v>1</v>
      </c>
      <c r="E8261" s="144" t="s">
        <v>191</v>
      </c>
      <c r="F8261" s="144">
        <v>2045</v>
      </c>
      <c r="G8261" s="147">
        <v>87.979188292137763</v>
      </c>
      <c r="H8261" s="147">
        <v>94.982016000000002</v>
      </c>
      <c r="I8261" s="147">
        <v>102.41063333333334</v>
      </c>
      <c r="J8261" s="147">
        <v>109.78831300000002</v>
      </c>
      <c r="K8261" s="147">
        <v>117.17413999999998</v>
      </c>
    </row>
    <row r="8262" spans="2:11" x14ac:dyDescent="0.2">
      <c r="B8262" s="21" t="str">
        <f t="shared" si="128"/>
        <v>Haldimand (Hagersville)Wind2050RCP8.5</v>
      </c>
      <c r="C8262" t="s">
        <v>334</v>
      </c>
      <c r="D8262" t="s">
        <v>1</v>
      </c>
      <c r="E8262" s="144" t="s">
        <v>191</v>
      </c>
      <c r="F8262" s="144">
        <v>2050</v>
      </c>
      <c r="G8262" s="147">
        <v>88.319314020071289</v>
      </c>
      <c r="H8262" s="147">
        <v>95.432879999999997</v>
      </c>
      <c r="I8262" s="147">
        <v>102.99643333333334</v>
      </c>
      <c r="J8262" s="147">
        <v>110.490768</v>
      </c>
      <c r="K8262" s="147">
        <v>117.99930999999999</v>
      </c>
    </row>
    <row r="8263" spans="2:11" x14ac:dyDescent="0.2">
      <c r="B8263" s="21" t="str">
        <f t="shared" si="128"/>
        <v>Haldimand (Hagersville)Wind2055RCP8.5</v>
      </c>
      <c r="C8263" t="s">
        <v>334</v>
      </c>
      <c r="D8263" t="s">
        <v>1</v>
      </c>
      <c r="E8263" s="144" t="s">
        <v>191</v>
      </c>
      <c r="F8263" s="144">
        <v>2055</v>
      </c>
      <c r="G8263" s="147">
        <v>88.53734333284919</v>
      </c>
      <c r="H8263" s="147">
        <v>95.724063000000001</v>
      </c>
      <c r="I8263" s="147">
        <v>103.37686666666667</v>
      </c>
      <c r="J8263" s="147">
        <v>110.94466200000001</v>
      </c>
      <c r="K8263" s="147">
        <v>118.53279199999999</v>
      </c>
    </row>
    <row r="8264" spans="2:11" x14ac:dyDescent="0.2">
      <c r="B8264" s="21" t="str">
        <f t="shared" si="128"/>
        <v>Haldimand (Hagersville)Wind2060RCP8.5</v>
      </c>
      <c r="C8264" t="s">
        <v>334</v>
      </c>
      <c r="D8264" t="s">
        <v>1</v>
      </c>
      <c r="E8264" s="144" t="s">
        <v>191</v>
      </c>
      <c r="F8264" s="144">
        <v>2060</v>
      </c>
      <c r="G8264" s="147">
        <v>89.078056028538384</v>
      </c>
      <c r="H8264" s="147">
        <v>96.425407000000007</v>
      </c>
      <c r="I8264" s="147">
        <v>104.28250000000001</v>
      </c>
      <c r="J8264" s="147">
        <v>112.02175966666667</v>
      </c>
      <c r="K8264" s="147">
        <v>119.78781799999999</v>
      </c>
    </row>
    <row r="8265" spans="2:11" x14ac:dyDescent="0.2">
      <c r="B8265" s="21" t="str">
        <f t="shared" si="128"/>
        <v>Haldimand (Hagersville)Wind2065RCP8.5</v>
      </c>
      <c r="C8265" t="s">
        <v>334</v>
      </c>
      <c r="D8265" t="s">
        <v>1</v>
      </c>
      <c r="E8265" s="144" t="s">
        <v>191</v>
      </c>
      <c r="F8265" s="144">
        <v>2065</v>
      </c>
      <c r="G8265" s="147">
        <v>89.400739411449663</v>
      </c>
      <c r="H8265" s="147">
        <v>96.835567999999995</v>
      </c>
      <c r="I8265" s="147">
        <v>104.8077</v>
      </c>
      <c r="J8265" s="147">
        <v>112.64496333333334</v>
      </c>
      <c r="K8265" s="147">
        <v>120.50936199999998</v>
      </c>
    </row>
    <row r="8266" spans="2:11" x14ac:dyDescent="0.2">
      <c r="B8266" s="21" t="str">
        <f t="shared" si="128"/>
        <v>Haldimand (Hagersville)Wind2070RCP8.5</v>
      </c>
      <c r="C8266" t="s">
        <v>334</v>
      </c>
      <c r="D8266" t="s">
        <v>1</v>
      </c>
      <c r="E8266" s="144" t="s">
        <v>191</v>
      </c>
      <c r="F8266" s="144">
        <v>2070</v>
      </c>
      <c r="G8266" s="147">
        <v>89.903660359590688</v>
      </c>
      <c r="H8266" s="147">
        <v>97.496208999999993</v>
      </c>
      <c r="I8266" s="147">
        <v>105.6763</v>
      </c>
      <c r="J8266" s="147">
        <v>113.68603766666668</v>
      </c>
      <c r="K8266" s="147">
        <v>121.72600799999998</v>
      </c>
    </row>
    <row r="8267" spans="2:11" x14ac:dyDescent="0.2">
      <c r="B8267" s="21" t="str">
        <f t="shared" si="128"/>
        <v>Haldimand (Hagersville)Wind2075RCP8.5</v>
      </c>
      <c r="C8267" t="s">
        <v>334</v>
      </c>
      <c r="D8267" t="s">
        <v>1</v>
      </c>
      <c r="E8267" s="144" t="s">
        <v>191</v>
      </c>
      <c r="F8267" s="144">
        <v>2075</v>
      </c>
      <c r="G8267" s="147">
        <v>90.08389792482042</v>
      </c>
      <c r="H8267" s="147">
        <v>97.746689000000003</v>
      </c>
      <c r="I8267" s="147">
        <v>106.01969999999999</v>
      </c>
      <c r="J8267" s="147">
        <v>114.10390833333335</v>
      </c>
      <c r="K8267" s="147">
        <v>122.22111</v>
      </c>
    </row>
    <row r="8268" spans="2:11" x14ac:dyDescent="0.2">
      <c r="B8268" s="21" t="str">
        <f t="shared" ref="B8268:B8331" si="129">C8268&amp;D8268&amp;F8268&amp;E8268</f>
        <v>Haldimand (Hagersville)Wind2080RCP8.5</v>
      </c>
      <c r="C8268" t="s">
        <v>334</v>
      </c>
      <c r="D8268" t="s">
        <v>1</v>
      </c>
      <c r="E8268" s="144" t="s">
        <v>191</v>
      </c>
      <c r="F8268" s="144">
        <v>2080</v>
      </c>
      <c r="G8268" s="147">
        <v>90.264135490050151</v>
      </c>
      <c r="H8268" s="147">
        <v>97.997169</v>
      </c>
      <c r="I8268" s="147">
        <v>106.36309999999999</v>
      </c>
      <c r="J8268" s="147">
        <v>114.52177900000002</v>
      </c>
      <c r="K8268" s="147">
        <v>122.716212</v>
      </c>
    </row>
    <row r="8269" spans="2:11" x14ac:dyDescent="0.2">
      <c r="B8269" s="21" t="str">
        <f t="shared" si="129"/>
        <v>Haldimand (Hagersville)Wind2085RCP8.5</v>
      </c>
      <c r="C8269" t="s">
        <v>334</v>
      </c>
      <c r="D8269" t="s">
        <v>1</v>
      </c>
      <c r="E8269" s="144" t="s">
        <v>191</v>
      </c>
      <c r="F8269" s="144">
        <v>2085</v>
      </c>
      <c r="G8269" s="147">
        <v>90.538852424150292</v>
      </c>
      <c r="H8269" s="147">
        <v>98.368192499999992</v>
      </c>
      <c r="I8269" s="147">
        <v>106.8479</v>
      </c>
      <c r="J8269" s="147">
        <v>115.11076050000001</v>
      </c>
      <c r="K8269" s="147">
        <v>123.40705199999999</v>
      </c>
    </row>
    <row r="8270" spans="2:11" x14ac:dyDescent="0.2">
      <c r="B8270" s="21" t="str">
        <f t="shared" si="129"/>
        <v>Haldimand (Hagersville)Wind2090RCP8.5</v>
      </c>
      <c r="C8270" t="s">
        <v>334</v>
      </c>
      <c r="D8270" t="s">
        <v>1</v>
      </c>
      <c r="E8270" s="144" t="s">
        <v>191</v>
      </c>
      <c r="F8270" s="144">
        <v>2090</v>
      </c>
      <c r="G8270" s="147">
        <v>90.813569358250447</v>
      </c>
      <c r="H8270" s="147">
        <v>98.739215999999999</v>
      </c>
      <c r="I8270" s="147">
        <v>107.3327</v>
      </c>
      <c r="J8270" s="147">
        <v>115.699742</v>
      </c>
      <c r="K8270" s="147">
        <v>124.097892</v>
      </c>
    </row>
    <row r="8271" spans="2:11" x14ac:dyDescent="0.2">
      <c r="B8271" s="21" t="str">
        <f t="shared" si="129"/>
        <v>Haldimand (Hagersville)Wind2095RCP8.5</v>
      </c>
      <c r="C8271" t="s">
        <v>334</v>
      </c>
      <c r="D8271" t="s">
        <v>1</v>
      </c>
      <c r="E8271" s="144" t="s">
        <v>191</v>
      </c>
      <c r="F8271" s="144">
        <v>2095</v>
      </c>
      <c r="G8271" s="147">
        <v>90.813569358250447</v>
      </c>
      <c r="H8271" s="147">
        <v>98.739215999999999</v>
      </c>
      <c r="I8271" s="147">
        <v>107.3327</v>
      </c>
      <c r="J8271" s="147">
        <v>115.699742</v>
      </c>
      <c r="K8271" s="147">
        <v>124.097892</v>
      </c>
    </row>
    <row r="8272" spans="2:11" x14ac:dyDescent="0.2">
      <c r="B8272" s="21" t="str">
        <f t="shared" si="129"/>
        <v>Haldimand (Hagersville)Wind2100RCP8.5</v>
      </c>
      <c r="C8272" t="s">
        <v>334</v>
      </c>
      <c r="D8272" t="s">
        <v>1</v>
      </c>
      <c r="E8272" s="144" t="s">
        <v>191</v>
      </c>
      <c r="F8272" s="144">
        <v>2100</v>
      </c>
      <c r="G8272" s="147">
        <v>90.813569358250447</v>
      </c>
      <c r="H8272" s="147">
        <v>98.739215999999999</v>
      </c>
      <c r="I8272" s="147">
        <v>107.3327</v>
      </c>
      <c r="J8272" s="147">
        <v>115.699742</v>
      </c>
      <c r="K8272" s="147">
        <v>124.097892</v>
      </c>
    </row>
    <row r="8273" spans="2:11" x14ac:dyDescent="0.2">
      <c r="B8273" s="21" t="str">
        <f t="shared" si="129"/>
        <v>HaliburtonIce Accretion2023RCP4.5</v>
      </c>
      <c r="C8273" t="s">
        <v>335</v>
      </c>
      <c r="D8273" t="s">
        <v>486</v>
      </c>
      <c r="E8273" s="144" t="s">
        <v>193</v>
      </c>
      <c r="F8273" s="144">
        <v>2023</v>
      </c>
      <c r="G8273" s="147">
        <v>16.856872156860803</v>
      </c>
      <c r="H8273" s="147">
        <v>20.065249999999999</v>
      </c>
      <c r="I8273" s="147">
        <v>24.125</v>
      </c>
      <c r="J8273" s="147">
        <v>27.232999999999997</v>
      </c>
      <c r="K8273" s="147">
        <v>30.366</v>
      </c>
    </row>
    <row r="8274" spans="2:11" x14ac:dyDescent="0.2">
      <c r="B8274" s="21" t="str">
        <f t="shared" si="129"/>
        <v>HaliburtonIce Accretion2025RCP4.5</v>
      </c>
      <c r="C8274" t="s">
        <v>335</v>
      </c>
      <c r="D8274" t="s">
        <v>486</v>
      </c>
      <c r="E8274" s="144" t="s">
        <v>193</v>
      </c>
      <c r="F8274" s="144">
        <v>2025</v>
      </c>
      <c r="G8274" s="147">
        <v>16.839476003964144</v>
      </c>
      <c r="H8274" s="147">
        <v>20.041041666666665</v>
      </c>
      <c r="I8274" s="147">
        <v>24.091666666666669</v>
      </c>
      <c r="J8274" s="147">
        <v>27.19533333333333</v>
      </c>
      <c r="K8274" s="147">
        <v>30.318750000000001</v>
      </c>
    </row>
    <row r="8275" spans="2:11" x14ac:dyDescent="0.2">
      <c r="B8275" s="21" t="str">
        <f t="shared" si="129"/>
        <v>HaliburtonIce Accretion2030RCP4.5</v>
      </c>
      <c r="C8275" t="s">
        <v>335</v>
      </c>
      <c r="D8275" t="s">
        <v>486</v>
      </c>
      <c r="E8275" s="144" t="s">
        <v>193</v>
      </c>
      <c r="F8275" s="144">
        <v>2030</v>
      </c>
      <c r="G8275" s="147">
        <v>16.822079851067489</v>
      </c>
      <c r="H8275" s="147">
        <v>20.016833333333331</v>
      </c>
      <c r="I8275" s="147">
        <v>24.058333333333334</v>
      </c>
      <c r="J8275" s="147">
        <v>27.157666666666664</v>
      </c>
      <c r="K8275" s="147">
        <v>30.2715</v>
      </c>
    </row>
    <row r="8276" spans="2:11" x14ac:dyDescent="0.2">
      <c r="B8276" s="21" t="str">
        <f t="shared" si="129"/>
        <v>HaliburtonIce Accretion2035RCP4.5</v>
      </c>
      <c r="C8276" t="s">
        <v>335</v>
      </c>
      <c r="D8276" t="s">
        <v>486</v>
      </c>
      <c r="E8276" s="144" t="s">
        <v>193</v>
      </c>
      <c r="F8276" s="144">
        <v>2035</v>
      </c>
      <c r="G8276" s="147">
        <v>16.80468369817083</v>
      </c>
      <c r="H8276" s="147">
        <v>19.992624999999997</v>
      </c>
      <c r="I8276" s="147">
        <v>24.024999999999999</v>
      </c>
      <c r="J8276" s="147">
        <v>27.119999999999997</v>
      </c>
      <c r="K8276" s="147">
        <v>30.224249999999998</v>
      </c>
    </row>
    <row r="8277" spans="2:11" x14ac:dyDescent="0.2">
      <c r="B8277" s="21" t="str">
        <f t="shared" si="129"/>
        <v>HaliburtonIce Accretion2040RCP4.5</v>
      </c>
      <c r="C8277" t="s">
        <v>335</v>
      </c>
      <c r="D8277" t="s">
        <v>486</v>
      </c>
      <c r="E8277" s="144" t="s">
        <v>193</v>
      </c>
      <c r="F8277" s="144">
        <v>2040</v>
      </c>
      <c r="G8277" s="147">
        <v>16.787287545274172</v>
      </c>
      <c r="H8277" s="147">
        <v>19.968416666666666</v>
      </c>
      <c r="I8277" s="147">
        <v>23.991666666666667</v>
      </c>
      <c r="J8277" s="147">
        <v>27.082333333333327</v>
      </c>
      <c r="K8277" s="147">
        <v>30.177</v>
      </c>
    </row>
    <row r="8278" spans="2:11" x14ac:dyDescent="0.2">
      <c r="B8278" s="21" t="str">
        <f t="shared" si="129"/>
        <v>HaliburtonIce Accretion2045RCP4.5</v>
      </c>
      <c r="C8278" t="s">
        <v>335</v>
      </c>
      <c r="D8278" t="s">
        <v>486</v>
      </c>
      <c r="E8278" s="144" t="s">
        <v>193</v>
      </c>
      <c r="F8278" s="144">
        <v>2045</v>
      </c>
      <c r="G8278" s="147">
        <v>16.769891392377517</v>
      </c>
      <c r="H8278" s="147">
        <v>19.944208333333332</v>
      </c>
      <c r="I8278" s="147">
        <v>23.958333333333336</v>
      </c>
      <c r="J8278" s="147">
        <v>27.044666666666661</v>
      </c>
      <c r="K8278" s="147">
        <v>30.129750000000001</v>
      </c>
    </row>
    <row r="8279" spans="2:11" x14ac:dyDescent="0.2">
      <c r="B8279" s="21" t="str">
        <f t="shared" si="129"/>
        <v>HaliburtonIce Accretion2050RCP4.5</v>
      </c>
      <c r="C8279" t="s">
        <v>335</v>
      </c>
      <c r="D8279" t="s">
        <v>486</v>
      </c>
      <c r="E8279" s="144" t="s">
        <v>193</v>
      </c>
      <c r="F8279" s="144">
        <v>2050</v>
      </c>
      <c r="G8279" s="147">
        <v>16.749016008901528</v>
      </c>
      <c r="H8279" s="147">
        <v>19.932449999999999</v>
      </c>
      <c r="I8279" s="147">
        <v>23.965</v>
      </c>
      <c r="J8279" s="147">
        <v>27.063499999999994</v>
      </c>
      <c r="K8279" s="147">
        <v>30.158100000000001</v>
      </c>
    </row>
    <row r="8280" spans="2:11" x14ac:dyDescent="0.2">
      <c r="B8280" s="21" t="str">
        <f t="shared" si="129"/>
        <v>HaliburtonIce Accretion2055RCP4.5</v>
      </c>
      <c r="C8280" t="s">
        <v>335</v>
      </c>
      <c r="D8280" t="s">
        <v>486</v>
      </c>
      <c r="E8280" s="144" t="s">
        <v>193</v>
      </c>
      <c r="F8280" s="144">
        <v>2055</v>
      </c>
      <c r="G8280" s="147">
        <v>16.745536778322194</v>
      </c>
      <c r="H8280" s="147">
        <v>19.944900000000001</v>
      </c>
      <c r="I8280" s="147">
        <v>24.004999999999999</v>
      </c>
      <c r="J8280" s="147">
        <v>27.119999999999994</v>
      </c>
      <c r="K8280" s="147">
        <v>30.233699999999999</v>
      </c>
    </row>
    <row r="8281" spans="2:11" x14ac:dyDescent="0.2">
      <c r="B8281" s="21" t="str">
        <f t="shared" si="129"/>
        <v>HaliburtonIce Accretion2060RCP4.5</v>
      </c>
      <c r="C8281" t="s">
        <v>335</v>
      </c>
      <c r="D8281" t="s">
        <v>486</v>
      </c>
      <c r="E8281" s="144" t="s">
        <v>193</v>
      </c>
      <c r="F8281" s="144">
        <v>2060</v>
      </c>
      <c r="G8281" s="147">
        <v>16.742057547742863</v>
      </c>
      <c r="H8281" s="147">
        <v>19.957349999999998</v>
      </c>
      <c r="I8281" s="147">
        <v>24.045000000000002</v>
      </c>
      <c r="J8281" s="147">
        <v>27.176499999999997</v>
      </c>
      <c r="K8281" s="147">
        <v>30.3093</v>
      </c>
    </row>
    <row r="8282" spans="2:11" x14ac:dyDescent="0.2">
      <c r="B8282" s="21" t="str">
        <f t="shared" si="129"/>
        <v>HaliburtonIce Accretion2065RCP4.5</v>
      </c>
      <c r="C8282" t="s">
        <v>335</v>
      </c>
      <c r="D8282" t="s">
        <v>486</v>
      </c>
      <c r="E8282" s="144" t="s">
        <v>193</v>
      </c>
      <c r="F8282" s="144">
        <v>2065</v>
      </c>
      <c r="G8282" s="147">
        <v>16.73857831716353</v>
      </c>
      <c r="H8282" s="147">
        <v>19.969799999999999</v>
      </c>
      <c r="I8282" s="147">
        <v>24.085000000000001</v>
      </c>
      <c r="J8282" s="147">
        <v>27.232999999999997</v>
      </c>
      <c r="K8282" s="147">
        <v>30.384899999999998</v>
      </c>
    </row>
    <row r="8283" spans="2:11" x14ac:dyDescent="0.2">
      <c r="B8283" s="21" t="str">
        <f t="shared" si="129"/>
        <v>HaliburtonIce Accretion2070RCP4.5</v>
      </c>
      <c r="C8283" t="s">
        <v>335</v>
      </c>
      <c r="D8283" t="s">
        <v>486</v>
      </c>
      <c r="E8283" s="144" t="s">
        <v>193</v>
      </c>
      <c r="F8283" s="144">
        <v>2070</v>
      </c>
      <c r="G8283" s="147">
        <v>16.735099086584199</v>
      </c>
      <c r="H8283" s="147">
        <v>19.982250000000001</v>
      </c>
      <c r="I8283" s="147">
        <v>24.125</v>
      </c>
      <c r="J8283" s="147">
        <v>27.289499999999997</v>
      </c>
      <c r="K8283" s="147">
        <v>30.4605</v>
      </c>
    </row>
    <row r="8284" spans="2:11" x14ac:dyDescent="0.2">
      <c r="B8284" s="21" t="str">
        <f t="shared" si="129"/>
        <v>HaliburtonIce Accretion2075RCP4.5</v>
      </c>
      <c r="C8284" t="s">
        <v>335</v>
      </c>
      <c r="D8284" t="s">
        <v>486</v>
      </c>
      <c r="E8284" s="144" t="s">
        <v>193</v>
      </c>
      <c r="F8284" s="144">
        <v>2075</v>
      </c>
      <c r="G8284" s="147">
        <v>16.813381774619156</v>
      </c>
      <c r="H8284" s="147">
        <v>20.092916666666667</v>
      </c>
      <c r="I8284" s="147">
        <v>24.270833333333332</v>
      </c>
      <c r="J8284" s="147">
        <v>27.463708333333329</v>
      </c>
      <c r="K8284" s="147">
        <v>30.66</v>
      </c>
    </row>
    <row r="8285" spans="2:11" x14ac:dyDescent="0.2">
      <c r="B8285" s="21" t="str">
        <f t="shared" si="129"/>
        <v>HaliburtonIce Accretion2080RCP4.5</v>
      </c>
      <c r="C8285" t="s">
        <v>335</v>
      </c>
      <c r="D8285" t="s">
        <v>486</v>
      </c>
      <c r="E8285" s="144" t="s">
        <v>193</v>
      </c>
      <c r="F8285" s="144">
        <v>2080</v>
      </c>
      <c r="G8285" s="147">
        <v>16.891664462654113</v>
      </c>
      <c r="H8285" s="147">
        <v>20.203583333333334</v>
      </c>
      <c r="I8285" s="147">
        <v>24.416666666666668</v>
      </c>
      <c r="J8285" s="147">
        <v>27.637916666666662</v>
      </c>
      <c r="K8285" s="147">
        <v>30.859499999999997</v>
      </c>
    </row>
    <row r="8286" spans="2:11" x14ac:dyDescent="0.2">
      <c r="B8286" s="21" t="str">
        <f t="shared" si="129"/>
        <v>HaliburtonIce Accretion2085RCP4.5</v>
      </c>
      <c r="C8286" t="s">
        <v>335</v>
      </c>
      <c r="D8286" t="s">
        <v>486</v>
      </c>
      <c r="E8286" s="144" t="s">
        <v>193</v>
      </c>
      <c r="F8286" s="144">
        <v>2085</v>
      </c>
      <c r="G8286" s="147">
        <v>16.969947150689073</v>
      </c>
      <c r="H8286" s="147">
        <v>20.314250000000001</v>
      </c>
      <c r="I8286" s="147">
        <v>24.5625</v>
      </c>
      <c r="J8286" s="147">
        <v>27.812124999999995</v>
      </c>
      <c r="K8286" s="147">
        <v>31.058999999999997</v>
      </c>
    </row>
    <row r="8287" spans="2:11" x14ac:dyDescent="0.2">
      <c r="B8287" s="21" t="str">
        <f t="shared" si="129"/>
        <v>HaliburtonIce Accretion2090RCP4.5</v>
      </c>
      <c r="C8287" t="s">
        <v>335</v>
      </c>
      <c r="D8287" t="s">
        <v>486</v>
      </c>
      <c r="E8287" s="144" t="s">
        <v>193</v>
      </c>
      <c r="F8287" s="144">
        <v>2090</v>
      </c>
      <c r="G8287" s="147">
        <v>17.04822983872403</v>
      </c>
      <c r="H8287" s="147">
        <v>20.424916666666665</v>
      </c>
      <c r="I8287" s="147">
        <v>24.708333333333332</v>
      </c>
      <c r="J8287" s="147">
        <v>27.986333333333327</v>
      </c>
      <c r="K8287" s="147">
        <v>31.258499999999998</v>
      </c>
    </row>
    <row r="8288" spans="2:11" x14ac:dyDescent="0.2">
      <c r="B8288" s="21" t="str">
        <f t="shared" si="129"/>
        <v>HaliburtonIce Accretion2095RCP4.5</v>
      </c>
      <c r="C8288" t="s">
        <v>335</v>
      </c>
      <c r="D8288" t="s">
        <v>486</v>
      </c>
      <c r="E8288" s="144" t="s">
        <v>193</v>
      </c>
      <c r="F8288" s="144">
        <v>2095</v>
      </c>
      <c r="G8288" s="147">
        <v>17.126512526758987</v>
      </c>
      <c r="H8288" s="147">
        <v>20.535583333333332</v>
      </c>
      <c r="I8288" s="147">
        <v>24.854166666666668</v>
      </c>
      <c r="J8288" s="147">
        <v>28.16054166666666</v>
      </c>
      <c r="K8288" s="147">
        <v>31.457999999999995</v>
      </c>
    </row>
    <row r="8289" spans="2:11" x14ac:dyDescent="0.2">
      <c r="B8289" s="21" t="str">
        <f t="shared" si="129"/>
        <v>HaliburtonIce Accretion2100RCP4.5</v>
      </c>
      <c r="C8289" t="s">
        <v>335</v>
      </c>
      <c r="D8289" t="s">
        <v>486</v>
      </c>
      <c r="E8289" s="144" t="s">
        <v>193</v>
      </c>
      <c r="F8289" s="144">
        <v>2100</v>
      </c>
      <c r="G8289" s="147">
        <v>17.204795214793943</v>
      </c>
      <c r="H8289" s="147">
        <v>20.646249999999998</v>
      </c>
      <c r="I8289" s="147">
        <v>25</v>
      </c>
      <c r="J8289" s="147">
        <v>28.334749999999993</v>
      </c>
      <c r="K8289" s="147">
        <v>31.657499999999995</v>
      </c>
    </row>
    <row r="8290" spans="2:11" x14ac:dyDescent="0.2">
      <c r="B8290" s="21" t="str">
        <f t="shared" si="129"/>
        <v>HaliburtonIce Accretion2023RCP6.0</v>
      </c>
      <c r="C8290" t="s">
        <v>335</v>
      </c>
      <c r="D8290" t="s">
        <v>486</v>
      </c>
      <c r="E8290" s="144" t="s">
        <v>192</v>
      </c>
      <c r="F8290" s="144">
        <v>2023</v>
      </c>
      <c r="G8290" s="147">
        <v>16.856872156860803</v>
      </c>
      <c r="H8290" s="147">
        <v>20.065249999999999</v>
      </c>
      <c r="I8290" s="147">
        <v>24.125</v>
      </c>
      <c r="J8290" s="147">
        <v>27.232999999999997</v>
      </c>
      <c r="K8290" s="147">
        <v>30.366</v>
      </c>
    </row>
    <row r="8291" spans="2:11" x14ac:dyDescent="0.2">
      <c r="B8291" s="21" t="str">
        <f t="shared" si="129"/>
        <v>HaliburtonIce Accretion2025RCP6.0</v>
      </c>
      <c r="C8291" t="s">
        <v>335</v>
      </c>
      <c r="D8291" t="s">
        <v>486</v>
      </c>
      <c r="E8291" s="144" t="s">
        <v>192</v>
      </c>
      <c r="F8291" s="144">
        <v>2025</v>
      </c>
      <c r="G8291" s="147">
        <v>16.839476003964144</v>
      </c>
      <c r="H8291" s="147">
        <v>20.041041666666665</v>
      </c>
      <c r="I8291" s="147">
        <v>24.091666666666669</v>
      </c>
      <c r="J8291" s="147">
        <v>27.19533333333333</v>
      </c>
      <c r="K8291" s="147">
        <v>30.318750000000001</v>
      </c>
    </row>
    <row r="8292" spans="2:11" x14ac:dyDescent="0.2">
      <c r="B8292" s="21" t="str">
        <f t="shared" si="129"/>
        <v>HaliburtonIce Accretion2030RCP6.0</v>
      </c>
      <c r="C8292" t="s">
        <v>335</v>
      </c>
      <c r="D8292" t="s">
        <v>486</v>
      </c>
      <c r="E8292" s="144" t="s">
        <v>192</v>
      </c>
      <c r="F8292" s="144">
        <v>2030</v>
      </c>
      <c r="G8292" s="147">
        <v>16.822079851067489</v>
      </c>
      <c r="H8292" s="147">
        <v>20.016833333333331</v>
      </c>
      <c r="I8292" s="147">
        <v>24.058333333333334</v>
      </c>
      <c r="J8292" s="147">
        <v>27.157666666666664</v>
      </c>
      <c r="K8292" s="147">
        <v>30.2715</v>
      </c>
    </row>
    <row r="8293" spans="2:11" x14ac:dyDescent="0.2">
      <c r="B8293" s="21" t="str">
        <f t="shared" si="129"/>
        <v>HaliburtonIce Accretion2035RCP6.0</v>
      </c>
      <c r="C8293" t="s">
        <v>335</v>
      </c>
      <c r="D8293" t="s">
        <v>486</v>
      </c>
      <c r="E8293" s="144" t="s">
        <v>192</v>
      </c>
      <c r="F8293" s="144">
        <v>2035</v>
      </c>
      <c r="G8293" s="147">
        <v>16.80468369817083</v>
      </c>
      <c r="H8293" s="147">
        <v>19.992624999999997</v>
      </c>
      <c r="I8293" s="147">
        <v>24.024999999999999</v>
      </c>
      <c r="J8293" s="147">
        <v>27.119999999999997</v>
      </c>
      <c r="K8293" s="147">
        <v>30.224249999999998</v>
      </c>
    </row>
    <row r="8294" spans="2:11" x14ac:dyDescent="0.2">
      <c r="B8294" s="21" t="str">
        <f t="shared" si="129"/>
        <v>HaliburtonIce Accretion2040RCP6.0</v>
      </c>
      <c r="C8294" t="s">
        <v>335</v>
      </c>
      <c r="D8294" t="s">
        <v>486</v>
      </c>
      <c r="E8294" s="144" t="s">
        <v>192</v>
      </c>
      <c r="F8294" s="144">
        <v>2040</v>
      </c>
      <c r="G8294" s="147">
        <v>16.787287545274172</v>
      </c>
      <c r="H8294" s="147">
        <v>19.968416666666666</v>
      </c>
      <c r="I8294" s="147">
        <v>23.991666666666667</v>
      </c>
      <c r="J8294" s="147">
        <v>27.082333333333327</v>
      </c>
      <c r="K8294" s="147">
        <v>30.177</v>
      </c>
    </row>
    <row r="8295" spans="2:11" x14ac:dyDescent="0.2">
      <c r="B8295" s="21" t="str">
        <f t="shared" si="129"/>
        <v>HaliburtonIce Accretion2045RCP6.0</v>
      </c>
      <c r="C8295" t="s">
        <v>335</v>
      </c>
      <c r="D8295" t="s">
        <v>486</v>
      </c>
      <c r="E8295" s="144" t="s">
        <v>192</v>
      </c>
      <c r="F8295" s="144">
        <v>2045</v>
      </c>
      <c r="G8295" s="147">
        <v>16.769891392377517</v>
      </c>
      <c r="H8295" s="147">
        <v>19.944208333333332</v>
      </c>
      <c r="I8295" s="147">
        <v>23.958333333333336</v>
      </c>
      <c r="J8295" s="147">
        <v>27.044666666666661</v>
      </c>
      <c r="K8295" s="147">
        <v>30.129750000000001</v>
      </c>
    </row>
    <row r="8296" spans="2:11" x14ac:dyDescent="0.2">
      <c r="B8296" s="21" t="str">
        <f t="shared" si="129"/>
        <v>HaliburtonIce Accretion2050RCP6.0</v>
      </c>
      <c r="C8296" t="s">
        <v>335</v>
      </c>
      <c r="D8296" t="s">
        <v>486</v>
      </c>
      <c r="E8296" s="144" t="s">
        <v>192</v>
      </c>
      <c r="F8296" s="144">
        <v>2050</v>
      </c>
      <c r="G8296" s="147">
        <v>16.749016008901528</v>
      </c>
      <c r="H8296" s="147">
        <v>19.932449999999999</v>
      </c>
      <c r="I8296" s="147">
        <v>23.965</v>
      </c>
      <c r="J8296" s="147">
        <v>27.063499999999994</v>
      </c>
      <c r="K8296" s="147">
        <v>30.158100000000001</v>
      </c>
    </row>
    <row r="8297" spans="2:11" x14ac:dyDescent="0.2">
      <c r="B8297" s="21" t="str">
        <f t="shared" si="129"/>
        <v>HaliburtonIce Accretion2055RCP6.0</v>
      </c>
      <c r="C8297" t="s">
        <v>335</v>
      </c>
      <c r="D8297" t="s">
        <v>486</v>
      </c>
      <c r="E8297" s="144" t="s">
        <v>192</v>
      </c>
      <c r="F8297" s="144">
        <v>2055</v>
      </c>
      <c r="G8297" s="147">
        <v>16.745536778322194</v>
      </c>
      <c r="H8297" s="147">
        <v>19.944900000000001</v>
      </c>
      <c r="I8297" s="147">
        <v>24.004999999999999</v>
      </c>
      <c r="J8297" s="147">
        <v>27.119999999999994</v>
      </c>
      <c r="K8297" s="147">
        <v>30.233699999999999</v>
      </c>
    </row>
    <row r="8298" spans="2:11" x14ac:dyDescent="0.2">
      <c r="B8298" s="21" t="str">
        <f t="shared" si="129"/>
        <v>HaliburtonIce Accretion2060RCP6.0</v>
      </c>
      <c r="C8298" t="s">
        <v>335</v>
      </c>
      <c r="D8298" t="s">
        <v>486</v>
      </c>
      <c r="E8298" s="144" t="s">
        <v>192</v>
      </c>
      <c r="F8298" s="144">
        <v>2060</v>
      </c>
      <c r="G8298" s="147">
        <v>16.742057547742863</v>
      </c>
      <c r="H8298" s="147">
        <v>19.957349999999998</v>
      </c>
      <c r="I8298" s="147">
        <v>24.045000000000002</v>
      </c>
      <c r="J8298" s="147">
        <v>27.176499999999997</v>
      </c>
      <c r="K8298" s="147">
        <v>30.3093</v>
      </c>
    </row>
    <row r="8299" spans="2:11" x14ac:dyDescent="0.2">
      <c r="B8299" s="21" t="str">
        <f t="shared" si="129"/>
        <v>HaliburtonIce Accretion2065RCP6.0</v>
      </c>
      <c r="C8299" t="s">
        <v>335</v>
      </c>
      <c r="D8299" t="s">
        <v>486</v>
      </c>
      <c r="E8299" s="144" t="s">
        <v>192</v>
      </c>
      <c r="F8299" s="144">
        <v>2065</v>
      </c>
      <c r="G8299" s="147">
        <v>16.73857831716353</v>
      </c>
      <c r="H8299" s="147">
        <v>19.969799999999999</v>
      </c>
      <c r="I8299" s="147">
        <v>24.085000000000001</v>
      </c>
      <c r="J8299" s="147">
        <v>27.232999999999997</v>
      </c>
      <c r="K8299" s="147">
        <v>30.384899999999998</v>
      </c>
    </row>
    <row r="8300" spans="2:11" x14ac:dyDescent="0.2">
      <c r="B8300" s="21" t="str">
        <f t="shared" si="129"/>
        <v>HaliburtonIce Accretion2070RCP6.0</v>
      </c>
      <c r="C8300" t="s">
        <v>335</v>
      </c>
      <c r="D8300" t="s">
        <v>486</v>
      </c>
      <c r="E8300" s="144" t="s">
        <v>192</v>
      </c>
      <c r="F8300" s="144">
        <v>2070</v>
      </c>
      <c r="G8300" s="147">
        <v>16.735099086584199</v>
      </c>
      <c r="H8300" s="147">
        <v>19.982250000000001</v>
      </c>
      <c r="I8300" s="147">
        <v>24.125</v>
      </c>
      <c r="J8300" s="147">
        <v>27.289499999999997</v>
      </c>
      <c r="K8300" s="147">
        <v>30.4605</v>
      </c>
    </row>
    <row r="8301" spans="2:11" x14ac:dyDescent="0.2">
      <c r="B8301" s="21" t="str">
        <f t="shared" si="129"/>
        <v>HaliburtonIce Accretion2075RCP6.0</v>
      </c>
      <c r="C8301" t="s">
        <v>335</v>
      </c>
      <c r="D8301" t="s">
        <v>486</v>
      </c>
      <c r="E8301" s="144" t="s">
        <v>192</v>
      </c>
      <c r="F8301" s="144">
        <v>2075</v>
      </c>
      <c r="G8301" s="147">
        <v>16.852523118636636</v>
      </c>
      <c r="H8301" s="147">
        <v>20.148250000000001</v>
      </c>
      <c r="I8301" s="147">
        <v>24.34375</v>
      </c>
      <c r="J8301" s="147">
        <v>27.550812499999996</v>
      </c>
      <c r="K8301" s="147">
        <v>30.759749999999997</v>
      </c>
    </row>
    <row r="8302" spans="2:11" x14ac:dyDescent="0.2">
      <c r="B8302" s="21" t="str">
        <f t="shared" si="129"/>
        <v>HaliburtonIce Accretion2080RCP6.0</v>
      </c>
      <c r="C8302" t="s">
        <v>335</v>
      </c>
      <c r="D8302" t="s">
        <v>486</v>
      </c>
      <c r="E8302" s="144" t="s">
        <v>192</v>
      </c>
      <c r="F8302" s="144">
        <v>2080</v>
      </c>
      <c r="G8302" s="147">
        <v>16.969947150689073</v>
      </c>
      <c r="H8302" s="147">
        <v>20.314250000000001</v>
      </c>
      <c r="I8302" s="147">
        <v>24.5625</v>
      </c>
      <c r="J8302" s="147">
        <v>27.812124999999995</v>
      </c>
      <c r="K8302" s="147">
        <v>31.058999999999997</v>
      </c>
    </row>
    <row r="8303" spans="2:11" x14ac:dyDescent="0.2">
      <c r="B8303" s="21" t="str">
        <f t="shared" si="129"/>
        <v>HaliburtonIce Accretion2085RCP6.0</v>
      </c>
      <c r="C8303" t="s">
        <v>335</v>
      </c>
      <c r="D8303" t="s">
        <v>486</v>
      </c>
      <c r="E8303" s="144" t="s">
        <v>192</v>
      </c>
      <c r="F8303" s="144">
        <v>2085</v>
      </c>
      <c r="G8303" s="147">
        <v>17.087371182741506</v>
      </c>
      <c r="H8303" s="147">
        <v>20.480249999999998</v>
      </c>
      <c r="I8303" s="147">
        <v>24.78125</v>
      </c>
      <c r="J8303" s="147">
        <v>28.073437499999994</v>
      </c>
      <c r="K8303" s="147">
        <v>31.358249999999998</v>
      </c>
    </row>
    <row r="8304" spans="2:11" x14ac:dyDescent="0.2">
      <c r="B8304" s="21" t="str">
        <f t="shared" si="129"/>
        <v>HaliburtonIce Accretion2090RCP6.0</v>
      </c>
      <c r="C8304" t="s">
        <v>335</v>
      </c>
      <c r="D8304" t="s">
        <v>486</v>
      </c>
      <c r="E8304" s="144" t="s">
        <v>192</v>
      </c>
      <c r="F8304" s="144">
        <v>2090</v>
      </c>
      <c r="G8304" s="147">
        <v>17.303373414541667</v>
      </c>
      <c r="H8304" s="147">
        <v>20.805333333333333</v>
      </c>
      <c r="I8304" s="147">
        <v>25.241666666666667</v>
      </c>
      <c r="J8304" s="147">
        <v>28.636083333333325</v>
      </c>
      <c r="K8304" s="147">
        <v>32.014499999999998</v>
      </c>
    </row>
    <row r="8305" spans="2:11" x14ac:dyDescent="0.2">
      <c r="B8305" s="21" t="str">
        <f t="shared" si="129"/>
        <v>HaliburtonIce Accretion2095RCP6.0</v>
      </c>
      <c r="C8305" t="s">
        <v>335</v>
      </c>
      <c r="D8305" t="s">
        <v>486</v>
      </c>
      <c r="E8305" s="144" t="s">
        <v>192</v>
      </c>
      <c r="F8305" s="144">
        <v>2095</v>
      </c>
      <c r="G8305" s="147">
        <v>17.401951614289395</v>
      </c>
      <c r="H8305" s="147">
        <v>20.964416666666665</v>
      </c>
      <c r="I8305" s="147">
        <v>25.483333333333331</v>
      </c>
      <c r="J8305" s="147">
        <v>28.93741666666666</v>
      </c>
      <c r="K8305" s="147">
        <v>32.371499999999997</v>
      </c>
    </row>
    <row r="8306" spans="2:11" x14ac:dyDescent="0.2">
      <c r="B8306" s="21" t="str">
        <f t="shared" si="129"/>
        <v>HaliburtonIce Accretion2100RCP6.0</v>
      </c>
      <c r="C8306" t="s">
        <v>335</v>
      </c>
      <c r="D8306" t="s">
        <v>486</v>
      </c>
      <c r="E8306" s="144" t="s">
        <v>192</v>
      </c>
      <c r="F8306" s="144">
        <v>2100</v>
      </c>
      <c r="G8306" s="147">
        <v>17.500529814037119</v>
      </c>
      <c r="H8306" s="147">
        <v>21.1235</v>
      </c>
      <c r="I8306" s="147">
        <v>25.724999999999998</v>
      </c>
      <c r="J8306" s="147">
        <v>29.238749999999992</v>
      </c>
      <c r="K8306" s="147">
        <v>32.728499999999997</v>
      </c>
    </row>
    <row r="8307" spans="2:11" x14ac:dyDescent="0.2">
      <c r="B8307" s="21" t="str">
        <f t="shared" si="129"/>
        <v>HaliburtonIce Accretion2023RCP8.5</v>
      </c>
      <c r="C8307" t="s">
        <v>335</v>
      </c>
      <c r="D8307" t="s">
        <v>486</v>
      </c>
      <c r="E8307" s="144" t="s">
        <v>191</v>
      </c>
      <c r="F8307" s="144">
        <v>2023</v>
      </c>
      <c r="G8307" s="147">
        <v>16.856872156860803</v>
      </c>
      <c r="H8307" s="147">
        <v>20.065249999999999</v>
      </c>
      <c r="I8307" s="147">
        <v>24.125</v>
      </c>
      <c r="J8307" s="147">
        <v>27.232999999999997</v>
      </c>
      <c r="K8307" s="147">
        <v>30.366</v>
      </c>
    </row>
    <row r="8308" spans="2:11" x14ac:dyDescent="0.2">
      <c r="B8308" s="21" t="str">
        <f t="shared" si="129"/>
        <v>HaliburtonIce Accretion2025RCP8.5</v>
      </c>
      <c r="C8308" t="s">
        <v>335</v>
      </c>
      <c r="D8308" t="s">
        <v>486</v>
      </c>
      <c r="E8308" s="144" t="s">
        <v>191</v>
      </c>
      <c r="F8308" s="144">
        <v>2025</v>
      </c>
      <c r="G8308" s="147">
        <v>16.822079851067489</v>
      </c>
      <c r="H8308" s="147">
        <v>20.016833333333331</v>
      </c>
      <c r="I8308" s="147">
        <v>24.058333333333334</v>
      </c>
      <c r="J8308" s="147">
        <v>27.157666666666664</v>
      </c>
      <c r="K8308" s="147">
        <v>30.2715</v>
      </c>
    </row>
    <row r="8309" spans="2:11" x14ac:dyDescent="0.2">
      <c r="B8309" s="21" t="str">
        <f t="shared" si="129"/>
        <v>HaliburtonIce Accretion2030RCP8.5</v>
      </c>
      <c r="C8309" t="s">
        <v>335</v>
      </c>
      <c r="D8309" t="s">
        <v>486</v>
      </c>
      <c r="E8309" s="144" t="s">
        <v>191</v>
      </c>
      <c r="F8309" s="144">
        <v>2030</v>
      </c>
      <c r="G8309" s="147">
        <v>16.787287545274172</v>
      </c>
      <c r="H8309" s="147">
        <v>19.968416666666666</v>
      </c>
      <c r="I8309" s="147">
        <v>23.991666666666667</v>
      </c>
      <c r="J8309" s="147">
        <v>27.082333333333327</v>
      </c>
      <c r="K8309" s="147">
        <v>30.177</v>
      </c>
    </row>
    <row r="8310" spans="2:11" x14ac:dyDescent="0.2">
      <c r="B8310" s="21" t="str">
        <f t="shared" si="129"/>
        <v>HaliburtonIce Accretion2035RCP8.5</v>
      </c>
      <c r="C8310" t="s">
        <v>335</v>
      </c>
      <c r="D8310" t="s">
        <v>486</v>
      </c>
      <c r="E8310" s="144" t="s">
        <v>191</v>
      </c>
      <c r="F8310" s="144">
        <v>2035</v>
      </c>
      <c r="G8310" s="147">
        <v>16.752495239480858</v>
      </c>
      <c r="H8310" s="147">
        <v>19.919999999999998</v>
      </c>
      <c r="I8310" s="147">
        <v>23.925000000000001</v>
      </c>
      <c r="J8310" s="147">
        <v>27.006999999999994</v>
      </c>
      <c r="K8310" s="147">
        <v>30.0825</v>
      </c>
    </row>
    <row r="8311" spans="2:11" x14ac:dyDescent="0.2">
      <c r="B8311" s="21" t="str">
        <f t="shared" si="129"/>
        <v>HaliburtonIce Accretion2040RCP8.5</v>
      </c>
      <c r="C8311" t="s">
        <v>335</v>
      </c>
      <c r="D8311" t="s">
        <v>486</v>
      </c>
      <c r="E8311" s="144" t="s">
        <v>191</v>
      </c>
      <c r="F8311" s="144">
        <v>2040</v>
      </c>
      <c r="G8311" s="147">
        <v>16.746696521848637</v>
      </c>
      <c r="H8311" s="147">
        <v>19.940749999999998</v>
      </c>
      <c r="I8311" s="147">
        <v>23.991666666666667</v>
      </c>
      <c r="J8311" s="147">
        <v>27.101166666666661</v>
      </c>
      <c r="K8311" s="147">
        <v>30.208500000000001</v>
      </c>
    </row>
    <row r="8312" spans="2:11" x14ac:dyDescent="0.2">
      <c r="B8312" s="21" t="str">
        <f t="shared" si="129"/>
        <v>HaliburtonIce Accretion2045RCP8.5</v>
      </c>
      <c r="C8312" t="s">
        <v>335</v>
      </c>
      <c r="D8312" t="s">
        <v>486</v>
      </c>
      <c r="E8312" s="144" t="s">
        <v>191</v>
      </c>
      <c r="F8312" s="144">
        <v>2045</v>
      </c>
      <c r="G8312" s="147">
        <v>16.74089780421642</v>
      </c>
      <c r="H8312" s="147">
        <v>19.961500000000001</v>
      </c>
      <c r="I8312" s="147">
        <v>24.058333333333334</v>
      </c>
      <c r="J8312" s="147">
        <v>27.19533333333333</v>
      </c>
      <c r="K8312" s="147">
        <v>30.334499999999998</v>
      </c>
    </row>
    <row r="8313" spans="2:11" x14ac:dyDescent="0.2">
      <c r="B8313" s="21" t="str">
        <f t="shared" si="129"/>
        <v>HaliburtonIce Accretion2050RCP8.5</v>
      </c>
      <c r="C8313" t="s">
        <v>335</v>
      </c>
      <c r="D8313" t="s">
        <v>486</v>
      </c>
      <c r="E8313" s="144" t="s">
        <v>191</v>
      </c>
      <c r="F8313" s="144">
        <v>2050</v>
      </c>
      <c r="G8313" s="147">
        <v>16.891664462654113</v>
      </c>
      <c r="H8313" s="147">
        <v>20.203583333333334</v>
      </c>
      <c r="I8313" s="147">
        <v>24.416666666666668</v>
      </c>
      <c r="J8313" s="147">
        <v>27.637916666666662</v>
      </c>
      <c r="K8313" s="147">
        <v>30.859499999999997</v>
      </c>
    </row>
    <row r="8314" spans="2:11" x14ac:dyDescent="0.2">
      <c r="B8314" s="21" t="str">
        <f t="shared" si="129"/>
        <v>HaliburtonIce Accretion2055RCP8.5</v>
      </c>
      <c r="C8314" t="s">
        <v>335</v>
      </c>
      <c r="D8314" t="s">
        <v>486</v>
      </c>
      <c r="E8314" s="144" t="s">
        <v>191</v>
      </c>
      <c r="F8314" s="144">
        <v>2055</v>
      </c>
      <c r="G8314" s="147">
        <v>17.04822983872403</v>
      </c>
      <c r="H8314" s="147">
        <v>20.424916666666665</v>
      </c>
      <c r="I8314" s="147">
        <v>24.708333333333332</v>
      </c>
      <c r="J8314" s="147">
        <v>27.986333333333327</v>
      </c>
      <c r="K8314" s="147">
        <v>31.258499999999998</v>
      </c>
    </row>
    <row r="8315" spans="2:11" x14ac:dyDescent="0.2">
      <c r="B8315" s="21" t="str">
        <f t="shared" si="129"/>
        <v>HaliburtonIce Accretion2060RCP8.5</v>
      </c>
      <c r="C8315" t="s">
        <v>335</v>
      </c>
      <c r="D8315" t="s">
        <v>486</v>
      </c>
      <c r="E8315" s="144" t="s">
        <v>191</v>
      </c>
      <c r="F8315" s="144">
        <v>2060</v>
      </c>
      <c r="G8315" s="147">
        <v>17.303373414541667</v>
      </c>
      <c r="H8315" s="147">
        <v>20.805333333333333</v>
      </c>
      <c r="I8315" s="147">
        <v>25.241666666666667</v>
      </c>
      <c r="J8315" s="147">
        <v>28.636083333333325</v>
      </c>
      <c r="K8315" s="147">
        <v>32.014499999999998</v>
      </c>
    </row>
    <row r="8316" spans="2:11" x14ac:dyDescent="0.2">
      <c r="B8316" s="21" t="str">
        <f t="shared" si="129"/>
        <v>HaliburtonIce Accretion2065RCP8.5</v>
      </c>
      <c r="C8316" t="s">
        <v>335</v>
      </c>
      <c r="D8316" t="s">
        <v>486</v>
      </c>
      <c r="E8316" s="144" t="s">
        <v>191</v>
      </c>
      <c r="F8316" s="144">
        <v>2065</v>
      </c>
      <c r="G8316" s="147">
        <v>17.401951614289395</v>
      </c>
      <c r="H8316" s="147">
        <v>20.964416666666665</v>
      </c>
      <c r="I8316" s="147">
        <v>25.483333333333331</v>
      </c>
      <c r="J8316" s="147">
        <v>28.93741666666666</v>
      </c>
      <c r="K8316" s="147">
        <v>32.371499999999997</v>
      </c>
    </row>
    <row r="8317" spans="2:11" x14ac:dyDescent="0.2">
      <c r="B8317" s="21" t="str">
        <f t="shared" si="129"/>
        <v>HaliburtonIce Accretion2070RCP8.5</v>
      </c>
      <c r="C8317" t="s">
        <v>335</v>
      </c>
      <c r="D8317" t="s">
        <v>486</v>
      </c>
      <c r="E8317" s="144" t="s">
        <v>191</v>
      </c>
      <c r="F8317" s="144">
        <v>2070</v>
      </c>
      <c r="G8317" s="147">
        <v>17.372958026128298</v>
      </c>
      <c r="H8317" s="147">
        <v>20.998999999999999</v>
      </c>
      <c r="I8317" s="147">
        <v>25.599999999999998</v>
      </c>
      <c r="J8317" s="147">
        <v>29.116333333333326</v>
      </c>
      <c r="K8317" s="147">
        <v>32.613</v>
      </c>
    </row>
    <row r="8318" spans="2:11" x14ac:dyDescent="0.2">
      <c r="B8318" s="21" t="str">
        <f t="shared" si="129"/>
        <v>HaliburtonIce Accretion2075RCP8.5</v>
      </c>
      <c r="C8318" t="s">
        <v>335</v>
      </c>
      <c r="D8318" t="s">
        <v>486</v>
      </c>
      <c r="E8318" s="144" t="s">
        <v>191</v>
      </c>
      <c r="F8318" s="144">
        <v>2075</v>
      </c>
      <c r="G8318" s="147">
        <v>17.245386238219481</v>
      </c>
      <c r="H8318" s="147">
        <v>20.874500000000001</v>
      </c>
      <c r="I8318" s="147">
        <v>25.475000000000001</v>
      </c>
      <c r="J8318" s="147">
        <v>28.993916666666664</v>
      </c>
      <c r="K8318" s="147">
        <v>32.497499999999995</v>
      </c>
    </row>
    <row r="8319" spans="2:11" x14ac:dyDescent="0.2">
      <c r="B8319" s="21" t="str">
        <f t="shared" si="129"/>
        <v>HaliburtonIce Accretion2080RCP8.5</v>
      </c>
      <c r="C8319" t="s">
        <v>335</v>
      </c>
      <c r="D8319" t="s">
        <v>486</v>
      </c>
      <c r="E8319" s="144" t="s">
        <v>191</v>
      </c>
      <c r="F8319" s="144">
        <v>2080</v>
      </c>
      <c r="G8319" s="147">
        <v>17.117814450310661</v>
      </c>
      <c r="H8319" s="147">
        <v>20.75</v>
      </c>
      <c r="I8319" s="147">
        <v>25.35</v>
      </c>
      <c r="J8319" s="147">
        <v>28.871499999999997</v>
      </c>
      <c r="K8319" s="147">
        <v>32.381999999999998</v>
      </c>
    </row>
    <row r="8320" spans="2:11" x14ac:dyDescent="0.2">
      <c r="B8320" s="21" t="str">
        <f t="shared" si="129"/>
        <v>HaliburtonIce Accretion2085RCP8.5</v>
      </c>
      <c r="C8320" t="s">
        <v>335</v>
      </c>
      <c r="D8320" t="s">
        <v>486</v>
      </c>
      <c r="E8320" s="144" t="s">
        <v>191</v>
      </c>
      <c r="F8320" s="144">
        <v>2085</v>
      </c>
      <c r="G8320" s="147">
        <v>16.69160870434256</v>
      </c>
      <c r="H8320" s="147">
        <v>20.283124999999998</v>
      </c>
      <c r="I8320" s="147">
        <v>24.837499999999999</v>
      </c>
      <c r="J8320" s="147">
        <v>28.306499999999996</v>
      </c>
      <c r="K8320" s="147">
        <v>31.767749999999999</v>
      </c>
    </row>
    <row r="8321" spans="2:11" x14ac:dyDescent="0.2">
      <c r="B8321" s="21" t="str">
        <f t="shared" si="129"/>
        <v>HaliburtonIce Accretion2090RCP8.5</v>
      </c>
      <c r="C8321" t="s">
        <v>335</v>
      </c>
      <c r="D8321" t="s">
        <v>486</v>
      </c>
      <c r="E8321" s="144" t="s">
        <v>191</v>
      </c>
      <c r="F8321" s="144">
        <v>2090</v>
      </c>
      <c r="G8321" s="147">
        <v>16.265402958374459</v>
      </c>
      <c r="H8321" s="147">
        <v>19.81625</v>
      </c>
      <c r="I8321" s="147">
        <v>24.324999999999999</v>
      </c>
      <c r="J8321" s="147">
        <v>27.741499999999995</v>
      </c>
      <c r="K8321" s="147">
        <v>31.153500000000001</v>
      </c>
    </row>
    <row r="8322" spans="2:11" x14ac:dyDescent="0.2">
      <c r="B8322" s="21" t="str">
        <f t="shared" si="129"/>
        <v>HaliburtonIce Accretion2095RCP8.5</v>
      </c>
      <c r="C8322" t="s">
        <v>335</v>
      </c>
      <c r="D8322" t="s">
        <v>486</v>
      </c>
      <c r="E8322" s="144" t="s">
        <v>191</v>
      </c>
      <c r="F8322" s="144">
        <v>2095</v>
      </c>
      <c r="G8322" s="147">
        <v>16.265402958374459</v>
      </c>
      <c r="H8322" s="147">
        <v>19.81625</v>
      </c>
      <c r="I8322" s="147">
        <v>24.324999999999999</v>
      </c>
      <c r="J8322" s="147">
        <v>27.741499999999995</v>
      </c>
      <c r="K8322" s="147">
        <v>31.153500000000001</v>
      </c>
    </row>
    <row r="8323" spans="2:11" x14ac:dyDescent="0.2">
      <c r="B8323" s="21" t="str">
        <f t="shared" si="129"/>
        <v>HaliburtonIce Accretion2100RCP8.5</v>
      </c>
      <c r="C8323" t="s">
        <v>335</v>
      </c>
      <c r="D8323" t="s">
        <v>486</v>
      </c>
      <c r="E8323" s="144" t="s">
        <v>191</v>
      </c>
      <c r="F8323" s="144">
        <v>2100</v>
      </c>
      <c r="G8323" s="147">
        <v>16.265402958374459</v>
      </c>
      <c r="H8323" s="147">
        <v>19.81625</v>
      </c>
      <c r="I8323" s="147">
        <v>24.324999999999999</v>
      </c>
      <c r="J8323" s="147">
        <v>27.741499999999995</v>
      </c>
      <c r="K8323" s="147">
        <v>31.153500000000001</v>
      </c>
    </row>
    <row r="8324" spans="2:11" x14ac:dyDescent="0.2">
      <c r="B8324" s="21" t="str">
        <f t="shared" si="129"/>
        <v>HaliburtonWind2023RCP4.5</v>
      </c>
      <c r="C8324" t="s">
        <v>335</v>
      </c>
      <c r="D8324" t="s">
        <v>1</v>
      </c>
      <c r="E8324" s="144" t="s">
        <v>193</v>
      </c>
      <c r="F8324" s="144">
        <v>2023</v>
      </c>
      <c r="G8324" s="147">
        <v>69.54142072824105</v>
      </c>
      <c r="H8324" s="147">
        <v>74.913359999999997</v>
      </c>
      <c r="I8324" s="147">
        <v>80.576000000000008</v>
      </c>
      <c r="J8324" s="147">
        <v>86.233440000000016</v>
      </c>
      <c r="K8324" s="147">
        <v>91.884</v>
      </c>
    </row>
    <row r="8325" spans="2:11" x14ac:dyDescent="0.2">
      <c r="B8325" s="21" t="str">
        <f t="shared" si="129"/>
        <v>HaliburtonWind2025RCP4.5</v>
      </c>
      <c r="C8325" t="s">
        <v>335</v>
      </c>
      <c r="D8325" t="s">
        <v>1</v>
      </c>
      <c r="E8325" s="144" t="s">
        <v>193</v>
      </c>
      <c r="F8325" s="144">
        <v>2025</v>
      </c>
      <c r="G8325" s="147">
        <v>69.626617661022905</v>
      </c>
      <c r="H8325" s="147">
        <v>75.028679999999994</v>
      </c>
      <c r="I8325" s="147">
        <v>80.728000000000009</v>
      </c>
      <c r="J8325" s="147">
        <v>86.416053333333352</v>
      </c>
      <c r="K8325" s="147">
        <v>92.09984</v>
      </c>
    </row>
    <row r="8326" spans="2:11" x14ac:dyDescent="0.2">
      <c r="B8326" s="21" t="str">
        <f t="shared" si="129"/>
        <v>HaliburtonWind2030RCP4.5</v>
      </c>
      <c r="C8326" t="s">
        <v>335</v>
      </c>
      <c r="D8326" t="s">
        <v>1</v>
      </c>
      <c r="E8326" s="144" t="s">
        <v>193</v>
      </c>
      <c r="F8326" s="144">
        <v>2030</v>
      </c>
      <c r="G8326" s="147">
        <v>69.711814593804775</v>
      </c>
      <c r="H8326" s="147">
        <v>75.144000000000005</v>
      </c>
      <c r="I8326" s="147">
        <v>80.88000000000001</v>
      </c>
      <c r="J8326" s="147">
        <v>86.598666666666674</v>
      </c>
      <c r="K8326" s="147">
        <v>92.31568</v>
      </c>
    </row>
    <row r="8327" spans="2:11" x14ac:dyDescent="0.2">
      <c r="B8327" s="21" t="str">
        <f t="shared" si="129"/>
        <v>HaliburtonWind2035RCP4.5</v>
      </c>
      <c r="C8327" t="s">
        <v>335</v>
      </c>
      <c r="D8327" t="s">
        <v>1</v>
      </c>
      <c r="E8327" s="144" t="s">
        <v>193</v>
      </c>
      <c r="F8327" s="144">
        <v>2035</v>
      </c>
      <c r="G8327" s="147">
        <v>69.79701152658663</v>
      </c>
      <c r="H8327" s="147">
        <v>75.259320000000002</v>
      </c>
      <c r="I8327" s="147">
        <v>81.032000000000011</v>
      </c>
      <c r="J8327" s="147">
        <v>86.78128000000001</v>
      </c>
      <c r="K8327" s="147">
        <v>92.53152</v>
      </c>
    </row>
    <row r="8328" spans="2:11" x14ac:dyDescent="0.2">
      <c r="B8328" s="21" t="str">
        <f t="shared" si="129"/>
        <v>HaliburtonWind2040RCP4.5</v>
      </c>
      <c r="C8328" t="s">
        <v>335</v>
      </c>
      <c r="D8328" t="s">
        <v>1</v>
      </c>
      <c r="E8328" s="144" t="s">
        <v>193</v>
      </c>
      <c r="F8328" s="144">
        <v>2040</v>
      </c>
      <c r="G8328" s="147">
        <v>69.882208459368485</v>
      </c>
      <c r="H8328" s="147">
        <v>75.374639999999999</v>
      </c>
      <c r="I8328" s="147">
        <v>81.183999999999997</v>
      </c>
      <c r="J8328" s="147">
        <v>86.963893333333345</v>
      </c>
      <c r="K8328" s="147">
        <v>92.747359999999986</v>
      </c>
    </row>
    <row r="8329" spans="2:11" x14ac:dyDescent="0.2">
      <c r="B8329" s="21" t="str">
        <f t="shared" si="129"/>
        <v>HaliburtonWind2045RCP4.5</v>
      </c>
      <c r="C8329" t="s">
        <v>335</v>
      </c>
      <c r="D8329" t="s">
        <v>1</v>
      </c>
      <c r="E8329" s="144" t="s">
        <v>193</v>
      </c>
      <c r="F8329" s="144">
        <v>2045</v>
      </c>
      <c r="G8329" s="147">
        <v>69.967405392150354</v>
      </c>
      <c r="H8329" s="147">
        <v>75.489960000000011</v>
      </c>
      <c r="I8329" s="147">
        <v>81.335999999999999</v>
      </c>
      <c r="J8329" s="147">
        <v>87.146506666666667</v>
      </c>
      <c r="K8329" s="147">
        <v>92.963199999999986</v>
      </c>
    </row>
    <row r="8330" spans="2:11" x14ac:dyDescent="0.2">
      <c r="B8330" s="21" t="str">
        <f t="shared" si="129"/>
        <v>HaliburtonWind2050RCP4.5</v>
      </c>
      <c r="C8330" t="s">
        <v>335</v>
      </c>
      <c r="D8330" t="s">
        <v>1</v>
      </c>
      <c r="E8330" s="144" t="s">
        <v>193</v>
      </c>
      <c r="F8330" s="144">
        <v>2050</v>
      </c>
      <c r="G8330" s="147">
        <v>70.049839181166305</v>
      </c>
      <c r="H8330" s="147">
        <v>75.594864000000001</v>
      </c>
      <c r="I8330" s="147">
        <v>81.467200000000005</v>
      </c>
      <c r="J8330" s="147">
        <v>87.300015999999999</v>
      </c>
      <c r="K8330" s="147">
        <v>93.14073599999999</v>
      </c>
    </row>
    <row r="8331" spans="2:11" x14ac:dyDescent="0.2">
      <c r="B8331" s="21" t="str">
        <f t="shared" si="129"/>
        <v>HaliburtonWind2055RCP4.5</v>
      </c>
      <c r="C8331" t="s">
        <v>335</v>
      </c>
      <c r="D8331" t="s">
        <v>1</v>
      </c>
      <c r="E8331" s="144" t="s">
        <v>193</v>
      </c>
      <c r="F8331" s="144">
        <v>2055</v>
      </c>
      <c r="G8331" s="147">
        <v>70.047076037400416</v>
      </c>
      <c r="H8331" s="147">
        <v>75.584448000000009</v>
      </c>
      <c r="I8331" s="147">
        <v>81.446400000000011</v>
      </c>
      <c r="J8331" s="147">
        <v>87.270911999999996</v>
      </c>
      <c r="K8331" s="147">
        <v>93.102431999999993</v>
      </c>
    </row>
    <row r="8332" spans="2:11" x14ac:dyDescent="0.2">
      <c r="B8332" s="21" t="str">
        <f t="shared" ref="B8332:B8395" si="130">C8332&amp;D8332&amp;F8332&amp;E8332</f>
        <v>HaliburtonWind2060RCP4.5</v>
      </c>
      <c r="C8332" t="s">
        <v>335</v>
      </c>
      <c r="D8332" t="s">
        <v>1</v>
      </c>
      <c r="E8332" s="144" t="s">
        <v>193</v>
      </c>
      <c r="F8332" s="144">
        <v>2060</v>
      </c>
      <c r="G8332" s="147">
        <v>70.044312893634512</v>
      </c>
      <c r="H8332" s="147">
        <v>75.574032000000003</v>
      </c>
      <c r="I8332" s="147">
        <v>81.425600000000003</v>
      </c>
      <c r="J8332" s="147">
        <v>87.241808000000006</v>
      </c>
      <c r="K8332" s="147">
        <v>93.064127999999982</v>
      </c>
    </row>
    <row r="8333" spans="2:11" x14ac:dyDescent="0.2">
      <c r="B8333" s="21" t="str">
        <f t="shared" si="130"/>
        <v>HaliburtonWind2065RCP4.5</v>
      </c>
      <c r="C8333" t="s">
        <v>335</v>
      </c>
      <c r="D8333" t="s">
        <v>1</v>
      </c>
      <c r="E8333" s="144" t="s">
        <v>193</v>
      </c>
      <c r="F8333" s="144">
        <v>2065</v>
      </c>
      <c r="G8333" s="147">
        <v>70.041549749868622</v>
      </c>
      <c r="H8333" s="147">
        <v>75.56361600000001</v>
      </c>
      <c r="I8333" s="147">
        <v>81.404800000000009</v>
      </c>
      <c r="J8333" s="147">
        <v>87.212704000000002</v>
      </c>
      <c r="K8333" s="147">
        <v>93.025823999999986</v>
      </c>
    </row>
    <row r="8334" spans="2:11" x14ac:dyDescent="0.2">
      <c r="B8334" s="21" t="str">
        <f t="shared" si="130"/>
        <v>HaliburtonWind2070RCP4.5</v>
      </c>
      <c r="C8334" t="s">
        <v>335</v>
      </c>
      <c r="D8334" t="s">
        <v>1</v>
      </c>
      <c r="E8334" s="144" t="s">
        <v>193</v>
      </c>
      <c r="F8334" s="144">
        <v>2070</v>
      </c>
      <c r="G8334" s="147">
        <v>70.038786606102718</v>
      </c>
      <c r="H8334" s="147">
        <v>75.553200000000004</v>
      </c>
      <c r="I8334" s="147">
        <v>81.384000000000015</v>
      </c>
      <c r="J8334" s="147">
        <v>87.183599999999998</v>
      </c>
      <c r="K8334" s="147">
        <v>92.987519999999989</v>
      </c>
    </row>
    <row r="8335" spans="2:11" x14ac:dyDescent="0.2">
      <c r="B8335" s="21" t="str">
        <f t="shared" si="130"/>
        <v>HaliburtonWind2075RCP4.5</v>
      </c>
      <c r="C8335" t="s">
        <v>335</v>
      </c>
      <c r="D8335" t="s">
        <v>1</v>
      </c>
      <c r="E8335" s="144" t="s">
        <v>193</v>
      </c>
      <c r="F8335" s="144">
        <v>2075</v>
      </c>
      <c r="G8335" s="147">
        <v>69.999642069419167</v>
      </c>
      <c r="H8335" s="147">
        <v>75.50236000000001</v>
      </c>
      <c r="I8335" s="147">
        <v>81.320000000000007</v>
      </c>
      <c r="J8335" s="147">
        <v>87.109413333333336</v>
      </c>
      <c r="K8335" s="147">
        <v>92.900879999999987</v>
      </c>
    </row>
    <row r="8336" spans="2:11" x14ac:dyDescent="0.2">
      <c r="B8336" s="21" t="str">
        <f t="shared" si="130"/>
        <v>HaliburtonWind2080RCP4.5</v>
      </c>
      <c r="C8336" t="s">
        <v>335</v>
      </c>
      <c r="D8336" t="s">
        <v>1</v>
      </c>
      <c r="E8336" s="144" t="s">
        <v>193</v>
      </c>
      <c r="F8336" s="144">
        <v>2080</v>
      </c>
      <c r="G8336" s="147">
        <v>69.960497532735602</v>
      </c>
      <c r="H8336" s="147">
        <v>75.451520000000002</v>
      </c>
      <c r="I8336" s="147">
        <v>81.256000000000014</v>
      </c>
      <c r="J8336" s="147">
        <v>87.035226666666674</v>
      </c>
      <c r="K8336" s="147">
        <v>92.814239999999984</v>
      </c>
    </row>
    <row r="8337" spans="2:11" x14ac:dyDescent="0.2">
      <c r="B8337" s="21" t="str">
        <f t="shared" si="130"/>
        <v>HaliburtonWind2085RCP4.5</v>
      </c>
      <c r="C8337" t="s">
        <v>335</v>
      </c>
      <c r="D8337" t="s">
        <v>1</v>
      </c>
      <c r="E8337" s="144" t="s">
        <v>193</v>
      </c>
      <c r="F8337" s="144">
        <v>2085</v>
      </c>
      <c r="G8337" s="147">
        <v>69.921352996052036</v>
      </c>
      <c r="H8337" s="147">
        <v>75.400680000000008</v>
      </c>
      <c r="I8337" s="147">
        <v>81.192000000000007</v>
      </c>
      <c r="J8337" s="147">
        <v>86.961039999999997</v>
      </c>
      <c r="K8337" s="147">
        <v>92.727599999999995</v>
      </c>
    </row>
    <row r="8338" spans="2:11" x14ac:dyDescent="0.2">
      <c r="B8338" s="21" t="str">
        <f t="shared" si="130"/>
        <v>HaliburtonWind2090RCP4.5</v>
      </c>
      <c r="C8338" t="s">
        <v>335</v>
      </c>
      <c r="D8338" t="s">
        <v>1</v>
      </c>
      <c r="E8338" s="144" t="s">
        <v>193</v>
      </c>
      <c r="F8338" s="144">
        <v>2090</v>
      </c>
      <c r="G8338" s="147">
        <v>69.882208459368485</v>
      </c>
      <c r="H8338" s="147">
        <v>75.349840000000015</v>
      </c>
      <c r="I8338" s="147">
        <v>81.128</v>
      </c>
      <c r="J8338" s="147">
        <v>86.886853333333335</v>
      </c>
      <c r="K8338" s="147">
        <v>92.640959999999993</v>
      </c>
    </row>
    <row r="8339" spans="2:11" x14ac:dyDescent="0.2">
      <c r="B8339" s="21" t="str">
        <f t="shared" si="130"/>
        <v>HaliburtonWind2095RCP4.5</v>
      </c>
      <c r="C8339" t="s">
        <v>335</v>
      </c>
      <c r="D8339" t="s">
        <v>1</v>
      </c>
      <c r="E8339" s="144" t="s">
        <v>193</v>
      </c>
      <c r="F8339" s="144">
        <v>2095</v>
      </c>
      <c r="G8339" s="147">
        <v>69.843063922684934</v>
      </c>
      <c r="H8339" s="147">
        <v>75.299000000000007</v>
      </c>
      <c r="I8339" s="147">
        <v>81.064000000000007</v>
      </c>
      <c r="J8339" s="147">
        <v>86.812666666666672</v>
      </c>
      <c r="K8339" s="147">
        <v>92.55431999999999</v>
      </c>
    </row>
    <row r="8340" spans="2:11" x14ac:dyDescent="0.2">
      <c r="B8340" s="21" t="str">
        <f t="shared" si="130"/>
        <v>HaliburtonWind2100RCP4.5</v>
      </c>
      <c r="C8340" t="s">
        <v>335</v>
      </c>
      <c r="D8340" t="s">
        <v>1</v>
      </c>
      <c r="E8340" s="144" t="s">
        <v>193</v>
      </c>
      <c r="F8340" s="144">
        <v>2100</v>
      </c>
      <c r="G8340" s="147">
        <v>69.803919386001368</v>
      </c>
      <c r="H8340" s="147">
        <v>75.248160000000013</v>
      </c>
      <c r="I8340" s="147">
        <v>81</v>
      </c>
      <c r="J8340" s="147">
        <v>86.73848000000001</v>
      </c>
      <c r="K8340" s="147">
        <v>92.467679999999987</v>
      </c>
    </row>
    <row r="8341" spans="2:11" x14ac:dyDescent="0.2">
      <c r="B8341" s="21" t="str">
        <f t="shared" si="130"/>
        <v>HaliburtonWind2023RCP6.0</v>
      </c>
      <c r="C8341" t="s">
        <v>335</v>
      </c>
      <c r="D8341" t="s">
        <v>1</v>
      </c>
      <c r="E8341" s="144" t="s">
        <v>192</v>
      </c>
      <c r="F8341" s="144">
        <v>2023</v>
      </c>
      <c r="G8341" s="147">
        <v>69.54142072824105</v>
      </c>
      <c r="H8341" s="147">
        <v>74.913359999999997</v>
      </c>
      <c r="I8341" s="147">
        <v>80.576000000000008</v>
      </c>
      <c r="J8341" s="147">
        <v>86.233440000000016</v>
      </c>
      <c r="K8341" s="147">
        <v>91.884</v>
      </c>
    </row>
    <row r="8342" spans="2:11" x14ac:dyDescent="0.2">
      <c r="B8342" s="21" t="str">
        <f t="shared" si="130"/>
        <v>HaliburtonWind2025RCP6.0</v>
      </c>
      <c r="C8342" t="s">
        <v>335</v>
      </c>
      <c r="D8342" t="s">
        <v>1</v>
      </c>
      <c r="E8342" s="144" t="s">
        <v>192</v>
      </c>
      <c r="F8342" s="144">
        <v>2025</v>
      </c>
      <c r="G8342" s="147">
        <v>69.626617661022905</v>
      </c>
      <c r="H8342" s="147">
        <v>75.028679999999994</v>
      </c>
      <c r="I8342" s="147">
        <v>80.728000000000009</v>
      </c>
      <c r="J8342" s="147">
        <v>86.416053333333352</v>
      </c>
      <c r="K8342" s="147">
        <v>92.09984</v>
      </c>
    </row>
    <row r="8343" spans="2:11" x14ac:dyDescent="0.2">
      <c r="B8343" s="21" t="str">
        <f t="shared" si="130"/>
        <v>HaliburtonWind2030RCP6.0</v>
      </c>
      <c r="C8343" t="s">
        <v>335</v>
      </c>
      <c r="D8343" t="s">
        <v>1</v>
      </c>
      <c r="E8343" s="144" t="s">
        <v>192</v>
      </c>
      <c r="F8343" s="144">
        <v>2030</v>
      </c>
      <c r="G8343" s="147">
        <v>69.711814593804775</v>
      </c>
      <c r="H8343" s="147">
        <v>75.144000000000005</v>
      </c>
      <c r="I8343" s="147">
        <v>80.88000000000001</v>
      </c>
      <c r="J8343" s="147">
        <v>86.598666666666674</v>
      </c>
      <c r="K8343" s="147">
        <v>92.31568</v>
      </c>
    </row>
    <row r="8344" spans="2:11" x14ac:dyDescent="0.2">
      <c r="B8344" s="21" t="str">
        <f t="shared" si="130"/>
        <v>HaliburtonWind2035RCP6.0</v>
      </c>
      <c r="C8344" t="s">
        <v>335</v>
      </c>
      <c r="D8344" t="s">
        <v>1</v>
      </c>
      <c r="E8344" s="144" t="s">
        <v>192</v>
      </c>
      <c r="F8344" s="144">
        <v>2035</v>
      </c>
      <c r="G8344" s="147">
        <v>69.79701152658663</v>
      </c>
      <c r="H8344" s="147">
        <v>75.259320000000002</v>
      </c>
      <c r="I8344" s="147">
        <v>81.032000000000011</v>
      </c>
      <c r="J8344" s="147">
        <v>86.78128000000001</v>
      </c>
      <c r="K8344" s="147">
        <v>92.53152</v>
      </c>
    </row>
    <row r="8345" spans="2:11" x14ac:dyDescent="0.2">
      <c r="B8345" s="21" t="str">
        <f t="shared" si="130"/>
        <v>HaliburtonWind2040RCP6.0</v>
      </c>
      <c r="C8345" t="s">
        <v>335</v>
      </c>
      <c r="D8345" t="s">
        <v>1</v>
      </c>
      <c r="E8345" s="144" t="s">
        <v>192</v>
      </c>
      <c r="F8345" s="144">
        <v>2040</v>
      </c>
      <c r="G8345" s="147">
        <v>69.882208459368485</v>
      </c>
      <c r="H8345" s="147">
        <v>75.374639999999999</v>
      </c>
      <c r="I8345" s="147">
        <v>81.183999999999997</v>
      </c>
      <c r="J8345" s="147">
        <v>86.963893333333345</v>
      </c>
      <c r="K8345" s="147">
        <v>92.747359999999986</v>
      </c>
    </row>
    <row r="8346" spans="2:11" x14ac:dyDescent="0.2">
      <c r="B8346" s="21" t="str">
        <f t="shared" si="130"/>
        <v>HaliburtonWind2045RCP6.0</v>
      </c>
      <c r="C8346" t="s">
        <v>335</v>
      </c>
      <c r="D8346" t="s">
        <v>1</v>
      </c>
      <c r="E8346" s="144" t="s">
        <v>192</v>
      </c>
      <c r="F8346" s="144">
        <v>2045</v>
      </c>
      <c r="G8346" s="147">
        <v>69.967405392150354</v>
      </c>
      <c r="H8346" s="147">
        <v>75.489960000000011</v>
      </c>
      <c r="I8346" s="147">
        <v>81.335999999999999</v>
      </c>
      <c r="J8346" s="147">
        <v>87.146506666666667</v>
      </c>
      <c r="K8346" s="147">
        <v>92.963199999999986</v>
      </c>
    </row>
    <row r="8347" spans="2:11" x14ac:dyDescent="0.2">
      <c r="B8347" s="21" t="str">
        <f t="shared" si="130"/>
        <v>HaliburtonWind2050RCP6.0</v>
      </c>
      <c r="C8347" t="s">
        <v>335</v>
      </c>
      <c r="D8347" t="s">
        <v>1</v>
      </c>
      <c r="E8347" s="144" t="s">
        <v>192</v>
      </c>
      <c r="F8347" s="144">
        <v>2050</v>
      </c>
      <c r="G8347" s="147">
        <v>70.049839181166305</v>
      </c>
      <c r="H8347" s="147">
        <v>75.594864000000001</v>
      </c>
      <c r="I8347" s="147">
        <v>81.467200000000005</v>
      </c>
      <c r="J8347" s="147">
        <v>87.300015999999999</v>
      </c>
      <c r="K8347" s="147">
        <v>93.14073599999999</v>
      </c>
    </row>
    <row r="8348" spans="2:11" x14ac:dyDescent="0.2">
      <c r="B8348" s="21" t="str">
        <f t="shared" si="130"/>
        <v>HaliburtonWind2055RCP6.0</v>
      </c>
      <c r="C8348" t="s">
        <v>335</v>
      </c>
      <c r="D8348" t="s">
        <v>1</v>
      </c>
      <c r="E8348" s="144" t="s">
        <v>192</v>
      </c>
      <c r="F8348" s="144">
        <v>2055</v>
      </c>
      <c r="G8348" s="147">
        <v>70.047076037400416</v>
      </c>
      <c r="H8348" s="147">
        <v>75.584448000000009</v>
      </c>
      <c r="I8348" s="147">
        <v>81.446400000000011</v>
      </c>
      <c r="J8348" s="147">
        <v>87.270911999999996</v>
      </c>
      <c r="K8348" s="147">
        <v>93.102431999999993</v>
      </c>
    </row>
    <row r="8349" spans="2:11" x14ac:dyDescent="0.2">
      <c r="B8349" s="21" t="str">
        <f t="shared" si="130"/>
        <v>HaliburtonWind2060RCP6.0</v>
      </c>
      <c r="C8349" t="s">
        <v>335</v>
      </c>
      <c r="D8349" t="s">
        <v>1</v>
      </c>
      <c r="E8349" s="144" t="s">
        <v>192</v>
      </c>
      <c r="F8349" s="144">
        <v>2060</v>
      </c>
      <c r="G8349" s="147">
        <v>70.044312893634512</v>
      </c>
      <c r="H8349" s="147">
        <v>75.574032000000003</v>
      </c>
      <c r="I8349" s="147">
        <v>81.425600000000003</v>
      </c>
      <c r="J8349" s="147">
        <v>87.241808000000006</v>
      </c>
      <c r="K8349" s="147">
        <v>93.064127999999982</v>
      </c>
    </row>
    <row r="8350" spans="2:11" x14ac:dyDescent="0.2">
      <c r="B8350" s="21" t="str">
        <f t="shared" si="130"/>
        <v>HaliburtonWind2065RCP6.0</v>
      </c>
      <c r="C8350" t="s">
        <v>335</v>
      </c>
      <c r="D8350" t="s">
        <v>1</v>
      </c>
      <c r="E8350" s="144" t="s">
        <v>192</v>
      </c>
      <c r="F8350" s="144">
        <v>2065</v>
      </c>
      <c r="G8350" s="147">
        <v>70.041549749868622</v>
      </c>
      <c r="H8350" s="147">
        <v>75.56361600000001</v>
      </c>
      <c r="I8350" s="147">
        <v>81.404800000000009</v>
      </c>
      <c r="J8350" s="147">
        <v>87.212704000000002</v>
      </c>
      <c r="K8350" s="147">
        <v>93.025823999999986</v>
      </c>
    </row>
    <row r="8351" spans="2:11" x14ac:dyDescent="0.2">
      <c r="B8351" s="21" t="str">
        <f t="shared" si="130"/>
        <v>HaliburtonWind2070RCP6.0</v>
      </c>
      <c r="C8351" t="s">
        <v>335</v>
      </c>
      <c r="D8351" t="s">
        <v>1</v>
      </c>
      <c r="E8351" s="144" t="s">
        <v>192</v>
      </c>
      <c r="F8351" s="144">
        <v>2070</v>
      </c>
      <c r="G8351" s="147">
        <v>70.038786606102718</v>
      </c>
      <c r="H8351" s="147">
        <v>75.553200000000004</v>
      </c>
      <c r="I8351" s="147">
        <v>81.384000000000015</v>
      </c>
      <c r="J8351" s="147">
        <v>87.183599999999998</v>
      </c>
      <c r="K8351" s="147">
        <v>92.987519999999989</v>
      </c>
    </row>
    <row r="8352" spans="2:11" x14ac:dyDescent="0.2">
      <c r="B8352" s="21" t="str">
        <f t="shared" si="130"/>
        <v>HaliburtonWind2075RCP6.0</v>
      </c>
      <c r="C8352" t="s">
        <v>335</v>
      </c>
      <c r="D8352" t="s">
        <v>1</v>
      </c>
      <c r="E8352" s="144" t="s">
        <v>192</v>
      </c>
      <c r="F8352" s="144">
        <v>2075</v>
      </c>
      <c r="G8352" s="147">
        <v>69.980069801077377</v>
      </c>
      <c r="H8352" s="147">
        <v>75.476940000000013</v>
      </c>
      <c r="I8352" s="147">
        <v>81.288000000000011</v>
      </c>
      <c r="J8352" s="147">
        <v>87.072320000000005</v>
      </c>
      <c r="K8352" s="147">
        <v>92.857559999999992</v>
      </c>
    </row>
    <row r="8353" spans="2:11" x14ac:dyDescent="0.2">
      <c r="B8353" s="21" t="str">
        <f t="shared" si="130"/>
        <v>HaliburtonWind2080RCP6.0</v>
      </c>
      <c r="C8353" t="s">
        <v>335</v>
      </c>
      <c r="D8353" t="s">
        <v>1</v>
      </c>
      <c r="E8353" s="144" t="s">
        <v>192</v>
      </c>
      <c r="F8353" s="144">
        <v>2080</v>
      </c>
      <c r="G8353" s="147">
        <v>69.921352996052036</v>
      </c>
      <c r="H8353" s="147">
        <v>75.400680000000008</v>
      </c>
      <c r="I8353" s="147">
        <v>81.192000000000007</v>
      </c>
      <c r="J8353" s="147">
        <v>86.961039999999997</v>
      </c>
      <c r="K8353" s="147">
        <v>92.727599999999995</v>
      </c>
    </row>
    <row r="8354" spans="2:11" x14ac:dyDescent="0.2">
      <c r="B8354" s="21" t="str">
        <f t="shared" si="130"/>
        <v>HaliburtonWind2085RCP6.0</v>
      </c>
      <c r="C8354" t="s">
        <v>335</v>
      </c>
      <c r="D8354" t="s">
        <v>1</v>
      </c>
      <c r="E8354" s="144" t="s">
        <v>192</v>
      </c>
      <c r="F8354" s="144">
        <v>2085</v>
      </c>
      <c r="G8354" s="147">
        <v>69.862636191026709</v>
      </c>
      <c r="H8354" s="147">
        <v>75.324420000000003</v>
      </c>
      <c r="I8354" s="147">
        <v>81.096000000000004</v>
      </c>
      <c r="J8354" s="147">
        <v>86.849760000000003</v>
      </c>
      <c r="K8354" s="147">
        <v>92.597639999999984</v>
      </c>
    </row>
    <row r="8355" spans="2:11" x14ac:dyDescent="0.2">
      <c r="B8355" s="21" t="str">
        <f t="shared" si="130"/>
        <v>HaliburtonWind2090RCP6.0</v>
      </c>
      <c r="C8355" t="s">
        <v>335</v>
      </c>
      <c r="D8355" t="s">
        <v>1</v>
      </c>
      <c r="E8355" s="144" t="s">
        <v>192</v>
      </c>
      <c r="F8355" s="144">
        <v>2090</v>
      </c>
      <c r="G8355" s="147">
        <v>69.730235552244082</v>
      </c>
      <c r="H8355" s="147">
        <v>75.146480000000011</v>
      </c>
      <c r="I8355" s="147">
        <v>80.861333333333334</v>
      </c>
      <c r="J8355" s="147">
        <v>86.567280000000011</v>
      </c>
      <c r="K8355" s="147">
        <v>92.267039999999994</v>
      </c>
    </row>
    <row r="8356" spans="2:11" x14ac:dyDescent="0.2">
      <c r="B8356" s="21" t="str">
        <f t="shared" si="130"/>
        <v>HaliburtonWind2095RCP6.0</v>
      </c>
      <c r="C8356" t="s">
        <v>335</v>
      </c>
      <c r="D8356" t="s">
        <v>1</v>
      </c>
      <c r="E8356" s="144" t="s">
        <v>192</v>
      </c>
      <c r="F8356" s="144">
        <v>2095</v>
      </c>
      <c r="G8356" s="147">
        <v>69.65655171848681</v>
      </c>
      <c r="H8356" s="147">
        <v>75.044800000000009</v>
      </c>
      <c r="I8356" s="147">
        <v>80.722666666666669</v>
      </c>
      <c r="J8356" s="147">
        <v>86.396080000000012</v>
      </c>
      <c r="K8356" s="147">
        <v>92.066399999999987</v>
      </c>
    </row>
    <row r="8357" spans="2:11" x14ac:dyDescent="0.2">
      <c r="B8357" s="21" t="str">
        <f t="shared" si="130"/>
        <v>HaliburtonWind2100RCP6.0</v>
      </c>
      <c r="C8357" t="s">
        <v>335</v>
      </c>
      <c r="D8357" t="s">
        <v>1</v>
      </c>
      <c r="E8357" s="144" t="s">
        <v>192</v>
      </c>
      <c r="F8357" s="144">
        <v>2100</v>
      </c>
      <c r="G8357" s="147">
        <v>69.582867884729524</v>
      </c>
      <c r="H8357" s="147">
        <v>74.943120000000008</v>
      </c>
      <c r="I8357" s="147">
        <v>80.584000000000003</v>
      </c>
      <c r="J8357" s="147">
        <v>86.224880000000013</v>
      </c>
      <c r="K8357" s="147">
        <v>91.865759999999995</v>
      </c>
    </row>
    <row r="8358" spans="2:11" x14ac:dyDescent="0.2">
      <c r="B8358" s="21" t="str">
        <f t="shared" si="130"/>
        <v>HaliburtonWind2023RCP8.5</v>
      </c>
      <c r="C8358" t="s">
        <v>335</v>
      </c>
      <c r="D8358" t="s">
        <v>1</v>
      </c>
      <c r="E8358" s="144" t="s">
        <v>191</v>
      </c>
      <c r="F8358" s="144">
        <v>2023</v>
      </c>
      <c r="G8358" s="147">
        <v>69.54142072824105</v>
      </c>
      <c r="H8358" s="147">
        <v>74.913359999999997</v>
      </c>
      <c r="I8358" s="147">
        <v>80.576000000000008</v>
      </c>
      <c r="J8358" s="147">
        <v>86.233440000000016</v>
      </c>
      <c r="K8358" s="147">
        <v>91.884</v>
      </c>
    </row>
    <row r="8359" spans="2:11" x14ac:dyDescent="0.2">
      <c r="B8359" s="21" t="str">
        <f t="shared" si="130"/>
        <v>HaliburtonWind2025RCP8.5</v>
      </c>
      <c r="C8359" t="s">
        <v>335</v>
      </c>
      <c r="D8359" t="s">
        <v>1</v>
      </c>
      <c r="E8359" s="144" t="s">
        <v>191</v>
      </c>
      <c r="F8359" s="144">
        <v>2025</v>
      </c>
      <c r="G8359" s="147">
        <v>69.711814593804775</v>
      </c>
      <c r="H8359" s="147">
        <v>75.144000000000005</v>
      </c>
      <c r="I8359" s="147">
        <v>80.88000000000001</v>
      </c>
      <c r="J8359" s="147">
        <v>86.598666666666674</v>
      </c>
      <c r="K8359" s="147">
        <v>92.31568</v>
      </c>
    </row>
    <row r="8360" spans="2:11" x14ac:dyDescent="0.2">
      <c r="B8360" s="21" t="str">
        <f t="shared" si="130"/>
        <v>HaliburtonWind2030RCP8.5</v>
      </c>
      <c r="C8360" t="s">
        <v>335</v>
      </c>
      <c r="D8360" t="s">
        <v>1</v>
      </c>
      <c r="E8360" s="144" t="s">
        <v>191</v>
      </c>
      <c r="F8360" s="144">
        <v>2030</v>
      </c>
      <c r="G8360" s="147">
        <v>69.882208459368485</v>
      </c>
      <c r="H8360" s="147">
        <v>75.374639999999999</v>
      </c>
      <c r="I8360" s="147">
        <v>81.183999999999997</v>
      </c>
      <c r="J8360" s="147">
        <v>86.963893333333345</v>
      </c>
      <c r="K8360" s="147">
        <v>92.747359999999986</v>
      </c>
    </row>
    <row r="8361" spans="2:11" x14ac:dyDescent="0.2">
      <c r="B8361" s="21" t="str">
        <f t="shared" si="130"/>
        <v>HaliburtonWind2035RCP8.5</v>
      </c>
      <c r="C8361" t="s">
        <v>335</v>
      </c>
      <c r="D8361" t="s">
        <v>1</v>
      </c>
      <c r="E8361" s="144" t="s">
        <v>191</v>
      </c>
      <c r="F8361" s="144">
        <v>2035</v>
      </c>
      <c r="G8361" s="147">
        <v>70.052602324932209</v>
      </c>
      <c r="H8361" s="147">
        <v>75.605280000000008</v>
      </c>
      <c r="I8361" s="147">
        <v>81.488</v>
      </c>
      <c r="J8361" s="147">
        <v>87.329120000000003</v>
      </c>
      <c r="K8361" s="147">
        <v>93.179039999999986</v>
      </c>
    </row>
    <row r="8362" spans="2:11" x14ac:dyDescent="0.2">
      <c r="B8362" s="21" t="str">
        <f t="shared" si="130"/>
        <v>HaliburtonWind2040RCP8.5</v>
      </c>
      <c r="C8362" t="s">
        <v>335</v>
      </c>
      <c r="D8362" t="s">
        <v>1</v>
      </c>
      <c r="E8362" s="144" t="s">
        <v>191</v>
      </c>
      <c r="F8362" s="144">
        <v>2040</v>
      </c>
      <c r="G8362" s="147">
        <v>70.047997085322379</v>
      </c>
      <c r="H8362" s="147">
        <v>75.587920000000011</v>
      </c>
      <c r="I8362" s="147">
        <v>81.453333333333333</v>
      </c>
      <c r="J8362" s="147">
        <v>87.280613333333335</v>
      </c>
      <c r="K8362" s="147">
        <v>93.115199999999987</v>
      </c>
    </row>
    <row r="8363" spans="2:11" x14ac:dyDescent="0.2">
      <c r="B8363" s="21" t="str">
        <f t="shared" si="130"/>
        <v>HaliburtonWind2045RCP8.5</v>
      </c>
      <c r="C8363" t="s">
        <v>335</v>
      </c>
      <c r="D8363" t="s">
        <v>1</v>
      </c>
      <c r="E8363" s="144" t="s">
        <v>191</v>
      </c>
      <c r="F8363" s="144">
        <v>2045</v>
      </c>
      <c r="G8363" s="147">
        <v>70.043391845712549</v>
      </c>
      <c r="H8363" s="147">
        <v>75.57056</v>
      </c>
      <c r="I8363" s="147">
        <v>81.418666666666681</v>
      </c>
      <c r="J8363" s="147">
        <v>87.232106666666667</v>
      </c>
      <c r="K8363" s="147">
        <v>93.051359999999988</v>
      </c>
    </row>
    <row r="8364" spans="2:11" x14ac:dyDescent="0.2">
      <c r="B8364" s="21" t="str">
        <f t="shared" si="130"/>
        <v>HaliburtonWind2050RCP8.5</v>
      </c>
      <c r="C8364" t="s">
        <v>335</v>
      </c>
      <c r="D8364" t="s">
        <v>1</v>
      </c>
      <c r="E8364" s="144" t="s">
        <v>191</v>
      </c>
      <c r="F8364" s="144">
        <v>2050</v>
      </c>
      <c r="G8364" s="147">
        <v>69.960497532735602</v>
      </c>
      <c r="H8364" s="147">
        <v>75.451520000000002</v>
      </c>
      <c r="I8364" s="147">
        <v>81.256000000000014</v>
      </c>
      <c r="J8364" s="147">
        <v>87.035226666666674</v>
      </c>
      <c r="K8364" s="147">
        <v>92.814239999999984</v>
      </c>
    </row>
    <row r="8365" spans="2:11" x14ac:dyDescent="0.2">
      <c r="B8365" s="21" t="str">
        <f t="shared" si="130"/>
        <v>HaliburtonWind2055RCP8.5</v>
      </c>
      <c r="C8365" t="s">
        <v>335</v>
      </c>
      <c r="D8365" t="s">
        <v>1</v>
      </c>
      <c r="E8365" s="144" t="s">
        <v>191</v>
      </c>
      <c r="F8365" s="144">
        <v>2055</v>
      </c>
      <c r="G8365" s="147">
        <v>69.882208459368485</v>
      </c>
      <c r="H8365" s="147">
        <v>75.349840000000015</v>
      </c>
      <c r="I8365" s="147">
        <v>81.128</v>
      </c>
      <c r="J8365" s="147">
        <v>86.886853333333335</v>
      </c>
      <c r="K8365" s="147">
        <v>92.640959999999993</v>
      </c>
    </row>
    <row r="8366" spans="2:11" x14ac:dyDescent="0.2">
      <c r="B8366" s="21" t="str">
        <f t="shared" si="130"/>
        <v>HaliburtonWind2060RCP8.5</v>
      </c>
      <c r="C8366" t="s">
        <v>335</v>
      </c>
      <c r="D8366" t="s">
        <v>1</v>
      </c>
      <c r="E8366" s="144" t="s">
        <v>191</v>
      </c>
      <c r="F8366" s="144">
        <v>2060</v>
      </c>
      <c r="G8366" s="147">
        <v>69.730235552244082</v>
      </c>
      <c r="H8366" s="147">
        <v>75.146480000000011</v>
      </c>
      <c r="I8366" s="147">
        <v>80.861333333333334</v>
      </c>
      <c r="J8366" s="147">
        <v>86.567280000000011</v>
      </c>
      <c r="K8366" s="147">
        <v>92.267039999999994</v>
      </c>
    </row>
    <row r="8367" spans="2:11" x14ac:dyDescent="0.2">
      <c r="B8367" s="21" t="str">
        <f t="shared" si="130"/>
        <v>HaliburtonWind2065RCP8.5</v>
      </c>
      <c r="C8367" t="s">
        <v>335</v>
      </c>
      <c r="D8367" t="s">
        <v>1</v>
      </c>
      <c r="E8367" s="144" t="s">
        <v>191</v>
      </c>
      <c r="F8367" s="144">
        <v>2065</v>
      </c>
      <c r="G8367" s="147">
        <v>69.65655171848681</v>
      </c>
      <c r="H8367" s="147">
        <v>75.044800000000009</v>
      </c>
      <c r="I8367" s="147">
        <v>80.722666666666669</v>
      </c>
      <c r="J8367" s="147">
        <v>86.396080000000012</v>
      </c>
      <c r="K8367" s="147">
        <v>92.066399999999987</v>
      </c>
    </row>
    <row r="8368" spans="2:11" x14ac:dyDescent="0.2">
      <c r="B8368" s="21" t="str">
        <f t="shared" si="130"/>
        <v>HaliburtonWind2070RCP8.5</v>
      </c>
      <c r="C8368" t="s">
        <v>335</v>
      </c>
      <c r="D8368" t="s">
        <v>1</v>
      </c>
      <c r="E8368" s="144" t="s">
        <v>191</v>
      </c>
      <c r="F8368" s="144">
        <v>2070</v>
      </c>
      <c r="G8368" s="147">
        <v>69.594380983754107</v>
      </c>
      <c r="H8368" s="147">
        <v>74.938160000000011</v>
      </c>
      <c r="I8368" s="147">
        <v>80.554666666666662</v>
      </c>
      <c r="J8368" s="147">
        <v>86.176373333333345</v>
      </c>
      <c r="K8368" s="147">
        <v>91.798879999999997</v>
      </c>
    </row>
    <row r="8369" spans="2:11" x14ac:dyDescent="0.2">
      <c r="B8369" s="21" t="str">
        <f t="shared" si="130"/>
        <v>HaliburtonWind2075RCP8.5</v>
      </c>
      <c r="C8369" t="s">
        <v>335</v>
      </c>
      <c r="D8369" t="s">
        <v>1</v>
      </c>
      <c r="E8369" s="144" t="s">
        <v>191</v>
      </c>
      <c r="F8369" s="144">
        <v>2075</v>
      </c>
      <c r="G8369" s="147">
        <v>69.605894082778676</v>
      </c>
      <c r="H8369" s="147">
        <v>74.933200000000014</v>
      </c>
      <c r="I8369" s="147">
        <v>80.525333333333336</v>
      </c>
      <c r="J8369" s="147">
        <v>86.127866666666677</v>
      </c>
      <c r="K8369" s="147">
        <v>91.731999999999999</v>
      </c>
    </row>
    <row r="8370" spans="2:11" x14ac:dyDescent="0.2">
      <c r="B8370" s="21" t="str">
        <f t="shared" si="130"/>
        <v>HaliburtonWind2080RCP8.5</v>
      </c>
      <c r="C8370" t="s">
        <v>335</v>
      </c>
      <c r="D8370" t="s">
        <v>1</v>
      </c>
      <c r="E8370" s="144" t="s">
        <v>191</v>
      </c>
      <c r="F8370" s="144">
        <v>2080</v>
      </c>
      <c r="G8370" s="147">
        <v>69.617407181803259</v>
      </c>
      <c r="H8370" s="147">
        <v>74.928240000000017</v>
      </c>
      <c r="I8370" s="147">
        <v>80.495999999999995</v>
      </c>
      <c r="J8370" s="147">
        <v>86.079360000000008</v>
      </c>
      <c r="K8370" s="147">
        <v>91.665120000000002</v>
      </c>
    </row>
    <row r="8371" spans="2:11" x14ac:dyDescent="0.2">
      <c r="B8371" s="21" t="str">
        <f t="shared" si="130"/>
        <v>HaliburtonWind2085RCP8.5</v>
      </c>
      <c r="C8371" t="s">
        <v>335</v>
      </c>
      <c r="D8371" t="s">
        <v>1</v>
      </c>
      <c r="E8371" s="144" t="s">
        <v>191</v>
      </c>
      <c r="F8371" s="144">
        <v>2085</v>
      </c>
      <c r="G8371" s="147">
        <v>69.831550823660365</v>
      </c>
      <c r="H8371" s="147">
        <v>75.196080000000009</v>
      </c>
      <c r="I8371" s="147">
        <v>80.831999999999994</v>
      </c>
      <c r="J8371" s="147">
        <v>86.473120000000009</v>
      </c>
      <c r="K8371" s="147">
        <v>92.116559999999993</v>
      </c>
    </row>
    <row r="8372" spans="2:11" x14ac:dyDescent="0.2">
      <c r="B8372" s="21" t="str">
        <f t="shared" si="130"/>
        <v>HaliburtonWind2090RCP8.5</v>
      </c>
      <c r="C8372" t="s">
        <v>335</v>
      </c>
      <c r="D8372" t="s">
        <v>1</v>
      </c>
      <c r="E8372" s="144" t="s">
        <v>191</v>
      </c>
      <c r="F8372" s="144">
        <v>2090</v>
      </c>
      <c r="G8372" s="147">
        <v>70.045694465517457</v>
      </c>
      <c r="H8372" s="147">
        <v>75.463920000000002</v>
      </c>
      <c r="I8372" s="147">
        <v>81.167999999999992</v>
      </c>
      <c r="J8372" s="147">
        <v>86.866880000000009</v>
      </c>
      <c r="K8372" s="147">
        <v>92.567999999999984</v>
      </c>
    </row>
    <row r="8373" spans="2:11" x14ac:dyDescent="0.2">
      <c r="B8373" s="21" t="str">
        <f t="shared" si="130"/>
        <v>HaliburtonWind2095RCP8.5</v>
      </c>
      <c r="C8373" t="s">
        <v>335</v>
      </c>
      <c r="D8373" t="s">
        <v>1</v>
      </c>
      <c r="E8373" s="144" t="s">
        <v>191</v>
      </c>
      <c r="F8373" s="144">
        <v>2095</v>
      </c>
      <c r="G8373" s="147">
        <v>70.045694465517457</v>
      </c>
      <c r="H8373" s="147">
        <v>75.463920000000002</v>
      </c>
      <c r="I8373" s="147">
        <v>81.167999999999992</v>
      </c>
      <c r="J8373" s="147">
        <v>86.866880000000009</v>
      </c>
      <c r="K8373" s="147">
        <v>92.567999999999984</v>
      </c>
    </row>
    <row r="8374" spans="2:11" x14ac:dyDescent="0.2">
      <c r="B8374" s="21" t="str">
        <f t="shared" si="130"/>
        <v>HaliburtonWind2100RCP8.5</v>
      </c>
      <c r="C8374" t="s">
        <v>335</v>
      </c>
      <c r="D8374" t="s">
        <v>1</v>
      </c>
      <c r="E8374" s="144" t="s">
        <v>191</v>
      </c>
      <c r="F8374" s="144">
        <v>2100</v>
      </c>
      <c r="G8374" s="147">
        <v>70.045694465517457</v>
      </c>
      <c r="H8374" s="147">
        <v>75.463920000000002</v>
      </c>
      <c r="I8374" s="147">
        <v>81.167999999999992</v>
      </c>
      <c r="J8374" s="147">
        <v>86.866880000000009</v>
      </c>
      <c r="K8374" s="147">
        <v>92.567999999999984</v>
      </c>
    </row>
    <row r="8375" spans="2:11" x14ac:dyDescent="0.2">
      <c r="B8375" s="21" t="str">
        <f t="shared" si="130"/>
        <v>Halton Hills (Georgetown)Ice Accretion2023RCP4.5</v>
      </c>
      <c r="C8375" t="s">
        <v>336</v>
      </c>
      <c r="D8375" t="s">
        <v>486</v>
      </c>
      <c r="E8375" s="144" t="s">
        <v>193</v>
      </c>
      <c r="F8375" s="144">
        <v>2023</v>
      </c>
      <c r="G8375" s="147">
        <v>16.909060615550771</v>
      </c>
      <c r="H8375" s="147">
        <v>20.314250000000001</v>
      </c>
      <c r="I8375" s="147">
        <v>24.6</v>
      </c>
      <c r="J8375" s="147">
        <v>27.882749999999998</v>
      </c>
      <c r="K8375" s="147">
        <v>31.184999999999999</v>
      </c>
    </row>
    <row r="8376" spans="2:11" x14ac:dyDescent="0.2">
      <c r="B8376" s="21" t="str">
        <f t="shared" si="130"/>
        <v>Halton Hills (Georgetown)Ice Accretion2025RCP4.5</v>
      </c>
      <c r="C8376" t="s">
        <v>336</v>
      </c>
      <c r="D8376" t="s">
        <v>486</v>
      </c>
      <c r="E8376" s="144" t="s">
        <v>193</v>
      </c>
      <c r="F8376" s="144">
        <v>2025</v>
      </c>
      <c r="G8376" s="147">
        <v>16.859771515676911</v>
      </c>
      <c r="H8376" s="147">
        <v>20.272750000000002</v>
      </c>
      <c r="I8376" s="147">
        <v>24.570833333333333</v>
      </c>
      <c r="J8376" s="147">
        <v>27.859208333333331</v>
      </c>
      <c r="K8376" s="147">
        <v>31.163999999999998</v>
      </c>
    </row>
    <row r="8377" spans="2:11" x14ac:dyDescent="0.2">
      <c r="B8377" s="21" t="str">
        <f t="shared" si="130"/>
        <v>Halton Hills (Georgetown)Ice Accretion2030RCP4.5</v>
      </c>
      <c r="C8377" t="s">
        <v>336</v>
      </c>
      <c r="D8377" t="s">
        <v>486</v>
      </c>
      <c r="E8377" s="144" t="s">
        <v>193</v>
      </c>
      <c r="F8377" s="144">
        <v>2030</v>
      </c>
      <c r="G8377" s="147">
        <v>16.810482415803047</v>
      </c>
      <c r="H8377" s="147">
        <v>20.231249999999999</v>
      </c>
      <c r="I8377" s="147">
        <v>24.541666666666668</v>
      </c>
      <c r="J8377" s="147">
        <v>27.835666666666665</v>
      </c>
      <c r="K8377" s="147">
        <v>31.143000000000001</v>
      </c>
    </row>
    <row r="8378" spans="2:11" x14ac:dyDescent="0.2">
      <c r="B8378" s="21" t="str">
        <f t="shared" si="130"/>
        <v>Halton Hills (Georgetown)Ice Accretion2035RCP4.5</v>
      </c>
      <c r="C8378" t="s">
        <v>336</v>
      </c>
      <c r="D8378" t="s">
        <v>486</v>
      </c>
      <c r="E8378" s="144" t="s">
        <v>193</v>
      </c>
      <c r="F8378" s="144">
        <v>2035</v>
      </c>
      <c r="G8378" s="147">
        <v>16.761193315929184</v>
      </c>
      <c r="H8378" s="147">
        <v>20.18975</v>
      </c>
      <c r="I8378" s="147">
        <v>24.512500000000003</v>
      </c>
      <c r="J8378" s="147">
        <v>27.812124999999995</v>
      </c>
      <c r="K8378" s="147">
        <v>31.122</v>
      </c>
    </row>
    <row r="8379" spans="2:11" x14ac:dyDescent="0.2">
      <c r="B8379" s="21" t="str">
        <f t="shared" si="130"/>
        <v>Halton Hills (Georgetown)Ice Accretion2040RCP4.5</v>
      </c>
      <c r="C8379" t="s">
        <v>336</v>
      </c>
      <c r="D8379" t="s">
        <v>486</v>
      </c>
      <c r="E8379" s="144" t="s">
        <v>193</v>
      </c>
      <c r="F8379" s="144">
        <v>2040</v>
      </c>
      <c r="G8379" s="147">
        <v>16.711904216055324</v>
      </c>
      <c r="H8379" s="147">
        <v>20.148250000000001</v>
      </c>
      <c r="I8379" s="147">
        <v>24.483333333333334</v>
      </c>
      <c r="J8379" s="147">
        <v>27.788583333333328</v>
      </c>
      <c r="K8379" s="147">
        <v>31.100999999999999</v>
      </c>
    </row>
    <row r="8380" spans="2:11" x14ac:dyDescent="0.2">
      <c r="B8380" s="21" t="str">
        <f t="shared" si="130"/>
        <v>Halton Hills (Georgetown)Ice Accretion2045RCP4.5</v>
      </c>
      <c r="C8380" t="s">
        <v>336</v>
      </c>
      <c r="D8380" t="s">
        <v>486</v>
      </c>
      <c r="E8380" s="144" t="s">
        <v>193</v>
      </c>
      <c r="F8380" s="144">
        <v>2045</v>
      </c>
      <c r="G8380" s="147">
        <v>16.662615116181463</v>
      </c>
      <c r="H8380" s="147">
        <v>20.106749999999998</v>
      </c>
      <c r="I8380" s="147">
        <v>24.454166666666666</v>
      </c>
      <c r="J8380" s="147">
        <v>27.765041666666662</v>
      </c>
      <c r="K8380" s="147">
        <v>31.080000000000002</v>
      </c>
    </row>
    <row r="8381" spans="2:11" x14ac:dyDescent="0.2">
      <c r="B8381" s="21" t="str">
        <f t="shared" si="130"/>
        <v>Halton Hills (Georgetown)Ice Accretion2050RCP4.5</v>
      </c>
      <c r="C8381" t="s">
        <v>336</v>
      </c>
      <c r="D8381" t="s">
        <v>486</v>
      </c>
      <c r="E8381" s="144" t="s">
        <v>193</v>
      </c>
      <c r="F8381" s="144">
        <v>2050</v>
      </c>
      <c r="G8381" s="147">
        <v>16.408051412127044</v>
      </c>
      <c r="H8381" s="147">
        <v>19.837</v>
      </c>
      <c r="I8381" s="147">
        <v>24.164999999999999</v>
      </c>
      <c r="J8381" s="147">
        <v>27.458999999999996</v>
      </c>
      <c r="K8381" s="147">
        <v>30.750300000000003</v>
      </c>
    </row>
    <row r="8382" spans="2:11" x14ac:dyDescent="0.2">
      <c r="B8382" s="21" t="str">
        <f t="shared" si="130"/>
        <v>Halton Hills (Georgetown)Ice Accretion2055RCP4.5</v>
      </c>
      <c r="C8382" t="s">
        <v>336</v>
      </c>
      <c r="D8382" t="s">
        <v>486</v>
      </c>
      <c r="E8382" s="144" t="s">
        <v>193</v>
      </c>
      <c r="F8382" s="144">
        <v>2055</v>
      </c>
      <c r="G8382" s="147">
        <v>16.202776807946492</v>
      </c>
      <c r="H8382" s="147">
        <v>19.608750000000001</v>
      </c>
      <c r="I8382" s="147">
        <v>23.905000000000001</v>
      </c>
      <c r="J8382" s="147">
        <v>27.176499999999994</v>
      </c>
      <c r="K8382" s="147">
        <v>30.441600000000001</v>
      </c>
    </row>
    <row r="8383" spans="2:11" x14ac:dyDescent="0.2">
      <c r="B8383" s="21" t="str">
        <f t="shared" si="130"/>
        <v>Halton Hills (Georgetown)Ice Accretion2060RCP4.5</v>
      </c>
      <c r="C8383" t="s">
        <v>336</v>
      </c>
      <c r="D8383" t="s">
        <v>486</v>
      </c>
      <c r="E8383" s="144" t="s">
        <v>193</v>
      </c>
      <c r="F8383" s="144">
        <v>2060</v>
      </c>
      <c r="G8383" s="147">
        <v>15.997502203765936</v>
      </c>
      <c r="H8383" s="147">
        <v>19.380499999999998</v>
      </c>
      <c r="I8383" s="147">
        <v>23.645</v>
      </c>
      <c r="J8383" s="147">
        <v>26.893999999999995</v>
      </c>
      <c r="K8383" s="147">
        <v>30.132900000000003</v>
      </c>
    </row>
    <row r="8384" spans="2:11" x14ac:dyDescent="0.2">
      <c r="B8384" s="21" t="str">
        <f t="shared" si="130"/>
        <v>Halton Hills (Georgetown)Ice Accretion2065RCP4.5</v>
      </c>
      <c r="C8384" t="s">
        <v>336</v>
      </c>
      <c r="D8384" t="s">
        <v>486</v>
      </c>
      <c r="E8384" s="144" t="s">
        <v>193</v>
      </c>
      <c r="F8384" s="144">
        <v>2065</v>
      </c>
      <c r="G8384" s="147">
        <v>15.792227599585383</v>
      </c>
      <c r="H8384" s="147">
        <v>19.152249999999999</v>
      </c>
      <c r="I8384" s="147">
        <v>23.385000000000002</v>
      </c>
      <c r="J8384" s="147">
        <v>26.611499999999992</v>
      </c>
      <c r="K8384" s="147">
        <v>29.824200000000001</v>
      </c>
    </row>
    <row r="8385" spans="2:11" x14ac:dyDescent="0.2">
      <c r="B8385" s="21" t="str">
        <f t="shared" si="130"/>
        <v>Halton Hills (Georgetown)Ice Accretion2070RCP4.5</v>
      </c>
      <c r="C8385" t="s">
        <v>336</v>
      </c>
      <c r="D8385" t="s">
        <v>486</v>
      </c>
      <c r="E8385" s="144" t="s">
        <v>193</v>
      </c>
      <c r="F8385" s="144">
        <v>2070</v>
      </c>
      <c r="G8385" s="147">
        <v>15.586952995404829</v>
      </c>
      <c r="H8385" s="147">
        <v>18.923999999999999</v>
      </c>
      <c r="I8385" s="147">
        <v>23.125</v>
      </c>
      <c r="J8385" s="147">
        <v>26.328999999999994</v>
      </c>
      <c r="K8385" s="147">
        <v>29.515500000000003</v>
      </c>
    </row>
    <row r="8386" spans="2:11" x14ac:dyDescent="0.2">
      <c r="B8386" s="21" t="str">
        <f t="shared" si="130"/>
        <v>Halton Hills (Georgetown)Ice Accretion2075RCP4.5</v>
      </c>
      <c r="C8386" t="s">
        <v>336</v>
      </c>
      <c r="D8386" t="s">
        <v>486</v>
      </c>
      <c r="E8386" s="144" t="s">
        <v>193</v>
      </c>
      <c r="F8386" s="144">
        <v>2075</v>
      </c>
      <c r="G8386" s="147">
        <v>15.537663895530967</v>
      </c>
      <c r="H8386" s="147">
        <v>18.889416666666666</v>
      </c>
      <c r="I8386" s="147">
        <v>23.112500000000001</v>
      </c>
      <c r="J8386" s="147">
        <v>26.328999999999994</v>
      </c>
      <c r="K8386" s="147">
        <v>29.531250000000004</v>
      </c>
    </row>
    <row r="8387" spans="2:11" x14ac:dyDescent="0.2">
      <c r="B8387" s="21" t="str">
        <f t="shared" si="130"/>
        <v>Halton Hills (Georgetown)Ice Accretion2080RCP4.5</v>
      </c>
      <c r="C8387" t="s">
        <v>336</v>
      </c>
      <c r="D8387" t="s">
        <v>486</v>
      </c>
      <c r="E8387" s="144" t="s">
        <v>193</v>
      </c>
      <c r="F8387" s="144">
        <v>2080</v>
      </c>
      <c r="G8387" s="147">
        <v>15.488374795657105</v>
      </c>
      <c r="H8387" s="147">
        <v>18.854833333333332</v>
      </c>
      <c r="I8387" s="147">
        <v>23.1</v>
      </c>
      <c r="J8387" s="147">
        <v>26.328999999999994</v>
      </c>
      <c r="K8387" s="147">
        <v>29.547000000000001</v>
      </c>
    </row>
    <row r="8388" spans="2:11" x14ac:dyDescent="0.2">
      <c r="B8388" s="21" t="str">
        <f t="shared" si="130"/>
        <v>Halton Hills (Georgetown)Ice Accretion2085RCP4.5</v>
      </c>
      <c r="C8388" t="s">
        <v>336</v>
      </c>
      <c r="D8388" t="s">
        <v>486</v>
      </c>
      <c r="E8388" s="144" t="s">
        <v>193</v>
      </c>
      <c r="F8388" s="144">
        <v>2085</v>
      </c>
      <c r="G8388" s="147">
        <v>15.439085695783241</v>
      </c>
      <c r="H8388" s="147">
        <v>18.820250000000001</v>
      </c>
      <c r="I8388" s="147">
        <v>23.087499999999999</v>
      </c>
      <c r="J8388" s="147">
        <v>26.328999999999994</v>
      </c>
      <c r="K8388" s="147">
        <v>29.562750000000001</v>
      </c>
    </row>
    <row r="8389" spans="2:11" x14ac:dyDescent="0.2">
      <c r="B8389" s="21" t="str">
        <f t="shared" si="130"/>
        <v>Halton Hills (Georgetown)Ice Accretion2090RCP4.5</v>
      </c>
      <c r="C8389" t="s">
        <v>336</v>
      </c>
      <c r="D8389" t="s">
        <v>486</v>
      </c>
      <c r="E8389" s="144" t="s">
        <v>193</v>
      </c>
      <c r="F8389" s="144">
        <v>2090</v>
      </c>
      <c r="G8389" s="147">
        <v>15.389796595909379</v>
      </c>
      <c r="H8389" s="147">
        <v>18.785666666666668</v>
      </c>
      <c r="I8389" s="147">
        <v>23.074999999999999</v>
      </c>
      <c r="J8389" s="147">
        <v>26.328999999999994</v>
      </c>
      <c r="K8389" s="147">
        <v>29.578500000000002</v>
      </c>
    </row>
    <row r="8390" spans="2:11" x14ac:dyDescent="0.2">
      <c r="B8390" s="21" t="str">
        <f t="shared" si="130"/>
        <v>Halton Hills (Georgetown)Ice Accretion2095RCP4.5</v>
      </c>
      <c r="C8390" t="s">
        <v>336</v>
      </c>
      <c r="D8390" t="s">
        <v>486</v>
      </c>
      <c r="E8390" s="144" t="s">
        <v>193</v>
      </c>
      <c r="F8390" s="144">
        <v>2095</v>
      </c>
      <c r="G8390" s="147">
        <v>15.340507496035517</v>
      </c>
      <c r="H8390" s="147">
        <v>18.751083333333334</v>
      </c>
      <c r="I8390" s="147">
        <v>23.0625</v>
      </c>
      <c r="J8390" s="147">
        <v>26.328999999999994</v>
      </c>
      <c r="K8390" s="147">
        <v>29.594249999999999</v>
      </c>
    </row>
    <row r="8391" spans="2:11" x14ac:dyDescent="0.2">
      <c r="B8391" s="21" t="str">
        <f t="shared" si="130"/>
        <v>Halton Hills (Georgetown)Ice Accretion2100RCP4.5</v>
      </c>
      <c r="C8391" t="s">
        <v>336</v>
      </c>
      <c r="D8391" t="s">
        <v>486</v>
      </c>
      <c r="E8391" s="144" t="s">
        <v>193</v>
      </c>
      <c r="F8391" s="144">
        <v>2100</v>
      </c>
      <c r="G8391" s="147">
        <v>15.291218396161655</v>
      </c>
      <c r="H8391" s="147">
        <v>18.7165</v>
      </c>
      <c r="I8391" s="147">
        <v>23.05</v>
      </c>
      <c r="J8391" s="147">
        <v>26.328999999999994</v>
      </c>
      <c r="K8391" s="147">
        <v>29.61</v>
      </c>
    </row>
    <row r="8392" spans="2:11" x14ac:dyDescent="0.2">
      <c r="B8392" s="21" t="str">
        <f t="shared" si="130"/>
        <v>Halton Hills (Georgetown)Ice Accretion2023RCP6.0</v>
      </c>
      <c r="C8392" t="s">
        <v>336</v>
      </c>
      <c r="D8392" t="s">
        <v>486</v>
      </c>
      <c r="E8392" s="144" t="s">
        <v>192</v>
      </c>
      <c r="F8392" s="144">
        <v>2023</v>
      </c>
      <c r="G8392" s="147">
        <v>16.909060615550771</v>
      </c>
      <c r="H8392" s="147">
        <v>20.314250000000001</v>
      </c>
      <c r="I8392" s="147">
        <v>24.6</v>
      </c>
      <c r="J8392" s="147">
        <v>27.882749999999998</v>
      </c>
      <c r="K8392" s="147">
        <v>31.184999999999999</v>
      </c>
    </row>
    <row r="8393" spans="2:11" x14ac:dyDescent="0.2">
      <c r="B8393" s="21" t="str">
        <f t="shared" si="130"/>
        <v>Halton Hills (Georgetown)Ice Accretion2025RCP6.0</v>
      </c>
      <c r="C8393" t="s">
        <v>336</v>
      </c>
      <c r="D8393" t="s">
        <v>486</v>
      </c>
      <c r="E8393" s="144" t="s">
        <v>192</v>
      </c>
      <c r="F8393" s="144">
        <v>2025</v>
      </c>
      <c r="G8393" s="147">
        <v>16.859771515676911</v>
      </c>
      <c r="H8393" s="147">
        <v>20.272750000000002</v>
      </c>
      <c r="I8393" s="147">
        <v>24.570833333333333</v>
      </c>
      <c r="J8393" s="147">
        <v>27.859208333333331</v>
      </c>
      <c r="K8393" s="147">
        <v>31.163999999999998</v>
      </c>
    </row>
    <row r="8394" spans="2:11" x14ac:dyDescent="0.2">
      <c r="B8394" s="21" t="str">
        <f t="shared" si="130"/>
        <v>Halton Hills (Georgetown)Ice Accretion2030RCP6.0</v>
      </c>
      <c r="C8394" t="s">
        <v>336</v>
      </c>
      <c r="D8394" t="s">
        <v>486</v>
      </c>
      <c r="E8394" s="144" t="s">
        <v>192</v>
      </c>
      <c r="F8394" s="144">
        <v>2030</v>
      </c>
      <c r="G8394" s="147">
        <v>16.810482415803047</v>
      </c>
      <c r="H8394" s="147">
        <v>20.231249999999999</v>
      </c>
      <c r="I8394" s="147">
        <v>24.541666666666668</v>
      </c>
      <c r="J8394" s="147">
        <v>27.835666666666665</v>
      </c>
      <c r="K8394" s="147">
        <v>31.143000000000001</v>
      </c>
    </row>
    <row r="8395" spans="2:11" x14ac:dyDescent="0.2">
      <c r="B8395" s="21" t="str">
        <f t="shared" si="130"/>
        <v>Halton Hills (Georgetown)Ice Accretion2035RCP6.0</v>
      </c>
      <c r="C8395" t="s">
        <v>336</v>
      </c>
      <c r="D8395" t="s">
        <v>486</v>
      </c>
      <c r="E8395" s="144" t="s">
        <v>192</v>
      </c>
      <c r="F8395" s="144">
        <v>2035</v>
      </c>
      <c r="G8395" s="147">
        <v>16.761193315929184</v>
      </c>
      <c r="H8395" s="147">
        <v>20.18975</v>
      </c>
      <c r="I8395" s="147">
        <v>24.512500000000003</v>
      </c>
      <c r="J8395" s="147">
        <v>27.812124999999995</v>
      </c>
      <c r="K8395" s="147">
        <v>31.122</v>
      </c>
    </row>
    <row r="8396" spans="2:11" x14ac:dyDescent="0.2">
      <c r="B8396" s="21" t="str">
        <f t="shared" ref="B8396:B8459" si="131">C8396&amp;D8396&amp;F8396&amp;E8396</f>
        <v>Halton Hills (Georgetown)Ice Accretion2040RCP6.0</v>
      </c>
      <c r="C8396" t="s">
        <v>336</v>
      </c>
      <c r="D8396" t="s">
        <v>486</v>
      </c>
      <c r="E8396" s="144" t="s">
        <v>192</v>
      </c>
      <c r="F8396" s="144">
        <v>2040</v>
      </c>
      <c r="G8396" s="147">
        <v>16.711904216055324</v>
      </c>
      <c r="H8396" s="147">
        <v>20.148250000000001</v>
      </c>
      <c r="I8396" s="147">
        <v>24.483333333333334</v>
      </c>
      <c r="J8396" s="147">
        <v>27.788583333333328</v>
      </c>
      <c r="K8396" s="147">
        <v>31.100999999999999</v>
      </c>
    </row>
    <row r="8397" spans="2:11" x14ac:dyDescent="0.2">
      <c r="B8397" s="21" t="str">
        <f t="shared" si="131"/>
        <v>Halton Hills (Georgetown)Ice Accretion2045RCP6.0</v>
      </c>
      <c r="C8397" t="s">
        <v>336</v>
      </c>
      <c r="D8397" t="s">
        <v>486</v>
      </c>
      <c r="E8397" s="144" t="s">
        <v>192</v>
      </c>
      <c r="F8397" s="144">
        <v>2045</v>
      </c>
      <c r="G8397" s="147">
        <v>16.662615116181463</v>
      </c>
      <c r="H8397" s="147">
        <v>20.106749999999998</v>
      </c>
      <c r="I8397" s="147">
        <v>24.454166666666666</v>
      </c>
      <c r="J8397" s="147">
        <v>27.765041666666662</v>
      </c>
      <c r="K8397" s="147">
        <v>31.080000000000002</v>
      </c>
    </row>
    <row r="8398" spans="2:11" x14ac:dyDescent="0.2">
      <c r="B8398" s="21" t="str">
        <f t="shared" si="131"/>
        <v>Halton Hills (Georgetown)Ice Accretion2050RCP6.0</v>
      </c>
      <c r="C8398" t="s">
        <v>336</v>
      </c>
      <c r="D8398" t="s">
        <v>486</v>
      </c>
      <c r="E8398" s="144" t="s">
        <v>192</v>
      </c>
      <c r="F8398" s="144">
        <v>2050</v>
      </c>
      <c r="G8398" s="147">
        <v>16.408051412127044</v>
      </c>
      <c r="H8398" s="147">
        <v>19.837</v>
      </c>
      <c r="I8398" s="147">
        <v>24.164999999999999</v>
      </c>
      <c r="J8398" s="147">
        <v>27.458999999999996</v>
      </c>
      <c r="K8398" s="147">
        <v>30.750300000000003</v>
      </c>
    </row>
    <row r="8399" spans="2:11" x14ac:dyDescent="0.2">
      <c r="B8399" s="21" t="str">
        <f t="shared" si="131"/>
        <v>Halton Hills (Georgetown)Ice Accretion2055RCP6.0</v>
      </c>
      <c r="C8399" t="s">
        <v>336</v>
      </c>
      <c r="D8399" t="s">
        <v>486</v>
      </c>
      <c r="E8399" s="144" t="s">
        <v>192</v>
      </c>
      <c r="F8399" s="144">
        <v>2055</v>
      </c>
      <c r="G8399" s="147">
        <v>16.202776807946492</v>
      </c>
      <c r="H8399" s="147">
        <v>19.608750000000001</v>
      </c>
      <c r="I8399" s="147">
        <v>23.905000000000001</v>
      </c>
      <c r="J8399" s="147">
        <v>27.176499999999994</v>
      </c>
      <c r="K8399" s="147">
        <v>30.441600000000001</v>
      </c>
    </row>
    <row r="8400" spans="2:11" x14ac:dyDescent="0.2">
      <c r="B8400" s="21" t="str">
        <f t="shared" si="131"/>
        <v>Halton Hills (Georgetown)Ice Accretion2060RCP6.0</v>
      </c>
      <c r="C8400" t="s">
        <v>336</v>
      </c>
      <c r="D8400" t="s">
        <v>486</v>
      </c>
      <c r="E8400" s="144" t="s">
        <v>192</v>
      </c>
      <c r="F8400" s="144">
        <v>2060</v>
      </c>
      <c r="G8400" s="147">
        <v>15.997502203765936</v>
      </c>
      <c r="H8400" s="147">
        <v>19.380499999999998</v>
      </c>
      <c r="I8400" s="147">
        <v>23.645</v>
      </c>
      <c r="J8400" s="147">
        <v>26.893999999999995</v>
      </c>
      <c r="K8400" s="147">
        <v>30.132900000000003</v>
      </c>
    </row>
    <row r="8401" spans="2:11" x14ac:dyDescent="0.2">
      <c r="B8401" s="21" t="str">
        <f t="shared" si="131"/>
        <v>Halton Hills (Georgetown)Ice Accretion2065RCP6.0</v>
      </c>
      <c r="C8401" t="s">
        <v>336</v>
      </c>
      <c r="D8401" t="s">
        <v>486</v>
      </c>
      <c r="E8401" s="144" t="s">
        <v>192</v>
      </c>
      <c r="F8401" s="144">
        <v>2065</v>
      </c>
      <c r="G8401" s="147">
        <v>15.792227599585383</v>
      </c>
      <c r="H8401" s="147">
        <v>19.152249999999999</v>
      </c>
      <c r="I8401" s="147">
        <v>23.385000000000002</v>
      </c>
      <c r="J8401" s="147">
        <v>26.611499999999992</v>
      </c>
      <c r="K8401" s="147">
        <v>29.824200000000001</v>
      </c>
    </row>
    <row r="8402" spans="2:11" x14ac:dyDescent="0.2">
      <c r="B8402" s="21" t="str">
        <f t="shared" si="131"/>
        <v>Halton Hills (Georgetown)Ice Accretion2070RCP6.0</v>
      </c>
      <c r="C8402" t="s">
        <v>336</v>
      </c>
      <c r="D8402" t="s">
        <v>486</v>
      </c>
      <c r="E8402" s="144" t="s">
        <v>192</v>
      </c>
      <c r="F8402" s="144">
        <v>2070</v>
      </c>
      <c r="G8402" s="147">
        <v>15.586952995404829</v>
      </c>
      <c r="H8402" s="147">
        <v>18.923999999999999</v>
      </c>
      <c r="I8402" s="147">
        <v>23.125</v>
      </c>
      <c r="J8402" s="147">
        <v>26.328999999999994</v>
      </c>
      <c r="K8402" s="147">
        <v>29.515500000000003</v>
      </c>
    </row>
    <row r="8403" spans="2:11" x14ac:dyDescent="0.2">
      <c r="B8403" s="21" t="str">
        <f t="shared" si="131"/>
        <v>Halton Hills (Georgetown)Ice Accretion2075RCP6.0</v>
      </c>
      <c r="C8403" t="s">
        <v>336</v>
      </c>
      <c r="D8403" t="s">
        <v>486</v>
      </c>
      <c r="E8403" s="144" t="s">
        <v>192</v>
      </c>
      <c r="F8403" s="144">
        <v>2075</v>
      </c>
      <c r="G8403" s="147">
        <v>15.513019345594035</v>
      </c>
      <c r="H8403" s="147">
        <v>18.872125</v>
      </c>
      <c r="I8403" s="147">
        <v>23.106249999999999</v>
      </c>
      <c r="J8403" s="147">
        <v>26.328999999999994</v>
      </c>
      <c r="K8403" s="147">
        <v>29.539125000000002</v>
      </c>
    </row>
    <row r="8404" spans="2:11" x14ac:dyDescent="0.2">
      <c r="B8404" s="21" t="str">
        <f t="shared" si="131"/>
        <v>Halton Hills (Georgetown)Ice Accretion2080RCP6.0</v>
      </c>
      <c r="C8404" t="s">
        <v>336</v>
      </c>
      <c r="D8404" t="s">
        <v>486</v>
      </c>
      <c r="E8404" s="144" t="s">
        <v>192</v>
      </c>
      <c r="F8404" s="144">
        <v>2080</v>
      </c>
      <c r="G8404" s="147">
        <v>15.439085695783241</v>
      </c>
      <c r="H8404" s="147">
        <v>18.820250000000001</v>
      </c>
      <c r="I8404" s="147">
        <v>23.087499999999999</v>
      </c>
      <c r="J8404" s="147">
        <v>26.328999999999994</v>
      </c>
      <c r="K8404" s="147">
        <v>29.562750000000001</v>
      </c>
    </row>
    <row r="8405" spans="2:11" x14ac:dyDescent="0.2">
      <c r="B8405" s="21" t="str">
        <f t="shared" si="131"/>
        <v>Halton Hills (Georgetown)Ice Accretion2085RCP6.0</v>
      </c>
      <c r="C8405" t="s">
        <v>336</v>
      </c>
      <c r="D8405" t="s">
        <v>486</v>
      </c>
      <c r="E8405" s="144" t="s">
        <v>192</v>
      </c>
      <c r="F8405" s="144">
        <v>2085</v>
      </c>
      <c r="G8405" s="147">
        <v>15.365152045972449</v>
      </c>
      <c r="H8405" s="147">
        <v>18.768374999999999</v>
      </c>
      <c r="I8405" s="147">
        <v>23.068750000000001</v>
      </c>
      <c r="J8405" s="147">
        <v>26.328999999999994</v>
      </c>
      <c r="K8405" s="147">
        <v>29.586375</v>
      </c>
    </row>
    <row r="8406" spans="2:11" x14ac:dyDescent="0.2">
      <c r="B8406" s="21" t="str">
        <f t="shared" si="131"/>
        <v>Halton Hills (Georgetown)Ice Accretion2090RCP6.0</v>
      </c>
      <c r="C8406" t="s">
        <v>336</v>
      </c>
      <c r="D8406" t="s">
        <v>486</v>
      </c>
      <c r="E8406" s="144" t="s">
        <v>192</v>
      </c>
      <c r="F8406" s="144">
        <v>2090</v>
      </c>
      <c r="G8406" s="147">
        <v>14.931697902964073</v>
      </c>
      <c r="H8406" s="147">
        <v>18.343</v>
      </c>
      <c r="I8406" s="147">
        <v>22.641666666666666</v>
      </c>
      <c r="J8406" s="147">
        <v>25.905249999999995</v>
      </c>
      <c r="K8406" s="147">
        <v>29.1585</v>
      </c>
    </row>
    <row r="8407" spans="2:11" x14ac:dyDescent="0.2">
      <c r="B8407" s="21" t="str">
        <f t="shared" si="131"/>
        <v>Halton Hills (Georgetown)Ice Accretion2095RCP6.0</v>
      </c>
      <c r="C8407" t="s">
        <v>336</v>
      </c>
      <c r="D8407" t="s">
        <v>486</v>
      </c>
      <c r="E8407" s="144" t="s">
        <v>192</v>
      </c>
      <c r="F8407" s="144">
        <v>2095</v>
      </c>
      <c r="G8407" s="147">
        <v>14.572177409766493</v>
      </c>
      <c r="H8407" s="147">
        <v>17.9695</v>
      </c>
      <c r="I8407" s="147">
        <v>22.233333333333334</v>
      </c>
      <c r="J8407" s="147">
        <v>25.481499999999997</v>
      </c>
      <c r="K8407" s="147">
        <v>28.707000000000001</v>
      </c>
    </row>
    <row r="8408" spans="2:11" x14ac:dyDescent="0.2">
      <c r="B8408" s="21" t="str">
        <f t="shared" si="131"/>
        <v>Halton Hills (Georgetown)Ice Accretion2100RCP6.0</v>
      </c>
      <c r="C8408" t="s">
        <v>336</v>
      </c>
      <c r="D8408" t="s">
        <v>486</v>
      </c>
      <c r="E8408" s="144" t="s">
        <v>192</v>
      </c>
      <c r="F8408" s="144">
        <v>2100</v>
      </c>
      <c r="G8408" s="147">
        <v>14.212656916568911</v>
      </c>
      <c r="H8408" s="147">
        <v>17.596</v>
      </c>
      <c r="I8408" s="147">
        <v>21.824999999999999</v>
      </c>
      <c r="J8408" s="147">
        <v>25.057749999999999</v>
      </c>
      <c r="K8408" s="147">
        <v>28.255500000000001</v>
      </c>
    </row>
    <row r="8409" spans="2:11" x14ac:dyDescent="0.2">
      <c r="B8409" s="21" t="str">
        <f t="shared" si="131"/>
        <v>Halton Hills (Georgetown)Ice Accretion2023RCP8.5</v>
      </c>
      <c r="C8409" t="s">
        <v>336</v>
      </c>
      <c r="D8409" t="s">
        <v>486</v>
      </c>
      <c r="E8409" s="144" t="s">
        <v>191</v>
      </c>
      <c r="F8409" s="144">
        <v>2023</v>
      </c>
      <c r="G8409" s="147">
        <v>16.909060615550771</v>
      </c>
      <c r="H8409" s="147">
        <v>20.314250000000001</v>
      </c>
      <c r="I8409" s="147">
        <v>24.6</v>
      </c>
      <c r="J8409" s="147">
        <v>27.882749999999998</v>
      </c>
      <c r="K8409" s="147">
        <v>31.184999999999999</v>
      </c>
    </row>
    <row r="8410" spans="2:11" x14ac:dyDescent="0.2">
      <c r="B8410" s="21" t="str">
        <f t="shared" si="131"/>
        <v>Halton Hills (Georgetown)Ice Accretion2025RCP8.5</v>
      </c>
      <c r="C8410" t="s">
        <v>336</v>
      </c>
      <c r="D8410" t="s">
        <v>486</v>
      </c>
      <c r="E8410" s="144" t="s">
        <v>191</v>
      </c>
      <c r="F8410" s="144">
        <v>2025</v>
      </c>
      <c r="G8410" s="147">
        <v>16.810482415803047</v>
      </c>
      <c r="H8410" s="147">
        <v>20.231249999999999</v>
      </c>
      <c r="I8410" s="147">
        <v>24.541666666666668</v>
      </c>
      <c r="J8410" s="147">
        <v>27.835666666666665</v>
      </c>
      <c r="K8410" s="147">
        <v>31.143000000000001</v>
      </c>
    </row>
    <row r="8411" spans="2:11" x14ac:dyDescent="0.2">
      <c r="B8411" s="21" t="str">
        <f t="shared" si="131"/>
        <v>Halton Hills (Georgetown)Ice Accretion2030RCP8.5</v>
      </c>
      <c r="C8411" t="s">
        <v>336</v>
      </c>
      <c r="D8411" t="s">
        <v>486</v>
      </c>
      <c r="E8411" s="144" t="s">
        <v>191</v>
      </c>
      <c r="F8411" s="144">
        <v>2030</v>
      </c>
      <c r="G8411" s="147">
        <v>16.711904216055324</v>
      </c>
      <c r="H8411" s="147">
        <v>20.148250000000001</v>
      </c>
      <c r="I8411" s="147">
        <v>24.483333333333334</v>
      </c>
      <c r="J8411" s="147">
        <v>27.788583333333328</v>
      </c>
      <c r="K8411" s="147">
        <v>31.100999999999999</v>
      </c>
    </row>
    <row r="8412" spans="2:11" x14ac:dyDescent="0.2">
      <c r="B8412" s="21" t="str">
        <f t="shared" si="131"/>
        <v>Halton Hills (Georgetown)Ice Accretion2035RCP8.5</v>
      </c>
      <c r="C8412" t="s">
        <v>336</v>
      </c>
      <c r="D8412" t="s">
        <v>486</v>
      </c>
      <c r="E8412" s="144" t="s">
        <v>191</v>
      </c>
      <c r="F8412" s="144">
        <v>2035</v>
      </c>
      <c r="G8412" s="147">
        <v>16.6133260163076</v>
      </c>
      <c r="H8412" s="147">
        <v>20.065249999999999</v>
      </c>
      <c r="I8412" s="147">
        <v>24.425000000000001</v>
      </c>
      <c r="J8412" s="147">
        <v>27.741499999999995</v>
      </c>
      <c r="K8412" s="147">
        <v>31.059000000000001</v>
      </c>
    </row>
    <row r="8413" spans="2:11" x14ac:dyDescent="0.2">
      <c r="B8413" s="21" t="str">
        <f t="shared" si="131"/>
        <v>Halton Hills (Georgetown)Ice Accretion2040RCP8.5</v>
      </c>
      <c r="C8413" t="s">
        <v>336</v>
      </c>
      <c r="D8413" t="s">
        <v>486</v>
      </c>
      <c r="E8413" s="144" t="s">
        <v>191</v>
      </c>
      <c r="F8413" s="144">
        <v>2040</v>
      </c>
      <c r="G8413" s="147">
        <v>16.271201676006676</v>
      </c>
      <c r="H8413" s="147">
        <v>19.684833333333334</v>
      </c>
      <c r="I8413" s="147">
        <v>23.991666666666667</v>
      </c>
      <c r="J8413" s="147">
        <v>27.27066666666666</v>
      </c>
      <c r="K8413" s="147">
        <v>30.544500000000003</v>
      </c>
    </row>
    <row r="8414" spans="2:11" x14ac:dyDescent="0.2">
      <c r="B8414" s="21" t="str">
        <f t="shared" si="131"/>
        <v>Halton Hills (Georgetown)Ice Accretion2045RCP8.5</v>
      </c>
      <c r="C8414" t="s">
        <v>336</v>
      </c>
      <c r="D8414" t="s">
        <v>486</v>
      </c>
      <c r="E8414" s="144" t="s">
        <v>191</v>
      </c>
      <c r="F8414" s="144">
        <v>2045</v>
      </c>
      <c r="G8414" s="147">
        <v>15.929077335705752</v>
      </c>
      <c r="H8414" s="147">
        <v>19.304416666666665</v>
      </c>
      <c r="I8414" s="147">
        <v>23.558333333333334</v>
      </c>
      <c r="J8414" s="147">
        <v>26.799833333333329</v>
      </c>
      <c r="K8414" s="147">
        <v>30.03</v>
      </c>
    </row>
    <row r="8415" spans="2:11" x14ac:dyDescent="0.2">
      <c r="B8415" s="21" t="str">
        <f t="shared" si="131"/>
        <v>Halton Hills (Georgetown)Ice Accretion2050RCP8.5</v>
      </c>
      <c r="C8415" t="s">
        <v>336</v>
      </c>
      <c r="D8415" t="s">
        <v>486</v>
      </c>
      <c r="E8415" s="144" t="s">
        <v>191</v>
      </c>
      <c r="F8415" s="144">
        <v>2050</v>
      </c>
      <c r="G8415" s="147">
        <v>15.488374795657105</v>
      </c>
      <c r="H8415" s="147">
        <v>18.854833333333332</v>
      </c>
      <c r="I8415" s="147">
        <v>23.1</v>
      </c>
      <c r="J8415" s="147">
        <v>26.328999999999994</v>
      </c>
      <c r="K8415" s="147">
        <v>29.547000000000001</v>
      </c>
    </row>
    <row r="8416" spans="2:11" x14ac:dyDescent="0.2">
      <c r="B8416" s="21" t="str">
        <f t="shared" si="131"/>
        <v>Halton Hills (Georgetown)Ice Accretion2055RCP8.5</v>
      </c>
      <c r="C8416" t="s">
        <v>336</v>
      </c>
      <c r="D8416" t="s">
        <v>486</v>
      </c>
      <c r="E8416" s="144" t="s">
        <v>191</v>
      </c>
      <c r="F8416" s="144">
        <v>2055</v>
      </c>
      <c r="G8416" s="147">
        <v>15.389796595909379</v>
      </c>
      <c r="H8416" s="147">
        <v>18.785666666666668</v>
      </c>
      <c r="I8416" s="147">
        <v>23.074999999999999</v>
      </c>
      <c r="J8416" s="147">
        <v>26.328999999999994</v>
      </c>
      <c r="K8416" s="147">
        <v>29.578500000000002</v>
      </c>
    </row>
    <row r="8417" spans="2:11" x14ac:dyDescent="0.2">
      <c r="B8417" s="21" t="str">
        <f t="shared" si="131"/>
        <v>Halton Hills (Georgetown)Ice Accretion2060RCP8.5</v>
      </c>
      <c r="C8417" t="s">
        <v>336</v>
      </c>
      <c r="D8417" t="s">
        <v>486</v>
      </c>
      <c r="E8417" s="144" t="s">
        <v>191</v>
      </c>
      <c r="F8417" s="144">
        <v>2060</v>
      </c>
      <c r="G8417" s="147">
        <v>14.931697902964073</v>
      </c>
      <c r="H8417" s="147">
        <v>18.343</v>
      </c>
      <c r="I8417" s="147">
        <v>22.641666666666666</v>
      </c>
      <c r="J8417" s="147">
        <v>25.905249999999995</v>
      </c>
      <c r="K8417" s="147">
        <v>29.1585</v>
      </c>
    </row>
    <row r="8418" spans="2:11" x14ac:dyDescent="0.2">
      <c r="B8418" s="21" t="str">
        <f t="shared" si="131"/>
        <v>Halton Hills (Georgetown)Ice Accretion2065RCP8.5</v>
      </c>
      <c r="C8418" t="s">
        <v>336</v>
      </c>
      <c r="D8418" t="s">
        <v>486</v>
      </c>
      <c r="E8418" s="144" t="s">
        <v>191</v>
      </c>
      <c r="F8418" s="144">
        <v>2065</v>
      </c>
      <c r="G8418" s="147">
        <v>14.572177409766493</v>
      </c>
      <c r="H8418" s="147">
        <v>17.9695</v>
      </c>
      <c r="I8418" s="147">
        <v>22.233333333333334</v>
      </c>
      <c r="J8418" s="147">
        <v>25.481499999999997</v>
      </c>
      <c r="K8418" s="147">
        <v>28.707000000000001</v>
      </c>
    </row>
    <row r="8419" spans="2:11" x14ac:dyDescent="0.2">
      <c r="B8419" s="21" t="str">
        <f t="shared" si="131"/>
        <v>Halton Hills (Georgetown)Ice Accretion2070RCP8.5</v>
      </c>
      <c r="C8419" t="s">
        <v>336</v>
      </c>
      <c r="D8419" t="s">
        <v>486</v>
      </c>
      <c r="E8419" s="144" t="s">
        <v>191</v>
      </c>
      <c r="F8419" s="144">
        <v>2070</v>
      </c>
      <c r="G8419" s="147">
        <v>13.812545399945796</v>
      </c>
      <c r="H8419" s="147">
        <v>17.146416666666667</v>
      </c>
      <c r="I8419" s="147">
        <v>21.324999999999999</v>
      </c>
      <c r="J8419" s="147">
        <v>24.502166666666664</v>
      </c>
      <c r="K8419" s="147">
        <v>27.657</v>
      </c>
    </row>
    <row r="8420" spans="2:11" x14ac:dyDescent="0.2">
      <c r="B8420" s="21" t="str">
        <f t="shared" si="131"/>
        <v>Halton Hills (Georgetown)Ice Accretion2075RCP8.5</v>
      </c>
      <c r="C8420" t="s">
        <v>336</v>
      </c>
      <c r="D8420" t="s">
        <v>486</v>
      </c>
      <c r="E8420" s="144" t="s">
        <v>191</v>
      </c>
      <c r="F8420" s="144">
        <v>2075</v>
      </c>
      <c r="G8420" s="147">
        <v>13.412433883322681</v>
      </c>
      <c r="H8420" s="147">
        <v>16.696833333333334</v>
      </c>
      <c r="I8420" s="147">
        <v>20.824999999999999</v>
      </c>
      <c r="J8420" s="147">
        <v>23.946583333333333</v>
      </c>
      <c r="K8420" s="147">
        <v>27.058499999999999</v>
      </c>
    </row>
    <row r="8421" spans="2:11" x14ac:dyDescent="0.2">
      <c r="B8421" s="21" t="str">
        <f t="shared" si="131"/>
        <v>Halton Hills (Georgetown)Ice Accretion2080RCP8.5</v>
      </c>
      <c r="C8421" t="s">
        <v>336</v>
      </c>
      <c r="D8421" t="s">
        <v>486</v>
      </c>
      <c r="E8421" s="144" t="s">
        <v>191</v>
      </c>
      <c r="F8421" s="144">
        <v>2080</v>
      </c>
      <c r="G8421" s="147">
        <v>13.012322366699566</v>
      </c>
      <c r="H8421" s="147">
        <v>16.247250000000001</v>
      </c>
      <c r="I8421" s="147">
        <v>20.324999999999999</v>
      </c>
      <c r="J8421" s="147">
        <v>23.390999999999998</v>
      </c>
      <c r="K8421" s="147">
        <v>26.459999999999997</v>
      </c>
    </row>
    <row r="8422" spans="2:11" x14ac:dyDescent="0.2">
      <c r="B8422" s="21" t="str">
        <f t="shared" si="131"/>
        <v>Halton Hills (Georgetown)Ice Accretion2085RCP8.5</v>
      </c>
      <c r="C8422" t="s">
        <v>336</v>
      </c>
      <c r="D8422" t="s">
        <v>486</v>
      </c>
      <c r="E8422" s="144" t="s">
        <v>191</v>
      </c>
      <c r="F8422" s="144">
        <v>2085</v>
      </c>
      <c r="G8422" s="147">
        <v>12.133816645418378</v>
      </c>
      <c r="H8422" s="147">
        <v>15.199375</v>
      </c>
      <c r="I8422" s="147">
        <v>19.0625</v>
      </c>
      <c r="J8422" s="147">
        <v>21.978499999999997</v>
      </c>
      <c r="K8422" s="147">
        <v>24.884999999999998</v>
      </c>
    </row>
    <row r="8423" spans="2:11" x14ac:dyDescent="0.2">
      <c r="B8423" s="21" t="str">
        <f t="shared" si="131"/>
        <v>Halton Hills (Georgetown)Ice Accretion2090RCP8.5</v>
      </c>
      <c r="C8423" t="s">
        <v>336</v>
      </c>
      <c r="D8423" t="s">
        <v>486</v>
      </c>
      <c r="E8423" s="144" t="s">
        <v>191</v>
      </c>
      <c r="F8423" s="144">
        <v>2090</v>
      </c>
      <c r="G8423" s="147">
        <v>11.255310924137191</v>
      </c>
      <c r="H8423" s="147">
        <v>14.151499999999999</v>
      </c>
      <c r="I8423" s="147">
        <v>17.8</v>
      </c>
      <c r="J8423" s="147">
        <v>20.565999999999995</v>
      </c>
      <c r="K8423" s="147">
        <v>23.31</v>
      </c>
    </row>
    <row r="8424" spans="2:11" x14ac:dyDescent="0.2">
      <c r="B8424" s="21" t="str">
        <f t="shared" si="131"/>
        <v>Halton Hills (Georgetown)Ice Accretion2095RCP8.5</v>
      </c>
      <c r="C8424" t="s">
        <v>336</v>
      </c>
      <c r="D8424" t="s">
        <v>486</v>
      </c>
      <c r="E8424" s="144" t="s">
        <v>191</v>
      </c>
      <c r="F8424" s="144">
        <v>2095</v>
      </c>
      <c r="G8424" s="147">
        <v>11.255310924137191</v>
      </c>
      <c r="H8424" s="147">
        <v>14.151499999999999</v>
      </c>
      <c r="I8424" s="147">
        <v>17.8</v>
      </c>
      <c r="J8424" s="147">
        <v>20.565999999999995</v>
      </c>
      <c r="K8424" s="147">
        <v>23.31</v>
      </c>
    </row>
    <row r="8425" spans="2:11" x14ac:dyDescent="0.2">
      <c r="B8425" s="21" t="str">
        <f t="shared" si="131"/>
        <v>Halton Hills (Georgetown)Ice Accretion2100RCP8.5</v>
      </c>
      <c r="C8425" t="s">
        <v>336</v>
      </c>
      <c r="D8425" t="s">
        <v>486</v>
      </c>
      <c r="E8425" s="144" t="s">
        <v>191</v>
      </c>
      <c r="F8425" s="144">
        <v>2100</v>
      </c>
      <c r="G8425" s="147">
        <v>11.255310924137191</v>
      </c>
      <c r="H8425" s="147">
        <v>14.151499999999999</v>
      </c>
      <c r="I8425" s="147">
        <v>17.8</v>
      </c>
      <c r="J8425" s="147">
        <v>20.565999999999995</v>
      </c>
      <c r="K8425" s="147">
        <v>23.31</v>
      </c>
    </row>
    <row r="8426" spans="2:11" x14ac:dyDescent="0.2">
      <c r="B8426" s="21" t="str">
        <f t="shared" si="131"/>
        <v>Halton Hills (Georgetown)Wind2023RCP4.5</v>
      </c>
      <c r="C8426" t="s">
        <v>336</v>
      </c>
      <c r="D8426" t="s">
        <v>1</v>
      </c>
      <c r="E8426" s="144" t="s">
        <v>193</v>
      </c>
      <c r="F8426" s="144">
        <v>2023</v>
      </c>
      <c r="G8426" s="147">
        <v>79.829641147591971</v>
      </c>
      <c r="H8426" s="147">
        <v>86.03058</v>
      </c>
      <c r="I8426" s="147">
        <v>92.570399999999992</v>
      </c>
      <c r="J8426" s="147">
        <v>99.099547999999999</v>
      </c>
      <c r="K8426" s="147">
        <v>105.62464800000001</v>
      </c>
    </row>
    <row r="8427" spans="2:11" x14ac:dyDescent="0.2">
      <c r="B8427" s="21" t="str">
        <f t="shared" si="131"/>
        <v>Halton Hills (Georgetown)Wind2025RCP4.5</v>
      </c>
      <c r="C8427" t="s">
        <v>336</v>
      </c>
      <c r="D8427" t="s">
        <v>1</v>
      </c>
      <c r="E8427" s="144" t="s">
        <v>193</v>
      </c>
      <c r="F8427" s="144">
        <v>2025</v>
      </c>
      <c r="G8427" s="147">
        <v>79.858769288124151</v>
      </c>
      <c r="H8427" s="147">
        <v>86.073360000000008</v>
      </c>
      <c r="I8427" s="147">
        <v>92.631733333333329</v>
      </c>
      <c r="J8427" s="147">
        <v>99.176659333333333</v>
      </c>
      <c r="K8427" s="147">
        <v>105.717292</v>
      </c>
    </row>
    <row r="8428" spans="2:11" x14ac:dyDescent="0.2">
      <c r="B8428" s="21" t="str">
        <f t="shared" si="131"/>
        <v>Halton Hills (Georgetown)Wind2030RCP4.5</v>
      </c>
      <c r="C8428" t="s">
        <v>336</v>
      </c>
      <c r="D8428" t="s">
        <v>1</v>
      </c>
      <c r="E8428" s="144" t="s">
        <v>193</v>
      </c>
      <c r="F8428" s="144">
        <v>2030</v>
      </c>
      <c r="G8428" s="147">
        <v>79.887897428656331</v>
      </c>
      <c r="H8428" s="147">
        <v>86.116140000000001</v>
      </c>
      <c r="I8428" s="147">
        <v>92.693066666666667</v>
      </c>
      <c r="J8428" s="147">
        <v>99.253770666666668</v>
      </c>
      <c r="K8428" s="147">
        <v>105.80993600000001</v>
      </c>
    </row>
    <row r="8429" spans="2:11" x14ac:dyDescent="0.2">
      <c r="B8429" s="21" t="str">
        <f t="shared" si="131"/>
        <v>Halton Hills (Georgetown)Wind2035RCP4.5</v>
      </c>
      <c r="C8429" t="s">
        <v>336</v>
      </c>
      <c r="D8429" t="s">
        <v>1</v>
      </c>
      <c r="E8429" s="144" t="s">
        <v>193</v>
      </c>
      <c r="F8429" s="144">
        <v>2035</v>
      </c>
      <c r="G8429" s="147">
        <v>79.91702556918851</v>
      </c>
      <c r="H8429" s="147">
        <v>86.158919999999995</v>
      </c>
      <c r="I8429" s="147">
        <v>92.754400000000004</v>
      </c>
      <c r="J8429" s="147">
        <v>99.330882000000003</v>
      </c>
      <c r="K8429" s="147">
        <v>105.90258</v>
      </c>
    </row>
    <row r="8430" spans="2:11" x14ac:dyDescent="0.2">
      <c r="B8430" s="21" t="str">
        <f t="shared" si="131"/>
        <v>Halton Hills (Georgetown)Wind2040RCP4.5</v>
      </c>
      <c r="C8430" t="s">
        <v>336</v>
      </c>
      <c r="D8430" t="s">
        <v>1</v>
      </c>
      <c r="E8430" s="144" t="s">
        <v>193</v>
      </c>
      <c r="F8430" s="144">
        <v>2040</v>
      </c>
      <c r="G8430" s="147">
        <v>79.94615370972069</v>
      </c>
      <c r="H8430" s="147">
        <v>86.201700000000002</v>
      </c>
      <c r="I8430" s="147">
        <v>92.815733333333327</v>
      </c>
      <c r="J8430" s="147">
        <v>99.407993333333351</v>
      </c>
      <c r="K8430" s="147">
        <v>105.99522399999999</v>
      </c>
    </row>
    <row r="8431" spans="2:11" x14ac:dyDescent="0.2">
      <c r="B8431" s="21" t="str">
        <f t="shared" si="131"/>
        <v>Halton Hills (Georgetown)Wind2045RCP4.5</v>
      </c>
      <c r="C8431" t="s">
        <v>336</v>
      </c>
      <c r="D8431" t="s">
        <v>1</v>
      </c>
      <c r="E8431" s="144" t="s">
        <v>193</v>
      </c>
      <c r="F8431" s="144">
        <v>2045</v>
      </c>
      <c r="G8431" s="147">
        <v>79.97528185025287</v>
      </c>
      <c r="H8431" s="147">
        <v>86.24448000000001</v>
      </c>
      <c r="I8431" s="147">
        <v>92.877066666666664</v>
      </c>
      <c r="J8431" s="147">
        <v>99.485104666666686</v>
      </c>
      <c r="K8431" s="147">
        <v>106.087868</v>
      </c>
    </row>
    <row r="8432" spans="2:11" x14ac:dyDescent="0.2">
      <c r="B8432" s="21" t="str">
        <f t="shared" si="131"/>
        <v>Halton Hills (Georgetown)Wind2050RCP4.5</v>
      </c>
      <c r="C8432" t="s">
        <v>336</v>
      </c>
      <c r="D8432" t="s">
        <v>1</v>
      </c>
      <c r="E8432" s="144" t="s">
        <v>193</v>
      </c>
      <c r="F8432" s="144">
        <v>2050</v>
      </c>
      <c r="G8432" s="147">
        <v>80.067962297400712</v>
      </c>
      <c r="H8432" s="147">
        <v>86.364264000000006</v>
      </c>
      <c r="I8432" s="147">
        <v>93.032240000000002</v>
      </c>
      <c r="J8432" s="147">
        <v>99.670500000000018</v>
      </c>
      <c r="K8432" s="147">
        <v>106.30427039999999</v>
      </c>
    </row>
    <row r="8433" spans="2:11" x14ac:dyDescent="0.2">
      <c r="B8433" s="21" t="str">
        <f t="shared" si="131"/>
        <v>Halton Hills (Georgetown)Wind2055RCP4.5</v>
      </c>
      <c r="C8433" t="s">
        <v>336</v>
      </c>
      <c r="D8433" t="s">
        <v>1</v>
      </c>
      <c r="E8433" s="144" t="s">
        <v>193</v>
      </c>
      <c r="F8433" s="144">
        <v>2055</v>
      </c>
      <c r="G8433" s="147">
        <v>80.13151460401636</v>
      </c>
      <c r="H8433" s="147">
        <v>86.441268000000008</v>
      </c>
      <c r="I8433" s="147">
        <v>93.126080000000002</v>
      </c>
      <c r="J8433" s="147">
        <v>99.778784000000016</v>
      </c>
      <c r="K8433" s="147">
        <v>106.42802879999999</v>
      </c>
    </row>
    <row r="8434" spans="2:11" x14ac:dyDescent="0.2">
      <c r="B8434" s="21" t="str">
        <f t="shared" si="131"/>
        <v>Halton Hills (Georgetown)Wind2060RCP4.5</v>
      </c>
      <c r="C8434" t="s">
        <v>336</v>
      </c>
      <c r="D8434" t="s">
        <v>1</v>
      </c>
      <c r="E8434" s="144" t="s">
        <v>193</v>
      </c>
      <c r="F8434" s="144">
        <v>2060</v>
      </c>
      <c r="G8434" s="147">
        <v>80.195066910632022</v>
      </c>
      <c r="H8434" s="147">
        <v>86.518271999999996</v>
      </c>
      <c r="I8434" s="147">
        <v>93.219920000000002</v>
      </c>
      <c r="J8434" s="147">
        <v>99.887068000000014</v>
      </c>
      <c r="K8434" s="147">
        <v>106.55178719999999</v>
      </c>
    </row>
    <row r="8435" spans="2:11" x14ac:dyDescent="0.2">
      <c r="B8435" s="21" t="str">
        <f t="shared" si="131"/>
        <v>Halton Hills (Georgetown)Wind2065RCP4.5</v>
      </c>
      <c r="C8435" t="s">
        <v>336</v>
      </c>
      <c r="D8435" t="s">
        <v>1</v>
      </c>
      <c r="E8435" s="144" t="s">
        <v>193</v>
      </c>
      <c r="F8435" s="144">
        <v>2065</v>
      </c>
      <c r="G8435" s="147">
        <v>80.25861921724767</v>
      </c>
      <c r="H8435" s="147">
        <v>86.595275999999998</v>
      </c>
      <c r="I8435" s="147">
        <v>93.313760000000002</v>
      </c>
      <c r="J8435" s="147">
        <v>99.995352000000011</v>
      </c>
      <c r="K8435" s="147">
        <v>106.67554559999999</v>
      </c>
    </row>
    <row r="8436" spans="2:11" x14ac:dyDescent="0.2">
      <c r="B8436" s="21" t="str">
        <f t="shared" si="131"/>
        <v>Halton Hills (Georgetown)Wind2070RCP4.5</v>
      </c>
      <c r="C8436" t="s">
        <v>336</v>
      </c>
      <c r="D8436" t="s">
        <v>1</v>
      </c>
      <c r="E8436" s="144" t="s">
        <v>193</v>
      </c>
      <c r="F8436" s="144">
        <v>2070</v>
      </c>
      <c r="G8436" s="147">
        <v>80.322171523863332</v>
      </c>
      <c r="H8436" s="147">
        <v>86.672280000000001</v>
      </c>
      <c r="I8436" s="147">
        <v>93.407600000000002</v>
      </c>
      <c r="J8436" s="147">
        <v>100.10363600000001</v>
      </c>
      <c r="K8436" s="147">
        <v>106.79930399999999</v>
      </c>
    </row>
    <row r="8437" spans="2:11" x14ac:dyDescent="0.2">
      <c r="B8437" s="21" t="str">
        <f t="shared" si="131"/>
        <v>Halton Hills (Georgetown)Wind2075RCP4.5</v>
      </c>
      <c r="C8437" t="s">
        <v>336</v>
      </c>
      <c r="D8437" t="s">
        <v>1</v>
      </c>
      <c r="E8437" s="144" t="s">
        <v>193</v>
      </c>
      <c r="F8437" s="144">
        <v>2075</v>
      </c>
      <c r="G8437" s="147">
        <v>80.409555945459857</v>
      </c>
      <c r="H8437" s="147">
        <v>86.794916000000001</v>
      </c>
      <c r="I8437" s="147">
        <v>93.574733333333342</v>
      </c>
      <c r="J8437" s="147">
        <v>100.30707866666668</v>
      </c>
      <c r="K8437" s="147">
        <v>107.04052799999999</v>
      </c>
    </row>
    <row r="8438" spans="2:11" x14ac:dyDescent="0.2">
      <c r="B8438" s="21" t="str">
        <f t="shared" si="131"/>
        <v>Halton Hills (Georgetown)Wind2080RCP4.5</v>
      </c>
      <c r="C8438" t="s">
        <v>336</v>
      </c>
      <c r="D8438" t="s">
        <v>1</v>
      </c>
      <c r="E8438" s="144" t="s">
        <v>193</v>
      </c>
      <c r="F8438" s="144">
        <v>2080</v>
      </c>
      <c r="G8438" s="147">
        <v>80.496940367056382</v>
      </c>
      <c r="H8438" s="147">
        <v>86.917552000000001</v>
      </c>
      <c r="I8438" s="147">
        <v>93.741866666666667</v>
      </c>
      <c r="J8438" s="147">
        <v>100.51052133333334</v>
      </c>
      <c r="K8438" s="147">
        <v>107.281752</v>
      </c>
    </row>
    <row r="8439" spans="2:11" x14ac:dyDescent="0.2">
      <c r="B8439" s="21" t="str">
        <f t="shared" si="131"/>
        <v>Halton Hills (Georgetown)Wind2085RCP4.5</v>
      </c>
      <c r="C8439" t="s">
        <v>336</v>
      </c>
      <c r="D8439" t="s">
        <v>1</v>
      </c>
      <c r="E8439" s="144" t="s">
        <v>193</v>
      </c>
      <c r="F8439" s="144">
        <v>2085</v>
      </c>
      <c r="G8439" s="147">
        <v>80.584324788652907</v>
      </c>
      <c r="H8439" s="147">
        <v>87.040188000000001</v>
      </c>
      <c r="I8439" s="147">
        <v>93.908999999999992</v>
      </c>
      <c r="J8439" s="147">
        <v>100.71396400000002</v>
      </c>
      <c r="K8439" s="147">
        <v>107.522976</v>
      </c>
    </row>
    <row r="8440" spans="2:11" x14ac:dyDescent="0.2">
      <c r="B8440" s="21" t="str">
        <f t="shared" si="131"/>
        <v>Halton Hills (Georgetown)Wind2090RCP4.5</v>
      </c>
      <c r="C8440" t="s">
        <v>336</v>
      </c>
      <c r="D8440" t="s">
        <v>1</v>
      </c>
      <c r="E8440" s="144" t="s">
        <v>193</v>
      </c>
      <c r="F8440" s="144">
        <v>2090</v>
      </c>
      <c r="G8440" s="147">
        <v>80.671709210249446</v>
      </c>
      <c r="H8440" s="147">
        <v>87.162824000000015</v>
      </c>
      <c r="I8440" s="147">
        <v>94.076133333333331</v>
      </c>
      <c r="J8440" s="147">
        <v>100.91740666666669</v>
      </c>
      <c r="K8440" s="147">
        <v>107.76419999999999</v>
      </c>
    </row>
    <row r="8441" spans="2:11" x14ac:dyDescent="0.2">
      <c r="B8441" s="21" t="str">
        <f t="shared" si="131"/>
        <v>Halton Hills (Georgetown)Wind2095RCP4.5</v>
      </c>
      <c r="C8441" t="s">
        <v>336</v>
      </c>
      <c r="D8441" t="s">
        <v>1</v>
      </c>
      <c r="E8441" s="144" t="s">
        <v>193</v>
      </c>
      <c r="F8441" s="144">
        <v>2095</v>
      </c>
      <c r="G8441" s="147">
        <v>80.759093631845971</v>
      </c>
      <c r="H8441" s="147">
        <v>87.285460000000015</v>
      </c>
      <c r="I8441" s="147">
        <v>94.243266666666671</v>
      </c>
      <c r="J8441" s="147">
        <v>101.12084933333335</v>
      </c>
      <c r="K8441" s="147">
        <v>108.00542399999999</v>
      </c>
    </row>
    <row r="8442" spans="2:11" x14ac:dyDescent="0.2">
      <c r="B8442" s="21" t="str">
        <f t="shared" si="131"/>
        <v>Halton Hills (Georgetown)Wind2100RCP4.5</v>
      </c>
      <c r="C8442" t="s">
        <v>336</v>
      </c>
      <c r="D8442" t="s">
        <v>1</v>
      </c>
      <c r="E8442" s="144" t="s">
        <v>193</v>
      </c>
      <c r="F8442" s="144">
        <v>2100</v>
      </c>
      <c r="G8442" s="147">
        <v>80.846478053442496</v>
      </c>
      <c r="H8442" s="147">
        <v>87.408096000000015</v>
      </c>
      <c r="I8442" s="147">
        <v>94.410399999999996</v>
      </c>
      <c r="J8442" s="147">
        <v>101.32429200000003</v>
      </c>
      <c r="K8442" s="147">
        <v>108.24664799999999</v>
      </c>
    </row>
    <row r="8443" spans="2:11" x14ac:dyDescent="0.2">
      <c r="B8443" s="21" t="str">
        <f t="shared" si="131"/>
        <v>Halton Hills (Georgetown)Wind2023RCP6.0</v>
      </c>
      <c r="C8443" t="s">
        <v>336</v>
      </c>
      <c r="D8443" t="s">
        <v>1</v>
      </c>
      <c r="E8443" s="144" t="s">
        <v>192</v>
      </c>
      <c r="F8443" s="144">
        <v>2023</v>
      </c>
      <c r="G8443" s="147">
        <v>79.829641147591971</v>
      </c>
      <c r="H8443" s="147">
        <v>86.03058</v>
      </c>
      <c r="I8443" s="147">
        <v>92.570399999999992</v>
      </c>
      <c r="J8443" s="147">
        <v>99.099547999999999</v>
      </c>
      <c r="K8443" s="147">
        <v>105.62464800000001</v>
      </c>
    </row>
    <row r="8444" spans="2:11" x14ac:dyDescent="0.2">
      <c r="B8444" s="21" t="str">
        <f t="shared" si="131"/>
        <v>Halton Hills (Georgetown)Wind2025RCP6.0</v>
      </c>
      <c r="C8444" t="s">
        <v>336</v>
      </c>
      <c r="D8444" t="s">
        <v>1</v>
      </c>
      <c r="E8444" s="144" t="s">
        <v>192</v>
      </c>
      <c r="F8444" s="144">
        <v>2025</v>
      </c>
      <c r="G8444" s="147">
        <v>79.858769288124151</v>
      </c>
      <c r="H8444" s="147">
        <v>86.073360000000008</v>
      </c>
      <c r="I8444" s="147">
        <v>92.631733333333329</v>
      </c>
      <c r="J8444" s="147">
        <v>99.176659333333333</v>
      </c>
      <c r="K8444" s="147">
        <v>105.717292</v>
      </c>
    </row>
    <row r="8445" spans="2:11" x14ac:dyDescent="0.2">
      <c r="B8445" s="21" t="str">
        <f t="shared" si="131"/>
        <v>Halton Hills (Georgetown)Wind2030RCP6.0</v>
      </c>
      <c r="C8445" t="s">
        <v>336</v>
      </c>
      <c r="D8445" t="s">
        <v>1</v>
      </c>
      <c r="E8445" s="144" t="s">
        <v>192</v>
      </c>
      <c r="F8445" s="144">
        <v>2030</v>
      </c>
      <c r="G8445" s="147">
        <v>79.887897428656331</v>
      </c>
      <c r="H8445" s="147">
        <v>86.116140000000001</v>
      </c>
      <c r="I8445" s="147">
        <v>92.693066666666667</v>
      </c>
      <c r="J8445" s="147">
        <v>99.253770666666668</v>
      </c>
      <c r="K8445" s="147">
        <v>105.80993600000001</v>
      </c>
    </row>
    <row r="8446" spans="2:11" x14ac:dyDescent="0.2">
      <c r="B8446" s="21" t="str">
        <f t="shared" si="131"/>
        <v>Halton Hills (Georgetown)Wind2035RCP6.0</v>
      </c>
      <c r="C8446" t="s">
        <v>336</v>
      </c>
      <c r="D8446" t="s">
        <v>1</v>
      </c>
      <c r="E8446" s="144" t="s">
        <v>192</v>
      </c>
      <c r="F8446" s="144">
        <v>2035</v>
      </c>
      <c r="G8446" s="147">
        <v>79.91702556918851</v>
      </c>
      <c r="H8446" s="147">
        <v>86.158919999999995</v>
      </c>
      <c r="I8446" s="147">
        <v>92.754400000000004</v>
      </c>
      <c r="J8446" s="147">
        <v>99.330882000000003</v>
      </c>
      <c r="K8446" s="147">
        <v>105.90258</v>
      </c>
    </row>
    <row r="8447" spans="2:11" x14ac:dyDescent="0.2">
      <c r="B8447" s="21" t="str">
        <f t="shared" si="131"/>
        <v>Halton Hills (Georgetown)Wind2040RCP6.0</v>
      </c>
      <c r="C8447" t="s">
        <v>336</v>
      </c>
      <c r="D8447" t="s">
        <v>1</v>
      </c>
      <c r="E8447" s="144" t="s">
        <v>192</v>
      </c>
      <c r="F8447" s="144">
        <v>2040</v>
      </c>
      <c r="G8447" s="147">
        <v>79.94615370972069</v>
      </c>
      <c r="H8447" s="147">
        <v>86.201700000000002</v>
      </c>
      <c r="I8447" s="147">
        <v>92.815733333333327</v>
      </c>
      <c r="J8447" s="147">
        <v>99.407993333333351</v>
      </c>
      <c r="K8447" s="147">
        <v>105.99522399999999</v>
      </c>
    </row>
    <row r="8448" spans="2:11" x14ac:dyDescent="0.2">
      <c r="B8448" s="21" t="str">
        <f t="shared" si="131"/>
        <v>Halton Hills (Georgetown)Wind2045RCP6.0</v>
      </c>
      <c r="C8448" t="s">
        <v>336</v>
      </c>
      <c r="D8448" t="s">
        <v>1</v>
      </c>
      <c r="E8448" s="144" t="s">
        <v>192</v>
      </c>
      <c r="F8448" s="144">
        <v>2045</v>
      </c>
      <c r="G8448" s="147">
        <v>79.97528185025287</v>
      </c>
      <c r="H8448" s="147">
        <v>86.24448000000001</v>
      </c>
      <c r="I8448" s="147">
        <v>92.877066666666664</v>
      </c>
      <c r="J8448" s="147">
        <v>99.485104666666686</v>
      </c>
      <c r="K8448" s="147">
        <v>106.087868</v>
      </c>
    </row>
    <row r="8449" spans="2:11" x14ac:dyDescent="0.2">
      <c r="B8449" s="21" t="str">
        <f t="shared" si="131"/>
        <v>Halton Hills (Georgetown)Wind2050RCP6.0</v>
      </c>
      <c r="C8449" t="s">
        <v>336</v>
      </c>
      <c r="D8449" t="s">
        <v>1</v>
      </c>
      <c r="E8449" s="144" t="s">
        <v>192</v>
      </c>
      <c r="F8449" s="144">
        <v>2050</v>
      </c>
      <c r="G8449" s="147">
        <v>80.067962297400712</v>
      </c>
      <c r="H8449" s="147">
        <v>86.364264000000006</v>
      </c>
      <c r="I8449" s="147">
        <v>93.032240000000002</v>
      </c>
      <c r="J8449" s="147">
        <v>99.670500000000018</v>
      </c>
      <c r="K8449" s="147">
        <v>106.30427039999999</v>
      </c>
    </row>
    <row r="8450" spans="2:11" x14ac:dyDescent="0.2">
      <c r="B8450" s="21" t="str">
        <f t="shared" si="131"/>
        <v>Halton Hills (Georgetown)Wind2055RCP6.0</v>
      </c>
      <c r="C8450" t="s">
        <v>336</v>
      </c>
      <c r="D8450" t="s">
        <v>1</v>
      </c>
      <c r="E8450" s="144" t="s">
        <v>192</v>
      </c>
      <c r="F8450" s="144">
        <v>2055</v>
      </c>
      <c r="G8450" s="147">
        <v>80.13151460401636</v>
      </c>
      <c r="H8450" s="147">
        <v>86.441268000000008</v>
      </c>
      <c r="I8450" s="147">
        <v>93.126080000000002</v>
      </c>
      <c r="J8450" s="147">
        <v>99.778784000000016</v>
      </c>
      <c r="K8450" s="147">
        <v>106.42802879999999</v>
      </c>
    </row>
    <row r="8451" spans="2:11" x14ac:dyDescent="0.2">
      <c r="B8451" s="21" t="str">
        <f t="shared" si="131"/>
        <v>Halton Hills (Georgetown)Wind2060RCP6.0</v>
      </c>
      <c r="C8451" t="s">
        <v>336</v>
      </c>
      <c r="D8451" t="s">
        <v>1</v>
      </c>
      <c r="E8451" s="144" t="s">
        <v>192</v>
      </c>
      <c r="F8451" s="144">
        <v>2060</v>
      </c>
      <c r="G8451" s="147">
        <v>80.195066910632022</v>
      </c>
      <c r="H8451" s="147">
        <v>86.518271999999996</v>
      </c>
      <c r="I8451" s="147">
        <v>93.219920000000002</v>
      </c>
      <c r="J8451" s="147">
        <v>99.887068000000014</v>
      </c>
      <c r="K8451" s="147">
        <v>106.55178719999999</v>
      </c>
    </row>
    <row r="8452" spans="2:11" x14ac:dyDescent="0.2">
      <c r="B8452" s="21" t="str">
        <f t="shared" si="131"/>
        <v>Halton Hills (Georgetown)Wind2065RCP6.0</v>
      </c>
      <c r="C8452" t="s">
        <v>336</v>
      </c>
      <c r="D8452" t="s">
        <v>1</v>
      </c>
      <c r="E8452" s="144" t="s">
        <v>192</v>
      </c>
      <c r="F8452" s="144">
        <v>2065</v>
      </c>
      <c r="G8452" s="147">
        <v>80.25861921724767</v>
      </c>
      <c r="H8452" s="147">
        <v>86.595275999999998</v>
      </c>
      <c r="I8452" s="147">
        <v>93.313760000000002</v>
      </c>
      <c r="J8452" s="147">
        <v>99.995352000000011</v>
      </c>
      <c r="K8452" s="147">
        <v>106.67554559999999</v>
      </c>
    </row>
    <row r="8453" spans="2:11" x14ac:dyDescent="0.2">
      <c r="B8453" s="21" t="str">
        <f t="shared" si="131"/>
        <v>Halton Hills (Georgetown)Wind2070RCP6.0</v>
      </c>
      <c r="C8453" t="s">
        <v>336</v>
      </c>
      <c r="D8453" t="s">
        <v>1</v>
      </c>
      <c r="E8453" s="144" t="s">
        <v>192</v>
      </c>
      <c r="F8453" s="144">
        <v>2070</v>
      </c>
      <c r="G8453" s="147">
        <v>80.322171523863332</v>
      </c>
      <c r="H8453" s="147">
        <v>86.672280000000001</v>
      </c>
      <c r="I8453" s="147">
        <v>93.407600000000002</v>
      </c>
      <c r="J8453" s="147">
        <v>100.10363600000001</v>
      </c>
      <c r="K8453" s="147">
        <v>106.79930399999999</v>
      </c>
    </row>
    <row r="8454" spans="2:11" x14ac:dyDescent="0.2">
      <c r="B8454" s="21" t="str">
        <f t="shared" si="131"/>
        <v>Halton Hills (Georgetown)Wind2075RCP6.0</v>
      </c>
      <c r="C8454" t="s">
        <v>336</v>
      </c>
      <c r="D8454" t="s">
        <v>1</v>
      </c>
      <c r="E8454" s="144" t="s">
        <v>192</v>
      </c>
      <c r="F8454" s="144">
        <v>2075</v>
      </c>
      <c r="G8454" s="147">
        <v>80.453248156258127</v>
      </c>
      <c r="H8454" s="147">
        <v>86.856234000000001</v>
      </c>
      <c r="I8454" s="147">
        <v>93.658299999999997</v>
      </c>
      <c r="J8454" s="147">
        <v>100.40880000000001</v>
      </c>
      <c r="K8454" s="147">
        <v>107.16113999999999</v>
      </c>
    </row>
    <row r="8455" spans="2:11" x14ac:dyDescent="0.2">
      <c r="B8455" s="21" t="str">
        <f t="shared" si="131"/>
        <v>Halton Hills (Georgetown)Wind2080RCP6.0</v>
      </c>
      <c r="C8455" t="s">
        <v>336</v>
      </c>
      <c r="D8455" t="s">
        <v>1</v>
      </c>
      <c r="E8455" s="144" t="s">
        <v>192</v>
      </c>
      <c r="F8455" s="144">
        <v>2080</v>
      </c>
      <c r="G8455" s="147">
        <v>80.584324788652907</v>
      </c>
      <c r="H8455" s="147">
        <v>87.040188000000001</v>
      </c>
      <c r="I8455" s="147">
        <v>93.908999999999992</v>
      </c>
      <c r="J8455" s="147">
        <v>100.71396400000002</v>
      </c>
      <c r="K8455" s="147">
        <v>107.522976</v>
      </c>
    </row>
    <row r="8456" spans="2:11" x14ac:dyDescent="0.2">
      <c r="B8456" s="21" t="str">
        <f t="shared" si="131"/>
        <v>Halton Hills (Georgetown)Wind2085RCP6.0</v>
      </c>
      <c r="C8456" t="s">
        <v>336</v>
      </c>
      <c r="D8456" t="s">
        <v>1</v>
      </c>
      <c r="E8456" s="144" t="s">
        <v>192</v>
      </c>
      <c r="F8456" s="144">
        <v>2085</v>
      </c>
      <c r="G8456" s="147">
        <v>80.715401421047702</v>
      </c>
      <c r="H8456" s="147">
        <v>87.224142000000015</v>
      </c>
      <c r="I8456" s="147">
        <v>94.159700000000001</v>
      </c>
      <c r="J8456" s="147">
        <v>101.01912800000002</v>
      </c>
      <c r="K8456" s="147">
        <v>107.884812</v>
      </c>
    </row>
    <row r="8457" spans="2:11" x14ac:dyDescent="0.2">
      <c r="B8457" s="21" t="str">
        <f t="shared" si="131"/>
        <v>Halton Hills (Georgetown)Wind2090RCP6.0</v>
      </c>
      <c r="C8457" t="s">
        <v>336</v>
      </c>
      <c r="D8457" t="s">
        <v>1</v>
      </c>
      <c r="E8457" s="144" t="s">
        <v>192</v>
      </c>
      <c r="F8457" s="144">
        <v>2090</v>
      </c>
      <c r="G8457" s="147">
        <v>81.121871382110342</v>
      </c>
      <c r="H8457" s="147">
        <v>87.761744000000007</v>
      </c>
      <c r="I8457" s="147">
        <v>94.861199999999997</v>
      </c>
      <c r="J8457" s="147">
        <v>101.85914933333336</v>
      </c>
      <c r="K8457" s="147">
        <v>108.86893599999999</v>
      </c>
    </row>
    <row r="8458" spans="2:11" x14ac:dyDescent="0.2">
      <c r="B8458" s="21" t="str">
        <f t="shared" si="131"/>
        <v>Halton Hills (Georgetown)Wind2095RCP6.0</v>
      </c>
      <c r="C8458" t="s">
        <v>336</v>
      </c>
      <c r="D8458" t="s">
        <v>1</v>
      </c>
      <c r="E8458" s="144" t="s">
        <v>192</v>
      </c>
      <c r="F8458" s="144">
        <v>2095</v>
      </c>
      <c r="G8458" s="147">
        <v>81.397264710778188</v>
      </c>
      <c r="H8458" s="147">
        <v>88.115392000000014</v>
      </c>
      <c r="I8458" s="147">
        <v>95.311999999999998</v>
      </c>
      <c r="J8458" s="147">
        <v>102.39400666666668</v>
      </c>
      <c r="K8458" s="147">
        <v>109.491224</v>
      </c>
    </row>
    <row r="8459" spans="2:11" x14ac:dyDescent="0.2">
      <c r="B8459" s="21" t="str">
        <f t="shared" si="131"/>
        <v>Halton Hills (Georgetown)Wind2100RCP6.0</v>
      </c>
      <c r="C8459" t="s">
        <v>336</v>
      </c>
      <c r="D8459" t="s">
        <v>1</v>
      </c>
      <c r="E8459" s="144" t="s">
        <v>192</v>
      </c>
      <c r="F8459" s="144">
        <v>2100</v>
      </c>
      <c r="G8459" s="147">
        <v>81.672658039446034</v>
      </c>
      <c r="H8459" s="147">
        <v>88.469040000000007</v>
      </c>
      <c r="I8459" s="147">
        <v>95.762799999999999</v>
      </c>
      <c r="J8459" s="147">
        <v>102.92886400000002</v>
      </c>
      <c r="K8459" s="147">
        <v>110.113512</v>
      </c>
    </row>
    <row r="8460" spans="2:11" x14ac:dyDescent="0.2">
      <c r="B8460" s="21" t="str">
        <f t="shared" ref="B8460:B8523" si="132">C8460&amp;D8460&amp;F8460&amp;E8460</f>
        <v>Halton Hills (Georgetown)Wind2023RCP8.5</v>
      </c>
      <c r="C8460" t="s">
        <v>336</v>
      </c>
      <c r="D8460" t="s">
        <v>1</v>
      </c>
      <c r="E8460" s="144" t="s">
        <v>191</v>
      </c>
      <c r="F8460" s="144">
        <v>2023</v>
      </c>
      <c r="G8460" s="147">
        <v>79.829641147591971</v>
      </c>
      <c r="H8460" s="147">
        <v>86.03058</v>
      </c>
      <c r="I8460" s="147">
        <v>92.570399999999992</v>
      </c>
      <c r="J8460" s="147">
        <v>99.099547999999999</v>
      </c>
      <c r="K8460" s="147">
        <v>105.62464800000001</v>
      </c>
    </row>
    <row r="8461" spans="2:11" x14ac:dyDescent="0.2">
      <c r="B8461" s="21" t="str">
        <f t="shared" si="132"/>
        <v>Halton Hills (Georgetown)Wind2025RCP8.5</v>
      </c>
      <c r="C8461" t="s">
        <v>336</v>
      </c>
      <c r="D8461" t="s">
        <v>1</v>
      </c>
      <c r="E8461" s="144" t="s">
        <v>191</v>
      </c>
      <c r="F8461" s="144">
        <v>2025</v>
      </c>
      <c r="G8461" s="147">
        <v>79.887897428656331</v>
      </c>
      <c r="H8461" s="147">
        <v>86.116140000000001</v>
      </c>
      <c r="I8461" s="147">
        <v>92.693066666666667</v>
      </c>
      <c r="J8461" s="147">
        <v>99.253770666666668</v>
      </c>
      <c r="K8461" s="147">
        <v>105.80993600000001</v>
      </c>
    </row>
    <row r="8462" spans="2:11" x14ac:dyDescent="0.2">
      <c r="B8462" s="21" t="str">
        <f t="shared" si="132"/>
        <v>Halton Hills (Georgetown)Wind2030RCP8.5</v>
      </c>
      <c r="C8462" t="s">
        <v>336</v>
      </c>
      <c r="D8462" t="s">
        <v>1</v>
      </c>
      <c r="E8462" s="144" t="s">
        <v>191</v>
      </c>
      <c r="F8462" s="144">
        <v>2030</v>
      </c>
      <c r="G8462" s="147">
        <v>79.94615370972069</v>
      </c>
      <c r="H8462" s="147">
        <v>86.201700000000002</v>
      </c>
      <c r="I8462" s="147">
        <v>92.815733333333327</v>
      </c>
      <c r="J8462" s="147">
        <v>99.407993333333351</v>
      </c>
      <c r="K8462" s="147">
        <v>105.99522399999999</v>
      </c>
    </row>
    <row r="8463" spans="2:11" x14ac:dyDescent="0.2">
      <c r="B8463" s="21" t="str">
        <f t="shared" si="132"/>
        <v>Halton Hills (Georgetown)Wind2035RCP8.5</v>
      </c>
      <c r="C8463" t="s">
        <v>336</v>
      </c>
      <c r="D8463" t="s">
        <v>1</v>
      </c>
      <c r="E8463" s="144" t="s">
        <v>191</v>
      </c>
      <c r="F8463" s="144">
        <v>2035</v>
      </c>
      <c r="G8463" s="147">
        <v>80.004409990785049</v>
      </c>
      <c r="H8463" s="147">
        <v>86.287260000000003</v>
      </c>
      <c r="I8463" s="147">
        <v>92.938400000000001</v>
      </c>
      <c r="J8463" s="147">
        <v>99.562216000000021</v>
      </c>
      <c r="K8463" s="147">
        <v>106.18051199999999</v>
      </c>
    </row>
    <row r="8464" spans="2:11" x14ac:dyDescent="0.2">
      <c r="B8464" s="21" t="str">
        <f t="shared" si="132"/>
        <v>Halton Hills (Georgetown)Wind2040RCP8.5</v>
      </c>
      <c r="C8464" t="s">
        <v>336</v>
      </c>
      <c r="D8464" t="s">
        <v>1</v>
      </c>
      <c r="E8464" s="144" t="s">
        <v>191</v>
      </c>
      <c r="F8464" s="144">
        <v>2040</v>
      </c>
      <c r="G8464" s="147">
        <v>80.110330501811148</v>
      </c>
      <c r="H8464" s="147">
        <v>86.415599999999998</v>
      </c>
      <c r="I8464" s="147">
        <v>93.094800000000006</v>
      </c>
      <c r="J8464" s="147">
        <v>99.742689333333345</v>
      </c>
      <c r="K8464" s="147">
        <v>106.386776</v>
      </c>
    </row>
    <row r="8465" spans="2:11" x14ac:dyDescent="0.2">
      <c r="B8465" s="21" t="str">
        <f t="shared" si="132"/>
        <v>Halton Hills (Georgetown)Wind2045RCP8.5</v>
      </c>
      <c r="C8465" t="s">
        <v>336</v>
      </c>
      <c r="D8465" t="s">
        <v>1</v>
      </c>
      <c r="E8465" s="144" t="s">
        <v>191</v>
      </c>
      <c r="F8465" s="144">
        <v>2045</v>
      </c>
      <c r="G8465" s="147">
        <v>80.216251012837233</v>
      </c>
      <c r="H8465" s="147">
        <v>86.543940000000006</v>
      </c>
      <c r="I8465" s="147">
        <v>93.251199999999997</v>
      </c>
      <c r="J8465" s="147">
        <v>99.923162666666684</v>
      </c>
      <c r="K8465" s="147">
        <v>106.59303999999999</v>
      </c>
    </row>
    <row r="8466" spans="2:11" x14ac:dyDescent="0.2">
      <c r="B8466" s="21" t="str">
        <f t="shared" si="132"/>
        <v>Halton Hills (Georgetown)Wind2050RCP8.5</v>
      </c>
      <c r="C8466" t="s">
        <v>336</v>
      </c>
      <c r="D8466" t="s">
        <v>1</v>
      </c>
      <c r="E8466" s="144" t="s">
        <v>191</v>
      </c>
      <c r="F8466" s="144">
        <v>2050</v>
      </c>
      <c r="G8466" s="147">
        <v>80.496940367056382</v>
      </c>
      <c r="H8466" s="147">
        <v>86.917552000000001</v>
      </c>
      <c r="I8466" s="147">
        <v>93.741866666666667</v>
      </c>
      <c r="J8466" s="147">
        <v>100.51052133333334</v>
      </c>
      <c r="K8466" s="147">
        <v>107.281752</v>
      </c>
    </row>
    <row r="8467" spans="2:11" x14ac:dyDescent="0.2">
      <c r="B8467" s="21" t="str">
        <f t="shared" si="132"/>
        <v>Halton Hills (Georgetown)Wind2055RCP8.5</v>
      </c>
      <c r="C8467" t="s">
        <v>336</v>
      </c>
      <c r="D8467" t="s">
        <v>1</v>
      </c>
      <c r="E8467" s="144" t="s">
        <v>191</v>
      </c>
      <c r="F8467" s="144">
        <v>2055</v>
      </c>
      <c r="G8467" s="147">
        <v>80.671709210249446</v>
      </c>
      <c r="H8467" s="147">
        <v>87.162824000000015</v>
      </c>
      <c r="I8467" s="147">
        <v>94.076133333333331</v>
      </c>
      <c r="J8467" s="147">
        <v>100.91740666666669</v>
      </c>
      <c r="K8467" s="147">
        <v>107.76419999999999</v>
      </c>
    </row>
    <row r="8468" spans="2:11" x14ac:dyDescent="0.2">
      <c r="B8468" s="21" t="str">
        <f t="shared" si="132"/>
        <v>Halton Hills (Georgetown)Wind2060RCP8.5</v>
      </c>
      <c r="C8468" t="s">
        <v>336</v>
      </c>
      <c r="D8468" t="s">
        <v>1</v>
      </c>
      <c r="E8468" s="144" t="s">
        <v>191</v>
      </c>
      <c r="F8468" s="144">
        <v>2060</v>
      </c>
      <c r="G8468" s="147">
        <v>81.121871382110342</v>
      </c>
      <c r="H8468" s="147">
        <v>87.761744000000007</v>
      </c>
      <c r="I8468" s="147">
        <v>94.861199999999997</v>
      </c>
      <c r="J8468" s="147">
        <v>101.85914933333336</v>
      </c>
      <c r="K8468" s="147">
        <v>108.86893599999999</v>
      </c>
    </row>
    <row r="8469" spans="2:11" x14ac:dyDescent="0.2">
      <c r="B8469" s="21" t="str">
        <f t="shared" si="132"/>
        <v>Halton Hills (Georgetown)Wind2065RCP8.5</v>
      </c>
      <c r="C8469" t="s">
        <v>336</v>
      </c>
      <c r="D8469" t="s">
        <v>1</v>
      </c>
      <c r="E8469" s="144" t="s">
        <v>191</v>
      </c>
      <c r="F8469" s="144">
        <v>2065</v>
      </c>
      <c r="G8469" s="147">
        <v>81.397264710778188</v>
      </c>
      <c r="H8469" s="147">
        <v>88.115392000000014</v>
      </c>
      <c r="I8469" s="147">
        <v>95.311999999999998</v>
      </c>
      <c r="J8469" s="147">
        <v>102.39400666666668</v>
      </c>
      <c r="K8469" s="147">
        <v>109.491224</v>
      </c>
    </row>
    <row r="8470" spans="2:11" x14ac:dyDescent="0.2">
      <c r="B8470" s="21" t="str">
        <f t="shared" si="132"/>
        <v>Halton Hills (Georgetown)Wind2070RCP8.5</v>
      </c>
      <c r="C8470" t="s">
        <v>336</v>
      </c>
      <c r="D8470" t="s">
        <v>1</v>
      </c>
      <c r="E8470" s="144" t="s">
        <v>191</v>
      </c>
      <c r="F8470" s="144">
        <v>2070</v>
      </c>
      <c r="G8470" s="147">
        <v>81.828890793209524</v>
      </c>
      <c r="H8470" s="147">
        <v>88.694348000000005</v>
      </c>
      <c r="I8470" s="147">
        <v>96.075599999999994</v>
      </c>
      <c r="J8470" s="147">
        <v>103.31278000000002</v>
      </c>
      <c r="K8470" s="147">
        <v>110.571488</v>
      </c>
    </row>
    <row r="8471" spans="2:11" x14ac:dyDescent="0.2">
      <c r="B8471" s="21" t="str">
        <f t="shared" si="132"/>
        <v>Halton Hills (Georgetown)Wind2075RCP8.5</v>
      </c>
      <c r="C8471" t="s">
        <v>336</v>
      </c>
      <c r="D8471" t="s">
        <v>1</v>
      </c>
      <c r="E8471" s="144" t="s">
        <v>191</v>
      </c>
      <c r="F8471" s="144">
        <v>2075</v>
      </c>
      <c r="G8471" s="147">
        <v>81.985123546973014</v>
      </c>
      <c r="H8471" s="147">
        <v>88.919656000000003</v>
      </c>
      <c r="I8471" s="147">
        <v>96.388400000000004</v>
      </c>
      <c r="J8471" s="147">
        <v>103.696696</v>
      </c>
      <c r="K8471" s="147">
        <v>111.02946399999999</v>
      </c>
    </row>
    <row r="8472" spans="2:11" x14ac:dyDescent="0.2">
      <c r="B8472" s="21" t="str">
        <f t="shared" si="132"/>
        <v>Halton Hills (Georgetown)Wind2080RCP8.5</v>
      </c>
      <c r="C8472" t="s">
        <v>336</v>
      </c>
      <c r="D8472" t="s">
        <v>1</v>
      </c>
      <c r="E8472" s="144" t="s">
        <v>191</v>
      </c>
      <c r="F8472" s="144">
        <v>2080</v>
      </c>
      <c r="G8472" s="147">
        <v>82.141356300736504</v>
      </c>
      <c r="H8472" s="147">
        <v>89.144964000000002</v>
      </c>
      <c r="I8472" s="147">
        <v>96.7012</v>
      </c>
      <c r="J8472" s="147">
        <v>104.080612</v>
      </c>
      <c r="K8472" s="147">
        <v>111.48743999999999</v>
      </c>
    </row>
    <row r="8473" spans="2:11" x14ac:dyDescent="0.2">
      <c r="B8473" s="21" t="str">
        <f t="shared" si="132"/>
        <v>Halton Hills (Georgetown)Wind2085RCP8.5</v>
      </c>
      <c r="C8473" t="s">
        <v>336</v>
      </c>
      <c r="D8473" t="s">
        <v>1</v>
      </c>
      <c r="E8473" s="144" t="s">
        <v>191</v>
      </c>
      <c r="F8473" s="144">
        <v>2085</v>
      </c>
      <c r="G8473" s="147">
        <v>82.391593508035655</v>
      </c>
      <c r="H8473" s="147">
        <v>89.470092000000008</v>
      </c>
      <c r="I8473" s="147">
        <v>97.119799999999998</v>
      </c>
      <c r="J8473" s="147">
        <v>104.582656</v>
      </c>
      <c r="K8473" s="147">
        <v>112.07476800000001</v>
      </c>
    </row>
    <row r="8474" spans="2:11" x14ac:dyDescent="0.2">
      <c r="B8474" s="21" t="str">
        <f t="shared" si="132"/>
        <v>Halton Hills (Georgetown)Wind2090RCP8.5</v>
      </c>
      <c r="C8474" t="s">
        <v>336</v>
      </c>
      <c r="D8474" t="s">
        <v>1</v>
      </c>
      <c r="E8474" s="144" t="s">
        <v>191</v>
      </c>
      <c r="F8474" s="144">
        <v>2090</v>
      </c>
      <c r="G8474" s="147">
        <v>82.641830715334805</v>
      </c>
      <c r="H8474" s="147">
        <v>89.795220000000015</v>
      </c>
      <c r="I8474" s="147">
        <v>97.538399999999996</v>
      </c>
      <c r="J8474" s="147">
        <v>105.0847</v>
      </c>
      <c r="K8474" s="147">
        <v>112.66209600000001</v>
      </c>
    </row>
    <row r="8475" spans="2:11" x14ac:dyDescent="0.2">
      <c r="B8475" s="21" t="str">
        <f t="shared" si="132"/>
        <v>Halton Hills (Georgetown)Wind2095RCP8.5</v>
      </c>
      <c r="C8475" t="s">
        <v>336</v>
      </c>
      <c r="D8475" t="s">
        <v>1</v>
      </c>
      <c r="E8475" s="144" t="s">
        <v>191</v>
      </c>
      <c r="F8475" s="144">
        <v>2095</v>
      </c>
      <c r="G8475" s="147">
        <v>82.641830715334805</v>
      </c>
      <c r="H8475" s="147">
        <v>89.795220000000015</v>
      </c>
      <c r="I8475" s="147">
        <v>97.538399999999996</v>
      </c>
      <c r="J8475" s="147">
        <v>105.0847</v>
      </c>
      <c r="K8475" s="147">
        <v>112.66209600000001</v>
      </c>
    </row>
    <row r="8476" spans="2:11" x14ac:dyDescent="0.2">
      <c r="B8476" s="21" t="str">
        <f t="shared" si="132"/>
        <v>Halton Hills (Georgetown)Wind2100RCP8.5</v>
      </c>
      <c r="C8476" t="s">
        <v>336</v>
      </c>
      <c r="D8476" t="s">
        <v>1</v>
      </c>
      <c r="E8476" s="144" t="s">
        <v>191</v>
      </c>
      <c r="F8476" s="144">
        <v>2100</v>
      </c>
      <c r="G8476" s="147">
        <v>82.641830715334805</v>
      </c>
      <c r="H8476" s="147">
        <v>89.795220000000015</v>
      </c>
      <c r="I8476" s="147">
        <v>97.538399999999996</v>
      </c>
      <c r="J8476" s="147">
        <v>105.0847</v>
      </c>
      <c r="K8476" s="147">
        <v>112.66209600000001</v>
      </c>
    </row>
    <row r="8477" spans="2:11" x14ac:dyDescent="0.2">
      <c r="B8477" s="21" t="str">
        <f t="shared" si="132"/>
        <v>HamiltonIce Accretion2023RCP4.5</v>
      </c>
      <c r="C8477" t="s">
        <v>337</v>
      </c>
      <c r="D8477" t="s">
        <v>486</v>
      </c>
      <c r="E8477" s="144" t="s">
        <v>193</v>
      </c>
      <c r="F8477" s="144">
        <v>2023</v>
      </c>
      <c r="G8477" s="147">
        <v>21.910802496397643</v>
      </c>
      <c r="H8477" s="147">
        <v>26.26784</v>
      </c>
      <c r="I8477" s="147">
        <v>31.808</v>
      </c>
      <c r="J8477" s="147">
        <v>36.015359999999994</v>
      </c>
      <c r="K8477" s="147">
        <v>40.239359999999998</v>
      </c>
    </row>
    <row r="8478" spans="2:11" x14ac:dyDescent="0.2">
      <c r="B8478" s="21" t="str">
        <f t="shared" si="132"/>
        <v>HamiltonIce Accretion2025RCP4.5</v>
      </c>
      <c r="C8478" t="s">
        <v>337</v>
      </c>
      <c r="D8478" t="s">
        <v>486</v>
      </c>
      <c r="E8478" s="144" t="s">
        <v>193</v>
      </c>
      <c r="F8478" s="144">
        <v>2025</v>
      </c>
      <c r="G8478" s="147">
        <v>21.799467117859038</v>
      </c>
      <c r="H8478" s="147">
        <v>26.148319999999998</v>
      </c>
      <c r="I8478" s="147">
        <v>31.674666666666667</v>
      </c>
      <c r="J8478" s="147">
        <v>35.876746666666662</v>
      </c>
      <c r="K8478" s="147">
        <v>40.091519999999996</v>
      </c>
    </row>
    <row r="8479" spans="2:11" x14ac:dyDescent="0.2">
      <c r="B8479" s="21" t="str">
        <f t="shared" si="132"/>
        <v>HamiltonIce Accretion2030RCP4.5</v>
      </c>
      <c r="C8479" t="s">
        <v>337</v>
      </c>
      <c r="D8479" t="s">
        <v>486</v>
      </c>
      <c r="E8479" s="144" t="s">
        <v>193</v>
      </c>
      <c r="F8479" s="144">
        <v>2030</v>
      </c>
      <c r="G8479" s="147">
        <v>21.688131739320433</v>
      </c>
      <c r="H8479" s="147">
        <v>26.0288</v>
      </c>
      <c r="I8479" s="147">
        <v>31.541333333333334</v>
      </c>
      <c r="J8479" s="147">
        <v>35.73813333333333</v>
      </c>
      <c r="K8479" s="147">
        <v>39.943680000000001</v>
      </c>
    </row>
    <row r="8480" spans="2:11" x14ac:dyDescent="0.2">
      <c r="B8480" s="21" t="str">
        <f t="shared" si="132"/>
        <v>HamiltonIce Accretion2035RCP4.5</v>
      </c>
      <c r="C8480" t="s">
        <v>337</v>
      </c>
      <c r="D8480" t="s">
        <v>486</v>
      </c>
      <c r="E8480" s="144" t="s">
        <v>193</v>
      </c>
      <c r="F8480" s="144">
        <v>2035</v>
      </c>
      <c r="G8480" s="147">
        <v>21.576796360781827</v>
      </c>
      <c r="H8480" s="147">
        <v>25.909279999999999</v>
      </c>
      <c r="I8480" s="147">
        <v>31.408000000000001</v>
      </c>
      <c r="J8480" s="147">
        <v>35.599519999999998</v>
      </c>
      <c r="K8480" s="147">
        <v>39.795839999999998</v>
      </c>
    </row>
    <row r="8481" spans="2:11" x14ac:dyDescent="0.2">
      <c r="B8481" s="21" t="str">
        <f t="shared" si="132"/>
        <v>HamiltonIce Accretion2040RCP4.5</v>
      </c>
      <c r="C8481" t="s">
        <v>337</v>
      </c>
      <c r="D8481" t="s">
        <v>486</v>
      </c>
      <c r="E8481" s="144" t="s">
        <v>193</v>
      </c>
      <c r="F8481" s="144">
        <v>2040</v>
      </c>
      <c r="G8481" s="147">
        <v>21.465460982243219</v>
      </c>
      <c r="H8481" s="147">
        <v>25.789759999999998</v>
      </c>
      <c r="I8481" s="147">
        <v>31.274666666666665</v>
      </c>
      <c r="J8481" s="147">
        <v>35.460906666666659</v>
      </c>
      <c r="K8481" s="147">
        <v>39.647999999999996</v>
      </c>
    </row>
    <row r="8482" spans="2:11" x14ac:dyDescent="0.2">
      <c r="B8482" s="21" t="str">
        <f t="shared" si="132"/>
        <v>HamiltonIce Accretion2045RCP4.5</v>
      </c>
      <c r="C8482" t="s">
        <v>337</v>
      </c>
      <c r="D8482" t="s">
        <v>486</v>
      </c>
      <c r="E8482" s="144" t="s">
        <v>193</v>
      </c>
      <c r="F8482" s="144">
        <v>2045</v>
      </c>
      <c r="G8482" s="147">
        <v>21.354125603704613</v>
      </c>
      <c r="H8482" s="147">
        <v>25.67024</v>
      </c>
      <c r="I8482" s="147">
        <v>31.141333333333332</v>
      </c>
      <c r="J8482" s="147">
        <v>35.322293333333327</v>
      </c>
      <c r="K8482" s="147">
        <v>39.500160000000001</v>
      </c>
    </row>
    <row r="8483" spans="2:11" x14ac:dyDescent="0.2">
      <c r="B8483" s="21" t="str">
        <f t="shared" si="132"/>
        <v>HamiltonIce Accretion2050RCP4.5</v>
      </c>
      <c r="C8483" t="s">
        <v>337</v>
      </c>
      <c r="D8483" t="s">
        <v>486</v>
      </c>
      <c r="E8483" s="144" t="s">
        <v>193</v>
      </c>
      <c r="F8483" s="144">
        <v>2050</v>
      </c>
      <c r="G8483" s="147">
        <v>20.944411410682545</v>
      </c>
      <c r="H8483" s="147">
        <v>25.226687999999999</v>
      </c>
      <c r="I8483" s="147">
        <v>30.655999999999999</v>
      </c>
      <c r="J8483" s="147">
        <v>34.800383999999994</v>
      </c>
      <c r="K8483" s="147">
        <v>38.941055999999996</v>
      </c>
    </row>
    <row r="8484" spans="2:11" x14ac:dyDescent="0.2">
      <c r="B8484" s="21" t="str">
        <f t="shared" si="132"/>
        <v>HamiltonIce Accretion2055RCP4.5</v>
      </c>
      <c r="C8484" t="s">
        <v>337</v>
      </c>
      <c r="D8484" t="s">
        <v>486</v>
      </c>
      <c r="E8484" s="144" t="s">
        <v>193</v>
      </c>
      <c r="F8484" s="144">
        <v>2055</v>
      </c>
      <c r="G8484" s="147">
        <v>20.646032596199081</v>
      </c>
      <c r="H8484" s="147">
        <v>24.902656</v>
      </c>
      <c r="I8484" s="147">
        <v>30.303999999999998</v>
      </c>
      <c r="J8484" s="147">
        <v>34.417087999999993</v>
      </c>
      <c r="K8484" s="147">
        <v>38.529792</v>
      </c>
    </row>
    <row r="8485" spans="2:11" x14ac:dyDescent="0.2">
      <c r="B8485" s="21" t="str">
        <f t="shared" si="132"/>
        <v>HamiltonIce Accretion2060RCP4.5</v>
      </c>
      <c r="C8485" t="s">
        <v>337</v>
      </c>
      <c r="D8485" t="s">
        <v>486</v>
      </c>
      <c r="E8485" s="144" t="s">
        <v>193</v>
      </c>
      <c r="F8485" s="144">
        <v>2060</v>
      </c>
      <c r="G8485" s="147">
        <v>20.347653781715618</v>
      </c>
      <c r="H8485" s="147">
        <v>24.578623999999998</v>
      </c>
      <c r="I8485" s="147">
        <v>29.952000000000002</v>
      </c>
      <c r="J8485" s="147">
        <v>34.033791999999998</v>
      </c>
      <c r="K8485" s="147">
        <v>38.118527999999998</v>
      </c>
    </row>
    <row r="8486" spans="2:11" x14ac:dyDescent="0.2">
      <c r="B8486" s="21" t="str">
        <f t="shared" si="132"/>
        <v>HamiltonIce Accretion2065RCP4.5</v>
      </c>
      <c r="C8486" t="s">
        <v>337</v>
      </c>
      <c r="D8486" t="s">
        <v>486</v>
      </c>
      <c r="E8486" s="144" t="s">
        <v>193</v>
      </c>
      <c r="F8486" s="144">
        <v>2065</v>
      </c>
      <c r="G8486" s="147">
        <v>20.049274967232154</v>
      </c>
      <c r="H8486" s="147">
        <v>24.254591999999999</v>
      </c>
      <c r="I8486" s="147">
        <v>29.6</v>
      </c>
      <c r="J8486" s="147">
        <v>33.650495999999997</v>
      </c>
      <c r="K8486" s="147">
        <v>37.707264000000002</v>
      </c>
    </row>
    <row r="8487" spans="2:11" x14ac:dyDescent="0.2">
      <c r="B8487" s="21" t="str">
        <f t="shared" si="132"/>
        <v>HamiltonIce Accretion2070RCP4.5</v>
      </c>
      <c r="C8487" t="s">
        <v>337</v>
      </c>
      <c r="D8487" t="s">
        <v>486</v>
      </c>
      <c r="E8487" s="144" t="s">
        <v>193</v>
      </c>
      <c r="F8487" s="144">
        <v>2070</v>
      </c>
      <c r="G8487" s="147">
        <v>19.750896152748691</v>
      </c>
      <c r="H8487" s="147">
        <v>23.93056</v>
      </c>
      <c r="I8487" s="147">
        <v>29.248000000000001</v>
      </c>
      <c r="J8487" s="147">
        <v>33.267199999999995</v>
      </c>
      <c r="K8487" s="147">
        <v>37.295999999999999</v>
      </c>
    </row>
    <row r="8488" spans="2:11" x14ac:dyDescent="0.2">
      <c r="B8488" s="21" t="str">
        <f t="shared" si="132"/>
        <v>HamiltonIce Accretion2075RCP4.5</v>
      </c>
      <c r="C8488" t="s">
        <v>337</v>
      </c>
      <c r="D8488" t="s">
        <v>486</v>
      </c>
      <c r="E8488" s="144" t="s">
        <v>193</v>
      </c>
      <c r="F8488" s="144">
        <v>2075</v>
      </c>
      <c r="G8488" s="147">
        <v>19.654405491348566</v>
      </c>
      <c r="H8488" s="147">
        <v>23.846453333333333</v>
      </c>
      <c r="I8488" s="147">
        <v>29.173333333333336</v>
      </c>
      <c r="J8488" s="147">
        <v>33.200906666666661</v>
      </c>
      <c r="K8488" s="147">
        <v>37.2288</v>
      </c>
    </row>
    <row r="8489" spans="2:11" x14ac:dyDescent="0.2">
      <c r="B8489" s="21" t="str">
        <f t="shared" si="132"/>
        <v>HamiltonIce Accretion2080RCP4.5</v>
      </c>
      <c r="C8489" t="s">
        <v>337</v>
      </c>
      <c r="D8489" t="s">
        <v>486</v>
      </c>
      <c r="E8489" s="144" t="s">
        <v>193</v>
      </c>
      <c r="F8489" s="144">
        <v>2080</v>
      </c>
      <c r="G8489" s="147">
        <v>19.557914829948441</v>
      </c>
      <c r="H8489" s="147">
        <v>23.762346666666666</v>
      </c>
      <c r="I8489" s="147">
        <v>29.098666666666666</v>
      </c>
      <c r="J8489" s="147">
        <v>33.134613333333327</v>
      </c>
      <c r="K8489" s="147">
        <v>37.1616</v>
      </c>
    </row>
    <row r="8490" spans="2:11" x14ac:dyDescent="0.2">
      <c r="B8490" s="21" t="str">
        <f t="shared" si="132"/>
        <v>HamiltonIce Accretion2085RCP4.5</v>
      </c>
      <c r="C8490" t="s">
        <v>337</v>
      </c>
      <c r="D8490" t="s">
        <v>486</v>
      </c>
      <c r="E8490" s="144" t="s">
        <v>193</v>
      </c>
      <c r="F8490" s="144">
        <v>2085</v>
      </c>
      <c r="G8490" s="147">
        <v>19.461424168548312</v>
      </c>
      <c r="H8490" s="147">
        <v>23.678239999999999</v>
      </c>
      <c r="I8490" s="147">
        <v>29.024000000000001</v>
      </c>
      <c r="J8490" s="147">
        <v>33.06832</v>
      </c>
      <c r="K8490" s="147">
        <v>37.0944</v>
      </c>
    </row>
    <row r="8491" spans="2:11" x14ac:dyDescent="0.2">
      <c r="B8491" s="21" t="str">
        <f t="shared" si="132"/>
        <v>HamiltonIce Accretion2090RCP4.5</v>
      </c>
      <c r="C8491" t="s">
        <v>337</v>
      </c>
      <c r="D8491" t="s">
        <v>486</v>
      </c>
      <c r="E8491" s="144" t="s">
        <v>193</v>
      </c>
      <c r="F8491" s="144">
        <v>2090</v>
      </c>
      <c r="G8491" s="147">
        <v>19.364933507148187</v>
      </c>
      <c r="H8491" s="147">
        <v>23.594133333333332</v>
      </c>
      <c r="I8491" s="147">
        <v>28.949333333333335</v>
      </c>
      <c r="J8491" s="147">
        <v>33.002026666666666</v>
      </c>
      <c r="K8491" s="147">
        <v>37.027200000000001</v>
      </c>
    </row>
    <row r="8492" spans="2:11" x14ac:dyDescent="0.2">
      <c r="B8492" s="21" t="str">
        <f t="shared" si="132"/>
        <v>HamiltonIce Accretion2095RCP4.5</v>
      </c>
      <c r="C8492" t="s">
        <v>337</v>
      </c>
      <c r="D8492" t="s">
        <v>486</v>
      </c>
      <c r="E8492" s="144" t="s">
        <v>193</v>
      </c>
      <c r="F8492" s="144">
        <v>2095</v>
      </c>
      <c r="G8492" s="147">
        <v>19.268442845748062</v>
      </c>
      <c r="H8492" s="147">
        <v>23.510026666666665</v>
      </c>
      <c r="I8492" s="147">
        <v>28.874666666666666</v>
      </c>
      <c r="J8492" s="147">
        <v>32.935733333333332</v>
      </c>
      <c r="K8492" s="147">
        <v>36.96</v>
      </c>
    </row>
    <row r="8493" spans="2:11" x14ac:dyDescent="0.2">
      <c r="B8493" s="21" t="str">
        <f t="shared" si="132"/>
        <v>HamiltonIce Accretion2100RCP4.5</v>
      </c>
      <c r="C8493" t="s">
        <v>337</v>
      </c>
      <c r="D8493" t="s">
        <v>486</v>
      </c>
      <c r="E8493" s="144" t="s">
        <v>193</v>
      </c>
      <c r="F8493" s="144">
        <v>2100</v>
      </c>
      <c r="G8493" s="147">
        <v>19.171952184347937</v>
      </c>
      <c r="H8493" s="147">
        <v>23.425919999999998</v>
      </c>
      <c r="I8493" s="147">
        <v>28.8</v>
      </c>
      <c r="J8493" s="147">
        <v>32.869439999999997</v>
      </c>
      <c r="K8493" s="147">
        <v>36.892800000000001</v>
      </c>
    </row>
    <row r="8494" spans="2:11" x14ac:dyDescent="0.2">
      <c r="B8494" s="21" t="str">
        <f t="shared" si="132"/>
        <v>HamiltonIce Accretion2023RCP6.0</v>
      </c>
      <c r="C8494" t="s">
        <v>337</v>
      </c>
      <c r="D8494" t="s">
        <v>486</v>
      </c>
      <c r="E8494" s="144" t="s">
        <v>192</v>
      </c>
      <c r="F8494" s="144">
        <v>2023</v>
      </c>
      <c r="G8494" s="147">
        <v>21.910802496397643</v>
      </c>
      <c r="H8494" s="147">
        <v>26.26784</v>
      </c>
      <c r="I8494" s="147">
        <v>31.808</v>
      </c>
      <c r="J8494" s="147">
        <v>36.015359999999994</v>
      </c>
      <c r="K8494" s="147">
        <v>40.239359999999998</v>
      </c>
    </row>
    <row r="8495" spans="2:11" x14ac:dyDescent="0.2">
      <c r="B8495" s="21" t="str">
        <f t="shared" si="132"/>
        <v>HamiltonIce Accretion2025RCP6.0</v>
      </c>
      <c r="C8495" t="s">
        <v>337</v>
      </c>
      <c r="D8495" t="s">
        <v>486</v>
      </c>
      <c r="E8495" s="144" t="s">
        <v>192</v>
      </c>
      <c r="F8495" s="144">
        <v>2025</v>
      </c>
      <c r="G8495" s="147">
        <v>21.799467117859038</v>
      </c>
      <c r="H8495" s="147">
        <v>26.148319999999998</v>
      </c>
      <c r="I8495" s="147">
        <v>31.674666666666667</v>
      </c>
      <c r="J8495" s="147">
        <v>35.876746666666662</v>
      </c>
      <c r="K8495" s="147">
        <v>40.091519999999996</v>
      </c>
    </row>
    <row r="8496" spans="2:11" x14ac:dyDescent="0.2">
      <c r="B8496" s="21" t="str">
        <f t="shared" si="132"/>
        <v>HamiltonIce Accretion2030RCP6.0</v>
      </c>
      <c r="C8496" t="s">
        <v>337</v>
      </c>
      <c r="D8496" t="s">
        <v>486</v>
      </c>
      <c r="E8496" s="144" t="s">
        <v>192</v>
      </c>
      <c r="F8496" s="144">
        <v>2030</v>
      </c>
      <c r="G8496" s="147">
        <v>21.688131739320433</v>
      </c>
      <c r="H8496" s="147">
        <v>26.0288</v>
      </c>
      <c r="I8496" s="147">
        <v>31.541333333333334</v>
      </c>
      <c r="J8496" s="147">
        <v>35.73813333333333</v>
      </c>
      <c r="K8496" s="147">
        <v>39.943680000000001</v>
      </c>
    </row>
    <row r="8497" spans="2:11" x14ac:dyDescent="0.2">
      <c r="B8497" s="21" t="str">
        <f t="shared" si="132"/>
        <v>HamiltonIce Accretion2035RCP6.0</v>
      </c>
      <c r="C8497" t="s">
        <v>337</v>
      </c>
      <c r="D8497" t="s">
        <v>486</v>
      </c>
      <c r="E8497" s="144" t="s">
        <v>192</v>
      </c>
      <c r="F8497" s="144">
        <v>2035</v>
      </c>
      <c r="G8497" s="147">
        <v>21.576796360781827</v>
      </c>
      <c r="H8497" s="147">
        <v>25.909279999999999</v>
      </c>
      <c r="I8497" s="147">
        <v>31.408000000000001</v>
      </c>
      <c r="J8497" s="147">
        <v>35.599519999999998</v>
      </c>
      <c r="K8497" s="147">
        <v>39.795839999999998</v>
      </c>
    </row>
    <row r="8498" spans="2:11" x14ac:dyDescent="0.2">
      <c r="B8498" s="21" t="str">
        <f t="shared" si="132"/>
        <v>HamiltonIce Accretion2040RCP6.0</v>
      </c>
      <c r="C8498" t="s">
        <v>337</v>
      </c>
      <c r="D8498" t="s">
        <v>486</v>
      </c>
      <c r="E8498" s="144" t="s">
        <v>192</v>
      </c>
      <c r="F8498" s="144">
        <v>2040</v>
      </c>
      <c r="G8498" s="147">
        <v>21.465460982243219</v>
      </c>
      <c r="H8498" s="147">
        <v>25.789759999999998</v>
      </c>
      <c r="I8498" s="147">
        <v>31.274666666666665</v>
      </c>
      <c r="J8498" s="147">
        <v>35.460906666666659</v>
      </c>
      <c r="K8498" s="147">
        <v>39.647999999999996</v>
      </c>
    </row>
    <row r="8499" spans="2:11" x14ac:dyDescent="0.2">
      <c r="B8499" s="21" t="str">
        <f t="shared" si="132"/>
        <v>HamiltonIce Accretion2045RCP6.0</v>
      </c>
      <c r="C8499" t="s">
        <v>337</v>
      </c>
      <c r="D8499" t="s">
        <v>486</v>
      </c>
      <c r="E8499" s="144" t="s">
        <v>192</v>
      </c>
      <c r="F8499" s="144">
        <v>2045</v>
      </c>
      <c r="G8499" s="147">
        <v>21.354125603704613</v>
      </c>
      <c r="H8499" s="147">
        <v>25.67024</v>
      </c>
      <c r="I8499" s="147">
        <v>31.141333333333332</v>
      </c>
      <c r="J8499" s="147">
        <v>35.322293333333327</v>
      </c>
      <c r="K8499" s="147">
        <v>39.500160000000001</v>
      </c>
    </row>
    <row r="8500" spans="2:11" x14ac:dyDescent="0.2">
      <c r="B8500" s="21" t="str">
        <f t="shared" si="132"/>
        <v>HamiltonIce Accretion2050RCP6.0</v>
      </c>
      <c r="C8500" t="s">
        <v>337</v>
      </c>
      <c r="D8500" t="s">
        <v>486</v>
      </c>
      <c r="E8500" s="144" t="s">
        <v>192</v>
      </c>
      <c r="F8500" s="144">
        <v>2050</v>
      </c>
      <c r="G8500" s="147">
        <v>20.944411410682545</v>
      </c>
      <c r="H8500" s="147">
        <v>25.226687999999999</v>
      </c>
      <c r="I8500" s="147">
        <v>30.655999999999999</v>
      </c>
      <c r="J8500" s="147">
        <v>34.800383999999994</v>
      </c>
      <c r="K8500" s="147">
        <v>38.941055999999996</v>
      </c>
    </row>
    <row r="8501" spans="2:11" x14ac:dyDescent="0.2">
      <c r="B8501" s="21" t="str">
        <f t="shared" si="132"/>
        <v>HamiltonIce Accretion2055RCP6.0</v>
      </c>
      <c r="C8501" t="s">
        <v>337</v>
      </c>
      <c r="D8501" t="s">
        <v>486</v>
      </c>
      <c r="E8501" s="144" t="s">
        <v>192</v>
      </c>
      <c r="F8501" s="144">
        <v>2055</v>
      </c>
      <c r="G8501" s="147">
        <v>20.646032596199081</v>
      </c>
      <c r="H8501" s="147">
        <v>24.902656</v>
      </c>
      <c r="I8501" s="147">
        <v>30.303999999999998</v>
      </c>
      <c r="J8501" s="147">
        <v>34.417087999999993</v>
      </c>
      <c r="K8501" s="147">
        <v>38.529792</v>
      </c>
    </row>
    <row r="8502" spans="2:11" x14ac:dyDescent="0.2">
      <c r="B8502" s="21" t="str">
        <f t="shared" si="132"/>
        <v>HamiltonIce Accretion2060RCP6.0</v>
      </c>
      <c r="C8502" t="s">
        <v>337</v>
      </c>
      <c r="D8502" t="s">
        <v>486</v>
      </c>
      <c r="E8502" s="144" t="s">
        <v>192</v>
      </c>
      <c r="F8502" s="144">
        <v>2060</v>
      </c>
      <c r="G8502" s="147">
        <v>20.347653781715618</v>
      </c>
      <c r="H8502" s="147">
        <v>24.578623999999998</v>
      </c>
      <c r="I8502" s="147">
        <v>29.952000000000002</v>
      </c>
      <c r="J8502" s="147">
        <v>34.033791999999998</v>
      </c>
      <c r="K8502" s="147">
        <v>38.118527999999998</v>
      </c>
    </row>
    <row r="8503" spans="2:11" x14ac:dyDescent="0.2">
      <c r="B8503" s="21" t="str">
        <f t="shared" si="132"/>
        <v>HamiltonIce Accretion2065RCP6.0</v>
      </c>
      <c r="C8503" t="s">
        <v>337</v>
      </c>
      <c r="D8503" t="s">
        <v>486</v>
      </c>
      <c r="E8503" s="144" t="s">
        <v>192</v>
      </c>
      <c r="F8503" s="144">
        <v>2065</v>
      </c>
      <c r="G8503" s="147">
        <v>20.049274967232154</v>
      </c>
      <c r="H8503" s="147">
        <v>24.254591999999999</v>
      </c>
      <c r="I8503" s="147">
        <v>29.6</v>
      </c>
      <c r="J8503" s="147">
        <v>33.650495999999997</v>
      </c>
      <c r="K8503" s="147">
        <v>37.707264000000002</v>
      </c>
    </row>
    <row r="8504" spans="2:11" x14ac:dyDescent="0.2">
      <c r="B8504" s="21" t="str">
        <f t="shared" si="132"/>
        <v>HamiltonIce Accretion2070RCP6.0</v>
      </c>
      <c r="C8504" t="s">
        <v>337</v>
      </c>
      <c r="D8504" t="s">
        <v>486</v>
      </c>
      <c r="E8504" s="144" t="s">
        <v>192</v>
      </c>
      <c r="F8504" s="144">
        <v>2070</v>
      </c>
      <c r="G8504" s="147">
        <v>19.750896152748691</v>
      </c>
      <c r="H8504" s="147">
        <v>23.93056</v>
      </c>
      <c r="I8504" s="147">
        <v>29.248000000000001</v>
      </c>
      <c r="J8504" s="147">
        <v>33.267199999999995</v>
      </c>
      <c r="K8504" s="147">
        <v>37.295999999999999</v>
      </c>
    </row>
    <row r="8505" spans="2:11" x14ac:dyDescent="0.2">
      <c r="B8505" s="21" t="str">
        <f t="shared" si="132"/>
        <v>HamiltonIce Accretion2075RCP6.0</v>
      </c>
      <c r="C8505" t="s">
        <v>337</v>
      </c>
      <c r="D8505" t="s">
        <v>486</v>
      </c>
      <c r="E8505" s="144" t="s">
        <v>192</v>
      </c>
      <c r="F8505" s="144">
        <v>2075</v>
      </c>
      <c r="G8505" s="147">
        <v>19.606160160648503</v>
      </c>
      <c r="H8505" s="147">
        <v>23.804400000000001</v>
      </c>
      <c r="I8505" s="147">
        <v>29.136000000000003</v>
      </c>
      <c r="J8505" s="147">
        <v>33.167759999999994</v>
      </c>
      <c r="K8505" s="147">
        <v>37.1952</v>
      </c>
    </row>
    <row r="8506" spans="2:11" x14ac:dyDescent="0.2">
      <c r="B8506" s="21" t="str">
        <f t="shared" si="132"/>
        <v>HamiltonIce Accretion2080RCP6.0</v>
      </c>
      <c r="C8506" t="s">
        <v>337</v>
      </c>
      <c r="D8506" t="s">
        <v>486</v>
      </c>
      <c r="E8506" s="144" t="s">
        <v>192</v>
      </c>
      <c r="F8506" s="144">
        <v>2080</v>
      </c>
      <c r="G8506" s="147">
        <v>19.461424168548312</v>
      </c>
      <c r="H8506" s="147">
        <v>23.678239999999999</v>
      </c>
      <c r="I8506" s="147">
        <v>29.024000000000001</v>
      </c>
      <c r="J8506" s="147">
        <v>33.06832</v>
      </c>
      <c r="K8506" s="147">
        <v>37.0944</v>
      </c>
    </row>
    <row r="8507" spans="2:11" x14ac:dyDescent="0.2">
      <c r="B8507" s="21" t="str">
        <f t="shared" si="132"/>
        <v>HamiltonIce Accretion2085RCP6.0</v>
      </c>
      <c r="C8507" t="s">
        <v>337</v>
      </c>
      <c r="D8507" t="s">
        <v>486</v>
      </c>
      <c r="E8507" s="144" t="s">
        <v>192</v>
      </c>
      <c r="F8507" s="144">
        <v>2085</v>
      </c>
      <c r="G8507" s="147">
        <v>19.316688176448125</v>
      </c>
      <c r="H8507" s="147">
        <v>23.552079999999997</v>
      </c>
      <c r="I8507" s="147">
        <v>28.911999999999999</v>
      </c>
      <c r="J8507" s="147">
        <v>32.968879999999999</v>
      </c>
      <c r="K8507" s="147">
        <v>36.993600000000001</v>
      </c>
    </row>
    <row r="8508" spans="2:11" x14ac:dyDescent="0.2">
      <c r="B8508" s="21" t="str">
        <f t="shared" si="132"/>
        <v>HamiltonIce Accretion2090RCP6.0</v>
      </c>
      <c r="C8508" t="s">
        <v>337</v>
      </c>
      <c r="D8508" t="s">
        <v>486</v>
      </c>
      <c r="E8508" s="144" t="s">
        <v>192</v>
      </c>
      <c r="F8508" s="144">
        <v>2090</v>
      </c>
      <c r="G8508" s="147">
        <v>18.541051705962506</v>
      </c>
      <c r="H8508" s="147">
        <v>22.7088</v>
      </c>
      <c r="I8508" s="147">
        <v>27.968</v>
      </c>
      <c r="J8508" s="147">
        <v>31.953386666666663</v>
      </c>
      <c r="K8508" s="147">
        <v>35.898240000000001</v>
      </c>
    </row>
    <row r="8509" spans="2:11" x14ac:dyDescent="0.2">
      <c r="B8509" s="21" t="str">
        <f t="shared" si="132"/>
        <v>HamiltonIce Accretion2095RCP6.0</v>
      </c>
      <c r="C8509" t="s">
        <v>337</v>
      </c>
      <c r="D8509" t="s">
        <v>486</v>
      </c>
      <c r="E8509" s="144" t="s">
        <v>192</v>
      </c>
      <c r="F8509" s="144">
        <v>2095</v>
      </c>
      <c r="G8509" s="147">
        <v>17.910151227577071</v>
      </c>
      <c r="H8509" s="147">
        <v>21.991679999999999</v>
      </c>
      <c r="I8509" s="147">
        <v>27.135999999999999</v>
      </c>
      <c r="J8509" s="147">
        <v>31.037333333333329</v>
      </c>
      <c r="K8509" s="147">
        <v>34.903680000000001</v>
      </c>
    </row>
    <row r="8510" spans="2:11" x14ac:dyDescent="0.2">
      <c r="B8510" s="21" t="str">
        <f t="shared" si="132"/>
        <v>HamiltonIce Accretion2100RCP6.0</v>
      </c>
      <c r="C8510" t="s">
        <v>337</v>
      </c>
      <c r="D8510" t="s">
        <v>486</v>
      </c>
      <c r="E8510" s="144" t="s">
        <v>192</v>
      </c>
      <c r="F8510" s="144">
        <v>2100</v>
      </c>
      <c r="G8510" s="147">
        <v>17.27925074919164</v>
      </c>
      <c r="H8510" s="147">
        <v>21.274560000000001</v>
      </c>
      <c r="I8510" s="147">
        <v>26.303999999999998</v>
      </c>
      <c r="J8510" s="147">
        <v>30.121279999999995</v>
      </c>
      <c r="K8510" s="147">
        <v>33.909120000000001</v>
      </c>
    </row>
    <row r="8511" spans="2:11" x14ac:dyDescent="0.2">
      <c r="B8511" s="21" t="str">
        <f t="shared" si="132"/>
        <v>HamiltonIce Accretion2023RCP8.5</v>
      </c>
      <c r="C8511" t="s">
        <v>337</v>
      </c>
      <c r="D8511" t="s">
        <v>486</v>
      </c>
      <c r="E8511" s="144" t="s">
        <v>191</v>
      </c>
      <c r="F8511" s="144">
        <v>2023</v>
      </c>
      <c r="G8511" s="147">
        <v>21.910802496397643</v>
      </c>
      <c r="H8511" s="147">
        <v>26.26784</v>
      </c>
      <c r="I8511" s="147">
        <v>31.808</v>
      </c>
      <c r="J8511" s="147">
        <v>36.015359999999994</v>
      </c>
      <c r="K8511" s="147">
        <v>40.239359999999998</v>
      </c>
    </row>
    <row r="8512" spans="2:11" x14ac:dyDescent="0.2">
      <c r="B8512" s="21" t="str">
        <f t="shared" si="132"/>
        <v>HamiltonIce Accretion2025RCP8.5</v>
      </c>
      <c r="C8512" t="s">
        <v>337</v>
      </c>
      <c r="D8512" t="s">
        <v>486</v>
      </c>
      <c r="E8512" s="144" t="s">
        <v>191</v>
      </c>
      <c r="F8512" s="144">
        <v>2025</v>
      </c>
      <c r="G8512" s="147">
        <v>21.688131739320433</v>
      </c>
      <c r="H8512" s="147">
        <v>26.0288</v>
      </c>
      <c r="I8512" s="147">
        <v>31.541333333333334</v>
      </c>
      <c r="J8512" s="147">
        <v>35.73813333333333</v>
      </c>
      <c r="K8512" s="147">
        <v>39.943680000000001</v>
      </c>
    </row>
    <row r="8513" spans="2:11" x14ac:dyDescent="0.2">
      <c r="B8513" s="21" t="str">
        <f t="shared" si="132"/>
        <v>HamiltonIce Accretion2030RCP8.5</v>
      </c>
      <c r="C8513" t="s">
        <v>337</v>
      </c>
      <c r="D8513" t="s">
        <v>486</v>
      </c>
      <c r="E8513" s="144" t="s">
        <v>191</v>
      </c>
      <c r="F8513" s="144">
        <v>2030</v>
      </c>
      <c r="G8513" s="147">
        <v>21.465460982243219</v>
      </c>
      <c r="H8513" s="147">
        <v>25.789759999999998</v>
      </c>
      <c r="I8513" s="147">
        <v>31.274666666666665</v>
      </c>
      <c r="J8513" s="147">
        <v>35.460906666666659</v>
      </c>
      <c r="K8513" s="147">
        <v>39.647999999999996</v>
      </c>
    </row>
    <row r="8514" spans="2:11" x14ac:dyDescent="0.2">
      <c r="B8514" s="21" t="str">
        <f t="shared" si="132"/>
        <v>HamiltonIce Accretion2035RCP8.5</v>
      </c>
      <c r="C8514" t="s">
        <v>337</v>
      </c>
      <c r="D8514" t="s">
        <v>486</v>
      </c>
      <c r="E8514" s="144" t="s">
        <v>191</v>
      </c>
      <c r="F8514" s="144">
        <v>2035</v>
      </c>
      <c r="G8514" s="147">
        <v>21.242790225166008</v>
      </c>
      <c r="H8514" s="147">
        <v>25.550719999999998</v>
      </c>
      <c r="I8514" s="147">
        <v>31.007999999999999</v>
      </c>
      <c r="J8514" s="147">
        <v>35.183679999999995</v>
      </c>
      <c r="K8514" s="147">
        <v>39.352319999999999</v>
      </c>
    </row>
    <row r="8515" spans="2:11" x14ac:dyDescent="0.2">
      <c r="B8515" s="21" t="str">
        <f t="shared" si="132"/>
        <v>HamiltonIce Accretion2040RCP8.5</v>
      </c>
      <c r="C8515" t="s">
        <v>337</v>
      </c>
      <c r="D8515" t="s">
        <v>486</v>
      </c>
      <c r="E8515" s="144" t="s">
        <v>191</v>
      </c>
      <c r="F8515" s="144">
        <v>2040</v>
      </c>
      <c r="G8515" s="147">
        <v>20.745492201026902</v>
      </c>
      <c r="H8515" s="147">
        <v>25.010666666666665</v>
      </c>
      <c r="I8515" s="147">
        <v>30.421333333333333</v>
      </c>
      <c r="J8515" s="147">
        <v>34.544853333333329</v>
      </c>
      <c r="K8515" s="147">
        <v>38.666879999999999</v>
      </c>
    </row>
    <row r="8516" spans="2:11" x14ac:dyDescent="0.2">
      <c r="B8516" s="21" t="str">
        <f t="shared" si="132"/>
        <v>HamiltonIce Accretion2045RCP8.5</v>
      </c>
      <c r="C8516" t="s">
        <v>337</v>
      </c>
      <c r="D8516" t="s">
        <v>486</v>
      </c>
      <c r="E8516" s="144" t="s">
        <v>191</v>
      </c>
      <c r="F8516" s="144">
        <v>2045</v>
      </c>
      <c r="G8516" s="147">
        <v>20.248194176887797</v>
      </c>
      <c r="H8516" s="147">
        <v>24.470613333333333</v>
      </c>
      <c r="I8516" s="147">
        <v>29.834666666666667</v>
      </c>
      <c r="J8516" s="147">
        <v>33.906026666666662</v>
      </c>
      <c r="K8516" s="147">
        <v>37.981439999999999</v>
      </c>
    </row>
    <row r="8517" spans="2:11" x14ac:dyDescent="0.2">
      <c r="B8517" s="21" t="str">
        <f t="shared" si="132"/>
        <v>HamiltonIce Accretion2050RCP8.5</v>
      </c>
      <c r="C8517" t="s">
        <v>337</v>
      </c>
      <c r="D8517" t="s">
        <v>486</v>
      </c>
      <c r="E8517" s="144" t="s">
        <v>191</v>
      </c>
      <c r="F8517" s="144">
        <v>2050</v>
      </c>
      <c r="G8517" s="147">
        <v>19.557914829948441</v>
      </c>
      <c r="H8517" s="147">
        <v>23.762346666666666</v>
      </c>
      <c r="I8517" s="147">
        <v>29.098666666666666</v>
      </c>
      <c r="J8517" s="147">
        <v>33.134613333333327</v>
      </c>
      <c r="K8517" s="147">
        <v>37.1616</v>
      </c>
    </row>
    <row r="8518" spans="2:11" x14ac:dyDescent="0.2">
      <c r="B8518" s="21" t="str">
        <f t="shared" si="132"/>
        <v>HamiltonIce Accretion2055RCP8.5</v>
      </c>
      <c r="C8518" t="s">
        <v>337</v>
      </c>
      <c r="D8518" t="s">
        <v>486</v>
      </c>
      <c r="E8518" s="144" t="s">
        <v>191</v>
      </c>
      <c r="F8518" s="144">
        <v>2055</v>
      </c>
      <c r="G8518" s="147">
        <v>19.364933507148187</v>
      </c>
      <c r="H8518" s="147">
        <v>23.594133333333332</v>
      </c>
      <c r="I8518" s="147">
        <v>28.949333333333335</v>
      </c>
      <c r="J8518" s="147">
        <v>33.002026666666666</v>
      </c>
      <c r="K8518" s="147">
        <v>37.027200000000001</v>
      </c>
    </row>
    <row r="8519" spans="2:11" x14ac:dyDescent="0.2">
      <c r="B8519" s="21" t="str">
        <f t="shared" si="132"/>
        <v>HamiltonIce Accretion2060RCP8.5</v>
      </c>
      <c r="C8519" t="s">
        <v>337</v>
      </c>
      <c r="D8519" t="s">
        <v>486</v>
      </c>
      <c r="E8519" s="144" t="s">
        <v>191</v>
      </c>
      <c r="F8519" s="144">
        <v>2060</v>
      </c>
      <c r="G8519" s="147">
        <v>18.541051705962506</v>
      </c>
      <c r="H8519" s="147">
        <v>22.7088</v>
      </c>
      <c r="I8519" s="147">
        <v>27.968</v>
      </c>
      <c r="J8519" s="147">
        <v>31.953386666666663</v>
      </c>
      <c r="K8519" s="147">
        <v>35.898240000000001</v>
      </c>
    </row>
    <row r="8520" spans="2:11" x14ac:dyDescent="0.2">
      <c r="B8520" s="21" t="str">
        <f t="shared" si="132"/>
        <v>HamiltonIce Accretion2065RCP8.5</v>
      </c>
      <c r="C8520" t="s">
        <v>337</v>
      </c>
      <c r="D8520" t="s">
        <v>486</v>
      </c>
      <c r="E8520" s="144" t="s">
        <v>191</v>
      </c>
      <c r="F8520" s="144">
        <v>2065</v>
      </c>
      <c r="G8520" s="147">
        <v>17.910151227577071</v>
      </c>
      <c r="H8520" s="147">
        <v>21.991679999999999</v>
      </c>
      <c r="I8520" s="147">
        <v>27.135999999999999</v>
      </c>
      <c r="J8520" s="147">
        <v>31.037333333333329</v>
      </c>
      <c r="K8520" s="147">
        <v>34.903680000000001</v>
      </c>
    </row>
    <row r="8521" spans="2:11" x14ac:dyDescent="0.2">
      <c r="B8521" s="21" t="str">
        <f t="shared" si="132"/>
        <v>HamiltonIce Accretion2070RCP8.5</v>
      </c>
      <c r="C8521" t="s">
        <v>337</v>
      </c>
      <c r="D8521" t="s">
        <v>486</v>
      </c>
      <c r="E8521" s="144" t="s">
        <v>191</v>
      </c>
      <c r="F8521" s="144">
        <v>2070</v>
      </c>
      <c r="G8521" s="147">
        <v>16.871021027883419</v>
      </c>
      <c r="H8521" s="147">
        <v>20.823039999999999</v>
      </c>
      <c r="I8521" s="147">
        <v>25.802666666666667</v>
      </c>
      <c r="J8521" s="147">
        <v>29.566826666666664</v>
      </c>
      <c r="K8521" s="147">
        <v>33.31776</v>
      </c>
    </row>
    <row r="8522" spans="2:11" x14ac:dyDescent="0.2">
      <c r="B8522" s="21" t="str">
        <f t="shared" si="132"/>
        <v>HamiltonIce Accretion2075RCP8.5</v>
      </c>
      <c r="C8522" t="s">
        <v>337</v>
      </c>
      <c r="D8522" t="s">
        <v>486</v>
      </c>
      <c r="E8522" s="144" t="s">
        <v>191</v>
      </c>
      <c r="F8522" s="144">
        <v>2075</v>
      </c>
      <c r="G8522" s="147">
        <v>16.462791306575195</v>
      </c>
      <c r="H8522" s="147">
        <v>20.37152</v>
      </c>
      <c r="I8522" s="147">
        <v>25.301333333333332</v>
      </c>
      <c r="J8522" s="147">
        <v>29.012373333333329</v>
      </c>
      <c r="K8522" s="147">
        <v>32.726399999999998</v>
      </c>
    </row>
    <row r="8523" spans="2:11" x14ac:dyDescent="0.2">
      <c r="B8523" s="21" t="str">
        <f t="shared" si="132"/>
        <v>HamiltonIce Accretion2080RCP8.5</v>
      </c>
      <c r="C8523" t="s">
        <v>337</v>
      </c>
      <c r="D8523" t="s">
        <v>486</v>
      </c>
      <c r="E8523" s="144" t="s">
        <v>191</v>
      </c>
      <c r="F8523" s="144">
        <v>2080</v>
      </c>
      <c r="G8523" s="147">
        <v>16.054561585266974</v>
      </c>
      <c r="H8523" s="147">
        <v>19.919999999999998</v>
      </c>
      <c r="I8523" s="147">
        <v>24.8</v>
      </c>
      <c r="J8523" s="147">
        <v>28.457919999999998</v>
      </c>
      <c r="K8523" s="147">
        <v>32.135039999999996</v>
      </c>
    </row>
    <row r="8524" spans="2:11" x14ac:dyDescent="0.2">
      <c r="B8524" s="21" t="str">
        <f t="shared" ref="B8524:B8587" si="133">C8524&amp;D8524&amp;F8524&amp;E8524</f>
        <v>HamiltonIce Accretion2085RCP8.5</v>
      </c>
      <c r="C8524" t="s">
        <v>337</v>
      </c>
      <c r="D8524" t="s">
        <v>486</v>
      </c>
      <c r="E8524" s="144" t="s">
        <v>191</v>
      </c>
      <c r="F8524" s="144">
        <v>2085</v>
      </c>
      <c r="G8524" s="147">
        <v>14.963474875588636</v>
      </c>
      <c r="H8524" s="147">
        <v>18.645119999999999</v>
      </c>
      <c r="I8524" s="147">
        <v>23.247999999999998</v>
      </c>
      <c r="J8524" s="147">
        <v>26.722239999999999</v>
      </c>
      <c r="K8524" s="147">
        <v>30.199680000000001</v>
      </c>
    </row>
    <row r="8525" spans="2:11" x14ac:dyDescent="0.2">
      <c r="B8525" s="21" t="str">
        <f t="shared" si="133"/>
        <v>HamiltonIce Accretion2090RCP8.5</v>
      </c>
      <c r="C8525" t="s">
        <v>337</v>
      </c>
      <c r="D8525" t="s">
        <v>486</v>
      </c>
      <c r="E8525" s="144" t="s">
        <v>191</v>
      </c>
      <c r="F8525" s="144">
        <v>2090</v>
      </c>
      <c r="G8525" s="147">
        <v>13.872388165910298</v>
      </c>
      <c r="H8525" s="147">
        <v>17.370239999999995</v>
      </c>
      <c r="I8525" s="147">
        <v>21.695999999999998</v>
      </c>
      <c r="J8525" s="147">
        <v>24.986560000000001</v>
      </c>
      <c r="K8525" s="147">
        <v>28.264320000000001</v>
      </c>
    </row>
    <row r="8526" spans="2:11" x14ac:dyDescent="0.2">
      <c r="B8526" s="21" t="str">
        <f t="shared" si="133"/>
        <v>HamiltonIce Accretion2095RCP8.5</v>
      </c>
      <c r="C8526" t="s">
        <v>337</v>
      </c>
      <c r="D8526" t="s">
        <v>486</v>
      </c>
      <c r="E8526" s="144" t="s">
        <v>191</v>
      </c>
      <c r="F8526" s="144">
        <v>2095</v>
      </c>
      <c r="G8526" s="147">
        <v>13.872388165910298</v>
      </c>
      <c r="H8526" s="147">
        <v>17.370239999999995</v>
      </c>
      <c r="I8526" s="147">
        <v>21.695999999999998</v>
      </c>
      <c r="J8526" s="147">
        <v>24.986560000000001</v>
      </c>
      <c r="K8526" s="147">
        <v>28.264320000000001</v>
      </c>
    </row>
    <row r="8527" spans="2:11" x14ac:dyDescent="0.2">
      <c r="B8527" s="21" t="str">
        <f t="shared" si="133"/>
        <v>HamiltonIce Accretion2100RCP8.5</v>
      </c>
      <c r="C8527" t="s">
        <v>337</v>
      </c>
      <c r="D8527" t="s">
        <v>486</v>
      </c>
      <c r="E8527" s="144" t="s">
        <v>191</v>
      </c>
      <c r="F8527" s="144">
        <v>2100</v>
      </c>
      <c r="G8527" s="147">
        <v>13.872388165910298</v>
      </c>
      <c r="H8527" s="147">
        <v>17.370239999999995</v>
      </c>
      <c r="I8527" s="147">
        <v>21.695999999999998</v>
      </c>
      <c r="J8527" s="147">
        <v>24.986560000000001</v>
      </c>
      <c r="K8527" s="147">
        <v>28.264320000000001</v>
      </c>
    </row>
    <row r="8528" spans="2:11" x14ac:dyDescent="0.2">
      <c r="B8528" s="21" t="str">
        <f t="shared" si="133"/>
        <v>HamiltonWind2023RCP4.5</v>
      </c>
      <c r="C8528" t="s">
        <v>337</v>
      </c>
      <c r="D8528" t="s">
        <v>1</v>
      </c>
      <c r="E8528" s="144" t="s">
        <v>193</v>
      </c>
      <c r="F8528" s="144">
        <v>2023</v>
      </c>
      <c r="G8528" s="147">
        <v>83.28391624793538</v>
      </c>
      <c r="H8528" s="147">
        <v>89.788896000000008</v>
      </c>
      <c r="I8528" s="147">
        <v>96.662399999999991</v>
      </c>
      <c r="J8528" s="147">
        <v>103.51094400000001</v>
      </c>
      <c r="K8528" s="147">
        <v>110.359296</v>
      </c>
    </row>
    <row r="8529" spans="2:11" x14ac:dyDescent="0.2">
      <c r="B8529" s="21" t="str">
        <f t="shared" si="133"/>
        <v>HamiltonWind2025RCP4.5</v>
      </c>
      <c r="C8529" t="s">
        <v>337</v>
      </c>
      <c r="D8529" t="s">
        <v>1</v>
      </c>
      <c r="E8529" s="144" t="s">
        <v>193</v>
      </c>
      <c r="F8529" s="144">
        <v>2025</v>
      </c>
      <c r="G8529" s="147">
        <v>83.30187668241372</v>
      </c>
      <c r="H8529" s="147">
        <v>89.820144000000013</v>
      </c>
      <c r="I8529" s="147">
        <v>96.710399999999993</v>
      </c>
      <c r="J8529" s="147">
        <v>103.57257600000001</v>
      </c>
      <c r="K8529" s="147">
        <v>110.43590399999999</v>
      </c>
    </row>
    <row r="8530" spans="2:11" x14ac:dyDescent="0.2">
      <c r="B8530" s="21" t="str">
        <f t="shared" si="133"/>
        <v>HamiltonWind2030RCP4.5</v>
      </c>
      <c r="C8530" t="s">
        <v>337</v>
      </c>
      <c r="D8530" t="s">
        <v>1</v>
      </c>
      <c r="E8530" s="144" t="s">
        <v>193</v>
      </c>
      <c r="F8530" s="144">
        <v>2030</v>
      </c>
      <c r="G8530" s="147">
        <v>83.31983711689206</v>
      </c>
      <c r="H8530" s="147">
        <v>89.851392000000004</v>
      </c>
      <c r="I8530" s="147">
        <v>96.758399999999995</v>
      </c>
      <c r="J8530" s="147">
        <v>103.63420800000002</v>
      </c>
      <c r="K8530" s="147">
        <v>110.512512</v>
      </c>
    </row>
    <row r="8531" spans="2:11" x14ac:dyDescent="0.2">
      <c r="B8531" s="21" t="str">
        <f t="shared" si="133"/>
        <v>HamiltonWind2035RCP4.5</v>
      </c>
      <c r="C8531" t="s">
        <v>337</v>
      </c>
      <c r="D8531" t="s">
        <v>1</v>
      </c>
      <c r="E8531" s="144" t="s">
        <v>193</v>
      </c>
      <c r="F8531" s="144">
        <v>2035</v>
      </c>
      <c r="G8531" s="147">
        <v>83.3377975513704</v>
      </c>
      <c r="H8531" s="147">
        <v>89.882640000000009</v>
      </c>
      <c r="I8531" s="147">
        <v>96.806399999999996</v>
      </c>
      <c r="J8531" s="147">
        <v>103.69584</v>
      </c>
      <c r="K8531" s="147">
        <v>110.58911999999999</v>
      </c>
    </row>
    <row r="8532" spans="2:11" x14ac:dyDescent="0.2">
      <c r="B8532" s="21" t="str">
        <f t="shared" si="133"/>
        <v>HamiltonWind2040RCP4.5</v>
      </c>
      <c r="C8532" t="s">
        <v>337</v>
      </c>
      <c r="D8532" t="s">
        <v>1</v>
      </c>
      <c r="E8532" s="144" t="s">
        <v>193</v>
      </c>
      <c r="F8532" s="144">
        <v>2040</v>
      </c>
      <c r="G8532" s="147">
        <v>83.35575798584874</v>
      </c>
      <c r="H8532" s="147">
        <v>89.913888000000014</v>
      </c>
      <c r="I8532" s="147">
        <v>96.854399999999998</v>
      </c>
      <c r="J8532" s="147">
        <v>103.75747200000001</v>
      </c>
      <c r="K8532" s="147">
        <v>110.66572799999999</v>
      </c>
    </row>
    <row r="8533" spans="2:11" x14ac:dyDescent="0.2">
      <c r="B8533" s="21" t="str">
        <f t="shared" si="133"/>
        <v>HamiltonWind2045RCP4.5</v>
      </c>
      <c r="C8533" t="s">
        <v>337</v>
      </c>
      <c r="D8533" t="s">
        <v>1</v>
      </c>
      <c r="E8533" s="144" t="s">
        <v>193</v>
      </c>
      <c r="F8533" s="144">
        <v>2045</v>
      </c>
      <c r="G8533" s="147">
        <v>83.37371842032708</v>
      </c>
      <c r="H8533" s="147">
        <v>89.945136000000005</v>
      </c>
      <c r="I8533" s="147">
        <v>96.9024</v>
      </c>
      <c r="J8533" s="147">
        <v>103.81910400000001</v>
      </c>
      <c r="K8533" s="147">
        <v>110.74233599999999</v>
      </c>
    </row>
    <row r="8534" spans="2:11" x14ac:dyDescent="0.2">
      <c r="B8534" s="21" t="str">
        <f t="shared" si="133"/>
        <v>HamiltonWind2050RCP4.5</v>
      </c>
      <c r="C8534" t="s">
        <v>337</v>
      </c>
      <c r="D8534" t="s">
        <v>1</v>
      </c>
      <c r="E8534" s="144" t="s">
        <v>193</v>
      </c>
      <c r="F8534" s="144">
        <v>2050</v>
      </c>
      <c r="G8534" s="147">
        <v>83.461310077706045</v>
      </c>
      <c r="H8534" s="147">
        <v>90.067449600000003</v>
      </c>
      <c r="I8534" s="147">
        <v>97.067520000000002</v>
      </c>
      <c r="J8534" s="147">
        <v>104.02248960000001</v>
      </c>
      <c r="K8534" s="147">
        <v>110.9852928</v>
      </c>
    </row>
    <row r="8535" spans="2:11" x14ac:dyDescent="0.2">
      <c r="B8535" s="21" t="str">
        <f t="shared" si="133"/>
        <v>HamiltonWind2055RCP4.5</v>
      </c>
      <c r="C8535" t="s">
        <v>337</v>
      </c>
      <c r="D8535" t="s">
        <v>1</v>
      </c>
      <c r="E8535" s="144" t="s">
        <v>193</v>
      </c>
      <c r="F8535" s="144">
        <v>2055</v>
      </c>
      <c r="G8535" s="147">
        <v>83.530941300606685</v>
      </c>
      <c r="H8535" s="147">
        <v>90.158515199999997</v>
      </c>
      <c r="I8535" s="147">
        <v>97.184640000000002</v>
      </c>
      <c r="J8535" s="147">
        <v>104.16424320000002</v>
      </c>
      <c r="K8535" s="147">
        <v>111.15164159999999</v>
      </c>
    </row>
    <row r="8536" spans="2:11" x14ac:dyDescent="0.2">
      <c r="B8536" s="21" t="str">
        <f t="shared" si="133"/>
        <v>HamiltonWind2060RCP4.5</v>
      </c>
      <c r="C8536" t="s">
        <v>337</v>
      </c>
      <c r="D8536" t="s">
        <v>1</v>
      </c>
      <c r="E8536" s="144" t="s">
        <v>193</v>
      </c>
      <c r="F8536" s="144">
        <v>2060</v>
      </c>
      <c r="G8536" s="147">
        <v>83.60057252350731</v>
      </c>
      <c r="H8536" s="147">
        <v>90.249580800000004</v>
      </c>
      <c r="I8536" s="147">
        <v>97.301760000000002</v>
      </c>
      <c r="J8536" s="147">
        <v>104.3059968</v>
      </c>
      <c r="K8536" s="147">
        <v>111.3179904</v>
      </c>
    </row>
    <row r="8537" spans="2:11" x14ac:dyDescent="0.2">
      <c r="B8537" s="21" t="str">
        <f t="shared" si="133"/>
        <v>HamiltonWind2065RCP4.5</v>
      </c>
      <c r="C8537" t="s">
        <v>337</v>
      </c>
      <c r="D8537" t="s">
        <v>1</v>
      </c>
      <c r="E8537" s="144" t="s">
        <v>193</v>
      </c>
      <c r="F8537" s="144">
        <v>2065</v>
      </c>
      <c r="G8537" s="147">
        <v>83.67020374640795</v>
      </c>
      <c r="H8537" s="147">
        <v>90.340646399999997</v>
      </c>
      <c r="I8537" s="147">
        <v>97.418880000000001</v>
      </c>
      <c r="J8537" s="147">
        <v>104.4477504</v>
      </c>
      <c r="K8537" s="147">
        <v>111.48433919999999</v>
      </c>
    </row>
    <row r="8538" spans="2:11" x14ac:dyDescent="0.2">
      <c r="B8538" s="21" t="str">
        <f t="shared" si="133"/>
        <v>HamiltonWind2070RCP4.5</v>
      </c>
      <c r="C8538" t="s">
        <v>337</v>
      </c>
      <c r="D8538" t="s">
        <v>1</v>
      </c>
      <c r="E8538" s="144" t="s">
        <v>193</v>
      </c>
      <c r="F8538" s="144">
        <v>2070</v>
      </c>
      <c r="G8538" s="147">
        <v>83.739834969308575</v>
      </c>
      <c r="H8538" s="147">
        <v>90.43171199999999</v>
      </c>
      <c r="I8538" s="147">
        <v>97.536000000000001</v>
      </c>
      <c r="J8538" s="147">
        <v>104.58950400000001</v>
      </c>
      <c r="K8538" s="147">
        <v>111.650688</v>
      </c>
    </row>
    <row r="8539" spans="2:11" x14ac:dyDescent="0.2">
      <c r="B8539" s="21" t="str">
        <f t="shared" si="133"/>
        <v>HamiltonWind2075RCP4.5</v>
      </c>
      <c r="C8539" t="s">
        <v>337</v>
      </c>
      <c r="D8539" t="s">
        <v>1</v>
      </c>
      <c r="E8539" s="144" t="s">
        <v>193</v>
      </c>
      <c r="F8539" s="144">
        <v>2075</v>
      </c>
      <c r="G8539" s="147">
        <v>83.843452860529752</v>
      </c>
      <c r="H8539" s="147">
        <v>90.570095999999992</v>
      </c>
      <c r="I8539" s="147">
        <v>97.716800000000006</v>
      </c>
      <c r="J8539" s="147">
        <v>104.805216</v>
      </c>
      <c r="K8539" s="147">
        <v>111.904224</v>
      </c>
    </row>
    <row r="8540" spans="2:11" x14ac:dyDescent="0.2">
      <c r="B8540" s="21" t="str">
        <f t="shared" si="133"/>
        <v>HamiltonWind2080RCP4.5</v>
      </c>
      <c r="C8540" t="s">
        <v>337</v>
      </c>
      <c r="D8540" t="s">
        <v>1</v>
      </c>
      <c r="E8540" s="144" t="s">
        <v>193</v>
      </c>
      <c r="F8540" s="144">
        <v>2080</v>
      </c>
      <c r="G8540" s="147">
        <v>83.947070751750942</v>
      </c>
      <c r="H8540" s="147">
        <v>90.708479999999994</v>
      </c>
      <c r="I8540" s="147">
        <v>97.897599999999997</v>
      </c>
      <c r="J8540" s="147">
        <v>105.020928</v>
      </c>
      <c r="K8540" s="147">
        <v>112.15776</v>
      </c>
    </row>
    <row r="8541" spans="2:11" x14ac:dyDescent="0.2">
      <c r="B8541" s="21" t="str">
        <f t="shared" si="133"/>
        <v>HamiltonWind2085RCP4.5</v>
      </c>
      <c r="C8541" t="s">
        <v>337</v>
      </c>
      <c r="D8541" t="s">
        <v>1</v>
      </c>
      <c r="E8541" s="144" t="s">
        <v>193</v>
      </c>
      <c r="F8541" s="144">
        <v>2085</v>
      </c>
      <c r="G8541" s="147">
        <v>84.050688642972119</v>
      </c>
      <c r="H8541" s="147">
        <v>90.846863999999997</v>
      </c>
      <c r="I8541" s="147">
        <v>98.078400000000002</v>
      </c>
      <c r="J8541" s="147">
        <v>105.23663999999999</v>
      </c>
      <c r="K8541" s="147">
        <v>112.41129599999999</v>
      </c>
    </row>
    <row r="8542" spans="2:11" x14ac:dyDescent="0.2">
      <c r="B8542" s="21" t="str">
        <f t="shared" si="133"/>
        <v>HamiltonWind2090RCP4.5</v>
      </c>
      <c r="C8542" t="s">
        <v>337</v>
      </c>
      <c r="D8542" t="s">
        <v>1</v>
      </c>
      <c r="E8542" s="144" t="s">
        <v>193</v>
      </c>
      <c r="F8542" s="144">
        <v>2090</v>
      </c>
      <c r="G8542" s="147">
        <v>84.154306534193296</v>
      </c>
      <c r="H8542" s="147">
        <v>90.985247999999999</v>
      </c>
      <c r="I8542" s="147">
        <v>98.259200000000007</v>
      </c>
      <c r="J8542" s="147">
        <v>105.452352</v>
      </c>
      <c r="K8542" s="147">
        <v>112.664832</v>
      </c>
    </row>
    <row r="8543" spans="2:11" x14ac:dyDescent="0.2">
      <c r="B8543" s="21" t="str">
        <f t="shared" si="133"/>
        <v>HamiltonWind2095RCP4.5</v>
      </c>
      <c r="C8543" t="s">
        <v>337</v>
      </c>
      <c r="D8543" t="s">
        <v>1</v>
      </c>
      <c r="E8543" s="144" t="s">
        <v>193</v>
      </c>
      <c r="F8543" s="144">
        <v>2095</v>
      </c>
      <c r="G8543" s="147">
        <v>84.257924425414487</v>
      </c>
      <c r="H8543" s="147">
        <v>91.123632000000001</v>
      </c>
      <c r="I8543" s="147">
        <v>98.44</v>
      </c>
      <c r="J8543" s="147">
        <v>105.668064</v>
      </c>
      <c r="K8543" s="147">
        <v>112.918368</v>
      </c>
    </row>
    <row r="8544" spans="2:11" x14ac:dyDescent="0.2">
      <c r="B8544" s="21" t="str">
        <f t="shared" si="133"/>
        <v>HamiltonWind2100RCP4.5</v>
      </c>
      <c r="C8544" t="s">
        <v>337</v>
      </c>
      <c r="D8544" t="s">
        <v>1</v>
      </c>
      <c r="E8544" s="144" t="s">
        <v>193</v>
      </c>
      <c r="F8544" s="144">
        <v>2100</v>
      </c>
      <c r="G8544" s="147">
        <v>84.361542316635663</v>
      </c>
      <c r="H8544" s="147">
        <v>91.262016000000003</v>
      </c>
      <c r="I8544" s="147">
        <v>98.620800000000003</v>
      </c>
      <c r="J8544" s="147">
        <v>105.883776</v>
      </c>
      <c r="K8544" s="147">
        <v>113.171904</v>
      </c>
    </row>
    <row r="8545" spans="2:11" x14ac:dyDescent="0.2">
      <c r="B8545" s="21" t="str">
        <f t="shared" si="133"/>
        <v>HamiltonWind2023RCP6.0</v>
      </c>
      <c r="C8545" t="s">
        <v>337</v>
      </c>
      <c r="D8545" t="s">
        <v>1</v>
      </c>
      <c r="E8545" s="144" t="s">
        <v>192</v>
      </c>
      <c r="F8545" s="144">
        <v>2023</v>
      </c>
      <c r="G8545" s="147">
        <v>83.28391624793538</v>
      </c>
      <c r="H8545" s="147">
        <v>89.788896000000008</v>
      </c>
      <c r="I8545" s="147">
        <v>96.662399999999991</v>
      </c>
      <c r="J8545" s="147">
        <v>103.51094400000001</v>
      </c>
      <c r="K8545" s="147">
        <v>110.359296</v>
      </c>
    </row>
    <row r="8546" spans="2:11" x14ac:dyDescent="0.2">
      <c r="B8546" s="21" t="str">
        <f t="shared" si="133"/>
        <v>HamiltonWind2025RCP6.0</v>
      </c>
      <c r="C8546" t="s">
        <v>337</v>
      </c>
      <c r="D8546" t="s">
        <v>1</v>
      </c>
      <c r="E8546" s="144" t="s">
        <v>192</v>
      </c>
      <c r="F8546" s="144">
        <v>2025</v>
      </c>
      <c r="G8546" s="147">
        <v>83.30187668241372</v>
      </c>
      <c r="H8546" s="147">
        <v>89.820144000000013</v>
      </c>
      <c r="I8546" s="147">
        <v>96.710399999999993</v>
      </c>
      <c r="J8546" s="147">
        <v>103.57257600000001</v>
      </c>
      <c r="K8546" s="147">
        <v>110.43590399999999</v>
      </c>
    </row>
    <row r="8547" spans="2:11" x14ac:dyDescent="0.2">
      <c r="B8547" s="21" t="str">
        <f t="shared" si="133"/>
        <v>HamiltonWind2030RCP6.0</v>
      </c>
      <c r="C8547" t="s">
        <v>337</v>
      </c>
      <c r="D8547" t="s">
        <v>1</v>
      </c>
      <c r="E8547" s="144" t="s">
        <v>192</v>
      </c>
      <c r="F8547" s="144">
        <v>2030</v>
      </c>
      <c r="G8547" s="147">
        <v>83.31983711689206</v>
      </c>
      <c r="H8547" s="147">
        <v>89.851392000000004</v>
      </c>
      <c r="I8547" s="147">
        <v>96.758399999999995</v>
      </c>
      <c r="J8547" s="147">
        <v>103.63420800000002</v>
      </c>
      <c r="K8547" s="147">
        <v>110.512512</v>
      </c>
    </row>
    <row r="8548" spans="2:11" x14ac:dyDescent="0.2">
      <c r="B8548" s="21" t="str">
        <f t="shared" si="133"/>
        <v>HamiltonWind2035RCP6.0</v>
      </c>
      <c r="C8548" t="s">
        <v>337</v>
      </c>
      <c r="D8548" t="s">
        <v>1</v>
      </c>
      <c r="E8548" s="144" t="s">
        <v>192</v>
      </c>
      <c r="F8548" s="144">
        <v>2035</v>
      </c>
      <c r="G8548" s="147">
        <v>83.3377975513704</v>
      </c>
      <c r="H8548" s="147">
        <v>89.882640000000009</v>
      </c>
      <c r="I8548" s="147">
        <v>96.806399999999996</v>
      </c>
      <c r="J8548" s="147">
        <v>103.69584</v>
      </c>
      <c r="K8548" s="147">
        <v>110.58911999999999</v>
      </c>
    </row>
    <row r="8549" spans="2:11" x14ac:dyDescent="0.2">
      <c r="B8549" s="21" t="str">
        <f t="shared" si="133"/>
        <v>HamiltonWind2040RCP6.0</v>
      </c>
      <c r="C8549" t="s">
        <v>337</v>
      </c>
      <c r="D8549" t="s">
        <v>1</v>
      </c>
      <c r="E8549" s="144" t="s">
        <v>192</v>
      </c>
      <c r="F8549" s="144">
        <v>2040</v>
      </c>
      <c r="G8549" s="147">
        <v>83.35575798584874</v>
      </c>
      <c r="H8549" s="147">
        <v>89.913888000000014</v>
      </c>
      <c r="I8549" s="147">
        <v>96.854399999999998</v>
      </c>
      <c r="J8549" s="147">
        <v>103.75747200000001</v>
      </c>
      <c r="K8549" s="147">
        <v>110.66572799999999</v>
      </c>
    </row>
    <row r="8550" spans="2:11" x14ac:dyDescent="0.2">
      <c r="B8550" s="21" t="str">
        <f t="shared" si="133"/>
        <v>HamiltonWind2045RCP6.0</v>
      </c>
      <c r="C8550" t="s">
        <v>337</v>
      </c>
      <c r="D8550" t="s">
        <v>1</v>
      </c>
      <c r="E8550" s="144" t="s">
        <v>192</v>
      </c>
      <c r="F8550" s="144">
        <v>2045</v>
      </c>
      <c r="G8550" s="147">
        <v>83.37371842032708</v>
      </c>
      <c r="H8550" s="147">
        <v>89.945136000000005</v>
      </c>
      <c r="I8550" s="147">
        <v>96.9024</v>
      </c>
      <c r="J8550" s="147">
        <v>103.81910400000001</v>
      </c>
      <c r="K8550" s="147">
        <v>110.74233599999999</v>
      </c>
    </row>
    <row r="8551" spans="2:11" x14ac:dyDescent="0.2">
      <c r="B8551" s="21" t="str">
        <f t="shared" si="133"/>
        <v>HamiltonWind2050RCP6.0</v>
      </c>
      <c r="C8551" t="s">
        <v>337</v>
      </c>
      <c r="D8551" t="s">
        <v>1</v>
      </c>
      <c r="E8551" s="144" t="s">
        <v>192</v>
      </c>
      <c r="F8551" s="144">
        <v>2050</v>
      </c>
      <c r="G8551" s="147">
        <v>83.461310077706045</v>
      </c>
      <c r="H8551" s="147">
        <v>90.067449600000003</v>
      </c>
      <c r="I8551" s="147">
        <v>97.067520000000002</v>
      </c>
      <c r="J8551" s="147">
        <v>104.02248960000001</v>
      </c>
      <c r="K8551" s="147">
        <v>110.9852928</v>
      </c>
    </row>
    <row r="8552" spans="2:11" x14ac:dyDescent="0.2">
      <c r="B8552" s="21" t="str">
        <f t="shared" si="133"/>
        <v>HamiltonWind2055RCP6.0</v>
      </c>
      <c r="C8552" t="s">
        <v>337</v>
      </c>
      <c r="D8552" t="s">
        <v>1</v>
      </c>
      <c r="E8552" s="144" t="s">
        <v>192</v>
      </c>
      <c r="F8552" s="144">
        <v>2055</v>
      </c>
      <c r="G8552" s="147">
        <v>83.530941300606685</v>
      </c>
      <c r="H8552" s="147">
        <v>90.158515199999997</v>
      </c>
      <c r="I8552" s="147">
        <v>97.184640000000002</v>
      </c>
      <c r="J8552" s="147">
        <v>104.16424320000002</v>
      </c>
      <c r="K8552" s="147">
        <v>111.15164159999999</v>
      </c>
    </row>
    <row r="8553" spans="2:11" x14ac:dyDescent="0.2">
      <c r="B8553" s="21" t="str">
        <f t="shared" si="133"/>
        <v>HamiltonWind2060RCP6.0</v>
      </c>
      <c r="C8553" t="s">
        <v>337</v>
      </c>
      <c r="D8553" t="s">
        <v>1</v>
      </c>
      <c r="E8553" s="144" t="s">
        <v>192</v>
      </c>
      <c r="F8553" s="144">
        <v>2060</v>
      </c>
      <c r="G8553" s="147">
        <v>83.60057252350731</v>
      </c>
      <c r="H8553" s="147">
        <v>90.249580800000004</v>
      </c>
      <c r="I8553" s="147">
        <v>97.301760000000002</v>
      </c>
      <c r="J8553" s="147">
        <v>104.3059968</v>
      </c>
      <c r="K8553" s="147">
        <v>111.3179904</v>
      </c>
    </row>
    <row r="8554" spans="2:11" x14ac:dyDescent="0.2">
      <c r="B8554" s="21" t="str">
        <f t="shared" si="133"/>
        <v>HamiltonWind2065RCP6.0</v>
      </c>
      <c r="C8554" t="s">
        <v>337</v>
      </c>
      <c r="D8554" t="s">
        <v>1</v>
      </c>
      <c r="E8554" s="144" t="s">
        <v>192</v>
      </c>
      <c r="F8554" s="144">
        <v>2065</v>
      </c>
      <c r="G8554" s="147">
        <v>83.67020374640795</v>
      </c>
      <c r="H8554" s="147">
        <v>90.340646399999997</v>
      </c>
      <c r="I8554" s="147">
        <v>97.418880000000001</v>
      </c>
      <c r="J8554" s="147">
        <v>104.4477504</v>
      </c>
      <c r="K8554" s="147">
        <v>111.48433919999999</v>
      </c>
    </row>
    <row r="8555" spans="2:11" x14ac:dyDescent="0.2">
      <c r="B8555" s="21" t="str">
        <f t="shared" si="133"/>
        <v>HamiltonWind2070RCP6.0</v>
      </c>
      <c r="C8555" t="s">
        <v>337</v>
      </c>
      <c r="D8555" t="s">
        <v>1</v>
      </c>
      <c r="E8555" s="144" t="s">
        <v>192</v>
      </c>
      <c r="F8555" s="144">
        <v>2070</v>
      </c>
      <c r="G8555" s="147">
        <v>83.739834969308575</v>
      </c>
      <c r="H8555" s="147">
        <v>90.43171199999999</v>
      </c>
      <c r="I8555" s="147">
        <v>97.536000000000001</v>
      </c>
      <c r="J8555" s="147">
        <v>104.58950400000001</v>
      </c>
      <c r="K8555" s="147">
        <v>111.650688</v>
      </c>
    </row>
    <row r="8556" spans="2:11" x14ac:dyDescent="0.2">
      <c r="B8556" s="21" t="str">
        <f t="shared" si="133"/>
        <v>HamiltonWind2075RCP6.0</v>
      </c>
      <c r="C8556" t="s">
        <v>337</v>
      </c>
      <c r="D8556" t="s">
        <v>1</v>
      </c>
      <c r="E8556" s="144" t="s">
        <v>192</v>
      </c>
      <c r="F8556" s="144">
        <v>2075</v>
      </c>
      <c r="G8556" s="147">
        <v>83.895261806140354</v>
      </c>
      <c r="H8556" s="147">
        <v>90.639287999999993</v>
      </c>
      <c r="I8556" s="147">
        <v>97.807199999999995</v>
      </c>
      <c r="J8556" s="147">
        <v>104.913072</v>
      </c>
      <c r="K8556" s="147">
        <v>112.030992</v>
      </c>
    </row>
    <row r="8557" spans="2:11" x14ac:dyDescent="0.2">
      <c r="B8557" s="21" t="str">
        <f t="shared" si="133"/>
        <v>HamiltonWind2080RCP6.0</v>
      </c>
      <c r="C8557" t="s">
        <v>337</v>
      </c>
      <c r="D8557" t="s">
        <v>1</v>
      </c>
      <c r="E8557" s="144" t="s">
        <v>192</v>
      </c>
      <c r="F8557" s="144">
        <v>2080</v>
      </c>
      <c r="G8557" s="147">
        <v>84.050688642972119</v>
      </c>
      <c r="H8557" s="147">
        <v>90.846863999999997</v>
      </c>
      <c r="I8557" s="147">
        <v>98.078400000000002</v>
      </c>
      <c r="J8557" s="147">
        <v>105.23663999999999</v>
      </c>
      <c r="K8557" s="147">
        <v>112.41129599999999</v>
      </c>
    </row>
    <row r="8558" spans="2:11" x14ac:dyDescent="0.2">
      <c r="B8558" s="21" t="str">
        <f t="shared" si="133"/>
        <v>HamiltonWind2085RCP6.0</v>
      </c>
      <c r="C8558" t="s">
        <v>337</v>
      </c>
      <c r="D8558" t="s">
        <v>1</v>
      </c>
      <c r="E8558" s="144" t="s">
        <v>192</v>
      </c>
      <c r="F8558" s="144">
        <v>2085</v>
      </c>
      <c r="G8558" s="147">
        <v>84.206115479803884</v>
      </c>
      <c r="H8558" s="147">
        <v>91.05444</v>
      </c>
      <c r="I8558" s="147">
        <v>98.349600000000009</v>
      </c>
      <c r="J8558" s="147">
        <v>105.560208</v>
      </c>
      <c r="K8558" s="147">
        <v>112.7916</v>
      </c>
    </row>
    <row r="8559" spans="2:11" x14ac:dyDescent="0.2">
      <c r="B8559" s="21" t="str">
        <f t="shared" si="133"/>
        <v>HamiltonWind2090RCP6.0</v>
      </c>
      <c r="C8559" t="s">
        <v>337</v>
      </c>
      <c r="D8559" t="s">
        <v>1</v>
      </c>
      <c r="E8559" s="144" t="s">
        <v>192</v>
      </c>
      <c r="F8559" s="144">
        <v>2090</v>
      </c>
      <c r="G8559" s="147">
        <v>84.668251274650345</v>
      </c>
      <c r="H8559" s="147">
        <v>91.651871999999997</v>
      </c>
      <c r="I8559" s="147">
        <v>99.12</v>
      </c>
      <c r="J8559" s="147">
        <v>106.476128</v>
      </c>
      <c r="K8559" s="147">
        <v>113.85772799999999</v>
      </c>
    </row>
    <row r="8560" spans="2:11" x14ac:dyDescent="0.2">
      <c r="B8560" s="21" t="str">
        <f t="shared" si="133"/>
        <v>HamiltonWind2095RCP6.0</v>
      </c>
      <c r="C8560" t="s">
        <v>337</v>
      </c>
      <c r="D8560" t="s">
        <v>1</v>
      </c>
      <c r="E8560" s="144" t="s">
        <v>192</v>
      </c>
      <c r="F8560" s="144">
        <v>2095</v>
      </c>
      <c r="G8560" s="147">
        <v>84.97496023266504</v>
      </c>
      <c r="H8560" s="147">
        <v>92.041727999999992</v>
      </c>
      <c r="I8560" s="147">
        <v>99.619199999999992</v>
      </c>
      <c r="J8560" s="147">
        <v>107.06847999999999</v>
      </c>
      <c r="K8560" s="147">
        <v>114.54355199999999</v>
      </c>
    </row>
    <row r="8561" spans="2:11" x14ac:dyDescent="0.2">
      <c r="B8561" s="21" t="str">
        <f t="shared" si="133"/>
        <v>HamiltonWind2100RCP6.0</v>
      </c>
      <c r="C8561" t="s">
        <v>337</v>
      </c>
      <c r="D8561" t="s">
        <v>1</v>
      </c>
      <c r="E8561" s="144" t="s">
        <v>192</v>
      </c>
      <c r="F8561" s="144">
        <v>2100</v>
      </c>
      <c r="G8561" s="147">
        <v>85.281669190679722</v>
      </c>
      <c r="H8561" s="147">
        <v>92.431583999999987</v>
      </c>
      <c r="I8561" s="147">
        <v>100.11839999999999</v>
      </c>
      <c r="J8561" s="147">
        <v>107.660832</v>
      </c>
      <c r="K8561" s="147">
        <v>115.22937599999999</v>
      </c>
    </row>
    <row r="8562" spans="2:11" x14ac:dyDescent="0.2">
      <c r="B8562" s="21" t="str">
        <f t="shared" si="133"/>
        <v>HamiltonWind2023RCP8.5</v>
      </c>
      <c r="C8562" t="s">
        <v>337</v>
      </c>
      <c r="D8562" t="s">
        <v>1</v>
      </c>
      <c r="E8562" s="144" t="s">
        <v>191</v>
      </c>
      <c r="F8562" s="144">
        <v>2023</v>
      </c>
      <c r="G8562" s="147">
        <v>83.28391624793538</v>
      </c>
      <c r="H8562" s="147">
        <v>89.788896000000008</v>
      </c>
      <c r="I8562" s="147">
        <v>96.662399999999991</v>
      </c>
      <c r="J8562" s="147">
        <v>103.51094400000001</v>
      </c>
      <c r="K8562" s="147">
        <v>110.359296</v>
      </c>
    </row>
    <row r="8563" spans="2:11" x14ac:dyDescent="0.2">
      <c r="B8563" s="21" t="str">
        <f t="shared" si="133"/>
        <v>HamiltonWind2025RCP8.5</v>
      </c>
      <c r="C8563" t="s">
        <v>337</v>
      </c>
      <c r="D8563" t="s">
        <v>1</v>
      </c>
      <c r="E8563" s="144" t="s">
        <v>191</v>
      </c>
      <c r="F8563" s="144">
        <v>2025</v>
      </c>
      <c r="G8563" s="147">
        <v>83.31983711689206</v>
      </c>
      <c r="H8563" s="147">
        <v>89.851392000000004</v>
      </c>
      <c r="I8563" s="147">
        <v>96.758399999999995</v>
      </c>
      <c r="J8563" s="147">
        <v>103.63420800000002</v>
      </c>
      <c r="K8563" s="147">
        <v>110.512512</v>
      </c>
    </row>
    <row r="8564" spans="2:11" x14ac:dyDescent="0.2">
      <c r="B8564" s="21" t="str">
        <f t="shared" si="133"/>
        <v>HamiltonWind2030RCP8.5</v>
      </c>
      <c r="C8564" t="s">
        <v>337</v>
      </c>
      <c r="D8564" t="s">
        <v>1</v>
      </c>
      <c r="E8564" s="144" t="s">
        <v>191</v>
      </c>
      <c r="F8564" s="144">
        <v>2030</v>
      </c>
      <c r="G8564" s="147">
        <v>83.35575798584874</v>
      </c>
      <c r="H8564" s="147">
        <v>89.913888000000014</v>
      </c>
      <c r="I8564" s="147">
        <v>96.854399999999998</v>
      </c>
      <c r="J8564" s="147">
        <v>103.75747200000001</v>
      </c>
      <c r="K8564" s="147">
        <v>110.66572799999999</v>
      </c>
    </row>
    <row r="8565" spans="2:11" x14ac:dyDescent="0.2">
      <c r="B8565" s="21" t="str">
        <f t="shared" si="133"/>
        <v>HamiltonWind2035RCP8.5</v>
      </c>
      <c r="C8565" t="s">
        <v>337</v>
      </c>
      <c r="D8565" t="s">
        <v>1</v>
      </c>
      <c r="E8565" s="144" t="s">
        <v>191</v>
      </c>
      <c r="F8565" s="144">
        <v>2035</v>
      </c>
      <c r="G8565" s="147">
        <v>83.39167885480542</v>
      </c>
      <c r="H8565" s="147">
        <v>89.97638400000001</v>
      </c>
      <c r="I8565" s="147">
        <v>96.950400000000002</v>
      </c>
      <c r="J8565" s="147">
        <v>103.88073600000001</v>
      </c>
      <c r="K8565" s="147">
        <v>110.81894399999999</v>
      </c>
    </row>
    <row r="8566" spans="2:11" x14ac:dyDescent="0.2">
      <c r="B8566" s="21" t="str">
        <f t="shared" si="133"/>
        <v>HamiltonWind2040RCP8.5</v>
      </c>
      <c r="C8566" t="s">
        <v>337</v>
      </c>
      <c r="D8566" t="s">
        <v>1</v>
      </c>
      <c r="E8566" s="144" t="s">
        <v>191</v>
      </c>
      <c r="F8566" s="144">
        <v>2040</v>
      </c>
      <c r="G8566" s="147">
        <v>83.507730892973143</v>
      </c>
      <c r="H8566" s="147">
        <v>90.128160000000008</v>
      </c>
      <c r="I8566" s="147">
        <v>97.145600000000002</v>
      </c>
      <c r="J8566" s="147">
        <v>104.11699200000001</v>
      </c>
      <c r="K8566" s="147">
        <v>111.09619199999999</v>
      </c>
    </row>
    <row r="8567" spans="2:11" x14ac:dyDescent="0.2">
      <c r="B8567" s="21" t="str">
        <f t="shared" si="133"/>
        <v>HamiltonWind2045RCP8.5</v>
      </c>
      <c r="C8567" t="s">
        <v>337</v>
      </c>
      <c r="D8567" t="s">
        <v>1</v>
      </c>
      <c r="E8567" s="144" t="s">
        <v>191</v>
      </c>
      <c r="F8567" s="144">
        <v>2045</v>
      </c>
      <c r="G8567" s="147">
        <v>83.623782931140852</v>
      </c>
      <c r="H8567" s="147">
        <v>90.279935999999992</v>
      </c>
      <c r="I8567" s="147">
        <v>97.340800000000002</v>
      </c>
      <c r="J8567" s="147">
        <v>104.35324800000001</v>
      </c>
      <c r="K8567" s="147">
        <v>111.37344</v>
      </c>
    </row>
    <row r="8568" spans="2:11" x14ac:dyDescent="0.2">
      <c r="B8568" s="21" t="str">
        <f t="shared" si="133"/>
        <v>HamiltonWind2050RCP8.5</v>
      </c>
      <c r="C8568" t="s">
        <v>337</v>
      </c>
      <c r="D8568" t="s">
        <v>1</v>
      </c>
      <c r="E8568" s="144" t="s">
        <v>191</v>
      </c>
      <c r="F8568" s="144">
        <v>2050</v>
      </c>
      <c r="G8568" s="147">
        <v>83.947070751750942</v>
      </c>
      <c r="H8568" s="147">
        <v>90.708479999999994</v>
      </c>
      <c r="I8568" s="147">
        <v>97.897599999999997</v>
      </c>
      <c r="J8568" s="147">
        <v>105.020928</v>
      </c>
      <c r="K8568" s="147">
        <v>112.15776</v>
      </c>
    </row>
    <row r="8569" spans="2:11" x14ac:dyDescent="0.2">
      <c r="B8569" s="21" t="str">
        <f t="shared" si="133"/>
        <v>HamiltonWind2055RCP8.5</v>
      </c>
      <c r="C8569" t="s">
        <v>337</v>
      </c>
      <c r="D8569" t="s">
        <v>1</v>
      </c>
      <c r="E8569" s="144" t="s">
        <v>191</v>
      </c>
      <c r="F8569" s="144">
        <v>2055</v>
      </c>
      <c r="G8569" s="147">
        <v>84.154306534193296</v>
      </c>
      <c r="H8569" s="147">
        <v>90.985247999999999</v>
      </c>
      <c r="I8569" s="147">
        <v>98.259200000000007</v>
      </c>
      <c r="J8569" s="147">
        <v>105.452352</v>
      </c>
      <c r="K8569" s="147">
        <v>112.664832</v>
      </c>
    </row>
    <row r="8570" spans="2:11" x14ac:dyDescent="0.2">
      <c r="B8570" s="21" t="str">
        <f t="shared" si="133"/>
        <v>HamiltonWind2060RCP8.5</v>
      </c>
      <c r="C8570" t="s">
        <v>337</v>
      </c>
      <c r="D8570" t="s">
        <v>1</v>
      </c>
      <c r="E8570" s="144" t="s">
        <v>191</v>
      </c>
      <c r="F8570" s="144">
        <v>2060</v>
      </c>
      <c r="G8570" s="147">
        <v>84.668251274650345</v>
      </c>
      <c r="H8570" s="147">
        <v>91.651871999999997</v>
      </c>
      <c r="I8570" s="147">
        <v>99.12</v>
      </c>
      <c r="J8570" s="147">
        <v>106.476128</v>
      </c>
      <c r="K8570" s="147">
        <v>113.85772799999999</v>
      </c>
    </row>
    <row r="8571" spans="2:11" x14ac:dyDescent="0.2">
      <c r="B8571" s="21" t="str">
        <f t="shared" si="133"/>
        <v>HamiltonWind2065RCP8.5</v>
      </c>
      <c r="C8571" t="s">
        <v>337</v>
      </c>
      <c r="D8571" t="s">
        <v>1</v>
      </c>
      <c r="E8571" s="144" t="s">
        <v>191</v>
      </c>
      <c r="F8571" s="144">
        <v>2065</v>
      </c>
      <c r="G8571" s="147">
        <v>84.97496023266504</v>
      </c>
      <c r="H8571" s="147">
        <v>92.041727999999992</v>
      </c>
      <c r="I8571" s="147">
        <v>99.619199999999992</v>
      </c>
      <c r="J8571" s="147">
        <v>107.06847999999999</v>
      </c>
      <c r="K8571" s="147">
        <v>114.54355199999999</v>
      </c>
    </row>
    <row r="8572" spans="2:11" x14ac:dyDescent="0.2">
      <c r="B8572" s="21" t="str">
        <f t="shared" si="133"/>
        <v>HamiltonWind2070RCP8.5</v>
      </c>
      <c r="C8572" t="s">
        <v>337</v>
      </c>
      <c r="D8572" t="s">
        <v>1</v>
      </c>
      <c r="E8572" s="144" t="s">
        <v>191</v>
      </c>
      <c r="F8572" s="144">
        <v>2070</v>
      </c>
      <c r="G8572" s="147">
        <v>85.452984104165409</v>
      </c>
      <c r="H8572" s="147">
        <v>92.669663999999983</v>
      </c>
      <c r="I8572" s="147">
        <v>100.4448</v>
      </c>
      <c r="J8572" s="147">
        <v>108.05801599999999</v>
      </c>
      <c r="K8572" s="147">
        <v>115.699968</v>
      </c>
    </row>
    <row r="8573" spans="2:11" x14ac:dyDescent="0.2">
      <c r="B8573" s="21" t="str">
        <f t="shared" si="133"/>
        <v>HamiltonWind2075RCP8.5</v>
      </c>
      <c r="C8573" t="s">
        <v>337</v>
      </c>
      <c r="D8573" t="s">
        <v>1</v>
      </c>
      <c r="E8573" s="144" t="s">
        <v>191</v>
      </c>
      <c r="F8573" s="144">
        <v>2075</v>
      </c>
      <c r="G8573" s="147">
        <v>85.624299017651083</v>
      </c>
      <c r="H8573" s="147">
        <v>92.907743999999994</v>
      </c>
      <c r="I8573" s="147">
        <v>100.77119999999999</v>
      </c>
      <c r="J8573" s="147">
        <v>108.4552</v>
      </c>
      <c r="K8573" s="147">
        <v>116.17055999999999</v>
      </c>
    </row>
    <row r="8574" spans="2:11" x14ac:dyDescent="0.2">
      <c r="B8574" s="21" t="str">
        <f t="shared" si="133"/>
        <v>HamiltonWind2080RCP8.5</v>
      </c>
      <c r="C8574" t="s">
        <v>337</v>
      </c>
      <c r="D8574" t="s">
        <v>1</v>
      </c>
      <c r="E8574" s="144" t="s">
        <v>191</v>
      </c>
      <c r="F8574" s="144">
        <v>2080</v>
      </c>
      <c r="G8574" s="147">
        <v>85.795613931136771</v>
      </c>
      <c r="H8574" s="147">
        <v>93.14582399999999</v>
      </c>
      <c r="I8574" s="147">
        <v>101.0976</v>
      </c>
      <c r="J8574" s="147">
        <v>108.852384</v>
      </c>
      <c r="K8574" s="147">
        <v>116.64115200000001</v>
      </c>
    </row>
    <row r="8575" spans="2:11" x14ac:dyDescent="0.2">
      <c r="B8575" s="21" t="str">
        <f t="shared" si="133"/>
        <v>HamiltonWind2085RCP8.5</v>
      </c>
      <c r="C8575" t="s">
        <v>337</v>
      </c>
      <c r="D8575" t="s">
        <v>1</v>
      </c>
      <c r="E8575" s="144" t="s">
        <v>191</v>
      </c>
      <c r="F8575" s="144">
        <v>2085</v>
      </c>
      <c r="G8575" s="147">
        <v>86.056731017014144</v>
      </c>
      <c r="H8575" s="147">
        <v>93.498480000000001</v>
      </c>
      <c r="I8575" s="147">
        <v>101.55840000000001</v>
      </c>
      <c r="J8575" s="147">
        <v>109.41220799999999</v>
      </c>
      <c r="K8575" s="147">
        <v>117.29779200000002</v>
      </c>
    </row>
    <row r="8576" spans="2:11" x14ac:dyDescent="0.2">
      <c r="B8576" s="21" t="str">
        <f t="shared" si="133"/>
        <v>HamiltonWind2090RCP8.5</v>
      </c>
      <c r="C8576" t="s">
        <v>337</v>
      </c>
      <c r="D8576" t="s">
        <v>1</v>
      </c>
      <c r="E8576" s="144" t="s">
        <v>191</v>
      </c>
      <c r="F8576" s="144">
        <v>2090</v>
      </c>
      <c r="G8576" s="147">
        <v>86.317848102891517</v>
      </c>
      <c r="H8576" s="147">
        <v>93.851135999999997</v>
      </c>
      <c r="I8576" s="147">
        <v>102.0192</v>
      </c>
      <c r="J8576" s="147">
        <v>109.972032</v>
      </c>
      <c r="K8576" s="147">
        <v>117.95443200000001</v>
      </c>
    </row>
    <row r="8577" spans="2:11" x14ac:dyDescent="0.2">
      <c r="B8577" s="21" t="str">
        <f t="shared" si="133"/>
        <v>HamiltonWind2095RCP8.5</v>
      </c>
      <c r="C8577" t="s">
        <v>337</v>
      </c>
      <c r="D8577" t="s">
        <v>1</v>
      </c>
      <c r="E8577" s="144" t="s">
        <v>191</v>
      </c>
      <c r="F8577" s="144">
        <v>2095</v>
      </c>
      <c r="G8577" s="147">
        <v>86.317848102891517</v>
      </c>
      <c r="H8577" s="147">
        <v>93.851135999999997</v>
      </c>
      <c r="I8577" s="147">
        <v>102.0192</v>
      </c>
      <c r="J8577" s="147">
        <v>109.972032</v>
      </c>
      <c r="K8577" s="147">
        <v>117.95443200000001</v>
      </c>
    </row>
    <row r="8578" spans="2:11" x14ac:dyDescent="0.2">
      <c r="B8578" s="21" t="str">
        <f t="shared" si="133"/>
        <v>HamiltonWind2100RCP8.5</v>
      </c>
      <c r="C8578" t="s">
        <v>337</v>
      </c>
      <c r="D8578" t="s">
        <v>1</v>
      </c>
      <c r="E8578" s="144" t="s">
        <v>191</v>
      </c>
      <c r="F8578" s="144">
        <v>2100</v>
      </c>
      <c r="G8578" s="147">
        <v>86.317848102891517</v>
      </c>
      <c r="H8578" s="147">
        <v>93.851135999999997</v>
      </c>
      <c r="I8578" s="147">
        <v>102.0192</v>
      </c>
      <c r="J8578" s="147">
        <v>109.972032</v>
      </c>
      <c r="K8578" s="147">
        <v>117.95443200000001</v>
      </c>
    </row>
    <row r="8579" spans="2:11" x14ac:dyDescent="0.2">
      <c r="B8579" s="21" t="str">
        <f t="shared" si="133"/>
        <v>HanoverIce Accretion2023RCP4.5</v>
      </c>
      <c r="C8579" t="s">
        <v>338</v>
      </c>
      <c r="D8579" t="s">
        <v>486</v>
      </c>
      <c r="E8579" s="144" t="s">
        <v>193</v>
      </c>
      <c r="F8579" s="144">
        <v>2023</v>
      </c>
      <c r="G8579" s="147">
        <v>15.293305934509256</v>
      </c>
      <c r="H8579" s="147">
        <v>18.333039999999997</v>
      </c>
      <c r="I8579" s="147">
        <v>22.197999999999997</v>
      </c>
      <c r="J8579" s="147">
        <v>25.133459999999996</v>
      </c>
      <c r="K8579" s="147">
        <v>28.080359999999995</v>
      </c>
    </row>
    <row r="8580" spans="2:11" x14ac:dyDescent="0.2">
      <c r="B8580" s="21" t="str">
        <f t="shared" si="133"/>
        <v>HanoverIce Accretion2025RCP4.5</v>
      </c>
      <c r="C8580" t="s">
        <v>338</v>
      </c>
      <c r="D8580" t="s">
        <v>486</v>
      </c>
      <c r="E8580" s="144" t="s">
        <v>193</v>
      </c>
      <c r="F8580" s="144">
        <v>2025</v>
      </c>
      <c r="G8580" s="147">
        <v>15.298408806025609</v>
      </c>
      <c r="H8580" s="147">
        <v>18.354343333333329</v>
      </c>
      <c r="I8580" s="147">
        <v>22.230999999999998</v>
      </c>
      <c r="J8580" s="147">
        <v>25.179036666666661</v>
      </c>
      <c r="K8580" s="147">
        <v>28.140419999999995</v>
      </c>
    </row>
    <row r="8581" spans="2:11" x14ac:dyDescent="0.2">
      <c r="B8581" s="21" t="str">
        <f t="shared" si="133"/>
        <v>HanoverIce Accretion2030RCP4.5</v>
      </c>
      <c r="C8581" t="s">
        <v>338</v>
      </c>
      <c r="D8581" t="s">
        <v>486</v>
      </c>
      <c r="E8581" s="144" t="s">
        <v>193</v>
      </c>
      <c r="F8581" s="144">
        <v>2030</v>
      </c>
      <c r="G8581" s="147">
        <v>15.303511677541961</v>
      </c>
      <c r="H8581" s="147">
        <v>18.375646666666665</v>
      </c>
      <c r="I8581" s="147">
        <v>22.263999999999999</v>
      </c>
      <c r="J8581" s="147">
        <v>25.22461333333333</v>
      </c>
      <c r="K8581" s="147">
        <v>28.200479999999995</v>
      </c>
    </row>
    <row r="8582" spans="2:11" x14ac:dyDescent="0.2">
      <c r="B8582" s="21" t="str">
        <f t="shared" si="133"/>
        <v>HanoverIce Accretion2035RCP4.5</v>
      </c>
      <c r="C8582" t="s">
        <v>338</v>
      </c>
      <c r="D8582" t="s">
        <v>486</v>
      </c>
      <c r="E8582" s="144" t="s">
        <v>193</v>
      </c>
      <c r="F8582" s="144">
        <v>2035</v>
      </c>
      <c r="G8582" s="147">
        <v>15.308614549058312</v>
      </c>
      <c r="H8582" s="147">
        <v>18.396949999999997</v>
      </c>
      <c r="I8582" s="147">
        <v>22.296999999999997</v>
      </c>
      <c r="J8582" s="147">
        <v>25.270189999999999</v>
      </c>
      <c r="K8582" s="147">
        <v>28.260539999999999</v>
      </c>
    </row>
    <row r="8583" spans="2:11" x14ac:dyDescent="0.2">
      <c r="B8583" s="21" t="str">
        <f t="shared" si="133"/>
        <v>HanoverIce Accretion2040RCP4.5</v>
      </c>
      <c r="C8583" t="s">
        <v>338</v>
      </c>
      <c r="D8583" t="s">
        <v>486</v>
      </c>
      <c r="E8583" s="144" t="s">
        <v>193</v>
      </c>
      <c r="F8583" s="144">
        <v>2040</v>
      </c>
      <c r="G8583" s="147">
        <v>15.313717420574665</v>
      </c>
      <c r="H8583" s="147">
        <v>18.418253333333329</v>
      </c>
      <c r="I8583" s="147">
        <v>22.33</v>
      </c>
      <c r="J8583" s="147">
        <v>25.315766666666665</v>
      </c>
      <c r="K8583" s="147">
        <v>28.320599999999999</v>
      </c>
    </row>
    <row r="8584" spans="2:11" x14ac:dyDescent="0.2">
      <c r="B8584" s="21" t="str">
        <f t="shared" si="133"/>
        <v>HanoverIce Accretion2045RCP4.5</v>
      </c>
      <c r="C8584" t="s">
        <v>338</v>
      </c>
      <c r="D8584" t="s">
        <v>486</v>
      </c>
      <c r="E8584" s="144" t="s">
        <v>193</v>
      </c>
      <c r="F8584" s="144">
        <v>2045</v>
      </c>
      <c r="G8584" s="147">
        <v>15.318820292091019</v>
      </c>
      <c r="H8584" s="147">
        <v>18.439556666666665</v>
      </c>
      <c r="I8584" s="147">
        <v>22.363</v>
      </c>
      <c r="J8584" s="147">
        <v>25.36134333333333</v>
      </c>
      <c r="K8584" s="147">
        <v>28.380659999999999</v>
      </c>
    </row>
    <row r="8585" spans="2:11" x14ac:dyDescent="0.2">
      <c r="B8585" s="21" t="str">
        <f t="shared" si="133"/>
        <v>HanoverIce Accretion2050RCP4.5</v>
      </c>
      <c r="C8585" t="s">
        <v>338</v>
      </c>
      <c r="D8585" t="s">
        <v>486</v>
      </c>
      <c r="E8585" s="144" t="s">
        <v>193</v>
      </c>
      <c r="F8585" s="144">
        <v>2050</v>
      </c>
      <c r="G8585" s="147">
        <v>15.317799717787747</v>
      </c>
      <c r="H8585" s="147">
        <v>18.471815999999997</v>
      </c>
      <c r="I8585" s="147">
        <v>22.435600000000001</v>
      </c>
      <c r="J8585" s="147">
        <v>25.466584000000001</v>
      </c>
      <c r="K8585" s="147">
        <v>28.518335999999998</v>
      </c>
    </row>
    <row r="8586" spans="2:11" x14ac:dyDescent="0.2">
      <c r="B8586" s="21" t="str">
        <f t="shared" si="133"/>
        <v>HanoverIce Accretion2055RCP4.5</v>
      </c>
      <c r="C8586" t="s">
        <v>338</v>
      </c>
      <c r="D8586" t="s">
        <v>486</v>
      </c>
      <c r="E8586" s="144" t="s">
        <v>193</v>
      </c>
      <c r="F8586" s="144">
        <v>2055</v>
      </c>
      <c r="G8586" s="147">
        <v>15.311676271968125</v>
      </c>
      <c r="H8586" s="147">
        <v>18.482771999999997</v>
      </c>
      <c r="I8586" s="147">
        <v>22.475200000000001</v>
      </c>
      <c r="J8586" s="147">
        <v>25.526247999999999</v>
      </c>
      <c r="K8586" s="147">
        <v>28.595952</v>
      </c>
    </row>
    <row r="8587" spans="2:11" x14ac:dyDescent="0.2">
      <c r="B8587" s="21" t="str">
        <f t="shared" si="133"/>
        <v>HanoverIce Accretion2060RCP4.5</v>
      </c>
      <c r="C8587" t="s">
        <v>338</v>
      </c>
      <c r="D8587" t="s">
        <v>486</v>
      </c>
      <c r="E8587" s="144" t="s">
        <v>193</v>
      </c>
      <c r="F8587" s="144">
        <v>2060</v>
      </c>
      <c r="G8587" s="147">
        <v>15.305552826148501</v>
      </c>
      <c r="H8587" s="147">
        <v>18.493727999999997</v>
      </c>
      <c r="I8587" s="147">
        <v>22.514799999999997</v>
      </c>
      <c r="J8587" s="147">
        <v>25.585912</v>
      </c>
      <c r="K8587" s="147">
        <v>28.673568</v>
      </c>
    </row>
    <row r="8588" spans="2:11" x14ac:dyDescent="0.2">
      <c r="B8588" s="21" t="str">
        <f t="shared" ref="B8588:B8651" si="134">C8588&amp;D8588&amp;F8588&amp;E8588</f>
        <v>HanoverIce Accretion2065RCP4.5</v>
      </c>
      <c r="C8588" t="s">
        <v>338</v>
      </c>
      <c r="D8588" t="s">
        <v>486</v>
      </c>
      <c r="E8588" s="144" t="s">
        <v>193</v>
      </c>
      <c r="F8588" s="144">
        <v>2065</v>
      </c>
      <c r="G8588" s="147">
        <v>15.299429380328879</v>
      </c>
      <c r="H8588" s="147">
        <v>18.504683999999997</v>
      </c>
      <c r="I8588" s="147">
        <v>22.554399999999998</v>
      </c>
      <c r="J8588" s="147">
        <v>25.645575999999998</v>
      </c>
      <c r="K8588" s="147">
        <v>28.751184000000002</v>
      </c>
    </row>
    <row r="8589" spans="2:11" x14ac:dyDescent="0.2">
      <c r="B8589" s="21" t="str">
        <f t="shared" si="134"/>
        <v>HanoverIce Accretion2070RCP4.5</v>
      </c>
      <c r="C8589" t="s">
        <v>338</v>
      </c>
      <c r="D8589" t="s">
        <v>486</v>
      </c>
      <c r="E8589" s="144" t="s">
        <v>193</v>
      </c>
      <c r="F8589" s="144">
        <v>2070</v>
      </c>
      <c r="G8589" s="147">
        <v>15.293305934509256</v>
      </c>
      <c r="H8589" s="147">
        <v>18.515639999999998</v>
      </c>
      <c r="I8589" s="147">
        <v>22.593999999999998</v>
      </c>
      <c r="J8589" s="147">
        <v>25.70524</v>
      </c>
      <c r="K8589" s="147">
        <v>28.828800000000001</v>
      </c>
    </row>
    <row r="8590" spans="2:11" x14ac:dyDescent="0.2">
      <c r="B8590" s="21" t="str">
        <f t="shared" si="134"/>
        <v>HanoverIce Accretion2075RCP4.5</v>
      </c>
      <c r="C8590" t="s">
        <v>338</v>
      </c>
      <c r="D8590" t="s">
        <v>486</v>
      </c>
      <c r="E8590" s="144" t="s">
        <v>193</v>
      </c>
      <c r="F8590" s="144">
        <v>2075</v>
      </c>
      <c r="G8590" s="147">
        <v>15.226968604796669</v>
      </c>
      <c r="H8590" s="147">
        <v>18.460859999999997</v>
      </c>
      <c r="I8590" s="147">
        <v>22.557333333333332</v>
      </c>
      <c r="J8590" s="147">
        <v>25.676236666666668</v>
      </c>
      <c r="K8590" s="147">
        <v>28.810320000000001</v>
      </c>
    </row>
    <row r="8591" spans="2:11" x14ac:dyDescent="0.2">
      <c r="B8591" s="21" t="str">
        <f t="shared" si="134"/>
        <v>HanoverIce Accretion2080RCP4.5</v>
      </c>
      <c r="C8591" t="s">
        <v>338</v>
      </c>
      <c r="D8591" t="s">
        <v>486</v>
      </c>
      <c r="E8591" s="144" t="s">
        <v>193</v>
      </c>
      <c r="F8591" s="144">
        <v>2080</v>
      </c>
      <c r="G8591" s="147">
        <v>15.160631275084084</v>
      </c>
      <c r="H8591" s="147">
        <v>18.406079999999999</v>
      </c>
      <c r="I8591" s="147">
        <v>22.520666666666664</v>
      </c>
      <c r="J8591" s="147">
        <v>25.647233333333332</v>
      </c>
      <c r="K8591" s="147">
        <v>28.791840000000001</v>
      </c>
    </row>
    <row r="8592" spans="2:11" x14ac:dyDescent="0.2">
      <c r="B8592" s="21" t="str">
        <f t="shared" si="134"/>
        <v>HanoverIce Accretion2085RCP4.5</v>
      </c>
      <c r="C8592" t="s">
        <v>338</v>
      </c>
      <c r="D8592" t="s">
        <v>486</v>
      </c>
      <c r="E8592" s="144" t="s">
        <v>193</v>
      </c>
      <c r="F8592" s="144">
        <v>2085</v>
      </c>
      <c r="G8592" s="147">
        <v>15.094293945371497</v>
      </c>
      <c r="H8592" s="147">
        <v>18.351299999999998</v>
      </c>
      <c r="I8592" s="147">
        <v>22.483999999999998</v>
      </c>
      <c r="J8592" s="147">
        <v>25.618229999999997</v>
      </c>
      <c r="K8592" s="147">
        <v>28.77336</v>
      </c>
    </row>
    <row r="8593" spans="2:11" x14ac:dyDescent="0.2">
      <c r="B8593" s="21" t="str">
        <f t="shared" si="134"/>
        <v>HanoverIce Accretion2090RCP4.5</v>
      </c>
      <c r="C8593" t="s">
        <v>338</v>
      </c>
      <c r="D8593" t="s">
        <v>486</v>
      </c>
      <c r="E8593" s="144" t="s">
        <v>193</v>
      </c>
      <c r="F8593" s="144">
        <v>2090</v>
      </c>
      <c r="G8593" s="147">
        <v>15.02795661565891</v>
      </c>
      <c r="H8593" s="147">
        <v>18.296519999999997</v>
      </c>
      <c r="I8593" s="147">
        <v>22.447333333333333</v>
      </c>
      <c r="J8593" s="147">
        <v>25.589226666666665</v>
      </c>
      <c r="K8593" s="147">
        <v>28.75488</v>
      </c>
    </row>
    <row r="8594" spans="2:11" x14ac:dyDescent="0.2">
      <c r="B8594" s="21" t="str">
        <f t="shared" si="134"/>
        <v>HanoverIce Accretion2095RCP4.5</v>
      </c>
      <c r="C8594" t="s">
        <v>338</v>
      </c>
      <c r="D8594" t="s">
        <v>486</v>
      </c>
      <c r="E8594" s="144" t="s">
        <v>193</v>
      </c>
      <c r="F8594" s="144">
        <v>2095</v>
      </c>
      <c r="G8594" s="147">
        <v>14.961619285946325</v>
      </c>
      <c r="H8594" s="147">
        <v>18.24174</v>
      </c>
      <c r="I8594" s="147">
        <v>22.410666666666664</v>
      </c>
      <c r="J8594" s="147">
        <v>25.560223333333333</v>
      </c>
      <c r="K8594" s="147">
        <v>28.7364</v>
      </c>
    </row>
    <row r="8595" spans="2:11" x14ac:dyDescent="0.2">
      <c r="B8595" s="21" t="str">
        <f t="shared" si="134"/>
        <v>HanoverIce Accretion2100RCP4.5</v>
      </c>
      <c r="C8595" t="s">
        <v>338</v>
      </c>
      <c r="D8595" t="s">
        <v>486</v>
      </c>
      <c r="E8595" s="144" t="s">
        <v>193</v>
      </c>
      <c r="F8595" s="144">
        <v>2100</v>
      </c>
      <c r="G8595" s="147">
        <v>14.895281956233738</v>
      </c>
      <c r="H8595" s="147">
        <v>18.186959999999999</v>
      </c>
      <c r="I8595" s="147">
        <v>22.373999999999999</v>
      </c>
      <c r="J8595" s="147">
        <v>25.531219999999998</v>
      </c>
      <c r="K8595" s="147">
        <v>28.717919999999999</v>
      </c>
    </row>
    <row r="8596" spans="2:11" x14ac:dyDescent="0.2">
      <c r="B8596" s="21" t="str">
        <f t="shared" si="134"/>
        <v>HanoverIce Accretion2023RCP6.0</v>
      </c>
      <c r="C8596" t="s">
        <v>338</v>
      </c>
      <c r="D8596" t="s">
        <v>486</v>
      </c>
      <c r="E8596" s="144" t="s">
        <v>192</v>
      </c>
      <c r="F8596" s="144">
        <v>2023</v>
      </c>
      <c r="G8596" s="147">
        <v>15.293305934509256</v>
      </c>
      <c r="H8596" s="147">
        <v>18.333039999999997</v>
      </c>
      <c r="I8596" s="147">
        <v>22.197999999999997</v>
      </c>
      <c r="J8596" s="147">
        <v>25.133459999999996</v>
      </c>
      <c r="K8596" s="147">
        <v>28.080359999999995</v>
      </c>
    </row>
    <row r="8597" spans="2:11" x14ac:dyDescent="0.2">
      <c r="B8597" s="21" t="str">
        <f t="shared" si="134"/>
        <v>HanoverIce Accretion2025RCP6.0</v>
      </c>
      <c r="C8597" t="s">
        <v>338</v>
      </c>
      <c r="D8597" t="s">
        <v>486</v>
      </c>
      <c r="E8597" s="144" t="s">
        <v>192</v>
      </c>
      <c r="F8597" s="144">
        <v>2025</v>
      </c>
      <c r="G8597" s="147">
        <v>15.298408806025609</v>
      </c>
      <c r="H8597" s="147">
        <v>18.354343333333329</v>
      </c>
      <c r="I8597" s="147">
        <v>22.230999999999998</v>
      </c>
      <c r="J8597" s="147">
        <v>25.179036666666661</v>
      </c>
      <c r="K8597" s="147">
        <v>28.140419999999995</v>
      </c>
    </row>
    <row r="8598" spans="2:11" x14ac:dyDescent="0.2">
      <c r="B8598" s="21" t="str">
        <f t="shared" si="134"/>
        <v>HanoverIce Accretion2030RCP6.0</v>
      </c>
      <c r="C8598" t="s">
        <v>338</v>
      </c>
      <c r="D8598" t="s">
        <v>486</v>
      </c>
      <c r="E8598" s="144" t="s">
        <v>192</v>
      </c>
      <c r="F8598" s="144">
        <v>2030</v>
      </c>
      <c r="G8598" s="147">
        <v>15.303511677541961</v>
      </c>
      <c r="H8598" s="147">
        <v>18.375646666666665</v>
      </c>
      <c r="I8598" s="147">
        <v>22.263999999999999</v>
      </c>
      <c r="J8598" s="147">
        <v>25.22461333333333</v>
      </c>
      <c r="K8598" s="147">
        <v>28.200479999999995</v>
      </c>
    </row>
    <row r="8599" spans="2:11" x14ac:dyDescent="0.2">
      <c r="B8599" s="21" t="str">
        <f t="shared" si="134"/>
        <v>HanoverIce Accretion2035RCP6.0</v>
      </c>
      <c r="C8599" t="s">
        <v>338</v>
      </c>
      <c r="D8599" t="s">
        <v>486</v>
      </c>
      <c r="E8599" s="144" t="s">
        <v>192</v>
      </c>
      <c r="F8599" s="144">
        <v>2035</v>
      </c>
      <c r="G8599" s="147">
        <v>15.308614549058312</v>
      </c>
      <c r="H8599" s="147">
        <v>18.396949999999997</v>
      </c>
      <c r="I8599" s="147">
        <v>22.296999999999997</v>
      </c>
      <c r="J8599" s="147">
        <v>25.270189999999999</v>
      </c>
      <c r="K8599" s="147">
        <v>28.260539999999999</v>
      </c>
    </row>
    <row r="8600" spans="2:11" x14ac:dyDescent="0.2">
      <c r="B8600" s="21" t="str">
        <f t="shared" si="134"/>
        <v>HanoverIce Accretion2040RCP6.0</v>
      </c>
      <c r="C8600" t="s">
        <v>338</v>
      </c>
      <c r="D8600" t="s">
        <v>486</v>
      </c>
      <c r="E8600" s="144" t="s">
        <v>192</v>
      </c>
      <c r="F8600" s="144">
        <v>2040</v>
      </c>
      <c r="G8600" s="147">
        <v>15.313717420574665</v>
      </c>
      <c r="H8600" s="147">
        <v>18.418253333333329</v>
      </c>
      <c r="I8600" s="147">
        <v>22.33</v>
      </c>
      <c r="J8600" s="147">
        <v>25.315766666666665</v>
      </c>
      <c r="K8600" s="147">
        <v>28.320599999999999</v>
      </c>
    </row>
    <row r="8601" spans="2:11" x14ac:dyDescent="0.2">
      <c r="B8601" s="21" t="str">
        <f t="shared" si="134"/>
        <v>HanoverIce Accretion2045RCP6.0</v>
      </c>
      <c r="C8601" t="s">
        <v>338</v>
      </c>
      <c r="D8601" t="s">
        <v>486</v>
      </c>
      <c r="E8601" s="144" t="s">
        <v>192</v>
      </c>
      <c r="F8601" s="144">
        <v>2045</v>
      </c>
      <c r="G8601" s="147">
        <v>15.318820292091019</v>
      </c>
      <c r="H8601" s="147">
        <v>18.439556666666665</v>
      </c>
      <c r="I8601" s="147">
        <v>22.363</v>
      </c>
      <c r="J8601" s="147">
        <v>25.36134333333333</v>
      </c>
      <c r="K8601" s="147">
        <v>28.380659999999999</v>
      </c>
    </row>
    <row r="8602" spans="2:11" x14ac:dyDescent="0.2">
      <c r="B8602" s="21" t="str">
        <f t="shared" si="134"/>
        <v>HanoverIce Accretion2050RCP6.0</v>
      </c>
      <c r="C8602" t="s">
        <v>338</v>
      </c>
      <c r="D8602" t="s">
        <v>486</v>
      </c>
      <c r="E8602" s="144" t="s">
        <v>192</v>
      </c>
      <c r="F8602" s="144">
        <v>2050</v>
      </c>
      <c r="G8602" s="147">
        <v>15.317799717787747</v>
      </c>
      <c r="H8602" s="147">
        <v>18.471815999999997</v>
      </c>
      <c r="I8602" s="147">
        <v>22.435600000000001</v>
      </c>
      <c r="J8602" s="147">
        <v>25.466584000000001</v>
      </c>
      <c r="K8602" s="147">
        <v>28.518335999999998</v>
      </c>
    </row>
    <row r="8603" spans="2:11" x14ac:dyDescent="0.2">
      <c r="B8603" s="21" t="str">
        <f t="shared" si="134"/>
        <v>HanoverIce Accretion2055RCP6.0</v>
      </c>
      <c r="C8603" t="s">
        <v>338</v>
      </c>
      <c r="D8603" t="s">
        <v>486</v>
      </c>
      <c r="E8603" s="144" t="s">
        <v>192</v>
      </c>
      <c r="F8603" s="144">
        <v>2055</v>
      </c>
      <c r="G8603" s="147">
        <v>15.311676271968125</v>
      </c>
      <c r="H8603" s="147">
        <v>18.482771999999997</v>
      </c>
      <c r="I8603" s="147">
        <v>22.475200000000001</v>
      </c>
      <c r="J8603" s="147">
        <v>25.526247999999999</v>
      </c>
      <c r="K8603" s="147">
        <v>28.595952</v>
      </c>
    </row>
    <row r="8604" spans="2:11" x14ac:dyDescent="0.2">
      <c r="B8604" s="21" t="str">
        <f t="shared" si="134"/>
        <v>HanoverIce Accretion2060RCP6.0</v>
      </c>
      <c r="C8604" t="s">
        <v>338</v>
      </c>
      <c r="D8604" t="s">
        <v>486</v>
      </c>
      <c r="E8604" s="144" t="s">
        <v>192</v>
      </c>
      <c r="F8604" s="144">
        <v>2060</v>
      </c>
      <c r="G8604" s="147">
        <v>15.305552826148501</v>
      </c>
      <c r="H8604" s="147">
        <v>18.493727999999997</v>
      </c>
      <c r="I8604" s="147">
        <v>22.514799999999997</v>
      </c>
      <c r="J8604" s="147">
        <v>25.585912</v>
      </c>
      <c r="K8604" s="147">
        <v>28.673568</v>
      </c>
    </row>
    <row r="8605" spans="2:11" x14ac:dyDescent="0.2">
      <c r="B8605" s="21" t="str">
        <f t="shared" si="134"/>
        <v>HanoverIce Accretion2065RCP6.0</v>
      </c>
      <c r="C8605" t="s">
        <v>338</v>
      </c>
      <c r="D8605" t="s">
        <v>486</v>
      </c>
      <c r="E8605" s="144" t="s">
        <v>192</v>
      </c>
      <c r="F8605" s="144">
        <v>2065</v>
      </c>
      <c r="G8605" s="147">
        <v>15.299429380328879</v>
      </c>
      <c r="H8605" s="147">
        <v>18.504683999999997</v>
      </c>
      <c r="I8605" s="147">
        <v>22.554399999999998</v>
      </c>
      <c r="J8605" s="147">
        <v>25.645575999999998</v>
      </c>
      <c r="K8605" s="147">
        <v>28.751184000000002</v>
      </c>
    </row>
    <row r="8606" spans="2:11" x14ac:dyDescent="0.2">
      <c r="B8606" s="21" t="str">
        <f t="shared" si="134"/>
        <v>HanoverIce Accretion2070RCP6.0</v>
      </c>
      <c r="C8606" t="s">
        <v>338</v>
      </c>
      <c r="D8606" t="s">
        <v>486</v>
      </c>
      <c r="E8606" s="144" t="s">
        <v>192</v>
      </c>
      <c r="F8606" s="144">
        <v>2070</v>
      </c>
      <c r="G8606" s="147">
        <v>15.293305934509256</v>
      </c>
      <c r="H8606" s="147">
        <v>18.515639999999998</v>
      </c>
      <c r="I8606" s="147">
        <v>22.593999999999998</v>
      </c>
      <c r="J8606" s="147">
        <v>25.70524</v>
      </c>
      <c r="K8606" s="147">
        <v>28.828800000000001</v>
      </c>
    </row>
    <row r="8607" spans="2:11" x14ac:dyDescent="0.2">
      <c r="B8607" s="21" t="str">
        <f t="shared" si="134"/>
        <v>HanoverIce Accretion2075RCP6.0</v>
      </c>
      <c r="C8607" t="s">
        <v>338</v>
      </c>
      <c r="D8607" t="s">
        <v>486</v>
      </c>
      <c r="E8607" s="144" t="s">
        <v>192</v>
      </c>
      <c r="F8607" s="144">
        <v>2075</v>
      </c>
      <c r="G8607" s="147">
        <v>15.193799939940376</v>
      </c>
      <c r="H8607" s="147">
        <v>18.43347</v>
      </c>
      <c r="I8607" s="147">
        <v>22.538999999999998</v>
      </c>
      <c r="J8607" s="147">
        <v>25.661735</v>
      </c>
      <c r="K8607" s="147">
        <v>28.801079999999999</v>
      </c>
    </row>
    <row r="8608" spans="2:11" x14ac:dyDescent="0.2">
      <c r="B8608" s="21" t="str">
        <f t="shared" si="134"/>
        <v>HanoverIce Accretion2080RCP6.0</v>
      </c>
      <c r="C8608" t="s">
        <v>338</v>
      </c>
      <c r="D8608" t="s">
        <v>486</v>
      </c>
      <c r="E8608" s="144" t="s">
        <v>192</v>
      </c>
      <c r="F8608" s="144">
        <v>2080</v>
      </c>
      <c r="G8608" s="147">
        <v>15.094293945371497</v>
      </c>
      <c r="H8608" s="147">
        <v>18.351299999999998</v>
      </c>
      <c r="I8608" s="147">
        <v>22.483999999999998</v>
      </c>
      <c r="J8608" s="147">
        <v>25.618229999999997</v>
      </c>
      <c r="K8608" s="147">
        <v>28.77336</v>
      </c>
    </row>
    <row r="8609" spans="2:11" x14ac:dyDescent="0.2">
      <c r="B8609" s="21" t="str">
        <f t="shared" si="134"/>
        <v>HanoverIce Accretion2085RCP6.0</v>
      </c>
      <c r="C8609" t="s">
        <v>338</v>
      </c>
      <c r="D8609" t="s">
        <v>486</v>
      </c>
      <c r="E8609" s="144" t="s">
        <v>192</v>
      </c>
      <c r="F8609" s="144">
        <v>2085</v>
      </c>
      <c r="G8609" s="147">
        <v>14.994787950802618</v>
      </c>
      <c r="H8609" s="147">
        <v>18.269129999999997</v>
      </c>
      <c r="I8609" s="147">
        <v>22.428999999999998</v>
      </c>
      <c r="J8609" s="147">
        <v>25.574724999999997</v>
      </c>
      <c r="K8609" s="147">
        <v>28.745640000000002</v>
      </c>
    </row>
    <row r="8610" spans="2:11" x14ac:dyDescent="0.2">
      <c r="B8610" s="21" t="str">
        <f t="shared" si="134"/>
        <v>HanoverIce Accretion2090RCP6.0</v>
      </c>
      <c r="C8610" t="s">
        <v>338</v>
      </c>
      <c r="D8610" t="s">
        <v>486</v>
      </c>
      <c r="E8610" s="144" t="s">
        <v>192</v>
      </c>
      <c r="F8610" s="144">
        <v>2090</v>
      </c>
      <c r="G8610" s="147">
        <v>14.640138380416101</v>
      </c>
      <c r="H8610" s="147">
        <v>17.919146666666666</v>
      </c>
      <c r="I8610" s="147">
        <v>22.073333333333334</v>
      </c>
      <c r="J8610" s="147">
        <v>25.216326666666664</v>
      </c>
      <c r="K8610" s="147">
        <v>28.37604</v>
      </c>
    </row>
    <row r="8611" spans="2:11" x14ac:dyDescent="0.2">
      <c r="B8611" s="21" t="str">
        <f t="shared" si="134"/>
        <v>HanoverIce Accretion2095RCP6.0</v>
      </c>
      <c r="C8611" t="s">
        <v>338</v>
      </c>
      <c r="D8611" t="s">
        <v>486</v>
      </c>
      <c r="E8611" s="144" t="s">
        <v>192</v>
      </c>
      <c r="F8611" s="144">
        <v>2095</v>
      </c>
      <c r="G8611" s="147">
        <v>14.384994804598461</v>
      </c>
      <c r="H8611" s="147">
        <v>17.65133333333333</v>
      </c>
      <c r="I8611" s="147">
        <v>21.772666666666666</v>
      </c>
      <c r="J8611" s="147">
        <v>24.901433333333333</v>
      </c>
      <c r="K8611" s="147">
        <v>28.03416</v>
      </c>
    </row>
    <row r="8612" spans="2:11" x14ac:dyDescent="0.2">
      <c r="B8612" s="21" t="str">
        <f t="shared" si="134"/>
        <v>HanoverIce Accretion2100RCP6.0</v>
      </c>
      <c r="C8612" t="s">
        <v>338</v>
      </c>
      <c r="D8612" t="s">
        <v>486</v>
      </c>
      <c r="E8612" s="144" t="s">
        <v>192</v>
      </c>
      <c r="F8612" s="144">
        <v>2100</v>
      </c>
      <c r="G8612" s="147">
        <v>14.129851228780824</v>
      </c>
      <c r="H8612" s="147">
        <v>17.383519999999997</v>
      </c>
      <c r="I8612" s="147">
        <v>21.472000000000001</v>
      </c>
      <c r="J8612" s="147">
        <v>24.586539999999999</v>
      </c>
      <c r="K8612" s="147">
        <v>27.69228</v>
      </c>
    </row>
    <row r="8613" spans="2:11" x14ac:dyDescent="0.2">
      <c r="B8613" s="21" t="str">
        <f t="shared" si="134"/>
        <v>HanoverIce Accretion2023RCP8.5</v>
      </c>
      <c r="C8613" t="s">
        <v>338</v>
      </c>
      <c r="D8613" t="s">
        <v>486</v>
      </c>
      <c r="E8613" s="144" t="s">
        <v>191</v>
      </c>
      <c r="F8613" s="144">
        <v>2023</v>
      </c>
      <c r="G8613" s="147">
        <v>15.293305934509256</v>
      </c>
      <c r="H8613" s="147">
        <v>18.333039999999997</v>
      </c>
      <c r="I8613" s="147">
        <v>22.197999999999997</v>
      </c>
      <c r="J8613" s="147">
        <v>25.133459999999996</v>
      </c>
      <c r="K8613" s="147">
        <v>28.080359999999995</v>
      </c>
    </row>
    <row r="8614" spans="2:11" x14ac:dyDescent="0.2">
      <c r="B8614" s="21" t="str">
        <f t="shared" si="134"/>
        <v>HanoverIce Accretion2025RCP8.5</v>
      </c>
      <c r="C8614" t="s">
        <v>338</v>
      </c>
      <c r="D8614" t="s">
        <v>486</v>
      </c>
      <c r="E8614" s="144" t="s">
        <v>191</v>
      </c>
      <c r="F8614" s="144">
        <v>2025</v>
      </c>
      <c r="G8614" s="147">
        <v>15.303511677541961</v>
      </c>
      <c r="H8614" s="147">
        <v>18.375646666666665</v>
      </c>
      <c r="I8614" s="147">
        <v>22.263999999999999</v>
      </c>
      <c r="J8614" s="147">
        <v>25.22461333333333</v>
      </c>
      <c r="K8614" s="147">
        <v>28.200479999999995</v>
      </c>
    </row>
    <row r="8615" spans="2:11" x14ac:dyDescent="0.2">
      <c r="B8615" s="21" t="str">
        <f t="shared" si="134"/>
        <v>HanoverIce Accretion2030RCP8.5</v>
      </c>
      <c r="C8615" t="s">
        <v>338</v>
      </c>
      <c r="D8615" t="s">
        <v>486</v>
      </c>
      <c r="E8615" s="144" t="s">
        <v>191</v>
      </c>
      <c r="F8615" s="144">
        <v>2030</v>
      </c>
      <c r="G8615" s="147">
        <v>15.313717420574665</v>
      </c>
      <c r="H8615" s="147">
        <v>18.418253333333329</v>
      </c>
      <c r="I8615" s="147">
        <v>22.33</v>
      </c>
      <c r="J8615" s="147">
        <v>25.315766666666665</v>
      </c>
      <c r="K8615" s="147">
        <v>28.320599999999999</v>
      </c>
    </row>
    <row r="8616" spans="2:11" x14ac:dyDescent="0.2">
      <c r="B8616" s="21" t="str">
        <f t="shared" si="134"/>
        <v>HanoverIce Accretion2035RCP8.5</v>
      </c>
      <c r="C8616" t="s">
        <v>338</v>
      </c>
      <c r="D8616" t="s">
        <v>486</v>
      </c>
      <c r="E8616" s="144" t="s">
        <v>191</v>
      </c>
      <c r="F8616" s="144">
        <v>2035</v>
      </c>
      <c r="G8616" s="147">
        <v>15.32392316360737</v>
      </c>
      <c r="H8616" s="147">
        <v>18.460859999999997</v>
      </c>
      <c r="I8616" s="147">
        <v>22.396000000000001</v>
      </c>
      <c r="J8616" s="147">
        <v>25.40692</v>
      </c>
      <c r="K8616" s="147">
        <v>28.440719999999999</v>
      </c>
    </row>
    <row r="8617" spans="2:11" x14ac:dyDescent="0.2">
      <c r="B8617" s="21" t="str">
        <f t="shared" si="134"/>
        <v>HanoverIce Accretion2040RCP8.5</v>
      </c>
      <c r="C8617" t="s">
        <v>338</v>
      </c>
      <c r="D8617" t="s">
        <v>486</v>
      </c>
      <c r="E8617" s="144" t="s">
        <v>191</v>
      </c>
      <c r="F8617" s="144">
        <v>2040</v>
      </c>
      <c r="G8617" s="147">
        <v>15.313717420574665</v>
      </c>
      <c r="H8617" s="147">
        <v>18.479119999999998</v>
      </c>
      <c r="I8617" s="147">
        <v>22.462</v>
      </c>
      <c r="J8617" s="147">
        <v>25.506360000000001</v>
      </c>
      <c r="K8617" s="147">
        <v>28.570080000000001</v>
      </c>
    </row>
    <row r="8618" spans="2:11" x14ac:dyDescent="0.2">
      <c r="B8618" s="21" t="str">
        <f t="shared" si="134"/>
        <v>HanoverIce Accretion2045RCP8.5</v>
      </c>
      <c r="C8618" t="s">
        <v>338</v>
      </c>
      <c r="D8618" t="s">
        <v>486</v>
      </c>
      <c r="E8618" s="144" t="s">
        <v>191</v>
      </c>
      <c r="F8618" s="144">
        <v>2045</v>
      </c>
      <c r="G8618" s="147">
        <v>15.303511677541961</v>
      </c>
      <c r="H8618" s="147">
        <v>18.497379999999996</v>
      </c>
      <c r="I8618" s="147">
        <v>22.527999999999999</v>
      </c>
      <c r="J8618" s="147">
        <v>25.605799999999999</v>
      </c>
      <c r="K8618" s="147">
        <v>28.699439999999999</v>
      </c>
    </row>
    <row r="8619" spans="2:11" x14ac:dyDescent="0.2">
      <c r="B8619" s="21" t="str">
        <f t="shared" si="134"/>
        <v>HanoverIce Accretion2050RCP8.5</v>
      </c>
      <c r="C8619" t="s">
        <v>338</v>
      </c>
      <c r="D8619" t="s">
        <v>486</v>
      </c>
      <c r="E8619" s="144" t="s">
        <v>191</v>
      </c>
      <c r="F8619" s="144">
        <v>2050</v>
      </c>
      <c r="G8619" s="147">
        <v>15.160631275084084</v>
      </c>
      <c r="H8619" s="147">
        <v>18.406079999999999</v>
      </c>
      <c r="I8619" s="147">
        <v>22.520666666666664</v>
      </c>
      <c r="J8619" s="147">
        <v>25.647233333333332</v>
      </c>
      <c r="K8619" s="147">
        <v>28.791840000000001</v>
      </c>
    </row>
    <row r="8620" spans="2:11" x14ac:dyDescent="0.2">
      <c r="B8620" s="21" t="str">
        <f t="shared" si="134"/>
        <v>HanoverIce Accretion2055RCP8.5</v>
      </c>
      <c r="C8620" t="s">
        <v>338</v>
      </c>
      <c r="D8620" t="s">
        <v>486</v>
      </c>
      <c r="E8620" s="144" t="s">
        <v>191</v>
      </c>
      <c r="F8620" s="144">
        <v>2055</v>
      </c>
      <c r="G8620" s="147">
        <v>15.02795661565891</v>
      </c>
      <c r="H8620" s="147">
        <v>18.296519999999997</v>
      </c>
      <c r="I8620" s="147">
        <v>22.447333333333333</v>
      </c>
      <c r="J8620" s="147">
        <v>25.589226666666665</v>
      </c>
      <c r="K8620" s="147">
        <v>28.75488</v>
      </c>
    </row>
    <row r="8621" spans="2:11" x14ac:dyDescent="0.2">
      <c r="B8621" s="21" t="str">
        <f t="shared" si="134"/>
        <v>HanoverIce Accretion2060RCP8.5</v>
      </c>
      <c r="C8621" t="s">
        <v>338</v>
      </c>
      <c r="D8621" t="s">
        <v>486</v>
      </c>
      <c r="E8621" s="144" t="s">
        <v>191</v>
      </c>
      <c r="F8621" s="144">
        <v>2060</v>
      </c>
      <c r="G8621" s="147">
        <v>14.640138380416101</v>
      </c>
      <c r="H8621" s="147">
        <v>17.919146666666666</v>
      </c>
      <c r="I8621" s="147">
        <v>22.073333333333334</v>
      </c>
      <c r="J8621" s="147">
        <v>25.216326666666664</v>
      </c>
      <c r="K8621" s="147">
        <v>28.37604</v>
      </c>
    </row>
    <row r="8622" spans="2:11" x14ac:dyDescent="0.2">
      <c r="B8622" s="21" t="str">
        <f t="shared" si="134"/>
        <v>HanoverIce Accretion2065RCP8.5</v>
      </c>
      <c r="C8622" t="s">
        <v>338</v>
      </c>
      <c r="D8622" t="s">
        <v>486</v>
      </c>
      <c r="E8622" s="144" t="s">
        <v>191</v>
      </c>
      <c r="F8622" s="144">
        <v>2065</v>
      </c>
      <c r="G8622" s="147">
        <v>14.384994804598461</v>
      </c>
      <c r="H8622" s="147">
        <v>17.65133333333333</v>
      </c>
      <c r="I8622" s="147">
        <v>21.772666666666666</v>
      </c>
      <c r="J8622" s="147">
        <v>24.901433333333333</v>
      </c>
      <c r="K8622" s="147">
        <v>28.03416</v>
      </c>
    </row>
    <row r="8623" spans="2:11" x14ac:dyDescent="0.2">
      <c r="B8623" s="21" t="str">
        <f t="shared" si="134"/>
        <v>HanoverIce Accretion2070RCP8.5</v>
      </c>
      <c r="C8623" t="s">
        <v>338</v>
      </c>
      <c r="D8623" t="s">
        <v>486</v>
      </c>
      <c r="E8623" s="144" t="s">
        <v>191</v>
      </c>
      <c r="F8623" s="144">
        <v>2070</v>
      </c>
      <c r="G8623" s="147">
        <v>13.711415764439897</v>
      </c>
      <c r="H8623" s="147">
        <v>16.908759999999997</v>
      </c>
      <c r="I8623" s="147">
        <v>20.936666666666667</v>
      </c>
      <c r="J8623" s="147">
        <v>23.998186666666665</v>
      </c>
      <c r="K8623" s="147">
        <v>27.05472</v>
      </c>
    </row>
    <row r="8624" spans="2:11" x14ac:dyDescent="0.2">
      <c r="B8624" s="21" t="str">
        <f t="shared" si="134"/>
        <v>HanoverIce Accretion2075RCP8.5</v>
      </c>
      <c r="C8624" t="s">
        <v>338</v>
      </c>
      <c r="D8624" t="s">
        <v>486</v>
      </c>
      <c r="E8624" s="144" t="s">
        <v>191</v>
      </c>
      <c r="F8624" s="144">
        <v>2075</v>
      </c>
      <c r="G8624" s="147">
        <v>13.292980300098968</v>
      </c>
      <c r="H8624" s="147">
        <v>16.433999999999997</v>
      </c>
      <c r="I8624" s="147">
        <v>20.401333333333334</v>
      </c>
      <c r="J8624" s="147">
        <v>23.409833333333335</v>
      </c>
      <c r="K8624" s="147">
        <v>26.417159999999999</v>
      </c>
    </row>
    <row r="8625" spans="2:11" x14ac:dyDescent="0.2">
      <c r="B8625" s="21" t="str">
        <f t="shared" si="134"/>
        <v>HanoverIce Accretion2080RCP8.5</v>
      </c>
      <c r="C8625" t="s">
        <v>338</v>
      </c>
      <c r="D8625" t="s">
        <v>486</v>
      </c>
      <c r="E8625" s="144" t="s">
        <v>191</v>
      </c>
      <c r="F8625" s="144">
        <v>2080</v>
      </c>
      <c r="G8625" s="147">
        <v>12.874544835758041</v>
      </c>
      <c r="H8625" s="147">
        <v>15.959239999999998</v>
      </c>
      <c r="I8625" s="147">
        <v>19.866</v>
      </c>
      <c r="J8625" s="147">
        <v>22.821480000000001</v>
      </c>
      <c r="K8625" s="147">
        <v>25.779599999999999</v>
      </c>
    </row>
    <row r="8626" spans="2:11" x14ac:dyDescent="0.2">
      <c r="B8626" s="21" t="str">
        <f t="shared" si="134"/>
        <v>HanoverIce Accretion2085RCP8.5</v>
      </c>
      <c r="C8626" t="s">
        <v>338</v>
      </c>
      <c r="D8626" t="s">
        <v>486</v>
      </c>
      <c r="E8626" s="144" t="s">
        <v>191</v>
      </c>
      <c r="F8626" s="144">
        <v>2085</v>
      </c>
      <c r="G8626" s="147">
        <v>12.453557935658939</v>
      </c>
      <c r="H8626" s="147">
        <v>15.493609999999997</v>
      </c>
      <c r="I8626" s="147">
        <v>19.338000000000001</v>
      </c>
      <c r="J8626" s="147">
        <v>22.249700000000001</v>
      </c>
      <c r="K8626" s="147">
        <v>25.169759999999997</v>
      </c>
    </row>
    <row r="8627" spans="2:11" x14ac:dyDescent="0.2">
      <c r="B8627" s="21" t="str">
        <f t="shared" si="134"/>
        <v>HanoverIce Accretion2090RCP8.5</v>
      </c>
      <c r="C8627" t="s">
        <v>338</v>
      </c>
      <c r="D8627" t="s">
        <v>486</v>
      </c>
      <c r="E8627" s="144" t="s">
        <v>191</v>
      </c>
      <c r="F8627" s="144">
        <v>2090</v>
      </c>
      <c r="G8627" s="147">
        <v>12.032571035559835</v>
      </c>
      <c r="H8627" s="147">
        <v>15.027979999999998</v>
      </c>
      <c r="I8627" s="147">
        <v>18.809999999999999</v>
      </c>
      <c r="J8627" s="147">
        <v>21.67792</v>
      </c>
      <c r="K8627" s="147">
        <v>24.559919999999998</v>
      </c>
    </row>
    <row r="8628" spans="2:11" x14ac:dyDescent="0.2">
      <c r="B8628" s="21" t="str">
        <f t="shared" si="134"/>
        <v>HanoverIce Accretion2095RCP8.5</v>
      </c>
      <c r="C8628" t="s">
        <v>338</v>
      </c>
      <c r="D8628" t="s">
        <v>486</v>
      </c>
      <c r="E8628" s="144" t="s">
        <v>191</v>
      </c>
      <c r="F8628" s="144">
        <v>2095</v>
      </c>
      <c r="G8628" s="147">
        <v>12.032571035559835</v>
      </c>
      <c r="H8628" s="147">
        <v>15.027979999999998</v>
      </c>
      <c r="I8628" s="147">
        <v>18.809999999999999</v>
      </c>
      <c r="J8628" s="147">
        <v>21.67792</v>
      </c>
      <c r="K8628" s="147">
        <v>24.559919999999998</v>
      </c>
    </row>
    <row r="8629" spans="2:11" x14ac:dyDescent="0.2">
      <c r="B8629" s="21" t="str">
        <f t="shared" si="134"/>
        <v>HanoverIce Accretion2100RCP8.5</v>
      </c>
      <c r="C8629" t="s">
        <v>338</v>
      </c>
      <c r="D8629" t="s">
        <v>486</v>
      </c>
      <c r="E8629" s="144" t="s">
        <v>191</v>
      </c>
      <c r="F8629" s="144">
        <v>2100</v>
      </c>
      <c r="G8629" s="147">
        <v>12.032571035559835</v>
      </c>
      <c r="H8629" s="147">
        <v>15.027979999999998</v>
      </c>
      <c r="I8629" s="147">
        <v>18.809999999999999</v>
      </c>
      <c r="J8629" s="147">
        <v>21.67792</v>
      </c>
      <c r="K8629" s="147">
        <v>24.559919999999998</v>
      </c>
    </row>
    <row r="8630" spans="2:11" x14ac:dyDescent="0.2">
      <c r="B8630" s="21" t="str">
        <f t="shared" si="134"/>
        <v>HanoverWind2023RCP4.5</v>
      </c>
      <c r="C8630" t="s">
        <v>338</v>
      </c>
      <c r="D8630" t="s">
        <v>1</v>
      </c>
      <c r="E8630" s="144" t="s">
        <v>193</v>
      </c>
      <c r="F8630" s="144">
        <v>2023</v>
      </c>
      <c r="G8630" s="147">
        <v>85.332096564407365</v>
      </c>
      <c r="H8630" s="147">
        <v>92.042286000000004</v>
      </c>
      <c r="I8630" s="147">
        <v>99.136800000000008</v>
      </c>
      <c r="J8630" s="147">
        <v>106.191722</v>
      </c>
      <c r="K8630" s="147">
        <v>113.25056399999998</v>
      </c>
    </row>
    <row r="8631" spans="2:11" x14ac:dyDescent="0.2">
      <c r="B8631" s="21" t="str">
        <f t="shared" si="134"/>
        <v>HanoverWind2025RCP4.5</v>
      </c>
      <c r="C8631" t="s">
        <v>338</v>
      </c>
      <c r="D8631" t="s">
        <v>1</v>
      </c>
      <c r="E8631" s="144" t="s">
        <v>193</v>
      </c>
      <c r="F8631" s="144">
        <v>2025</v>
      </c>
      <c r="G8631" s="147">
        <v>85.41389713297697</v>
      </c>
      <c r="H8631" s="147">
        <v>92.142539999999997</v>
      </c>
      <c r="I8631" s="147">
        <v>99.262566666666672</v>
      </c>
      <c r="J8631" s="147">
        <v>106.338526</v>
      </c>
      <c r="K8631" s="147">
        <v>113.42000599999999</v>
      </c>
    </row>
    <row r="8632" spans="2:11" x14ac:dyDescent="0.2">
      <c r="B8632" s="21" t="str">
        <f t="shared" si="134"/>
        <v>HanoverWind2030RCP4.5</v>
      </c>
      <c r="C8632" t="s">
        <v>338</v>
      </c>
      <c r="D8632" t="s">
        <v>1</v>
      </c>
      <c r="E8632" s="144" t="s">
        <v>193</v>
      </c>
      <c r="F8632" s="144">
        <v>2030</v>
      </c>
      <c r="G8632" s="147">
        <v>85.49569770154659</v>
      </c>
      <c r="H8632" s="147">
        <v>92.242794000000004</v>
      </c>
      <c r="I8632" s="147">
        <v>99.388333333333335</v>
      </c>
      <c r="J8632" s="147">
        <v>106.48532999999999</v>
      </c>
      <c r="K8632" s="147">
        <v>113.58944799999998</v>
      </c>
    </row>
    <row r="8633" spans="2:11" x14ac:dyDescent="0.2">
      <c r="B8633" s="21" t="str">
        <f t="shared" si="134"/>
        <v>HanoverWind2035RCP4.5</v>
      </c>
      <c r="C8633" t="s">
        <v>338</v>
      </c>
      <c r="D8633" t="s">
        <v>1</v>
      </c>
      <c r="E8633" s="144" t="s">
        <v>193</v>
      </c>
      <c r="F8633" s="144">
        <v>2035</v>
      </c>
      <c r="G8633" s="147">
        <v>85.577498270116195</v>
      </c>
      <c r="H8633" s="147">
        <v>92.34304800000001</v>
      </c>
      <c r="I8633" s="147">
        <v>99.514100000000013</v>
      </c>
      <c r="J8633" s="147">
        <v>106.63213399999999</v>
      </c>
      <c r="K8633" s="147">
        <v>113.75888999999998</v>
      </c>
    </row>
    <row r="8634" spans="2:11" x14ac:dyDescent="0.2">
      <c r="B8634" s="21" t="str">
        <f t="shared" si="134"/>
        <v>HanoverWind2040RCP4.5</v>
      </c>
      <c r="C8634" t="s">
        <v>338</v>
      </c>
      <c r="D8634" t="s">
        <v>1</v>
      </c>
      <c r="E8634" s="144" t="s">
        <v>193</v>
      </c>
      <c r="F8634" s="144">
        <v>2040</v>
      </c>
      <c r="G8634" s="147">
        <v>85.6592988386858</v>
      </c>
      <c r="H8634" s="147">
        <v>92.443302000000003</v>
      </c>
      <c r="I8634" s="147">
        <v>99.639866666666677</v>
      </c>
      <c r="J8634" s="147">
        <v>106.778938</v>
      </c>
      <c r="K8634" s="147">
        <v>113.92833199999998</v>
      </c>
    </row>
    <row r="8635" spans="2:11" x14ac:dyDescent="0.2">
      <c r="B8635" s="21" t="str">
        <f t="shared" si="134"/>
        <v>HanoverWind2045RCP4.5</v>
      </c>
      <c r="C8635" t="s">
        <v>338</v>
      </c>
      <c r="D8635" t="s">
        <v>1</v>
      </c>
      <c r="E8635" s="144" t="s">
        <v>193</v>
      </c>
      <c r="F8635" s="144">
        <v>2045</v>
      </c>
      <c r="G8635" s="147">
        <v>85.741099407255419</v>
      </c>
      <c r="H8635" s="147">
        <v>92.543555999999995</v>
      </c>
      <c r="I8635" s="147">
        <v>99.765633333333341</v>
      </c>
      <c r="J8635" s="147">
        <v>106.92574199999999</v>
      </c>
      <c r="K8635" s="147">
        <v>114.09777399999997</v>
      </c>
    </row>
    <row r="8636" spans="2:11" x14ac:dyDescent="0.2">
      <c r="B8636" s="21" t="str">
        <f t="shared" si="134"/>
        <v>HanoverWind2050RCP4.5</v>
      </c>
      <c r="C8636" t="s">
        <v>338</v>
      </c>
      <c r="D8636" t="s">
        <v>1</v>
      </c>
      <c r="E8636" s="144" t="s">
        <v>193</v>
      </c>
      <c r="F8636" s="144">
        <v>2050</v>
      </c>
      <c r="G8636" s="147">
        <v>85.836439380277923</v>
      </c>
      <c r="H8636" s="147">
        <v>92.656569599999997</v>
      </c>
      <c r="I8636" s="147">
        <v>99.901200000000003</v>
      </c>
      <c r="J8636" s="147">
        <v>107.08093479999999</v>
      </c>
      <c r="K8636" s="147">
        <v>114.27391919999998</v>
      </c>
    </row>
    <row r="8637" spans="2:11" x14ac:dyDescent="0.2">
      <c r="B8637" s="21" t="str">
        <f t="shared" si="134"/>
        <v>HanoverWind2055RCP4.5</v>
      </c>
      <c r="C8637" t="s">
        <v>338</v>
      </c>
      <c r="D8637" t="s">
        <v>1</v>
      </c>
      <c r="E8637" s="144" t="s">
        <v>193</v>
      </c>
      <c r="F8637" s="144">
        <v>2055</v>
      </c>
      <c r="G8637" s="147">
        <v>85.849978784730823</v>
      </c>
      <c r="H8637" s="147">
        <v>92.669329200000007</v>
      </c>
      <c r="I8637" s="147">
        <v>99.911000000000001</v>
      </c>
      <c r="J8637" s="147">
        <v>107.0893236</v>
      </c>
      <c r="K8637" s="147">
        <v>114.28062239999997</v>
      </c>
    </row>
    <row r="8638" spans="2:11" x14ac:dyDescent="0.2">
      <c r="B8638" s="21" t="str">
        <f t="shared" si="134"/>
        <v>HanoverWind2060RCP4.5</v>
      </c>
      <c r="C8638" t="s">
        <v>338</v>
      </c>
      <c r="D8638" t="s">
        <v>1</v>
      </c>
      <c r="E8638" s="144" t="s">
        <v>193</v>
      </c>
      <c r="F8638" s="144">
        <v>2060</v>
      </c>
      <c r="G8638" s="147">
        <v>85.863518189183722</v>
      </c>
      <c r="H8638" s="147">
        <v>92.682088800000002</v>
      </c>
      <c r="I8638" s="147">
        <v>99.920800000000014</v>
      </c>
      <c r="J8638" s="147">
        <v>107.09771239999999</v>
      </c>
      <c r="K8638" s="147">
        <v>114.28732559999997</v>
      </c>
    </row>
    <row r="8639" spans="2:11" x14ac:dyDescent="0.2">
      <c r="B8639" s="21" t="str">
        <f t="shared" si="134"/>
        <v>HanoverWind2065RCP4.5</v>
      </c>
      <c r="C8639" t="s">
        <v>338</v>
      </c>
      <c r="D8639" t="s">
        <v>1</v>
      </c>
      <c r="E8639" s="144" t="s">
        <v>193</v>
      </c>
      <c r="F8639" s="144">
        <v>2065</v>
      </c>
      <c r="G8639" s="147">
        <v>85.877057593636621</v>
      </c>
      <c r="H8639" s="147">
        <v>92.694848400000012</v>
      </c>
      <c r="I8639" s="147">
        <v>99.930600000000013</v>
      </c>
      <c r="J8639" s="147">
        <v>107.1061012</v>
      </c>
      <c r="K8639" s="147">
        <v>114.29402879999996</v>
      </c>
    </row>
    <row r="8640" spans="2:11" x14ac:dyDescent="0.2">
      <c r="B8640" s="21" t="str">
        <f t="shared" si="134"/>
        <v>HanoverWind2070RCP4.5</v>
      </c>
      <c r="C8640" t="s">
        <v>338</v>
      </c>
      <c r="D8640" t="s">
        <v>1</v>
      </c>
      <c r="E8640" s="144" t="s">
        <v>193</v>
      </c>
      <c r="F8640" s="144">
        <v>2070</v>
      </c>
      <c r="G8640" s="147">
        <v>85.890596998089521</v>
      </c>
      <c r="H8640" s="147">
        <v>92.707608000000008</v>
      </c>
      <c r="I8640" s="147">
        <v>99.940400000000011</v>
      </c>
      <c r="J8640" s="147">
        <v>107.11449</v>
      </c>
      <c r="K8640" s="147">
        <v>114.30073199999997</v>
      </c>
    </row>
    <row r="8641" spans="2:11" x14ac:dyDescent="0.2">
      <c r="B8641" s="21" t="str">
        <f t="shared" si="134"/>
        <v>HanoverWind2075RCP4.5</v>
      </c>
      <c r="C8641" t="s">
        <v>338</v>
      </c>
      <c r="D8641" t="s">
        <v>1</v>
      </c>
      <c r="E8641" s="144" t="s">
        <v>193</v>
      </c>
      <c r="F8641" s="144">
        <v>2075</v>
      </c>
      <c r="G8641" s="147">
        <v>85.973807921289648</v>
      </c>
      <c r="H8641" s="147">
        <v>92.815457000000009</v>
      </c>
      <c r="I8641" s="147">
        <v>100.07923333333335</v>
      </c>
      <c r="J8641" s="147">
        <v>107.28051833333333</v>
      </c>
      <c r="K8641" s="147">
        <v>114.49251799999998</v>
      </c>
    </row>
    <row r="8642" spans="2:11" x14ac:dyDescent="0.2">
      <c r="B8642" s="21" t="str">
        <f t="shared" si="134"/>
        <v>HanoverWind2080RCP4.5</v>
      </c>
      <c r="C8642" t="s">
        <v>338</v>
      </c>
      <c r="D8642" t="s">
        <v>1</v>
      </c>
      <c r="E8642" s="144" t="s">
        <v>193</v>
      </c>
      <c r="F8642" s="144">
        <v>2080</v>
      </c>
      <c r="G8642" s="147">
        <v>86.057018844489761</v>
      </c>
      <c r="H8642" s="147">
        <v>92.923306000000011</v>
      </c>
      <c r="I8642" s="147">
        <v>100.21806666666667</v>
      </c>
      <c r="J8642" s="147">
        <v>107.44654666666666</v>
      </c>
      <c r="K8642" s="147">
        <v>114.68430399999998</v>
      </c>
    </row>
    <row r="8643" spans="2:11" x14ac:dyDescent="0.2">
      <c r="B8643" s="21" t="str">
        <f t="shared" si="134"/>
        <v>HanoverWind2085RCP4.5</v>
      </c>
      <c r="C8643" t="s">
        <v>338</v>
      </c>
      <c r="D8643" t="s">
        <v>1</v>
      </c>
      <c r="E8643" s="144" t="s">
        <v>193</v>
      </c>
      <c r="F8643" s="144">
        <v>2085</v>
      </c>
      <c r="G8643" s="147">
        <v>86.140229767689874</v>
      </c>
      <c r="H8643" s="147">
        <v>93.031155000000012</v>
      </c>
      <c r="I8643" s="147">
        <v>100.3569</v>
      </c>
      <c r="J8643" s="147">
        <v>107.61257499999999</v>
      </c>
      <c r="K8643" s="147">
        <v>114.87608999999998</v>
      </c>
    </row>
    <row r="8644" spans="2:11" x14ac:dyDescent="0.2">
      <c r="B8644" s="21" t="str">
        <f t="shared" si="134"/>
        <v>HanoverWind2090RCP4.5</v>
      </c>
      <c r="C8644" t="s">
        <v>338</v>
      </c>
      <c r="D8644" t="s">
        <v>1</v>
      </c>
      <c r="E8644" s="144" t="s">
        <v>193</v>
      </c>
      <c r="F8644" s="144">
        <v>2090</v>
      </c>
      <c r="G8644" s="147">
        <v>86.223440690890001</v>
      </c>
      <c r="H8644" s="147">
        <v>93.139004</v>
      </c>
      <c r="I8644" s="147">
        <v>100.49573333333333</v>
      </c>
      <c r="J8644" s="147">
        <v>107.77860333333334</v>
      </c>
      <c r="K8644" s="147">
        <v>115.06787599999998</v>
      </c>
    </row>
    <row r="8645" spans="2:11" x14ac:dyDescent="0.2">
      <c r="B8645" s="21" t="str">
        <f t="shared" si="134"/>
        <v>HanoverWind2095RCP4.5</v>
      </c>
      <c r="C8645" t="s">
        <v>338</v>
      </c>
      <c r="D8645" t="s">
        <v>1</v>
      </c>
      <c r="E8645" s="144" t="s">
        <v>193</v>
      </c>
      <c r="F8645" s="144">
        <v>2095</v>
      </c>
      <c r="G8645" s="147">
        <v>86.306651614090129</v>
      </c>
      <c r="H8645" s="147">
        <v>93.246853000000002</v>
      </c>
      <c r="I8645" s="147">
        <v>100.63456666666667</v>
      </c>
      <c r="J8645" s="147">
        <v>107.94463166666667</v>
      </c>
      <c r="K8645" s="147">
        <v>115.25966199999999</v>
      </c>
    </row>
    <row r="8646" spans="2:11" x14ac:dyDescent="0.2">
      <c r="B8646" s="21" t="str">
        <f t="shared" si="134"/>
        <v>HanoverWind2100RCP4.5</v>
      </c>
      <c r="C8646" t="s">
        <v>338</v>
      </c>
      <c r="D8646" t="s">
        <v>1</v>
      </c>
      <c r="E8646" s="144" t="s">
        <v>193</v>
      </c>
      <c r="F8646" s="144">
        <v>2100</v>
      </c>
      <c r="G8646" s="147">
        <v>86.389862537290242</v>
      </c>
      <c r="H8646" s="147">
        <v>93.354702000000003</v>
      </c>
      <c r="I8646" s="147">
        <v>100.7734</v>
      </c>
      <c r="J8646" s="147">
        <v>108.11066</v>
      </c>
      <c r="K8646" s="147">
        <v>115.451448</v>
      </c>
    </row>
    <row r="8647" spans="2:11" x14ac:dyDescent="0.2">
      <c r="B8647" s="21" t="str">
        <f t="shared" si="134"/>
        <v>HanoverWind2023RCP6.0</v>
      </c>
      <c r="C8647" t="s">
        <v>338</v>
      </c>
      <c r="D8647" t="s">
        <v>1</v>
      </c>
      <c r="E8647" s="144" t="s">
        <v>192</v>
      </c>
      <c r="F8647" s="144">
        <v>2023</v>
      </c>
      <c r="G8647" s="147">
        <v>85.332096564407365</v>
      </c>
      <c r="H8647" s="147">
        <v>92.042286000000004</v>
      </c>
      <c r="I8647" s="147">
        <v>99.136800000000008</v>
      </c>
      <c r="J8647" s="147">
        <v>106.191722</v>
      </c>
      <c r="K8647" s="147">
        <v>113.25056399999998</v>
      </c>
    </row>
    <row r="8648" spans="2:11" x14ac:dyDescent="0.2">
      <c r="B8648" s="21" t="str">
        <f t="shared" si="134"/>
        <v>HanoverWind2025RCP6.0</v>
      </c>
      <c r="C8648" t="s">
        <v>338</v>
      </c>
      <c r="D8648" t="s">
        <v>1</v>
      </c>
      <c r="E8648" s="144" t="s">
        <v>192</v>
      </c>
      <c r="F8648" s="144">
        <v>2025</v>
      </c>
      <c r="G8648" s="147">
        <v>85.41389713297697</v>
      </c>
      <c r="H8648" s="147">
        <v>92.142539999999997</v>
      </c>
      <c r="I8648" s="147">
        <v>99.262566666666672</v>
      </c>
      <c r="J8648" s="147">
        <v>106.338526</v>
      </c>
      <c r="K8648" s="147">
        <v>113.42000599999999</v>
      </c>
    </row>
    <row r="8649" spans="2:11" x14ac:dyDescent="0.2">
      <c r="B8649" s="21" t="str">
        <f t="shared" si="134"/>
        <v>HanoverWind2030RCP6.0</v>
      </c>
      <c r="C8649" t="s">
        <v>338</v>
      </c>
      <c r="D8649" t="s">
        <v>1</v>
      </c>
      <c r="E8649" s="144" t="s">
        <v>192</v>
      </c>
      <c r="F8649" s="144">
        <v>2030</v>
      </c>
      <c r="G8649" s="147">
        <v>85.49569770154659</v>
      </c>
      <c r="H8649" s="147">
        <v>92.242794000000004</v>
      </c>
      <c r="I8649" s="147">
        <v>99.388333333333335</v>
      </c>
      <c r="J8649" s="147">
        <v>106.48532999999999</v>
      </c>
      <c r="K8649" s="147">
        <v>113.58944799999998</v>
      </c>
    </row>
    <row r="8650" spans="2:11" x14ac:dyDescent="0.2">
      <c r="B8650" s="21" t="str">
        <f t="shared" si="134"/>
        <v>HanoverWind2035RCP6.0</v>
      </c>
      <c r="C8650" t="s">
        <v>338</v>
      </c>
      <c r="D8650" t="s">
        <v>1</v>
      </c>
      <c r="E8650" s="144" t="s">
        <v>192</v>
      </c>
      <c r="F8650" s="144">
        <v>2035</v>
      </c>
      <c r="G8650" s="147">
        <v>85.577498270116195</v>
      </c>
      <c r="H8650" s="147">
        <v>92.34304800000001</v>
      </c>
      <c r="I8650" s="147">
        <v>99.514100000000013</v>
      </c>
      <c r="J8650" s="147">
        <v>106.63213399999999</v>
      </c>
      <c r="K8650" s="147">
        <v>113.75888999999998</v>
      </c>
    </row>
    <row r="8651" spans="2:11" x14ac:dyDescent="0.2">
      <c r="B8651" s="21" t="str">
        <f t="shared" si="134"/>
        <v>HanoverWind2040RCP6.0</v>
      </c>
      <c r="C8651" t="s">
        <v>338</v>
      </c>
      <c r="D8651" t="s">
        <v>1</v>
      </c>
      <c r="E8651" s="144" t="s">
        <v>192</v>
      </c>
      <c r="F8651" s="144">
        <v>2040</v>
      </c>
      <c r="G8651" s="147">
        <v>85.6592988386858</v>
      </c>
      <c r="H8651" s="147">
        <v>92.443302000000003</v>
      </c>
      <c r="I8651" s="147">
        <v>99.639866666666677</v>
      </c>
      <c r="J8651" s="147">
        <v>106.778938</v>
      </c>
      <c r="K8651" s="147">
        <v>113.92833199999998</v>
      </c>
    </row>
    <row r="8652" spans="2:11" x14ac:dyDescent="0.2">
      <c r="B8652" s="21" t="str">
        <f t="shared" ref="B8652:B8715" si="135">C8652&amp;D8652&amp;F8652&amp;E8652</f>
        <v>HanoverWind2045RCP6.0</v>
      </c>
      <c r="C8652" t="s">
        <v>338</v>
      </c>
      <c r="D8652" t="s">
        <v>1</v>
      </c>
      <c r="E8652" s="144" t="s">
        <v>192</v>
      </c>
      <c r="F8652" s="144">
        <v>2045</v>
      </c>
      <c r="G8652" s="147">
        <v>85.741099407255419</v>
      </c>
      <c r="H8652" s="147">
        <v>92.543555999999995</v>
      </c>
      <c r="I8652" s="147">
        <v>99.765633333333341</v>
      </c>
      <c r="J8652" s="147">
        <v>106.92574199999999</v>
      </c>
      <c r="K8652" s="147">
        <v>114.09777399999997</v>
      </c>
    </row>
    <row r="8653" spans="2:11" x14ac:dyDescent="0.2">
      <c r="B8653" s="21" t="str">
        <f t="shared" si="135"/>
        <v>HanoverWind2050RCP6.0</v>
      </c>
      <c r="C8653" t="s">
        <v>338</v>
      </c>
      <c r="D8653" t="s">
        <v>1</v>
      </c>
      <c r="E8653" s="144" t="s">
        <v>192</v>
      </c>
      <c r="F8653" s="144">
        <v>2050</v>
      </c>
      <c r="G8653" s="147">
        <v>85.836439380277923</v>
      </c>
      <c r="H8653" s="147">
        <v>92.656569599999997</v>
      </c>
      <c r="I8653" s="147">
        <v>99.901200000000003</v>
      </c>
      <c r="J8653" s="147">
        <v>107.08093479999999</v>
      </c>
      <c r="K8653" s="147">
        <v>114.27391919999998</v>
      </c>
    </row>
    <row r="8654" spans="2:11" x14ac:dyDescent="0.2">
      <c r="B8654" s="21" t="str">
        <f t="shared" si="135"/>
        <v>HanoverWind2055RCP6.0</v>
      </c>
      <c r="C8654" t="s">
        <v>338</v>
      </c>
      <c r="D8654" t="s">
        <v>1</v>
      </c>
      <c r="E8654" s="144" t="s">
        <v>192</v>
      </c>
      <c r="F8654" s="144">
        <v>2055</v>
      </c>
      <c r="G8654" s="147">
        <v>85.849978784730823</v>
      </c>
      <c r="H8654" s="147">
        <v>92.669329200000007</v>
      </c>
      <c r="I8654" s="147">
        <v>99.911000000000001</v>
      </c>
      <c r="J8654" s="147">
        <v>107.0893236</v>
      </c>
      <c r="K8654" s="147">
        <v>114.28062239999997</v>
      </c>
    </row>
    <row r="8655" spans="2:11" x14ac:dyDescent="0.2">
      <c r="B8655" s="21" t="str">
        <f t="shared" si="135"/>
        <v>HanoverWind2060RCP6.0</v>
      </c>
      <c r="C8655" t="s">
        <v>338</v>
      </c>
      <c r="D8655" t="s">
        <v>1</v>
      </c>
      <c r="E8655" s="144" t="s">
        <v>192</v>
      </c>
      <c r="F8655" s="144">
        <v>2060</v>
      </c>
      <c r="G8655" s="147">
        <v>85.863518189183722</v>
      </c>
      <c r="H8655" s="147">
        <v>92.682088800000002</v>
      </c>
      <c r="I8655" s="147">
        <v>99.920800000000014</v>
      </c>
      <c r="J8655" s="147">
        <v>107.09771239999999</v>
      </c>
      <c r="K8655" s="147">
        <v>114.28732559999997</v>
      </c>
    </row>
    <row r="8656" spans="2:11" x14ac:dyDescent="0.2">
      <c r="B8656" s="21" t="str">
        <f t="shared" si="135"/>
        <v>HanoverWind2065RCP6.0</v>
      </c>
      <c r="C8656" t="s">
        <v>338</v>
      </c>
      <c r="D8656" t="s">
        <v>1</v>
      </c>
      <c r="E8656" s="144" t="s">
        <v>192</v>
      </c>
      <c r="F8656" s="144">
        <v>2065</v>
      </c>
      <c r="G8656" s="147">
        <v>85.877057593636621</v>
      </c>
      <c r="H8656" s="147">
        <v>92.694848400000012</v>
      </c>
      <c r="I8656" s="147">
        <v>99.930600000000013</v>
      </c>
      <c r="J8656" s="147">
        <v>107.1061012</v>
      </c>
      <c r="K8656" s="147">
        <v>114.29402879999996</v>
      </c>
    </row>
    <row r="8657" spans="2:11" x14ac:dyDescent="0.2">
      <c r="B8657" s="21" t="str">
        <f t="shared" si="135"/>
        <v>HanoverWind2070RCP6.0</v>
      </c>
      <c r="C8657" t="s">
        <v>338</v>
      </c>
      <c r="D8657" t="s">
        <v>1</v>
      </c>
      <c r="E8657" s="144" t="s">
        <v>192</v>
      </c>
      <c r="F8657" s="144">
        <v>2070</v>
      </c>
      <c r="G8657" s="147">
        <v>85.890596998089521</v>
      </c>
      <c r="H8657" s="147">
        <v>92.707608000000008</v>
      </c>
      <c r="I8657" s="147">
        <v>99.940400000000011</v>
      </c>
      <c r="J8657" s="147">
        <v>107.11449</v>
      </c>
      <c r="K8657" s="147">
        <v>114.30073199999997</v>
      </c>
    </row>
    <row r="8658" spans="2:11" x14ac:dyDescent="0.2">
      <c r="B8658" s="21" t="str">
        <f t="shared" si="135"/>
        <v>HanoverWind2075RCP6.0</v>
      </c>
      <c r="C8658" t="s">
        <v>338</v>
      </c>
      <c r="D8658" t="s">
        <v>1</v>
      </c>
      <c r="E8658" s="144" t="s">
        <v>192</v>
      </c>
      <c r="F8658" s="144">
        <v>2075</v>
      </c>
      <c r="G8658" s="147">
        <v>86.015413382889705</v>
      </c>
      <c r="H8658" s="147">
        <v>92.869381500000003</v>
      </c>
      <c r="I8658" s="147">
        <v>100.14865</v>
      </c>
      <c r="J8658" s="147">
        <v>107.36353250000001</v>
      </c>
      <c r="K8658" s="147">
        <v>114.58841099999998</v>
      </c>
    </row>
    <row r="8659" spans="2:11" x14ac:dyDescent="0.2">
      <c r="B8659" s="21" t="str">
        <f t="shared" si="135"/>
        <v>HanoverWind2080RCP6.0</v>
      </c>
      <c r="C8659" t="s">
        <v>338</v>
      </c>
      <c r="D8659" t="s">
        <v>1</v>
      </c>
      <c r="E8659" s="144" t="s">
        <v>192</v>
      </c>
      <c r="F8659" s="144">
        <v>2080</v>
      </c>
      <c r="G8659" s="147">
        <v>86.140229767689874</v>
      </c>
      <c r="H8659" s="147">
        <v>93.031155000000012</v>
      </c>
      <c r="I8659" s="147">
        <v>100.3569</v>
      </c>
      <c r="J8659" s="147">
        <v>107.61257499999999</v>
      </c>
      <c r="K8659" s="147">
        <v>114.87608999999998</v>
      </c>
    </row>
    <row r="8660" spans="2:11" x14ac:dyDescent="0.2">
      <c r="B8660" s="21" t="str">
        <f t="shared" si="135"/>
        <v>HanoverWind2085RCP6.0</v>
      </c>
      <c r="C8660" t="s">
        <v>338</v>
      </c>
      <c r="D8660" t="s">
        <v>1</v>
      </c>
      <c r="E8660" s="144" t="s">
        <v>192</v>
      </c>
      <c r="F8660" s="144">
        <v>2085</v>
      </c>
      <c r="G8660" s="147">
        <v>86.265046152490058</v>
      </c>
      <c r="H8660" s="147">
        <v>93.192928500000008</v>
      </c>
      <c r="I8660" s="147">
        <v>100.56515</v>
      </c>
      <c r="J8660" s="147">
        <v>107.86161749999999</v>
      </c>
      <c r="K8660" s="147">
        <v>115.16376899999999</v>
      </c>
    </row>
    <row r="8661" spans="2:11" x14ac:dyDescent="0.2">
      <c r="B8661" s="21" t="str">
        <f t="shared" si="135"/>
        <v>HanoverWind2090RCP6.0</v>
      </c>
      <c r="C8661" t="s">
        <v>338</v>
      </c>
      <c r="D8661" t="s">
        <v>1</v>
      </c>
      <c r="E8661" s="144" t="s">
        <v>192</v>
      </c>
      <c r="F8661" s="144">
        <v>2090</v>
      </c>
      <c r="G8661" s="147">
        <v>86.801686089399311</v>
      </c>
      <c r="H8661" s="147">
        <v>93.871161999999998</v>
      </c>
      <c r="I8661" s="147">
        <v>101.41693333333333</v>
      </c>
      <c r="J8661" s="147">
        <v>108.865652</v>
      </c>
      <c r="K8661" s="147">
        <v>116.322864</v>
      </c>
    </row>
    <row r="8662" spans="2:11" x14ac:dyDescent="0.2">
      <c r="B8662" s="21" t="str">
        <f t="shared" si="135"/>
        <v>HanoverWind2095RCP6.0</v>
      </c>
      <c r="C8662" t="s">
        <v>338</v>
      </c>
      <c r="D8662" t="s">
        <v>1</v>
      </c>
      <c r="E8662" s="144" t="s">
        <v>192</v>
      </c>
      <c r="F8662" s="144">
        <v>2095</v>
      </c>
      <c r="G8662" s="147">
        <v>87.213509641508381</v>
      </c>
      <c r="H8662" s="147">
        <v>94.387621999999993</v>
      </c>
      <c r="I8662" s="147">
        <v>102.06046666666667</v>
      </c>
      <c r="J8662" s="147">
        <v>109.620644</v>
      </c>
      <c r="K8662" s="147">
        <v>117.19427999999998</v>
      </c>
    </row>
    <row r="8663" spans="2:11" x14ac:dyDescent="0.2">
      <c r="B8663" s="21" t="str">
        <f t="shared" si="135"/>
        <v>HanoverWind2100RCP6.0</v>
      </c>
      <c r="C8663" t="s">
        <v>338</v>
      </c>
      <c r="D8663" t="s">
        <v>1</v>
      </c>
      <c r="E8663" s="144" t="s">
        <v>192</v>
      </c>
      <c r="F8663" s="144">
        <v>2100</v>
      </c>
      <c r="G8663" s="147">
        <v>87.62533319361745</v>
      </c>
      <c r="H8663" s="147">
        <v>94.904081999999988</v>
      </c>
      <c r="I8663" s="147">
        <v>102.70400000000001</v>
      </c>
      <c r="J8663" s="147">
        <v>110.375636</v>
      </c>
      <c r="K8663" s="147">
        <v>118.06569599999997</v>
      </c>
    </row>
    <row r="8664" spans="2:11" x14ac:dyDescent="0.2">
      <c r="B8664" s="21" t="str">
        <f t="shared" si="135"/>
        <v>HanoverWind2023RCP8.5</v>
      </c>
      <c r="C8664" t="s">
        <v>338</v>
      </c>
      <c r="D8664" t="s">
        <v>1</v>
      </c>
      <c r="E8664" s="144" t="s">
        <v>191</v>
      </c>
      <c r="F8664" s="144">
        <v>2023</v>
      </c>
      <c r="G8664" s="147">
        <v>85.332096564407365</v>
      </c>
      <c r="H8664" s="147">
        <v>92.042286000000004</v>
      </c>
      <c r="I8664" s="147">
        <v>99.136800000000008</v>
      </c>
      <c r="J8664" s="147">
        <v>106.191722</v>
      </c>
      <c r="K8664" s="147">
        <v>113.25056399999998</v>
      </c>
    </row>
    <row r="8665" spans="2:11" x14ac:dyDescent="0.2">
      <c r="B8665" s="21" t="str">
        <f t="shared" si="135"/>
        <v>HanoverWind2025RCP8.5</v>
      </c>
      <c r="C8665" t="s">
        <v>338</v>
      </c>
      <c r="D8665" t="s">
        <v>1</v>
      </c>
      <c r="E8665" s="144" t="s">
        <v>191</v>
      </c>
      <c r="F8665" s="144">
        <v>2025</v>
      </c>
      <c r="G8665" s="147">
        <v>85.49569770154659</v>
      </c>
      <c r="H8665" s="147">
        <v>92.242794000000004</v>
      </c>
      <c r="I8665" s="147">
        <v>99.388333333333335</v>
      </c>
      <c r="J8665" s="147">
        <v>106.48532999999999</v>
      </c>
      <c r="K8665" s="147">
        <v>113.58944799999998</v>
      </c>
    </row>
    <row r="8666" spans="2:11" x14ac:dyDescent="0.2">
      <c r="B8666" s="21" t="str">
        <f t="shared" si="135"/>
        <v>HanoverWind2030RCP8.5</v>
      </c>
      <c r="C8666" t="s">
        <v>338</v>
      </c>
      <c r="D8666" t="s">
        <v>1</v>
      </c>
      <c r="E8666" s="144" t="s">
        <v>191</v>
      </c>
      <c r="F8666" s="144">
        <v>2030</v>
      </c>
      <c r="G8666" s="147">
        <v>85.6592988386858</v>
      </c>
      <c r="H8666" s="147">
        <v>92.443302000000003</v>
      </c>
      <c r="I8666" s="147">
        <v>99.639866666666677</v>
      </c>
      <c r="J8666" s="147">
        <v>106.778938</v>
      </c>
      <c r="K8666" s="147">
        <v>113.92833199999998</v>
      </c>
    </row>
    <row r="8667" spans="2:11" x14ac:dyDescent="0.2">
      <c r="B8667" s="21" t="str">
        <f t="shared" si="135"/>
        <v>HanoverWind2035RCP8.5</v>
      </c>
      <c r="C8667" t="s">
        <v>338</v>
      </c>
      <c r="D8667" t="s">
        <v>1</v>
      </c>
      <c r="E8667" s="144" t="s">
        <v>191</v>
      </c>
      <c r="F8667" s="144">
        <v>2035</v>
      </c>
      <c r="G8667" s="147">
        <v>85.822899975825024</v>
      </c>
      <c r="H8667" s="147">
        <v>92.643810000000002</v>
      </c>
      <c r="I8667" s="147">
        <v>99.891400000000004</v>
      </c>
      <c r="J8667" s="147">
        <v>107.07254599999999</v>
      </c>
      <c r="K8667" s="147">
        <v>114.26721599999998</v>
      </c>
    </row>
    <row r="8668" spans="2:11" x14ac:dyDescent="0.2">
      <c r="B8668" s="21" t="str">
        <f t="shared" si="135"/>
        <v>HanoverWind2040RCP8.5</v>
      </c>
      <c r="C8668" t="s">
        <v>338</v>
      </c>
      <c r="D8668" t="s">
        <v>1</v>
      </c>
      <c r="E8668" s="144" t="s">
        <v>191</v>
      </c>
      <c r="F8668" s="144">
        <v>2040</v>
      </c>
      <c r="G8668" s="147">
        <v>85.845465649913194</v>
      </c>
      <c r="H8668" s="147">
        <v>92.665075999999999</v>
      </c>
      <c r="I8668" s="147">
        <v>99.90773333333334</v>
      </c>
      <c r="J8668" s="147">
        <v>107.08652733333332</v>
      </c>
      <c r="K8668" s="147">
        <v>114.27838799999998</v>
      </c>
    </row>
    <row r="8669" spans="2:11" x14ac:dyDescent="0.2">
      <c r="B8669" s="21" t="str">
        <f t="shared" si="135"/>
        <v>HanoverWind2045RCP8.5</v>
      </c>
      <c r="C8669" t="s">
        <v>338</v>
      </c>
      <c r="D8669" t="s">
        <v>1</v>
      </c>
      <c r="E8669" s="144" t="s">
        <v>191</v>
      </c>
      <c r="F8669" s="144">
        <v>2045</v>
      </c>
      <c r="G8669" s="147">
        <v>85.86803132400135</v>
      </c>
      <c r="H8669" s="147">
        <v>92.68634200000001</v>
      </c>
      <c r="I8669" s="147">
        <v>99.924066666666675</v>
      </c>
      <c r="J8669" s="147">
        <v>107.10050866666667</v>
      </c>
      <c r="K8669" s="147">
        <v>114.28955999999997</v>
      </c>
    </row>
    <row r="8670" spans="2:11" x14ac:dyDescent="0.2">
      <c r="B8670" s="21" t="str">
        <f t="shared" si="135"/>
        <v>HanoverWind2050RCP8.5</v>
      </c>
      <c r="C8670" t="s">
        <v>338</v>
      </c>
      <c r="D8670" t="s">
        <v>1</v>
      </c>
      <c r="E8670" s="144" t="s">
        <v>191</v>
      </c>
      <c r="F8670" s="144">
        <v>2050</v>
      </c>
      <c r="G8670" s="147">
        <v>86.057018844489761</v>
      </c>
      <c r="H8670" s="147">
        <v>92.923306000000011</v>
      </c>
      <c r="I8670" s="147">
        <v>100.21806666666667</v>
      </c>
      <c r="J8670" s="147">
        <v>107.44654666666666</v>
      </c>
      <c r="K8670" s="147">
        <v>114.68430399999998</v>
      </c>
    </row>
    <row r="8671" spans="2:11" x14ac:dyDescent="0.2">
      <c r="B8671" s="21" t="str">
        <f t="shared" si="135"/>
        <v>HanoverWind2055RCP8.5</v>
      </c>
      <c r="C8671" t="s">
        <v>338</v>
      </c>
      <c r="D8671" t="s">
        <v>1</v>
      </c>
      <c r="E8671" s="144" t="s">
        <v>191</v>
      </c>
      <c r="F8671" s="144">
        <v>2055</v>
      </c>
      <c r="G8671" s="147">
        <v>86.223440690890001</v>
      </c>
      <c r="H8671" s="147">
        <v>93.139004</v>
      </c>
      <c r="I8671" s="147">
        <v>100.49573333333333</v>
      </c>
      <c r="J8671" s="147">
        <v>107.77860333333334</v>
      </c>
      <c r="K8671" s="147">
        <v>115.06787599999998</v>
      </c>
    </row>
    <row r="8672" spans="2:11" x14ac:dyDescent="0.2">
      <c r="B8672" s="21" t="str">
        <f t="shared" si="135"/>
        <v>HanoverWind2060RCP8.5</v>
      </c>
      <c r="C8672" t="s">
        <v>338</v>
      </c>
      <c r="D8672" t="s">
        <v>1</v>
      </c>
      <c r="E8672" s="144" t="s">
        <v>191</v>
      </c>
      <c r="F8672" s="144">
        <v>2060</v>
      </c>
      <c r="G8672" s="147">
        <v>86.801686089399311</v>
      </c>
      <c r="H8672" s="147">
        <v>93.871161999999998</v>
      </c>
      <c r="I8672" s="147">
        <v>101.41693333333333</v>
      </c>
      <c r="J8672" s="147">
        <v>108.865652</v>
      </c>
      <c r="K8672" s="147">
        <v>116.322864</v>
      </c>
    </row>
    <row r="8673" spans="2:11" x14ac:dyDescent="0.2">
      <c r="B8673" s="21" t="str">
        <f t="shared" si="135"/>
        <v>HanoverWind2065RCP8.5</v>
      </c>
      <c r="C8673" t="s">
        <v>338</v>
      </c>
      <c r="D8673" t="s">
        <v>1</v>
      </c>
      <c r="E8673" s="144" t="s">
        <v>191</v>
      </c>
      <c r="F8673" s="144">
        <v>2065</v>
      </c>
      <c r="G8673" s="147">
        <v>87.213509641508381</v>
      </c>
      <c r="H8673" s="147">
        <v>94.387621999999993</v>
      </c>
      <c r="I8673" s="147">
        <v>102.06046666666667</v>
      </c>
      <c r="J8673" s="147">
        <v>109.620644</v>
      </c>
      <c r="K8673" s="147">
        <v>117.19427999999998</v>
      </c>
    </row>
    <row r="8674" spans="2:11" x14ac:dyDescent="0.2">
      <c r="B8674" s="21" t="str">
        <f t="shared" si="135"/>
        <v>HanoverWind2070RCP8.5</v>
      </c>
      <c r="C8674" t="s">
        <v>338</v>
      </c>
      <c r="D8674" t="s">
        <v>1</v>
      </c>
      <c r="E8674" s="144" t="s">
        <v>191</v>
      </c>
      <c r="F8674" s="144">
        <v>2070</v>
      </c>
      <c r="G8674" s="147">
        <v>87.839707097455047</v>
      </c>
      <c r="H8674" s="147">
        <v>95.165349999999989</v>
      </c>
      <c r="I8674" s="147">
        <v>103.02413333333334</v>
      </c>
      <c r="J8674" s="147">
        <v>110.74614133333333</v>
      </c>
      <c r="K8674" s="147">
        <v>118.48650799999997</v>
      </c>
    </row>
    <row r="8675" spans="2:11" x14ac:dyDescent="0.2">
      <c r="B8675" s="21" t="str">
        <f t="shared" si="135"/>
        <v>HanoverWind2075RCP8.5</v>
      </c>
      <c r="C8675" t="s">
        <v>338</v>
      </c>
      <c r="D8675" t="s">
        <v>1</v>
      </c>
      <c r="E8675" s="144" t="s">
        <v>191</v>
      </c>
      <c r="F8675" s="144">
        <v>2075</v>
      </c>
      <c r="G8675" s="147">
        <v>88.05408100129263</v>
      </c>
      <c r="H8675" s="147">
        <v>95.426618000000005</v>
      </c>
      <c r="I8675" s="147">
        <v>103.34426666666667</v>
      </c>
      <c r="J8675" s="147">
        <v>111.11664666666667</v>
      </c>
      <c r="K8675" s="147">
        <v>118.90731999999998</v>
      </c>
    </row>
    <row r="8676" spans="2:11" x14ac:dyDescent="0.2">
      <c r="B8676" s="21" t="str">
        <f t="shared" si="135"/>
        <v>HanoverWind2080RCP8.5</v>
      </c>
      <c r="C8676" t="s">
        <v>338</v>
      </c>
      <c r="D8676" t="s">
        <v>1</v>
      </c>
      <c r="E8676" s="144" t="s">
        <v>191</v>
      </c>
      <c r="F8676" s="144">
        <v>2080</v>
      </c>
      <c r="G8676" s="147">
        <v>88.268454905130227</v>
      </c>
      <c r="H8676" s="147">
        <v>95.687886000000006</v>
      </c>
      <c r="I8676" s="147">
        <v>103.6644</v>
      </c>
      <c r="J8676" s="147">
        <v>111.48715199999999</v>
      </c>
      <c r="K8676" s="147">
        <v>119.32813199999998</v>
      </c>
    </row>
    <row r="8677" spans="2:11" x14ac:dyDescent="0.2">
      <c r="B8677" s="21" t="str">
        <f t="shared" si="135"/>
        <v>HanoverWind2085RCP8.5</v>
      </c>
      <c r="C8677" t="s">
        <v>338</v>
      </c>
      <c r="D8677" t="s">
        <v>1</v>
      </c>
      <c r="E8677" s="144" t="s">
        <v>191</v>
      </c>
      <c r="F8677" s="144">
        <v>2085</v>
      </c>
      <c r="G8677" s="147">
        <v>88.289610224587889</v>
      </c>
      <c r="H8677" s="147">
        <v>95.697000000000003</v>
      </c>
      <c r="I8677" s="147">
        <v>103.6644</v>
      </c>
      <c r="J8677" s="147">
        <v>111.47142299999999</v>
      </c>
      <c r="K8677" s="147">
        <v>119.30578799999998</v>
      </c>
    </row>
    <row r="8678" spans="2:11" x14ac:dyDescent="0.2">
      <c r="B8678" s="21" t="str">
        <f t="shared" si="135"/>
        <v>HanoverWind2090RCP8.5</v>
      </c>
      <c r="C8678" t="s">
        <v>338</v>
      </c>
      <c r="D8678" t="s">
        <v>1</v>
      </c>
      <c r="E8678" s="144" t="s">
        <v>191</v>
      </c>
      <c r="F8678" s="144">
        <v>2090</v>
      </c>
      <c r="G8678" s="147">
        <v>88.310765544045552</v>
      </c>
      <c r="H8678" s="147">
        <v>95.706113999999999</v>
      </c>
      <c r="I8678" s="147">
        <v>103.6644</v>
      </c>
      <c r="J8678" s="147">
        <v>111.45569399999999</v>
      </c>
      <c r="K8678" s="147">
        <v>119.28344399999999</v>
      </c>
    </row>
    <row r="8679" spans="2:11" x14ac:dyDescent="0.2">
      <c r="B8679" s="21" t="str">
        <f t="shared" si="135"/>
        <v>HanoverWind2095RCP8.5</v>
      </c>
      <c r="C8679" t="s">
        <v>338</v>
      </c>
      <c r="D8679" t="s">
        <v>1</v>
      </c>
      <c r="E8679" s="144" t="s">
        <v>191</v>
      </c>
      <c r="F8679" s="144">
        <v>2095</v>
      </c>
      <c r="G8679" s="147">
        <v>88.310765544045552</v>
      </c>
      <c r="H8679" s="147">
        <v>95.706113999999999</v>
      </c>
      <c r="I8679" s="147">
        <v>103.6644</v>
      </c>
      <c r="J8679" s="147">
        <v>111.45569399999999</v>
      </c>
      <c r="K8679" s="147">
        <v>119.28344399999999</v>
      </c>
    </row>
    <row r="8680" spans="2:11" x14ac:dyDescent="0.2">
      <c r="B8680" s="21" t="str">
        <f t="shared" si="135"/>
        <v>HanoverWind2100RCP8.5</v>
      </c>
      <c r="C8680" t="s">
        <v>338</v>
      </c>
      <c r="D8680" t="s">
        <v>1</v>
      </c>
      <c r="E8680" s="144" t="s">
        <v>191</v>
      </c>
      <c r="F8680" s="144">
        <v>2100</v>
      </c>
      <c r="G8680" s="147">
        <v>88.310765544045552</v>
      </c>
      <c r="H8680" s="147">
        <v>95.706113999999999</v>
      </c>
      <c r="I8680" s="147">
        <v>103.6644</v>
      </c>
      <c r="J8680" s="147">
        <v>111.45569399999999</v>
      </c>
      <c r="K8680" s="147">
        <v>119.28344399999999</v>
      </c>
    </row>
    <row r="8681" spans="2:11" x14ac:dyDescent="0.2">
      <c r="B8681" s="21" t="str">
        <f t="shared" si="135"/>
        <v>HastingsIce Accretion2023RCP4.5</v>
      </c>
      <c r="C8681" t="s">
        <v>339</v>
      </c>
      <c r="D8681" t="s">
        <v>486</v>
      </c>
      <c r="E8681" s="144" t="s">
        <v>193</v>
      </c>
      <c r="F8681" s="144">
        <v>2023</v>
      </c>
      <c r="G8681" s="147">
        <v>17.691887495900346</v>
      </c>
      <c r="H8681" s="147">
        <v>21.164999999999999</v>
      </c>
      <c r="I8681" s="147">
        <v>25.55</v>
      </c>
      <c r="J8681" s="147">
        <v>28.899749999999994</v>
      </c>
      <c r="K8681" s="147">
        <v>32.256</v>
      </c>
    </row>
    <row r="8682" spans="2:11" x14ac:dyDescent="0.2">
      <c r="B8682" s="21" t="str">
        <f t="shared" si="135"/>
        <v>HastingsIce Accretion2025RCP4.5</v>
      </c>
      <c r="C8682" t="s">
        <v>339</v>
      </c>
      <c r="D8682" t="s">
        <v>486</v>
      </c>
      <c r="E8682" s="144" t="s">
        <v>193</v>
      </c>
      <c r="F8682" s="144">
        <v>2025</v>
      </c>
      <c r="G8682" s="147">
        <v>17.688988137084237</v>
      </c>
      <c r="H8682" s="147">
        <v>21.175374999999999</v>
      </c>
      <c r="I8682" s="147">
        <v>25.579166666666666</v>
      </c>
      <c r="J8682" s="147">
        <v>28.942124999999994</v>
      </c>
      <c r="K8682" s="147">
        <v>32.308500000000002</v>
      </c>
    </row>
    <row r="8683" spans="2:11" x14ac:dyDescent="0.2">
      <c r="B8683" s="21" t="str">
        <f t="shared" si="135"/>
        <v>HastingsIce Accretion2030RCP4.5</v>
      </c>
      <c r="C8683" t="s">
        <v>339</v>
      </c>
      <c r="D8683" t="s">
        <v>486</v>
      </c>
      <c r="E8683" s="144" t="s">
        <v>193</v>
      </c>
      <c r="F8683" s="144">
        <v>2030</v>
      </c>
      <c r="G8683" s="147">
        <v>17.686088778268125</v>
      </c>
      <c r="H8683" s="147">
        <v>21.185749999999999</v>
      </c>
      <c r="I8683" s="147">
        <v>25.608333333333334</v>
      </c>
      <c r="J8683" s="147">
        <v>28.984499999999993</v>
      </c>
      <c r="K8683" s="147">
        <v>32.360999999999997</v>
      </c>
    </row>
    <row r="8684" spans="2:11" x14ac:dyDescent="0.2">
      <c r="B8684" s="21" t="str">
        <f t="shared" si="135"/>
        <v>HastingsIce Accretion2035RCP4.5</v>
      </c>
      <c r="C8684" t="s">
        <v>339</v>
      </c>
      <c r="D8684" t="s">
        <v>486</v>
      </c>
      <c r="E8684" s="144" t="s">
        <v>193</v>
      </c>
      <c r="F8684" s="144">
        <v>2035</v>
      </c>
      <c r="G8684" s="147">
        <v>17.683189419452017</v>
      </c>
      <c r="H8684" s="147">
        <v>21.196124999999999</v>
      </c>
      <c r="I8684" s="147">
        <v>25.637499999999999</v>
      </c>
      <c r="J8684" s="147">
        <v>29.026874999999997</v>
      </c>
      <c r="K8684" s="147">
        <v>32.413499999999999</v>
      </c>
    </row>
    <row r="8685" spans="2:11" x14ac:dyDescent="0.2">
      <c r="B8685" s="21" t="str">
        <f t="shared" si="135"/>
        <v>HastingsIce Accretion2040RCP4.5</v>
      </c>
      <c r="C8685" t="s">
        <v>339</v>
      </c>
      <c r="D8685" t="s">
        <v>486</v>
      </c>
      <c r="E8685" s="144" t="s">
        <v>193</v>
      </c>
      <c r="F8685" s="144">
        <v>2040</v>
      </c>
      <c r="G8685" s="147">
        <v>17.680290060635908</v>
      </c>
      <c r="H8685" s="147">
        <v>21.206499999999998</v>
      </c>
      <c r="I8685" s="147">
        <v>25.666666666666664</v>
      </c>
      <c r="J8685" s="147">
        <v>29.069249999999997</v>
      </c>
      <c r="K8685" s="147">
        <v>32.466000000000001</v>
      </c>
    </row>
    <row r="8686" spans="2:11" x14ac:dyDescent="0.2">
      <c r="B8686" s="21" t="str">
        <f t="shared" si="135"/>
        <v>HastingsIce Accretion2045RCP4.5</v>
      </c>
      <c r="C8686" t="s">
        <v>339</v>
      </c>
      <c r="D8686" t="s">
        <v>486</v>
      </c>
      <c r="E8686" s="144" t="s">
        <v>193</v>
      </c>
      <c r="F8686" s="144">
        <v>2045</v>
      </c>
      <c r="G8686" s="147">
        <v>17.677390701819796</v>
      </c>
      <c r="H8686" s="147">
        <v>21.216874999999998</v>
      </c>
      <c r="I8686" s="147">
        <v>25.695833333333333</v>
      </c>
      <c r="J8686" s="147">
        <v>29.111624999999997</v>
      </c>
      <c r="K8686" s="147">
        <v>32.518499999999996</v>
      </c>
    </row>
    <row r="8687" spans="2:11" x14ac:dyDescent="0.2">
      <c r="B8687" s="21" t="str">
        <f t="shared" si="135"/>
        <v>HastingsIce Accretion2050RCP4.5</v>
      </c>
      <c r="C8687" t="s">
        <v>339</v>
      </c>
      <c r="D8687" t="s">
        <v>486</v>
      </c>
      <c r="E8687" s="144" t="s">
        <v>193</v>
      </c>
      <c r="F8687" s="144">
        <v>2050</v>
      </c>
      <c r="G8687" s="147">
        <v>17.524884428092435</v>
      </c>
      <c r="H8687" s="147">
        <v>21.065399999999997</v>
      </c>
      <c r="I8687" s="147">
        <v>25.544999999999998</v>
      </c>
      <c r="J8687" s="147">
        <v>28.961899999999996</v>
      </c>
      <c r="K8687" s="147">
        <v>32.363099999999996</v>
      </c>
    </row>
    <row r="8688" spans="2:11" x14ac:dyDescent="0.2">
      <c r="B8688" s="21" t="str">
        <f t="shared" si="135"/>
        <v>HastingsIce Accretion2055RCP4.5</v>
      </c>
      <c r="C8688" t="s">
        <v>339</v>
      </c>
      <c r="D8688" t="s">
        <v>486</v>
      </c>
      <c r="E8688" s="144" t="s">
        <v>193</v>
      </c>
      <c r="F8688" s="144">
        <v>2055</v>
      </c>
      <c r="G8688" s="147">
        <v>17.375277513181185</v>
      </c>
      <c r="H8688" s="147">
        <v>20.903549999999999</v>
      </c>
      <c r="I8688" s="147">
        <v>25.364999999999998</v>
      </c>
      <c r="J8688" s="147">
        <v>28.769799999999996</v>
      </c>
      <c r="K8688" s="147">
        <v>32.155200000000001</v>
      </c>
    </row>
    <row r="8689" spans="2:11" x14ac:dyDescent="0.2">
      <c r="B8689" s="21" t="str">
        <f t="shared" si="135"/>
        <v>HastingsIce Accretion2060RCP4.5</v>
      </c>
      <c r="C8689" t="s">
        <v>339</v>
      </c>
      <c r="D8689" t="s">
        <v>486</v>
      </c>
      <c r="E8689" s="144" t="s">
        <v>193</v>
      </c>
      <c r="F8689" s="144">
        <v>2060</v>
      </c>
      <c r="G8689" s="147">
        <v>17.225670598269932</v>
      </c>
      <c r="H8689" s="147">
        <v>20.741699999999998</v>
      </c>
      <c r="I8689" s="147">
        <v>25.184999999999999</v>
      </c>
      <c r="J8689" s="147">
        <v>28.577699999999997</v>
      </c>
      <c r="K8689" s="147">
        <v>31.947299999999998</v>
      </c>
    </row>
    <row r="8690" spans="2:11" x14ac:dyDescent="0.2">
      <c r="B8690" s="21" t="str">
        <f t="shared" si="135"/>
        <v>HastingsIce Accretion2065RCP4.5</v>
      </c>
      <c r="C8690" t="s">
        <v>339</v>
      </c>
      <c r="D8690" t="s">
        <v>486</v>
      </c>
      <c r="E8690" s="144" t="s">
        <v>193</v>
      </c>
      <c r="F8690" s="144">
        <v>2065</v>
      </c>
      <c r="G8690" s="147">
        <v>17.076063683358683</v>
      </c>
      <c r="H8690" s="147">
        <v>20.57985</v>
      </c>
      <c r="I8690" s="147">
        <v>25.004999999999999</v>
      </c>
      <c r="J8690" s="147">
        <v>28.385599999999997</v>
      </c>
      <c r="K8690" s="147">
        <v>31.739399999999996</v>
      </c>
    </row>
    <row r="8691" spans="2:11" x14ac:dyDescent="0.2">
      <c r="B8691" s="21" t="str">
        <f t="shared" si="135"/>
        <v>HastingsIce Accretion2070RCP4.5</v>
      </c>
      <c r="C8691" t="s">
        <v>339</v>
      </c>
      <c r="D8691" t="s">
        <v>486</v>
      </c>
      <c r="E8691" s="144" t="s">
        <v>193</v>
      </c>
      <c r="F8691" s="144">
        <v>2070</v>
      </c>
      <c r="G8691" s="147">
        <v>16.92645676844743</v>
      </c>
      <c r="H8691" s="147">
        <v>20.417999999999999</v>
      </c>
      <c r="I8691" s="147">
        <v>24.824999999999999</v>
      </c>
      <c r="J8691" s="147">
        <v>28.193499999999997</v>
      </c>
      <c r="K8691" s="147">
        <v>31.531499999999998</v>
      </c>
    </row>
    <row r="8692" spans="2:11" x14ac:dyDescent="0.2">
      <c r="B8692" s="21" t="str">
        <f t="shared" si="135"/>
        <v>HastingsIce Accretion2075RCP4.5</v>
      </c>
      <c r="C8692" t="s">
        <v>339</v>
      </c>
      <c r="D8692" t="s">
        <v>486</v>
      </c>
      <c r="E8692" s="144" t="s">
        <v>193</v>
      </c>
      <c r="F8692" s="144">
        <v>2075</v>
      </c>
      <c r="G8692" s="147">
        <v>16.885865745021896</v>
      </c>
      <c r="H8692" s="147">
        <v>20.39725</v>
      </c>
      <c r="I8692" s="147">
        <v>24.829166666666666</v>
      </c>
      <c r="J8692" s="147">
        <v>28.21233333333333</v>
      </c>
      <c r="K8692" s="147">
        <v>31.568249999999999</v>
      </c>
    </row>
    <row r="8693" spans="2:11" x14ac:dyDescent="0.2">
      <c r="B8693" s="21" t="str">
        <f t="shared" si="135"/>
        <v>HastingsIce Accretion2080RCP4.5</v>
      </c>
      <c r="C8693" t="s">
        <v>339</v>
      </c>
      <c r="D8693" t="s">
        <v>486</v>
      </c>
      <c r="E8693" s="144" t="s">
        <v>193</v>
      </c>
      <c r="F8693" s="144">
        <v>2080</v>
      </c>
      <c r="G8693" s="147">
        <v>16.845274721596365</v>
      </c>
      <c r="H8693" s="147">
        <v>20.3765</v>
      </c>
      <c r="I8693" s="147">
        <v>24.833333333333332</v>
      </c>
      <c r="J8693" s="147">
        <v>28.231166666666663</v>
      </c>
      <c r="K8693" s="147">
        <v>31.604999999999997</v>
      </c>
    </row>
    <row r="8694" spans="2:11" x14ac:dyDescent="0.2">
      <c r="B8694" s="21" t="str">
        <f t="shared" si="135"/>
        <v>HastingsIce Accretion2085RCP4.5</v>
      </c>
      <c r="C8694" t="s">
        <v>339</v>
      </c>
      <c r="D8694" t="s">
        <v>486</v>
      </c>
      <c r="E8694" s="144" t="s">
        <v>193</v>
      </c>
      <c r="F8694" s="144">
        <v>2085</v>
      </c>
      <c r="G8694" s="147">
        <v>16.80468369817083</v>
      </c>
      <c r="H8694" s="147">
        <v>20.35575</v>
      </c>
      <c r="I8694" s="147">
        <v>24.837499999999999</v>
      </c>
      <c r="J8694" s="147">
        <v>28.249999999999996</v>
      </c>
      <c r="K8694" s="147">
        <v>31.641749999999998</v>
      </c>
    </row>
    <row r="8695" spans="2:11" x14ac:dyDescent="0.2">
      <c r="B8695" s="21" t="str">
        <f t="shared" si="135"/>
        <v>HastingsIce Accretion2090RCP4.5</v>
      </c>
      <c r="C8695" t="s">
        <v>339</v>
      </c>
      <c r="D8695" t="s">
        <v>486</v>
      </c>
      <c r="E8695" s="144" t="s">
        <v>193</v>
      </c>
      <c r="F8695" s="144">
        <v>2090</v>
      </c>
      <c r="G8695" s="147">
        <v>16.764092674745296</v>
      </c>
      <c r="H8695" s="147">
        <v>20.334999999999997</v>
      </c>
      <c r="I8695" s="147">
        <v>24.841666666666669</v>
      </c>
      <c r="J8695" s="147">
        <v>28.26883333333333</v>
      </c>
      <c r="K8695" s="147">
        <v>31.6785</v>
      </c>
    </row>
    <row r="8696" spans="2:11" x14ac:dyDescent="0.2">
      <c r="B8696" s="21" t="str">
        <f t="shared" si="135"/>
        <v>HastingsIce Accretion2095RCP4.5</v>
      </c>
      <c r="C8696" t="s">
        <v>339</v>
      </c>
      <c r="D8696" t="s">
        <v>486</v>
      </c>
      <c r="E8696" s="144" t="s">
        <v>193</v>
      </c>
      <c r="F8696" s="144">
        <v>2095</v>
      </c>
      <c r="G8696" s="147">
        <v>16.723501651319765</v>
      </c>
      <c r="H8696" s="147">
        <v>20.314249999999998</v>
      </c>
      <c r="I8696" s="147">
        <v>24.845833333333335</v>
      </c>
      <c r="J8696" s="147">
        <v>28.287666666666663</v>
      </c>
      <c r="K8696" s="147">
        <v>31.715249999999997</v>
      </c>
    </row>
    <row r="8697" spans="2:11" x14ac:dyDescent="0.2">
      <c r="B8697" s="21" t="str">
        <f t="shared" si="135"/>
        <v>HastingsIce Accretion2100RCP4.5</v>
      </c>
      <c r="C8697" t="s">
        <v>339</v>
      </c>
      <c r="D8697" t="s">
        <v>486</v>
      </c>
      <c r="E8697" s="144" t="s">
        <v>193</v>
      </c>
      <c r="F8697" s="144">
        <v>2100</v>
      </c>
      <c r="G8697" s="147">
        <v>16.682910627894231</v>
      </c>
      <c r="H8697" s="147">
        <v>20.293499999999998</v>
      </c>
      <c r="I8697" s="147">
        <v>24.85</v>
      </c>
      <c r="J8697" s="147">
        <v>28.306499999999996</v>
      </c>
      <c r="K8697" s="147">
        <v>31.751999999999999</v>
      </c>
    </row>
    <row r="8698" spans="2:11" x14ac:dyDescent="0.2">
      <c r="B8698" s="21" t="str">
        <f t="shared" si="135"/>
        <v>HastingsIce Accretion2023RCP6.0</v>
      </c>
      <c r="C8698" t="s">
        <v>339</v>
      </c>
      <c r="D8698" t="s">
        <v>486</v>
      </c>
      <c r="E8698" s="144" t="s">
        <v>192</v>
      </c>
      <c r="F8698" s="144">
        <v>2023</v>
      </c>
      <c r="G8698" s="147">
        <v>17.691887495900346</v>
      </c>
      <c r="H8698" s="147">
        <v>21.164999999999999</v>
      </c>
      <c r="I8698" s="147">
        <v>25.55</v>
      </c>
      <c r="J8698" s="147">
        <v>28.899749999999994</v>
      </c>
      <c r="K8698" s="147">
        <v>32.256</v>
      </c>
    </row>
    <row r="8699" spans="2:11" x14ac:dyDescent="0.2">
      <c r="B8699" s="21" t="str">
        <f t="shared" si="135"/>
        <v>HastingsIce Accretion2025RCP6.0</v>
      </c>
      <c r="C8699" t="s">
        <v>339</v>
      </c>
      <c r="D8699" t="s">
        <v>486</v>
      </c>
      <c r="E8699" s="144" t="s">
        <v>192</v>
      </c>
      <c r="F8699" s="144">
        <v>2025</v>
      </c>
      <c r="G8699" s="147">
        <v>17.688988137084237</v>
      </c>
      <c r="H8699" s="147">
        <v>21.175374999999999</v>
      </c>
      <c r="I8699" s="147">
        <v>25.579166666666666</v>
      </c>
      <c r="J8699" s="147">
        <v>28.942124999999994</v>
      </c>
      <c r="K8699" s="147">
        <v>32.308500000000002</v>
      </c>
    </row>
    <row r="8700" spans="2:11" x14ac:dyDescent="0.2">
      <c r="B8700" s="21" t="str">
        <f t="shared" si="135"/>
        <v>HastingsIce Accretion2030RCP6.0</v>
      </c>
      <c r="C8700" t="s">
        <v>339</v>
      </c>
      <c r="D8700" t="s">
        <v>486</v>
      </c>
      <c r="E8700" s="144" t="s">
        <v>192</v>
      </c>
      <c r="F8700" s="144">
        <v>2030</v>
      </c>
      <c r="G8700" s="147">
        <v>17.686088778268125</v>
      </c>
      <c r="H8700" s="147">
        <v>21.185749999999999</v>
      </c>
      <c r="I8700" s="147">
        <v>25.608333333333334</v>
      </c>
      <c r="J8700" s="147">
        <v>28.984499999999993</v>
      </c>
      <c r="K8700" s="147">
        <v>32.360999999999997</v>
      </c>
    </row>
    <row r="8701" spans="2:11" x14ac:dyDescent="0.2">
      <c r="B8701" s="21" t="str">
        <f t="shared" si="135"/>
        <v>HastingsIce Accretion2035RCP6.0</v>
      </c>
      <c r="C8701" t="s">
        <v>339</v>
      </c>
      <c r="D8701" t="s">
        <v>486</v>
      </c>
      <c r="E8701" s="144" t="s">
        <v>192</v>
      </c>
      <c r="F8701" s="144">
        <v>2035</v>
      </c>
      <c r="G8701" s="147">
        <v>17.683189419452017</v>
      </c>
      <c r="H8701" s="147">
        <v>21.196124999999999</v>
      </c>
      <c r="I8701" s="147">
        <v>25.637499999999999</v>
      </c>
      <c r="J8701" s="147">
        <v>29.026874999999997</v>
      </c>
      <c r="K8701" s="147">
        <v>32.413499999999999</v>
      </c>
    </row>
    <row r="8702" spans="2:11" x14ac:dyDescent="0.2">
      <c r="B8702" s="21" t="str">
        <f t="shared" si="135"/>
        <v>HastingsIce Accretion2040RCP6.0</v>
      </c>
      <c r="C8702" t="s">
        <v>339</v>
      </c>
      <c r="D8702" t="s">
        <v>486</v>
      </c>
      <c r="E8702" s="144" t="s">
        <v>192</v>
      </c>
      <c r="F8702" s="144">
        <v>2040</v>
      </c>
      <c r="G8702" s="147">
        <v>17.680290060635908</v>
      </c>
      <c r="H8702" s="147">
        <v>21.206499999999998</v>
      </c>
      <c r="I8702" s="147">
        <v>25.666666666666664</v>
      </c>
      <c r="J8702" s="147">
        <v>29.069249999999997</v>
      </c>
      <c r="K8702" s="147">
        <v>32.466000000000001</v>
      </c>
    </row>
    <row r="8703" spans="2:11" x14ac:dyDescent="0.2">
      <c r="B8703" s="21" t="str">
        <f t="shared" si="135"/>
        <v>HastingsIce Accretion2045RCP6.0</v>
      </c>
      <c r="C8703" t="s">
        <v>339</v>
      </c>
      <c r="D8703" t="s">
        <v>486</v>
      </c>
      <c r="E8703" s="144" t="s">
        <v>192</v>
      </c>
      <c r="F8703" s="144">
        <v>2045</v>
      </c>
      <c r="G8703" s="147">
        <v>17.677390701819796</v>
      </c>
      <c r="H8703" s="147">
        <v>21.216874999999998</v>
      </c>
      <c r="I8703" s="147">
        <v>25.695833333333333</v>
      </c>
      <c r="J8703" s="147">
        <v>29.111624999999997</v>
      </c>
      <c r="K8703" s="147">
        <v>32.518499999999996</v>
      </c>
    </row>
    <row r="8704" spans="2:11" x14ac:dyDescent="0.2">
      <c r="B8704" s="21" t="str">
        <f t="shared" si="135"/>
        <v>HastingsIce Accretion2050RCP6.0</v>
      </c>
      <c r="C8704" t="s">
        <v>339</v>
      </c>
      <c r="D8704" t="s">
        <v>486</v>
      </c>
      <c r="E8704" s="144" t="s">
        <v>192</v>
      </c>
      <c r="F8704" s="144">
        <v>2050</v>
      </c>
      <c r="G8704" s="147">
        <v>17.524884428092435</v>
      </c>
      <c r="H8704" s="147">
        <v>21.065399999999997</v>
      </c>
      <c r="I8704" s="147">
        <v>25.544999999999998</v>
      </c>
      <c r="J8704" s="147">
        <v>28.961899999999996</v>
      </c>
      <c r="K8704" s="147">
        <v>32.363099999999996</v>
      </c>
    </row>
    <row r="8705" spans="2:11" x14ac:dyDescent="0.2">
      <c r="B8705" s="21" t="str">
        <f t="shared" si="135"/>
        <v>HastingsIce Accretion2055RCP6.0</v>
      </c>
      <c r="C8705" t="s">
        <v>339</v>
      </c>
      <c r="D8705" t="s">
        <v>486</v>
      </c>
      <c r="E8705" s="144" t="s">
        <v>192</v>
      </c>
      <c r="F8705" s="144">
        <v>2055</v>
      </c>
      <c r="G8705" s="147">
        <v>17.375277513181185</v>
      </c>
      <c r="H8705" s="147">
        <v>20.903549999999999</v>
      </c>
      <c r="I8705" s="147">
        <v>25.364999999999998</v>
      </c>
      <c r="J8705" s="147">
        <v>28.769799999999996</v>
      </c>
      <c r="K8705" s="147">
        <v>32.155200000000001</v>
      </c>
    </row>
    <row r="8706" spans="2:11" x14ac:dyDescent="0.2">
      <c r="B8706" s="21" t="str">
        <f t="shared" si="135"/>
        <v>HastingsIce Accretion2060RCP6.0</v>
      </c>
      <c r="C8706" t="s">
        <v>339</v>
      </c>
      <c r="D8706" t="s">
        <v>486</v>
      </c>
      <c r="E8706" s="144" t="s">
        <v>192</v>
      </c>
      <c r="F8706" s="144">
        <v>2060</v>
      </c>
      <c r="G8706" s="147">
        <v>17.225670598269932</v>
      </c>
      <c r="H8706" s="147">
        <v>20.741699999999998</v>
      </c>
      <c r="I8706" s="147">
        <v>25.184999999999999</v>
      </c>
      <c r="J8706" s="147">
        <v>28.577699999999997</v>
      </c>
      <c r="K8706" s="147">
        <v>31.947299999999998</v>
      </c>
    </row>
    <row r="8707" spans="2:11" x14ac:dyDescent="0.2">
      <c r="B8707" s="21" t="str">
        <f t="shared" si="135"/>
        <v>HastingsIce Accretion2065RCP6.0</v>
      </c>
      <c r="C8707" t="s">
        <v>339</v>
      </c>
      <c r="D8707" t="s">
        <v>486</v>
      </c>
      <c r="E8707" s="144" t="s">
        <v>192</v>
      </c>
      <c r="F8707" s="144">
        <v>2065</v>
      </c>
      <c r="G8707" s="147">
        <v>17.076063683358683</v>
      </c>
      <c r="H8707" s="147">
        <v>20.57985</v>
      </c>
      <c r="I8707" s="147">
        <v>25.004999999999999</v>
      </c>
      <c r="J8707" s="147">
        <v>28.385599999999997</v>
      </c>
      <c r="K8707" s="147">
        <v>31.739399999999996</v>
      </c>
    </row>
    <row r="8708" spans="2:11" x14ac:dyDescent="0.2">
      <c r="B8708" s="21" t="str">
        <f t="shared" si="135"/>
        <v>HastingsIce Accretion2070RCP6.0</v>
      </c>
      <c r="C8708" t="s">
        <v>339</v>
      </c>
      <c r="D8708" t="s">
        <v>486</v>
      </c>
      <c r="E8708" s="144" t="s">
        <v>192</v>
      </c>
      <c r="F8708" s="144">
        <v>2070</v>
      </c>
      <c r="G8708" s="147">
        <v>16.92645676844743</v>
      </c>
      <c r="H8708" s="147">
        <v>20.417999999999999</v>
      </c>
      <c r="I8708" s="147">
        <v>24.824999999999999</v>
      </c>
      <c r="J8708" s="147">
        <v>28.193499999999997</v>
      </c>
      <c r="K8708" s="147">
        <v>31.531499999999998</v>
      </c>
    </row>
    <row r="8709" spans="2:11" x14ac:dyDescent="0.2">
      <c r="B8709" s="21" t="str">
        <f t="shared" si="135"/>
        <v>HastingsIce Accretion2075RCP6.0</v>
      </c>
      <c r="C8709" t="s">
        <v>339</v>
      </c>
      <c r="D8709" t="s">
        <v>486</v>
      </c>
      <c r="E8709" s="144" t="s">
        <v>192</v>
      </c>
      <c r="F8709" s="144">
        <v>2075</v>
      </c>
      <c r="G8709" s="147">
        <v>16.865570233309128</v>
      </c>
      <c r="H8709" s="147">
        <v>20.386875</v>
      </c>
      <c r="I8709" s="147">
        <v>24.831250000000001</v>
      </c>
      <c r="J8709" s="147">
        <v>28.221749999999997</v>
      </c>
      <c r="K8709" s="147">
        <v>31.586624999999998</v>
      </c>
    </row>
    <row r="8710" spans="2:11" x14ac:dyDescent="0.2">
      <c r="B8710" s="21" t="str">
        <f t="shared" si="135"/>
        <v>HastingsIce Accretion2080RCP6.0</v>
      </c>
      <c r="C8710" t="s">
        <v>339</v>
      </c>
      <c r="D8710" t="s">
        <v>486</v>
      </c>
      <c r="E8710" s="144" t="s">
        <v>192</v>
      </c>
      <c r="F8710" s="144">
        <v>2080</v>
      </c>
      <c r="G8710" s="147">
        <v>16.80468369817083</v>
      </c>
      <c r="H8710" s="147">
        <v>20.35575</v>
      </c>
      <c r="I8710" s="147">
        <v>24.837499999999999</v>
      </c>
      <c r="J8710" s="147">
        <v>28.249999999999996</v>
      </c>
      <c r="K8710" s="147">
        <v>31.641749999999998</v>
      </c>
    </row>
    <row r="8711" spans="2:11" x14ac:dyDescent="0.2">
      <c r="B8711" s="21" t="str">
        <f t="shared" si="135"/>
        <v>HastingsIce Accretion2085RCP6.0</v>
      </c>
      <c r="C8711" t="s">
        <v>339</v>
      </c>
      <c r="D8711" t="s">
        <v>486</v>
      </c>
      <c r="E8711" s="144" t="s">
        <v>192</v>
      </c>
      <c r="F8711" s="144">
        <v>2085</v>
      </c>
      <c r="G8711" s="147">
        <v>16.743797163032532</v>
      </c>
      <c r="H8711" s="147">
        <v>20.324624999999997</v>
      </c>
      <c r="I8711" s="147">
        <v>24.84375</v>
      </c>
      <c r="J8711" s="147">
        <v>28.278249999999996</v>
      </c>
      <c r="K8711" s="147">
        <v>31.696874999999999</v>
      </c>
    </row>
    <row r="8712" spans="2:11" x14ac:dyDescent="0.2">
      <c r="B8712" s="21" t="str">
        <f t="shared" si="135"/>
        <v>HastingsIce Accretion2090RCP6.0</v>
      </c>
      <c r="C8712" t="s">
        <v>339</v>
      </c>
      <c r="D8712" t="s">
        <v>486</v>
      </c>
      <c r="E8712" s="144" t="s">
        <v>192</v>
      </c>
      <c r="F8712" s="144">
        <v>2090</v>
      </c>
      <c r="G8712" s="147">
        <v>16.340786287593307</v>
      </c>
      <c r="H8712" s="147">
        <v>19.919999999999998</v>
      </c>
      <c r="I8712" s="147">
        <v>24.433333333333334</v>
      </c>
      <c r="J8712" s="147">
        <v>27.854499999999994</v>
      </c>
      <c r="K8712" s="147">
        <v>31.258499999999998</v>
      </c>
    </row>
    <row r="8713" spans="2:11" x14ac:dyDescent="0.2">
      <c r="B8713" s="21" t="str">
        <f t="shared" si="135"/>
        <v>HastingsIce Accretion2095RCP6.0</v>
      </c>
      <c r="C8713" t="s">
        <v>339</v>
      </c>
      <c r="D8713" t="s">
        <v>486</v>
      </c>
      <c r="E8713" s="144" t="s">
        <v>192</v>
      </c>
      <c r="F8713" s="144">
        <v>2095</v>
      </c>
      <c r="G8713" s="147">
        <v>15.998661947292382</v>
      </c>
      <c r="H8713" s="147">
        <v>19.546500000000002</v>
      </c>
      <c r="I8713" s="147">
        <v>24.016666666666666</v>
      </c>
      <c r="J8713" s="147">
        <v>27.402499999999996</v>
      </c>
      <c r="K8713" s="147">
        <v>30.765000000000001</v>
      </c>
    </row>
    <row r="8714" spans="2:11" x14ac:dyDescent="0.2">
      <c r="B8714" s="21" t="str">
        <f t="shared" si="135"/>
        <v>HastingsIce Accretion2100RCP6.0</v>
      </c>
      <c r="C8714" t="s">
        <v>339</v>
      </c>
      <c r="D8714" t="s">
        <v>486</v>
      </c>
      <c r="E8714" s="144" t="s">
        <v>192</v>
      </c>
      <c r="F8714" s="144">
        <v>2100</v>
      </c>
      <c r="G8714" s="147">
        <v>15.656537606991456</v>
      </c>
      <c r="H8714" s="147">
        <v>19.173000000000002</v>
      </c>
      <c r="I8714" s="147">
        <v>23.599999999999998</v>
      </c>
      <c r="J8714" s="147">
        <v>26.950499999999995</v>
      </c>
      <c r="K8714" s="147">
        <v>30.2715</v>
      </c>
    </row>
    <row r="8715" spans="2:11" x14ac:dyDescent="0.2">
      <c r="B8715" s="21" t="str">
        <f t="shared" si="135"/>
        <v>HastingsIce Accretion2023RCP8.5</v>
      </c>
      <c r="C8715" t="s">
        <v>339</v>
      </c>
      <c r="D8715" t="s">
        <v>486</v>
      </c>
      <c r="E8715" s="144" t="s">
        <v>191</v>
      </c>
      <c r="F8715" s="144">
        <v>2023</v>
      </c>
      <c r="G8715" s="147">
        <v>17.691887495900346</v>
      </c>
      <c r="H8715" s="147">
        <v>21.164999999999999</v>
      </c>
      <c r="I8715" s="147">
        <v>25.55</v>
      </c>
      <c r="J8715" s="147">
        <v>28.899749999999994</v>
      </c>
      <c r="K8715" s="147">
        <v>32.256</v>
      </c>
    </row>
    <row r="8716" spans="2:11" x14ac:dyDescent="0.2">
      <c r="B8716" s="21" t="str">
        <f t="shared" ref="B8716:B8779" si="136">C8716&amp;D8716&amp;F8716&amp;E8716</f>
        <v>HastingsIce Accretion2025RCP8.5</v>
      </c>
      <c r="C8716" t="s">
        <v>339</v>
      </c>
      <c r="D8716" t="s">
        <v>486</v>
      </c>
      <c r="E8716" s="144" t="s">
        <v>191</v>
      </c>
      <c r="F8716" s="144">
        <v>2025</v>
      </c>
      <c r="G8716" s="147">
        <v>17.686088778268125</v>
      </c>
      <c r="H8716" s="147">
        <v>21.185749999999999</v>
      </c>
      <c r="I8716" s="147">
        <v>25.608333333333334</v>
      </c>
      <c r="J8716" s="147">
        <v>28.984499999999993</v>
      </c>
      <c r="K8716" s="147">
        <v>32.360999999999997</v>
      </c>
    </row>
    <row r="8717" spans="2:11" x14ac:dyDescent="0.2">
      <c r="B8717" s="21" t="str">
        <f t="shared" si="136"/>
        <v>HastingsIce Accretion2030RCP8.5</v>
      </c>
      <c r="C8717" t="s">
        <v>339</v>
      </c>
      <c r="D8717" t="s">
        <v>486</v>
      </c>
      <c r="E8717" s="144" t="s">
        <v>191</v>
      </c>
      <c r="F8717" s="144">
        <v>2030</v>
      </c>
      <c r="G8717" s="147">
        <v>17.680290060635908</v>
      </c>
      <c r="H8717" s="147">
        <v>21.206499999999998</v>
      </c>
      <c r="I8717" s="147">
        <v>25.666666666666664</v>
      </c>
      <c r="J8717" s="147">
        <v>29.069249999999997</v>
      </c>
      <c r="K8717" s="147">
        <v>32.466000000000001</v>
      </c>
    </row>
    <row r="8718" spans="2:11" x14ac:dyDescent="0.2">
      <c r="B8718" s="21" t="str">
        <f t="shared" si="136"/>
        <v>HastingsIce Accretion2035RCP8.5</v>
      </c>
      <c r="C8718" t="s">
        <v>339</v>
      </c>
      <c r="D8718" t="s">
        <v>486</v>
      </c>
      <c r="E8718" s="144" t="s">
        <v>191</v>
      </c>
      <c r="F8718" s="144">
        <v>2035</v>
      </c>
      <c r="G8718" s="147">
        <v>17.674491343003687</v>
      </c>
      <c r="H8718" s="147">
        <v>21.227249999999998</v>
      </c>
      <c r="I8718" s="147">
        <v>25.724999999999998</v>
      </c>
      <c r="J8718" s="147">
        <v>29.153999999999996</v>
      </c>
      <c r="K8718" s="147">
        <v>32.570999999999998</v>
      </c>
    </row>
    <row r="8719" spans="2:11" x14ac:dyDescent="0.2">
      <c r="B8719" s="21" t="str">
        <f t="shared" si="136"/>
        <v>HastingsIce Accretion2040RCP8.5</v>
      </c>
      <c r="C8719" t="s">
        <v>339</v>
      </c>
      <c r="D8719" t="s">
        <v>486</v>
      </c>
      <c r="E8719" s="144" t="s">
        <v>191</v>
      </c>
      <c r="F8719" s="144">
        <v>2040</v>
      </c>
      <c r="G8719" s="147">
        <v>17.425146484818267</v>
      </c>
      <c r="H8719" s="147">
        <v>20.9575</v>
      </c>
      <c r="I8719" s="147">
        <v>25.424999999999997</v>
      </c>
      <c r="J8719" s="147">
        <v>28.833833333333331</v>
      </c>
      <c r="K8719" s="147">
        <v>32.224499999999999</v>
      </c>
    </row>
    <row r="8720" spans="2:11" x14ac:dyDescent="0.2">
      <c r="B8720" s="21" t="str">
        <f t="shared" si="136"/>
        <v>HastingsIce Accretion2045RCP8.5</v>
      </c>
      <c r="C8720" t="s">
        <v>339</v>
      </c>
      <c r="D8720" t="s">
        <v>486</v>
      </c>
      <c r="E8720" s="144" t="s">
        <v>191</v>
      </c>
      <c r="F8720" s="144">
        <v>2045</v>
      </c>
      <c r="G8720" s="147">
        <v>17.17580162663285</v>
      </c>
      <c r="H8720" s="147">
        <v>20.687749999999998</v>
      </c>
      <c r="I8720" s="147">
        <v>25.125</v>
      </c>
      <c r="J8720" s="147">
        <v>28.513666666666662</v>
      </c>
      <c r="K8720" s="147">
        <v>31.877999999999997</v>
      </c>
    </row>
    <row r="8721" spans="2:11" x14ac:dyDescent="0.2">
      <c r="B8721" s="21" t="str">
        <f t="shared" si="136"/>
        <v>HastingsIce Accretion2050RCP8.5</v>
      </c>
      <c r="C8721" t="s">
        <v>339</v>
      </c>
      <c r="D8721" t="s">
        <v>486</v>
      </c>
      <c r="E8721" s="144" t="s">
        <v>191</v>
      </c>
      <c r="F8721" s="144">
        <v>2050</v>
      </c>
      <c r="G8721" s="147">
        <v>16.845274721596365</v>
      </c>
      <c r="H8721" s="147">
        <v>20.3765</v>
      </c>
      <c r="I8721" s="147">
        <v>24.833333333333332</v>
      </c>
      <c r="J8721" s="147">
        <v>28.231166666666663</v>
      </c>
      <c r="K8721" s="147">
        <v>31.604999999999997</v>
      </c>
    </row>
    <row r="8722" spans="2:11" x14ac:dyDescent="0.2">
      <c r="B8722" s="21" t="str">
        <f t="shared" si="136"/>
        <v>HastingsIce Accretion2055RCP8.5</v>
      </c>
      <c r="C8722" t="s">
        <v>339</v>
      </c>
      <c r="D8722" t="s">
        <v>486</v>
      </c>
      <c r="E8722" s="144" t="s">
        <v>191</v>
      </c>
      <c r="F8722" s="144">
        <v>2055</v>
      </c>
      <c r="G8722" s="147">
        <v>16.764092674745296</v>
      </c>
      <c r="H8722" s="147">
        <v>20.334999999999997</v>
      </c>
      <c r="I8722" s="147">
        <v>24.841666666666669</v>
      </c>
      <c r="J8722" s="147">
        <v>28.26883333333333</v>
      </c>
      <c r="K8722" s="147">
        <v>31.6785</v>
      </c>
    </row>
    <row r="8723" spans="2:11" x14ac:dyDescent="0.2">
      <c r="B8723" s="21" t="str">
        <f t="shared" si="136"/>
        <v>HastingsIce Accretion2060RCP8.5</v>
      </c>
      <c r="C8723" t="s">
        <v>339</v>
      </c>
      <c r="D8723" t="s">
        <v>486</v>
      </c>
      <c r="E8723" s="144" t="s">
        <v>191</v>
      </c>
      <c r="F8723" s="144">
        <v>2060</v>
      </c>
      <c r="G8723" s="147">
        <v>16.340786287593307</v>
      </c>
      <c r="H8723" s="147">
        <v>19.919999999999998</v>
      </c>
      <c r="I8723" s="147">
        <v>24.433333333333334</v>
      </c>
      <c r="J8723" s="147">
        <v>27.854499999999994</v>
      </c>
      <c r="K8723" s="147">
        <v>31.258499999999998</v>
      </c>
    </row>
    <row r="8724" spans="2:11" x14ac:dyDescent="0.2">
      <c r="B8724" s="21" t="str">
        <f t="shared" si="136"/>
        <v>HastingsIce Accretion2065RCP8.5</v>
      </c>
      <c r="C8724" t="s">
        <v>339</v>
      </c>
      <c r="D8724" t="s">
        <v>486</v>
      </c>
      <c r="E8724" s="144" t="s">
        <v>191</v>
      </c>
      <c r="F8724" s="144">
        <v>2065</v>
      </c>
      <c r="G8724" s="147">
        <v>15.998661947292382</v>
      </c>
      <c r="H8724" s="147">
        <v>19.546500000000002</v>
      </c>
      <c r="I8724" s="147">
        <v>24.016666666666666</v>
      </c>
      <c r="J8724" s="147">
        <v>27.402499999999996</v>
      </c>
      <c r="K8724" s="147">
        <v>30.765000000000001</v>
      </c>
    </row>
    <row r="8725" spans="2:11" x14ac:dyDescent="0.2">
      <c r="B8725" s="21" t="str">
        <f t="shared" si="136"/>
        <v>HastingsIce Accretion2070RCP8.5</v>
      </c>
      <c r="C8725" t="s">
        <v>339</v>
      </c>
      <c r="D8725" t="s">
        <v>486</v>
      </c>
      <c r="E8725" s="144" t="s">
        <v>191</v>
      </c>
      <c r="F8725" s="144">
        <v>2070</v>
      </c>
      <c r="G8725" s="147">
        <v>15.221633784575026</v>
      </c>
      <c r="H8725" s="147">
        <v>18.688833333333335</v>
      </c>
      <c r="I8725" s="147">
        <v>23.049999999999997</v>
      </c>
      <c r="J8725" s="147">
        <v>26.34783333333333</v>
      </c>
      <c r="K8725" s="147">
        <v>29.631</v>
      </c>
    </row>
    <row r="8726" spans="2:11" x14ac:dyDescent="0.2">
      <c r="B8726" s="21" t="str">
        <f t="shared" si="136"/>
        <v>HastingsIce Accretion2075RCP8.5</v>
      </c>
      <c r="C8726" t="s">
        <v>339</v>
      </c>
      <c r="D8726" t="s">
        <v>486</v>
      </c>
      <c r="E8726" s="144" t="s">
        <v>191</v>
      </c>
      <c r="F8726" s="144">
        <v>2075</v>
      </c>
      <c r="G8726" s="147">
        <v>14.786729962158597</v>
      </c>
      <c r="H8726" s="147">
        <v>18.204666666666668</v>
      </c>
      <c r="I8726" s="147">
        <v>22.5</v>
      </c>
      <c r="J8726" s="147">
        <v>25.745166666666663</v>
      </c>
      <c r="K8726" s="147">
        <v>28.990500000000001</v>
      </c>
    </row>
    <row r="8727" spans="2:11" x14ac:dyDescent="0.2">
      <c r="B8727" s="21" t="str">
        <f t="shared" si="136"/>
        <v>HastingsIce Accretion2080RCP8.5</v>
      </c>
      <c r="C8727" t="s">
        <v>339</v>
      </c>
      <c r="D8727" t="s">
        <v>486</v>
      </c>
      <c r="E8727" s="144" t="s">
        <v>191</v>
      </c>
      <c r="F8727" s="144">
        <v>2080</v>
      </c>
      <c r="G8727" s="147">
        <v>14.351826139742167</v>
      </c>
      <c r="H8727" s="147">
        <v>17.720500000000001</v>
      </c>
      <c r="I8727" s="147">
        <v>21.95</v>
      </c>
      <c r="J8727" s="147">
        <v>25.142499999999998</v>
      </c>
      <c r="K8727" s="147">
        <v>28.35</v>
      </c>
    </row>
    <row r="8728" spans="2:11" x14ac:dyDescent="0.2">
      <c r="B8728" s="21" t="str">
        <f t="shared" si="136"/>
        <v>HastingsIce Accretion2085RCP8.5</v>
      </c>
      <c r="C8728" t="s">
        <v>339</v>
      </c>
      <c r="D8728" t="s">
        <v>486</v>
      </c>
      <c r="E8728" s="144" t="s">
        <v>191</v>
      </c>
      <c r="F8728" s="144">
        <v>2085</v>
      </c>
      <c r="G8728" s="147">
        <v>13.690772329669194</v>
      </c>
      <c r="H8728" s="147">
        <v>16.942374999999998</v>
      </c>
      <c r="I8728" s="147">
        <v>21.024999999999999</v>
      </c>
      <c r="J8728" s="147">
        <v>24.097249999999999</v>
      </c>
      <c r="K8728" s="147">
        <v>27.1845</v>
      </c>
    </row>
    <row r="8729" spans="2:11" x14ac:dyDescent="0.2">
      <c r="B8729" s="21" t="str">
        <f t="shared" si="136"/>
        <v>HastingsIce Accretion2090RCP8.5</v>
      </c>
      <c r="C8729" t="s">
        <v>339</v>
      </c>
      <c r="D8729" t="s">
        <v>486</v>
      </c>
      <c r="E8729" s="144" t="s">
        <v>191</v>
      </c>
      <c r="F8729" s="144">
        <v>2090</v>
      </c>
      <c r="G8729" s="147">
        <v>13.029718519596223</v>
      </c>
      <c r="H8729" s="147">
        <v>16.164249999999999</v>
      </c>
      <c r="I8729" s="147">
        <v>20.100000000000001</v>
      </c>
      <c r="J8729" s="147">
        <v>23.052</v>
      </c>
      <c r="K8729" s="147">
        <v>26.019000000000002</v>
      </c>
    </row>
    <row r="8730" spans="2:11" x14ac:dyDescent="0.2">
      <c r="B8730" s="21" t="str">
        <f t="shared" si="136"/>
        <v>HastingsIce Accretion2095RCP8.5</v>
      </c>
      <c r="C8730" t="s">
        <v>339</v>
      </c>
      <c r="D8730" t="s">
        <v>486</v>
      </c>
      <c r="E8730" s="144" t="s">
        <v>191</v>
      </c>
      <c r="F8730" s="144">
        <v>2095</v>
      </c>
      <c r="G8730" s="147">
        <v>13.029718519596223</v>
      </c>
      <c r="H8730" s="147">
        <v>16.164249999999999</v>
      </c>
      <c r="I8730" s="147">
        <v>20.100000000000001</v>
      </c>
      <c r="J8730" s="147">
        <v>23.052</v>
      </c>
      <c r="K8730" s="147">
        <v>26.019000000000002</v>
      </c>
    </row>
    <row r="8731" spans="2:11" x14ac:dyDescent="0.2">
      <c r="B8731" s="21" t="str">
        <f t="shared" si="136"/>
        <v>HastingsIce Accretion2100RCP8.5</v>
      </c>
      <c r="C8731" t="s">
        <v>339</v>
      </c>
      <c r="D8731" t="s">
        <v>486</v>
      </c>
      <c r="E8731" s="144" t="s">
        <v>191</v>
      </c>
      <c r="F8731" s="144">
        <v>2100</v>
      </c>
      <c r="G8731" s="147">
        <v>13.029718519596223</v>
      </c>
      <c r="H8731" s="147">
        <v>16.164249999999999</v>
      </c>
      <c r="I8731" s="147">
        <v>20.100000000000001</v>
      </c>
      <c r="J8731" s="147">
        <v>23.052</v>
      </c>
      <c r="K8731" s="147">
        <v>26.019000000000002</v>
      </c>
    </row>
    <row r="8732" spans="2:11" x14ac:dyDescent="0.2">
      <c r="B8732" s="21" t="str">
        <f t="shared" si="136"/>
        <v>HastingsWind2023RCP4.5</v>
      </c>
      <c r="C8732" t="s">
        <v>339</v>
      </c>
      <c r="D8732" t="s">
        <v>1</v>
      </c>
      <c r="E8732" s="144" t="s">
        <v>193</v>
      </c>
      <c r="F8732" s="144">
        <v>2023</v>
      </c>
      <c r="G8732" s="147">
        <v>74.705045640763188</v>
      </c>
      <c r="H8732" s="147">
        <v>80.475876</v>
      </c>
      <c r="I8732" s="147">
        <v>86.541799999999995</v>
      </c>
      <c r="J8732" s="147">
        <v>92.608928000000006</v>
      </c>
      <c r="K8732" s="147">
        <v>98.67725999999999</v>
      </c>
    </row>
    <row r="8733" spans="2:11" x14ac:dyDescent="0.2">
      <c r="B8733" s="21" t="str">
        <f t="shared" si="136"/>
        <v>HastingsWind2025RCP4.5</v>
      </c>
      <c r="C8733" t="s">
        <v>339</v>
      </c>
      <c r="D8733" t="s">
        <v>1</v>
      </c>
      <c r="E8733" s="144" t="s">
        <v>193</v>
      </c>
      <c r="F8733" s="144">
        <v>2025</v>
      </c>
      <c r="G8733" s="147">
        <v>74.676579503424932</v>
      </c>
      <c r="H8733" s="147">
        <v>80.445217</v>
      </c>
      <c r="I8733" s="147">
        <v>86.51169999999999</v>
      </c>
      <c r="J8733" s="147">
        <v>92.576721000000006</v>
      </c>
      <c r="K8733" s="147">
        <v>98.644579999999991</v>
      </c>
    </row>
    <row r="8734" spans="2:11" x14ac:dyDescent="0.2">
      <c r="B8734" s="21" t="str">
        <f t="shared" si="136"/>
        <v>HastingsWind2030RCP4.5</v>
      </c>
      <c r="C8734" t="s">
        <v>339</v>
      </c>
      <c r="D8734" t="s">
        <v>1</v>
      </c>
      <c r="E8734" s="144" t="s">
        <v>193</v>
      </c>
      <c r="F8734" s="144">
        <v>2030</v>
      </c>
      <c r="G8734" s="147">
        <v>74.648113366086662</v>
      </c>
      <c r="H8734" s="147">
        <v>80.414558</v>
      </c>
      <c r="I8734" s="147">
        <v>86.4816</v>
      </c>
      <c r="J8734" s="147">
        <v>92.544514000000007</v>
      </c>
      <c r="K8734" s="147">
        <v>98.611899999999991</v>
      </c>
    </row>
    <row r="8735" spans="2:11" x14ac:dyDescent="0.2">
      <c r="B8735" s="21" t="str">
        <f t="shared" si="136"/>
        <v>HastingsWind2035RCP4.5</v>
      </c>
      <c r="C8735" t="s">
        <v>339</v>
      </c>
      <c r="D8735" t="s">
        <v>1</v>
      </c>
      <c r="E8735" s="144" t="s">
        <v>193</v>
      </c>
      <c r="F8735" s="144">
        <v>2035</v>
      </c>
      <c r="G8735" s="147">
        <v>74.619647228748391</v>
      </c>
      <c r="H8735" s="147">
        <v>80.383899</v>
      </c>
      <c r="I8735" s="147">
        <v>86.451499999999996</v>
      </c>
      <c r="J8735" s="147">
        <v>92.512307000000007</v>
      </c>
      <c r="K8735" s="147">
        <v>98.579219999999992</v>
      </c>
    </row>
    <row r="8736" spans="2:11" x14ac:dyDescent="0.2">
      <c r="B8736" s="21" t="str">
        <f t="shared" si="136"/>
        <v>HastingsWind2040RCP4.5</v>
      </c>
      <c r="C8736" t="s">
        <v>339</v>
      </c>
      <c r="D8736" t="s">
        <v>1</v>
      </c>
      <c r="E8736" s="144" t="s">
        <v>193</v>
      </c>
      <c r="F8736" s="144">
        <v>2040</v>
      </c>
      <c r="G8736" s="147">
        <v>74.591181091410135</v>
      </c>
      <c r="H8736" s="147">
        <v>80.35324</v>
      </c>
      <c r="I8736" s="147">
        <v>86.421399999999991</v>
      </c>
      <c r="J8736" s="147">
        <v>92.480100000000007</v>
      </c>
      <c r="K8736" s="147">
        <v>98.546539999999979</v>
      </c>
    </row>
    <row r="8737" spans="2:11" x14ac:dyDescent="0.2">
      <c r="B8737" s="21" t="str">
        <f t="shared" si="136"/>
        <v>HastingsWind2045RCP4.5</v>
      </c>
      <c r="C8737" t="s">
        <v>339</v>
      </c>
      <c r="D8737" t="s">
        <v>1</v>
      </c>
      <c r="E8737" s="144" t="s">
        <v>193</v>
      </c>
      <c r="F8737" s="144">
        <v>2045</v>
      </c>
      <c r="G8737" s="147">
        <v>74.562714954071879</v>
      </c>
      <c r="H8737" s="147">
        <v>80.322581</v>
      </c>
      <c r="I8737" s="147">
        <v>86.391300000000001</v>
      </c>
      <c r="J8737" s="147">
        <v>92.447893000000008</v>
      </c>
      <c r="K8737" s="147">
        <v>98.51385999999998</v>
      </c>
    </row>
    <row r="8738" spans="2:11" x14ac:dyDescent="0.2">
      <c r="B8738" s="21" t="str">
        <f t="shared" si="136"/>
        <v>HastingsWind2050RCP4.5</v>
      </c>
      <c r="C8738" t="s">
        <v>339</v>
      </c>
      <c r="D8738" t="s">
        <v>1</v>
      </c>
      <c r="E8738" s="144" t="s">
        <v>193</v>
      </c>
      <c r="F8738" s="144">
        <v>2050</v>
      </c>
      <c r="G8738" s="147">
        <v>74.639697290699687</v>
      </c>
      <c r="H8738" s="147">
        <v>80.432686799999999</v>
      </c>
      <c r="I8738" s="147">
        <v>86.545239999999993</v>
      </c>
      <c r="J8738" s="147">
        <v>92.636534000000012</v>
      </c>
      <c r="K8738" s="147">
        <v>98.740005599999989</v>
      </c>
    </row>
    <row r="8739" spans="2:11" x14ac:dyDescent="0.2">
      <c r="B8739" s="21" t="str">
        <f t="shared" si="136"/>
        <v>HastingsWind2055RCP4.5</v>
      </c>
      <c r="C8739" t="s">
        <v>339</v>
      </c>
      <c r="D8739" t="s">
        <v>1</v>
      </c>
      <c r="E8739" s="144" t="s">
        <v>193</v>
      </c>
      <c r="F8739" s="144">
        <v>2055</v>
      </c>
      <c r="G8739" s="147">
        <v>74.745145764665779</v>
      </c>
      <c r="H8739" s="147">
        <v>80.573451599999999</v>
      </c>
      <c r="I8739" s="147">
        <v>86.729279999999989</v>
      </c>
      <c r="J8739" s="147">
        <v>92.857382000000015</v>
      </c>
      <c r="K8739" s="147">
        <v>98.998831199999984</v>
      </c>
    </row>
    <row r="8740" spans="2:11" x14ac:dyDescent="0.2">
      <c r="B8740" s="21" t="str">
        <f t="shared" si="136"/>
        <v>HastingsWind2060RCP4.5</v>
      </c>
      <c r="C8740" t="s">
        <v>339</v>
      </c>
      <c r="D8740" t="s">
        <v>1</v>
      </c>
      <c r="E8740" s="144" t="s">
        <v>193</v>
      </c>
      <c r="F8740" s="144">
        <v>2060</v>
      </c>
      <c r="G8740" s="147">
        <v>74.850594238631857</v>
      </c>
      <c r="H8740" s="147">
        <v>80.714216399999998</v>
      </c>
      <c r="I8740" s="147">
        <v>86.913319999999999</v>
      </c>
      <c r="J8740" s="147">
        <v>93.078230000000005</v>
      </c>
      <c r="K8740" s="147">
        <v>99.257656799999992</v>
      </c>
    </row>
    <row r="8741" spans="2:11" x14ac:dyDescent="0.2">
      <c r="B8741" s="21" t="str">
        <f t="shared" si="136"/>
        <v>HastingsWind2065RCP4.5</v>
      </c>
      <c r="C8741" t="s">
        <v>339</v>
      </c>
      <c r="D8741" t="s">
        <v>1</v>
      </c>
      <c r="E8741" s="144" t="s">
        <v>193</v>
      </c>
      <c r="F8741" s="144">
        <v>2065</v>
      </c>
      <c r="G8741" s="147">
        <v>74.956042712597949</v>
      </c>
      <c r="H8741" s="147">
        <v>80.854981199999997</v>
      </c>
      <c r="I8741" s="147">
        <v>87.097359999999995</v>
      </c>
      <c r="J8741" s="147">
        <v>93.299078000000009</v>
      </c>
      <c r="K8741" s="147">
        <v>99.516482399999987</v>
      </c>
    </row>
    <row r="8742" spans="2:11" x14ac:dyDescent="0.2">
      <c r="B8742" s="21" t="str">
        <f t="shared" si="136"/>
        <v>HastingsWind2070RCP4.5</v>
      </c>
      <c r="C8742" t="s">
        <v>339</v>
      </c>
      <c r="D8742" t="s">
        <v>1</v>
      </c>
      <c r="E8742" s="144" t="s">
        <v>193</v>
      </c>
      <c r="F8742" s="144">
        <v>2070</v>
      </c>
      <c r="G8742" s="147">
        <v>75.061491186564027</v>
      </c>
      <c r="H8742" s="147">
        <v>80.995745999999997</v>
      </c>
      <c r="I8742" s="147">
        <v>87.281399999999991</v>
      </c>
      <c r="J8742" s="147">
        <v>93.519926000000012</v>
      </c>
      <c r="K8742" s="147">
        <v>99.775307999999995</v>
      </c>
    </row>
    <row r="8743" spans="2:11" x14ac:dyDescent="0.2">
      <c r="B8743" s="21" t="str">
        <f t="shared" si="136"/>
        <v>HastingsWind2075RCP4.5</v>
      </c>
      <c r="C8743" t="s">
        <v>339</v>
      </c>
      <c r="D8743" t="s">
        <v>1</v>
      </c>
      <c r="E8743" s="144" t="s">
        <v>193</v>
      </c>
      <c r="F8743" s="144">
        <v>2075</v>
      </c>
      <c r="G8743" s="147">
        <v>75.114710486805123</v>
      </c>
      <c r="H8743" s="147">
        <v>81.069061000000005</v>
      </c>
      <c r="I8743" s="147">
        <v>87.378866666666653</v>
      </c>
      <c r="J8743" s="147">
        <v>93.638018333333349</v>
      </c>
      <c r="K8743" s="147">
        <v>99.914197999999999</v>
      </c>
    </row>
    <row r="8744" spans="2:11" x14ac:dyDescent="0.2">
      <c r="B8744" s="21" t="str">
        <f t="shared" si="136"/>
        <v>HastingsWind2080RCP4.5</v>
      </c>
      <c r="C8744" t="s">
        <v>339</v>
      </c>
      <c r="D8744" t="s">
        <v>1</v>
      </c>
      <c r="E8744" s="144" t="s">
        <v>193</v>
      </c>
      <c r="F8744" s="144">
        <v>2080</v>
      </c>
      <c r="G8744" s="147">
        <v>75.167929787046234</v>
      </c>
      <c r="H8744" s="147">
        <v>81.142375999999999</v>
      </c>
      <c r="I8744" s="147">
        <v>87.476333333333329</v>
      </c>
      <c r="J8744" s="147">
        <v>93.756110666666686</v>
      </c>
      <c r="K8744" s="147">
        <v>100.05308799999999</v>
      </c>
    </row>
    <row r="8745" spans="2:11" x14ac:dyDescent="0.2">
      <c r="B8745" s="21" t="str">
        <f t="shared" si="136"/>
        <v>HastingsWind2085RCP4.5</v>
      </c>
      <c r="C8745" t="s">
        <v>339</v>
      </c>
      <c r="D8745" t="s">
        <v>1</v>
      </c>
      <c r="E8745" s="144" t="s">
        <v>193</v>
      </c>
      <c r="F8745" s="144">
        <v>2085</v>
      </c>
      <c r="G8745" s="147">
        <v>75.22114908728733</v>
      </c>
      <c r="H8745" s="147">
        <v>81.215690999999993</v>
      </c>
      <c r="I8745" s="147">
        <v>87.573800000000006</v>
      </c>
      <c r="J8745" s="147">
        <v>93.874203000000023</v>
      </c>
      <c r="K8745" s="147">
        <v>100.19197799999999</v>
      </c>
    </row>
    <row r="8746" spans="2:11" x14ac:dyDescent="0.2">
      <c r="B8746" s="21" t="str">
        <f t="shared" si="136"/>
        <v>HastingsWind2090RCP4.5</v>
      </c>
      <c r="C8746" t="s">
        <v>339</v>
      </c>
      <c r="D8746" t="s">
        <v>1</v>
      </c>
      <c r="E8746" s="144" t="s">
        <v>193</v>
      </c>
      <c r="F8746" s="144">
        <v>2090</v>
      </c>
      <c r="G8746" s="147">
        <v>75.274368387528426</v>
      </c>
      <c r="H8746" s="147">
        <v>81.289006000000001</v>
      </c>
      <c r="I8746" s="147">
        <v>87.671266666666668</v>
      </c>
      <c r="J8746" s="147">
        <v>93.992295333333345</v>
      </c>
      <c r="K8746" s="147">
        <v>100.330868</v>
      </c>
    </row>
    <row r="8747" spans="2:11" x14ac:dyDescent="0.2">
      <c r="B8747" s="21" t="str">
        <f t="shared" si="136"/>
        <v>HastingsWind2095RCP4.5</v>
      </c>
      <c r="C8747" t="s">
        <v>339</v>
      </c>
      <c r="D8747" t="s">
        <v>1</v>
      </c>
      <c r="E8747" s="144" t="s">
        <v>193</v>
      </c>
      <c r="F8747" s="144">
        <v>2095</v>
      </c>
      <c r="G8747" s="147">
        <v>75.327587687769537</v>
      </c>
      <c r="H8747" s="147">
        <v>81.362321000000009</v>
      </c>
      <c r="I8747" s="147">
        <v>87.76873333333333</v>
      </c>
      <c r="J8747" s="147">
        <v>94.110387666666682</v>
      </c>
      <c r="K8747" s="147">
        <v>100.46975799999998</v>
      </c>
    </row>
    <row r="8748" spans="2:11" x14ac:dyDescent="0.2">
      <c r="B8748" s="21" t="str">
        <f t="shared" si="136"/>
        <v>HastingsWind2100RCP4.5</v>
      </c>
      <c r="C8748" t="s">
        <v>339</v>
      </c>
      <c r="D8748" t="s">
        <v>1</v>
      </c>
      <c r="E8748" s="144" t="s">
        <v>193</v>
      </c>
      <c r="F8748" s="144">
        <v>2100</v>
      </c>
      <c r="G8748" s="147">
        <v>75.380806988010633</v>
      </c>
      <c r="H8748" s="147">
        <v>81.435636000000002</v>
      </c>
      <c r="I8748" s="147">
        <v>87.866200000000006</v>
      </c>
      <c r="J8748" s="147">
        <v>94.228480000000019</v>
      </c>
      <c r="K8748" s="147">
        <v>100.60864799999999</v>
      </c>
    </row>
    <row r="8749" spans="2:11" x14ac:dyDescent="0.2">
      <c r="B8749" s="21" t="str">
        <f t="shared" si="136"/>
        <v>HastingsWind2023RCP6.0</v>
      </c>
      <c r="C8749" t="s">
        <v>339</v>
      </c>
      <c r="D8749" t="s">
        <v>1</v>
      </c>
      <c r="E8749" s="144" t="s">
        <v>192</v>
      </c>
      <c r="F8749" s="144">
        <v>2023</v>
      </c>
      <c r="G8749" s="147">
        <v>74.705045640763188</v>
      </c>
      <c r="H8749" s="147">
        <v>80.475876</v>
      </c>
      <c r="I8749" s="147">
        <v>86.541799999999995</v>
      </c>
      <c r="J8749" s="147">
        <v>92.608928000000006</v>
      </c>
      <c r="K8749" s="147">
        <v>98.67725999999999</v>
      </c>
    </row>
    <row r="8750" spans="2:11" x14ac:dyDescent="0.2">
      <c r="B8750" s="21" t="str">
        <f t="shared" si="136"/>
        <v>HastingsWind2025RCP6.0</v>
      </c>
      <c r="C8750" t="s">
        <v>339</v>
      </c>
      <c r="D8750" t="s">
        <v>1</v>
      </c>
      <c r="E8750" s="144" t="s">
        <v>192</v>
      </c>
      <c r="F8750" s="144">
        <v>2025</v>
      </c>
      <c r="G8750" s="147">
        <v>74.676579503424932</v>
      </c>
      <c r="H8750" s="147">
        <v>80.445217</v>
      </c>
      <c r="I8750" s="147">
        <v>86.51169999999999</v>
      </c>
      <c r="J8750" s="147">
        <v>92.576721000000006</v>
      </c>
      <c r="K8750" s="147">
        <v>98.644579999999991</v>
      </c>
    </row>
    <row r="8751" spans="2:11" x14ac:dyDescent="0.2">
      <c r="B8751" s="21" t="str">
        <f t="shared" si="136"/>
        <v>HastingsWind2030RCP6.0</v>
      </c>
      <c r="C8751" t="s">
        <v>339</v>
      </c>
      <c r="D8751" t="s">
        <v>1</v>
      </c>
      <c r="E8751" s="144" t="s">
        <v>192</v>
      </c>
      <c r="F8751" s="144">
        <v>2030</v>
      </c>
      <c r="G8751" s="147">
        <v>74.648113366086662</v>
      </c>
      <c r="H8751" s="147">
        <v>80.414558</v>
      </c>
      <c r="I8751" s="147">
        <v>86.4816</v>
      </c>
      <c r="J8751" s="147">
        <v>92.544514000000007</v>
      </c>
      <c r="K8751" s="147">
        <v>98.611899999999991</v>
      </c>
    </row>
    <row r="8752" spans="2:11" x14ac:dyDescent="0.2">
      <c r="B8752" s="21" t="str">
        <f t="shared" si="136"/>
        <v>HastingsWind2035RCP6.0</v>
      </c>
      <c r="C8752" t="s">
        <v>339</v>
      </c>
      <c r="D8752" t="s">
        <v>1</v>
      </c>
      <c r="E8752" s="144" t="s">
        <v>192</v>
      </c>
      <c r="F8752" s="144">
        <v>2035</v>
      </c>
      <c r="G8752" s="147">
        <v>74.619647228748391</v>
      </c>
      <c r="H8752" s="147">
        <v>80.383899</v>
      </c>
      <c r="I8752" s="147">
        <v>86.451499999999996</v>
      </c>
      <c r="J8752" s="147">
        <v>92.512307000000007</v>
      </c>
      <c r="K8752" s="147">
        <v>98.579219999999992</v>
      </c>
    </row>
    <row r="8753" spans="2:11" x14ac:dyDescent="0.2">
      <c r="B8753" s="21" t="str">
        <f t="shared" si="136"/>
        <v>HastingsWind2040RCP6.0</v>
      </c>
      <c r="C8753" t="s">
        <v>339</v>
      </c>
      <c r="D8753" t="s">
        <v>1</v>
      </c>
      <c r="E8753" s="144" t="s">
        <v>192</v>
      </c>
      <c r="F8753" s="144">
        <v>2040</v>
      </c>
      <c r="G8753" s="147">
        <v>74.591181091410135</v>
      </c>
      <c r="H8753" s="147">
        <v>80.35324</v>
      </c>
      <c r="I8753" s="147">
        <v>86.421399999999991</v>
      </c>
      <c r="J8753" s="147">
        <v>92.480100000000007</v>
      </c>
      <c r="K8753" s="147">
        <v>98.546539999999979</v>
      </c>
    </row>
    <row r="8754" spans="2:11" x14ac:dyDescent="0.2">
      <c r="B8754" s="21" t="str">
        <f t="shared" si="136"/>
        <v>HastingsWind2045RCP6.0</v>
      </c>
      <c r="C8754" t="s">
        <v>339</v>
      </c>
      <c r="D8754" t="s">
        <v>1</v>
      </c>
      <c r="E8754" s="144" t="s">
        <v>192</v>
      </c>
      <c r="F8754" s="144">
        <v>2045</v>
      </c>
      <c r="G8754" s="147">
        <v>74.562714954071879</v>
      </c>
      <c r="H8754" s="147">
        <v>80.322581</v>
      </c>
      <c r="I8754" s="147">
        <v>86.391300000000001</v>
      </c>
      <c r="J8754" s="147">
        <v>92.447893000000008</v>
      </c>
      <c r="K8754" s="147">
        <v>98.51385999999998</v>
      </c>
    </row>
    <row r="8755" spans="2:11" x14ac:dyDescent="0.2">
      <c r="B8755" s="21" t="str">
        <f t="shared" si="136"/>
        <v>HastingsWind2050RCP6.0</v>
      </c>
      <c r="C8755" t="s">
        <v>339</v>
      </c>
      <c r="D8755" t="s">
        <v>1</v>
      </c>
      <c r="E8755" s="144" t="s">
        <v>192</v>
      </c>
      <c r="F8755" s="144">
        <v>2050</v>
      </c>
      <c r="G8755" s="147">
        <v>74.639697290699687</v>
      </c>
      <c r="H8755" s="147">
        <v>80.432686799999999</v>
      </c>
      <c r="I8755" s="147">
        <v>86.545239999999993</v>
      </c>
      <c r="J8755" s="147">
        <v>92.636534000000012</v>
      </c>
      <c r="K8755" s="147">
        <v>98.740005599999989</v>
      </c>
    </row>
    <row r="8756" spans="2:11" x14ac:dyDescent="0.2">
      <c r="B8756" s="21" t="str">
        <f t="shared" si="136"/>
        <v>HastingsWind2055RCP6.0</v>
      </c>
      <c r="C8756" t="s">
        <v>339</v>
      </c>
      <c r="D8756" t="s">
        <v>1</v>
      </c>
      <c r="E8756" s="144" t="s">
        <v>192</v>
      </c>
      <c r="F8756" s="144">
        <v>2055</v>
      </c>
      <c r="G8756" s="147">
        <v>74.745145764665779</v>
      </c>
      <c r="H8756" s="147">
        <v>80.573451599999999</v>
      </c>
      <c r="I8756" s="147">
        <v>86.729279999999989</v>
      </c>
      <c r="J8756" s="147">
        <v>92.857382000000015</v>
      </c>
      <c r="K8756" s="147">
        <v>98.998831199999984</v>
      </c>
    </row>
    <row r="8757" spans="2:11" x14ac:dyDescent="0.2">
      <c r="B8757" s="21" t="str">
        <f t="shared" si="136"/>
        <v>HastingsWind2060RCP6.0</v>
      </c>
      <c r="C8757" t="s">
        <v>339</v>
      </c>
      <c r="D8757" t="s">
        <v>1</v>
      </c>
      <c r="E8757" s="144" t="s">
        <v>192</v>
      </c>
      <c r="F8757" s="144">
        <v>2060</v>
      </c>
      <c r="G8757" s="147">
        <v>74.850594238631857</v>
      </c>
      <c r="H8757" s="147">
        <v>80.714216399999998</v>
      </c>
      <c r="I8757" s="147">
        <v>86.913319999999999</v>
      </c>
      <c r="J8757" s="147">
        <v>93.078230000000005</v>
      </c>
      <c r="K8757" s="147">
        <v>99.257656799999992</v>
      </c>
    </row>
    <row r="8758" spans="2:11" x14ac:dyDescent="0.2">
      <c r="B8758" s="21" t="str">
        <f t="shared" si="136"/>
        <v>HastingsWind2065RCP6.0</v>
      </c>
      <c r="C8758" t="s">
        <v>339</v>
      </c>
      <c r="D8758" t="s">
        <v>1</v>
      </c>
      <c r="E8758" s="144" t="s">
        <v>192</v>
      </c>
      <c r="F8758" s="144">
        <v>2065</v>
      </c>
      <c r="G8758" s="147">
        <v>74.956042712597949</v>
      </c>
      <c r="H8758" s="147">
        <v>80.854981199999997</v>
      </c>
      <c r="I8758" s="147">
        <v>87.097359999999995</v>
      </c>
      <c r="J8758" s="147">
        <v>93.299078000000009</v>
      </c>
      <c r="K8758" s="147">
        <v>99.516482399999987</v>
      </c>
    </row>
    <row r="8759" spans="2:11" x14ac:dyDescent="0.2">
      <c r="B8759" s="21" t="str">
        <f t="shared" si="136"/>
        <v>HastingsWind2070RCP6.0</v>
      </c>
      <c r="C8759" t="s">
        <v>339</v>
      </c>
      <c r="D8759" t="s">
        <v>1</v>
      </c>
      <c r="E8759" s="144" t="s">
        <v>192</v>
      </c>
      <c r="F8759" s="144">
        <v>2070</v>
      </c>
      <c r="G8759" s="147">
        <v>75.061491186564027</v>
      </c>
      <c r="H8759" s="147">
        <v>80.995745999999997</v>
      </c>
      <c r="I8759" s="147">
        <v>87.281399999999991</v>
      </c>
      <c r="J8759" s="147">
        <v>93.519926000000012</v>
      </c>
      <c r="K8759" s="147">
        <v>99.775307999999995</v>
      </c>
    </row>
    <row r="8760" spans="2:11" x14ac:dyDescent="0.2">
      <c r="B8760" s="21" t="str">
        <f t="shared" si="136"/>
        <v>HastingsWind2075RCP6.0</v>
      </c>
      <c r="C8760" t="s">
        <v>339</v>
      </c>
      <c r="D8760" t="s">
        <v>1</v>
      </c>
      <c r="E8760" s="144" t="s">
        <v>192</v>
      </c>
      <c r="F8760" s="144">
        <v>2075</v>
      </c>
      <c r="G8760" s="147">
        <v>75.141320136925685</v>
      </c>
      <c r="H8760" s="147">
        <v>81.105718499999995</v>
      </c>
      <c r="I8760" s="147">
        <v>87.427599999999998</v>
      </c>
      <c r="J8760" s="147">
        <v>93.69706450000001</v>
      </c>
      <c r="K8760" s="147">
        <v>99.983643000000001</v>
      </c>
    </row>
    <row r="8761" spans="2:11" x14ac:dyDescent="0.2">
      <c r="B8761" s="21" t="str">
        <f t="shared" si="136"/>
        <v>HastingsWind2080RCP6.0</v>
      </c>
      <c r="C8761" t="s">
        <v>339</v>
      </c>
      <c r="D8761" t="s">
        <v>1</v>
      </c>
      <c r="E8761" s="144" t="s">
        <v>192</v>
      </c>
      <c r="F8761" s="144">
        <v>2080</v>
      </c>
      <c r="G8761" s="147">
        <v>75.22114908728733</v>
      </c>
      <c r="H8761" s="147">
        <v>81.215690999999993</v>
      </c>
      <c r="I8761" s="147">
        <v>87.573800000000006</v>
      </c>
      <c r="J8761" s="147">
        <v>93.874203000000023</v>
      </c>
      <c r="K8761" s="147">
        <v>100.19197799999999</v>
      </c>
    </row>
    <row r="8762" spans="2:11" x14ac:dyDescent="0.2">
      <c r="B8762" s="21" t="str">
        <f t="shared" si="136"/>
        <v>HastingsWind2085RCP6.0</v>
      </c>
      <c r="C8762" t="s">
        <v>339</v>
      </c>
      <c r="D8762" t="s">
        <v>1</v>
      </c>
      <c r="E8762" s="144" t="s">
        <v>192</v>
      </c>
      <c r="F8762" s="144">
        <v>2085</v>
      </c>
      <c r="G8762" s="147">
        <v>75.300978037648974</v>
      </c>
      <c r="H8762" s="147">
        <v>81.325663500000005</v>
      </c>
      <c r="I8762" s="147">
        <v>87.72</v>
      </c>
      <c r="J8762" s="147">
        <v>94.051341500000021</v>
      </c>
      <c r="K8762" s="147">
        <v>100.40031299999998</v>
      </c>
    </row>
    <row r="8763" spans="2:11" x14ac:dyDescent="0.2">
      <c r="B8763" s="21" t="str">
        <f t="shared" si="136"/>
        <v>HastingsWind2090RCP6.0</v>
      </c>
      <c r="C8763" t="s">
        <v>339</v>
      </c>
      <c r="D8763" t="s">
        <v>1</v>
      </c>
      <c r="E8763" s="144" t="s">
        <v>192</v>
      </c>
      <c r="F8763" s="144">
        <v>2090</v>
      </c>
      <c r="G8763" s="147">
        <v>75.635764565909867</v>
      </c>
      <c r="H8763" s="147">
        <v>81.744892000000007</v>
      </c>
      <c r="I8763" s="147">
        <v>88.244600000000005</v>
      </c>
      <c r="J8763" s="147">
        <v>94.670176000000012</v>
      </c>
      <c r="K8763" s="147">
        <v>101.10865199999999</v>
      </c>
    </row>
    <row r="8764" spans="2:11" x14ac:dyDescent="0.2">
      <c r="B8764" s="21" t="str">
        <f t="shared" si="136"/>
        <v>HastingsWind2095RCP6.0</v>
      </c>
      <c r="C8764" t="s">
        <v>339</v>
      </c>
      <c r="D8764" t="s">
        <v>1</v>
      </c>
      <c r="E8764" s="144" t="s">
        <v>192</v>
      </c>
      <c r="F8764" s="144">
        <v>2095</v>
      </c>
      <c r="G8764" s="147">
        <v>75.890722143809086</v>
      </c>
      <c r="H8764" s="147">
        <v>82.054147999999998</v>
      </c>
      <c r="I8764" s="147">
        <v>88.62299999999999</v>
      </c>
      <c r="J8764" s="147">
        <v>95.11187200000002</v>
      </c>
      <c r="K8764" s="147">
        <v>101.608656</v>
      </c>
    </row>
    <row r="8765" spans="2:11" x14ac:dyDescent="0.2">
      <c r="B8765" s="21" t="str">
        <f t="shared" si="136"/>
        <v>HastingsWind2100RCP6.0</v>
      </c>
      <c r="C8765" t="s">
        <v>339</v>
      </c>
      <c r="D8765" t="s">
        <v>1</v>
      </c>
      <c r="E8765" s="144" t="s">
        <v>192</v>
      </c>
      <c r="F8765" s="144">
        <v>2100</v>
      </c>
      <c r="G8765" s="147">
        <v>76.145679721708319</v>
      </c>
      <c r="H8765" s="147">
        <v>82.363404000000003</v>
      </c>
      <c r="I8765" s="147">
        <v>89.00139999999999</v>
      </c>
      <c r="J8765" s="147">
        <v>95.553568000000013</v>
      </c>
      <c r="K8765" s="147">
        <v>102.10866</v>
      </c>
    </row>
    <row r="8766" spans="2:11" x14ac:dyDescent="0.2">
      <c r="B8766" s="21" t="str">
        <f t="shared" si="136"/>
        <v>HastingsWind2023RCP8.5</v>
      </c>
      <c r="C8766" t="s">
        <v>339</v>
      </c>
      <c r="D8766" t="s">
        <v>1</v>
      </c>
      <c r="E8766" s="144" t="s">
        <v>191</v>
      </c>
      <c r="F8766" s="144">
        <v>2023</v>
      </c>
      <c r="G8766" s="147">
        <v>74.705045640763188</v>
      </c>
      <c r="H8766" s="147">
        <v>80.475876</v>
      </c>
      <c r="I8766" s="147">
        <v>86.541799999999995</v>
      </c>
      <c r="J8766" s="147">
        <v>92.608928000000006</v>
      </c>
      <c r="K8766" s="147">
        <v>98.67725999999999</v>
      </c>
    </row>
    <row r="8767" spans="2:11" x14ac:dyDescent="0.2">
      <c r="B8767" s="21" t="str">
        <f t="shared" si="136"/>
        <v>HastingsWind2025RCP8.5</v>
      </c>
      <c r="C8767" t="s">
        <v>339</v>
      </c>
      <c r="D8767" t="s">
        <v>1</v>
      </c>
      <c r="E8767" s="144" t="s">
        <v>191</v>
      </c>
      <c r="F8767" s="144">
        <v>2025</v>
      </c>
      <c r="G8767" s="147">
        <v>74.648113366086662</v>
      </c>
      <c r="H8767" s="147">
        <v>80.414558</v>
      </c>
      <c r="I8767" s="147">
        <v>86.4816</v>
      </c>
      <c r="J8767" s="147">
        <v>92.544514000000007</v>
      </c>
      <c r="K8767" s="147">
        <v>98.611899999999991</v>
      </c>
    </row>
    <row r="8768" spans="2:11" x14ac:dyDescent="0.2">
      <c r="B8768" s="21" t="str">
        <f t="shared" si="136"/>
        <v>HastingsWind2030RCP8.5</v>
      </c>
      <c r="C8768" t="s">
        <v>339</v>
      </c>
      <c r="D8768" t="s">
        <v>1</v>
      </c>
      <c r="E8768" s="144" t="s">
        <v>191</v>
      </c>
      <c r="F8768" s="144">
        <v>2030</v>
      </c>
      <c r="G8768" s="147">
        <v>74.591181091410135</v>
      </c>
      <c r="H8768" s="147">
        <v>80.35324</v>
      </c>
      <c r="I8768" s="147">
        <v>86.421399999999991</v>
      </c>
      <c r="J8768" s="147">
        <v>92.480100000000007</v>
      </c>
      <c r="K8768" s="147">
        <v>98.546539999999979</v>
      </c>
    </row>
    <row r="8769" spans="2:11" x14ac:dyDescent="0.2">
      <c r="B8769" s="21" t="str">
        <f t="shared" si="136"/>
        <v>HastingsWind2035RCP8.5</v>
      </c>
      <c r="C8769" t="s">
        <v>339</v>
      </c>
      <c r="D8769" t="s">
        <v>1</v>
      </c>
      <c r="E8769" s="144" t="s">
        <v>191</v>
      </c>
      <c r="F8769" s="144">
        <v>2035</v>
      </c>
      <c r="G8769" s="147">
        <v>74.534248816733609</v>
      </c>
      <c r="H8769" s="147">
        <v>80.291922</v>
      </c>
      <c r="I8769" s="147">
        <v>86.361199999999997</v>
      </c>
      <c r="J8769" s="147">
        <v>92.415686000000008</v>
      </c>
      <c r="K8769" s="147">
        <v>98.481179999999981</v>
      </c>
    </row>
    <row r="8770" spans="2:11" x14ac:dyDescent="0.2">
      <c r="B8770" s="21" t="str">
        <f t="shared" si="136"/>
        <v>HastingsWind2040RCP8.5</v>
      </c>
      <c r="C8770" t="s">
        <v>339</v>
      </c>
      <c r="D8770" t="s">
        <v>1</v>
      </c>
      <c r="E8770" s="144" t="s">
        <v>191</v>
      </c>
      <c r="F8770" s="144">
        <v>2040</v>
      </c>
      <c r="G8770" s="147">
        <v>74.709996273343748</v>
      </c>
      <c r="H8770" s="147">
        <v>80.526529999999994</v>
      </c>
      <c r="I8770" s="147">
        <v>86.667933333333323</v>
      </c>
      <c r="J8770" s="147">
        <v>92.783766000000014</v>
      </c>
      <c r="K8770" s="147">
        <v>98.912555999999981</v>
      </c>
    </row>
    <row r="8771" spans="2:11" x14ac:dyDescent="0.2">
      <c r="B8771" s="21" t="str">
        <f t="shared" si="136"/>
        <v>HastingsWind2045RCP8.5</v>
      </c>
      <c r="C8771" t="s">
        <v>339</v>
      </c>
      <c r="D8771" t="s">
        <v>1</v>
      </c>
      <c r="E8771" s="144" t="s">
        <v>191</v>
      </c>
      <c r="F8771" s="144">
        <v>2045</v>
      </c>
      <c r="G8771" s="147">
        <v>74.885743729953887</v>
      </c>
      <c r="H8771" s="147">
        <v>80.761138000000003</v>
      </c>
      <c r="I8771" s="147">
        <v>86.974666666666664</v>
      </c>
      <c r="J8771" s="147">
        <v>93.151846000000006</v>
      </c>
      <c r="K8771" s="147">
        <v>99.343931999999995</v>
      </c>
    </row>
    <row r="8772" spans="2:11" x14ac:dyDescent="0.2">
      <c r="B8772" s="21" t="str">
        <f t="shared" si="136"/>
        <v>HastingsWind2050RCP8.5</v>
      </c>
      <c r="C8772" t="s">
        <v>339</v>
      </c>
      <c r="D8772" t="s">
        <v>1</v>
      </c>
      <c r="E8772" s="144" t="s">
        <v>191</v>
      </c>
      <c r="F8772" s="144">
        <v>2050</v>
      </c>
      <c r="G8772" s="147">
        <v>75.167929787046234</v>
      </c>
      <c r="H8772" s="147">
        <v>81.142375999999999</v>
      </c>
      <c r="I8772" s="147">
        <v>87.476333333333329</v>
      </c>
      <c r="J8772" s="147">
        <v>93.756110666666686</v>
      </c>
      <c r="K8772" s="147">
        <v>100.05308799999999</v>
      </c>
    </row>
    <row r="8773" spans="2:11" x14ac:dyDescent="0.2">
      <c r="B8773" s="21" t="str">
        <f t="shared" si="136"/>
        <v>HastingsWind2055RCP8.5</v>
      </c>
      <c r="C8773" t="s">
        <v>339</v>
      </c>
      <c r="D8773" t="s">
        <v>1</v>
      </c>
      <c r="E8773" s="144" t="s">
        <v>191</v>
      </c>
      <c r="F8773" s="144">
        <v>2055</v>
      </c>
      <c r="G8773" s="147">
        <v>75.274368387528426</v>
      </c>
      <c r="H8773" s="147">
        <v>81.289006000000001</v>
      </c>
      <c r="I8773" s="147">
        <v>87.671266666666668</v>
      </c>
      <c r="J8773" s="147">
        <v>93.992295333333345</v>
      </c>
      <c r="K8773" s="147">
        <v>100.330868</v>
      </c>
    </row>
    <row r="8774" spans="2:11" x14ac:dyDescent="0.2">
      <c r="B8774" s="21" t="str">
        <f t="shared" si="136"/>
        <v>HastingsWind2060RCP8.5</v>
      </c>
      <c r="C8774" t="s">
        <v>339</v>
      </c>
      <c r="D8774" t="s">
        <v>1</v>
      </c>
      <c r="E8774" s="144" t="s">
        <v>191</v>
      </c>
      <c r="F8774" s="144">
        <v>2060</v>
      </c>
      <c r="G8774" s="147">
        <v>75.635764565909867</v>
      </c>
      <c r="H8774" s="147">
        <v>81.744892000000007</v>
      </c>
      <c r="I8774" s="147">
        <v>88.244600000000005</v>
      </c>
      <c r="J8774" s="147">
        <v>94.670176000000012</v>
      </c>
      <c r="K8774" s="147">
        <v>101.10865199999999</v>
      </c>
    </row>
    <row r="8775" spans="2:11" x14ac:dyDescent="0.2">
      <c r="B8775" s="21" t="str">
        <f t="shared" si="136"/>
        <v>HastingsWind2065RCP8.5</v>
      </c>
      <c r="C8775" t="s">
        <v>339</v>
      </c>
      <c r="D8775" t="s">
        <v>1</v>
      </c>
      <c r="E8775" s="144" t="s">
        <v>191</v>
      </c>
      <c r="F8775" s="144">
        <v>2065</v>
      </c>
      <c r="G8775" s="147">
        <v>75.890722143809086</v>
      </c>
      <c r="H8775" s="147">
        <v>82.054147999999998</v>
      </c>
      <c r="I8775" s="147">
        <v>88.62299999999999</v>
      </c>
      <c r="J8775" s="147">
        <v>95.11187200000002</v>
      </c>
      <c r="K8775" s="147">
        <v>101.608656</v>
      </c>
    </row>
    <row r="8776" spans="2:11" x14ac:dyDescent="0.2">
      <c r="B8776" s="21" t="str">
        <f t="shared" si="136"/>
        <v>HastingsWind2070RCP8.5</v>
      </c>
      <c r="C8776" t="s">
        <v>339</v>
      </c>
      <c r="D8776" t="s">
        <v>1</v>
      </c>
      <c r="E8776" s="144" t="s">
        <v>191</v>
      </c>
      <c r="F8776" s="144">
        <v>2070</v>
      </c>
      <c r="G8776" s="147">
        <v>76.076370865580373</v>
      </c>
      <c r="H8776" s="147">
        <v>82.286090000000002</v>
      </c>
      <c r="I8776" s="147">
        <v>88.912533333333329</v>
      </c>
      <c r="J8776" s="147">
        <v>95.45541333333334</v>
      </c>
      <c r="K8776" s="147">
        <v>102.00408399999999</v>
      </c>
    </row>
    <row r="8777" spans="2:11" x14ac:dyDescent="0.2">
      <c r="B8777" s="21" t="str">
        <f t="shared" si="136"/>
        <v>HastingsWind2075RCP8.5</v>
      </c>
      <c r="C8777" t="s">
        <v>339</v>
      </c>
      <c r="D8777" t="s">
        <v>1</v>
      </c>
      <c r="E8777" s="144" t="s">
        <v>191</v>
      </c>
      <c r="F8777" s="144">
        <v>2075</v>
      </c>
      <c r="G8777" s="147">
        <v>76.007062009452426</v>
      </c>
      <c r="H8777" s="147">
        <v>82.208776</v>
      </c>
      <c r="I8777" s="147">
        <v>88.823666666666668</v>
      </c>
      <c r="J8777" s="147">
        <v>95.357258666666681</v>
      </c>
      <c r="K8777" s="147">
        <v>101.899508</v>
      </c>
    </row>
    <row r="8778" spans="2:11" x14ac:dyDescent="0.2">
      <c r="B8778" s="21" t="str">
        <f t="shared" si="136"/>
        <v>HastingsWind2080RCP8.5</v>
      </c>
      <c r="C8778" t="s">
        <v>339</v>
      </c>
      <c r="D8778" t="s">
        <v>1</v>
      </c>
      <c r="E8778" s="144" t="s">
        <v>191</v>
      </c>
      <c r="F8778" s="144">
        <v>2080</v>
      </c>
      <c r="G8778" s="147">
        <v>75.937753153324479</v>
      </c>
      <c r="H8778" s="147">
        <v>82.131461999999999</v>
      </c>
      <c r="I8778" s="147">
        <v>88.734800000000007</v>
      </c>
      <c r="J8778" s="147">
        <v>95.259104000000008</v>
      </c>
      <c r="K8778" s="147">
        <v>101.79493199999999</v>
      </c>
    </row>
    <row r="8779" spans="2:11" x14ac:dyDescent="0.2">
      <c r="B8779" s="21" t="str">
        <f t="shared" si="136"/>
        <v>HastingsWind2085RCP8.5</v>
      </c>
      <c r="C8779" t="s">
        <v>339</v>
      </c>
      <c r="D8779" t="s">
        <v>1</v>
      </c>
      <c r="E8779" s="144" t="s">
        <v>191</v>
      </c>
      <c r="F8779" s="144">
        <v>2085</v>
      </c>
      <c r="G8779" s="147">
        <v>76.119688900660336</v>
      </c>
      <c r="H8779" s="147">
        <v>82.407393000000013</v>
      </c>
      <c r="I8779" s="147">
        <v>89.130400000000009</v>
      </c>
      <c r="J8779" s="147">
        <v>95.751411000000019</v>
      </c>
      <c r="K8779" s="147">
        <v>102.38807399999999</v>
      </c>
    </row>
    <row r="8780" spans="2:11" x14ac:dyDescent="0.2">
      <c r="B8780" s="21" t="str">
        <f t="shared" ref="B8780:B8843" si="137">C8780&amp;D8780&amp;F8780&amp;E8780</f>
        <v>HastingsWind2090RCP8.5</v>
      </c>
      <c r="C8780" t="s">
        <v>339</v>
      </c>
      <c r="D8780" t="s">
        <v>1</v>
      </c>
      <c r="E8780" s="144" t="s">
        <v>191</v>
      </c>
      <c r="F8780" s="144">
        <v>2090</v>
      </c>
      <c r="G8780" s="147">
        <v>76.301624647996192</v>
      </c>
      <c r="H8780" s="147">
        <v>82.683324000000013</v>
      </c>
      <c r="I8780" s="147">
        <v>89.525999999999996</v>
      </c>
      <c r="J8780" s="147">
        <v>96.243718000000015</v>
      </c>
      <c r="K8780" s="147">
        <v>102.98121599999999</v>
      </c>
    </row>
    <row r="8781" spans="2:11" x14ac:dyDescent="0.2">
      <c r="B8781" s="21" t="str">
        <f t="shared" si="137"/>
        <v>HastingsWind2095RCP8.5</v>
      </c>
      <c r="C8781" t="s">
        <v>339</v>
      </c>
      <c r="D8781" t="s">
        <v>1</v>
      </c>
      <c r="E8781" s="144" t="s">
        <v>191</v>
      </c>
      <c r="F8781" s="144">
        <v>2095</v>
      </c>
      <c r="G8781" s="147">
        <v>76.301624647996192</v>
      </c>
      <c r="H8781" s="147">
        <v>82.683324000000013</v>
      </c>
      <c r="I8781" s="147">
        <v>89.525999999999996</v>
      </c>
      <c r="J8781" s="147">
        <v>96.243718000000015</v>
      </c>
      <c r="K8781" s="147">
        <v>102.98121599999999</v>
      </c>
    </row>
    <row r="8782" spans="2:11" x14ac:dyDescent="0.2">
      <c r="B8782" s="21" t="str">
        <f t="shared" si="137"/>
        <v>HastingsWind2100RCP8.5</v>
      </c>
      <c r="C8782" t="s">
        <v>339</v>
      </c>
      <c r="D8782" t="s">
        <v>1</v>
      </c>
      <c r="E8782" s="144" t="s">
        <v>191</v>
      </c>
      <c r="F8782" s="144">
        <v>2100</v>
      </c>
      <c r="G8782" s="147">
        <v>76.301624647996192</v>
      </c>
      <c r="H8782" s="147">
        <v>82.683324000000013</v>
      </c>
      <c r="I8782" s="147">
        <v>89.525999999999996</v>
      </c>
      <c r="J8782" s="147">
        <v>96.243718000000015</v>
      </c>
      <c r="K8782" s="147">
        <v>102.98121599999999</v>
      </c>
    </row>
    <row r="8783" spans="2:11" x14ac:dyDescent="0.2">
      <c r="B8783" s="21" t="str">
        <f t="shared" si="137"/>
        <v>HawkesburyIce Accretion2023RCP4.5</v>
      </c>
      <c r="C8783" t="s">
        <v>340</v>
      </c>
      <c r="D8783" t="s">
        <v>486</v>
      </c>
      <c r="E8783" s="144" t="s">
        <v>193</v>
      </c>
      <c r="F8783" s="144">
        <v>2023</v>
      </c>
      <c r="G8783" s="147">
        <v>20.666629641228724</v>
      </c>
      <c r="H8783" s="147">
        <v>24.601199999999999</v>
      </c>
      <c r="I8783" s="147">
        <v>29.61</v>
      </c>
      <c r="J8783" s="147">
        <v>33.425399999999996</v>
      </c>
      <c r="K8783" s="147">
        <v>37.232999999999997</v>
      </c>
    </row>
    <row r="8784" spans="2:11" x14ac:dyDescent="0.2">
      <c r="B8784" s="21" t="str">
        <f t="shared" si="137"/>
        <v>HawkesburyIce Accretion2025RCP4.5</v>
      </c>
      <c r="C8784" t="s">
        <v>340</v>
      </c>
      <c r="D8784" t="s">
        <v>486</v>
      </c>
      <c r="E8784" s="144" t="s">
        <v>193</v>
      </c>
      <c r="F8784" s="144">
        <v>2025</v>
      </c>
      <c r="G8784" s="147">
        <v>20.673588102387388</v>
      </c>
      <c r="H8784" s="147">
        <v>24.617799999999999</v>
      </c>
      <c r="I8784" s="147">
        <v>29.634999999999998</v>
      </c>
      <c r="J8784" s="147">
        <v>33.459299999999999</v>
      </c>
      <c r="K8784" s="147">
        <v>37.277099999999997</v>
      </c>
    </row>
    <row r="8785" spans="2:11" x14ac:dyDescent="0.2">
      <c r="B8785" s="21" t="str">
        <f t="shared" si="137"/>
        <v>HawkesburyIce Accretion2030RCP4.5</v>
      </c>
      <c r="C8785" t="s">
        <v>340</v>
      </c>
      <c r="D8785" t="s">
        <v>486</v>
      </c>
      <c r="E8785" s="144" t="s">
        <v>193</v>
      </c>
      <c r="F8785" s="144">
        <v>2030</v>
      </c>
      <c r="G8785" s="147">
        <v>20.680546563546049</v>
      </c>
      <c r="H8785" s="147">
        <v>24.634399999999999</v>
      </c>
      <c r="I8785" s="147">
        <v>29.66</v>
      </c>
      <c r="J8785" s="147">
        <v>33.493199999999995</v>
      </c>
      <c r="K8785" s="147">
        <v>37.321199999999997</v>
      </c>
    </row>
    <row r="8786" spans="2:11" x14ac:dyDescent="0.2">
      <c r="B8786" s="21" t="str">
        <f t="shared" si="137"/>
        <v>HawkesburyIce Accretion2035RCP4.5</v>
      </c>
      <c r="C8786" t="s">
        <v>340</v>
      </c>
      <c r="D8786" t="s">
        <v>486</v>
      </c>
      <c r="E8786" s="144" t="s">
        <v>193</v>
      </c>
      <c r="F8786" s="144">
        <v>2035</v>
      </c>
      <c r="G8786" s="147">
        <v>20.687505024704713</v>
      </c>
      <c r="H8786" s="147">
        <v>24.650999999999996</v>
      </c>
      <c r="I8786" s="147">
        <v>29.684999999999999</v>
      </c>
      <c r="J8786" s="147">
        <v>33.527099999999997</v>
      </c>
      <c r="K8786" s="147">
        <v>37.365299999999998</v>
      </c>
    </row>
    <row r="8787" spans="2:11" x14ac:dyDescent="0.2">
      <c r="B8787" s="21" t="str">
        <f t="shared" si="137"/>
        <v>HawkesburyIce Accretion2040RCP4.5</v>
      </c>
      <c r="C8787" t="s">
        <v>340</v>
      </c>
      <c r="D8787" t="s">
        <v>486</v>
      </c>
      <c r="E8787" s="144" t="s">
        <v>193</v>
      </c>
      <c r="F8787" s="144">
        <v>2040</v>
      </c>
      <c r="G8787" s="147">
        <v>20.694463485863377</v>
      </c>
      <c r="H8787" s="147">
        <v>24.667599999999997</v>
      </c>
      <c r="I8787" s="147">
        <v>29.709999999999997</v>
      </c>
      <c r="J8787" s="147">
        <v>33.561</v>
      </c>
      <c r="K8787" s="147">
        <v>37.409399999999998</v>
      </c>
    </row>
    <row r="8788" spans="2:11" x14ac:dyDescent="0.2">
      <c r="B8788" s="21" t="str">
        <f t="shared" si="137"/>
        <v>HawkesburyIce Accretion2045RCP4.5</v>
      </c>
      <c r="C8788" t="s">
        <v>340</v>
      </c>
      <c r="D8788" t="s">
        <v>486</v>
      </c>
      <c r="E8788" s="144" t="s">
        <v>193</v>
      </c>
      <c r="F8788" s="144">
        <v>2045</v>
      </c>
      <c r="G8788" s="147">
        <v>20.701421947022038</v>
      </c>
      <c r="H8788" s="147">
        <v>24.684199999999997</v>
      </c>
      <c r="I8788" s="147">
        <v>29.734999999999999</v>
      </c>
      <c r="J8788" s="147">
        <v>33.594899999999996</v>
      </c>
      <c r="K8788" s="147">
        <v>37.453499999999998</v>
      </c>
    </row>
    <row r="8789" spans="2:11" x14ac:dyDescent="0.2">
      <c r="B8789" s="21" t="str">
        <f t="shared" si="137"/>
        <v>HawkesburyIce Accretion2050RCP4.5</v>
      </c>
      <c r="C8789" t="s">
        <v>340</v>
      </c>
      <c r="D8789" t="s">
        <v>486</v>
      </c>
      <c r="E8789" s="144" t="s">
        <v>193</v>
      </c>
      <c r="F8789" s="144">
        <v>2050</v>
      </c>
      <c r="G8789" s="147">
        <v>20.662454564533526</v>
      </c>
      <c r="H8789" s="147">
        <v>24.660959999999999</v>
      </c>
      <c r="I8789" s="147">
        <v>29.723999999999997</v>
      </c>
      <c r="J8789" s="147">
        <v>33.594899999999996</v>
      </c>
      <c r="K8789" s="147">
        <v>37.467359999999999</v>
      </c>
    </row>
    <row r="8790" spans="2:11" x14ac:dyDescent="0.2">
      <c r="B8790" s="21" t="str">
        <f t="shared" si="137"/>
        <v>HawkesburyIce Accretion2055RCP4.5</v>
      </c>
      <c r="C8790" t="s">
        <v>340</v>
      </c>
      <c r="D8790" t="s">
        <v>486</v>
      </c>
      <c r="E8790" s="144" t="s">
        <v>193</v>
      </c>
      <c r="F8790" s="144">
        <v>2055</v>
      </c>
      <c r="G8790" s="147">
        <v>20.61652872088635</v>
      </c>
      <c r="H8790" s="147">
        <v>24.621119999999998</v>
      </c>
      <c r="I8790" s="147">
        <v>29.687999999999999</v>
      </c>
      <c r="J8790" s="147">
        <v>33.561</v>
      </c>
      <c r="K8790" s="147">
        <v>37.43712</v>
      </c>
    </row>
    <row r="8791" spans="2:11" x14ac:dyDescent="0.2">
      <c r="B8791" s="21" t="str">
        <f t="shared" si="137"/>
        <v>HawkesburyIce Accretion2060RCP4.5</v>
      </c>
      <c r="C8791" t="s">
        <v>340</v>
      </c>
      <c r="D8791" t="s">
        <v>486</v>
      </c>
      <c r="E8791" s="144" t="s">
        <v>193</v>
      </c>
      <c r="F8791" s="144">
        <v>2060</v>
      </c>
      <c r="G8791" s="147">
        <v>20.570602877239178</v>
      </c>
      <c r="H8791" s="147">
        <v>24.58128</v>
      </c>
      <c r="I8791" s="147">
        <v>29.651999999999997</v>
      </c>
      <c r="J8791" s="147">
        <v>33.527099999999997</v>
      </c>
      <c r="K8791" s="147">
        <v>37.406879999999994</v>
      </c>
    </row>
    <row r="8792" spans="2:11" x14ac:dyDescent="0.2">
      <c r="B8792" s="21" t="str">
        <f t="shared" si="137"/>
        <v>HawkesburyIce Accretion2065RCP4.5</v>
      </c>
      <c r="C8792" t="s">
        <v>340</v>
      </c>
      <c r="D8792" t="s">
        <v>486</v>
      </c>
      <c r="E8792" s="144" t="s">
        <v>193</v>
      </c>
      <c r="F8792" s="144">
        <v>2065</v>
      </c>
      <c r="G8792" s="147">
        <v>20.524677033592003</v>
      </c>
      <c r="H8792" s="147">
        <v>24.541439999999998</v>
      </c>
      <c r="I8792" s="147">
        <v>29.616</v>
      </c>
      <c r="J8792" s="147">
        <v>33.493200000000002</v>
      </c>
      <c r="K8792" s="147">
        <v>37.376639999999995</v>
      </c>
    </row>
    <row r="8793" spans="2:11" x14ac:dyDescent="0.2">
      <c r="B8793" s="21" t="str">
        <f t="shared" si="137"/>
        <v>HawkesburyIce Accretion2070RCP4.5</v>
      </c>
      <c r="C8793" t="s">
        <v>340</v>
      </c>
      <c r="D8793" t="s">
        <v>486</v>
      </c>
      <c r="E8793" s="144" t="s">
        <v>193</v>
      </c>
      <c r="F8793" s="144">
        <v>2070</v>
      </c>
      <c r="G8793" s="147">
        <v>20.478751189944827</v>
      </c>
      <c r="H8793" s="147">
        <v>24.5016</v>
      </c>
      <c r="I8793" s="147">
        <v>29.58</v>
      </c>
      <c r="J8793" s="147">
        <v>33.459299999999999</v>
      </c>
      <c r="K8793" s="147">
        <v>37.346399999999996</v>
      </c>
    </row>
    <row r="8794" spans="2:11" x14ac:dyDescent="0.2">
      <c r="B8794" s="21" t="str">
        <f t="shared" si="137"/>
        <v>HawkesburyIce Accretion2075RCP4.5</v>
      </c>
      <c r="C8794" t="s">
        <v>340</v>
      </c>
      <c r="D8794" t="s">
        <v>486</v>
      </c>
      <c r="E8794" s="144" t="s">
        <v>193</v>
      </c>
      <c r="F8794" s="144">
        <v>2075</v>
      </c>
      <c r="G8794" s="147">
        <v>20.558773493269449</v>
      </c>
      <c r="H8794" s="147">
        <v>24.617799999999999</v>
      </c>
      <c r="I8794" s="147">
        <v>29.744999999999997</v>
      </c>
      <c r="J8794" s="147">
        <v>33.657049999999998</v>
      </c>
      <c r="K8794" s="147">
        <v>37.579499999999996</v>
      </c>
    </row>
    <row r="8795" spans="2:11" x14ac:dyDescent="0.2">
      <c r="B8795" s="21" t="str">
        <f t="shared" si="137"/>
        <v>HawkesburyIce Accretion2080RCP4.5</v>
      </c>
      <c r="C8795" t="s">
        <v>340</v>
      </c>
      <c r="D8795" t="s">
        <v>486</v>
      </c>
      <c r="E8795" s="144" t="s">
        <v>193</v>
      </c>
      <c r="F8795" s="144">
        <v>2080</v>
      </c>
      <c r="G8795" s="147">
        <v>20.638795796594074</v>
      </c>
      <c r="H8795" s="147">
        <v>24.733999999999998</v>
      </c>
      <c r="I8795" s="147">
        <v>29.909999999999997</v>
      </c>
      <c r="J8795" s="147">
        <v>33.854799999999997</v>
      </c>
      <c r="K8795" s="147">
        <v>37.812599999999996</v>
      </c>
    </row>
    <row r="8796" spans="2:11" x14ac:dyDescent="0.2">
      <c r="B8796" s="21" t="str">
        <f t="shared" si="137"/>
        <v>HawkesburyIce Accretion2085RCP4.5</v>
      </c>
      <c r="C8796" t="s">
        <v>340</v>
      </c>
      <c r="D8796" t="s">
        <v>486</v>
      </c>
      <c r="E8796" s="144" t="s">
        <v>193</v>
      </c>
      <c r="F8796" s="144">
        <v>2085</v>
      </c>
      <c r="G8796" s="147">
        <v>20.718818099918696</v>
      </c>
      <c r="H8796" s="147">
        <v>24.850200000000001</v>
      </c>
      <c r="I8796" s="147">
        <v>30.074999999999996</v>
      </c>
      <c r="J8796" s="147">
        <v>34.052549999999997</v>
      </c>
      <c r="K8796" s="147">
        <v>38.045699999999997</v>
      </c>
    </row>
    <row r="8797" spans="2:11" x14ac:dyDescent="0.2">
      <c r="B8797" s="21" t="str">
        <f t="shared" si="137"/>
        <v>HawkesburyIce Accretion2090RCP4.5</v>
      </c>
      <c r="C8797" t="s">
        <v>340</v>
      </c>
      <c r="D8797" t="s">
        <v>486</v>
      </c>
      <c r="E8797" s="144" t="s">
        <v>193</v>
      </c>
      <c r="F8797" s="144">
        <v>2090</v>
      </c>
      <c r="G8797" s="147">
        <v>20.798840403243318</v>
      </c>
      <c r="H8797" s="147">
        <v>24.9664</v>
      </c>
      <c r="I8797" s="147">
        <v>30.24</v>
      </c>
      <c r="J8797" s="147">
        <v>34.250300000000003</v>
      </c>
      <c r="K8797" s="147">
        <v>38.27879999999999</v>
      </c>
    </row>
    <row r="8798" spans="2:11" x14ac:dyDescent="0.2">
      <c r="B8798" s="21" t="str">
        <f t="shared" si="137"/>
        <v>HawkesburyIce Accretion2095RCP4.5</v>
      </c>
      <c r="C8798" t="s">
        <v>340</v>
      </c>
      <c r="D8798" t="s">
        <v>486</v>
      </c>
      <c r="E8798" s="144" t="s">
        <v>193</v>
      </c>
      <c r="F8798" s="144">
        <v>2095</v>
      </c>
      <c r="G8798" s="147">
        <v>20.878862706567944</v>
      </c>
      <c r="H8798" s="147">
        <v>25.082599999999999</v>
      </c>
      <c r="I8798" s="147">
        <v>30.404999999999998</v>
      </c>
      <c r="J8798" s="147">
        <v>34.448050000000002</v>
      </c>
      <c r="K8798" s="147">
        <v>38.51189999999999</v>
      </c>
    </row>
    <row r="8799" spans="2:11" x14ac:dyDescent="0.2">
      <c r="B8799" s="21" t="str">
        <f t="shared" si="137"/>
        <v>HawkesburyIce Accretion2100RCP4.5</v>
      </c>
      <c r="C8799" t="s">
        <v>340</v>
      </c>
      <c r="D8799" t="s">
        <v>486</v>
      </c>
      <c r="E8799" s="144" t="s">
        <v>193</v>
      </c>
      <c r="F8799" s="144">
        <v>2100</v>
      </c>
      <c r="G8799" s="147">
        <v>20.958885009892565</v>
      </c>
      <c r="H8799" s="147">
        <v>25.198799999999999</v>
      </c>
      <c r="I8799" s="147">
        <v>30.569999999999997</v>
      </c>
      <c r="J8799" s="147">
        <v>34.645800000000001</v>
      </c>
      <c r="K8799" s="147">
        <v>38.74499999999999</v>
      </c>
    </row>
    <row r="8800" spans="2:11" x14ac:dyDescent="0.2">
      <c r="B8800" s="21" t="str">
        <f t="shared" si="137"/>
        <v>HawkesburyIce Accretion2023RCP6.0</v>
      </c>
      <c r="C8800" t="s">
        <v>340</v>
      </c>
      <c r="D8800" t="s">
        <v>486</v>
      </c>
      <c r="E8800" s="144" t="s">
        <v>192</v>
      </c>
      <c r="F8800" s="144">
        <v>2023</v>
      </c>
      <c r="G8800" s="147">
        <v>20.666629641228724</v>
      </c>
      <c r="H8800" s="147">
        <v>24.601199999999999</v>
      </c>
      <c r="I8800" s="147">
        <v>29.61</v>
      </c>
      <c r="J8800" s="147">
        <v>33.425399999999996</v>
      </c>
      <c r="K8800" s="147">
        <v>37.232999999999997</v>
      </c>
    </row>
    <row r="8801" spans="2:11" x14ac:dyDescent="0.2">
      <c r="B8801" s="21" t="str">
        <f t="shared" si="137"/>
        <v>HawkesburyIce Accretion2025RCP6.0</v>
      </c>
      <c r="C8801" t="s">
        <v>340</v>
      </c>
      <c r="D8801" t="s">
        <v>486</v>
      </c>
      <c r="E8801" s="144" t="s">
        <v>192</v>
      </c>
      <c r="F8801" s="144">
        <v>2025</v>
      </c>
      <c r="G8801" s="147">
        <v>20.673588102387388</v>
      </c>
      <c r="H8801" s="147">
        <v>24.617799999999999</v>
      </c>
      <c r="I8801" s="147">
        <v>29.634999999999998</v>
      </c>
      <c r="J8801" s="147">
        <v>33.459299999999999</v>
      </c>
      <c r="K8801" s="147">
        <v>37.277099999999997</v>
      </c>
    </row>
    <row r="8802" spans="2:11" x14ac:dyDescent="0.2">
      <c r="B8802" s="21" t="str">
        <f t="shared" si="137"/>
        <v>HawkesburyIce Accretion2030RCP6.0</v>
      </c>
      <c r="C8802" t="s">
        <v>340</v>
      </c>
      <c r="D8802" t="s">
        <v>486</v>
      </c>
      <c r="E8802" s="144" t="s">
        <v>192</v>
      </c>
      <c r="F8802" s="144">
        <v>2030</v>
      </c>
      <c r="G8802" s="147">
        <v>20.680546563546049</v>
      </c>
      <c r="H8802" s="147">
        <v>24.634399999999999</v>
      </c>
      <c r="I8802" s="147">
        <v>29.66</v>
      </c>
      <c r="J8802" s="147">
        <v>33.493199999999995</v>
      </c>
      <c r="K8802" s="147">
        <v>37.321199999999997</v>
      </c>
    </row>
    <row r="8803" spans="2:11" x14ac:dyDescent="0.2">
      <c r="B8803" s="21" t="str">
        <f t="shared" si="137"/>
        <v>HawkesburyIce Accretion2035RCP6.0</v>
      </c>
      <c r="C8803" t="s">
        <v>340</v>
      </c>
      <c r="D8803" t="s">
        <v>486</v>
      </c>
      <c r="E8803" s="144" t="s">
        <v>192</v>
      </c>
      <c r="F8803" s="144">
        <v>2035</v>
      </c>
      <c r="G8803" s="147">
        <v>20.687505024704713</v>
      </c>
      <c r="H8803" s="147">
        <v>24.650999999999996</v>
      </c>
      <c r="I8803" s="147">
        <v>29.684999999999999</v>
      </c>
      <c r="J8803" s="147">
        <v>33.527099999999997</v>
      </c>
      <c r="K8803" s="147">
        <v>37.365299999999998</v>
      </c>
    </row>
    <row r="8804" spans="2:11" x14ac:dyDescent="0.2">
      <c r="B8804" s="21" t="str">
        <f t="shared" si="137"/>
        <v>HawkesburyIce Accretion2040RCP6.0</v>
      </c>
      <c r="C8804" t="s">
        <v>340</v>
      </c>
      <c r="D8804" t="s">
        <v>486</v>
      </c>
      <c r="E8804" s="144" t="s">
        <v>192</v>
      </c>
      <c r="F8804" s="144">
        <v>2040</v>
      </c>
      <c r="G8804" s="147">
        <v>20.694463485863377</v>
      </c>
      <c r="H8804" s="147">
        <v>24.667599999999997</v>
      </c>
      <c r="I8804" s="147">
        <v>29.709999999999997</v>
      </c>
      <c r="J8804" s="147">
        <v>33.561</v>
      </c>
      <c r="K8804" s="147">
        <v>37.409399999999998</v>
      </c>
    </row>
    <row r="8805" spans="2:11" x14ac:dyDescent="0.2">
      <c r="B8805" s="21" t="str">
        <f t="shared" si="137"/>
        <v>HawkesburyIce Accretion2045RCP6.0</v>
      </c>
      <c r="C8805" t="s">
        <v>340</v>
      </c>
      <c r="D8805" t="s">
        <v>486</v>
      </c>
      <c r="E8805" s="144" t="s">
        <v>192</v>
      </c>
      <c r="F8805" s="144">
        <v>2045</v>
      </c>
      <c r="G8805" s="147">
        <v>20.701421947022038</v>
      </c>
      <c r="H8805" s="147">
        <v>24.684199999999997</v>
      </c>
      <c r="I8805" s="147">
        <v>29.734999999999999</v>
      </c>
      <c r="J8805" s="147">
        <v>33.594899999999996</v>
      </c>
      <c r="K8805" s="147">
        <v>37.453499999999998</v>
      </c>
    </row>
    <row r="8806" spans="2:11" x14ac:dyDescent="0.2">
      <c r="B8806" s="21" t="str">
        <f t="shared" si="137"/>
        <v>HawkesburyIce Accretion2050RCP6.0</v>
      </c>
      <c r="C8806" t="s">
        <v>340</v>
      </c>
      <c r="D8806" t="s">
        <v>486</v>
      </c>
      <c r="E8806" s="144" t="s">
        <v>192</v>
      </c>
      <c r="F8806" s="144">
        <v>2050</v>
      </c>
      <c r="G8806" s="147">
        <v>20.662454564533526</v>
      </c>
      <c r="H8806" s="147">
        <v>24.660959999999999</v>
      </c>
      <c r="I8806" s="147">
        <v>29.723999999999997</v>
      </c>
      <c r="J8806" s="147">
        <v>33.594899999999996</v>
      </c>
      <c r="K8806" s="147">
        <v>37.467359999999999</v>
      </c>
    </row>
    <row r="8807" spans="2:11" x14ac:dyDescent="0.2">
      <c r="B8807" s="21" t="str">
        <f t="shared" si="137"/>
        <v>HawkesburyIce Accretion2055RCP6.0</v>
      </c>
      <c r="C8807" t="s">
        <v>340</v>
      </c>
      <c r="D8807" t="s">
        <v>486</v>
      </c>
      <c r="E8807" s="144" t="s">
        <v>192</v>
      </c>
      <c r="F8807" s="144">
        <v>2055</v>
      </c>
      <c r="G8807" s="147">
        <v>20.61652872088635</v>
      </c>
      <c r="H8807" s="147">
        <v>24.621119999999998</v>
      </c>
      <c r="I8807" s="147">
        <v>29.687999999999999</v>
      </c>
      <c r="J8807" s="147">
        <v>33.561</v>
      </c>
      <c r="K8807" s="147">
        <v>37.43712</v>
      </c>
    </row>
    <row r="8808" spans="2:11" x14ac:dyDescent="0.2">
      <c r="B8808" s="21" t="str">
        <f t="shared" si="137"/>
        <v>HawkesburyIce Accretion2060RCP6.0</v>
      </c>
      <c r="C8808" t="s">
        <v>340</v>
      </c>
      <c r="D8808" t="s">
        <v>486</v>
      </c>
      <c r="E8808" s="144" t="s">
        <v>192</v>
      </c>
      <c r="F8808" s="144">
        <v>2060</v>
      </c>
      <c r="G8808" s="147">
        <v>20.570602877239178</v>
      </c>
      <c r="H8808" s="147">
        <v>24.58128</v>
      </c>
      <c r="I8808" s="147">
        <v>29.651999999999997</v>
      </c>
      <c r="J8808" s="147">
        <v>33.527099999999997</v>
      </c>
      <c r="K8808" s="147">
        <v>37.406879999999994</v>
      </c>
    </row>
    <row r="8809" spans="2:11" x14ac:dyDescent="0.2">
      <c r="B8809" s="21" t="str">
        <f t="shared" si="137"/>
        <v>HawkesburyIce Accretion2065RCP6.0</v>
      </c>
      <c r="C8809" t="s">
        <v>340</v>
      </c>
      <c r="D8809" t="s">
        <v>486</v>
      </c>
      <c r="E8809" s="144" t="s">
        <v>192</v>
      </c>
      <c r="F8809" s="144">
        <v>2065</v>
      </c>
      <c r="G8809" s="147">
        <v>20.524677033592003</v>
      </c>
      <c r="H8809" s="147">
        <v>24.541439999999998</v>
      </c>
      <c r="I8809" s="147">
        <v>29.616</v>
      </c>
      <c r="J8809" s="147">
        <v>33.493200000000002</v>
      </c>
      <c r="K8809" s="147">
        <v>37.376639999999995</v>
      </c>
    </row>
    <row r="8810" spans="2:11" x14ac:dyDescent="0.2">
      <c r="B8810" s="21" t="str">
        <f t="shared" si="137"/>
        <v>HawkesburyIce Accretion2070RCP6.0</v>
      </c>
      <c r="C8810" t="s">
        <v>340</v>
      </c>
      <c r="D8810" t="s">
        <v>486</v>
      </c>
      <c r="E8810" s="144" t="s">
        <v>192</v>
      </c>
      <c r="F8810" s="144">
        <v>2070</v>
      </c>
      <c r="G8810" s="147">
        <v>20.478751189944827</v>
      </c>
      <c r="H8810" s="147">
        <v>24.5016</v>
      </c>
      <c r="I8810" s="147">
        <v>29.58</v>
      </c>
      <c r="J8810" s="147">
        <v>33.459299999999999</v>
      </c>
      <c r="K8810" s="147">
        <v>37.346399999999996</v>
      </c>
    </row>
    <row r="8811" spans="2:11" x14ac:dyDescent="0.2">
      <c r="B8811" s="21" t="str">
        <f t="shared" si="137"/>
        <v>HawkesburyIce Accretion2075RCP6.0</v>
      </c>
      <c r="C8811" t="s">
        <v>340</v>
      </c>
      <c r="D8811" t="s">
        <v>486</v>
      </c>
      <c r="E8811" s="144" t="s">
        <v>192</v>
      </c>
      <c r="F8811" s="144">
        <v>2075</v>
      </c>
      <c r="G8811" s="147">
        <v>20.598784644931762</v>
      </c>
      <c r="H8811" s="147">
        <v>24.675899999999999</v>
      </c>
      <c r="I8811" s="147">
        <v>29.827499999999997</v>
      </c>
      <c r="J8811" s="147">
        <v>33.755924999999998</v>
      </c>
      <c r="K8811" s="147">
        <v>37.696049999999993</v>
      </c>
    </row>
    <row r="8812" spans="2:11" x14ac:dyDescent="0.2">
      <c r="B8812" s="21" t="str">
        <f t="shared" si="137"/>
        <v>HawkesburyIce Accretion2080RCP6.0</v>
      </c>
      <c r="C8812" t="s">
        <v>340</v>
      </c>
      <c r="D8812" t="s">
        <v>486</v>
      </c>
      <c r="E8812" s="144" t="s">
        <v>192</v>
      </c>
      <c r="F8812" s="144">
        <v>2080</v>
      </c>
      <c r="G8812" s="147">
        <v>20.718818099918696</v>
      </c>
      <c r="H8812" s="147">
        <v>24.850200000000001</v>
      </c>
      <c r="I8812" s="147">
        <v>30.074999999999996</v>
      </c>
      <c r="J8812" s="147">
        <v>34.052549999999997</v>
      </c>
      <c r="K8812" s="147">
        <v>38.045699999999997</v>
      </c>
    </row>
    <row r="8813" spans="2:11" x14ac:dyDescent="0.2">
      <c r="B8813" s="21" t="str">
        <f t="shared" si="137"/>
        <v>HawkesburyIce Accretion2085RCP6.0</v>
      </c>
      <c r="C8813" t="s">
        <v>340</v>
      </c>
      <c r="D8813" t="s">
        <v>486</v>
      </c>
      <c r="E8813" s="144" t="s">
        <v>192</v>
      </c>
      <c r="F8813" s="144">
        <v>2085</v>
      </c>
      <c r="G8813" s="147">
        <v>20.838851554905631</v>
      </c>
      <c r="H8813" s="147">
        <v>25.0245</v>
      </c>
      <c r="I8813" s="147">
        <v>30.322499999999998</v>
      </c>
      <c r="J8813" s="147">
        <v>34.349175000000002</v>
      </c>
      <c r="K8813" s="147">
        <v>38.395349999999993</v>
      </c>
    </row>
    <row r="8814" spans="2:11" x14ac:dyDescent="0.2">
      <c r="B8814" s="21" t="str">
        <f t="shared" si="137"/>
        <v>HawkesburyIce Accretion2090RCP6.0</v>
      </c>
      <c r="C8814" t="s">
        <v>340</v>
      </c>
      <c r="D8814" t="s">
        <v>486</v>
      </c>
      <c r="E8814" s="144" t="s">
        <v>192</v>
      </c>
      <c r="F8814" s="144">
        <v>2090</v>
      </c>
      <c r="G8814" s="147">
        <v>20.97280193220989</v>
      </c>
      <c r="H8814" s="147">
        <v>25.240299999999998</v>
      </c>
      <c r="I8814" s="147">
        <v>30.65</v>
      </c>
      <c r="J8814" s="147">
        <v>34.758800000000001</v>
      </c>
      <c r="K8814" s="147">
        <v>38.883599999999994</v>
      </c>
    </row>
    <row r="8815" spans="2:11" x14ac:dyDescent="0.2">
      <c r="B8815" s="21" t="str">
        <f t="shared" si="137"/>
        <v>HawkesburyIce Accretion2095RCP6.0</v>
      </c>
      <c r="C8815" t="s">
        <v>340</v>
      </c>
      <c r="D8815" t="s">
        <v>486</v>
      </c>
      <c r="E8815" s="144" t="s">
        <v>192</v>
      </c>
      <c r="F8815" s="144">
        <v>2095</v>
      </c>
      <c r="G8815" s="147">
        <v>20.986718854527215</v>
      </c>
      <c r="H8815" s="147">
        <v>25.281799999999997</v>
      </c>
      <c r="I8815" s="147">
        <v>30.729999999999997</v>
      </c>
      <c r="J8815" s="147">
        <v>34.8718</v>
      </c>
      <c r="K8815" s="147">
        <v>39.022199999999991</v>
      </c>
    </row>
    <row r="8816" spans="2:11" x14ac:dyDescent="0.2">
      <c r="B8816" s="21" t="str">
        <f t="shared" si="137"/>
        <v>HawkesburyIce Accretion2100RCP6.0</v>
      </c>
      <c r="C8816" t="s">
        <v>340</v>
      </c>
      <c r="D8816" t="s">
        <v>486</v>
      </c>
      <c r="E8816" s="144" t="s">
        <v>192</v>
      </c>
      <c r="F8816" s="144">
        <v>2100</v>
      </c>
      <c r="G8816" s="147">
        <v>21.00063577684454</v>
      </c>
      <c r="H8816" s="147">
        <v>25.323299999999996</v>
      </c>
      <c r="I8816" s="147">
        <v>30.81</v>
      </c>
      <c r="J8816" s="147">
        <v>34.9848</v>
      </c>
      <c r="K8816" s="147">
        <v>39.160799999999995</v>
      </c>
    </row>
    <row r="8817" spans="2:11" x14ac:dyDescent="0.2">
      <c r="B8817" s="21" t="str">
        <f t="shared" si="137"/>
        <v>HawkesburyIce Accretion2023RCP8.5</v>
      </c>
      <c r="C8817" t="s">
        <v>340</v>
      </c>
      <c r="D8817" t="s">
        <v>486</v>
      </c>
      <c r="E8817" s="144" t="s">
        <v>191</v>
      </c>
      <c r="F8817" s="144">
        <v>2023</v>
      </c>
      <c r="G8817" s="147">
        <v>20.666629641228724</v>
      </c>
      <c r="H8817" s="147">
        <v>24.601199999999999</v>
      </c>
      <c r="I8817" s="147">
        <v>29.61</v>
      </c>
      <c r="J8817" s="147">
        <v>33.425399999999996</v>
      </c>
      <c r="K8817" s="147">
        <v>37.232999999999997</v>
      </c>
    </row>
    <row r="8818" spans="2:11" x14ac:dyDescent="0.2">
      <c r="B8818" s="21" t="str">
        <f t="shared" si="137"/>
        <v>HawkesburyIce Accretion2025RCP8.5</v>
      </c>
      <c r="C8818" t="s">
        <v>340</v>
      </c>
      <c r="D8818" t="s">
        <v>486</v>
      </c>
      <c r="E8818" s="144" t="s">
        <v>191</v>
      </c>
      <c r="F8818" s="144">
        <v>2025</v>
      </c>
      <c r="G8818" s="147">
        <v>20.680546563546049</v>
      </c>
      <c r="H8818" s="147">
        <v>24.634399999999999</v>
      </c>
      <c r="I8818" s="147">
        <v>29.66</v>
      </c>
      <c r="J8818" s="147">
        <v>33.493199999999995</v>
      </c>
      <c r="K8818" s="147">
        <v>37.321199999999997</v>
      </c>
    </row>
    <row r="8819" spans="2:11" x14ac:dyDescent="0.2">
      <c r="B8819" s="21" t="str">
        <f t="shared" si="137"/>
        <v>HawkesburyIce Accretion2030RCP8.5</v>
      </c>
      <c r="C8819" t="s">
        <v>340</v>
      </c>
      <c r="D8819" t="s">
        <v>486</v>
      </c>
      <c r="E8819" s="144" t="s">
        <v>191</v>
      </c>
      <c r="F8819" s="144">
        <v>2030</v>
      </c>
      <c r="G8819" s="147">
        <v>20.694463485863377</v>
      </c>
      <c r="H8819" s="147">
        <v>24.667599999999997</v>
      </c>
      <c r="I8819" s="147">
        <v>29.709999999999997</v>
      </c>
      <c r="J8819" s="147">
        <v>33.561</v>
      </c>
      <c r="K8819" s="147">
        <v>37.409399999999998</v>
      </c>
    </row>
    <row r="8820" spans="2:11" x14ac:dyDescent="0.2">
      <c r="B8820" s="21" t="str">
        <f t="shared" si="137"/>
        <v>HawkesburyIce Accretion2035RCP8.5</v>
      </c>
      <c r="C8820" t="s">
        <v>340</v>
      </c>
      <c r="D8820" t="s">
        <v>486</v>
      </c>
      <c r="E8820" s="144" t="s">
        <v>191</v>
      </c>
      <c r="F8820" s="144">
        <v>2035</v>
      </c>
      <c r="G8820" s="147">
        <v>20.708380408180702</v>
      </c>
      <c r="H8820" s="147">
        <v>24.700799999999997</v>
      </c>
      <c r="I8820" s="147">
        <v>29.759999999999998</v>
      </c>
      <c r="J8820" s="147">
        <v>33.628799999999998</v>
      </c>
      <c r="K8820" s="147">
        <v>37.497599999999998</v>
      </c>
    </row>
    <row r="8821" spans="2:11" x14ac:dyDescent="0.2">
      <c r="B8821" s="21" t="str">
        <f t="shared" si="137"/>
        <v>HawkesburyIce Accretion2040RCP8.5</v>
      </c>
      <c r="C8821" t="s">
        <v>340</v>
      </c>
      <c r="D8821" t="s">
        <v>486</v>
      </c>
      <c r="E8821" s="144" t="s">
        <v>191</v>
      </c>
      <c r="F8821" s="144">
        <v>2040</v>
      </c>
      <c r="G8821" s="147">
        <v>20.63183733543541</v>
      </c>
      <c r="H8821" s="147">
        <v>24.634399999999999</v>
      </c>
      <c r="I8821" s="147">
        <v>29.7</v>
      </c>
      <c r="J8821" s="147">
        <v>33.572299999999998</v>
      </c>
      <c r="K8821" s="147">
        <v>37.447199999999995</v>
      </c>
    </row>
    <row r="8822" spans="2:11" x14ac:dyDescent="0.2">
      <c r="B8822" s="21" t="str">
        <f t="shared" si="137"/>
        <v>HawkesburyIce Accretion2045RCP8.5</v>
      </c>
      <c r="C8822" t="s">
        <v>340</v>
      </c>
      <c r="D8822" t="s">
        <v>486</v>
      </c>
      <c r="E8822" s="144" t="s">
        <v>191</v>
      </c>
      <c r="F8822" s="144">
        <v>2045</v>
      </c>
      <c r="G8822" s="147">
        <v>20.555294262690119</v>
      </c>
      <c r="H8822" s="147">
        <v>24.567999999999998</v>
      </c>
      <c r="I8822" s="147">
        <v>29.639999999999997</v>
      </c>
      <c r="J8822" s="147">
        <v>33.515799999999999</v>
      </c>
      <c r="K8822" s="147">
        <v>37.396799999999999</v>
      </c>
    </row>
    <row r="8823" spans="2:11" x14ac:dyDescent="0.2">
      <c r="B8823" s="21" t="str">
        <f t="shared" si="137"/>
        <v>HawkesburyIce Accretion2050RCP8.5</v>
      </c>
      <c r="C8823" t="s">
        <v>340</v>
      </c>
      <c r="D8823" t="s">
        <v>486</v>
      </c>
      <c r="E8823" s="144" t="s">
        <v>191</v>
      </c>
      <c r="F8823" s="144">
        <v>2050</v>
      </c>
      <c r="G8823" s="147">
        <v>20.638795796594074</v>
      </c>
      <c r="H8823" s="147">
        <v>24.733999999999998</v>
      </c>
      <c r="I8823" s="147">
        <v>29.909999999999997</v>
      </c>
      <c r="J8823" s="147">
        <v>33.854799999999997</v>
      </c>
      <c r="K8823" s="147">
        <v>37.812599999999996</v>
      </c>
    </row>
    <row r="8824" spans="2:11" x14ac:dyDescent="0.2">
      <c r="B8824" s="21" t="str">
        <f t="shared" si="137"/>
        <v>HawkesburyIce Accretion2055RCP8.5</v>
      </c>
      <c r="C8824" t="s">
        <v>340</v>
      </c>
      <c r="D8824" t="s">
        <v>486</v>
      </c>
      <c r="E8824" s="144" t="s">
        <v>191</v>
      </c>
      <c r="F8824" s="144">
        <v>2055</v>
      </c>
      <c r="G8824" s="147">
        <v>20.798840403243318</v>
      </c>
      <c r="H8824" s="147">
        <v>24.9664</v>
      </c>
      <c r="I8824" s="147">
        <v>30.24</v>
      </c>
      <c r="J8824" s="147">
        <v>34.250300000000003</v>
      </c>
      <c r="K8824" s="147">
        <v>38.27879999999999</v>
      </c>
    </row>
    <row r="8825" spans="2:11" x14ac:dyDescent="0.2">
      <c r="B8825" s="21" t="str">
        <f t="shared" si="137"/>
        <v>HawkesburyIce Accretion2060RCP8.5</v>
      </c>
      <c r="C8825" t="s">
        <v>340</v>
      </c>
      <c r="D8825" t="s">
        <v>486</v>
      </c>
      <c r="E8825" s="144" t="s">
        <v>191</v>
      </c>
      <c r="F8825" s="144">
        <v>2060</v>
      </c>
      <c r="G8825" s="147">
        <v>20.97280193220989</v>
      </c>
      <c r="H8825" s="147">
        <v>25.240299999999998</v>
      </c>
      <c r="I8825" s="147">
        <v>30.65</v>
      </c>
      <c r="J8825" s="147">
        <v>34.758800000000001</v>
      </c>
      <c r="K8825" s="147">
        <v>38.883599999999994</v>
      </c>
    </row>
    <row r="8826" spans="2:11" x14ac:dyDescent="0.2">
      <c r="B8826" s="21" t="str">
        <f t="shared" si="137"/>
        <v>HawkesburyIce Accretion2065RCP8.5</v>
      </c>
      <c r="C8826" t="s">
        <v>340</v>
      </c>
      <c r="D8826" t="s">
        <v>486</v>
      </c>
      <c r="E8826" s="144" t="s">
        <v>191</v>
      </c>
      <c r="F8826" s="144">
        <v>2065</v>
      </c>
      <c r="G8826" s="147">
        <v>20.986718854527215</v>
      </c>
      <c r="H8826" s="147">
        <v>25.281799999999997</v>
      </c>
      <c r="I8826" s="147">
        <v>30.729999999999997</v>
      </c>
      <c r="J8826" s="147">
        <v>34.8718</v>
      </c>
      <c r="K8826" s="147">
        <v>39.022199999999991</v>
      </c>
    </row>
    <row r="8827" spans="2:11" x14ac:dyDescent="0.2">
      <c r="B8827" s="21" t="str">
        <f t="shared" si="137"/>
        <v>HawkesburyIce Accretion2070RCP8.5</v>
      </c>
      <c r="C8827" t="s">
        <v>340</v>
      </c>
      <c r="D8827" t="s">
        <v>486</v>
      </c>
      <c r="E8827" s="144" t="s">
        <v>191</v>
      </c>
      <c r="F8827" s="144">
        <v>2070</v>
      </c>
      <c r="G8827" s="147">
        <v>21.00063577684454</v>
      </c>
      <c r="H8827" s="147">
        <v>25.364799999999995</v>
      </c>
      <c r="I8827" s="147">
        <v>30.9</v>
      </c>
      <c r="J8827" s="147">
        <v>35.120399999999997</v>
      </c>
      <c r="K8827" s="147">
        <v>39.337199999999996</v>
      </c>
    </row>
    <row r="8828" spans="2:11" x14ac:dyDescent="0.2">
      <c r="B8828" s="21" t="str">
        <f t="shared" si="137"/>
        <v>HawkesburyIce Accretion2075RCP8.5</v>
      </c>
      <c r="C8828" t="s">
        <v>340</v>
      </c>
      <c r="D8828" t="s">
        <v>486</v>
      </c>
      <c r="E8828" s="144" t="s">
        <v>191</v>
      </c>
      <c r="F8828" s="144">
        <v>2075</v>
      </c>
      <c r="G8828" s="147">
        <v>21.00063577684454</v>
      </c>
      <c r="H8828" s="147">
        <v>25.406299999999998</v>
      </c>
      <c r="I8828" s="147">
        <v>30.990000000000002</v>
      </c>
      <c r="J8828" s="147">
        <v>35.256</v>
      </c>
      <c r="K8828" s="147">
        <v>39.513599999999997</v>
      </c>
    </row>
    <row r="8829" spans="2:11" x14ac:dyDescent="0.2">
      <c r="B8829" s="21" t="str">
        <f t="shared" si="137"/>
        <v>HawkesburyIce Accretion2080RCP8.5</v>
      </c>
      <c r="C8829" t="s">
        <v>340</v>
      </c>
      <c r="D8829" t="s">
        <v>486</v>
      </c>
      <c r="E8829" s="144" t="s">
        <v>191</v>
      </c>
      <c r="F8829" s="144">
        <v>2080</v>
      </c>
      <c r="G8829" s="147">
        <v>21.00063577684454</v>
      </c>
      <c r="H8829" s="147">
        <v>25.447799999999997</v>
      </c>
      <c r="I8829" s="147">
        <v>31.080000000000002</v>
      </c>
      <c r="J8829" s="147">
        <v>35.391599999999997</v>
      </c>
      <c r="K8829" s="147">
        <v>39.69</v>
      </c>
    </row>
    <row r="8830" spans="2:11" x14ac:dyDescent="0.2">
      <c r="B8830" s="21" t="str">
        <f t="shared" si="137"/>
        <v>HawkesburyIce Accretion2085RCP8.5</v>
      </c>
      <c r="C8830" t="s">
        <v>340</v>
      </c>
      <c r="D8830" t="s">
        <v>486</v>
      </c>
      <c r="E8830" s="144" t="s">
        <v>191</v>
      </c>
      <c r="F8830" s="144">
        <v>2085</v>
      </c>
      <c r="G8830" s="147">
        <v>20.51006426515881</v>
      </c>
      <c r="H8830" s="147">
        <v>24.91245</v>
      </c>
      <c r="I8830" s="147">
        <v>30.495000000000001</v>
      </c>
      <c r="J8830" s="147">
        <v>34.764449999999997</v>
      </c>
      <c r="K8830" s="147">
        <v>39.009599999999999</v>
      </c>
    </row>
    <row r="8831" spans="2:11" x14ac:dyDescent="0.2">
      <c r="B8831" s="21" t="str">
        <f t="shared" si="137"/>
        <v>HawkesburyIce Accretion2090RCP8.5</v>
      </c>
      <c r="C8831" t="s">
        <v>340</v>
      </c>
      <c r="D8831" t="s">
        <v>486</v>
      </c>
      <c r="E8831" s="144" t="s">
        <v>191</v>
      </c>
      <c r="F8831" s="144">
        <v>2090</v>
      </c>
      <c r="G8831" s="147">
        <v>20.019492753473077</v>
      </c>
      <c r="H8831" s="147">
        <v>24.377099999999999</v>
      </c>
      <c r="I8831" s="147">
        <v>29.91</v>
      </c>
      <c r="J8831" s="147">
        <v>34.137299999999996</v>
      </c>
      <c r="K8831" s="147">
        <v>38.3292</v>
      </c>
    </row>
    <row r="8832" spans="2:11" x14ac:dyDescent="0.2">
      <c r="B8832" s="21" t="str">
        <f t="shared" si="137"/>
        <v>HawkesburyIce Accretion2095RCP8.5</v>
      </c>
      <c r="C8832" t="s">
        <v>340</v>
      </c>
      <c r="D8832" t="s">
        <v>486</v>
      </c>
      <c r="E8832" s="144" t="s">
        <v>191</v>
      </c>
      <c r="F8832" s="144">
        <v>2095</v>
      </c>
      <c r="G8832" s="147">
        <v>20.019492753473077</v>
      </c>
      <c r="H8832" s="147">
        <v>24.377099999999999</v>
      </c>
      <c r="I8832" s="147">
        <v>29.91</v>
      </c>
      <c r="J8832" s="147">
        <v>34.137299999999996</v>
      </c>
      <c r="K8832" s="147">
        <v>38.3292</v>
      </c>
    </row>
    <row r="8833" spans="2:11" x14ac:dyDescent="0.2">
      <c r="B8833" s="21" t="str">
        <f t="shared" si="137"/>
        <v>HawkesburyIce Accretion2100RCP8.5</v>
      </c>
      <c r="C8833" t="s">
        <v>340</v>
      </c>
      <c r="D8833" t="s">
        <v>486</v>
      </c>
      <c r="E8833" s="144" t="s">
        <v>191</v>
      </c>
      <c r="F8833" s="144">
        <v>2100</v>
      </c>
      <c r="G8833" s="147">
        <v>20.019492753473077</v>
      </c>
      <c r="H8833" s="147">
        <v>24.377099999999999</v>
      </c>
      <c r="I8833" s="147">
        <v>29.91</v>
      </c>
      <c r="J8833" s="147">
        <v>34.137299999999996</v>
      </c>
      <c r="K8833" s="147">
        <v>38.3292</v>
      </c>
    </row>
    <row r="8834" spans="2:11" x14ac:dyDescent="0.2">
      <c r="B8834" s="21" t="str">
        <f t="shared" si="137"/>
        <v>HawkesburyWind2023RCP4.5</v>
      </c>
      <c r="C8834" t="s">
        <v>340</v>
      </c>
      <c r="D8834" t="s">
        <v>1</v>
      </c>
      <c r="E8834" s="144" t="s">
        <v>193</v>
      </c>
      <c r="F8834" s="144">
        <v>2023</v>
      </c>
      <c r="G8834" s="147">
        <v>83.292205679233078</v>
      </c>
      <c r="H8834" s="147">
        <v>89.753184000000005</v>
      </c>
      <c r="I8834" s="147">
        <v>96.566400000000002</v>
      </c>
      <c r="J8834" s="147">
        <v>103.367136</v>
      </c>
      <c r="K8834" s="147">
        <v>110.16230399999999</v>
      </c>
    </row>
    <row r="8835" spans="2:11" x14ac:dyDescent="0.2">
      <c r="B8835" s="21" t="str">
        <f t="shared" si="137"/>
        <v>HawkesburyWind2025RCP4.5</v>
      </c>
      <c r="C8835" t="s">
        <v>340</v>
      </c>
      <c r="D8835" t="s">
        <v>1</v>
      </c>
      <c r="E8835" s="144" t="s">
        <v>193</v>
      </c>
      <c r="F8835" s="144">
        <v>2025</v>
      </c>
      <c r="G8835" s="147">
        <v>83.405494573634897</v>
      </c>
      <c r="H8835" s="147">
        <v>89.891568000000007</v>
      </c>
      <c r="I8835" s="147">
        <v>96.736000000000004</v>
      </c>
      <c r="J8835" s="147">
        <v>103.562304</v>
      </c>
      <c r="K8835" s="147">
        <v>110.38665599999999</v>
      </c>
    </row>
    <row r="8836" spans="2:11" x14ac:dyDescent="0.2">
      <c r="B8836" s="21" t="str">
        <f t="shared" si="137"/>
        <v>HawkesburyWind2030RCP4.5</v>
      </c>
      <c r="C8836" t="s">
        <v>340</v>
      </c>
      <c r="D8836" t="s">
        <v>1</v>
      </c>
      <c r="E8836" s="144" t="s">
        <v>193</v>
      </c>
      <c r="F8836" s="144">
        <v>2030</v>
      </c>
      <c r="G8836" s="147">
        <v>83.518783468036716</v>
      </c>
      <c r="H8836" s="147">
        <v>90.029952000000009</v>
      </c>
      <c r="I8836" s="147">
        <v>96.905600000000007</v>
      </c>
      <c r="J8836" s="147">
        <v>103.75747200000001</v>
      </c>
      <c r="K8836" s="147">
        <v>110.61100799999998</v>
      </c>
    </row>
    <row r="8837" spans="2:11" x14ac:dyDescent="0.2">
      <c r="B8837" s="21" t="str">
        <f t="shared" si="137"/>
        <v>HawkesburyWind2035RCP4.5</v>
      </c>
      <c r="C8837" t="s">
        <v>340</v>
      </c>
      <c r="D8837" t="s">
        <v>1</v>
      </c>
      <c r="E8837" s="144" t="s">
        <v>193</v>
      </c>
      <c r="F8837" s="144">
        <v>2035</v>
      </c>
      <c r="G8837" s="147">
        <v>83.632072362438549</v>
      </c>
      <c r="H8837" s="147">
        <v>90.168336000000011</v>
      </c>
      <c r="I8837" s="147">
        <v>97.075199999999995</v>
      </c>
      <c r="J8837" s="147">
        <v>103.95264</v>
      </c>
      <c r="K8837" s="147">
        <v>110.83535999999998</v>
      </c>
    </row>
    <row r="8838" spans="2:11" x14ac:dyDescent="0.2">
      <c r="B8838" s="21" t="str">
        <f t="shared" si="137"/>
        <v>HawkesburyWind2040RCP4.5</v>
      </c>
      <c r="C8838" t="s">
        <v>340</v>
      </c>
      <c r="D8838" t="s">
        <v>1</v>
      </c>
      <c r="E8838" s="144" t="s">
        <v>193</v>
      </c>
      <c r="F8838" s="144">
        <v>2040</v>
      </c>
      <c r="G8838" s="147">
        <v>83.745361256840368</v>
      </c>
      <c r="H8838" s="147">
        <v>90.306719999999999</v>
      </c>
      <c r="I8838" s="147">
        <v>97.244799999999998</v>
      </c>
      <c r="J8838" s="147">
        <v>104.147808</v>
      </c>
      <c r="K8838" s="147">
        <v>111.05971199999999</v>
      </c>
    </row>
    <row r="8839" spans="2:11" x14ac:dyDescent="0.2">
      <c r="B8839" s="21" t="str">
        <f t="shared" si="137"/>
        <v>HawkesburyWind2045RCP4.5</v>
      </c>
      <c r="C8839" t="s">
        <v>340</v>
      </c>
      <c r="D8839" t="s">
        <v>1</v>
      </c>
      <c r="E8839" s="144" t="s">
        <v>193</v>
      </c>
      <c r="F8839" s="144">
        <v>2045</v>
      </c>
      <c r="G8839" s="147">
        <v>83.858650151242188</v>
      </c>
      <c r="H8839" s="147">
        <v>90.445104000000001</v>
      </c>
      <c r="I8839" s="147">
        <v>97.414400000000001</v>
      </c>
      <c r="J8839" s="147">
        <v>104.34297600000001</v>
      </c>
      <c r="K8839" s="147">
        <v>111.28406399999999</v>
      </c>
    </row>
    <row r="8840" spans="2:11" x14ac:dyDescent="0.2">
      <c r="B8840" s="21" t="str">
        <f t="shared" si="137"/>
        <v>HawkesburyWind2050RCP4.5</v>
      </c>
      <c r="C8840" t="s">
        <v>340</v>
      </c>
      <c r="D8840" t="s">
        <v>1</v>
      </c>
      <c r="E8840" s="144" t="s">
        <v>193</v>
      </c>
      <c r="F8840" s="144">
        <v>2050</v>
      </c>
      <c r="G8840" s="147">
        <v>83.865834325033518</v>
      </c>
      <c r="H8840" s="147">
        <v>90.440640000000002</v>
      </c>
      <c r="I8840" s="147">
        <v>97.393920000000008</v>
      </c>
      <c r="J8840" s="147">
        <v>104.3101056</v>
      </c>
      <c r="K8840" s="147">
        <v>111.23919359999998</v>
      </c>
    </row>
    <row r="8841" spans="2:11" x14ac:dyDescent="0.2">
      <c r="B8841" s="21" t="str">
        <f t="shared" si="137"/>
        <v>HawkesburyWind2055RCP4.5</v>
      </c>
      <c r="C8841" t="s">
        <v>340</v>
      </c>
      <c r="D8841" t="s">
        <v>1</v>
      </c>
      <c r="E8841" s="144" t="s">
        <v>193</v>
      </c>
      <c r="F8841" s="144">
        <v>2055</v>
      </c>
      <c r="G8841" s="147">
        <v>83.759729604423029</v>
      </c>
      <c r="H8841" s="147">
        <v>90.297792000000001</v>
      </c>
      <c r="I8841" s="147">
        <v>97.20384</v>
      </c>
      <c r="J8841" s="147">
        <v>104.0820672</v>
      </c>
      <c r="K8841" s="147">
        <v>110.96997119999999</v>
      </c>
    </row>
    <row r="8842" spans="2:11" x14ac:dyDescent="0.2">
      <c r="B8842" s="21" t="str">
        <f t="shared" si="137"/>
        <v>HawkesburyWind2060RCP4.5</v>
      </c>
      <c r="C8842" t="s">
        <v>340</v>
      </c>
      <c r="D8842" t="s">
        <v>1</v>
      </c>
      <c r="E8842" s="144" t="s">
        <v>193</v>
      </c>
      <c r="F8842" s="144">
        <v>2060</v>
      </c>
      <c r="G8842" s="147">
        <v>83.653624883812554</v>
      </c>
      <c r="H8842" s="147">
        <v>90.154944</v>
      </c>
      <c r="I8842" s="147">
        <v>97.013760000000005</v>
      </c>
      <c r="J8842" s="147">
        <v>103.85402879999999</v>
      </c>
      <c r="K8842" s="147">
        <v>110.70074879999999</v>
      </c>
    </row>
    <row r="8843" spans="2:11" x14ac:dyDescent="0.2">
      <c r="B8843" s="21" t="str">
        <f t="shared" si="137"/>
        <v>HawkesburyWind2065RCP4.5</v>
      </c>
      <c r="C8843" t="s">
        <v>340</v>
      </c>
      <c r="D8843" t="s">
        <v>1</v>
      </c>
      <c r="E8843" s="144" t="s">
        <v>193</v>
      </c>
      <c r="F8843" s="144">
        <v>2065</v>
      </c>
      <c r="G8843" s="147">
        <v>83.547520163202066</v>
      </c>
      <c r="H8843" s="147">
        <v>90.012096</v>
      </c>
      <c r="I8843" s="147">
        <v>96.823679999999996</v>
      </c>
      <c r="J8843" s="147">
        <v>103.62599039999999</v>
      </c>
      <c r="K8843" s="147">
        <v>110.4315264</v>
      </c>
    </row>
    <row r="8844" spans="2:11" x14ac:dyDescent="0.2">
      <c r="B8844" s="21" t="str">
        <f t="shared" ref="B8844:B8907" si="138">C8844&amp;D8844&amp;F8844&amp;E8844</f>
        <v>HawkesburyWind2070RCP4.5</v>
      </c>
      <c r="C8844" t="s">
        <v>340</v>
      </c>
      <c r="D8844" t="s">
        <v>1</v>
      </c>
      <c r="E8844" s="144" t="s">
        <v>193</v>
      </c>
      <c r="F8844" s="144">
        <v>2070</v>
      </c>
      <c r="G8844" s="147">
        <v>83.441415442591577</v>
      </c>
      <c r="H8844" s="147">
        <v>89.869247999999999</v>
      </c>
      <c r="I8844" s="147">
        <v>96.633600000000001</v>
      </c>
      <c r="J8844" s="147">
        <v>103.39795199999999</v>
      </c>
      <c r="K8844" s="147">
        <v>110.16230399999999</v>
      </c>
    </row>
    <row r="8845" spans="2:11" x14ac:dyDescent="0.2">
      <c r="B8845" s="21" t="str">
        <f t="shared" si="138"/>
        <v>HawkesburyWind2075RCP4.5</v>
      </c>
      <c r="C8845" t="s">
        <v>340</v>
      </c>
      <c r="D8845" t="s">
        <v>1</v>
      </c>
      <c r="E8845" s="144" t="s">
        <v>193</v>
      </c>
      <c r="F8845" s="144">
        <v>2075</v>
      </c>
      <c r="G8845" s="147">
        <v>83.453849589538123</v>
      </c>
      <c r="H8845" s="147">
        <v>89.888592000000003</v>
      </c>
      <c r="I8845" s="147">
        <v>96.664000000000001</v>
      </c>
      <c r="J8845" s="147">
        <v>103.43561599999998</v>
      </c>
      <c r="K8845" s="147">
        <v>110.207904</v>
      </c>
    </row>
    <row r="8846" spans="2:11" x14ac:dyDescent="0.2">
      <c r="B8846" s="21" t="str">
        <f t="shared" si="138"/>
        <v>HawkesburyWind2080RCP4.5</v>
      </c>
      <c r="C8846" t="s">
        <v>340</v>
      </c>
      <c r="D8846" t="s">
        <v>1</v>
      </c>
      <c r="E8846" s="144" t="s">
        <v>193</v>
      </c>
      <c r="F8846" s="144">
        <v>2080</v>
      </c>
      <c r="G8846" s="147">
        <v>83.466283736484669</v>
      </c>
      <c r="H8846" s="147">
        <v>89.907936000000007</v>
      </c>
      <c r="I8846" s="147">
        <v>96.694400000000002</v>
      </c>
      <c r="J8846" s="147">
        <v>103.47327999999999</v>
      </c>
      <c r="K8846" s="147">
        <v>110.25350399999999</v>
      </c>
    </row>
    <row r="8847" spans="2:11" x14ac:dyDescent="0.2">
      <c r="B8847" s="21" t="str">
        <f t="shared" si="138"/>
        <v>HawkesburyWind2085RCP4.5</v>
      </c>
      <c r="C8847" t="s">
        <v>340</v>
      </c>
      <c r="D8847" t="s">
        <v>1</v>
      </c>
      <c r="E8847" s="144" t="s">
        <v>193</v>
      </c>
      <c r="F8847" s="144">
        <v>2085</v>
      </c>
      <c r="G8847" s="147">
        <v>83.478717883431216</v>
      </c>
      <c r="H8847" s="147">
        <v>89.927279999999996</v>
      </c>
      <c r="I8847" s="147">
        <v>96.724800000000002</v>
      </c>
      <c r="J8847" s="147">
        <v>103.51094399999999</v>
      </c>
      <c r="K8847" s="147">
        <v>110.299104</v>
      </c>
    </row>
    <row r="8848" spans="2:11" x14ac:dyDescent="0.2">
      <c r="B8848" s="21" t="str">
        <f t="shared" si="138"/>
        <v>HawkesburyWind2090RCP4.5</v>
      </c>
      <c r="C8848" t="s">
        <v>340</v>
      </c>
      <c r="D8848" t="s">
        <v>1</v>
      </c>
      <c r="E8848" s="144" t="s">
        <v>193</v>
      </c>
      <c r="F8848" s="144">
        <v>2090</v>
      </c>
      <c r="G8848" s="147">
        <v>83.491152030377748</v>
      </c>
      <c r="H8848" s="147">
        <v>89.946624</v>
      </c>
      <c r="I8848" s="147">
        <v>96.755200000000002</v>
      </c>
      <c r="J8848" s="147">
        <v>103.54860799999999</v>
      </c>
      <c r="K8848" s="147">
        <v>110.34470400000001</v>
      </c>
    </row>
    <row r="8849" spans="2:11" x14ac:dyDescent="0.2">
      <c r="B8849" s="21" t="str">
        <f t="shared" si="138"/>
        <v>HawkesburyWind2095RCP4.5</v>
      </c>
      <c r="C8849" t="s">
        <v>340</v>
      </c>
      <c r="D8849" t="s">
        <v>1</v>
      </c>
      <c r="E8849" s="144" t="s">
        <v>193</v>
      </c>
      <c r="F8849" s="144">
        <v>2095</v>
      </c>
      <c r="G8849" s="147">
        <v>83.503586177324294</v>
      </c>
      <c r="H8849" s="147">
        <v>89.965968000000004</v>
      </c>
      <c r="I8849" s="147">
        <v>96.785600000000002</v>
      </c>
      <c r="J8849" s="147">
        <v>103.58627199999998</v>
      </c>
      <c r="K8849" s="147">
        <v>110.390304</v>
      </c>
    </row>
    <row r="8850" spans="2:11" x14ac:dyDescent="0.2">
      <c r="B8850" s="21" t="str">
        <f t="shared" si="138"/>
        <v>HawkesburyWind2100RCP4.5</v>
      </c>
      <c r="C8850" t="s">
        <v>340</v>
      </c>
      <c r="D8850" t="s">
        <v>1</v>
      </c>
      <c r="E8850" s="144" t="s">
        <v>193</v>
      </c>
      <c r="F8850" s="144">
        <v>2100</v>
      </c>
      <c r="G8850" s="147">
        <v>83.516020324270841</v>
      </c>
      <c r="H8850" s="147">
        <v>89.985312000000008</v>
      </c>
      <c r="I8850" s="147">
        <v>96.816000000000003</v>
      </c>
      <c r="J8850" s="147">
        <v>103.62393599999999</v>
      </c>
      <c r="K8850" s="147">
        <v>110.43590400000001</v>
      </c>
    </row>
    <row r="8851" spans="2:11" x14ac:dyDescent="0.2">
      <c r="B8851" s="21" t="str">
        <f t="shared" si="138"/>
        <v>HawkesburyWind2023RCP6.0</v>
      </c>
      <c r="C8851" t="s">
        <v>340</v>
      </c>
      <c r="D8851" t="s">
        <v>1</v>
      </c>
      <c r="E8851" s="144" t="s">
        <v>192</v>
      </c>
      <c r="F8851" s="144">
        <v>2023</v>
      </c>
      <c r="G8851" s="147">
        <v>83.292205679233078</v>
      </c>
      <c r="H8851" s="147">
        <v>89.753184000000005</v>
      </c>
      <c r="I8851" s="147">
        <v>96.566400000000002</v>
      </c>
      <c r="J8851" s="147">
        <v>103.367136</v>
      </c>
      <c r="K8851" s="147">
        <v>110.16230399999999</v>
      </c>
    </row>
    <row r="8852" spans="2:11" x14ac:dyDescent="0.2">
      <c r="B8852" s="21" t="str">
        <f t="shared" si="138"/>
        <v>HawkesburyWind2025RCP6.0</v>
      </c>
      <c r="C8852" t="s">
        <v>340</v>
      </c>
      <c r="D8852" t="s">
        <v>1</v>
      </c>
      <c r="E8852" s="144" t="s">
        <v>192</v>
      </c>
      <c r="F8852" s="144">
        <v>2025</v>
      </c>
      <c r="G8852" s="147">
        <v>83.405494573634897</v>
      </c>
      <c r="H8852" s="147">
        <v>89.891568000000007</v>
      </c>
      <c r="I8852" s="147">
        <v>96.736000000000004</v>
      </c>
      <c r="J8852" s="147">
        <v>103.562304</v>
      </c>
      <c r="K8852" s="147">
        <v>110.38665599999999</v>
      </c>
    </row>
    <row r="8853" spans="2:11" x14ac:dyDescent="0.2">
      <c r="B8853" s="21" t="str">
        <f t="shared" si="138"/>
        <v>HawkesburyWind2030RCP6.0</v>
      </c>
      <c r="C8853" t="s">
        <v>340</v>
      </c>
      <c r="D8853" t="s">
        <v>1</v>
      </c>
      <c r="E8853" s="144" t="s">
        <v>192</v>
      </c>
      <c r="F8853" s="144">
        <v>2030</v>
      </c>
      <c r="G8853" s="147">
        <v>83.518783468036716</v>
      </c>
      <c r="H8853" s="147">
        <v>90.029952000000009</v>
      </c>
      <c r="I8853" s="147">
        <v>96.905600000000007</v>
      </c>
      <c r="J8853" s="147">
        <v>103.75747200000001</v>
      </c>
      <c r="K8853" s="147">
        <v>110.61100799999998</v>
      </c>
    </row>
    <row r="8854" spans="2:11" x14ac:dyDescent="0.2">
      <c r="B8854" s="21" t="str">
        <f t="shared" si="138"/>
        <v>HawkesburyWind2035RCP6.0</v>
      </c>
      <c r="C8854" t="s">
        <v>340</v>
      </c>
      <c r="D8854" t="s">
        <v>1</v>
      </c>
      <c r="E8854" s="144" t="s">
        <v>192</v>
      </c>
      <c r="F8854" s="144">
        <v>2035</v>
      </c>
      <c r="G8854" s="147">
        <v>83.632072362438549</v>
      </c>
      <c r="H8854" s="147">
        <v>90.168336000000011</v>
      </c>
      <c r="I8854" s="147">
        <v>97.075199999999995</v>
      </c>
      <c r="J8854" s="147">
        <v>103.95264</v>
      </c>
      <c r="K8854" s="147">
        <v>110.83535999999998</v>
      </c>
    </row>
    <row r="8855" spans="2:11" x14ac:dyDescent="0.2">
      <c r="B8855" s="21" t="str">
        <f t="shared" si="138"/>
        <v>HawkesburyWind2040RCP6.0</v>
      </c>
      <c r="C8855" t="s">
        <v>340</v>
      </c>
      <c r="D8855" t="s">
        <v>1</v>
      </c>
      <c r="E8855" s="144" t="s">
        <v>192</v>
      </c>
      <c r="F8855" s="144">
        <v>2040</v>
      </c>
      <c r="G8855" s="147">
        <v>83.745361256840368</v>
      </c>
      <c r="H8855" s="147">
        <v>90.306719999999999</v>
      </c>
      <c r="I8855" s="147">
        <v>97.244799999999998</v>
      </c>
      <c r="J8855" s="147">
        <v>104.147808</v>
      </c>
      <c r="K8855" s="147">
        <v>111.05971199999999</v>
      </c>
    </row>
    <row r="8856" spans="2:11" x14ac:dyDescent="0.2">
      <c r="B8856" s="21" t="str">
        <f t="shared" si="138"/>
        <v>HawkesburyWind2045RCP6.0</v>
      </c>
      <c r="C8856" t="s">
        <v>340</v>
      </c>
      <c r="D8856" t="s">
        <v>1</v>
      </c>
      <c r="E8856" s="144" t="s">
        <v>192</v>
      </c>
      <c r="F8856" s="144">
        <v>2045</v>
      </c>
      <c r="G8856" s="147">
        <v>83.858650151242188</v>
      </c>
      <c r="H8856" s="147">
        <v>90.445104000000001</v>
      </c>
      <c r="I8856" s="147">
        <v>97.414400000000001</v>
      </c>
      <c r="J8856" s="147">
        <v>104.34297600000001</v>
      </c>
      <c r="K8856" s="147">
        <v>111.28406399999999</v>
      </c>
    </row>
    <row r="8857" spans="2:11" x14ac:dyDescent="0.2">
      <c r="B8857" s="21" t="str">
        <f t="shared" si="138"/>
        <v>HawkesburyWind2050RCP6.0</v>
      </c>
      <c r="C8857" t="s">
        <v>340</v>
      </c>
      <c r="D8857" t="s">
        <v>1</v>
      </c>
      <c r="E8857" s="144" t="s">
        <v>192</v>
      </c>
      <c r="F8857" s="144">
        <v>2050</v>
      </c>
      <c r="G8857" s="147">
        <v>83.865834325033518</v>
      </c>
      <c r="H8857" s="147">
        <v>90.440640000000002</v>
      </c>
      <c r="I8857" s="147">
        <v>97.393920000000008</v>
      </c>
      <c r="J8857" s="147">
        <v>104.3101056</v>
      </c>
      <c r="K8857" s="147">
        <v>111.23919359999998</v>
      </c>
    </row>
    <row r="8858" spans="2:11" x14ac:dyDescent="0.2">
      <c r="B8858" s="21" t="str">
        <f t="shared" si="138"/>
        <v>HawkesburyWind2055RCP6.0</v>
      </c>
      <c r="C8858" t="s">
        <v>340</v>
      </c>
      <c r="D8858" t="s">
        <v>1</v>
      </c>
      <c r="E8858" s="144" t="s">
        <v>192</v>
      </c>
      <c r="F8858" s="144">
        <v>2055</v>
      </c>
      <c r="G8858" s="147">
        <v>83.759729604423029</v>
      </c>
      <c r="H8858" s="147">
        <v>90.297792000000001</v>
      </c>
      <c r="I8858" s="147">
        <v>97.20384</v>
      </c>
      <c r="J8858" s="147">
        <v>104.0820672</v>
      </c>
      <c r="K8858" s="147">
        <v>110.96997119999999</v>
      </c>
    </row>
    <row r="8859" spans="2:11" x14ac:dyDescent="0.2">
      <c r="B8859" s="21" t="str">
        <f t="shared" si="138"/>
        <v>HawkesburyWind2060RCP6.0</v>
      </c>
      <c r="C8859" t="s">
        <v>340</v>
      </c>
      <c r="D8859" t="s">
        <v>1</v>
      </c>
      <c r="E8859" s="144" t="s">
        <v>192</v>
      </c>
      <c r="F8859" s="144">
        <v>2060</v>
      </c>
      <c r="G8859" s="147">
        <v>83.653624883812554</v>
      </c>
      <c r="H8859" s="147">
        <v>90.154944</v>
      </c>
      <c r="I8859" s="147">
        <v>97.013760000000005</v>
      </c>
      <c r="J8859" s="147">
        <v>103.85402879999999</v>
      </c>
      <c r="K8859" s="147">
        <v>110.70074879999999</v>
      </c>
    </row>
    <row r="8860" spans="2:11" x14ac:dyDescent="0.2">
      <c r="B8860" s="21" t="str">
        <f t="shared" si="138"/>
        <v>HawkesburyWind2065RCP6.0</v>
      </c>
      <c r="C8860" t="s">
        <v>340</v>
      </c>
      <c r="D8860" t="s">
        <v>1</v>
      </c>
      <c r="E8860" s="144" t="s">
        <v>192</v>
      </c>
      <c r="F8860" s="144">
        <v>2065</v>
      </c>
      <c r="G8860" s="147">
        <v>83.547520163202066</v>
      </c>
      <c r="H8860" s="147">
        <v>90.012096</v>
      </c>
      <c r="I8860" s="147">
        <v>96.823679999999996</v>
      </c>
      <c r="J8860" s="147">
        <v>103.62599039999999</v>
      </c>
      <c r="K8860" s="147">
        <v>110.4315264</v>
      </c>
    </row>
    <row r="8861" spans="2:11" x14ac:dyDescent="0.2">
      <c r="B8861" s="21" t="str">
        <f t="shared" si="138"/>
        <v>HawkesburyWind2070RCP6.0</v>
      </c>
      <c r="C8861" t="s">
        <v>340</v>
      </c>
      <c r="D8861" t="s">
        <v>1</v>
      </c>
      <c r="E8861" s="144" t="s">
        <v>192</v>
      </c>
      <c r="F8861" s="144">
        <v>2070</v>
      </c>
      <c r="G8861" s="147">
        <v>83.441415442591577</v>
      </c>
      <c r="H8861" s="147">
        <v>89.869247999999999</v>
      </c>
      <c r="I8861" s="147">
        <v>96.633600000000001</v>
      </c>
      <c r="J8861" s="147">
        <v>103.39795199999999</v>
      </c>
      <c r="K8861" s="147">
        <v>110.16230399999999</v>
      </c>
    </row>
    <row r="8862" spans="2:11" x14ac:dyDescent="0.2">
      <c r="B8862" s="21" t="str">
        <f t="shared" si="138"/>
        <v>HawkesburyWind2075RCP6.0</v>
      </c>
      <c r="C8862" t="s">
        <v>340</v>
      </c>
      <c r="D8862" t="s">
        <v>1</v>
      </c>
      <c r="E8862" s="144" t="s">
        <v>192</v>
      </c>
      <c r="F8862" s="144">
        <v>2075</v>
      </c>
      <c r="G8862" s="147">
        <v>83.460066663011389</v>
      </c>
      <c r="H8862" s="147">
        <v>89.898263999999998</v>
      </c>
      <c r="I8862" s="147">
        <v>96.679200000000009</v>
      </c>
      <c r="J8862" s="147">
        <v>103.45444799999999</v>
      </c>
      <c r="K8862" s="147">
        <v>110.230704</v>
      </c>
    </row>
    <row r="8863" spans="2:11" x14ac:dyDescent="0.2">
      <c r="B8863" s="21" t="str">
        <f t="shared" si="138"/>
        <v>HawkesburyWind2080RCP6.0</v>
      </c>
      <c r="C8863" t="s">
        <v>340</v>
      </c>
      <c r="D8863" t="s">
        <v>1</v>
      </c>
      <c r="E8863" s="144" t="s">
        <v>192</v>
      </c>
      <c r="F8863" s="144">
        <v>2080</v>
      </c>
      <c r="G8863" s="147">
        <v>83.478717883431216</v>
      </c>
      <c r="H8863" s="147">
        <v>89.927279999999996</v>
      </c>
      <c r="I8863" s="147">
        <v>96.724800000000002</v>
      </c>
      <c r="J8863" s="147">
        <v>103.51094399999999</v>
      </c>
      <c r="K8863" s="147">
        <v>110.299104</v>
      </c>
    </row>
    <row r="8864" spans="2:11" x14ac:dyDescent="0.2">
      <c r="B8864" s="21" t="str">
        <f t="shared" si="138"/>
        <v>HawkesburyWind2085RCP6.0</v>
      </c>
      <c r="C8864" t="s">
        <v>340</v>
      </c>
      <c r="D8864" t="s">
        <v>1</v>
      </c>
      <c r="E8864" s="144" t="s">
        <v>192</v>
      </c>
      <c r="F8864" s="144">
        <v>2085</v>
      </c>
      <c r="G8864" s="147">
        <v>83.497369103851028</v>
      </c>
      <c r="H8864" s="147">
        <v>89.956296000000009</v>
      </c>
      <c r="I8864" s="147">
        <v>96.770399999999995</v>
      </c>
      <c r="J8864" s="147">
        <v>103.56743999999999</v>
      </c>
      <c r="K8864" s="147">
        <v>110.367504</v>
      </c>
    </row>
    <row r="8865" spans="2:11" x14ac:dyDescent="0.2">
      <c r="B8865" s="21" t="str">
        <f t="shared" si="138"/>
        <v>HawkesburyWind2090RCP6.0</v>
      </c>
      <c r="C8865" t="s">
        <v>340</v>
      </c>
      <c r="D8865" t="s">
        <v>1</v>
      </c>
      <c r="E8865" s="144" t="s">
        <v>192</v>
      </c>
      <c r="F8865" s="144">
        <v>2090</v>
      </c>
      <c r="G8865" s="147">
        <v>83.399968286103118</v>
      </c>
      <c r="H8865" s="147">
        <v>89.830560000000006</v>
      </c>
      <c r="I8865" s="147">
        <v>96.608000000000004</v>
      </c>
      <c r="J8865" s="147">
        <v>103.37398399999999</v>
      </c>
      <c r="K8865" s="147">
        <v>110.14406400000001</v>
      </c>
    </row>
    <row r="8866" spans="2:11" x14ac:dyDescent="0.2">
      <c r="B8866" s="21" t="str">
        <f t="shared" si="138"/>
        <v>HawkesburyWind2095RCP6.0</v>
      </c>
      <c r="C8866" t="s">
        <v>340</v>
      </c>
      <c r="D8866" t="s">
        <v>1</v>
      </c>
      <c r="E8866" s="144" t="s">
        <v>192</v>
      </c>
      <c r="F8866" s="144">
        <v>2095</v>
      </c>
      <c r="G8866" s="147">
        <v>83.283916247935394</v>
      </c>
      <c r="H8866" s="147">
        <v>89.675807999999989</v>
      </c>
      <c r="I8866" s="147">
        <v>96.4</v>
      </c>
      <c r="J8866" s="147">
        <v>103.124032</v>
      </c>
      <c r="K8866" s="147">
        <v>109.85222400000001</v>
      </c>
    </row>
    <row r="8867" spans="2:11" x14ac:dyDescent="0.2">
      <c r="B8867" s="21" t="str">
        <f t="shared" si="138"/>
        <v>HawkesburyWind2100RCP6.0</v>
      </c>
      <c r="C8867" t="s">
        <v>340</v>
      </c>
      <c r="D8867" t="s">
        <v>1</v>
      </c>
      <c r="E8867" s="144" t="s">
        <v>192</v>
      </c>
      <c r="F8867" s="144">
        <v>2100</v>
      </c>
      <c r="G8867" s="147">
        <v>83.167864209767671</v>
      </c>
      <c r="H8867" s="147">
        <v>89.521055999999987</v>
      </c>
      <c r="I8867" s="147">
        <v>96.192000000000007</v>
      </c>
      <c r="J8867" s="147">
        <v>102.87408000000001</v>
      </c>
      <c r="K8867" s="147">
        <v>109.56038400000001</v>
      </c>
    </row>
    <row r="8868" spans="2:11" x14ac:dyDescent="0.2">
      <c r="B8868" s="21" t="str">
        <f t="shared" si="138"/>
        <v>HawkesburyWind2023RCP8.5</v>
      </c>
      <c r="C8868" t="s">
        <v>340</v>
      </c>
      <c r="D8868" t="s">
        <v>1</v>
      </c>
      <c r="E8868" s="144" t="s">
        <v>191</v>
      </c>
      <c r="F8868" s="144">
        <v>2023</v>
      </c>
      <c r="G8868" s="147">
        <v>83.292205679233078</v>
      </c>
      <c r="H8868" s="147">
        <v>89.753184000000005</v>
      </c>
      <c r="I8868" s="147">
        <v>96.566400000000002</v>
      </c>
      <c r="J8868" s="147">
        <v>103.367136</v>
      </c>
      <c r="K8868" s="147">
        <v>110.16230399999999</v>
      </c>
    </row>
    <row r="8869" spans="2:11" x14ac:dyDescent="0.2">
      <c r="B8869" s="21" t="str">
        <f t="shared" si="138"/>
        <v>HawkesburyWind2025RCP8.5</v>
      </c>
      <c r="C8869" t="s">
        <v>340</v>
      </c>
      <c r="D8869" t="s">
        <v>1</v>
      </c>
      <c r="E8869" s="144" t="s">
        <v>191</v>
      </c>
      <c r="F8869" s="144">
        <v>2025</v>
      </c>
      <c r="G8869" s="147">
        <v>83.518783468036716</v>
      </c>
      <c r="H8869" s="147">
        <v>90.029952000000009</v>
      </c>
      <c r="I8869" s="147">
        <v>96.905600000000007</v>
      </c>
      <c r="J8869" s="147">
        <v>103.75747200000001</v>
      </c>
      <c r="K8869" s="147">
        <v>110.61100799999998</v>
      </c>
    </row>
    <row r="8870" spans="2:11" x14ac:dyDescent="0.2">
      <c r="B8870" s="21" t="str">
        <f t="shared" si="138"/>
        <v>HawkesburyWind2030RCP8.5</v>
      </c>
      <c r="C8870" t="s">
        <v>340</v>
      </c>
      <c r="D8870" t="s">
        <v>1</v>
      </c>
      <c r="E8870" s="144" t="s">
        <v>191</v>
      </c>
      <c r="F8870" s="144">
        <v>2030</v>
      </c>
      <c r="G8870" s="147">
        <v>83.745361256840368</v>
      </c>
      <c r="H8870" s="147">
        <v>90.306719999999999</v>
      </c>
      <c r="I8870" s="147">
        <v>97.244799999999998</v>
      </c>
      <c r="J8870" s="147">
        <v>104.147808</v>
      </c>
      <c r="K8870" s="147">
        <v>111.05971199999999</v>
      </c>
    </row>
    <row r="8871" spans="2:11" x14ac:dyDescent="0.2">
      <c r="B8871" s="21" t="str">
        <f t="shared" si="138"/>
        <v>HawkesburyWind2035RCP8.5</v>
      </c>
      <c r="C8871" t="s">
        <v>340</v>
      </c>
      <c r="D8871" t="s">
        <v>1</v>
      </c>
      <c r="E8871" s="144" t="s">
        <v>191</v>
      </c>
      <c r="F8871" s="144">
        <v>2035</v>
      </c>
      <c r="G8871" s="147">
        <v>83.971939045644007</v>
      </c>
      <c r="H8871" s="147">
        <v>90.583488000000003</v>
      </c>
      <c r="I8871" s="147">
        <v>97.584000000000003</v>
      </c>
      <c r="J8871" s="147">
        <v>104.538144</v>
      </c>
      <c r="K8871" s="147">
        <v>111.50841599999998</v>
      </c>
    </row>
    <row r="8872" spans="2:11" x14ac:dyDescent="0.2">
      <c r="B8872" s="21" t="str">
        <f t="shared" si="138"/>
        <v>HawkesburyWind2040RCP8.5</v>
      </c>
      <c r="C8872" t="s">
        <v>340</v>
      </c>
      <c r="D8872" t="s">
        <v>1</v>
      </c>
      <c r="E8872" s="144" t="s">
        <v>191</v>
      </c>
      <c r="F8872" s="144">
        <v>2040</v>
      </c>
      <c r="G8872" s="147">
        <v>83.795097844626525</v>
      </c>
      <c r="H8872" s="147">
        <v>90.345408000000006</v>
      </c>
      <c r="I8872" s="147">
        <v>97.267200000000003</v>
      </c>
      <c r="J8872" s="147">
        <v>104.15808</v>
      </c>
      <c r="K8872" s="147">
        <v>111.05971199999999</v>
      </c>
    </row>
    <row r="8873" spans="2:11" x14ac:dyDescent="0.2">
      <c r="B8873" s="21" t="str">
        <f t="shared" si="138"/>
        <v>HawkesburyWind2045RCP8.5</v>
      </c>
      <c r="C8873" t="s">
        <v>340</v>
      </c>
      <c r="D8873" t="s">
        <v>1</v>
      </c>
      <c r="E8873" s="144" t="s">
        <v>191</v>
      </c>
      <c r="F8873" s="144">
        <v>2045</v>
      </c>
      <c r="G8873" s="147">
        <v>83.618256643609058</v>
      </c>
      <c r="H8873" s="147">
        <v>90.107327999999995</v>
      </c>
      <c r="I8873" s="147">
        <v>96.950400000000002</v>
      </c>
      <c r="J8873" s="147">
        <v>103.77801599999999</v>
      </c>
      <c r="K8873" s="147">
        <v>110.61100799999998</v>
      </c>
    </row>
    <row r="8874" spans="2:11" x14ac:dyDescent="0.2">
      <c r="B8874" s="21" t="str">
        <f t="shared" si="138"/>
        <v>HawkesburyWind2050RCP8.5</v>
      </c>
      <c r="C8874" t="s">
        <v>340</v>
      </c>
      <c r="D8874" t="s">
        <v>1</v>
      </c>
      <c r="E8874" s="144" t="s">
        <v>191</v>
      </c>
      <c r="F8874" s="144">
        <v>2050</v>
      </c>
      <c r="G8874" s="147">
        <v>83.466283736484669</v>
      </c>
      <c r="H8874" s="147">
        <v>89.907936000000007</v>
      </c>
      <c r="I8874" s="147">
        <v>96.694400000000002</v>
      </c>
      <c r="J8874" s="147">
        <v>103.47327999999999</v>
      </c>
      <c r="K8874" s="147">
        <v>110.25350399999999</v>
      </c>
    </row>
    <row r="8875" spans="2:11" x14ac:dyDescent="0.2">
      <c r="B8875" s="21" t="str">
        <f t="shared" si="138"/>
        <v>HawkesburyWind2055RCP8.5</v>
      </c>
      <c r="C8875" t="s">
        <v>340</v>
      </c>
      <c r="D8875" t="s">
        <v>1</v>
      </c>
      <c r="E8875" s="144" t="s">
        <v>191</v>
      </c>
      <c r="F8875" s="144">
        <v>2055</v>
      </c>
      <c r="G8875" s="147">
        <v>83.491152030377748</v>
      </c>
      <c r="H8875" s="147">
        <v>89.946624</v>
      </c>
      <c r="I8875" s="147">
        <v>96.755200000000002</v>
      </c>
      <c r="J8875" s="147">
        <v>103.54860799999999</v>
      </c>
      <c r="K8875" s="147">
        <v>110.34470400000001</v>
      </c>
    </row>
    <row r="8876" spans="2:11" x14ac:dyDescent="0.2">
      <c r="B8876" s="21" t="str">
        <f t="shared" si="138"/>
        <v>HawkesburyWind2060RCP8.5</v>
      </c>
      <c r="C8876" t="s">
        <v>340</v>
      </c>
      <c r="D8876" t="s">
        <v>1</v>
      </c>
      <c r="E8876" s="144" t="s">
        <v>191</v>
      </c>
      <c r="F8876" s="144">
        <v>2060</v>
      </c>
      <c r="G8876" s="147">
        <v>83.399968286103118</v>
      </c>
      <c r="H8876" s="147">
        <v>89.830560000000006</v>
      </c>
      <c r="I8876" s="147">
        <v>96.608000000000004</v>
      </c>
      <c r="J8876" s="147">
        <v>103.37398399999999</v>
      </c>
      <c r="K8876" s="147">
        <v>110.14406400000001</v>
      </c>
    </row>
    <row r="8877" spans="2:11" x14ac:dyDescent="0.2">
      <c r="B8877" s="21" t="str">
        <f t="shared" si="138"/>
        <v>HawkesburyWind2065RCP8.5</v>
      </c>
      <c r="C8877" t="s">
        <v>340</v>
      </c>
      <c r="D8877" t="s">
        <v>1</v>
      </c>
      <c r="E8877" s="144" t="s">
        <v>191</v>
      </c>
      <c r="F8877" s="144">
        <v>2065</v>
      </c>
      <c r="G8877" s="147">
        <v>83.283916247935394</v>
      </c>
      <c r="H8877" s="147">
        <v>89.675807999999989</v>
      </c>
      <c r="I8877" s="147">
        <v>96.4</v>
      </c>
      <c r="J8877" s="147">
        <v>103.124032</v>
      </c>
      <c r="K8877" s="147">
        <v>109.85222400000001</v>
      </c>
    </row>
    <row r="8878" spans="2:11" x14ac:dyDescent="0.2">
      <c r="B8878" s="21" t="str">
        <f t="shared" si="138"/>
        <v>HawkesburyWind2070RCP8.5</v>
      </c>
      <c r="C8878" t="s">
        <v>340</v>
      </c>
      <c r="D8878" t="s">
        <v>1</v>
      </c>
      <c r="E8878" s="144" t="s">
        <v>191</v>
      </c>
      <c r="F8878" s="144">
        <v>2070</v>
      </c>
      <c r="G8878" s="147">
        <v>83.333652835721566</v>
      </c>
      <c r="H8878" s="147">
        <v>89.729375999999988</v>
      </c>
      <c r="I8878" s="147">
        <v>96.457599999999999</v>
      </c>
      <c r="J8878" s="147">
        <v>103.185664</v>
      </c>
      <c r="K8878" s="147">
        <v>109.921536</v>
      </c>
    </row>
    <row r="8879" spans="2:11" x14ac:dyDescent="0.2">
      <c r="B8879" s="21" t="str">
        <f t="shared" si="138"/>
        <v>HawkesburyWind2075RCP8.5</v>
      </c>
      <c r="C8879" t="s">
        <v>340</v>
      </c>
      <c r="D8879" t="s">
        <v>1</v>
      </c>
      <c r="E8879" s="144" t="s">
        <v>191</v>
      </c>
      <c r="F8879" s="144">
        <v>2075</v>
      </c>
      <c r="G8879" s="147">
        <v>83.499441461675445</v>
      </c>
      <c r="H8879" s="147">
        <v>89.937696000000003</v>
      </c>
      <c r="I8879" s="147">
        <v>96.723200000000006</v>
      </c>
      <c r="J8879" s="147">
        <v>103.497248</v>
      </c>
      <c r="K8879" s="147">
        <v>110.28268799999999</v>
      </c>
    </row>
    <row r="8880" spans="2:11" x14ac:dyDescent="0.2">
      <c r="B8880" s="21" t="str">
        <f t="shared" si="138"/>
        <v>HawkesburyWind2080RCP8.5</v>
      </c>
      <c r="C8880" t="s">
        <v>340</v>
      </c>
      <c r="D8880" t="s">
        <v>1</v>
      </c>
      <c r="E8880" s="144" t="s">
        <v>191</v>
      </c>
      <c r="F8880" s="144">
        <v>2080</v>
      </c>
      <c r="G8880" s="147">
        <v>83.66523008762934</v>
      </c>
      <c r="H8880" s="147">
        <v>90.146016000000003</v>
      </c>
      <c r="I8880" s="147">
        <v>96.988799999999998</v>
      </c>
      <c r="J8880" s="147">
        <v>103.808832</v>
      </c>
      <c r="K8880" s="147">
        <v>110.64383999999998</v>
      </c>
    </row>
    <row r="8881" spans="2:11" x14ac:dyDescent="0.2">
      <c r="B8881" s="21" t="str">
        <f t="shared" si="138"/>
        <v>HawkesburyWind2085RCP8.5</v>
      </c>
      <c r="C8881" t="s">
        <v>340</v>
      </c>
      <c r="D8881" t="s">
        <v>1</v>
      </c>
      <c r="E8881" s="144" t="s">
        <v>191</v>
      </c>
      <c r="F8881" s="144">
        <v>2085</v>
      </c>
      <c r="G8881" s="147">
        <v>83.574046343354695</v>
      </c>
      <c r="H8881" s="147">
        <v>90.021023999999997</v>
      </c>
      <c r="I8881" s="147">
        <v>96.811199999999999</v>
      </c>
      <c r="J8881" s="147">
        <v>103.59312</v>
      </c>
      <c r="K8881" s="147">
        <v>110.38118399999999</v>
      </c>
    </row>
    <row r="8882" spans="2:11" x14ac:dyDescent="0.2">
      <c r="B8882" s="21" t="str">
        <f t="shared" si="138"/>
        <v>HawkesburyWind2090RCP8.5</v>
      </c>
      <c r="C8882" t="s">
        <v>340</v>
      </c>
      <c r="D8882" t="s">
        <v>1</v>
      </c>
      <c r="E8882" s="144" t="s">
        <v>191</v>
      </c>
      <c r="F8882" s="144">
        <v>2090</v>
      </c>
      <c r="G8882" s="147">
        <v>83.482862599080065</v>
      </c>
      <c r="H8882" s="147">
        <v>89.896031999999991</v>
      </c>
      <c r="I8882" s="147">
        <v>96.633600000000001</v>
      </c>
      <c r="J8882" s="147">
        <v>103.37740799999999</v>
      </c>
      <c r="K8882" s="147">
        <v>110.118528</v>
      </c>
    </row>
    <row r="8883" spans="2:11" x14ac:dyDescent="0.2">
      <c r="B8883" s="21" t="str">
        <f t="shared" si="138"/>
        <v>HawkesburyWind2095RCP8.5</v>
      </c>
      <c r="C8883" t="s">
        <v>340</v>
      </c>
      <c r="D8883" t="s">
        <v>1</v>
      </c>
      <c r="E8883" s="144" t="s">
        <v>191</v>
      </c>
      <c r="F8883" s="144">
        <v>2095</v>
      </c>
      <c r="G8883" s="147">
        <v>83.482862599080065</v>
      </c>
      <c r="H8883" s="147">
        <v>89.896031999999991</v>
      </c>
      <c r="I8883" s="147">
        <v>96.633600000000001</v>
      </c>
      <c r="J8883" s="147">
        <v>103.37740799999999</v>
      </c>
      <c r="K8883" s="147">
        <v>110.118528</v>
      </c>
    </row>
    <row r="8884" spans="2:11" x14ac:dyDescent="0.2">
      <c r="B8884" s="21" t="str">
        <f t="shared" si="138"/>
        <v>HawkesburyWind2100RCP8.5</v>
      </c>
      <c r="C8884" t="s">
        <v>340</v>
      </c>
      <c r="D8884" t="s">
        <v>1</v>
      </c>
      <c r="E8884" s="144" t="s">
        <v>191</v>
      </c>
      <c r="F8884" s="144">
        <v>2100</v>
      </c>
      <c r="G8884" s="147">
        <v>83.482862599080065</v>
      </c>
      <c r="H8884" s="147">
        <v>89.896031999999991</v>
      </c>
      <c r="I8884" s="147">
        <v>96.633600000000001</v>
      </c>
      <c r="J8884" s="147">
        <v>103.37740799999999</v>
      </c>
      <c r="K8884" s="147">
        <v>110.118528</v>
      </c>
    </row>
    <row r="8885" spans="2:11" x14ac:dyDescent="0.2">
      <c r="B8885" s="21" t="str">
        <f t="shared" si="138"/>
        <v>HearstIce Accretion2023RCP4.5</v>
      </c>
      <c r="C8885" t="s">
        <v>341</v>
      </c>
      <c r="D8885" t="s">
        <v>486</v>
      </c>
      <c r="E8885" s="144" t="s">
        <v>193</v>
      </c>
      <c r="F8885" s="144">
        <v>2023</v>
      </c>
      <c r="G8885" s="147">
        <v>10.437691737994305</v>
      </c>
      <c r="H8885" s="147">
        <v>12.43755</v>
      </c>
      <c r="I8885" s="147">
        <v>14.97</v>
      </c>
      <c r="J8885" s="147">
        <v>16.9161</v>
      </c>
      <c r="K8885" s="147">
        <v>18.843299999999999</v>
      </c>
    </row>
    <row r="8886" spans="2:11" x14ac:dyDescent="0.2">
      <c r="B8886" s="21" t="str">
        <f t="shared" si="138"/>
        <v>HearstIce Accretion2025RCP4.5</v>
      </c>
      <c r="C8886" t="s">
        <v>341</v>
      </c>
      <c r="D8886" t="s">
        <v>486</v>
      </c>
      <c r="E8886" s="144" t="s">
        <v>193</v>
      </c>
      <c r="F8886" s="144">
        <v>2025</v>
      </c>
      <c r="G8886" s="147">
        <v>10.524672502477591</v>
      </c>
      <c r="H8886" s="147">
        <v>12.545449999999999</v>
      </c>
      <c r="I8886" s="147">
        <v>15.102500000000001</v>
      </c>
      <c r="J8886" s="147">
        <v>17.065825</v>
      </c>
      <c r="K8886" s="147">
        <v>19.013399999999997</v>
      </c>
    </row>
    <row r="8887" spans="2:11" x14ac:dyDescent="0.2">
      <c r="B8887" s="21" t="str">
        <f t="shared" si="138"/>
        <v>HearstIce Accretion2030RCP4.5</v>
      </c>
      <c r="C8887" t="s">
        <v>341</v>
      </c>
      <c r="D8887" t="s">
        <v>486</v>
      </c>
      <c r="E8887" s="144" t="s">
        <v>193</v>
      </c>
      <c r="F8887" s="144">
        <v>2030</v>
      </c>
      <c r="G8887" s="147">
        <v>10.611653266960877</v>
      </c>
      <c r="H8887" s="147">
        <v>12.65335</v>
      </c>
      <c r="I8887" s="147">
        <v>15.234999999999999</v>
      </c>
      <c r="J8887" s="147">
        <v>17.21555</v>
      </c>
      <c r="K8887" s="147">
        <v>19.183499999999999</v>
      </c>
    </row>
    <row r="8888" spans="2:11" x14ac:dyDescent="0.2">
      <c r="B8888" s="21" t="str">
        <f t="shared" si="138"/>
        <v>HearstIce Accretion2035RCP4.5</v>
      </c>
      <c r="C8888" t="s">
        <v>341</v>
      </c>
      <c r="D8888" t="s">
        <v>486</v>
      </c>
      <c r="E8888" s="144" t="s">
        <v>193</v>
      </c>
      <c r="F8888" s="144">
        <v>2035</v>
      </c>
      <c r="G8888" s="147">
        <v>10.698634031444163</v>
      </c>
      <c r="H8888" s="147">
        <v>12.76125</v>
      </c>
      <c r="I8888" s="147">
        <v>15.3675</v>
      </c>
      <c r="J8888" s="147">
        <v>17.365274999999997</v>
      </c>
      <c r="K8888" s="147">
        <v>19.3536</v>
      </c>
    </row>
    <row r="8889" spans="2:11" x14ac:dyDescent="0.2">
      <c r="B8889" s="21" t="str">
        <f t="shared" si="138"/>
        <v>HearstIce Accretion2040RCP4.5</v>
      </c>
      <c r="C8889" t="s">
        <v>341</v>
      </c>
      <c r="D8889" t="s">
        <v>486</v>
      </c>
      <c r="E8889" s="144" t="s">
        <v>193</v>
      </c>
      <c r="F8889" s="144">
        <v>2040</v>
      </c>
      <c r="G8889" s="147">
        <v>10.785614795927449</v>
      </c>
      <c r="H8889" s="147">
        <v>12.869149999999999</v>
      </c>
      <c r="I8889" s="147">
        <v>15.5</v>
      </c>
      <c r="J8889" s="147">
        <v>17.514999999999997</v>
      </c>
      <c r="K8889" s="147">
        <v>19.523699999999998</v>
      </c>
    </row>
    <row r="8890" spans="2:11" x14ac:dyDescent="0.2">
      <c r="B8890" s="21" t="str">
        <f t="shared" si="138"/>
        <v>HearstIce Accretion2045RCP4.5</v>
      </c>
      <c r="C8890" t="s">
        <v>341</v>
      </c>
      <c r="D8890" t="s">
        <v>486</v>
      </c>
      <c r="E8890" s="144" t="s">
        <v>193</v>
      </c>
      <c r="F8890" s="144">
        <v>2045</v>
      </c>
      <c r="G8890" s="147">
        <v>10.872595560410735</v>
      </c>
      <c r="H8890" s="147">
        <v>12.977049999999998</v>
      </c>
      <c r="I8890" s="147">
        <v>15.632499999999999</v>
      </c>
      <c r="J8890" s="147">
        <v>17.664724999999997</v>
      </c>
      <c r="K8890" s="147">
        <v>19.693799999999996</v>
      </c>
    </row>
    <row r="8891" spans="2:11" x14ac:dyDescent="0.2">
      <c r="B8891" s="21" t="str">
        <f t="shared" si="138"/>
        <v>HearstIce Accretion2050RCP4.5</v>
      </c>
      <c r="C8891" t="s">
        <v>341</v>
      </c>
      <c r="D8891" t="s">
        <v>486</v>
      </c>
      <c r="E8891" s="144" t="s">
        <v>193</v>
      </c>
      <c r="F8891" s="144">
        <v>2050</v>
      </c>
      <c r="G8891" s="147">
        <v>10.999239553498398</v>
      </c>
      <c r="H8891" s="147">
        <v>13.129769999999999</v>
      </c>
      <c r="I8891" s="147">
        <v>15.818999999999999</v>
      </c>
      <c r="J8891" s="147">
        <v>17.875469999999996</v>
      </c>
      <c r="K8891" s="147">
        <v>19.931939999999997</v>
      </c>
    </row>
    <row r="8892" spans="2:11" x14ac:dyDescent="0.2">
      <c r="B8892" s="21" t="str">
        <f t="shared" si="138"/>
        <v>HearstIce Accretion2055RCP4.5</v>
      </c>
      <c r="C8892" t="s">
        <v>341</v>
      </c>
      <c r="D8892" t="s">
        <v>486</v>
      </c>
      <c r="E8892" s="144" t="s">
        <v>193</v>
      </c>
      <c r="F8892" s="144">
        <v>2055</v>
      </c>
      <c r="G8892" s="147">
        <v>11.038902782102777</v>
      </c>
      <c r="H8892" s="147">
        <v>13.174589999999998</v>
      </c>
      <c r="I8892" s="147">
        <v>15.872999999999999</v>
      </c>
      <c r="J8892" s="147">
        <v>17.936489999999996</v>
      </c>
      <c r="K8892" s="147">
        <v>19.999979999999997</v>
      </c>
    </row>
    <row r="8893" spans="2:11" x14ac:dyDescent="0.2">
      <c r="B8893" s="21" t="str">
        <f t="shared" si="138"/>
        <v>HearstIce Accretion2060RCP4.5</v>
      </c>
      <c r="C8893" t="s">
        <v>341</v>
      </c>
      <c r="D8893" t="s">
        <v>486</v>
      </c>
      <c r="E8893" s="144" t="s">
        <v>193</v>
      </c>
      <c r="F8893" s="144">
        <v>2060</v>
      </c>
      <c r="G8893" s="147">
        <v>11.078566010707155</v>
      </c>
      <c r="H8893" s="147">
        <v>13.21941</v>
      </c>
      <c r="I8893" s="147">
        <v>15.927</v>
      </c>
      <c r="J8893" s="147">
        <v>17.997509999999998</v>
      </c>
      <c r="K8893" s="147">
        <v>20.068019999999997</v>
      </c>
    </row>
    <row r="8894" spans="2:11" x14ac:dyDescent="0.2">
      <c r="B8894" s="21" t="str">
        <f t="shared" si="138"/>
        <v>HearstIce Accretion2065RCP4.5</v>
      </c>
      <c r="C8894" t="s">
        <v>341</v>
      </c>
      <c r="D8894" t="s">
        <v>486</v>
      </c>
      <c r="E8894" s="144" t="s">
        <v>193</v>
      </c>
      <c r="F8894" s="144">
        <v>2065</v>
      </c>
      <c r="G8894" s="147">
        <v>11.118229239311534</v>
      </c>
      <c r="H8894" s="147">
        <v>13.26423</v>
      </c>
      <c r="I8894" s="147">
        <v>15.981</v>
      </c>
      <c r="J8894" s="147">
        <v>18.058529999999998</v>
      </c>
      <c r="K8894" s="147">
        <v>20.136059999999997</v>
      </c>
    </row>
    <row r="8895" spans="2:11" x14ac:dyDescent="0.2">
      <c r="B8895" s="21" t="str">
        <f t="shared" si="138"/>
        <v>HearstIce Accretion2070RCP4.5</v>
      </c>
      <c r="C8895" t="s">
        <v>341</v>
      </c>
      <c r="D8895" t="s">
        <v>486</v>
      </c>
      <c r="E8895" s="144" t="s">
        <v>193</v>
      </c>
      <c r="F8895" s="144">
        <v>2070</v>
      </c>
      <c r="G8895" s="147">
        <v>11.157892467915911</v>
      </c>
      <c r="H8895" s="147">
        <v>13.309049999999999</v>
      </c>
      <c r="I8895" s="147">
        <v>16.035</v>
      </c>
      <c r="J8895" s="147">
        <v>18.119549999999997</v>
      </c>
      <c r="K8895" s="147">
        <v>20.204099999999997</v>
      </c>
    </row>
    <row r="8896" spans="2:11" x14ac:dyDescent="0.2">
      <c r="B8896" s="21" t="str">
        <f t="shared" si="138"/>
        <v>HearstIce Accretion2075RCP4.5</v>
      </c>
      <c r="C8896" t="s">
        <v>341</v>
      </c>
      <c r="D8896" t="s">
        <v>486</v>
      </c>
      <c r="E8896" s="144" t="s">
        <v>193</v>
      </c>
      <c r="F8896" s="144">
        <v>2075</v>
      </c>
      <c r="G8896" s="147">
        <v>11.177028236102235</v>
      </c>
      <c r="H8896" s="147">
        <v>13.336024999999999</v>
      </c>
      <c r="I8896" s="147">
        <v>16.07</v>
      </c>
      <c r="J8896" s="147">
        <v>18.161924999999997</v>
      </c>
      <c r="K8896" s="147">
        <v>20.251349999999999</v>
      </c>
    </row>
    <row r="8897" spans="2:11" x14ac:dyDescent="0.2">
      <c r="B8897" s="21" t="str">
        <f t="shared" si="138"/>
        <v>HearstIce Accretion2080RCP4.5</v>
      </c>
      <c r="C8897" t="s">
        <v>341</v>
      </c>
      <c r="D8897" t="s">
        <v>486</v>
      </c>
      <c r="E8897" s="144" t="s">
        <v>193</v>
      </c>
      <c r="F8897" s="144">
        <v>2080</v>
      </c>
      <c r="G8897" s="147">
        <v>11.196164004288557</v>
      </c>
      <c r="H8897" s="147">
        <v>13.363</v>
      </c>
      <c r="I8897" s="147">
        <v>16.105</v>
      </c>
      <c r="J8897" s="147">
        <v>18.204299999999996</v>
      </c>
      <c r="K8897" s="147">
        <v>20.298599999999997</v>
      </c>
    </row>
    <row r="8898" spans="2:11" x14ac:dyDescent="0.2">
      <c r="B8898" s="21" t="str">
        <f t="shared" si="138"/>
        <v>HearstIce Accretion2085RCP4.5</v>
      </c>
      <c r="C8898" t="s">
        <v>341</v>
      </c>
      <c r="D8898" t="s">
        <v>486</v>
      </c>
      <c r="E8898" s="144" t="s">
        <v>193</v>
      </c>
      <c r="F8898" s="144">
        <v>2085</v>
      </c>
      <c r="G8898" s="147">
        <v>11.21529977247488</v>
      </c>
      <c r="H8898" s="147">
        <v>13.389975</v>
      </c>
      <c r="I8898" s="147">
        <v>16.14</v>
      </c>
      <c r="J8898" s="147">
        <v>18.246674999999996</v>
      </c>
      <c r="K8898" s="147">
        <v>20.345849999999999</v>
      </c>
    </row>
    <row r="8899" spans="2:11" x14ac:dyDescent="0.2">
      <c r="B8899" s="21" t="str">
        <f t="shared" si="138"/>
        <v>HearstIce Accretion2090RCP4.5</v>
      </c>
      <c r="C8899" t="s">
        <v>341</v>
      </c>
      <c r="D8899" t="s">
        <v>486</v>
      </c>
      <c r="E8899" s="144" t="s">
        <v>193</v>
      </c>
      <c r="F8899" s="144">
        <v>2090</v>
      </c>
      <c r="G8899" s="147">
        <v>11.234435540661204</v>
      </c>
      <c r="H8899" s="147">
        <v>13.41695</v>
      </c>
      <c r="I8899" s="147">
        <v>16.175000000000001</v>
      </c>
      <c r="J8899" s="147">
        <v>18.28905</v>
      </c>
      <c r="K8899" s="147">
        <v>20.3931</v>
      </c>
    </row>
    <row r="8900" spans="2:11" x14ac:dyDescent="0.2">
      <c r="B8900" s="21" t="str">
        <f t="shared" si="138"/>
        <v>HearstIce Accretion2095RCP4.5</v>
      </c>
      <c r="C8900" t="s">
        <v>341</v>
      </c>
      <c r="D8900" t="s">
        <v>486</v>
      </c>
      <c r="E8900" s="144" t="s">
        <v>193</v>
      </c>
      <c r="F8900" s="144">
        <v>2095</v>
      </c>
      <c r="G8900" s="147">
        <v>11.253571308847526</v>
      </c>
      <c r="H8900" s="147">
        <v>13.443925</v>
      </c>
      <c r="I8900" s="147">
        <v>16.21</v>
      </c>
      <c r="J8900" s="147">
        <v>18.331424999999999</v>
      </c>
      <c r="K8900" s="147">
        <v>20.440349999999999</v>
      </c>
    </row>
    <row r="8901" spans="2:11" x14ac:dyDescent="0.2">
      <c r="B8901" s="21" t="str">
        <f t="shared" si="138"/>
        <v>HearstIce Accretion2100RCP4.5</v>
      </c>
      <c r="C8901" t="s">
        <v>341</v>
      </c>
      <c r="D8901" t="s">
        <v>486</v>
      </c>
      <c r="E8901" s="144" t="s">
        <v>193</v>
      </c>
      <c r="F8901" s="144">
        <v>2100</v>
      </c>
      <c r="G8901" s="147">
        <v>11.27270707703385</v>
      </c>
      <c r="H8901" s="147">
        <v>13.4709</v>
      </c>
      <c r="I8901" s="147">
        <v>16.245000000000001</v>
      </c>
      <c r="J8901" s="147">
        <v>18.373799999999999</v>
      </c>
      <c r="K8901" s="147">
        <v>20.4876</v>
      </c>
    </row>
    <row r="8902" spans="2:11" x14ac:dyDescent="0.2">
      <c r="B8902" s="21" t="str">
        <f t="shared" si="138"/>
        <v>HearstIce Accretion2023RCP6.0</v>
      </c>
      <c r="C8902" t="s">
        <v>341</v>
      </c>
      <c r="D8902" t="s">
        <v>486</v>
      </c>
      <c r="E8902" s="144" t="s">
        <v>192</v>
      </c>
      <c r="F8902" s="144">
        <v>2023</v>
      </c>
      <c r="G8902" s="147">
        <v>10.437691737994305</v>
      </c>
      <c r="H8902" s="147">
        <v>12.43755</v>
      </c>
      <c r="I8902" s="147">
        <v>14.97</v>
      </c>
      <c r="J8902" s="147">
        <v>16.9161</v>
      </c>
      <c r="K8902" s="147">
        <v>18.843299999999999</v>
      </c>
    </row>
    <row r="8903" spans="2:11" x14ac:dyDescent="0.2">
      <c r="B8903" s="21" t="str">
        <f t="shared" si="138"/>
        <v>HearstIce Accretion2025RCP6.0</v>
      </c>
      <c r="C8903" t="s">
        <v>341</v>
      </c>
      <c r="D8903" t="s">
        <v>486</v>
      </c>
      <c r="E8903" s="144" t="s">
        <v>192</v>
      </c>
      <c r="F8903" s="144">
        <v>2025</v>
      </c>
      <c r="G8903" s="147">
        <v>10.524672502477591</v>
      </c>
      <c r="H8903" s="147">
        <v>12.545449999999999</v>
      </c>
      <c r="I8903" s="147">
        <v>15.102500000000001</v>
      </c>
      <c r="J8903" s="147">
        <v>17.065825</v>
      </c>
      <c r="K8903" s="147">
        <v>19.013399999999997</v>
      </c>
    </row>
    <row r="8904" spans="2:11" x14ac:dyDescent="0.2">
      <c r="B8904" s="21" t="str">
        <f t="shared" si="138"/>
        <v>HearstIce Accretion2030RCP6.0</v>
      </c>
      <c r="C8904" t="s">
        <v>341</v>
      </c>
      <c r="D8904" t="s">
        <v>486</v>
      </c>
      <c r="E8904" s="144" t="s">
        <v>192</v>
      </c>
      <c r="F8904" s="144">
        <v>2030</v>
      </c>
      <c r="G8904" s="147">
        <v>10.611653266960877</v>
      </c>
      <c r="H8904" s="147">
        <v>12.65335</v>
      </c>
      <c r="I8904" s="147">
        <v>15.234999999999999</v>
      </c>
      <c r="J8904" s="147">
        <v>17.21555</v>
      </c>
      <c r="K8904" s="147">
        <v>19.183499999999999</v>
      </c>
    </row>
    <row r="8905" spans="2:11" x14ac:dyDescent="0.2">
      <c r="B8905" s="21" t="str">
        <f t="shared" si="138"/>
        <v>HearstIce Accretion2035RCP6.0</v>
      </c>
      <c r="C8905" t="s">
        <v>341</v>
      </c>
      <c r="D8905" t="s">
        <v>486</v>
      </c>
      <c r="E8905" s="144" t="s">
        <v>192</v>
      </c>
      <c r="F8905" s="144">
        <v>2035</v>
      </c>
      <c r="G8905" s="147">
        <v>10.698634031444163</v>
      </c>
      <c r="H8905" s="147">
        <v>12.76125</v>
      </c>
      <c r="I8905" s="147">
        <v>15.3675</v>
      </c>
      <c r="J8905" s="147">
        <v>17.365274999999997</v>
      </c>
      <c r="K8905" s="147">
        <v>19.3536</v>
      </c>
    </row>
    <row r="8906" spans="2:11" x14ac:dyDescent="0.2">
      <c r="B8906" s="21" t="str">
        <f t="shared" si="138"/>
        <v>HearstIce Accretion2040RCP6.0</v>
      </c>
      <c r="C8906" t="s">
        <v>341</v>
      </c>
      <c r="D8906" t="s">
        <v>486</v>
      </c>
      <c r="E8906" s="144" t="s">
        <v>192</v>
      </c>
      <c r="F8906" s="144">
        <v>2040</v>
      </c>
      <c r="G8906" s="147">
        <v>10.785614795927449</v>
      </c>
      <c r="H8906" s="147">
        <v>12.869149999999999</v>
      </c>
      <c r="I8906" s="147">
        <v>15.5</v>
      </c>
      <c r="J8906" s="147">
        <v>17.514999999999997</v>
      </c>
      <c r="K8906" s="147">
        <v>19.523699999999998</v>
      </c>
    </row>
    <row r="8907" spans="2:11" x14ac:dyDescent="0.2">
      <c r="B8907" s="21" t="str">
        <f t="shared" si="138"/>
        <v>HearstIce Accretion2045RCP6.0</v>
      </c>
      <c r="C8907" t="s">
        <v>341</v>
      </c>
      <c r="D8907" t="s">
        <v>486</v>
      </c>
      <c r="E8907" s="144" t="s">
        <v>192</v>
      </c>
      <c r="F8907" s="144">
        <v>2045</v>
      </c>
      <c r="G8907" s="147">
        <v>10.872595560410735</v>
      </c>
      <c r="H8907" s="147">
        <v>12.977049999999998</v>
      </c>
      <c r="I8907" s="147">
        <v>15.632499999999999</v>
      </c>
      <c r="J8907" s="147">
        <v>17.664724999999997</v>
      </c>
      <c r="K8907" s="147">
        <v>19.693799999999996</v>
      </c>
    </row>
    <row r="8908" spans="2:11" x14ac:dyDescent="0.2">
      <c r="B8908" s="21" t="str">
        <f t="shared" ref="B8908:B8971" si="139">C8908&amp;D8908&amp;F8908&amp;E8908</f>
        <v>HearstIce Accretion2050RCP6.0</v>
      </c>
      <c r="C8908" t="s">
        <v>341</v>
      </c>
      <c r="D8908" t="s">
        <v>486</v>
      </c>
      <c r="E8908" s="144" t="s">
        <v>192</v>
      </c>
      <c r="F8908" s="144">
        <v>2050</v>
      </c>
      <c r="G8908" s="147">
        <v>10.999239553498398</v>
      </c>
      <c r="H8908" s="147">
        <v>13.129769999999999</v>
      </c>
      <c r="I8908" s="147">
        <v>15.818999999999999</v>
      </c>
      <c r="J8908" s="147">
        <v>17.875469999999996</v>
      </c>
      <c r="K8908" s="147">
        <v>19.931939999999997</v>
      </c>
    </row>
    <row r="8909" spans="2:11" x14ac:dyDescent="0.2">
      <c r="B8909" s="21" t="str">
        <f t="shared" si="139"/>
        <v>HearstIce Accretion2055RCP6.0</v>
      </c>
      <c r="C8909" t="s">
        <v>341</v>
      </c>
      <c r="D8909" t="s">
        <v>486</v>
      </c>
      <c r="E8909" s="144" t="s">
        <v>192</v>
      </c>
      <c r="F8909" s="144">
        <v>2055</v>
      </c>
      <c r="G8909" s="147">
        <v>11.038902782102777</v>
      </c>
      <c r="H8909" s="147">
        <v>13.174589999999998</v>
      </c>
      <c r="I8909" s="147">
        <v>15.872999999999999</v>
      </c>
      <c r="J8909" s="147">
        <v>17.936489999999996</v>
      </c>
      <c r="K8909" s="147">
        <v>19.999979999999997</v>
      </c>
    </row>
    <row r="8910" spans="2:11" x14ac:dyDescent="0.2">
      <c r="B8910" s="21" t="str">
        <f t="shared" si="139"/>
        <v>HearstIce Accretion2060RCP6.0</v>
      </c>
      <c r="C8910" t="s">
        <v>341</v>
      </c>
      <c r="D8910" t="s">
        <v>486</v>
      </c>
      <c r="E8910" s="144" t="s">
        <v>192</v>
      </c>
      <c r="F8910" s="144">
        <v>2060</v>
      </c>
      <c r="G8910" s="147">
        <v>11.078566010707155</v>
      </c>
      <c r="H8910" s="147">
        <v>13.21941</v>
      </c>
      <c r="I8910" s="147">
        <v>15.927</v>
      </c>
      <c r="J8910" s="147">
        <v>17.997509999999998</v>
      </c>
      <c r="K8910" s="147">
        <v>20.068019999999997</v>
      </c>
    </row>
    <row r="8911" spans="2:11" x14ac:dyDescent="0.2">
      <c r="B8911" s="21" t="str">
        <f t="shared" si="139"/>
        <v>HearstIce Accretion2065RCP6.0</v>
      </c>
      <c r="C8911" t="s">
        <v>341</v>
      </c>
      <c r="D8911" t="s">
        <v>486</v>
      </c>
      <c r="E8911" s="144" t="s">
        <v>192</v>
      </c>
      <c r="F8911" s="144">
        <v>2065</v>
      </c>
      <c r="G8911" s="147">
        <v>11.118229239311534</v>
      </c>
      <c r="H8911" s="147">
        <v>13.26423</v>
      </c>
      <c r="I8911" s="147">
        <v>15.981</v>
      </c>
      <c r="J8911" s="147">
        <v>18.058529999999998</v>
      </c>
      <c r="K8911" s="147">
        <v>20.136059999999997</v>
      </c>
    </row>
    <row r="8912" spans="2:11" x14ac:dyDescent="0.2">
      <c r="B8912" s="21" t="str">
        <f t="shared" si="139"/>
        <v>HearstIce Accretion2070RCP6.0</v>
      </c>
      <c r="C8912" t="s">
        <v>341</v>
      </c>
      <c r="D8912" t="s">
        <v>486</v>
      </c>
      <c r="E8912" s="144" t="s">
        <v>192</v>
      </c>
      <c r="F8912" s="144">
        <v>2070</v>
      </c>
      <c r="G8912" s="147">
        <v>11.157892467915911</v>
      </c>
      <c r="H8912" s="147">
        <v>13.309049999999999</v>
      </c>
      <c r="I8912" s="147">
        <v>16.035</v>
      </c>
      <c r="J8912" s="147">
        <v>18.119549999999997</v>
      </c>
      <c r="K8912" s="147">
        <v>20.204099999999997</v>
      </c>
    </row>
    <row r="8913" spans="2:11" x14ac:dyDescent="0.2">
      <c r="B8913" s="21" t="str">
        <f t="shared" si="139"/>
        <v>HearstIce Accretion2075RCP6.0</v>
      </c>
      <c r="C8913" t="s">
        <v>341</v>
      </c>
      <c r="D8913" t="s">
        <v>486</v>
      </c>
      <c r="E8913" s="144" t="s">
        <v>192</v>
      </c>
      <c r="F8913" s="144">
        <v>2075</v>
      </c>
      <c r="G8913" s="147">
        <v>11.186596120195397</v>
      </c>
      <c r="H8913" s="147">
        <v>13.349512499999999</v>
      </c>
      <c r="I8913" s="147">
        <v>16.087499999999999</v>
      </c>
      <c r="J8913" s="147">
        <v>18.183112499999996</v>
      </c>
      <c r="K8913" s="147">
        <v>20.274974999999998</v>
      </c>
    </row>
    <row r="8914" spans="2:11" x14ac:dyDescent="0.2">
      <c r="B8914" s="21" t="str">
        <f t="shared" si="139"/>
        <v>HearstIce Accretion2080RCP6.0</v>
      </c>
      <c r="C8914" t="s">
        <v>341</v>
      </c>
      <c r="D8914" t="s">
        <v>486</v>
      </c>
      <c r="E8914" s="144" t="s">
        <v>192</v>
      </c>
      <c r="F8914" s="144">
        <v>2080</v>
      </c>
      <c r="G8914" s="147">
        <v>11.21529977247488</v>
      </c>
      <c r="H8914" s="147">
        <v>13.389975</v>
      </c>
      <c r="I8914" s="147">
        <v>16.14</v>
      </c>
      <c r="J8914" s="147">
        <v>18.246674999999996</v>
      </c>
      <c r="K8914" s="147">
        <v>20.345849999999999</v>
      </c>
    </row>
    <row r="8915" spans="2:11" x14ac:dyDescent="0.2">
      <c r="B8915" s="21" t="str">
        <f t="shared" si="139"/>
        <v>HearstIce Accretion2085RCP6.0</v>
      </c>
      <c r="C8915" t="s">
        <v>341</v>
      </c>
      <c r="D8915" t="s">
        <v>486</v>
      </c>
      <c r="E8915" s="144" t="s">
        <v>192</v>
      </c>
      <c r="F8915" s="144">
        <v>2085</v>
      </c>
      <c r="G8915" s="147">
        <v>11.244003424754364</v>
      </c>
      <c r="H8915" s="147">
        <v>13.4304375</v>
      </c>
      <c r="I8915" s="147">
        <v>16.192500000000003</v>
      </c>
      <c r="J8915" s="147">
        <v>18.310237499999999</v>
      </c>
      <c r="K8915" s="147">
        <v>20.416725</v>
      </c>
    </row>
    <row r="8916" spans="2:11" x14ac:dyDescent="0.2">
      <c r="B8916" s="21" t="str">
        <f t="shared" si="139"/>
        <v>HearstIce Accretion2090RCP6.0</v>
      </c>
      <c r="C8916" t="s">
        <v>341</v>
      </c>
      <c r="D8916" t="s">
        <v>486</v>
      </c>
      <c r="E8916" s="144" t="s">
        <v>192</v>
      </c>
      <c r="F8916" s="144">
        <v>2090</v>
      </c>
      <c r="G8916" s="147">
        <v>11.178767851391902</v>
      </c>
      <c r="H8916" s="147">
        <v>13.367150000000001</v>
      </c>
      <c r="I8916" s="147">
        <v>16.130000000000003</v>
      </c>
      <c r="J8916" s="147">
        <v>18.243849999999998</v>
      </c>
      <c r="K8916" s="147">
        <v>20.349</v>
      </c>
    </row>
    <row r="8917" spans="2:11" x14ac:dyDescent="0.2">
      <c r="B8917" s="21" t="str">
        <f t="shared" si="139"/>
        <v>HearstIce Accretion2095RCP6.0</v>
      </c>
      <c r="C8917" t="s">
        <v>341</v>
      </c>
      <c r="D8917" t="s">
        <v>486</v>
      </c>
      <c r="E8917" s="144" t="s">
        <v>192</v>
      </c>
      <c r="F8917" s="144">
        <v>2095</v>
      </c>
      <c r="G8917" s="147">
        <v>11.084828625749951</v>
      </c>
      <c r="H8917" s="147">
        <v>13.263399999999999</v>
      </c>
      <c r="I8917" s="147">
        <v>16.015000000000001</v>
      </c>
      <c r="J8917" s="147">
        <v>18.113899999999997</v>
      </c>
      <c r="K8917" s="147">
        <v>20.2104</v>
      </c>
    </row>
    <row r="8918" spans="2:11" x14ac:dyDescent="0.2">
      <c r="B8918" s="21" t="str">
        <f t="shared" si="139"/>
        <v>HearstIce Accretion2100RCP6.0</v>
      </c>
      <c r="C8918" t="s">
        <v>341</v>
      </c>
      <c r="D8918" t="s">
        <v>486</v>
      </c>
      <c r="E8918" s="144" t="s">
        <v>192</v>
      </c>
      <c r="F8918" s="144">
        <v>2100</v>
      </c>
      <c r="G8918" s="147">
        <v>10.990889400108003</v>
      </c>
      <c r="H8918" s="147">
        <v>13.159649999999999</v>
      </c>
      <c r="I8918" s="147">
        <v>15.9</v>
      </c>
      <c r="J8918" s="147">
        <v>17.983949999999997</v>
      </c>
      <c r="K8918" s="147">
        <v>20.0718</v>
      </c>
    </row>
    <row r="8919" spans="2:11" x14ac:dyDescent="0.2">
      <c r="B8919" s="21" t="str">
        <f t="shared" si="139"/>
        <v>HearstIce Accretion2023RCP8.5</v>
      </c>
      <c r="C8919" t="s">
        <v>341</v>
      </c>
      <c r="D8919" t="s">
        <v>486</v>
      </c>
      <c r="E8919" s="144" t="s">
        <v>191</v>
      </c>
      <c r="F8919" s="144">
        <v>2023</v>
      </c>
      <c r="G8919" s="147">
        <v>10.437691737994305</v>
      </c>
      <c r="H8919" s="147">
        <v>12.43755</v>
      </c>
      <c r="I8919" s="147">
        <v>14.97</v>
      </c>
      <c r="J8919" s="147">
        <v>16.9161</v>
      </c>
      <c r="K8919" s="147">
        <v>18.843299999999999</v>
      </c>
    </row>
    <row r="8920" spans="2:11" x14ac:dyDescent="0.2">
      <c r="B8920" s="21" t="str">
        <f t="shared" si="139"/>
        <v>HearstIce Accretion2025RCP8.5</v>
      </c>
      <c r="C8920" t="s">
        <v>341</v>
      </c>
      <c r="D8920" t="s">
        <v>486</v>
      </c>
      <c r="E8920" s="144" t="s">
        <v>191</v>
      </c>
      <c r="F8920" s="144">
        <v>2025</v>
      </c>
      <c r="G8920" s="147">
        <v>10.611653266960877</v>
      </c>
      <c r="H8920" s="147">
        <v>12.65335</v>
      </c>
      <c r="I8920" s="147">
        <v>15.234999999999999</v>
      </c>
      <c r="J8920" s="147">
        <v>17.21555</v>
      </c>
      <c r="K8920" s="147">
        <v>19.183499999999999</v>
      </c>
    </row>
    <row r="8921" spans="2:11" x14ac:dyDescent="0.2">
      <c r="B8921" s="21" t="str">
        <f t="shared" si="139"/>
        <v>HearstIce Accretion2030RCP8.5</v>
      </c>
      <c r="C8921" t="s">
        <v>341</v>
      </c>
      <c r="D8921" t="s">
        <v>486</v>
      </c>
      <c r="E8921" s="144" t="s">
        <v>191</v>
      </c>
      <c r="F8921" s="144">
        <v>2030</v>
      </c>
      <c r="G8921" s="147">
        <v>10.785614795927449</v>
      </c>
      <c r="H8921" s="147">
        <v>12.869149999999999</v>
      </c>
      <c r="I8921" s="147">
        <v>15.5</v>
      </c>
      <c r="J8921" s="147">
        <v>17.514999999999997</v>
      </c>
      <c r="K8921" s="147">
        <v>19.523699999999998</v>
      </c>
    </row>
    <row r="8922" spans="2:11" x14ac:dyDescent="0.2">
      <c r="B8922" s="21" t="str">
        <f t="shared" si="139"/>
        <v>HearstIce Accretion2035RCP8.5</v>
      </c>
      <c r="C8922" t="s">
        <v>341</v>
      </c>
      <c r="D8922" t="s">
        <v>486</v>
      </c>
      <c r="E8922" s="144" t="s">
        <v>191</v>
      </c>
      <c r="F8922" s="144">
        <v>2035</v>
      </c>
      <c r="G8922" s="147">
        <v>10.959576324894021</v>
      </c>
      <c r="H8922" s="147">
        <v>13.084949999999999</v>
      </c>
      <c r="I8922" s="147">
        <v>15.764999999999999</v>
      </c>
      <c r="J8922" s="147">
        <v>17.814449999999997</v>
      </c>
      <c r="K8922" s="147">
        <v>19.863899999999997</v>
      </c>
    </row>
    <row r="8923" spans="2:11" x14ac:dyDescent="0.2">
      <c r="B8923" s="21" t="str">
        <f t="shared" si="139"/>
        <v>HearstIce Accretion2040RCP8.5</v>
      </c>
      <c r="C8923" t="s">
        <v>341</v>
      </c>
      <c r="D8923" t="s">
        <v>486</v>
      </c>
      <c r="E8923" s="144" t="s">
        <v>191</v>
      </c>
      <c r="F8923" s="144">
        <v>2040</v>
      </c>
      <c r="G8923" s="147">
        <v>11.025681705901318</v>
      </c>
      <c r="H8923" s="147">
        <v>13.159649999999999</v>
      </c>
      <c r="I8923" s="147">
        <v>15.854999999999999</v>
      </c>
      <c r="J8923" s="147">
        <v>17.916149999999998</v>
      </c>
      <c r="K8923" s="147">
        <v>19.977299999999996</v>
      </c>
    </row>
    <row r="8924" spans="2:11" x14ac:dyDescent="0.2">
      <c r="B8924" s="21" t="str">
        <f t="shared" si="139"/>
        <v>HearstIce Accretion2045RCP8.5</v>
      </c>
      <c r="C8924" t="s">
        <v>341</v>
      </c>
      <c r="D8924" t="s">
        <v>486</v>
      </c>
      <c r="E8924" s="144" t="s">
        <v>191</v>
      </c>
      <c r="F8924" s="144">
        <v>2045</v>
      </c>
      <c r="G8924" s="147">
        <v>11.091787086908614</v>
      </c>
      <c r="H8924" s="147">
        <v>13.234349999999999</v>
      </c>
      <c r="I8924" s="147">
        <v>15.945</v>
      </c>
      <c r="J8924" s="147">
        <v>18.017849999999996</v>
      </c>
      <c r="K8924" s="147">
        <v>20.090699999999998</v>
      </c>
    </row>
    <row r="8925" spans="2:11" x14ac:dyDescent="0.2">
      <c r="B8925" s="21" t="str">
        <f t="shared" si="139"/>
        <v>HearstIce Accretion2050RCP8.5</v>
      </c>
      <c r="C8925" t="s">
        <v>341</v>
      </c>
      <c r="D8925" t="s">
        <v>486</v>
      </c>
      <c r="E8925" s="144" t="s">
        <v>191</v>
      </c>
      <c r="F8925" s="144">
        <v>2050</v>
      </c>
      <c r="G8925" s="147">
        <v>11.196164004288557</v>
      </c>
      <c r="H8925" s="147">
        <v>13.363</v>
      </c>
      <c r="I8925" s="147">
        <v>16.105</v>
      </c>
      <c r="J8925" s="147">
        <v>18.204299999999996</v>
      </c>
      <c r="K8925" s="147">
        <v>20.298599999999997</v>
      </c>
    </row>
    <row r="8926" spans="2:11" x14ac:dyDescent="0.2">
      <c r="B8926" s="21" t="str">
        <f t="shared" si="139"/>
        <v>HearstIce Accretion2055RCP8.5</v>
      </c>
      <c r="C8926" t="s">
        <v>341</v>
      </c>
      <c r="D8926" t="s">
        <v>486</v>
      </c>
      <c r="E8926" s="144" t="s">
        <v>191</v>
      </c>
      <c r="F8926" s="144">
        <v>2055</v>
      </c>
      <c r="G8926" s="147">
        <v>11.234435540661204</v>
      </c>
      <c r="H8926" s="147">
        <v>13.41695</v>
      </c>
      <c r="I8926" s="147">
        <v>16.175000000000001</v>
      </c>
      <c r="J8926" s="147">
        <v>18.28905</v>
      </c>
      <c r="K8926" s="147">
        <v>20.3931</v>
      </c>
    </row>
    <row r="8927" spans="2:11" x14ac:dyDescent="0.2">
      <c r="B8927" s="21" t="str">
        <f t="shared" si="139"/>
        <v>HearstIce Accretion2060RCP8.5</v>
      </c>
      <c r="C8927" t="s">
        <v>341</v>
      </c>
      <c r="D8927" t="s">
        <v>486</v>
      </c>
      <c r="E8927" s="144" t="s">
        <v>191</v>
      </c>
      <c r="F8927" s="144">
        <v>2060</v>
      </c>
      <c r="G8927" s="147">
        <v>11.178767851391902</v>
      </c>
      <c r="H8927" s="147">
        <v>13.367150000000001</v>
      </c>
      <c r="I8927" s="147">
        <v>16.130000000000003</v>
      </c>
      <c r="J8927" s="147">
        <v>18.243849999999998</v>
      </c>
      <c r="K8927" s="147">
        <v>20.349</v>
      </c>
    </row>
    <row r="8928" spans="2:11" x14ac:dyDescent="0.2">
      <c r="B8928" s="21" t="str">
        <f t="shared" si="139"/>
        <v>HearstIce Accretion2065RCP8.5</v>
      </c>
      <c r="C8928" t="s">
        <v>341</v>
      </c>
      <c r="D8928" t="s">
        <v>486</v>
      </c>
      <c r="E8928" s="144" t="s">
        <v>191</v>
      </c>
      <c r="F8928" s="144">
        <v>2065</v>
      </c>
      <c r="G8928" s="147">
        <v>11.084828625749951</v>
      </c>
      <c r="H8928" s="147">
        <v>13.263399999999999</v>
      </c>
      <c r="I8928" s="147">
        <v>16.015000000000001</v>
      </c>
      <c r="J8928" s="147">
        <v>18.113899999999997</v>
      </c>
      <c r="K8928" s="147">
        <v>20.2104</v>
      </c>
    </row>
    <row r="8929" spans="2:11" x14ac:dyDescent="0.2">
      <c r="B8929" s="21" t="str">
        <f t="shared" si="139"/>
        <v>HearstIce Accretion2070RCP8.5</v>
      </c>
      <c r="C8929" t="s">
        <v>341</v>
      </c>
      <c r="D8929" t="s">
        <v>486</v>
      </c>
      <c r="E8929" s="144" t="s">
        <v>191</v>
      </c>
      <c r="F8929" s="144">
        <v>2070</v>
      </c>
      <c r="G8929" s="147">
        <v>10.938700941418032</v>
      </c>
      <c r="H8929" s="147">
        <v>13.113999999999999</v>
      </c>
      <c r="I8929" s="147">
        <v>15.865</v>
      </c>
      <c r="J8929" s="147">
        <v>17.961349999999996</v>
      </c>
      <c r="K8929" s="147">
        <v>20.052899999999998</v>
      </c>
    </row>
    <row r="8930" spans="2:11" x14ac:dyDescent="0.2">
      <c r="B8930" s="21" t="str">
        <f t="shared" si="139"/>
        <v>HearstIce Accretion2075RCP8.5</v>
      </c>
      <c r="C8930" t="s">
        <v>341</v>
      </c>
      <c r="D8930" t="s">
        <v>486</v>
      </c>
      <c r="E8930" s="144" t="s">
        <v>191</v>
      </c>
      <c r="F8930" s="144">
        <v>2075</v>
      </c>
      <c r="G8930" s="147">
        <v>10.88651248272806</v>
      </c>
      <c r="H8930" s="147">
        <v>13.068350000000001</v>
      </c>
      <c r="I8930" s="147">
        <v>15.829999999999998</v>
      </c>
      <c r="J8930" s="147">
        <v>17.938749999999999</v>
      </c>
      <c r="K8930" s="147">
        <v>20.033999999999999</v>
      </c>
    </row>
    <row r="8931" spans="2:11" x14ac:dyDescent="0.2">
      <c r="B8931" s="21" t="str">
        <f t="shared" si="139"/>
        <v>HearstIce Accretion2080RCP8.5</v>
      </c>
      <c r="C8931" t="s">
        <v>341</v>
      </c>
      <c r="D8931" t="s">
        <v>486</v>
      </c>
      <c r="E8931" s="144" t="s">
        <v>191</v>
      </c>
      <c r="F8931" s="144">
        <v>2080</v>
      </c>
      <c r="G8931" s="147">
        <v>10.834324024038089</v>
      </c>
      <c r="H8931" s="147">
        <v>13.0227</v>
      </c>
      <c r="I8931" s="147">
        <v>15.794999999999998</v>
      </c>
      <c r="J8931" s="147">
        <v>17.916149999999998</v>
      </c>
      <c r="K8931" s="147">
        <v>20.015099999999997</v>
      </c>
    </row>
    <row r="8932" spans="2:11" x14ac:dyDescent="0.2">
      <c r="B8932" s="21" t="str">
        <f t="shared" si="139"/>
        <v>HearstIce Accretion2085RCP8.5</v>
      </c>
      <c r="C8932" t="s">
        <v>341</v>
      </c>
      <c r="D8932" t="s">
        <v>486</v>
      </c>
      <c r="E8932" s="144" t="s">
        <v>191</v>
      </c>
      <c r="F8932" s="144">
        <v>2085</v>
      </c>
      <c r="G8932" s="147">
        <v>10.620351343409205</v>
      </c>
      <c r="H8932" s="147">
        <v>12.7986</v>
      </c>
      <c r="I8932" s="147">
        <v>15.547499999999999</v>
      </c>
      <c r="J8932" s="147">
        <v>17.653424999999999</v>
      </c>
      <c r="K8932" s="147">
        <v>19.741049999999998</v>
      </c>
    </row>
    <row r="8933" spans="2:11" x14ac:dyDescent="0.2">
      <c r="B8933" s="21" t="str">
        <f t="shared" si="139"/>
        <v>HearstIce Accretion2090RCP8.5</v>
      </c>
      <c r="C8933" t="s">
        <v>341</v>
      </c>
      <c r="D8933" t="s">
        <v>486</v>
      </c>
      <c r="E8933" s="144" t="s">
        <v>191</v>
      </c>
      <c r="F8933" s="144">
        <v>2090</v>
      </c>
      <c r="G8933" s="147">
        <v>10.406378662780321</v>
      </c>
      <c r="H8933" s="147">
        <v>12.574499999999999</v>
      </c>
      <c r="I8933" s="147">
        <v>15.3</v>
      </c>
      <c r="J8933" s="147">
        <v>17.390699999999999</v>
      </c>
      <c r="K8933" s="147">
        <v>19.466999999999999</v>
      </c>
    </row>
    <row r="8934" spans="2:11" x14ac:dyDescent="0.2">
      <c r="B8934" s="21" t="str">
        <f t="shared" si="139"/>
        <v>HearstIce Accretion2095RCP8.5</v>
      </c>
      <c r="C8934" t="s">
        <v>341</v>
      </c>
      <c r="D8934" t="s">
        <v>486</v>
      </c>
      <c r="E8934" s="144" t="s">
        <v>191</v>
      </c>
      <c r="F8934" s="144">
        <v>2095</v>
      </c>
      <c r="G8934" s="147">
        <v>10.406378662780321</v>
      </c>
      <c r="H8934" s="147">
        <v>12.574499999999999</v>
      </c>
      <c r="I8934" s="147">
        <v>15.3</v>
      </c>
      <c r="J8934" s="147">
        <v>17.390699999999999</v>
      </c>
      <c r="K8934" s="147">
        <v>19.466999999999999</v>
      </c>
    </row>
    <row r="8935" spans="2:11" x14ac:dyDescent="0.2">
      <c r="B8935" s="21" t="str">
        <f t="shared" si="139"/>
        <v>HearstIce Accretion2100RCP8.5</v>
      </c>
      <c r="C8935" t="s">
        <v>341</v>
      </c>
      <c r="D8935" t="s">
        <v>486</v>
      </c>
      <c r="E8935" s="144" t="s">
        <v>191</v>
      </c>
      <c r="F8935" s="144">
        <v>2100</v>
      </c>
      <c r="G8935" s="147">
        <v>10.406378662780321</v>
      </c>
      <c r="H8935" s="147">
        <v>12.574499999999999</v>
      </c>
      <c r="I8935" s="147">
        <v>15.3</v>
      </c>
      <c r="J8935" s="147">
        <v>17.390699999999999</v>
      </c>
      <c r="K8935" s="147">
        <v>19.466999999999999</v>
      </c>
    </row>
    <row r="8936" spans="2:11" x14ac:dyDescent="0.2">
      <c r="B8936" s="21" t="str">
        <f t="shared" si="139"/>
        <v>HearstWind2023RCP4.5</v>
      </c>
      <c r="C8936" t="s">
        <v>341</v>
      </c>
      <c r="D8936" t="s">
        <v>1</v>
      </c>
      <c r="E8936" s="144" t="s">
        <v>193</v>
      </c>
      <c r="F8936" s="144">
        <v>2023</v>
      </c>
      <c r="G8936" s="147">
        <v>69.935168714881527</v>
      </c>
      <c r="H8936" s="147">
        <v>75.359759999999994</v>
      </c>
      <c r="I8936" s="147">
        <v>81.072000000000003</v>
      </c>
      <c r="J8936" s="147">
        <v>86.78128000000001</v>
      </c>
      <c r="K8936" s="147">
        <v>92.485919999999993</v>
      </c>
    </row>
    <row r="8937" spans="2:11" x14ac:dyDescent="0.2">
      <c r="B8937" s="21" t="str">
        <f t="shared" si="139"/>
        <v>HearstWind2025RCP4.5</v>
      </c>
      <c r="C8937" t="s">
        <v>341</v>
      </c>
      <c r="D8937" t="s">
        <v>1</v>
      </c>
      <c r="E8937" s="144" t="s">
        <v>193</v>
      </c>
      <c r="F8937" s="144">
        <v>2025</v>
      </c>
      <c r="G8937" s="147">
        <v>70.014609098151098</v>
      </c>
      <c r="H8937" s="147">
        <v>75.452759999999998</v>
      </c>
      <c r="I8937" s="147">
        <v>81.181333333333342</v>
      </c>
      <c r="J8937" s="147">
        <v>86.90397333333334</v>
      </c>
      <c r="K8937" s="147">
        <v>92.622719999999987</v>
      </c>
    </row>
    <row r="8938" spans="2:11" x14ac:dyDescent="0.2">
      <c r="B8938" s="21" t="str">
        <f t="shared" si="139"/>
        <v>HearstWind2030RCP4.5</v>
      </c>
      <c r="C8938" t="s">
        <v>341</v>
      </c>
      <c r="D8938" t="s">
        <v>1</v>
      </c>
      <c r="E8938" s="144" t="s">
        <v>193</v>
      </c>
      <c r="F8938" s="144">
        <v>2030</v>
      </c>
      <c r="G8938" s="147">
        <v>70.094049481420669</v>
      </c>
      <c r="H8938" s="147">
        <v>75.545760000000001</v>
      </c>
      <c r="I8938" s="147">
        <v>81.290666666666667</v>
      </c>
      <c r="J8938" s="147">
        <v>87.026666666666671</v>
      </c>
      <c r="K8938" s="147">
        <v>92.759519999999995</v>
      </c>
    </row>
    <row r="8939" spans="2:11" x14ac:dyDescent="0.2">
      <c r="B8939" s="21" t="str">
        <f t="shared" si="139"/>
        <v>HearstWind2035RCP4.5</v>
      </c>
      <c r="C8939" t="s">
        <v>341</v>
      </c>
      <c r="D8939" t="s">
        <v>1</v>
      </c>
      <c r="E8939" s="144" t="s">
        <v>193</v>
      </c>
      <c r="F8939" s="144">
        <v>2035</v>
      </c>
      <c r="G8939" s="147">
        <v>70.173489864690254</v>
      </c>
      <c r="H8939" s="147">
        <v>75.638759999999991</v>
      </c>
      <c r="I8939" s="147">
        <v>81.400000000000006</v>
      </c>
      <c r="J8939" s="147">
        <v>87.149360000000001</v>
      </c>
      <c r="K8939" s="147">
        <v>92.896319999999989</v>
      </c>
    </row>
    <row r="8940" spans="2:11" x14ac:dyDescent="0.2">
      <c r="B8940" s="21" t="str">
        <f t="shared" si="139"/>
        <v>HearstWind2040RCP4.5</v>
      </c>
      <c r="C8940" t="s">
        <v>341</v>
      </c>
      <c r="D8940" t="s">
        <v>1</v>
      </c>
      <c r="E8940" s="144" t="s">
        <v>193</v>
      </c>
      <c r="F8940" s="144">
        <v>2040</v>
      </c>
      <c r="G8940" s="147">
        <v>70.252930247959824</v>
      </c>
      <c r="H8940" s="147">
        <v>75.731759999999994</v>
      </c>
      <c r="I8940" s="147">
        <v>81.509333333333345</v>
      </c>
      <c r="J8940" s="147">
        <v>87.272053333333346</v>
      </c>
      <c r="K8940" s="147">
        <v>93.033119999999982</v>
      </c>
    </row>
    <row r="8941" spans="2:11" x14ac:dyDescent="0.2">
      <c r="B8941" s="21" t="str">
        <f t="shared" si="139"/>
        <v>HearstWind2045RCP4.5</v>
      </c>
      <c r="C8941" t="s">
        <v>341</v>
      </c>
      <c r="D8941" t="s">
        <v>1</v>
      </c>
      <c r="E8941" s="144" t="s">
        <v>193</v>
      </c>
      <c r="F8941" s="144">
        <v>2045</v>
      </c>
      <c r="G8941" s="147">
        <v>70.332370631229395</v>
      </c>
      <c r="H8941" s="147">
        <v>75.824759999999998</v>
      </c>
      <c r="I8941" s="147">
        <v>81.61866666666667</v>
      </c>
      <c r="J8941" s="147">
        <v>87.394746666666677</v>
      </c>
      <c r="K8941" s="147">
        <v>93.169919999999991</v>
      </c>
    </row>
    <row r="8942" spans="2:11" x14ac:dyDescent="0.2">
      <c r="B8942" s="21" t="str">
        <f t="shared" si="139"/>
        <v>HearstWind2050RCP4.5</v>
      </c>
      <c r="C8942" t="s">
        <v>341</v>
      </c>
      <c r="D8942" t="s">
        <v>1</v>
      </c>
      <c r="E8942" s="144" t="s">
        <v>193</v>
      </c>
      <c r="F8942" s="144">
        <v>2050</v>
      </c>
      <c r="G8942" s="147">
        <v>70.444968739689742</v>
      </c>
      <c r="H8942" s="147">
        <v>75.943055999999999</v>
      </c>
      <c r="I8942" s="147">
        <v>81.744</v>
      </c>
      <c r="J8942" s="147">
        <v>87.52600000000001</v>
      </c>
      <c r="K8942" s="147">
        <v>93.308543999999983</v>
      </c>
    </row>
    <row r="8943" spans="2:11" x14ac:dyDescent="0.2">
      <c r="B8943" s="21" t="str">
        <f t="shared" si="139"/>
        <v>HearstWind2055RCP4.5</v>
      </c>
      <c r="C8943" t="s">
        <v>341</v>
      </c>
      <c r="D8943" t="s">
        <v>1</v>
      </c>
      <c r="E8943" s="144" t="s">
        <v>193</v>
      </c>
      <c r="F8943" s="144">
        <v>2055</v>
      </c>
      <c r="G8943" s="147">
        <v>70.478126464880518</v>
      </c>
      <c r="H8943" s="147">
        <v>75.968351999999996</v>
      </c>
      <c r="I8943" s="147">
        <v>81.760000000000005</v>
      </c>
      <c r="J8943" s="147">
        <v>87.534560000000013</v>
      </c>
      <c r="K8943" s="147">
        <v>93.310367999999983</v>
      </c>
    </row>
    <row r="8944" spans="2:11" x14ac:dyDescent="0.2">
      <c r="B8944" s="21" t="str">
        <f t="shared" si="139"/>
        <v>HearstWind2060RCP4.5</v>
      </c>
      <c r="C8944" t="s">
        <v>341</v>
      </c>
      <c r="D8944" t="s">
        <v>1</v>
      </c>
      <c r="E8944" s="144" t="s">
        <v>193</v>
      </c>
      <c r="F8944" s="144">
        <v>2060</v>
      </c>
      <c r="G8944" s="147">
        <v>70.511284190071308</v>
      </c>
      <c r="H8944" s="147">
        <v>75.993648000000007</v>
      </c>
      <c r="I8944" s="147">
        <v>81.775999999999996</v>
      </c>
      <c r="J8944" s="147">
        <v>87.543120000000002</v>
      </c>
      <c r="K8944" s="147">
        <v>93.312191999999996</v>
      </c>
    </row>
    <row r="8945" spans="2:11" x14ac:dyDescent="0.2">
      <c r="B8945" s="21" t="str">
        <f t="shared" si="139"/>
        <v>HearstWind2065RCP4.5</v>
      </c>
      <c r="C8945" t="s">
        <v>341</v>
      </c>
      <c r="D8945" t="s">
        <v>1</v>
      </c>
      <c r="E8945" s="144" t="s">
        <v>193</v>
      </c>
      <c r="F8945" s="144">
        <v>2065</v>
      </c>
      <c r="G8945" s="147">
        <v>70.544441915262084</v>
      </c>
      <c r="H8945" s="147">
        <v>76.018944000000005</v>
      </c>
      <c r="I8945" s="147">
        <v>81.792000000000002</v>
      </c>
      <c r="J8945" s="147">
        <v>87.551680000000005</v>
      </c>
      <c r="K8945" s="147">
        <v>93.314015999999995</v>
      </c>
    </row>
    <row r="8946" spans="2:11" x14ac:dyDescent="0.2">
      <c r="B8946" s="21" t="str">
        <f t="shared" si="139"/>
        <v>HearstWind2070RCP4.5</v>
      </c>
      <c r="C8946" t="s">
        <v>341</v>
      </c>
      <c r="D8946" t="s">
        <v>1</v>
      </c>
      <c r="E8946" s="144" t="s">
        <v>193</v>
      </c>
      <c r="F8946" s="144">
        <v>2070</v>
      </c>
      <c r="G8946" s="147">
        <v>70.57759964045286</v>
      </c>
      <c r="H8946" s="147">
        <v>76.044240000000002</v>
      </c>
      <c r="I8946" s="147">
        <v>81.807999999999993</v>
      </c>
      <c r="J8946" s="147">
        <v>87.560240000000007</v>
      </c>
      <c r="K8946" s="147">
        <v>93.315839999999994</v>
      </c>
    </row>
    <row r="8947" spans="2:11" x14ac:dyDescent="0.2">
      <c r="B8947" s="21" t="str">
        <f t="shared" si="139"/>
        <v>HearstWind2075RCP4.5</v>
      </c>
      <c r="C8947" t="s">
        <v>341</v>
      </c>
      <c r="D8947" t="s">
        <v>1</v>
      </c>
      <c r="E8947" s="144" t="s">
        <v>193</v>
      </c>
      <c r="F8947" s="144">
        <v>2075</v>
      </c>
      <c r="G8947" s="147">
        <v>70.581053570160236</v>
      </c>
      <c r="H8947" s="147">
        <v>76.039280000000005</v>
      </c>
      <c r="I8947" s="147">
        <v>81.790666666666667</v>
      </c>
      <c r="J8947" s="147">
        <v>87.534559999999999</v>
      </c>
      <c r="K8947" s="147">
        <v>93.280879999999996</v>
      </c>
    </row>
    <row r="8948" spans="2:11" x14ac:dyDescent="0.2">
      <c r="B8948" s="21" t="str">
        <f t="shared" si="139"/>
        <v>HearstWind2080RCP4.5</v>
      </c>
      <c r="C8948" t="s">
        <v>341</v>
      </c>
      <c r="D8948" t="s">
        <v>1</v>
      </c>
      <c r="E8948" s="144" t="s">
        <v>193</v>
      </c>
      <c r="F8948" s="144">
        <v>2080</v>
      </c>
      <c r="G8948" s="147">
        <v>70.584507499867598</v>
      </c>
      <c r="H8948" s="147">
        <v>76.034320000000008</v>
      </c>
      <c r="I8948" s="147">
        <v>81.773333333333326</v>
      </c>
      <c r="J8948" s="147">
        <v>87.508880000000005</v>
      </c>
      <c r="K8948" s="147">
        <v>93.245919999999984</v>
      </c>
    </row>
    <row r="8949" spans="2:11" x14ac:dyDescent="0.2">
      <c r="B8949" s="21" t="str">
        <f t="shared" si="139"/>
        <v>HearstWind2085RCP4.5</v>
      </c>
      <c r="C8949" t="s">
        <v>341</v>
      </c>
      <c r="D8949" t="s">
        <v>1</v>
      </c>
      <c r="E8949" s="144" t="s">
        <v>193</v>
      </c>
      <c r="F8949" s="144">
        <v>2085</v>
      </c>
      <c r="G8949" s="147">
        <v>70.587961429574975</v>
      </c>
      <c r="H8949" s="147">
        <v>76.029359999999997</v>
      </c>
      <c r="I8949" s="147">
        <v>81.756</v>
      </c>
      <c r="J8949" s="147">
        <v>87.483200000000011</v>
      </c>
      <c r="K8949" s="147">
        <v>93.210959999999986</v>
      </c>
    </row>
    <row r="8950" spans="2:11" x14ac:dyDescent="0.2">
      <c r="B8950" s="21" t="str">
        <f t="shared" si="139"/>
        <v>HearstWind2090RCP4.5</v>
      </c>
      <c r="C8950" t="s">
        <v>341</v>
      </c>
      <c r="D8950" t="s">
        <v>1</v>
      </c>
      <c r="E8950" s="144" t="s">
        <v>193</v>
      </c>
      <c r="F8950" s="144">
        <v>2090</v>
      </c>
      <c r="G8950" s="147">
        <v>70.591415359282351</v>
      </c>
      <c r="H8950" s="147">
        <v>76.0244</v>
      </c>
      <c r="I8950" s="147">
        <v>81.738666666666674</v>
      </c>
      <c r="J8950" s="147">
        <v>87.457520000000002</v>
      </c>
      <c r="K8950" s="147">
        <v>93.175999999999988</v>
      </c>
    </row>
    <row r="8951" spans="2:11" x14ac:dyDescent="0.2">
      <c r="B8951" s="21" t="str">
        <f t="shared" si="139"/>
        <v>HearstWind2095RCP4.5</v>
      </c>
      <c r="C8951" t="s">
        <v>341</v>
      </c>
      <c r="D8951" t="s">
        <v>1</v>
      </c>
      <c r="E8951" s="144" t="s">
        <v>193</v>
      </c>
      <c r="F8951" s="144">
        <v>2095</v>
      </c>
      <c r="G8951" s="147">
        <v>70.594869288989713</v>
      </c>
      <c r="H8951" s="147">
        <v>76.019440000000003</v>
      </c>
      <c r="I8951" s="147">
        <v>81.721333333333334</v>
      </c>
      <c r="J8951" s="147">
        <v>87.431839999999994</v>
      </c>
      <c r="K8951" s="147">
        <v>93.141039999999975</v>
      </c>
    </row>
    <row r="8952" spans="2:11" x14ac:dyDescent="0.2">
      <c r="B8952" s="21" t="str">
        <f t="shared" si="139"/>
        <v>HearstWind2100RCP4.5</v>
      </c>
      <c r="C8952" t="s">
        <v>341</v>
      </c>
      <c r="D8952" t="s">
        <v>1</v>
      </c>
      <c r="E8952" s="144" t="s">
        <v>193</v>
      </c>
      <c r="F8952" s="144">
        <v>2100</v>
      </c>
      <c r="G8952" s="147">
        <v>70.598323218697089</v>
      </c>
      <c r="H8952" s="147">
        <v>76.014480000000006</v>
      </c>
      <c r="I8952" s="147">
        <v>81.704000000000008</v>
      </c>
      <c r="J8952" s="147">
        <v>87.40616</v>
      </c>
      <c r="K8952" s="147">
        <v>93.106079999999977</v>
      </c>
    </row>
    <row r="8953" spans="2:11" x14ac:dyDescent="0.2">
      <c r="B8953" s="21" t="str">
        <f t="shared" si="139"/>
        <v>HearstWind2023RCP6.0</v>
      </c>
      <c r="C8953" t="s">
        <v>341</v>
      </c>
      <c r="D8953" t="s">
        <v>1</v>
      </c>
      <c r="E8953" s="144" t="s">
        <v>192</v>
      </c>
      <c r="F8953" s="144">
        <v>2023</v>
      </c>
      <c r="G8953" s="147">
        <v>69.935168714881527</v>
      </c>
      <c r="H8953" s="147">
        <v>75.359759999999994</v>
      </c>
      <c r="I8953" s="147">
        <v>81.072000000000003</v>
      </c>
      <c r="J8953" s="147">
        <v>86.78128000000001</v>
      </c>
      <c r="K8953" s="147">
        <v>92.485919999999993</v>
      </c>
    </row>
    <row r="8954" spans="2:11" x14ac:dyDescent="0.2">
      <c r="B8954" s="21" t="str">
        <f t="shared" si="139"/>
        <v>HearstWind2025RCP6.0</v>
      </c>
      <c r="C8954" t="s">
        <v>341</v>
      </c>
      <c r="D8954" t="s">
        <v>1</v>
      </c>
      <c r="E8954" s="144" t="s">
        <v>192</v>
      </c>
      <c r="F8954" s="144">
        <v>2025</v>
      </c>
      <c r="G8954" s="147">
        <v>70.014609098151098</v>
      </c>
      <c r="H8954" s="147">
        <v>75.452759999999998</v>
      </c>
      <c r="I8954" s="147">
        <v>81.181333333333342</v>
      </c>
      <c r="J8954" s="147">
        <v>86.90397333333334</v>
      </c>
      <c r="K8954" s="147">
        <v>92.622719999999987</v>
      </c>
    </row>
    <row r="8955" spans="2:11" x14ac:dyDescent="0.2">
      <c r="B8955" s="21" t="str">
        <f t="shared" si="139"/>
        <v>HearstWind2030RCP6.0</v>
      </c>
      <c r="C8955" t="s">
        <v>341</v>
      </c>
      <c r="D8955" t="s">
        <v>1</v>
      </c>
      <c r="E8955" s="144" t="s">
        <v>192</v>
      </c>
      <c r="F8955" s="144">
        <v>2030</v>
      </c>
      <c r="G8955" s="147">
        <v>70.094049481420669</v>
      </c>
      <c r="H8955" s="147">
        <v>75.545760000000001</v>
      </c>
      <c r="I8955" s="147">
        <v>81.290666666666667</v>
      </c>
      <c r="J8955" s="147">
        <v>87.026666666666671</v>
      </c>
      <c r="K8955" s="147">
        <v>92.759519999999995</v>
      </c>
    </row>
    <row r="8956" spans="2:11" x14ac:dyDescent="0.2">
      <c r="B8956" s="21" t="str">
        <f t="shared" si="139"/>
        <v>HearstWind2035RCP6.0</v>
      </c>
      <c r="C8956" t="s">
        <v>341</v>
      </c>
      <c r="D8956" t="s">
        <v>1</v>
      </c>
      <c r="E8956" s="144" t="s">
        <v>192</v>
      </c>
      <c r="F8956" s="144">
        <v>2035</v>
      </c>
      <c r="G8956" s="147">
        <v>70.173489864690254</v>
      </c>
      <c r="H8956" s="147">
        <v>75.638759999999991</v>
      </c>
      <c r="I8956" s="147">
        <v>81.400000000000006</v>
      </c>
      <c r="J8956" s="147">
        <v>87.149360000000001</v>
      </c>
      <c r="K8956" s="147">
        <v>92.896319999999989</v>
      </c>
    </row>
    <row r="8957" spans="2:11" x14ac:dyDescent="0.2">
      <c r="B8957" s="21" t="str">
        <f t="shared" si="139"/>
        <v>HearstWind2040RCP6.0</v>
      </c>
      <c r="C8957" t="s">
        <v>341</v>
      </c>
      <c r="D8957" t="s">
        <v>1</v>
      </c>
      <c r="E8957" s="144" t="s">
        <v>192</v>
      </c>
      <c r="F8957" s="144">
        <v>2040</v>
      </c>
      <c r="G8957" s="147">
        <v>70.252930247959824</v>
      </c>
      <c r="H8957" s="147">
        <v>75.731759999999994</v>
      </c>
      <c r="I8957" s="147">
        <v>81.509333333333345</v>
      </c>
      <c r="J8957" s="147">
        <v>87.272053333333346</v>
      </c>
      <c r="K8957" s="147">
        <v>93.033119999999982</v>
      </c>
    </row>
    <row r="8958" spans="2:11" x14ac:dyDescent="0.2">
      <c r="B8958" s="21" t="str">
        <f t="shared" si="139"/>
        <v>HearstWind2045RCP6.0</v>
      </c>
      <c r="C8958" t="s">
        <v>341</v>
      </c>
      <c r="D8958" t="s">
        <v>1</v>
      </c>
      <c r="E8958" s="144" t="s">
        <v>192</v>
      </c>
      <c r="F8958" s="144">
        <v>2045</v>
      </c>
      <c r="G8958" s="147">
        <v>70.332370631229395</v>
      </c>
      <c r="H8958" s="147">
        <v>75.824759999999998</v>
      </c>
      <c r="I8958" s="147">
        <v>81.61866666666667</v>
      </c>
      <c r="J8958" s="147">
        <v>87.394746666666677</v>
      </c>
      <c r="K8958" s="147">
        <v>93.169919999999991</v>
      </c>
    </row>
    <row r="8959" spans="2:11" x14ac:dyDescent="0.2">
      <c r="B8959" s="21" t="str">
        <f t="shared" si="139"/>
        <v>HearstWind2050RCP6.0</v>
      </c>
      <c r="C8959" t="s">
        <v>341</v>
      </c>
      <c r="D8959" t="s">
        <v>1</v>
      </c>
      <c r="E8959" s="144" t="s">
        <v>192</v>
      </c>
      <c r="F8959" s="144">
        <v>2050</v>
      </c>
      <c r="G8959" s="147">
        <v>70.444968739689742</v>
      </c>
      <c r="H8959" s="147">
        <v>75.943055999999999</v>
      </c>
      <c r="I8959" s="147">
        <v>81.744</v>
      </c>
      <c r="J8959" s="147">
        <v>87.52600000000001</v>
      </c>
      <c r="K8959" s="147">
        <v>93.308543999999983</v>
      </c>
    </row>
    <row r="8960" spans="2:11" x14ac:dyDescent="0.2">
      <c r="B8960" s="21" t="str">
        <f t="shared" si="139"/>
        <v>HearstWind2055RCP6.0</v>
      </c>
      <c r="C8960" t="s">
        <v>341</v>
      </c>
      <c r="D8960" t="s">
        <v>1</v>
      </c>
      <c r="E8960" s="144" t="s">
        <v>192</v>
      </c>
      <c r="F8960" s="144">
        <v>2055</v>
      </c>
      <c r="G8960" s="147">
        <v>70.478126464880518</v>
      </c>
      <c r="H8960" s="147">
        <v>75.968351999999996</v>
      </c>
      <c r="I8960" s="147">
        <v>81.760000000000005</v>
      </c>
      <c r="J8960" s="147">
        <v>87.534560000000013</v>
      </c>
      <c r="K8960" s="147">
        <v>93.310367999999983</v>
      </c>
    </row>
    <row r="8961" spans="2:11" x14ac:dyDescent="0.2">
      <c r="B8961" s="21" t="str">
        <f t="shared" si="139"/>
        <v>HearstWind2060RCP6.0</v>
      </c>
      <c r="C8961" t="s">
        <v>341</v>
      </c>
      <c r="D8961" t="s">
        <v>1</v>
      </c>
      <c r="E8961" s="144" t="s">
        <v>192</v>
      </c>
      <c r="F8961" s="144">
        <v>2060</v>
      </c>
      <c r="G8961" s="147">
        <v>70.511284190071308</v>
      </c>
      <c r="H8961" s="147">
        <v>75.993648000000007</v>
      </c>
      <c r="I8961" s="147">
        <v>81.775999999999996</v>
      </c>
      <c r="J8961" s="147">
        <v>87.543120000000002</v>
      </c>
      <c r="K8961" s="147">
        <v>93.312191999999996</v>
      </c>
    </row>
    <row r="8962" spans="2:11" x14ac:dyDescent="0.2">
      <c r="B8962" s="21" t="str">
        <f t="shared" si="139"/>
        <v>HearstWind2065RCP6.0</v>
      </c>
      <c r="C8962" t="s">
        <v>341</v>
      </c>
      <c r="D8962" t="s">
        <v>1</v>
      </c>
      <c r="E8962" s="144" t="s">
        <v>192</v>
      </c>
      <c r="F8962" s="144">
        <v>2065</v>
      </c>
      <c r="G8962" s="147">
        <v>70.544441915262084</v>
      </c>
      <c r="H8962" s="147">
        <v>76.018944000000005</v>
      </c>
      <c r="I8962" s="147">
        <v>81.792000000000002</v>
      </c>
      <c r="J8962" s="147">
        <v>87.551680000000005</v>
      </c>
      <c r="K8962" s="147">
        <v>93.314015999999995</v>
      </c>
    </row>
    <row r="8963" spans="2:11" x14ac:dyDescent="0.2">
      <c r="B8963" s="21" t="str">
        <f t="shared" si="139"/>
        <v>HearstWind2070RCP6.0</v>
      </c>
      <c r="C8963" t="s">
        <v>341</v>
      </c>
      <c r="D8963" t="s">
        <v>1</v>
      </c>
      <c r="E8963" s="144" t="s">
        <v>192</v>
      </c>
      <c r="F8963" s="144">
        <v>2070</v>
      </c>
      <c r="G8963" s="147">
        <v>70.57759964045286</v>
      </c>
      <c r="H8963" s="147">
        <v>76.044240000000002</v>
      </c>
      <c r="I8963" s="147">
        <v>81.807999999999993</v>
      </c>
      <c r="J8963" s="147">
        <v>87.560240000000007</v>
      </c>
      <c r="K8963" s="147">
        <v>93.315839999999994</v>
      </c>
    </row>
    <row r="8964" spans="2:11" x14ac:dyDescent="0.2">
      <c r="B8964" s="21" t="str">
        <f t="shared" si="139"/>
        <v>HearstWind2075RCP6.0</v>
      </c>
      <c r="C8964" t="s">
        <v>341</v>
      </c>
      <c r="D8964" t="s">
        <v>1</v>
      </c>
      <c r="E8964" s="144" t="s">
        <v>192</v>
      </c>
      <c r="F8964" s="144">
        <v>2075</v>
      </c>
      <c r="G8964" s="147">
        <v>70.58278053501391</v>
      </c>
      <c r="H8964" s="147">
        <v>76.036799999999999</v>
      </c>
      <c r="I8964" s="147">
        <v>81.781999999999996</v>
      </c>
      <c r="J8964" s="147">
        <v>87.521720000000002</v>
      </c>
      <c r="K8964" s="147">
        <v>93.26339999999999</v>
      </c>
    </row>
    <row r="8965" spans="2:11" x14ac:dyDescent="0.2">
      <c r="B8965" s="21" t="str">
        <f t="shared" si="139"/>
        <v>HearstWind2080RCP6.0</v>
      </c>
      <c r="C8965" t="s">
        <v>341</v>
      </c>
      <c r="D8965" t="s">
        <v>1</v>
      </c>
      <c r="E8965" s="144" t="s">
        <v>192</v>
      </c>
      <c r="F8965" s="144">
        <v>2080</v>
      </c>
      <c r="G8965" s="147">
        <v>70.587961429574975</v>
      </c>
      <c r="H8965" s="147">
        <v>76.029359999999997</v>
      </c>
      <c r="I8965" s="147">
        <v>81.756</v>
      </c>
      <c r="J8965" s="147">
        <v>87.483200000000011</v>
      </c>
      <c r="K8965" s="147">
        <v>93.210959999999986</v>
      </c>
    </row>
    <row r="8966" spans="2:11" x14ac:dyDescent="0.2">
      <c r="B8966" s="21" t="str">
        <f t="shared" si="139"/>
        <v>HearstWind2085RCP6.0</v>
      </c>
      <c r="C8966" t="s">
        <v>341</v>
      </c>
      <c r="D8966" t="s">
        <v>1</v>
      </c>
      <c r="E8966" s="144" t="s">
        <v>192</v>
      </c>
      <c r="F8966" s="144">
        <v>2085</v>
      </c>
      <c r="G8966" s="147">
        <v>70.593142324136039</v>
      </c>
      <c r="H8966" s="147">
        <v>76.021920000000009</v>
      </c>
      <c r="I8966" s="147">
        <v>81.73</v>
      </c>
      <c r="J8966" s="147">
        <v>87.444680000000005</v>
      </c>
      <c r="K8966" s="147">
        <v>93.158519999999982</v>
      </c>
    </row>
    <row r="8967" spans="2:11" x14ac:dyDescent="0.2">
      <c r="B8967" s="21" t="str">
        <f t="shared" si="139"/>
        <v>HearstWind2090RCP6.0</v>
      </c>
      <c r="C8967" t="s">
        <v>341</v>
      </c>
      <c r="D8967" t="s">
        <v>1</v>
      </c>
      <c r="E8967" s="144" t="s">
        <v>192</v>
      </c>
      <c r="F8967" s="144">
        <v>2090</v>
      </c>
      <c r="G8967" s="147">
        <v>70.616744177136411</v>
      </c>
      <c r="H8967" s="147">
        <v>76.021920000000009</v>
      </c>
      <c r="I8967" s="147">
        <v>81.701333333333338</v>
      </c>
      <c r="J8967" s="147">
        <v>87.391893333333329</v>
      </c>
      <c r="K8967" s="147">
        <v>93.078719999999976</v>
      </c>
    </row>
    <row r="8968" spans="2:11" x14ac:dyDescent="0.2">
      <c r="B8968" s="21" t="str">
        <f t="shared" si="139"/>
        <v>HearstWind2095RCP6.0</v>
      </c>
      <c r="C8968" t="s">
        <v>341</v>
      </c>
      <c r="D8968" t="s">
        <v>1</v>
      </c>
      <c r="E8968" s="144" t="s">
        <v>192</v>
      </c>
      <c r="F8968" s="144">
        <v>2095</v>
      </c>
      <c r="G8968" s="147">
        <v>70.635165135575718</v>
      </c>
      <c r="H8968" s="147">
        <v>76.029360000000011</v>
      </c>
      <c r="I8968" s="147">
        <v>81.698666666666682</v>
      </c>
      <c r="J8968" s="147">
        <v>87.377626666666671</v>
      </c>
      <c r="K8968" s="147">
        <v>93.051359999999988</v>
      </c>
    </row>
    <row r="8969" spans="2:11" x14ac:dyDescent="0.2">
      <c r="B8969" s="21" t="str">
        <f t="shared" si="139"/>
        <v>HearstWind2100RCP6.0</v>
      </c>
      <c r="C8969" t="s">
        <v>341</v>
      </c>
      <c r="D8969" t="s">
        <v>1</v>
      </c>
      <c r="E8969" s="144" t="s">
        <v>192</v>
      </c>
      <c r="F8969" s="144">
        <v>2100</v>
      </c>
      <c r="G8969" s="147">
        <v>70.65358609401504</v>
      </c>
      <c r="H8969" s="147">
        <v>76.036800000000014</v>
      </c>
      <c r="I8969" s="147">
        <v>81.696000000000012</v>
      </c>
      <c r="J8969" s="147">
        <v>87.36336</v>
      </c>
      <c r="K8969" s="147">
        <v>93.023999999999987</v>
      </c>
    </row>
    <row r="8970" spans="2:11" x14ac:dyDescent="0.2">
      <c r="B8970" s="21" t="str">
        <f t="shared" si="139"/>
        <v>HearstWind2023RCP8.5</v>
      </c>
      <c r="C8970" t="s">
        <v>341</v>
      </c>
      <c r="D8970" t="s">
        <v>1</v>
      </c>
      <c r="E8970" s="144" t="s">
        <v>191</v>
      </c>
      <c r="F8970" s="144">
        <v>2023</v>
      </c>
      <c r="G8970" s="147">
        <v>69.935168714881527</v>
      </c>
      <c r="H8970" s="147">
        <v>75.359759999999994</v>
      </c>
      <c r="I8970" s="147">
        <v>81.072000000000003</v>
      </c>
      <c r="J8970" s="147">
        <v>86.78128000000001</v>
      </c>
      <c r="K8970" s="147">
        <v>92.485919999999993</v>
      </c>
    </row>
    <row r="8971" spans="2:11" x14ac:dyDescent="0.2">
      <c r="B8971" s="21" t="str">
        <f t="shared" si="139"/>
        <v>HearstWind2025RCP8.5</v>
      </c>
      <c r="C8971" t="s">
        <v>341</v>
      </c>
      <c r="D8971" t="s">
        <v>1</v>
      </c>
      <c r="E8971" s="144" t="s">
        <v>191</v>
      </c>
      <c r="F8971" s="144">
        <v>2025</v>
      </c>
      <c r="G8971" s="147">
        <v>70.094049481420669</v>
      </c>
      <c r="H8971" s="147">
        <v>75.545760000000001</v>
      </c>
      <c r="I8971" s="147">
        <v>81.290666666666667</v>
      </c>
      <c r="J8971" s="147">
        <v>87.026666666666671</v>
      </c>
      <c r="K8971" s="147">
        <v>92.759519999999995</v>
      </c>
    </row>
    <row r="8972" spans="2:11" x14ac:dyDescent="0.2">
      <c r="B8972" s="21" t="str">
        <f t="shared" ref="B8972:B9035" si="140">C8972&amp;D8972&amp;F8972&amp;E8972</f>
        <v>HearstWind2030RCP8.5</v>
      </c>
      <c r="C8972" t="s">
        <v>341</v>
      </c>
      <c r="D8972" t="s">
        <v>1</v>
      </c>
      <c r="E8972" s="144" t="s">
        <v>191</v>
      </c>
      <c r="F8972" s="144">
        <v>2030</v>
      </c>
      <c r="G8972" s="147">
        <v>70.252930247959824</v>
      </c>
      <c r="H8972" s="147">
        <v>75.731759999999994</v>
      </c>
      <c r="I8972" s="147">
        <v>81.509333333333345</v>
      </c>
      <c r="J8972" s="147">
        <v>87.272053333333346</v>
      </c>
      <c r="K8972" s="147">
        <v>93.033119999999982</v>
      </c>
    </row>
    <row r="8973" spans="2:11" x14ac:dyDescent="0.2">
      <c r="B8973" s="21" t="str">
        <f t="shared" si="140"/>
        <v>HearstWind2035RCP8.5</v>
      </c>
      <c r="C8973" t="s">
        <v>341</v>
      </c>
      <c r="D8973" t="s">
        <v>1</v>
      </c>
      <c r="E8973" s="144" t="s">
        <v>191</v>
      </c>
      <c r="F8973" s="144">
        <v>2035</v>
      </c>
      <c r="G8973" s="147">
        <v>70.411811014498966</v>
      </c>
      <c r="H8973" s="147">
        <v>75.917760000000001</v>
      </c>
      <c r="I8973" s="147">
        <v>81.728000000000009</v>
      </c>
      <c r="J8973" s="147">
        <v>87.517440000000008</v>
      </c>
      <c r="K8973" s="147">
        <v>93.306719999999984</v>
      </c>
    </row>
    <row r="8974" spans="2:11" x14ac:dyDescent="0.2">
      <c r="B8974" s="21" t="str">
        <f t="shared" si="140"/>
        <v>HearstWind2040RCP8.5</v>
      </c>
      <c r="C8974" t="s">
        <v>341</v>
      </c>
      <c r="D8974" t="s">
        <v>1</v>
      </c>
      <c r="E8974" s="144" t="s">
        <v>191</v>
      </c>
      <c r="F8974" s="144">
        <v>2040</v>
      </c>
      <c r="G8974" s="147">
        <v>70.46707388981693</v>
      </c>
      <c r="H8974" s="147">
        <v>75.959919999999997</v>
      </c>
      <c r="I8974" s="147">
        <v>81.754666666666665</v>
      </c>
      <c r="J8974" s="147">
        <v>87.531706666666679</v>
      </c>
      <c r="K8974" s="147">
        <v>93.309759999999983</v>
      </c>
    </row>
    <row r="8975" spans="2:11" x14ac:dyDescent="0.2">
      <c r="B8975" s="21" t="str">
        <f t="shared" si="140"/>
        <v>HearstWind2045RCP8.5</v>
      </c>
      <c r="C8975" t="s">
        <v>341</v>
      </c>
      <c r="D8975" t="s">
        <v>1</v>
      </c>
      <c r="E8975" s="144" t="s">
        <v>191</v>
      </c>
      <c r="F8975" s="144">
        <v>2045</v>
      </c>
      <c r="G8975" s="147">
        <v>70.522336765134895</v>
      </c>
      <c r="H8975" s="147">
        <v>76.002080000000007</v>
      </c>
      <c r="I8975" s="147">
        <v>81.781333333333336</v>
      </c>
      <c r="J8975" s="147">
        <v>87.545973333333336</v>
      </c>
      <c r="K8975" s="147">
        <v>93.312799999999996</v>
      </c>
    </row>
    <row r="8976" spans="2:11" x14ac:dyDescent="0.2">
      <c r="B8976" s="21" t="str">
        <f t="shared" si="140"/>
        <v>HearstWind2050RCP8.5</v>
      </c>
      <c r="C8976" t="s">
        <v>341</v>
      </c>
      <c r="D8976" t="s">
        <v>1</v>
      </c>
      <c r="E8976" s="144" t="s">
        <v>191</v>
      </c>
      <c r="F8976" s="144">
        <v>2050</v>
      </c>
      <c r="G8976" s="147">
        <v>70.584507499867598</v>
      </c>
      <c r="H8976" s="147">
        <v>76.034320000000008</v>
      </c>
      <c r="I8976" s="147">
        <v>81.773333333333326</v>
      </c>
      <c r="J8976" s="147">
        <v>87.508880000000005</v>
      </c>
      <c r="K8976" s="147">
        <v>93.245919999999984</v>
      </c>
    </row>
    <row r="8977" spans="2:11" x14ac:dyDescent="0.2">
      <c r="B8977" s="21" t="str">
        <f t="shared" si="140"/>
        <v>HearstWind2055RCP8.5</v>
      </c>
      <c r="C8977" t="s">
        <v>341</v>
      </c>
      <c r="D8977" t="s">
        <v>1</v>
      </c>
      <c r="E8977" s="144" t="s">
        <v>191</v>
      </c>
      <c r="F8977" s="144">
        <v>2055</v>
      </c>
      <c r="G8977" s="147">
        <v>70.591415359282351</v>
      </c>
      <c r="H8977" s="147">
        <v>76.0244</v>
      </c>
      <c r="I8977" s="147">
        <v>81.738666666666674</v>
      </c>
      <c r="J8977" s="147">
        <v>87.457520000000002</v>
      </c>
      <c r="K8977" s="147">
        <v>93.175999999999988</v>
      </c>
    </row>
    <row r="8978" spans="2:11" x14ac:dyDescent="0.2">
      <c r="B8978" s="21" t="str">
        <f t="shared" si="140"/>
        <v>HearstWind2060RCP8.5</v>
      </c>
      <c r="C8978" t="s">
        <v>341</v>
      </c>
      <c r="D8978" t="s">
        <v>1</v>
      </c>
      <c r="E8978" s="144" t="s">
        <v>191</v>
      </c>
      <c r="F8978" s="144">
        <v>2060</v>
      </c>
      <c r="G8978" s="147">
        <v>70.616744177136411</v>
      </c>
      <c r="H8978" s="147">
        <v>76.021920000000009</v>
      </c>
      <c r="I8978" s="147">
        <v>81.701333333333338</v>
      </c>
      <c r="J8978" s="147">
        <v>87.391893333333329</v>
      </c>
      <c r="K8978" s="147">
        <v>93.078719999999976</v>
      </c>
    </row>
    <row r="8979" spans="2:11" x14ac:dyDescent="0.2">
      <c r="B8979" s="21" t="str">
        <f t="shared" si="140"/>
        <v>HearstWind2065RCP8.5</v>
      </c>
      <c r="C8979" t="s">
        <v>341</v>
      </c>
      <c r="D8979" t="s">
        <v>1</v>
      </c>
      <c r="E8979" s="144" t="s">
        <v>191</v>
      </c>
      <c r="F8979" s="144">
        <v>2065</v>
      </c>
      <c r="G8979" s="147">
        <v>70.635165135575718</v>
      </c>
      <c r="H8979" s="147">
        <v>76.029360000000011</v>
      </c>
      <c r="I8979" s="147">
        <v>81.698666666666682</v>
      </c>
      <c r="J8979" s="147">
        <v>87.377626666666671</v>
      </c>
      <c r="K8979" s="147">
        <v>93.051359999999988</v>
      </c>
    </row>
    <row r="8980" spans="2:11" x14ac:dyDescent="0.2">
      <c r="B8980" s="21" t="str">
        <f t="shared" si="140"/>
        <v>HearstWind2070RCP8.5</v>
      </c>
      <c r="C8980" t="s">
        <v>341</v>
      </c>
      <c r="D8980" t="s">
        <v>1</v>
      </c>
      <c r="E8980" s="144" t="s">
        <v>191</v>
      </c>
      <c r="F8980" s="144">
        <v>2070</v>
      </c>
      <c r="G8980" s="147">
        <v>70.79865114172469</v>
      </c>
      <c r="H8980" s="147">
        <v>76.210400000000007</v>
      </c>
      <c r="I8980" s="147">
        <v>81.898666666666671</v>
      </c>
      <c r="J8980" s="147">
        <v>87.59162666666667</v>
      </c>
      <c r="K8980" s="147">
        <v>93.282399999999981</v>
      </c>
    </row>
    <row r="8981" spans="2:11" x14ac:dyDescent="0.2">
      <c r="B8981" s="21" t="str">
        <f t="shared" si="140"/>
        <v>HearstWind2075RCP8.5</v>
      </c>
      <c r="C8981" t="s">
        <v>341</v>
      </c>
      <c r="D8981" t="s">
        <v>1</v>
      </c>
      <c r="E8981" s="144" t="s">
        <v>191</v>
      </c>
      <c r="F8981" s="144">
        <v>2075</v>
      </c>
      <c r="G8981" s="147">
        <v>70.94371618943434</v>
      </c>
      <c r="H8981" s="147">
        <v>76.384</v>
      </c>
      <c r="I8981" s="147">
        <v>82.101333333333343</v>
      </c>
      <c r="J8981" s="147">
        <v>87.81989333333334</v>
      </c>
      <c r="K8981" s="147">
        <v>93.54079999999999</v>
      </c>
    </row>
    <row r="8982" spans="2:11" x14ac:dyDescent="0.2">
      <c r="B8982" s="21" t="str">
        <f t="shared" si="140"/>
        <v>HearstWind2080RCP8.5</v>
      </c>
      <c r="C8982" t="s">
        <v>341</v>
      </c>
      <c r="D8982" t="s">
        <v>1</v>
      </c>
      <c r="E8982" s="144" t="s">
        <v>191</v>
      </c>
      <c r="F8982" s="144">
        <v>2080</v>
      </c>
      <c r="G8982" s="147">
        <v>71.088781237143991</v>
      </c>
      <c r="H8982" s="147">
        <v>76.557599999999994</v>
      </c>
      <c r="I8982" s="147">
        <v>82.304000000000002</v>
      </c>
      <c r="J8982" s="147">
        <v>88.04816000000001</v>
      </c>
      <c r="K8982" s="147">
        <v>93.799199999999985</v>
      </c>
    </row>
    <row r="8983" spans="2:11" x14ac:dyDescent="0.2">
      <c r="B8983" s="21" t="str">
        <f t="shared" si="140"/>
        <v>HearstWind2085RCP8.5</v>
      </c>
      <c r="C8983" t="s">
        <v>341</v>
      </c>
      <c r="D8983" t="s">
        <v>1</v>
      </c>
      <c r="E8983" s="144" t="s">
        <v>191</v>
      </c>
      <c r="F8983" s="144">
        <v>2085</v>
      </c>
      <c r="G8983" s="147">
        <v>71.26493165222</v>
      </c>
      <c r="H8983" s="147">
        <v>76.784519999999986</v>
      </c>
      <c r="I8983" s="147">
        <v>82.591999999999999</v>
      </c>
      <c r="J8983" s="147">
        <v>88.390560000000008</v>
      </c>
      <c r="K8983" s="147">
        <v>94.195919999999973</v>
      </c>
    </row>
    <row r="8984" spans="2:11" x14ac:dyDescent="0.2">
      <c r="B8984" s="21" t="str">
        <f t="shared" si="140"/>
        <v>HearstWind2090RCP8.5</v>
      </c>
      <c r="C8984" t="s">
        <v>341</v>
      </c>
      <c r="D8984" t="s">
        <v>1</v>
      </c>
      <c r="E8984" s="144" t="s">
        <v>191</v>
      </c>
      <c r="F8984" s="144">
        <v>2090</v>
      </c>
      <c r="G8984" s="147">
        <v>71.441082067296009</v>
      </c>
      <c r="H8984" s="147">
        <v>77.011439999999993</v>
      </c>
      <c r="I8984" s="147">
        <v>82.88</v>
      </c>
      <c r="J8984" s="147">
        <v>88.732960000000006</v>
      </c>
      <c r="K8984" s="147">
        <v>94.592639999999975</v>
      </c>
    </row>
    <row r="8985" spans="2:11" x14ac:dyDescent="0.2">
      <c r="B8985" s="21" t="str">
        <f t="shared" si="140"/>
        <v>HearstWind2095RCP8.5</v>
      </c>
      <c r="C8985" t="s">
        <v>341</v>
      </c>
      <c r="D8985" t="s">
        <v>1</v>
      </c>
      <c r="E8985" s="144" t="s">
        <v>191</v>
      </c>
      <c r="F8985" s="144">
        <v>2095</v>
      </c>
      <c r="G8985" s="147">
        <v>71.441082067296009</v>
      </c>
      <c r="H8985" s="147">
        <v>77.011439999999993</v>
      </c>
      <c r="I8985" s="147">
        <v>82.88</v>
      </c>
      <c r="J8985" s="147">
        <v>88.732960000000006</v>
      </c>
      <c r="K8985" s="147">
        <v>94.592639999999975</v>
      </c>
    </row>
    <row r="8986" spans="2:11" x14ac:dyDescent="0.2">
      <c r="B8986" s="21" t="str">
        <f t="shared" si="140"/>
        <v>HearstWind2100RCP8.5</v>
      </c>
      <c r="C8986" t="s">
        <v>341</v>
      </c>
      <c r="D8986" t="s">
        <v>1</v>
      </c>
      <c r="E8986" s="144" t="s">
        <v>191</v>
      </c>
      <c r="F8986" s="144">
        <v>2100</v>
      </c>
      <c r="G8986" s="147">
        <v>71.441082067296009</v>
      </c>
      <c r="H8986" s="147">
        <v>77.011439999999993</v>
      </c>
      <c r="I8986" s="147">
        <v>82.88</v>
      </c>
      <c r="J8986" s="147">
        <v>88.732960000000006</v>
      </c>
      <c r="K8986" s="147">
        <v>94.592639999999975</v>
      </c>
    </row>
    <row r="8987" spans="2:11" x14ac:dyDescent="0.2">
      <c r="B8987" s="21" t="str">
        <f t="shared" si="140"/>
        <v>Honey HarbourIce Accretion2023RCP4.5</v>
      </c>
      <c r="C8987" t="s">
        <v>342</v>
      </c>
      <c r="D8987" t="s">
        <v>486</v>
      </c>
      <c r="E8987" s="144" t="s">
        <v>193</v>
      </c>
      <c r="F8987" s="144">
        <v>2023</v>
      </c>
      <c r="G8987" s="147">
        <v>13.65250079329655</v>
      </c>
      <c r="H8987" s="147">
        <v>16.284599999999998</v>
      </c>
      <c r="I8987" s="147">
        <v>19.62</v>
      </c>
      <c r="J8987" s="147">
        <v>22.170599999999997</v>
      </c>
      <c r="K8987" s="147">
        <v>24.746399999999998</v>
      </c>
    </row>
    <row r="8988" spans="2:11" x14ac:dyDescent="0.2">
      <c r="B8988" s="21" t="str">
        <f t="shared" si="140"/>
        <v>Honey HarbourIce Accretion2025RCP4.5</v>
      </c>
      <c r="C8988" t="s">
        <v>342</v>
      </c>
      <c r="D8988" t="s">
        <v>486</v>
      </c>
      <c r="E8988" s="144" t="s">
        <v>193</v>
      </c>
      <c r="F8988" s="144">
        <v>2025</v>
      </c>
      <c r="G8988" s="147">
        <v>13.636264383926337</v>
      </c>
      <c r="H8988" s="147">
        <v>16.273533333333329</v>
      </c>
      <c r="I8988" s="147">
        <v>19.613333333333333</v>
      </c>
      <c r="J8988" s="147">
        <v>22.170599999999997</v>
      </c>
      <c r="K8988" s="147">
        <v>24.746399999999998</v>
      </c>
    </row>
    <row r="8989" spans="2:11" x14ac:dyDescent="0.2">
      <c r="B8989" s="21" t="str">
        <f t="shared" si="140"/>
        <v>Honey HarbourIce Accretion2030RCP4.5</v>
      </c>
      <c r="C8989" t="s">
        <v>342</v>
      </c>
      <c r="D8989" t="s">
        <v>486</v>
      </c>
      <c r="E8989" s="144" t="s">
        <v>193</v>
      </c>
      <c r="F8989" s="144">
        <v>2030</v>
      </c>
      <c r="G8989" s="147">
        <v>13.620027974556123</v>
      </c>
      <c r="H8989" s="147">
        <v>16.262466666666665</v>
      </c>
      <c r="I8989" s="147">
        <v>19.606666666666666</v>
      </c>
      <c r="J8989" s="147">
        <v>22.170599999999997</v>
      </c>
      <c r="K8989" s="147">
        <v>24.746399999999998</v>
      </c>
    </row>
    <row r="8990" spans="2:11" x14ac:dyDescent="0.2">
      <c r="B8990" s="21" t="str">
        <f t="shared" si="140"/>
        <v>Honey HarbourIce Accretion2035RCP4.5</v>
      </c>
      <c r="C8990" t="s">
        <v>342</v>
      </c>
      <c r="D8990" t="s">
        <v>486</v>
      </c>
      <c r="E8990" s="144" t="s">
        <v>193</v>
      </c>
      <c r="F8990" s="144">
        <v>2035</v>
      </c>
      <c r="G8990" s="147">
        <v>13.60379156518591</v>
      </c>
      <c r="H8990" s="147">
        <v>16.251399999999997</v>
      </c>
      <c r="I8990" s="147">
        <v>19.600000000000001</v>
      </c>
      <c r="J8990" s="147">
        <v>22.170599999999997</v>
      </c>
      <c r="K8990" s="147">
        <v>24.746399999999998</v>
      </c>
    </row>
    <row r="8991" spans="2:11" x14ac:dyDescent="0.2">
      <c r="B8991" s="21" t="str">
        <f t="shared" si="140"/>
        <v>Honey HarbourIce Accretion2040RCP4.5</v>
      </c>
      <c r="C8991" t="s">
        <v>342</v>
      </c>
      <c r="D8991" t="s">
        <v>486</v>
      </c>
      <c r="E8991" s="144" t="s">
        <v>193</v>
      </c>
      <c r="F8991" s="144">
        <v>2040</v>
      </c>
      <c r="G8991" s="147">
        <v>13.587555155815696</v>
      </c>
      <c r="H8991" s="147">
        <v>16.240333333333329</v>
      </c>
      <c r="I8991" s="147">
        <v>19.593333333333334</v>
      </c>
      <c r="J8991" s="147">
        <v>22.170599999999997</v>
      </c>
      <c r="K8991" s="147">
        <v>24.746399999999998</v>
      </c>
    </row>
    <row r="8992" spans="2:11" x14ac:dyDescent="0.2">
      <c r="B8992" s="21" t="str">
        <f t="shared" si="140"/>
        <v>Honey HarbourIce Accretion2045RCP4.5</v>
      </c>
      <c r="C8992" t="s">
        <v>342</v>
      </c>
      <c r="D8992" t="s">
        <v>486</v>
      </c>
      <c r="E8992" s="144" t="s">
        <v>193</v>
      </c>
      <c r="F8992" s="144">
        <v>2045</v>
      </c>
      <c r="G8992" s="147">
        <v>13.571318746445483</v>
      </c>
      <c r="H8992" s="147">
        <v>16.229266666666664</v>
      </c>
      <c r="I8992" s="147">
        <v>19.586666666666666</v>
      </c>
      <c r="J8992" s="147">
        <v>22.170599999999997</v>
      </c>
      <c r="K8992" s="147">
        <v>24.746399999999998</v>
      </c>
    </row>
    <row r="8993" spans="2:11" x14ac:dyDescent="0.2">
      <c r="B8993" s="21" t="str">
        <f t="shared" si="140"/>
        <v>Honey HarbourIce Accretion2050RCP4.5</v>
      </c>
      <c r="C8993" t="s">
        <v>342</v>
      </c>
      <c r="D8993" t="s">
        <v>486</v>
      </c>
      <c r="E8993" s="144" t="s">
        <v>193</v>
      </c>
      <c r="F8993" s="144">
        <v>2050</v>
      </c>
      <c r="G8993" s="147">
        <v>13.552298952611805</v>
      </c>
      <c r="H8993" s="147">
        <v>16.228159999999995</v>
      </c>
      <c r="I8993" s="147">
        <v>19.611999999999998</v>
      </c>
      <c r="J8993" s="147">
        <v>22.211279999999999</v>
      </c>
      <c r="K8993" s="147">
        <v>24.801839999999999</v>
      </c>
    </row>
    <row r="8994" spans="2:11" x14ac:dyDescent="0.2">
      <c r="B8994" s="21" t="str">
        <f t="shared" si="140"/>
        <v>Honey HarbourIce Accretion2055RCP4.5</v>
      </c>
      <c r="C8994" t="s">
        <v>342</v>
      </c>
      <c r="D8994" t="s">
        <v>486</v>
      </c>
      <c r="E8994" s="144" t="s">
        <v>193</v>
      </c>
      <c r="F8994" s="144">
        <v>2055</v>
      </c>
      <c r="G8994" s="147">
        <v>13.549515568148339</v>
      </c>
      <c r="H8994" s="147">
        <v>16.238119999999995</v>
      </c>
      <c r="I8994" s="147">
        <v>19.643999999999998</v>
      </c>
      <c r="J8994" s="147">
        <v>22.251959999999997</v>
      </c>
      <c r="K8994" s="147">
        <v>24.857279999999999</v>
      </c>
    </row>
    <row r="8995" spans="2:11" x14ac:dyDescent="0.2">
      <c r="B8995" s="21" t="str">
        <f t="shared" si="140"/>
        <v>Honey HarbourIce Accretion2060RCP4.5</v>
      </c>
      <c r="C8995" t="s">
        <v>342</v>
      </c>
      <c r="D8995" t="s">
        <v>486</v>
      </c>
      <c r="E8995" s="144" t="s">
        <v>193</v>
      </c>
      <c r="F8995" s="144">
        <v>2060</v>
      </c>
      <c r="G8995" s="147">
        <v>13.546732183684874</v>
      </c>
      <c r="H8995" s="147">
        <v>16.248079999999998</v>
      </c>
      <c r="I8995" s="147">
        <v>19.675999999999998</v>
      </c>
      <c r="J8995" s="147">
        <v>22.292639999999999</v>
      </c>
      <c r="K8995" s="147">
        <v>24.912719999999997</v>
      </c>
    </row>
    <row r="8996" spans="2:11" x14ac:dyDescent="0.2">
      <c r="B8996" s="21" t="str">
        <f t="shared" si="140"/>
        <v>Honey HarbourIce Accretion2065RCP4.5</v>
      </c>
      <c r="C8996" t="s">
        <v>342</v>
      </c>
      <c r="D8996" t="s">
        <v>486</v>
      </c>
      <c r="E8996" s="144" t="s">
        <v>193</v>
      </c>
      <c r="F8996" s="144">
        <v>2065</v>
      </c>
      <c r="G8996" s="147">
        <v>13.543948799221408</v>
      </c>
      <c r="H8996" s="147">
        <v>16.258039999999998</v>
      </c>
      <c r="I8996" s="147">
        <v>19.707999999999998</v>
      </c>
      <c r="J8996" s="147">
        <v>22.333319999999997</v>
      </c>
      <c r="K8996" s="147">
        <v>24.968159999999997</v>
      </c>
    </row>
    <row r="8997" spans="2:11" x14ac:dyDescent="0.2">
      <c r="B8997" s="21" t="str">
        <f t="shared" si="140"/>
        <v>Honey HarbourIce Accretion2070RCP4.5</v>
      </c>
      <c r="C8997" t="s">
        <v>342</v>
      </c>
      <c r="D8997" t="s">
        <v>486</v>
      </c>
      <c r="E8997" s="144" t="s">
        <v>193</v>
      </c>
      <c r="F8997" s="144">
        <v>2070</v>
      </c>
      <c r="G8997" s="147">
        <v>13.541165414757943</v>
      </c>
      <c r="H8997" s="147">
        <v>16.267999999999997</v>
      </c>
      <c r="I8997" s="147">
        <v>19.739999999999998</v>
      </c>
      <c r="J8997" s="147">
        <v>22.373999999999999</v>
      </c>
      <c r="K8997" s="147">
        <v>25.023599999999998</v>
      </c>
    </row>
    <row r="8998" spans="2:11" x14ac:dyDescent="0.2">
      <c r="B8998" s="21" t="str">
        <f t="shared" si="140"/>
        <v>Honey HarbourIce Accretion2075RCP4.5</v>
      </c>
      <c r="C8998" t="s">
        <v>342</v>
      </c>
      <c r="D8998" t="s">
        <v>486</v>
      </c>
      <c r="E8998" s="144" t="s">
        <v>193</v>
      </c>
      <c r="F8998" s="144">
        <v>2075</v>
      </c>
      <c r="G8998" s="147">
        <v>13.580596694657032</v>
      </c>
      <c r="H8998" s="147">
        <v>16.331633333333329</v>
      </c>
      <c r="I8998" s="147">
        <v>19.829999999999998</v>
      </c>
      <c r="J8998" s="147">
        <v>22.483233333333331</v>
      </c>
      <c r="K8998" s="147">
        <v>25.153799999999997</v>
      </c>
    </row>
    <row r="8999" spans="2:11" x14ac:dyDescent="0.2">
      <c r="B8999" s="21" t="str">
        <f t="shared" si="140"/>
        <v>Honey HarbourIce Accretion2080RCP4.5</v>
      </c>
      <c r="C8999" t="s">
        <v>342</v>
      </c>
      <c r="D8999" t="s">
        <v>486</v>
      </c>
      <c r="E8999" s="144" t="s">
        <v>193</v>
      </c>
      <c r="F8999" s="144">
        <v>2080</v>
      </c>
      <c r="G8999" s="147">
        <v>13.620027974556123</v>
      </c>
      <c r="H8999" s="147">
        <v>16.395266666666664</v>
      </c>
      <c r="I8999" s="147">
        <v>19.919999999999998</v>
      </c>
      <c r="J8999" s="147">
        <v>22.592466666666663</v>
      </c>
      <c r="K8999" s="147">
        <v>25.283999999999999</v>
      </c>
    </row>
    <row r="9000" spans="2:11" x14ac:dyDescent="0.2">
      <c r="B9000" s="21" t="str">
        <f t="shared" si="140"/>
        <v>Honey HarbourIce Accretion2085RCP4.5</v>
      </c>
      <c r="C9000" t="s">
        <v>342</v>
      </c>
      <c r="D9000" t="s">
        <v>486</v>
      </c>
      <c r="E9000" s="144" t="s">
        <v>193</v>
      </c>
      <c r="F9000" s="144">
        <v>2085</v>
      </c>
      <c r="G9000" s="147">
        <v>13.659459254455212</v>
      </c>
      <c r="H9000" s="147">
        <v>16.458899999999996</v>
      </c>
      <c r="I9000" s="147">
        <v>20.009999999999998</v>
      </c>
      <c r="J9000" s="147">
        <v>22.701699999999995</v>
      </c>
      <c r="K9000" s="147">
        <v>25.414200000000001</v>
      </c>
    </row>
    <row r="9001" spans="2:11" x14ac:dyDescent="0.2">
      <c r="B9001" s="21" t="str">
        <f t="shared" si="140"/>
        <v>Honey HarbourIce Accretion2090RCP4.5</v>
      </c>
      <c r="C9001" t="s">
        <v>342</v>
      </c>
      <c r="D9001" t="s">
        <v>486</v>
      </c>
      <c r="E9001" s="144" t="s">
        <v>193</v>
      </c>
      <c r="F9001" s="144">
        <v>2090</v>
      </c>
      <c r="G9001" s="147">
        <v>13.698890534354302</v>
      </c>
      <c r="H9001" s="147">
        <v>16.522533333333328</v>
      </c>
      <c r="I9001" s="147">
        <v>20.100000000000001</v>
      </c>
      <c r="J9001" s="147">
        <v>22.810933333333331</v>
      </c>
      <c r="K9001" s="147">
        <v>25.5444</v>
      </c>
    </row>
    <row r="9002" spans="2:11" x14ac:dyDescent="0.2">
      <c r="B9002" s="21" t="str">
        <f t="shared" si="140"/>
        <v>Honey HarbourIce Accretion2095RCP4.5</v>
      </c>
      <c r="C9002" t="s">
        <v>342</v>
      </c>
      <c r="D9002" t="s">
        <v>486</v>
      </c>
      <c r="E9002" s="144" t="s">
        <v>193</v>
      </c>
      <c r="F9002" s="144">
        <v>2095</v>
      </c>
      <c r="G9002" s="147">
        <v>13.738321814253393</v>
      </c>
      <c r="H9002" s="147">
        <v>16.586166666666664</v>
      </c>
      <c r="I9002" s="147">
        <v>20.190000000000001</v>
      </c>
      <c r="J9002" s="147">
        <v>22.920166666666663</v>
      </c>
      <c r="K9002" s="147">
        <v>25.674599999999998</v>
      </c>
    </row>
    <row r="9003" spans="2:11" x14ac:dyDescent="0.2">
      <c r="B9003" s="21" t="str">
        <f t="shared" si="140"/>
        <v>Honey HarbourIce Accretion2100RCP4.5</v>
      </c>
      <c r="C9003" t="s">
        <v>342</v>
      </c>
      <c r="D9003" t="s">
        <v>486</v>
      </c>
      <c r="E9003" s="144" t="s">
        <v>193</v>
      </c>
      <c r="F9003" s="144">
        <v>2100</v>
      </c>
      <c r="G9003" s="147">
        <v>13.777753094152482</v>
      </c>
      <c r="H9003" s="147">
        <v>16.649799999999995</v>
      </c>
      <c r="I9003" s="147">
        <v>20.28</v>
      </c>
      <c r="J9003" s="147">
        <v>23.029399999999995</v>
      </c>
      <c r="K9003" s="147">
        <v>25.8048</v>
      </c>
    </row>
    <row r="9004" spans="2:11" x14ac:dyDescent="0.2">
      <c r="B9004" s="21" t="str">
        <f t="shared" si="140"/>
        <v>Honey HarbourIce Accretion2023RCP6.0</v>
      </c>
      <c r="C9004" t="s">
        <v>342</v>
      </c>
      <c r="D9004" t="s">
        <v>486</v>
      </c>
      <c r="E9004" s="144" t="s">
        <v>192</v>
      </c>
      <c r="F9004" s="144">
        <v>2023</v>
      </c>
      <c r="G9004" s="147">
        <v>13.65250079329655</v>
      </c>
      <c r="H9004" s="147">
        <v>16.284599999999998</v>
      </c>
      <c r="I9004" s="147">
        <v>19.62</v>
      </c>
      <c r="J9004" s="147">
        <v>22.170599999999997</v>
      </c>
      <c r="K9004" s="147">
        <v>24.746399999999998</v>
      </c>
    </row>
    <row r="9005" spans="2:11" x14ac:dyDescent="0.2">
      <c r="B9005" s="21" t="str">
        <f t="shared" si="140"/>
        <v>Honey HarbourIce Accretion2025RCP6.0</v>
      </c>
      <c r="C9005" t="s">
        <v>342</v>
      </c>
      <c r="D9005" t="s">
        <v>486</v>
      </c>
      <c r="E9005" s="144" t="s">
        <v>192</v>
      </c>
      <c r="F9005" s="144">
        <v>2025</v>
      </c>
      <c r="G9005" s="147">
        <v>13.636264383926337</v>
      </c>
      <c r="H9005" s="147">
        <v>16.273533333333329</v>
      </c>
      <c r="I9005" s="147">
        <v>19.613333333333333</v>
      </c>
      <c r="J9005" s="147">
        <v>22.170599999999997</v>
      </c>
      <c r="K9005" s="147">
        <v>24.746399999999998</v>
      </c>
    </row>
    <row r="9006" spans="2:11" x14ac:dyDescent="0.2">
      <c r="B9006" s="21" t="str">
        <f t="shared" si="140"/>
        <v>Honey HarbourIce Accretion2030RCP6.0</v>
      </c>
      <c r="C9006" t="s">
        <v>342</v>
      </c>
      <c r="D9006" t="s">
        <v>486</v>
      </c>
      <c r="E9006" s="144" t="s">
        <v>192</v>
      </c>
      <c r="F9006" s="144">
        <v>2030</v>
      </c>
      <c r="G9006" s="147">
        <v>13.620027974556123</v>
      </c>
      <c r="H9006" s="147">
        <v>16.262466666666665</v>
      </c>
      <c r="I9006" s="147">
        <v>19.606666666666666</v>
      </c>
      <c r="J9006" s="147">
        <v>22.170599999999997</v>
      </c>
      <c r="K9006" s="147">
        <v>24.746399999999998</v>
      </c>
    </row>
    <row r="9007" spans="2:11" x14ac:dyDescent="0.2">
      <c r="B9007" s="21" t="str">
        <f t="shared" si="140"/>
        <v>Honey HarbourIce Accretion2035RCP6.0</v>
      </c>
      <c r="C9007" t="s">
        <v>342</v>
      </c>
      <c r="D9007" t="s">
        <v>486</v>
      </c>
      <c r="E9007" s="144" t="s">
        <v>192</v>
      </c>
      <c r="F9007" s="144">
        <v>2035</v>
      </c>
      <c r="G9007" s="147">
        <v>13.60379156518591</v>
      </c>
      <c r="H9007" s="147">
        <v>16.251399999999997</v>
      </c>
      <c r="I9007" s="147">
        <v>19.600000000000001</v>
      </c>
      <c r="J9007" s="147">
        <v>22.170599999999997</v>
      </c>
      <c r="K9007" s="147">
        <v>24.746399999999998</v>
      </c>
    </row>
    <row r="9008" spans="2:11" x14ac:dyDescent="0.2">
      <c r="B9008" s="21" t="str">
        <f t="shared" si="140"/>
        <v>Honey HarbourIce Accretion2040RCP6.0</v>
      </c>
      <c r="C9008" t="s">
        <v>342</v>
      </c>
      <c r="D9008" t="s">
        <v>486</v>
      </c>
      <c r="E9008" s="144" t="s">
        <v>192</v>
      </c>
      <c r="F9008" s="144">
        <v>2040</v>
      </c>
      <c r="G9008" s="147">
        <v>13.587555155815696</v>
      </c>
      <c r="H9008" s="147">
        <v>16.240333333333329</v>
      </c>
      <c r="I9008" s="147">
        <v>19.593333333333334</v>
      </c>
      <c r="J9008" s="147">
        <v>22.170599999999997</v>
      </c>
      <c r="K9008" s="147">
        <v>24.746399999999998</v>
      </c>
    </row>
    <row r="9009" spans="2:11" x14ac:dyDescent="0.2">
      <c r="B9009" s="21" t="str">
        <f t="shared" si="140"/>
        <v>Honey HarbourIce Accretion2045RCP6.0</v>
      </c>
      <c r="C9009" t="s">
        <v>342</v>
      </c>
      <c r="D9009" t="s">
        <v>486</v>
      </c>
      <c r="E9009" s="144" t="s">
        <v>192</v>
      </c>
      <c r="F9009" s="144">
        <v>2045</v>
      </c>
      <c r="G9009" s="147">
        <v>13.571318746445483</v>
      </c>
      <c r="H9009" s="147">
        <v>16.229266666666664</v>
      </c>
      <c r="I9009" s="147">
        <v>19.586666666666666</v>
      </c>
      <c r="J9009" s="147">
        <v>22.170599999999997</v>
      </c>
      <c r="K9009" s="147">
        <v>24.746399999999998</v>
      </c>
    </row>
    <row r="9010" spans="2:11" x14ac:dyDescent="0.2">
      <c r="B9010" s="21" t="str">
        <f t="shared" si="140"/>
        <v>Honey HarbourIce Accretion2050RCP6.0</v>
      </c>
      <c r="C9010" t="s">
        <v>342</v>
      </c>
      <c r="D9010" t="s">
        <v>486</v>
      </c>
      <c r="E9010" s="144" t="s">
        <v>192</v>
      </c>
      <c r="F9010" s="144">
        <v>2050</v>
      </c>
      <c r="G9010" s="147">
        <v>13.552298952611805</v>
      </c>
      <c r="H9010" s="147">
        <v>16.228159999999995</v>
      </c>
      <c r="I9010" s="147">
        <v>19.611999999999998</v>
      </c>
      <c r="J9010" s="147">
        <v>22.211279999999999</v>
      </c>
      <c r="K9010" s="147">
        <v>24.801839999999999</v>
      </c>
    </row>
    <row r="9011" spans="2:11" x14ac:dyDescent="0.2">
      <c r="B9011" s="21" t="str">
        <f t="shared" si="140"/>
        <v>Honey HarbourIce Accretion2055RCP6.0</v>
      </c>
      <c r="C9011" t="s">
        <v>342</v>
      </c>
      <c r="D9011" t="s">
        <v>486</v>
      </c>
      <c r="E9011" s="144" t="s">
        <v>192</v>
      </c>
      <c r="F9011" s="144">
        <v>2055</v>
      </c>
      <c r="G9011" s="147">
        <v>13.549515568148339</v>
      </c>
      <c r="H9011" s="147">
        <v>16.238119999999995</v>
      </c>
      <c r="I9011" s="147">
        <v>19.643999999999998</v>
      </c>
      <c r="J9011" s="147">
        <v>22.251959999999997</v>
      </c>
      <c r="K9011" s="147">
        <v>24.857279999999999</v>
      </c>
    </row>
    <row r="9012" spans="2:11" x14ac:dyDescent="0.2">
      <c r="B9012" s="21" t="str">
        <f t="shared" si="140"/>
        <v>Honey HarbourIce Accretion2060RCP6.0</v>
      </c>
      <c r="C9012" t="s">
        <v>342</v>
      </c>
      <c r="D9012" t="s">
        <v>486</v>
      </c>
      <c r="E9012" s="144" t="s">
        <v>192</v>
      </c>
      <c r="F9012" s="144">
        <v>2060</v>
      </c>
      <c r="G9012" s="147">
        <v>13.546732183684874</v>
      </c>
      <c r="H9012" s="147">
        <v>16.248079999999998</v>
      </c>
      <c r="I9012" s="147">
        <v>19.675999999999998</v>
      </c>
      <c r="J9012" s="147">
        <v>22.292639999999999</v>
      </c>
      <c r="K9012" s="147">
        <v>24.912719999999997</v>
      </c>
    </row>
    <row r="9013" spans="2:11" x14ac:dyDescent="0.2">
      <c r="B9013" s="21" t="str">
        <f t="shared" si="140"/>
        <v>Honey HarbourIce Accretion2065RCP6.0</v>
      </c>
      <c r="C9013" t="s">
        <v>342</v>
      </c>
      <c r="D9013" t="s">
        <v>486</v>
      </c>
      <c r="E9013" s="144" t="s">
        <v>192</v>
      </c>
      <c r="F9013" s="144">
        <v>2065</v>
      </c>
      <c r="G9013" s="147">
        <v>13.543948799221408</v>
      </c>
      <c r="H9013" s="147">
        <v>16.258039999999998</v>
      </c>
      <c r="I9013" s="147">
        <v>19.707999999999998</v>
      </c>
      <c r="J9013" s="147">
        <v>22.333319999999997</v>
      </c>
      <c r="K9013" s="147">
        <v>24.968159999999997</v>
      </c>
    </row>
    <row r="9014" spans="2:11" x14ac:dyDescent="0.2">
      <c r="B9014" s="21" t="str">
        <f t="shared" si="140"/>
        <v>Honey HarbourIce Accretion2070RCP6.0</v>
      </c>
      <c r="C9014" t="s">
        <v>342</v>
      </c>
      <c r="D9014" t="s">
        <v>486</v>
      </c>
      <c r="E9014" s="144" t="s">
        <v>192</v>
      </c>
      <c r="F9014" s="144">
        <v>2070</v>
      </c>
      <c r="G9014" s="147">
        <v>13.541165414757943</v>
      </c>
      <c r="H9014" s="147">
        <v>16.267999999999997</v>
      </c>
      <c r="I9014" s="147">
        <v>19.739999999999998</v>
      </c>
      <c r="J9014" s="147">
        <v>22.373999999999999</v>
      </c>
      <c r="K9014" s="147">
        <v>25.023599999999998</v>
      </c>
    </row>
    <row r="9015" spans="2:11" x14ac:dyDescent="0.2">
      <c r="B9015" s="21" t="str">
        <f t="shared" si="140"/>
        <v>Honey HarbourIce Accretion2075RCP6.0</v>
      </c>
      <c r="C9015" t="s">
        <v>342</v>
      </c>
      <c r="D9015" t="s">
        <v>486</v>
      </c>
      <c r="E9015" s="144" t="s">
        <v>192</v>
      </c>
      <c r="F9015" s="144">
        <v>2075</v>
      </c>
      <c r="G9015" s="147">
        <v>13.600312334606578</v>
      </c>
      <c r="H9015" s="147">
        <v>16.363449999999997</v>
      </c>
      <c r="I9015" s="147">
        <v>19.875</v>
      </c>
      <c r="J9015" s="147">
        <v>22.537849999999999</v>
      </c>
      <c r="K9015" s="147">
        <v>25.218899999999998</v>
      </c>
    </row>
    <row r="9016" spans="2:11" x14ac:dyDescent="0.2">
      <c r="B9016" s="21" t="str">
        <f t="shared" si="140"/>
        <v>Honey HarbourIce Accretion2080RCP6.0</v>
      </c>
      <c r="C9016" t="s">
        <v>342</v>
      </c>
      <c r="D9016" t="s">
        <v>486</v>
      </c>
      <c r="E9016" s="144" t="s">
        <v>192</v>
      </c>
      <c r="F9016" s="144">
        <v>2080</v>
      </c>
      <c r="G9016" s="147">
        <v>13.659459254455212</v>
      </c>
      <c r="H9016" s="147">
        <v>16.458899999999996</v>
      </c>
      <c r="I9016" s="147">
        <v>20.009999999999998</v>
      </c>
      <c r="J9016" s="147">
        <v>22.701699999999995</v>
      </c>
      <c r="K9016" s="147">
        <v>25.414200000000001</v>
      </c>
    </row>
    <row r="9017" spans="2:11" x14ac:dyDescent="0.2">
      <c r="B9017" s="21" t="str">
        <f t="shared" si="140"/>
        <v>Honey HarbourIce Accretion2085RCP6.0</v>
      </c>
      <c r="C9017" t="s">
        <v>342</v>
      </c>
      <c r="D9017" t="s">
        <v>486</v>
      </c>
      <c r="E9017" s="144" t="s">
        <v>192</v>
      </c>
      <c r="F9017" s="144">
        <v>2085</v>
      </c>
      <c r="G9017" s="147">
        <v>13.718606174303847</v>
      </c>
      <c r="H9017" s="147">
        <v>16.554349999999996</v>
      </c>
      <c r="I9017" s="147">
        <v>20.145</v>
      </c>
      <c r="J9017" s="147">
        <v>22.865549999999995</v>
      </c>
      <c r="K9017" s="147">
        <v>25.609500000000001</v>
      </c>
    </row>
    <row r="9018" spans="2:11" x14ac:dyDescent="0.2">
      <c r="B9018" s="21" t="str">
        <f t="shared" si="140"/>
        <v>Honey HarbourIce Accretion2090RCP6.0</v>
      </c>
      <c r="C9018" t="s">
        <v>342</v>
      </c>
      <c r="D9018" t="s">
        <v>486</v>
      </c>
      <c r="E9018" s="144" t="s">
        <v>192</v>
      </c>
      <c r="F9018" s="144">
        <v>2090</v>
      </c>
      <c r="G9018" s="147">
        <v>13.754558223623606</v>
      </c>
      <c r="H9018" s="147">
        <v>16.660866666666664</v>
      </c>
      <c r="I9018" s="147">
        <v>20.333333333333336</v>
      </c>
      <c r="J9018" s="147">
        <v>23.119799999999994</v>
      </c>
      <c r="K9018" s="147">
        <v>25.9224</v>
      </c>
    </row>
    <row r="9019" spans="2:11" x14ac:dyDescent="0.2">
      <c r="B9019" s="21" t="str">
        <f t="shared" si="140"/>
        <v>Honey HarbourIce Accretion2095RCP6.0</v>
      </c>
      <c r="C9019" t="s">
        <v>342</v>
      </c>
      <c r="D9019" t="s">
        <v>486</v>
      </c>
      <c r="E9019" s="144" t="s">
        <v>192</v>
      </c>
      <c r="F9019" s="144">
        <v>2095</v>
      </c>
      <c r="G9019" s="147">
        <v>13.731363353094729</v>
      </c>
      <c r="H9019" s="147">
        <v>16.671933333333328</v>
      </c>
      <c r="I9019" s="147">
        <v>20.386666666666667</v>
      </c>
      <c r="J9019" s="147">
        <v>23.210199999999997</v>
      </c>
      <c r="K9019" s="147">
        <v>26.04</v>
      </c>
    </row>
    <row r="9020" spans="2:11" x14ac:dyDescent="0.2">
      <c r="B9020" s="21" t="str">
        <f t="shared" si="140"/>
        <v>Honey HarbourIce Accretion2100RCP6.0</v>
      </c>
      <c r="C9020" t="s">
        <v>342</v>
      </c>
      <c r="D9020" t="s">
        <v>486</v>
      </c>
      <c r="E9020" s="144" t="s">
        <v>192</v>
      </c>
      <c r="F9020" s="144">
        <v>2100</v>
      </c>
      <c r="G9020" s="147">
        <v>13.708168482565853</v>
      </c>
      <c r="H9020" s="147">
        <v>16.682999999999996</v>
      </c>
      <c r="I9020" s="147">
        <v>20.440000000000001</v>
      </c>
      <c r="J9020" s="147">
        <v>23.300599999999996</v>
      </c>
      <c r="K9020" s="147">
        <v>26.157599999999999</v>
      </c>
    </row>
    <row r="9021" spans="2:11" x14ac:dyDescent="0.2">
      <c r="B9021" s="21" t="str">
        <f t="shared" si="140"/>
        <v>Honey HarbourIce Accretion2023RCP8.5</v>
      </c>
      <c r="C9021" t="s">
        <v>342</v>
      </c>
      <c r="D9021" t="s">
        <v>486</v>
      </c>
      <c r="E9021" s="144" t="s">
        <v>191</v>
      </c>
      <c r="F9021" s="144">
        <v>2023</v>
      </c>
      <c r="G9021" s="147">
        <v>13.65250079329655</v>
      </c>
      <c r="H9021" s="147">
        <v>16.284599999999998</v>
      </c>
      <c r="I9021" s="147">
        <v>19.62</v>
      </c>
      <c r="J9021" s="147">
        <v>22.170599999999997</v>
      </c>
      <c r="K9021" s="147">
        <v>24.746399999999998</v>
      </c>
    </row>
    <row r="9022" spans="2:11" x14ac:dyDescent="0.2">
      <c r="B9022" s="21" t="str">
        <f t="shared" si="140"/>
        <v>Honey HarbourIce Accretion2025RCP8.5</v>
      </c>
      <c r="C9022" t="s">
        <v>342</v>
      </c>
      <c r="D9022" t="s">
        <v>486</v>
      </c>
      <c r="E9022" s="144" t="s">
        <v>191</v>
      </c>
      <c r="F9022" s="144">
        <v>2025</v>
      </c>
      <c r="G9022" s="147">
        <v>13.620027974556123</v>
      </c>
      <c r="H9022" s="147">
        <v>16.262466666666665</v>
      </c>
      <c r="I9022" s="147">
        <v>19.606666666666666</v>
      </c>
      <c r="J9022" s="147">
        <v>22.170599999999997</v>
      </c>
      <c r="K9022" s="147">
        <v>24.746399999999998</v>
      </c>
    </row>
    <row r="9023" spans="2:11" x14ac:dyDescent="0.2">
      <c r="B9023" s="21" t="str">
        <f t="shared" si="140"/>
        <v>Honey HarbourIce Accretion2030RCP8.5</v>
      </c>
      <c r="C9023" t="s">
        <v>342</v>
      </c>
      <c r="D9023" t="s">
        <v>486</v>
      </c>
      <c r="E9023" s="144" t="s">
        <v>191</v>
      </c>
      <c r="F9023" s="144">
        <v>2030</v>
      </c>
      <c r="G9023" s="147">
        <v>13.587555155815696</v>
      </c>
      <c r="H9023" s="147">
        <v>16.240333333333329</v>
      </c>
      <c r="I9023" s="147">
        <v>19.593333333333334</v>
      </c>
      <c r="J9023" s="147">
        <v>22.170599999999997</v>
      </c>
      <c r="K9023" s="147">
        <v>24.746399999999998</v>
      </c>
    </row>
    <row r="9024" spans="2:11" x14ac:dyDescent="0.2">
      <c r="B9024" s="21" t="str">
        <f t="shared" si="140"/>
        <v>Honey HarbourIce Accretion2035RCP8.5</v>
      </c>
      <c r="C9024" t="s">
        <v>342</v>
      </c>
      <c r="D9024" t="s">
        <v>486</v>
      </c>
      <c r="E9024" s="144" t="s">
        <v>191</v>
      </c>
      <c r="F9024" s="144">
        <v>2035</v>
      </c>
      <c r="G9024" s="147">
        <v>13.55508233707527</v>
      </c>
      <c r="H9024" s="147">
        <v>16.218199999999996</v>
      </c>
      <c r="I9024" s="147">
        <v>19.579999999999998</v>
      </c>
      <c r="J9024" s="147">
        <v>22.170599999999997</v>
      </c>
      <c r="K9024" s="147">
        <v>24.746399999999998</v>
      </c>
    </row>
    <row r="9025" spans="2:11" x14ac:dyDescent="0.2">
      <c r="B9025" s="21" t="str">
        <f t="shared" si="140"/>
        <v>Honey HarbourIce Accretion2040RCP8.5</v>
      </c>
      <c r="C9025" t="s">
        <v>342</v>
      </c>
      <c r="D9025" t="s">
        <v>486</v>
      </c>
      <c r="E9025" s="144" t="s">
        <v>191</v>
      </c>
      <c r="F9025" s="144">
        <v>2040</v>
      </c>
      <c r="G9025" s="147">
        <v>13.550443362969494</v>
      </c>
      <c r="H9025" s="147">
        <v>16.234799999999996</v>
      </c>
      <c r="I9025" s="147">
        <v>19.633333333333333</v>
      </c>
      <c r="J9025" s="147">
        <v>22.238399999999999</v>
      </c>
      <c r="K9025" s="147">
        <v>24.838799999999999</v>
      </c>
    </row>
    <row r="9026" spans="2:11" x14ac:dyDescent="0.2">
      <c r="B9026" s="21" t="str">
        <f t="shared" si="140"/>
        <v>Honey HarbourIce Accretion2045RCP8.5</v>
      </c>
      <c r="C9026" t="s">
        <v>342</v>
      </c>
      <c r="D9026" t="s">
        <v>486</v>
      </c>
      <c r="E9026" s="144" t="s">
        <v>191</v>
      </c>
      <c r="F9026" s="144">
        <v>2045</v>
      </c>
      <c r="G9026" s="147">
        <v>13.545804388863719</v>
      </c>
      <c r="H9026" s="147">
        <v>16.251399999999997</v>
      </c>
      <c r="I9026" s="147">
        <v>19.686666666666664</v>
      </c>
      <c r="J9026" s="147">
        <v>22.306199999999997</v>
      </c>
      <c r="K9026" s="147">
        <v>24.931199999999997</v>
      </c>
    </row>
    <row r="9027" spans="2:11" x14ac:dyDescent="0.2">
      <c r="B9027" s="21" t="str">
        <f t="shared" si="140"/>
        <v>Honey HarbourIce Accretion2050RCP8.5</v>
      </c>
      <c r="C9027" t="s">
        <v>342</v>
      </c>
      <c r="D9027" t="s">
        <v>486</v>
      </c>
      <c r="E9027" s="144" t="s">
        <v>191</v>
      </c>
      <c r="F9027" s="144">
        <v>2050</v>
      </c>
      <c r="G9027" s="147">
        <v>13.620027974556123</v>
      </c>
      <c r="H9027" s="147">
        <v>16.395266666666664</v>
      </c>
      <c r="I9027" s="147">
        <v>19.919999999999998</v>
      </c>
      <c r="J9027" s="147">
        <v>22.592466666666663</v>
      </c>
      <c r="K9027" s="147">
        <v>25.283999999999999</v>
      </c>
    </row>
    <row r="9028" spans="2:11" x14ac:dyDescent="0.2">
      <c r="B9028" s="21" t="str">
        <f t="shared" si="140"/>
        <v>Honey HarbourIce Accretion2055RCP8.5</v>
      </c>
      <c r="C9028" t="s">
        <v>342</v>
      </c>
      <c r="D9028" t="s">
        <v>486</v>
      </c>
      <c r="E9028" s="144" t="s">
        <v>191</v>
      </c>
      <c r="F9028" s="144">
        <v>2055</v>
      </c>
      <c r="G9028" s="147">
        <v>13.698890534354302</v>
      </c>
      <c r="H9028" s="147">
        <v>16.522533333333328</v>
      </c>
      <c r="I9028" s="147">
        <v>20.100000000000001</v>
      </c>
      <c r="J9028" s="147">
        <v>22.810933333333331</v>
      </c>
      <c r="K9028" s="147">
        <v>25.5444</v>
      </c>
    </row>
    <row r="9029" spans="2:11" x14ac:dyDescent="0.2">
      <c r="B9029" s="21" t="str">
        <f t="shared" si="140"/>
        <v>Honey HarbourIce Accretion2060RCP8.5</v>
      </c>
      <c r="C9029" t="s">
        <v>342</v>
      </c>
      <c r="D9029" t="s">
        <v>486</v>
      </c>
      <c r="E9029" s="144" t="s">
        <v>191</v>
      </c>
      <c r="F9029" s="144">
        <v>2060</v>
      </c>
      <c r="G9029" s="147">
        <v>13.754558223623606</v>
      </c>
      <c r="H9029" s="147">
        <v>16.660866666666664</v>
      </c>
      <c r="I9029" s="147">
        <v>20.333333333333336</v>
      </c>
      <c r="J9029" s="147">
        <v>23.119799999999994</v>
      </c>
      <c r="K9029" s="147">
        <v>25.9224</v>
      </c>
    </row>
    <row r="9030" spans="2:11" x14ac:dyDescent="0.2">
      <c r="B9030" s="21" t="str">
        <f t="shared" si="140"/>
        <v>Honey HarbourIce Accretion2065RCP8.5</v>
      </c>
      <c r="C9030" t="s">
        <v>342</v>
      </c>
      <c r="D9030" t="s">
        <v>486</v>
      </c>
      <c r="E9030" s="144" t="s">
        <v>191</v>
      </c>
      <c r="F9030" s="144">
        <v>2065</v>
      </c>
      <c r="G9030" s="147">
        <v>13.731363353094729</v>
      </c>
      <c r="H9030" s="147">
        <v>16.671933333333328</v>
      </c>
      <c r="I9030" s="147">
        <v>20.386666666666667</v>
      </c>
      <c r="J9030" s="147">
        <v>23.210199999999997</v>
      </c>
      <c r="K9030" s="147">
        <v>26.04</v>
      </c>
    </row>
    <row r="9031" spans="2:11" x14ac:dyDescent="0.2">
      <c r="B9031" s="21" t="str">
        <f t="shared" si="140"/>
        <v>Honey HarbourIce Accretion2070RCP8.5</v>
      </c>
      <c r="C9031" t="s">
        <v>342</v>
      </c>
      <c r="D9031" t="s">
        <v>486</v>
      </c>
      <c r="E9031" s="144" t="s">
        <v>191</v>
      </c>
      <c r="F9031" s="144">
        <v>2070</v>
      </c>
      <c r="G9031" s="147">
        <v>13.457663880853989</v>
      </c>
      <c r="H9031" s="147">
        <v>16.417399999999997</v>
      </c>
      <c r="I9031" s="147">
        <v>20.153333333333332</v>
      </c>
      <c r="J9031" s="147">
        <v>22.991733333333329</v>
      </c>
      <c r="K9031" s="147">
        <v>25.83</v>
      </c>
    </row>
    <row r="9032" spans="2:11" x14ac:dyDescent="0.2">
      <c r="B9032" s="21" t="str">
        <f t="shared" si="140"/>
        <v>Honey HarbourIce Accretion2075RCP8.5</v>
      </c>
      <c r="C9032" t="s">
        <v>342</v>
      </c>
      <c r="D9032" t="s">
        <v>486</v>
      </c>
      <c r="E9032" s="144" t="s">
        <v>191</v>
      </c>
      <c r="F9032" s="144">
        <v>2075</v>
      </c>
      <c r="G9032" s="147">
        <v>13.207159279142127</v>
      </c>
      <c r="H9032" s="147">
        <v>16.151799999999998</v>
      </c>
      <c r="I9032" s="147">
        <v>19.866666666666667</v>
      </c>
      <c r="J9032" s="147">
        <v>22.682866666666666</v>
      </c>
      <c r="K9032" s="147">
        <v>25.502399999999998</v>
      </c>
    </row>
    <row r="9033" spans="2:11" x14ac:dyDescent="0.2">
      <c r="B9033" s="21" t="str">
        <f t="shared" si="140"/>
        <v>Honey HarbourIce Accretion2080RCP8.5</v>
      </c>
      <c r="C9033" t="s">
        <v>342</v>
      </c>
      <c r="D9033" t="s">
        <v>486</v>
      </c>
      <c r="E9033" s="144" t="s">
        <v>191</v>
      </c>
      <c r="F9033" s="144">
        <v>2080</v>
      </c>
      <c r="G9033" s="147">
        <v>12.956654677430263</v>
      </c>
      <c r="H9033" s="147">
        <v>15.886199999999997</v>
      </c>
      <c r="I9033" s="147">
        <v>19.579999999999998</v>
      </c>
      <c r="J9033" s="147">
        <v>22.373999999999999</v>
      </c>
      <c r="K9033" s="147">
        <v>25.174799999999998</v>
      </c>
    </row>
    <row r="9034" spans="2:11" x14ac:dyDescent="0.2">
      <c r="B9034" s="21" t="str">
        <f t="shared" si="140"/>
        <v>Honey HarbourIce Accretion2085RCP8.5</v>
      </c>
      <c r="C9034" t="s">
        <v>342</v>
      </c>
      <c r="D9034" t="s">
        <v>486</v>
      </c>
      <c r="E9034" s="144" t="s">
        <v>191</v>
      </c>
      <c r="F9034" s="144">
        <v>2085</v>
      </c>
      <c r="G9034" s="147">
        <v>12.434770090530549</v>
      </c>
      <c r="H9034" s="147">
        <v>15.296899999999997</v>
      </c>
      <c r="I9034" s="147">
        <v>18.899999999999999</v>
      </c>
      <c r="J9034" s="147">
        <v>21.6282</v>
      </c>
      <c r="K9034" s="147">
        <v>24.355799999999999</v>
      </c>
    </row>
    <row r="9035" spans="2:11" x14ac:dyDescent="0.2">
      <c r="B9035" s="21" t="str">
        <f t="shared" si="140"/>
        <v>Honey HarbourIce Accretion2090RCP8.5</v>
      </c>
      <c r="C9035" t="s">
        <v>342</v>
      </c>
      <c r="D9035" t="s">
        <v>486</v>
      </c>
      <c r="E9035" s="144" t="s">
        <v>191</v>
      </c>
      <c r="F9035" s="144">
        <v>2090</v>
      </c>
      <c r="G9035" s="147">
        <v>11.912885503630832</v>
      </c>
      <c r="H9035" s="147">
        <v>14.707599999999998</v>
      </c>
      <c r="I9035" s="147">
        <v>18.22</v>
      </c>
      <c r="J9035" s="147">
        <v>20.882400000000001</v>
      </c>
      <c r="K9035" s="147">
        <v>23.536799999999999</v>
      </c>
    </row>
    <row r="9036" spans="2:11" x14ac:dyDescent="0.2">
      <c r="B9036" s="21" t="str">
        <f t="shared" ref="B9036:B9099" si="141">C9036&amp;D9036&amp;F9036&amp;E9036</f>
        <v>Honey HarbourIce Accretion2095RCP8.5</v>
      </c>
      <c r="C9036" t="s">
        <v>342</v>
      </c>
      <c r="D9036" t="s">
        <v>486</v>
      </c>
      <c r="E9036" s="144" t="s">
        <v>191</v>
      </c>
      <c r="F9036" s="144">
        <v>2095</v>
      </c>
      <c r="G9036" s="147">
        <v>11.912885503630832</v>
      </c>
      <c r="H9036" s="147">
        <v>14.707599999999998</v>
      </c>
      <c r="I9036" s="147">
        <v>18.22</v>
      </c>
      <c r="J9036" s="147">
        <v>20.882400000000001</v>
      </c>
      <c r="K9036" s="147">
        <v>23.536799999999999</v>
      </c>
    </row>
    <row r="9037" spans="2:11" x14ac:dyDescent="0.2">
      <c r="B9037" s="21" t="str">
        <f t="shared" si="141"/>
        <v>Honey HarbourIce Accretion2100RCP8.5</v>
      </c>
      <c r="C9037" t="s">
        <v>342</v>
      </c>
      <c r="D9037" t="s">
        <v>486</v>
      </c>
      <c r="E9037" s="144" t="s">
        <v>191</v>
      </c>
      <c r="F9037" s="144">
        <v>2100</v>
      </c>
      <c r="G9037" s="147">
        <v>11.912885503630832</v>
      </c>
      <c r="H9037" s="147">
        <v>14.707599999999998</v>
      </c>
      <c r="I9037" s="147">
        <v>18.22</v>
      </c>
      <c r="J9037" s="147">
        <v>20.882400000000001</v>
      </c>
      <c r="K9037" s="147">
        <v>23.536799999999999</v>
      </c>
    </row>
    <row r="9038" spans="2:11" x14ac:dyDescent="0.2">
      <c r="B9038" s="21" t="str">
        <f t="shared" si="141"/>
        <v>Honey HarbourWind2023RCP4.5</v>
      </c>
      <c r="C9038" t="s">
        <v>342</v>
      </c>
      <c r="D9038" t="s">
        <v>1</v>
      </c>
      <c r="E9038" s="144" t="s">
        <v>193</v>
      </c>
      <c r="F9038" s="144">
        <v>2023</v>
      </c>
      <c r="G9038" s="147">
        <v>76.472766864996501</v>
      </c>
      <c r="H9038" s="147">
        <v>82.396512000000001</v>
      </c>
      <c r="I9038" s="147">
        <v>88.642400000000009</v>
      </c>
      <c r="J9038" s="147">
        <v>94.875616000000022</v>
      </c>
      <c r="K9038" s="147">
        <v>101.112528</v>
      </c>
    </row>
    <row r="9039" spans="2:11" x14ac:dyDescent="0.2">
      <c r="B9039" s="21" t="str">
        <f t="shared" si="141"/>
        <v>Honey HarbourWind2025RCP4.5</v>
      </c>
      <c r="C9039" t="s">
        <v>342</v>
      </c>
      <c r="D9039" t="s">
        <v>1</v>
      </c>
      <c r="E9039" s="144" t="s">
        <v>193</v>
      </c>
      <c r="F9039" s="144">
        <v>2025</v>
      </c>
      <c r="G9039" s="147">
        <v>76.551286200344109</v>
      </c>
      <c r="H9039" s="147">
        <v>82.490628000000001</v>
      </c>
      <c r="I9039" s="147">
        <v>88.753866666666667</v>
      </c>
      <c r="J9039" s="147">
        <v>95.002732000000023</v>
      </c>
      <c r="K9039" s="147">
        <v>101.254648</v>
      </c>
    </row>
    <row r="9040" spans="2:11" x14ac:dyDescent="0.2">
      <c r="B9040" s="21" t="str">
        <f t="shared" si="141"/>
        <v>Honey HarbourWind2030RCP4.5</v>
      </c>
      <c r="C9040" t="s">
        <v>342</v>
      </c>
      <c r="D9040" t="s">
        <v>1</v>
      </c>
      <c r="E9040" s="144" t="s">
        <v>193</v>
      </c>
      <c r="F9040" s="144">
        <v>2030</v>
      </c>
      <c r="G9040" s="147">
        <v>76.629805535691716</v>
      </c>
      <c r="H9040" s="147">
        <v>82.584744000000001</v>
      </c>
      <c r="I9040" s="147">
        <v>88.865333333333339</v>
      </c>
      <c r="J9040" s="147">
        <v>95.129848000000024</v>
      </c>
      <c r="K9040" s="147">
        <v>101.39676799999999</v>
      </c>
    </row>
    <row r="9041" spans="2:11" x14ac:dyDescent="0.2">
      <c r="B9041" s="21" t="str">
        <f t="shared" si="141"/>
        <v>Honey HarbourWind2035RCP4.5</v>
      </c>
      <c r="C9041" t="s">
        <v>342</v>
      </c>
      <c r="D9041" t="s">
        <v>1</v>
      </c>
      <c r="E9041" s="144" t="s">
        <v>193</v>
      </c>
      <c r="F9041" s="144">
        <v>2035</v>
      </c>
      <c r="G9041" s="147">
        <v>76.708324871039309</v>
      </c>
      <c r="H9041" s="147">
        <v>82.678860000000014</v>
      </c>
      <c r="I9041" s="147">
        <v>88.976799999999997</v>
      </c>
      <c r="J9041" s="147">
        <v>95.256964000000011</v>
      </c>
      <c r="K9041" s="147">
        <v>101.53888799999999</v>
      </c>
    </row>
    <row r="9042" spans="2:11" x14ac:dyDescent="0.2">
      <c r="B9042" s="21" t="str">
        <f t="shared" si="141"/>
        <v>Honey HarbourWind2040RCP4.5</v>
      </c>
      <c r="C9042" t="s">
        <v>342</v>
      </c>
      <c r="D9042" t="s">
        <v>1</v>
      </c>
      <c r="E9042" s="144" t="s">
        <v>193</v>
      </c>
      <c r="F9042" s="144">
        <v>2040</v>
      </c>
      <c r="G9042" s="147">
        <v>76.786844206386917</v>
      </c>
      <c r="H9042" s="147">
        <v>82.772976000000014</v>
      </c>
      <c r="I9042" s="147">
        <v>89.088266666666655</v>
      </c>
      <c r="J9042" s="147">
        <v>95.384080000000012</v>
      </c>
      <c r="K9042" s="147">
        <v>101.68100799999999</v>
      </c>
    </row>
    <row r="9043" spans="2:11" x14ac:dyDescent="0.2">
      <c r="B9043" s="21" t="str">
        <f t="shared" si="141"/>
        <v>Honey HarbourWind2045RCP4.5</v>
      </c>
      <c r="C9043" t="s">
        <v>342</v>
      </c>
      <c r="D9043" t="s">
        <v>1</v>
      </c>
      <c r="E9043" s="144" t="s">
        <v>193</v>
      </c>
      <c r="F9043" s="144">
        <v>2045</v>
      </c>
      <c r="G9043" s="147">
        <v>76.865363541734524</v>
      </c>
      <c r="H9043" s="147">
        <v>82.867092000000014</v>
      </c>
      <c r="I9043" s="147">
        <v>89.199733333333327</v>
      </c>
      <c r="J9043" s="147">
        <v>95.511196000000012</v>
      </c>
      <c r="K9043" s="147">
        <v>101.823128</v>
      </c>
    </row>
    <row r="9044" spans="2:11" x14ac:dyDescent="0.2">
      <c r="B9044" s="21" t="str">
        <f t="shared" si="141"/>
        <v>Honey HarbourWind2050RCP4.5</v>
      </c>
      <c r="C9044" t="s">
        <v>342</v>
      </c>
      <c r="D9044" t="s">
        <v>1</v>
      </c>
      <c r="E9044" s="144" t="s">
        <v>193</v>
      </c>
      <c r="F9044" s="144">
        <v>2050</v>
      </c>
      <c r="G9044" s="147">
        <v>77.053303370211694</v>
      </c>
      <c r="H9044" s="147">
        <v>83.092152000000013</v>
      </c>
      <c r="I9044" s="147">
        <v>89.469599999999986</v>
      </c>
      <c r="J9044" s="147">
        <v>95.82098240000002</v>
      </c>
      <c r="K9044" s="147">
        <v>102.17391359999999</v>
      </c>
    </row>
    <row r="9045" spans="2:11" x14ac:dyDescent="0.2">
      <c r="B9045" s="21" t="str">
        <f t="shared" si="141"/>
        <v>Honey HarbourWind2055RCP4.5</v>
      </c>
      <c r="C9045" t="s">
        <v>342</v>
      </c>
      <c r="D9045" t="s">
        <v>1</v>
      </c>
      <c r="E9045" s="144" t="s">
        <v>193</v>
      </c>
      <c r="F9045" s="144">
        <v>2055</v>
      </c>
      <c r="G9045" s="147">
        <v>77.16272386334127</v>
      </c>
      <c r="H9045" s="147">
        <v>83.223096000000012</v>
      </c>
      <c r="I9045" s="147">
        <v>89.627999999999986</v>
      </c>
      <c r="J9045" s="147">
        <v>96.003652800000012</v>
      </c>
      <c r="K9045" s="147">
        <v>102.3825792</v>
      </c>
    </row>
    <row r="9046" spans="2:11" x14ac:dyDescent="0.2">
      <c r="B9046" s="21" t="str">
        <f t="shared" si="141"/>
        <v>Honey HarbourWind2060RCP4.5</v>
      </c>
      <c r="C9046" t="s">
        <v>342</v>
      </c>
      <c r="D9046" t="s">
        <v>1</v>
      </c>
      <c r="E9046" s="144" t="s">
        <v>193</v>
      </c>
      <c r="F9046" s="144">
        <v>2060</v>
      </c>
      <c r="G9046" s="147">
        <v>77.272144356470832</v>
      </c>
      <c r="H9046" s="147">
        <v>83.354040000000012</v>
      </c>
      <c r="I9046" s="147">
        <v>89.7864</v>
      </c>
      <c r="J9046" s="147">
        <v>96.186323200000018</v>
      </c>
      <c r="K9046" s="147">
        <v>102.59124479999998</v>
      </c>
    </row>
    <row r="9047" spans="2:11" x14ac:dyDescent="0.2">
      <c r="B9047" s="21" t="str">
        <f t="shared" si="141"/>
        <v>Honey HarbourWind2065RCP4.5</v>
      </c>
      <c r="C9047" t="s">
        <v>342</v>
      </c>
      <c r="D9047" t="s">
        <v>1</v>
      </c>
      <c r="E9047" s="144" t="s">
        <v>193</v>
      </c>
      <c r="F9047" s="144">
        <v>2065</v>
      </c>
      <c r="G9047" s="147">
        <v>77.381564849600409</v>
      </c>
      <c r="H9047" s="147">
        <v>83.484984000000011</v>
      </c>
      <c r="I9047" s="147">
        <v>89.944800000000001</v>
      </c>
      <c r="J9047" s="147">
        <v>96.36899360000001</v>
      </c>
      <c r="K9047" s="147">
        <v>102.79991039999999</v>
      </c>
    </row>
    <row r="9048" spans="2:11" x14ac:dyDescent="0.2">
      <c r="B9048" s="21" t="str">
        <f t="shared" si="141"/>
        <v>Honey HarbourWind2070RCP4.5</v>
      </c>
      <c r="C9048" t="s">
        <v>342</v>
      </c>
      <c r="D9048" t="s">
        <v>1</v>
      </c>
      <c r="E9048" s="144" t="s">
        <v>193</v>
      </c>
      <c r="F9048" s="144">
        <v>2070</v>
      </c>
      <c r="G9048" s="147">
        <v>77.490985342729971</v>
      </c>
      <c r="H9048" s="147">
        <v>83.615928000000011</v>
      </c>
      <c r="I9048" s="147">
        <v>90.103200000000001</v>
      </c>
      <c r="J9048" s="147">
        <v>96.551664000000017</v>
      </c>
      <c r="K9048" s="147">
        <v>103.00857599999999</v>
      </c>
    </row>
    <row r="9049" spans="2:11" x14ac:dyDescent="0.2">
      <c r="B9049" s="21" t="str">
        <f t="shared" si="141"/>
        <v>Honey HarbourWind2075RCP4.5</v>
      </c>
      <c r="C9049" t="s">
        <v>342</v>
      </c>
      <c r="D9049" t="s">
        <v>1</v>
      </c>
      <c r="E9049" s="144" t="s">
        <v>193</v>
      </c>
      <c r="F9049" s="144">
        <v>2075</v>
      </c>
      <c r="G9049" s="147">
        <v>77.525179246832963</v>
      </c>
      <c r="H9049" s="147">
        <v>83.665032000000011</v>
      </c>
      <c r="I9049" s="147">
        <v>90.172133333333335</v>
      </c>
      <c r="J9049" s="147">
        <v>96.636408000000017</v>
      </c>
      <c r="K9049" s="147">
        <v>103.10889599999999</v>
      </c>
    </row>
    <row r="9050" spans="2:11" x14ac:dyDescent="0.2">
      <c r="B9050" s="21" t="str">
        <f t="shared" si="141"/>
        <v>Honey HarbourWind2080RCP4.5</v>
      </c>
      <c r="C9050" t="s">
        <v>342</v>
      </c>
      <c r="D9050" t="s">
        <v>1</v>
      </c>
      <c r="E9050" s="144" t="s">
        <v>193</v>
      </c>
      <c r="F9050" s="144">
        <v>2080</v>
      </c>
      <c r="G9050" s="147">
        <v>77.55937315093594</v>
      </c>
      <c r="H9050" s="147">
        <v>83.714136000000011</v>
      </c>
      <c r="I9050" s="147">
        <v>90.241066666666669</v>
      </c>
      <c r="J9050" s="147">
        <v>96.721152000000018</v>
      </c>
      <c r="K9050" s="147">
        <v>103.20921599999998</v>
      </c>
    </row>
    <row r="9051" spans="2:11" x14ac:dyDescent="0.2">
      <c r="B9051" s="21" t="str">
        <f t="shared" si="141"/>
        <v>Honey HarbourWind2085RCP4.5</v>
      </c>
      <c r="C9051" t="s">
        <v>342</v>
      </c>
      <c r="D9051" t="s">
        <v>1</v>
      </c>
      <c r="E9051" s="144" t="s">
        <v>193</v>
      </c>
      <c r="F9051" s="144">
        <v>2085</v>
      </c>
      <c r="G9051" s="147">
        <v>77.593567055038932</v>
      </c>
      <c r="H9051" s="147">
        <v>83.76324000000001</v>
      </c>
      <c r="I9051" s="147">
        <v>90.31</v>
      </c>
      <c r="J9051" s="147">
        <v>96.805896000000018</v>
      </c>
      <c r="K9051" s="147">
        <v>103.30953599999998</v>
      </c>
    </row>
    <row r="9052" spans="2:11" x14ac:dyDescent="0.2">
      <c r="B9052" s="21" t="str">
        <f t="shared" si="141"/>
        <v>Honey HarbourWind2090RCP4.5</v>
      </c>
      <c r="C9052" t="s">
        <v>342</v>
      </c>
      <c r="D9052" t="s">
        <v>1</v>
      </c>
      <c r="E9052" s="144" t="s">
        <v>193</v>
      </c>
      <c r="F9052" s="144">
        <v>2090</v>
      </c>
      <c r="G9052" s="147">
        <v>77.627760959141924</v>
      </c>
      <c r="H9052" s="147">
        <v>83.81234400000001</v>
      </c>
      <c r="I9052" s="147">
        <v>90.378933333333322</v>
      </c>
      <c r="J9052" s="147">
        <v>96.890640000000005</v>
      </c>
      <c r="K9052" s="147">
        <v>103.40985599999999</v>
      </c>
    </row>
    <row r="9053" spans="2:11" x14ac:dyDescent="0.2">
      <c r="B9053" s="21" t="str">
        <f t="shared" si="141"/>
        <v>Honey HarbourWind2095RCP4.5</v>
      </c>
      <c r="C9053" t="s">
        <v>342</v>
      </c>
      <c r="D9053" t="s">
        <v>1</v>
      </c>
      <c r="E9053" s="144" t="s">
        <v>193</v>
      </c>
      <c r="F9053" s="144">
        <v>2095</v>
      </c>
      <c r="G9053" s="147">
        <v>77.661954863244901</v>
      </c>
      <c r="H9053" s="147">
        <v>83.86144800000001</v>
      </c>
      <c r="I9053" s="147">
        <v>90.447866666666656</v>
      </c>
      <c r="J9053" s="147">
        <v>96.975384000000005</v>
      </c>
      <c r="K9053" s="147">
        <v>103.51017599999999</v>
      </c>
    </row>
    <row r="9054" spans="2:11" x14ac:dyDescent="0.2">
      <c r="B9054" s="21" t="str">
        <f t="shared" si="141"/>
        <v>Honey HarbourWind2100RCP4.5</v>
      </c>
      <c r="C9054" t="s">
        <v>342</v>
      </c>
      <c r="D9054" t="s">
        <v>1</v>
      </c>
      <c r="E9054" s="144" t="s">
        <v>193</v>
      </c>
      <c r="F9054" s="144">
        <v>2100</v>
      </c>
      <c r="G9054" s="147">
        <v>77.696148767347893</v>
      </c>
      <c r="H9054" s="147">
        <v>83.91055200000001</v>
      </c>
      <c r="I9054" s="147">
        <v>90.516799999999989</v>
      </c>
      <c r="J9054" s="147">
        <v>97.060128000000006</v>
      </c>
      <c r="K9054" s="147">
        <v>103.61049599999998</v>
      </c>
    </row>
    <row r="9055" spans="2:11" x14ac:dyDescent="0.2">
      <c r="B9055" s="21" t="str">
        <f t="shared" si="141"/>
        <v>Honey HarbourWind2023RCP6.0</v>
      </c>
      <c r="C9055" t="s">
        <v>342</v>
      </c>
      <c r="D9055" t="s">
        <v>1</v>
      </c>
      <c r="E9055" s="144" t="s">
        <v>192</v>
      </c>
      <c r="F9055" s="144">
        <v>2023</v>
      </c>
      <c r="G9055" s="147">
        <v>76.472766864996501</v>
      </c>
      <c r="H9055" s="147">
        <v>82.396512000000001</v>
      </c>
      <c r="I9055" s="147">
        <v>88.642400000000009</v>
      </c>
      <c r="J9055" s="147">
        <v>94.875616000000022</v>
      </c>
      <c r="K9055" s="147">
        <v>101.112528</v>
      </c>
    </row>
    <row r="9056" spans="2:11" x14ac:dyDescent="0.2">
      <c r="B9056" s="21" t="str">
        <f t="shared" si="141"/>
        <v>Honey HarbourWind2025RCP6.0</v>
      </c>
      <c r="C9056" t="s">
        <v>342</v>
      </c>
      <c r="D9056" t="s">
        <v>1</v>
      </c>
      <c r="E9056" s="144" t="s">
        <v>192</v>
      </c>
      <c r="F9056" s="144">
        <v>2025</v>
      </c>
      <c r="G9056" s="147">
        <v>76.551286200344109</v>
      </c>
      <c r="H9056" s="147">
        <v>82.490628000000001</v>
      </c>
      <c r="I9056" s="147">
        <v>88.753866666666667</v>
      </c>
      <c r="J9056" s="147">
        <v>95.002732000000023</v>
      </c>
      <c r="K9056" s="147">
        <v>101.254648</v>
      </c>
    </row>
    <row r="9057" spans="2:11" x14ac:dyDescent="0.2">
      <c r="B9057" s="21" t="str">
        <f t="shared" si="141"/>
        <v>Honey HarbourWind2030RCP6.0</v>
      </c>
      <c r="C9057" t="s">
        <v>342</v>
      </c>
      <c r="D9057" t="s">
        <v>1</v>
      </c>
      <c r="E9057" s="144" t="s">
        <v>192</v>
      </c>
      <c r="F9057" s="144">
        <v>2030</v>
      </c>
      <c r="G9057" s="147">
        <v>76.629805535691716</v>
      </c>
      <c r="H9057" s="147">
        <v>82.584744000000001</v>
      </c>
      <c r="I9057" s="147">
        <v>88.865333333333339</v>
      </c>
      <c r="J9057" s="147">
        <v>95.129848000000024</v>
      </c>
      <c r="K9057" s="147">
        <v>101.39676799999999</v>
      </c>
    </row>
    <row r="9058" spans="2:11" x14ac:dyDescent="0.2">
      <c r="B9058" s="21" t="str">
        <f t="shared" si="141"/>
        <v>Honey HarbourWind2035RCP6.0</v>
      </c>
      <c r="C9058" t="s">
        <v>342</v>
      </c>
      <c r="D9058" t="s">
        <v>1</v>
      </c>
      <c r="E9058" s="144" t="s">
        <v>192</v>
      </c>
      <c r="F9058" s="144">
        <v>2035</v>
      </c>
      <c r="G9058" s="147">
        <v>76.708324871039309</v>
      </c>
      <c r="H9058" s="147">
        <v>82.678860000000014</v>
      </c>
      <c r="I9058" s="147">
        <v>88.976799999999997</v>
      </c>
      <c r="J9058" s="147">
        <v>95.256964000000011</v>
      </c>
      <c r="K9058" s="147">
        <v>101.53888799999999</v>
      </c>
    </row>
    <row r="9059" spans="2:11" x14ac:dyDescent="0.2">
      <c r="B9059" s="21" t="str">
        <f t="shared" si="141"/>
        <v>Honey HarbourWind2040RCP6.0</v>
      </c>
      <c r="C9059" t="s">
        <v>342</v>
      </c>
      <c r="D9059" t="s">
        <v>1</v>
      </c>
      <c r="E9059" s="144" t="s">
        <v>192</v>
      </c>
      <c r="F9059" s="144">
        <v>2040</v>
      </c>
      <c r="G9059" s="147">
        <v>76.786844206386917</v>
      </c>
      <c r="H9059" s="147">
        <v>82.772976000000014</v>
      </c>
      <c r="I9059" s="147">
        <v>89.088266666666655</v>
      </c>
      <c r="J9059" s="147">
        <v>95.384080000000012</v>
      </c>
      <c r="K9059" s="147">
        <v>101.68100799999999</v>
      </c>
    </row>
    <row r="9060" spans="2:11" x14ac:dyDescent="0.2">
      <c r="B9060" s="21" t="str">
        <f t="shared" si="141"/>
        <v>Honey HarbourWind2045RCP6.0</v>
      </c>
      <c r="C9060" t="s">
        <v>342</v>
      </c>
      <c r="D9060" t="s">
        <v>1</v>
      </c>
      <c r="E9060" s="144" t="s">
        <v>192</v>
      </c>
      <c r="F9060" s="144">
        <v>2045</v>
      </c>
      <c r="G9060" s="147">
        <v>76.865363541734524</v>
      </c>
      <c r="H9060" s="147">
        <v>82.867092000000014</v>
      </c>
      <c r="I9060" s="147">
        <v>89.199733333333327</v>
      </c>
      <c r="J9060" s="147">
        <v>95.511196000000012</v>
      </c>
      <c r="K9060" s="147">
        <v>101.823128</v>
      </c>
    </row>
    <row r="9061" spans="2:11" x14ac:dyDescent="0.2">
      <c r="B9061" s="21" t="str">
        <f t="shared" si="141"/>
        <v>Honey HarbourWind2050RCP6.0</v>
      </c>
      <c r="C9061" t="s">
        <v>342</v>
      </c>
      <c r="D9061" t="s">
        <v>1</v>
      </c>
      <c r="E9061" s="144" t="s">
        <v>192</v>
      </c>
      <c r="F9061" s="144">
        <v>2050</v>
      </c>
      <c r="G9061" s="147">
        <v>77.053303370211694</v>
      </c>
      <c r="H9061" s="147">
        <v>83.092152000000013</v>
      </c>
      <c r="I9061" s="147">
        <v>89.469599999999986</v>
      </c>
      <c r="J9061" s="147">
        <v>95.82098240000002</v>
      </c>
      <c r="K9061" s="147">
        <v>102.17391359999999</v>
      </c>
    </row>
    <row r="9062" spans="2:11" x14ac:dyDescent="0.2">
      <c r="B9062" s="21" t="str">
        <f t="shared" si="141"/>
        <v>Honey HarbourWind2055RCP6.0</v>
      </c>
      <c r="C9062" t="s">
        <v>342</v>
      </c>
      <c r="D9062" t="s">
        <v>1</v>
      </c>
      <c r="E9062" s="144" t="s">
        <v>192</v>
      </c>
      <c r="F9062" s="144">
        <v>2055</v>
      </c>
      <c r="G9062" s="147">
        <v>77.16272386334127</v>
      </c>
      <c r="H9062" s="147">
        <v>83.223096000000012</v>
      </c>
      <c r="I9062" s="147">
        <v>89.627999999999986</v>
      </c>
      <c r="J9062" s="147">
        <v>96.003652800000012</v>
      </c>
      <c r="K9062" s="147">
        <v>102.3825792</v>
      </c>
    </row>
    <row r="9063" spans="2:11" x14ac:dyDescent="0.2">
      <c r="B9063" s="21" t="str">
        <f t="shared" si="141"/>
        <v>Honey HarbourWind2060RCP6.0</v>
      </c>
      <c r="C9063" t="s">
        <v>342</v>
      </c>
      <c r="D9063" t="s">
        <v>1</v>
      </c>
      <c r="E9063" s="144" t="s">
        <v>192</v>
      </c>
      <c r="F9063" s="144">
        <v>2060</v>
      </c>
      <c r="G9063" s="147">
        <v>77.272144356470832</v>
      </c>
      <c r="H9063" s="147">
        <v>83.354040000000012</v>
      </c>
      <c r="I9063" s="147">
        <v>89.7864</v>
      </c>
      <c r="J9063" s="147">
        <v>96.186323200000018</v>
      </c>
      <c r="K9063" s="147">
        <v>102.59124479999998</v>
      </c>
    </row>
    <row r="9064" spans="2:11" x14ac:dyDescent="0.2">
      <c r="B9064" s="21" t="str">
        <f t="shared" si="141"/>
        <v>Honey HarbourWind2065RCP6.0</v>
      </c>
      <c r="C9064" t="s">
        <v>342</v>
      </c>
      <c r="D9064" t="s">
        <v>1</v>
      </c>
      <c r="E9064" s="144" t="s">
        <v>192</v>
      </c>
      <c r="F9064" s="144">
        <v>2065</v>
      </c>
      <c r="G9064" s="147">
        <v>77.381564849600409</v>
      </c>
      <c r="H9064" s="147">
        <v>83.484984000000011</v>
      </c>
      <c r="I9064" s="147">
        <v>89.944800000000001</v>
      </c>
      <c r="J9064" s="147">
        <v>96.36899360000001</v>
      </c>
      <c r="K9064" s="147">
        <v>102.79991039999999</v>
      </c>
    </row>
    <row r="9065" spans="2:11" x14ac:dyDescent="0.2">
      <c r="B9065" s="21" t="str">
        <f t="shared" si="141"/>
        <v>Honey HarbourWind2070RCP6.0</v>
      </c>
      <c r="C9065" t="s">
        <v>342</v>
      </c>
      <c r="D9065" t="s">
        <v>1</v>
      </c>
      <c r="E9065" s="144" t="s">
        <v>192</v>
      </c>
      <c r="F9065" s="144">
        <v>2070</v>
      </c>
      <c r="G9065" s="147">
        <v>77.490985342729971</v>
      </c>
      <c r="H9065" s="147">
        <v>83.615928000000011</v>
      </c>
      <c r="I9065" s="147">
        <v>90.103200000000001</v>
      </c>
      <c r="J9065" s="147">
        <v>96.551664000000017</v>
      </c>
      <c r="K9065" s="147">
        <v>103.00857599999999</v>
      </c>
    </row>
    <row r="9066" spans="2:11" x14ac:dyDescent="0.2">
      <c r="B9066" s="21" t="str">
        <f t="shared" si="141"/>
        <v>Honey HarbourWind2075RCP6.0</v>
      </c>
      <c r="C9066" t="s">
        <v>342</v>
      </c>
      <c r="D9066" t="s">
        <v>1</v>
      </c>
      <c r="E9066" s="144" t="s">
        <v>192</v>
      </c>
      <c r="F9066" s="144">
        <v>2075</v>
      </c>
      <c r="G9066" s="147">
        <v>77.542276198884451</v>
      </c>
      <c r="H9066" s="147">
        <v>83.689584000000011</v>
      </c>
      <c r="I9066" s="147">
        <v>90.206599999999995</v>
      </c>
      <c r="J9066" s="147">
        <v>96.678780000000017</v>
      </c>
      <c r="K9066" s="147">
        <v>103.15905599999999</v>
      </c>
    </row>
    <row r="9067" spans="2:11" x14ac:dyDescent="0.2">
      <c r="B9067" s="21" t="str">
        <f t="shared" si="141"/>
        <v>Honey HarbourWind2080RCP6.0</v>
      </c>
      <c r="C9067" t="s">
        <v>342</v>
      </c>
      <c r="D9067" t="s">
        <v>1</v>
      </c>
      <c r="E9067" s="144" t="s">
        <v>192</v>
      </c>
      <c r="F9067" s="144">
        <v>2080</v>
      </c>
      <c r="G9067" s="147">
        <v>77.593567055038932</v>
      </c>
      <c r="H9067" s="147">
        <v>83.76324000000001</v>
      </c>
      <c r="I9067" s="147">
        <v>90.31</v>
      </c>
      <c r="J9067" s="147">
        <v>96.805896000000018</v>
      </c>
      <c r="K9067" s="147">
        <v>103.30953599999998</v>
      </c>
    </row>
    <row r="9068" spans="2:11" x14ac:dyDescent="0.2">
      <c r="B9068" s="21" t="str">
        <f t="shared" si="141"/>
        <v>Honey HarbourWind2085RCP6.0</v>
      </c>
      <c r="C9068" t="s">
        <v>342</v>
      </c>
      <c r="D9068" t="s">
        <v>1</v>
      </c>
      <c r="E9068" s="144" t="s">
        <v>192</v>
      </c>
      <c r="F9068" s="144">
        <v>2085</v>
      </c>
      <c r="G9068" s="147">
        <v>77.644857911193412</v>
      </c>
      <c r="H9068" s="147">
        <v>83.83689600000001</v>
      </c>
      <c r="I9068" s="147">
        <v>90.413399999999996</v>
      </c>
      <c r="J9068" s="147">
        <v>96.933012000000005</v>
      </c>
      <c r="K9068" s="147">
        <v>103.46001599999998</v>
      </c>
    </row>
    <row r="9069" spans="2:11" x14ac:dyDescent="0.2">
      <c r="B9069" s="21" t="str">
        <f t="shared" si="141"/>
        <v>Honey HarbourWind2090RCP6.0</v>
      </c>
      <c r="C9069" t="s">
        <v>342</v>
      </c>
      <c r="D9069" t="s">
        <v>1</v>
      </c>
      <c r="E9069" s="144" t="s">
        <v>192</v>
      </c>
      <c r="F9069" s="144">
        <v>2090</v>
      </c>
      <c r="G9069" s="147">
        <v>77.810128447691184</v>
      </c>
      <c r="H9069" s="147">
        <v>84.063320000000004</v>
      </c>
      <c r="I9069" s="147">
        <v>90.713333333333324</v>
      </c>
      <c r="J9069" s="147">
        <v>97.295528000000004</v>
      </c>
      <c r="K9069" s="147">
        <v>103.88470399999999</v>
      </c>
    </row>
    <row r="9070" spans="2:11" x14ac:dyDescent="0.2">
      <c r="B9070" s="21" t="str">
        <f t="shared" si="141"/>
        <v>Honey HarbourWind2095RCP6.0</v>
      </c>
      <c r="C9070" t="s">
        <v>342</v>
      </c>
      <c r="D9070" t="s">
        <v>1</v>
      </c>
      <c r="E9070" s="144" t="s">
        <v>192</v>
      </c>
      <c r="F9070" s="144">
        <v>2095</v>
      </c>
      <c r="G9070" s="147">
        <v>77.92410812803449</v>
      </c>
      <c r="H9070" s="147">
        <v>84.216087999999999</v>
      </c>
      <c r="I9070" s="147">
        <v>90.909866666666659</v>
      </c>
      <c r="J9070" s="147">
        <v>97.530928000000017</v>
      </c>
      <c r="K9070" s="147">
        <v>104.15891199999999</v>
      </c>
    </row>
    <row r="9071" spans="2:11" x14ac:dyDescent="0.2">
      <c r="B9071" s="21" t="str">
        <f t="shared" si="141"/>
        <v>Honey HarbourWind2100RCP6.0</v>
      </c>
      <c r="C9071" t="s">
        <v>342</v>
      </c>
      <c r="D9071" t="s">
        <v>1</v>
      </c>
      <c r="E9071" s="144" t="s">
        <v>192</v>
      </c>
      <c r="F9071" s="144">
        <v>2100</v>
      </c>
      <c r="G9071" s="147">
        <v>78.038087808377782</v>
      </c>
      <c r="H9071" s="147">
        <v>84.368855999999994</v>
      </c>
      <c r="I9071" s="147">
        <v>91.106399999999994</v>
      </c>
      <c r="J9071" s="147">
        <v>97.766328000000016</v>
      </c>
      <c r="K9071" s="147">
        <v>104.43311999999999</v>
      </c>
    </row>
    <row r="9072" spans="2:11" x14ac:dyDescent="0.2">
      <c r="B9072" s="21" t="str">
        <f t="shared" si="141"/>
        <v>Honey HarbourWind2023RCP8.5</v>
      </c>
      <c r="C9072" t="s">
        <v>342</v>
      </c>
      <c r="D9072" t="s">
        <v>1</v>
      </c>
      <c r="E9072" s="144" t="s">
        <v>191</v>
      </c>
      <c r="F9072" s="144">
        <v>2023</v>
      </c>
      <c r="G9072" s="147">
        <v>76.472766864996501</v>
      </c>
      <c r="H9072" s="147">
        <v>82.396512000000001</v>
      </c>
      <c r="I9072" s="147">
        <v>88.642400000000009</v>
      </c>
      <c r="J9072" s="147">
        <v>94.875616000000022</v>
      </c>
      <c r="K9072" s="147">
        <v>101.112528</v>
      </c>
    </row>
    <row r="9073" spans="2:11" x14ac:dyDescent="0.2">
      <c r="B9073" s="21" t="str">
        <f t="shared" si="141"/>
        <v>Honey HarbourWind2025RCP8.5</v>
      </c>
      <c r="C9073" t="s">
        <v>342</v>
      </c>
      <c r="D9073" t="s">
        <v>1</v>
      </c>
      <c r="E9073" s="144" t="s">
        <v>191</v>
      </c>
      <c r="F9073" s="144">
        <v>2025</v>
      </c>
      <c r="G9073" s="147">
        <v>76.629805535691716</v>
      </c>
      <c r="H9073" s="147">
        <v>82.584744000000001</v>
      </c>
      <c r="I9073" s="147">
        <v>88.865333333333339</v>
      </c>
      <c r="J9073" s="147">
        <v>95.129848000000024</v>
      </c>
      <c r="K9073" s="147">
        <v>101.39676799999999</v>
      </c>
    </row>
    <row r="9074" spans="2:11" x14ac:dyDescent="0.2">
      <c r="B9074" s="21" t="str">
        <f t="shared" si="141"/>
        <v>Honey HarbourWind2030RCP8.5</v>
      </c>
      <c r="C9074" t="s">
        <v>342</v>
      </c>
      <c r="D9074" t="s">
        <v>1</v>
      </c>
      <c r="E9074" s="144" t="s">
        <v>191</v>
      </c>
      <c r="F9074" s="144">
        <v>2030</v>
      </c>
      <c r="G9074" s="147">
        <v>76.786844206386917</v>
      </c>
      <c r="H9074" s="147">
        <v>82.772976000000014</v>
      </c>
      <c r="I9074" s="147">
        <v>89.088266666666655</v>
      </c>
      <c r="J9074" s="147">
        <v>95.384080000000012</v>
      </c>
      <c r="K9074" s="147">
        <v>101.68100799999999</v>
      </c>
    </row>
    <row r="9075" spans="2:11" x14ac:dyDescent="0.2">
      <c r="B9075" s="21" t="str">
        <f t="shared" si="141"/>
        <v>Honey HarbourWind2035RCP8.5</v>
      </c>
      <c r="C9075" t="s">
        <v>342</v>
      </c>
      <c r="D9075" t="s">
        <v>1</v>
      </c>
      <c r="E9075" s="144" t="s">
        <v>191</v>
      </c>
      <c r="F9075" s="144">
        <v>2035</v>
      </c>
      <c r="G9075" s="147">
        <v>76.943882877082132</v>
      </c>
      <c r="H9075" s="147">
        <v>82.961208000000013</v>
      </c>
      <c r="I9075" s="147">
        <v>89.311199999999985</v>
      </c>
      <c r="J9075" s="147">
        <v>95.638312000000013</v>
      </c>
      <c r="K9075" s="147">
        <v>101.96524799999999</v>
      </c>
    </row>
    <row r="9076" spans="2:11" x14ac:dyDescent="0.2">
      <c r="B9076" s="21" t="str">
        <f t="shared" si="141"/>
        <v>Honey HarbourWind2040RCP8.5</v>
      </c>
      <c r="C9076" t="s">
        <v>342</v>
      </c>
      <c r="D9076" t="s">
        <v>1</v>
      </c>
      <c r="E9076" s="144" t="s">
        <v>191</v>
      </c>
      <c r="F9076" s="144">
        <v>2040</v>
      </c>
      <c r="G9076" s="147">
        <v>77.126250365631407</v>
      </c>
      <c r="H9076" s="147">
        <v>83.179448000000008</v>
      </c>
      <c r="I9076" s="147">
        <v>89.575199999999995</v>
      </c>
      <c r="J9076" s="147">
        <v>95.942762666666681</v>
      </c>
      <c r="K9076" s="147">
        <v>102.31302399999998</v>
      </c>
    </row>
    <row r="9077" spans="2:11" x14ac:dyDescent="0.2">
      <c r="B9077" s="21" t="str">
        <f t="shared" si="141"/>
        <v>Honey HarbourWind2045RCP8.5</v>
      </c>
      <c r="C9077" t="s">
        <v>342</v>
      </c>
      <c r="D9077" t="s">
        <v>1</v>
      </c>
      <c r="E9077" s="144" t="s">
        <v>191</v>
      </c>
      <c r="F9077" s="144">
        <v>2045</v>
      </c>
      <c r="G9077" s="147">
        <v>77.308617854180696</v>
      </c>
      <c r="H9077" s="147">
        <v>83.397688000000016</v>
      </c>
      <c r="I9077" s="147">
        <v>89.839199999999991</v>
      </c>
      <c r="J9077" s="147">
        <v>96.247213333333349</v>
      </c>
      <c r="K9077" s="147">
        <v>102.66079999999999</v>
      </c>
    </row>
    <row r="9078" spans="2:11" x14ac:dyDescent="0.2">
      <c r="B9078" s="21" t="str">
        <f t="shared" si="141"/>
        <v>Honey HarbourWind2050RCP8.5</v>
      </c>
      <c r="C9078" t="s">
        <v>342</v>
      </c>
      <c r="D9078" t="s">
        <v>1</v>
      </c>
      <c r="E9078" s="144" t="s">
        <v>191</v>
      </c>
      <c r="F9078" s="144">
        <v>2050</v>
      </c>
      <c r="G9078" s="147">
        <v>77.55937315093594</v>
      </c>
      <c r="H9078" s="147">
        <v>83.714136000000011</v>
      </c>
      <c r="I9078" s="147">
        <v>90.241066666666669</v>
      </c>
      <c r="J9078" s="147">
        <v>96.721152000000018</v>
      </c>
      <c r="K9078" s="147">
        <v>103.20921599999998</v>
      </c>
    </row>
    <row r="9079" spans="2:11" x14ac:dyDescent="0.2">
      <c r="B9079" s="21" t="str">
        <f t="shared" si="141"/>
        <v>Honey HarbourWind2055RCP8.5</v>
      </c>
      <c r="C9079" t="s">
        <v>342</v>
      </c>
      <c r="D9079" t="s">
        <v>1</v>
      </c>
      <c r="E9079" s="144" t="s">
        <v>191</v>
      </c>
      <c r="F9079" s="144">
        <v>2055</v>
      </c>
      <c r="G9079" s="147">
        <v>77.627760959141924</v>
      </c>
      <c r="H9079" s="147">
        <v>83.81234400000001</v>
      </c>
      <c r="I9079" s="147">
        <v>90.378933333333322</v>
      </c>
      <c r="J9079" s="147">
        <v>96.890640000000005</v>
      </c>
      <c r="K9079" s="147">
        <v>103.40985599999999</v>
      </c>
    </row>
    <row r="9080" spans="2:11" x14ac:dyDescent="0.2">
      <c r="B9080" s="21" t="str">
        <f t="shared" si="141"/>
        <v>Honey HarbourWind2060RCP8.5</v>
      </c>
      <c r="C9080" t="s">
        <v>342</v>
      </c>
      <c r="D9080" t="s">
        <v>1</v>
      </c>
      <c r="E9080" s="144" t="s">
        <v>191</v>
      </c>
      <c r="F9080" s="144">
        <v>2060</v>
      </c>
      <c r="G9080" s="147">
        <v>77.810128447691184</v>
      </c>
      <c r="H9080" s="147">
        <v>84.063320000000004</v>
      </c>
      <c r="I9080" s="147">
        <v>90.713333333333324</v>
      </c>
      <c r="J9080" s="147">
        <v>97.295528000000004</v>
      </c>
      <c r="K9080" s="147">
        <v>103.88470399999999</v>
      </c>
    </row>
    <row r="9081" spans="2:11" x14ac:dyDescent="0.2">
      <c r="B9081" s="21" t="str">
        <f t="shared" si="141"/>
        <v>Honey HarbourWind2065RCP8.5</v>
      </c>
      <c r="C9081" t="s">
        <v>342</v>
      </c>
      <c r="D9081" t="s">
        <v>1</v>
      </c>
      <c r="E9081" s="144" t="s">
        <v>191</v>
      </c>
      <c r="F9081" s="144">
        <v>2065</v>
      </c>
      <c r="G9081" s="147">
        <v>77.92410812803449</v>
      </c>
      <c r="H9081" s="147">
        <v>84.216087999999999</v>
      </c>
      <c r="I9081" s="147">
        <v>90.909866666666659</v>
      </c>
      <c r="J9081" s="147">
        <v>97.530928000000017</v>
      </c>
      <c r="K9081" s="147">
        <v>104.15891199999999</v>
      </c>
    </row>
    <row r="9082" spans="2:11" x14ac:dyDescent="0.2">
      <c r="B9082" s="21" t="str">
        <f t="shared" si="141"/>
        <v>Honey HarbourWind2070RCP8.5</v>
      </c>
      <c r="C9082" t="s">
        <v>342</v>
      </c>
      <c r="D9082" t="s">
        <v>1</v>
      </c>
      <c r="E9082" s="144" t="s">
        <v>191</v>
      </c>
      <c r="F9082" s="144">
        <v>2070</v>
      </c>
      <c r="G9082" s="147">
        <v>78.025423399450744</v>
      </c>
      <c r="H9082" s="147">
        <v>84.363399999999999</v>
      </c>
      <c r="I9082" s="147">
        <v>91.11226666666667</v>
      </c>
      <c r="J9082" s="147">
        <v>97.778882666666675</v>
      </c>
      <c r="K9082" s="147">
        <v>104.45652799999999</v>
      </c>
    </row>
    <row r="9083" spans="2:11" x14ac:dyDescent="0.2">
      <c r="B9083" s="21" t="str">
        <f t="shared" si="141"/>
        <v>Honey HarbourWind2075RCP8.5</v>
      </c>
      <c r="C9083" t="s">
        <v>342</v>
      </c>
      <c r="D9083" t="s">
        <v>1</v>
      </c>
      <c r="E9083" s="144" t="s">
        <v>191</v>
      </c>
      <c r="F9083" s="144">
        <v>2075</v>
      </c>
      <c r="G9083" s="147">
        <v>78.012758990523722</v>
      </c>
      <c r="H9083" s="147">
        <v>84.357943999999989</v>
      </c>
      <c r="I9083" s="147">
        <v>91.118133333333333</v>
      </c>
      <c r="J9083" s="147">
        <v>97.791437333333349</v>
      </c>
      <c r="K9083" s="147">
        <v>104.479936</v>
      </c>
    </row>
    <row r="9084" spans="2:11" x14ac:dyDescent="0.2">
      <c r="B9084" s="21" t="str">
        <f t="shared" si="141"/>
        <v>Honey HarbourWind2080RCP8.5</v>
      </c>
      <c r="C9084" t="s">
        <v>342</v>
      </c>
      <c r="D9084" t="s">
        <v>1</v>
      </c>
      <c r="E9084" s="144" t="s">
        <v>191</v>
      </c>
      <c r="F9084" s="144">
        <v>2080</v>
      </c>
      <c r="G9084" s="147">
        <v>78.000094581596684</v>
      </c>
      <c r="H9084" s="147">
        <v>84.352487999999994</v>
      </c>
      <c r="I9084" s="147">
        <v>91.124000000000009</v>
      </c>
      <c r="J9084" s="147">
        <v>97.803992000000008</v>
      </c>
      <c r="K9084" s="147">
        <v>104.503344</v>
      </c>
    </row>
    <row r="9085" spans="2:11" x14ac:dyDescent="0.2">
      <c r="B9085" s="21" t="str">
        <f t="shared" si="141"/>
        <v>Honey HarbourWind2085RCP8.5</v>
      </c>
      <c r="C9085" t="s">
        <v>342</v>
      </c>
      <c r="D9085" t="s">
        <v>1</v>
      </c>
      <c r="E9085" s="144" t="s">
        <v>191</v>
      </c>
      <c r="F9085" s="144">
        <v>2085</v>
      </c>
      <c r="G9085" s="147">
        <v>78.09887697122754</v>
      </c>
      <c r="H9085" s="147">
        <v>84.479340000000008</v>
      </c>
      <c r="I9085" s="147">
        <v>91.291200000000003</v>
      </c>
      <c r="J9085" s="147">
        <v>98.001728000000014</v>
      </c>
      <c r="K9085" s="147">
        <v>104.73408000000001</v>
      </c>
    </row>
    <row r="9086" spans="2:11" x14ac:dyDescent="0.2">
      <c r="B9086" s="21" t="str">
        <f t="shared" si="141"/>
        <v>Honey HarbourWind2090RCP8.5</v>
      </c>
      <c r="C9086" t="s">
        <v>342</v>
      </c>
      <c r="D9086" t="s">
        <v>1</v>
      </c>
      <c r="E9086" s="144" t="s">
        <v>191</v>
      </c>
      <c r="F9086" s="144">
        <v>2090</v>
      </c>
      <c r="G9086" s="147">
        <v>78.197659360858395</v>
      </c>
      <c r="H9086" s="147">
        <v>84.606192000000007</v>
      </c>
      <c r="I9086" s="147">
        <v>91.458399999999983</v>
      </c>
      <c r="J9086" s="147">
        <v>98.199464000000006</v>
      </c>
      <c r="K9086" s="147">
        <v>104.964816</v>
      </c>
    </row>
    <row r="9087" spans="2:11" x14ac:dyDescent="0.2">
      <c r="B9087" s="21" t="str">
        <f t="shared" si="141"/>
        <v>Honey HarbourWind2095RCP8.5</v>
      </c>
      <c r="C9087" t="s">
        <v>342</v>
      </c>
      <c r="D9087" t="s">
        <v>1</v>
      </c>
      <c r="E9087" s="144" t="s">
        <v>191</v>
      </c>
      <c r="F9087" s="144">
        <v>2095</v>
      </c>
      <c r="G9087" s="147">
        <v>78.197659360858395</v>
      </c>
      <c r="H9087" s="147">
        <v>84.606192000000007</v>
      </c>
      <c r="I9087" s="147">
        <v>91.458399999999983</v>
      </c>
      <c r="J9087" s="147">
        <v>98.199464000000006</v>
      </c>
      <c r="K9087" s="147">
        <v>104.964816</v>
      </c>
    </row>
    <row r="9088" spans="2:11" x14ac:dyDescent="0.2">
      <c r="B9088" s="21" t="str">
        <f t="shared" si="141"/>
        <v>Honey HarbourWind2100RCP8.5</v>
      </c>
      <c r="C9088" t="s">
        <v>342</v>
      </c>
      <c r="D9088" t="s">
        <v>1</v>
      </c>
      <c r="E9088" s="144" t="s">
        <v>191</v>
      </c>
      <c r="F9088" s="144">
        <v>2100</v>
      </c>
      <c r="G9088" s="147">
        <v>78.197659360858395</v>
      </c>
      <c r="H9088" s="147">
        <v>84.606192000000007</v>
      </c>
      <c r="I9088" s="147">
        <v>91.458399999999983</v>
      </c>
      <c r="J9088" s="147">
        <v>98.199464000000006</v>
      </c>
      <c r="K9088" s="147">
        <v>104.964816</v>
      </c>
    </row>
    <row r="9089" spans="2:11" x14ac:dyDescent="0.2">
      <c r="B9089" s="21" t="str">
        <f t="shared" si="141"/>
        <v>HornepayneIce Accretion2023RCP4.5</v>
      </c>
      <c r="C9089" t="s">
        <v>343</v>
      </c>
      <c r="D9089" t="s">
        <v>486</v>
      </c>
      <c r="E9089" s="144" t="s">
        <v>193</v>
      </c>
      <c r="F9089" s="144">
        <v>2023</v>
      </c>
      <c r="G9089" s="147">
        <v>10.531630963636253</v>
      </c>
      <c r="H9089" s="147">
        <v>12.5496</v>
      </c>
      <c r="I9089" s="147">
        <v>15.104999999999999</v>
      </c>
      <c r="J9089" s="147">
        <v>17.068649999999998</v>
      </c>
      <c r="K9089" s="147">
        <v>19.032299999999996</v>
      </c>
    </row>
    <row r="9090" spans="2:11" x14ac:dyDescent="0.2">
      <c r="B9090" s="21" t="str">
        <f t="shared" si="141"/>
        <v>HornepayneIce Accretion2025RCP4.5</v>
      </c>
      <c r="C9090" t="s">
        <v>343</v>
      </c>
      <c r="D9090" t="s">
        <v>486</v>
      </c>
      <c r="E9090" s="144" t="s">
        <v>193</v>
      </c>
      <c r="F9090" s="144">
        <v>2025</v>
      </c>
      <c r="G9090" s="147">
        <v>10.602955190512548</v>
      </c>
      <c r="H9090" s="147">
        <v>12.638825000000001</v>
      </c>
      <c r="I9090" s="147">
        <v>15.219999999999999</v>
      </c>
      <c r="J9090" s="147">
        <v>17.198599999999999</v>
      </c>
      <c r="K9090" s="147">
        <v>19.180349999999997</v>
      </c>
    </row>
    <row r="9091" spans="2:11" x14ac:dyDescent="0.2">
      <c r="B9091" s="21" t="str">
        <f t="shared" si="141"/>
        <v>HornepayneIce Accretion2030RCP4.5</v>
      </c>
      <c r="C9091" t="s">
        <v>343</v>
      </c>
      <c r="D9091" t="s">
        <v>486</v>
      </c>
      <c r="E9091" s="144" t="s">
        <v>193</v>
      </c>
      <c r="F9091" s="144">
        <v>2030</v>
      </c>
      <c r="G9091" s="147">
        <v>10.674279417388842</v>
      </c>
      <c r="H9091" s="147">
        <v>12.72805</v>
      </c>
      <c r="I9091" s="147">
        <v>15.334999999999999</v>
      </c>
      <c r="J9091" s="147">
        <v>17.32855</v>
      </c>
      <c r="K9091" s="147">
        <v>19.328399999999998</v>
      </c>
    </row>
    <row r="9092" spans="2:11" x14ac:dyDescent="0.2">
      <c r="B9092" s="21" t="str">
        <f t="shared" si="141"/>
        <v>HornepayneIce Accretion2035RCP4.5</v>
      </c>
      <c r="C9092" t="s">
        <v>343</v>
      </c>
      <c r="D9092" t="s">
        <v>486</v>
      </c>
      <c r="E9092" s="144" t="s">
        <v>193</v>
      </c>
      <c r="F9092" s="144">
        <v>2035</v>
      </c>
      <c r="G9092" s="147">
        <v>10.745603644265138</v>
      </c>
      <c r="H9092" s="147">
        <v>12.817274999999999</v>
      </c>
      <c r="I9092" s="147">
        <v>15.45</v>
      </c>
      <c r="J9092" s="147">
        <v>17.458500000000001</v>
      </c>
      <c r="K9092" s="147">
        <v>19.47645</v>
      </c>
    </row>
    <row r="9093" spans="2:11" x14ac:dyDescent="0.2">
      <c r="B9093" s="21" t="str">
        <f t="shared" si="141"/>
        <v>HornepayneIce Accretion2040RCP4.5</v>
      </c>
      <c r="C9093" t="s">
        <v>343</v>
      </c>
      <c r="D9093" t="s">
        <v>486</v>
      </c>
      <c r="E9093" s="144" t="s">
        <v>193</v>
      </c>
      <c r="F9093" s="144">
        <v>2040</v>
      </c>
      <c r="G9093" s="147">
        <v>10.816927871141433</v>
      </c>
      <c r="H9093" s="147">
        <v>12.906499999999999</v>
      </c>
      <c r="I9093" s="147">
        <v>15.564999999999998</v>
      </c>
      <c r="J9093" s="147">
        <v>17.588449999999998</v>
      </c>
      <c r="K9093" s="147">
        <v>19.624499999999998</v>
      </c>
    </row>
    <row r="9094" spans="2:11" x14ac:dyDescent="0.2">
      <c r="B9094" s="21" t="str">
        <f t="shared" si="141"/>
        <v>HornepayneIce Accretion2045RCP4.5</v>
      </c>
      <c r="C9094" t="s">
        <v>343</v>
      </c>
      <c r="D9094" t="s">
        <v>486</v>
      </c>
      <c r="E9094" s="144" t="s">
        <v>193</v>
      </c>
      <c r="F9094" s="144">
        <v>2045</v>
      </c>
      <c r="G9094" s="147">
        <v>10.888252098017727</v>
      </c>
      <c r="H9094" s="147">
        <v>12.995725</v>
      </c>
      <c r="I9094" s="147">
        <v>15.679999999999998</v>
      </c>
      <c r="J9094" s="147">
        <v>17.718399999999999</v>
      </c>
      <c r="K9094" s="147">
        <v>19.772549999999999</v>
      </c>
    </row>
    <row r="9095" spans="2:11" x14ac:dyDescent="0.2">
      <c r="B9095" s="21" t="str">
        <f t="shared" si="141"/>
        <v>HornepayneIce Accretion2050RCP4.5</v>
      </c>
      <c r="C9095" t="s">
        <v>343</v>
      </c>
      <c r="D9095" t="s">
        <v>486</v>
      </c>
      <c r="E9095" s="144" t="s">
        <v>193</v>
      </c>
      <c r="F9095" s="144">
        <v>2050</v>
      </c>
      <c r="G9095" s="147">
        <v>10.974189093327213</v>
      </c>
      <c r="H9095" s="147">
        <v>13.097399999999999</v>
      </c>
      <c r="I9095" s="147">
        <v>15.803999999999998</v>
      </c>
      <c r="J9095" s="147">
        <v>17.858519999999999</v>
      </c>
      <c r="K9095" s="147">
        <v>19.928160000000002</v>
      </c>
    </row>
    <row r="9096" spans="2:11" x14ac:dyDescent="0.2">
      <c r="B9096" s="21" t="str">
        <f t="shared" si="141"/>
        <v>HornepayneIce Accretion2055RCP4.5</v>
      </c>
      <c r="C9096" t="s">
        <v>343</v>
      </c>
      <c r="D9096" t="s">
        <v>486</v>
      </c>
      <c r="E9096" s="144" t="s">
        <v>193</v>
      </c>
      <c r="F9096" s="144">
        <v>2055</v>
      </c>
      <c r="G9096" s="147">
        <v>10.988801861760404</v>
      </c>
      <c r="H9096" s="147">
        <v>13.10985</v>
      </c>
      <c r="I9096" s="147">
        <v>15.812999999999999</v>
      </c>
      <c r="J9096" s="147">
        <v>17.868690000000001</v>
      </c>
      <c r="K9096" s="147">
        <v>19.93572</v>
      </c>
    </row>
    <row r="9097" spans="2:11" x14ac:dyDescent="0.2">
      <c r="B9097" s="21" t="str">
        <f t="shared" si="141"/>
        <v>HornepayneIce Accretion2060RCP4.5</v>
      </c>
      <c r="C9097" t="s">
        <v>343</v>
      </c>
      <c r="D9097" t="s">
        <v>486</v>
      </c>
      <c r="E9097" s="144" t="s">
        <v>193</v>
      </c>
      <c r="F9097" s="144">
        <v>2060</v>
      </c>
      <c r="G9097" s="147">
        <v>11.003414630193596</v>
      </c>
      <c r="H9097" s="147">
        <v>13.122299999999999</v>
      </c>
      <c r="I9097" s="147">
        <v>15.821999999999999</v>
      </c>
      <c r="J9097" s="147">
        <v>17.87886</v>
      </c>
      <c r="K9097" s="147">
        <v>19.943280000000001</v>
      </c>
    </row>
    <row r="9098" spans="2:11" x14ac:dyDescent="0.2">
      <c r="B9098" s="21" t="str">
        <f t="shared" si="141"/>
        <v>HornepayneIce Accretion2065RCP4.5</v>
      </c>
      <c r="C9098" t="s">
        <v>343</v>
      </c>
      <c r="D9098" t="s">
        <v>486</v>
      </c>
      <c r="E9098" s="144" t="s">
        <v>193</v>
      </c>
      <c r="F9098" s="144">
        <v>2065</v>
      </c>
      <c r="G9098" s="147">
        <v>11.018027398626787</v>
      </c>
      <c r="H9098" s="147">
        <v>13.13475</v>
      </c>
      <c r="I9098" s="147">
        <v>15.831</v>
      </c>
      <c r="J9098" s="147">
        <v>17.889030000000002</v>
      </c>
      <c r="K9098" s="147">
        <v>19.950839999999999</v>
      </c>
    </row>
    <row r="9099" spans="2:11" x14ac:dyDescent="0.2">
      <c r="B9099" s="21" t="str">
        <f t="shared" si="141"/>
        <v>HornepayneIce Accretion2070RCP4.5</v>
      </c>
      <c r="C9099" t="s">
        <v>343</v>
      </c>
      <c r="D9099" t="s">
        <v>486</v>
      </c>
      <c r="E9099" s="144" t="s">
        <v>193</v>
      </c>
      <c r="F9099" s="144">
        <v>2070</v>
      </c>
      <c r="G9099" s="147">
        <v>11.032640167059979</v>
      </c>
      <c r="H9099" s="147">
        <v>13.1472</v>
      </c>
      <c r="I9099" s="147">
        <v>15.84</v>
      </c>
      <c r="J9099" s="147">
        <v>17.8992</v>
      </c>
      <c r="K9099" s="147">
        <v>19.958400000000001</v>
      </c>
    </row>
    <row r="9100" spans="2:11" x14ac:dyDescent="0.2">
      <c r="B9100" s="21" t="str">
        <f t="shared" ref="B9100:B9163" si="142">C9100&amp;D9100&amp;F9100&amp;E9100</f>
        <v>HornepayneIce Accretion2075RCP4.5</v>
      </c>
      <c r="C9100" t="s">
        <v>343</v>
      </c>
      <c r="D9100" t="s">
        <v>486</v>
      </c>
      <c r="E9100" s="144" t="s">
        <v>193</v>
      </c>
      <c r="F9100" s="144">
        <v>2075</v>
      </c>
      <c r="G9100" s="147">
        <v>11.0569947811153</v>
      </c>
      <c r="H9100" s="147">
        <v>13.182475</v>
      </c>
      <c r="I9100" s="147">
        <v>15.887499999999999</v>
      </c>
      <c r="J9100" s="147">
        <v>17.9557</v>
      </c>
      <c r="K9100" s="147">
        <v>20.0214</v>
      </c>
    </row>
    <row r="9101" spans="2:11" x14ac:dyDescent="0.2">
      <c r="B9101" s="21" t="str">
        <f t="shared" si="142"/>
        <v>HornepayneIce Accretion2080RCP4.5</v>
      </c>
      <c r="C9101" t="s">
        <v>343</v>
      </c>
      <c r="D9101" t="s">
        <v>486</v>
      </c>
      <c r="E9101" s="144" t="s">
        <v>193</v>
      </c>
      <c r="F9101" s="144">
        <v>2080</v>
      </c>
      <c r="G9101" s="147">
        <v>11.081349395170619</v>
      </c>
      <c r="H9101" s="147">
        <v>13.217749999999999</v>
      </c>
      <c r="I9101" s="147">
        <v>15.935</v>
      </c>
      <c r="J9101" s="147">
        <v>18.0122</v>
      </c>
      <c r="K9101" s="147">
        <v>20.084400000000002</v>
      </c>
    </row>
    <row r="9102" spans="2:11" x14ac:dyDescent="0.2">
      <c r="B9102" s="21" t="str">
        <f t="shared" si="142"/>
        <v>HornepayneIce Accretion2085RCP4.5</v>
      </c>
      <c r="C9102" t="s">
        <v>343</v>
      </c>
      <c r="D9102" t="s">
        <v>486</v>
      </c>
      <c r="E9102" s="144" t="s">
        <v>193</v>
      </c>
      <c r="F9102" s="144">
        <v>2085</v>
      </c>
      <c r="G9102" s="147">
        <v>11.105704009225938</v>
      </c>
      <c r="H9102" s="147">
        <v>13.253024999999999</v>
      </c>
      <c r="I9102" s="147">
        <v>15.9825</v>
      </c>
      <c r="J9102" s="147">
        <v>18.0687</v>
      </c>
      <c r="K9102" s="147">
        <v>20.147400000000001</v>
      </c>
    </row>
    <row r="9103" spans="2:11" x14ac:dyDescent="0.2">
      <c r="B9103" s="21" t="str">
        <f t="shared" si="142"/>
        <v>HornepayneIce Accretion2090RCP4.5</v>
      </c>
      <c r="C9103" t="s">
        <v>343</v>
      </c>
      <c r="D9103" t="s">
        <v>486</v>
      </c>
      <c r="E9103" s="144" t="s">
        <v>193</v>
      </c>
      <c r="F9103" s="144">
        <v>2090</v>
      </c>
      <c r="G9103" s="147">
        <v>11.13005862328126</v>
      </c>
      <c r="H9103" s="147">
        <v>13.2883</v>
      </c>
      <c r="I9103" s="147">
        <v>16.03</v>
      </c>
      <c r="J9103" s="147">
        <v>18.1252</v>
      </c>
      <c r="K9103" s="147">
        <v>20.2104</v>
      </c>
    </row>
    <row r="9104" spans="2:11" x14ac:dyDescent="0.2">
      <c r="B9104" s="21" t="str">
        <f t="shared" si="142"/>
        <v>HornepayneIce Accretion2095RCP4.5</v>
      </c>
      <c r="C9104" t="s">
        <v>343</v>
      </c>
      <c r="D9104" t="s">
        <v>486</v>
      </c>
      <c r="E9104" s="144" t="s">
        <v>193</v>
      </c>
      <c r="F9104" s="144">
        <v>2095</v>
      </c>
      <c r="G9104" s="147">
        <v>11.154413237336581</v>
      </c>
      <c r="H9104" s="147">
        <v>13.323574999999998</v>
      </c>
      <c r="I9104" s="147">
        <v>16.077500000000001</v>
      </c>
      <c r="J9104" s="147">
        <v>18.181699999999999</v>
      </c>
      <c r="K9104" s="147">
        <v>20.273400000000002</v>
      </c>
    </row>
    <row r="9105" spans="2:11" x14ac:dyDescent="0.2">
      <c r="B9105" s="21" t="str">
        <f t="shared" si="142"/>
        <v>HornepayneIce Accretion2100RCP4.5</v>
      </c>
      <c r="C9105" t="s">
        <v>343</v>
      </c>
      <c r="D9105" t="s">
        <v>486</v>
      </c>
      <c r="E9105" s="144" t="s">
        <v>193</v>
      </c>
      <c r="F9105" s="144">
        <v>2100</v>
      </c>
      <c r="G9105" s="147">
        <v>11.1787678513919</v>
      </c>
      <c r="H9105" s="147">
        <v>13.358849999999999</v>
      </c>
      <c r="I9105" s="147">
        <v>16.125</v>
      </c>
      <c r="J9105" s="147">
        <v>18.238199999999999</v>
      </c>
      <c r="K9105" s="147">
        <v>20.336400000000001</v>
      </c>
    </row>
    <row r="9106" spans="2:11" x14ac:dyDescent="0.2">
      <c r="B9106" s="21" t="str">
        <f t="shared" si="142"/>
        <v>HornepayneIce Accretion2023RCP6.0</v>
      </c>
      <c r="C9106" t="s">
        <v>343</v>
      </c>
      <c r="D9106" t="s">
        <v>486</v>
      </c>
      <c r="E9106" s="144" t="s">
        <v>192</v>
      </c>
      <c r="F9106" s="144">
        <v>2023</v>
      </c>
      <c r="G9106" s="147">
        <v>10.531630963636253</v>
      </c>
      <c r="H9106" s="147">
        <v>12.5496</v>
      </c>
      <c r="I9106" s="147">
        <v>15.104999999999999</v>
      </c>
      <c r="J9106" s="147">
        <v>17.068649999999998</v>
      </c>
      <c r="K9106" s="147">
        <v>19.032299999999996</v>
      </c>
    </row>
    <row r="9107" spans="2:11" x14ac:dyDescent="0.2">
      <c r="B9107" s="21" t="str">
        <f t="shared" si="142"/>
        <v>HornepayneIce Accretion2025RCP6.0</v>
      </c>
      <c r="C9107" t="s">
        <v>343</v>
      </c>
      <c r="D9107" t="s">
        <v>486</v>
      </c>
      <c r="E9107" s="144" t="s">
        <v>192</v>
      </c>
      <c r="F9107" s="144">
        <v>2025</v>
      </c>
      <c r="G9107" s="147">
        <v>10.602955190512548</v>
      </c>
      <c r="H9107" s="147">
        <v>12.638825000000001</v>
      </c>
      <c r="I9107" s="147">
        <v>15.219999999999999</v>
      </c>
      <c r="J9107" s="147">
        <v>17.198599999999999</v>
      </c>
      <c r="K9107" s="147">
        <v>19.180349999999997</v>
      </c>
    </row>
    <row r="9108" spans="2:11" x14ac:dyDescent="0.2">
      <c r="B9108" s="21" t="str">
        <f t="shared" si="142"/>
        <v>HornepayneIce Accretion2030RCP6.0</v>
      </c>
      <c r="C9108" t="s">
        <v>343</v>
      </c>
      <c r="D9108" t="s">
        <v>486</v>
      </c>
      <c r="E9108" s="144" t="s">
        <v>192</v>
      </c>
      <c r="F9108" s="144">
        <v>2030</v>
      </c>
      <c r="G9108" s="147">
        <v>10.674279417388842</v>
      </c>
      <c r="H9108" s="147">
        <v>12.72805</v>
      </c>
      <c r="I9108" s="147">
        <v>15.334999999999999</v>
      </c>
      <c r="J9108" s="147">
        <v>17.32855</v>
      </c>
      <c r="K9108" s="147">
        <v>19.328399999999998</v>
      </c>
    </row>
    <row r="9109" spans="2:11" x14ac:dyDescent="0.2">
      <c r="B9109" s="21" t="str">
        <f t="shared" si="142"/>
        <v>HornepayneIce Accretion2035RCP6.0</v>
      </c>
      <c r="C9109" t="s">
        <v>343</v>
      </c>
      <c r="D9109" t="s">
        <v>486</v>
      </c>
      <c r="E9109" s="144" t="s">
        <v>192</v>
      </c>
      <c r="F9109" s="144">
        <v>2035</v>
      </c>
      <c r="G9109" s="147">
        <v>10.745603644265138</v>
      </c>
      <c r="H9109" s="147">
        <v>12.817274999999999</v>
      </c>
      <c r="I9109" s="147">
        <v>15.45</v>
      </c>
      <c r="J9109" s="147">
        <v>17.458500000000001</v>
      </c>
      <c r="K9109" s="147">
        <v>19.47645</v>
      </c>
    </row>
    <row r="9110" spans="2:11" x14ac:dyDescent="0.2">
      <c r="B9110" s="21" t="str">
        <f t="shared" si="142"/>
        <v>HornepayneIce Accretion2040RCP6.0</v>
      </c>
      <c r="C9110" t="s">
        <v>343</v>
      </c>
      <c r="D9110" t="s">
        <v>486</v>
      </c>
      <c r="E9110" s="144" t="s">
        <v>192</v>
      </c>
      <c r="F9110" s="144">
        <v>2040</v>
      </c>
      <c r="G9110" s="147">
        <v>10.816927871141433</v>
      </c>
      <c r="H9110" s="147">
        <v>12.906499999999999</v>
      </c>
      <c r="I9110" s="147">
        <v>15.564999999999998</v>
      </c>
      <c r="J9110" s="147">
        <v>17.588449999999998</v>
      </c>
      <c r="K9110" s="147">
        <v>19.624499999999998</v>
      </c>
    </row>
    <row r="9111" spans="2:11" x14ac:dyDescent="0.2">
      <c r="B9111" s="21" t="str">
        <f t="shared" si="142"/>
        <v>HornepayneIce Accretion2045RCP6.0</v>
      </c>
      <c r="C9111" t="s">
        <v>343</v>
      </c>
      <c r="D9111" t="s">
        <v>486</v>
      </c>
      <c r="E9111" s="144" t="s">
        <v>192</v>
      </c>
      <c r="F9111" s="144">
        <v>2045</v>
      </c>
      <c r="G9111" s="147">
        <v>10.888252098017727</v>
      </c>
      <c r="H9111" s="147">
        <v>12.995725</v>
      </c>
      <c r="I9111" s="147">
        <v>15.679999999999998</v>
      </c>
      <c r="J9111" s="147">
        <v>17.718399999999999</v>
      </c>
      <c r="K9111" s="147">
        <v>19.772549999999999</v>
      </c>
    </row>
    <row r="9112" spans="2:11" x14ac:dyDescent="0.2">
      <c r="B9112" s="21" t="str">
        <f t="shared" si="142"/>
        <v>HornepayneIce Accretion2050RCP6.0</v>
      </c>
      <c r="C9112" t="s">
        <v>343</v>
      </c>
      <c r="D9112" t="s">
        <v>486</v>
      </c>
      <c r="E9112" s="144" t="s">
        <v>192</v>
      </c>
      <c r="F9112" s="144">
        <v>2050</v>
      </c>
      <c r="G9112" s="147">
        <v>10.974189093327213</v>
      </c>
      <c r="H9112" s="147">
        <v>13.097399999999999</v>
      </c>
      <c r="I9112" s="147">
        <v>15.803999999999998</v>
      </c>
      <c r="J9112" s="147">
        <v>17.858519999999999</v>
      </c>
      <c r="K9112" s="147">
        <v>19.928160000000002</v>
      </c>
    </row>
    <row r="9113" spans="2:11" x14ac:dyDescent="0.2">
      <c r="B9113" s="21" t="str">
        <f t="shared" si="142"/>
        <v>HornepayneIce Accretion2055RCP6.0</v>
      </c>
      <c r="C9113" t="s">
        <v>343</v>
      </c>
      <c r="D9113" t="s">
        <v>486</v>
      </c>
      <c r="E9113" s="144" t="s">
        <v>192</v>
      </c>
      <c r="F9113" s="144">
        <v>2055</v>
      </c>
      <c r="G9113" s="147">
        <v>10.988801861760404</v>
      </c>
      <c r="H9113" s="147">
        <v>13.10985</v>
      </c>
      <c r="I9113" s="147">
        <v>15.812999999999999</v>
      </c>
      <c r="J9113" s="147">
        <v>17.868690000000001</v>
      </c>
      <c r="K9113" s="147">
        <v>19.93572</v>
      </c>
    </row>
    <row r="9114" spans="2:11" x14ac:dyDescent="0.2">
      <c r="B9114" s="21" t="str">
        <f t="shared" si="142"/>
        <v>HornepayneIce Accretion2060RCP6.0</v>
      </c>
      <c r="C9114" t="s">
        <v>343</v>
      </c>
      <c r="D9114" t="s">
        <v>486</v>
      </c>
      <c r="E9114" s="144" t="s">
        <v>192</v>
      </c>
      <c r="F9114" s="144">
        <v>2060</v>
      </c>
      <c r="G9114" s="147">
        <v>11.003414630193596</v>
      </c>
      <c r="H9114" s="147">
        <v>13.122299999999999</v>
      </c>
      <c r="I9114" s="147">
        <v>15.821999999999999</v>
      </c>
      <c r="J9114" s="147">
        <v>17.87886</v>
      </c>
      <c r="K9114" s="147">
        <v>19.943280000000001</v>
      </c>
    </row>
    <row r="9115" spans="2:11" x14ac:dyDescent="0.2">
      <c r="B9115" s="21" t="str">
        <f t="shared" si="142"/>
        <v>HornepayneIce Accretion2065RCP6.0</v>
      </c>
      <c r="C9115" t="s">
        <v>343</v>
      </c>
      <c r="D9115" t="s">
        <v>486</v>
      </c>
      <c r="E9115" s="144" t="s">
        <v>192</v>
      </c>
      <c r="F9115" s="144">
        <v>2065</v>
      </c>
      <c r="G9115" s="147">
        <v>11.018027398626787</v>
      </c>
      <c r="H9115" s="147">
        <v>13.13475</v>
      </c>
      <c r="I9115" s="147">
        <v>15.831</v>
      </c>
      <c r="J9115" s="147">
        <v>17.889030000000002</v>
      </c>
      <c r="K9115" s="147">
        <v>19.950839999999999</v>
      </c>
    </row>
    <row r="9116" spans="2:11" x14ac:dyDescent="0.2">
      <c r="B9116" s="21" t="str">
        <f t="shared" si="142"/>
        <v>HornepayneIce Accretion2070RCP6.0</v>
      </c>
      <c r="C9116" t="s">
        <v>343</v>
      </c>
      <c r="D9116" t="s">
        <v>486</v>
      </c>
      <c r="E9116" s="144" t="s">
        <v>192</v>
      </c>
      <c r="F9116" s="144">
        <v>2070</v>
      </c>
      <c r="G9116" s="147">
        <v>11.032640167059979</v>
      </c>
      <c r="H9116" s="147">
        <v>13.1472</v>
      </c>
      <c r="I9116" s="147">
        <v>15.84</v>
      </c>
      <c r="J9116" s="147">
        <v>17.8992</v>
      </c>
      <c r="K9116" s="147">
        <v>19.958400000000001</v>
      </c>
    </row>
    <row r="9117" spans="2:11" x14ac:dyDescent="0.2">
      <c r="B9117" s="21" t="str">
        <f t="shared" si="142"/>
        <v>HornepayneIce Accretion2075RCP6.0</v>
      </c>
      <c r="C9117" t="s">
        <v>343</v>
      </c>
      <c r="D9117" t="s">
        <v>486</v>
      </c>
      <c r="E9117" s="144" t="s">
        <v>192</v>
      </c>
      <c r="F9117" s="144">
        <v>2075</v>
      </c>
      <c r="G9117" s="147">
        <v>11.06917208814296</v>
      </c>
      <c r="H9117" s="147">
        <v>13.200112499999999</v>
      </c>
      <c r="I9117" s="147">
        <v>15.911249999999999</v>
      </c>
      <c r="J9117" s="147">
        <v>17.98395</v>
      </c>
      <c r="K9117" s="147">
        <v>20.052900000000001</v>
      </c>
    </row>
    <row r="9118" spans="2:11" x14ac:dyDescent="0.2">
      <c r="B9118" s="21" t="str">
        <f t="shared" si="142"/>
        <v>HornepayneIce Accretion2080RCP6.0</v>
      </c>
      <c r="C9118" t="s">
        <v>343</v>
      </c>
      <c r="D9118" t="s">
        <v>486</v>
      </c>
      <c r="E9118" s="144" t="s">
        <v>192</v>
      </c>
      <c r="F9118" s="144">
        <v>2080</v>
      </c>
      <c r="G9118" s="147">
        <v>11.105704009225938</v>
      </c>
      <c r="H9118" s="147">
        <v>13.253024999999999</v>
      </c>
      <c r="I9118" s="147">
        <v>15.9825</v>
      </c>
      <c r="J9118" s="147">
        <v>18.0687</v>
      </c>
      <c r="K9118" s="147">
        <v>20.147400000000001</v>
      </c>
    </row>
    <row r="9119" spans="2:11" x14ac:dyDescent="0.2">
      <c r="B9119" s="21" t="str">
        <f t="shared" si="142"/>
        <v>HornepayneIce Accretion2085RCP6.0</v>
      </c>
      <c r="C9119" t="s">
        <v>343</v>
      </c>
      <c r="D9119" t="s">
        <v>486</v>
      </c>
      <c r="E9119" s="144" t="s">
        <v>192</v>
      </c>
      <c r="F9119" s="144">
        <v>2085</v>
      </c>
      <c r="G9119" s="147">
        <v>11.142235930308919</v>
      </c>
      <c r="H9119" s="147">
        <v>13.305937499999999</v>
      </c>
      <c r="I9119" s="147">
        <v>16.053750000000001</v>
      </c>
      <c r="J9119" s="147">
        <v>18.153449999999999</v>
      </c>
      <c r="K9119" s="147">
        <v>20.241900000000001</v>
      </c>
    </row>
    <row r="9120" spans="2:11" x14ac:dyDescent="0.2">
      <c r="B9120" s="21" t="str">
        <f t="shared" si="142"/>
        <v>HornepayneIce Accretion2090RCP6.0</v>
      </c>
      <c r="C9120" t="s">
        <v>343</v>
      </c>
      <c r="D9120" t="s">
        <v>486</v>
      </c>
      <c r="E9120" s="144" t="s">
        <v>192</v>
      </c>
      <c r="F9120" s="144">
        <v>2090</v>
      </c>
      <c r="G9120" s="147">
        <v>11.074390934011957</v>
      </c>
      <c r="H9120" s="147">
        <v>13.242649999999999</v>
      </c>
      <c r="I9120" s="147">
        <v>15.984999999999999</v>
      </c>
      <c r="J9120" s="147">
        <v>18.085649999999998</v>
      </c>
      <c r="K9120" s="147">
        <v>20.172599999999999</v>
      </c>
    </row>
    <row r="9121" spans="2:11" x14ac:dyDescent="0.2">
      <c r="B9121" s="21" t="str">
        <f t="shared" si="142"/>
        <v>HornepayneIce Accretion2095RCP6.0</v>
      </c>
      <c r="C9121" t="s">
        <v>343</v>
      </c>
      <c r="D9121" t="s">
        <v>486</v>
      </c>
      <c r="E9121" s="144" t="s">
        <v>192</v>
      </c>
      <c r="F9121" s="144">
        <v>2095</v>
      </c>
      <c r="G9121" s="147">
        <v>10.970014016632014</v>
      </c>
      <c r="H9121" s="147">
        <v>13.126449999999998</v>
      </c>
      <c r="I9121" s="147">
        <v>15.844999999999999</v>
      </c>
      <c r="J9121" s="147">
        <v>17.9331</v>
      </c>
      <c r="K9121" s="147">
        <v>20.008800000000001</v>
      </c>
    </row>
    <row r="9122" spans="2:11" x14ac:dyDescent="0.2">
      <c r="B9122" s="21" t="str">
        <f t="shared" si="142"/>
        <v>HornepayneIce Accretion2100RCP6.0</v>
      </c>
      <c r="C9122" t="s">
        <v>343</v>
      </c>
      <c r="D9122" t="s">
        <v>486</v>
      </c>
      <c r="E9122" s="144" t="s">
        <v>192</v>
      </c>
      <c r="F9122" s="144">
        <v>2100</v>
      </c>
      <c r="G9122" s="147">
        <v>10.865637099252071</v>
      </c>
      <c r="H9122" s="147">
        <v>13.010249999999999</v>
      </c>
      <c r="I9122" s="147">
        <v>15.704999999999998</v>
      </c>
      <c r="J9122" s="147">
        <v>17.780549999999998</v>
      </c>
      <c r="K9122" s="147">
        <v>19.844999999999999</v>
      </c>
    </row>
    <row r="9123" spans="2:11" x14ac:dyDescent="0.2">
      <c r="B9123" s="21" t="str">
        <f t="shared" si="142"/>
        <v>HornepayneIce Accretion2023RCP8.5</v>
      </c>
      <c r="C9123" t="s">
        <v>343</v>
      </c>
      <c r="D9123" t="s">
        <v>486</v>
      </c>
      <c r="E9123" s="144" t="s">
        <v>191</v>
      </c>
      <c r="F9123" s="144">
        <v>2023</v>
      </c>
      <c r="G9123" s="147">
        <v>10.531630963636253</v>
      </c>
      <c r="H9123" s="147">
        <v>12.5496</v>
      </c>
      <c r="I9123" s="147">
        <v>15.104999999999999</v>
      </c>
      <c r="J9123" s="147">
        <v>17.068649999999998</v>
      </c>
      <c r="K9123" s="147">
        <v>19.032299999999996</v>
      </c>
    </row>
    <row r="9124" spans="2:11" x14ac:dyDescent="0.2">
      <c r="B9124" s="21" t="str">
        <f t="shared" si="142"/>
        <v>HornepayneIce Accretion2025RCP8.5</v>
      </c>
      <c r="C9124" t="s">
        <v>343</v>
      </c>
      <c r="D9124" t="s">
        <v>486</v>
      </c>
      <c r="E9124" s="144" t="s">
        <v>191</v>
      </c>
      <c r="F9124" s="144">
        <v>2025</v>
      </c>
      <c r="G9124" s="147">
        <v>10.674279417388842</v>
      </c>
      <c r="H9124" s="147">
        <v>12.72805</v>
      </c>
      <c r="I9124" s="147">
        <v>15.334999999999999</v>
      </c>
      <c r="J9124" s="147">
        <v>17.32855</v>
      </c>
      <c r="K9124" s="147">
        <v>19.328399999999998</v>
      </c>
    </row>
    <row r="9125" spans="2:11" x14ac:dyDescent="0.2">
      <c r="B9125" s="21" t="str">
        <f t="shared" si="142"/>
        <v>HornepayneIce Accretion2030RCP8.5</v>
      </c>
      <c r="C9125" t="s">
        <v>343</v>
      </c>
      <c r="D9125" t="s">
        <v>486</v>
      </c>
      <c r="E9125" s="144" t="s">
        <v>191</v>
      </c>
      <c r="F9125" s="144">
        <v>2030</v>
      </c>
      <c r="G9125" s="147">
        <v>10.816927871141433</v>
      </c>
      <c r="H9125" s="147">
        <v>12.906499999999999</v>
      </c>
      <c r="I9125" s="147">
        <v>15.564999999999998</v>
      </c>
      <c r="J9125" s="147">
        <v>17.588449999999998</v>
      </c>
      <c r="K9125" s="147">
        <v>19.624499999999998</v>
      </c>
    </row>
    <row r="9126" spans="2:11" x14ac:dyDescent="0.2">
      <c r="B9126" s="21" t="str">
        <f t="shared" si="142"/>
        <v>HornepayneIce Accretion2035RCP8.5</v>
      </c>
      <c r="C9126" t="s">
        <v>343</v>
      </c>
      <c r="D9126" t="s">
        <v>486</v>
      </c>
      <c r="E9126" s="144" t="s">
        <v>191</v>
      </c>
      <c r="F9126" s="144">
        <v>2035</v>
      </c>
      <c r="G9126" s="147">
        <v>10.959576324894021</v>
      </c>
      <c r="H9126" s="147">
        <v>13.084949999999999</v>
      </c>
      <c r="I9126" s="147">
        <v>15.794999999999998</v>
      </c>
      <c r="J9126" s="147">
        <v>17.84835</v>
      </c>
      <c r="K9126" s="147">
        <v>19.9206</v>
      </c>
    </row>
    <row r="9127" spans="2:11" x14ac:dyDescent="0.2">
      <c r="B9127" s="21" t="str">
        <f t="shared" si="142"/>
        <v>HornepayneIce Accretion2040RCP8.5</v>
      </c>
      <c r="C9127" t="s">
        <v>343</v>
      </c>
      <c r="D9127" t="s">
        <v>486</v>
      </c>
      <c r="E9127" s="144" t="s">
        <v>191</v>
      </c>
      <c r="F9127" s="144">
        <v>2040</v>
      </c>
      <c r="G9127" s="147">
        <v>10.98393093894934</v>
      </c>
      <c r="H9127" s="147">
        <v>13.105699999999999</v>
      </c>
      <c r="I9127" s="147">
        <v>15.809999999999999</v>
      </c>
      <c r="J9127" s="147">
        <v>17.865300000000001</v>
      </c>
      <c r="K9127" s="147">
        <v>19.933199999999999</v>
      </c>
    </row>
    <row r="9128" spans="2:11" x14ac:dyDescent="0.2">
      <c r="B9128" s="21" t="str">
        <f t="shared" si="142"/>
        <v>HornepayneIce Accretion2045RCP8.5</v>
      </c>
      <c r="C9128" t="s">
        <v>343</v>
      </c>
      <c r="D9128" t="s">
        <v>486</v>
      </c>
      <c r="E9128" s="144" t="s">
        <v>191</v>
      </c>
      <c r="F9128" s="144">
        <v>2045</v>
      </c>
      <c r="G9128" s="147">
        <v>11.00828555300466</v>
      </c>
      <c r="H9128" s="147">
        <v>13.12645</v>
      </c>
      <c r="I9128" s="147">
        <v>15.824999999999999</v>
      </c>
      <c r="J9128" s="147">
        <v>17.882249999999999</v>
      </c>
      <c r="K9128" s="147">
        <v>19.945800000000002</v>
      </c>
    </row>
    <row r="9129" spans="2:11" x14ac:dyDescent="0.2">
      <c r="B9129" s="21" t="str">
        <f t="shared" si="142"/>
        <v>HornepayneIce Accretion2050RCP8.5</v>
      </c>
      <c r="C9129" t="s">
        <v>343</v>
      </c>
      <c r="D9129" t="s">
        <v>486</v>
      </c>
      <c r="E9129" s="144" t="s">
        <v>191</v>
      </c>
      <c r="F9129" s="144">
        <v>2050</v>
      </c>
      <c r="G9129" s="147">
        <v>11.081349395170619</v>
      </c>
      <c r="H9129" s="147">
        <v>13.217749999999999</v>
      </c>
      <c r="I9129" s="147">
        <v>15.935</v>
      </c>
      <c r="J9129" s="147">
        <v>18.0122</v>
      </c>
      <c r="K9129" s="147">
        <v>20.084400000000002</v>
      </c>
    </row>
    <row r="9130" spans="2:11" x14ac:dyDescent="0.2">
      <c r="B9130" s="21" t="str">
        <f t="shared" si="142"/>
        <v>HornepayneIce Accretion2055RCP8.5</v>
      </c>
      <c r="C9130" t="s">
        <v>343</v>
      </c>
      <c r="D9130" t="s">
        <v>486</v>
      </c>
      <c r="E9130" s="144" t="s">
        <v>191</v>
      </c>
      <c r="F9130" s="144">
        <v>2055</v>
      </c>
      <c r="G9130" s="147">
        <v>11.13005862328126</v>
      </c>
      <c r="H9130" s="147">
        <v>13.2883</v>
      </c>
      <c r="I9130" s="147">
        <v>16.03</v>
      </c>
      <c r="J9130" s="147">
        <v>18.1252</v>
      </c>
      <c r="K9130" s="147">
        <v>20.2104</v>
      </c>
    </row>
    <row r="9131" spans="2:11" x14ac:dyDescent="0.2">
      <c r="B9131" s="21" t="str">
        <f t="shared" si="142"/>
        <v>HornepayneIce Accretion2060RCP8.5</v>
      </c>
      <c r="C9131" t="s">
        <v>343</v>
      </c>
      <c r="D9131" t="s">
        <v>486</v>
      </c>
      <c r="E9131" s="144" t="s">
        <v>191</v>
      </c>
      <c r="F9131" s="144">
        <v>2060</v>
      </c>
      <c r="G9131" s="147">
        <v>11.074390934011957</v>
      </c>
      <c r="H9131" s="147">
        <v>13.242649999999999</v>
      </c>
      <c r="I9131" s="147">
        <v>15.984999999999999</v>
      </c>
      <c r="J9131" s="147">
        <v>18.085649999999998</v>
      </c>
      <c r="K9131" s="147">
        <v>20.172599999999999</v>
      </c>
    </row>
    <row r="9132" spans="2:11" x14ac:dyDescent="0.2">
      <c r="B9132" s="21" t="str">
        <f t="shared" si="142"/>
        <v>HornepayneIce Accretion2065RCP8.5</v>
      </c>
      <c r="C9132" t="s">
        <v>343</v>
      </c>
      <c r="D9132" t="s">
        <v>486</v>
      </c>
      <c r="E9132" s="144" t="s">
        <v>191</v>
      </c>
      <c r="F9132" s="144">
        <v>2065</v>
      </c>
      <c r="G9132" s="147">
        <v>10.970014016632014</v>
      </c>
      <c r="H9132" s="147">
        <v>13.126449999999998</v>
      </c>
      <c r="I9132" s="147">
        <v>15.844999999999999</v>
      </c>
      <c r="J9132" s="147">
        <v>17.9331</v>
      </c>
      <c r="K9132" s="147">
        <v>20.008800000000001</v>
      </c>
    </row>
    <row r="9133" spans="2:11" x14ac:dyDescent="0.2">
      <c r="B9133" s="21" t="str">
        <f t="shared" si="142"/>
        <v>HornepayneIce Accretion2070RCP8.5</v>
      </c>
      <c r="C9133" t="s">
        <v>343</v>
      </c>
      <c r="D9133" t="s">
        <v>486</v>
      </c>
      <c r="E9133" s="144" t="s">
        <v>191</v>
      </c>
      <c r="F9133" s="144">
        <v>2070</v>
      </c>
      <c r="G9133" s="147">
        <v>10.785614795927447</v>
      </c>
      <c r="H9133" s="147">
        <v>12.9231</v>
      </c>
      <c r="I9133" s="147">
        <v>15.614999999999998</v>
      </c>
      <c r="J9133" s="147">
        <v>17.6845</v>
      </c>
      <c r="K9133" s="147">
        <v>19.744199999999999</v>
      </c>
    </row>
    <row r="9134" spans="2:11" x14ac:dyDescent="0.2">
      <c r="B9134" s="21" t="str">
        <f t="shared" si="142"/>
        <v>HornepayneIce Accretion2075RCP8.5</v>
      </c>
      <c r="C9134" t="s">
        <v>343</v>
      </c>
      <c r="D9134" t="s">
        <v>486</v>
      </c>
      <c r="E9134" s="144" t="s">
        <v>191</v>
      </c>
      <c r="F9134" s="144">
        <v>2075</v>
      </c>
      <c r="G9134" s="147">
        <v>10.705592492602825</v>
      </c>
      <c r="H9134" s="147">
        <v>12.835949999999999</v>
      </c>
      <c r="I9134" s="147">
        <v>15.524999999999999</v>
      </c>
      <c r="J9134" s="147">
        <v>17.588449999999998</v>
      </c>
      <c r="K9134" s="147">
        <v>19.6434</v>
      </c>
    </row>
    <row r="9135" spans="2:11" x14ac:dyDescent="0.2">
      <c r="B9135" s="21" t="str">
        <f t="shared" si="142"/>
        <v>HornepayneIce Accretion2080RCP8.5</v>
      </c>
      <c r="C9135" t="s">
        <v>343</v>
      </c>
      <c r="D9135" t="s">
        <v>486</v>
      </c>
      <c r="E9135" s="144" t="s">
        <v>191</v>
      </c>
      <c r="F9135" s="144">
        <v>2080</v>
      </c>
      <c r="G9135" s="147">
        <v>10.625570189278202</v>
      </c>
      <c r="H9135" s="147">
        <v>12.748799999999999</v>
      </c>
      <c r="I9135" s="147">
        <v>15.434999999999999</v>
      </c>
      <c r="J9135" s="147">
        <v>17.4924</v>
      </c>
      <c r="K9135" s="147">
        <v>19.5426</v>
      </c>
    </row>
    <row r="9136" spans="2:11" x14ac:dyDescent="0.2">
      <c r="B9136" s="21" t="str">
        <f t="shared" si="142"/>
        <v>HornepayneIce Accretion2085RCP8.5</v>
      </c>
      <c r="C9136" t="s">
        <v>343</v>
      </c>
      <c r="D9136" t="s">
        <v>486</v>
      </c>
      <c r="E9136" s="144" t="s">
        <v>191</v>
      </c>
      <c r="F9136" s="144">
        <v>2085</v>
      </c>
      <c r="G9136" s="147">
        <v>10.453348275601297</v>
      </c>
      <c r="H9136" s="147">
        <v>12.555824999999999</v>
      </c>
      <c r="I9136" s="147">
        <v>15.209999999999999</v>
      </c>
      <c r="J9136" s="147">
        <v>17.246624999999998</v>
      </c>
      <c r="K9136" s="147">
        <v>19.268549999999998</v>
      </c>
    </row>
    <row r="9137" spans="2:11" x14ac:dyDescent="0.2">
      <c r="B9137" s="21" t="str">
        <f t="shared" si="142"/>
        <v>HornepayneIce Accretion2090RCP8.5</v>
      </c>
      <c r="C9137" t="s">
        <v>343</v>
      </c>
      <c r="D9137" t="s">
        <v>486</v>
      </c>
      <c r="E9137" s="144" t="s">
        <v>191</v>
      </c>
      <c r="F9137" s="144">
        <v>2090</v>
      </c>
      <c r="G9137" s="147">
        <v>10.28112636192439</v>
      </c>
      <c r="H9137" s="147">
        <v>12.36285</v>
      </c>
      <c r="I9137" s="147">
        <v>14.984999999999999</v>
      </c>
      <c r="J9137" s="147">
        <v>17.000849999999996</v>
      </c>
      <c r="K9137" s="147">
        <v>18.994499999999995</v>
      </c>
    </row>
    <row r="9138" spans="2:11" x14ac:dyDescent="0.2">
      <c r="B9138" s="21" t="str">
        <f t="shared" si="142"/>
        <v>HornepayneIce Accretion2095RCP8.5</v>
      </c>
      <c r="C9138" t="s">
        <v>343</v>
      </c>
      <c r="D9138" t="s">
        <v>486</v>
      </c>
      <c r="E9138" s="144" t="s">
        <v>191</v>
      </c>
      <c r="F9138" s="144">
        <v>2095</v>
      </c>
      <c r="G9138" s="147">
        <v>10.28112636192439</v>
      </c>
      <c r="H9138" s="147">
        <v>12.36285</v>
      </c>
      <c r="I9138" s="147">
        <v>14.984999999999999</v>
      </c>
      <c r="J9138" s="147">
        <v>17.000849999999996</v>
      </c>
      <c r="K9138" s="147">
        <v>18.994499999999995</v>
      </c>
    </row>
    <row r="9139" spans="2:11" x14ac:dyDescent="0.2">
      <c r="B9139" s="21" t="str">
        <f t="shared" si="142"/>
        <v>HornepayneIce Accretion2100RCP8.5</v>
      </c>
      <c r="C9139" t="s">
        <v>343</v>
      </c>
      <c r="D9139" t="s">
        <v>486</v>
      </c>
      <c r="E9139" s="144" t="s">
        <v>191</v>
      </c>
      <c r="F9139" s="144">
        <v>2100</v>
      </c>
      <c r="G9139" s="147">
        <v>10.28112636192439</v>
      </c>
      <c r="H9139" s="147">
        <v>12.36285</v>
      </c>
      <c r="I9139" s="147">
        <v>14.984999999999999</v>
      </c>
      <c r="J9139" s="147">
        <v>17.000849999999996</v>
      </c>
      <c r="K9139" s="147">
        <v>18.994499999999995</v>
      </c>
    </row>
    <row r="9140" spans="2:11" x14ac:dyDescent="0.2">
      <c r="B9140" s="21" t="str">
        <f t="shared" si="142"/>
        <v>HornepayneWind2023RCP4.5</v>
      </c>
      <c r="C9140" t="s">
        <v>343</v>
      </c>
      <c r="D9140" t="s">
        <v>1</v>
      </c>
      <c r="E9140" s="144" t="s">
        <v>193</v>
      </c>
      <c r="F9140" s="144">
        <v>2023</v>
      </c>
      <c r="G9140" s="147">
        <v>69.969708011955262</v>
      </c>
      <c r="H9140" s="147">
        <v>75.434160000000006</v>
      </c>
      <c r="I9140" s="147">
        <v>81.207999999999998</v>
      </c>
      <c r="J9140" s="147">
        <v>86.952480000000008</v>
      </c>
      <c r="K9140" s="147">
        <v>92.704799999999992</v>
      </c>
    </row>
    <row r="9141" spans="2:11" x14ac:dyDescent="0.2">
      <c r="B9141" s="21" t="str">
        <f t="shared" si="142"/>
        <v>HornepayneWind2025RCP4.5</v>
      </c>
      <c r="C9141" t="s">
        <v>343</v>
      </c>
      <c r="D9141" t="s">
        <v>1</v>
      </c>
      <c r="E9141" s="144" t="s">
        <v>193</v>
      </c>
      <c r="F9141" s="144">
        <v>2025</v>
      </c>
      <c r="G9141" s="147">
        <v>70.069871973469077</v>
      </c>
      <c r="H9141" s="147">
        <v>75.558160000000001</v>
      </c>
      <c r="I9141" s="147">
        <v>81.361333333333334</v>
      </c>
      <c r="J9141" s="147">
        <v>87.13224000000001</v>
      </c>
      <c r="K9141" s="147">
        <v>92.91</v>
      </c>
    </row>
    <row r="9142" spans="2:11" x14ac:dyDescent="0.2">
      <c r="B9142" s="21" t="str">
        <f t="shared" si="142"/>
        <v>HornepayneWind2030RCP4.5</v>
      </c>
      <c r="C9142" t="s">
        <v>343</v>
      </c>
      <c r="D9142" t="s">
        <v>1</v>
      </c>
      <c r="E9142" s="144" t="s">
        <v>193</v>
      </c>
      <c r="F9142" s="144">
        <v>2030</v>
      </c>
      <c r="G9142" s="147">
        <v>70.170035934982877</v>
      </c>
      <c r="H9142" s="147">
        <v>75.68216000000001</v>
      </c>
      <c r="I9142" s="147">
        <v>81.51466666666667</v>
      </c>
      <c r="J9142" s="147">
        <v>87.312000000000012</v>
      </c>
      <c r="K9142" s="147">
        <v>93.115199999999987</v>
      </c>
    </row>
    <row r="9143" spans="2:11" x14ac:dyDescent="0.2">
      <c r="B9143" s="21" t="str">
        <f t="shared" si="142"/>
        <v>HornepayneWind2035RCP4.5</v>
      </c>
      <c r="C9143" t="s">
        <v>343</v>
      </c>
      <c r="D9143" t="s">
        <v>1</v>
      </c>
      <c r="E9143" s="144" t="s">
        <v>193</v>
      </c>
      <c r="F9143" s="144">
        <v>2035</v>
      </c>
      <c r="G9143" s="147">
        <v>70.270199896496678</v>
      </c>
      <c r="H9143" s="147">
        <v>75.806160000000006</v>
      </c>
      <c r="I9143" s="147">
        <v>81.668000000000006</v>
      </c>
      <c r="J9143" s="147">
        <v>87.491759999999999</v>
      </c>
      <c r="K9143" s="147">
        <v>93.320399999999992</v>
      </c>
    </row>
    <row r="9144" spans="2:11" x14ac:dyDescent="0.2">
      <c r="B9144" s="21" t="str">
        <f t="shared" si="142"/>
        <v>HornepayneWind2040RCP4.5</v>
      </c>
      <c r="C9144" t="s">
        <v>343</v>
      </c>
      <c r="D9144" t="s">
        <v>1</v>
      </c>
      <c r="E9144" s="144" t="s">
        <v>193</v>
      </c>
      <c r="F9144" s="144">
        <v>2040</v>
      </c>
      <c r="G9144" s="147">
        <v>70.370363858010492</v>
      </c>
      <c r="H9144" s="147">
        <v>75.930160000000001</v>
      </c>
      <c r="I9144" s="147">
        <v>81.821333333333328</v>
      </c>
      <c r="J9144" s="147">
        <v>87.671520000000001</v>
      </c>
      <c r="K9144" s="147">
        <v>93.525599999999997</v>
      </c>
    </row>
    <row r="9145" spans="2:11" x14ac:dyDescent="0.2">
      <c r="B9145" s="21" t="str">
        <f t="shared" si="142"/>
        <v>HornepayneWind2045RCP4.5</v>
      </c>
      <c r="C9145" t="s">
        <v>343</v>
      </c>
      <c r="D9145" t="s">
        <v>1</v>
      </c>
      <c r="E9145" s="144" t="s">
        <v>193</v>
      </c>
      <c r="F9145" s="144">
        <v>2045</v>
      </c>
      <c r="G9145" s="147">
        <v>70.470527819524307</v>
      </c>
      <c r="H9145" s="147">
        <v>76.05416000000001</v>
      </c>
      <c r="I9145" s="147">
        <v>81.974666666666664</v>
      </c>
      <c r="J9145" s="147">
        <v>87.851280000000003</v>
      </c>
      <c r="K9145" s="147">
        <v>93.730799999999988</v>
      </c>
    </row>
    <row r="9146" spans="2:11" x14ac:dyDescent="0.2">
      <c r="B9146" s="21" t="str">
        <f t="shared" si="142"/>
        <v>HornepayneWind2050RCP4.5</v>
      </c>
      <c r="C9146" t="s">
        <v>343</v>
      </c>
      <c r="D9146" t="s">
        <v>1</v>
      </c>
      <c r="E9146" s="144" t="s">
        <v>193</v>
      </c>
      <c r="F9146" s="144">
        <v>2050</v>
      </c>
      <c r="G9146" s="147">
        <v>70.663257097195697</v>
      </c>
      <c r="H9146" s="147">
        <v>76.292736000000005</v>
      </c>
      <c r="I9146" s="147">
        <v>82.267200000000003</v>
      </c>
      <c r="J9146" s="147">
        <v>88.191968000000003</v>
      </c>
      <c r="K9146" s="147">
        <v>94.120223999999993</v>
      </c>
    </row>
    <row r="9147" spans="2:11" x14ac:dyDescent="0.2">
      <c r="B9147" s="21" t="str">
        <f t="shared" si="142"/>
        <v>HornepayneWind2055RCP4.5</v>
      </c>
      <c r="C9147" t="s">
        <v>343</v>
      </c>
      <c r="D9147" t="s">
        <v>1</v>
      </c>
      <c r="E9147" s="144" t="s">
        <v>193</v>
      </c>
      <c r="F9147" s="144">
        <v>2055</v>
      </c>
      <c r="G9147" s="147">
        <v>70.755822413353286</v>
      </c>
      <c r="H9147" s="147">
        <v>76.407312000000005</v>
      </c>
      <c r="I9147" s="147">
        <v>82.406399999999991</v>
      </c>
      <c r="J9147" s="147">
        <v>88.352896000000001</v>
      </c>
      <c r="K9147" s="147">
        <v>94.304447999999994</v>
      </c>
    </row>
    <row r="9148" spans="2:11" x14ac:dyDescent="0.2">
      <c r="B9148" s="21" t="str">
        <f t="shared" si="142"/>
        <v>HornepayneWind2060RCP4.5</v>
      </c>
      <c r="C9148" t="s">
        <v>343</v>
      </c>
      <c r="D9148" t="s">
        <v>1</v>
      </c>
      <c r="E9148" s="144" t="s">
        <v>193</v>
      </c>
      <c r="F9148" s="144">
        <v>2060</v>
      </c>
      <c r="G9148" s="147">
        <v>70.848387729510861</v>
      </c>
      <c r="H9148" s="147">
        <v>76.521888000000018</v>
      </c>
      <c r="I9148" s="147">
        <v>82.545599999999993</v>
      </c>
      <c r="J9148" s="147">
        <v>88.513824000000014</v>
      </c>
      <c r="K9148" s="147">
        <v>94.488671999999994</v>
      </c>
    </row>
    <row r="9149" spans="2:11" x14ac:dyDescent="0.2">
      <c r="B9149" s="21" t="str">
        <f t="shared" si="142"/>
        <v>HornepayneWind2065RCP4.5</v>
      </c>
      <c r="C9149" t="s">
        <v>343</v>
      </c>
      <c r="D9149" t="s">
        <v>1</v>
      </c>
      <c r="E9149" s="144" t="s">
        <v>193</v>
      </c>
      <c r="F9149" s="144">
        <v>2065</v>
      </c>
      <c r="G9149" s="147">
        <v>70.940953045668451</v>
      </c>
      <c r="H9149" s="147">
        <v>76.636464000000018</v>
      </c>
      <c r="I9149" s="147">
        <v>82.684799999999981</v>
      </c>
      <c r="J9149" s="147">
        <v>88.674752000000012</v>
      </c>
      <c r="K9149" s="147">
        <v>94.672895999999994</v>
      </c>
    </row>
    <row r="9150" spans="2:11" x14ac:dyDescent="0.2">
      <c r="B9150" s="21" t="str">
        <f t="shared" si="142"/>
        <v>HornepayneWind2070RCP4.5</v>
      </c>
      <c r="C9150" t="s">
        <v>343</v>
      </c>
      <c r="D9150" t="s">
        <v>1</v>
      </c>
      <c r="E9150" s="144" t="s">
        <v>193</v>
      </c>
      <c r="F9150" s="144">
        <v>2070</v>
      </c>
      <c r="G9150" s="147">
        <v>71.03351836182604</v>
      </c>
      <c r="H9150" s="147">
        <v>76.751040000000017</v>
      </c>
      <c r="I9150" s="147">
        <v>82.823999999999984</v>
      </c>
      <c r="J9150" s="147">
        <v>88.835680000000011</v>
      </c>
      <c r="K9150" s="147">
        <v>94.857119999999995</v>
      </c>
    </row>
    <row r="9151" spans="2:11" x14ac:dyDescent="0.2">
      <c r="B9151" s="21" t="str">
        <f t="shared" si="142"/>
        <v>HornepayneWind2075RCP4.5</v>
      </c>
      <c r="C9151" t="s">
        <v>343</v>
      </c>
      <c r="D9151" t="s">
        <v>1</v>
      </c>
      <c r="E9151" s="144" t="s">
        <v>193</v>
      </c>
      <c r="F9151" s="144">
        <v>2075</v>
      </c>
      <c r="G9151" s="147">
        <v>71.023156572703925</v>
      </c>
      <c r="H9151" s="147">
        <v>76.726240000000018</v>
      </c>
      <c r="I9151" s="147">
        <v>82.781333333333322</v>
      </c>
      <c r="J9151" s="147">
        <v>88.77861333333334</v>
      </c>
      <c r="K9151" s="147">
        <v>94.784159999999986</v>
      </c>
    </row>
    <row r="9152" spans="2:11" x14ac:dyDescent="0.2">
      <c r="B9152" s="21" t="str">
        <f t="shared" si="142"/>
        <v>HornepayneWind2080RCP4.5</v>
      </c>
      <c r="C9152" t="s">
        <v>343</v>
      </c>
      <c r="D9152" t="s">
        <v>1</v>
      </c>
      <c r="E9152" s="144" t="s">
        <v>193</v>
      </c>
      <c r="F9152" s="144">
        <v>2080</v>
      </c>
      <c r="G9152" s="147">
        <v>71.012794783581811</v>
      </c>
      <c r="H9152" s="147">
        <v>76.701440000000019</v>
      </c>
      <c r="I9152" s="147">
        <v>82.73866666666666</v>
      </c>
      <c r="J9152" s="147">
        <v>88.721546666666683</v>
      </c>
      <c r="K9152" s="147">
        <v>94.711199999999991</v>
      </c>
    </row>
    <row r="9153" spans="2:11" x14ac:dyDescent="0.2">
      <c r="B9153" s="21" t="str">
        <f t="shared" si="142"/>
        <v>HornepayneWind2085RCP4.5</v>
      </c>
      <c r="C9153" t="s">
        <v>343</v>
      </c>
      <c r="D9153" t="s">
        <v>1</v>
      </c>
      <c r="E9153" s="144" t="s">
        <v>193</v>
      </c>
      <c r="F9153" s="144">
        <v>2085</v>
      </c>
      <c r="G9153" s="147">
        <v>71.002432994459696</v>
      </c>
      <c r="H9153" s="147">
        <v>76.67664000000002</v>
      </c>
      <c r="I9153" s="147">
        <v>82.695999999999998</v>
      </c>
      <c r="J9153" s="147">
        <v>88.664480000000012</v>
      </c>
      <c r="K9153" s="147">
        <v>94.638239999999996</v>
      </c>
    </row>
    <row r="9154" spans="2:11" x14ac:dyDescent="0.2">
      <c r="B9154" s="21" t="str">
        <f t="shared" si="142"/>
        <v>HornepayneWind2090RCP4.5</v>
      </c>
      <c r="C9154" t="s">
        <v>343</v>
      </c>
      <c r="D9154" t="s">
        <v>1</v>
      </c>
      <c r="E9154" s="144" t="s">
        <v>193</v>
      </c>
      <c r="F9154" s="144">
        <v>2090</v>
      </c>
      <c r="G9154" s="147">
        <v>70.992071205337567</v>
      </c>
      <c r="H9154" s="147">
        <v>76.651840000000007</v>
      </c>
      <c r="I9154" s="147">
        <v>82.653333333333322</v>
      </c>
      <c r="J9154" s="147">
        <v>88.607413333333341</v>
      </c>
      <c r="K9154" s="147">
        <v>94.565279999999987</v>
      </c>
    </row>
    <row r="9155" spans="2:11" x14ac:dyDescent="0.2">
      <c r="B9155" s="21" t="str">
        <f t="shared" si="142"/>
        <v>HornepayneWind2095RCP4.5</v>
      </c>
      <c r="C9155" t="s">
        <v>343</v>
      </c>
      <c r="D9155" t="s">
        <v>1</v>
      </c>
      <c r="E9155" s="144" t="s">
        <v>193</v>
      </c>
      <c r="F9155" s="144">
        <v>2095</v>
      </c>
      <c r="G9155" s="147">
        <v>70.981709416215452</v>
      </c>
      <c r="H9155" s="147">
        <v>76.627040000000008</v>
      </c>
      <c r="I9155" s="147">
        <v>82.61066666666666</v>
      </c>
      <c r="J9155" s="147">
        <v>88.550346666666684</v>
      </c>
      <c r="K9155" s="147">
        <v>94.492319999999978</v>
      </c>
    </row>
    <row r="9156" spans="2:11" x14ac:dyDescent="0.2">
      <c r="B9156" s="21" t="str">
        <f t="shared" si="142"/>
        <v>HornepayneWind2100RCP4.5</v>
      </c>
      <c r="C9156" t="s">
        <v>343</v>
      </c>
      <c r="D9156" t="s">
        <v>1</v>
      </c>
      <c r="E9156" s="144" t="s">
        <v>193</v>
      </c>
      <c r="F9156" s="144">
        <v>2100</v>
      </c>
      <c r="G9156" s="147">
        <v>70.971347627093337</v>
      </c>
      <c r="H9156" s="147">
        <v>76.602240000000009</v>
      </c>
      <c r="I9156" s="147">
        <v>82.567999999999998</v>
      </c>
      <c r="J9156" s="147">
        <v>88.493280000000013</v>
      </c>
      <c r="K9156" s="147">
        <v>94.419359999999983</v>
      </c>
    </row>
    <row r="9157" spans="2:11" x14ac:dyDescent="0.2">
      <c r="B9157" s="21" t="str">
        <f t="shared" si="142"/>
        <v>HornepayneWind2023RCP6.0</v>
      </c>
      <c r="C9157" t="s">
        <v>343</v>
      </c>
      <c r="D9157" t="s">
        <v>1</v>
      </c>
      <c r="E9157" s="144" t="s">
        <v>192</v>
      </c>
      <c r="F9157" s="144">
        <v>2023</v>
      </c>
      <c r="G9157" s="147">
        <v>69.969708011955262</v>
      </c>
      <c r="H9157" s="147">
        <v>75.434160000000006</v>
      </c>
      <c r="I9157" s="147">
        <v>81.207999999999998</v>
      </c>
      <c r="J9157" s="147">
        <v>86.952480000000008</v>
      </c>
      <c r="K9157" s="147">
        <v>92.704799999999992</v>
      </c>
    </row>
    <row r="9158" spans="2:11" x14ac:dyDescent="0.2">
      <c r="B9158" s="21" t="str">
        <f t="shared" si="142"/>
        <v>HornepayneWind2025RCP6.0</v>
      </c>
      <c r="C9158" t="s">
        <v>343</v>
      </c>
      <c r="D9158" t="s">
        <v>1</v>
      </c>
      <c r="E9158" s="144" t="s">
        <v>192</v>
      </c>
      <c r="F9158" s="144">
        <v>2025</v>
      </c>
      <c r="G9158" s="147">
        <v>70.069871973469077</v>
      </c>
      <c r="H9158" s="147">
        <v>75.558160000000001</v>
      </c>
      <c r="I9158" s="147">
        <v>81.361333333333334</v>
      </c>
      <c r="J9158" s="147">
        <v>87.13224000000001</v>
      </c>
      <c r="K9158" s="147">
        <v>92.91</v>
      </c>
    </row>
    <row r="9159" spans="2:11" x14ac:dyDescent="0.2">
      <c r="B9159" s="21" t="str">
        <f t="shared" si="142"/>
        <v>HornepayneWind2030RCP6.0</v>
      </c>
      <c r="C9159" t="s">
        <v>343</v>
      </c>
      <c r="D9159" t="s">
        <v>1</v>
      </c>
      <c r="E9159" s="144" t="s">
        <v>192</v>
      </c>
      <c r="F9159" s="144">
        <v>2030</v>
      </c>
      <c r="G9159" s="147">
        <v>70.170035934982877</v>
      </c>
      <c r="H9159" s="147">
        <v>75.68216000000001</v>
      </c>
      <c r="I9159" s="147">
        <v>81.51466666666667</v>
      </c>
      <c r="J9159" s="147">
        <v>87.312000000000012</v>
      </c>
      <c r="K9159" s="147">
        <v>93.115199999999987</v>
      </c>
    </row>
    <row r="9160" spans="2:11" x14ac:dyDescent="0.2">
      <c r="B9160" s="21" t="str">
        <f t="shared" si="142"/>
        <v>HornepayneWind2035RCP6.0</v>
      </c>
      <c r="C9160" t="s">
        <v>343</v>
      </c>
      <c r="D9160" t="s">
        <v>1</v>
      </c>
      <c r="E9160" s="144" t="s">
        <v>192</v>
      </c>
      <c r="F9160" s="144">
        <v>2035</v>
      </c>
      <c r="G9160" s="147">
        <v>70.270199896496678</v>
      </c>
      <c r="H9160" s="147">
        <v>75.806160000000006</v>
      </c>
      <c r="I9160" s="147">
        <v>81.668000000000006</v>
      </c>
      <c r="J9160" s="147">
        <v>87.491759999999999</v>
      </c>
      <c r="K9160" s="147">
        <v>93.320399999999992</v>
      </c>
    </row>
    <row r="9161" spans="2:11" x14ac:dyDescent="0.2">
      <c r="B9161" s="21" t="str">
        <f t="shared" si="142"/>
        <v>HornepayneWind2040RCP6.0</v>
      </c>
      <c r="C9161" t="s">
        <v>343</v>
      </c>
      <c r="D9161" t="s">
        <v>1</v>
      </c>
      <c r="E9161" s="144" t="s">
        <v>192</v>
      </c>
      <c r="F9161" s="144">
        <v>2040</v>
      </c>
      <c r="G9161" s="147">
        <v>70.370363858010492</v>
      </c>
      <c r="H9161" s="147">
        <v>75.930160000000001</v>
      </c>
      <c r="I9161" s="147">
        <v>81.821333333333328</v>
      </c>
      <c r="J9161" s="147">
        <v>87.671520000000001</v>
      </c>
      <c r="K9161" s="147">
        <v>93.525599999999997</v>
      </c>
    </row>
    <row r="9162" spans="2:11" x14ac:dyDescent="0.2">
      <c r="B9162" s="21" t="str">
        <f t="shared" si="142"/>
        <v>HornepayneWind2045RCP6.0</v>
      </c>
      <c r="C9162" t="s">
        <v>343</v>
      </c>
      <c r="D9162" t="s">
        <v>1</v>
      </c>
      <c r="E9162" s="144" t="s">
        <v>192</v>
      </c>
      <c r="F9162" s="144">
        <v>2045</v>
      </c>
      <c r="G9162" s="147">
        <v>70.470527819524307</v>
      </c>
      <c r="H9162" s="147">
        <v>76.05416000000001</v>
      </c>
      <c r="I9162" s="147">
        <v>81.974666666666664</v>
      </c>
      <c r="J9162" s="147">
        <v>87.851280000000003</v>
      </c>
      <c r="K9162" s="147">
        <v>93.730799999999988</v>
      </c>
    </row>
    <row r="9163" spans="2:11" x14ac:dyDescent="0.2">
      <c r="B9163" s="21" t="str">
        <f t="shared" si="142"/>
        <v>HornepayneWind2050RCP6.0</v>
      </c>
      <c r="C9163" t="s">
        <v>343</v>
      </c>
      <c r="D9163" t="s">
        <v>1</v>
      </c>
      <c r="E9163" s="144" t="s">
        <v>192</v>
      </c>
      <c r="F9163" s="144">
        <v>2050</v>
      </c>
      <c r="G9163" s="147">
        <v>70.663257097195697</v>
      </c>
      <c r="H9163" s="147">
        <v>76.292736000000005</v>
      </c>
      <c r="I9163" s="147">
        <v>82.267200000000003</v>
      </c>
      <c r="J9163" s="147">
        <v>88.191968000000003</v>
      </c>
      <c r="K9163" s="147">
        <v>94.120223999999993</v>
      </c>
    </row>
    <row r="9164" spans="2:11" x14ac:dyDescent="0.2">
      <c r="B9164" s="21" t="str">
        <f t="shared" ref="B9164:B9227" si="143">C9164&amp;D9164&amp;F9164&amp;E9164</f>
        <v>HornepayneWind2055RCP6.0</v>
      </c>
      <c r="C9164" t="s">
        <v>343</v>
      </c>
      <c r="D9164" t="s">
        <v>1</v>
      </c>
      <c r="E9164" s="144" t="s">
        <v>192</v>
      </c>
      <c r="F9164" s="144">
        <v>2055</v>
      </c>
      <c r="G9164" s="147">
        <v>70.755822413353286</v>
      </c>
      <c r="H9164" s="147">
        <v>76.407312000000005</v>
      </c>
      <c r="I9164" s="147">
        <v>82.406399999999991</v>
      </c>
      <c r="J9164" s="147">
        <v>88.352896000000001</v>
      </c>
      <c r="K9164" s="147">
        <v>94.304447999999994</v>
      </c>
    </row>
    <row r="9165" spans="2:11" x14ac:dyDescent="0.2">
      <c r="B9165" s="21" t="str">
        <f t="shared" si="143"/>
        <v>HornepayneWind2060RCP6.0</v>
      </c>
      <c r="C9165" t="s">
        <v>343</v>
      </c>
      <c r="D9165" t="s">
        <v>1</v>
      </c>
      <c r="E9165" s="144" t="s">
        <v>192</v>
      </c>
      <c r="F9165" s="144">
        <v>2060</v>
      </c>
      <c r="G9165" s="147">
        <v>70.848387729510861</v>
      </c>
      <c r="H9165" s="147">
        <v>76.521888000000018</v>
      </c>
      <c r="I9165" s="147">
        <v>82.545599999999993</v>
      </c>
      <c r="J9165" s="147">
        <v>88.513824000000014</v>
      </c>
      <c r="K9165" s="147">
        <v>94.488671999999994</v>
      </c>
    </row>
    <row r="9166" spans="2:11" x14ac:dyDescent="0.2">
      <c r="B9166" s="21" t="str">
        <f t="shared" si="143"/>
        <v>HornepayneWind2065RCP6.0</v>
      </c>
      <c r="C9166" t="s">
        <v>343</v>
      </c>
      <c r="D9166" t="s">
        <v>1</v>
      </c>
      <c r="E9166" s="144" t="s">
        <v>192</v>
      </c>
      <c r="F9166" s="144">
        <v>2065</v>
      </c>
      <c r="G9166" s="147">
        <v>70.940953045668451</v>
      </c>
      <c r="H9166" s="147">
        <v>76.636464000000018</v>
      </c>
      <c r="I9166" s="147">
        <v>82.684799999999981</v>
      </c>
      <c r="J9166" s="147">
        <v>88.674752000000012</v>
      </c>
      <c r="K9166" s="147">
        <v>94.672895999999994</v>
      </c>
    </row>
    <row r="9167" spans="2:11" x14ac:dyDescent="0.2">
      <c r="B9167" s="21" t="str">
        <f t="shared" si="143"/>
        <v>HornepayneWind2070RCP6.0</v>
      </c>
      <c r="C9167" t="s">
        <v>343</v>
      </c>
      <c r="D9167" t="s">
        <v>1</v>
      </c>
      <c r="E9167" s="144" t="s">
        <v>192</v>
      </c>
      <c r="F9167" s="144">
        <v>2070</v>
      </c>
      <c r="G9167" s="147">
        <v>71.03351836182604</v>
      </c>
      <c r="H9167" s="147">
        <v>76.751040000000017</v>
      </c>
      <c r="I9167" s="147">
        <v>82.823999999999984</v>
      </c>
      <c r="J9167" s="147">
        <v>88.835680000000011</v>
      </c>
      <c r="K9167" s="147">
        <v>94.857119999999995</v>
      </c>
    </row>
    <row r="9168" spans="2:11" x14ac:dyDescent="0.2">
      <c r="B9168" s="21" t="str">
        <f t="shared" si="143"/>
        <v>HornepayneWind2075RCP6.0</v>
      </c>
      <c r="C9168" t="s">
        <v>343</v>
      </c>
      <c r="D9168" t="s">
        <v>1</v>
      </c>
      <c r="E9168" s="144" t="s">
        <v>192</v>
      </c>
      <c r="F9168" s="144">
        <v>2075</v>
      </c>
      <c r="G9168" s="147">
        <v>71.017975678142861</v>
      </c>
      <c r="H9168" s="147">
        <v>76.713840000000019</v>
      </c>
      <c r="I9168" s="147">
        <v>82.759999999999991</v>
      </c>
      <c r="J9168" s="147">
        <v>88.750080000000011</v>
      </c>
      <c r="K9168" s="147">
        <v>94.747679999999988</v>
      </c>
    </row>
    <row r="9169" spans="2:11" x14ac:dyDescent="0.2">
      <c r="B9169" s="21" t="str">
        <f t="shared" si="143"/>
        <v>HornepayneWind2080RCP6.0</v>
      </c>
      <c r="C9169" t="s">
        <v>343</v>
      </c>
      <c r="D9169" t="s">
        <v>1</v>
      </c>
      <c r="E9169" s="144" t="s">
        <v>192</v>
      </c>
      <c r="F9169" s="144">
        <v>2080</v>
      </c>
      <c r="G9169" s="147">
        <v>71.002432994459696</v>
      </c>
      <c r="H9169" s="147">
        <v>76.67664000000002</v>
      </c>
      <c r="I9169" s="147">
        <v>82.695999999999998</v>
      </c>
      <c r="J9169" s="147">
        <v>88.664480000000012</v>
      </c>
      <c r="K9169" s="147">
        <v>94.638239999999996</v>
      </c>
    </row>
    <row r="9170" spans="2:11" x14ac:dyDescent="0.2">
      <c r="B9170" s="21" t="str">
        <f t="shared" si="143"/>
        <v>HornepayneWind2085RCP6.0</v>
      </c>
      <c r="C9170" t="s">
        <v>343</v>
      </c>
      <c r="D9170" t="s">
        <v>1</v>
      </c>
      <c r="E9170" s="144" t="s">
        <v>192</v>
      </c>
      <c r="F9170" s="144">
        <v>2085</v>
      </c>
      <c r="G9170" s="147">
        <v>70.986890310776516</v>
      </c>
      <c r="H9170" s="147">
        <v>76.639440000000008</v>
      </c>
      <c r="I9170" s="147">
        <v>82.631999999999991</v>
      </c>
      <c r="J9170" s="147">
        <v>88.578880000000012</v>
      </c>
      <c r="K9170" s="147">
        <v>94.52879999999999</v>
      </c>
    </row>
    <row r="9171" spans="2:11" x14ac:dyDescent="0.2">
      <c r="B9171" s="21" t="str">
        <f t="shared" si="143"/>
        <v>HornepayneWind2090RCP6.0</v>
      </c>
      <c r="C9171" t="s">
        <v>343</v>
      </c>
      <c r="D9171" t="s">
        <v>1</v>
      </c>
      <c r="E9171" s="144" t="s">
        <v>192</v>
      </c>
      <c r="F9171" s="144">
        <v>2090</v>
      </c>
      <c r="G9171" s="147">
        <v>71.121017914412818</v>
      </c>
      <c r="H9171" s="147">
        <v>76.765920000000008</v>
      </c>
      <c r="I9171" s="147">
        <v>82.74666666666667</v>
      </c>
      <c r="J9171" s="147">
        <v>88.687306666666672</v>
      </c>
      <c r="K9171" s="147">
        <v>94.629119999999986</v>
      </c>
    </row>
    <row r="9172" spans="2:11" x14ac:dyDescent="0.2">
      <c r="B9172" s="21" t="str">
        <f t="shared" si="143"/>
        <v>HornepayneWind2095RCP6.0</v>
      </c>
      <c r="C9172" t="s">
        <v>343</v>
      </c>
      <c r="D9172" t="s">
        <v>1</v>
      </c>
      <c r="E9172" s="144" t="s">
        <v>192</v>
      </c>
      <c r="F9172" s="144">
        <v>2095</v>
      </c>
      <c r="G9172" s="147">
        <v>71.270688201732298</v>
      </c>
      <c r="H9172" s="147">
        <v>76.929600000000008</v>
      </c>
      <c r="I9172" s="147">
        <v>82.925333333333327</v>
      </c>
      <c r="J9172" s="147">
        <v>88.881333333333345</v>
      </c>
      <c r="K9172" s="147">
        <v>94.838879999999989</v>
      </c>
    </row>
    <row r="9173" spans="2:11" x14ac:dyDescent="0.2">
      <c r="B9173" s="21" t="str">
        <f t="shared" si="143"/>
        <v>HornepayneWind2100RCP6.0</v>
      </c>
      <c r="C9173" t="s">
        <v>343</v>
      </c>
      <c r="D9173" t="s">
        <v>1</v>
      </c>
      <c r="E9173" s="144" t="s">
        <v>192</v>
      </c>
      <c r="F9173" s="144">
        <v>2100</v>
      </c>
      <c r="G9173" s="147">
        <v>71.420358489051779</v>
      </c>
      <c r="H9173" s="147">
        <v>77.093280000000007</v>
      </c>
      <c r="I9173" s="147">
        <v>83.103999999999999</v>
      </c>
      <c r="J9173" s="147">
        <v>89.075360000000003</v>
      </c>
      <c r="K9173" s="147">
        <v>95.048639999999992</v>
      </c>
    </row>
    <row r="9174" spans="2:11" x14ac:dyDescent="0.2">
      <c r="B9174" s="21" t="str">
        <f t="shared" si="143"/>
        <v>HornepayneWind2023RCP8.5</v>
      </c>
      <c r="C9174" t="s">
        <v>343</v>
      </c>
      <c r="D9174" t="s">
        <v>1</v>
      </c>
      <c r="E9174" s="144" t="s">
        <v>191</v>
      </c>
      <c r="F9174" s="144">
        <v>2023</v>
      </c>
      <c r="G9174" s="147">
        <v>69.969708011955262</v>
      </c>
      <c r="H9174" s="147">
        <v>75.434160000000006</v>
      </c>
      <c r="I9174" s="147">
        <v>81.207999999999998</v>
      </c>
      <c r="J9174" s="147">
        <v>86.952480000000008</v>
      </c>
      <c r="K9174" s="147">
        <v>92.704799999999992</v>
      </c>
    </row>
    <row r="9175" spans="2:11" x14ac:dyDescent="0.2">
      <c r="B9175" s="21" t="str">
        <f t="shared" si="143"/>
        <v>HornepayneWind2025RCP8.5</v>
      </c>
      <c r="C9175" t="s">
        <v>343</v>
      </c>
      <c r="D9175" t="s">
        <v>1</v>
      </c>
      <c r="E9175" s="144" t="s">
        <v>191</v>
      </c>
      <c r="F9175" s="144">
        <v>2025</v>
      </c>
      <c r="G9175" s="147">
        <v>70.170035934982877</v>
      </c>
      <c r="H9175" s="147">
        <v>75.68216000000001</v>
      </c>
      <c r="I9175" s="147">
        <v>81.51466666666667</v>
      </c>
      <c r="J9175" s="147">
        <v>87.312000000000012</v>
      </c>
      <c r="K9175" s="147">
        <v>93.115199999999987</v>
      </c>
    </row>
    <row r="9176" spans="2:11" x14ac:dyDescent="0.2">
      <c r="B9176" s="21" t="str">
        <f t="shared" si="143"/>
        <v>HornepayneWind2030RCP8.5</v>
      </c>
      <c r="C9176" t="s">
        <v>343</v>
      </c>
      <c r="D9176" t="s">
        <v>1</v>
      </c>
      <c r="E9176" s="144" t="s">
        <v>191</v>
      </c>
      <c r="F9176" s="144">
        <v>2030</v>
      </c>
      <c r="G9176" s="147">
        <v>70.370363858010492</v>
      </c>
      <c r="H9176" s="147">
        <v>75.930160000000001</v>
      </c>
      <c r="I9176" s="147">
        <v>81.821333333333328</v>
      </c>
      <c r="J9176" s="147">
        <v>87.671520000000001</v>
      </c>
      <c r="K9176" s="147">
        <v>93.525599999999997</v>
      </c>
    </row>
    <row r="9177" spans="2:11" x14ac:dyDescent="0.2">
      <c r="B9177" s="21" t="str">
        <f t="shared" si="143"/>
        <v>HornepayneWind2035RCP8.5</v>
      </c>
      <c r="C9177" t="s">
        <v>343</v>
      </c>
      <c r="D9177" t="s">
        <v>1</v>
      </c>
      <c r="E9177" s="144" t="s">
        <v>191</v>
      </c>
      <c r="F9177" s="144">
        <v>2035</v>
      </c>
      <c r="G9177" s="147">
        <v>70.570691781038107</v>
      </c>
      <c r="H9177" s="147">
        <v>76.178160000000005</v>
      </c>
      <c r="I9177" s="147">
        <v>82.128</v>
      </c>
      <c r="J9177" s="147">
        <v>88.031040000000004</v>
      </c>
      <c r="K9177" s="147">
        <v>93.935999999999993</v>
      </c>
    </row>
    <row r="9178" spans="2:11" x14ac:dyDescent="0.2">
      <c r="B9178" s="21" t="str">
        <f t="shared" si="143"/>
        <v>HornepayneWind2040RCP8.5</v>
      </c>
      <c r="C9178" t="s">
        <v>343</v>
      </c>
      <c r="D9178" t="s">
        <v>1</v>
      </c>
      <c r="E9178" s="144" t="s">
        <v>191</v>
      </c>
      <c r="F9178" s="144">
        <v>2040</v>
      </c>
      <c r="G9178" s="147">
        <v>70.724967307967418</v>
      </c>
      <c r="H9178" s="147">
        <v>76.369120000000009</v>
      </c>
      <c r="I9178" s="147">
        <v>82.36</v>
      </c>
      <c r="J9178" s="147">
        <v>88.29925333333334</v>
      </c>
      <c r="K9178" s="147">
        <v>94.243039999999993</v>
      </c>
    </row>
    <row r="9179" spans="2:11" x14ac:dyDescent="0.2">
      <c r="B9179" s="21" t="str">
        <f t="shared" si="143"/>
        <v>HornepayneWind2045RCP8.5</v>
      </c>
      <c r="C9179" t="s">
        <v>343</v>
      </c>
      <c r="D9179" t="s">
        <v>1</v>
      </c>
      <c r="E9179" s="144" t="s">
        <v>191</v>
      </c>
      <c r="F9179" s="144">
        <v>2045</v>
      </c>
      <c r="G9179" s="147">
        <v>70.879242834896729</v>
      </c>
      <c r="H9179" s="147">
        <v>76.560080000000013</v>
      </c>
      <c r="I9179" s="147">
        <v>82.591999999999985</v>
      </c>
      <c r="J9179" s="147">
        <v>88.567466666666675</v>
      </c>
      <c r="K9179" s="147">
        <v>94.550079999999994</v>
      </c>
    </row>
    <row r="9180" spans="2:11" x14ac:dyDescent="0.2">
      <c r="B9180" s="21" t="str">
        <f t="shared" si="143"/>
        <v>HornepayneWind2050RCP8.5</v>
      </c>
      <c r="C9180" t="s">
        <v>343</v>
      </c>
      <c r="D9180" t="s">
        <v>1</v>
      </c>
      <c r="E9180" s="144" t="s">
        <v>191</v>
      </c>
      <c r="F9180" s="144">
        <v>2050</v>
      </c>
      <c r="G9180" s="147">
        <v>71.012794783581811</v>
      </c>
      <c r="H9180" s="147">
        <v>76.701440000000019</v>
      </c>
      <c r="I9180" s="147">
        <v>82.73866666666666</v>
      </c>
      <c r="J9180" s="147">
        <v>88.721546666666683</v>
      </c>
      <c r="K9180" s="147">
        <v>94.711199999999991</v>
      </c>
    </row>
    <row r="9181" spans="2:11" x14ac:dyDescent="0.2">
      <c r="B9181" s="21" t="str">
        <f t="shared" si="143"/>
        <v>HornepayneWind2055RCP8.5</v>
      </c>
      <c r="C9181" t="s">
        <v>343</v>
      </c>
      <c r="D9181" t="s">
        <v>1</v>
      </c>
      <c r="E9181" s="144" t="s">
        <v>191</v>
      </c>
      <c r="F9181" s="144">
        <v>2055</v>
      </c>
      <c r="G9181" s="147">
        <v>70.992071205337567</v>
      </c>
      <c r="H9181" s="147">
        <v>76.651840000000007</v>
      </c>
      <c r="I9181" s="147">
        <v>82.653333333333322</v>
      </c>
      <c r="J9181" s="147">
        <v>88.607413333333341</v>
      </c>
      <c r="K9181" s="147">
        <v>94.565279999999987</v>
      </c>
    </row>
    <row r="9182" spans="2:11" x14ac:dyDescent="0.2">
      <c r="B9182" s="21" t="str">
        <f t="shared" si="143"/>
        <v>HornepayneWind2060RCP8.5</v>
      </c>
      <c r="C9182" t="s">
        <v>343</v>
      </c>
      <c r="D9182" t="s">
        <v>1</v>
      </c>
      <c r="E9182" s="144" t="s">
        <v>191</v>
      </c>
      <c r="F9182" s="144">
        <v>2060</v>
      </c>
      <c r="G9182" s="147">
        <v>71.121017914412818</v>
      </c>
      <c r="H9182" s="147">
        <v>76.765920000000008</v>
      </c>
      <c r="I9182" s="147">
        <v>82.74666666666667</v>
      </c>
      <c r="J9182" s="147">
        <v>88.687306666666672</v>
      </c>
      <c r="K9182" s="147">
        <v>94.629119999999986</v>
      </c>
    </row>
    <row r="9183" spans="2:11" x14ac:dyDescent="0.2">
      <c r="B9183" s="21" t="str">
        <f t="shared" si="143"/>
        <v>HornepayneWind2065RCP8.5</v>
      </c>
      <c r="C9183" t="s">
        <v>343</v>
      </c>
      <c r="D9183" t="s">
        <v>1</v>
      </c>
      <c r="E9183" s="144" t="s">
        <v>191</v>
      </c>
      <c r="F9183" s="144">
        <v>2065</v>
      </c>
      <c r="G9183" s="147">
        <v>71.270688201732298</v>
      </c>
      <c r="H9183" s="147">
        <v>76.929600000000008</v>
      </c>
      <c r="I9183" s="147">
        <v>82.925333333333327</v>
      </c>
      <c r="J9183" s="147">
        <v>88.881333333333345</v>
      </c>
      <c r="K9183" s="147">
        <v>94.838879999999989</v>
      </c>
    </row>
    <row r="9184" spans="2:11" x14ac:dyDescent="0.2">
      <c r="B9184" s="21" t="str">
        <f t="shared" si="143"/>
        <v>HornepayneWind2070RCP8.5</v>
      </c>
      <c r="C9184" t="s">
        <v>343</v>
      </c>
      <c r="D9184" t="s">
        <v>1</v>
      </c>
      <c r="E9184" s="144" t="s">
        <v>191</v>
      </c>
      <c r="F9184" s="144">
        <v>2070</v>
      </c>
      <c r="G9184" s="147">
        <v>71.468713504954991</v>
      </c>
      <c r="H9184" s="147">
        <v>77.132960000000011</v>
      </c>
      <c r="I9184" s="147">
        <v>83.13066666666667</v>
      </c>
      <c r="J9184" s="147">
        <v>89.089626666666675</v>
      </c>
      <c r="K9184" s="147">
        <v>95.05167999999999</v>
      </c>
    </row>
    <row r="9185" spans="2:11" x14ac:dyDescent="0.2">
      <c r="B9185" s="21" t="str">
        <f t="shared" si="143"/>
        <v>HornepayneWind2075RCP8.5</v>
      </c>
      <c r="C9185" t="s">
        <v>343</v>
      </c>
      <c r="D9185" t="s">
        <v>1</v>
      </c>
      <c r="E9185" s="144" t="s">
        <v>191</v>
      </c>
      <c r="F9185" s="144">
        <v>2075</v>
      </c>
      <c r="G9185" s="147">
        <v>71.517068520858217</v>
      </c>
      <c r="H9185" s="147">
        <v>77.172640000000001</v>
      </c>
      <c r="I9185" s="147">
        <v>83.157333333333327</v>
      </c>
      <c r="J9185" s="147">
        <v>89.103893333333332</v>
      </c>
      <c r="K9185" s="147">
        <v>95.054719999999989</v>
      </c>
    </row>
    <row r="9186" spans="2:11" x14ac:dyDescent="0.2">
      <c r="B9186" s="21" t="str">
        <f t="shared" si="143"/>
        <v>HornepayneWind2080RCP8.5</v>
      </c>
      <c r="C9186" t="s">
        <v>343</v>
      </c>
      <c r="D9186" t="s">
        <v>1</v>
      </c>
      <c r="E9186" s="144" t="s">
        <v>191</v>
      </c>
      <c r="F9186" s="144">
        <v>2080</v>
      </c>
      <c r="G9186" s="147">
        <v>71.565423536761429</v>
      </c>
      <c r="H9186" s="147">
        <v>77.212320000000005</v>
      </c>
      <c r="I9186" s="147">
        <v>83.183999999999997</v>
      </c>
      <c r="J9186" s="147">
        <v>89.118160000000003</v>
      </c>
      <c r="K9186" s="147">
        <v>95.057759999999988</v>
      </c>
    </row>
    <row r="9187" spans="2:11" x14ac:dyDescent="0.2">
      <c r="B9187" s="21" t="str">
        <f t="shared" si="143"/>
        <v>HornepayneWind2085RCP8.5</v>
      </c>
      <c r="C9187" t="s">
        <v>343</v>
      </c>
      <c r="D9187" t="s">
        <v>1</v>
      </c>
      <c r="E9187" s="144" t="s">
        <v>191</v>
      </c>
      <c r="F9187" s="144">
        <v>2085</v>
      </c>
      <c r="G9187" s="147">
        <v>71.76920538949642</v>
      </c>
      <c r="H9187" s="147">
        <v>77.457840000000004</v>
      </c>
      <c r="I9187" s="147">
        <v>83.47999999999999</v>
      </c>
      <c r="J9187" s="147">
        <v>89.460560000000001</v>
      </c>
      <c r="K9187" s="147">
        <v>95.445359999999994</v>
      </c>
    </row>
    <row r="9188" spans="2:11" x14ac:dyDescent="0.2">
      <c r="B9188" s="21" t="str">
        <f t="shared" si="143"/>
        <v>HornepayneWind2090RCP8.5</v>
      </c>
      <c r="C9188" t="s">
        <v>343</v>
      </c>
      <c r="D9188" t="s">
        <v>1</v>
      </c>
      <c r="E9188" s="144" t="s">
        <v>191</v>
      </c>
      <c r="F9188" s="144">
        <v>2090</v>
      </c>
      <c r="G9188" s="147">
        <v>71.972987242231412</v>
      </c>
      <c r="H9188" s="147">
        <v>77.703360000000004</v>
      </c>
      <c r="I9188" s="147">
        <v>83.775999999999996</v>
      </c>
      <c r="J9188" s="147">
        <v>89.802959999999999</v>
      </c>
      <c r="K9188" s="147">
        <v>95.832959999999986</v>
      </c>
    </row>
    <row r="9189" spans="2:11" x14ac:dyDescent="0.2">
      <c r="B9189" s="21" t="str">
        <f t="shared" si="143"/>
        <v>HornepayneWind2095RCP8.5</v>
      </c>
      <c r="C9189" t="s">
        <v>343</v>
      </c>
      <c r="D9189" t="s">
        <v>1</v>
      </c>
      <c r="E9189" s="144" t="s">
        <v>191</v>
      </c>
      <c r="F9189" s="144">
        <v>2095</v>
      </c>
      <c r="G9189" s="147">
        <v>71.972987242231412</v>
      </c>
      <c r="H9189" s="147">
        <v>77.703360000000004</v>
      </c>
      <c r="I9189" s="147">
        <v>83.775999999999996</v>
      </c>
      <c r="J9189" s="147">
        <v>89.802959999999999</v>
      </c>
      <c r="K9189" s="147">
        <v>95.832959999999986</v>
      </c>
    </row>
    <row r="9190" spans="2:11" x14ac:dyDescent="0.2">
      <c r="B9190" s="21" t="str">
        <f t="shared" si="143"/>
        <v>HornepayneWind2100RCP8.5</v>
      </c>
      <c r="C9190" t="s">
        <v>343</v>
      </c>
      <c r="D9190" t="s">
        <v>1</v>
      </c>
      <c r="E9190" s="144" t="s">
        <v>191</v>
      </c>
      <c r="F9190" s="144">
        <v>2100</v>
      </c>
      <c r="G9190" s="147">
        <v>71.972987242231412</v>
      </c>
      <c r="H9190" s="147">
        <v>77.703360000000004</v>
      </c>
      <c r="I9190" s="147">
        <v>83.775999999999996</v>
      </c>
      <c r="J9190" s="147">
        <v>89.802959999999999</v>
      </c>
      <c r="K9190" s="147">
        <v>95.832959999999986</v>
      </c>
    </row>
    <row r="9191" spans="2:11" x14ac:dyDescent="0.2">
      <c r="B9191" s="21" t="str">
        <f t="shared" si="143"/>
        <v>HuntsvilleIce Accretion2023RCP4.5</v>
      </c>
      <c r="C9191" t="s">
        <v>344</v>
      </c>
      <c r="D9191" t="s">
        <v>486</v>
      </c>
      <c r="E9191" s="144" t="s">
        <v>193</v>
      </c>
      <c r="F9191" s="144">
        <v>2023</v>
      </c>
      <c r="G9191" s="147">
        <v>15.262688705411138</v>
      </c>
      <c r="H9191" s="147">
        <v>18.223479999999999</v>
      </c>
      <c r="I9191" s="147">
        <v>21.978000000000002</v>
      </c>
      <c r="J9191" s="147">
        <v>24.835139999999999</v>
      </c>
      <c r="K9191" s="147">
        <v>27.69228</v>
      </c>
    </row>
    <row r="9192" spans="2:11" x14ac:dyDescent="0.2">
      <c r="B9192" s="21" t="str">
        <f t="shared" si="143"/>
        <v>HuntsvilleIce Accretion2025RCP4.5</v>
      </c>
      <c r="C9192" t="s">
        <v>344</v>
      </c>
      <c r="D9192" t="s">
        <v>486</v>
      </c>
      <c r="E9192" s="144" t="s">
        <v>193</v>
      </c>
      <c r="F9192" s="144">
        <v>2025</v>
      </c>
      <c r="G9192" s="147">
        <v>15.260137269652962</v>
      </c>
      <c r="H9192" s="147">
        <v>18.226523333333333</v>
      </c>
      <c r="I9192" s="147">
        <v>21.989000000000001</v>
      </c>
      <c r="J9192" s="147">
        <v>24.851713333333333</v>
      </c>
      <c r="K9192" s="147">
        <v>27.71538</v>
      </c>
    </row>
    <row r="9193" spans="2:11" x14ac:dyDescent="0.2">
      <c r="B9193" s="21" t="str">
        <f t="shared" si="143"/>
        <v>HuntsvilleIce Accretion2030RCP4.5</v>
      </c>
      <c r="C9193" t="s">
        <v>344</v>
      </c>
      <c r="D9193" t="s">
        <v>486</v>
      </c>
      <c r="E9193" s="144" t="s">
        <v>193</v>
      </c>
      <c r="F9193" s="144">
        <v>2030</v>
      </c>
      <c r="G9193" s="147">
        <v>15.257585833894785</v>
      </c>
      <c r="H9193" s="147">
        <v>18.229566666666663</v>
      </c>
      <c r="I9193" s="147">
        <v>22</v>
      </c>
      <c r="J9193" s="147">
        <v>24.868286666666666</v>
      </c>
      <c r="K9193" s="147">
        <v>27.738479999999999</v>
      </c>
    </row>
    <row r="9194" spans="2:11" x14ac:dyDescent="0.2">
      <c r="B9194" s="21" t="str">
        <f t="shared" si="143"/>
        <v>HuntsvilleIce Accretion2035RCP4.5</v>
      </c>
      <c r="C9194" t="s">
        <v>344</v>
      </c>
      <c r="D9194" t="s">
        <v>486</v>
      </c>
      <c r="E9194" s="144" t="s">
        <v>193</v>
      </c>
      <c r="F9194" s="144">
        <v>2035</v>
      </c>
      <c r="G9194" s="147">
        <v>15.255034398136608</v>
      </c>
      <c r="H9194" s="147">
        <v>18.232609999999998</v>
      </c>
      <c r="I9194" s="147">
        <v>22.011000000000003</v>
      </c>
      <c r="J9194" s="147">
        <v>24.884859999999996</v>
      </c>
      <c r="K9194" s="147">
        <v>27.761580000000002</v>
      </c>
    </row>
    <row r="9195" spans="2:11" x14ac:dyDescent="0.2">
      <c r="B9195" s="21" t="str">
        <f t="shared" si="143"/>
        <v>HuntsvilleIce Accretion2040RCP4.5</v>
      </c>
      <c r="C9195" t="s">
        <v>344</v>
      </c>
      <c r="D9195" t="s">
        <v>486</v>
      </c>
      <c r="E9195" s="144" t="s">
        <v>193</v>
      </c>
      <c r="F9195" s="144">
        <v>2040</v>
      </c>
      <c r="G9195" s="147">
        <v>15.252482962378433</v>
      </c>
      <c r="H9195" s="147">
        <v>18.235653333333332</v>
      </c>
      <c r="I9195" s="147">
        <v>22.022000000000002</v>
      </c>
      <c r="J9195" s="147">
        <v>24.90143333333333</v>
      </c>
      <c r="K9195" s="147">
        <v>27.784680000000002</v>
      </c>
    </row>
    <row r="9196" spans="2:11" x14ac:dyDescent="0.2">
      <c r="B9196" s="21" t="str">
        <f t="shared" si="143"/>
        <v>HuntsvilleIce Accretion2045RCP4.5</v>
      </c>
      <c r="C9196" t="s">
        <v>344</v>
      </c>
      <c r="D9196" t="s">
        <v>486</v>
      </c>
      <c r="E9196" s="144" t="s">
        <v>193</v>
      </c>
      <c r="F9196" s="144">
        <v>2045</v>
      </c>
      <c r="G9196" s="147">
        <v>15.249931526620257</v>
      </c>
      <c r="H9196" s="147">
        <v>18.238696666666662</v>
      </c>
      <c r="I9196" s="147">
        <v>22.033000000000001</v>
      </c>
      <c r="J9196" s="147">
        <v>24.918006666666663</v>
      </c>
      <c r="K9196" s="147">
        <v>27.807780000000001</v>
      </c>
    </row>
    <row r="9197" spans="2:11" x14ac:dyDescent="0.2">
      <c r="B9197" s="21" t="str">
        <f t="shared" si="143"/>
        <v>HuntsvilleIce Accretion2050RCP4.5</v>
      </c>
      <c r="C9197" t="s">
        <v>344</v>
      </c>
      <c r="D9197" t="s">
        <v>486</v>
      </c>
      <c r="E9197" s="144" t="s">
        <v>193</v>
      </c>
      <c r="F9197" s="144">
        <v>2050</v>
      </c>
      <c r="G9197" s="147">
        <v>15.238194922132646</v>
      </c>
      <c r="H9197" s="147">
        <v>18.249043999999998</v>
      </c>
      <c r="I9197" s="147">
        <v>22.065999999999999</v>
      </c>
      <c r="J9197" s="147">
        <v>24.974355999999997</v>
      </c>
      <c r="K9197" s="147">
        <v>27.886320000000001</v>
      </c>
    </row>
    <row r="9198" spans="2:11" x14ac:dyDescent="0.2">
      <c r="B9198" s="21" t="str">
        <f t="shared" si="143"/>
        <v>HuntsvilleIce Accretion2055RCP4.5</v>
      </c>
      <c r="C9198" t="s">
        <v>344</v>
      </c>
      <c r="D9198" t="s">
        <v>486</v>
      </c>
      <c r="E9198" s="144" t="s">
        <v>193</v>
      </c>
      <c r="F9198" s="144">
        <v>2055</v>
      </c>
      <c r="G9198" s="147">
        <v>15.229009753403211</v>
      </c>
      <c r="H9198" s="147">
        <v>18.256347999999996</v>
      </c>
      <c r="I9198" s="147">
        <v>22.087999999999997</v>
      </c>
      <c r="J9198" s="147">
        <v>25.014131999999996</v>
      </c>
      <c r="K9198" s="147">
        <v>27.941759999999999</v>
      </c>
    </row>
    <row r="9199" spans="2:11" x14ac:dyDescent="0.2">
      <c r="B9199" s="21" t="str">
        <f t="shared" si="143"/>
        <v>HuntsvilleIce Accretion2060RCP4.5</v>
      </c>
      <c r="C9199" t="s">
        <v>344</v>
      </c>
      <c r="D9199" t="s">
        <v>486</v>
      </c>
      <c r="E9199" s="144" t="s">
        <v>193</v>
      </c>
      <c r="F9199" s="144">
        <v>2060</v>
      </c>
      <c r="G9199" s="147">
        <v>15.219824584673775</v>
      </c>
      <c r="H9199" s="147">
        <v>18.263651999999997</v>
      </c>
      <c r="I9199" s="147">
        <v>22.11</v>
      </c>
      <c r="J9199" s="147">
        <v>25.053907999999996</v>
      </c>
      <c r="K9199" s="147">
        <v>27.997199999999999</v>
      </c>
    </row>
    <row r="9200" spans="2:11" x14ac:dyDescent="0.2">
      <c r="B9200" s="21" t="str">
        <f t="shared" si="143"/>
        <v>HuntsvilleIce Accretion2065RCP4.5</v>
      </c>
      <c r="C9200" t="s">
        <v>344</v>
      </c>
      <c r="D9200" t="s">
        <v>486</v>
      </c>
      <c r="E9200" s="144" t="s">
        <v>193</v>
      </c>
      <c r="F9200" s="144">
        <v>2065</v>
      </c>
      <c r="G9200" s="147">
        <v>15.210639415944341</v>
      </c>
      <c r="H9200" s="147">
        <v>18.270955999999995</v>
      </c>
      <c r="I9200" s="147">
        <v>22.131999999999998</v>
      </c>
      <c r="J9200" s="147">
        <v>25.093683999999996</v>
      </c>
      <c r="K9200" s="147">
        <v>28.052639999999997</v>
      </c>
    </row>
    <row r="9201" spans="2:11" x14ac:dyDescent="0.2">
      <c r="B9201" s="21" t="str">
        <f t="shared" si="143"/>
        <v>HuntsvilleIce Accretion2070RCP4.5</v>
      </c>
      <c r="C9201" t="s">
        <v>344</v>
      </c>
      <c r="D9201" t="s">
        <v>486</v>
      </c>
      <c r="E9201" s="144" t="s">
        <v>193</v>
      </c>
      <c r="F9201" s="144">
        <v>2070</v>
      </c>
      <c r="G9201" s="147">
        <v>15.201454247214906</v>
      </c>
      <c r="H9201" s="147">
        <v>18.278259999999996</v>
      </c>
      <c r="I9201" s="147">
        <v>22.153999999999996</v>
      </c>
      <c r="J9201" s="147">
        <v>25.133459999999996</v>
      </c>
      <c r="K9201" s="147">
        <v>28.108079999999998</v>
      </c>
    </row>
    <row r="9202" spans="2:11" x14ac:dyDescent="0.2">
      <c r="B9202" s="21" t="str">
        <f t="shared" si="143"/>
        <v>HuntsvilleIce Accretion2075RCP4.5</v>
      </c>
      <c r="C9202" t="s">
        <v>344</v>
      </c>
      <c r="D9202" t="s">
        <v>486</v>
      </c>
      <c r="E9202" s="144" t="s">
        <v>193</v>
      </c>
      <c r="F9202" s="144">
        <v>2075</v>
      </c>
      <c r="G9202" s="147">
        <v>15.234622912071199</v>
      </c>
      <c r="H9202" s="147">
        <v>18.329996666666663</v>
      </c>
      <c r="I9202" s="147">
        <v>22.234666666666662</v>
      </c>
      <c r="J9202" s="147">
        <v>25.228756666666662</v>
      </c>
      <c r="K9202" s="147">
        <v>28.223579999999998</v>
      </c>
    </row>
    <row r="9203" spans="2:11" x14ac:dyDescent="0.2">
      <c r="B9203" s="21" t="str">
        <f t="shared" si="143"/>
        <v>HuntsvilleIce Accretion2080RCP4.5</v>
      </c>
      <c r="C9203" t="s">
        <v>344</v>
      </c>
      <c r="D9203" t="s">
        <v>486</v>
      </c>
      <c r="E9203" s="144" t="s">
        <v>193</v>
      </c>
      <c r="F9203" s="144">
        <v>2080</v>
      </c>
      <c r="G9203" s="147">
        <v>15.267791576927491</v>
      </c>
      <c r="H9203" s="147">
        <v>18.381733333333329</v>
      </c>
      <c r="I9203" s="147">
        <v>22.315333333333331</v>
      </c>
      <c r="J9203" s="147">
        <v>25.324053333333332</v>
      </c>
      <c r="K9203" s="147">
        <v>28.339079999999996</v>
      </c>
    </row>
    <row r="9204" spans="2:11" x14ac:dyDescent="0.2">
      <c r="B9204" s="21" t="str">
        <f t="shared" si="143"/>
        <v>HuntsvilleIce Accretion2085RCP4.5</v>
      </c>
      <c r="C9204" t="s">
        <v>344</v>
      </c>
      <c r="D9204" t="s">
        <v>486</v>
      </c>
      <c r="E9204" s="144" t="s">
        <v>193</v>
      </c>
      <c r="F9204" s="144">
        <v>2085</v>
      </c>
      <c r="G9204" s="147">
        <v>15.300960241783784</v>
      </c>
      <c r="H9204" s="147">
        <v>18.433469999999996</v>
      </c>
      <c r="I9204" s="147">
        <v>22.395999999999997</v>
      </c>
      <c r="J9204" s="147">
        <v>25.419349999999998</v>
      </c>
      <c r="K9204" s="147">
        <v>28.454579999999996</v>
      </c>
    </row>
    <row r="9205" spans="2:11" x14ac:dyDescent="0.2">
      <c r="B9205" s="21" t="str">
        <f t="shared" si="143"/>
        <v>HuntsvilleIce Accretion2090RCP4.5</v>
      </c>
      <c r="C9205" t="s">
        <v>344</v>
      </c>
      <c r="D9205" t="s">
        <v>486</v>
      </c>
      <c r="E9205" s="144" t="s">
        <v>193</v>
      </c>
      <c r="F9205" s="144">
        <v>2090</v>
      </c>
      <c r="G9205" s="147">
        <v>15.334128906640078</v>
      </c>
      <c r="H9205" s="147">
        <v>18.485206666666663</v>
      </c>
      <c r="I9205" s="147">
        <v>22.476666666666663</v>
      </c>
      <c r="J9205" s="147">
        <v>25.514646666666664</v>
      </c>
      <c r="K9205" s="147">
        <v>28.570079999999997</v>
      </c>
    </row>
    <row r="9206" spans="2:11" x14ac:dyDescent="0.2">
      <c r="B9206" s="21" t="str">
        <f t="shared" si="143"/>
        <v>HuntsvilleIce Accretion2095RCP4.5</v>
      </c>
      <c r="C9206" t="s">
        <v>344</v>
      </c>
      <c r="D9206" t="s">
        <v>486</v>
      </c>
      <c r="E9206" s="144" t="s">
        <v>193</v>
      </c>
      <c r="F9206" s="144">
        <v>2095</v>
      </c>
      <c r="G9206" s="147">
        <v>15.367297571496371</v>
      </c>
      <c r="H9206" s="147">
        <v>18.53694333333333</v>
      </c>
      <c r="I9206" s="147">
        <v>22.557333333333332</v>
      </c>
      <c r="J9206" s="147">
        <v>25.609943333333334</v>
      </c>
      <c r="K9206" s="147">
        <v>28.685579999999995</v>
      </c>
    </row>
    <row r="9207" spans="2:11" x14ac:dyDescent="0.2">
      <c r="B9207" s="21" t="str">
        <f t="shared" si="143"/>
        <v>HuntsvilleIce Accretion2100RCP4.5</v>
      </c>
      <c r="C9207" t="s">
        <v>344</v>
      </c>
      <c r="D9207" t="s">
        <v>486</v>
      </c>
      <c r="E9207" s="144" t="s">
        <v>193</v>
      </c>
      <c r="F9207" s="144">
        <v>2100</v>
      </c>
      <c r="G9207" s="147">
        <v>15.400466236352663</v>
      </c>
      <c r="H9207" s="147">
        <v>18.588679999999997</v>
      </c>
      <c r="I9207" s="147">
        <v>22.637999999999998</v>
      </c>
      <c r="J9207" s="147">
        <v>25.70524</v>
      </c>
      <c r="K9207" s="147">
        <v>28.801079999999995</v>
      </c>
    </row>
    <row r="9208" spans="2:11" x14ac:dyDescent="0.2">
      <c r="B9208" s="21" t="str">
        <f t="shared" si="143"/>
        <v>HuntsvilleIce Accretion2023RCP6.0</v>
      </c>
      <c r="C9208" t="s">
        <v>344</v>
      </c>
      <c r="D9208" t="s">
        <v>486</v>
      </c>
      <c r="E9208" s="144" t="s">
        <v>192</v>
      </c>
      <c r="F9208" s="144">
        <v>2023</v>
      </c>
      <c r="G9208" s="147">
        <v>15.262688705411138</v>
      </c>
      <c r="H9208" s="147">
        <v>18.223479999999999</v>
      </c>
      <c r="I9208" s="147">
        <v>21.978000000000002</v>
      </c>
      <c r="J9208" s="147">
        <v>24.835139999999999</v>
      </c>
      <c r="K9208" s="147">
        <v>27.69228</v>
      </c>
    </row>
    <row r="9209" spans="2:11" x14ac:dyDescent="0.2">
      <c r="B9209" s="21" t="str">
        <f t="shared" si="143"/>
        <v>HuntsvilleIce Accretion2025RCP6.0</v>
      </c>
      <c r="C9209" t="s">
        <v>344</v>
      </c>
      <c r="D9209" t="s">
        <v>486</v>
      </c>
      <c r="E9209" s="144" t="s">
        <v>192</v>
      </c>
      <c r="F9209" s="144">
        <v>2025</v>
      </c>
      <c r="G9209" s="147">
        <v>15.260137269652962</v>
      </c>
      <c r="H9209" s="147">
        <v>18.226523333333333</v>
      </c>
      <c r="I9209" s="147">
        <v>21.989000000000001</v>
      </c>
      <c r="J9209" s="147">
        <v>24.851713333333333</v>
      </c>
      <c r="K9209" s="147">
        <v>27.71538</v>
      </c>
    </row>
    <row r="9210" spans="2:11" x14ac:dyDescent="0.2">
      <c r="B9210" s="21" t="str">
        <f t="shared" si="143"/>
        <v>HuntsvilleIce Accretion2030RCP6.0</v>
      </c>
      <c r="C9210" t="s">
        <v>344</v>
      </c>
      <c r="D9210" t="s">
        <v>486</v>
      </c>
      <c r="E9210" s="144" t="s">
        <v>192</v>
      </c>
      <c r="F9210" s="144">
        <v>2030</v>
      </c>
      <c r="G9210" s="147">
        <v>15.257585833894785</v>
      </c>
      <c r="H9210" s="147">
        <v>18.229566666666663</v>
      </c>
      <c r="I9210" s="147">
        <v>22</v>
      </c>
      <c r="J9210" s="147">
        <v>24.868286666666666</v>
      </c>
      <c r="K9210" s="147">
        <v>27.738479999999999</v>
      </c>
    </row>
    <row r="9211" spans="2:11" x14ac:dyDescent="0.2">
      <c r="B9211" s="21" t="str">
        <f t="shared" si="143"/>
        <v>HuntsvilleIce Accretion2035RCP6.0</v>
      </c>
      <c r="C9211" t="s">
        <v>344</v>
      </c>
      <c r="D9211" t="s">
        <v>486</v>
      </c>
      <c r="E9211" s="144" t="s">
        <v>192</v>
      </c>
      <c r="F9211" s="144">
        <v>2035</v>
      </c>
      <c r="G9211" s="147">
        <v>15.255034398136608</v>
      </c>
      <c r="H9211" s="147">
        <v>18.232609999999998</v>
      </c>
      <c r="I9211" s="147">
        <v>22.011000000000003</v>
      </c>
      <c r="J9211" s="147">
        <v>24.884859999999996</v>
      </c>
      <c r="K9211" s="147">
        <v>27.761580000000002</v>
      </c>
    </row>
    <row r="9212" spans="2:11" x14ac:dyDescent="0.2">
      <c r="B9212" s="21" t="str">
        <f t="shared" si="143"/>
        <v>HuntsvilleIce Accretion2040RCP6.0</v>
      </c>
      <c r="C9212" t="s">
        <v>344</v>
      </c>
      <c r="D9212" t="s">
        <v>486</v>
      </c>
      <c r="E9212" s="144" t="s">
        <v>192</v>
      </c>
      <c r="F9212" s="144">
        <v>2040</v>
      </c>
      <c r="G9212" s="147">
        <v>15.252482962378433</v>
      </c>
      <c r="H9212" s="147">
        <v>18.235653333333332</v>
      </c>
      <c r="I9212" s="147">
        <v>22.022000000000002</v>
      </c>
      <c r="J9212" s="147">
        <v>24.90143333333333</v>
      </c>
      <c r="K9212" s="147">
        <v>27.784680000000002</v>
      </c>
    </row>
    <row r="9213" spans="2:11" x14ac:dyDescent="0.2">
      <c r="B9213" s="21" t="str">
        <f t="shared" si="143"/>
        <v>HuntsvilleIce Accretion2045RCP6.0</v>
      </c>
      <c r="C9213" t="s">
        <v>344</v>
      </c>
      <c r="D9213" t="s">
        <v>486</v>
      </c>
      <c r="E9213" s="144" t="s">
        <v>192</v>
      </c>
      <c r="F9213" s="144">
        <v>2045</v>
      </c>
      <c r="G9213" s="147">
        <v>15.249931526620257</v>
      </c>
      <c r="H9213" s="147">
        <v>18.238696666666662</v>
      </c>
      <c r="I9213" s="147">
        <v>22.033000000000001</v>
      </c>
      <c r="J9213" s="147">
        <v>24.918006666666663</v>
      </c>
      <c r="K9213" s="147">
        <v>27.807780000000001</v>
      </c>
    </row>
    <row r="9214" spans="2:11" x14ac:dyDescent="0.2">
      <c r="B9214" s="21" t="str">
        <f t="shared" si="143"/>
        <v>HuntsvilleIce Accretion2050RCP6.0</v>
      </c>
      <c r="C9214" t="s">
        <v>344</v>
      </c>
      <c r="D9214" t="s">
        <v>486</v>
      </c>
      <c r="E9214" s="144" t="s">
        <v>192</v>
      </c>
      <c r="F9214" s="144">
        <v>2050</v>
      </c>
      <c r="G9214" s="147">
        <v>15.238194922132646</v>
      </c>
      <c r="H9214" s="147">
        <v>18.249043999999998</v>
      </c>
      <c r="I9214" s="147">
        <v>22.065999999999999</v>
      </c>
      <c r="J9214" s="147">
        <v>24.974355999999997</v>
      </c>
      <c r="K9214" s="147">
        <v>27.886320000000001</v>
      </c>
    </row>
    <row r="9215" spans="2:11" x14ac:dyDescent="0.2">
      <c r="B9215" s="21" t="str">
        <f t="shared" si="143"/>
        <v>HuntsvilleIce Accretion2055RCP6.0</v>
      </c>
      <c r="C9215" t="s">
        <v>344</v>
      </c>
      <c r="D9215" t="s">
        <v>486</v>
      </c>
      <c r="E9215" s="144" t="s">
        <v>192</v>
      </c>
      <c r="F9215" s="144">
        <v>2055</v>
      </c>
      <c r="G9215" s="147">
        <v>15.229009753403211</v>
      </c>
      <c r="H9215" s="147">
        <v>18.256347999999996</v>
      </c>
      <c r="I9215" s="147">
        <v>22.087999999999997</v>
      </c>
      <c r="J9215" s="147">
        <v>25.014131999999996</v>
      </c>
      <c r="K9215" s="147">
        <v>27.941759999999999</v>
      </c>
    </row>
    <row r="9216" spans="2:11" x14ac:dyDescent="0.2">
      <c r="B9216" s="21" t="str">
        <f t="shared" si="143"/>
        <v>HuntsvilleIce Accretion2060RCP6.0</v>
      </c>
      <c r="C9216" t="s">
        <v>344</v>
      </c>
      <c r="D9216" t="s">
        <v>486</v>
      </c>
      <c r="E9216" s="144" t="s">
        <v>192</v>
      </c>
      <c r="F9216" s="144">
        <v>2060</v>
      </c>
      <c r="G9216" s="147">
        <v>15.219824584673775</v>
      </c>
      <c r="H9216" s="147">
        <v>18.263651999999997</v>
      </c>
      <c r="I9216" s="147">
        <v>22.11</v>
      </c>
      <c r="J9216" s="147">
        <v>25.053907999999996</v>
      </c>
      <c r="K9216" s="147">
        <v>27.997199999999999</v>
      </c>
    </row>
    <row r="9217" spans="2:11" x14ac:dyDescent="0.2">
      <c r="B9217" s="21" t="str">
        <f t="shared" si="143"/>
        <v>HuntsvilleIce Accretion2065RCP6.0</v>
      </c>
      <c r="C9217" t="s">
        <v>344</v>
      </c>
      <c r="D9217" t="s">
        <v>486</v>
      </c>
      <c r="E9217" s="144" t="s">
        <v>192</v>
      </c>
      <c r="F9217" s="144">
        <v>2065</v>
      </c>
      <c r="G9217" s="147">
        <v>15.210639415944341</v>
      </c>
      <c r="H9217" s="147">
        <v>18.270955999999995</v>
      </c>
      <c r="I9217" s="147">
        <v>22.131999999999998</v>
      </c>
      <c r="J9217" s="147">
        <v>25.093683999999996</v>
      </c>
      <c r="K9217" s="147">
        <v>28.052639999999997</v>
      </c>
    </row>
    <row r="9218" spans="2:11" x14ac:dyDescent="0.2">
      <c r="B9218" s="21" t="str">
        <f t="shared" si="143"/>
        <v>HuntsvilleIce Accretion2070RCP6.0</v>
      </c>
      <c r="C9218" t="s">
        <v>344</v>
      </c>
      <c r="D9218" t="s">
        <v>486</v>
      </c>
      <c r="E9218" s="144" t="s">
        <v>192</v>
      </c>
      <c r="F9218" s="144">
        <v>2070</v>
      </c>
      <c r="G9218" s="147">
        <v>15.201454247214906</v>
      </c>
      <c r="H9218" s="147">
        <v>18.278259999999996</v>
      </c>
      <c r="I9218" s="147">
        <v>22.153999999999996</v>
      </c>
      <c r="J9218" s="147">
        <v>25.133459999999996</v>
      </c>
      <c r="K9218" s="147">
        <v>28.108079999999998</v>
      </c>
    </row>
    <row r="9219" spans="2:11" x14ac:dyDescent="0.2">
      <c r="B9219" s="21" t="str">
        <f t="shared" si="143"/>
        <v>HuntsvilleIce Accretion2075RCP6.0</v>
      </c>
      <c r="C9219" t="s">
        <v>344</v>
      </c>
      <c r="D9219" t="s">
        <v>486</v>
      </c>
      <c r="E9219" s="144" t="s">
        <v>192</v>
      </c>
      <c r="F9219" s="144">
        <v>2075</v>
      </c>
      <c r="G9219" s="147">
        <v>15.251207244499346</v>
      </c>
      <c r="H9219" s="147">
        <v>18.355864999999994</v>
      </c>
      <c r="I9219" s="147">
        <v>22.274999999999999</v>
      </c>
      <c r="J9219" s="147">
        <v>25.276404999999997</v>
      </c>
      <c r="K9219" s="147">
        <v>28.281329999999997</v>
      </c>
    </row>
    <row r="9220" spans="2:11" x14ac:dyDescent="0.2">
      <c r="B9220" s="21" t="str">
        <f t="shared" si="143"/>
        <v>HuntsvilleIce Accretion2080RCP6.0</v>
      </c>
      <c r="C9220" t="s">
        <v>344</v>
      </c>
      <c r="D9220" t="s">
        <v>486</v>
      </c>
      <c r="E9220" s="144" t="s">
        <v>192</v>
      </c>
      <c r="F9220" s="144">
        <v>2080</v>
      </c>
      <c r="G9220" s="147">
        <v>15.300960241783784</v>
      </c>
      <c r="H9220" s="147">
        <v>18.433469999999996</v>
      </c>
      <c r="I9220" s="147">
        <v>22.395999999999997</v>
      </c>
      <c r="J9220" s="147">
        <v>25.419349999999998</v>
      </c>
      <c r="K9220" s="147">
        <v>28.454579999999996</v>
      </c>
    </row>
    <row r="9221" spans="2:11" x14ac:dyDescent="0.2">
      <c r="B9221" s="21" t="str">
        <f t="shared" si="143"/>
        <v>HuntsvilleIce Accretion2085RCP6.0</v>
      </c>
      <c r="C9221" t="s">
        <v>344</v>
      </c>
      <c r="D9221" t="s">
        <v>486</v>
      </c>
      <c r="E9221" s="144" t="s">
        <v>192</v>
      </c>
      <c r="F9221" s="144">
        <v>2085</v>
      </c>
      <c r="G9221" s="147">
        <v>15.350713239068224</v>
      </c>
      <c r="H9221" s="147">
        <v>18.511074999999998</v>
      </c>
      <c r="I9221" s="147">
        <v>22.516999999999996</v>
      </c>
      <c r="J9221" s="147">
        <v>25.562294999999999</v>
      </c>
      <c r="K9221" s="147">
        <v>28.627829999999996</v>
      </c>
    </row>
    <row r="9222" spans="2:11" x14ac:dyDescent="0.2">
      <c r="B9222" s="21" t="str">
        <f t="shared" si="143"/>
        <v>HuntsvilleIce Accretion2090RCP6.0</v>
      </c>
      <c r="C9222" t="s">
        <v>344</v>
      </c>
      <c r="D9222" t="s">
        <v>486</v>
      </c>
      <c r="E9222" s="144" t="s">
        <v>192</v>
      </c>
      <c r="F9222" s="144">
        <v>2090</v>
      </c>
      <c r="G9222" s="147">
        <v>15.436186336967133</v>
      </c>
      <c r="H9222" s="147">
        <v>18.673893333333332</v>
      </c>
      <c r="I9222" s="147">
        <v>22.784666666666666</v>
      </c>
      <c r="J9222" s="147">
        <v>25.895833333333332</v>
      </c>
      <c r="K9222" s="147">
        <v>29.032079999999997</v>
      </c>
    </row>
    <row r="9223" spans="2:11" x14ac:dyDescent="0.2">
      <c r="B9223" s="21" t="str">
        <f t="shared" si="143"/>
        <v>HuntsvilleIce Accretion2095RCP6.0</v>
      </c>
      <c r="C9223" t="s">
        <v>344</v>
      </c>
      <c r="D9223" t="s">
        <v>486</v>
      </c>
      <c r="E9223" s="144" t="s">
        <v>192</v>
      </c>
      <c r="F9223" s="144">
        <v>2095</v>
      </c>
      <c r="G9223" s="147">
        <v>15.471906437581602</v>
      </c>
      <c r="H9223" s="147">
        <v>18.759106666666664</v>
      </c>
      <c r="I9223" s="147">
        <v>22.931333333333331</v>
      </c>
      <c r="J9223" s="147">
        <v>26.086426666666664</v>
      </c>
      <c r="K9223" s="147">
        <v>29.263079999999999</v>
      </c>
    </row>
    <row r="9224" spans="2:11" x14ac:dyDescent="0.2">
      <c r="B9224" s="21" t="str">
        <f t="shared" si="143"/>
        <v>HuntsvilleIce Accretion2100RCP6.0</v>
      </c>
      <c r="C9224" t="s">
        <v>344</v>
      </c>
      <c r="D9224" t="s">
        <v>486</v>
      </c>
      <c r="E9224" s="144" t="s">
        <v>192</v>
      </c>
      <c r="F9224" s="144">
        <v>2100</v>
      </c>
      <c r="G9224" s="147">
        <v>15.507626538196071</v>
      </c>
      <c r="H9224" s="147">
        <v>18.84432</v>
      </c>
      <c r="I9224" s="147">
        <v>23.077999999999999</v>
      </c>
      <c r="J9224" s="147">
        <v>26.277019999999997</v>
      </c>
      <c r="K9224" s="147">
        <v>29.49408</v>
      </c>
    </row>
    <row r="9225" spans="2:11" x14ac:dyDescent="0.2">
      <c r="B9225" s="21" t="str">
        <f t="shared" si="143"/>
        <v>HuntsvilleIce Accretion2023RCP8.5</v>
      </c>
      <c r="C9225" t="s">
        <v>344</v>
      </c>
      <c r="D9225" t="s">
        <v>486</v>
      </c>
      <c r="E9225" s="144" t="s">
        <v>191</v>
      </c>
      <c r="F9225" s="144">
        <v>2023</v>
      </c>
      <c r="G9225" s="147">
        <v>15.262688705411138</v>
      </c>
      <c r="H9225" s="147">
        <v>18.223479999999999</v>
      </c>
      <c r="I9225" s="147">
        <v>21.978000000000002</v>
      </c>
      <c r="J9225" s="147">
        <v>24.835139999999999</v>
      </c>
      <c r="K9225" s="147">
        <v>27.69228</v>
      </c>
    </row>
    <row r="9226" spans="2:11" x14ac:dyDescent="0.2">
      <c r="B9226" s="21" t="str">
        <f t="shared" si="143"/>
        <v>HuntsvilleIce Accretion2025RCP8.5</v>
      </c>
      <c r="C9226" t="s">
        <v>344</v>
      </c>
      <c r="D9226" t="s">
        <v>486</v>
      </c>
      <c r="E9226" s="144" t="s">
        <v>191</v>
      </c>
      <c r="F9226" s="144">
        <v>2025</v>
      </c>
      <c r="G9226" s="147">
        <v>15.257585833894785</v>
      </c>
      <c r="H9226" s="147">
        <v>18.229566666666663</v>
      </c>
      <c r="I9226" s="147">
        <v>22</v>
      </c>
      <c r="J9226" s="147">
        <v>24.868286666666666</v>
      </c>
      <c r="K9226" s="147">
        <v>27.738479999999999</v>
      </c>
    </row>
    <row r="9227" spans="2:11" x14ac:dyDescent="0.2">
      <c r="B9227" s="21" t="str">
        <f t="shared" si="143"/>
        <v>HuntsvilleIce Accretion2030RCP8.5</v>
      </c>
      <c r="C9227" t="s">
        <v>344</v>
      </c>
      <c r="D9227" t="s">
        <v>486</v>
      </c>
      <c r="E9227" s="144" t="s">
        <v>191</v>
      </c>
      <c r="F9227" s="144">
        <v>2030</v>
      </c>
      <c r="G9227" s="147">
        <v>15.252482962378433</v>
      </c>
      <c r="H9227" s="147">
        <v>18.235653333333332</v>
      </c>
      <c r="I9227" s="147">
        <v>22.022000000000002</v>
      </c>
      <c r="J9227" s="147">
        <v>24.90143333333333</v>
      </c>
      <c r="K9227" s="147">
        <v>27.784680000000002</v>
      </c>
    </row>
    <row r="9228" spans="2:11" x14ac:dyDescent="0.2">
      <c r="B9228" s="21" t="str">
        <f t="shared" ref="B9228:B9291" si="144">C9228&amp;D9228&amp;F9228&amp;E9228</f>
        <v>HuntsvilleIce Accretion2035RCP8.5</v>
      </c>
      <c r="C9228" t="s">
        <v>344</v>
      </c>
      <c r="D9228" t="s">
        <v>486</v>
      </c>
      <c r="E9228" s="144" t="s">
        <v>191</v>
      </c>
      <c r="F9228" s="144">
        <v>2035</v>
      </c>
      <c r="G9228" s="147">
        <v>15.24738009086208</v>
      </c>
      <c r="H9228" s="147">
        <v>18.241739999999997</v>
      </c>
      <c r="I9228" s="147">
        <v>22.044</v>
      </c>
      <c r="J9228" s="147">
        <v>24.934579999999997</v>
      </c>
      <c r="K9228" s="147">
        <v>27.830880000000001</v>
      </c>
    </row>
    <row r="9229" spans="2:11" x14ac:dyDescent="0.2">
      <c r="B9229" s="21" t="str">
        <f t="shared" si="144"/>
        <v>HuntsvilleIce Accretion2040RCP8.5</v>
      </c>
      <c r="C9229" t="s">
        <v>344</v>
      </c>
      <c r="D9229" t="s">
        <v>486</v>
      </c>
      <c r="E9229" s="144" t="s">
        <v>191</v>
      </c>
      <c r="F9229" s="144">
        <v>2040</v>
      </c>
      <c r="G9229" s="147">
        <v>15.232071476313022</v>
      </c>
      <c r="H9229" s="147">
        <v>18.25391333333333</v>
      </c>
      <c r="I9229" s="147">
        <v>22.080666666666666</v>
      </c>
      <c r="J9229" s="147">
        <v>25.000873333333331</v>
      </c>
      <c r="K9229" s="147">
        <v>27.923279999999998</v>
      </c>
    </row>
    <row r="9230" spans="2:11" x14ac:dyDescent="0.2">
      <c r="B9230" s="21" t="str">
        <f t="shared" si="144"/>
        <v>HuntsvilleIce Accretion2045RCP8.5</v>
      </c>
      <c r="C9230" t="s">
        <v>344</v>
      </c>
      <c r="D9230" t="s">
        <v>486</v>
      </c>
      <c r="E9230" s="144" t="s">
        <v>191</v>
      </c>
      <c r="F9230" s="144">
        <v>2045</v>
      </c>
      <c r="G9230" s="147">
        <v>15.216762861763964</v>
      </c>
      <c r="H9230" s="147">
        <v>18.266086666666663</v>
      </c>
      <c r="I9230" s="147">
        <v>22.117333333333331</v>
      </c>
      <c r="J9230" s="147">
        <v>25.067166666666662</v>
      </c>
      <c r="K9230" s="147">
        <v>28.01568</v>
      </c>
    </row>
    <row r="9231" spans="2:11" x14ac:dyDescent="0.2">
      <c r="B9231" s="21" t="str">
        <f t="shared" si="144"/>
        <v>HuntsvilleIce Accretion2050RCP8.5</v>
      </c>
      <c r="C9231" t="s">
        <v>344</v>
      </c>
      <c r="D9231" t="s">
        <v>486</v>
      </c>
      <c r="E9231" s="144" t="s">
        <v>191</v>
      </c>
      <c r="F9231" s="144">
        <v>2050</v>
      </c>
      <c r="G9231" s="147">
        <v>15.267791576927491</v>
      </c>
      <c r="H9231" s="147">
        <v>18.381733333333329</v>
      </c>
      <c r="I9231" s="147">
        <v>22.315333333333331</v>
      </c>
      <c r="J9231" s="147">
        <v>25.324053333333332</v>
      </c>
      <c r="K9231" s="147">
        <v>28.339079999999996</v>
      </c>
    </row>
    <row r="9232" spans="2:11" x14ac:dyDescent="0.2">
      <c r="B9232" s="21" t="str">
        <f t="shared" si="144"/>
        <v>HuntsvilleIce Accretion2055RCP8.5</v>
      </c>
      <c r="C9232" t="s">
        <v>344</v>
      </c>
      <c r="D9232" t="s">
        <v>486</v>
      </c>
      <c r="E9232" s="144" t="s">
        <v>191</v>
      </c>
      <c r="F9232" s="144">
        <v>2055</v>
      </c>
      <c r="G9232" s="147">
        <v>15.334128906640078</v>
      </c>
      <c r="H9232" s="147">
        <v>18.485206666666663</v>
      </c>
      <c r="I9232" s="147">
        <v>22.476666666666663</v>
      </c>
      <c r="J9232" s="147">
        <v>25.514646666666664</v>
      </c>
      <c r="K9232" s="147">
        <v>28.570079999999997</v>
      </c>
    </row>
    <row r="9233" spans="2:11" x14ac:dyDescent="0.2">
      <c r="B9233" s="21" t="str">
        <f t="shared" si="144"/>
        <v>HuntsvilleIce Accretion2060RCP8.5</v>
      </c>
      <c r="C9233" t="s">
        <v>344</v>
      </c>
      <c r="D9233" t="s">
        <v>486</v>
      </c>
      <c r="E9233" s="144" t="s">
        <v>191</v>
      </c>
      <c r="F9233" s="144">
        <v>2060</v>
      </c>
      <c r="G9233" s="147">
        <v>15.436186336967133</v>
      </c>
      <c r="H9233" s="147">
        <v>18.673893333333332</v>
      </c>
      <c r="I9233" s="147">
        <v>22.784666666666666</v>
      </c>
      <c r="J9233" s="147">
        <v>25.895833333333332</v>
      </c>
      <c r="K9233" s="147">
        <v>29.032079999999997</v>
      </c>
    </row>
    <row r="9234" spans="2:11" x14ac:dyDescent="0.2">
      <c r="B9234" s="21" t="str">
        <f t="shared" si="144"/>
        <v>HuntsvilleIce Accretion2065RCP8.5</v>
      </c>
      <c r="C9234" t="s">
        <v>344</v>
      </c>
      <c r="D9234" t="s">
        <v>486</v>
      </c>
      <c r="E9234" s="144" t="s">
        <v>191</v>
      </c>
      <c r="F9234" s="144">
        <v>2065</v>
      </c>
      <c r="G9234" s="147">
        <v>15.471906437581602</v>
      </c>
      <c r="H9234" s="147">
        <v>18.759106666666664</v>
      </c>
      <c r="I9234" s="147">
        <v>22.931333333333331</v>
      </c>
      <c r="J9234" s="147">
        <v>26.086426666666664</v>
      </c>
      <c r="K9234" s="147">
        <v>29.263079999999999</v>
      </c>
    </row>
    <row r="9235" spans="2:11" x14ac:dyDescent="0.2">
      <c r="B9235" s="21" t="str">
        <f t="shared" si="144"/>
        <v>HuntsvilleIce Accretion2070RCP8.5</v>
      </c>
      <c r="C9235" t="s">
        <v>344</v>
      </c>
      <c r="D9235" t="s">
        <v>486</v>
      </c>
      <c r="E9235" s="144" t="s">
        <v>191</v>
      </c>
      <c r="F9235" s="144">
        <v>2070</v>
      </c>
      <c r="G9235" s="147">
        <v>15.298408806025607</v>
      </c>
      <c r="H9235" s="147">
        <v>18.613026666666666</v>
      </c>
      <c r="I9235" s="147">
        <v>22.814</v>
      </c>
      <c r="J9235" s="147">
        <v>26.003559999999997</v>
      </c>
      <c r="K9235" s="147">
        <v>29.198399999999999</v>
      </c>
    </row>
    <row r="9236" spans="2:11" x14ac:dyDescent="0.2">
      <c r="B9236" s="21" t="str">
        <f t="shared" si="144"/>
        <v>HuntsvilleIce Accretion2075RCP8.5</v>
      </c>
      <c r="C9236" t="s">
        <v>344</v>
      </c>
      <c r="D9236" t="s">
        <v>486</v>
      </c>
      <c r="E9236" s="144" t="s">
        <v>191</v>
      </c>
      <c r="F9236" s="144">
        <v>2075</v>
      </c>
      <c r="G9236" s="147">
        <v>15.089191073855144</v>
      </c>
      <c r="H9236" s="147">
        <v>18.381733333333333</v>
      </c>
      <c r="I9236" s="147">
        <v>22.549999999999997</v>
      </c>
      <c r="J9236" s="147">
        <v>25.7301</v>
      </c>
      <c r="K9236" s="147">
        <v>28.902720000000002</v>
      </c>
    </row>
    <row r="9237" spans="2:11" x14ac:dyDescent="0.2">
      <c r="B9237" s="21" t="str">
        <f t="shared" si="144"/>
        <v>HuntsvilleIce Accretion2080RCP8.5</v>
      </c>
      <c r="C9237" t="s">
        <v>344</v>
      </c>
      <c r="D9237" t="s">
        <v>486</v>
      </c>
      <c r="E9237" s="144" t="s">
        <v>191</v>
      </c>
      <c r="F9237" s="144">
        <v>2080</v>
      </c>
      <c r="G9237" s="147">
        <v>14.87997334168468</v>
      </c>
      <c r="H9237" s="147">
        <v>18.15044</v>
      </c>
      <c r="I9237" s="147">
        <v>22.285999999999998</v>
      </c>
      <c r="J9237" s="147">
        <v>25.45664</v>
      </c>
      <c r="K9237" s="147">
        <v>28.607040000000001</v>
      </c>
    </row>
    <row r="9238" spans="2:11" x14ac:dyDescent="0.2">
      <c r="B9238" s="21" t="str">
        <f t="shared" si="144"/>
        <v>HuntsvilleIce Accretion2085RCP8.5</v>
      </c>
      <c r="C9238" t="s">
        <v>344</v>
      </c>
      <c r="D9238" t="s">
        <v>486</v>
      </c>
      <c r="E9238" s="144" t="s">
        <v>191</v>
      </c>
      <c r="F9238" s="144">
        <v>2085</v>
      </c>
      <c r="G9238" s="147">
        <v>14.351826139742169</v>
      </c>
      <c r="H9238" s="147">
        <v>17.556989999999999</v>
      </c>
      <c r="I9238" s="147">
        <v>21.603999999999999</v>
      </c>
      <c r="J9238" s="147">
        <v>24.698409999999999</v>
      </c>
      <c r="K9238" s="147">
        <v>27.77544</v>
      </c>
    </row>
    <row r="9239" spans="2:11" x14ac:dyDescent="0.2">
      <c r="B9239" s="21" t="str">
        <f t="shared" si="144"/>
        <v>HuntsvilleIce Accretion2090RCP8.5</v>
      </c>
      <c r="C9239" t="s">
        <v>344</v>
      </c>
      <c r="D9239" t="s">
        <v>486</v>
      </c>
      <c r="E9239" s="144" t="s">
        <v>191</v>
      </c>
      <c r="F9239" s="144">
        <v>2090</v>
      </c>
      <c r="G9239" s="147">
        <v>13.823678937799658</v>
      </c>
      <c r="H9239" s="147">
        <v>16.963539999999998</v>
      </c>
      <c r="I9239" s="147">
        <v>20.922000000000001</v>
      </c>
      <c r="J9239" s="147">
        <v>23.940179999999998</v>
      </c>
      <c r="K9239" s="147">
        <v>26.943839999999998</v>
      </c>
    </row>
    <row r="9240" spans="2:11" x14ac:dyDescent="0.2">
      <c r="B9240" s="21" t="str">
        <f t="shared" si="144"/>
        <v>HuntsvilleIce Accretion2095RCP8.5</v>
      </c>
      <c r="C9240" t="s">
        <v>344</v>
      </c>
      <c r="D9240" t="s">
        <v>486</v>
      </c>
      <c r="E9240" s="144" t="s">
        <v>191</v>
      </c>
      <c r="F9240" s="144">
        <v>2095</v>
      </c>
      <c r="G9240" s="147">
        <v>13.823678937799658</v>
      </c>
      <c r="H9240" s="147">
        <v>16.963539999999998</v>
      </c>
      <c r="I9240" s="147">
        <v>20.922000000000001</v>
      </c>
      <c r="J9240" s="147">
        <v>23.940179999999998</v>
      </c>
      <c r="K9240" s="147">
        <v>26.943839999999998</v>
      </c>
    </row>
    <row r="9241" spans="2:11" x14ac:dyDescent="0.2">
      <c r="B9241" s="21" t="str">
        <f t="shared" si="144"/>
        <v>HuntsvilleIce Accretion2100RCP8.5</v>
      </c>
      <c r="C9241" t="s">
        <v>344</v>
      </c>
      <c r="D9241" t="s">
        <v>486</v>
      </c>
      <c r="E9241" s="144" t="s">
        <v>191</v>
      </c>
      <c r="F9241" s="144">
        <v>2100</v>
      </c>
      <c r="G9241" s="147">
        <v>13.823678937799658</v>
      </c>
      <c r="H9241" s="147">
        <v>16.963539999999998</v>
      </c>
      <c r="I9241" s="147">
        <v>20.922000000000001</v>
      </c>
      <c r="J9241" s="147">
        <v>23.940179999999998</v>
      </c>
      <c r="K9241" s="147">
        <v>26.943839999999998</v>
      </c>
    </row>
    <row r="9242" spans="2:11" x14ac:dyDescent="0.2">
      <c r="B9242" s="21" t="str">
        <f t="shared" si="144"/>
        <v>HuntsvilleWind2023RCP4.5</v>
      </c>
      <c r="C9242" t="s">
        <v>344</v>
      </c>
      <c r="D9242" t="s">
        <v>1</v>
      </c>
      <c r="E9242" s="144" t="s">
        <v>193</v>
      </c>
      <c r="F9242" s="144">
        <v>2023</v>
      </c>
      <c r="G9242" s="147">
        <v>69.168396319844817</v>
      </c>
      <c r="H9242" s="147">
        <v>74.459519999999998</v>
      </c>
      <c r="I9242" s="147">
        <v>80.024000000000001</v>
      </c>
      <c r="J9242" s="147">
        <v>85.591440000000006</v>
      </c>
      <c r="K9242" s="147">
        <v>91.163519999999991</v>
      </c>
    </row>
    <row r="9243" spans="2:11" x14ac:dyDescent="0.2">
      <c r="B9243" s="21" t="str">
        <f t="shared" si="144"/>
        <v>HuntsvilleWind2025RCP4.5</v>
      </c>
      <c r="C9243" t="s">
        <v>344</v>
      </c>
      <c r="D9243" t="s">
        <v>1</v>
      </c>
      <c r="E9243" s="144" t="s">
        <v>193</v>
      </c>
      <c r="F9243" s="144">
        <v>2025</v>
      </c>
      <c r="G9243" s="147">
        <v>69.277770760578278</v>
      </c>
      <c r="H9243" s="147">
        <v>74.599639999999994</v>
      </c>
      <c r="I9243" s="147">
        <v>80.2</v>
      </c>
      <c r="J9243" s="147">
        <v>85.798306666666676</v>
      </c>
      <c r="K9243" s="147">
        <v>91.400639999999996</v>
      </c>
    </row>
    <row r="9244" spans="2:11" x14ac:dyDescent="0.2">
      <c r="B9244" s="21" t="str">
        <f t="shared" si="144"/>
        <v>HuntsvilleWind2030RCP4.5</v>
      </c>
      <c r="C9244" t="s">
        <v>344</v>
      </c>
      <c r="D9244" t="s">
        <v>1</v>
      </c>
      <c r="E9244" s="144" t="s">
        <v>193</v>
      </c>
      <c r="F9244" s="144">
        <v>2030</v>
      </c>
      <c r="G9244" s="147">
        <v>69.387145201311753</v>
      </c>
      <c r="H9244" s="147">
        <v>74.739760000000004</v>
      </c>
      <c r="I9244" s="147">
        <v>80.376000000000005</v>
      </c>
      <c r="J9244" s="147">
        <v>86.005173333333346</v>
      </c>
      <c r="K9244" s="147">
        <v>91.63776</v>
      </c>
    </row>
    <row r="9245" spans="2:11" x14ac:dyDescent="0.2">
      <c r="B9245" s="21" t="str">
        <f t="shared" si="144"/>
        <v>HuntsvilleWind2035RCP4.5</v>
      </c>
      <c r="C9245" t="s">
        <v>344</v>
      </c>
      <c r="D9245" t="s">
        <v>1</v>
      </c>
      <c r="E9245" s="144" t="s">
        <v>193</v>
      </c>
      <c r="F9245" s="144">
        <v>2035</v>
      </c>
      <c r="G9245" s="147">
        <v>69.496519642045214</v>
      </c>
      <c r="H9245" s="147">
        <v>74.87988</v>
      </c>
      <c r="I9245" s="147">
        <v>80.552000000000007</v>
      </c>
      <c r="J9245" s="147">
        <v>86.212040000000002</v>
      </c>
      <c r="K9245" s="147">
        <v>91.87487999999999</v>
      </c>
    </row>
    <row r="9246" spans="2:11" x14ac:dyDescent="0.2">
      <c r="B9246" s="21" t="str">
        <f t="shared" si="144"/>
        <v>HuntsvilleWind2040RCP4.5</v>
      </c>
      <c r="C9246" t="s">
        <v>344</v>
      </c>
      <c r="D9246" t="s">
        <v>1</v>
      </c>
      <c r="E9246" s="144" t="s">
        <v>193</v>
      </c>
      <c r="F9246" s="144">
        <v>2040</v>
      </c>
      <c r="G9246" s="147">
        <v>69.605894082778676</v>
      </c>
      <c r="H9246" s="147">
        <v>75.02</v>
      </c>
      <c r="I9246" s="147">
        <v>80.728000000000009</v>
      </c>
      <c r="J9246" s="147">
        <v>86.418906666666672</v>
      </c>
      <c r="K9246" s="147">
        <v>92.111999999999995</v>
      </c>
    </row>
    <row r="9247" spans="2:11" x14ac:dyDescent="0.2">
      <c r="B9247" s="21" t="str">
        <f t="shared" si="144"/>
        <v>HuntsvilleWind2045RCP4.5</v>
      </c>
      <c r="C9247" t="s">
        <v>344</v>
      </c>
      <c r="D9247" t="s">
        <v>1</v>
      </c>
      <c r="E9247" s="144" t="s">
        <v>193</v>
      </c>
      <c r="F9247" s="144">
        <v>2045</v>
      </c>
      <c r="G9247" s="147">
        <v>69.715268523512151</v>
      </c>
      <c r="H9247" s="147">
        <v>75.160120000000006</v>
      </c>
      <c r="I9247" s="147">
        <v>80.904000000000011</v>
      </c>
      <c r="J9247" s="147">
        <v>86.625773333333342</v>
      </c>
      <c r="K9247" s="147">
        <v>92.349119999999999</v>
      </c>
    </row>
    <row r="9248" spans="2:11" x14ac:dyDescent="0.2">
      <c r="B9248" s="21" t="str">
        <f t="shared" si="144"/>
        <v>HuntsvilleWind2050RCP4.5</v>
      </c>
      <c r="C9248" t="s">
        <v>344</v>
      </c>
      <c r="D9248" t="s">
        <v>1</v>
      </c>
      <c r="E9248" s="144" t="s">
        <v>193</v>
      </c>
      <c r="F9248" s="144">
        <v>2050</v>
      </c>
      <c r="G9248" s="147">
        <v>69.827406108011502</v>
      </c>
      <c r="H9248" s="147">
        <v>75.283872000000002</v>
      </c>
      <c r="I9248" s="147">
        <v>81.040000000000006</v>
      </c>
      <c r="J9248" s="147">
        <v>86.772720000000007</v>
      </c>
      <c r="K9248" s="147">
        <v>92.507807999999997</v>
      </c>
    </row>
    <row r="9249" spans="2:11" x14ac:dyDescent="0.2">
      <c r="B9249" s="21" t="str">
        <f t="shared" si="144"/>
        <v>HuntsvilleWind2055RCP4.5</v>
      </c>
      <c r="C9249" t="s">
        <v>344</v>
      </c>
      <c r="D9249" t="s">
        <v>1</v>
      </c>
      <c r="E9249" s="144" t="s">
        <v>193</v>
      </c>
      <c r="F9249" s="144">
        <v>2055</v>
      </c>
      <c r="G9249" s="147">
        <v>69.830169251777406</v>
      </c>
      <c r="H9249" s="147">
        <v>75.267504000000002</v>
      </c>
      <c r="I9249" s="147">
        <v>81</v>
      </c>
      <c r="J9249" s="147">
        <v>86.712800000000001</v>
      </c>
      <c r="K9249" s="147">
        <v>92.429375999999991</v>
      </c>
    </row>
    <row r="9250" spans="2:11" x14ac:dyDescent="0.2">
      <c r="B9250" s="21" t="str">
        <f t="shared" si="144"/>
        <v>HuntsvilleWind2060RCP4.5</v>
      </c>
      <c r="C9250" t="s">
        <v>344</v>
      </c>
      <c r="D9250" t="s">
        <v>1</v>
      </c>
      <c r="E9250" s="144" t="s">
        <v>193</v>
      </c>
      <c r="F9250" s="144">
        <v>2060</v>
      </c>
      <c r="G9250" s="147">
        <v>69.832932395543295</v>
      </c>
      <c r="H9250" s="147">
        <v>75.251136000000002</v>
      </c>
      <c r="I9250" s="147">
        <v>80.960000000000008</v>
      </c>
      <c r="J9250" s="147">
        <v>86.65288000000001</v>
      </c>
      <c r="K9250" s="147">
        <v>92.350943999999998</v>
      </c>
    </row>
    <row r="9251" spans="2:11" x14ac:dyDescent="0.2">
      <c r="B9251" s="21" t="str">
        <f t="shared" si="144"/>
        <v>HuntsvilleWind2065RCP4.5</v>
      </c>
      <c r="C9251" t="s">
        <v>344</v>
      </c>
      <c r="D9251" t="s">
        <v>1</v>
      </c>
      <c r="E9251" s="144" t="s">
        <v>193</v>
      </c>
      <c r="F9251" s="144">
        <v>2065</v>
      </c>
      <c r="G9251" s="147">
        <v>69.835695539309199</v>
      </c>
      <c r="H9251" s="147">
        <v>75.234768000000003</v>
      </c>
      <c r="I9251" s="147">
        <v>80.92</v>
      </c>
      <c r="J9251" s="147">
        <v>86.592960000000005</v>
      </c>
      <c r="K9251" s="147">
        <v>92.272511999999992</v>
      </c>
    </row>
    <row r="9252" spans="2:11" x14ac:dyDescent="0.2">
      <c r="B9252" s="21" t="str">
        <f t="shared" si="144"/>
        <v>HuntsvilleWind2070RCP4.5</v>
      </c>
      <c r="C9252" t="s">
        <v>344</v>
      </c>
      <c r="D9252" t="s">
        <v>1</v>
      </c>
      <c r="E9252" s="144" t="s">
        <v>193</v>
      </c>
      <c r="F9252" s="144">
        <v>2070</v>
      </c>
      <c r="G9252" s="147">
        <v>69.838458683075089</v>
      </c>
      <c r="H9252" s="147">
        <v>75.218400000000003</v>
      </c>
      <c r="I9252" s="147">
        <v>80.88</v>
      </c>
      <c r="J9252" s="147">
        <v>86.53304</v>
      </c>
      <c r="K9252" s="147">
        <v>92.194079999999985</v>
      </c>
    </row>
    <row r="9253" spans="2:11" x14ac:dyDescent="0.2">
      <c r="B9253" s="21" t="str">
        <f t="shared" si="144"/>
        <v>HuntsvilleWind2075RCP4.5</v>
      </c>
      <c r="C9253" t="s">
        <v>344</v>
      </c>
      <c r="D9253" t="s">
        <v>1</v>
      </c>
      <c r="E9253" s="144" t="s">
        <v>193</v>
      </c>
      <c r="F9253" s="144">
        <v>2075</v>
      </c>
      <c r="G9253" s="147">
        <v>69.862636191026695</v>
      </c>
      <c r="H9253" s="147">
        <v>75.244439999999997</v>
      </c>
      <c r="I9253" s="147">
        <v>80.908000000000001</v>
      </c>
      <c r="J9253" s="147">
        <v>86.564426666666662</v>
      </c>
      <c r="K9253" s="147">
        <v>92.227519999999984</v>
      </c>
    </row>
    <row r="9254" spans="2:11" x14ac:dyDescent="0.2">
      <c r="B9254" s="21" t="str">
        <f t="shared" si="144"/>
        <v>HuntsvilleWind2080RCP4.5</v>
      </c>
      <c r="C9254" t="s">
        <v>344</v>
      </c>
      <c r="D9254" t="s">
        <v>1</v>
      </c>
      <c r="E9254" s="144" t="s">
        <v>193</v>
      </c>
      <c r="F9254" s="144">
        <v>2080</v>
      </c>
      <c r="G9254" s="147">
        <v>69.886813698978315</v>
      </c>
      <c r="H9254" s="147">
        <v>75.270480000000006</v>
      </c>
      <c r="I9254" s="147">
        <v>80.935999999999993</v>
      </c>
      <c r="J9254" s="147">
        <v>86.595813333333339</v>
      </c>
      <c r="K9254" s="147">
        <v>92.260959999999983</v>
      </c>
    </row>
    <row r="9255" spans="2:11" x14ac:dyDescent="0.2">
      <c r="B9255" s="21" t="str">
        <f t="shared" si="144"/>
        <v>HuntsvilleWind2085RCP4.5</v>
      </c>
      <c r="C9255" t="s">
        <v>344</v>
      </c>
      <c r="D9255" t="s">
        <v>1</v>
      </c>
      <c r="E9255" s="144" t="s">
        <v>193</v>
      </c>
      <c r="F9255" s="144">
        <v>2085</v>
      </c>
      <c r="G9255" s="147">
        <v>69.910991206929936</v>
      </c>
      <c r="H9255" s="147">
        <v>75.296520000000015</v>
      </c>
      <c r="I9255" s="147">
        <v>80.963999999999999</v>
      </c>
      <c r="J9255" s="147">
        <v>86.627200000000016</v>
      </c>
      <c r="K9255" s="147">
        <v>92.294399999999996</v>
      </c>
    </row>
    <row r="9256" spans="2:11" x14ac:dyDescent="0.2">
      <c r="B9256" s="21" t="str">
        <f t="shared" si="144"/>
        <v>HuntsvilleWind2090RCP4.5</v>
      </c>
      <c r="C9256" t="s">
        <v>344</v>
      </c>
      <c r="D9256" t="s">
        <v>1</v>
      </c>
      <c r="E9256" s="144" t="s">
        <v>193</v>
      </c>
      <c r="F9256" s="144">
        <v>2090</v>
      </c>
      <c r="G9256" s="147">
        <v>69.935168714881542</v>
      </c>
      <c r="H9256" s="147">
        <v>75.32256000000001</v>
      </c>
      <c r="I9256" s="147">
        <v>80.992000000000004</v>
      </c>
      <c r="J9256" s="147">
        <v>86.658586666666679</v>
      </c>
      <c r="K9256" s="147">
        <v>92.327839999999995</v>
      </c>
    </row>
    <row r="9257" spans="2:11" x14ac:dyDescent="0.2">
      <c r="B9257" s="21" t="str">
        <f t="shared" si="144"/>
        <v>HuntsvilleWind2095RCP4.5</v>
      </c>
      <c r="C9257" t="s">
        <v>344</v>
      </c>
      <c r="D9257" t="s">
        <v>1</v>
      </c>
      <c r="E9257" s="144" t="s">
        <v>193</v>
      </c>
      <c r="F9257" s="144">
        <v>2095</v>
      </c>
      <c r="G9257" s="147">
        <v>69.959346222833148</v>
      </c>
      <c r="H9257" s="147">
        <v>75.348600000000005</v>
      </c>
      <c r="I9257" s="147">
        <v>81.02</v>
      </c>
      <c r="J9257" s="147">
        <v>86.689973333333342</v>
      </c>
      <c r="K9257" s="147">
        <v>92.361279999999994</v>
      </c>
    </row>
    <row r="9258" spans="2:11" x14ac:dyDescent="0.2">
      <c r="B9258" s="21" t="str">
        <f t="shared" si="144"/>
        <v>HuntsvilleWind2100RCP4.5</v>
      </c>
      <c r="C9258" t="s">
        <v>344</v>
      </c>
      <c r="D9258" t="s">
        <v>1</v>
      </c>
      <c r="E9258" s="144" t="s">
        <v>193</v>
      </c>
      <c r="F9258" s="144">
        <v>2100</v>
      </c>
      <c r="G9258" s="147">
        <v>69.983523730784768</v>
      </c>
      <c r="H9258" s="147">
        <v>75.374640000000014</v>
      </c>
      <c r="I9258" s="147">
        <v>81.048000000000002</v>
      </c>
      <c r="J9258" s="147">
        <v>86.721360000000018</v>
      </c>
      <c r="K9258" s="147">
        <v>92.394719999999992</v>
      </c>
    </row>
    <row r="9259" spans="2:11" x14ac:dyDescent="0.2">
      <c r="B9259" s="21" t="str">
        <f t="shared" si="144"/>
        <v>HuntsvilleWind2023RCP6.0</v>
      </c>
      <c r="C9259" t="s">
        <v>344</v>
      </c>
      <c r="D9259" t="s">
        <v>1</v>
      </c>
      <c r="E9259" s="144" t="s">
        <v>192</v>
      </c>
      <c r="F9259" s="144">
        <v>2023</v>
      </c>
      <c r="G9259" s="147">
        <v>69.168396319844817</v>
      </c>
      <c r="H9259" s="147">
        <v>74.459519999999998</v>
      </c>
      <c r="I9259" s="147">
        <v>80.024000000000001</v>
      </c>
      <c r="J9259" s="147">
        <v>85.591440000000006</v>
      </c>
      <c r="K9259" s="147">
        <v>91.163519999999991</v>
      </c>
    </row>
    <row r="9260" spans="2:11" x14ac:dyDescent="0.2">
      <c r="B9260" s="21" t="str">
        <f t="shared" si="144"/>
        <v>HuntsvilleWind2025RCP6.0</v>
      </c>
      <c r="C9260" t="s">
        <v>344</v>
      </c>
      <c r="D9260" t="s">
        <v>1</v>
      </c>
      <c r="E9260" s="144" t="s">
        <v>192</v>
      </c>
      <c r="F9260" s="144">
        <v>2025</v>
      </c>
      <c r="G9260" s="147">
        <v>69.277770760578278</v>
      </c>
      <c r="H9260" s="147">
        <v>74.599639999999994</v>
      </c>
      <c r="I9260" s="147">
        <v>80.2</v>
      </c>
      <c r="J9260" s="147">
        <v>85.798306666666676</v>
      </c>
      <c r="K9260" s="147">
        <v>91.400639999999996</v>
      </c>
    </row>
    <row r="9261" spans="2:11" x14ac:dyDescent="0.2">
      <c r="B9261" s="21" t="str">
        <f t="shared" si="144"/>
        <v>HuntsvilleWind2030RCP6.0</v>
      </c>
      <c r="C9261" t="s">
        <v>344</v>
      </c>
      <c r="D9261" t="s">
        <v>1</v>
      </c>
      <c r="E9261" s="144" t="s">
        <v>192</v>
      </c>
      <c r="F9261" s="144">
        <v>2030</v>
      </c>
      <c r="G9261" s="147">
        <v>69.387145201311753</v>
      </c>
      <c r="H9261" s="147">
        <v>74.739760000000004</v>
      </c>
      <c r="I9261" s="147">
        <v>80.376000000000005</v>
      </c>
      <c r="J9261" s="147">
        <v>86.005173333333346</v>
      </c>
      <c r="K9261" s="147">
        <v>91.63776</v>
      </c>
    </row>
    <row r="9262" spans="2:11" x14ac:dyDescent="0.2">
      <c r="B9262" s="21" t="str">
        <f t="shared" si="144"/>
        <v>HuntsvilleWind2035RCP6.0</v>
      </c>
      <c r="C9262" t="s">
        <v>344</v>
      </c>
      <c r="D9262" t="s">
        <v>1</v>
      </c>
      <c r="E9262" s="144" t="s">
        <v>192</v>
      </c>
      <c r="F9262" s="144">
        <v>2035</v>
      </c>
      <c r="G9262" s="147">
        <v>69.496519642045214</v>
      </c>
      <c r="H9262" s="147">
        <v>74.87988</v>
      </c>
      <c r="I9262" s="147">
        <v>80.552000000000007</v>
      </c>
      <c r="J9262" s="147">
        <v>86.212040000000002</v>
      </c>
      <c r="K9262" s="147">
        <v>91.87487999999999</v>
      </c>
    </row>
    <row r="9263" spans="2:11" x14ac:dyDescent="0.2">
      <c r="B9263" s="21" t="str">
        <f t="shared" si="144"/>
        <v>HuntsvilleWind2040RCP6.0</v>
      </c>
      <c r="C9263" t="s">
        <v>344</v>
      </c>
      <c r="D9263" t="s">
        <v>1</v>
      </c>
      <c r="E9263" s="144" t="s">
        <v>192</v>
      </c>
      <c r="F9263" s="144">
        <v>2040</v>
      </c>
      <c r="G9263" s="147">
        <v>69.605894082778676</v>
      </c>
      <c r="H9263" s="147">
        <v>75.02</v>
      </c>
      <c r="I9263" s="147">
        <v>80.728000000000009</v>
      </c>
      <c r="J9263" s="147">
        <v>86.418906666666672</v>
      </c>
      <c r="K9263" s="147">
        <v>92.111999999999995</v>
      </c>
    </row>
    <row r="9264" spans="2:11" x14ac:dyDescent="0.2">
      <c r="B9264" s="21" t="str">
        <f t="shared" si="144"/>
        <v>HuntsvilleWind2045RCP6.0</v>
      </c>
      <c r="C9264" t="s">
        <v>344</v>
      </c>
      <c r="D9264" t="s">
        <v>1</v>
      </c>
      <c r="E9264" s="144" t="s">
        <v>192</v>
      </c>
      <c r="F9264" s="144">
        <v>2045</v>
      </c>
      <c r="G9264" s="147">
        <v>69.715268523512151</v>
      </c>
      <c r="H9264" s="147">
        <v>75.160120000000006</v>
      </c>
      <c r="I9264" s="147">
        <v>80.904000000000011</v>
      </c>
      <c r="J9264" s="147">
        <v>86.625773333333342</v>
      </c>
      <c r="K9264" s="147">
        <v>92.349119999999999</v>
      </c>
    </row>
    <row r="9265" spans="2:11" x14ac:dyDescent="0.2">
      <c r="B9265" s="21" t="str">
        <f t="shared" si="144"/>
        <v>HuntsvilleWind2050RCP6.0</v>
      </c>
      <c r="C9265" t="s">
        <v>344</v>
      </c>
      <c r="D9265" t="s">
        <v>1</v>
      </c>
      <c r="E9265" s="144" t="s">
        <v>192</v>
      </c>
      <c r="F9265" s="144">
        <v>2050</v>
      </c>
      <c r="G9265" s="147">
        <v>69.827406108011502</v>
      </c>
      <c r="H9265" s="147">
        <v>75.283872000000002</v>
      </c>
      <c r="I9265" s="147">
        <v>81.040000000000006</v>
      </c>
      <c r="J9265" s="147">
        <v>86.772720000000007</v>
      </c>
      <c r="K9265" s="147">
        <v>92.507807999999997</v>
      </c>
    </row>
    <row r="9266" spans="2:11" x14ac:dyDescent="0.2">
      <c r="B9266" s="21" t="str">
        <f t="shared" si="144"/>
        <v>HuntsvilleWind2055RCP6.0</v>
      </c>
      <c r="C9266" t="s">
        <v>344</v>
      </c>
      <c r="D9266" t="s">
        <v>1</v>
      </c>
      <c r="E9266" s="144" t="s">
        <v>192</v>
      </c>
      <c r="F9266" s="144">
        <v>2055</v>
      </c>
      <c r="G9266" s="147">
        <v>69.830169251777406</v>
      </c>
      <c r="H9266" s="147">
        <v>75.267504000000002</v>
      </c>
      <c r="I9266" s="147">
        <v>81</v>
      </c>
      <c r="J9266" s="147">
        <v>86.712800000000001</v>
      </c>
      <c r="K9266" s="147">
        <v>92.429375999999991</v>
      </c>
    </row>
    <row r="9267" spans="2:11" x14ac:dyDescent="0.2">
      <c r="B9267" s="21" t="str">
        <f t="shared" si="144"/>
        <v>HuntsvilleWind2060RCP6.0</v>
      </c>
      <c r="C9267" t="s">
        <v>344</v>
      </c>
      <c r="D9267" t="s">
        <v>1</v>
      </c>
      <c r="E9267" s="144" t="s">
        <v>192</v>
      </c>
      <c r="F9267" s="144">
        <v>2060</v>
      </c>
      <c r="G9267" s="147">
        <v>69.832932395543295</v>
      </c>
      <c r="H9267" s="147">
        <v>75.251136000000002</v>
      </c>
      <c r="I9267" s="147">
        <v>80.960000000000008</v>
      </c>
      <c r="J9267" s="147">
        <v>86.65288000000001</v>
      </c>
      <c r="K9267" s="147">
        <v>92.350943999999998</v>
      </c>
    </row>
    <row r="9268" spans="2:11" x14ac:dyDescent="0.2">
      <c r="B9268" s="21" t="str">
        <f t="shared" si="144"/>
        <v>HuntsvilleWind2065RCP6.0</v>
      </c>
      <c r="C9268" t="s">
        <v>344</v>
      </c>
      <c r="D9268" t="s">
        <v>1</v>
      </c>
      <c r="E9268" s="144" t="s">
        <v>192</v>
      </c>
      <c r="F9268" s="144">
        <v>2065</v>
      </c>
      <c r="G9268" s="147">
        <v>69.835695539309199</v>
      </c>
      <c r="H9268" s="147">
        <v>75.234768000000003</v>
      </c>
      <c r="I9268" s="147">
        <v>80.92</v>
      </c>
      <c r="J9268" s="147">
        <v>86.592960000000005</v>
      </c>
      <c r="K9268" s="147">
        <v>92.272511999999992</v>
      </c>
    </row>
    <row r="9269" spans="2:11" x14ac:dyDescent="0.2">
      <c r="B9269" s="21" t="str">
        <f t="shared" si="144"/>
        <v>HuntsvilleWind2070RCP6.0</v>
      </c>
      <c r="C9269" t="s">
        <v>344</v>
      </c>
      <c r="D9269" t="s">
        <v>1</v>
      </c>
      <c r="E9269" s="144" t="s">
        <v>192</v>
      </c>
      <c r="F9269" s="144">
        <v>2070</v>
      </c>
      <c r="G9269" s="147">
        <v>69.838458683075089</v>
      </c>
      <c r="H9269" s="147">
        <v>75.218400000000003</v>
      </c>
      <c r="I9269" s="147">
        <v>80.88</v>
      </c>
      <c r="J9269" s="147">
        <v>86.53304</v>
      </c>
      <c r="K9269" s="147">
        <v>92.194079999999985</v>
      </c>
    </row>
    <row r="9270" spans="2:11" x14ac:dyDescent="0.2">
      <c r="B9270" s="21" t="str">
        <f t="shared" si="144"/>
        <v>HuntsvilleWind2075RCP6.0</v>
      </c>
      <c r="C9270" t="s">
        <v>344</v>
      </c>
      <c r="D9270" t="s">
        <v>1</v>
      </c>
      <c r="E9270" s="144" t="s">
        <v>192</v>
      </c>
      <c r="F9270" s="144">
        <v>2075</v>
      </c>
      <c r="G9270" s="147">
        <v>69.874724945002512</v>
      </c>
      <c r="H9270" s="147">
        <v>75.257460000000009</v>
      </c>
      <c r="I9270" s="147">
        <v>80.921999999999997</v>
      </c>
      <c r="J9270" s="147">
        <v>86.580120000000008</v>
      </c>
      <c r="K9270" s="147">
        <v>92.244239999999991</v>
      </c>
    </row>
    <row r="9271" spans="2:11" x14ac:dyDescent="0.2">
      <c r="B9271" s="21" t="str">
        <f t="shared" si="144"/>
        <v>HuntsvilleWind2080RCP6.0</v>
      </c>
      <c r="C9271" t="s">
        <v>344</v>
      </c>
      <c r="D9271" t="s">
        <v>1</v>
      </c>
      <c r="E9271" s="144" t="s">
        <v>192</v>
      </c>
      <c r="F9271" s="144">
        <v>2080</v>
      </c>
      <c r="G9271" s="147">
        <v>69.910991206929936</v>
      </c>
      <c r="H9271" s="147">
        <v>75.296520000000015</v>
      </c>
      <c r="I9271" s="147">
        <v>80.963999999999999</v>
      </c>
      <c r="J9271" s="147">
        <v>86.627200000000016</v>
      </c>
      <c r="K9271" s="147">
        <v>92.294399999999996</v>
      </c>
    </row>
    <row r="9272" spans="2:11" x14ac:dyDescent="0.2">
      <c r="B9272" s="21" t="str">
        <f t="shared" si="144"/>
        <v>HuntsvilleWind2085RCP6.0</v>
      </c>
      <c r="C9272" t="s">
        <v>344</v>
      </c>
      <c r="D9272" t="s">
        <v>1</v>
      </c>
      <c r="E9272" s="144" t="s">
        <v>192</v>
      </c>
      <c r="F9272" s="144">
        <v>2085</v>
      </c>
      <c r="G9272" s="147">
        <v>69.947257468857345</v>
      </c>
      <c r="H9272" s="147">
        <v>75.335580000000007</v>
      </c>
      <c r="I9272" s="147">
        <v>81.006</v>
      </c>
      <c r="J9272" s="147">
        <v>86.67428000000001</v>
      </c>
      <c r="K9272" s="147">
        <v>92.344559999999987</v>
      </c>
    </row>
    <row r="9273" spans="2:11" x14ac:dyDescent="0.2">
      <c r="B9273" s="21" t="str">
        <f t="shared" si="144"/>
        <v>HuntsvilleWind2090RCP6.0</v>
      </c>
      <c r="C9273" t="s">
        <v>344</v>
      </c>
      <c r="D9273" t="s">
        <v>1</v>
      </c>
      <c r="E9273" s="144" t="s">
        <v>192</v>
      </c>
      <c r="F9273" s="144">
        <v>2090</v>
      </c>
      <c r="G9273" s="147">
        <v>69.91214251683239</v>
      </c>
      <c r="H9273" s="147">
        <v>75.272960000000012</v>
      </c>
      <c r="I9273" s="147">
        <v>80.909333333333336</v>
      </c>
      <c r="J9273" s="147">
        <v>86.553013333333354</v>
      </c>
      <c r="K9273" s="147">
        <v>92.197119999999984</v>
      </c>
    </row>
    <row r="9274" spans="2:11" x14ac:dyDescent="0.2">
      <c r="B9274" s="21" t="str">
        <f t="shared" si="144"/>
        <v>HuntsvilleWind2095RCP6.0</v>
      </c>
      <c r="C9274" t="s">
        <v>344</v>
      </c>
      <c r="D9274" t="s">
        <v>1</v>
      </c>
      <c r="E9274" s="144" t="s">
        <v>192</v>
      </c>
      <c r="F9274" s="144">
        <v>2095</v>
      </c>
      <c r="G9274" s="147">
        <v>69.840761302880026</v>
      </c>
      <c r="H9274" s="147">
        <v>75.171279999999996</v>
      </c>
      <c r="I9274" s="147">
        <v>80.770666666666671</v>
      </c>
      <c r="J9274" s="147">
        <v>86.384666666666675</v>
      </c>
      <c r="K9274" s="147">
        <v>91.99951999999999</v>
      </c>
    </row>
    <row r="9275" spans="2:11" x14ac:dyDescent="0.2">
      <c r="B9275" s="21" t="str">
        <f t="shared" si="144"/>
        <v>HuntsvilleWind2100RCP6.0</v>
      </c>
      <c r="C9275" t="s">
        <v>344</v>
      </c>
      <c r="D9275" t="s">
        <v>1</v>
      </c>
      <c r="E9275" s="144" t="s">
        <v>192</v>
      </c>
      <c r="F9275" s="144">
        <v>2100</v>
      </c>
      <c r="G9275" s="147">
        <v>69.769380088927647</v>
      </c>
      <c r="H9275" s="147">
        <v>75.069599999999994</v>
      </c>
      <c r="I9275" s="147">
        <v>80.632000000000005</v>
      </c>
      <c r="J9275" s="147">
        <v>86.21632000000001</v>
      </c>
      <c r="K9275" s="147">
        <v>91.801919999999981</v>
      </c>
    </row>
    <row r="9276" spans="2:11" x14ac:dyDescent="0.2">
      <c r="B9276" s="21" t="str">
        <f t="shared" si="144"/>
        <v>HuntsvilleWind2023RCP8.5</v>
      </c>
      <c r="C9276" t="s">
        <v>344</v>
      </c>
      <c r="D9276" t="s">
        <v>1</v>
      </c>
      <c r="E9276" s="144" t="s">
        <v>191</v>
      </c>
      <c r="F9276" s="144">
        <v>2023</v>
      </c>
      <c r="G9276" s="147">
        <v>69.168396319844817</v>
      </c>
      <c r="H9276" s="147">
        <v>74.459519999999998</v>
      </c>
      <c r="I9276" s="147">
        <v>80.024000000000001</v>
      </c>
      <c r="J9276" s="147">
        <v>85.591440000000006</v>
      </c>
      <c r="K9276" s="147">
        <v>91.163519999999991</v>
      </c>
    </row>
    <row r="9277" spans="2:11" x14ac:dyDescent="0.2">
      <c r="B9277" s="21" t="str">
        <f t="shared" si="144"/>
        <v>HuntsvilleWind2025RCP8.5</v>
      </c>
      <c r="C9277" t="s">
        <v>344</v>
      </c>
      <c r="D9277" t="s">
        <v>1</v>
      </c>
      <c r="E9277" s="144" t="s">
        <v>191</v>
      </c>
      <c r="F9277" s="144">
        <v>2025</v>
      </c>
      <c r="G9277" s="147">
        <v>69.387145201311753</v>
      </c>
      <c r="H9277" s="147">
        <v>74.739760000000004</v>
      </c>
      <c r="I9277" s="147">
        <v>80.376000000000005</v>
      </c>
      <c r="J9277" s="147">
        <v>86.005173333333346</v>
      </c>
      <c r="K9277" s="147">
        <v>91.63776</v>
      </c>
    </row>
    <row r="9278" spans="2:11" x14ac:dyDescent="0.2">
      <c r="B9278" s="21" t="str">
        <f t="shared" si="144"/>
        <v>HuntsvilleWind2030RCP8.5</v>
      </c>
      <c r="C9278" t="s">
        <v>344</v>
      </c>
      <c r="D9278" t="s">
        <v>1</v>
      </c>
      <c r="E9278" s="144" t="s">
        <v>191</v>
      </c>
      <c r="F9278" s="144">
        <v>2030</v>
      </c>
      <c r="G9278" s="147">
        <v>69.605894082778676</v>
      </c>
      <c r="H9278" s="147">
        <v>75.02</v>
      </c>
      <c r="I9278" s="147">
        <v>80.728000000000009</v>
      </c>
      <c r="J9278" s="147">
        <v>86.418906666666672</v>
      </c>
      <c r="K9278" s="147">
        <v>92.111999999999995</v>
      </c>
    </row>
    <row r="9279" spans="2:11" x14ac:dyDescent="0.2">
      <c r="B9279" s="21" t="str">
        <f t="shared" si="144"/>
        <v>HuntsvilleWind2035RCP8.5</v>
      </c>
      <c r="C9279" t="s">
        <v>344</v>
      </c>
      <c r="D9279" t="s">
        <v>1</v>
      </c>
      <c r="E9279" s="144" t="s">
        <v>191</v>
      </c>
      <c r="F9279" s="144">
        <v>2035</v>
      </c>
      <c r="G9279" s="147">
        <v>69.824642964245612</v>
      </c>
      <c r="H9279" s="147">
        <v>75.300240000000002</v>
      </c>
      <c r="I9279" s="147">
        <v>81.080000000000013</v>
      </c>
      <c r="J9279" s="147">
        <v>86.832640000000012</v>
      </c>
      <c r="K9279" s="147">
        <v>92.586240000000004</v>
      </c>
    </row>
    <row r="9280" spans="2:11" x14ac:dyDescent="0.2">
      <c r="B9280" s="21" t="str">
        <f t="shared" si="144"/>
        <v>HuntsvilleWind2040RCP8.5</v>
      </c>
      <c r="C9280" t="s">
        <v>344</v>
      </c>
      <c r="D9280" t="s">
        <v>1</v>
      </c>
      <c r="E9280" s="144" t="s">
        <v>191</v>
      </c>
      <c r="F9280" s="144">
        <v>2040</v>
      </c>
      <c r="G9280" s="147">
        <v>69.829248203855443</v>
      </c>
      <c r="H9280" s="147">
        <v>75.272959999999998</v>
      </c>
      <c r="I9280" s="147">
        <v>81.013333333333335</v>
      </c>
      <c r="J9280" s="147">
        <v>86.732773333333341</v>
      </c>
      <c r="K9280" s="147">
        <v>92.455519999999993</v>
      </c>
    </row>
    <row r="9281" spans="2:11" x14ac:dyDescent="0.2">
      <c r="B9281" s="21" t="str">
        <f t="shared" si="144"/>
        <v>HuntsvilleWind2045RCP8.5</v>
      </c>
      <c r="C9281" t="s">
        <v>344</v>
      </c>
      <c r="D9281" t="s">
        <v>1</v>
      </c>
      <c r="E9281" s="144" t="s">
        <v>191</v>
      </c>
      <c r="F9281" s="144">
        <v>2045</v>
      </c>
      <c r="G9281" s="147">
        <v>69.833853443465259</v>
      </c>
      <c r="H9281" s="147">
        <v>75.245680000000007</v>
      </c>
      <c r="I9281" s="147">
        <v>80.946666666666673</v>
      </c>
      <c r="J9281" s="147">
        <v>86.632906666666671</v>
      </c>
      <c r="K9281" s="147">
        <v>92.324799999999996</v>
      </c>
    </row>
    <row r="9282" spans="2:11" x14ac:dyDescent="0.2">
      <c r="B9282" s="21" t="str">
        <f t="shared" si="144"/>
        <v>HuntsvilleWind2050RCP8.5</v>
      </c>
      <c r="C9282" t="s">
        <v>344</v>
      </c>
      <c r="D9282" t="s">
        <v>1</v>
      </c>
      <c r="E9282" s="144" t="s">
        <v>191</v>
      </c>
      <c r="F9282" s="144">
        <v>2050</v>
      </c>
      <c r="G9282" s="147">
        <v>69.886813698978315</v>
      </c>
      <c r="H9282" s="147">
        <v>75.270480000000006</v>
      </c>
      <c r="I9282" s="147">
        <v>80.935999999999993</v>
      </c>
      <c r="J9282" s="147">
        <v>86.595813333333339</v>
      </c>
      <c r="K9282" s="147">
        <v>92.260959999999983</v>
      </c>
    </row>
    <row r="9283" spans="2:11" x14ac:dyDescent="0.2">
      <c r="B9283" s="21" t="str">
        <f t="shared" si="144"/>
        <v>HuntsvilleWind2055RCP8.5</v>
      </c>
      <c r="C9283" t="s">
        <v>344</v>
      </c>
      <c r="D9283" t="s">
        <v>1</v>
      </c>
      <c r="E9283" s="144" t="s">
        <v>191</v>
      </c>
      <c r="F9283" s="144">
        <v>2055</v>
      </c>
      <c r="G9283" s="147">
        <v>69.935168714881542</v>
      </c>
      <c r="H9283" s="147">
        <v>75.32256000000001</v>
      </c>
      <c r="I9283" s="147">
        <v>80.992000000000004</v>
      </c>
      <c r="J9283" s="147">
        <v>86.658586666666679</v>
      </c>
      <c r="K9283" s="147">
        <v>92.327839999999995</v>
      </c>
    </row>
    <row r="9284" spans="2:11" x14ac:dyDescent="0.2">
      <c r="B9284" s="21" t="str">
        <f t="shared" si="144"/>
        <v>HuntsvilleWind2060RCP8.5</v>
      </c>
      <c r="C9284" t="s">
        <v>344</v>
      </c>
      <c r="D9284" t="s">
        <v>1</v>
      </c>
      <c r="E9284" s="144" t="s">
        <v>191</v>
      </c>
      <c r="F9284" s="144">
        <v>2060</v>
      </c>
      <c r="G9284" s="147">
        <v>69.91214251683239</v>
      </c>
      <c r="H9284" s="147">
        <v>75.272960000000012</v>
      </c>
      <c r="I9284" s="147">
        <v>80.909333333333336</v>
      </c>
      <c r="J9284" s="147">
        <v>86.553013333333354</v>
      </c>
      <c r="K9284" s="147">
        <v>92.197119999999984</v>
      </c>
    </row>
    <row r="9285" spans="2:11" x14ac:dyDescent="0.2">
      <c r="B9285" s="21" t="str">
        <f t="shared" si="144"/>
        <v>HuntsvilleWind2065RCP8.5</v>
      </c>
      <c r="C9285" t="s">
        <v>344</v>
      </c>
      <c r="D9285" t="s">
        <v>1</v>
      </c>
      <c r="E9285" s="144" t="s">
        <v>191</v>
      </c>
      <c r="F9285" s="144">
        <v>2065</v>
      </c>
      <c r="G9285" s="147">
        <v>69.840761302880026</v>
      </c>
      <c r="H9285" s="147">
        <v>75.171279999999996</v>
      </c>
      <c r="I9285" s="147">
        <v>80.770666666666671</v>
      </c>
      <c r="J9285" s="147">
        <v>86.384666666666675</v>
      </c>
      <c r="K9285" s="147">
        <v>91.99951999999999</v>
      </c>
    </row>
    <row r="9286" spans="2:11" x14ac:dyDescent="0.2">
      <c r="B9286" s="21" t="str">
        <f t="shared" si="144"/>
        <v>HuntsvilleWind2070RCP8.5</v>
      </c>
      <c r="C9286" t="s">
        <v>344</v>
      </c>
      <c r="D9286" t="s">
        <v>1</v>
      </c>
      <c r="E9286" s="144" t="s">
        <v>191</v>
      </c>
      <c r="F9286" s="144">
        <v>2070</v>
      </c>
      <c r="G9286" s="147">
        <v>69.861484881124255</v>
      </c>
      <c r="H9286" s="147">
        <v>75.178719999999998</v>
      </c>
      <c r="I9286" s="147">
        <v>80.762666666666675</v>
      </c>
      <c r="J9286" s="147">
        <v>86.361840000000015</v>
      </c>
      <c r="K9286" s="147">
        <v>91.966079999999991</v>
      </c>
    </row>
    <row r="9287" spans="2:11" x14ac:dyDescent="0.2">
      <c r="B9287" s="21" t="str">
        <f t="shared" si="144"/>
        <v>HuntsvilleWind2075RCP8.5</v>
      </c>
      <c r="C9287" t="s">
        <v>344</v>
      </c>
      <c r="D9287" t="s">
        <v>1</v>
      </c>
      <c r="E9287" s="144" t="s">
        <v>191</v>
      </c>
      <c r="F9287" s="144">
        <v>2075</v>
      </c>
      <c r="G9287" s="147">
        <v>69.953589673320849</v>
      </c>
      <c r="H9287" s="147">
        <v>75.287840000000003</v>
      </c>
      <c r="I9287" s="147">
        <v>80.893333333333331</v>
      </c>
      <c r="J9287" s="147">
        <v>86.507360000000006</v>
      </c>
      <c r="K9287" s="147">
        <v>92.130239999999986</v>
      </c>
    </row>
    <row r="9288" spans="2:11" x14ac:dyDescent="0.2">
      <c r="B9288" s="21" t="str">
        <f t="shared" si="144"/>
        <v>HuntsvilleWind2080RCP8.5</v>
      </c>
      <c r="C9288" t="s">
        <v>344</v>
      </c>
      <c r="D9288" t="s">
        <v>1</v>
      </c>
      <c r="E9288" s="144" t="s">
        <v>191</v>
      </c>
      <c r="F9288" s="144">
        <v>2080</v>
      </c>
      <c r="G9288" s="147">
        <v>70.045694465517457</v>
      </c>
      <c r="H9288" s="147">
        <v>75.396960000000007</v>
      </c>
      <c r="I9288" s="147">
        <v>81.024000000000001</v>
      </c>
      <c r="J9288" s="147">
        <v>86.65288000000001</v>
      </c>
      <c r="K9288" s="147">
        <v>92.294399999999996</v>
      </c>
    </row>
    <row r="9289" spans="2:11" x14ac:dyDescent="0.2">
      <c r="B9289" s="21" t="str">
        <f t="shared" si="144"/>
        <v>HuntsvilleWind2085RCP8.5</v>
      </c>
      <c r="C9289" t="s">
        <v>344</v>
      </c>
      <c r="D9289" t="s">
        <v>1</v>
      </c>
      <c r="E9289" s="144" t="s">
        <v>191</v>
      </c>
      <c r="F9289" s="144">
        <v>2085</v>
      </c>
      <c r="G9289" s="147">
        <v>70.339278490644134</v>
      </c>
      <c r="H9289" s="147">
        <v>75.761520000000019</v>
      </c>
      <c r="I9289" s="147">
        <v>81.468000000000004</v>
      </c>
      <c r="J9289" s="147">
        <v>87.170760000000001</v>
      </c>
      <c r="K9289" s="147">
        <v>92.882639999999981</v>
      </c>
    </row>
    <row r="9290" spans="2:11" x14ac:dyDescent="0.2">
      <c r="B9290" s="21" t="str">
        <f t="shared" si="144"/>
        <v>HuntsvilleWind2090RCP8.5</v>
      </c>
      <c r="C9290" t="s">
        <v>344</v>
      </c>
      <c r="D9290" t="s">
        <v>1</v>
      </c>
      <c r="E9290" s="144" t="s">
        <v>191</v>
      </c>
      <c r="F9290" s="144">
        <v>2090</v>
      </c>
      <c r="G9290" s="147">
        <v>70.63286251577081</v>
      </c>
      <c r="H9290" s="147">
        <v>76.126080000000016</v>
      </c>
      <c r="I9290" s="147">
        <v>81.912000000000006</v>
      </c>
      <c r="J9290" s="147">
        <v>87.688640000000007</v>
      </c>
      <c r="K9290" s="147">
        <v>93.47087999999998</v>
      </c>
    </row>
    <row r="9291" spans="2:11" x14ac:dyDescent="0.2">
      <c r="B9291" s="21" t="str">
        <f t="shared" si="144"/>
        <v>HuntsvilleWind2095RCP8.5</v>
      </c>
      <c r="C9291" t="s">
        <v>344</v>
      </c>
      <c r="D9291" t="s">
        <v>1</v>
      </c>
      <c r="E9291" s="144" t="s">
        <v>191</v>
      </c>
      <c r="F9291" s="144">
        <v>2095</v>
      </c>
      <c r="G9291" s="147">
        <v>70.63286251577081</v>
      </c>
      <c r="H9291" s="147">
        <v>76.126080000000016</v>
      </c>
      <c r="I9291" s="147">
        <v>81.912000000000006</v>
      </c>
      <c r="J9291" s="147">
        <v>87.688640000000007</v>
      </c>
      <c r="K9291" s="147">
        <v>93.47087999999998</v>
      </c>
    </row>
    <row r="9292" spans="2:11" x14ac:dyDescent="0.2">
      <c r="B9292" s="21" t="str">
        <f t="shared" ref="B9292:B9355" si="145">C9292&amp;D9292&amp;F9292&amp;E9292</f>
        <v>HuntsvilleWind2100RCP8.5</v>
      </c>
      <c r="C9292" t="s">
        <v>344</v>
      </c>
      <c r="D9292" t="s">
        <v>1</v>
      </c>
      <c r="E9292" s="144" t="s">
        <v>191</v>
      </c>
      <c r="F9292" s="144">
        <v>2100</v>
      </c>
      <c r="G9292" s="147">
        <v>70.63286251577081</v>
      </c>
      <c r="H9292" s="147">
        <v>76.126080000000016</v>
      </c>
      <c r="I9292" s="147">
        <v>81.912000000000006</v>
      </c>
      <c r="J9292" s="147">
        <v>87.688640000000007</v>
      </c>
      <c r="K9292" s="147">
        <v>93.47087999999998</v>
      </c>
    </row>
    <row r="9293" spans="2:11" x14ac:dyDescent="0.2">
      <c r="B9293" s="21" t="str">
        <f t="shared" si="145"/>
        <v>IngersollIce Accretion2023RCP4.5</v>
      </c>
      <c r="C9293" t="s">
        <v>345</v>
      </c>
      <c r="D9293" t="s">
        <v>486</v>
      </c>
      <c r="E9293" s="144" t="s">
        <v>193</v>
      </c>
      <c r="F9293" s="144">
        <v>2023</v>
      </c>
      <c r="G9293" s="147">
        <v>21.118233770425942</v>
      </c>
      <c r="H9293" s="147">
        <v>25.31832</v>
      </c>
      <c r="I9293" s="147">
        <v>30.628</v>
      </c>
      <c r="J9293" s="147">
        <v>34.679699999999997</v>
      </c>
      <c r="K9293" s="147">
        <v>38.747520000000002</v>
      </c>
    </row>
    <row r="9294" spans="2:11" x14ac:dyDescent="0.2">
      <c r="B9294" s="21" t="str">
        <f t="shared" si="145"/>
        <v>IngersollIce Accretion2025RCP4.5</v>
      </c>
      <c r="C9294" t="s">
        <v>345</v>
      </c>
      <c r="D9294" t="s">
        <v>486</v>
      </c>
      <c r="E9294" s="144" t="s">
        <v>193</v>
      </c>
      <c r="F9294" s="144">
        <v>2025</v>
      </c>
      <c r="G9294" s="147">
        <v>21.075091311242232</v>
      </c>
      <c r="H9294" s="147">
        <v>25.279724999999999</v>
      </c>
      <c r="I9294" s="147">
        <v>30.591833333333334</v>
      </c>
      <c r="J9294" s="147">
        <v>34.650508333333327</v>
      </c>
      <c r="K9294" s="147">
        <v>38.714970000000001</v>
      </c>
    </row>
    <row r="9295" spans="2:11" x14ac:dyDescent="0.2">
      <c r="B9295" s="21" t="str">
        <f t="shared" si="145"/>
        <v>IngersollIce Accretion2030RCP4.5</v>
      </c>
      <c r="C9295" t="s">
        <v>345</v>
      </c>
      <c r="D9295" t="s">
        <v>486</v>
      </c>
      <c r="E9295" s="144" t="s">
        <v>193</v>
      </c>
      <c r="F9295" s="144">
        <v>2030</v>
      </c>
      <c r="G9295" s="147">
        <v>21.031948852058523</v>
      </c>
      <c r="H9295" s="147">
        <v>25.241129999999998</v>
      </c>
      <c r="I9295" s="147">
        <v>30.555666666666667</v>
      </c>
      <c r="J9295" s="147">
        <v>34.621316666666665</v>
      </c>
      <c r="K9295" s="147">
        <v>38.68242</v>
      </c>
    </row>
    <row r="9296" spans="2:11" x14ac:dyDescent="0.2">
      <c r="B9296" s="21" t="str">
        <f t="shared" si="145"/>
        <v>IngersollIce Accretion2035RCP4.5</v>
      </c>
      <c r="C9296" t="s">
        <v>345</v>
      </c>
      <c r="D9296" t="s">
        <v>486</v>
      </c>
      <c r="E9296" s="144" t="s">
        <v>193</v>
      </c>
      <c r="F9296" s="144">
        <v>2035</v>
      </c>
      <c r="G9296" s="147">
        <v>20.988806392874814</v>
      </c>
      <c r="H9296" s="147">
        <v>25.202534999999997</v>
      </c>
      <c r="I9296" s="147">
        <v>30.519500000000001</v>
      </c>
      <c r="J9296" s="147">
        <v>34.592124999999996</v>
      </c>
      <c r="K9296" s="147">
        <v>38.64987</v>
      </c>
    </row>
    <row r="9297" spans="2:11" x14ac:dyDescent="0.2">
      <c r="B9297" s="21" t="str">
        <f t="shared" si="145"/>
        <v>IngersollIce Accretion2040RCP4.5</v>
      </c>
      <c r="C9297" t="s">
        <v>345</v>
      </c>
      <c r="D9297" t="s">
        <v>486</v>
      </c>
      <c r="E9297" s="144" t="s">
        <v>193</v>
      </c>
      <c r="F9297" s="144">
        <v>2040</v>
      </c>
      <c r="G9297" s="147">
        <v>20.945663933691101</v>
      </c>
      <c r="H9297" s="147">
        <v>25.16394</v>
      </c>
      <c r="I9297" s="147">
        <v>30.483333333333331</v>
      </c>
      <c r="J9297" s="147">
        <v>34.562933333333326</v>
      </c>
      <c r="K9297" s="147">
        <v>38.617319999999999</v>
      </c>
    </row>
    <row r="9298" spans="2:11" x14ac:dyDescent="0.2">
      <c r="B9298" s="21" t="str">
        <f t="shared" si="145"/>
        <v>IngersollIce Accretion2045RCP4.5</v>
      </c>
      <c r="C9298" t="s">
        <v>345</v>
      </c>
      <c r="D9298" t="s">
        <v>486</v>
      </c>
      <c r="E9298" s="144" t="s">
        <v>193</v>
      </c>
      <c r="F9298" s="144">
        <v>2045</v>
      </c>
      <c r="G9298" s="147">
        <v>20.902521474507392</v>
      </c>
      <c r="H9298" s="147">
        <v>25.125344999999999</v>
      </c>
      <c r="I9298" s="147">
        <v>30.447166666666664</v>
      </c>
      <c r="J9298" s="147">
        <v>34.533741666666664</v>
      </c>
      <c r="K9298" s="147">
        <v>38.584769999999999</v>
      </c>
    </row>
    <row r="9299" spans="2:11" x14ac:dyDescent="0.2">
      <c r="B9299" s="21" t="str">
        <f t="shared" si="145"/>
        <v>IngersollIce Accretion2050RCP4.5</v>
      </c>
      <c r="C9299" t="s">
        <v>345</v>
      </c>
      <c r="D9299" t="s">
        <v>486</v>
      </c>
      <c r="E9299" s="144" t="s">
        <v>193</v>
      </c>
      <c r="F9299" s="144">
        <v>2050</v>
      </c>
      <c r="G9299" s="147">
        <v>20.725637391854182</v>
      </c>
      <c r="H9299" s="147">
        <v>24.958099999999998</v>
      </c>
      <c r="I9299" s="147">
        <v>30.293199999999999</v>
      </c>
      <c r="J9299" s="147">
        <v>34.385447999999997</v>
      </c>
      <c r="K9299" s="147">
        <v>38.442852000000002</v>
      </c>
    </row>
    <row r="9300" spans="2:11" x14ac:dyDescent="0.2">
      <c r="B9300" s="21" t="str">
        <f t="shared" si="145"/>
        <v>IngersollIce Accretion2055RCP4.5</v>
      </c>
      <c r="C9300" t="s">
        <v>345</v>
      </c>
      <c r="D9300" t="s">
        <v>486</v>
      </c>
      <c r="E9300" s="144" t="s">
        <v>193</v>
      </c>
      <c r="F9300" s="144">
        <v>2055</v>
      </c>
      <c r="G9300" s="147">
        <v>20.591895768384681</v>
      </c>
      <c r="H9300" s="147">
        <v>24.829449999999998</v>
      </c>
      <c r="I9300" s="147">
        <v>30.1754</v>
      </c>
      <c r="J9300" s="147">
        <v>34.266345999999992</v>
      </c>
      <c r="K9300" s="147">
        <v>38.333483999999999</v>
      </c>
    </row>
    <row r="9301" spans="2:11" x14ac:dyDescent="0.2">
      <c r="B9301" s="21" t="str">
        <f t="shared" si="145"/>
        <v>IngersollIce Accretion2060RCP4.5</v>
      </c>
      <c r="C9301" t="s">
        <v>345</v>
      </c>
      <c r="D9301" t="s">
        <v>486</v>
      </c>
      <c r="E9301" s="144" t="s">
        <v>193</v>
      </c>
      <c r="F9301" s="144">
        <v>2060</v>
      </c>
      <c r="G9301" s="147">
        <v>20.458154144915181</v>
      </c>
      <c r="H9301" s="147">
        <v>24.700800000000001</v>
      </c>
      <c r="I9301" s="147">
        <v>30.057599999999997</v>
      </c>
      <c r="J9301" s="147">
        <v>34.147243999999993</v>
      </c>
      <c r="K9301" s="147">
        <v>38.224116000000002</v>
      </c>
    </row>
    <row r="9302" spans="2:11" x14ac:dyDescent="0.2">
      <c r="B9302" s="21" t="str">
        <f t="shared" si="145"/>
        <v>IngersollIce Accretion2065RCP4.5</v>
      </c>
      <c r="C9302" t="s">
        <v>345</v>
      </c>
      <c r="D9302" t="s">
        <v>486</v>
      </c>
      <c r="E9302" s="144" t="s">
        <v>193</v>
      </c>
      <c r="F9302" s="144">
        <v>2065</v>
      </c>
      <c r="G9302" s="147">
        <v>20.32441252144568</v>
      </c>
      <c r="H9302" s="147">
        <v>24.572150000000001</v>
      </c>
      <c r="I9302" s="147">
        <v>29.939799999999998</v>
      </c>
      <c r="J9302" s="147">
        <v>34.028141999999988</v>
      </c>
      <c r="K9302" s="147">
        <v>38.114747999999999</v>
      </c>
    </row>
    <row r="9303" spans="2:11" x14ac:dyDescent="0.2">
      <c r="B9303" s="21" t="str">
        <f t="shared" si="145"/>
        <v>IngersollIce Accretion2070RCP4.5</v>
      </c>
      <c r="C9303" t="s">
        <v>345</v>
      </c>
      <c r="D9303" t="s">
        <v>486</v>
      </c>
      <c r="E9303" s="144" t="s">
        <v>193</v>
      </c>
      <c r="F9303" s="144">
        <v>2070</v>
      </c>
      <c r="G9303" s="147">
        <v>20.19067089797618</v>
      </c>
      <c r="H9303" s="147">
        <v>24.4435</v>
      </c>
      <c r="I9303" s="147">
        <v>29.821999999999999</v>
      </c>
      <c r="J9303" s="147">
        <v>33.90903999999999</v>
      </c>
      <c r="K9303" s="147">
        <v>38.005380000000002</v>
      </c>
    </row>
    <row r="9304" spans="2:11" x14ac:dyDescent="0.2">
      <c r="B9304" s="21" t="str">
        <f t="shared" si="145"/>
        <v>IngersollIce Accretion2075RCP4.5</v>
      </c>
      <c r="C9304" t="s">
        <v>345</v>
      </c>
      <c r="D9304" t="s">
        <v>486</v>
      </c>
      <c r="E9304" s="144" t="s">
        <v>193</v>
      </c>
      <c r="F9304" s="144">
        <v>2075</v>
      </c>
      <c r="G9304" s="147">
        <v>20.133147619064566</v>
      </c>
      <c r="H9304" s="147">
        <v>24.400616666666668</v>
      </c>
      <c r="I9304" s="147">
        <v>29.801333333333332</v>
      </c>
      <c r="J9304" s="147">
        <v>33.903201666666661</v>
      </c>
      <c r="K9304" s="147">
        <v>38.011890000000001</v>
      </c>
    </row>
    <row r="9305" spans="2:11" x14ac:dyDescent="0.2">
      <c r="B9305" s="21" t="str">
        <f t="shared" si="145"/>
        <v>IngersollIce Accretion2080RCP4.5</v>
      </c>
      <c r="C9305" t="s">
        <v>345</v>
      </c>
      <c r="D9305" t="s">
        <v>486</v>
      </c>
      <c r="E9305" s="144" t="s">
        <v>193</v>
      </c>
      <c r="F9305" s="144">
        <v>2080</v>
      </c>
      <c r="G9305" s="147">
        <v>20.075624340152956</v>
      </c>
      <c r="H9305" s="147">
        <v>24.357733333333332</v>
      </c>
      <c r="I9305" s="147">
        <v>29.780666666666665</v>
      </c>
      <c r="J9305" s="147">
        <v>33.897363333333324</v>
      </c>
      <c r="K9305" s="147">
        <v>38.0184</v>
      </c>
    </row>
    <row r="9306" spans="2:11" x14ac:dyDescent="0.2">
      <c r="B9306" s="21" t="str">
        <f t="shared" si="145"/>
        <v>IngersollIce Accretion2085RCP4.5</v>
      </c>
      <c r="C9306" t="s">
        <v>345</v>
      </c>
      <c r="D9306" t="s">
        <v>486</v>
      </c>
      <c r="E9306" s="144" t="s">
        <v>193</v>
      </c>
      <c r="F9306" s="144">
        <v>2085</v>
      </c>
      <c r="G9306" s="147">
        <v>20.018101061241342</v>
      </c>
      <c r="H9306" s="147">
        <v>24.31485</v>
      </c>
      <c r="I9306" s="147">
        <v>29.759999999999998</v>
      </c>
      <c r="J9306" s="147">
        <v>33.891524999999987</v>
      </c>
      <c r="K9306" s="147">
        <v>38.024910000000006</v>
      </c>
    </row>
    <row r="9307" spans="2:11" x14ac:dyDescent="0.2">
      <c r="B9307" s="21" t="str">
        <f t="shared" si="145"/>
        <v>IngersollIce Accretion2090RCP4.5</v>
      </c>
      <c r="C9307" t="s">
        <v>345</v>
      </c>
      <c r="D9307" t="s">
        <v>486</v>
      </c>
      <c r="E9307" s="144" t="s">
        <v>193</v>
      </c>
      <c r="F9307" s="144">
        <v>2090</v>
      </c>
      <c r="G9307" s="147">
        <v>19.960577782329729</v>
      </c>
      <c r="H9307" s="147">
        <v>24.271966666666668</v>
      </c>
      <c r="I9307" s="147">
        <v>29.739333333333335</v>
      </c>
      <c r="J9307" s="147">
        <v>33.885686666666658</v>
      </c>
      <c r="K9307" s="147">
        <v>38.031420000000004</v>
      </c>
    </row>
    <row r="9308" spans="2:11" x14ac:dyDescent="0.2">
      <c r="B9308" s="21" t="str">
        <f t="shared" si="145"/>
        <v>IngersollIce Accretion2095RCP4.5</v>
      </c>
      <c r="C9308" t="s">
        <v>345</v>
      </c>
      <c r="D9308" t="s">
        <v>486</v>
      </c>
      <c r="E9308" s="144" t="s">
        <v>193</v>
      </c>
      <c r="F9308" s="144">
        <v>2095</v>
      </c>
      <c r="G9308" s="147">
        <v>19.903054503418119</v>
      </c>
      <c r="H9308" s="147">
        <v>24.229083333333332</v>
      </c>
      <c r="I9308" s="147">
        <v>29.718666666666667</v>
      </c>
      <c r="J9308" s="147">
        <v>33.879848333333328</v>
      </c>
      <c r="K9308" s="147">
        <v>38.037930000000003</v>
      </c>
    </row>
    <row r="9309" spans="2:11" x14ac:dyDescent="0.2">
      <c r="B9309" s="21" t="str">
        <f t="shared" si="145"/>
        <v>IngersollIce Accretion2100RCP4.5</v>
      </c>
      <c r="C9309" t="s">
        <v>345</v>
      </c>
      <c r="D9309" t="s">
        <v>486</v>
      </c>
      <c r="E9309" s="144" t="s">
        <v>193</v>
      </c>
      <c r="F9309" s="144">
        <v>2100</v>
      </c>
      <c r="G9309" s="147">
        <v>19.845531224506505</v>
      </c>
      <c r="H9309" s="147">
        <v>24.186199999999999</v>
      </c>
      <c r="I9309" s="147">
        <v>29.698</v>
      </c>
      <c r="J9309" s="147">
        <v>33.874009999999991</v>
      </c>
      <c r="K9309" s="147">
        <v>38.044440000000002</v>
      </c>
    </row>
    <row r="9310" spans="2:11" x14ac:dyDescent="0.2">
      <c r="B9310" s="21" t="str">
        <f t="shared" si="145"/>
        <v>IngersollIce Accretion2023RCP6.0</v>
      </c>
      <c r="C9310" t="s">
        <v>345</v>
      </c>
      <c r="D9310" t="s">
        <v>486</v>
      </c>
      <c r="E9310" s="144" t="s">
        <v>192</v>
      </c>
      <c r="F9310" s="144">
        <v>2023</v>
      </c>
      <c r="G9310" s="147">
        <v>21.118233770425942</v>
      </c>
      <c r="H9310" s="147">
        <v>25.31832</v>
      </c>
      <c r="I9310" s="147">
        <v>30.628</v>
      </c>
      <c r="J9310" s="147">
        <v>34.679699999999997</v>
      </c>
      <c r="K9310" s="147">
        <v>38.747520000000002</v>
      </c>
    </row>
    <row r="9311" spans="2:11" x14ac:dyDescent="0.2">
      <c r="B9311" s="21" t="str">
        <f t="shared" si="145"/>
        <v>IngersollIce Accretion2025RCP6.0</v>
      </c>
      <c r="C9311" t="s">
        <v>345</v>
      </c>
      <c r="D9311" t="s">
        <v>486</v>
      </c>
      <c r="E9311" s="144" t="s">
        <v>192</v>
      </c>
      <c r="F9311" s="144">
        <v>2025</v>
      </c>
      <c r="G9311" s="147">
        <v>21.075091311242232</v>
      </c>
      <c r="H9311" s="147">
        <v>25.279724999999999</v>
      </c>
      <c r="I9311" s="147">
        <v>30.591833333333334</v>
      </c>
      <c r="J9311" s="147">
        <v>34.650508333333327</v>
      </c>
      <c r="K9311" s="147">
        <v>38.714970000000001</v>
      </c>
    </row>
    <row r="9312" spans="2:11" x14ac:dyDescent="0.2">
      <c r="B9312" s="21" t="str">
        <f t="shared" si="145"/>
        <v>IngersollIce Accretion2030RCP6.0</v>
      </c>
      <c r="C9312" t="s">
        <v>345</v>
      </c>
      <c r="D9312" t="s">
        <v>486</v>
      </c>
      <c r="E9312" s="144" t="s">
        <v>192</v>
      </c>
      <c r="F9312" s="144">
        <v>2030</v>
      </c>
      <c r="G9312" s="147">
        <v>21.031948852058523</v>
      </c>
      <c r="H9312" s="147">
        <v>25.241129999999998</v>
      </c>
      <c r="I9312" s="147">
        <v>30.555666666666667</v>
      </c>
      <c r="J9312" s="147">
        <v>34.621316666666665</v>
      </c>
      <c r="K9312" s="147">
        <v>38.68242</v>
      </c>
    </row>
    <row r="9313" spans="2:11" x14ac:dyDescent="0.2">
      <c r="B9313" s="21" t="str">
        <f t="shared" si="145"/>
        <v>IngersollIce Accretion2035RCP6.0</v>
      </c>
      <c r="C9313" t="s">
        <v>345</v>
      </c>
      <c r="D9313" t="s">
        <v>486</v>
      </c>
      <c r="E9313" s="144" t="s">
        <v>192</v>
      </c>
      <c r="F9313" s="144">
        <v>2035</v>
      </c>
      <c r="G9313" s="147">
        <v>20.988806392874814</v>
      </c>
      <c r="H9313" s="147">
        <v>25.202534999999997</v>
      </c>
      <c r="I9313" s="147">
        <v>30.519500000000001</v>
      </c>
      <c r="J9313" s="147">
        <v>34.592124999999996</v>
      </c>
      <c r="K9313" s="147">
        <v>38.64987</v>
      </c>
    </row>
    <row r="9314" spans="2:11" x14ac:dyDescent="0.2">
      <c r="B9314" s="21" t="str">
        <f t="shared" si="145"/>
        <v>IngersollIce Accretion2040RCP6.0</v>
      </c>
      <c r="C9314" t="s">
        <v>345</v>
      </c>
      <c r="D9314" t="s">
        <v>486</v>
      </c>
      <c r="E9314" s="144" t="s">
        <v>192</v>
      </c>
      <c r="F9314" s="144">
        <v>2040</v>
      </c>
      <c r="G9314" s="147">
        <v>20.945663933691101</v>
      </c>
      <c r="H9314" s="147">
        <v>25.16394</v>
      </c>
      <c r="I9314" s="147">
        <v>30.483333333333331</v>
      </c>
      <c r="J9314" s="147">
        <v>34.562933333333326</v>
      </c>
      <c r="K9314" s="147">
        <v>38.617319999999999</v>
      </c>
    </row>
    <row r="9315" spans="2:11" x14ac:dyDescent="0.2">
      <c r="B9315" s="21" t="str">
        <f t="shared" si="145"/>
        <v>IngersollIce Accretion2045RCP6.0</v>
      </c>
      <c r="C9315" t="s">
        <v>345</v>
      </c>
      <c r="D9315" t="s">
        <v>486</v>
      </c>
      <c r="E9315" s="144" t="s">
        <v>192</v>
      </c>
      <c r="F9315" s="144">
        <v>2045</v>
      </c>
      <c r="G9315" s="147">
        <v>20.902521474507392</v>
      </c>
      <c r="H9315" s="147">
        <v>25.125344999999999</v>
      </c>
      <c r="I9315" s="147">
        <v>30.447166666666664</v>
      </c>
      <c r="J9315" s="147">
        <v>34.533741666666664</v>
      </c>
      <c r="K9315" s="147">
        <v>38.584769999999999</v>
      </c>
    </row>
    <row r="9316" spans="2:11" x14ac:dyDescent="0.2">
      <c r="B9316" s="21" t="str">
        <f t="shared" si="145"/>
        <v>IngersollIce Accretion2050RCP6.0</v>
      </c>
      <c r="C9316" t="s">
        <v>345</v>
      </c>
      <c r="D9316" t="s">
        <v>486</v>
      </c>
      <c r="E9316" s="144" t="s">
        <v>192</v>
      </c>
      <c r="F9316" s="144">
        <v>2050</v>
      </c>
      <c r="G9316" s="147">
        <v>20.725637391854182</v>
      </c>
      <c r="H9316" s="147">
        <v>24.958099999999998</v>
      </c>
      <c r="I9316" s="147">
        <v>30.293199999999999</v>
      </c>
      <c r="J9316" s="147">
        <v>34.385447999999997</v>
      </c>
      <c r="K9316" s="147">
        <v>38.442852000000002</v>
      </c>
    </row>
    <row r="9317" spans="2:11" x14ac:dyDescent="0.2">
      <c r="B9317" s="21" t="str">
        <f t="shared" si="145"/>
        <v>IngersollIce Accretion2055RCP6.0</v>
      </c>
      <c r="C9317" t="s">
        <v>345</v>
      </c>
      <c r="D9317" t="s">
        <v>486</v>
      </c>
      <c r="E9317" s="144" t="s">
        <v>192</v>
      </c>
      <c r="F9317" s="144">
        <v>2055</v>
      </c>
      <c r="G9317" s="147">
        <v>20.591895768384681</v>
      </c>
      <c r="H9317" s="147">
        <v>24.829449999999998</v>
      </c>
      <c r="I9317" s="147">
        <v>30.1754</v>
      </c>
      <c r="J9317" s="147">
        <v>34.266345999999992</v>
      </c>
      <c r="K9317" s="147">
        <v>38.333483999999999</v>
      </c>
    </row>
    <row r="9318" spans="2:11" x14ac:dyDescent="0.2">
      <c r="B9318" s="21" t="str">
        <f t="shared" si="145"/>
        <v>IngersollIce Accretion2060RCP6.0</v>
      </c>
      <c r="C9318" t="s">
        <v>345</v>
      </c>
      <c r="D9318" t="s">
        <v>486</v>
      </c>
      <c r="E9318" s="144" t="s">
        <v>192</v>
      </c>
      <c r="F9318" s="144">
        <v>2060</v>
      </c>
      <c r="G9318" s="147">
        <v>20.458154144915181</v>
      </c>
      <c r="H9318" s="147">
        <v>24.700800000000001</v>
      </c>
      <c r="I9318" s="147">
        <v>30.057599999999997</v>
      </c>
      <c r="J9318" s="147">
        <v>34.147243999999993</v>
      </c>
      <c r="K9318" s="147">
        <v>38.224116000000002</v>
      </c>
    </row>
    <row r="9319" spans="2:11" x14ac:dyDescent="0.2">
      <c r="B9319" s="21" t="str">
        <f t="shared" si="145"/>
        <v>IngersollIce Accretion2065RCP6.0</v>
      </c>
      <c r="C9319" t="s">
        <v>345</v>
      </c>
      <c r="D9319" t="s">
        <v>486</v>
      </c>
      <c r="E9319" s="144" t="s">
        <v>192</v>
      </c>
      <c r="F9319" s="144">
        <v>2065</v>
      </c>
      <c r="G9319" s="147">
        <v>20.32441252144568</v>
      </c>
      <c r="H9319" s="147">
        <v>24.572150000000001</v>
      </c>
      <c r="I9319" s="147">
        <v>29.939799999999998</v>
      </c>
      <c r="J9319" s="147">
        <v>34.028141999999988</v>
      </c>
      <c r="K9319" s="147">
        <v>38.114747999999999</v>
      </c>
    </row>
    <row r="9320" spans="2:11" x14ac:dyDescent="0.2">
      <c r="B9320" s="21" t="str">
        <f t="shared" si="145"/>
        <v>IngersollIce Accretion2070RCP6.0</v>
      </c>
      <c r="C9320" t="s">
        <v>345</v>
      </c>
      <c r="D9320" t="s">
        <v>486</v>
      </c>
      <c r="E9320" s="144" t="s">
        <v>192</v>
      </c>
      <c r="F9320" s="144">
        <v>2070</v>
      </c>
      <c r="G9320" s="147">
        <v>20.19067089797618</v>
      </c>
      <c r="H9320" s="147">
        <v>24.4435</v>
      </c>
      <c r="I9320" s="147">
        <v>29.821999999999999</v>
      </c>
      <c r="J9320" s="147">
        <v>33.90903999999999</v>
      </c>
      <c r="K9320" s="147">
        <v>38.005380000000002</v>
      </c>
    </row>
    <row r="9321" spans="2:11" x14ac:dyDescent="0.2">
      <c r="B9321" s="21" t="str">
        <f t="shared" si="145"/>
        <v>IngersollIce Accretion2075RCP6.0</v>
      </c>
      <c r="C9321" t="s">
        <v>345</v>
      </c>
      <c r="D9321" t="s">
        <v>486</v>
      </c>
      <c r="E9321" s="144" t="s">
        <v>192</v>
      </c>
      <c r="F9321" s="144">
        <v>2075</v>
      </c>
      <c r="G9321" s="147">
        <v>20.104385979608761</v>
      </c>
      <c r="H9321" s="147">
        <v>24.379175</v>
      </c>
      <c r="I9321" s="147">
        <v>29.791</v>
      </c>
      <c r="J9321" s="147">
        <v>33.900282499999989</v>
      </c>
      <c r="K9321" s="147">
        <v>38.015145000000004</v>
      </c>
    </row>
    <row r="9322" spans="2:11" x14ac:dyDescent="0.2">
      <c r="B9322" s="21" t="str">
        <f t="shared" si="145"/>
        <v>IngersollIce Accretion2080RCP6.0</v>
      </c>
      <c r="C9322" t="s">
        <v>345</v>
      </c>
      <c r="D9322" t="s">
        <v>486</v>
      </c>
      <c r="E9322" s="144" t="s">
        <v>192</v>
      </c>
      <c r="F9322" s="144">
        <v>2080</v>
      </c>
      <c r="G9322" s="147">
        <v>20.018101061241342</v>
      </c>
      <c r="H9322" s="147">
        <v>24.31485</v>
      </c>
      <c r="I9322" s="147">
        <v>29.759999999999998</v>
      </c>
      <c r="J9322" s="147">
        <v>33.891524999999987</v>
      </c>
      <c r="K9322" s="147">
        <v>38.024910000000006</v>
      </c>
    </row>
    <row r="9323" spans="2:11" x14ac:dyDescent="0.2">
      <c r="B9323" s="21" t="str">
        <f t="shared" si="145"/>
        <v>IngersollIce Accretion2085RCP6.0</v>
      </c>
      <c r="C9323" t="s">
        <v>345</v>
      </c>
      <c r="D9323" t="s">
        <v>486</v>
      </c>
      <c r="E9323" s="144" t="s">
        <v>192</v>
      </c>
      <c r="F9323" s="144">
        <v>2085</v>
      </c>
      <c r="G9323" s="147">
        <v>19.931816142873924</v>
      </c>
      <c r="H9323" s="147">
        <v>24.250525</v>
      </c>
      <c r="I9323" s="147">
        <v>29.728999999999999</v>
      </c>
      <c r="J9323" s="147">
        <v>33.882767499999993</v>
      </c>
      <c r="K9323" s="147">
        <v>38.034675</v>
      </c>
    </row>
    <row r="9324" spans="2:11" x14ac:dyDescent="0.2">
      <c r="B9324" s="21" t="str">
        <f t="shared" si="145"/>
        <v>IngersollIce Accretion2090RCP6.0</v>
      </c>
      <c r="C9324" t="s">
        <v>345</v>
      </c>
      <c r="D9324" t="s">
        <v>486</v>
      </c>
      <c r="E9324" s="144" t="s">
        <v>192</v>
      </c>
      <c r="F9324" s="144">
        <v>2090</v>
      </c>
      <c r="G9324" s="147">
        <v>19.399725812941504</v>
      </c>
      <c r="H9324" s="147">
        <v>23.705906666666667</v>
      </c>
      <c r="I9324" s="147">
        <v>29.150333333333332</v>
      </c>
      <c r="J9324" s="147">
        <v>33.29017666666666</v>
      </c>
      <c r="K9324" s="147">
        <v>37.406460000000003</v>
      </c>
    </row>
    <row r="9325" spans="2:11" x14ac:dyDescent="0.2">
      <c r="B9325" s="21" t="str">
        <f t="shared" si="145"/>
        <v>IngersollIce Accretion2095RCP6.0</v>
      </c>
      <c r="C9325" t="s">
        <v>345</v>
      </c>
      <c r="D9325" t="s">
        <v>486</v>
      </c>
      <c r="E9325" s="144" t="s">
        <v>192</v>
      </c>
      <c r="F9325" s="144">
        <v>2095</v>
      </c>
      <c r="G9325" s="147">
        <v>18.9539204013765</v>
      </c>
      <c r="H9325" s="147">
        <v>23.225613333333332</v>
      </c>
      <c r="I9325" s="147">
        <v>28.602666666666668</v>
      </c>
      <c r="J9325" s="147">
        <v>32.706343333333329</v>
      </c>
      <c r="K9325" s="147">
        <v>36.768480000000004</v>
      </c>
    </row>
    <row r="9326" spans="2:11" x14ac:dyDescent="0.2">
      <c r="B9326" s="21" t="str">
        <f t="shared" si="145"/>
        <v>IngersollIce Accretion2100RCP6.0</v>
      </c>
      <c r="C9326" t="s">
        <v>345</v>
      </c>
      <c r="D9326" t="s">
        <v>486</v>
      </c>
      <c r="E9326" s="144" t="s">
        <v>192</v>
      </c>
      <c r="F9326" s="144">
        <v>2100</v>
      </c>
      <c r="G9326" s="147">
        <v>18.508114989811499</v>
      </c>
      <c r="H9326" s="147">
        <v>22.74532</v>
      </c>
      <c r="I9326" s="147">
        <v>28.055</v>
      </c>
      <c r="J9326" s="147">
        <v>32.122509999999998</v>
      </c>
      <c r="K9326" s="147">
        <v>36.130500000000005</v>
      </c>
    </row>
    <row r="9327" spans="2:11" x14ac:dyDescent="0.2">
      <c r="B9327" s="21" t="str">
        <f t="shared" si="145"/>
        <v>IngersollIce Accretion2023RCP8.5</v>
      </c>
      <c r="C9327" t="s">
        <v>345</v>
      </c>
      <c r="D9327" t="s">
        <v>486</v>
      </c>
      <c r="E9327" s="144" t="s">
        <v>191</v>
      </c>
      <c r="F9327" s="144">
        <v>2023</v>
      </c>
      <c r="G9327" s="147">
        <v>21.118233770425942</v>
      </c>
      <c r="H9327" s="147">
        <v>25.31832</v>
      </c>
      <c r="I9327" s="147">
        <v>30.628</v>
      </c>
      <c r="J9327" s="147">
        <v>34.679699999999997</v>
      </c>
      <c r="K9327" s="147">
        <v>38.747520000000002</v>
      </c>
    </row>
    <row r="9328" spans="2:11" x14ac:dyDescent="0.2">
      <c r="B9328" s="21" t="str">
        <f t="shared" si="145"/>
        <v>IngersollIce Accretion2025RCP8.5</v>
      </c>
      <c r="C9328" t="s">
        <v>345</v>
      </c>
      <c r="D9328" t="s">
        <v>486</v>
      </c>
      <c r="E9328" s="144" t="s">
        <v>191</v>
      </c>
      <c r="F9328" s="144">
        <v>2025</v>
      </c>
      <c r="G9328" s="147">
        <v>21.031948852058523</v>
      </c>
      <c r="H9328" s="147">
        <v>25.241129999999998</v>
      </c>
      <c r="I9328" s="147">
        <v>30.555666666666667</v>
      </c>
      <c r="J9328" s="147">
        <v>34.621316666666665</v>
      </c>
      <c r="K9328" s="147">
        <v>38.68242</v>
      </c>
    </row>
    <row r="9329" spans="2:11" x14ac:dyDescent="0.2">
      <c r="B9329" s="21" t="str">
        <f t="shared" si="145"/>
        <v>IngersollIce Accretion2030RCP8.5</v>
      </c>
      <c r="C9329" t="s">
        <v>345</v>
      </c>
      <c r="D9329" t="s">
        <v>486</v>
      </c>
      <c r="E9329" s="144" t="s">
        <v>191</v>
      </c>
      <c r="F9329" s="144">
        <v>2030</v>
      </c>
      <c r="G9329" s="147">
        <v>20.945663933691101</v>
      </c>
      <c r="H9329" s="147">
        <v>25.16394</v>
      </c>
      <c r="I9329" s="147">
        <v>30.483333333333331</v>
      </c>
      <c r="J9329" s="147">
        <v>34.562933333333326</v>
      </c>
      <c r="K9329" s="147">
        <v>38.617319999999999</v>
      </c>
    </row>
    <row r="9330" spans="2:11" x14ac:dyDescent="0.2">
      <c r="B9330" s="21" t="str">
        <f t="shared" si="145"/>
        <v>IngersollIce Accretion2035RCP8.5</v>
      </c>
      <c r="C9330" t="s">
        <v>345</v>
      </c>
      <c r="D9330" t="s">
        <v>486</v>
      </c>
      <c r="E9330" s="144" t="s">
        <v>191</v>
      </c>
      <c r="F9330" s="144">
        <v>2035</v>
      </c>
      <c r="G9330" s="147">
        <v>20.859379015323682</v>
      </c>
      <c r="H9330" s="147">
        <v>25.086749999999999</v>
      </c>
      <c r="I9330" s="147">
        <v>30.410999999999998</v>
      </c>
      <c r="J9330" s="147">
        <v>34.504549999999995</v>
      </c>
      <c r="K9330" s="147">
        <v>38.552219999999998</v>
      </c>
    </row>
    <row r="9331" spans="2:11" x14ac:dyDescent="0.2">
      <c r="B9331" s="21" t="str">
        <f t="shared" si="145"/>
        <v>IngersollIce Accretion2040RCP8.5</v>
      </c>
      <c r="C9331" t="s">
        <v>345</v>
      </c>
      <c r="D9331" t="s">
        <v>486</v>
      </c>
      <c r="E9331" s="144" t="s">
        <v>191</v>
      </c>
      <c r="F9331" s="144">
        <v>2040</v>
      </c>
      <c r="G9331" s="147">
        <v>20.63647630954118</v>
      </c>
      <c r="H9331" s="147">
        <v>24.872333333333334</v>
      </c>
      <c r="I9331" s="147">
        <v>30.214666666666666</v>
      </c>
      <c r="J9331" s="147">
        <v>34.30604666666666</v>
      </c>
      <c r="K9331" s="147">
        <v>38.36994</v>
      </c>
    </row>
    <row r="9332" spans="2:11" x14ac:dyDescent="0.2">
      <c r="B9332" s="21" t="str">
        <f t="shared" si="145"/>
        <v>IngersollIce Accretion2045RCP8.5</v>
      </c>
      <c r="C9332" t="s">
        <v>345</v>
      </c>
      <c r="D9332" t="s">
        <v>486</v>
      </c>
      <c r="E9332" s="144" t="s">
        <v>191</v>
      </c>
      <c r="F9332" s="144">
        <v>2045</v>
      </c>
      <c r="G9332" s="147">
        <v>20.413573603758682</v>
      </c>
      <c r="H9332" s="147">
        <v>24.657916666666665</v>
      </c>
      <c r="I9332" s="147">
        <v>30.018333333333331</v>
      </c>
      <c r="J9332" s="147">
        <v>34.107543333333325</v>
      </c>
      <c r="K9332" s="147">
        <v>38.187660000000001</v>
      </c>
    </row>
    <row r="9333" spans="2:11" x14ac:dyDescent="0.2">
      <c r="B9333" s="21" t="str">
        <f t="shared" si="145"/>
        <v>IngersollIce Accretion2050RCP8.5</v>
      </c>
      <c r="C9333" t="s">
        <v>345</v>
      </c>
      <c r="D9333" t="s">
        <v>486</v>
      </c>
      <c r="E9333" s="144" t="s">
        <v>191</v>
      </c>
      <c r="F9333" s="144">
        <v>2050</v>
      </c>
      <c r="G9333" s="147">
        <v>20.075624340152956</v>
      </c>
      <c r="H9333" s="147">
        <v>24.357733333333332</v>
      </c>
      <c r="I9333" s="147">
        <v>29.780666666666665</v>
      </c>
      <c r="J9333" s="147">
        <v>33.897363333333324</v>
      </c>
      <c r="K9333" s="147">
        <v>38.0184</v>
      </c>
    </row>
    <row r="9334" spans="2:11" x14ac:dyDescent="0.2">
      <c r="B9334" s="21" t="str">
        <f t="shared" si="145"/>
        <v>IngersollIce Accretion2055RCP8.5</v>
      </c>
      <c r="C9334" t="s">
        <v>345</v>
      </c>
      <c r="D9334" t="s">
        <v>486</v>
      </c>
      <c r="E9334" s="144" t="s">
        <v>191</v>
      </c>
      <c r="F9334" s="144">
        <v>2055</v>
      </c>
      <c r="G9334" s="147">
        <v>19.960577782329729</v>
      </c>
      <c r="H9334" s="147">
        <v>24.271966666666668</v>
      </c>
      <c r="I9334" s="147">
        <v>29.739333333333335</v>
      </c>
      <c r="J9334" s="147">
        <v>33.885686666666658</v>
      </c>
      <c r="K9334" s="147">
        <v>38.031420000000004</v>
      </c>
    </row>
    <row r="9335" spans="2:11" x14ac:dyDescent="0.2">
      <c r="B9335" s="21" t="str">
        <f t="shared" si="145"/>
        <v>IngersollIce Accretion2060RCP8.5</v>
      </c>
      <c r="C9335" t="s">
        <v>345</v>
      </c>
      <c r="D9335" t="s">
        <v>486</v>
      </c>
      <c r="E9335" s="144" t="s">
        <v>191</v>
      </c>
      <c r="F9335" s="144">
        <v>2060</v>
      </c>
      <c r="G9335" s="147">
        <v>19.399725812941504</v>
      </c>
      <c r="H9335" s="147">
        <v>23.705906666666667</v>
      </c>
      <c r="I9335" s="147">
        <v>29.150333333333332</v>
      </c>
      <c r="J9335" s="147">
        <v>33.29017666666666</v>
      </c>
      <c r="K9335" s="147">
        <v>37.406460000000003</v>
      </c>
    </row>
    <row r="9336" spans="2:11" x14ac:dyDescent="0.2">
      <c r="B9336" s="21" t="str">
        <f t="shared" si="145"/>
        <v>IngersollIce Accretion2065RCP8.5</v>
      </c>
      <c r="C9336" t="s">
        <v>345</v>
      </c>
      <c r="D9336" t="s">
        <v>486</v>
      </c>
      <c r="E9336" s="144" t="s">
        <v>191</v>
      </c>
      <c r="F9336" s="144">
        <v>2065</v>
      </c>
      <c r="G9336" s="147">
        <v>18.9539204013765</v>
      </c>
      <c r="H9336" s="147">
        <v>23.225613333333332</v>
      </c>
      <c r="I9336" s="147">
        <v>28.602666666666668</v>
      </c>
      <c r="J9336" s="147">
        <v>32.706343333333329</v>
      </c>
      <c r="K9336" s="147">
        <v>36.768480000000004</v>
      </c>
    </row>
    <row r="9337" spans="2:11" x14ac:dyDescent="0.2">
      <c r="B9337" s="21" t="str">
        <f t="shared" si="145"/>
        <v>IngersollIce Accretion2070RCP8.5</v>
      </c>
      <c r="C9337" t="s">
        <v>345</v>
      </c>
      <c r="D9337" t="s">
        <v>486</v>
      </c>
      <c r="E9337" s="144" t="s">
        <v>191</v>
      </c>
      <c r="F9337" s="144">
        <v>2070</v>
      </c>
      <c r="G9337" s="147">
        <v>18.119832857158112</v>
      </c>
      <c r="H9337" s="147">
        <v>22.325063333333333</v>
      </c>
      <c r="I9337" s="147">
        <v>27.600333333333332</v>
      </c>
      <c r="J9337" s="147">
        <v>31.632089999999998</v>
      </c>
      <c r="K9337" s="147">
        <v>35.609700000000004</v>
      </c>
    </row>
    <row r="9338" spans="2:11" x14ac:dyDescent="0.2">
      <c r="B9338" s="21" t="str">
        <f t="shared" si="145"/>
        <v>IngersollIce Accretion2075RCP8.5</v>
      </c>
      <c r="C9338" t="s">
        <v>345</v>
      </c>
      <c r="D9338" t="s">
        <v>486</v>
      </c>
      <c r="E9338" s="144" t="s">
        <v>191</v>
      </c>
      <c r="F9338" s="144">
        <v>2075</v>
      </c>
      <c r="G9338" s="147">
        <v>17.731550724504725</v>
      </c>
      <c r="H9338" s="147">
        <v>21.904806666666666</v>
      </c>
      <c r="I9338" s="147">
        <v>27.145666666666667</v>
      </c>
      <c r="J9338" s="147">
        <v>31.141669999999994</v>
      </c>
      <c r="K9338" s="147">
        <v>35.088900000000002</v>
      </c>
    </row>
    <row r="9339" spans="2:11" x14ac:dyDescent="0.2">
      <c r="B9339" s="21" t="str">
        <f t="shared" si="145"/>
        <v>IngersollIce Accretion2080RCP8.5</v>
      </c>
      <c r="C9339" t="s">
        <v>345</v>
      </c>
      <c r="D9339" t="s">
        <v>486</v>
      </c>
      <c r="E9339" s="144" t="s">
        <v>191</v>
      </c>
      <c r="F9339" s="144">
        <v>2080</v>
      </c>
      <c r="G9339" s="147">
        <v>17.343268591851338</v>
      </c>
      <c r="H9339" s="147">
        <v>21.484549999999999</v>
      </c>
      <c r="I9339" s="147">
        <v>26.690999999999999</v>
      </c>
      <c r="J9339" s="147">
        <v>30.651249999999994</v>
      </c>
      <c r="K9339" s="147">
        <v>34.568100000000001</v>
      </c>
    </row>
    <row r="9340" spans="2:11" x14ac:dyDescent="0.2">
      <c r="B9340" s="21" t="str">
        <f t="shared" si="145"/>
        <v>IngersollIce Accretion2085RCP8.5</v>
      </c>
      <c r="C9340" t="s">
        <v>345</v>
      </c>
      <c r="D9340" t="s">
        <v>486</v>
      </c>
      <c r="E9340" s="144" t="s">
        <v>191</v>
      </c>
      <c r="F9340" s="144">
        <v>2085</v>
      </c>
      <c r="G9340" s="147">
        <v>16.383348875013795</v>
      </c>
      <c r="H9340" s="147">
        <v>20.378160000000001</v>
      </c>
      <c r="I9340" s="147">
        <v>25.388999999999999</v>
      </c>
      <c r="J9340" s="147">
        <v>29.179989999999997</v>
      </c>
      <c r="K9340" s="147">
        <v>32.966639999999998</v>
      </c>
    </row>
    <row r="9341" spans="2:11" x14ac:dyDescent="0.2">
      <c r="B9341" s="21" t="str">
        <f t="shared" si="145"/>
        <v>IngersollIce Accretion2090RCP8.5</v>
      </c>
      <c r="C9341" t="s">
        <v>345</v>
      </c>
      <c r="D9341" t="s">
        <v>486</v>
      </c>
      <c r="E9341" s="144" t="s">
        <v>191</v>
      </c>
      <c r="F9341" s="144">
        <v>2090</v>
      </c>
      <c r="G9341" s="147">
        <v>15.423429158176251</v>
      </c>
      <c r="H9341" s="147">
        <v>19.27177</v>
      </c>
      <c r="I9341" s="147">
        <v>24.087</v>
      </c>
      <c r="J9341" s="147">
        <v>27.708729999999996</v>
      </c>
      <c r="K9341" s="147">
        <v>31.365180000000002</v>
      </c>
    </row>
    <row r="9342" spans="2:11" x14ac:dyDescent="0.2">
      <c r="B9342" s="21" t="str">
        <f t="shared" si="145"/>
        <v>IngersollIce Accretion2095RCP8.5</v>
      </c>
      <c r="C9342" t="s">
        <v>345</v>
      </c>
      <c r="D9342" t="s">
        <v>486</v>
      </c>
      <c r="E9342" s="144" t="s">
        <v>191</v>
      </c>
      <c r="F9342" s="144">
        <v>2095</v>
      </c>
      <c r="G9342" s="147">
        <v>15.423429158176251</v>
      </c>
      <c r="H9342" s="147">
        <v>19.27177</v>
      </c>
      <c r="I9342" s="147">
        <v>24.087</v>
      </c>
      <c r="J9342" s="147">
        <v>27.708729999999996</v>
      </c>
      <c r="K9342" s="147">
        <v>31.365180000000002</v>
      </c>
    </row>
    <row r="9343" spans="2:11" x14ac:dyDescent="0.2">
      <c r="B9343" s="21" t="str">
        <f t="shared" si="145"/>
        <v>IngersollIce Accretion2100RCP8.5</v>
      </c>
      <c r="C9343" t="s">
        <v>345</v>
      </c>
      <c r="D9343" t="s">
        <v>486</v>
      </c>
      <c r="E9343" s="144" t="s">
        <v>191</v>
      </c>
      <c r="F9343" s="144">
        <v>2100</v>
      </c>
      <c r="G9343" s="147">
        <v>15.423429158176251</v>
      </c>
      <c r="H9343" s="147">
        <v>19.27177</v>
      </c>
      <c r="I9343" s="147">
        <v>24.087</v>
      </c>
      <c r="J9343" s="147">
        <v>27.708729999999996</v>
      </c>
      <c r="K9343" s="147">
        <v>31.365180000000002</v>
      </c>
    </row>
    <row r="9344" spans="2:11" x14ac:dyDescent="0.2">
      <c r="B9344" s="21" t="str">
        <f t="shared" si="145"/>
        <v>IngersollWind2023RCP4.5</v>
      </c>
      <c r="C9344" t="s">
        <v>345</v>
      </c>
      <c r="D9344" t="s">
        <v>1</v>
      </c>
      <c r="E9344" s="144" t="s">
        <v>193</v>
      </c>
      <c r="F9344" s="144">
        <v>2023</v>
      </c>
      <c r="G9344" s="147">
        <v>88.867884405844748</v>
      </c>
      <c r="H9344" s="147">
        <v>95.875001999999995</v>
      </c>
      <c r="I9344" s="147">
        <v>103.29539999999999</v>
      </c>
      <c r="J9344" s="147">
        <v>110.67887400000001</v>
      </c>
      <c r="K9344" s="147">
        <v>118.070712</v>
      </c>
    </row>
    <row r="9345" spans="2:11" x14ac:dyDescent="0.2">
      <c r="B9345" s="21" t="str">
        <f t="shared" si="145"/>
        <v>IngersollWind2025RCP4.5</v>
      </c>
      <c r="C9345" t="s">
        <v>345</v>
      </c>
      <c r="D9345" t="s">
        <v>1</v>
      </c>
      <c r="E9345" s="144" t="s">
        <v>193</v>
      </c>
      <c r="F9345" s="144">
        <v>2025</v>
      </c>
      <c r="G9345" s="147">
        <v>88.950087932880223</v>
      </c>
      <c r="H9345" s="147">
        <v>95.984090999999992</v>
      </c>
      <c r="I9345" s="147">
        <v>103.4365</v>
      </c>
      <c r="J9345" s="147">
        <v>110.84804100000001</v>
      </c>
      <c r="K9345" s="147">
        <v>118.268388</v>
      </c>
    </row>
    <row r="9346" spans="2:11" x14ac:dyDescent="0.2">
      <c r="B9346" s="21" t="str">
        <f t="shared" si="145"/>
        <v>IngersollWind2030RCP4.5</v>
      </c>
      <c r="C9346" t="s">
        <v>345</v>
      </c>
      <c r="D9346" t="s">
        <v>1</v>
      </c>
      <c r="E9346" s="144" t="s">
        <v>193</v>
      </c>
      <c r="F9346" s="144">
        <v>2030</v>
      </c>
      <c r="G9346" s="147">
        <v>89.032291459915683</v>
      </c>
      <c r="H9346" s="147">
        <v>96.093180000000004</v>
      </c>
      <c r="I9346" s="147">
        <v>103.57759999999999</v>
      </c>
      <c r="J9346" s="147">
        <v>111.01720800000001</v>
      </c>
      <c r="K9346" s="147">
        <v>118.466064</v>
      </c>
    </row>
    <row r="9347" spans="2:11" x14ac:dyDescent="0.2">
      <c r="B9347" s="21" t="str">
        <f t="shared" si="145"/>
        <v>IngersollWind2035RCP4.5</v>
      </c>
      <c r="C9347" t="s">
        <v>345</v>
      </c>
      <c r="D9347" t="s">
        <v>1</v>
      </c>
      <c r="E9347" s="144" t="s">
        <v>193</v>
      </c>
      <c r="F9347" s="144">
        <v>2035</v>
      </c>
      <c r="G9347" s="147">
        <v>89.114494986951158</v>
      </c>
      <c r="H9347" s="147">
        <v>96.202269000000001</v>
      </c>
      <c r="I9347" s="147">
        <v>103.71869999999998</v>
      </c>
      <c r="J9347" s="147">
        <v>111.186375</v>
      </c>
      <c r="K9347" s="147">
        <v>118.66373999999999</v>
      </c>
    </row>
    <row r="9348" spans="2:11" x14ac:dyDescent="0.2">
      <c r="B9348" s="21" t="str">
        <f t="shared" si="145"/>
        <v>IngersollWind2040RCP4.5</v>
      </c>
      <c r="C9348" t="s">
        <v>345</v>
      </c>
      <c r="D9348" t="s">
        <v>1</v>
      </c>
      <c r="E9348" s="144" t="s">
        <v>193</v>
      </c>
      <c r="F9348" s="144">
        <v>2040</v>
      </c>
      <c r="G9348" s="147">
        <v>89.196698513986632</v>
      </c>
      <c r="H9348" s="147">
        <v>96.311357999999998</v>
      </c>
      <c r="I9348" s="147">
        <v>103.85979999999999</v>
      </c>
      <c r="J9348" s="147">
        <v>111.355542</v>
      </c>
      <c r="K9348" s="147">
        <v>118.86141599999999</v>
      </c>
    </row>
    <row r="9349" spans="2:11" x14ac:dyDescent="0.2">
      <c r="B9349" s="21" t="str">
        <f t="shared" si="145"/>
        <v>IngersollWind2045RCP4.5</v>
      </c>
      <c r="C9349" t="s">
        <v>345</v>
      </c>
      <c r="D9349" t="s">
        <v>1</v>
      </c>
      <c r="E9349" s="144" t="s">
        <v>193</v>
      </c>
      <c r="F9349" s="144">
        <v>2045</v>
      </c>
      <c r="G9349" s="147">
        <v>89.278902041022093</v>
      </c>
      <c r="H9349" s="147">
        <v>96.42044700000001</v>
      </c>
      <c r="I9349" s="147">
        <v>104.0009</v>
      </c>
      <c r="J9349" s="147">
        <v>111.524709</v>
      </c>
      <c r="K9349" s="147">
        <v>119.05909199999999</v>
      </c>
    </row>
    <row r="9350" spans="2:11" x14ac:dyDescent="0.2">
      <c r="B9350" s="21" t="str">
        <f t="shared" si="145"/>
        <v>IngersollWind2050RCP4.5</v>
      </c>
      <c r="C9350" t="s">
        <v>345</v>
      </c>
      <c r="D9350" t="s">
        <v>1</v>
      </c>
      <c r="E9350" s="144" t="s">
        <v>193</v>
      </c>
      <c r="F9350" s="144">
        <v>2050</v>
      </c>
      <c r="G9350" s="147">
        <v>89.431565734087968</v>
      </c>
      <c r="H9350" s="147">
        <v>96.614910000000009</v>
      </c>
      <c r="I9350" s="147">
        <v>104.25012</v>
      </c>
      <c r="J9350" s="147">
        <v>111.8182956</v>
      </c>
      <c r="K9350" s="147">
        <v>119.39862959999999</v>
      </c>
    </row>
    <row r="9351" spans="2:11" x14ac:dyDescent="0.2">
      <c r="B9351" s="21" t="str">
        <f t="shared" si="145"/>
        <v>IngersollWind2055RCP4.5</v>
      </c>
      <c r="C9351" t="s">
        <v>345</v>
      </c>
      <c r="D9351" t="s">
        <v>1</v>
      </c>
      <c r="E9351" s="144" t="s">
        <v>193</v>
      </c>
      <c r="F9351" s="144">
        <v>2055</v>
      </c>
      <c r="G9351" s="147">
        <v>89.502025900118369</v>
      </c>
      <c r="H9351" s="147">
        <v>96.700284000000011</v>
      </c>
      <c r="I9351" s="147">
        <v>104.35824</v>
      </c>
      <c r="J9351" s="147">
        <v>111.94271519999999</v>
      </c>
      <c r="K9351" s="147">
        <v>119.54049119999999</v>
      </c>
    </row>
    <row r="9352" spans="2:11" x14ac:dyDescent="0.2">
      <c r="B9352" s="21" t="str">
        <f t="shared" si="145"/>
        <v>IngersollWind2060RCP4.5</v>
      </c>
      <c r="C9352" t="s">
        <v>345</v>
      </c>
      <c r="D9352" t="s">
        <v>1</v>
      </c>
      <c r="E9352" s="144" t="s">
        <v>193</v>
      </c>
      <c r="F9352" s="144">
        <v>2060</v>
      </c>
      <c r="G9352" s="147">
        <v>89.57248606614877</v>
      </c>
      <c r="H9352" s="147">
        <v>96.785657999999998</v>
      </c>
      <c r="I9352" s="147">
        <v>104.46635999999999</v>
      </c>
      <c r="J9352" s="147">
        <v>112.06713480000001</v>
      </c>
      <c r="K9352" s="147">
        <v>119.68235279999999</v>
      </c>
    </row>
    <row r="9353" spans="2:11" x14ac:dyDescent="0.2">
      <c r="B9353" s="21" t="str">
        <f t="shared" si="145"/>
        <v>IngersollWind2065RCP4.5</v>
      </c>
      <c r="C9353" t="s">
        <v>345</v>
      </c>
      <c r="D9353" t="s">
        <v>1</v>
      </c>
      <c r="E9353" s="144" t="s">
        <v>193</v>
      </c>
      <c r="F9353" s="144">
        <v>2065</v>
      </c>
      <c r="G9353" s="147">
        <v>89.64294623217917</v>
      </c>
      <c r="H9353" s="147">
        <v>96.871032</v>
      </c>
      <c r="I9353" s="147">
        <v>104.57447999999999</v>
      </c>
      <c r="J9353" s="147">
        <v>112.1915544</v>
      </c>
      <c r="K9353" s="147">
        <v>119.82421439999999</v>
      </c>
    </row>
    <row r="9354" spans="2:11" x14ac:dyDescent="0.2">
      <c r="B9354" s="21" t="str">
        <f t="shared" si="145"/>
        <v>IngersollWind2070RCP4.5</v>
      </c>
      <c r="C9354" t="s">
        <v>345</v>
      </c>
      <c r="D9354" t="s">
        <v>1</v>
      </c>
      <c r="E9354" s="144" t="s">
        <v>193</v>
      </c>
      <c r="F9354" s="144">
        <v>2070</v>
      </c>
      <c r="G9354" s="147">
        <v>89.713406398209571</v>
      </c>
      <c r="H9354" s="147">
        <v>96.956406000000001</v>
      </c>
      <c r="I9354" s="147">
        <v>104.68259999999999</v>
      </c>
      <c r="J9354" s="147">
        <v>112.315974</v>
      </c>
      <c r="K9354" s="147">
        <v>119.96607599999999</v>
      </c>
    </row>
    <row r="9355" spans="2:11" x14ac:dyDescent="0.2">
      <c r="B9355" s="21" t="str">
        <f t="shared" si="145"/>
        <v>IngersollWind2075RCP4.5</v>
      </c>
      <c r="C9355" t="s">
        <v>345</v>
      </c>
      <c r="D9355" t="s">
        <v>1</v>
      </c>
      <c r="E9355" s="144" t="s">
        <v>193</v>
      </c>
      <c r="F9355" s="144">
        <v>2075</v>
      </c>
      <c r="G9355" s="147">
        <v>89.801481605747568</v>
      </c>
      <c r="H9355" s="147">
        <v>97.078142999999997</v>
      </c>
      <c r="I9355" s="147">
        <v>104.8475</v>
      </c>
      <c r="J9355" s="147">
        <v>112.517883</v>
      </c>
      <c r="K9355" s="147">
        <v>120.20638799999999</v>
      </c>
    </row>
    <row r="9356" spans="2:11" x14ac:dyDescent="0.2">
      <c r="B9356" s="21" t="str">
        <f t="shared" ref="B9356:B9419" si="146">C9356&amp;D9356&amp;F9356&amp;E9356</f>
        <v>IngersollWind2080RCP4.5</v>
      </c>
      <c r="C9356" t="s">
        <v>345</v>
      </c>
      <c r="D9356" t="s">
        <v>1</v>
      </c>
      <c r="E9356" s="144" t="s">
        <v>193</v>
      </c>
      <c r="F9356" s="144">
        <v>2080</v>
      </c>
      <c r="G9356" s="147">
        <v>89.88955681328558</v>
      </c>
      <c r="H9356" s="147">
        <v>97.199880000000007</v>
      </c>
      <c r="I9356" s="147">
        <v>105.0124</v>
      </c>
      <c r="J9356" s="147">
        <v>112.719792</v>
      </c>
      <c r="K9356" s="147">
        <v>120.44669999999999</v>
      </c>
    </row>
    <row r="9357" spans="2:11" x14ac:dyDescent="0.2">
      <c r="B9357" s="21" t="str">
        <f t="shared" si="146"/>
        <v>IngersollWind2085RCP4.5</v>
      </c>
      <c r="C9357" t="s">
        <v>345</v>
      </c>
      <c r="D9357" t="s">
        <v>1</v>
      </c>
      <c r="E9357" s="144" t="s">
        <v>193</v>
      </c>
      <c r="F9357" s="144">
        <v>2085</v>
      </c>
      <c r="G9357" s="147">
        <v>89.977632020823592</v>
      </c>
      <c r="H9357" s="147">
        <v>97.321617000000003</v>
      </c>
      <c r="I9357" s="147">
        <v>105.1773</v>
      </c>
      <c r="J9357" s="147">
        <v>112.921701</v>
      </c>
      <c r="K9357" s="147">
        <v>120.68701199999998</v>
      </c>
    </row>
    <row r="9358" spans="2:11" x14ac:dyDescent="0.2">
      <c r="B9358" s="21" t="str">
        <f t="shared" si="146"/>
        <v>IngersollWind2090RCP4.5</v>
      </c>
      <c r="C9358" t="s">
        <v>345</v>
      </c>
      <c r="D9358" t="s">
        <v>1</v>
      </c>
      <c r="E9358" s="144" t="s">
        <v>193</v>
      </c>
      <c r="F9358" s="144">
        <v>2090</v>
      </c>
      <c r="G9358" s="147">
        <v>90.065707228361589</v>
      </c>
      <c r="H9358" s="147">
        <v>97.443353999999999</v>
      </c>
      <c r="I9358" s="147">
        <v>105.34219999999999</v>
      </c>
      <c r="J9358" s="147">
        <v>113.12361</v>
      </c>
      <c r="K9358" s="147">
        <v>120.92732399999998</v>
      </c>
    </row>
    <row r="9359" spans="2:11" x14ac:dyDescent="0.2">
      <c r="B9359" s="21" t="str">
        <f t="shared" si="146"/>
        <v>IngersollWind2095RCP4.5</v>
      </c>
      <c r="C9359" t="s">
        <v>345</v>
      </c>
      <c r="D9359" t="s">
        <v>1</v>
      </c>
      <c r="E9359" s="144" t="s">
        <v>193</v>
      </c>
      <c r="F9359" s="144">
        <v>2095</v>
      </c>
      <c r="G9359" s="147">
        <v>90.153782435899586</v>
      </c>
      <c r="H9359" s="147">
        <v>97.56509100000001</v>
      </c>
      <c r="I9359" s="147">
        <v>105.50709999999999</v>
      </c>
      <c r="J9359" s="147">
        <v>113.325519</v>
      </c>
      <c r="K9359" s="147">
        <v>121.16763599999999</v>
      </c>
    </row>
    <row r="9360" spans="2:11" x14ac:dyDescent="0.2">
      <c r="B9360" s="21" t="str">
        <f t="shared" si="146"/>
        <v>IngersollWind2100RCP4.5</v>
      </c>
      <c r="C9360" t="s">
        <v>345</v>
      </c>
      <c r="D9360" t="s">
        <v>1</v>
      </c>
      <c r="E9360" s="144" t="s">
        <v>193</v>
      </c>
      <c r="F9360" s="144">
        <v>2100</v>
      </c>
      <c r="G9360" s="147">
        <v>90.241857643437598</v>
      </c>
      <c r="H9360" s="147">
        <v>97.686828000000006</v>
      </c>
      <c r="I9360" s="147">
        <v>105.672</v>
      </c>
      <c r="J9360" s="147">
        <v>113.527428</v>
      </c>
      <c r="K9360" s="147">
        <v>121.40794799999999</v>
      </c>
    </row>
    <row r="9361" spans="2:11" x14ac:dyDescent="0.2">
      <c r="B9361" s="21" t="str">
        <f t="shared" si="146"/>
        <v>IngersollWind2023RCP6.0</v>
      </c>
      <c r="C9361" t="s">
        <v>345</v>
      </c>
      <c r="D9361" t="s">
        <v>1</v>
      </c>
      <c r="E9361" s="144" t="s">
        <v>192</v>
      </c>
      <c r="F9361" s="144">
        <v>2023</v>
      </c>
      <c r="G9361" s="147">
        <v>88.867884405844748</v>
      </c>
      <c r="H9361" s="147">
        <v>95.875001999999995</v>
      </c>
      <c r="I9361" s="147">
        <v>103.29539999999999</v>
      </c>
      <c r="J9361" s="147">
        <v>110.67887400000001</v>
      </c>
      <c r="K9361" s="147">
        <v>118.070712</v>
      </c>
    </row>
    <row r="9362" spans="2:11" x14ac:dyDescent="0.2">
      <c r="B9362" s="21" t="str">
        <f t="shared" si="146"/>
        <v>IngersollWind2025RCP6.0</v>
      </c>
      <c r="C9362" t="s">
        <v>345</v>
      </c>
      <c r="D9362" t="s">
        <v>1</v>
      </c>
      <c r="E9362" s="144" t="s">
        <v>192</v>
      </c>
      <c r="F9362" s="144">
        <v>2025</v>
      </c>
      <c r="G9362" s="147">
        <v>88.950087932880223</v>
      </c>
      <c r="H9362" s="147">
        <v>95.984090999999992</v>
      </c>
      <c r="I9362" s="147">
        <v>103.4365</v>
      </c>
      <c r="J9362" s="147">
        <v>110.84804100000001</v>
      </c>
      <c r="K9362" s="147">
        <v>118.268388</v>
      </c>
    </row>
    <row r="9363" spans="2:11" x14ac:dyDescent="0.2">
      <c r="B9363" s="21" t="str">
        <f t="shared" si="146"/>
        <v>IngersollWind2030RCP6.0</v>
      </c>
      <c r="C9363" t="s">
        <v>345</v>
      </c>
      <c r="D9363" t="s">
        <v>1</v>
      </c>
      <c r="E9363" s="144" t="s">
        <v>192</v>
      </c>
      <c r="F9363" s="144">
        <v>2030</v>
      </c>
      <c r="G9363" s="147">
        <v>89.032291459915683</v>
      </c>
      <c r="H9363" s="147">
        <v>96.093180000000004</v>
      </c>
      <c r="I9363" s="147">
        <v>103.57759999999999</v>
      </c>
      <c r="J9363" s="147">
        <v>111.01720800000001</v>
      </c>
      <c r="K9363" s="147">
        <v>118.466064</v>
      </c>
    </row>
    <row r="9364" spans="2:11" x14ac:dyDescent="0.2">
      <c r="B9364" s="21" t="str">
        <f t="shared" si="146"/>
        <v>IngersollWind2035RCP6.0</v>
      </c>
      <c r="C9364" t="s">
        <v>345</v>
      </c>
      <c r="D9364" t="s">
        <v>1</v>
      </c>
      <c r="E9364" s="144" t="s">
        <v>192</v>
      </c>
      <c r="F9364" s="144">
        <v>2035</v>
      </c>
      <c r="G9364" s="147">
        <v>89.114494986951158</v>
      </c>
      <c r="H9364" s="147">
        <v>96.202269000000001</v>
      </c>
      <c r="I9364" s="147">
        <v>103.71869999999998</v>
      </c>
      <c r="J9364" s="147">
        <v>111.186375</v>
      </c>
      <c r="K9364" s="147">
        <v>118.66373999999999</v>
      </c>
    </row>
    <row r="9365" spans="2:11" x14ac:dyDescent="0.2">
      <c r="B9365" s="21" t="str">
        <f t="shared" si="146"/>
        <v>IngersollWind2040RCP6.0</v>
      </c>
      <c r="C9365" t="s">
        <v>345</v>
      </c>
      <c r="D9365" t="s">
        <v>1</v>
      </c>
      <c r="E9365" s="144" t="s">
        <v>192</v>
      </c>
      <c r="F9365" s="144">
        <v>2040</v>
      </c>
      <c r="G9365" s="147">
        <v>89.196698513986632</v>
      </c>
      <c r="H9365" s="147">
        <v>96.311357999999998</v>
      </c>
      <c r="I9365" s="147">
        <v>103.85979999999999</v>
      </c>
      <c r="J9365" s="147">
        <v>111.355542</v>
      </c>
      <c r="K9365" s="147">
        <v>118.86141599999999</v>
      </c>
    </row>
    <row r="9366" spans="2:11" x14ac:dyDescent="0.2">
      <c r="B9366" s="21" t="str">
        <f t="shared" si="146"/>
        <v>IngersollWind2045RCP6.0</v>
      </c>
      <c r="C9366" t="s">
        <v>345</v>
      </c>
      <c r="D9366" t="s">
        <v>1</v>
      </c>
      <c r="E9366" s="144" t="s">
        <v>192</v>
      </c>
      <c r="F9366" s="144">
        <v>2045</v>
      </c>
      <c r="G9366" s="147">
        <v>89.278902041022093</v>
      </c>
      <c r="H9366" s="147">
        <v>96.42044700000001</v>
      </c>
      <c r="I9366" s="147">
        <v>104.0009</v>
      </c>
      <c r="J9366" s="147">
        <v>111.524709</v>
      </c>
      <c r="K9366" s="147">
        <v>119.05909199999999</v>
      </c>
    </row>
    <row r="9367" spans="2:11" x14ac:dyDescent="0.2">
      <c r="B9367" s="21" t="str">
        <f t="shared" si="146"/>
        <v>IngersollWind2050RCP6.0</v>
      </c>
      <c r="C9367" t="s">
        <v>345</v>
      </c>
      <c r="D9367" t="s">
        <v>1</v>
      </c>
      <c r="E9367" s="144" t="s">
        <v>192</v>
      </c>
      <c r="F9367" s="144">
        <v>2050</v>
      </c>
      <c r="G9367" s="147">
        <v>89.431565734087968</v>
      </c>
      <c r="H9367" s="147">
        <v>96.614910000000009</v>
      </c>
      <c r="I9367" s="147">
        <v>104.25012</v>
      </c>
      <c r="J9367" s="147">
        <v>111.8182956</v>
      </c>
      <c r="K9367" s="147">
        <v>119.39862959999999</v>
      </c>
    </row>
    <row r="9368" spans="2:11" x14ac:dyDescent="0.2">
      <c r="B9368" s="21" t="str">
        <f t="shared" si="146"/>
        <v>IngersollWind2055RCP6.0</v>
      </c>
      <c r="C9368" t="s">
        <v>345</v>
      </c>
      <c r="D9368" t="s">
        <v>1</v>
      </c>
      <c r="E9368" s="144" t="s">
        <v>192</v>
      </c>
      <c r="F9368" s="144">
        <v>2055</v>
      </c>
      <c r="G9368" s="147">
        <v>89.502025900118369</v>
      </c>
      <c r="H9368" s="147">
        <v>96.700284000000011</v>
      </c>
      <c r="I9368" s="147">
        <v>104.35824</v>
      </c>
      <c r="J9368" s="147">
        <v>111.94271519999999</v>
      </c>
      <c r="K9368" s="147">
        <v>119.54049119999999</v>
      </c>
    </row>
    <row r="9369" spans="2:11" x14ac:dyDescent="0.2">
      <c r="B9369" s="21" t="str">
        <f t="shared" si="146"/>
        <v>IngersollWind2060RCP6.0</v>
      </c>
      <c r="C9369" t="s">
        <v>345</v>
      </c>
      <c r="D9369" t="s">
        <v>1</v>
      </c>
      <c r="E9369" s="144" t="s">
        <v>192</v>
      </c>
      <c r="F9369" s="144">
        <v>2060</v>
      </c>
      <c r="G9369" s="147">
        <v>89.57248606614877</v>
      </c>
      <c r="H9369" s="147">
        <v>96.785657999999998</v>
      </c>
      <c r="I9369" s="147">
        <v>104.46635999999999</v>
      </c>
      <c r="J9369" s="147">
        <v>112.06713480000001</v>
      </c>
      <c r="K9369" s="147">
        <v>119.68235279999999</v>
      </c>
    </row>
    <row r="9370" spans="2:11" x14ac:dyDescent="0.2">
      <c r="B9370" s="21" t="str">
        <f t="shared" si="146"/>
        <v>IngersollWind2065RCP6.0</v>
      </c>
      <c r="C9370" t="s">
        <v>345</v>
      </c>
      <c r="D9370" t="s">
        <v>1</v>
      </c>
      <c r="E9370" s="144" t="s">
        <v>192</v>
      </c>
      <c r="F9370" s="144">
        <v>2065</v>
      </c>
      <c r="G9370" s="147">
        <v>89.64294623217917</v>
      </c>
      <c r="H9370" s="147">
        <v>96.871032</v>
      </c>
      <c r="I9370" s="147">
        <v>104.57447999999999</v>
      </c>
      <c r="J9370" s="147">
        <v>112.1915544</v>
      </c>
      <c r="K9370" s="147">
        <v>119.82421439999999</v>
      </c>
    </row>
    <row r="9371" spans="2:11" x14ac:dyDescent="0.2">
      <c r="B9371" s="21" t="str">
        <f t="shared" si="146"/>
        <v>IngersollWind2070RCP6.0</v>
      </c>
      <c r="C9371" t="s">
        <v>345</v>
      </c>
      <c r="D9371" t="s">
        <v>1</v>
      </c>
      <c r="E9371" s="144" t="s">
        <v>192</v>
      </c>
      <c r="F9371" s="144">
        <v>2070</v>
      </c>
      <c r="G9371" s="207">
        <v>89.713406398209571</v>
      </c>
      <c r="H9371" s="207">
        <v>96.956406000000001</v>
      </c>
      <c r="I9371" s="207">
        <v>104.68259999999999</v>
      </c>
      <c r="J9371" s="207">
        <v>112.315974</v>
      </c>
      <c r="K9371" s="207">
        <v>119.96607599999999</v>
      </c>
    </row>
    <row r="9372" spans="2:11" x14ac:dyDescent="0.2">
      <c r="B9372" s="21" t="str">
        <f t="shared" si="146"/>
        <v>IngersollWind2075RCP6.0</v>
      </c>
      <c r="C9372" t="s">
        <v>345</v>
      </c>
      <c r="D9372" t="s">
        <v>1</v>
      </c>
      <c r="E9372" s="144" t="s">
        <v>192</v>
      </c>
      <c r="F9372" s="144">
        <v>2075</v>
      </c>
      <c r="G9372" s="207">
        <v>89.845519209516581</v>
      </c>
      <c r="H9372" s="207">
        <v>97.139011500000009</v>
      </c>
      <c r="I9372" s="207">
        <v>104.92994999999999</v>
      </c>
      <c r="J9372" s="207">
        <v>112.6188375</v>
      </c>
      <c r="K9372" s="207">
        <v>120.32654399999998</v>
      </c>
    </row>
    <row r="9373" spans="2:11" x14ac:dyDescent="0.2">
      <c r="B9373" s="21" t="str">
        <f t="shared" si="146"/>
        <v>IngersollWind2080RCP6.0</v>
      </c>
      <c r="C9373" t="s">
        <v>345</v>
      </c>
      <c r="D9373" t="s">
        <v>1</v>
      </c>
      <c r="E9373" s="144" t="s">
        <v>192</v>
      </c>
      <c r="F9373" s="144">
        <v>2080</v>
      </c>
      <c r="G9373" s="207">
        <v>89.977632020823592</v>
      </c>
      <c r="H9373" s="207">
        <v>97.321617000000003</v>
      </c>
      <c r="I9373" s="207">
        <v>105.1773</v>
      </c>
      <c r="J9373" s="207">
        <v>112.921701</v>
      </c>
      <c r="K9373" s="207">
        <v>120.68701199999998</v>
      </c>
    </row>
    <row r="9374" spans="2:11" x14ac:dyDescent="0.2">
      <c r="B9374" s="21" t="str">
        <f t="shared" si="146"/>
        <v>IngersollWind2085RCP6.0</v>
      </c>
      <c r="C9374" t="s">
        <v>345</v>
      </c>
      <c r="D9374" t="s">
        <v>1</v>
      </c>
      <c r="E9374" s="144" t="s">
        <v>192</v>
      </c>
      <c r="F9374" s="144">
        <v>2085</v>
      </c>
      <c r="G9374" s="207">
        <v>90.109744832130588</v>
      </c>
      <c r="H9374" s="207">
        <v>97.504222499999997</v>
      </c>
      <c r="I9374" s="207">
        <v>105.42465</v>
      </c>
      <c r="J9374" s="207">
        <v>113.2245645</v>
      </c>
      <c r="K9374" s="207">
        <v>121.04747999999999</v>
      </c>
    </row>
    <row r="9375" spans="2:11" x14ac:dyDescent="0.2">
      <c r="B9375" s="21" t="str">
        <f t="shared" si="146"/>
        <v>IngersollWind2090RCP6.0</v>
      </c>
      <c r="C9375" t="s">
        <v>345</v>
      </c>
      <c r="D9375" t="s">
        <v>1</v>
      </c>
      <c r="E9375" s="144" t="s">
        <v>192</v>
      </c>
      <c r="F9375" s="144">
        <v>2090</v>
      </c>
      <c r="G9375" s="207">
        <v>90.602965994343407</v>
      </c>
      <c r="H9375" s="207">
        <v>98.15164200000001</v>
      </c>
      <c r="I9375" s="207">
        <v>106.2636</v>
      </c>
      <c r="J9375" s="207">
        <v>114.22592399999999</v>
      </c>
      <c r="K9375" s="207">
        <v>122.21803199999999</v>
      </c>
    </row>
    <row r="9376" spans="2:11" x14ac:dyDescent="0.2">
      <c r="B9376" s="21" t="str">
        <f t="shared" si="146"/>
        <v>IngersollWind2095RCP6.0</v>
      </c>
      <c r="C9376" t="s">
        <v>345</v>
      </c>
      <c r="D9376" t="s">
        <v>1</v>
      </c>
      <c r="E9376" s="144" t="s">
        <v>192</v>
      </c>
      <c r="F9376" s="144">
        <v>2095</v>
      </c>
      <c r="G9376" s="207">
        <v>90.964074345249216</v>
      </c>
      <c r="H9376" s="207">
        <v>98.616455999999999</v>
      </c>
      <c r="I9376" s="207">
        <v>106.8552</v>
      </c>
      <c r="J9376" s="207">
        <v>114.92442</v>
      </c>
      <c r="K9376" s="207">
        <v>123.02811599999998</v>
      </c>
    </row>
    <row r="9377" spans="2:11" x14ac:dyDescent="0.2">
      <c r="B9377" s="21" t="str">
        <f t="shared" si="146"/>
        <v>IngersollWind2100RCP6.0</v>
      </c>
      <c r="C9377" t="s">
        <v>345</v>
      </c>
      <c r="D9377" t="s">
        <v>1</v>
      </c>
      <c r="E9377" s="144" t="s">
        <v>192</v>
      </c>
      <c r="F9377" s="144">
        <v>2100</v>
      </c>
      <c r="G9377" s="207">
        <v>91.325182696155025</v>
      </c>
      <c r="H9377" s="207">
        <v>99.081270000000004</v>
      </c>
      <c r="I9377" s="207">
        <v>107.4468</v>
      </c>
      <c r="J9377" s="207">
        <v>115.62291599999999</v>
      </c>
      <c r="K9377" s="207">
        <v>123.83819999999999</v>
      </c>
    </row>
    <row r="9378" spans="2:11" x14ac:dyDescent="0.2">
      <c r="B9378" s="21" t="str">
        <f t="shared" si="146"/>
        <v>IngersollWind2023RCP8.5</v>
      </c>
      <c r="C9378" t="s">
        <v>345</v>
      </c>
      <c r="D9378" t="s">
        <v>1</v>
      </c>
      <c r="E9378" s="144" t="s">
        <v>191</v>
      </c>
      <c r="F9378" s="144">
        <v>2023</v>
      </c>
      <c r="G9378" s="207">
        <v>88.867884405844748</v>
      </c>
      <c r="H9378" s="207">
        <v>95.875001999999995</v>
      </c>
      <c r="I9378" s="207">
        <v>103.29539999999999</v>
      </c>
      <c r="J9378" s="207">
        <v>110.67887400000001</v>
      </c>
      <c r="K9378" s="207">
        <v>118.070712</v>
      </c>
    </row>
    <row r="9379" spans="2:11" x14ac:dyDescent="0.2">
      <c r="B9379" s="21" t="str">
        <f t="shared" si="146"/>
        <v>IngersollWind2025RCP8.5</v>
      </c>
      <c r="C9379" t="s">
        <v>345</v>
      </c>
      <c r="D9379" t="s">
        <v>1</v>
      </c>
      <c r="E9379" s="144" t="s">
        <v>191</v>
      </c>
      <c r="F9379" s="144">
        <v>2025</v>
      </c>
      <c r="G9379" s="207">
        <v>89.032291459915683</v>
      </c>
      <c r="H9379" s="207">
        <v>96.093180000000004</v>
      </c>
      <c r="I9379" s="207">
        <v>103.57759999999999</v>
      </c>
      <c r="J9379" s="207">
        <v>111.01720800000001</v>
      </c>
      <c r="K9379" s="207">
        <v>118.466064</v>
      </c>
    </row>
    <row r="9380" spans="2:11" x14ac:dyDescent="0.2">
      <c r="B9380" s="21" t="str">
        <f t="shared" si="146"/>
        <v>IngersollWind2030RCP8.5</v>
      </c>
      <c r="C9380" t="s">
        <v>345</v>
      </c>
      <c r="D9380" t="s">
        <v>1</v>
      </c>
      <c r="E9380" s="144" t="s">
        <v>191</v>
      </c>
      <c r="F9380" s="144">
        <v>2030</v>
      </c>
      <c r="G9380" s="207">
        <v>89.196698513986632</v>
      </c>
      <c r="H9380" s="207">
        <v>96.311357999999998</v>
      </c>
      <c r="I9380" s="207">
        <v>103.85979999999999</v>
      </c>
      <c r="J9380" s="207">
        <v>111.355542</v>
      </c>
      <c r="K9380" s="207">
        <v>118.86141599999999</v>
      </c>
    </row>
    <row r="9381" spans="2:11" x14ac:dyDescent="0.2">
      <c r="B9381" s="21" t="str">
        <f t="shared" si="146"/>
        <v>IngersollWind2035RCP8.5</v>
      </c>
      <c r="C9381" t="s">
        <v>345</v>
      </c>
      <c r="D9381" t="s">
        <v>1</v>
      </c>
      <c r="E9381" s="144" t="s">
        <v>191</v>
      </c>
      <c r="F9381" s="144">
        <v>2035</v>
      </c>
      <c r="G9381" s="207">
        <v>89.361105568057567</v>
      </c>
      <c r="H9381" s="207">
        <v>96.529536000000007</v>
      </c>
      <c r="I9381" s="207">
        <v>104.142</v>
      </c>
      <c r="J9381" s="207">
        <v>111.693876</v>
      </c>
      <c r="K9381" s="207">
        <v>119.25676799999999</v>
      </c>
    </row>
    <row r="9382" spans="2:11" x14ac:dyDescent="0.2">
      <c r="B9382" s="21" t="str">
        <f t="shared" si="146"/>
        <v>IngersollWind2040RCP8.5</v>
      </c>
      <c r="C9382" t="s">
        <v>345</v>
      </c>
      <c r="D9382" t="s">
        <v>1</v>
      </c>
      <c r="E9382" s="144" t="s">
        <v>191</v>
      </c>
      <c r="F9382" s="144">
        <v>2040</v>
      </c>
      <c r="G9382" s="207">
        <v>89.478539178108235</v>
      </c>
      <c r="H9382" s="207">
        <v>96.67182600000001</v>
      </c>
      <c r="I9382" s="207">
        <v>104.3222</v>
      </c>
      <c r="J9382" s="207">
        <v>111.901242</v>
      </c>
      <c r="K9382" s="207">
        <v>119.49320399999999</v>
      </c>
    </row>
    <row r="9383" spans="2:11" x14ac:dyDescent="0.2">
      <c r="B9383" s="21" t="str">
        <f t="shared" si="146"/>
        <v>IngersollWind2045RCP8.5</v>
      </c>
      <c r="C9383" t="s">
        <v>345</v>
      </c>
      <c r="D9383" t="s">
        <v>1</v>
      </c>
      <c r="E9383" s="144" t="s">
        <v>191</v>
      </c>
      <c r="F9383" s="144">
        <v>2045</v>
      </c>
      <c r="G9383" s="207">
        <v>89.595972788158903</v>
      </c>
      <c r="H9383" s="207">
        <v>96.814115999999999</v>
      </c>
      <c r="I9383" s="207">
        <v>104.50239999999999</v>
      </c>
      <c r="J9383" s="207">
        <v>112.108608</v>
      </c>
      <c r="K9383" s="207">
        <v>119.72963999999999</v>
      </c>
    </row>
    <row r="9384" spans="2:11" x14ac:dyDescent="0.2">
      <c r="B9384" s="21" t="str">
        <f t="shared" si="146"/>
        <v>IngersollWind2050RCP8.5</v>
      </c>
      <c r="C9384" t="s">
        <v>345</v>
      </c>
      <c r="D9384" t="s">
        <v>1</v>
      </c>
      <c r="E9384" s="144" t="s">
        <v>191</v>
      </c>
      <c r="F9384" s="144">
        <v>2050</v>
      </c>
      <c r="G9384" s="207">
        <v>89.88955681328558</v>
      </c>
      <c r="H9384" s="207">
        <v>97.199880000000007</v>
      </c>
      <c r="I9384" s="207">
        <v>105.0124</v>
      </c>
      <c r="J9384" s="207">
        <v>112.719792</v>
      </c>
      <c r="K9384" s="207">
        <v>120.44669999999999</v>
      </c>
    </row>
    <row r="9385" spans="2:11" x14ac:dyDescent="0.2">
      <c r="B9385" s="21" t="str">
        <f t="shared" si="146"/>
        <v>IngersollWind2055RCP8.5</v>
      </c>
      <c r="C9385" t="s">
        <v>345</v>
      </c>
      <c r="D9385" t="s">
        <v>1</v>
      </c>
      <c r="E9385" s="144" t="s">
        <v>191</v>
      </c>
      <c r="F9385" s="144">
        <v>2055</v>
      </c>
      <c r="G9385" s="207">
        <v>90.065707228361589</v>
      </c>
      <c r="H9385" s="207">
        <v>97.443353999999999</v>
      </c>
      <c r="I9385" s="207">
        <v>105.34219999999999</v>
      </c>
      <c r="J9385" s="207">
        <v>113.12361</v>
      </c>
      <c r="K9385" s="207">
        <v>120.92732399999998</v>
      </c>
    </row>
    <row r="9386" spans="2:11" x14ac:dyDescent="0.2">
      <c r="B9386" s="21" t="str">
        <f t="shared" si="146"/>
        <v>IngersollWind2060RCP8.5</v>
      </c>
      <c r="C9386" t="s">
        <v>345</v>
      </c>
      <c r="D9386" t="s">
        <v>1</v>
      </c>
      <c r="E9386" s="144" t="s">
        <v>191</v>
      </c>
      <c r="F9386" s="144">
        <v>2060</v>
      </c>
      <c r="G9386" s="207">
        <v>90.602965994343407</v>
      </c>
      <c r="H9386" s="207">
        <v>98.15164200000001</v>
      </c>
      <c r="I9386" s="207">
        <v>106.2636</v>
      </c>
      <c r="J9386" s="207">
        <v>114.22592399999999</v>
      </c>
      <c r="K9386" s="207">
        <v>122.21803199999999</v>
      </c>
    </row>
    <row r="9387" spans="2:11" x14ac:dyDescent="0.2">
      <c r="B9387" s="21" t="str">
        <f t="shared" si="146"/>
        <v>IngersollWind2065RCP8.5</v>
      </c>
      <c r="C9387" t="s">
        <v>345</v>
      </c>
      <c r="D9387" t="s">
        <v>1</v>
      </c>
      <c r="E9387" s="144" t="s">
        <v>191</v>
      </c>
      <c r="F9387" s="144">
        <v>2065</v>
      </c>
      <c r="G9387" s="207">
        <v>90.964074345249216</v>
      </c>
      <c r="H9387" s="207">
        <v>98.616455999999999</v>
      </c>
      <c r="I9387" s="207">
        <v>106.8552</v>
      </c>
      <c r="J9387" s="207">
        <v>114.92442</v>
      </c>
      <c r="K9387" s="207">
        <v>123.02811599999998</v>
      </c>
    </row>
    <row r="9388" spans="2:11" x14ac:dyDescent="0.2">
      <c r="B9388" s="21" t="str">
        <f t="shared" si="146"/>
        <v>IngersollWind2070RCP8.5</v>
      </c>
      <c r="C9388" t="s">
        <v>345</v>
      </c>
      <c r="D9388" t="s">
        <v>1</v>
      </c>
      <c r="E9388" s="144" t="s">
        <v>191</v>
      </c>
      <c r="F9388" s="144">
        <v>2070</v>
      </c>
      <c r="G9388" s="207">
        <v>91.554178235753838</v>
      </c>
      <c r="H9388" s="207">
        <v>99.387984000000003</v>
      </c>
      <c r="I9388" s="207">
        <v>107.8514</v>
      </c>
      <c r="J9388" s="207">
        <v>116.11040799999999</v>
      </c>
      <c r="K9388" s="207">
        <v>124.41184799999999</v>
      </c>
    </row>
    <row r="9389" spans="2:11" x14ac:dyDescent="0.2">
      <c r="B9389" s="21" t="str">
        <f t="shared" si="146"/>
        <v>IngersollWind2075RCP8.5</v>
      </c>
      <c r="C9389" t="s">
        <v>345</v>
      </c>
      <c r="D9389" t="s">
        <v>1</v>
      </c>
      <c r="E9389" s="144" t="s">
        <v>191</v>
      </c>
      <c r="F9389" s="144">
        <v>2075</v>
      </c>
      <c r="G9389" s="207">
        <v>91.783173775352637</v>
      </c>
      <c r="H9389" s="207">
        <v>99.694698000000002</v>
      </c>
      <c r="I9389" s="207">
        <v>108.25599999999999</v>
      </c>
      <c r="J9389" s="207">
        <v>116.5979</v>
      </c>
      <c r="K9389" s="207">
        <v>124.985496</v>
      </c>
    </row>
    <row r="9390" spans="2:11" x14ac:dyDescent="0.2">
      <c r="B9390" s="21" t="str">
        <f t="shared" si="146"/>
        <v>IngersollWind2080RCP8.5</v>
      </c>
      <c r="C9390" t="s">
        <v>345</v>
      </c>
      <c r="D9390" t="s">
        <v>1</v>
      </c>
      <c r="E9390" s="144" t="s">
        <v>191</v>
      </c>
      <c r="F9390" s="144">
        <v>2080</v>
      </c>
      <c r="G9390" s="207">
        <v>92.01216931495145</v>
      </c>
      <c r="H9390" s="207">
        <v>100.001412</v>
      </c>
      <c r="I9390" s="207">
        <v>108.66059999999999</v>
      </c>
      <c r="J9390" s="207">
        <v>117.085392</v>
      </c>
      <c r="K9390" s="207">
        <v>125.559144</v>
      </c>
    </row>
    <row r="9391" spans="2:11" x14ac:dyDescent="0.2">
      <c r="B9391" s="21" t="str">
        <f t="shared" si="146"/>
        <v>IngersollWind2085RCP8.5</v>
      </c>
      <c r="C9391" t="s">
        <v>345</v>
      </c>
      <c r="D9391" t="s">
        <v>1</v>
      </c>
      <c r="E9391" s="144" t="s">
        <v>191</v>
      </c>
      <c r="F9391" s="144">
        <v>2085</v>
      </c>
      <c r="G9391" s="207">
        <v>92.461352873395271</v>
      </c>
      <c r="H9391" s="207">
        <v>100.589544</v>
      </c>
      <c r="I9391" s="207">
        <v>109.4307</v>
      </c>
      <c r="J9391" s="207">
        <v>118.007625</v>
      </c>
      <c r="K9391" s="207">
        <v>126.63473399999999</v>
      </c>
    </row>
    <row r="9392" spans="2:11" x14ac:dyDescent="0.2">
      <c r="B9392" s="21" t="str">
        <f t="shared" si="146"/>
        <v>IngersollWind2090RCP8.5</v>
      </c>
      <c r="C9392" t="s">
        <v>345</v>
      </c>
      <c r="D9392" t="s">
        <v>1</v>
      </c>
      <c r="E9392" s="144" t="s">
        <v>191</v>
      </c>
      <c r="F9392" s="144">
        <v>2090</v>
      </c>
      <c r="G9392" s="207">
        <v>92.910536431839077</v>
      </c>
      <c r="H9392" s="207">
        <v>101.17767600000001</v>
      </c>
      <c r="I9392" s="207">
        <v>110.2008</v>
      </c>
      <c r="J9392" s="207">
        <v>118.92985800000001</v>
      </c>
      <c r="K9392" s="207">
        <v>127.71032399999999</v>
      </c>
    </row>
    <row r="9393" spans="2:11" x14ac:dyDescent="0.2">
      <c r="B9393" s="21" t="str">
        <f t="shared" si="146"/>
        <v>IngersollWind2095RCP8.5</v>
      </c>
      <c r="C9393" t="s">
        <v>345</v>
      </c>
      <c r="D9393" t="s">
        <v>1</v>
      </c>
      <c r="E9393" s="144" t="s">
        <v>191</v>
      </c>
      <c r="F9393" s="144">
        <v>2095</v>
      </c>
      <c r="G9393" s="207">
        <v>92.910536431839077</v>
      </c>
      <c r="H9393" s="207">
        <v>101.17767600000001</v>
      </c>
      <c r="I9393" s="207">
        <v>110.2008</v>
      </c>
      <c r="J9393" s="207">
        <v>118.92985800000001</v>
      </c>
      <c r="K9393" s="207">
        <v>127.71032399999999</v>
      </c>
    </row>
    <row r="9394" spans="2:11" x14ac:dyDescent="0.2">
      <c r="B9394" s="21" t="str">
        <f t="shared" si="146"/>
        <v>IngersollWind2100RCP8.5</v>
      </c>
      <c r="C9394" t="s">
        <v>345</v>
      </c>
      <c r="D9394" t="s">
        <v>1</v>
      </c>
      <c r="E9394" s="144" t="s">
        <v>191</v>
      </c>
      <c r="F9394" s="144">
        <v>2100</v>
      </c>
      <c r="G9394" s="207">
        <v>92.910536431839077</v>
      </c>
      <c r="H9394" s="207">
        <v>101.17767600000001</v>
      </c>
      <c r="I9394" s="207">
        <v>110.2008</v>
      </c>
      <c r="J9394" s="207">
        <v>118.92985800000001</v>
      </c>
      <c r="K9394" s="207">
        <v>127.71032399999999</v>
      </c>
    </row>
    <row r="9395" spans="2:11" x14ac:dyDescent="0.2">
      <c r="B9395" s="21" t="str">
        <f t="shared" si="146"/>
        <v>Iroquois FallsIce Accretion2023RCP4.5</v>
      </c>
      <c r="C9395" t="s">
        <v>346</v>
      </c>
      <c r="D9395" t="s">
        <v>486</v>
      </c>
      <c r="E9395" s="144" t="s">
        <v>193</v>
      </c>
      <c r="F9395" s="144">
        <v>2023</v>
      </c>
      <c r="G9395" s="207">
        <v>12.475129165250792</v>
      </c>
      <c r="H9395" s="207">
        <v>14.835419999999999</v>
      </c>
      <c r="I9395" s="207">
        <v>17.838000000000001</v>
      </c>
      <c r="J9395" s="207">
        <v>20.136599999999998</v>
      </c>
      <c r="K9395" s="207">
        <v>22.430519999999998</v>
      </c>
    </row>
    <row r="9396" spans="2:11" x14ac:dyDescent="0.2">
      <c r="B9396" s="21" t="str">
        <f t="shared" si="146"/>
        <v>Iroquois FallsIce Accretion2025RCP4.5</v>
      </c>
      <c r="C9396" t="s">
        <v>346</v>
      </c>
      <c r="D9396" t="s">
        <v>486</v>
      </c>
      <c r="E9396" s="144" t="s">
        <v>193</v>
      </c>
      <c r="F9396" s="144">
        <v>2025</v>
      </c>
      <c r="G9396" s="207">
        <v>12.523142547245566</v>
      </c>
      <c r="H9396" s="207">
        <v>14.89518</v>
      </c>
      <c r="I9396" s="207">
        <v>17.913</v>
      </c>
      <c r="J9396" s="207">
        <v>20.221349999999997</v>
      </c>
      <c r="K9396" s="207">
        <v>22.525019999999998</v>
      </c>
    </row>
    <row r="9397" spans="2:11" x14ac:dyDescent="0.2">
      <c r="B9397" s="21" t="str">
        <f t="shared" si="146"/>
        <v>Iroquois FallsIce Accretion2030RCP4.5</v>
      </c>
      <c r="C9397" t="s">
        <v>346</v>
      </c>
      <c r="D9397" t="s">
        <v>486</v>
      </c>
      <c r="E9397" s="144" t="s">
        <v>193</v>
      </c>
      <c r="F9397" s="144">
        <v>2030</v>
      </c>
      <c r="G9397" s="207">
        <v>12.571155929240339</v>
      </c>
      <c r="H9397" s="207">
        <v>14.954939999999999</v>
      </c>
      <c r="I9397" s="207">
        <v>17.988</v>
      </c>
      <c r="J9397" s="207">
        <v>20.306099999999997</v>
      </c>
      <c r="K9397" s="207">
        <v>22.619519999999998</v>
      </c>
    </row>
    <row r="9398" spans="2:11" x14ac:dyDescent="0.2">
      <c r="B9398" s="21" t="str">
        <f t="shared" si="146"/>
        <v>Iroquois FallsIce Accretion2035RCP4.5</v>
      </c>
      <c r="C9398" t="s">
        <v>346</v>
      </c>
      <c r="D9398" t="s">
        <v>486</v>
      </c>
      <c r="E9398" s="144" t="s">
        <v>193</v>
      </c>
      <c r="F9398" s="144">
        <v>2035</v>
      </c>
      <c r="G9398" s="207">
        <v>12.619169311235112</v>
      </c>
      <c r="H9398" s="207">
        <v>15.014699999999998</v>
      </c>
      <c r="I9398" s="207">
        <v>18.063000000000002</v>
      </c>
      <c r="J9398" s="207">
        <v>20.390849999999997</v>
      </c>
      <c r="K9398" s="207">
        <v>22.714019999999998</v>
      </c>
    </row>
    <row r="9399" spans="2:11" x14ac:dyDescent="0.2">
      <c r="B9399" s="21" t="str">
        <f t="shared" si="146"/>
        <v>Iroquois FallsIce Accretion2040RCP4.5</v>
      </c>
      <c r="C9399" t="s">
        <v>346</v>
      </c>
      <c r="D9399" t="s">
        <v>486</v>
      </c>
      <c r="E9399" s="144" t="s">
        <v>193</v>
      </c>
      <c r="F9399" s="144">
        <v>2040</v>
      </c>
      <c r="G9399" s="207">
        <v>12.667182693229886</v>
      </c>
      <c r="H9399" s="207">
        <v>15.074459999999998</v>
      </c>
      <c r="I9399" s="207">
        <v>18.138000000000002</v>
      </c>
      <c r="J9399" s="207">
        <v>20.475599999999996</v>
      </c>
      <c r="K9399" s="207">
        <v>22.808520000000001</v>
      </c>
    </row>
    <row r="9400" spans="2:11" x14ac:dyDescent="0.2">
      <c r="B9400" s="21" t="str">
        <f t="shared" si="146"/>
        <v>Iroquois FallsIce Accretion2045RCP4.5</v>
      </c>
      <c r="C9400" t="s">
        <v>346</v>
      </c>
      <c r="D9400" t="s">
        <v>486</v>
      </c>
      <c r="E9400" s="144" t="s">
        <v>193</v>
      </c>
      <c r="F9400" s="144">
        <v>2045</v>
      </c>
      <c r="G9400" s="207">
        <v>12.715196075224661</v>
      </c>
      <c r="H9400" s="207">
        <v>15.134219999999999</v>
      </c>
      <c r="I9400" s="207">
        <v>18.213000000000001</v>
      </c>
      <c r="J9400" s="207">
        <v>20.560349999999996</v>
      </c>
      <c r="K9400" s="207">
        <v>22.903020000000001</v>
      </c>
    </row>
    <row r="9401" spans="2:11" x14ac:dyDescent="0.2">
      <c r="B9401" s="21" t="str">
        <f t="shared" si="146"/>
        <v>Iroquois FallsIce Accretion2050RCP4.5</v>
      </c>
      <c r="C9401" t="s">
        <v>346</v>
      </c>
      <c r="D9401" t="s">
        <v>486</v>
      </c>
      <c r="E9401" s="144" t="s">
        <v>193</v>
      </c>
      <c r="F9401" s="144">
        <v>2050</v>
      </c>
      <c r="G9401" s="207">
        <v>12.838360837732992</v>
      </c>
      <c r="H9401" s="207">
        <v>15.292583999999998</v>
      </c>
      <c r="I9401" s="207">
        <v>18.414000000000001</v>
      </c>
      <c r="J9401" s="207">
        <v>20.795615999999995</v>
      </c>
      <c r="K9401" s="207">
        <v>23.169888</v>
      </c>
    </row>
    <row r="9402" spans="2:11" x14ac:dyDescent="0.2">
      <c r="B9402" s="21" t="str">
        <f t="shared" si="146"/>
        <v>Iroquois FallsIce Accretion2055RCP4.5</v>
      </c>
      <c r="C9402" t="s">
        <v>346</v>
      </c>
      <c r="D9402" t="s">
        <v>486</v>
      </c>
      <c r="E9402" s="144" t="s">
        <v>193</v>
      </c>
      <c r="F9402" s="144">
        <v>2055</v>
      </c>
      <c r="G9402" s="207">
        <v>12.913512218246552</v>
      </c>
      <c r="H9402" s="207">
        <v>15.391187999999998</v>
      </c>
      <c r="I9402" s="207">
        <v>18.54</v>
      </c>
      <c r="J9402" s="207">
        <v>20.946131999999995</v>
      </c>
      <c r="K9402" s="207">
        <v>23.342256000000003</v>
      </c>
    </row>
    <row r="9403" spans="2:11" x14ac:dyDescent="0.2">
      <c r="B9403" s="21" t="str">
        <f t="shared" si="146"/>
        <v>Iroquois FallsIce Accretion2060RCP4.5</v>
      </c>
      <c r="C9403" t="s">
        <v>346</v>
      </c>
      <c r="D9403" t="s">
        <v>486</v>
      </c>
      <c r="E9403" s="144" t="s">
        <v>193</v>
      </c>
      <c r="F9403" s="144">
        <v>2060</v>
      </c>
      <c r="G9403" s="207">
        <v>12.988663598760111</v>
      </c>
      <c r="H9403" s="207">
        <v>15.489792</v>
      </c>
      <c r="I9403" s="207">
        <v>18.666</v>
      </c>
      <c r="J9403" s="207">
        <v>21.096647999999998</v>
      </c>
      <c r="K9403" s="207">
        <v>23.514624000000001</v>
      </c>
    </row>
    <row r="9404" spans="2:11" x14ac:dyDescent="0.2">
      <c r="B9404" s="21" t="str">
        <f t="shared" si="146"/>
        <v>Iroquois FallsIce Accretion2065RCP4.5</v>
      </c>
      <c r="C9404" t="s">
        <v>346</v>
      </c>
      <c r="D9404" t="s">
        <v>486</v>
      </c>
      <c r="E9404" s="144" t="s">
        <v>193</v>
      </c>
      <c r="F9404" s="144">
        <v>2065</v>
      </c>
      <c r="G9404" s="207">
        <v>13.063814979273671</v>
      </c>
      <c r="H9404" s="207">
        <v>15.588395999999999</v>
      </c>
      <c r="I9404" s="207">
        <v>18.791999999999998</v>
      </c>
      <c r="J9404" s="207">
        <v>21.247163999999998</v>
      </c>
      <c r="K9404" s="207">
        <v>23.686992000000004</v>
      </c>
    </row>
    <row r="9405" spans="2:11" x14ac:dyDescent="0.2">
      <c r="B9405" s="21" t="str">
        <f t="shared" si="146"/>
        <v>Iroquois FallsIce Accretion2070RCP4.5</v>
      </c>
      <c r="C9405" t="s">
        <v>346</v>
      </c>
      <c r="D9405" t="s">
        <v>486</v>
      </c>
      <c r="E9405" s="144" t="s">
        <v>193</v>
      </c>
      <c r="F9405" s="144">
        <v>2070</v>
      </c>
      <c r="G9405" s="207">
        <v>13.138966359787229</v>
      </c>
      <c r="H9405" s="207">
        <v>15.686999999999999</v>
      </c>
      <c r="I9405" s="207">
        <v>18.917999999999999</v>
      </c>
      <c r="J9405" s="207">
        <v>21.397679999999998</v>
      </c>
      <c r="K9405" s="207">
        <v>23.859360000000002</v>
      </c>
    </row>
    <row r="9406" spans="2:11" x14ac:dyDescent="0.2">
      <c r="B9406" s="21" t="str">
        <f t="shared" si="146"/>
        <v>Iroquois FallsIce Accretion2075RCP4.5</v>
      </c>
      <c r="C9406" t="s">
        <v>346</v>
      </c>
      <c r="D9406" t="s">
        <v>486</v>
      </c>
      <c r="E9406" s="144" t="s">
        <v>193</v>
      </c>
      <c r="F9406" s="144">
        <v>2075</v>
      </c>
      <c r="G9406" s="207">
        <v>13.122266053006438</v>
      </c>
      <c r="H9406" s="207">
        <v>15.67206</v>
      </c>
      <c r="I9406" s="207">
        <v>18.902999999999999</v>
      </c>
      <c r="J9406" s="207">
        <v>21.384119999999996</v>
      </c>
      <c r="K9406" s="207">
        <v>23.844240000000003</v>
      </c>
    </row>
    <row r="9407" spans="2:11" x14ac:dyDescent="0.2">
      <c r="B9407" s="21" t="str">
        <f t="shared" si="146"/>
        <v>Iroquois FallsIce Accretion2080RCP4.5</v>
      </c>
      <c r="C9407" t="s">
        <v>346</v>
      </c>
      <c r="D9407" t="s">
        <v>486</v>
      </c>
      <c r="E9407" s="144" t="s">
        <v>193</v>
      </c>
      <c r="F9407" s="144">
        <v>2080</v>
      </c>
      <c r="G9407" s="207">
        <v>13.105565746225647</v>
      </c>
      <c r="H9407" s="207">
        <v>15.657119999999999</v>
      </c>
      <c r="I9407" s="207">
        <v>18.887999999999998</v>
      </c>
      <c r="J9407" s="207">
        <v>21.370559999999998</v>
      </c>
      <c r="K9407" s="207">
        <v>23.829120000000003</v>
      </c>
    </row>
    <row r="9408" spans="2:11" x14ac:dyDescent="0.2">
      <c r="B9408" s="21" t="str">
        <f t="shared" si="146"/>
        <v>Iroquois FallsIce Accretion2085RCP4.5</v>
      </c>
      <c r="C9408" t="s">
        <v>346</v>
      </c>
      <c r="D9408" t="s">
        <v>486</v>
      </c>
      <c r="E9408" s="144" t="s">
        <v>193</v>
      </c>
      <c r="F9408" s="144">
        <v>2085</v>
      </c>
      <c r="G9408" s="207">
        <v>13.088865439444856</v>
      </c>
      <c r="H9408" s="207">
        <v>15.64218</v>
      </c>
      <c r="I9408" s="207">
        <v>18.872999999999998</v>
      </c>
      <c r="J9408" s="207">
        <v>21.356999999999999</v>
      </c>
      <c r="K9408" s="207">
        <v>23.814</v>
      </c>
    </row>
    <row r="9409" spans="2:11" x14ac:dyDescent="0.2">
      <c r="B9409" s="21" t="str">
        <f t="shared" si="146"/>
        <v>Iroquois FallsIce Accretion2090RCP4.5</v>
      </c>
      <c r="C9409" t="s">
        <v>346</v>
      </c>
      <c r="D9409" t="s">
        <v>486</v>
      </c>
      <c r="E9409" s="144" t="s">
        <v>193</v>
      </c>
      <c r="F9409" s="144">
        <v>2090</v>
      </c>
      <c r="G9409" s="207">
        <v>13.072165132664066</v>
      </c>
      <c r="H9409" s="207">
        <v>15.62724</v>
      </c>
      <c r="I9409" s="207">
        <v>18.858000000000001</v>
      </c>
      <c r="J9409" s="207">
        <v>21.343439999999998</v>
      </c>
      <c r="K9409" s="207">
        <v>23.79888</v>
      </c>
    </row>
    <row r="9410" spans="2:11" x14ac:dyDescent="0.2">
      <c r="B9410" s="21" t="str">
        <f t="shared" si="146"/>
        <v>Iroquois FallsIce Accretion2095RCP4.5</v>
      </c>
      <c r="C9410" t="s">
        <v>346</v>
      </c>
      <c r="D9410" t="s">
        <v>486</v>
      </c>
      <c r="E9410" s="144" t="s">
        <v>193</v>
      </c>
      <c r="F9410" s="144">
        <v>2095</v>
      </c>
      <c r="G9410" s="207">
        <v>13.055464825883275</v>
      </c>
      <c r="H9410" s="207">
        <v>15.612299999999999</v>
      </c>
      <c r="I9410" s="207">
        <v>18.843</v>
      </c>
      <c r="J9410" s="207">
        <v>21.329879999999996</v>
      </c>
      <c r="K9410" s="207">
        <v>23.783760000000001</v>
      </c>
    </row>
    <row r="9411" spans="2:11" x14ac:dyDescent="0.2">
      <c r="B9411" s="21" t="str">
        <f t="shared" si="146"/>
        <v>Iroquois FallsIce Accretion2100RCP4.5</v>
      </c>
      <c r="C9411" t="s">
        <v>346</v>
      </c>
      <c r="D9411" t="s">
        <v>486</v>
      </c>
      <c r="E9411" s="144" t="s">
        <v>193</v>
      </c>
      <c r="F9411" s="144">
        <v>2100</v>
      </c>
      <c r="G9411" s="207">
        <v>13.038764519102484</v>
      </c>
      <c r="H9411" s="207">
        <v>15.59736</v>
      </c>
      <c r="I9411" s="207">
        <v>18.827999999999999</v>
      </c>
      <c r="J9411" s="207">
        <v>21.316319999999997</v>
      </c>
      <c r="K9411" s="207">
        <v>23.768640000000001</v>
      </c>
    </row>
    <row r="9412" spans="2:11" x14ac:dyDescent="0.2">
      <c r="B9412" s="21" t="str">
        <f t="shared" si="146"/>
        <v>Iroquois FallsIce Accretion2023RCP6.0</v>
      </c>
      <c r="C9412" t="s">
        <v>346</v>
      </c>
      <c r="D9412" t="s">
        <v>486</v>
      </c>
      <c r="E9412" s="144" t="s">
        <v>192</v>
      </c>
      <c r="F9412" s="144">
        <v>2023</v>
      </c>
      <c r="G9412" s="207">
        <v>12.475129165250792</v>
      </c>
      <c r="H9412" s="207">
        <v>14.835419999999999</v>
      </c>
      <c r="I9412" s="207">
        <v>17.838000000000001</v>
      </c>
      <c r="J9412" s="207">
        <v>20.136599999999998</v>
      </c>
      <c r="K9412" s="207">
        <v>22.430519999999998</v>
      </c>
    </row>
    <row r="9413" spans="2:11" x14ac:dyDescent="0.2">
      <c r="B9413" s="21" t="str">
        <f t="shared" si="146"/>
        <v>Iroquois FallsIce Accretion2025RCP6.0</v>
      </c>
      <c r="C9413" t="s">
        <v>346</v>
      </c>
      <c r="D9413" t="s">
        <v>486</v>
      </c>
      <c r="E9413" s="144" t="s">
        <v>192</v>
      </c>
      <c r="F9413" s="144">
        <v>2025</v>
      </c>
      <c r="G9413" s="207">
        <v>12.523142547245566</v>
      </c>
      <c r="H9413" s="207">
        <v>14.89518</v>
      </c>
      <c r="I9413" s="207">
        <v>17.913</v>
      </c>
      <c r="J9413" s="207">
        <v>20.221349999999997</v>
      </c>
      <c r="K9413" s="207">
        <v>22.525019999999998</v>
      </c>
    </row>
    <row r="9414" spans="2:11" x14ac:dyDescent="0.2">
      <c r="B9414" s="21" t="str">
        <f t="shared" si="146"/>
        <v>Iroquois FallsIce Accretion2030RCP6.0</v>
      </c>
      <c r="C9414" t="s">
        <v>346</v>
      </c>
      <c r="D9414" t="s">
        <v>486</v>
      </c>
      <c r="E9414" s="144" t="s">
        <v>192</v>
      </c>
      <c r="F9414" s="144">
        <v>2030</v>
      </c>
      <c r="G9414" s="207">
        <v>12.571155929240339</v>
      </c>
      <c r="H9414" s="207">
        <v>14.954939999999999</v>
      </c>
      <c r="I9414" s="207">
        <v>17.988</v>
      </c>
      <c r="J9414" s="207">
        <v>20.306099999999997</v>
      </c>
      <c r="K9414" s="207">
        <v>22.619519999999998</v>
      </c>
    </row>
    <row r="9415" spans="2:11" x14ac:dyDescent="0.2">
      <c r="B9415" s="21" t="str">
        <f t="shared" si="146"/>
        <v>Iroquois FallsIce Accretion2035RCP6.0</v>
      </c>
      <c r="C9415" t="s">
        <v>346</v>
      </c>
      <c r="D9415" t="s">
        <v>486</v>
      </c>
      <c r="E9415" s="144" t="s">
        <v>192</v>
      </c>
      <c r="F9415" s="144">
        <v>2035</v>
      </c>
      <c r="G9415" s="207">
        <v>12.619169311235112</v>
      </c>
      <c r="H9415" s="207">
        <v>15.014699999999998</v>
      </c>
      <c r="I9415" s="207">
        <v>18.063000000000002</v>
      </c>
      <c r="J9415" s="207">
        <v>20.390849999999997</v>
      </c>
      <c r="K9415" s="207">
        <v>22.714019999999998</v>
      </c>
    </row>
    <row r="9416" spans="2:11" x14ac:dyDescent="0.2">
      <c r="B9416" s="21" t="str">
        <f t="shared" si="146"/>
        <v>Iroquois FallsIce Accretion2040RCP6.0</v>
      </c>
      <c r="C9416" t="s">
        <v>346</v>
      </c>
      <c r="D9416" t="s">
        <v>486</v>
      </c>
      <c r="E9416" s="144" t="s">
        <v>192</v>
      </c>
      <c r="F9416" s="144">
        <v>2040</v>
      </c>
      <c r="G9416" s="207">
        <v>12.667182693229886</v>
      </c>
      <c r="H9416" s="207">
        <v>15.074459999999998</v>
      </c>
      <c r="I9416" s="207">
        <v>18.138000000000002</v>
      </c>
      <c r="J9416" s="207">
        <v>20.475599999999996</v>
      </c>
      <c r="K9416" s="207">
        <v>22.808520000000001</v>
      </c>
    </row>
    <row r="9417" spans="2:11" x14ac:dyDescent="0.2">
      <c r="B9417" s="21" t="str">
        <f t="shared" si="146"/>
        <v>Iroquois FallsIce Accretion2045RCP6.0</v>
      </c>
      <c r="C9417" t="s">
        <v>346</v>
      </c>
      <c r="D9417" t="s">
        <v>486</v>
      </c>
      <c r="E9417" s="144" t="s">
        <v>192</v>
      </c>
      <c r="F9417" s="144">
        <v>2045</v>
      </c>
      <c r="G9417" s="207">
        <v>12.715196075224661</v>
      </c>
      <c r="H9417" s="207">
        <v>15.134219999999999</v>
      </c>
      <c r="I9417" s="207">
        <v>18.213000000000001</v>
      </c>
      <c r="J9417" s="207">
        <v>20.560349999999996</v>
      </c>
      <c r="K9417" s="207">
        <v>22.903020000000001</v>
      </c>
    </row>
    <row r="9418" spans="2:11" x14ac:dyDescent="0.2">
      <c r="B9418" s="21" t="str">
        <f t="shared" si="146"/>
        <v>Iroquois FallsIce Accretion2050RCP6.0</v>
      </c>
      <c r="C9418" t="s">
        <v>346</v>
      </c>
      <c r="D9418" t="s">
        <v>486</v>
      </c>
      <c r="E9418" s="144" t="s">
        <v>192</v>
      </c>
      <c r="F9418" s="144">
        <v>2050</v>
      </c>
      <c r="G9418" s="207">
        <v>12.838360837732992</v>
      </c>
      <c r="H9418" s="207">
        <v>15.292583999999998</v>
      </c>
      <c r="I9418" s="207">
        <v>18.414000000000001</v>
      </c>
      <c r="J9418" s="207">
        <v>20.795615999999995</v>
      </c>
      <c r="K9418" s="207">
        <v>23.169888</v>
      </c>
    </row>
    <row r="9419" spans="2:11" x14ac:dyDescent="0.2">
      <c r="B9419" s="21" t="str">
        <f t="shared" si="146"/>
        <v>Iroquois FallsIce Accretion2055RCP6.0</v>
      </c>
      <c r="C9419" t="s">
        <v>346</v>
      </c>
      <c r="D9419" t="s">
        <v>486</v>
      </c>
      <c r="E9419" s="144" t="s">
        <v>192</v>
      </c>
      <c r="F9419" s="144">
        <v>2055</v>
      </c>
      <c r="G9419" s="147">
        <v>12.913512218246552</v>
      </c>
      <c r="H9419" s="147">
        <v>15.391187999999998</v>
      </c>
      <c r="I9419" s="147">
        <v>18.54</v>
      </c>
      <c r="J9419" s="147">
        <v>20.946131999999995</v>
      </c>
      <c r="K9419" s="147">
        <v>23.342256000000003</v>
      </c>
    </row>
    <row r="9420" spans="2:11" x14ac:dyDescent="0.2">
      <c r="B9420" s="21" t="str">
        <f t="shared" ref="B9420:B9483" si="147">C9420&amp;D9420&amp;F9420&amp;E9420</f>
        <v>Iroquois FallsIce Accretion2060RCP6.0</v>
      </c>
      <c r="C9420" t="s">
        <v>346</v>
      </c>
      <c r="D9420" t="s">
        <v>486</v>
      </c>
      <c r="E9420" s="144" t="s">
        <v>192</v>
      </c>
      <c r="F9420" s="144">
        <v>2060</v>
      </c>
      <c r="G9420" s="147">
        <v>12.988663598760111</v>
      </c>
      <c r="H9420" s="147">
        <v>15.489792</v>
      </c>
      <c r="I9420" s="147">
        <v>18.666</v>
      </c>
      <c r="J9420" s="147">
        <v>21.096647999999998</v>
      </c>
      <c r="K9420" s="147">
        <v>23.514624000000001</v>
      </c>
    </row>
    <row r="9421" spans="2:11" x14ac:dyDescent="0.2">
      <c r="B9421" s="21" t="str">
        <f t="shared" si="147"/>
        <v>Iroquois FallsIce Accretion2065RCP6.0</v>
      </c>
      <c r="C9421" t="s">
        <v>346</v>
      </c>
      <c r="D9421" t="s">
        <v>486</v>
      </c>
      <c r="E9421" s="144" t="s">
        <v>192</v>
      </c>
      <c r="F9421" s="144">
        <v>2065</v>
      </c>
      <c r="G9421" s="147">
        <v>13.063814979273671</v>
      </c>
      <c r="H9421" s="147">
        <v>15.588395999999999</v>
      </c>
      <c r="I9421" s="147">
        <v>18.791999999999998</v>
      </c>
      <c r="J9421" s="147">
        <v>21.247163999999998</v>
      </c>
      <c r="K9421" s="147">
        <v>23.686992000000004</v>
      </c>
    </row>
    <row r="9422" spans="2:11" x14ac:dyDescent="0.2">
      <c r="B9422" s="21" t="str">
        <f t="shared" si="147"/>
        <v>Iroquois FallsIce Accretion2070RCP6.0</v>
      </c>
      <c r="C9422" t="s">
        <v>346</v>
      </c>
      <c r="D9422" t="s">
        <v>486</v>
      </c>
      <c r="E9422" s="144" t="s">
        <v>192</v>
      </c>
      <c r="F9422" s="144">
        <v>2070</v>
      </c>
      <c r="G9422" s="147">
        <v>13.138966359787229</v>
      </c>
      <c r="H9422" s="147">
        <v>15.686999999999999</v>
      </c>
      <c r="I9422" s="147">
        <v>18.917999999999999</v>
      </c>
      <c r="J9422" s="147">
        <v>21.397679999999998</v>
      </c>
      <c r="K9422" s="147">
        <v>23.859360000000002</v>
      </c>
    </row>
    <row r="9423" spans="2:11" x14ac:dyDescent="0.2">
      <c r="B9423" s="21" t="str">
        <f t="shared" si="147"/>
        <v>Iroquois FallsIce Accretion2075RCP6.0</v>
      </c>
      <c r="C9423" t="s">
        <v>346</v>
      </c>
      <c r="D9423" t="s">
        <v>486</v>
      </c>
      <c r="E9423" s="144" t="s">
        <v>192</v>
      </c>
      <c r="F9423" s="144">
        <v>2075</v>
      </c>
      <c r="G9423" s="147">
        <v>13.113915899616043</v>
      </c>
      <c r="H9423" s="147">
        <v>15.66459</v>
      </c>
      <c r="I9423" s="147">
        <v>18.895499999999998</v>
      </c>
      <c r="J9423" s="147">
        <v>21.377339999999997</v>
      </c>
      <c r="K9423" s="147">
        <v>23.836680000000001</v>
      </c>
    </row>
    <row r="9424" spans="2:11" x14ac:dyDescent="0.2">
      <c r="B9424" s="21" t="str">
        <f t="shared" si="147"/>
        <v>Iroquois FallsIce Accretion2080RCP6.0</v>
      </c>
      <c r="C9424" t="s">
        <v>346</v>
      </c>
      <c r="D9424" t="s">
        <v>486</v>
      </c>
      <c r="E9424" s="144" t="s">
        <v>192</v>
      </c>
      <c r="F9424" s="144">
        <v>2080</v>
      </c>
      <c r="G9424" s="147">
        <v>13.088865439444856</v>
      </c>
      <c r="H9424" s="147">
        <v>15.64218</v>
      </c>
      <c r="I9424" s="147">
        <v>18.872999999999998</v>
      </c>
      <c r="J9424" s="147">
        <v>21.356999999999999</v>
      </c>
      <c r="K9424" s="147">
        <v>23.814</v>
      </c>
    </row>
    <row r="9425" spans="2:11" x14ac:dyDescent="0.2">
      <c r="B9425" s="21" t="str">
        <f t="shared" si="147"/>
        <v>Iroquois FallsIce Accretion2085RCP6.0</v>
      </c>
      <c r="C9425" t="s">
        <v>346</v>
      </c>
      <c r="D9425" t="s">
        <v>486</v>
      </c>
      <c r="E9425" s="144" t="s">
        <v>192</v>
      </c>
      <c r="F9425" s="144">
        <v>2085</v>
      </c>
      <c r="G9425" s="147">
        <v>13.063814979273671</v>
      </c>
      <c r="H9425" s="147">
        <v>15.619769999999999</v>
      </c>
      <c r="I9425" s="147">
        <v>18.8505</v>
      </c>
      <c r="J9425" s="147">
        <v>21.336659999999998</v>
      </c>
      <c r="K9425" s="147">
        <v>23.791320000000002</v>
      </c>
    </row>
    <row r="9426" spans="2:11" x14ac:dyDescent="0.2">
      <c r="B9426" s="21" t="str">
        <f t="shared" si="147"/>
        <v>Iroquois FallsIce Accretion2090RCP6.0</v>
      </c>
      <c r="C9426" t="s">
        <v>346</v>
      </c>
      <c r="D9426" t="s">
        <v>486</v>
      </c>
      <c r="E9426" s="144" t="s">
        <v>192</v>
      </c>
      <c r="F9426" s="144">
        <v>2090</v>
      </c>
      <c r="G9426" s="147">
        <v>12.926037448332146</v>
      </c>
      <c r="H9426" s="147">
        <v>15.472859999999999</v>
      </c>
      <c r="I9426" s="147">
        <v>18.696000000000002</v>
      </c>
      <c r="J9426" s="147">
        <v>21.167159999999996</v>
      </c>
      <c r="K9426" s="147">
        <v>23.617440000000002</v>
      </c>
    </row>
    <row r="9427" spans="2:11" x14ac:dyDescent="0.2">
      <c r="B9427" s="21" t="str">
        <f t="shared" si="147"/>
        <v>Iroquois FallsIce Accretion2095RCP6.0</v>
      </c>
      <c r="C9427" t="s">
        <v>346</v>
      </c>
      <c r="D9427" t="s">
        <v>486</v>
      </c>
      <c r="E9427" s="144" t="s">
        <v>192</v>
      </c>
      <c r="F9427" s="144">
        <v>2095</v>
      </c>
      <c r="G9427" s="147">
        <v>12.813310377561809</v>
      </c>
      <c r="H9427" s="147">
        <v>15.34836</v>
      </c>
      <c r="I9427" s="147">
        <v>18.564</v>
      </c>
      <c r="J9427" s="147">
        <v>21.017999999999997</v>
      </c>
      <c r="K9427" s="147">
        <v>23.466239999999999</v>
      </c>
    </row>
    <row r="9428" spans="2:11" x14ac:dyDescent="0.2">
      <c r="B9428" s="21" t="str">
        <f t="shared" si="147"/>
        <v>Iroquois FallsIce Accretion2100RCP6.0</v>
      </c>
      <c r="C9428" t="s">
        <v>346</v>
      </c>
      <c r="D9428" t="s">
        <v>486</v>
      </c>
      <c r="E9428" s="144" t="s">
        <v>192</v>
      </c>
      <c r="F9428" s="144">
        <v>2100</v>
      </c>
      <c r="G9428" s="147">
        <v>12.70058330679147</v>
      </c>
      <c r="H9428" s="147">
        <v>15.223859999999998</v>
      </c>
      <c r="I9428" s="147">
        <v>18.432000000000002</v>
      </c>
      <c r="J9428" s="147">
        <v>20.868839999999995</v>
      </c>
      <c r="K9428" s="147">
        <v>23.31504</v>
      </c>
    </row>
    <row r="9429" spans="2:11" x14ac:dyDescent="0.2">
      <c r="B9429" s="21" t="str">
        <f t="shared" si="147"/>
        <v>Iroquois FallsIce Accretion2023RCP8.5</v>
      </c>
      <c r="C9429" t="s">
        <v>346</v>
      </c>
      <c r="D9429" t="s">
        <v>486</v>
      </c>
      <c r="E9429" s="144" t="s">
        <v>191</v>
      </c>
      <c r="F9429" s="144">
        <v>2023</v>
      </c>
      <c r="G9429" s="147">
        <v>12.475129165250792</v>
      </c>
      <c r="H9429" s="147">
        <v>14.835419999999999</v>
      </c>
      <c r="I9429" s="147">
        <v>17.838000000000001</v>
      </c>
      <c r="J9429" s="147">
        <v>20.136599999999998</v>
      </c>
      <c r="K9429" s="147">
        <v>22.430519999999998</v>
      </c>
    </row>
    <row r="9430" spans="2:11" x14ac:dyDescent="0.2">
      <c r="B9430" s="21" t="str">
        <f t="shared" si="147"/>
        <v>Iroquois FallsIce Accretion2025RCP8.5</v>
      </c>
      <c r="C9430" t="s">
        <v>346</v>
      </c>
      <c r="D9430" t="s">
        <v>486</v>
      </c>
      <c r="E9430" s="144" t="s">
        <v>191</v>
      </c>
      <c r="F9430" s="144">
        <v>2025</v>
      </c>
      <c r="G9430" s="147">
        <v>12.571155929240339</v>
      </c>
      <c r="H9430" s="147">
        <v>14.954939999999999</v>
      </c>
      <c r="I9430" s="147">
        <v>17.988</v>
      </c>
      <c r="J9430" s="147">
        <v>20.306099999999997</v>
      </c>
      <c r="K9430" s="147">
        <v>22.619519999999998</v>
      </c>
    </row>
    <row r="9431" spans="2:11" x14ac:dyDescent="0.2">
      <c r="B9431" s="21" t="str">
        <f t="shared" si="147"/>
        <v>Iroquois FallsIce Accretion2030RCP8.5</v>
      </c>
      <c r="C9431" t="s">
        <v>346</v>
      </c>
      <c r="D9431" t="s">
        <v>486</v>
      </c>
      <c r="E9431" s="144" t="s">
        <v>191</v>
      </c>
      <c r="F9431" s="144">
        <v>2030</v>
      </c>
      <c r="G9431" s="147">
        <v>12.667182693229886</v>
      </c>
      <c r="H9431" s="147">
        <v>15.074459999999998</v>
      </c>
      <c r="I9431" s="147">
        <v>18.138000000000002</v>
      </c>
      <c r="J9431" s="147">
        <v>20.475599999999996</v>
      </c>
      <c r="K9431" s="147">
        <v>22.808520000000001</v>
      </c>
    </row>
    <row r="9432" spans="2:11" x14ac:dyDescent="0.2">
      <c r="B9432" s="21" t="str">
        <f t="shared" si="147"/>
        <v>Iroquois FallsIce Accretion2035RCP8.5</v>
      </c>
      <c r="C9432" t="s">
        <v>346</v>
      </c>
      <c r="D9432" t="s">
        <v>486</v>
      </c>
      <c r="E9432" s="144" t="s">
        <v>191</v>
      </c>
      <c r="F9432" s="144">
        <v>2035</v>
      </c>
      <c r="G9432" s="147">
        <v>12.763209457219434</v>
      </c>
      <c r="H9432" s="147">
        <v>15.193979999999998</v>
      </c>
      <c r="I9432" s="147">
        <v>18.288</v>
      </c>
      <c r="J9432" s="147">
        <v>20.645099999999996</v>
      </c>
      <c r="K9432" s="147">
        <v>22.997520000000002</v>
      </c>
    </row>
    <row r="9433" spans="2:11" x14ac:dyDescent="0.2">
      <c r="B9433" s="21" t="str">
        <f t="shared" si="147"/>
        <v>Iroquois FallsIce Accretion2040RCP8.5</v>
      </c>
      <c r="C9433" t="s">
        <v>346</v>
      </c>
      <c r="D9433" t="s">
        <v>486</v>
      </c>
      <c r="E9433" s="144" t="s">
        <v>191</v>
      </c>
      <c r="F9433" s="144">
        <v>2040</v>
      </c>
      <c r="G9433" s="147">
        <v>12.888461758075366</v>
      </c>
      <c r="H9433" s="147">
        <v>15.358319999999999</v>
      </c>
      <c r="I9433" s="147">
        <v>18.498000000000001</v>
      </c>
      <c r="J9433" s="147">
        <v>20.895959999999995</v>
      </c>
      <c r="K9433" s="147">
        <v>23.284800000000001</v>
      </c>
    </row>
    <row r="9434" spans="2:11" x14ac:dyDescent="0.2">
      <c r="B9434" s="21" t="str">
        <f t="shared" si="147"/>
        <v>Iroquois FallsIce Accretion2045RCP8.5</v>
      </c>
      <c r="C9434" t="s">
        <v>346</v>
      </c>
      <c r="D9434" t="s">
        <v>486</v>
      </c>
      <c r="E9434" s="144" t="s">
        <v>191</v>
      </c>
      <c r="F9434" s="144">
        <v>2045</v>
      </c>
      <c r="G9434" s="147">
        <v>13.013714058931297</v>
      </c>
      <c r="H9434" s="147">
        <v>15.522659999999998</v>
      </c>
      <c r="I9434" s="147">
        <v>18.707999999999998</v>
      </c>
      <c r="J9434" s="147">
        <v>21.146819999999998</v>
      </c>
      <c r="K9434" s="147">
        <v>23.572080000000003</v>
      </c>
    </row>
    <row r="9435" spans="2:11" x14ac:dyDescent="0.2">
      <c r="B9435" s="21" t="str">
        <f t="shared" si="147"/>
        <v>Iroquois FallsIce Accretion2050RCP8.5</v>
      </c>
      <c r="C9435" t="s">
        <v>346</v>
      </c>
      <c r="D9435" t="s">
        <v>486</v>
      </c>
      <c r="E9435" s="144" t="s">
        <v>191</v>
      </c>
      <c r="F9435" s="144">
        <v>2050</v>
      </c>
      <c r="G9435" s="147">
        <v>13.105565746225647</v>
      </c>
      <c r="H9435" s="147">
        <v>15.657119999999999</v>
      </c>
      <c r="I9435" s="147">
        <v>18.887999999999998</v>
      </c>
      <c r="J9435" s="147">
        <v>21.370559999999998</v>
      </c>
      <c r="K9435" s="147">
        <v>23.829120000000003</v>
      </c>
    </row>
    <row r="9436" spans="2:11" x14ac:dyDescent="0.2">
      <c r="B9436" s="21" t="str">
        <f t="shared" si="147"/>
        <v>Iroquois FallsIce Accretion2055RCP8.5</v>
      </c>
      <c r="C9436" t="s">
        <v>346</v>
      </c>
      <c r="D9436" t="s">
        <v>486</v>
      </c>
      <c r="E9436" s="144" t="s">
        <v>191</v>
      </c>
      <c r="F9436" s="144">
        <v>2055</v>
      </c>
      <c r="G9436" s="147">
        <v>13.072165132664066</v>
      </c>
      <c r="H9436" s="147">
        <v>15.62724</v>
      </c>
      <c r="I9436" s="147">
        <v>18.858000000000001</v>
      </c>
      <c r="J9436" s="147">
        <v>21.343439999999998</v>
      </c>
      <c r="K9436" s="147">
        <v>23.79888</v>
      </c>
    </row>
    <row r="9437" spans="2:11" x14ac:dyDescent="0.2">
      <c r="B9437" s="21" t="str">
        <f t="shared" si="147"/>
        <v>Iroquois FallsIce Accretion2060RCP8.5</v>
      </c>
      <c r="C9437" t="s">
        <v>346</v>
      </c>
      <c r="D9437" t="s">
        <v>486</v>
      </c>
      <c r="E9437" s="144" t="s">
        <v>191</v>
      </c>
      <c r="F9437" s="144">
        <v>2060</v>
      </c>
      <c r="G9437" s="147">
        <v>12.926037448332146</v>
      </c>
      <c r="H9437" s="147">
        <v>15.472859999999999</v>
      </c>
      <c r="I9437" s="147">
        <v>18.696000000000002</v>
      </c>
      <c r="J9437" s="147">
        <v>21.167159999999996</v>
      </c>
      <c r="K9437" s="147">
        <v>23.617440000000002</v>
      </c>
    </row>
    <row r="9438" spans="2:11" x14ac:dyDescent="0.2">
      <c r="B9438" s="21" t="str">
        <f t="shared" si="147"/>
        <v>Iroquois FallsIce Accretion2065RCP8.5</v>
      </c>
      <c r="C9438" t="s">
        <v>346</v>
      </c>
      <c r="D9438" t="s">
        <v>486</v>
      </c>
      <c r="E9438" s="144" t="s">
        <v>191</v>
      </c>
      <c r="F9438" s="144">
        <v>2065</v>
      </c>
      <c r="G9438" s="147">
        <v>12.813310377561809</v>
      </c>
      <c r="H9438" s="147">
        <v>15.34836</v>
      </c>
      <c r="I9438" s="147">
        <v>18.564</v>
      </c>
      <c r="J9438" s="147">
        <v>21.017999999999997</v>
      </c>
      <c r="K9438" s="147">
        <v>23.466239999999999</v>
      </c>
    </row>
    <row r="9439" spans="2:11" x14ac:dyDescent="0.2">
      <c r="B9439" s="21" t="str">
        <f t="shared" si="147"/>
        <v>Iroquois FallsIce Accretion2070RCP8.5</v>
      </c>
      <c r="C9439" t="s">
        <v>346</v>
      </c>
      <c r="D9439" t="s">
        <v>486</v>
      </c>
      <c r="E9439" s="144" t="s">
        <v>191</v>
      </c>
      <c r="F9439" s="144">
        <v>2070</v>
      </c>
      <c r="G9439" s="147">
        <v>12.62543192627791</v>
      </c>
      <c r="H9439" s="147">
        <v>15.149159999999998</v>
      </c>
      <c r="I9439" s="147">
        <v>18.353999999999999</v>
      </c>
      <c r="J9439" s="147">
        <v>20.794259999999994</v>
      </c>
      <c r="K9439" s="147">
        <v>23.23188</v>
      </c>
    </row>
    <row r="9440" spans="2:11" x14ac:dyDescent="0.2">
      <c r="B9440" s="21" t="str">
        <f t="shared" si="147"/>
        <v>Iroquois FallsIce Accretion2075RCP8.5</v>
      </c>
      <c r="C9440" t="s">
        <v>346</v>
      </c>
      <c r="D9440" t="s">
        <v>486</v>
      </c>
      <c r="E9440" s="144" t="s">
        <v>191</v>
      </c>
      <c r="F9440" s="144">
        <v>2075</v>
      </c>
      <c r="G9440" s="147">
        <v>12.550280545764352</v>
      </c>
      <c r="H9440" s="147">
        <v>15.07446</v>
      </c>
      <c r="I9440" s="147">
        <v>18.276</v>
      </c>
      <c r="J9440" s="147">
        <v>20.719679999999997</v>
      </c>
      <c r="K9440" s="147">
        <v>23.148719999999997</v>
      </c>
    </row>
    <row r="9441" spans="2:11" x14ac:dyDescent="0.2">
      <c r="B9441" s="21" t="str">
        <f t="shared" si="147"/>
        <v>Iroquois FallsIce Accretion2080RCP8.5</v>
      </c>
      <c r="C9441" t="s">
        <v>346</v>
      </c>
      <c r="D9441" t="s">
        <v>486</v>
      </c>
      <c r="E9441" s="144" t="s">
        <v>191</v>
      </c>
      <c r="F9441" s="144">
        <v>2080</v>
      </c>
      <c r="G9441" s="147">
        <v>12.475129165250792</v>
      </c>
      <c r="H9441" s="147">
        <v>14.99976</v>
      </c>
      <c r="I9441" s="147">
        <v>18.197999999999997</v>
      </c>
      <c r="J9441" s="147">
        <v>20.645099999999996</v>
      </c>
      <c r="K9441" s="147">
        <v>23.065559999999998</v>
      </c>
    </row>
    <row r="9442" spans="2:11" x14ac:dyDescent="0.2">
      <c r="B9442" s="21" t="str">
        <f t="shared" si="147"/>
        <v>Iroquois FallsIce Accretion2085RCP8.5</v>
      </c>
      <c r="C9442" t="s">
        <v>346</v>
      </c>
      <c r="D9442" t="s">
        <v>486</v>
      </c>
      <c r="E9442" s="144" t="s">
        <v>191</v>
      </c>
      <c r="F9442" s="144">
        <v>2085</v>
      </c>
      <c r="G9442" s="147">
        <v>12.337351634309268</v>
      </c>
      <c r="H9442" s="147">
        <v>14.872769999999999</v>
      </c>
      <c r="I9442" s="147">
        <v>18.071999999999999</v>
      </c>
      <c r="J9442" s="147">
        <v>20.523059999999994</v>
      </c>
      <c r="K9442" s="147">
        <v>22.952159999999999</v>
      </c>
    </row>
    <row r="9443" spans="2:11" x14ac:dyDescent="0.2">
      <c r="B9443" s="21" t="str">
        <f t="shared" si="147"/>
        <v>Iroquois FallsIce Accretion2090RCP8.5</v>
      </c>
      <c r="C9443" t="s">
        <v>346</v>
      </c>
      <c r="D9443" t="s">
        <v>486</v>
      </c>
      <c r="E9443" s="144" t="s">
        <v>191</v>
      </c>
      <c r="F9443" s="144">
        <v>2090</v>
      </c>
      <c r="G9443" s="147">
        <v>12.199574103367743</v>
      </c>
      <c r="H9443" s="147">
        <v>14.74578</v>
      </c>
      <c r="I9443" s="147">
        <v>17.946000000000002</v>
      </c>
      <c r="J9443" s="147">
        <v>20.401019999999995</v>
      </c>
      <c r="K9443" s="147">
        <v>22.838759999999997</v>
      </c>
    </row>
    <row r="9444" spans="2:11" x14ac:dyDescent="0.2">
      <c r="B9444" s="21" t="str">
        <f t="shared" si="147"/>
        <v>Iroquois FallsIce Accretion2095RCP8.5</v>
      </c>
      <c r="C9444" t="s">
        <v>346</v>
      </c>
      <c r="D9444" t="s">
        <v>486</v>
      </c>
      <c r="E9444" s="144" t="s">
        <v>191</v>
      </c>
      <c r="F9444" s="144">
        <v>2095</v>
      </c>
      <c r="G9444" s="147">
        <v>12.199574103367743</v>
      </c>
      <c r="H9444" s="147">
        <v>14.74578</v>
      </c>
      <c r="I9444" s="147">
        <v>17.946000000000002</v>
      </c>
      <c r="J9444" s="147">
        <v>20.401019999999995</v>
      </c>
      <c r="K9444" s="147">
        <v>22.838759999999997</v>
      </c>
    </row>
    <row r="9445" spans="2:11" x14ac:dyDescent="0.2">
      <c r="B9445" s="21" t="str">
        <f t="shared" si="147"/>
        <v>Iroquois FallsIce Accretion2100RCP8.5</v>
      </c>
      <c r="C9445" t="s">
        <v>346</v>
      </c>
      <c r="D9445" t="s">
        <v>486</v>
      </c>
      <c r="E9445" s="144" t="s">
        <v>191</v>
      </c>
      <c r="F9445" s="144">
        <v>2100</v>
      </c>
      <c r="G9445" s="147">
        <v>12.199574103367743</v>
      </c>
      <c r="H9445" s="147">
        <v>14.74578</v>
      </c>
      <c r="I9445" s="147">
        <v>17.946000000000002</v>
      </c>
      <c r="J9445" s="147">
        <v>20.401019999999995</v>
      </c>
      <c r="K9445" s="147">
        <v>22.838759999999997</v>
      </c>
    </row>
    <row r="9446" spans="2:11" x14ac:dyDescent="0.2">
      <c r="B9446" s="21" t="str">
        <f t="shared" si="147"/>
        <v>Iroquois FallsWind2023RCP4.5</v>
      </c>
      <c r="C9446" t="s">
        <v>346</v>
      </c>
      <c r="D9446" t="s">
        <v>1</v>
      </c>
      <c r="E9446" s="144" t="s">
        <v>193</v>
      </c>
      <c r="F9446" s="144">
        <v>2023</v>
      </c>
      <c r="G9446" s="147">
        <v>75.039213339951488</v>
      </c>
      <c r="H9446" s="147">
        <v>80.859780000000001</v>
      </c>
      <c r="I9446" s="147">
        <v>86.997600000000006</v>
      </c>
      <c r="J9446" s="147">
        <v>93.124240000000015</v>
      </c>
      <c r="K9446" s="147">
        <v>99.255695999999986</v>
      </c>
    </row>
    <row r="9447" spans="2:11" x14ac:dyDescent="0.2">
      <c r="B9447" s="21" t="str">
        <f t="shared" si="147"/>
        <v>Iroquois FallsWind2025RCP4.5</v>
      </c>
      <c r="C9447" t="s">
        <v>346</v>
      </c>
      <c r="D9447" t="s">
        <v>1</v>
      </c>
      <c r="E9447" s="144" t="s">
        <v>193</v>
      </c>
      <c r="F9447" s="144">
        <v>2025</v>
      </c>
      <c r="G9447" s="147">
        <v>75.030549732935498</v>
      </c>
      <c r="H9447" s="147">
        <v>80.833120000000008</v>
      </c>
      <c r="I9447" s="147">
        <v>86.945999999999998</v>
      </c>
      <c r="J9447" s="147">
        <v>93.053691333333347</v>
      </c>
      <c r="K9447" s="147">
        <v>99.164191999999986</v>
      </c>
    </row>
    <row r="9448" spans="2:11" x14ac:dyDescent="0.2">
      <c r="B9448" s="21" t="str">
        <f t="shared" si="147"/>
        <v>Iroquois FallsWind2030RCP4.5</v>
      </c>
      <c r="C9448" t="s">
        <v>346</v>
      </c>
      <c r="D9448" t="s">
        <v>1</v>
      </c>
      <c r="E9448" s="144" t="s">
        <v>193</v>
      </c>
      <c r="F9448" s="144">
        <v>2030</v>
      </c>
      <c r="G9448" s="147">
        <v>75.021886125919508</v>
      </c>
      <c r="H9448" s="147">
        <v>80.806460000000001</v>
      </c>
      <c r="I9448" s="147">
        <v>86.894400000000005</v>
      </c>
      <c r="J9448" s="147">
        <v>92.98314266666668</v>
      </c>
      <c r="K9448" s="147">
        <v>99.072687999999985</v>
      </c>
    </row>
    <row r="9449" spans="2:11" x14ac:dyDescent="0.2">
      <c r="B9449" s="21" t="str">
        <f t="shared" si="147"/>
        <v>Iroquois FallsWind2035RCP4.5</v>
      </c>
      <c r="C9449" t="s">
        <v>346</v>
      </c>
      <c r="D9449" t="s">
        <v>1</v>
      </c>
      <c r="E9449" s="144" t="s">
        <v>193</v>
      </c>
      <c r="F9449" s="144">
        <v>2035</v>
      </c>
      <c r="G9449" s="147">
        <v>75.013222518903518</v>
      </c>
      <c r="H9449" s="147">
        <v>80.779799999999994</v>
      </c>
      <c r="I9449" s="147">
        <v>86.842800000000011</v>
      </c>
      <c r="J9449" s="147">
        <v>92.912594000000013</v>
      </c>
      <c r="K9449" s="147">
        <v>98.981183999999985</v>
      </c>
    </row>
    <row r="9450" spans="2:11" x14ac:dyDescent="0.2">
      <c r="B9450" s="21" t="str">
        <f t="shared" si="147"/>
        <v>Iroquois FallsWind2040RCP4.5</v>
      </c>
      <c r="C9450" t="s">
        <v>346</v>
      </c>
      <c r="D9450" t="s">
        <v>1</v>
      </c>
      <c r="E9450" s="144" t="s">
        <v>193</v>
      </c>
      <c r="F9450" s="144">
        <v>2040</v>
      </c>
      <c r="G9450" s="147">
        <v>75.004558911887514</v>
      </c>
      <c r="H9450" s="147">
        <v>80.753140000000002</v>
      </c>
      <c r="I9450" s="147">
        <v>86.791200000000003</v>
      </c>
      <c r="J9450" s="147">
        <v>92.842045333333346</v>
      </c>
      <c r="K9450" s="147">
        <v>98.889679999999984</v>
      </c>
    </row>
    <row r="9451" spans="2:11" x14ac:dyDescent="0.2">
      <c r="B9451" s="21" t="str">
        <f t="shared" si="147"/>
        <v>Iroquois FallsWind2045RCP4.5</v>
      </c>
      <c r="C9451" t="s">
        <v>346</v>
      </c>
      <c r="D9451" t="s">
        <v>1</v>
      </c>
      <c r="E9451" s="144" t="s">
        <v>193</v>
      </c>
      <c r="F9451" s="144">
        <v>2045</v>
      </c>
      <c r="G9451" s="147">
        <v>74.995895304871524</v>
      </c>
      <c r="H9451" s="147">
        <v>80.726480000000009</v>
      </c>
      <c r="I9451" s="147">
        <v>86.739599999999996</v>
      </c>
      <c r="J9451" s="147">
        <v>92.771496666666678</v>
      </c>
      <c r="K9451" s="147">
        <v>98.798175999999984</v>
      </c>
    </row>
    <row r="9452" spans="2:11" x14ac:dyDescent="0.2">
      <c r="B9452" s="21" t="str">
        <f t="shared" si="147"/>
        <v>Iroquois FallsWind2050RCP4.5</v>
      </c>
      <c r="C9452" t="s">
        <v>346</v>
      </c>
      <c r="D9452" t="s">
        <v>1</v>
      </c>
      <c r="E9452" s="144" t="s">
        <v>193</v>
      </c>
      <c r="F9452" s="144">
        <v>2050</v>
      </c>
      <c r="G9452" s="147">
        <v>75.019905872887279</v>
      </c>
      <c r="H9452" s="147">
        <v>80.747808000000006</v>
      </c>
      <c r="I9452" s="147">
        <v>86.753360000000001</v>
      </c>
      <c r="J9452" s="147">
        <v>92.781925600000008</v>
      </c>
      <c r="K9452" s="147">
        <v>98.802751199999989</v>
      </c>
    </row>
    <row r="9453" spans="2:11" x14ac:dyDescent="0.2">
      <c r="B9453" s="21" t="str">
        <f t="shared" si="147"/>
        <v>Iroquois FallsWind2055RCP4.5</v>
      </c>
      <c r="C9453" t="s">
        <v>346</v>
      </c>
      <c r="D9453" t="s">
        <v>1</v>
      </c>
      <c r="E9453" s="144" t="s">
        <v>193</v>
      </c>
      <c r="F9453" s="144">
        <v>2055</v>
      </c>
      <c r="G9453" s="147">
        <v>75.052580047919022</v>
      </c>
      <c r="H9453" s="147">
        <v>80.79579600000001</v>
      </c>
      <c r="I9453" s="147">
        <v>86.818719999999999</v>
      </c>
      <c r="J9453" s="147">
        <v>92.862903200000005</v>
      </c>
      <c r="K9453" s="147">
        <v>98.898830399999994</v>
      </c>
    </row>
    <row r="9454" spans="2:11" x14ac:dyDescent="0.2">
      <c r="B9454" s="21" t="str">
        <f t="shared" si="147"/>
        <v>Iroquois FallsWind2060RCP4.5</v>
      </c>
      <c r="C9454" t="s">
        <v>346</v>
      </c>
      <c r="D9454" t="s">
        <v>1</v>
      </c>
      <c r="E9454" s="144" t="s">
        <v>193</v>
      </c>
      <c r="F9454" s="144">
        <v>2060</v>
      </c>
      <c r="G9454" s="147">
        <v>75.085254222950766</v>
      </c>
      <c r="H9454" s="147">
        <v>80.843783999999999</v>
      </c>
      <c r="I9454" s="147">
        <v>86.884080000000012</v>
      </c>
      <c r="J9454" s="147">
        <v>92.943880800000017</v>
      </c>
      <c r="K9454" s="147">
        <v>98.994909599999986</v>
      </c>
    </row>
    <row r="9455" spans="2:11" x14ac:dyDescent="0.2">
      <c r="B9455" s="21" t="str">
        <f t="shared" si="147"/>
        <v>Iroquois FallsWind2065RCP4.5</v>
      </c>
      <c r="C9455" t="s">
        <v>346</v>
      </c>
      <c r="D9455" t="s">
        <v>1</v>
      </c>
      <c r="E9455" s="144" t="s">
        <v>193</v>
      </c>
      <c r="F9455" s="144">
        <v>2065</v>
      </c>
      <c r="G9455" s="147">
        <v>75.11792839798251</v>
      </c>
      <c r="H9455" s="147">
        <v>80.891772000000003</v>
      </c>
      <c r="I9455" s="147">
        <v>86.94944000000001</v>
      </c>
      <c r="J9455" s="147">
        <v>93.024858400000014</v>
      </c>
      <c r="K9455" s="147">
        <v>99.090988799999991</v>
      </c>
    </row>
    <row r="9456" spans="2:11" x14ac:dyDescent="0.2">
      <c r="B9456" s="21" t="str">
        <f t="shared" si="147"/>
        <v>Iroquois FallsWind2070RCP4.5</v>
      </c>
      <c r="C9456" t="s">
        <v>346</v>
      </c>
      <c r="D9456" t="s">
        <v>1</v>
      </c>
      <c r="E9456" s="144" t="s">
        <v>193</v>
      </c>
      <c r="F9456" s="144">
        <v>2070</v>
      </c>
      <c r="G9456" s="147">
        <v>75.150602573014254</v>
      </c>
      <c r="H9456" s="147">
        <v>80.939760000000007</v>
      </c>
      <c r="I9456" s="147">
        <v>87.014800000000008</v>
      </c>
      <c r="J9456" s="147">
        <v>93.105836000000011</v>
      </c>
      <c r="K9456" s="147">
        <v>99.187067999999996</v>
      </c>
    </row>
    <row r="9457" spans="2:11" x14ac:dyDescent="0.2">
      <c r="B9457" s="21" t="str">
        <f t="shared" si="147"/>
        <v>Iroquois FallsWind2075RCP4.5</v>
      </c>
      <c r="C9457" t="s">
        <v>346</v>
      </c>
      <c r="D9457" t="s">
        <v>1</v>
      </c>
      <c r="E9457" s="144" t="s">
        <v>193</v>
      </c>
      <c r="F9457" s="144">
        <v>2075</v>
      </c>
      <c r="G9457" s="147">
        <v>75.180306368497654</v>
      </c>
      <c r="H9457" s="147">
        <v>80.958422000000013</v>
      </c>
      <c r="I9457" s="147">
        <v>87.023400000000009</v>
      </c>
      <c r="J9457" s="147">
        <v>93.104302333333351</v>
      </c>
      <c r="K9457" s="147">
        <v>99.177263999999994</v>
      </c>
    </row>
    <row r="9458" spans="2:11" x14ac:dyDescent="0.2">
      <c r="B9458" s="21" t="str">
        <f t="shared" si="147"/>
        <v>Iroquois FallsWind2080RCP4.5</v>
      </c>
      <c r="C9458" t="s">
        <v>346</v>
      </c>
      <c r="D9458" t="s">
        <v>1</v>
      </c>
      <c r="E9458" s="144" t="s">
        <v>193</v>
      </c>
      <c r="F9458" s="144">
        <v>2080</v>
      </c>
      <c r="G9458" s="147">
        <v>75.210010163981067</v>
      </c>
      <c r="H9458" s="147">
        <v>80.977084000000005</v>
      </c>
      <c r="I9458" s="147">
        <v>87.032000000000011</v>
      </c>
      <c r="J9458" s="147">
        <v>93.102768666666677</v>
      </c>
      <c r="K9458" s="147">
        <v>99.167460000000005</v>
      </c>
    </row>
    <row r="9459" spans="2:11" x14ac:dyDescent="0.2">
      <c r="B9459" s="21" t="str">
        <f t="shared" si="147"/>
        <v>Iroquois FallsWind2085RCP4.5</v>
      </c>
      <c r="C9459" t="s">
        <v>346</v>
      </c>
      <c r="D9459" t="s">
        <v>1</v>
      </c>
      <c r="E9459" s="144" t="s">
        <v>193</v>
      </c>
      <c r="F9459" s="144">
        <v>2085</v>
      </c>
      <c r="G9459" s="147">
        <v>75.239713959464467</v>
      </c>
      <c r="H9459" s="147">
        <v>80.995746000000011</v>
      </c>
      <c r="I9459" s="147">
        <v>87.040600000000012</v>
      </c>
      <c r="J9459" s="147">
        <v>93.101235000000003</v>
      </c>
      <c r="K9459" s="147">
        <v>99.157656000000003</v>
      </c>
    </row>
    <row r="9460" spans="2:11" x14ac:dyDescent="0.2">
      <c r="B9460" s="21" t="str">
        <f t="shared" si="147"/>
        <v>Iroquois FallsWind2090RCP4.5</v>
      </c>
      <c r="C9460" t="s">
        <v>346</v>
      </c>
      <c r="D9460" t="s">
        <v>1</v>
      </c>
      <c r="E9460" s="144" t="s">
        <v>193</v>
      </c>
      <c r="F9460" s="144">
        <v>2090</v>
      </c>
      <c r="G9460" s="147">
        <v>75.269417754947867</v>
      </c>
      <c r="H9460" s="147">
        <v>81.014408000000017</v>
      </c>
      <c r="I9460" s="147">
        <v>87.049199999999999</v>
      </c>
      <c r="J9460" s="147">
        <v>93.099701333333343</v>
      </c>
      <c r="K9460" s="147">
        <v>99.147852</v>
      </c>
    </row>
    <row r="9461" spans="2:11" x14ac:dyDescent="0.2">
      <c r="B9461" s="21" t="str">
        <f t="shared" si="147"/>
        <v>Iroquois FallsWind2095RCP4.5</v>
      </c>
      <c r="C9461" t="s">
        <v>346</v>
      </c>
      <c r="D9461" t="s">
        <v>1</v>
      </c>
      <c r="E9461" s="144" t="s">
        <v>193</v>
      </c>
      <c r="F9461" s="144">
        <v>2095</v>
      </c>
      <c r="G9461" s="147">
        <v>75.299121550431281</v>
      </c>
      <c r="H9461" s="147">
        <v>81.033070000000009</v>
      </c>
      <c r="I9461" s="147">
        <v>87.0578</v>
      </c>
      <c r="J9461" s="147">
        <v>93.098167666666683</v>
      </c>
      <c r="K9461" s="147">
        <v>99.138048000000012</v>
      </c>
    </row>
    <row r="9462" spans="2:11" x14ac:dyDescent="0.2">
      <c r="B9462" s="21" t="str">
        <f t="shared" si="147"/>
        <v>Iroquois FallsWind2100RCP4.5</v>
      </c>
      <c r="C9462" t="s">
        <v>346</v>
      </c>
      <c r="D9462" t="s">
        <v>1</v>
      </c>
      <c r="E9462" s="144" t="s">
        <v>193</v>
      </c>
      <c r="F9462" s="144">
        <v>2100</v>
      </c>
      <c r="G9462" s="147">
        <v>75.32882534591468</v>
      </c>
      <c r="H9462" s="147">
        <v>81.051732000000015</v>
      </c>
      <c r="I9462" s="147">
        <v>87.066400000000002</v>
      </c>
      <c r="J9462" s="147">
        <v>93.096634000000009</v>
      </c>
      <c r="K9462" s="147">
        <v>99.128244000000009</v>
      </c>
    </row>
    <row r="9463" spans="2:11" x14ac:dyDescent="0.2">
      <c r="B9463" s="21" t="str">
        <f t="shared" si="147"/>
        <v>Iroquois FallsWind2023RCP6.0</v>
      </c>
      <c r="C9463" t="s">
        <v>346</v>
      </c>
      <c r="D9463" t="s">
        <v>1</v>
      </c>
      <c r="E9463" s="144" t="s">
        <v>192</v>
      </c>
      <c r="F9463" s="144">
        <v>2023</v>
      </c>
      <c r="G9463" s="147">
        <v>75.039213339951488</v>
      </c>
      <c r="H9463" s="147">
        <v>80.859780000000001</v>
      </c>
      <c r="I9463" s="147">
        <v>86.997600000000006</v>
      </c>
      <c r="J9463" s="147">
        <v>93.124240000000015</v>
      </c>
      <c r="K9463" s="147">
        <v>99.255695999999986</v>
      </c>
    </row>
    <row r="9464" spans="2:11" x14ac:dyDescent="0.2">
      <c r="B9464" s="21" t="str">
        <f t="shared" si="147"/>
        <v>Iroquois FallsWind2025RCP6.0</v>
      </c>
      <c r="C9464" t="s">
        <v>346</v>
      </c>
      <c r="D9464" t="s">
        <v>1</v>
      </c>
      <c r="E9464" s="144" t="s">
        <v>192</v>
      </c>
      <c r="F9464" s="144">
        <v>2025</v>
      </c>
      <c r="G9464" s="147">
        <v>75.030549732935498</v>
      </c>
      <c r="H9464" s="147">
        <v>80.833120000000008</v>
      </c>
      <c r="I9464" s="147">
        <v>86.945999999999998</v>
      </c>
      <c r="J9464" s="147">
        <v>93.053691333333347</v>
      </c>
      <c r="K9464" s="147">
        <v>99.164191999999986</v>
      </c>
    </row>
    <row r="9465" spans="2:11" x14ac:dyDescent="0.2">
      <c r="B9465" s="21" t="str">
        <f t="shared" si="147"/>
        <v>Iroquois FallsWind2030RCP6.0</v>
      </c>
      <c r="C9465" t="s">
        <v>346</v>
      </c>
      <c r="D9465" t="s">
        <v>1</v>
      </c>
      <c r="E9465" s="144" t="s">
        <v>192</v>
      </c>
      <c r="F9465" s="144">
        <v>2030</v>
      </c>
      <c r="G9465" s="147">
        <v>75.021886125919508</v>
      </c>
      <c r="H9465" s="147">
        <v>80.806460000000001</v>
      </c>
      <c r="I9465" s="147">
        <v>86.894400000000005</v>
      </c>
      <c r="J9465" s="147">
        <v>92.98314266666668</v>
      </c>
      <c r="K9465" s="147">
        <v>99.072687999999985</v>
      </c>
    </row>
    <row r="9466" spans="2:11" x14ac:dyDescent="0.2">
      <c r="B9466" s="21" t="str">
        <f t="shared" si="147"/>
        <v>Iroquois FallsWind2035RCP6.0</v>
      </c>
      <c r="C9466" t="s">
        <v>346</v>
      </c>
      <c r="D9466" t="s">
        <v>1</v>
      </c>
      <c r="E9466" s="144" t="s">
        <v>192</v>
      </c>
      <c r="F9466" s="144">
        <v>2035</v>
      </c>
      <c r="G9466" s="147">
        <v>75.013222518903518</v>
      </c>
      <c r="H9466" s="147">
        <v>80.779799999999994</v>
      </c>
      <c r="I9466" s="147">
        <v>86.842800000000011</v>
      </c>
      <c r="J9466" s="147">
        <v>92.912594000000013</v>
      </c>
      <c r="K9466" s="147">
        <v>98.981183999999985</v>
      </c>
    </row>
    <row r="9467" spans="2:11" x14ac:dyDescent="0.2">
      <c r="B9467" s="21" t="str">
        <f t="shared" si="147"/>
        <v>Iroquois FallsWind2040RCP6.0</v>
      </c>
      <c r="C9467" t="s">
        <v>346</v>
      </c>
      <c r="D9467" t="s">
        <v>1</v>
      </c>
      <c r="E9467" s="144" t="s">
        <v>192</v>
      </c>
      <c r="F9467" s="144">
        <v>2040</v>
      </c>
      <c r="G9467" s="147">
        <v>75.004558911887514</v>
      </c>
      <c r="H9467" s="147">
        <v>80.753140000000002</v>
      </c>
      <c r="I9467" s="147">
        <v>86.791200000000003</v>
      </c>
      <c r="J9467" s="147">
        <v>92.842045333333346</v>
      </c>
      <c r="K9467" s="147">
        <v>98.889679999999984</v>
      </c>
    </row>
    <row r="9468" spans="2:11" x14ac:dyDescent="0.2">
      <c r="B9468" s="21" t="str">
        <f t="shared" si="147"/>
        <v>Iroquois FallsWind2045RCP6.0</v>
      </c>
      <c r="C9468" t="s">
        <v>346</v>
      </c>
      <c r="D9468" t="s">
        <v>1</v>
      </c>
      <c r="E9468" s="144" t="s">
        <v>192</v>
      </c>
      <c r="F9468" s="144">
        <v>2045</v>
      </c>
      <c r="G9468" s="147">
        <v>74.995895304871524</v>
      </c>
      <c r="H9468" s="147">
        <v>80.726480000000009</v>
      </c>
      <c r="I9468" s="147">
        <v>86.739599999999996</v>
      </c>
      <c r="J9468" s="147">
        <v>92.771496666666678</v>
      </c>
      <c r="K9468" s="147">
        <v>98.798175999999984</v>
      </c>
    </row>
    <row r="9469" spans="2:11" x14ac:dyDescent="0.2">
      <c r="B9469" s="21" t="str">
        <f t="shared" si="147"/>
        <v>Iroquois FallsWind2050RCP6.0</v>
      </c>
      <c r="C9469" t="s">
        <v>346</v>
      </c>
      <c r="D9469" t="s">
        <v>1</v>
      </c>
      <c r="E9469" s="144" t="s">
        <v>192</v>
      </c>
      <c r="F9469" s="144">
        <v>2050</v>
      </c>
      <c r="G9469" s="147">
        <v>75.019905872887279</v>
      </c>
      <c r="H9469" s="147">
        <v>80.747808000000006</v>
      </c>
      <c r="I9469" s="147">
        <v>86.753360000000001</v>
      </c>
      <c r="J9469" s="147">
        <v>92.781925600000008</v>
      </c>
      <c r="K9469" s="147">
        <v>98.802751199999989</v>
      </c>
    </row>
    <row r="9470" spans="2:11" x14ac:dyDescent="0.2">
      <c r="B9470" s="21" t="str">
        <f t="shared" si="147"/>
        <v>Iroquois FallsWind2055RCP6.0</v>
      </c>
      <c r="C9470" t="s">
        <v>346</v>
      </c>
      <c r="D9470" t="s">
        <v>1</v>
      </c>
      <c r="E9470" s="144" t="s">
        <v>192</v>
      </c>
      <c r="F9470" s="144">
        <v>2055</v>
      </c>
      <c r="G9470" s="147">
        <v>75.052580047919022</v>
      </c>
      <c r="H9470" s="147">
        <v>80.79579600000001</v>
      </c>
      <c r="I9470" s="147">
        <v>86.818719999999999</v>
      </c>
      <c r="J9470" s="147">
        <v>92.862903200000005</v>
      </c>
      <c r="K9470" s="147">
        <v>98.898830399999994</v>
      </c>
    </row>
    <row r="9471" spans="2:11" x14ac:dyDescent="0.2">
      <c r="B9471" s="21" t="str">
        <f t="shared" si="147"/>
        <v>Iroquois FallsWind2060RCP6.0</v>
      </c>
      <c r="C9471" t="s">
        <v>346</v>
      </c>
      <c r="D9471" t="s">
        <v>1</v>
      </c>
      <c r="E9471" s="144" t="s">
        <v>192</v>
      </c>
      <c r="F9471" s="144">
        <v>2060</v>
      </c>
      <c r="G9471" s="147">
        <v>75.085254222950766</v>
      </c>
      <c r="H9471" s="147">
        <v>80.843783999999999</v>
      </c>
      <c r="I9471" s="147">
        <v>86.884080000000012</v>
      </c>
      <c r="J9471" s="147">
        <v>92.943880800000017</v>
      </c>
      <c r="K9471" s="147">
        <v>98.994909599999986</v>
      </c>
    </row>
    <row r="9472" spans="2:11" x14ac:dyDescent="0.2">
      <c r="B9472" s="21" t="str">
        <f t="shared" si="147"/>
        <v>Iroquois FallsWind2065RCP6.0</v>
      </c>
      <c r="C9472" t="s">
        <v>346</v>
      </c>
      <c r="D9472" t="s">
        <v>1</v>
      </c>
      <c r="E9472" s="144" t="s">
        <v>192</v>
      </c>
      <c r="F9472" s="144">
        <v>2065</v>
      </c>
      <c r="G9472" s="147">
        <v>75.11792839798251</v>
      </c>
      <c r="H9472" s="147">
        <v>80.891772000000003</v>
      </c>
      <c r="I9472" s="147">
        <v>86.94944000000001</v>
      </c>
      <c r="J9472" s="147">
        <v>93.024858400000014</v>
      </c>
      <c r="K9472" s="147">
        <v>99.090988799999991</v>
      </c>
    </row>
    <row r="9473" spans="2:11" x14ac:dyDescent="0.2">
      <c r="B9473" s="21" t="str">
        <f t="shared" si="147"/>
        <v>Iroquois FallsWind2070RCP6.0</v>
      </c>
      <c r="C9473" t="s">
        <v>346</v>
      </c>
      <c r="D9473" t="s">
        <v>1</v>
      </c>
      <c r="E9473" s="144" t="s">
        <v>192</v>
      </c>
      <c r="F9473" s="144">
        <v>2070</v>
      </c>
      <c r="G9473" s="147">
        <v>75.150602573014254</v>
      </c>
      <c r="H9473" s="147">
        <v>80.939760000000007</v>
      </c>
      <c r="I9473" s="147">
        <v>87.014800000000008</v>
      </c>
      <c r="J9473" s="147">
        <v>93.105836000000011</v>
      </c>
      <c r="K9473" s="147">
        <v>99.187067999999996</v>
      </c>
    </row>
    <row r="9474" spans="2:11" x14ac:dyDescent="0.2">
      <c r="B9474" s="21" t="str">
        <f t="shared" si="147"/>
        <v>Iroquois FallsWind2075RCP6.0</v>
      </c>
      <c r="C9474" t="s">
        <v>346</v>
      </c>
      <c r="D9474" t="s">
        <v>1</v>
      </c>
      <c r="E9474" s="144" t="s">
        <v>192</v>
      </c>
      <c r="F9474" s="144">
        <v>2075</v>
      </c>
      <c r="G9474" s="147">
        <v>75.195158266239361</v>
      </c>
      <c r="H9474" s="147">
        <v>80.967753000000016</v>
      </c>
      <c r="I9474" s="147">
        <v>87.02770000000001</v>
      </c>
      <c r="J9474" s="147">
        <v>93.103535500000007</v>
      </c>
      <c r="K9474" s="147">
        <v>99.172361999999993</v>
      </c>
    </row>
    <row r="9475" spans="2:11" x14ac:dyDescent="0.2">
      <c r="B9475" s="21" t="str">
        <f t="shared" si="147"/>
        <v>Iroquois FallsWind2080RCP6.0</v>
      </c>
      <c r="C9475" t="s">
        <v>346</v>
      </c>
      <c r="D9475" t="s">
        <v>1</v>
      </c>
      <c r="E9475" s="144" t="s">
        <v>192</v>
      </c>
      <c r="F9475" s="144">
        <v>2080</v>
      </c>
      <c r="G9475" s="147">
        <v>75.239713959464467</v>
      </c>
      <c r="H9475" s="147">
        <v>80.995746000000011</v>
      </c>
      <c r="I9475" s="147">
        <v>87.040600000000012</v>
      </c>
      <c r="J9475" s="147">
        <v>93.101235000000003</v>
      </c>
      <c r="K9475" s="147">
        <v>99.157656000000003</v>
      </c>
    </row>
    <row r="9476" spans="2:11" x14ac:dyDescent="0.2">
      <c r="B9476" s="21" t="str">
        <f t="shared" si="147"/>
        <v>Iroquois FallsWind2085RCP6.0</v>
      </c>
      <c r="C9476" t="s">
        <v>346</v>
      </c>
      <c r="D9476" t="s">
        <v>1</v>
      </c>
      <c r="E9476" s="144" t="s">
        <v>192</v>
      </c>
      <c r="F9476" s="144">
        <v>2085</v>
      </c>
      <c r="G9476" s="147">
        <v>75.284269652689574</v>
      </c>
      <c r="H9476" s="147">
        <v>81.023739000000006</v>
      </c>
      <c r="I9476" s="147">
        <v>87.0535</v>
      </c>
      <c r="J9476" s="147">
        <v>93.098934500000013</v>
      </c>
      <c r="K9476" s="147">
        <v>99.142950000000013</v>
      </c>
    </row>
    <row r="9477" spans="2:11" x14ac:dyDescent="0.2">
      <c r="B9477" s="21" t="str">
        <f t="shared" si="147"/>
        <v>Iroquois FallsWind2090RCP6.0</v>
      </c>
      <c r="C9477" t="s">
        <v>346</v>
      </c>
      <c r="D9477" t="s">
        <v>1</v>
      </c>
      <c r="E9477" s="144" t="s">
        <v>192</v>
      </c>
      <c r="F9477" s="144">
        <v>2090</v>
      </c>
      <c r="G9477" s="147">
        <v>75.586258240104186</v>
      </c>
      <c r="H9477" s="147">
        <v>81.374318000000017</v>
      </c>
      <c r="I9477" s="147">
        <v>87.464866666666666</v>
      </c>
      <c r="J9477" s="147">
        <v>93.55980133333334</v>
      </c>
      <c r="K9477" s="147">
        <v>99.657660000000007</v>
      </c>
    </row>
    <row r="9478" spans="2:11" x14ac:dyDescent="0.2">
      <c r="B9478" s="21" t="str">
        <f t="shared" si="147"/>
        <v>Iroquois FallsWind2095RCP6.0</v>
      </c>
      <c r="C9478" t="s">
        <v>346</v>
      </c>
      <c r="D9478" t="s">
        <v>1</v>
      </c>
      <c r="E9478" s="144" t="s">
        <v>192</v>
      </c>
      <c r="F9478" s="144">
        <v>2095</v>
      </c>
      <c r="G9478" s="147">
        <v>75.843691134293692</v>
      </c>
      <c r="H9478" s="147">
        <v>81.696904000000004</v>
      </c>
      <c r="I9478" s="147">
        <v>87.86333333333333</v>
      </c>
      <c r="J9478" s="147">
        <v>94.022968666666671</v>
      </c>
      <c r="K9478" s="147">
        <v>100.187076</v>
      </c>
    </row>
    <row r="9479" spans="2:11" x14ac:dyDescent="0.2">
      <c r="B9479" s="21" t="str">
        <f t="shared" si="147"/>
        <v>Iroquois FallsWind2100RCP6.0</v>
      </c>
      <c r="C9479" t="s">
        <v>346</v>
      </c>
      <c r="D9479" t="s">
        <v>1</v>
      </c>
      <c r="E9479" s="144" t="s">
        <v>192</v>
      </c>
      <c r="F9479" s="144">
        <v>2100</v>
      </c>
      <c r="G9479" s="147">
        <v>76.101124028483198</v>
      </c>
      <c r="H9479" s="147">
        <v>82.019490000000005</v>
      </c>
      <c r="I9479" s="147">
        <v>88.261799999999994</v>
      </c>
      <c r="J9479" s="147">
        <v>94.486136000000002</v>
      </c>
      <c r="K9479" s="147">
        <v>100.716492</v>
      </c>
    </row>
    <row r="9480" spans="2:11" x14ac:dyDescent="0.2">
      <c r="B9480" s="21" t="str">
        <f t="shared" si="147"/>
        <v>Iroquois FallsWind2023RCP8.5</v>
      </c>
      <c r="C9480" t="s">
        <v>346</v>
      </c>
      <c r="D9480" t="s">
        <v>1</v>
      </c>
      <c r="E9480" s="144" t="s">
        <v>191</v>
      </c>
      <c r="F9480" s="144">
        <v>2023</v>
      </c>
      <c r="G9480" s="147">
        <v>75.039213339951488</v>
      </c>
      <c r="H9480" s="147">
        <v>80.859780000000001</v>
      </c>
      <c r="I9480" s="147">
        <v>86.997600000000006</v>
      </c>
      <c r="J9480" s="147">
        <v>93.124240000000015</v>
      </c>
      <c r="K9480" s="147">
        <v>99.255695999999986</v>
      </c>
    </row>
    <row r="9481" spans="2:11" x14ac:dyDescent="0.2">
      <c r="B9481" s="21" t="str">
        <f t="shared" si="147"/>
        <v>Iroquois FallsWind2025RCP8.5</v>
      </c>
      <c r="C9481" t="s">
        <v>346</v>
      </c>
      <c r="D9481" t="s">
        <v>1</v>
      </c>
      <c r="E9481" s="144" t="s">
        <v>191</v>
      </c>
      <c r="F9481" s="144">
        <v>2025</v>
      </c>
      <c r="G9481" s="147">
        <v>75.021886125919508</v>
      </c>
      <c r="H9481" s="147">
        <v>80.806460000000001</v>
      </c>
      <c r="I9481" s="147">
        <v>86.894400000000005</v>
      </c>
      <c r="J9481" s="147">
        <v>92.98314266666668</v>
      </c>
      <c r="K9481" s="147">
        <v>99.072687999999985</v>
      </c>
    </row>
    <row r="9482" spans="2:11" x14ac:dyDescent="0.2">
      <c r="B9482" s="21" t="str">
        <f t="shared" si="147"/>
        <v>Iroquois FallsWind2030RCP8.5</v>
      </c>
      <c r="C9482" t="s">
        <v>346</v>
      </c>
      <c r="D9482" t="s">
        <v>1</v>
      </c>
      <c r="E9482" s="144" t="s">
        <v>191</v>
      </c>
      <c r="F9482" s="144">
        <v>2030</v>
      </c>
      <c r="G9482" s="147">
        <v>75.004558911887514</v>
      </c>
      <c r="H9482" s="147">
        <v>80.753140000000002</v>
      </c>
      <c r="I9482" s="147">
        <v>86.791200000000003</v>
      </c>
      <c r="J9482" s="147">
        <v>92.842045333333346</v>
      </c>
      <c r="K9482" s="147">
        <v>98.889679999999984</v>
      </c>
    </row>
    <row r="9483" spans="2:11" x14ac:dyDescent="0.2">
      <c r="B9483" s="21" t="str">
        <f t="shared" si="147"/>
        <v>Iroquois FallsWind2035RCP8.5</v>
      </c>
      <c r="C9483" t="s">
        <v>346</v>
      </c>
      <c r="D9483" t="s">
        <v>1</v>
      </c>
      <c r="E9483" s="144" t="s">
        <v>191</v>
      </c>
      <c r="F9483" s="144">
        <v>2035</v>
      </c>
      <c r="G9483" s="147">
        <v>74.987231697855535</v>
      </c>
      <c r="H9483" s="147">
        <v>80.699820000000003</v>
      </c>
      <c r="I9483" s="147">
        <v>86.688000000000002</v>
      </c>
      <c r="J9483" s="147">
        <v>92.700948000000011</v>
      </c>
      <c r="K9483" s="147">
        <v>98.706671999999983</v>
      </c>
    </row>
    <row r="9484" spans="2:11" x14ac:dyDescent="0.2">
      <c r="B9484" s="21" t="str">
        <f t="shared" ref="B9484:B9547" si="148">C9484&amp;D9484&amp;F9484&amp;E9484</f>
        <v>Iroquois FallsWind2040RCP8.5</v>
      </c>
      <c r="C9484" t="s">
        <v>346</v>
      </c>
      <c r="D9484" t="s">
        <v>1</v>
      </c>
      <c r="E9484" s="144" t="s">
        <v>191</v>
      </c>
      <c r="F9484" s="144">
        <v>2040</v>
      </c>
      <c r="G9484" s="147">
        <v>75.041688656241774</v>
      </c>
      <c r="H9484" s="147">
        <v>80.779800000000009</v>
      </c>
      <c r="I9484" s="147">
        <v>86.796933333333342</v>
      </c>
      <c r="J9484" s="147">
        <v>92.835910666666678</v>
      </c>
      <c r="K9484" s="147">
        <v>98.866803999999988</v>
      </c>
    </row>
    <row r="9485" spans="2:11" x14ac:dyDescent="0.2">
      <c r="B9485" s="21" t="str">
        <f t="shared" si="148"/>
        <v>Iroquois FallsWind2045RCP8.5</v>
      </c>
      <c r="C9485" t="s">
        <v>346</v>
      </c>
      <c r="D9485" t="s">
        <v>1</v>
      </c>
      <c r="E9485" s="144" t="s">
        <v>191</v>
      </c>
      <c r="F9485" s="144">
        <v>2045</v>
      </c>
      <c r="G9485" s="147">
        <v>75.096145614628014</v>
      </c>
      <c r="H9485" s="147">
        <v>80.859780000000001</v>
      </c>
      <c r="I9485" s="147">
        <v>86.905866666666668</v>
      </c>
      <c r="J9485" s="147">
        <v>92.970873333333344</v>
      </c>
      <c r="K9485" s="147">
        <v>99.026935999999992</v>
      </c>
    </row>
    <row r="9486" spans="2:11" x14ac:dyDescent="0.2">
      <c r="B9486" s="21" t="str">
        <f t="shared" si="148"/>
        <v>Iroquois FallsWind2050RCP8.5</v>
      </c>
      <c r="C9486" t="s">
        <v>346</v>
      </c>
      <c r="D9486" t="s">
        <v>1</v>
      </c>
      <c r="E9486" s="144" t="s">
        <v>191</v>
      </c>
      <c r="F9486" s="144">
        <v>2050</v>
      </c>
      <c r="G9486" s="147">
        <v>75.210010163981067</v>
      </c>
      <c r="H9486" s="147">
        <v>80.977084000000005</v>
      </c>
      <c r="I9486" s="147">
        <v>87.032000000000011</v>
      </c>
      <c r="J9486" s="147">
        <v>93.102768666666677</v>
      </c>
      <c r="K9486" s="147">
        <v>99.167460000000005</v>
      </c>
    </row>
    <row r="9487" spans="2:11" x14ac:dyDescent="0.2">
      <c r="B9487" s="21" t="str">
        <f t="shared" si="148"/>
        <v>Iroquois FallsWind2055RCP8.5</v>
      </c>
      <c r="C9487" t="s">
        <v>346</v>
      </c>
      <c r="D9487" t="s">
        <v>1</v>
      </c>
      <c r="E9487" s="144" t="s">
        <v>191</v>
      </c>
      <c r="F9487" s="144">
        <v>2055</v>
      </c>
      <c r="G9487" s="147">
        <v>75.269417754947867</v>
      </c>
      <c r="H9487" s="147">
        <v>81.014408000000017</v>
      </c>
      <c r="I9487" s="147">
        <v>87.049199999999999</v>
      </c>
      <c r="J9487" s="147">
        <v>93.099701333333343</v>
      </c>
      <c r="K9487" s="147">
        <v>99.147852</v>
      </c>
    </row>
    <row r="9488" spans="2:11" x14ac:dyDescent="0.2">
      <c r="B9488" s="21" t="str">
        <f t="shared" si="148"/>
        <v>Iroquois FallsWind2060RCP8.5</v>
      </c>
      <c r="C9488" t="s">
        <v>346</v>
      </c>
      <c r="D9488" t="s">
        <v>1</v>
      </c>
      <c r="E9488" s="144" t="s">
        <v>191</v>
      </c>
      <c r="F9488" s="144">
        <v>2060</v>
      </c>
      <c r="G9488" s="147">
        <v>75.586258240104186</v>
      </c>
      <c r="H9488" s="147">
        <v>81.374318000000017</v>
      </c>
      <c r="I9488" s="147">
        <v>87.464866666666666</v>
      </c>
      <c r="J9488" s="147">
        <v>93.55980133333334</v>
      </c>
      <c r="K9488" s="147">
        <v>99.657660000000007</v>
      </c>
    </row>
    <row r="9489" spans="2:11" x14ac:dyDescent="0.2">
      <c r="B9489" s="21" t="str">
        <f t="shared" si="148"/>
        <v>Iroquois FallsWind2065RCP8.5</v>
      </c>
      <c r="C9489" t="s">
        <v>346</v>
      </c>
      <c r="D9489" t="s">
        <v>1</v>
      </c>
      <c r="E9489" s="144" t="s">
        <v>191</v>
      </c>
      <c r="F9489" s="144">
        <v>2065</v>
      </c>
      <c r="G9489" s="147">
        <v>75.843691134293692</v>
      </c>
      <c r="H9489" s="147">
        <v>81.696904000000004</v>
      </c>
      <c r="I9489" s="147">
        <v>87.86333333333333</v>
      </c>
      <c r="J9489" s="147">
        <v>94.022968666666671</v>
      </c>
      <c r="K9489" s="147">
        <v>100.187076</v>
      </c>
    </row>
    <row r="9490" spans="2:11" x14ac:dyDescent="0.2">
      <c r="B9490" s="21" t="str">
        <f t="shared" si="148"/>
        <v>Iroquois FallsWind2070RCP8.5</v>
      </c>
      <c r="C9490" t="s">
        <v>346</v>
      </c>
      <c r="D9490" t="s">
        <v>1</v>
      </c>
      <c r="E9490" s="144" t="s">
        <v>191</v>
      </c>
      <c r="F9490" s="144">
        <v>2070</v>
      </c>
      <c r="G9490" s="147">
        <v>76.286772750254485</v>
      </c>
      <c r="H9490" s="147">
        <v>82.211442000000005</v>
      </c>
      <c r="I9490" s="147">
        <v>88.462466666666671</v>
      </c>
      <c r="J9490" s="147">
        <v>94.69471466666667</v>
      </c>
      <c r="K9490" s="147">
        <v>100.93544799999999</v>
      </c>
    </row>
    <row r="9491" spans="2:11" x14ac:dyDescent="0.2">
      <c r="B9491" s="21" t="str">
        <f t="shared" si="148"/>
        <v>Iroquois FallsWind2075RCP8.5</v>
      </c>
      <c r="C9491" t="s">
        <v>346</v>
      </c>
      <c r="D9491" t="s">
        <v>1</v>
      </c>
      <c r="E9491" s="144" t="s">
        <v>191</v>
      </c>
      <c r="F9491" s="144">
        <v>2075</v>
      </c>
      <c r="G9491" s="147">
        <v>76.472421472025758</v>
      </c>
      <c r="H9491" s="147">
        <v>82.403394000000006</v>
      </c>
      <c r="I9491" s="147">
        <v>88.663133333333334</v>
      </c>
      <c r="J9491" s="147">
        <v>94.903293333333352</v>
      </c>
      <c r="K9491" s="147">
        <v>101.154404</v>
      </c>
    </row>
    <row r="9492" spans="2:11" x14ac:dyDescent="0.2">
      <c r="B9492" s="21" t="str">
        <f t="shared" si="148"/>
        <v>Iroquois FallsWind2080RCP8.5</v>
      </c>
      <c r="C9492" t="s">
        <v>346</v>
      </c>
      <c r="D9492" t="s">
        <v>1</v>
      </c>
      <c r="E9492" s="144" t="s">
        <v>191</v>
      </c>
      <c r="F9492" s="144">
        <v>2080</v>
      </c>
      <c r="G9492" s="147">
        <v>76.658070193797045</v>
      </c>
      <c r="H9492" s="147">
        <v>82.595346000000006</v>
      </c>
      <c r="I9492" s="147">
        <v>88.863800000000012</v>
      </c>
      <c r="J9492" s="147">
        <v>95.11187200000002</v>
      </c>
      <c r="K9492" s="147">
        <v>101.37335999999999</v>
      </c>
    </row>
    <row r="9493" spans="2:11" x14ac:dyDescent="0.2">
      <c r="B9493" s="21" t="str">
        <f t="shared" si="148"/>
        <v>Iroquois FallsWind2085RCP8.5</v>
      </c>
      <c r="C9493" t="s">
        <v>346</v>
      </c>
      <c r="D9493" t="s">
        <v>1</v>
      </c>
      <c r="E9493" s="144" t="s">
        <v>191</v>
      </c>
      <c r="F9493" s="144">
        <v>2085</v>
      </c>
      <c r="G9493" s="147">
        <v>76.791737273472364</v>
      </c>
      <c r="H9493" s="147">
        <v>82.787298000000007</v>
      </c>
      <c r="I9493" s="147">
        <v>89.117500000000007</v>
      </c>
      <c r="J9493" s="147">
        <v>95.424740000000014</v>
      </c>
      <c r="K9493" s="147">
        <v>101.74100999999999</v>
      </c>
    </row>
    <row r="9494" spans="2:11" x14ac:dyDescent="0.2">
      <c r="B9494" s="21" t="str">
        <f t="shared" si="148"/>
        <v>Iroquois FallsWind2090RCP8.5</v>
      </c>
      <c r="C9494" t="s">
        <v>346</v>
      </c>
      <c r="D9494" t="s">
        <v>1</v>
      </c>
      <c r="E9494" s="144" t="s">
        <v>191</v>
      </c>
      <c r="F9494" s="144">
        <v>2090</v>
      </c>
      <c r="G9494" s="147">
        <v>76.925404353147698</v>
      </c>
      <c r="H9494" s="147">
        <v>82.979250000000008</v>
      </c>
      <c r="I9494" s="147">
        <v>89.371199999999988</v>
      </c>
      <c r="J9494" s="147">
        <v>95.737608000000009</v>
      </c>
      <c r="K9494" s="147">
        <v>102.10866</v>
      </c>
    </row>
    <row r="9495" spans="2:11" x14ac:dyDescent="0.2">
      <c r="B9495" s="21" t="str">
        <f t="shared" si="148"/>
        <v>Iroquois FallsWind2095RCP8.5</v>
      </c>
      <c r="C9495" t="s">
        <v>346</v>
      </c>
      <c r="D9495" t="s">
        <v>1</v>
      </c>
      <c r="E9495" s="144" t="s">
        <v>191</v>
      </c>
      <c r="F9495" s="144">
        <v>2095</v>
      </c>
      <c r="G9495" s="147">
        <v>76.925404353147698</v>
      </c>
      <c r="H9495" s="147">
        <v>82.979250000000008</v>
      </c>
      <c r="I9495" s="147">
        <v>89.371199999999988</v>
      </c>
      <c r="J9495" s="147">
        <v>95.737608000000009</v>
      </c>
      <c r="K9495" s="147">
        <v>102.10866</v>
      </c>
    </row>
    <row r="9496" spans="2:11" x14ac:dyDescent="0.2">
      <c r="B9496" s="21" t="str">
        <f t="shared" si="148"/>
        <v>Iroquois FallsWind2100RCP8.5</v>
      </c>
      <c r="C9496" t="s">
        <v>346</v>
      </c>
      <c r="D9496" t="s">
        <v>1</v>
      </c>
      <c r="E9496" s="144" t="s">
        <v>191</v>
      </c>
      <c r="F9496" s="144">
        <v>2100</v>
      </c>
      <c r="G9496" s="147">
        <v>76.925404353147698</v>
      </c>
      <c r="H9496" s="147">
        <v>82.979250000000008</v>
      </c>
      <c r="I9496" s="147">
        <v>89.371199999999988</v>
      </c>
      <c r="J9496" s="147">
        <v>95.737608000000009</v>
      </c>
      <c r="K9496" s="147">
        <v>102.10866</v>
      </c>
    </row>
    <row r="9497" spans="2:11" x14ac:dyDescent="0.2">
      <c r="B9497" s="21" t="str">
        <f t="shared" si="148"/>
        <v>JellicoeIce Accretion2023RCP4.5</v>
      </c>
      <c r="C9497" t="s">
        <v>347</v>
      </c>
      <c r="D9497" t="s">
        <v>486</v>
      </c>
      <c r="E9497" s="144" t="s">
        <v>193</v>
      </c>
      <c r="F9497" s="144">
        <v>2023</v>
      </c>
      <c r="G9497" s="147">
        <v>9.9269406889484504</v>
      </c>
      <c r="H9497" s="147">
        <v>11.817539999999997</v>
      </c>
      <c r="I9497" s="147">
        <v>14.224</v>
      </c>
      <c r="J9497" s="147">
        <v>16.057299999999998</v>
      </c>
      <c r="K9497" s="147">
        <v>17.886960000000002</v>
      </c>
    </row>
    <row r="9498" spans="2:11" x14ac:dyDescent="0.2">
      <c r="B9498" s="21" t="str">
        <f t="shared" si="148"/>
        <v>JellicoeIce Accretion2025RCP4.5</v>
      </c>
      <c r="C9498" t="s">
        <v>347</v>
      </c>
      <c r="D9498" t="s">
        <v>486</v>
      </c>
      <c r="E9498" s="144" t="s">
        <v>193</v>
      </c>
      <c r="F9498" s="144">
        <v>2025</v>
      </c>
      <c r="G9498" s="147">
        <v>10.004875453925475</v>
      </c>
      <c r="H9498" s="147">
        <v>11.910499999999997</v>
      </c>
      <c r="I9498" s="147">
        <v>14.333666666666666</v>
      </c>
      <c r="J9498" s="147">
        <v>16.183859999999999</v>
      </c>
      <c r="K9498" s="147">
        <v>18.028080000000003</v>
      </c>
    </row>
    <row r="9499" spans="2:11" x14ac:dyDescent="0.2">
      <c r="B9499" s="21" t="str">
        <f t="shared" si="148"/>
        <v>JellicoeIce Accretion2030RCP4.5</v>
      </c>
      <c r="C9499" t="s">
        <v>347</v>
      </c>
      <c r="D9499" t="s">
        <v>486</v>
      </c>
      <c r="E9499" s="144" t="s">
        <v>193</v>
      </c>
      <c r="F9499" s="144">
        <v>2030</v>
      </c>
      <c r="G9499" s="147">
        <v>10.082810218902498</v>
      </c>
      <c r="H9499" s="147">
        <v>12.003459999999999</v>
      </c>
      <c r="I9499" s="147">
        <v>14.443333333333333</v>
      </c>
      <c r="J9499" s="147">
        <v>16.310419999999997</v>
      </c>
      <c r="K9499" s="147">
        <v>18.169200000000004</v>
      </c>
    </row>
    <row r="9500" spans="2:11" x14ac:dyDescent="0.2">
      <c r="B9500" s="21" t="str">
        <f t="shared" si="148"/>
        <v>JellicoeIce Accretion2035RCP4.5</v>
      </c>
      <c r="C9500" t="s">
        <v>347</v>
      </c>
      <c r="D9500" t="s">
        <v>486</v>
      </c>
      <c r="E9500" s="144" t="s">
        <v>193</v>
      </c>
      <c r="F9500" s="144">
        <v>2035</v>
      </c>
      <c r="G9500" s="147">
        <v>10.160744983879523</v>
      </c>
      <c r="H9500" s="147">
        <v>12.096419999999998</v>
      </c>
      <c r="I9500" s="147">
        <v>14.553000000000001</v>
      </c>
      <c r="J9500" s="147">
        <v>16.436979999999998</v>
      </c>
      <c r="K9500" s="147">
        <v>18.310320000000004</v>
      </c>
    </row>
    <row r="9501" spans="2:11" x14ac:dyDescent="0.2">
      <c r="B9501" s="21" t="str">
        <f t="shared" si="148"/>
        <v>JellicoeIce Accretion2040RCP4.5</v>
      </c>
      <c r="C9501" t="s">
        <v>347</v>
      </c>
      <c r="D9501" t="s">
        <v>486</v>
      </c>
      <c r="E9501" s="144" t="s">
        <v>193</v>
      </c>
      <c r="F9501" s="144">
        <v>2040</v>
      </c>
      <c r="G9501" s="147">
        <v>10.238679748856548</v>
      </c>
      <c r="H9501" s="147">
        <v>12.189379999999998</v>
      </c>
      <c r="I9501" s="147">
        <v>14.662666666666667</v>
      </c>
      <c r="J9501" s="147">
        <v>16.56354</v>
      </c>
      <c r="K9501" s="147">
        <v>18.451440000000002</v>
      </c>
    </row>
    <row r="9502" spans="2:11" x14ac:dyDescent="0.2">
      <c r="B9502" s="21" t="str">
        <f t="shared" si="148"/>
        <v>JellicoeIce Accretion2045RCP4.5</v>
      </c>
      <c r="C9502" t="s">
        <v>347</v>
      </c>
      <c r="D9502" t="s">
        <v>486</v>
      </c>
      <c r="E9502" s="144" t="s">
        <v>193</v>
      </c>
      <c r="F9502" s="144">
        <v>2045</v>
      </c>
      <c r="G9502" s="147">
        <v>10.316614513833571</v>
      </c>
      <c r="H9502" s="147">
        <v>12.28234</v>
      </c>
      <c r="I9502" s="147">
        <v>14.772333333333332</v>
      </c>
      <c r="J9502" s="147">
        <v>16.690099999999997</v>
      </c>
      <c r="K9502" s="147">
        <v>18.592560000000002</v>
      </c>
    </row>
    <row r="9503" spans="2:11" x14ac:dyDescent="0.2">
      <c r="B9503" s="21" t="str">
        <f t="shared" si="148"/>
        <v>JellicoeIce Accretion2050RCP4.5</v>
      </c>
      <c r="C9503" t="s">
        <v>347</v>
      </c>
      <c r="D9503" t="s">
        <v>486</v>
      </c>
      <c r="E9503" s="144" t="s">
        <v>193</v>
      </c>
      <c r="F9503" s="144">
        <v>2050</v>
      </c>
      <c r="G9503" s="147">
        <v>10.435465030423533</v>
      </c>
      <c r="H9503" s="147">
        <v>12.419456</v>
      </c>
      <c r="I9503" s="147">
        <v>14.9352</v>
      </c>
      <c r="J9503" s="147">
        <v>16.873611999999998</v>
      </c>
      <c r="K9503" s="147">
        <v>18.797184000000001</v>
      </c>
    </row>
    <row r="9504" spans="2:11" x14ac:dyDescent="0.2">
      <c r="B9504" s="21" t="str">
        <f t="shared" si="148"/>
        <v>JellicoeIce Accretion2055RCP4.5</v>
      </c>
      <c r="C9504" t="s">
        <v>347</v>
      </c>
      <c r="D9504" t="s">
        <v>486</v>
      </c>
      <c r="E9504" s="144" t="s">
        <v>193</v>
      </c>
      <c r="F9504" s="144">
        <v>2055</v>
      </c>
      <c r="G9504" s="147">
        <v>10.47638078203647</v>
      </c>
      <c r="H9504" s="147">
        <v>12.463611999999999</v>
      </c>
      <c r="I9504" s="147">
        <v>14.9884</v>
      </c>
      <c r="J9504" s="147">
        <v>16.930563999999997</v>
      </c>
      <c r="K9504" s="147">
        <v>18.860688000000003</v>
      </c>
    </row>
    <row r="9505" spans="2:11" x14ac:dyDescent="0.2">
      <c r="B9505" s="21" t="str">
        <f t="shared" si="148"/>
        <v>JellicoeIce Accretion2060RCP4.5</v>
      </c>
      <c r="C9505" t="s">
        <v>347</v>
      </c>
      <c r="D9505" t="s">
        <v>486</v>
      </c>
      <c r="E9505" s="144" t="s">
        <v>193</v>
      </c>
      <c r="F9505" s="144">
        <v>2060</v>
      </c>
      <c r="G9505" s="147">
        <v>10.517296533649409</v>
      </c>
      <c r="H9505" s="147">
        <v>12.507768</v>
      </c>
      <c r="I9505" s="147">
        <v>15.041600000000001</v>
      </c>
      <c r="J9505" s="147">
        <v>16.987515999999999</v>
      </c>
      <c r="K9505" s="147">
        <v>18.924192000000001</v>
      </c>
    </row>
    <row r="9506" spans="2:11" x14ac:dyDescent="0.2">
      <c r="B9506" s="21" t="str">
        <f t="shared" si="148"/>
        <v>JellicoeIce Accretion2065RCP4.5</v>
      </c>
      <c r="C9506" t="s">
        <v>347</v>
      </c>
      <c r="D9506" t="s">
        <v>486</v>
      </c>
      <c r="E9506" s="144" t="s">
        <v>193</v>
      </c>
      <c r="F9506" s="144">
        <v>2065</v>
      </c>
      <c r="G9506" s="147">
        <v>10.558212285262346</v>
      </c>
      <c r="H9506" s="147">
        <v>12.551924</v>
      </c>
      <c r="I9506" s="147">
        <v>15.094800000000001</v>
      </c>
      <c r="J9506" s="147">
        <v>17.044467999999998</v>
      </c>
      <c r="K9506" s="147">
        <v>18.987696000000003</v>
      </c>
    </row>
    <row r="9507" spans="2:11" x14ac:dyDescent="0.2">
      <c r="B9507" s="21" t="str">
        <f t="shared" si="148"/>
        <v>JellicoeIce Accretion2070RCP4.5</v>
      </c>
      <c r="C9507" t="s">
        <v>347</v>
      </c>
      <c r="D9507" t="s">
        <v>486</v>
      </c>
      <c r="E9507" s="144" t="s">
        <v>193</v>
      </c>
      <c r="F9507" s="144">
        <v>2070</v>
      </c>
      <c r="G9507" s="147">
        <v>10.599128036875284</v>
      </c>
      <c r="H9507" s="147">
        <v>12.596080000000001</v>
      </c>
      <c r="I9507" s="147">
        <v>15.148000000000001</v>
      </c>
      <c r="J9507" s="147">
        <v>17.101419999999997</v>
      </c>
      <c r="K9507" s="147">
        <v>19.051200000000001</v>
      </c>
    </row>
    <row r="9508" spans="2:11" x14ac:dyDescent="0.2">
      <c r="B9508" s="21" t="str">
        <f t="shared" si="148"/>
        <v>JellicoeIce Accretion2075RCP4.5</v>
      </c>
      <c r="C9508" t="s">
        <v>347</v>
      </c>
      <c r="D9508" t="s">
        <v>486</v>
      </c>
      <c r="E9508" s="144" t="s">
        <v>193</v>
      </c>
      <c r="F9508" s="144">
        <v>2075</v>
      </c>
      <c r="G9508" s="147">
        <v>10.621859009993582</v>
      </c>
      <c r="H9508" s="147">
        <v>12.62513</v>
      </c>
      <c r="I9508" s="147">
        <v>15.180666666666667</v>
      </c>
      <c r="J9508" s="147">
        <v>17.138333333333332</v>
      </c>
      <c r="K9508" s="147">
        <v>19.092360000000003</v>
      </c>
    </row>
    <row r="9509" spans="2:11" x14ac:dyDescent="0.2">
      <c r="B9509" s="21" t="str">
        <f t="shared" si="148"/>
        <v>JellicoeIce Accretion2080RCP4.5</v>
      </c>
      <c r="C9509" t="s">
        <v>347</v>
      </c>
      <c r="D9509" t="s">
        <v>486</v>
      </c>
      <c r="E9509" s="144" t="s">
        <v>193</v>
      </c>
      <c r="F9509" s="144">
        <v>2080</v>
      </c>
      <c r="G9509" s="147">
        <v>10.644589983111882</v>
      </c>
      <c r="H9509" s="147">
        <v>12.65418</v>
      </c>
      <c r="I9509" s="147">
        <v>15.213333333333335</v>
      </c>
      <c r="J9509" s="147">
        <v>17.175246666666663</v>
      </c>
      <c r="K9509" s="147">
        <v>19.133520000000001</v>
      </c>
    </row>
    <row r="9510" spans="2:11" x14ac:dyDescent="0.2">
      <c r="B9510" s="21" t="str">
        <f t="shared" si="148"/>
        <v>JellicoeIce Accretion2085RCP4.5</v>
      </c>
      <c r="C9510" t="s">
        <v>347</v>
      </c>
      <c r="D9510" t="s">
        <v>486</v>
      </c>
      <c r="E9510" s="144" t="s">
        <v>193</v>
      </c>
      <c r="F9510" s="144">
        <v>2085</v>
      </c>
      <c r="G9510" s="147">
        <v>10.667320956230181</v>
      </c>
      <c r="H9510" s="147">
        <v>12.68323</v>
      </c>
      <c r="I9510" s="147">
        <v>15.246000000000002</v>
      </c>
      <c r="J9510" s="147">
        <v>17.212159999999997</v>
      </c>
      <c r="K9510" s="147">
        <v>19.174680000000002</v>
      </c>
    </row>
    <row r="9511" spans="2:11" x14ac:dyDescent="0.2">
      <c r="B9511" s="21" t="str">
        <f t="shared" si="148"/>
        <v>JellicoeIce Accretion2090RCP4.5</v>
      </c>
      <c r="C9511" t="s">
        <v>347</v>
      </c>
      <c r="D9511" t="s">
        <v>486</v>
      </c>
      <c r="E9511" s="144" t="s">
        <v>193</v>
      </c>
      <c r="F9511" s="144">
        <v>2090</v>
      </c>
      <c r="G9511" s="147">
        <v>10.690051929348479</v>
      </c>
      <c r="H9511" s="147">
        <v>12.71228</v>
      </c>
      <c r="I9511" s="147">
        <v>15.278666666666668</v>
      </c>
      <c r="J9511" s="147">
        <v>17.249073333333332</v>
      </c>
      <c r="K9511" s="147">
        <v>19.215840000000004</v>
      </c>
    </row>
    <row r="9512" spans="2:11" x14ac:dyDescent="0.2">
      <c r="B9512" s="21" t="str">
        <f t="shared" si="148"/>
        <v>JellicoeIce Accretion2095RCP4.5</v>
      </c>
      <c r="C9512" t="s">
        <v>347</v>
      </c>
      <c r="D9512" t="s">
        <v>486</v>
      </c>
      <c r="E9512" s="144" t="s">
        <v>193</v>
      </c>
      <c r="F9512" s="144">
        <v>2095</v>
      </c>
      <c r="G9512" s="147">
        <v>10.712782902466778</v>
      </c>
      <c r="H9512" s="147">
        <v>12.74133</v>
      </c>
      <c r="I9512" s="147">
        <v>15.311333333333334</v>
      </c>
      <c r="J9512" s="147">
        <v>17.285986666666663</v>
      </c>
      <c r="K9512" s="147">
        <v>19.257000000000001</v>
      </c>
    </row>
    <row r="9513" spans="2:11" x14ac:dyDescent="0.2">
      <c r="B9513" s="21" t="str">
        <f t="shared" si="148"/>
        <v>JellicoeIce Accretion2100RCP4.5</v>
      </c>
      <c r="C9513" t="s">
        <v>347</v>
      </c>
      <c r="D9513" t="s">
        <v>486</v>
      </c>
      <c r="E9513" s="144" t="s">
        <v>193</v>
      </c>
      <c r="F9513" s="144">
        <v>2100</v>
      </c>
      <c r="G9513" s="147">
        <v>10.735513875585077</v>
      </c>
      <c r="H9513" s="147">
        <v>12.770379999999999</v>
      </c>
      <c r="I9513" s="147">
        <v>15.344000000000001</v>
      </c>
      <c r="J9513" s="147">
        <v>17.322899999999997</v>
      </c>
      <c r="K9513" s="147">
        <v>19.298160000000003</v>
      </c>
    </row>
    <row r="9514" spans="2:11" x14ac:dyDescent="0.2">
      <c r="B9514" s="21" t="str">
        <f t="shared" si="148"/>
        <v>JellicoeIce Accretion2023RCP6.0</v>
      </c>
      <c r="C9514" t="s">
        <v>347</v>
      </c>
      <c r="D9514" t="s">
        <v>486</v>
      </c>
      <c r="E9514" s="144" t="s">
        <v>192</v>
      </c>
      <c r="F9514" s="144">
        <v>2023</v>
      </c>
      <c r="G9514" s="147">
        <v>9.9269406889484504</v>
      </c>
      <c r="H9514" s="147">
        <v>11.817539999999997</v>
      </c>
      <c r="I9514" s="147">
        <v>14.224</v>
      </c>
      <c r="J9514" s="147">
        <v>16.057299999999998</v>
      </c>
      <c r="K9514" s="147">
        <v>17.886960000000002</v>
      </c>
    </row>
    <row r="9515" spans="2:11" x14ac:dyDescent="0.2">
      <c r="B9515" s="21" t="str">
        <f t="shared" si="148"/>
        <v>JellicoeIce Accretion2025RCP6.0</v>
      </c>
      <c r="C9515" t="s">
        <v>347</v>
      </c>
      <c r="D9515" t="s">
        <v>486</v>
      </c>
      <c r="E9515" s="144" t="s">
        <v>192</v>
      </c>
      <c r="F9515" s="144">
        <v>2025</v>
      </c>
      <c r="G9515" s="147">
        <v>10.004875453925475</v>
      </c>
      <c r="H9515" s="147">
        <v>11.910499999999997</v>
      </c>
      <c r="I9515" s="147">
        <v>14.333666666666666</v>
      </c>
      <c r="J9515" s="147">
        <v>16.183859999999999</v>
      </c>
      <c r="K9515" s="147">
        <v>18.028080000000003</v>
      </c>
    </row>
    <row r="9516" spans="2:11" x14ac:dyDescent="0.2">
      <c r="B9516" s="21" t="str">
        <f t="shared" si="148"/>
        <v>JellicoeIce Accretion2030RCP6.0</v>
      </c>
      <c r="C9516" t="s">
        <v>347</v>
      </c>
      <c r="D9516" t="s">
        <v>486</v>
      </c>
      <c r="E9516" s="144" t="s">
        <v>192</v>
      </c>
      <c r="F9516" s="144">
        <v>2030</v>
      </c>
      <c r="G9516" s="147">
        <v>10.082810218902498</v>
      </c>
      <c r="H9516" s="147">
        <v>12.003459999999999</v>
      </c>
      <c r="I9516" s="147">
        <v>14.443333333333333</v>
      </c>
      <c r="J9516" s="147">
        <v>16.310419999999997</v>
      </c>
      <c r="K9516" s="147">
        <v>18.169200000000004</v>
      </c>
    </row>
    <row r="9517" spans="2:11" x14ac:dyDescent="0.2">
      <c r="B9517" s="21" t="str">
        <f t="shared" si="148"/>
        <v>JellicoeIce Accretion2035RCP6.0</v>
      </c>
      <c r="C9517" t="s">
        <v>347</v>
      </c>
      <c r="D9517" t="s">
        <v>486</v>
      </c>
      <c r="E9517" s="144" t="s">
        <v>192</v>
      </c>
      <c r="F9517" s="144">
        <v>2035</v>
      </c>
      <c r="G9517" s="147">
        <v>10.160744983879523</v>
      </c>
      <c r="H9517" s="147">
        <v>12.096419999999998</v>
      </c>
      <c r="I9517" s="147">
        <v>14.553000000000001</v>
      </c>
      <c r="J9517" s="147">
        <v>16.436979999999998</v>
      </c>
      <c r="K9517" s="147">
        <v>18.310320000000004</v>
      </c>
    </row>
    <row r="9518" spans="2:11" x14ac:dyDescent="0.2">
      <c r="B9518" s="21" t="str">
        <f t="shared" si="148"/>
        <v>JellicoeIce Accretion2040RCP6.0</v>
      </c>
      <c r="C9518" t="s">
        <v>347</v>
      </c>
      <c r="D9518" t="s">
        <v>486</v>
      </c>
      <c r="E9518" s="144" t="s">
        <v>192</v>
      </c>
      <c r="F9518" s="144">
        <v>2040</v>
      </c>
      <c r="G9518" s="147">
        <v>10.238679748856548</v>
      </c>
      <c r="H9518" s="147">
        <v>12.189379999999998</v>
      </c>
      <c r="I9518" s="147">
        <v>14.662666666666667</v>
      </c>
      <c r="J9518" s="147">
        <v>16.56354</v>
      </c>
      <c r="K9518" s="147">
        <v>18.451440000000002</v>
      </c>
    </row>
    <row r="9519" spans="2:11" x14ac:dyDescent="0.2">
      <c r="B9519" s="21" t="str">
        <f t="shared" si="148"/>
        <v>JellicoeIce Accretion2045RCP6.0</v>
      </c>
      <c r="C9519" t="s">
        <v>347</v>
      </c>
      <c r="D9519" t="s">
        <v>486</v>
      </c>
      <c r="E9519" s="144" t="s">
        <v>192</v>
      </c>
      <c r="F9519" s="144">
        <v>2045</v>
      </c>
      <c r="G9519" s="147">
        <v>10.316614513833571</v>
      </c>
      <c r="H9519" s="147">
        <v>12.28234</v>
      </c>
      <c r="I9519" s="147">
        <v>14.772333333333332</v>
      </c>
      <c r="J9519" s="147">
        <v>16.690099999999997</v>
      </c>
      <c r="K9519" s="147">
        <v>18.592560000000002</v>
      </c>
    </row>
    <row r="9520" spans="2:11" x14ac:dyDescent="0.2">
      <c r="B9520" s="21" t="str">
        <f t="shared" si="148"/>
        <v>JellicoeIce Accretion2050RCP6.0</v>
      </c>
      <c r="C9520" t="s">
        <v>347</v>
      </c>
      <c r="D9520" t="s">
        <v>486</v>
      </c>
      <c r="E9520" s="144" t="s">
        <v>192</v>
      </c>
      <c r="F9520" s="144">
        <v>2050</v>
      </c>
      <c r="G9520" s="147">
        <v>10.435465030423533</v>
      </c>
      <c r="H9520" s="147">
        <v>12.419456</v>
      </c>
      <c r="I9520" s="147">
        <v>14.9352</v>
      </c>
      <c r="J9520" s="147">
        <v>16.873611999999998</v>
      </c>
      <c r="K9520" s="147">
        <v>18.797184000000001</v>
      </c>
    </row>
    <row r="9521" spans="2:11" x14ac:dyDescent="0.2">
      <c r="B9521" s="21" t="str">
        <f t="shared" si="148"/>
        <v>JellicoeIce Accretion2055RCP6.0</v>
      </c>
      <c r="C9521" t="s">
        <v>347</v>
      </c>
      <c r="D9521" t="s">
        <v>486</v>
      </c>
      <c r="E9521" s="144" t="s">
        <v>192</v>
      </c>
      <c r="F9521" s="144">
        <v>2055</v>
      </c>
      <c r="G9521" s="147">
        <v>10.47638078203647</v>
      </c>
      <c r="H9521" s="147">
        <v>12.463611999999999</v>
      </c>
      <c r="I9521" s="147">
        <v>14.9884</v>
      </c>
      <c r="J9521" s="147">
        <v>16.930563999999997</v>
      </c>
      <c r="K9521" s="147">
        <v>18.860688000000003</v>
      </c>
    </row>
    <row r="9522" spans="2:11" x14ac:dyDescent="0.2">
      <c r="B9522" s="21" t="str">
        <f t="shared" si="148"/>
        <v>JellicoeIce Accretion2060RCP6.0</v>
      </c>
      <c r="C9522" t="s">
        <v>347</v>
      </c>
      <c r="D9522" t="s">
        <v>486</v>
      </c>
      <c r="E9522" s="144" t="s">
        <v>192</v>
      </c>
      <c r="F9522" s="144">
        <v>2060</v>
      </c>
      <c r="G9522" s="147">
        <v>10.517296533649409</v>
      </c>
      <c r="H9522" s="147">
        <v>12.507768</v>
      </c>
      <c r="I9522" s="147">
        <v>15.041600000000001</v>
      </c>
      <c r="J9522" s="147">
        <v>16.987515999999999</v>
      </c>
      <c r="K9522" s="147">
        <v>18.924192000000001</v>
      </c>
    </row>
    <row r="9523" spans="2:11" x14ac:dyDescent="0.2">
      <c r="B9523" s="21" t="str">
        <f t="shared" si="148"/>
        <v>JellicoeIce Accretion2065RCP6.0</v>
      </c>
      <c r="C9523" t="s">
        <v>347</v>
      </c>
      <c r="D9523" t="s">
        <v>486</v>
      </c>
      <c r="E9523" s="144" t="s">
        <v>192</v>
      </c>
      <c r="F9523" s="144">
        <v>2065</v>
      </c>
      <c r="G9523" s="147">
        <v>10.558212285262346</v>
      </c>
      <c r="H9523" s="147">
        <v>12.551924</v>
      </c>
      <c r="I9523" s="147">
        <v>15.094800000000001</v>
      </c>
      <c r="J9523" s="147">
        <v>17.044467999999998</v>
      </c>
      <c r="K9523" s="147">
        <v>18.987696000000003</v>
      </c>
    </row>
    <row r="9524" spans="2:11" x14ac:dyDescent="0.2">
      <c r="B9524" s="21" t="str">
        <f t="shared" si="148"/>
        <v>JellicoeIce Accretion2070RCP6.0</v>
      </c>
      <c r="C9524" t="s">
        <v>347</v>
      </c>
      <c r="D9524" t="s">
        <v>486</v>
      </c>
      <c r="E9524" s="144" t="s">
        <v>192</v>
      </c>
      <c r="F9524" s="144">
        <v>2070</v>
      </c>
      <c r="G9524" s="147">
        <v>10.599128036875284</v>
      </c>
      <c r="H9524" s="147">
        <v>12.596080000000001</v>
      </c>
      <c r="I9524" s="147">
        <v>15.148000000000001</v>
      </c>
      <c r="J9524" s="147">
        <v>17.101419999999997</v>
      </c>
      <c r="K9524" s="147">
        <v>19.051200000000001</v>
      </c>
    </row>
    <row r="9525" spans="2:11" x14ac:dyDescent="0.2">
      <c r="B9525" s="21" t="str">
        <f t="shared" si="148"/>
        <v>JellicoeIce Accretion2075RCP6.0</v>
      </c>
      <c r="C9525" t="s">
        <v>347</v>
      </c>
      <c r="D9525" t="s">
        <v>486</v>
      </c>
      <c r="E9525" s="144" t="s">
        <v>192</v>
      </c>
      <c r="F9525" s="144">
        <v>2075</v>
      </c>
      <c r="G9525" s="147">
        <v>10.633224496552732</v>
      </c>
      <c r="H9525" s="147">
        <v>12.639655000000001</v>
      </c>
      <c r="I9525" s="147">
        <v>15.197000000000001</v>
      </c>
      <c r="J9525" s="147">
        <v>17.156789999999997</v>
      </c>
      <c r="K9525" s="147">
        <v>19.112940000000002</v>
      </c>
    </row>
    <row r="9526" spans="2:11" x14ac:dyDescent="0.2">
      <c r="B9526" s="21" t="str">
        <f t="shared" si="148"/>
        <v>JellicoeIce Accretion2080RCP6.0</v>
      </c>
      <c r="C9526" t="s">
        <v>347</v>
      </c>
      <c r="D9526" t="s">
        <v>486</v>
      </c>
      <c r="E9526" s="144" t="s">
        <v>192</v>
      </c>
      <c r="F9526" s="144">
        <v>2080</v>
      </c>
      <c r="G9526" s="147">
        <v>10.667320956230181</v>
      </c>
      <c r="H9526" s="147">
        <v>12.68323</v>
      </c>
      <c r="I9526" s="147">
        <v>15.246000000000002</v>
      </c>
      <c r="J9526" s="147">
        <v>17.212159999999997</v>
      </c>
      <c r="K9526" s="147">
        <v>19.174680000000002</v>
      </c>
    </row>
    <row r="9527" spans="2:11" x14ac:dyDescent="0.2">
      <c r="B9527" s="21" t="str">
        <f t="shared" si="148"/>
        <v>JellicoeIce Accretion2085RCP6.0</v>
      </c>
      <c r="C9527" t="s">
        <v>347</v>
      </c>
      <c r="D9527" t="s">
        <v>486</v>
      </c>
      <c r="E9527" s="144" t="s">
        <v>192</v>
      </c>
      <c r="F9527" s="144">
        <v>2085</v>
      </c>
      <c r="G9527" s="147">
        <v>10.701417415907629</v>
      </c>
      <c r="H9527" s="147">
        <v>12.726804999999999</v>
      </c>
      <c r="I9527" s="147">
        <v>15.295000000000002</v>
      </c>
      <c r="J9527" s="147">
        <v>17.267529999999997</v>
      </c>
      <c r="K9527" s="147">
        <v>19.236420000000003</v>
      </c>
    </row>
    <row r="9528" spans="2:11" x14ac:dyDescent="0.2">
      <c r="B9528" s="21" t="str">
        <f t="shared" si="148"/>
        <v>JellicoeIce Accretion2090RCP6.0</v>
      </c>
      <c r="C9528" t="s">
        <v>347</v>
      </c>
      <c r="D9528" t="s">
        <v>486</v>
      </c>
      <c r="E9528" s="144" t="s">
        <v>192</v>
      </c>
      <c r="F9528" s="144">
        <v>2090</v>
      </c>
      <c r="G9528" s="147">
        <v>10.686804647474437</v>
      </c>
      <c r="H9528" s="147">
        <v>12.704533333333332</v>
      </c>
      <c r="I9528" s="147">
        <v>15.260000000000002</v>
      </c>
      <c r="J9528" s="147">
        <v>17.227979999999999</v>
      </c>
      <c r="K9528" s="147">
        <v>19.186440000000001</v>
      </c>
    </row>
    <row r="9529" spans="2:11" x14ac:dyDescent="0.2">
      <c r="B9529" s="21" t="str">
        <f t="shared" si="148"/>
        <v>JellicoeIce Accretion2095RCP6.0</v>
      </c>
      <c r="C9529" t="s">
        <v>347</v>
      </c>
      <c r="D9529" t="s">
        <v>486</v>
      </c>
      <c r="E9529" s="144" t="s">
        <v>192</v>
      </c>
      <c r="F9529" s="144">
        <v>2095</v>
      </c>
      <c r="G9529" s="147">
        <v>10.638095419363795</v>
      </c>
      <c r="H9529" s="147">
        <v>12.638686666666667</v>
      </c>
      <c r="I9529" s="147">
        <v>15.176</v>
      </c>
      <c r="J9529" s="147">
        <v>17.133059999999997</v>
      </c>
      <c r="K9529" s="147">
        <v>19.074720000000003</v>
      </c>
    </row>
    <row r="9530" spans="2:11" x14ac:dyDescent="0.2">
      <c r="B9530" s="21" t="str">
        <f t="shared" si="148"/>
        <v>JellicoeIce Accretion2100RCP6.0</v>
      </c>
      <c r="C9530" t="s">
        <v>347</v>
      </c>
      <c r="D9530" t="s">
        <v>486</v>
      </c>
      <c r="E9530" s="144" t="s">
        <v>192</v>
      </c>
      <c r="F9530" s="144">
        <v>2100</v>
      </c>
      <c r="G9530" s="147">
        <v>10.589386191253155</v>
      </c>
      <c r="H9530" s="147">
        <v>12.572839999999999</v>
      </c>
      <c r="I9530" s="147">
        <v>15.092000000000001</v>
      </c>
      <c r="J9530" s="147">
        <v>17.038139999999999</v>
      </c>
      <c r="K9530" s="147">
        <v>18.963000000000001</v>
      </c>
    </row>
    <row r="9531" spans="2:11" x14ac:dyDescent="0.2">
      <c r="B9531" s="21" t="str">
        <f t="shared" si="148"/>
        <v>JellicoeIce Accretion2023RCP8.5</v>
      </c>
      <c r="C9531" t="s">
        <v>347</v>
      </c>
      <c r="D9531" t="s">
        <v>486</v>
      </c>
      <c r="E9531" s="144" t="s">
        <v>191</v>
      </c>
      <c r="F9531" s="144">
        <v>2023</v>
      </c>
      <c r="G9531" s="147">
        <v>9.9269406889484504</v>
      </c>
      <c r="H9531" s="147">
        <v>11.817539999999997</v>
      </c>
      <c r="I9531" s="147">
        <v>14.224</v>
      </c>
      <c r="J9531" s="147">
        <v>16.057299999999998</v>
      </c>
      <c r="K9531" s="147">
        <v>17.886960000000002</v>
      </c>
    </row>
    <row r="9532" spans="2:11" x14ac:dyDescent="0.2">
      <c r="B9532" s="21" t="str">
        <f t="shared" si="148"/>
        <v>JellicoeIce Accretion2025RCP8.5</v>
      </c>
      <c r="C9532" t="s">
        <v>347</v>
      </c>
      <c r="D9532" t="s">
        <v>486</v>
      </c>
      <c r="E9532" s="144" t="s">
        <v>191</v>
      </c>
      <c r="F9532" s="144">
        <v>2025</v>
      </c>
      <c r="G9532" s="147">
        <v>10.082810218902498</v>
      </c>
      <c r="H9532" s="147">
        <v>12.003459999999999</v>
      </c>
      <c r="I9532" s="147">
        <v>14.443333333333333</v>
      </c>
      <c r="J9532" s="147">
        <v>16.310419999999997</v>
      </c>
      <c r="K9532" s="147">
        <v>18.169200000000004</v>
      </c>
    </row>
    <row r="9533" spans="2:11" x14ac:dyDescent="0.2">
      <c r="B9533" s="21" t="str">
        <f t="shared" si="148"/>
        <v>JellicoeIce Accretion2030RCP8.5</v>
      </c>
      <c r="C9533" t="s">
        <v>347</v>
      </c>
      <c r="D9533" t="s">
        <v>486</v>
      </c>
      <c r="E9533" s="144" t="s">
        <v>191</v>
      </c>
      <c r="F9533" s="144">
        <v>2030</v>
      </c>
      <c r="G9533" s="147">
        <v>10.238679748856548</v>
      </c>
      <c r="H9533" s="147">
        <v>12.189379999999998</v>
      </c>
      <c r="I9533" s="147">
        <v>14.662666666666667</v>
      </c>
      <c r="J9533" s="147">
        <v>16.56354</v>
      </c>
      <c r="K9533" s="147">
        <v>18.451440000000002</v>
      </c>
    </row>
    <row r="9534" spans="2:11" x14ac:dyDescent="0.2">
      <c r="B9534" s="21" t="str">
        <f t="shared" si="148"/>
        <v>JellicoeIce Accretion2035RCP8.5</v>
      </c>
      <c r="C9534" t="s">
        <v>347</v>
      </c>
      <c r="D9534" t="s">
        <v>486</v>
      </c>
      <c r="E9534" s="144" t="s">
        <v>191</v>
      </c>
      <c r="F9534" s="144">
        <v>2035</v>
      </c>
      <c r="G9534" s="147">
        <v>10.394549278810596</v>
      </c>
      <c r="H9534" s="147">
        <v>12.375299999999999</v>
      </c>
      <c r="I9534" s="147">
        <v>14.882</v>
      </c>
      <c r="J9534" s="147">
        <v>16.816659999999999</v>
      </c>
      <c r="K9534" s="147">
        <v>18.733680000000003</v>
      </c>
    </row>
    <row r="9535" spans="2:11" x14ac:dyDescent="0.2">
      <c r="B9535" s="21" t="str">
        <f t="shared" si="148"/>
        <v>JellicoeIce Accretion2040RCP8.5</v>
      </c>
      <c r="C9535" t="s">
        <v>347</v>
      </c>
      <c r="D9535" t="s">
        <v>486</v>
      </c>
      <c r="E9535" s="144" t="s">
        <v>191</v>
      </c>
      <c r="F9535" s="144">
        <v>2040</v>
      </c>
      <c r="G9535" s="147">
        <v>10.462742198165492</v>
      </c>
      <c r="H9535" s="147">
        <v>12.448893333333332</v>
      </c>
      <c r="I9535" s="147">
        <v>14.970666666666666</v>
      </c>
      <c r="J9535" s="147">
        <v>16.911579999999997</v>
      </c>
      <c r="K9535" s="147">
        <v>18.839520000000004</v>
      </c>
    </row>
    <row r="9536" spans="2:11" x14ac:dyDescent="0.2">
      <c r="B9536" s="21" t="str">
        <f t="shared" si="148"/>
        <v>JellicoeIce Accretion2045RCP8.5</v>
      </c>
      <c r="C9536" t="s">
        <v>347</v>
      </c>
      <c r="D9536" t="s">
        <v>486</v>
      </c>
      <c r="E9536" s="144" t="s">
        <v>191</v>
      </c>
      <c r="F9536" s="144">
        <v>2045</v>
      </c>
      <c r="G9536" s="147">
        <v>10.530935117520388</v>
      </c>
      <c r="H9536" s="147">
        <v>12.522486666666667</v>
      </c>
      <c r="I9536" s="147">
        <v>15.059333333333335</v>
      </c>
      <c r="J9536" s="147">
        <v>17.006499999999999</v>
      </c>
      <c r="K9536" s="147">
        <v>18.945360000000001</v>
      </c>
    </row>
    <row r="9537" spans="2:11" x14ac:dyDescent="0.2">
      <c r="B9537" s="21" t="str">
        <f t="shared" si="148"/>
        <v>JellicoeIce Accretion2050RCP8.5</v>
      </c>
      <c r="C9537" t="s">
        <v>347</v>
      </c>
      <c r="D9537" t="s">
        <v>486</v>
      </c>
      <c r="E9537" s="144" t="s">
        <v>191</v>
      </c>
      <c r="F9537" s="144">
        <v>2050</v>
      </c>
      <c r="G9537" s="147">
        <v>10.644589983111882</v>
      </c>
      <c r="H9537" s="147">
        <v>12.65418</v>
      </c>
      <c r="I9537" s="147">
        <v>15.213333333333335</v>
      </c>
      <c r="J9537" s="147">
        <v>17.175246666666663</v>
      </c>
      <c r="K9537" s="147">
        <v>19.133520000000001</v>
      </c>
    </row>
    <row r="9538" spans="2:11" x14ac:dyDescent="0.2">
      <c r="B9538" s="21" t="str">
        <f t="shared" si="148"/>
        <v>JellicoeIce Accretion2055RCP8.5</v>
      </c>
      <c r="C9538" t="s">
        <v>347</v>
      </c>
      <c r="D9538" t="s">
        <v>486</v>
      </c>
      <c r="E9538" s="144" t="s">
        <v>191</v>
      </c>
      <c r="F9538" s="144">
        <v>2055</v>
      </c>
      <c r="G9538" s="147">
        <v>10.690051929348479</v>
      </c>
      <c r="H9538" s="147">
        <v>12.71228</v>
      </c>
      <c r="I9538" s="147">
        <v>15.278666666666668</v>
      </c>
      <c r="J9538" s="147">
        <v>17.249073333333332</v>
      </c>
      <c r="K9538" s="147">
        <v>19.215840000000004</v>
      </c>
    </row>
    <row r="9539" spans="2:11" x14ac:dyDescent="0.2">
      <c r="B9539" s="21" t="str">
        <f t="shared" si="148"/>
        <v>JellicoeIce Accretion2060RCP8.5</v>
      </c>
      <c r="C9539" t="s">
        <v>347</v>
      </c>
      <c r="D9539" t="s">
        <v>486</v>
      </c>
      <c r="E9539" s="144" t="s">
        <v>191</v>
      </c>
      <c r="F9539" s="144">
        <v>2060</v>
      </c>
      <c r="G9539" s="147">
        <v>10.686804647474437</v>
      </c>
      <c r="H9539" s="147">
        <v>12.704533333333332</v>
      </c>
      <c r="I9539" s="147">
        <v>15.260000000000002</v>
      </c>
      <c r="J9539" s="147">
        <v>17.227979999999999</v>
      </c>
      <c r="K9539" s="147">
        <v>19.186440000000001</v>
      </c>
    </row>
    <row r="9540" spans="2:11" x14ac:dyDescent="0.2">
      <c r="B9540" s="21" t="str">
        <f t="shared" si="148"/>
        <v>JellicoeIce Accretion2065RCP8.5</v>
      </c>
      <c r="C9540" t="s">
        <v>347</v>
      </c>
      <c r="D9540" t="s">
        <v>486</v>
      </c>
      <c r="E9540" s="144" t="s">
        <v>191</v>
      </c>
      <c r="F9540" s="144">
        <v>2065</v>
      </c>
      <c r="G9540" s="147">
        <v>10.638095419363795</v>
      </c>
      <c r="H9540" s="147">
        <v>12.638686666666667</v>
      </c>
      <c r="I9540" s="147">
        <v>15.176</v>
      </c>
      <c r="J9540" s="147">
        <v>17.133059999999997</v>
      </c>
      <c r="K9540" s="147">
        <v>19.074720000000003</v>
      </c>
    </row>
    <row r="9541" spans="2:11" x14ac:dyDescent="0.2">
      <c r="B9541" s="21" t="str">
        <f t="shared" si="148"/>
        <v>JellicoeIce Accretion2070RCP8.5</v>
      </c>
      <c r="C9541" t="s">
        <v>347</v>
      </c>
      <c r="D9541" t="s">
        <v>486</v>
      </c>
      <c r="E9541" s="144" t="s">
        <v>191</v>
      </c>
      <c r="F9541" s="144">
        <v>2070</v>
      </c>
      <c r="G9541" s="147">
        <v>10.605622600623368</v>
      </c>
      <c r="H9541" s="147">
        <v>12.607699999999999</v>
      </c>
      <c r="I9541" s="147">
        <v>15.152666666666667</v>
      </c>
      <c r="J9541" s="147">
        <v>17.106693333333332</v>
      </c>
      <c r="K9541" s="147">
        <v>19.051200000000001</v>
      </c>
    </row>
    <row r="9542" spans="2:11" x14ac:dyDescent="0.2">
      <c r="B9542" s="21" t="str">
        <f t="shared" si="148"/>
        <v>JellicoeIce Accretion2075RCP8.5</v>
      </c>
      <c r="C9542" t="s">
        <v>347</v>
      </c>
      <c r="D9542" t="s">
        <v>486</v>
      </c>
      <c r="E9542" s="144" t="s">
        <v>191</v>
      </c>
      <c r="F9542" s="144">
        <v>2075</v>
      </c>
      <c r="G9542" s="147">
        <v>10.621859009993583</v>
      </c>
      <c r="H9542" s="147">
        <v>12.642559999999998</v>
      </c>
      <c r="I9542" s="147">
        <v>15.213333333333333</v>
      </c>
      <c r="J9542" s="147">
        <v>17.175246666666666</v>
      </c>
      <c r="K9542" s="147">
        <v>19.139400000000002</v>
      </c>
    </row>
    <row r="9543" spans="2:11" x14ac:dyDescent="0.2">
      <c r="B9543" s="21" t="str">
        <f t="shared" si="148"/>
        <v>JellicoeIce Accretion2080RCP8.5</v>
      </c>
      <c r="C9543" t="s">
        <v>347</v>
      </c>
      <c r="D9543" t="s">
        <v>486</v>
      </c>
      <c r="E9543" s="144" t="s">
        <v>191</v>
      </c>
      <c r="F9543" s="144">
        <v>2080</v>
      </c>
      <c r="G9543" s="147">
        <v>10.638095419363797</v>
      </c>
      <c r="H9543" s="147">
        <v>12.677419999999998</v>
      </c>
      <c r="I9543" s="147">
        <v>15.273999999999999</v>
      </c>
      <c r="J9543" s="147">
        <v>17.2438</v>
      </c>
      <c r="K9543" s="147">
        <v>19.227600000000002</v>
      </c>
    </row>
    <row r="9544" spans="2:11" x14ac:dyDescent="0.2">
      <c r="B9544" s="21" t="str">
        <f t="shared" si="148"/>
        <v>JellicoeIce Accretion2085RCP8.5</v>
      </c>
      <c r="C9544" t="s">
        <v>347</v>
      </c>
      <c r="D9544" t="s">
        <v>486</v>
      </c>
      <c r="E9544" s="144" t="s">
        <v>191</v>
      </c>
      <c r="F9544" s="144">
        <v>2085</v>
      </c>
      <c r="G9544" s="147">
        <v>10.501709580654005</v>
      </c>
      <c r="H9544" s="147">
        <v>12.532169999999999</v>
      </c>
      <c r="I9544" s="147">
        <v>15.113</v>
      </c>
      <c r="J9544" s="147">
        <v>17.077689999999997</v>
      </c>
      <c r="K9544" s="147">
        <v>19.051200000000001</v>
      </c>
    </row>
    <row r="9545" spans="2:11" x14ac:dyDescent="0.2">
      <c r="B9545" s="21" t="str">
        <f t="shared" si="148"/>
        <v>JellicoeIce Accretion2090RCP8.5</v>
      </c>
      <c r="C9545" t="s">
        <v>347</v>
      </c>
      <c r="D9545" t="s">
        <v>486</v>
      </c>
      <c r="E9545" s="144" t="s">
        <v>191</v>
      </c>
      <c r="F9545" s="144">
        <v>2090</v>
      </c>
      <c r="G9545" s="147">
        <v>10.365323741944211</v>
      </c>
      <c r="H9545" s="147">
        <v>12.38692</v>
      </c>
      <c r="I9545" s="147">
        <v>14.952000000000002</v>
      </c>
      <c r="J9545" s="147">
        <v>16.911579999999997</v>
      </c>
      <c r="K9545" s="147">
        <v>18.8748</v>
      </c>
    </row>
    <row r="9546" spans="2:11" x14ac:dyDescent="0.2">
      <c r="B9546" s="21" t="str">
        <f t="shared" si="148"/>
        <v>JellicoeIce Accretion2095RCP8.5</v>
      </c>
      <c r="C9546" t="s">
        <v>347</v>
      </c>
      <c r="D9546" t="s">
        <v>486</v>
      </c>
      <c r="E9546" s="144" t="s">
        <v>191</v>
      </c>
      <c r="F9546" s="144">
        <v>2095</v>
      </c>
      <c r="G9546" s="147">
        <v>10.365323741944211</v>
      </c>
      <c r="H9546" s="147">
        <v>12.38692</v>
      </c>
      <c r="I9546" s="147">
        <v>14.952000000000002</v>
      </c>
      <c r="J9546" s="147">
        <v>16.911579999999997</v>
      </c>
      <c r="K9546" s="147">
        <v>18.8748</v>
      </c>
    </row>
    <row r="9547" spans="2:11" x14ac:dyDescent="0.2">
      <c r="B9547" s="21" t="str">
        <f t="shared" si="148"/>
        <v>JellicoeIce Accretion2100RCP8.5</v>
      </c>
      <c r="C9547" t="s">
        <v>347</v>
      </c>
      <c r="D9547" t="s">
        <v>486</v>
      </c>
      <c r="E9547" s="144" t="s">
        <v>191</v>
      </c>
      <c r="F9547" s="144">
        <v>2100</v>
      </c>
      <c r="G9547" s="147">
        <v>10.365323741944211</v>
      </c>
      <c r="H9547" s="147">
        <v>12.38692</v>
      </c>
      <c r="I9547" s="147">
        <v>14.952000000000002</v>
      </c>
      <c r="J9547" s="147">
        <v>16.911579999999997</v>
      </c>
      <c r="K9547" s="147">
        <v>18.8748</v>
      </c>
    </row>
    <row r="9548" spans="2:11" x14ac:dyDescent="0.2">
      <c r="B9548" s="21" t="str">
        <f t="shared" ref="B9548:B9611" si="149">C9548&amp;D9548&amp;F9548&amp;E9548</f>
        <v>JellicoeWind2023RCP4.5</v>
      </c>
      <c r="C9548" t="s">
        <v>347</v>
      </c>
      <c r="D9548" t="s">
        <v>1</v>
      </c>
      <c r="E9548" s="144" t="s">
        <v>193</v>
      </c>
      <c r="F9548" s="144">
        <v>2023</v>
      </c>
      <c r="G9548" s="147">
        <v>73.638213102398453</v>
      </c>
      <c r="H9548" s="147">
        <v>79.295055000000005</v>
      </c>
      <c r="I9548" s="147">
        <v>85.246499999999997</v>
      </c>
      <c r="J9548" s="147">
        <v>91.20465999999999</v>
      </c>
      <c r="K9548" s="147">
        <v>97.161629999999988</v>
      </c>
    </row>
    <row r="9549" spans="2:11" x14ac:dyDescent="0.2">
      <c r="B9549" s="21" t="str">
        <f t="shared" si="149"/>
        <v>JellicoeWind2025RCP4.5</v>
      </c>
      <c r="C9549" t="s">
        <v>347</v>
      </c>
      <c r="D9549" t="s">
        <v>1</v>
      </c>
      <c r="E9549" s="144" t="s">
        <v>193</v>
      </c>
      <c r="F9549" s="144">
        <v>2025</v>
      </c>
      <c r="G9549" s="147">
        <v>73.739744244421431</v>
      </c>
      <c r="H9549" s="147">
        <v>79.41626500000001</v>
      </c>
      <c r="I9549" s="147">
        <v>85.391000000000005</v>
      </c>
      <c r="J9549" s="147">
        <v>91.369885833333328</v>
      </c>
      <c r="K9549" s="147">
        <v>97.347354999999993</v>
      </c>
    </row>
    <row r="9550" spans="2:11" x14ac:dyDescent="0.2">
      <c r="B9550" s="21" t="str">
        <f t="shared" si="149"/>
        <v>JellicoeWind2030RCP4.5</v>
      </c>
      <c r="C9550" t="s">
        <v>347</v>
      </c>
      <c r="D9550" t="s">
        <v>1</v>
      </c>
      <c r="E9550" s="144" t="s">
        <v>193</v>
      </c>
      <c r="F9550" s="144">
        <v>2030</v>
      </c>
      <c r="G9550" s="147">
        <v>73.841275386444408</v>
      </c>
      <c r="H9550" s="147">
        <v>79.537475000000001</v>
      </c>
      <c r="I9550" s="147">
        <v>85.535499999999999</v>
      </c>
      <c r="J9550" s="147">
        <v>91.535111666666666</v>
      </c>
      <c r="K9550" s="147">
        <v>97.533079999999984</v>
      </c>
    </row>
    <row r="9551" spans="2:11" x14ac:dyDescent="0.2">
      <c r="B9551" s="21" t="str">
        <f t="shared" si="149"/>
        <v>JellicoeWind2035RCP4.5</v>
      </c>
      <c r="C9551" t="s">
        <v>347</v>
      </c>
      <c r="D9551" t="s">
        <v>1</v>
      </c>
      <c r="E9551" s="144" t="s">
        <v>193</v>
      </c>
      <c r="F9551" s="144">
        <v>2035</v>
      </c>
      <c r="G9551" s="147">
        <v>73.942806528467372</v>
      </c>
      <c r="H9551" s="147">
        <v>79.658684999999991</v>
      </c>
      <c r="I9551" s="147">
        <v>85.68</v>
      </c>
      <c r="J9551" s="147">
        <v>91.700337499999989</v>
      </c>
      <c r="K9551" s="147">
        <v>97.718804999999989</v>
      </c>
    </row>
    <row r="9552" spans="2:11" x14ac:dyDescent="0.2">
      <c r="B9552" s="21" t="str">
        <f t="shared" si="149"/>
        <v>JellicoeWind2040RCP4.5</v>
      </c>
      <c r="C9552" t="s">
        <v>347</v>
      </c>
      <c r="D9552" t="s">
        <v>1</v>
      </c>
      <c r="E9552" s="144" t="s">
        <v>193</v>
      </c>
      <c r="F9552" s="144">
        <v>2040</v>
      </c>
      <c r="G9552" s="147">
        <v>74.04433767049035</v>
      </c>
      <c r="H9552" s="147">
        <v>79.779894999999996</v>
      </c>
      <c r="I9552" s="147">
        <v>85.824500000000015</v>
      </c>
      <c r="J9552" s="147">
        <v>91.865563333333327</v>
      </c>
      <c r="K9552" s="147">
        <v>97.904529999999994</v>
      </c>
    </row>
    <row r="9553" spans="2:11" x14ac:dyDescent="0.2">
      <c r="B9553" s="21" t="str">
        <f t="shared" si="149"/>
        <v>JellicoeWind2045RCP4.5</v>
      </c>
      <c r="C9553" t="s">
        <v>347</v>
      </c>
      <c r="D9553" t="s">
        <v>1</v>
      </c>
      <c r="E9553" s="144" t="s">
        <v>193</v>
      </c>
      <c r="F9553" s="144">
        <v>2045</v>
      </c>
      <c r="G9553" s="147">
        <v>74.145868812513328</v>
      </c>
      <c r="H9553" s="147">
        <v>79.901105000000001</v>
      </c>
      <c r="I9553" s="147">
        <v>85.969000000000008</v>
      </c>
      <c r="J9553" s="147">
        <v>92.030789166666665</v>
      </c>
      <c r="K9553" s="147">
        <v>98.090254999999985</v>
      </c>
    </row>
    <row r="9554" spans="2:11" x14ac:dyDescent="0.2">
      <c r="B9554" s="21" t="str">
        <f t="shared" si="149"/>
        <v>JellicoeWind2050RCP4.5</v>
      </c>
      <c r="C9554" t="s">
        <v>347</v>
      </c>
      <c r="D9554" t="s">
        <v>1</v>
      </c>
      <c r="E9554" s="144" t="s">
        <v>193</v>
      </c>
      <c r="F9554" s="144">
        <v>2050</v>
      </c>
      <c r="G9554" s="147">
        <v>74.379512765843316</v>
      </c>
      <c r="H9554" s="147">
        <v>80.175671999999992</v>
      </c>
      <c r="I9554" s="147">
        <v>86.293700000000015</v>
      </c>
      <c r="J9554" s="147">
        <v>92.397924000000003</v>
      </c>
      <c r="K9554" s="147">
        <v>98.500787999999986</v>
      </c>
    </row>
    <row r="9555" spans="2:11" x14ac:dyDescent="0.2">
      <c r="B9555" s="21" t="str">
        <f t="shared" si="149"/>
        <v>JellicoeWind2055RCP4.5</v>
      </c>
      <c r="C9555" t="s">
        <v>347</v>
      </c>
      <c r="D9555" t="s">
        <v>1</v>
      </c>
      <c r="E9555" s="144" t="s">
        <v>193</v>
      </c>
      <c r="F9555" s="144">
        <v>2055</v>
      </c>
      <c r="G9555" s="147">
        <v>74.511625577150312</v>
      </c>
      <c r="H9555" s="147">
        <v>80.329028999999991</v>
      </c>
      <c r="I9555" s="147">
        <v>86.473900000000015</v>
      </c>
      <c r="J9555" s="147">
        <v>92.599833000000004</v>
      </c>
      <c r="K9555" s="147">
        <v>98.725595999999996</v>
      </c>
    </row>
    <row r="9556" spans="2:11" x14ac:dyDescent="0.2">
      <c r="B9556" s="21" t="str">
        <f t="shared" si="149"/>
        <v>JellicoeWind2060RCP4.5</v>
      </c>
      <c r="C9556" t="s">
        <v>347</v>
      </c>
      <c r="D9556" t="s">
        <v>1</v>
      </c>
      <c r="E9556" s="144" t="s">
        <v>193</v>
      </c>
      <c r="F9556" s="144">
        <v>2060</v>
      </c>
      <c r="G9556" s="147">
        <v>74.643738388457322</v>
      </c>
      <c r="H9556" s="147">
        <v>80.482386000000005</v>
      </c>
      <c r="I9556" s="147">
        <v>86.6541</v>
      </c>
      <c r="J9556" s="147">
        <v>92.80174199999999</v>
      </c>
      <c r="K9556" s="147">
        <v>98.950403999999992</v>
      </c>
    </row>
    <row r="9557" spans="2:11" x14ac:dyDescent="0.2">
      <c r="B9557" s="21" t="str">
        <f t="shared" si="149"/>
        <v>JellicoeWind2065RCP4.5</v>
      </c>
      <c r="C9557" t="s">
        <v>347</v>
      </c>
      <c r="D9557" t="s">
        <v>1</v>
      </c>
      <c r="E9557" s="144" t="s">
        <v>193</v>
      </c>
      <c r="F9557" s="144">
        <v>2065</v>
      </c>
      <c r="G9557" s="147">
        <v>74.775851199764318</v>
      </c>
      <c r="H9557" s="147">
        <v>80.635743000000005</v>
      </c>
      <c r="I9557" s="147">
        <v>86.834299999999999</v>
      </c>
      <c r="J9557" s="147">
        <v>93.003650999999991</v>
      </c>
      <c r="K9557" s="147">
        <v>99.175212000000002</v>
      </c>
    </row>
    <row r="9558" spans="2:11" x14ac:dyDescent="0.2">
      <c r="B9558" s="21" t="str">
        <f t="shared" si="149"/>
        <v>JellicoeWind2070RCP4.5</v>
      </c>
      <c r="C9558" t="s">
        <v>347</v>
      </c>
      <c r="D9558" t="s">
        <v>1</v>
      </c>
      <c r="E9558" s="144" t="s">
        <v>193</v>
      </c>
      <c r="F9558" s="144">
        <v>2070</v>
      </c>
      <c r="G9558" s="147">
        <v>74.907964011071329</v>
      </c>
      <c r="H9558" s="147">
        <v>80.789100000000005</v>
      </c>
      <c r="I9558" s="147">
        <v>87.014499999999998</v>
      </c>
      <c r="J9558" s="147">
        <v>93.205559999999991</v>
      </c>
      <c r="K9558" s="147">
        <v>99.400019999999998</v>
      </c>
    </row>
    <row r="9559" spans="2:11" x14ac:dyDescent="0.2">
      <c r="B9559" s="21" t="str">
        <f t="shared" si="149"/>
        <v>JellicoeWind2075RCP4.5</v>
      </c>
      <c r="C9559" t="s">
        <v>347</v>
      </c>
      <c r="D9559" t="s">
        <v>1</v>
      </c>
      <c r="E9559" s="144" t="s">
        <v>193</v>
      </c>
      <c r="F9559" s="144">
        <v>2075</v>
      </c>
      <c r="G9559" s="147">
        <v>74.94710854775488</v>
      </c>
      <c r="H9559" s="147">
        <v>80.833895000000012</v>
      </c>
      <c r="I9559" s="147">
        <v>87.064083333333329</v>
      </c>
      <c r="J9559" s="147">
        <v>93.26012999999999</v>
      </c>
      <c r="K9559" s="147">
        <v>99.461389999999994</v>
      </c>
    </row>
    <row r="9560" spans="2:11" x14ac:dyDescent="0.2">
      <c r="B9560" s="21" t="str">
        <f t="shared" si="149"/>
        <v>JellicoeWind2080RCP4.5</v>
      </c>
      <c r="C9560" t="s">
        <v>347</v>
      </c>
      <c r="D9560" t="s">
        <v>1</v>
      </c>
      <c r="E9560" s="144" t="s">
        <v>193</v>
      </c>
      <c r="F9560" s="144">
        <v>2080</v>
      </c>
      <c r="G9560" s="147">
        <v>74.986253084438445</v>
      </c>
      <c r="H9560" s="147">
        <v>80.878690000000006</v>
      </c>
      <c r="I9560" s="147">
        <v>87.113666666666674</v>
      </c>
      <c r="J9560" s="147">
        <v>93.314699999999988</v>
      </c>
      <c r="K9560" s="147">
        <v>99.522759999999991</v>
      </c>
    </row>
    <row r="9561" spans="2:11" x14ac:dyDescent="0.2">
      <c r="B9561" s="21" t="str">
        <f t="shared" si="149"/>
        <v>JellicoeWind2085RCP4.5</v>
      </c>
      <c r="C9561" t="s">
        <v>347</v>
      </c>
      <c r="D9561" t="s">
        <v>1</v>
      </c>
      <c r="E9561" s="144" t="s">
        <v>193</v>
      </c>
      <c r="F9561" s="144">
        <v>2085</v>
      </c>
      <c r="G9561" s="147">
        <v>75.025397621121996</v>
      </c>
      <c r="H9561" s="147">
        <v>80.923484999999999</v>
      </c>
      <c r="I9561" s="147">
        <v>87.163250000000005</v>
      </c>
      <c r="J9561" s="147">
        <v>93.36927</v>
      </c>
      <c r="K9561" s="147">
        <v>99.584129999999988</v>
      </c>
    </row>
    <row r="9562" spans="2:11" x14ac:dyDescent="0.2">
      <c r="B9562" s="21" t="str">
        <f t="shared" si="149"/>
        <v>JellicoeWind2090RCP4.5</v>
      </c>
      <c r="C9562" t="s">
        <v>347</v>
      </c>
      <c r="D9562" t="s">
        <v>1</v>
      </c>
      <c r="E9562" s="144" t="s">
        <v>193</v>
      </c>
      <c r="F9562" s="144">
        <v>2090</v>
      </c>
      <c r="G9562" s="147">
        <v>75.064542157805548</v>
      </c>
      <c r="H9562" s="147">
        <v>80.968280000000007</v>
      </c>
      <c r="I9562" s="147">
        <v>87.212833333333336</v>
      </c>
      <c r="J9562" s="147">
        <v>93.423839999999998</v>
      </c>
      <c r="K9562" s="147">
        <v>99.645499999999998</v>
      </c>
    </row>
    <row r="9563" spans="2:11" x14ac:dyDescent="0.2">
      <c r="B9563" s="21" t="str">
        <f t="shared" si="149"/>
        <v>JellicoeWind2095RCP4.5</v>
      </c>
      <c r="C9563" t="s">
        <v>347</v>
      </c>
      <c r="D9563" t="s">
        <v>1</v>
      </c>
      <c r="E9563" s="144" t="s">
        <v>193</v>
      </c>
      <c r="F9563" s="144">
        <v>2095</v>
      </c>
      <c r="G9563" s="147">
        <v>75.103686694489113</v>
      </c>
      <c r="H9563" s="147">
        <v>81.013075000000015</v>
      </c>
      <c r="I9563" s="147">
        <v>87.262416666666681</v>
      </c>
      <c r="J9563" s="147">
        <v>93.478409999999997</v>
      </c>
      <c r="K9563" s="147">
        <v>99.706869999999995</v>
      </c>
    </row>
    <row r="9564" spans="2:11" x14ac:dyDescent="0.2">
      <c r="B9564" s="21" t="str">
        <f t="shared" si="149"/>
        <v>JellicoeWind2100RCP4.5</v>
      </c>
      <c r="C9564" t="s">
        <v>347</v>
      </c>
      <c r="D9564" t="s">
        <v>1</v>
      </c>
      <c r="E9564" s="144" t="s">
        <v>193</v>
      </c>
      <c r="F9564" s="144">
        <v>2100</v>
      </c>
      <c r="G9564" s="147">
        <v>75.142831231172664</v>
      </c>
      <c r="H9564" s="147">
        <v>81.057870000000008</v>
      </c>
      <c r="I9564" s="147">
        <v>87.312000000000012</v>
      </c>
      <c r="J9564" s="147">
        <v>93.532979999999995</v>
      </c>
      <c r="K9564" s="147">
        <v>99.768239999999992</v>
      </c>
    </row>
    <row r="9565" spans="2:11" x14ac:dyDescent="0.2">
      <c r="B9565" s="21" t="str">
        <f t="shared" si="149"/>
        <v>JellicoeWind2023RCP6.0</v>
      </c>
      <c r="C9565" t="s">
        <v>347</v>
      </c>
      <c r="D9565" t="s">
        <v>1</v>
      </c>
      <c r="E9565" s="144" t="s">
        <v>192</v>
      </c>
      <c r="F9565" s="144">
        <v>2023</v>
      </c>
      <c r="G9565" s="147">
        <v>73.638213102398453</v>
      </c>
      <c r="H9565" s="147">
        <v>79.295055000000005</v>
      </c>
      <c r="I9565" s="147">
        <v>85.246499999999997</v>
      </c>
      <c r="J9565" s="147">
        <v>91.20465999999999</v>
      </c>
      <c r="K9565" s="147">
        <v>97.161629999999988</v>
      </c>
    </row>
    <row r="9566" spans="2:11" x14ac:dyDescent="0.2">
      <c r="B9566" s="21" t="str">
        <f t="shared" si="149"/>
        <v>JellicoeWind2025RCP6.0</v>
      </c>
      <c r="C9566" t="s">
        <v>347</v>
      </c>
      <c r="D9566" t="s">
        <v>1</v>
      </c>
      <c r="E9566" s="144" t="s">
        <v>192</v>
      </c>
      <c r="F9566" s="144">
        <v>2025</v>
      </c>
      <c r="G9566" s="147">
        <v>73.739744244421431</v>
      </c>
      <c r="H9566" s="147">
        <v>79.41626500000001</v>
      </c>
      <c r="I9566" s="147">
        <v>85.391000000000005</v>
      </c>
      <c r="J9566" s="147">
        <v>91.369885833333328</v>
      </c>
      <c r="K9566" s="147">
        <v>97.347354999999993</v>
      </c>
    </row>
    <row r="9567" spans="2:11" x14ac:dyDescent="0.2">
      <c r="B9567" s="21" t="str">
        <f t="shared" si="149"/>
        <v>JellicoeWind2030RCP6.0</v>
      </c>
      <c r="C9567" t="s">
        <v>347</v>
      </c>
      <c r="D9567" t="s">
        <v>1</v>
      </c>
      <c r="E9567" s="144" t="s">
        <v>192</v>
      </c>
      <c r="F9567" s="144">
        <v>2030</v>
      </c>
      <c r="G9567" s="147">
        <v>73.841275386444408</v>
      </c>
      <c r="H9567" s="147">
        <v>79.537475000000001</v>
      </c>
      <c r="I9567" s="147">
        <v>85.535499999999999</v>
      </c>
      <c r="J9567" s="147">
        <v>91.535111666666666</v>
      </c>
      <c r="K9567" s="147">
        <v>97.533079999999984</v>
      </c>
    </row>
    <row r="9568" spans="2:11" x14ac:dyDescent="0.2">
      <c r="B9568" s="21" t="str">
        <f t="shared" si="149"/>
        <v>JellicoeWind2035RCP6.0</v>
      </c>
      <c r="C9568" t="s">
        <v>347</v>
      </c>
      <c r="D9568" t="s">
        <v>1</v>
      </c>
      <c r="E9568" s="144" t="s">
        <v>192</v>
      </c>
      <c r="F9568" s="144">
        <v>2035</v>
      </c>
      <c r="G9568" s="147">
        <v>73.942806528467372</v>
      </c>
      <c r="H9568" s="147">
        <v>79.658684999999991</v>
      </c>
      <c r="I9568" s="147">
        <v>85.68</v>
      </c>
      <c r="J9568" s="147">
        <v>91.700337499999989</v>
      </c>
      <c r="K9568" s="147">
        <v>97.718804999999989</v>
      </c>
    </row>
    <row r="9569" spans="2:11" x14ac:dyDescent="0.2">
      <c r="B9569" s="21" t="str">
        <f t="shared" si="149"/>
        <v>JellicoeWind2040RCP6.0</v>
      </c>
      <c r="C9569" t="s">
        <v>347</v>
      </c>
      <c r="D9569" t="s">
        <v>1</v>
      </c>
      <c r="E9569" s="144" t="s">
        <v>192</v>
      </c>
      <c r="F9569" s="144">
        <v>2040</v>
      </c>
      <c r="G9569" s="147">
        <v>74.04433767049035</v>
      </c>
      <c r="H9569" s="147">
        <v>79.779894999999996</v>
      </c>
      <c r="I9569" s="147">
        <v>85.824500000000015</v>
      </c>
      <c r="J9569" s="147">
        <v>91.865563333333327</v>
      </c>
      <c r="K9569" s="147">
        <v>97.904529999999994</v>
      </c>
    </row>
    <row r="9570" spans="2:11" x14ac:dyDescent="0.2">
      <c r="B9570" s="21" t="str">
        <f t="shared" si="149"/>
        <v>JellicoeWind2045RCP6.0</v>
      </c>
      <c r="C9570" t="s">
        <v>347</v>
      </c>
      <c r="D9570" t="s">
        <v>1</v>
      </c>
      <c r="E9570" s="144" t="s">
        <v>192</v>
      </c>
      <c r="F9570" s="144">
        <v>2045</v>
      </c>
      <c r="G9570" s="147">
        <v>74.145868812513328</v>
      </c>
      <c r="H9570" s="147">
        <v>79.901105000000001</v>
      </c>
      <c r="I9570" s="147">
        <v>85.969000000000008</v>
      </c>
      <c r="J9570" s="147">
        <v>92.030789166666665</v>
      </c>
      <c r="K9570" s="147">
        <v>98.090254999999985</v>
      </c>
    </row>
    <row r="9571" spans="2:11" x14ac:dyDescent="0.2">
      <c r="B9571" s="21" t="str">
        <f t="shared" si="149"/>
        <v>JellicoeWind2050RCP6.0</v>
      </c>
      <c r="C9571" t="s">
        <v>347</v>
      </c>
      <c r="D9571" t="s">
        <v>1</v>
      </c>
      <c r="E9571" s="144" t="s">
        <v>192</v>
      </c>
      <c r="F9571" s="144">
        <v>2050</v>
      </c>
      <c r="G9571" s="147">
        <v>74.379512765843316</v>
      </c>
      <c r="H9571" s="147">
        <v>80.175671999999992</v>
      </c>
      <c r="I9571" s="147">
        <v>86.293700000000015</v>
      </c>
      <c r="J9571" s="147">
        <v>92.397924000000003</v>
      </c>
      <c r="K9571" s="147">
        <v>98.500787999999986</v>
      </c>
    </row>
    <row r="9572" spans="2:11" x14ac:dyDescent="0.2">
      <c r="B9572" s="21" t="str">
        <f t="shared" si="149"/>
        <v>JellicoeWind2055RCP6.0</v>
      </c>
      <c r="C9572" t="s">
        <v>347</v>
      </c>
      <c r="D9572" t="s">
        <v>1</v>
      </c>
      <c r="E9572" s="144" t="s">
        <v>192</v>
      </c>
      <c r="F9572" s="144">
        <v>2055</v>
      </c>
      <c r="G9572" s="147">
        <v>74.511625577150312</v>
      </c>
      <c r="H9572" s="147">
        <v>80.329028999999991</v>
      </c>
      <c r="I9572" s="147">
        <v>86.473900000000015</v>
      </c>
      <c r="J9572" s="147">
        <v>92.599833000000004</v>
      </c>
      <c r="K9572" s="147">
        <v>98.725595999999996</v>
      </c>
    </row>
    <row r="9573" spans="2:11" x14ac:dyDescent="0.2">
      <c r="B9573" s="21" t="str">
        <f t="shared" si="149"/>
        <v>JellicoeWind2060RCP6.0</v>
      </c>
      <c r="C9573" t="s">
        <v>347</v>
      </c>
      <c r="D9573" t="s">
        <v>1</v>
      </c>
      <c r="E9573" s="144" t="s">
        <v>192</v>
      </c>
      <c r="F9573" s="144">
        <v>2060</v>
      </c>
      <c r="G9573" s="147">
        <v>74.643738388457322</v>
      </c>
      <c r="H9573" s="147">
        <v>80.482386000000005</v>
      </c>
      <c r="I9573" s="147">
        <v>86.6541</v>
      </c>
      <c r="J9573" s="147">
        <v>92.80174199999999</v>
      </c>
      <c r="K9573" s="147">
        <v>98.950403999999992</v>
      </c>
    </row>
    <row r="9574" spans="2:11" x14ac:dyDescent="0.2">
      <c r="B9574" s="21" t="str">
        <f t="shared" si="149"/>
        <v>JellicoeWind2065RCP6.0</v>
      </c>
      <c r="C9574" t="s">
        <v>347</v>
      </c>
      <c r="D9574" t="s">
        <v>1</v>
      </c>
      <c r="E9574" s="144" t="s">
        <v>192</v>
      </c>
      <c r="F9574" s="144">
        <v>2065</v>
      </c>
      <c r="G9574" s="147">
        <v>74.775851199764318</v>
      </c>
      <c r="H9574" s="147">
        <v>80.635743000000005</v>
      </c>
      <c r="I9574" s="147">
        <v>86.834299999999999</v>
      </c>
      <c r="J9574" s="147">
        <v>93.003650999999991</v>
      </c>
      <c r="K9574" s="147">
        <v>99.175212000000002</v>
      </c>
    </row>
    <row r="9575" spans="2:11" x14ac:dyDescent="0.2">
      <c r="B9575" s="21" t="str">
        <f t="shared" si="149"/>
        <v>JellicoeWind2070RCP6.0</v>
      </c>
      <c r="C9575" t="s">
        <v>347</v>
      </c>
      <c r="D9575" t="s">
        <v>1</v>
      </c>
      <c r="E9575" s="144" t="s">
        <v>192</v>
      </c>
      <c r="F9575" s="144">
        <v>2070</v>
      </c>
      <c r="G9575" s="147">
        <v>74.907964011071329</v>
      </c>
      <c r="H9575" s="147">
        <v>80.789100000000005</v>
      </c>
      <c r="I9575" s="147">
        <v>87.014499999999998</v>
      </c>
      <c r="J9575" s="147">
        <v>93.205559999999991</v>
      </c>
      <c r="K9575" s="147">
        <v>99.400019999999998</v>
      </c>
    </row>
    <row r="9576" spans="2:11" x14ac:dyDescent="0.2">
      <c r="B9576" s="21" t="str">
        <f t="shared" si="149"/>
        <v>JellicoeWind2075RCP6.0</v>
      </c>
      <c r="C9576" t="s">
        <v>347</v>
      </c>
      <c r="D9576" t="s">
        <v>1</v>
      </c>
      <c r="E9576" s="144" t="s">
        <v>192</v>
      </c>
      <c r="F9576" s="144">
        <v>2075</v>
      </c>
      <c r="G9576" s="147">
        <v>74.96668081609667</v>
      </c>
      <c r="H9576" s="147">
        <v>80.856292500000009</v>
      </c>
      <c r="I9576" s="147">
        <v>87.088875000000002</v>
      </c>
      <c r="J9576" s="147">
        <v>93.287414999999996</v>
      </c>
      <c r="K9576" s="147">
        <v>99.492075</v>
      </c>
    </row>
    <row r="9577" spans="2:11" x14ac:dyDescent="0.2">
      <c r="B9577" s="21" t="str">
        <f t="shared" si="149"/>
        <v>JellicoeWind2080RCP6.0</v>
      </c>
      <c r="C9577" t="s">
        <v>347</v>
      </c>
      <c r="D9577" t="s">
        <v>1</v>
      </c>
      <c r="E9577" s="144" t="s">
        <v>192</v>
      </c>
      <c r="F9577" s="144">
        <v>2080</v>
      </c>
      <c r="G9577" s="147">
        <v>75.025397621121996</v>
      </c>
      <c r="H9577" s="147">
        <v>80.923484999999999</v>
      </c>
      <c r="I9577" s="147">
        <v>87.163250000000005</v>
      </c>
      <c r="J9577" s="147">
        <v>93.36927</v>
      </c>
      <c r="K9577" s="147">
        <v>99.584129999999988</v>
      </c>
    </row>
    <row r="9578" spans="2:11" x14ac:dyDescent="0.2">
      <c r="B9578" s="21" t="str">
        <f t="shared" si="149"/>
        <v>JellicoeWind2085RCP6.0</v>
      </c>
      <c r="C9578" t="s">
        <v>347</v>
      </c>
      <c r="D9578" t="s">
        <v>1</v>
      </c>
      <c r="E9578" s="144" t="s">
        <v>192</v>
      </c>
      <c r="F9578" s="144">
        <v>2085</v>
      </c>
      <c r="G9578" s="147">
        <v>75.084114426147323</v>
      </c>
      <c r="H9578" s="147">
        <v>80.990677500000004</v>
      </c>
      <c r="I9578" s="147">
        <v>87.237625000000008</v>
      </c>
      <c r="J9578" s="147">
        <v>93.45112499999999</v>
      </c>
      <c r="K9578" s="147">
        <v>99.67618499999999</v>
      </c>
    </row>
    <row r="9579" spans="2:11" x14ac:dyDescent="0.2">
      <c r="B9579" s="21" t="str">
        <f t="shared" si="149"/>
        <v>JellicoeWind2090RCP6.0</v>
      </c>
      <c r="C9579" t="s">
        <v>347</v>
      </c>
      <c r="D9579" t="s">
        <v>1</v>
      </c>
      <c r="E9579" s="144" t="s">
        <v>192</v>
      </c>
      <c r="F9579" s="144">
        <v>2090</v>
      </c>
      <c r="G9579" s="147">
        <v>75.19176190202711</v>
      </c>
      <c r="H9579" s="147">
        <v>81.123745</v>
      </c>
      <c r="I9579" s="147">
        <v>87.397000000000006</v>
      </c>
      <c r="J9579" s="147">
        <v>93.636056666666661</v>
      </c>
      <c r="K9579" s="147">
        <v>99.887749999999997</v>
      </c>
    </row>
    <row r="9580" spans="2:11" x14ac:dyDescent="0.2">
      <c r="B9580" s="21" t="str">
        <f t="shared" si="149"/>
        <v>JellicoeWind2095RCP6.0</v>
      </c>
      <c r="C9580" t="s">
        <v>347</v>
      </c>
      <c r="D9580" t="s">
        <v>1</v>
      </c>
      <c r="E9580" s="144" t="s">
        <v>192</v>
      </c>
      <c r="F9580" s="144">
        <v>2095</v>
      </c>
      <c r="G9580" s="147">
        <v>75.240692572881557</v>
      </c>
      <c r="H9580" s="147">
        <v>81.189620000000005</v>
      </c>
      <c r="I9580" s="147">
        <v>87.482000000000014</v>
      </c>
      <c r="J9580" s="147">
        <v>93.739133333333342</v>
      </c>
      <c r="K9580" s="147">
        <v>100.00726</v>
      </c>
    </row>
    <row r="9581" spans="2:11" x14ac:dyDescent="0.2">
      <c r="B9581" s="21" t="str">
        <f t="shared" si="149"/>
        <v>JellicoeWind2100RCP6.0</v>
      </c>
      <c r="C9581" t="s">
        <v>347</v>
      </c>
      <c r="D9581" t="s">
        <v>1</v>
      </c>
      <c r="E9581" s="144" t="s">
        <v>192</v>
      </c>
      <c r="F9581" s="144">
        <v>2100</v>
      </c>
      <c r="G9581" s="147">
        <v>75.289623243736003</v>
      </c>
      <c r="H9581" s="147">
        <v>81.255494999999996</v>
      </c>
      <c r="I9581" s="147">
        <v>87.567000000000007</v>
      </c>
      <c r="J9581" s="147">
        <v>93.842210000000009</v>
      </c>
      <c r="K9581" s="147">
        <v>100.12677000000001</v>
      </c>
    </row>
    <row r="9582" spans="2:11" x14ac:dyDescent="0.2">
      <c r="B9582" s="21" t="str">
        <f t="shared" si="149"/>
        <v>JellicoeWind2023RCP8.5</v>
      </c>
      <c r="C9582" t="s">
        <v>347</v>
      </c>
      <c r="D9582" t="s">
        <v>1</v>
      </c>
      <c r="E9582" s="144" t="s">
        <v>191</v>
      </c>
      <c r="F9582" s="144">
        <v>2023</v>
      </c>
      <c r="G9582" s="147">
        <v>73.638213102398453</v>
      </c>
      <c r="H9582" s="147">
        <v>79.295055000000005</v>
      </c>
      <c r="I9582" s="147">
        <v>85.246499999999997</v>
      </c>
      <c r="J9582" s="147">
        <v>91.20465999999999</v>
      </c>
      <c r="K9582" s="147">
        <v>97.161629999999988</v>
      </c>
    </row>
    <row r="9583" spans="2:11" x14ac:dyDescent="0.2">
      <c r="B9583" s="21" t="str">
        <f t="shared" si="149"/>
        <v>JellicoeWind2025RCP8.5</v>
      </c>
      <c r="C9583" t="s">
        <v>347</v>
      </c>
      <c r="D9583" t="s">
        <v>1</v>
      </c>
      <c r="E9583" s="144" t="s">
        <v>191</v>
      </c>
      <c r="F9583" s="144">
        <v>2025</v>
      </c>
      <c r="G9583" s="147">
        <v>73.841275386444408</v>
      </c>
      <c r="H9583" s="147">
        <v>79.537475000000001</v>
      </c>
      <c r="I9583" s="147">
        <v>85.535499999999999</v>
      </c>
      <c r="J9583" s="147">
        <v>91.535111666666666</v>
      </c>
      <c r="K9583" s="147">
        <v>97.533079999999984</v>
      </c>
    </row>
    <row r="9584" spans="2:11" x14ac:dyDescent="0.2">
      <c r="B9584" s="21" t="str">
        <f t="shared" si="149"/>
        <v>JellicoeWind2030RCP8.5</v>
      </c>
      <c r="C9584" t="s">
        <v>347</v>
      </c>
      <c r="D9584" t="s">
        <v>1</v>
      </c>
      <c r="E9584" s="144" t="s">
        <v>191</v>
      </c>
      <c r="F9584" s="144">
        <v>2030</v>
      </c>
      <c r="G9584" s="147">
        <v>74.04433767049035</v>
      </c>
      <c r="H9584" s="147">
        <v>79.779894999999996</v>
      </c>
      <c r="I9584" s="147">
        <v>85.824500000000015</v>
      </c>
      <c r="J9584" s="147">
        <v>91.865563333333327</v>
      </c>
      <c r="K9584" s="147">
        <v>97.904529999999994</v>
      </c>
    </row>
    <row r="9585" spans="2:11" x14ac:dyDescent="0.2">
      <c r="B9585" s="21" t="str">
        <f t="shared" si="149"/>
        <v>JellicoeWind2035RCP8.5</v>
      </c>
      <c r="C9585" t="s">
        <v>347</v>
      </c>
      <c r="D9585" t="s">
        <v>1</v>
      </c>
      <c r="E9585" s="144" t="s">
        <v>191</v>
      </c>
      <c r="F9585" s="144">
        <v>2035</v>
      </c>
      <c r="G9585" s="147">
        <v>74.247399954536306</v>
      </c>
      <c r="H9585" s="147">
        <v>80.022314999999992</v>
      </c>
      <c r="I9585" s="147">
        <v>86.113500000000016</v>
      </c>
      <c r="J9585" s="147">
        <v>92.196015000000003</v>
      </c>
      <c r="K9585" s="147">
        <v>98.27597999999999</v>
      </c>
    </row>
    <row r="9586" spans="2:11" x14ac:dyDescent="0.2">
      <c r="B9586" s="21" t="str">
        <f t="shared" si="149"/>
        <v>JellicoeWind2040RCP8.5</v>
      </c>
      <c r="C9586" t="s">
        <v>347</v>
      </c>
      <c r="D9586" t="s">
        <v>1</v>
      </c>
      <c r="E9586" s="144" t="s">
        <v>191</v>
      </c>
      <c r="F9586" s="144">
        <v>2040</v>
      </c>
      <c r="G9586" s="147">
        <v>74.467587973381313</v>
      </c>
      <c r="H9586" s="147">
        <v>80.277909999999991</v>
      </c>
      <c r="I9586" s="147">
        <v>86.413833333333343</v>
      </c>
      <c r="J9586" s="147">
        <v>92.532529999999994</v>
      </c>
      <c r="K9586" s="147">
        <v>98.650659999999988</v>
      </c>
    </row>
    <row r="9587" spans="2:11" x14ac:dyDescent="0.2">
      <c r="B9587" s="21" t="str">
        <f t="shared" si="149"/>
        <v>JellicoeWind2045RCP8.5</v>
      </c>
      <c r="C9587" t="s">
        <v>347</v>
      </c>
      <c r="D9587" t="s">
        <v>1</v>
      </c>
      <c r="E9587" s="144" t="s">
        <v>191</v>
      </c>
      <c r="F9587" s="144">
        <v>2045</v>
      </c>
      <c r="G9587" s="147">
        <v>74.687775992226321</v>
      </c>
      <c r="H9587" s="147">
        <v>80.533505000000005</v>
      </c>
      <c r="I9587" s="147">
        <v>86.714166666666671</v>
      </c>
      <c r="J9587" s="147">
        <v>92.869045</v>
      </c>
      <c r="K9587" s="147">
        <v>99.02534</v>
      </c>
    </row>
    <row r="9588" spans="2:11" x14ac:dyDescent="0.2">
      <c r="B9588" s="21" t="str">
        <f t="shared" si="149"/>
        <v>JellicoeWind2050RCP8.5</v>
      </c>
      <c r="C9588" t="s">
        <v>347</v>
      </c>
      <c r="D9588" t="s">
        <v>1</v>
      </c>
      <c r="E9588" s="144" t="s">
        <v>191</v>
      </c>
      <c r="F9588" s="144">
        <v>2050</v>
      </c>
      <c r="G9588" s="147">
        <v>74.986253084438445</v>
      </c>
      <c r="H9588" s="147">
        <v>80.878690000000006</v>
      </c>
      <c r="I9588" s="147">
        <v>87.113666666666674</v>
      </c>
      <c r="J9588" s="147">
        <v>93.314699999999988</v>
      </c>
      <c r="K9588" s="147">
        <v>99.522759999999991</v>
      </c>
    </row>
    <row r="9589" spans="2:11" x14ac:dyDescent="0.2">
      <c r="B9589" s="21" t="str">
        <f t="shared" si="149"/>
        <v>JellicoeWind2055RCP8.5</v>
      </c>
      <c r="C9589" t="s">
        <v>347</v>
      </c>
      <c r="D9589" t="s">
        <v>1</v>
      </c>
      <c r="E9589" s="144" t="s">
        <v>191</v>
      </c>
      <c r="F9589" s="144">
        <v>2055</v>
      </c>
      <c r="G9589" s="147">
        <v>75.064542157805548</v>
      </c>
      <c r="H9589" s="147">
        <v>80.968280000000007</v>
      </c>
      <c r="I9589" s="147">
        <v>87.212833333333336</v>
      </c>
      <c r="J9589" s="147">
        <v>93.423839999999998</v>
      </c>
      <c r="K9589" s="147">
        <v>99.645499999999998</v>
      </c>
    </row>
    <row r="9590" spans="2:11" x14ac:dyDescent="0.2">
      <c r="B9590" s="21" t="str">
        <f t="shared" si="149"/>
        <v>JellicoeWind2060RCP8.5</v>
      </c>
      <c r="C9590" t="s">
        <v>347</v>
      </c>
      <c r="D9590" t="s">
        <v>1</v>
      </c>
      <c r="E9590" s="144" t="s">
        <v>191</v>
      </c>
      <c r="F9590" s="144">
        <v>2060</v>
      </c>
      <c r="G9590" s="147">
        <v>75.19176190202711</v>
      </c>
      <c r="H9590" s="147">
        <v>81.123745</v>
      </c>
      <c r="I9590" s="147">
        <v>87.397000000000006</v>
      </c>
      <c r="J9590" s="147">
        <v>93.636056666666661</v>
      </c>
      <c r="K9590" s="147">
        <v>99.887749999999997</v>
      </c>
    </row>
    <row r="9591" spans="2:11" x14ac:dyDescent="0.2">
      <c r="B9591" s="21" t="str">
        <f t="shared" si="149"/>
        <v>JellicoeWind2065RCP8.5</v>
      </c>
      <c r="C9591" t="s">
        <v>347</v>
      </c>
      <c r="D9591" t="s">
        <v>1</v>
      </c>
      <c r="E9591" s="144" t="s">
        <v>191</v>
      </c>
      <c r="F9591" s="144">
        <v>2065</v>
      </c>
      <c r="G9591" s="147">
        <v>75.240692572881557</v>
      </c>
      <c r="H9591" s="147">
        <v>81.189620000000005</v>
      </c>
      <c r="I9591" s="147">
        <v>87.482000000000014</v>
      </c>
      <c r="J9591" s="147">
        <v>93.739133333333342</v>
      </c>
      <c r="K9591" s="147">
        <v>100.00726</v>
      </c>
    </row>
    <row r="9592" spans="2:11" x14ac:dyDescent="0.2">
      <c r="B9592" s="21" t="str">
        <f t="shared" si="149"/>
        <v>JellicoeWind2070RCP8.5</v>
      </c>
      <c r="C9592" t="s">
        <v>347</v>
      </c>
      <c r="D9592" t="s">
        <v>1</v>
      </c>
      <c r="E9592" s="144" t="s">
        <v>191</v>
      </c>
      <c r="F9592" s="144">
        <v>2070</v>
      </c>
      <c r="G9592" s="147">
        <v>75.328767780419568</v>
      </c>
      <c r="H9592" s="147">
        <v>81.302925000000002</v>
      </c>
      <c r="I9592" s="147">
        <v>87.626500000000007</v>
      </c>
      <c r="J9592" s="147">
        <v>93.911938333333339</v>
      </c>
      <c r="K9592" s="147">
        <v>100.20429</v>
      </c>
    </row>
    <row r="9593" spans="2:11" x14ac:dyDescent="0.2">
      <c r="B9593" s="21" t="str">
        <f t="shared" si="149"/>
        <v>JellicoeWind2075RCP8.5</v>
      </c>
      <c r="C9593" t="s">
        <v>347</v>
      </c>
      <c r="D9593" t="s">
        <v>1</v>
      </c>
      <c r="E9593" s="144" t="s">
        <v>191</v>
      </c>
      <c r="F9593" s="144">
        <v>2075</v>
      </c>
      <c r="G9593" s="147">
        <v>75.367912317103119</v>
      </c>
      <c r="H9593" s="147">
        <v>81.350354999999993</v>
      </c>
      <c r="I9593" s="147">
        <v>87.685999999999993</v>
      </c>
      <c r="J9593" s="147">
        <v>93.981666666666669</v>
      </c>
      <c r="K9593" s="147">
        <v>100.28181000000001</v>
      </c>
    </row>
    <row r="9594" spans="2:11" x14ac:dyDescent="0.2">
      <c r="B9594" s="21" t="str">
        <f t="shared" si="149"/>
        <v>JellicoeWind2080RCP8.5</v>
      </c>
      <c r="C9594" t="s">
        <v>347</v>
      </c>
      <c r="D9594" t="s">
        <v>1</v>
      </c>
      <c r="E9594" s="144" t="s">
        <v>191</v>
      </c>
      <c r="F9594" s="144">
        <v>2080</v>
      </c>
      <c r="G9594" s="147">
        <v>75.407056853786685</v>
      </c>
      <c r="H9594" s="147">
        <v>81.397784999999999</v>
      </c>
      <c r="I9594" s="147">
        <v>87.745499999999993</v>
      </c>
      <c r="J9594" s="147">
        <v>94.051394999999999</v>
      </c>
      <c r="K9594" s="147">
        <v>100.35933</v>
      </c>
    </row>
    <row r="9595" spans="2:11" x14ac:dyDescent="0.2">
      <c r="B9595" s="21" t="str">
        <f t="shared" si="149"/>
        <v>JellicoeWind2085RCP8.5</v>
      </c>
      <c r="C9595" t="s">
        <v>347</v>
      </c>
      <c r="D9595" t="s">
        <v>1</v>
      </c>
      <c r="E9595" s="144" t="s">
        <v>191</v>
      </c>
      <c r="F9595" s="144">
        <v>2085</v>
      </c>
      <c r="G9595" s="147">
        <v>75.597886470119022</v>
      </c>
      <c r="H9595" s="147">
        <v>81.63888750000001</v>
      </c>
      <c r="I9595" s="147">
        <v>88.047249999999991</v>
      </c>
      <c r="J9595" s="147">
        <v>94.406100000000009</v>
      </c>
      <c r="K9595" s="147">
        <v>100.76631</v>
      </c>
    </row>
    <row r="9596" spans="2:11" x14ac:dyDescent="0.2">
      <c r="B9596" s="21" t="str">
        <f t="shared" si="149"/>
        <v>JellicoeWind2090RCP8.5</v>
      </c>
      <c r="C9596" t="s">
        <v>347</v>
      </c>
      <c r="D9596" t="s">
        <v>1</v>
      </c>
      <c r="E9596" s="144" t="s">
        <v>191</v>
      </c>
      <c r="F9596" s="144">
        <v>2090</v>
      </c>
      <c r="G9596" s="147">
        <v>75.788716086451345</v>
      </c>
      <c r="H9596" s="147">
        <v>81.879990000000006</v>
      </c>
      <c r="I9596" s="147">
        <v>88.349000000000004</v>
      </c>
      <c r="J9596" s="147">
        <v>94.760805000000005</v>
      </c>
      <c r="K9596" s="147">
        <v>101.17328999999999</v>
      </c>
    </row>
    <row r="9597" spans="2:11" x14ac:dyDescent="0.2">
      <c r="B9597" s="21" t="str">
        <f t="shared" si="149"/>
        <v>JellicoeWind2095RCP8.5</v>
      </c>
      <c r="C9597" t="s">
        <v>347</v>
      </c>
      <c r="D9597" t="s">
        <v>1</v>
      </c>
      <c r="E9597" s="144" t="s">
        <v>191</v>
      </c>
      <c r="F9597" s="144">
        <v>2095</v>
      </c>
      <c r="G9597" s="147">
        <v>75.788716086451345</v>
      </c>
      <c r="H9597" s="147">
        <v>81.879990000000006</v>
      </c>
      <c r="I9597" s="147">
        <v>88.349000000000004</v>
      </c>
      <c r="J9597" s="147">
        <v>94.760805000000005</v>
      </c>
      <c r="K9597" s="147">
        <v>101.17328999999999</v>
      </c>
    </row>
    <row r="9598" spans="2:11" x14ac:dyDescent="0.2">
      <c r="B9598" s="21" t="str">
        <f t="shared" si="149"/>
        <v>JellicoeWind2100RCP8.5</v>
      </c>
      <c r="C9598" t="s">
        <v>347</v>
      </c>
      <c r="D9598" t="s">
        <v>1</v>
      </c>
      <c r="E9598" s="144" t="s">
        <v>191</v>
      </c>
      <c r="F9598" s="144">
        <v>2100</v>
      </c>
      <c r="G9598" s="147">
        <v>75.788716086451345</v>
      </c>
      <c r="H9598" s="147">
        <v>81.879990000000006</v>
      </c>
      <c r="I9598" s="147">
        <v>88.349000000000004</v>
      </c>
      <c r="J9598" s="147">
        <v>94.760805000000005</v>
      </c>
      <c r="K9598" s="147">
        <v>101.17328999999999</v>
      </c>
    </row>
    <row r="9599" spans="2:11" x14ac:dyDescent="0.2">
      <c r="B9599" s="21" t="str">
        <f t="shared" si="149"/>
        <v>KapuskasingIce Accretion2023RCP4.5</v>
      </c>
      <c r="C9599" t="s">
        <v>348</v>
      </c>
      <c r="D9599" t="s">
        <v>486</v>
      </c>
      <c r="E9599" s="144" t="s">
        <v>193</v>
      </c>
      <c r="F9599" s="144">
        <v>2023</v>
      </c>
      <c r="G9599" s="147">
        <v>10.71950941492015</v>
      </c>
      <c r="H9599" s="147">
        <v>12.7737</v>
      </c>
      <c r="I9599" s="147">
        <v>15.374999999999998</v>
      </c>
      <c r="J9599" s="147">
        <v>17.3568</v>
      </c>
      <c r="K9599" s="147">
        <v>19.3536</v>
      </c>
    </row>
    <row r="9600" spans="2:11" x14ac:dyDescent="0.2">
      <c r="B9600" s="21" t="str">
        <f t="shared" si="149"/>
        <v>KapuskasingIce Accretion2025RCP4.5</v>
      </c>
      <c r="C9600" t="s">
        <v>348</v>
      </c>
      <c r="D9600" t="s">
        <v>486</v>
      </c>
      <c r="E9600" s="144" t="s">
        <v>193</v>
      </c>
      <c r="F9600" s="144">
        <v>2025</v>
      </c>
      <c r="G9600" s="147">
        <v>10.769958258320456</v>
      </c>
      <c r="H9600" s="147">
        <v>12.8401</v>
      </c>
      <c r="I9600" s="147">
        <v>15.464999999999998</v>
      </c>
      <c r="J9600" s="147">
        <v>17.46415</v>
      </c>
      <c r="K9600" s="147">
        <v>19.47645</v>
      </c>
    </row>
    <row r="9601" spans="2:11" x14ac:dyDescent="0.2">
      <c r="B9601" s="21" t="str">
        <f t="shared" si="149"/>
        <v>KapuskasingIce Accretion2030RCP4.5</v>
      </c>
      <c r="C9601" t="s">
        <v>348</v>
      </c>
      <c r="D9601" t="s">
        <v>486</v>
      </c>
      <c r="E9601" s="144" t="s">
        <v>193</v>
      </c>
      <c r="F9601" s="144">
        <v>2030</v>
      </c>
      <c r="G9601" s="147">
        <v>10.820407101720763</v>
      </c>
      <c r="H9601" s="147">
        <v>12.906499999999999</v>
      </c>
      <c r="I9601" s="147">
        <v>15.554999999999998</v>
      </c>
      <c r="J9601" s="147">
        <v>17.5715</v>
      </c>
      <c r="K9601" s="147">
        <v>19.599299999999999</v>
      </c>
    </row>
    <row r="9602" spans="2:11" x14ac:dyDescent="0.2">
      <c r="B9602" s="21" t="str">
        <f t="shared" si="149"/>
        <v>KapuskasingIce Accretion2035RCP4.5</v>
      </c>
      <c r="C9602" t="s">
        <v>348</v>
      </c>
      <c r="D9602" t="s">
        <v>486</v>
      </c>
      <c r="E9602" s="144" t="s">
        <v>193</v>
      </c>
      <c r="F9602" s="144">
        <v>2035</v>
      </c>
      <c r="G9602" s="147">
        <v>10.870855945121068</v>
      </c>
      <c r="H9602" s="147">
        <v>12.972899999999999</v>
      </c>
      <c r="I9602" s="147">
        <v>15.645</v>
      </c>
      <c r="J9602" s="147">
        <v>17.678850000000001</v>
      </c>
      <c r="K9602" s="147">
        <v>19.722149999999999</v>
      </c>
    </row>
    <row r="9603" spans="2:11" x14ac:dyDescent="0.2">
      <c r="B9603" s="21" t="str">
        <f t="shared" si="149"/>
        <v>KapuskasingIce Accretion2040RCP4.5</v>
      </c>
      <c r="C9603" t="s">
        <v>348</v>
      </c>
      <c r="D9603" t="s">
        <v>486</v>
      </c>
      <c r="E9603" s="144" t="s">
        <v>193</v>
      </c>
      <c r="F9603" s="144">
        <v>2040</v>
      </c>
      <c r="G9603" s="147">
        <v>10.921304788521374</v>
      </c>
      <c r="H9603" s="147">
        <v>13.039300000000001</v>
      </c>
      <c r="I9603" s="147">
        <v>15.734999999999999</v>
      </c>
      <c r="J9603" s="147">
        <v>17.786200000000001</v>
      </c>
      <c r="K9603" s="147">
        <v>19.844999999999999</v>
      </c>
    </row>
    <row r="9604" spans="2:11" x14ac:dyDescent="0.2">
      <c r="B9604" s="21" t="str">
        <f t="shared" si="149"/>
        <v>KapuskasingIce Accretion2045RCP4.5</v>
      </c>
      <c r="C9604" t="s">
        <v>348</v>
      </c>
      <c r="D9604" t="s">
        <v>486</v>
      </c>
      <c r="E9604" s="144" t="s">
        <v>193</v>
      </c>
      <c r="F9604" s="144">
        <v>2045</v>
      </c>
      <c r="G9604" s="147">
        <v>10.971753631921681</v>
      </c>
      <c r="H9604" s="147">
        <v>13.105700000000001</v>
      </c>
      <c r="I9604" s="147">
        <v>15.824999999999999</v>
      </c>
      <c r="J9604" s="147">
        <v>17.893550000000001</v>
      </c>
      <c r="K9604" s="147">
        <v>19.967849999999999</v>
      </c>
    </row>
    <row r="9605" spans="2:11" x14ac:dyDescent="0.2">
      <c r="B9605" s="21" t="str">
        <f t="shared" si="149"/>
        <v>KapuskasingIce Accretion2050RCP4.5</v>
      </c>
      <c r="C9605" t="s">
        <v>348</v>
      </c>
      <c r="D9605" t="s">
        <v>486</v>
      </c>
      <c r="E9605" s="144" t="s">
        <v>193</v>
      </c>
      <c r="F9605" s="144">
        <v>2050</v>
      </c>
      <c r="G9605" s="147">
        <v>11.07230339566436</v>
      </c>
      <c r="H9605" s="147">
        <v>13.22439</v>
      </c>
      <c r="I9605" s="147">
        <v>15.965999999999999</v>
      </c>
      <c r="J9605" s="147">
        <v>18.055140000000002</v>
      </c>
      <c r="K9605" s="147">
        <v>20.147399999999998</v>
      </c>
    </row>
    <row r="9606" spans="2:11" x14ac:dyDescent="0.2">
      <c r="B9606" s="21" t="str">
        <f t="shared" si="149"/>
        <v>KapuskasingIce Accretion2055RCP4.5</v>
      </c>
      <c r="C9606" t="s">
        <v>348</v>
      </c>
      <c r="D9606" t="s">
        <v>486</v>
      </c>
      <c r="E9606" s="144" t="s">
        <v>193</v>
      </c>
      <c r="F9606" s="144">
        <v>2055</v>
      </c>
      <c r="G9606" s="147">
        <v>11.122404316006731</v>
      </c>
      <c r="H9606" s="147">
        <v>13.276679999999999</v>
      </c>
      <c r="I9606" s="147">
        <v>16.016999999999999</v>
      </c>
      <c r="J9606" s="147">
        <v>18.109380000000002</v>
      </c>
      <c r="K9606" s="147">
        <v>20.204099999999997</v>
      </c>
    </row>
    <row r="9607" spans="2:11" x14ac:dyDescent="0.2">
      <c r="B9607" s="21" t="str">
        <f t="shared" si="149"/>
        <v>KapuskasingIce Accretion2060RCP4.5</v>
      </c>
      <c r="C9607" t="s">
        <v>348</v>
      </c>
      <c r="D9607" t="s">
        <v>486</v>
      </c>
      <c r="E9607" s="144" t="s">
        <v>193</v>
      </c>
      <c r="F9607" s="144">
        <v>2060</v>
      </c>
      <c r="G9607" s="147">
        <v>11.172505236349105</v>
      </c>
      <c r="H9607" s="147">
        <v>13.32897</v>
      </c>
      <c r="I9607" s="147">
        <v>16.068000000000001</v>
      </c>
      <c r="J9607" s="147">
        <v>18.163620000000002</v>
      </c>
      <c r="K9607" s="147">
        <v>20.2608</v>
      </c>
    </row>
    <row r="9608" spans="2:11" x14ac:dyDescent="0.2">
      <c r="B9608" s="21" t="str">
        <f t="shared" si="149"/>
        <v>KapuskasingIce Accretion2065RCP4.5</v>
      </c>
      <c r="C9608" t="s">
        <v>348</v>
      </c>
      <c r="D9608" t="s">
        <v>486</v>
      </c>
      <c r="E9608" s="144" t="s">
        <v>193</v>
      </c>
      <c r="F9608" s="144">
        <v>2065</v>
      </c>
      <c r="G9608" s="147">
        <v>11.222606156691477</v>
      </c>
      <c r="H9608" s="147">
        <v>13.381259999999999</v>
      </c>
      <c r="I9608" s="147">
        <v>16.119</v>
      </c>
      <c r="J9608" s="147">
        <v>18.217860000000002</v>
      </c>
      <c r="K9608" s="147">
        <v>20.317499999999999</v>
      </c>
    </row>
    <row r="9609" spans="2:11" x14ac:dyDescent="0.2">
      <c r="B9609" s="21" t="str">
        <f t="shared" si="149"/>
        <v>KapuskasingIce Accretion2070RCP4.5</v>
      </c>
      <c r="C9609" t="s">
        <v>348</v>
      </c>
      <c r="D9609" t="s">
        <v>486</v>
      </c>
      <c r="E9609" s="144" t="s">
        <v>193</v>
      </c>
      <c r="F9609" s="144">
        <v>2070</v>
      </c>
      <c r="G9609" s="147">
        <v>11.27270707703385</v>
      </c>
      <c r="H9609" s="147">
        <v>13.433549999999999</v>
      </c>
      <c r="I9609" s="147">
        <v>16.170000000000002</v>
      </c>
      <c r="J9609" s="147">
        <v>18.272100000000002</v>
      </c>
      <c r="K9609" s="147">
        <v>20.374199999999998</v>
      </c>
    </row>
    <row r="9610" spans="2:11" x14ac:dyDescent="0.2">
      <c r="B9610" s="21" t="str">
        <f t="shared" si="149"/>
        <v>KapuskasingIce Accretion2075RCP4.5</v>
      </c>
      <c r="C9610" t="s">
        <v>348</v>
      </c>
      <c r="D9610" t="s">
        <v>486</v>
      </c>
      <c r="E9610" s="144" t="s">
        <v>193</v>
      </c>
      <c r="F9610" s="144">
        <v>2075</v>
      </c>
      <c r="G9610" s="147">
        <v>11.305759767537499</v>
      </c>
      <c r="H9610" s="147">
        <v>13.479199999999999</v>
      </c>
      <c r="I9610" s="147">
        <v>16.23</v>
      </c>
      <c r="J9610" s="147">
        <v>18.342725000000002</v>
      </c>
      <c r="K9610" s="147">
        <v>20.456099999999999</v>
      </c>
    </row>
    <row r="9611" spans="2:11" x14ac:dyDescent="0.2">
      <c r="B9611" s="21" t="str">
        <f t="shared" si="149"/>
        <v>KapuskasingIce Accretion2080RCP4.5</v>
      </c>
      <c r="C9611" t="s">
        <v>348</v>
      </c>
      <c r="D9611" t="s">
        <v>486</v>
      </c>
      <c r="E9611" s="144" t="s">
        <v>193</v>
      </c>
      <c r="F9611" s="144">
        <v>2080</v>
      </c>
      <c r="G9611" s="147">
        <v>11.338812458041147</v>
      </c>
      <c r="H9611" s="147">
        <v>13.524849999999999</v>
      </c>
      <c r="I9611" s="147">
        <v>16.290000000000003</v>
      </c>
      <c r="J9611" s="147">
        <v>18.413350000000001</v>
      </c>
      <c r="K9611" s="147">
        <v>20.538</v>
      </c>
    </row>
    <row r="9612" spans="2:11" x14ac:dyDescent="0.2">
      <c r="B9612" s="21" t="str">
        <f t="shared" ref="B9612:B9675" si="150">C9612&amp;D9612&amp;F9612&amp;E9612</f>
        <v>KapuskasingIce Accretion2085RCP4.5</v>
      </c>
      <c r="C9612" t="s">
        <v>348</v>
      </c>
      <c r="D9612" t="s">
        <v>486</v>
      </c>
      <c r="E9612" s="144" t="s">
        <v>193</v>
      </c>
      <c r="F9612" s="144">
        <v>2085</v>
      </c>
      <c r="G9612" s="147">
        <v>11.371865148544796</v>
      </c>
      <c r="H9612" s="147">
        <v>13.570499999999999</v>
      </c>
      <c r="I9612" s="147">
        <v>16.350000000000001</v>
      </c>
      <c r="J9612" s="147">
        <v>18.483975000000001</v>
      </c>
      <c r="K9612" s="147">
        <v>20.619900000000001</v>
      </c>
    </row>
    <row r="9613" spans="2:11" x14ac:dyDescent="0.2">
      <c r="B9613" s="21" t="str">
        <f t="shared" si="150"/>
        <v>KapuskasingIce Accretion2090RCP4.5</v>
      </c>
      <c r="C9613" t="s">
        <v>348</v>
      </c>
      <c r="D9613" t="s">
        <v>486</v>
      </c>
      <c r="E9613" s="144" t="s">
        <v>193</v>
      </c>
      <c r="F9613" s="144">
        <v>2090</v>
      </c>
      <c r="G9613" s="147">
        <v>11.404917839048444</v>
      </c>
      <c r="H9613" s="147">
        <v>13.616149999999999</v>
      </c>
      <c r="I9613" s="147">
        <v>16.41</v>
      </c>
      <c r="J9613" s="147">
        <v>18.554600000000001</v>
      </c>
      <c r="K9613" s="147">
        <v>20.701799999999999</v>
      </c>
    </row>
    <row r="9614" spans="2:11" x14ac:dyDescent="0.2">
      <c r="B9614" s="21" t="str">
        <f t="shared" si="150"/>
        <v>KapuskasingIce Accretion2095RCP4.5</v>
      </c>
      <c r="C9614" t="s">
        <v>348</v>
      </c>
      <c r="D9614" t="s">
        <v>486</v>
      </c>
      <c r="E9614" s="144" t="s">
        <v>193</v>
      </c>
      <c r="F9614" s="144">
        <v>2095</v>
      </c>
      <c r="G9614" s="147">
        <v>11.437970529552093</v>
      </c>
      <c r="H9614" s="147">
        <v>13.661799999999999</v>
      </c>
      <c r="I9614" s="147">
        <v>16.470000000000002</v>
      </c>
      <c r="J9614" s="147">
        <v>18.625225</v>
      </c>
      <c r="K9614" s="147">
        <v>20.7837</v>
      </c>
    </row>
    <row r="9615" spans="2:11" x14ac:dyDescent="0.2">
      <c r="B9615" s="21" t="str">
        <f t="shared" si="150"/>
        <v>KapuskasingIce Accretion2100RCP4.5</v>
      </c>
      <c r="C9615" t="s">
        <v>348</v>
      </c>
      <c r="D9615" t="s">
        <v>486</v>
      </c>
      <c r="E9615" s="144" t="s">
        <v>193</v>
      </c>
      <c r="F9615" s="144">
        <v>2100</v>
      </c>
      <c r="G9615" s="147">
        <v>11.471023220055741</v>
      </c>
      <c r="H9615" s="147">
        <v>13.70745</v>
      </c>
      <c r="I9615" s="147">
        <v>16.53</v>
      </c>
      <c r="J9615" s="147">
        <v>18.69585</v>
      </c>
      <c r="K9615" s="147">
        <v>20.865600000000001</v>
      </c>
    </row>
    <row r="9616" spans="2:11" x14ac:dyDescent="0.2">
      <c r="B9616" s="21" t="str">
        <f t="shared" si="150"/>
        <v>KapuskasingIce Accretion2023RCP6.0</v>
      </c>
      <c r="C9616" t="s">
        <v>348</v>
      </c>
      <c r="D9616" t="s">
        <v>486</v>
      </c>
      <c r="E9616" s="144" t="s">
        <v>192</v>
      </c>
      <c r="F9616" s="144">
        <v>2023</v>
      </c>
      <c r="G9616" s="147">
        <v>10.71950941492015</v>
      </c>
      <c r="H9616" s="147">
        <v>12.7737</v>
      </c>
      <c r="I9616" s="147">
        <v>15.374999999999998</v>
      </c>
      <c r="J9616" s="147">
        <v>17.3568</v>
      </c>
      <c r="K9616" s="147">
        <v>19.3536</v>
      </c>
    </row>
    <row r="9617" spans="2:11" x14ac:dyDescent="0.2">
      <c r="B9617" s="21" t="str">
        <f t="shared" si="150"/>
        <v>KapuskasingIce Accretion2025RCP6.0</v>
      </c>
      <c r="C9617" t="s">
        <v>348</v>
      </c>
      <c r="D9617" t="s">
        <v>486</v>
      </c>
      <c r="E9617" s="144" t="s">
        <v>192</v>
      </c>
      <c r="F9617" s="144">
        <v>2025</v>
      </c>
      <c r="G9617" s="147">
        <v>10.769958258320456</v>
      </c>
      <c r="H9617" s="147">
        <v>12.8401</v>
      </c>
      <c r="I9617" s="147">
        <v>15.464999999999998</v>
      </c>
      <c r="J9617" s="147">
        <v>17.46415</v>
      </c>
      <c r="K9617" s="147">
        <v>19.47645</v>
      </c>
    </row>
    <row r="9618" spans="2:11" x14ac:dyDescent="0.2">
      <c r="B9618" s="21" t="str">
        <f t="shared" si="150"/>
        <v>KapuskasingIce Accretion2030RCP6.0</v>
      </c>
      <c r="C9618" t="s">
        <v>348</v>
      </c>
      <c r="D9618" t="s">
        <v>486</v>
      </c>
      <c r="E9618" s="144" t="s">
        <v>192</v>
      </c>
      <c r="F9618" s="144">
        <v>2030</v>
      </c>
      <c r="G9618" s="147">
        <v>10.820407101720763</v>
      </c>
      <c r="H9618" s="147">
        <v>12.906499999999999</v>
      </c>
      <c r="I9618" s="147">
        <v>15.554999999999998</v>
      </c>
      <c r="J9618" s="147">
        <v>17.5715</v>
      </c>
      <c r="K9618" s="147">
        <v>19.599299999999999</v>
      </c>
    </row>
    <row r="9619" spans="2:11" x14ac:dyDescent="0.2">
      <c r="B9619" s="21" t="str">
        <f t="shared" si="150"/>
        <v>KapuskasingIce Accretion2035RCP6.0</v>
      </c>
      <c r="C9619" t="s">
        <v>348</v>
      </c>
      <c r="D9619" t="s">
        <v>486</v>
      </c>
      <c r="E9619" s="144" t="s">
        <v>192</v>
      </c>
      <c r="F9619" s="144">
        <v>2035</v>
      </c>
      <c r="G9619" s="147">
        <v>10.870855945121068</v>
      </c>
      <c r="H9619" s="147">
        <v>12.972899999999999</v>
      </c>
      <c r="I9619" s="147">
        <v>15.645</v>
      </c>
      <c r="J9619" s="147">
        <v>17.678850000000001</v>
      </c>
      <c r="K9619" s="147">
        <v>19.722149999999999</v>
      </c>
    </row>
    <row r="9620" spans="2:11" x14ac:dyDescent="0.2">
      <c r="B9620" s="21" t="str">
        <f t="shared" si="150"/>
        <v>KapuskasingIce Accretion2040RCP6.0</v>
      </c>
      <c r="C9620" t="s">
        <v>348</v>
      </c>
      <c r="D9620" t="s">
        <v>486</v>
      </c>
      <c r="E9620" s="144" t="s">
        <v>192</v>
      </c>
      <c r="F9620" s="144">
        <v>2040</v>
      </c>
      <c r="G9620" s="147">
        <v>10.921304788521374</v>
      </c>
      <c r="H9620" s="147">
        <v>13.039300000000001</v>
      </c>
      <c r="I9620" s="147">
        <v>15.734999999999999</v>
      </c>
      <c r="J9620" s="147">
        <v>17.786200000000001</v>
      </c>
      <c r="K9620" s="147">
        <v>19.844999999999999</v>
      </c>
    </row>
    <row r="9621" spans="2:11" x14ac:dyDescent="0.2">
      <c r="B9621" s="21" t="str">
        <f t="shared" si="150"/>
        <v>KapuskasingIce Accretion2045RCP6.0</v>
      </c>
      <c r="C9621" t="s">
        <v>348</v>
      </c>
      <c r="D9621" t="s">
        <v>486</v>
      </c>
      <c r="E9621" s="144" t="s">
        <v>192</v>
      </c>
      <c r="F9621" s="144">
        <v>2045</v>
      </c>
      <c r="G9621" s="147">
        <v>10.971753631921681</v>
      </c>
      <c r="H9621" s="147">
        <v>13.105700000000001</v>
      </c>
      <c r="I9621" s="147">
        <v>15.824999999999999</v>
      </c>
      <c r="J9621" s="147">
        <v>17.893550000000001</v>
      </c>
      <c r="K9621" s="147">
        <v>19.967849999999999</v>
      </c>
    </row>
    <row r="9622" spans="2:11" x14ac:dyDescent="0.2">
      <c r="B9622" s="21" t="str">
        <f t="shared" si="150"/>
        <v>KapuskasingIce Accretion2050RCP6.0</v>
      </c>
      <c r="C9622" t="s">
        <v>348</v>
      </c>
      <c r="D9622" t="s">
        <v>486</v>
      </c>
      <c r="E9622" s="144" t="s">
        <v>192</v>
      </c>
      <c r="F9622" s="144">
        <v>2050</v>
      </c>
      <c r="G9622" s="147">
        <v>11.07230339566436</v>
      </c>
      <c r="H9622" s="147">
        <v>13.22439</v>
      </c>
      <c r="I9622" s="147">
        <v>15.965999999999999</v>
      </c>
      <c r="J9622" s="147">
        <v>18.055140000000002</v>
      </c>
      <c r="K9622" s="147">
        <v>20.147399999999998</v>
      </c>
    </row>
    <row r="9623" spans="2:11" x14ac:dyDescent="0.2">
      <c r="B9623" s="21" t="str">
        <f t="shared" si="150"/>
        <v>KapuskasingIce Accretion2055RCP6.0</v>
      </c>
      <c r="C9623" t="s">
        <v>348</v>
      </c>
      <c r="D9623" t="s">
        <v>486</v>
      </c>
      <c r="E9623" s="144" t="s">
        <v>192</v>
      </c>
      <c r="F9623" s="144">
        <v>2055</v>
      </c>
      <c r="G9623" s="147">
        <v>11.122404316006731</v>
      </c>
      <c r="H9623" s="147">
        <v>13.276679999999999</v>
      </c>
      <c r="I9623" s="147">
        <v>16.016999999999999</v>
      </c>
      <c r="J9623" s="147">
        <v>18.109380000000002</v>
      </c>
      <c r="K9623" s="147">
        <v>20.204099999999997</v>
      </c>
    </row>
    <row r="9624" spans="2:11" x14ac:dyDescent="0.2">
      <c r="B9624" s="21" t="str">
        <f t="shared" si="150"/>
        <v>KapuskasingIce Accretion2060RCP6.0</v>
      </c>
      <c r="C9624" t="s">
        <v>348</v>
      </c>
      <c r="D9624" t="s">
        <v>486</v>
      </c>
      <c r="E9624" s="144" t="s">
        <v>192</v>
      </c>
      <c r="F9624" s="144">
        <v>2060</v>
      </c>
      <c r="G9624" s="147">
        <v>11.172505236349105</v>
      </c>
      <c r="H9624" s="147">
        <v>13.32897</v>
      </c>
      <c r="I9624" s="147">
        <v>16.068000000000001</v>
      </c>
      <c r="J9624" s="147">
        <v>18.163620000000002</v>
      </c>
      <c r="K9624" s="147">
        <v>20.2608</v>
      </c>
    </row>
    <row r="9625" spans="2:11" x14ac:dyDescent="0.2">
      <c r="B9625" s="21" t="str">
        <f t="shared" si="150"/>
        <v>KapuskasingIce Accretion2065RCP6.0</v>
      </c>
      <c r="C9625" t="s">
        <v>348</v>
      </c>
      <c r="D9625" t="s">
        <v>486</v>
      </c>
      <c r="E9625" s="144" t="s">
        <v>192</v>
      </c>
      <c r="F9625" s="144">
        <v>2065</v>
      </c>
      <c r="G9625" s="147">
        <v>11.222606156691477</v>
      </c>
      <c r="H9625" s="147">
        <v>13.381259999999999</v>
      </c>
      <c r="I9625" s="147">
        <v>16.119</v>
      </c>
      <c r="J9625" s="147">
        <v>18.217860000000002</v>
      </c>
      <c r="K9625" s="147">
        <v>20.317499999999999</v>
      </c>
    </row>
    <row r="9626" spans="2:11" x14ac:dyDescent="0.2">
      <c r="B9626" s="21" t="str">
        <f t="shared" si="150"/>
        <v>KapuskasingIce Accretion2070RCP6.0</v>
      </c>
      <c r="C9626" t="s">
        <v>348</v>
      </c>
      <c r="D9626" t="s">
        <v>486</v>
      </c>
      <c r="E9626" s="144" t="s">
        <v>192</v>
      </c>
      <c r="F9626" s="144">
        <v>2070</v>
      </c>
      <c r="G9626" s="147">
        <v>11.27270707703385</v>
      </c>
      <c r="H9626" s="147">
        <v>13.433549999999999</v>
      </c>
      <c r="I9626" s="147">
        <v>16.170000000000002</v>
      </c>
      <c r="J9626" s="147">
        <v>18.272100000000002</v>
      </c>
      <c r="K9626" s="147">
        <v>20.374199999999998</v>
      </c>
    </row>
    <row r="9627" spans="2:11" x14ac:dyDescent="0.2">
      <c r="B9627" s="21" t="str">
        <f t="shared" si="150"/>
        <v>KapuskasingIce Accretion2075RCP6.0</v>
      </c>
      <c r="C9627" t="s">
        <v>348</v>
      </c>
      <c r="D9627" t="s">
        <v>486</v>
      </c>
      <c r="E9627" s="144" t="s">
        <v>192</v>
      </c>
      <c r="F9627" s="144">
        <v>2075</v>
      </c>
      <c r="G9627" s="147">
        <v>11.322286112789323</v>
      </c>
      <c r="H9627" s="147">
        <v>13.502025</v>
      </c>
      <c r="I9627" s="147">
        <v>16.260000000000002</v>
      </c>
      <c r="J9627" s="147">
        <v>18.378037500000001</v>
      </c>
      <c r="K9627" s="147">
        <v>20.497049999999998</v>
      </c>
    </row>
    <row r="9628" spans="2:11" x14ac:dyDescent="0.2">
      <c r="B9628" s="21" t="str">
        <f t="shared" si="150"/>
        <v>KapuskasingIce Accretion2080RCP6.0</v>
      </c>
      <c r="C9628" t="s">
        <v>348</v>
      </c>
      <c r="D9628" t="s">
        <v>486</v>
      </c>
      <c r="E9628" s="144" t="s">
        <v>192</v>
      </c>
      <c r="F9628" s="144">
        <v>2080</v>
      </c>
      <c r="G9628" s="147">
        <v>11.371865148544796</v>
      </c>
      <c r="H9628" s="147">
        <v>13.570499999999999</v>
      </c>
      <c r="I9628" s="147">
        <v>16.350000000000001</v>
      </c>
      <c r="J9628" s="147">
        <v>18.483975000000001</v>
      </c>
      <c r="K9628" s="147">
        <v>20.619900000000001</v>
      </c>
    </row>
    <row r="9629" spans="2:11" x14ac:dyDescent="0.2">
      <c r="B9629" s="21" t="str">
        <f t="shared" si="150"/>
        <v>KapuskasingIce Accretion2085RCP6.0</v>
      </c>
      <c r="C9629" t="s">
        <v>348</v>
      </c>
      <c r="D9629" t="s">
        <v>486</v>
      </c>
      <c r="E9629" s="144" t="s">
        <v>192</v>
      </c>
      <c r="F9629" s="144">
        <v>2085</v>
      </c>
      <c r="G9629" s="147">
        <v>11.421444184300269</v>
      </c>
      <c r="H9629" s="147">
        <v>13.638974999999999</v>
      </c>
      <c r="I9629" s="147">
        <v>16.440000000000001</v>
      </c>
      <c r="J9629" s="147">
        <v>18.589912500000001</v>
      </c>
      <c r="K9629" s="147">
        <v>20.742750000000001</v>
      </c>
    </row>
    <row r="9630" spans="2:11" x14ac:dyDescent="0.2">
      <c r="B9630" s="21" t="str">
        <f t="shared" si="150"/>
        <v>KapuskasingIce Accretion2090RCP6.0</v>
      </c>
      <c r="C9630" t="s">
        <v>348</v>
      </c>
      <c r="D9630" t="s">
        <v>486</v>
      </c>
      <c r="E9630" s="144" t="s">
        <v>192</v>
      </c>
      <c r="F9630" s="144">
        <v>2090</v>
      </c>
      <c r="G9630" s="147">
        <v>11.453627067159085</v>
      </c>
      <c r="H9630" s="147">
        <v>13.7033</v>
      </c>
      <c r="I9630" s="147">
        <v>16.55</v>
      </c>
      <c r="J9630" s="147">
        <v>18.729749999999999</v>
      </c>
      <c r="K9630" s="147">
        <v>20.909700000000001</v>
      </c>
    </row>
    <row r="9631" spans="2:11" x14ac:dyDescent="0.2">
      <c r="B9631" s="21" t="str">
        <f t="shared" si="150"/>
        <v>KapuskasingIce Accretion2095RCP6.0</v>
      </c>
      <c r="C9631" t="s">
        <v>348</v>
      </c>
      <c r="D9631" t="s">
        <v>486</v>
      </c>
      <c r="E9631" s="144" t="s">
        <v>192</v>
      </c>
      <c r="F9631" s="144">
        <v>2095</v>
      </c>
      <c r="G9631" s="147">
        <v>11.436230914262428</v>
      </c>
      <c r="H9631" s="147">
        <v>13.699149999999999</v>
      </c>
      <c r="I9631" s="147">
        <v>16.57</v>
      </c>
      <c r="J9631" s="147">
        <v>18.763649999999998</v>
      </c>
      <c r="K9631" s="147">
        <v>20.953799999999998</v>
      </c>
    </row>
    <row r="9632" spans="2:11" x14ac:dyDescent="0.2">
      <c r="B9632" s="21" t="str">
        <f t="shared" si="150"/>
        <v>KapuskasingIce Accretion2100RCP6.0</v>
      </c>
      <c r="C9632" t="s">
        <v>348</v>
      </c>
      <c r="D9632" t="s">
        <v>486</v>
      </c>
      <c r="E9632" s="144" t="s">
        <v>192</v>
      </c>
      <c r="F9632" s="144">
        <v>2100</v>
      </c>
      <c r="G9632" s="147">
        <v>11.418834761365771</v>
      </c>
      <c r="H9632" s="147">
        <v>13.695</v>
      </c>
      <c r="I9632" s="147">
        <v>16.59</v>
      </c>
      <c r="J9632" s="147">
        <v>18.797549999999998</v>
      </c>
      <c r="K9632" s="147">
        <v>20.997899999999998</v>
      </c>
    </row>
    <row r="9633" spans="2:11" x14ac:dyDescent="0.2">
      <c r="B9633" s="21" t="str">
        <f t="shared" si="150"/>
        <v>KapuskasingIce Accretion2023RCP8.5</v>
      </c>
      <c r="C9633" t="s">
        <v>348</v>
      </c>
      <c r="D9633" t="s">
        <v>486</v>
      </c>
      <c r="E9633" s="144" t="s">
        <v>191</v>
      </c>
      <c r="F9633" s="144">
        <v>2023</v>
      </c>
      <c r="G9633" s="147">
        <v>10.71950941492015</v>
      </c>
      <c r="H9633" s="147">
        <v>12.7737</v>
      </c>
      <c r="I9633" s="147">
        <v>15.374999999999998</v>
      </c>
      <c r="J9633" s="147">
        <v>17.3568</v>
      </c>
      <c r="K9633" s="147">
        <v>19.3536</v>
      </c>
    </row>
    <row r="9634" spans="2:11" x14ac:dyDescent="0.2">
      <c r="B9634" s="21" t="str">
        <f t="shared" si="150"/>
        <v>KapuskasingIce Accretion2025RCP8.5</v>
      </c>
      <c r="C9634" t="s">
        <v>348</v>
      </c>
      <c r="D9634" t="s">
        <v>486</v>
      </c>
      <c r="E9634" s="144" t="s">
        <v>191</v>
      </c>
      <c r="F9634" s="144">
        <v>2025</v>
      </c>
      <c r="G9634" s="147">
        <v>10.820407101720763</v>
      </c>
      <c r="H9634" s="147">
        <v>12.906499999999999</v>
      </c>
      <c r="I9634" s="147">
        <v>15.554999999999998</v>
      </c>
      <c r="J9634" s="147">
        <v>17.5715</v>
      </c>
      <c r="K9634" s="147">
        <v>19.599299999999999</v>
      </c>
    </row>
    <row r="9635" spans="2:11" x14ac:dyDescent="0.2">
      <c r="B9635" s="21" t="str">
        <f t="shared" si="150"/>
        <v>KapuskasingIce Accretion2030RCP8.5</v>
      </c>
      <c r="C9635" t="s">
        <v>348</v>
      </c>
      <c r="D9635" t="s">
        <v>486</v>
      </c>
      <c r="E9635" s="144" t="s">
        <v>191</v>
      </c>
      <c r="F9635" s="144">
        <v>2030</v>
      </c>
      <c r="G9635" s="147">
        <v>10.921304788521374</v>
      </c>
      <c r="H9635" s="147">
        <v>13.039300000000001</v>
      </c>
      <c r="I9635" s="147">
        <v>15.734999999999999</v>
      </c>
      <c r="J9635" s="147">
        <v>17.786200000000001</v>
      </c>
      <c r="K9635" s="147">
        <v>19.844999999999999</v>
      </c>
    </row>
    <row r="9636" spans="2:11" x14ac:dyDescent="0.2">
      <c r="B9636" s="21" t="str">
        <f t="shared" si="150"/>
        <v>KapuskasingIce Accretion2035RCP8.5</v>
      </c>
      <c r="C9636" t="s">
        <v>348</v>
      </c>
      <c r="D9636" t="s">
        <v>486</v>
      </c>
      <c r="E9636" s="144" t="s">
        <v>191</v>
      </c>
      <c r="F9636" s="144">
        <v>2035</v>
      </c>
      <c r="G9636" s="147">
        <v>11.022202475321986</v>
      </c>
      <c r="H9636" s="147">
        <v>13.1721</v>
      </c>
      <c r="I9636" s="147">
        <v>15.914999999999999</v>
      </c>
      <c r="J9636" s="147">
        <v>18.000900000000001</v>
      </c>
      <c r="K9636" s="147">
        <v>20.090699999999998</v>
      </c>
    </row>
    <row r="9637" spans="2:11" x14ac:dyDescent="0.2">
      <c r="B9637" s="21" t="str">
        <f t="shared" si="150"/>
        <v>KapuskasingIce Accretion2040RCP8.5</v>
      </c>
      <c r="C9637" t="s">
        <v>348</v>
      </c>
      <c r="D9637" t="s">
        <v>486</v>
      </c>
      <c r="E9637" s="144" t="s">
        <v>191</v>
      </c>
      <c r="F9637" s="144">
        <v>2040</v>
      </c>
      <c r="G9637" s="147">
        <v>11.10570400922594</v>
      </c>
      <c r="H9637" s="147">
        <v>13.25925</v>
      </c>
      <c r="I9637" s="147">
        <v>16</v>
      </c>
      <c r="J9637" s="147">
        <v>18.0913</v>
      </c>
      <c r="K9637" s="147">
        <v>20.185199999999998</v>
      </c>
    </row>
    <row r="9638" spans="2:11" x14ac:dyDescent="0.2">
      <c r="B9638" s="21" t="str">
        <f t="shared" si="150"/>
        <v>KapuskasingIce Accretion2045RCP8.5</v>
      </c>
      <c r="C9638" t="s">
        <v>348</v>
      </c>
      <c r="D9638" t="s">
        <v>486</v>
      </c>
      <c r="E9638" s="144" t="s">
        <v>191</v>
      </c>
      <c r="F9638" s="144">
        <v>2045</v>
      </c>
      <c r="G9638" s="147">
        <v>11.189205543129896</v>
      </c>
      <c r="H9638" s="147">
        <v>13.346399999999999</v>
      </c>
      <c r="I9638" s="147">
        <v>16.085000000000001</v>
      </c>
      <c r="J9638" s="147">
        <v>18.181700000000003</v>
      </c>
      <c r="K9638" s="147">
        <v>20.279699999999998</v>
      </c>
    </row>
    <row r="9639" spans="2:11" x14ac:dyDescent="0.2">
      <c r="B9639" s="21" t="str">
        <f t="shared" si="150"/>
        <v>KapuskasingIce Accretion2050RCP8.5</v>
      </c>
      <c r="C9639" t="s">
        <v>348</v>
      </c>
      <c r="D9639" t="s">
        <v>486</v>
      </c>
      <c r="E9639" s="144" t="s">
        <v>191</v>
      </c>
      <c r="F9639" s="144">
        <v>2050</v>
      </c>
      <c r="G9639" s="147">
        <v>11.338812458041147</v>
      </c>
      <c r="H9639" s="147">
        <v>13.524849999999999</v>
      </c>
      <c r="I9639" s="147">
        <v>16.290000000000003</v>
      </c>
      <c r="J9639" s="147">
        <v>18.413350000000001</v>
      </c>
      <c r="K9639" s="147">
        <v>20.538</v>
      </c>
    </row>
    <row r="9640" spans="2:11" x14ac:dyDescent="0.2">
      <c r="B9640" s="21" t="str">
        <f t="shared" si="150"/>
        <v>KapuskasingIce Accretion2055RCP8.5</v>
      </c>
      <c r="C9640" t="s">
        <v>348</v>
      </c>
      <c r="D9640" t="s">
        <v>486</v>
      </c>
      <c r="E9640" s="144" t="s">
        <v>191</v>
      </c>
      <c r="F9640" s="144">
        <v>2055</v>
      </c>
      <c r="G9640" s="147">
        <v>11.404917839048444</v>
      </c>
      <c r="H9640" s="147">
        <v>13.616149999999999</v>
      </c>
      <c r="I9640" s="147">
        <v>16.41</v>
      </c>
      <c r="J9640" s="147">
        <v>18.554600000000001</v>
      </c>
      <c r="K9640" s="147">
        <v>20.701799999999999</v>
      </c>
    </row>
    <row r="9641" spans="2:11" x14ac:dyDescent="0.2">
      <c r="B9641" s="21" t="str">
        <f t="shared" si="150"/>
        <v>KapuskasingIce Accretion2060RCP8.5</v>
      </c>
      <c r="C9641" t="s">
        <v>348</v>
      </c>
      <c r="D9641" t="s">
        <v>486</v>
      </c>
      <c r="E9641" s="144" t="s">
        <v>191</v>
      </c>
      <c r="F9641" s="144">
        <v>2060</v>
      </c>
      <c r="G9641" s="147">
        <v>11.453627067159085</v>
      </c>
      <c r="H9641" s="147">
        <v>13.7033</v>
      </c>
      <c r="I9641" s="147">
        <v>16.55</v>
      </c>
      <c r="J9641" s="147">
        <v>18.729749999999999</v>
      </c>
      <c r="K9641" s="147">
        <v>20.909700000000001</v>
      </c>
    </row>
    <row r="9642" spans="2:11" x14ac:dyDescent="0.2">
      <c r="B9642" s="21" t="str">
        <f t="shared" si="150"/>
        <v>KapuskasingIce Accretion2065RCP8.5</v>
      </c>
      <c r="C9642" t="s">
        <v>348</v>
      </c>
      <c r="D9642" t="s">
        <v>486</v>
      </c>
      <c r="E9642" s="144" t="s">
        <v>191</v>
      </c>
      <c r="F9642" s="144">
        <v>2065</v>
      </c>
      <c r="G9642" s="147">
        <v>11.436230914262428</v>
      </c>
      <c r="H9642" s="147">
        <v>13.699149999999999</v>
      </c>
      <c r="I9642" s="147">
        <v>16.57</v>
      </c>
      <c r="J9642" s="147">
        <v>18.763649999999998</v>
      </c>
      <c r="K9642" s="147">
        <v>20.953799999999998</v>
      </c>
    </row>
    <row r="9643" spans="2:11" x14ac:dyDescent="0.2">
      <c r="B9643" s="21" t="str">
        <f t="shared" si="150"/>
        <v>KapuskasingIce Accretion2070RCP8.5</v>
      </c>
      <c r="C9643" t="s">
        <v>348</v>
      </c>
      <c r="D9643" t="s">
        <v>486</v>
      </c>
      <c r="E9643" s="144" t="s">
        <v>191</v>
      </c>
      <c r="F9643" s="144">
        <v>2070</v>
      </c>
      <c r="G9643" s="147">
        <v>11.418834761365771</v>
      </c>
      <c r="H9643" s="147">
        <v>13.71575</v>
      </c>
      <c r="I9643" s="147">
        <v>16.63</v>
      </c>
      <c r="J9643" s="147">
        <v>18.848399999999998</v>
      </c>
      <c r="K9643" s="147">
        <v>21.067199999999996</v>
      </c>
    </row>
    <row r="9644" spans="2:11" x14ac:dyDescent="0.2">
      <c r="B9644" s="21" t="str">
        <f t="shared" si="150"/>
        <v>KapuskasingIce Accretion2075RCP8.5</v>
      </c>
      <c r="C9644" t="s">
        <v>348</v>
      </c>
      <c r="D9644" t="s">
        <v>486</v>
      </c>
      <c r="E9644" s="144" t="s">
        <v>191</v>
      </c>
      <c r="F9644" s="144">
        <v>2075</v>
      </c>
      <c r="G9644" s="147">
        <v>11.418834761365771</v>
      </c>
      <c r="H9644" s="147">
        <v>13.736499999999999</v>
      </c>
      <c r="I9644" s="147">
        <v>16.670000000000002</v>
      </c>
      <c r="J9644" s="147">
        <v>18.899250000000002</v>
      </c>
      <c r="K9644" s="147">
        <v>21.136499999999998</v>
      </c>
    </row>
    <row r="9645" spans="2:11" x14ac:dyDescent="0.2">
      <c r="B9645" s="21" t="str">
        <f t="shared" si="150"/>
        <v>KapuskasingIce Accretion2080RCP8.5</v>
      </c>
      <c r="C9645" t="s">
        <v>348</v>
      </c>
      <c r="D9645" t="s">
        <v>486</v>
      </c>
      <c r="E9645" s="144" t="s">
        <v>191</v>
      </c>
      <c r="F9645" s="144">
        <v>2080</v>
      </c>
      <c r="G9645" s="147">
        <v>11.418834761365771</v>
      </c>
      <c r="H9645" s="147">
        <v>13.757249999999999</v>
      </c>
      <c r="I9645" s="147">
        <v>16.71</v>
      </c>
      <c r="J9645" s="147">
        <v>18.950100000000003</v>
      </c>
      <c r="K9645" s="147">
        <v>21.205799999999996</v>
      </c>
    </row>
    <row r="9646" spans="2:11" x14ac:dyDescent="0.2">
      <c r="B9646" s="21" t="str">
        <f t="shared" si="150"/>
        <v>KapuskasingIce Accretion2085RCP8.5</v>
      </c>
      <c r="C9646" t="s">
        <v>348</v>
      </c>
      <c r="D9646" t="s">
        <v>486</v>
      </c>
      <c r="E9646" s="144" t="s">
        <v>191</v>
      </c>
      <c r="F9646" s="144">
        <v>2085</v>
      </c>
      <c r="G9646" s="147">
        <v>11.262269385295856</v>
      </c>
      <c r="H9646" s="147">
        <v>13.595399999999998</v>
      </c>
      <c r="I9646" s="147">
        <v>16.545000000000002</v>
      </c>
      <c r="J9646" s="147">
        <v>18.7806</v>
      </c>
      <c r="K9646" s="147">
        <v>21.035699999999999</v>
      </c>
    </row>
    <row r="9647" spans="2:11" x14ac:dyDescent="0.2">
      <c r="B9647" s="21" t="str">
        <f t="shared" si="150"/>
        <v>KapuskasingIce Accretion2090RCP8.5</v>
      </c>
      <c r="C9647" t="s">
        <v>348</v>
      </c>
      <c r="D9647" t="s">
        <v>486</v>
      </c>
      <c r="E9647" s="144" t="s">
        <v>191</v>
      </c>
      <c r="F9647" s="144">
        <v>2090</v>
      </c>
      <c r="G9647" s="147">
        <v>11.10570400922594</v>
      </c>
      <c r="H9647" s="147">
        <v>13.433549999999999</v>
      </c>
      <c r="I9647" s="147">
        <v>16.380000000000003</v>
      </c>
      <c r="J9647" s="147">
        <v>18.6111</v>
      </c>
      <c r="K9647" s="147">
        <v>20.865600000000001</v>
      </c>
    </row>
    <row r="9648" spans="2:11" x14ac:dyDescent="0.2">
      <c r="B9648" s="21" t="str">
        <f t="shared" si="150"/>
        <v>KapuskasingIce Accretion2095RCP8.5</v>
      </c>
      <c r="C9648" t="s">
        <v>348</v>
      </c>
      <c r="D9648" t="s">
        <v>486</v>
      </c>
      <c r="E9648" s="144" t="s">
        <v>191</v>
      </c>
      <c r="F9648" s="144">
        <v>2095</v>
      </c>
      <c r="G9648" s="147">
        <v>11.10570400922594</v>
      </c>
      <c r="H9648" s="147">
        <v>13.433549999999999</v>
      </c>
      <c r="I9648" s="147">
        <v>16.380000000000003</v>
      </c>
      <c r="J9648" s="147">
        <v>18.6111</v>
      </c>
      <c r="K9648" s="147">
        <v>20.865600000000001</v>
      </c>
    </row>
    <row r="9649" spans="2:11" x14ac:dyDescent="0.2">
      <c r="B9649" s="21" t="str">
        <f t="shared" si="150"/>
        <v>KapuskasingIce Accretion2100RCP8.5</v>
      </c>
      <c r="C9649" t="s">
        <v>348</v>
      </c>
      <c r="D9649" t="s">
        <v>486</v>
      </c>
      <c r="E9649" s="144" t="s">
        <v>191</v>
      </c>
      <c r="F9649" s="144">
        <v>2100</v>
      </c>
      <c r="G9649" s="147">
        <v>11.10570400922594</v>
      </c>
      <c r="H9649" s="147">
        <v>13.433549999999999</v>
      </c>
      <c r="I9649" s="147">
        <v>16.380000000000003</v>
      </c>
      <c r="J9649" s="147">
        <v>18.6111</v>
      </c>
      <c r="K9649" s="147">
        <v>20.865600000000001</v>
      </c>
    </row>
    <row r="9650" spans="2:11" x14ac:dyDescent="0.2">
      <c r="B9650" s="21" t="str">
        <f t="shared" si="150"/>
        <v>KapuskasingWind2023RCP4.5</v>
      </c>
      <c r="C9650" t="s">
        <v>348</v>
      </c>
      <c r="D9650" t="s">
        <v>1</v>
      </c>
      <c r="E9650" s="144" t="s">
        <v>193</v>
      </c>
      <c r="F9650" s="144">
        <v>2023</v>
      </c>
      <c r="G9650" s="147">
        <v>74.438229570868643</v>
      </c>
      <c r="H9650" s="147">
        <v>80.235749999999996</v>
      </c>
      <c r="I9650" s="147">
        <v>86.351500000000001</v>
      </c>
      <c r="J9650" s="147">
        <v>92.450675000000004</v>
      </c>
      <c r="K9650" s="147">
        <v>98.547299999999979</v>
      </c>
    </row>
    <row r="9651" spans="2:11" x14ac:dyDescent="0.2">
      <c r="B9651" s="21" t="str">
        <f t="shared" si="150"/>
        <v>KapuskasingWind2025RCP4.5</v>
      </c>
      <c r="C9651" t="s">
        <v>348</v>
      </c>
      <c r="D9651" t="s">
        <v>1</v>
      </c>
      <c r="E9651" s="144" t="s">
        <v>193</v>
      </c>
      <c r="F9651" s="144">
        <v>2025</v>
      </c>
      <c r="G9651" s="147">
        <v>74.594807717602862</v>
      </c>
      <c r="H9651" s="147">
        <v>80.421517499999993</v>
      </c>
      <c r="I9651" s="147">
        <v>86.573916666666662</v>
      </c>
      <c r="J9651" s="147">
        <v>92.703819166666676</v>
      </c>
      <c r="K9651" s="147">
        <v>98.831539999999976</v>
      </c>
    </row>
    <row r="9652" spans="2:11" x14ac:dyDescent="0.2">
      <c r="B9652" s="21" t="str">
        <f t="shared" si="150"/>
        <v>KapuskasingWind2030RCP4.5</v>
      </c>
      <c r="C9652" t="s">
        <v>348</v>
      </c>
      <c r="D9652" t="s">
        <v>1</v>
      </c>
      <c r="E9652" s="144" t="s">
        <v>193</v>
      </c>
      <c r="F9652" s="144">
        <v>2030</v>
      </c>
      <c r="G9652" s="147">
        <v>74.751385864337095</v>
      </c>
      <c r="H9652" s="147">
        <v>80.60728499999999</v>
      </c>
      <c r="I9652" s="147">
        <v>86.796333333333337</v>
      </c>
      <c r="J9652" s="147">
        <v>92.956963333333334</v>
      </c>
      <c r="K9652" s="147">
        <v>99.115779999999987</v>
      </c>
    </row>
    <row r="9653" spans="2:11" x14ac:dyDescent="0.2">
      <c r="B9653" s="21" t="str">
        <f t="shared" si="150"/>
        <v>KapuskasingWind2035RCP4.5</v>
      </c>
      <c r="C9653" t="s">
        <v>348</v>
      </c>
      <c r="D9653" t="s">
        <v>1</v>
      </c>
      <c r="E9653" s="144" t="s">
        <v>193</v>
      </c>
      <c r="F9653" s="144">
        <v>2035</v>
      </c>
      <c r="G9653" s="147">
        <v>74.907964011071329</v>
      </c>
      <c r="H9653" s="147">
        <v>80.793052499999988</v>
      </c>
      <c r="I9653" s="147">
        <v>87.018750000000011</v>
      </c>
      <c r="J9653" s="147">
        <v>93.210107499999992</v>
      </c>
      <c r="K9653" s="147">
        <v>99.400019999999984</v>
      </c>
    </row>
    <row r="9654" spans="2:11" x14ac:dyDescent="0.2">
      <c r="B9654" s="21" t="str">
        <f t="shared" si="150"/>
        <v>KapuskasingWind2040RCP4.5</v>
      </c>
      <c r="C9654" t="s">
        <v>348</v>
      </c>
      <c r="D9654" t="s">
        <v>1</v>
      </c>
      <c r="E9654" s="144" t="s">
        <v>193</v>
      </c>
      <c r="F9654" s="144">
        <v>2040</v>
      </c>
      <c r="G9654" s="147">
        <v>75.064542157805548</v>
      </c>
      <c r="H9654" s="147">
        <v>80.978819999999999</v>
      </c>
      <c r="I9654" s="147">
        <v>87.241166666666672</v>
      </c>
      <c r="J9654" s="147">
        <v>93.463251666666665</v>
      </c>
      <c r="K9654" s="147">
        <v>99.684259999999981</v>
      </c>
    </row>
    <row r="9655" spans="2:11" x14ac:dyDescent="0.2">
      <c r="B9655" s="21" t="str">
        <f t="shared" si="150"/>
        <v>KapuskasingWind2045RCP4.5</v>
      </c>
      <c r="C9655" t="s">
        <v>348</v>
      </c>
      <c r="D9655" t="s">
        <v>1</v>
      </c>
      <c r="E9655" s="144" t="s">
        <v>193</v>
      </c>
      <c r="F9655" s="144">
        <v>2045</v>
      </c>
      <c r="G9655" s="147">
        <v>75.221120304539767</v>
      </c>
      <c r="H9655" s="147">
        <v>81.164587499999996</v>
      </c>
      <c r="I9655" s="147">
        <v>87.463583333333332</v>
      </c>
      <c r="J9655" s="147">
        <v>93.716395833333337</v>
      </c>
      <c r="K9655" s="147">
        <v>99.968499999999992</v>
      </c>
    </row>
    <row r="9656" spans="2:11" x14ac:dyDescent="0.2">
      <c r="B9656" s="21" t="str">
        <f t="shared" si="150"/>
        <v>KapuskasingWind2050RCP4.5</v>
      </c>
      <c r="C9656" t="s">
        <v>348</v>
      </c>
      <c r="D9656" t="s">
        <v>1</v>
      </c>
      <c r="E9656" s="144" t="s">
        <v>193</v>
      </c>
      <c r="F9656" s="144">
        <v>2050</v>
      </c>
      <c r="G9656" s="147">
        <v>75.385038051902171</v>
      </c>
      <c r="H9656" s="147">
        <v>81.351935999999995</v>
      </c>
      <c r="I9656" s="147">
        <v>87.677500000000009</v>
      </c>
      <c r="J9656" s="147">
        <v>93.954988</v>
      </c>
      <c r="K9656" s="147">
        <v>100.23142199999999</v>
      </c>
    </row>
    <row r="9657" spans="2:11" x14ac:dyDescent="0.2">
      <c r="B9657" s="21" t="str">
        <f t="shared" si="150"/>
        <v>KapuskasingWind2055RCP4.5</v>
      </c>
      <c r="C9657" t="s">
        <v>348</v>
      </c>
      <c r="D9657" t="s">
        <v>1</v>
      </c>
      <c r="E9657" s="144" t="s">
        <v>193</v>
      </c>
      <c r="F9657" s="144">
        <v>2055</v>
      </c>
      <c r="G9657" s="147">
        <v>75.392377652530342</v>
      </c>
      <c r="H9657" s="147">
        <v>81.353516999999997</v>
      </c>
      <c r="I9657" s="147">
        <v>87.668999999999997</v>
      </c>
      <c r="J9657" s="147">
        <v>93.940436000000005</v>
      </c>
      <c r="K9657" s="147">
        <v>100.210104</v>
      </c>
    </row>
    <row r="9658" spans="2:11" x14ac:dyDescent="0.2">
      <c r="B9658" s="21" t="str">
        <f t="shared" si="150"/>
        <v>KapuskasingWind2060RCP4.5</v>
      </c>
      <c r="C9658" t="s">
        <v>348</v>
      </c>
      <c r="D9658" t="s">
        <v>1</v>
      </c>
      <c r="E9658" s="144" t="s">
        <v>193</v>
      </c>
      <c r="F9658" s="144">
        <v>2060</v>
      </c>
      <c r="G9658" s="147">
        <v>75.399717253158499</v>
      </c>
      <c r="H9658" s="147">
        <v>81.355097999999984</v>
      </c>
      <c r="I9658" s="147">
        <v>87.660499999999999</v>
      </c>
      <c r="J9658" s="147">
        <v>93.925883999999996</v>
      </c>
      <c r="K9658" s="147">
        <v>100.18878599999999</v>
      </c>
    </row>
    <row r="9659" spans="2:11" x14ac:dyDescent="0.2">
      <c r="B9659" s="21" t="str">
        <f t="shared" si="150"/>
        <v>KapuskasingWind2065RCP4.5</v>
      </c>
      <c r="C9659" t="s">
        <v>348</v>
      </c>
      <c r="D9659" t="s">
        <v>1</v>
      </c>
      <c r="E9659" s="144" t="s">
        <v>193</v>
      </c>
      <c r="F9659" s="144">
        <v>2065</v>
      </c>
      <c r="G9659" s="147">
        <v>75.407056853786671</v>
      </c>
      <c r="H9659" s="147">
        <v>81.356678999999986</v>
      </c>
      <c r="I9659" s="147">
        <v>87.651999999999987</v>
      </c>
      <c r="J9659" s="147">
        <v>93.911332000000002</v>
      </c>
      <c r="K9659" s="147">
        <v>100.167468</v>
      </c>
    </row>
    <row r="9660" spans="2:11" x14ac:dyDescent="0.2">
      <c r="B9660" s="21" t="str">
        <f t="shared" si="150"/>
        <v>KapuskasingWind2070RCP4.5</v>
      </c>
      <c r="C9660" t="s">
        <v>348</v>
      </c>
      <c r="D9660" t="s">
        <v>1</v>
      </c>
      <c r="E9660" s="144" t="s">
        <v>193</v>
      </c>
      <c r="F9660" s="144">
        <v>2070</v>
      </c>
      <c r="G9660" s="147">
        <v>75.414396454414842</v>
      </c>
      <c r="H9660" s="147">
        <v>81.358259999999987</v>
      </c>
      <c r="I9660" s="147">
        <v>87.643499999999989</v>
      </c>
      <c r="J9660" s="147">
        <v>93.896780000000007</v>
      </c>
      <c r="K9660" s="147">
        <v>100.14615000000001</v>
      </c>
    </row>
    <row r="9661" spans="2:11" x14ac:dyDescent="0.2">
      <c r="B9661" s="21" t="str">
        <f t="shared" si="150"/>
        <v>KapuskasingWind2075RCP4.5</v>
      </c>
      <c r="C9661" t="s">
        <v>348</v>
      </c>
      <c r="D9661" t="s">
        <v>1</v>
      </c>
      <c r="E9661" s="144" t="s">
        <v>193</v>
      </c>
      <c r="F9661" s="144">
        <v>2075</v>
      </c>
      <c r="G9661" s="147">
        <v>75.421736055043013</v>
      </c>
      <c r="H9661" s="147">
        <v>81.35430749999999</v>
      </c>
      <c r="I9661" s="147">
        <v>87.626499999999993</v>
      </c>
      <c r="J9661" s="147">
        <v>93.869495000000001</v>
      </c>
      <c r="K9661" s="147">
        <v>100.109005</v>
      </c>
    </row>
    <row r="9662" spans="2:11" x14ac:dyDescent="0.2">
      <c r="B9662" s="21" t="str">
        <f t="shared" si="150"/>
        <v>KapuskasingWind2080RCP4.5</v>
      </c>
      <c r="C9662" t="s">
        <v>348</v>
      </c>
      <c r="D9662" t="s">
        <v>1</v>
      </c>
      <c r="E9662" s="144" t="s">
        <v>193</v>
      </c>
      <c r="F9662" s="144">
        <v>2080</v>
      </c>
      <c r="G9662" s="147">
        <v>75.42907565567117</v>
      </c>
      <c r="H9662" s="147">
        <v>81.350354999999993</v>
      </c>
      <c r="I9662" s="147">
        <v>87.609499999999997</v>
      </c>
      <c r="J9662" s="147">
        <v>93.842210000000009</v>
      </c>
      <c r="K9662" s="147">
        <v>100.07186</v>
      </c>
    </row>
    <row r="9663" spans="2:11" x14ac:dyDescent="0.2">
      <c r="B9663" s="21" t="str">
        <f t="shared" si="150"/>
        <v>KapuskasingWind2085RCP4.5</v>
      </c>
      <c r="C9663" t="s">
        <v>348</v>
      </c>
      <c r="D9663" t="s">
        <v>1</v>
      </c>
      <c r="E9663" s="144" t="s">
        <v>193</v>
      </c>
      <c r="F9663" s="144">
        <v>2085</v>
      </c>
      <c r="G9663" s="147">
        <v>75.436415256299341</v>
      </c>
      <c r="H9663" s="147">
        <v>81.346402499999982</v>
      </c>
      <c r="I9663" s="147">
        <v>87.592500000000001</v>
      </c>
      <c r="J9663" s="147">
        <v>93.814925000000002</v>
      </c>
      <c r="K9663" s="147">
        <v>100.03471499999999</v>
      </c>
    </row>
    <row r="9664" spans="2:11" x14ac:dyDescent="0.2">
      <c r="B9664" s="21" t="str">
        <f t="shared" si="150"/>
        <v>KapuskasingWind2090RCP4.5</v>
      </c>
      <c r="C9664" t="s">
        <v>348</v>
      </c>
      <c r="D9664" t="s">
        <v>1</v>
      </c>
      <c r="E9664" s="144" t="s">
        <v>193</v>
      </c>
      <c r="F9664" s="144">
        <v>2090</v>
      </c>
      <c r="G9664" s="147">
        <v>75.443754856927512</v>
      </c>
      <c r="H9664" s="147">
        <v>81.342449999999985</v>
      </c>
      <c r="I9664" s="147">
        <v>87.575499999999991</v>
      </c>
      <c r="J9664" s="147">
        <v>93.787639999999996</v>
      </c>
      <c r="K9664" s="147">
        <v>99.997569999999982</v>
      </c>
    </row>
    <row r="9665" spans="2:11" x14ac:dyDescent="0.2">
      <c r="B9665" s="21" t="str">
        <f t="shared" si="150"/>
        <v>KapuskasingWind2095RCP4.5</v>
      </c>
      <c r="C9665" t="s">
        <v>348</v>
      </c>
      <c r="D9665" t="s">
        <v>1</v>
      </c>
      <c r="E9665" s="144" t="s">
        <v>193</v>
      </c>
      <c r="F9665" s="144">
        <v>2095</v>
      </c>
      <c r="G9665" s="147">
        <v>75.451094457555669</v>
      </c>
      <c r="H9665" s="147">
        <v>81.338497499999988</v>
      </c>
      <c r="I9665" s="147">
        <v>87.558499999999995</v>
      </c>
      <c r="J9665" s="147">
        <v>93.760355000000004</v>
      </c>
      <c r="K9665" s="147">
        <v>99.960424999999987</v>
      </c>
    </row>
    <row r="9666" spans="2:11" x14ac:dyDescent="0.2">
      <c r="B9666" s="21" t="str">
        <f t="shared" si="150"/>
        <v>KapuskasingWind2100RCP4.5</v>
      </c>
      <c r="C9666" t="s">
        <v>348</v>
      </c>
      <c r="D9666" t="s">
        <v>1</v>
      </c>
      <c r="E9666" s="144" t="s">
        <v>193</v>
      </c>
      <c r="F9666" s="144">
        <v>2100</v>
      </c>
      <c r="G9666" s="147">
        <v>75.45843405818384</v>
      </c>
      <c r="H9666" s="147">
        <v>81.334544999999991</v>
      </c>
      <c r="I9666" s="147">
        <v>87.541499999999999</v>
      </c>
      <c r="J9666" s="147">
        <v>93.733069999999998</v>
      </c>
      <c r="K9666" s="147">
        <v>99.923279999999977</v>
      </c>
    </row>
    <row r="9667" spans="2:11" x14ac:dyDescent="0.2">
      <c r="B9667" s="21" t="str">
        <f t="shared" si="150"/>
        <v>KapuskasingWind2023RCP6.0</v>
      </c>
      <c r="C9667" t="s">
        <v>348</v>
      </c>
      <c r="D9667" t="s">
        <v>1</v>
      </c>
      <c r="E9667" s="144" t="s">
        <v>192</v>
      </c>
      <c r="F9667" s="144">
        <v>2023</v>
      </c>
      <c r="G9667" s="147">
        <v>74.438229570868643</v>
      </c>
      <c r="H9667" s="147">
        <v>80.235749999999996</v>
      </c>
      <c r="I9667" s="147">
        <v>86.351500000000001</v>
      </c>
      <c r="J9667" s="147">
        <v>92.450675000000004</v>
      </c>
      <c r="K9667" s="147">
        <v>98.547299999999979</v>
      </c>
    </row>
    <row r="9668" spans="2:11" x14ac:dyDescent="0.2">
      <c r="B9668" s="21" t="str">
        <f t="shared" si="150"/>
        <v>KapuskasingWind2025RCP6.0</v>
      </c>
      <c r="C9668" t="s">
        <v>348</v>
      </c>
      <c r="D9668" t="s">
        <v>1</v>
      </c>
      <c r="E9668" s="144" t="s">
        <v>192</v>
      </c>
      <c r="F9668" s="144">
        <v>2025</v>
      </c>
      <c r="G9668" s="147">
        <v>74.594807717602862</v>
      </c>
      <c r="H9668" s="147">
        <v>80.421517499999993</v>
      </c>
      <c r="I9668" s="147">
        <v>86.573916666666662</v>
      </c>
      <c r="J9668" s="147">
        <v>92.703819166666676</v>
      </c>
      <c r="K9668" s="147">
        <v>98.831539999999976</v>
      </c>
    </row>
    <row r="9669" spans="2:11" x14ac:dyDescent="0.2">
      <c r="B9669" s="21" t="str">
        <f t="shared" si="150"/>
        <v>KapuskasingWind2030RCP6.0</v>
      </c>
      <c r="C9669" t="s">
        <v>348</v>
      </c>
      <c r="D9669" t="s">
        <v>1</v>
      </c>
      <c r="E9669" s="144" t="s">
        <v>192</v>
      </c>
      <c r="F9669" s="144">
        <v>2030</v>
      </c>
      <c r="G9669" s="147">
        <v>74.751385864337095</v>
      </c>
      <c r="H9669" s="147">
        <v>80.60728499999999</v>
      </c>
      <c r="I9669" s="147">
        <v>86.796333333333337</v>
      </c>
      <c r="J9669" s="147">
        <v>92.956963333333334</v>
      </c>
      <c r="K9669" s="147">
        <v>99.115779999999987</v>
      </c>
    </row>
    <row r="9670" spans="2:11" x14ac:dyDescent="0.2">
      <c r="B9670" s="21" t="str">
        <f t="shared" si="150"/>
        <v>KapuskasingWind2035RCP6.0</v>
      </c>
      <c r="C9670" t="s">
        <v>348</v>
      </c>
      <c r="D9670" t="s">
        <v>1</v>
      </c>
      <c r="E9670" s="144" t="s">
        <v>192</v>
      </c>
      <c r="F9670" s="144">
        <v>2035</v>
      </c>
      <c r="G9670" s="147">
        <v>74.907964011071329</v>
      </c>
      <c r="H9670" s="147">
        <v>80.793052499999988</v>
      </c>
      <c r="I9670" s="147">
        <v>87.018750000000011</v>
      </c>
      <c r="J9670" s="147">
        <v>93.210107499999992</v>
      </c>
      <c r="K9670" s="147">
        <v>99.400019999999984</v>
      </c>
    </row>
    <row r="9671" spans="2:11" x14ac:dyDescent="0.2">
      <c r="B9671" s="21" t="str">
        <f t="shared" si="150"/>
        <v>KapuskasingWind2040RCP6.0</v>
      </c>
      <c r="C9671" t="s">
        <v>348</v>
      </c>
      <c r="D9671" t="s">
        <v>1</v>
      </c>
      <c r="E9671" s="144" t="s">
        <v>192</v>
      </c>
      <c r="F9671" s="144">
        <v>2040</v>
      </c>
      <c r="G9671" s="147">
        <v>75.064542157805548</v>
      </c>
      <c r="H9671" s="147">
        <v>80.978819999999999</v>
      </c>
      <c r="I9671" s="147">
        <v>87.241166666666672</v>
      </c>
      <c r="J9671" s="147">
        <v>93.463251666666665</v>
      </c>
      <c r="K9671" s="147">
        <v>99.684259999999981</v>
      </c>
    </row>
    <row r="9672" spans="2:11" x14ac:dyDescent="0.2">
      <c r="B9672" s="21" t="str">
        <f t="shared" si="150"/>
        <v>KapuskasingWind2045RCP6.0</v>
      </c>
      <c r="C9672" t="s">
        <v>348</v>
      </c>
      <c r="D9672" t="s">
        <v>1</v>
      </c>
      <c r="E9672" s="144" t="s">
        <v>192</v>
      </c>
      <c r="F9672" s="144">
        <v>2045</v>
      </c>
      <c r="G9672" s="147">
        <v>75.221120304539767</v>
      </c>
      <c r="H9672" s="147">
        <v>81.164587499999996</v>
      </c>
      <c r="I9672" s="147">
        <v>87.463583333333332</v>
      </c>
      <c r="J9672" s="147">
        <v>93.716395833333337</v>
      </c>
      <c r="K9672" s="147">
        <v>99.968499999999992</v>
      </c>
    </row>
    <row r="9673" spans="2:11" x14ac:dyDescent="0.2">
      <c r="B9673" s="21" t="str">
        <f t="shared" si="150"/>
        <v>KapuskasingWind2050RCP6.0</v>
      </c>
      <c r="C9673" t="s">
        <v>348</v>
      </c>
      <c r="D9673" t="s">
        <v>1</v>
      </c>
      <c r="E9673" s="144" t="s">
        <v>192</v>
      </c>
      <c r="F9673" s="144">
        <v>2050</v>
      </c>
      <c r="G9673" s="147">
        <v>75.385038051902171</v>
      </c>
      <c r="H9673" s="147">
        <v>81.351935999999995</v>
      </c>
      <c r="I9673" s="147">
        <v>87.677500000000009</v>
      </c>
      <c r="J9673" s="147">
        <v>93.954988</v>
      </c>
      <c r="K9673" s="147">
        <v>100.23142199999999</v>
      </c>
    </row>
    <row r="9674" spans="2:11" x14ac:dyDescent="0.2">
      <c r="B9674" s="21" t="str">
        <f t="shared" si="150"/>
        <v>KapuskasingWind2055RCP6.0</v>
      </c>
      <c r="C9674" t="s">
        <v>348</v>
      </c>
      <c r="D9674" t="s">
        <v>1</v>
      </c>
      <c r="E9674" s="144" t="s">
        <v>192</v>
      </c>
      <c r="F9674" s="144">
        <v>2055</v>
      </c>
      <c r="G9674" s="147">
        <v>75.392377652530342</v>
      </c>
      <c r="H9674" s="147">
        <v>81.353516999999997</v>
      </c>
      <c r="I9674" s="147">
        <v>87.668999999999997</v>
      </c>
      <c r="J9674" s="147">
        <v>93.940436000000005</v>
      </c>
      <c r="K9674" s="147">
        <v>100.210104</v>
      </c>
    </row>
    <row r="9675" spans="2:11" x14ac:dyDescent="0.2">
      <c r="B9675" s="21" t="str">
        <f t="shared" si="150"/>
        <v>KapuskasingWind2060RCP6.0</v>
      </c>
      <c r="C9675" t="s">
        <v>348</v>
      </c>
      <c r="D9675" t="s">
        <v>1</v>
      </c>
      <c r="E9675" s="144" t="s">
        <v>192</v>
      </c>
      <c r="F9675" s="144">
        <v>2060</v>
      </c>
      <c r="G9675" s="147">
        <v>75.399717253158499</v>
      </c>
      <c r="H9675" s="147">
        <v>81.355097999999984</v>
      </c>
      <c r="I9675" s="147">
        <v>87.660499999999999</v>
      </c>
      <c r="J9675" s="147">
        <v>93.925883999999996</v>
      </c>
      <c r="K9675" s="147">
        <v>100.18878599999999</v>
      </c>
    </row>
    <row r="9676" spans="2:11" x14ac:dyDescent="0.2">
      <c r="B9676" s="21" t="str">
        <f t="shared" ref="B9676:B9739" si="151">C9676&amp;D9676&amp;F9676&amp;E9676</f>
        <v>KapuskasingWind2065RCP6.0</v>
      </c>
      <c r="C9676" t="s">
        <v>348</v>
      </c>
      <c r="D9676" t="s">
        <v>1</v>
      </c>
      <c r="E9676" s="144" t="s">
        <v>192</v>
      </c>
      <c r="F9676" s="144">
        <v>2065</v>
      </c>
      <c r="G9676" s="147">
        <v>75.407056853786671</v>
      </c>
      <c r="H9676" s="147">
        <v>81.356678999999986</v>
      </c>
      <c r="I9676" s="147">
        <v>87.651999999999987</v>
      </c>
      <c r="J9676" s="147">
        <v>93.911332000000002</v>
      </c>
      <c r="K9676" s="147">
        <v>100.167468</v>
      </c>
    </row>
    <row r="9677" spans="2:11" x14ac:dyDescent="0.2">
      <c r="B9677" s="21" t="str">
        <f t="shared" si="151"/>
        <v>KapuskasingWind2070RCP6.0</v>
      </c>
      <c r="C9677" t="s">
        <v>348</v>
      </c>
      <c r="D9677" t="s">
        <v>1</v>
      </c>
      <c r="E9677" s="144" t="s">
        <v>192</v>
      </c>
      <c r="F9677" s="144">
        <v>2070</v>
      </c>
      <c r="G9677" s="147">
        <v>75.414396454414842</v>
      </c>
      <c r="H9677" s="147">
        <v>81.358259999999987</v>
      </c>
      <c r="I9677" s="147">
        <v>87.643499999999989</v>
      </c>
      <c r="J9677" s="147">
        <v>93.896780000000007</v>
      </c>
      <c r="K9677" s="147">
        <v>100.14615000000001</v>
      </c>
    </row>
    <row r="9678" spans="2:11" x14ac:dyDescent="0.2">
      <c r="B9678" s="21" t="str">
        <f t="shared" si="151"/>
        <v>KapuskasingWind2075RCP6.0</v>
      </c>
      <c r="C9678" t="s">
        <v>348</v>
      </c>
      <c r="D9678" t="s">
        <v>1</v>
      </c>
      <c r="E9678" s="144" t="s">
        <v>192</v>
      </c>
      <c r="F9678" s="144">
        <v>2075</v>
      </c>
      <c r="G9678" s="147">
        <v>75.425405855357099</v>
      </c>
      <c r="H9678" s="147">
        <v>81.352331249999992</v>
      </c>
      <c r="I9678" s="147">
        <v>87.617999999999995</v>
      </c>
      <c r="J9678" s="147">
        <v>93.855852499999997</v>
      </c>
      <c r="K9678" s="147">
        <v>100.09043249999999</v>
      </c>
    </row>
    <row r="9679" spans="2:11" x14ac:dyDescent="0.2">
      <c r="B9679" s="21" t="str">
        <f t="shared" si="151"/>
        <v>KapuskasingWind2080RCP6.0</v>
      </c>
      <c r="C9679" t="s">
        <v>348</v>
      </c>
      <c r="D9679" t="s">
        <v>1</v>
      </c>
      <c r="E9679" s="144" t="s">
        <v>192</v>
      </c>
      <c r="F9679" s="144">
        <v>2080</v>
      </c>
      <c r="G9679" s="147">
        <v>75.436415256299341</v>
      </c>
      <c r="H9679" s="147">
        <v>81.346402499999982</v>
      </c>
      <c r="I9679" s="147">
        <v>87.592500000000001</v>
      </c>
      <c r="J9679" s="147">
        <v>93.814925000000002</v>
      </c>
      <c r="K9679" s="147">
        <v>100.03471499999999</v>
      </c>
    </row>
    <row r="9680" spans="2:11" x14ac:dyDescent="0.2">
      <c r="B9680" s="21" t="str">
        <f t="shared" si="151"/>
        <v>KapuskasingWind2085RCP6.0</v>
      </c>
      <c r="C9680" t="s">
        <v>348</v>
      </c>
      <c r="D9680" t="s">
        <v>1</v>
      </c>
      <c r="E9680" s="144" t="s">
        <v>192</v>
      </c>
      <c r="F9680" s="144">
        <v>2085</v>
      </c>
      <c r="G9680" s="147">
        <v>75.447424657241584</v>
      </c>
      <c r="H9680" s="147">
        <v>81.340473749999987</v>
      </c>
      <c r="I9680" s="147">
        <v>87.566999999999993</v>
      </c>
      <c r="J9680" s="147">
        <v>93.773997500000007</v>
      </c>
      <c r="K9680" s="147">
        <v>99.978997499999991</v>
      </c>
    </row>
    <row r="9681" spans="2:11" x14ac:dyDescent="0.2">
      <c r="B9681" s="21" t="str">
        <f t="shared" si="151"/>
        <v>KapuskasingWind2090RCP6.0</v>
      </c>
      <c r="C9681" t="s">
        <v>348</v>
      </c>
      <c r="D9681" t="s">
        <v>1</v>
      </c>
      <c r="E9681" s="144" t="s">
        <v>192</v>
      </c>
      <c r="F9681" s="144">
        <v>2090</v>
      </c>
      <c r="G9681" s="147">
        <v>75.487792460696511</v>
      </c>
      <c r="H9681" s="147">
        <v>81.355624999999989</v>
      </c>
      <c r="I9681" s="147">
        <v>87.547166666666669</v>
      </c>
      <c r="J9681" s="147">
        <v>93.727006666666668</v>
      </c>
      <c r="K9681" s="147">
        <v>99.907129999999981</v>
      </c>
    </row>
    <row r="9682" spans="2:11" x14ac:dyDescent="0.2">
      <c r="B9682" s="21" t="str">
        <f t="shared" si="151"/>
        <v>KapuskasingWind2095RCP6.0</v>
      </c>
      <c r="C9682" t="s">
        <v>348</v>
      </c>
      <c r="D9682" t="s">
        <v>1</v>
      </c>
      <c r="E9682" s="144" t="s">
        <v>192</v>
      </c>
      <c r="F9682" s="144">
        <v>2095</v>
      </c>
      <c r="G9682" s="147">
        <v>75.517150863209181</v>
      </c>
      <c r="H9682" s="147">
        <v>81.376705000000001</v>
      </c>
      <c r="I9682" s="147">
        <v>87.552833333333325</v>
      </c>
      <c r="J9682" s="147">
        <v>93.720943333333338</v>
      </c>
      <c r="K9682" s="147">
        <v>99.890979999999985</v>
      </c>
    </row>
    <row r="9683" spans="2:11" x14ac:dyDescent="0.2">
      <c r="B9683" s="21" t="str">
        <f t="shared" si="151"/>
        <v>KapuskasingWind2100RCP6.0</v>
      </c>
      <c r="C9683" t="s">
        <v>348</v>
      </c>
      <c r="D9683" t="s">
        <v>1</v>
      </c>
      <c r="E9683" s="144" t="s">
        <v>192</v>
      </c>
      <c r="F9683" s="144">
        <v>2100</v>
      </c>
      <c r="G9683" s="147">
        <v>75.546509265721852</v>
      </c>
      <c r="H9683" s="147">
        <v>81.397784999999999</v>
      </c>
      <c r="I9683" s="147">
        <v>87.558499999999995</v>
      </c>
      <c r="J9683" s="147">
        <v>93.714880000000008</v>
      </c>
      <c r="K9683" s="147">
        <v>99.874829999999989</v>
      </c>
    </row>
    <row r="9684" spans="2:11" x14ac:dyDescent="0.2">
      <c r="B9684" s="21" t="str">
        <f t="shared" si="151"/>
        <v>KapuskasingWind2023RCP8.5</v>
      </c>
      <c r="C9684" t="s">
        <v>348</v>
      </c>
      <c r="D9684" t="s">
        <v>1</v>
      </c>
      <c r="E9684" s="144" t="s">
        <v>191</v>
      </c>
      <c r="F9684" s="144">
        <v>2023</v>
      </c>
      <c r="G9684" s="147">
        <v>74.438229570868643</v>
      </c>
      <c r="H9684" s="147">
        <v>80.235749999999996</v>
      </c>
      <c r="I9684" s="147">
        <v>86.351500000000001</v>
      </c>
      <c r="J9684" s="147">
        <v>92.450675000000004</v>
      </c>
      <c r="K9684" s="147">
        <v>98.547299999999979</v>
      </c>
    </row>
    <row r="9685" spans="2:11" x14ac:dyDescent="0.2">
      <c r="B9685" s="21" t="str">
        <f t="shared" si="151"/>
        <v>KapuskasingWind2025RCP8.5</v>
      </c>
      <c r="C9685" t="s">
        <v>348</v>
      </c>
      <c r="D9685" t="s">
        <v>1</v>
      </c>
      <c r="E9685" s="144" t="s">
        <v>191</v>
      </c>
      <c r="F9685" s="144">
        <v>2025</v>
      </c>
      <c r="G9685" s="147">
        <v>74.751385864337095</v>
      </c>
      <c r="H9685" s="147">
        <v>80.60728499999999</v>
      </c>
      <c r="I9685" s="147">
        <v>86.796333333333337</v>
      </c>
      <c r="J9685" s="147">
        <v>92.956963333333334</v>
      </c>
      <c r="K9685" s="147">
        <v>99.115779999999987</v>
      </c>
    </row>
    <row r="9686" spans="2:11" x14ac:dyDescent="0.2">
      <c r="B9686" s="21" t="str">
        <f t="shared" si="151"/>
        <v>KapuskasingWind2030RCP8.5</v>
      </c>
      <c r="C9686" t="s">
        <v>348</v>
      </c>
      <c r="D9686" t="s">
        <v>1</v>
      </c>
      <c r="E9686" s="144" t="s">
        <v>191</v>
      </c>
      <c r="F9686" s="144">
        <v>2030</v>
      </c>
      <c r="G9686" s="147">
        <v>75.064542157805548</v>
      </c>
      <c r="H9686" s="147">
        <v>80.978819999999999</v>
      </c>
      <c r="I9686" s="147">
        <v>87.241166666666672</v>
      </c>
      <c r="J9686" s="147">
        <v>93.463251666666665</v>
      </c>
      <c r="K9686" s="147">
        <v>99.684259999999981</v>
      </c>
    </row>
    <row r="9687" spans="2:11" x14ac:dyDescent="0.2">
      <c r="B9687" s="21" t="str">
        <f t="shared" si="151"/>
        <v>KapuskasingWind2035RCP8.5</v>
      </c>
      <c r="C9687" t="s">
        <v>348</v>
      </c>
      <c r="D9687" t="s">
        <v>1</v>
      </c>
      <c r="E9687" s="144" t="s">
        <v>191</v>
      </c>
      <c r="F9687" s="144">
        <v>2035</v>
      </c>
      <c r="G9687" s="147">
        <v>75.377698451274</v>
      </c>
      <c r="H9687" s="147">
        <v>81.350354999999993</v>
      </c>
      <c r="I9687" s="147">
        <v>87.686000000000007</v>
      </c>
      <c r="J9687" s="147">
        <v>93.969539999999995</v>
      </c>
      <c r="K9687" s="147">
        <v>100.25273999999999</v>
      </c>
    </row>
    <row r="9688" spans="2:11" x14ac:dyDescent="0.2">
      <c r="B9688" s="21" t="str">
        <f t="shared" si="151"/>
        <v>KapuskasingWind2040RCP8.5</v>
      </c>
      <c r="C9688" t="s">
        <v>348</v>
      </c>
      <c r="D9688" t="s">
        <v>1</v>
      </c>
      <c r="E9688" s="144" t="s">
        <v>191</v>
      </c>
      <c r="F9688" s="144">
        <v>2040</v>
      </c>
      <c r="G9688" s="147">
        <v>75.389931118987619</v>
      </c>
      <c r="H9688" s="147">
        <v>81.352989999999991</v>
      </c>
      <c r="I9688" s="147">
        <v>87.671833333333339</v>
      </c>
      <c r="J9688" s="147">
        <v>93.945286666666661</v>
      </c>
      <c r="K9688" s="147">
        <v>100.21720999999999</v>
      </c>
    </row>
    <row r="9689" spans="2:11" x14ac:dyDescent="0.2">
      <c r="B9689" s="21" t="str">
        <f t="shared" si="151"/>
        <v>KapuskasingWind2045RCP8.5</v>
      </c>
      <c r="C9689" t="s">
        <v>348</v>
      </c>
      <c r="D9689" t="s">
        <v>1</v>
      </c>
      <c r="E9689" s="144" t="s">
        <v>191</v>
      </c>
      <c r="F9689" s="144">
        <v>2045</v>
      </c>
      <c r="G9689" s="147">
        <v>75.402163786701223</v>
      </c>
      <c r="H9689" s="147">
        <v>81.355624999999989</v>
      </c>
      <c r="I9689" s="147">
        <v>87.657666666666657</v>
      </c>
      <c r="J9689" s="147">
        <v>93.921033333333341</v>
      </c>
      <c r="K9689" s="147">
        <v>100.18168</v>
      </c>
    </row>
    <row r="9690" spans="2:11" x14ac:dyDescent="0.2">
      <c r="B9690" s="21" t="str">
        <f t="shared" si="151"/>
        <v>KapuskasingWind2050RCP8.5</v>
      </c>
      <c r="C9690" t="s">
        <v>348</v>
      </c>
      <c r="D9690" t="s">
        <v>1</v>
      </c>
      <c r="E9690" s="144" t="s">
        <v>191</v>
      </c>
      <c r="F9690" s="144">
        <v>2050</v>
      </c>
      <c r="G9690" s="147">
        <v>75.42907565567117</v>
      </c>
      <c r="H9690" s="147">
        <v>81.350354999999993</v>
      </c>
      <c r="I9690" s="147">
        <v>87.609499999999997</v>
      </c>
      <c r="J9690" s="147">
        <v>93.842210000000009</v>
      </c>
      <c r="K9690" s="147">
        <v>100.07186</v>
      </c>
    </row>
    <row r="9691" spans="2:11" x14ac:dyDescent="0.2">
      <c r="B9691" s="21" t="str">
        <f t="shared" si="151"/>
        <v>KapuskasingWind2055RCP8.5</v>
      </c>
      <c r="C9691" t="s">
        <v>348</v>
      </c>
      <c r="D9691" t="s">
        <v>1</v>
      </c>
      <c r="E9691" s="144" t="s">
        <v>191</v>
      </c>
      <c r="F9691" s="144">
        <v>2055</v>
      </c>
      <c r="G9691" s="147">
        <v>75.443754856927512</v>
      </c>
      <c r="H9691" s="147">
        <v>81.342449999999985</v>
      </c>
      <c r="I9691" s="147">
        <v>87.575499999999991</v>
      </c>
      <c r="J9691" s="147">
        <v>93.787639999999996</v>
      </c>
      <c r="K9691" s="147">
        <v>99.997569999999982</v>
      </c>
    </row>
    <row r="9692" spans="2:11" x14ac:dyDescent="0.2">
      <c r="B9692" s="21" t="str">
        <f t="shared" si="151"/>
        <v>KapuskasingWind2060RCP8.5</v>
      </c>
      <c r="C9692" t="s">
        <v>348</v>
      </c>
      <c r="D9692" t="s">
        <v>1</v>
      </c>
      <c r="E9692" s="144" t="s">
        <v>191</v>
      </c>
      <c r="F9692" s="144">
        <v>2060</v>
      </c>
      <c r="G9692" s="147">
        <v>75.487792460696511</v>
      </c>
      <c r="H9692" s="147">
        <v>81.355624999999989</v>
      </c>
      <c r="I9692" s="147">
        <v>87.547166666666669</v>
      </c>
      <c r="J9692" s="147">
        <v>93.727006666666668</v>
      </c>
      <c r="K9692" s="147">
        <v>99.907129999999981</v>
      </c>
    </row>
    <row r="9693" spans="2:11" x14ac:dyDescent="0.2">
      <c r="B9693" s="21" t="str">
        <f t="shared" si="151"/>
        <v>KapuskasingWind2065RCP8.5</v>
      </c>
      <c r="C9693" t="s">
        <v>348</v>
      </c>
      <c r="D9693" t="s">
        <v>1</v>
      </c>
      <c r="E9693" s="144" t="s">
        <v>191</v>
      </c>
      <c r="F9693" s="144">
        <v>2065</v>
      </c>
      <c r="G9693" s="147">
        <v>75.517150863209181</v>
      </c>
      <c r="H9693" s="147">
        <v>81.376705000000001</v>
      </c>
      <c r="I9693" s="147">
        <v>87.552833333333325</v>
      </c>
      <c r="J9693" s="147">
        <v>93.720943333333338</v>
      </c>
      <c r="K9693" s="147">
        <v>99.890979999999985</v>
      </c>
    </row>
    <row r="9694" spans="2:11" x14ac:dyDescent="0.2">
      <c r="B9694" s="21" t="str">
        <f t="shared" si="151"/>
        <v>KapuskasingWind2070RCP8.5</v>
      </c>
      <c r="C9694" t="s">
        <v>348</v>
      </c>
      <c r="D9694" t="s">
        <v>1</v>
      </c>
      <c r="E9694" s="144" t="s">
        <v>191</v>
      </c>
      <c r="F9694" s="144">
        <v>2070</v>
      </c>
      <c r="G9694" s="147">
        <v>75.722659680797861</v>
      </c>
      <c r="H9694" s="147">
        <v>81.584869999999995</v>
      </c>
      <c r="I9694" s="147">
        <v>87.759666666666661</v>
      </c>
      <c r="J9694" s="147">
        <v>93.927096666666671</v>
      </c>
      <c r="K9694" s="147">
        <v>100.10092999999999</v>
      </c>
    </row>
    <row r="9695" spans="2:11" x14ac:dyDescent="0.2">
      <c r="B9695" s="21" t="str">
        <f t="shared" si="151"/>
        <v>KapuskasingWind2075RCP8.5</v>
      </c>
      <c r="C9695" t="s">
        <v>348</v>
      </c>
      <c r="D9695" t="s">
        <v>1</v>
      </c>
      <c r="E9695" s="144" t="s">
        <v>191</v>
      </c>
      <c r="F9695" s="144">
        <v>2075</v>
      </c>
      <c r="G9695" s="147">
        <v>75.898810095873856</v>
      </c>
      <c r="H9695" s="147">
        <v>81.771954999999991</v>
      </c>
      <c r="I9695" s="147">
        <v>87.960833333333326</v>
      </c>
      <c r="J9695" s="147">
        <v>94.139313333333348</v>
      </c>
      <c r="K9695" s="147">
        <v>100.32702999999999</v>
      </c>
    </row>
    <row r="9696" spans="2:11" x14ac:dyDescent="0.2">
      <c r="B9696" s="21" t="str">
        <f t="shared" si="151"/>
        <v>KapuskasingWind2080RCP8.5</v>
      </c>
      <c r="C9696" t="s">
        <v>348</v>
      </c>
      <c r="D9696" t="s">
        <v>1</v>
      </c>
      <c r="E9696" s="144" t="s">
        <v>191</v>
      </c>
      <c r="F9696" s="144">
        <v>2080</v>
      </c>
      <c r="G9696" s="147">
        <v>76.074960510949865</v>
      </c>
      <c r="H9696" s="147">
        <v>81.959039999999987</v>
      </c>
      <c r="I9696" s="147">
        <v>88.161999999999992</v>
      </c>
      <c r="J9696" s="147">
        <v>94.351530000000011</v>
      </c>
      <c r="K9696" s="147">
        <v>100.55313</v>
      </c>
    </row>
    <row r="9697" spans="2:11" x14ac:dyDescent="0.2">
      <c r="B9697" s="21" t="str">
        <f t="shared" si="151"/>
        <v>KapuskasingWind2085RCP8.5</v>
      </c>
      <c r="C9697" t="s">
        <v>348</v>
      </c>
      <c r="D9697" t="s">
        <v>1</v>
      </c>
      <c r="E9697" s="144" t="s">
        <v>191</v>
      </c>
      <c r="F9697" s="144">
        <v>2085</v>
      </c>
      <c r="G9697" s="147">
        <v>76.185054520372375</v>
      </c>
      <c r="H9697" s="147">
        <v>82.097377499999993</v>
      </c>
      <c r="I9697" s="147">
        <v>88.327749999999995</v>
      </c>
      <c r="J9697" s="147">
        <v>94.547072500000013</v>
      </c>
      <c r="K9697" s="147">
        <v>100.77115499999999</v>
      </c>
    </row>
    <row r="9698" spans="2:11" x14ac:dyDescent="0.2">
      <c r="B9698" s="21" t="str">
        <f t="shared" si="151"/>
        <v>KapuskasingWind2090RCP8.5</v>
      </c>
      <c r="C9698" t="s">
        <v>348</v>
      </c>
      <c r="D9698" t="s">
        <v>1</v>
      </c>
      <c r="E9698" s="144" t="s">
        <v>191</v>
      </c>
      <c r="F9698" s="144">
        <v>2090</v>
      </c>
      <c r="G9698" s="147">
        <v>76.295148529794872</v>
      </c>
      <c r="H9698" s="147">
        <v>82.235714999999999</v>
      </c>
      <c r="I9698" s="147">
        <v>88.493499999999997</v>
      </c>
      <c r="J9698" s="147">
        <v>94.742615000000015</v>
      </c>
      <c r="K9698" s="147">
        <v>100.98917999999999</v>
      </c>
    </row>
    <row r="9699" spans="2:11" x14ac:dyDescent="0.2">
      <c r="B9699" s="21" t="str">
        <f t="shared" si="151"/>
        <v>KapuskasingWind2095RCP8.5</v>
      </c>
      <c r="C9699" t="s">
        <v>348</v>
      </c>
      <c r="D9699" t="s">
        <v>1</v>
      </c>
      <c r="E9699" s="144" t="s">
        <v>191</v>
      </c>
      <c r="F9699" s="144">
        <v>2095</v>
      </c>
      <c r="G9699" s="147">
        <v>76.295148529794872</v>
      </c>
      <c r="H9699" s="147">
        <v>82.235714999999999</v>
      </c>
      <c r="I9699" s="147">
        <v>88.493499999999997</v>
      </c>
      <c r="J9699" s="147">
        <v>94.742615000000015</v>
      </c>
      <c r="K9699" s="147">
        <v>100.98917999999999</v>
      </c>
    </row>
    <row r="9700" spans="2:11" x14ac:dyDescent="0.2">
      <c r="B9700" s="21" t="str">
        <f t="shared" si="151"/>
        <v>KapuskasingWind2100RCP8.5</v>
      </c>
      <c r="C9700" t="s">
        <v>348</v>
      </c>
      <c r="D9700" t="s">
        <v>1</v>
      </c>
      <c r="E9700" s="144" t="s">
        <v>191</v>
      </c>
      <c r="F9700" s="144">
        <v>2100</v>
      </c>
      <c r="G9700" s="147">
        <v>76.295148529794872</v>
      </c>
      <c r="H9700" s="147">
        <v>82.235714999999999</v>
      </c>
      <c r="I9700" s="147">
        <v>88.493499999999997</v>
      </c>
      <c r="J9700" s="147">
        <v>94.742615000000015</v>
      </c>
      <c r="K9700" s="147">
        <v>100.98917999999999</v>
      </c>
    </row>
    <row r="9701" spans="2:11" x14ac:dyDescent="0.2">
      <c r="B9701" s="21" t="str">
        <f t="shared" si="151"/>
        <v>KemptvilleIce Accretion2023RCP4.5</v>
      </c>
      <c r="C9701" t="s">
        <v>349</v>
      </c>
      <c r="D9701" t="s">
        <v>486</v>
      </c>
      <c r="E9701" s="144" t="s">
        <v>193</v>
      </c>
      <c r="F9701" s="144">
        <v>2023</v>
      </c>
      <c r="G9701" s="147">
        <v>20.562252723848779</v>
      </c>
      <c r="H9701" s="147">
        <v>24.451799999999999</v>
      </c>
      <c r="I9701" s="147">
        <v>29.4</v>
      </c>
      <c r="J9701" s="147">
        <v>33.154199999999996</v>
      </c>
      <c r="K9701" s="147">
        <v>36.930599999999998</v>
      </c>
    </row>
    <row r="9702" spans="2:11" x14ac:dyDescent="0.2">
      <c r="B9702" s="21" t="str">
        <f t="shared" si="151"/>
        <v>KemptvilleIce Accretion2025RCP4.5</v>
      </c>
      <c r="C9702" t="s">
        <v>349</v>
      </c>
      <c r="D9702" t="s">
        <v>486</v>
      </c>
      <c r="E9702" s="144" t="s">
        <v>193</v>
      </c>
      <c r="F9702" s="144">
        <v>2025</v>
      </c>
      <c r="G9702" s="147">
        <v>20.558773493269449</v>
      </c>
      <c r="H9702" s="147">
        <v>24.460099999999997</v>
      </c>
      <c r="I9702" s="147">
        <v>29.419999999999998</v>
      </c>
      <c r="J9702" s="147">
        <v>33.188099999999999</v>
      </c>
      <c r="K9702" s="147">
        <v>36.974699999999999</v>
      </c>
    </row>
    <row r="9703" spans="2:11" x14ac:dyDescent="0.2">
      <c r="B9703" s="21" t="str">
        <f t="shared" si="151"/>
        <v>KemptvilleIce Accretion2030RCP4.5</v>
      </c>
      <c r="C9703" t="s">
        <v>349</v>
      </c>
      <c r="D9703" t="s">
        <v>486</v>
      </c>
      <c r="E9703" s="144" t="s">
        <v>193</v>
      </c>
      <c r="F9703" s="144">
        <v>2030</v>
      </c>
      <c r="G9703" s="147">
        <v>20.555294262690115</v>
      </c>
      <c r="H9703" s="147">
        <v>24.468399999999999</v>
      </c>
      <c r="I9703" s="147">
        <v>29.439999999999998</v>
      </c>
      <c r="J9703" s="147">
        <v>33.221999999999994</v>
      </c>
      <c r="K9703" s="147">
        <v>37.018799999999999</v>
      </c>
    </row>
    <row r="9704" spans="2:11" x14ac:dyDescent="0.2">
      <c r="B9704" s="21" t="str">
        <f t="shared" si="151"/>
        <v>KemptvilleIce Accretion2035RCP4.5</v>
      </c>
      <c r="C9704" t="s">
        <v>349</v>
      </c>
      <c r="D9704" t="s">
        <v>486</v>
      </c>
      <c r="E9704" s="144" t="s">
        <v>193</v>
      </c>
      <c r="F9704" s="144">
        <v>2035</v>
      </c>
      <c r="G9704" s="147">
        <v>20.551815032110785</v>
      </c>
      <c r="H9704" s="147">
        <v>24.476700000000001</v>
      </c>
      <c r="I9704" s="147">
        <v>29.46</v>
      </c>
      <c r="J9704" s="147">
        <v>33.255899999999997</v>
      </c>
      <c r="K9704" s="147">
        <v>37.062899999999999</v>
      </c>
    </row>
    <row r="9705" spans="2:11" x14ac:dyDescent="0.2">
      <c r="B9705" s="21" t="str">
        <f t="shared" si="151"/>
        <v>KemptvilleIce Accretion2040RCP4.5</v>
      </c>
      <c r="C9705" t="s">
        <v>349</v>
      </c>
      <c r="D9705" t="s">
        <v>486</v>
      </c>
      <c r="E9705" s="144" t="s">
        <v>193</v>
      </c>
      <c r="F9705" s="144">
        <v>2040</v>
      </c>
      <c r="G9705" s="147">
        <v>20.548335801531454</v>
      </c>
      <c r="H9705" s="147">
        <v>24.484999999999999</v>
      </c>
      <c r="I9705" s="147">
        <v>29.48</v>
      </c>
      <c r="J9705" s="147">
        <v>33.2898</v>
      </c>
      <c r="K9705" s="147">
        <v>37.106999999999999</v>
      </c>
    </row>
    <row r="9706" spans="2:11" x14ac:dyDescent="0.2">
      <c r="B9706" s="21" t="str">
        <f t="shared" si="151"/>
        <v>KemptvilleIce Accretion2045RCP4.5</v>
      </c>
      <c r="C9706" t="s">
        <v>349</v>
      </c>
      <c r="D9706" t="s">
        <v>486</v>
      </c>
      <c r="E9706" s="144" t="s">
        <v>193</v>
      </c>
      <c r="F9706" s="144">
        <v>2045</v>
      </c>
      <c r="G9706" s="147">
        <v>20.54485657095212</v>
      </c>
      <c r="H9706" s="147">
        <v>24.493299999999998</v>
      </c>
      <c r="I9706" s="147">
        <v>29.5</v>
      </c>
      <c r="J9706" s="147">
        <v>33.323699999999995</v>
      </c>
      <c r="K9706" s="147">
        <v>37.1511</v>
      </c>
    </row>
    <row r="9707" spans="2:11" x14ac:dyDescent="0.2">
      <c r="B9707" s="21" t="str">
        <f t="shared" si="151"/>
        <v>KemptvilleIce Accretion2050RCP4.5</v>
      </c>
      <c r="C9707" t="s">
        <v>349</v>
      </c>
      <c r="D9707" t="s">
        <v>486</v>
      </c>
      <c r="E9707" s="144" t="s">
        <v>193</v>
      </c>
      <c r="F9707" s="144">
        <v>2050</v>
      </c>
      <c r="G9707" s="147">
        <v>20.562252723848779</v>
      </c>
      <c r="H9707" s="147">
        <v>24.541439999999998</v>
      </c>
      <c r="I9707" s="147">
        <v>29.585999999999999</v>
      </c>
      <c r="J9707" s="147">
        <v>33.438960000000002</v>
      </c>
      <c r="K9707" s="147">
        <v>37.293480000000002</v>
      </c>
    </row>
    <row r="9708" spans="2:11" x14ac:dyDescent="0.2">
      <c r="B9708" s="21" t="str">
        <f t="shared" si="151"/>
        <v>KemptvilleIce Accretion2055RCP4.5</v>
      </c>
      <c r="C9708" t="s">
        <v>349</v>
      </c>
      <c r="D9708" t="s">
        <v>486</v>
      </c>
      <c r="E9708" s="144" t="s">
        <v>193</v>
      </c>
      <c r="F9708" s="144">
        <v>2055</v>
      </c>
      <c r="G9708" s="147">
        <v>20.583128107324768</v>
      </c>
      <c r="H9708" s="147">
        <v>24.58128</v>
      </c>
      <c r="I9708" s="147">
        <v>29.652000000000001</v>
      </c>
      <c r="J9708" s="147">
        <v>33.520319999999998</v>
      </c>
      <c r="K9708" s="147">
        <v>37.391759999999998</v>
      </c>
    </row>
    <row r="9709" spans="2:11" x14ac:dyDescent="0.2">
      <c r="B9709" s="21" t="str">
        <f t="shared" si="151"/>
        <v>KemptvilleIce Accretion2060RCP4.5</v>
      </c>
      <c r="C9709" t="s">
        <v>349</v>
      </c>
      <c r="D9709" t="s">
        <v>486</v>
      </c>
      <c r="E9709" s="144" t="s">
        <v>193</v>
      </c>
      <c r="F9709" s="144">
        <v>2060</v>
      </c>
      <c r="G9709" s="147">
        <v>20.604003490800757</v>
      </c>
      <c r="H9709" s="147">
        <v>24.621119999999998</v>
      </c>
      <c r="I9709" s="147">
        <v>29.718</v>
      </c>
      <c r="J9709" s="147">
        <v>33.601680000000002</v>
      </c>
      <c r="K9709" s="147">
        <v>37.49004</v>
      </c>
    </row>
    <row r="9710" spans="2:11" x14ac:dyDescent="0.2">
      <c r="B9710" s="21" t="str">
        <f t="shared" si="151"/>
        <v>KemptvilleIce Accretion2065RCP4.5</v>
      </c>
      <c r="C9710" t="s">
        <v>349</v>
      </c>
      <c r="D9710" t="s">
        <v>486</v>
      </c>
      <c r="E9710" s="144" t="s">
        <v>193</v>
      </c>
      <c r="F9710" s="144">
        <v>2065</v>
      </c>
      <c r="G9710" s="147">
        <v>20.624878874276746</v>
      </c>
      <c r="H9710" s="147">
        <v>24.660959999999999</v>
      </c>
      <c r="I9710" s="147">
        <v>29.784000000000002</v>
      </c>
      <c r="J9710" s="147">
        <v>33.683039999999998</v>
      </c>
      <c r="K9710" s="147">
        <v>37.588319999999996</v>
      </c>
    </row>
    <row r="9711" spans="2:11" x14ac:dyDescent="0.2">
      <c r="B9711" s="21" t="str">
        <f t="shared" si="151"/>
        <v>KemptvilleIce Accretion2070RCP4.5</v>
      </c>
      <c r="C9711" t="s">
        <v>349</v>
      </c>
      <c r="D9711" t="s">
        <v>486</v>
      </c>
      <c r="E9711" s="144" t="s">
        <v>193</v>
      </c>
      <c r="F9711" s="144">
        <v>2070</v>
      </c>
      <c r="G9711" s="147">
        <v>20.645754257752735</v>
      </c>
      <c r="H9711" s="147">
        <v>24.700799999999997</v>
      </c>
      <c r="I9711" s="147">
        <v>29.85</v>
      </c>
      <c r="J9711" s="147">
        <v>33.764400000000002</v>
      </c>
      <c r="K9711" s="147">
        <v>37.686599999999999</v>
      </c>
    </row>
    <row r="9712" spans="2:11" x14ac:dyDescent="0.2">
      <c r="B9712" s="21" t="str">
        <f t="shared" si="151"/>
        <v>KemptvilleIce Accretion2075RCP4.5</v>
      </c>
      <c r="C9712" t="s">
        <v>349</v>
      </c>
      <c r="D9712" t="s">
        <v>486</v>
      </c>
      <c r="E9712" s="144" t="s">
        <v>193</v>
      </c>
      <c r="F9712" s="144">
        <v>2075</v>
      </c>
      <c r="G9712" s="147">
        <v>20.718818099918696</v>
      </c>
      <c r="H9712" s="147">
        <v>24.816999999999997</v>
      </c>
      <c r="I9712" s="147">
        <v>30.015000000000001</v>
      </c>
      <c r="J9712" s="147">
        <v>33.967800000000004</v>
      </c>
      <c r="K9712" s="147">
        <v>37.932299999999998</v>
      </c>
    </row>
    <row r="9713" spans="2:11" x14ac:dyDescent="0.2">
      <c r="B9713" s="21" t="str">
        <f t="shared" si="151"/>
        <v>KemptvilleIce Accretion2080RCP4.5</v>
      </c>
      <c r="C9713" t="s">
        <v>349</v>
      </c>
      <c r="D9713" t="s">
        <v>486</v>
      </c>
      <c r="E9713" s="144" t="s">
        <v>193</v>
      </c>
      <c r="F9713" s="144">
        <v>2080</v>
      </c>
      <c r="G9713" s="147">
        <v>20.791881942084654</v>
      </c>
      <c r="H9713" s="147">
        <v>24.933199999999999</v>
      </c>
      <c r="I9713" s="147">
        <v>30.18</v>
      </c>
      <c r="J9713" s="147">
        <v>34.171199999999999</v>
      </c>
      <c r="K9713" s="147">
        <v>38.177999999999997</v>
      </c>
    </row>
    <row r="9714" spans="2:11" x14ac:dyDescent="0.2">
      <c r="B9714" s="21" t="str">
        <f t="shared" si="151"/>
        <v>KemptvilleIce Accretion2085RCP4.5</v>
      </c>
      <c r="C9714" t="s">
        <v>349</v>
      </c>
      <c r="D9714" t="s">
        <v>486</v>
      </c>
      <c r="E9714" s="144" t="s">
        <v>193</v>
      </c>
      <c r="F9714" s="144">
        <v>2085</v>
      </c>
      <c r="G9714" s="147">
        <v>20.864945784250615</v>
      </c>
      <c r="H9714" s="147">
        <v>25.049399999999999</v>
      </c>
      <c r="I9714" s="147">
        <v>30.344999999999999</v>
      </c>
      <c r="J9714" s="147">
        <v>34.374600000000001</v>
      </c>
      <c r="K9714" s="147">
        <v>38.423699999999997</v>
      </c>
    </row>
    <row r="9715" spans="2:11" x14ac:dyDescent="0.2">
      <c r="B9715" s="21" t="str">
        <f t="shared" si="151"/>
        <v>KemptvilleIce Accretion2090RCP4.5</v>
      </c>
      <c r="C9715" t="s">
        <v>349</v>
      </c>
      <c r="D9715" t="s">
        <v>486</v>
      </c>
      <c r="E9715" s="144" t="s">
        <v>193</v>
      </c>
      <c r="F9715" s="144">
        <v>2090</v>
      </c>
      <c r="G9715" s="147">
        <v>20.938009626416576</v>
      </c>
      <c r="H9715" s="147">
        <v>25.165599999999998</v>
      </c>
      <c r="I9715" s="147">
        <v>30.51</v>
      </c>
      <c r="J9715" s="147">
        <v>34.578000000000003</v>
      </c>
      <c r="K9715" s="147">
        <v>38.669399999999996</v>
      </c>
    </row>
    <row r="9716" spans="2:11" x14ac:dyDescent="0.2">
      <c r="B9716" s="21" t="str">
        <f t="shared" si="151"/>
        <v>KemptvilleIce Accretion2095RCP4.5</v>
      </c>
      <c r="C9716" t="s">
        <v>349</v>
      </c>
      <c r="D9716" t="s">
        <v>486</v>
      </c>
      <c r="E9716" s="144" t="s">
        <v>193</v>
      </c>
      <c r="F9716" s="144">
        <v>2095</v>
      </c>
      <c r="G9716" s="147">
        <v>21.011073468582534</v>
      </c>
      <c r="H9716" s="147">
        <v>25.2818</v>
      </c>
      <c r="I9716" s="147">
        <v>30.675000000000001</v>
      </c>
      <c r="J9716" s="147">
        <v>34.781399999999998</v>
      </c>
      <c r="K9716" s="147">
        <v>38.915099999999995</v>
      </c>
    </row>
    <row r="9717" spans="2:11" x14ac:dyDescent="0.2">
      <c r="B9717" s="21" t="str">
        <f t="shared" si="151"/>
        <v>KemptvilleIce Accretion2100RCP4.5</v>
      </c>
      <c r="C9717" t="s">
        <v>349</v>
      </c>
      <c r="D9717" t="s">
        <v>486</v>
      </c>
      <c r="E9717" s="144" t="s">
        <v>193</v>
      </c>
      <c r="F9717" s="144">
        <v>2100</v>
      </c>
      <c r="G9717" s="147">
        <v>21.084137310748496</v>
      </c>
      <c r="H9717" s="147">
        <v>25.398</v>
      </c>
      <c r="I9717" s="147">
        <v>30.84</v>
      </c>
      <c r="J9717" s="147">
        <v>34.9848</v>
      </c>
      <c r="K9717" s="147">
        <v>39.160799999999995</v>
      </c>
    </row>
    <row r="9718" spans="2:11" x14ac:dyDescent="0.2">
      <c r="B9718" s="21" t="str">
        <f t="shared" si="151"/>
        <v>KemptvilleIce Accretion2023RCP6.0</v>
      </c>
      <c r="C9718" t="s">
        <v>349</v>
      </c>
      <c r="D9718" t="s">
        <v>486</v>
      </c>
      <c r="E9718" s="144" t="s">
        <v>192</v>
      </c>
      <c r="F9718" s="144">
        <v>2023</v>
      </c>
      <c r="G9718" s="147">
        <v>20.562252723848779</v>
      </c>
      <c r="H9718" s="147">
        <v>24.451799999999999</v>
      </c>
      <c r="I9718" s="147">
        <v>29.4</v>
      </c>
      <c r="J9718" s="147">
        <v>33.154199999999996</v>
      </c>
      <c r="K9718" s="147">
        <v>36.930599999999998</v>
      </c>
    </row>
    <row r="9719" spans="2:11" x14ac:dyDescent="0.2">
      <c r="B9719" s="21" t="str">
        <f t="shared" si="151"/>
        <v>KemptvilleIce Accretion2025RCP6.0</v>
      </c>
      <c r="C9719" t="s">
        <v>349</v>
      </c>
      <c r="D9719" t="s">
        <v>486</v>
      </c>
      <c r="E9719" s="144" t="s">
        <v>192</v>
      </c>
      <c r="F9719" s="144">
        <v>2025</v>
      </c>
      <c r="G9719" s="147">
        <v>20.558773493269449</v>
      </c>
      <c r="H9719" s="147">
        <v>24.460099999999997</v>
      </c>
      <c r="I9719" s="147">
        <v>29.419999999999998</v>
      </c>
      <c r="J9719" s="147">
        <v>33.188099999999999</v>
      </c>
      <c r="K9719" s="147">
        <v>36.974699999999999</v>
      </c>
    </row>
    <row r="9720" spans="2:11" x14ac:dyDescent="0.2">
      <c r="B9720" s="21" t="str">
        <f t="shared" si="151"/>
        <v>KemptvilleIce Accretion2030RCP6.0</v>
      </c>
      <c r="C9720" t="s">
        <v>349</v>
      </c>
      <c r="D9720" t="s">
        <v>486</v>
      </c>
      <c r="E9720" s="144" t="s">
        <v>192</v>
      </c>
      <c r="F9720" s="144">
        <v>2030</v>
      </c>
      <c r="G9720" s="147">
        <v>20.555294262690115</v>
      </c>
      <c r="H9720" s="147">
        <v>24.468399999999999</v>
      </c>
      <c r="I9720" s="147">
        <v>29.439999999999998</v>
      </c>
      <c r="J9720" s="147">
        <v>33.221999999999994</v>
      </c>
      <c r="K9720" s="147">
        <v>37.018799999999999</v>
      </c>
    </row>
    <row r="9721" spans="2:11" x14ac:dyDescent="0.2">
      <c r="B9721" s="21" t="str">
        <f t="shared" si="151"/>
        <v>KemptvilleIce Accretion2035RCP6.0</v>
      </c>
      <c r="C9721" t="s">
        <v>349</v>
      </c>
      <c r="D9721" t="s">
        <v>486</v>
      </c>
      <c r="E9721" s="144" t="s">
        <v>192</v>
      </c>
      <c r="F9721" s="144">
        <v>2035</v>
      </c>
      <c r="G9721" s="147">
        <v>20.551815032110785</v>
      </c>
      <c r="H9721" s="147">
        <v>24.476700000000001</v>
      </c>
      <c r="I9721" s="147">
        <v>29.46</v>
      </c>
      <c r="J9721" s="147">
        <v>33.255899999999997</v>
      </c>
      <c r="K9721" s="147">
        <v>37.062899999999999</v>
      </c>
    </row>
    <row r="9722" spans="2:11" x14ac:dyDescent="0.2">
      <c r="B9722" s="21" t="str">
        <f t="shared" si="151"/>
        <v>KemptvilleIce Accretion2040RCP6.0</v>
      </c>
      <c r="C9722" t="s">
        <v>349</v>
      </c>
      <c r="D9722" t="s">
        <v>486</v>
      </c>
      <c r="E9722" s="144" t="s">
        <v>192</v>
      </c>
      <c r="F9722" s="144">
        <v>2040</v>
      </c>
      <c r="G9722" s="147">
        <v>20.548335801531454</v>
      </c>
      <c r="H9722" s="147">
        <v>24.484999999999999</v>
      </c>
      <c r="I9722" s="147">
        <v>29.48</v>
      </c>
      <c r="J9722" s="147">
        <v>33.2898</v>
      </c>
      <c r="K9722" s="147">
        <v>37.106999999999999</v>
      </c>
    </row>
    <row r="9723" spans="2:11" x14ac:dyDescent="0.2">
      <c r="B9723" s="21" t="str">
        <f t="shared" si="151"/>
        <v>KemptvilleIce Accretion2045RCP6.0</v>
      </c>
      <c r="C9723" t="s">
        <v>349</v>
      </c>
      <c r="D9723" t="s">
        <v>486</v>
      </c>
      <c r="E9723" s="144" t="s">
        <v>192</v>
      </c>
      <c r="F9723" s="144">
        <v>2045</v>
      </c>
      <c r="G9723" s="147">
        <v>20.54485657095212</v>
      </c>
      <c r="H9723" s="147">
        <v>24.493299999999998</v>
      </c>
      <c r="I9723" s="147">
        <v>29.5</v>
      </c>
      <c r="J9723" s="147">
        <v>33.323699999999995</v>
      </c>
      <c r="K9723" s="147">
        <v>37.1511</v>
      </c>
    </row>
    <row r="9724" spans="2:11" x14ac:dyDescent="0.2">
      <c r="B9724" s="21" t="str">
        <f t="shared" si="151"/>
        <v>KemptvilleIce Accretion2050RCP6.0</v>
      </c>
      <c r="C9724" t="s">
        <v>349</v>
      </c>
      <c r="D9724" t="s">
        <v>486</v>
      </c>
      <c r="E9724" s="144" t="s">
        <v>192</v>
      </c>
      <c r="F9724" s="144">
        <v>2050</v>
      </c>
      <c r="G9724" s="147">
        <v>20.562252723848779</v>
      </c>
      <c r="H9724" s="147">
        <v>24.541439999999998</v>
      </c>
      <c r="I9724" s="147">
        <v>29.585999999999999</v>
      </c>
      <c r="J9724" s="147">
        <v>33.438960000000002</v>
      </c>
      <c r="K9724" s="147">
        <v>37.293480000000002</v>
      </c>
    </row>
    <row r="9725" spans="2:11" x14ac:dyDescent="0.2">
      <c r="B9725" s="21" t="str">
        <f t="shared" si="151"/>
        <v>KemptvilleIce Accretion2055RCP6.0</v>
      </c>
      <c r="C9725" t="s">
        <v>349</v>
      </c>
      <c r="D9725" t="s">
        <v>486</v>
      </c>
      <c r="E9725" s="144" t="s">
        <v>192</v>
      </c>
      <c r="F9725" s="144">
        <v>2055</v>
      </c>
      <c r="G9725" s="147">
        <v>20.583128107324768</v>
      </c>
      <c r="H9725" s="147">
        <v>24.58128</v>
      </c>
      <c r="I9725" s="147">
        <v>29.652000000000001</v>
      </c>
      <c r="J9725" s="147">
        <v>33.520319999999998</v>
      </c>
      <c r="K9725" s="147">
        <v>37.391759999999998</v>
      </c>
    </row>
    <row r="9726" spans="2:11" x14ac:dyDescent="0.2">
      <c r="B9726" s="21" t="str">
        <f t="shared" si="151"/>
        <v>KemptvilleIce Accretion2060RCP6.0</v>
      </c>
      <c r="C9726" t="s">
        <v>349</v>
      </c>
      <c r="D9726" t="s">
        <v>486</v>
      </c>
      <c r="E9726" s="144" t="s">
        <v>192</v>
      </c>
      <c r="F9726" s="144">
        <v>2060</v>
      </c>
      <c r="G9726" s="147">
        <v>20.604003490800757</v>
      </c>
      <c r="H9726" s="147">
        <v>24.621119999999998</v>
      </c>
      <c r="I9726" s="147">
        <v>29.718</v>
      </c>
      <c r="J9726" s="147">
        <v>33.601680000000002</v>
      </c>
      <c r="K9726" s="147">
        <v>37.49004</v>
      </c>
    </row>
    <row r="9727" spans="2:11" x14ac:dyDescent="0.2">
      <c r="B9727" s="21" t="str">
        <f t="shared" si="151"/>
        <v>KemptvilleIce Accretion2065RCP6.0</v>
      </c>
      <c r="C9727" t="s">
        <v>349</v>
      </c>
      <c r="D9727" t="s">
        <v>486</v>
      </c>
      <c r="E9727" s="144" t="s">
        <v>192</v>
      </c>
      <c r="F9727" s="144">
        <v>2065</v>
      </c>
      <c r="G9727" s="147">
        <v>20.624878874276746</v>
      </c>
      <c r="H9727" s="147">
        <v>24.660959999999999</v>
      </c>
      <c r="I9727" s="147">
        <v>29.784000000000002</v>
      </c>
      <c r="J9727" s="147">
        <v>33.683039999999998</v>
      </c>
      <c r="K9727" s="147">
        <v>37.588319999999996</v>
      </c>
    </row>
    <row r="9728" spans="2:11" x14ac:dyDescent="0.2">
      <c r="B9728" s="21" t="str">
        <f t="shared" si="151"/>
        <v>KemptvilleIce Accretion2070RCP6.0</v>
      </c>
      <c r="C9728" t="s">
        <v>349</v>
      </c>
      <c r="D9728" t="s">
        <v>486</v>
      </c>
      <c r="E9728" s="144" t="s">
        <v>192</v>
      </c>
      <c r="F9728" s="144">
        <v>2070</v>
      </c>
      <c r="G9728" s="147">
        <v>20.645754257752735</v>
      </c>
      <c r="H9728" s="147">
        <v>24.700799999999997</v>
      </c>
      <c r="I9728" s="147">
        <v>29.85</v>
      </c>
      <c r="J9728" s="147">
        <v>33.764400000000002</v>
      </c>
      <c r="K9728" s="147">
        <v>37.686599999999999</v>
      </c>
    </row>
    <row r="9729" spans="2:11" x14ac:dyDescent="0.2">
      <c r="B9729" s="21" t="str">
        <f t="shared" si="151"/>
        <v>KemptvilleIce Accretion2075RCP6.0</v>
      </c>
      <c r="C9729" t="s">
        <v>349</v>
      </c>
      <c r="D9729" t="s">
        <v>486</v>
      </c>
      <c r="E9729" s="144" t="s">
        <v>192</v>
      </c>
      <c r="F9729" s="144">
        <v>2075</v>
      </c>
      <c r="G9729" s="147">
        <v>20.755350021001675</v>
      </c>
      <c r="H9729" s="147">
        <v>24.875099999999996</v>
      </c>
      <c r="I9729" s="147">
        <v>30.0975</v>
      </c>
      <c r="J9729" s="147">
        <v>34.069500000000005</v>
      </c>
      <c r="K9729" s="147">
        <v>38.055149999999998</v>
      </c>
    </row>
    <row r="9730" spans="2:11" x14ac:dyDescent="0.2">
      <c r="B9730" s="21" t="str">
        <f t="shared" si="151"/>
        <v>KemptvilleIce Accretion2080RCP6.0</v>
      </c>
      <c r="C9730" t="s">
        <v>349</v>
      </c>
      <c r="D9730" t="s">
        <v>486</v>
      </c>
      <c r="E9730" s="144" t="s">
        <v>192</v>
      </c>
      <c r="F9730" s="144">
        <v>2080</v>
      </c>
      <c r="G9730" s="147">
        <v>20.864945784250615</v>
      </c>
      <c r="H9730" s="147">
        <v>25.049399999999999</v>
      </c>
      <c r="I9730" s="147">
        <v>30.344999999999999</v>
      </c>
      <c r="J9730" s="147">
        <v>34.374600000000001</v>
      </c>
      <c r="K9730" s="147">
        <v>38.423699999999997</v>
      </c>
    </row>
    <row r="9731" spans="2:11" x14ac:dyDescent="0.2">
      <c r="B9731" s="21" t="str">
        <f t="shared" si="151"/>
        <v>KemptvilleIce Accretion2085RCP6.0</v>
      </c>
      <c r="C9731" t="s">
        <v>349</v>
      </c>
      <c r="D9731" t="s">
        <v>486</v>
      </c>
      <c r="E9731" s="144" t="s">
        <v>192</v>
      </c>
      <c r="F9731" s="144">
        <v>2085</v>
      </c>
      <c r="G9731" s="147">
        <v>20.974541547499555</v>
      </c>
      <c r="H9731" s="147">
        <v>25.223700000000001</v>
      </c>
      <c r="I9731" s="147">
        <v>30.592500000000001</v>
      </c>
      <c r="J9731" s="147">
        <v>34.679699999999997</v>
      </c>
      <c r="K9731" s="147">
        <v>38.792249999999996</v>
      </c>
    </row>
    <row r="9732" spans="2:11" x14ac:dyDescent="0.2">
      <c r="B9732" s="21" t="str">
        <f t="shared" si="151"/>
        <v>KemptvilleIce Accretion2090RCP6.0</v>
      </c>
      <c r="C9732" t="s">
        <v>349</v>
      </c>
      <c r="D9732" t="s">
        <v>486</v>
      </c>
      <c r="E9732" s="144" t="s">
        <v>192</v>
      </c>
      <c r="F9732" s="144">
        <v>2090</v>
      </c>
      <c r="G9732" s="147">
        <v>21.091095771907156</v>
      </c>
      <c r="H9732" s="147">
        <v>25.456099999999999</v>
      </c>
      <c r="I9732" s="147">
        <v>30.97</v>
      </c>
      <c r="J9732" s="147">
        <v>35.165599999999998</v>
      </c>
      <c r="K9732" s="147">
        <v>39.387599999999999</v>
      </c>
    </row>
    <row r="9733" spans="2:11" x14ac:dyDescent="0.2">
      <c r="B9733" s="21" t="str">
        <f t="shared" si="151"/>
        <v>KemptvilleIce Accretion2095RCP6.0</v>
      </c>
      <c r="C9733" t="s">
        <v>349</v>
      </c>
      <c r="D9733" t="s">
        <v>486</v>
      </c>
      <c r="E9733" s="144" t="s">
        <v>192</v>
      </c>
      <c r="F9733" s="144">
        <v>2095</v>
      </c>
      <c r="G9733" s="147">
        <v>21.09805423306582</v>
      </c>
      <c r="H9733" s="147">
        <v>25.514199999999995</v>
      </c>
      <c r="I9733" s="147">
        <v>31.099999999999998</v>
      </c>
      <c r="J9733" s="147">
        <v>35.346400000000003</v>
      </c>
      <c r="K9733" s="147">
        <v>39.614399999999996</v>
      </c>
    </row>
    <row r="9734" spans="2:11" x14ac:dyDescent="0.2">
      <c r="B9734" s="21" t="str">
        <f t="shared" si="151"/>
        <v>KemptvilleIce Accretion2100RCP6.0</v>
      </c>
      <c r="C9734" t="s">
        <v>349</v>
      </c>
      <c r="D9734" t="s">
        <v>486</v>
      </c>
      <c r="E9734" s="144" t="s">
        <v>192</v>
      </c>
      <c r="F9734" s="144">
        <v>2100</v>
      </c>
      <c r="G9734" s="147">
        <v>21.105012694224481</v>
      </c>
      <c r="H9734" s="147">
        <v>25.572299999999995</v>
      </c>
      <c r="I9734" s="147">
        <v>31.229999999999997</v>
      </c>
      <c r="J9734" s="147">
        <v>35.527200000000001</v>
      </c>
      <c r="K9734" s="147">
        <v>39.841200000000001</v>
      </c>
    </row>
    <row r="9735" spans="2:11" x14ac:dyDescent="0.2">
      <c r="B9735" s="21" t="str">
        <f t="shared" si="151"/>
        <v>KemptvilleIce Accretion2023RCP8.5</v>
      </c>
      <c r="C9735" t="s">
        <v>349</v>
      </c>
      <c r="D9735" t="s">
        <v>486</v>
      </c>
      <c r="E9735" s="144" t="s">
        <v>191</v>
      </c>
      <c r="F9735" s="144">
        <v>2023</v>
      </c>
      <c r="G9735" s="147">
        <v>20.562252723848779</v>
      </c>
      <c r="H9735" s="147">
        <v>24.451799999999999</v>
      </c>
      <c r="I9735" s="147">
        <v>29.4</v>
      </c>
      <c r="J9735" s="147">
        <v>33.154199999999996</v>
      </c>
      <c r="K9735" s="147">
        <v>36.930599999999998</v>
      </c>
    </row>
    <row r="9736" spans="2:11" x14ac:dyDescent="0.2">
      <c r="B9736" s="21" t="str">
        <f t="shared" si="151"/>
        <v>KemptvilleIce Accretion2025RCP8.5</v>
      </c>
      <c r="C9736" t="s">
        <v>349</v>
      </c>
      <c r="D9736" t="s">
        <v>486</v>
      </c>
      <c r="E9736" s="144" t="s">
        <v>191</v>
      </c>
      <c r="F9736" s="144">
        <v>2025</v>
      </c>
      <c r="G9736" s="147">
        <v>20.555294262690115</v>
      </c>
      <c r="H9736" s="147">
        <v>24.468399999999999</v>
      </c>
      <c r="I9736" s="147">
        <v>29.439999999999998</v>
      </c>
      <c r="J9736" s="147">
        <v>33.221999999999994</v>
      </c>
      <c r="K9736" s="147">
        <v>37.018799999999999</v>
      </c>
    </row>
    <row r="9737" spans="2:11" x14ac:dyDescent="0.2">
      <c r="B9737" s="21" t="str">
        <f t="shared" si="151"/>
        <v>KemptvilleIce Accretion2030RCP8.5</v>
      </c>
      <c r="C9737" t="s">
        <v>349</v>
      </c>
      <c r="D9737" t="s">
        <v>486</v>
      </c>
      <c r="E9737" s="144" t="s">
        <v>191</v>
      </c>
      <c r="F9737" s="144">
        <v>2030</v>
      </c>
      <c r="G9737" s="147">
        <v>20.548335801531454</v>
      </c>
      <c r="H9737" s="147">
        <v>24.484999999999999</v>
      </c>
      <c r="I9737" s="147">
        <v>29.48</v>
      </c>
      <c r="J9737" s="147">
        <v>33.2898</v>
      </c>
      <c r="K9737" s="147">
        <v>37.106999999999999</v>
      </c>
    </row>
    <row r="9738" spans="2:11" x14ac:dyDescent="0.2">
      <c r="B9738" s="21" t="str">
        <f t="shared" si="151"/>
        <v>KemptvilleIce Accretion2035RCP8.5</v>
      </c>
      <c r="C9738" t="s">
        <v>349</v>
      </c>
      <c r="D9738" t="s">
        <v>486</v>
      </c>
      <c r="E9738" s="144" t="s">
        <v>191</v>
      </c>
      <c r="F9738" s="144">
        <v>2035</v>
      </c>
      <c r="G9738" s="147">
        <v>20.54137734037279</v>
      </c>
      <c r="H9738" s="147">
        <v>24.5016</v>
      </c>
      <c r="I9738" s="147">
        <v>29.52</v>
      </c>
      <c r="J9738" s="147">
        <v>33.357599999999998</v>
      </c>
      <c r="K9738" s="147">
        <v>37.1952</v>
      </c>
    </row>
    <row r="9739" spans="2:11" x14ac:dyDescent="0.2">
      <c r="B9739" s="21" t="str">
        <f t="shared" si="151"/>
        <v>KemptvilleIce Accretion2040RCP8.5</v>
      </c>
      <c r="C9739" t="s">
        <v>349</v>
      </c>
      <c r="D9739" t="s">
        <v>486</v>
      </c>
      <c r="E9739" s="144" t="s">
        <v>191</v>
      </c>
      <c r="F9739" s="144">
        <v>2040</v>
      </c>
      <c r="G9739" s="147">
        <v>20.576169646166104</v>
      </c>
      <c r="H9739" s="147">
        <v>24.567999999999998</v>
      </c>
      <c r="I9739" s="147">
        <v>29.63</v>
      </c>
      <c r="J9739" s="147">
        <v>33.493200000000002</v>
      </c>
      <c r="K9739" s="147">
        <v>37.359000000000002</v>
      </c>
    </row>
    <row r="9740" spans="2:11" x14ac:dyDescent="0.2">
      <c r="B9740" s="21" t="str">
        <f t="shared" ref="B9740:B9803" si="152">C9740&amp;D9740&amp;F9740&amp;E9740</f>
        <v>KemptvilleIce Accretion2045RCP8.5</v>
      </c>
      <c r="C9740" t="s">
        <v>349</v>
      </c>
      <c r="D9740" t="s">
        <v>486</v>
      </c>
      <c r="E9740" s="144" t="s">
        <v>191</v>
      </c>
      <c r="F9740" s="144">
        <v>2045</v>
      </c>
      <c r="G9740" s="147">
        <v>20.610961951959421</v>
      </c>
      <c r="H9740" s="147">
        <v>24.634399999999999</v>
      </c>
      <c r="I9740" s="147">
        <v>29.740000000000002</v>
      </c>
      <c r="J9740" s="147">
        <v>33.628799999999998</v>
      </c>
      <c r="K9740" s="147">
        <v>37.522799999999997</v>
      </c>
    </row>
    <row r="9741" spans="2:11" x14ac:dyDescent="0.2">
      <c r="B9741" s="21" t="str">
        <f t="shared" si="152"/>
        <v>KemptvilleIce Accretion2050RCP8.5</v>
      </c>
      <c r="C9741" t="s">
        <v>349</v>
      </c>
      <c r="D9741" t="s">
        <v>486</v>
      </c>
      <c r="E9741" s="144" t="s">
        <v>191</v>
      </c>
      <c r="F9741" s="144">
        <v>2050</v>
      </c>
      <c r="G9741" s="147">
        <v>20.791881942084654</v>
      </c>
      <c r="H9741" s="147">
        <v>24.933199999999999</v>
      </c>
      <c r="I9741" s="147">
        <v>30.18</v>
      </c>
      <c r="J9741" s="147">
        <v>34.171199999999999</v>
      </c>
      <c r="K9741" s="147">
        <v>38.177999999999997</v>
      </c>
    </row>
    <row r="9742" spans="2:11" x14ac:dyDescent="0.2">
      <c r="B9742" s="21" t="str">
        <f t="shared" si="152"/>
        <v>KemptvilleIce Accretion2055RCP8.5</v>
      </c>
      <c r="C9742" t="s">
        <v>349</v>
      </c>
      <c r="D9742" t="s">
        <v>486</v>
      </c>
      <c r="E9742" s="144" t="s">
        <v>191</v>
      </c>
      <c r="F9742" s="144">
        <v>2055</v>
      </c>
      <c r="G9742" s="147">
        <v>20.938009626416576</v>
      </c>
      <c r="H9742" s="147">
        <v>25.165599999999998</v>
      </c>
      <c r="I9742" s="147">
        <v>30.51</v>
      </c>
      <c r="J9742" s="147">
        <v>34.578000000000003</v>
      </c>
      <c r="K9742" s="147">
        <v>38.669399999999996</v>
      </c>
    </row>
    <row r="9743" spans="2:11" x14ac:dyDescent="0.2">
      <c r="B9743" s="21" t="str">
        <f t="shared" si="152"/>
        <v>KemptvilleIce Accretion2060RCP8.5</v>
      </c>
      <c r="C9743" t="s">
        <v>349</v>
      </c>
      <c r="D9743" t="s">
        <v>486</v>
      </c>
      <c r="E9743" s="144" t="s">
        <v>191</v>
      </c>
      <c r="F9743" s="144">
        <v>2060</v>
      </c>
      <c r="G9743" s="147">
        <v>21.091095771907156</v>
      </c>
      <c r="H9743" s="147">
        <v>25.456099999999999</v>
      </c>
      <c r="I9743" s="147">
        <v>30.97</v>
      </c>
      <c r="J9743" s="147">
        <v>35.165599999999998</v>
      </c>
      <c r="K9743" s="147">
        <v>39.387599999999999</v>
      </c>
    </row>
    <row r="9744" spans="2:11" x14ac:dyDescent="0.2">
      <c r="B9744" s="21" t="str">
        <f t="shared" si="152"/>
        <v>KemptvilleIce Accretion2065RCP8.5</v>
      </c>
      <c r="C9744" t="s">
        <v>349</v>
      </c>
      <c r="D9744" t="s">
        <v>486</v>
      </c>
      <c r="E9744" s="144" t="s">
        <v>191</v>
      </c>
      <c r="F9744" s="144">
        <v>2065</v>
      </c>
      <c r="G9744" s="147">
        <v>21.09805423306582</v>
      </c>
      <c r="H9744" s="147">
        <v>25.514199999999995</v>
      </c>
      <c r="I9744" s="147">
        <v>31.099999999999998</v>
      </c>
      <c r="J9744" s="147">
        <v>35.346400000000003</v>
      </c>
      <c r="K9744" s="147">
        <v>39.614399999999996</v>
      </c>
    </row>
    <row r="9745" spans="2:11" x14ac:dyDescent="0.2">
      <c r="B9745" s="21" t="str">
        <f t="shared" si="152"/>
        <v>KemptvilleIce Accretion2070RCP8.5</v>
      </c>
      <c r="C9745" t="s">
        <v>349</v>
      </c>
      <c r="D9745" t="s">
        <v>486</v>
      </c>
      <c r="E9745" s="144" t="s">
        <v>191</v>
      </c>
      <c r="F9745" s="144">
        <v>2070</v>
      </c>
      <c r="G9745" s="147">
        <v>20.764048097450001</v>
      </c>
      <c r="H9745" s="147">
        <v>25.190499999999997</v>
      </c>
      <c r="I9745" s="147">
        <v>30.799999999999997</v>
      </c>
      <c r="J9745" s="147">
        <v>35.063899999999997</v>
      </c>
      <c r="K9745" s="147">
        <v>39.324599999999997</v>
      </c>
    </row>
    <row r="9746" spans="2:11" x14ac:dyDescent="0.2">
      <c r="B9746" s="21" t="str">
        <f t="shared" si="152"/>
        <v>KemptvilleIce Accretion2075RCP8.5</v>
      </c>
      <c r="C9746" t="s">
        <v>349</v>
      </c>
      <c r="D9746" t="s">
        <v>486</v>
      </c>
      <c r="E9746" s="144" t="s">
        <v>191</v>
      </c>
      <c r="F9746" s="144">
        <v>2075</v>
      </c>
      <c r="G9746" s="147">
        <v>20.423083500675521</v>
      </c>
      <c r="H9746" s="147">
        <v>24.808699999999998</v>
      </c>
      <c r="I9746" s="147">
        <v>30.37</v>
      </c>
      <c r="J9746" s="147">
        <v>34.6006</v>
      </c>
      <c r="K9746" s="147">
        <v>38.808</v>
      </c>
    </row>
    <row r="9747" spans="2:11" x14ac:dyDescent="0.2">
      <c r="B9747" s="21" t="str">
        <f t="shared" si="152"/>
        <v>KemptvilleIce Accretion2080RCP8.5</v>
      </c>
      <c r="C9747" t="s">
        <v>349</v>
      </c>
      <c r="D9747" t="s">
        <v>486</v>
      </c>
      <c r="E9747" s="144" t="s">
        <v>191</v>
      </c>
      <c r="F9747" s="144">
        <v>2080</v>
      </c>
      <c r="G9747" s="147">
        <v>20.082118903901041</v>
      </c>
      <c r="H9747" s="147">
        <v>24.4269</v>
      </c>
      <c r="I9747" s="147">
        <v>29.94</v>
      </c>
      <c r="J9747" s="147">
        <v>34.137299999999996</v>
      </c>
      <c r="K9747" s="147">
        <v>38.291399999999996</v>
      </c>
    </row>
    <row r="9748" spans="2:11" x14ac:dyDescent="0.2">
      <c r="B9748" s="21" t="str">
        <f t="shared" si="152"/>
        <v>KemptvilleIce Accretion2085RCP8.5</v>
      </c>
      <c r="C9748" t="s">
        <v>349</v>
      </c>
      <c r="D9748" t="s">
        <v>486</v>
      </c>
      <c r="E9748" s="144" t="s">
        <v>191</v>
      </c>
      <c r="F9748" s="144">
        <v>2085</v>
      </c>
      <c r="G9748" s="147">
        <v>19.215790489647514</v>
      </c>
      <c r="H9748" s="147">
        <v>23.443349999999999</v>
      </c>
      <c r="I9748" s="147">
        <v>28.8</v>
      </c>
      <c r="J9748" s="147">
        <v>32.866049999999994</v>
      </c>
      <c r="K9748" s="147">
        <v>36.911699999999996</v>
      </c>
    </row>
    <row r="9749" spans="2:11" x14ac:dyDescent="0.2">
      <c r="B9749" s="21" t="str">
        <f t="shared" si="152"/>
        <v>KemptvilleIce Accretion2090RCP8.5</v>
      </c>
      <c r="C9749" t="s">
        <v>349</v>
      </c>
      <c r="D9749" t="s">
        <v>486</v>
      </c>
      <c r="E9749" s="144" t="s">
        <v>191</v>
      </c>
      <c r="F9749" s="144">
        <v>2090</v>
      </c>
      <c r="G9749" s="147">
        <v>18.349462075393987</v>
      </c>
      <c r="H9749" s="147">
        <v>22.459799999999998</v>
      </c>
      <c r="I9749" s="147">
        <v>27.66</v>
      </c>
      <c r="J9749" s="147">
        <v>31.594799999999996</v>
      </c>
      <c r="K9749" s="147">
        <v>35.531999999999996</v>
      </c>
    </row>
    <row r="9750" spans="2:11" x14ac:dyDescent="0.2">
      <c r="B9750" s="21" t="str">
        <f t="shared" si="152"/>
        <v>KemptvilleIce Accretion2095RCP8.5</v>
      </c>
      <c r="C9750" t="s">
        <v>349</v>
      </c>
      <c r="D9750" t="s">
        <v>486</v>
      </c>
      <c r="E9750" s="144" t="s">
        <v>191</v>
      </c>
      <c r="F9750" s="144">
        <v>2095</v>
      </c>
      <c r="G9750" s="147">
        <v>18.349462075393987</v>
      </c>
      <c r="H9750" s="147">
        <v>22.459799999999998</v>
      </c>
      <c r="I9750" s="147">
        <v>27.66</v>
      </c>
      <c r="J9750" s="147">
        <v>31.594799999999996</v>
      </c>
      <c r="K9750" s="147">
        <v>35.531999999999996</v>
      </c>
    </row>
    <row r="9751" spans="2:11" x14ac:dyDescent="0.2">
      <c r="B9751" s="21" t="str">
        <f t="shared" si="152"/>
        <v>KemptvilleIce Accretion2100RCP8.5</v>
      </c>
      <c r="C9751" t="s">
        <v>349</v>
      </c>
      <c r="D9751" t="s">
        <v>486</v>
      </c>
      <c r="E9751" s="144" t="s">
        <v>191</v>
      </c>
      <c r="F9751" s="144">
        <v>2100</v>
      </c>
      <c r="G9751" s="147">
        <v>18.349462075393987</v>
      </c>
      <c r="H9751" s="147">
        <v>22.459799999999998</v>
      </c>
      <c r="I9751" s="147">
        <v>27.66</v>
      </c>
      <c r="J9751" s="147">
        <v>31.594799999999996</v>
      </c>
      <c r="K9751" s="147">
        <v>35.531999999999996</v>
      </c>
    </row>
    <row r="9752" spans="2:11" x14ac:dyDescent="0.2">
      <c r="B9752" s="21" t="str">
        <f t="shared" si="152"/>
        <v>KemptvilleWind2023RCP4.5</v>
      </c>
      <c r="C9752" t="s">
        <v>349</v>
      </c>
      <c r="D9752" t="s">
        <v>1</v>
      </c>
      <c r="E9752" s="144" t="s">
        <v>193</v>
      </c>
      <c r="F9752" s="144">
        <v>2023</v>
      </c>
      <c r="G9752" s="147">
        <v>75.978854916842209</v>
      </c>
      <c r="H9752" s="147">
        <v>81.823632000000003</v>
      </c>
      <c r="I9752" s="147">
        <v>87.973600000000005</v>
      </c>
      <c r="J9752" s="147">
        <v>94.122336000000018</v>
      </c>
      <c r="K9752" s="147">
        <v>100.26984</v>
      </c>
    </row>
    <row r="9753" spans="2:11" x14ac:dyDescent="0.2">
      <c r="B9753" s="21" t="str">
        <f t="shared" si="152"/>
        <v>KemptvilleWind2025RCP4.5</v>
      </c>
      <c r="C9753" t="s">
        <v>349</v>
      </c>
      <c r="D9753" t="s">
        <v>1</v>
      </c>
      <c r="E9753" s="144" t="s">
        <v>193</v>
      </c>
      <c r="F9753" s="144">
        <v>2025</v>
      </c>
      <c r="G9753" s="147">
        <v>75.985187121305728</v>
      </c>
      <c r="H9753" s="147">
        <v>81.824995999999999</v>
      </c>
      <c r="I9753" s="147">
        <v>87.970666666666673</v>
      </c>
      <c r="J9753" s="147">
        <v>94.114489333333353</v>
      </c>
      <c r="K9753" s="147">
        <v>100.25813600000001</v>
      </c>
    </row>
    <row r="9754" spans="2:11" x14ac:dyDescent="0.2">
      <c r="B9754" s="21" t="str">
        <f t="shared" si="152"/>
        <v>KemptvilleWind2030RCP4.5</v>
      </c>
      <c r="C9754" t="s">
        <v>349</v>
      </c>
      <c r="D9754" t="s">
        <v>1</v>
      </c>
      <c r="E9754" s="144" t="s">
        <v>193</v>
      </c>
      <c r="F9754" s="144">
        <v>2030</v>
      </c>
      <c r="G9754" s="147">
        <v>75.991519325769247</v>
      </c>
      <c r="H9754" s="147">
        <v>81.826360000000008</v>
      </c>
      <c r="I9754" s="147">
        <v>87.967733333333342</v>
      </c>
      <c r="J9754" s="147">
        <v>94.106642666666687</v>
      </c>
      <c r="K9754" s="147">
        <v>100.246432</v>
      </c>
    </row>
    <row r="9755" spans="2:11" x14ac:dyDescent="0.2">
      <c r="B9755" s="21" t="str">
        <f t="shared" si="152"/>
        <v>KemptvilleWind2035RCP4.5</v>
      </c>
      <c r="C9755" t="s">
        <v>349</v>
      </c>
      <c r="D9755" t="s">
        <v>1</v>
      </c>
      <c r="E9755" s="144" t="s">
        <v>193</v>
      </c>
      <c r="F9755" s="144">
        <v>2035</v>
      </c>
      <c r="G9755" s="147">
        <v>75.997851530232765</v>
      </c>
      <c r="H9755" s="147">
        <v>81.827724000000003</v>
      </c>
      <c r="I9755" s="147">
        <v>87.964799999999997</v>
      </c>
      <c r="J9755" s="147">
        <v>94.098796000000021</v>
      </c>
      <c r="K9755" s="147">
        <v>100.23472799999999</v>
      </c>
    </row>
    <row r="9756" spans="2:11" x14ac:dyDescent="0.2">
      <c r="B9756" s="21" t="str">
        <f t="shared" si="152"/>
        <v>KemptvilleWind2040RCP4.5</v>
      </c>
      <c r="C9756" t="s">
        <v>349</v>
      </c>
      <c r="D9756" t="s">
        <v>1</v>
      </c>
      <c r="E9756" s="144" t="s">
        <v>193</v>
      </c>
      <c r="F9756" s="144">
        <v>2040</v>
      </c>
      <c r="G9756" s="147">
        <v>76.004183734696269</v>
      </c>
      <c r="H9756" s="147">
        <v>81.829087999999999</v>
      </c>
      <c r="I9756" s="147">
        <v>87.961866666666666</v>
      </c>
      <c r="J9756" s="147">
        <v>94.090949333333342</v>
      </c>
      <c r="K9756" s="147">
        <v>100.223024</v>
      </c>
    </row>
    <row r="9757" spans="2:11" x14ac:dyDescent="0.2">
      <c r="B9757" s="21" t="str">
        <f t="shared" si="152"/>
        <v>KemptvilleWind2045RCP4.5</v>
      </c>
      <c r="C9757" t="s">
        <v>349</v>
      </c>
      <c r="D9757" t="s">
        <v>1</v>
      </c>
      <c r="E9757" s="144" t="s">
        <v>193</v>
      </c>
      <c r="F9757" s="144">
        <v>2045</v>
      </c>
      <c r="G9757" s="147">
        <v>76.010515939159788</v>
      </c>
      <c r="H9757" s="147">
        <v>81.830452000000008</v>
      </c>
      <c r="I9757" s="147">
        <v>87.958933333333334</v>
      </c>
      <c r="J9757" s="147">
        <v>94.083102666666676</v>
      </c>
      <c r="K9757" s="147">
        <v>100.21132</v>
      </c>
    </row>
    <row r="9758" spans="2:11" x14ac:dyDescent="0.2">
      <c r="B9758" s="21" t="str">
        <f t="shared" si="152"/>
        <v>KemptvilleWind2050RCP4.5</v>
      </c>
      <c r="C9758" t="s">
        <v>349</v>
      </c>
      <c r="D9758" t="s">
        <v>1</v>
      </c>
      <c r="E9758" s="144" t="s">
        <v>193</v>
      </c>
      <c r="F9758" s="144">
        <v>2050</v>
      </c>
      <c r="G9758" s="147">
        <v>76.003170581982118</v>
      </c>
      <c r="H9758" s="147">
        <v>81.820358400000003</v>
      </c>
      <c r="I9758" s="147">
        <v>87.945440000000005</v>
      </c>
      <c r="J9758" s="147">
        <v>94.067723200000017</v>
      </c>
      <c r="K9758" s="147">
        <v>100.19359679999999</v>
      </c>
    </row>
    <row r="9759" spans="2:11" x14ac:dyDescent="0.2">
      <c r="B9759" s="21" t="str">
        <f t="shared" si="152"/>
        <v>KemptvilleWind2055RCP4.5</v>
      </c>
      <c r="C9759" t="s">
        <v>349</v>
      </c>
      <c r="D9759" t="s">
        <v>1</v>
      </c>
      <c r="E9759" s="144" t="s">
        <v>193</v>
      </c>
      <c r="F9759" s="144">
        <v>2055</v>
      </c>
      <c r="G9759" s="147">
        <v>75.989493020340916</v>
      </c>
      <c r="H9759" s="147">
        <v>81.808900800000004</v>
      </c>
      <c r="I9759" s="147">
        <v>87.934880000000007</v>
      </c>
      <c r="J9759" s="147">
        <v>94.06019040000001</v>
      </c>
      <c r="K9759" s="147">
        <v>100.1875776</v>
      </c>
    </row>
    <row r="9760" spans="2:11" x14ac:dyDescent="0.2">
      <c r="B9760" s="21" t="str">
        <f t="shared" si="152"/>
        <v>KemptvilleWind2060RCP4.5</v>
      </c>
      <c r="C9760" t="s">
        <v>349</v>
      </c>
      <c r="D9760" t="s">
        <v>1</v>
      </c>
      <c r="E9760" s="144" t="s">
        <v>193</v>
      </c>
      <c r="F9760" s="144">
        <v>2060</v>
      </c>
      <c r="G9760" s="147">
        <v>75.975815458699728</v>
      </c>
      <c r="H9760" s="147">
        <v>81.797443200000004</v>
      </c>
      <c r="I9760" s="147">
        <v>87.924319999999994</v>
      </c>
      <c r="J9760" s="147">
        <v>94.052657600000018</v>
      </c>
      <c r="K9760" s="147">
        <v>100.1815584</v>
      </c>
    </row>
    <row r="9761" spans="2:11" x14ac:dyDescent="0.2">
      <c r="B9761" s="21" t="str">
        <f t="shared" si="152"/>
        <v>KemptvilleWind2065RCP4.5</v>
      </c>
      <c r="C9761" t="s">
        <v>349</v>
      </c>
      <c r="D9761" t="s">
        <v>1</v>
      </c>
      <c r="E9761" s="144" t="s">
        <v>193</v>
      </c>
      <c r="F9761" s="144">
        <v>2065</v>
      </c>
      <c r="G9761" s="147">
        <v>75.962137897058525</v>
      </c>
      <c r="H9761" s="147">
        <v>81.785985600000004</v>
      </c>
      <c r="I9761" s="147">
        <v>87.913759999999996</v>
      </c>
      <c r="J9761" s="147">
        <v>94.045124800000011</v>
      </c>
      <c r="K9761" s="147">
        <v>100.1755392</v>
      </c>
    </row>
    <row r="9762" spans="2:11" x14ac:dyDescent="0.2">
      <c r="B9762" s="21" t="str">
        <f t="shared" si="152"/>
        <v>KemptvilleWind2070RCP4.5</v>
      </c>
      <c r="C9762" t="s">
        <v>349</v>
      </c>
      <c r="D9762" t="s">
        <v>1</v>
      </c>
      <c r="E9762" s="144" t="s">
        <v>193</v>
      </c>
      <c r="F9762" s="144">
        <v>2070</v>
      </c>
      <c r="G9762" s="147">
        <v>75.948460335417337</v>
      </c>
      <c r="H9762" s="147">
        <v>81.774528000000004</v>
      </c>
      <c r="I9762" s="147">
        <v>87.903199999999998</v>
      </c>
      <c r="J9762" s="147">
        <v>94.037592000000018</v>
      </c>
      <c r="K9762" s="147">
        <v>100.16952000000001</v>
      </c>
    </row>
    <row r="9763" spans="2:11" x14ac:dyDescent="0.2">
      <c r="B9763" s="21" t="str">
        <f t="shared" si="152"/>
        <v>KemptvilleWind2075RCP4.5</v>
      </c>
      <c r="C9763" t="s">
        <v>349</v>
      </c>
      <c r="D9763" t="s">
        <v>1</v>
      </c>
      <c r="E9763" s="144" t="s">
        <v>193</v>
      </c>
      <c r="F9763" s="144">
        <v>2075</v>
      </c>
      <c r="G9763" s="147">
        <v>75.918065753992465</v>
      </c>
      <c r="H9763" s="147">
        <v>81.744520000000009</v>
      </c>
      <c r="I9763" s="147">
        <v>87.873866666666657</v>
      </c>
      <c r="J9763" s="147">
        <v>94.009344000000013</v>
      </c>
      <c r="K9763" s="147">
        <v>100.141096</v>
      </c>
    </row>
    <row r="9764" spans="2:11" x14ac:dyDescent="0.2">
      <c r="B9764" s="21" t="str">
        <f t="shared" si="152"/>
        <v>KemptvilleWind2080RCP4.5</v>
      </c>
      <c r="C9764" t="s">
        <v>349</v>
      </c>
      <c r="D9764" t="s">
        <v>1</v>
      </c>
      <c r="E9764" s="144" t="s">
        <v>193</v>
      </c>
      <c r="F9764" s="144">
        <v>2080</v>
      </c>
      <c r="G9764" s="147">
        <v>75.887671172567579</v>
      </c>
      <c r="H9764" s="147">
        <v>81.714511999999999</v>
      </c>
      <c r="I9764" s="147">
        <v>87.844533333333331</v>
      </c>
      <c r="J9764" s="147">
        <v>93.981096000000022</v>
      </c>
      <c r="K9764" s="147">
        <v>100.112672</v>
      </c>
    </row>
    <row r="9765" spans="2:11" x14ac:dyDescent="0.2">
      <c r="B9765" s="21" t="str">
        <f t="shared" si="152"/>
        <v>KemptvilleWind2085RCP4.5</v>
      </c>
      <c r="C9765" t="s">
        <v>349</v>
      </c>
      <c r="D9765" t="s">
        <v>1</v>
      </c>
      <c r="E9765" s="144" t="s">
        <v>193</v>
      </c>
      <c r="F9765" s="144">
        <v>2085</v>
      </c>
      <c r="G9765" s="147">
        <v>75.857276591142693</v>
      </c>
      <c r="H9765" s="147">
        <v>81.684504000000004</v>
      </c>
      <c r="I9765" s="147">
        <v>87.815200000000004</v>
      </c>
      <c r="J9765" s="147">
        <v>93.952848000000017</v>
      </c>
      <c r="K9765" s="147">
        <v>100.084248</v>
      </c>
    </row>
    <row r="9766" spans="2:11" x14ac:dyDescent="0.2">
      <c r="B9766" s="21" t="str">
        <f t="shared" si="152"/>
        <v>KemptvilleWind2090RCP4.5</v>
      </c>
      <c r="C9766" t="s">
        <v>349</v>
      </c>
      <c r="D9766" t="s">
        <v>1</v>
      </c>
      <c r="E9766" s="144" t="s">
        <v>193</v>
      </c>
      <c r="F9766" s="144">
        <v>2090</v>
      </c>
      <c r="G9766" s="147">
        <v>75.826882009717821</v>
      </c>
      <c r="H9766" s="147">
        <v>81.654496000000009</v>
      </c>
      <c r="I9766" s="147">
        <v>87.785866666666664</v>
      </c>
      <c r="J9766" s="147">
        <v>93.924600000000012</v>
      </c>
      <c r="K9766" s="147">
        <v>100.055824</v>
      </c>
    </row>
    <row r="9767" spans="2:11" x14ac:dyDescent="0.2">
      <c r="B9767" s="21" t="str">
        <f t="shared" si="152"/>
        <v>KemptvilleWind2095RCP4.5</v>
      </c>
      <c r="C9767" t="s">
        <v>349</v>
      </c>
      <c r="D9767" t="s">
        <v>1</v>
      </c>
      <c r="E9767" s="144" t="s">
        <v>193</v>
      </c>
      <c r="F9767" s="144">
        <v>2095</v>
      </c>
      <c r="G9767" s="147">
        <v>75.796487428292949</v>
      </c>
      <c r="H9767" s="147">
        <v>81.624487999999999</v>
      </c>
      <c r="I9767" s="147">
        <v>87.756533333333323</v>
      </c>
      <c r="J9767" s="147">
        <v>93.896352000000022</v>
      </c>
      <c r="K9767" s="147">
        <v>100.0274</v>
      </c>
    </row>
    <row r="9768" spans="2:11" x14ac:dyDescent="0.2">
      <c r="B9768" s="21" t="str">
        <f t="shared" si="152"/>
        <v>KemptvilleWind2100RCP4.5</v>
      </c>
      <c r="C9768" t="s">
        <v>349</v>
      </c>
      <c r="D9768" t="s">
        <v>1</v>
      </c>
      <c r="E9768" s="144" t="s">
        <v>193</v>
      </c>
      <c r="F9768" s="144">
        <v>2100</v>
      </c>
      <c r="G9768" s="147">
        <v>75.766092846868062</v>
      </c>
      <c r="H9768" s="147">
        <v>81.594480000000004</v>
      </c>
      <c r="I9768" s="147">
        <v>87.727199999999996</v>
      </c>
      <c r="J9768" s="147">
        <v>93.868104000000017</v>
      </c>
      <c r="K9768" s="147">
        <v>99.998975999999999</v>
      </c>
    </row>
    <row r="9769" spans="2:11" x14ac:dyDescent="0.2">
      <c r="B9769" s="21" t="str">
        <f t="shared" si="152"/>
        <v>KemptvilleWind2023RCP6.0</v>
      </c>
      <c r="C9769" t="s">
        <v>349</v>
      </c>
      <c r="D9769" t="s">
        <v>1</v>
      </c>
      <c r="E9769" s="144" t="s">
        <v>192</v>
      </c>
      <c r="F9769" s="144">
        <v>2023</v>
      </c>
      <c r="G9769" s="147">
        <v>75.978854916842209</v>
      </c>
      <c r="H9769" s="147">
        <v>81.823632000000003</v>
      </c>
      <c r="I9769" s="147">
        <v>87.973600000000005</v>
      </c>
      <c r="J9769" s="147">
        <v>94.122336000000018</v>
      </c>
      <c r="K9769" s="147">
        <v>100.26984</v>
      </c>
    </row>
    <row r="9770" spans="2:11" x14ac:dyDescent="0.2">
      <c r="B9770" s="21" t="str">
        <f t="shared" si="152"/>
        <v>KemptvilleWind2025RCP6.0</v>
      </c>
      <c r="C9770" t="s">
        <v>349</v>
      </c>
      <c r="D9770" t="s">
        <v>1</v>
      </c>
      <c r="E9770" s="144" t="s">
        <v>192</v>
      </c>
      <c r="F9770" s="144">
        <v>2025</v>
      </c>
      <c r="G9770" s="147">
        <v>75.985187121305728</v>
      </c>
      <c r="H9770" s="147">
        <v>81.824995999999999</v>
      </c>
      <c r="I9770" s="147">
        <v>87.970666666666673</v>
      </c>
      <c r="J9770" s="147">
        <v>94.114489333333353</v>
      </c>
      <c r="K9770" s="147">
        <v>100.25813600000001</v>
      </c>
    </row>
    <row r="9771" spans="2:11" x14ac:dyDescent="0.2">
      <c r="B9771" s="21" t="str">
        <f t="shared" si="152"/>
        <v>KemptvilleWind2030RCP6.0</v>
      </c>
      <c r="C9771" t="s">
        <v>349</v>
      </c>
      <c r="D9771" t="s">
        <v>1</v>
      </c>
      <c r="E9771" s="144" t="s">
        <v>192</v>
      </c>
      <c r="F9771" s="144">
        <v>2030</v>
      </c>
      <c r="G9771" s="147">
        <v>75.991519325769247</v>
      </c>
      <c r="H9771" s="147">
        <v>81.826360000000008</v>
      </c>
      <c r="I9771" s="147">
        <v>87.967733333333342</v>
      </c>
      <c r="J9771" s="147">
        <v>94.106642666666687</v>
      </c>
      <c r="K9771" s="147">
        <v>100.246432</v>
      </c>
    </row>
    <row r="9772" spans="2:11" x14ac:dyDescent="0.2">
      <c r="B9772" s="21" t="str">
        <f t="shared" si="152"/>
        <v>KemptvilleWind2035RCP6.0</v>
      </c>
      <c r="C9772" t="s">
        <v>349</v>
      </c>
      <c r="D9772" t="s">
        <v>1</v>
      </c>
      <c r="E9772" s="144" t="s">
        <v>192</v>
      </c>
      <c r="F9772" s="144">
        <v>2035</v>
      </c>
      <c r="G9772" s="147">
        <v>75.997851530232765</v>
      </c>
      <c r="H9772" s="147">
        <v>81.827724000000003</v>
      </c>
      <c r="I9772" s="147">
        <v>87.964799999999997</v>
      </c>
      <c r="J9772" s="147">
        <v>94.098796000000021</v>
      </c>
      <c r="K9772" s="147">
        <v>100.23472799999999</v>
      </c>
    </row>
    <row r="9773" spans="2:11" x14ac:dyDescent="0.2">
      <c r="B9773" s="21" t="str">
        <f t="shared" si="152"/>
        <v>KemptvilleWind2040RCP6.0</v>
      </c>
      <c r="C9773" t="s">
        <v>349</v>
      </c>
      <c r="D9773" t="s">
        <v>1</v>
      </c>
      <c r="E9773" s="144" t="s">
        <v>192</v>
      </c>
      <c r="F9773" s="144">
        <v>2040</v>
      </c>
      <c r="G9773" s="147">
        <v>76.004183734696269</v>
      </c>
      <c r="H9773" s="147">
        <v>81.829087999999999</v>
      </c>
      <c r="I9773" s="147">
        <v>87.961866666666666</v>
      </c>
      <c r="J9773" s="147">
        <v>94.090949333333342</v>
      </c>
      <c r="K9773" s="147">
        <v>100.223024</v>
      </c>
    </row>
    <row r="9774" spans="2:11" x14ac:dyDescent="0.2">
      <c r="B9774" s="21" t="str">
        <f t="shared" si="152"/>
        <v>KemptvilleWind2045RCP6.0</v>
      </c>
      <c r="C9774" t="s">
        <v>349</v>
      </c>
      <c r="D9774" t="s">
        <v>1</v>
      </c>
      <c r="E9774" s="144" t="s">
        <v>192</v>
      </c>
      <c r="F9774" s="144">
        <v>2045</v>
      </c>
      <c r="G9774" s="147">
        <v>76.010515939159788</v>
      </c>
      <c r="H9774" s="147">
        <v>81.830452000000008</v>
      </c>
      <c r="I9774" s="147">
        <v>87.958933333333334</v>
      </c>
      <c r="J9774" s="147">
        <v>94.083102666666676</v>
      </c>
      <c r="K9774" s="147">
        <v>100.21132</v>
      </c>
    </row>
    <row r="9775" spans="2:11" x14ac:dyDescent="0.2">
      <c r="B9775" s="21" t="str">
        <f t="shared" si="152"/>
        <v>KemptvilleWind2050RCP6.0</v>
      </c>
      <c r="C9775" t="s">
        <v>349</v>
      </c>
      <c r="D9775" t="s">
        <v>1</v>
      </c>
      <c r="E9775" s="144" t="s">
        <v>192</v>
      </c>
      <c r="F9775" s="144">
        <v>2050</v>
      </c>
      <c r="G9775" s="147">
        <v>76.003170581982118</v>
      </c>
      <c r="H9775" s="147">
        <v>81.820358400000003</v>
      </c>
      <c r="I9775" s="147">
        <v>87.945440000000005</v>
      </c>
      <c r="J9775" s="147">
        <v>94.067723200000017</v>
      </c>
      <c r="K9775" s="147">
        <v>100.19359679999999</v>
      </c>
    </row>
    <row r="9776" spans="2:11" x14ac:dyDescent="0.2">
      <c r="B9776" s="21" t="str">
        <f t="shared" si="152"/>
        <v>KemptvilleWind2055RCP6.0</v>
      </c>
      <c r="C9776" t="s">
        <v>349</v>
      </c>
      <c r="D9776" t="s">
        <v>1</v>
      </c>
      <c r="E9776" s="144" t="s">
        <v>192</v>
      </c>
      <c r="F9776" s="144">
        <v>2055</v>
      </c>
      <c r="G9776" s="147">
        <v>75.989493020340916</v>
      </c>
      <c r="H9776" s="147">
        <v>81.808900800000004</v>
      </c>
      <c r="I9776" s="147">
        <v>87.934880000000007</v>
      </c>
      <c r="J9776" s="147">
        <v>94.06019040000001</v>
      </c>
      <c r="K9776" s="147">
        <v>100.1875776</v>
      </c>
    </row>
    <row r="9777" spans="2:11" x14ac:dyDescent="0.2">
      <c r="B9777" s="21" t="str">
        <f t="shared" si="152"/>
        <v>KemptvilleWind2060RCP6.0</v>
      </c>
      <c r="C9777" t="s">
        <v>349</v>
      </c>
      <c r="D9777" t="s">
        <v>1</v>
      </c>
      <c r="E9777" s="144" t="s">
        <v>192</v>
      </c>
      <c r="F9777" s="144">
        <v>2060</v>
      </c>
      <c r="G9777" s="147">
        <v>75.975815458699728</v>
      </c>
      <c r="H9777" s="147">
        <v>81.797443200000004</v>
      </c>
      <c r="I9777" s="147">
        <v>87.924319999999994</v>
      </c>
      <c r="J9777" s="147">
        <v>94.052657600000018</v>
      </c>
      <c r="K9777" s="147">
        <v>100.1815584</v>
      </c>
    </row>
    <row r="9778" spans="2:11" x14ac:dyDescent="0.2">
      <c r="B9778" s="21" t="str">
        <f t="shared" si="152"/>
        <v>KemptvilleWind2065RCP6.0</v>
      </c>
      <c r="C9778" t="s">
        <v>349</v>
      </c>
      <c r="D9778" t="s">
        <v>1</v>
      </c>
      <c r="E9778" s="144" t="s">
        <v>192</v>
      </c>
      <c r="F9778" s="144">
        <v>2065</v>
      </c>
      <c r="G9778" s="147">
        <v>75.962137897058525</v>
      </c>
      <c r="H9778" s="147">
        <v>81.785985600000004</v>
      </c>
      <c r="I9778" s="147">
        <v>87.913759999999996</v>
      </c>
      <c r="J9778" s="147">
        <v>94.045124800000011</v>
      </c>
      <c r="K9778" s="147">
        <v>100.1755392</v>
      </c>
    </row>
    <row r="9779" spans="2:11" x14ac:dyDescent="0.2">
      <c r="B9779" s="21" t="str">
        <f t="shared" si="152"/>
        <v>KemptvilleWind2070RCP6.0</v>
      </c>
      <c r="C9779" t="s">
        <v>349</v>
      </c>
      <c r="D9779" t="s">
        <v>1</v>
      </c>
      <c r="E9779" s="144" t="s">
        <v>192</v>
      </c>
      <c r="F9779" s="144">
        <v>2070</v>
      </c>
      <c r="G9779" s="147">
        <v>75.948460335417337</v>
      </c>
      <c r="H9779" s="147">
        <v>81.774528000000004</v>
      </c>
      <c r="I9779" s="147">
        <v>87.903199999999998</v>
      </c>
      <c r="J9779" s="147">
        <v>94.037592000000018</v>
      </c>
      <c r="K9779" s="147">
        <v>100.16952000000001</v>
      </c>
    </row>
    <row r="9780" spans="2:11" x14ac:dyDescent="0.2">
      <c r="B9780" s="21" t="str">
        <f t="shared" si="152"/>
        <v>KemptvilleWind2075RCP6.0</v>
      </c>
      <c r="C9780" t="s">
        <v>349</v>
      </c>
      <c r="D9780" t="s">
        <v>1</v>
      </c>
      <c r="E9780" s="144" t="s">
        <v>192</v>
      </c>
      <c r="F9780" s="144">
        <v>2075</v>
      </c>
      <c r="G9780" s="147">
        <v>75.902868463280015</v>
      </c>
      <c r="H9780" s="147">
        <v>81.729516000000004</v>
      </c>
      <c r="I9780" s="147">
        <v>87.859200000000001</v>
      </c>
      <c r="J9780" s="147">
        <v>93.995220000000018</v>
      </c>
      <c r="K9780" s="147">
        <v>100.126884</v>
      </c>
    </row>
    <row r="9781" spans="2:11" x14ac:dyDescent="0.2">
      <c r="B9781" s="21" t="str">
        <f t="shared" si="152"/>
        <v>KemptvilleWind2080RCP6.0</v>
      </c>
      <c r="C9781" t="s">
        <v>349</v>
      </c>
      <c r="D9781" t="s">
        <v>1</v>
      </c>
      <c r="E9781" s="144" t="s">
        <v>192</v>
      </c>
      <c r="F9781" s="144">
        <v>2080</v>
      </c>
      <c r="G9781" s="147">
        <v>75.857276591142693</v>
      </c>
      <c r="H9781" s="147">
        <v>81.684504000000004</v>
      </c>
      <c r="I9781" s="147">
        <v>87.815200000000004</v>
      </c>
      <c r="J9781" s="147">
        <v>93.952848000000017</v>
      </c>
      <c r="K9781" s="147">
        <v>100.084248</v>
      </c>
    </row>
    <row r="9782" spans="2:11" x14ac:dyDescent="0.2">
      <c r="B9782" s="21" t="str">
        <f t="shared" si="152"/>
        <v>KemptvilleWind2085RCP6.0</v>
      </c>
      <c r="C9782" t="s">
        <v>349</v>
      </c>
      <c r="D9782" t="s">
        <v>1</v>
      </c>
      <c r="E9782" s="144" t="s">
        <v>192</v>
      </c>
      <c r="F9782" s="144">
        <v>2085</v>
      </c>
      <c r="G9782" s="147">
        <v>75.811684719005385</v>
      </c>
      <c r="H9782" s="147">
        <v>81.639492000000004</v>
      </c>
      <c r="I9782" s="147">
        <v>87.771199999999993</v>
      </c>
      <c r="J9782" s="147">
        <v>93.910476000000017</v>
      </c>
      <c r="K9782" s="147">
        <v>100.041612</v>
      </c>
    </row>
    <row r="9783" spans="2:11" x14ac:dyDescent="0.2">
      <c r="B9783" s="21" t="str">
        <f t="shared" si="152"/>
        <v>KemptvilleWind2090RCP6.0</v>
      </c>
      <c r="C9783" t="s">
        <v>349</v>
      </c>
      <c r="D9783" t="s">
        <v>1</v>
      </c>
      <c r="E9783" s="144" t="s">
        <v>192</v>
      </c>
      <c r="F9783" s="144">
        <v>2090</v>
      </c>
      <c r="G9783" s="147">
        <v>75.733165383657777</v>
      </c>
      <c r="H9783" s="147">
        <v>81.550832</v>
      </c>
      <c r="I9783" s="147">
        <v>87.674399999999991</v>
      </c>
      <c r="J9783" s="147">
        <v>93.805330666666677</v>
      </c>
      <c r="K9783" s="147">
        <v>99.925408000000004</v>
      </c>
    </row>
    <row r="9784" spans="2:11" x14ac:dyDescent="0.2">
      <c r="B9784" s="21" t="str">
        <f t="shared" si="152"/>
        <v>KemptvilleWind2095RCP6.0</v>
      </c>
      <c r="C9784" t="s">
        <v>349</v>
      </c>
      <c r="D9784" t="s">
        <v>1</v>
      </c>
      <c r="E9784" s="144" t="s">
        <v>192</v>
      </c>
      <c r="F9784" s="144">
        <v>2095</v>
      </c>
      <c r="G9784" s="147">
        <v>75.700237920447492</v>
      </c>
      <c r="H9784" s="147">
        <v>81.507184000000009</v>
      </c>
      <c r="I9784" s="147">
        <v>87.621600000000001</v>
      </c>
      <c r="J9784" s="147">
        <v>93.742557333333352</v>
      </c>
      <c r="K9784" s="147">
        <v>99.851839999999996</v>
      </c>
    </row>
    <row r="9785" spans="2:11" x14ac:dyDescent="0.2">
      <c r="B9785" s="21" t="str">
        <f t="shared" si="152"/>
        <v>KemptvilleWind2100RCP6.0</v>
      </c>
      <c r="C9785" t="s">
        <v>349</v>
      </c>
      <c r="D9785" t="s">
        <v>1</v>
      </c>
      <c r="E9785" s="144" t="s">
        <v>192</v>
      </c>
      <c r="F9785" s="144">
        <v>2100</v>
      </c>
      <c r="G9785" s="147">
        <v>75.667310457237207</v>
      </c>
      <c r="H9785" s="147">
        <v>81.463536000000005</v>
      </c>
      <c r="I9785" s="147">
        <v>87.568799999999996</v>
      </c>
      <c r="J9785" s="147">
        <v>93.679784000000012</v>
      </c>
      <c r="K9785" s="147">
        <v>99.778272000000001</v>
      </c>
    </row>
    <row r="9786" spans="2:11" x14ac:dyDescent="0.2">
      <c r="B9786" s="21" t="str">
        <f t="shared" si="152"/>
        <v>KemptvilleWind2023RCP8.5</v>
      </c>
      <c r="C9786" t="s">
        <v>349</v>
      </c>
      <c r="D9786" t="s">
        <v>1</v>
      </c>
      <c r="E9786" s="144" t="s">
        <v>191</v>
      </c>
      <c r="F9786" s="144">
        <v>2023</v>
      </c>
      <c r="G9786" s="147">
        <v>75.978854916842209</v>
      </c>
      <c r="H9786" s="147">
        <v>81.823632000000003</v>
      </c>
      <c r="I9786" s="147">
        <v>87.973600000000005</v>
      </c>
      <c r="J9786" s="147">
        <v>94.122336000000018</v>
      </c>
      <c r="K9786" s="147">
        <v>100.26984</v>
      </c>
    </row>
    <row r="9787" spans="2:11" x14ac:dyDescent="0.2">
      <c r="B9787" s="21" t="str">
        <f t="shared" si="152"/>
        <v>KemptvilleWind2025RCP8.5</v>
      </c>
      <c r="C9787" t="s">
        <v>349</v>
      </c>
      <c r="D9787" t="s">
        <v>1</v>
      </c>
      <c r="E9787" s="144" t="s">
        <v>191</v>
      </c>
      <c r="F9787" s="144">
        <v>2025</v>
      </c>
      <c r="G9787" s="147">
        <v>75.991519325769247</v>
      </c>
      <c r="H9787" s="147">
        <v>81.826360000000008</v>
      </c>
      <c r="I9787" s="147">
        <v>87.967733333333342</v>
      </c>
      <c r="J9787" s="147">
        <v>94.106642666666687</v>
      </c>
      <c r="K9787" s="147">
        <v>100.246432</v>
      </c>
    </row>
    <row r="9788" spans="2:11" x14ac:dyDescent="0.2">
      <c r="B9788" s="21" t="str">
        <f t="shared" si="152"/>
        <v>KemptvilleWind2030RCP8.5</v>
      </c>
      <c r="C9788" t="s">
        <v>349</v>
      </c>
      <c r="D9788" t="s">
        <v>1</v>
      </c>
      <c r="E9788" s="144" t="s">
        <v>191</v>
      </c>
      <c r="F9788" s="144">
        <v>2030</v>
      </c>
      <c r="G9788" s="147">
        <v>76.004183734696269</v>
      </c>
      <c r="H9788" s="147">
        <v>81.829087999999999</v>
      </c>
      <c r="I9788" s="147">
        <v>87.961866666666666</v>
      </c>
      <c r="J9788" s="147">
        <v>94.090949333333342</v>
      </c>
      <c r="K9788" s="147">
        <v>100.223024</v>
      </c>
    </row>
    <row r="9789" spans="2:11" x14ac:dyDescent="0.2">
      <c r="B9789" s="21" t="str">
        <f t="shared" si="152"/>
        <v>KemptvilleWind2035RCP8.5</v>
      </c>
      <c r="C9789" t="s">
        <v>349</v>
      </c>
      <c r="D9789" t="s">
        <v>1</v>
      </c>
      <c r="E9789" s="144" t="s">
        <v>191</v>
      </c>
      <c r="F9789" s="144">
        <v>2035</v>
      </c>
      <c r="G9789" s="147">
        <v>76.016848143623307</v>
      </c>
      <c r="H9789" s="147">
        <v>81.831816000000003</v>
      </c>
      <c r="I9789" s="147">
        <v>87.956000000000003</v>
      </c>
      <c r="J9789" s="147">
        <v>94.07525600000001</v>
      </c>
      <c r="K9789" s="147">
        <v>100.19961599999999</v>
      </c>
    </row>
    <row r="9790" spans="2:11" x14ac:dyDescent="0.2">
      <c r="B9790" s="21" t="str">
        <f t="shared" si="152"/>
        <v>KemptvilleWind2040RCP8.5</v>
      </c>
      <c r="C9790" t="s">
        <v>349</v>
      </c>
      <c r="D9790" t="s">
        <v>1</v>
      </c>
      <c r="E9790" s="144" t="s">
        <v>191</v>
      </c>
      <c r="F9790" s="144">
        <v>2040</v>
      </c>
      <c r="G9790" s="147">
        <v>75.994052207554645</v>
      </c>
      <c r="H9790" s="147">
        <v>81.812719999999999</v>
      </c>
      <c r="I9790" s="147">
        <v>87.938400000000001</v>
      </c>
      <c r="J9790" s="147">
        <v>94.062701333333351</v>
      </c>
      <c r="K9790" s="147">
        <v>100.189584</v>
      </c>
    </row>
    <row r="9791" spans="2:11" x14ac:dyDescent="0.2">
      <c r="B9791" s="21" t="str">
        <f t="shared" si="152"/>
        <v>KemptvilleWind2045RCP8.5</v>
      </c>
      <c r="C9791" t="s">
        <v>349</v>
      </c>
      <c r="D9791" t="s">
        <v>1</v>
      </c>
      <c r="E9791" s="144" t="s">
        <v>191</v>
      </c>
      <c r="F9791" s="144">
        <v>2045</v>
      </c>
      <c r="G9791" s="147">
        <v>75.971256271485998</v>
      </c>
      <c r="H9791" s="147">
        <v>81.793624000000008</v>
      </c>
      <c r="I9791" s="147">
        <v>87.9208</v>
      </c>
      <c r="J9791" s="147">
        <v>94.050146666666677</v>
      </c>
      <c r="K9791" s="147">
        <v>100.179552</v>
      </c>
    </row>
    <row r="9792" spans="2:11" x14ac:dyDescent="0.2">
      <c r="B9792" s="21" t="str">
        <f t="shared" si="152"/>
        <v>KemptvilleWind2050RCP8.5</v>
      </c>
      <c r="C9792" t="s">
        <v>349</v>
      </c>
      <c r="D9792" t="s">
        <v>1</v>
      </c>
      <c r="E9792" s="144" t="s">
        <v>191</v>
      </c>
      <c r="F9792" s="144">
        <v>2050</v>
      </c>
      <c r="G9792" s="147">
        <v>75.887671172567579</v>
      </c>
      <c r="H9792" s="147">
        <v>81.714511999999999</v>
      </c>
      <c r="I9792" s="147">
        <v>87.844533333333331</v>
      </c>
      <c r="J9792" s="147">
        <v>93.981096000000022</v>
      </c>
      <c r="K9792" s="147">
        <v>100.112672</v>
      </c>
    </row>
    <row r="9793" spans="2:11" x14ac:dyDescent="0.2">
      <c r="B9793" s="21" t="str">
        <f t="shared" si="152"/>
        <v>KemptvilleWind2055RCP8.5</v>
      </c>
      <c r="C9793" t="s">
        <v>349</v>
      </c>
      <c r="D9793" t="s">
        <v>1</v>
      </c>
      <c r="E9793" s="144" t="s">
        <v>191</v>
      </c>
      <c r="F9793" s="144">
        <v>2055</v>
      </c>
      <c r="G9793" s="147">
        <v>75.826882009717821</v>
      </c>
      <c r="H9793" s="147">
        <v>81.654496000000009</v>
      </c>
      <c r="I9793" s="147">
        <v>87.785866666666664</v>
      </c>
      <c r="J9793" s="147">
        <v>93.924600000000012</v>
      </c>
      <c r="K9793" s="147">
        <v>100.055824</v>
      </c>
    </row>
    <row r="9794" spans="2:11" x14ac:dyDescent="0.2">
      <c r="B9794" s="21" t="str">
        <f t="shared" si="152"/>
        <v>KemptvilleWind2060RCP8.5</v>
      </c>
      <c r="C9794" t="s">
        <v>349</v>
      </c>
      <c r="D9794" t="s">
        <v>1</v>
      </c>
      <c r="E9794" s="144" t="s">
        <v>191</v>
      </c>
      <c r="F9794" s="144">
        <v>2060</v>
      </c>
      <c r="G9794" s="147">
        <v>75.733165383657777</v>
      </c>
      <c r="H9794" s="147">
        <v>81.550832</v>
      </c>
      <c r="I9794" s="147">
        <v>87.674399999999991</v>
      </c>
      <c r="J9794" s="147">
        <v>93.805330666666677</v>
      </c>
      <c r="K9794" s="147">
        <v>99.925408000000004</v>
      </c>
    </row>
    <row r="9795" spans="2:11" x14ac:dyDescent="0.2">
      <c r="B9795" s="21" t="str">
        <f t="shared" si="152"/>
        <v>KemptvilleWind2065RCP8.5</v>
      </c>
      <c r="C9795" t="s">
        <v>349</v>
      </c>
      <c r="D9795" t="s">
        <v>1</v>
      </c>
      <c r="E9795" s="144" t="s">
        <v>191</v>
      </c>
      <c r="F9795" s="144">
        <v>2065</v>
      </c>
      <c r="G9795" s="147">
        <v>75.700237920447492</v>
      </c>
      <c r="H9795" s="147">
        <v>81.507184000000009</v>
      </c>
      <c r="I9795" s="147">
        <v>87.621600000000001</v>
      </c>
      <c r="J9795" s="147">
        <v>93.742557333333352</v>
      </c>
      <c r="K9795" s="147">
        <v>99.851839999999996</v>
      </c>
    </row>
    <row r="9796" spans="2:11" x14ac:dyDescent="0.2">
      <c r="B9796" s="21" t="str">
        <f t="shared" si="152"/>
        <v>KemptvilleWind2070RCP8.5</v>
      </c>
      <c r="C9796" t="s">
        <v>349</v>
      </c>
      <c r="D9796" t="s">
        <v>1</v>
      </c>
      <c r="E9796" s="144" t="s">
        <v>191</v>
      </c>
      <c r="F9796" s="144">
        <v>2070</v>
      </c>
      <c r="G9796" s="147">
        <v>75.710369447589116</v>
      </c>
      <c r="H9796" s="147">
        <v>81.515368000000009</v>
      </c>
      <c r="I9796" s="147">
        <v>87.627466666666663</v>
      </c>
      <c r="J9796" s="147">
        <v>93.745696000000009</v>
      </c>
      <c r="K9796" s="147">
        <v>99.855183999999994</v>
      </c>
    </row>
    <row r="9797" spans="2:11" x14ac:dyDescent="0.2">
      <c r="B9797" s="21" t="str">
        <f t="shared" si="152"/>
        <v>KemptvilleWind2075RCP8.5</v>
      </c>
      <c r="C9797" t="s">
        <v>349</v>
      </c>
      <c r="D9797" t="s">
        <v>1</v>
      </c>
      <c r="E9797" s="144" t="s">
        <v>191</v>
      </c>
      <c r="F9797" s="144">
        <v>2075</v>
      </c>
      <c r="G9797" s="147">
        <v>75.753428437941039</v>
      </c>
      <c r="H9797" s="147">
        <v>81.5672</v>
      </c>
      <c r="I9797" s="147">
        <v>87.686133333333331</v>
      </c>
      <c r="J9797" s="147">
        <v>93.811608000000007</v>
      </c>
      <c r="K9797" s="147">
        <v>99.932096000000001</v>
      </c>
    </row>
    <row r="9798" spans="2:11" x14ac:dyDescent="0.2">
      <c r="B9798" s="21" t="str">
        <f t="shared" si="152"/>
        <v>KemptvilleWind2080RCP8.5</v>
      </c>
      <c r="C9798" t="s">
        <v>349</v>
      </c>
      <c r="D9798" t="s">
        <v>1</v>
      </c>
      <c r="E9798" s="144" t="s">
        <v>191</v>
      </c>
      <c r="F9798" s="144">
        <v>2080</v>
      </c>
      <c r="G9798" s="147">
        <v>75.796487428292949</v>
      </c>
      <c r="H9798" s="147">
        <v>81.619032000000004</v>
      </c>
      <c r="I9798" s="147">
        <v>87.744799999999998</v>
      </c>
      <c r="J9798" s="147">
        <v>93.877520000000004</v>
      </c>
      <c r="K9798" s="147">
        <v>100.00900799999999</v>
      </c>
    </row>
    <row r="9799" spans="2:11" x14ac:dyDescent="0.2">
      <c r="B9799" s="21" t="str">
        <f t="shared" si="152"/>
        <v>KemptvilleWind2085RCP8.5</v>
      </c>
      <c r="C9799" t="s">
        <v>349</v>
      </c>
      <c r="D9799" t="s">
        <v>1</v>
      </c>
      <c r="E9799" s="144" t="s">
        <v>191</v>
      </c>
      <c r="F9799" s="144">
        <v>2085</v>
      </c>
      <c r="G9799" s="147">
        <v>75.735698265443176</v>
      </c>
      <c r="H9799" s="147">
        <v>81.561744000000004</v>
      </c>
      <c r="I9799" s="147">
        <v>87.692000000000007</v>
      </c>
      <c r="J9799" s="147">
        <v>93.83044000000001</v>
      </c>
      <c r="K9799" s="147">
        <v>99.963864000000001</v>
      </c>
    </row>
    <row r="9800" spans="2:11" x14ac:dyDescent="0.2">
      <c r="B9800" s="21" t="str">
        <f t="shared" si="152"/>
        <v>KemptvilleWind2090RCP8.5</v>
      </c>
      <c r="C9800" t="s">
        <v>349</v>
      </c>
      <c r="D9800" t="s">
        <v>1</v>
      </c>
      <c r="E9800" s="144" t="s">
        <v>191</v>
      </c>
      <c r="F9800" s="144">
        <v>2090</v>
      </c>
      <c r="G9800" s="147">
        <v>75.674909102593418</v>
      </c>
      <c r="H9800" s="147">
        <v>81.504456000000005</v>
      </c>
      <c r="I9800" s="147">
        <v>87.639200000000002</v>
      </c>
      <c r="J9800" s="147">
        <v>93.783360000000016</v>
      </c>
      <c r="K9800" s="147">
        <v>99.918719999999993</v>
      </c>
    </row>
    <row r="9801" spans="2:11" x14ac:dyDescent="0.2">
      <c r="B9801" s="21" t="str">
        <f t="shared" si="152"/>
        <v>KemptvilleWind2095RCP8.5</v>
      </c>
      <c r="C9801" t="s">
        <v>349</v>
      </c>
      <c r="D9801" t="s">
        <v>1</v>
      </c>
      <c r="E9801" s="144" t="s">
        <v>191</v>
      </c>
      <c r="F9801" s="144">
        <v>2095</v>
      </c>
      <c r="G9801" s="147">
        <v>75.674909102593418</v>
      </c>
      <c r="H9801" s="147">
        <v>81.504456000000005</v>
      </c>
      <c r="I9801" s="147">
        <v>87.639200000000002</v>
      </c>
      <c r="J9801" s="147">
        <v>93.783360000000016</v>
      </c>
      <c r="K9801" s="147">
        <v>99.918719999999993</v>
      </c>
    </row>
    <row r="9802" spans="2:11" x14ac:dyDescent="0.2">
      <c r="B9802" s="21" t="str">
        <f t="shared" si="152"/>
        <v>KemptvilleWind2100RCP8.5</v>
      </c>
      <c r="C9802" t="s">
        <v>349</v>
      </c>
      <c r="D9802" t="s">
        <v>1</v>
      </c>
      <c r="E9802" s="144" t="s">
        <v>191</v>
      </c>
      <c r="F9802" s="144">
        <v>2100</v>
      </c>
      <c r="G9802" s="147">
        <v>75.674909102593418</v>
      </c>
      <c r="H9802" s="147">
        <v>81.504456000000005</v>
      </c>
      <c r="I9802" s="147">
        <v>87.639200000000002</v>
      </c>
      <c r="J9802" s="147">
        <v>93.783360000000016</v>
      </c>
      <c r="K9802" s="147">
        <v>99.918719999999993</v>
      </c>
    </row>
    <row r="9803" spans="2:11" x14ac:dyDescent="0.2">
      <c r="B9803" s="21" t="str">
        <f t="shared" si="152"/>
        <v>KenoraIce Accretion2023RCP4.5</v>
      </c>
      <c r="C9803" t="s">
        <v>350</v>
      </c>
      <c r="D9803" t="s">
        <v>486</v>
      </c>
      <c r="E9803" s="144" t="s">
        <v>193</v>
      </c>
      <c r="F9803" s="144">
        <v>2023</v>
      </c>
      <c r="G9803" s="147">
        <v>9.4530694840435086</v>
      </c>
      <c r="H9803" s="147">
        <v>11.243179999999999</v>
      </c>
      <c r="I9803" s="147">
        <v>13.52</v>
      </c>
      <c r="J9803" s="147">
        <v>15.277599999999998</v>
      </c>
      <c r="K9803" s="147">
        <v>17.018819999999998</v>
      </c>
    </row>
    <row r="9804" spans="2:11" x14ac:dyDescent="0.2">
      <c r="B9804" s="21" t="str">
        <f t="shared" ref="B9804:B9867" si="153">C9804&amp;D9804&amp;F9804&amp;E9804</f>
        <v>KenoraIce Accretion2025RCP4.5</v>
      </c>
      <c r="C9804" t="s">
        <v>350</v>
      </c>
      <c r="D9804" t="s">
        <v>486</v>
      </c>
      <c r="E9804" s="144" t="s">
        <v>193</v>
      </c>
      <c r="F9804" s="144">
        <v>2025</v>
      </c>
      <c r="G9804" s="147">
        <v>9.4922688152373098</v>
      </c>
      <c r="H9804" s="147">
        <v>11.286339999999999</v>
      </c>
      <c r="I9804" s="147">
        <v>13.567666666666666</v>
      </c>
      <c r="J9804" s="147">
        <v>15.326566666666665</v>
      </c>
      <c r="K9804" s="147">
        <v>17.073419999999999</v>
      </c>
    </row>
    <row r="9805" spans="2:11" x14ac:dyDescent="0.2">
      <c r="B9805" s="21" t="str">
        <f t="shared" si="153"/>
        <v>KenoraIce Accretion2030RCP4.5</v>
      </c>
      <c r="C9805" t="s">
        <v>350</v>
      </c>
      <c r="D9805" t="s">
        <v>486</v>
      </c>
      <c r="E9805" s="144" t="s">
        <v>193</v>
      </c>
      <c r="F9805" s="144">
        <v>2030</v>
      </c>
      <c r="G9805" s="147">
        <v>9.5314681464311111</v>
      </c>
      <c r="H9805" s="147">
        <v>11.329499999999999</v>
      </c>
      <c r="I9805" s="147">
        <v>13.615333333333334</v>
      </c>
      <c r="J9805" s="147">
        <v>15.375533333333331</v>
      </c>
      <c r="K9805" s="147">
        <v>17.128019999999999</v>
      </c>
    </row>
    <row r="9806" spans="2:11" x14ac:dyDescent="0.2">
      <c r="B9806" s="21" t="str">
        <f t="shared" si="153"/>
        <v>KenoraIce Accretion2035RCP4.5</v>
      </c>
      <c r="C9806" t="s">
        <v>350</v>
      </c>
      <c r="D9806" t="s">
        <v>486</v>
      </c>
      <c r="E9806" s="144" t="s">
        <v>193</v>
      </c>
      <c r="F9806" s="144">
        <v>2035</v>
      </c>
      <c r="G9806" s="147">
        <v>9.5706674776249123</v>
      </c>
      <c r="H9806" s="147">
        <v>11.37266</v>
      </c>
      <c r="I9806" s="147">
        <v>13.663</v>
      </c>
      <c r="J9806" s="147">
        <v>15.424499999999998</v>
      </c>
      <c r="K9806" s="147">
        <v>17.18262</v>
      </c>
    </row>
    <row r="9807" spans="2:11" x14ac:dyDescent="0.2">
      <c r="B9807" s="21" t="str">
        <f t="shared" si="153"/>
        <v>KenoraIce Accretion2040RCP4.5</v>
      </c>
      <c r="C9807" t="s">
        <v>350</v>
      </c>
      <c r="D9807" t="s">
        <v>486</v>
      </c>
      <c r="E9807" s="144" t="s">
        <v>193</v>
      </c>
      <c r="F9807" s="144">
        <v>2040</v>
      </c>
      <c r="G9807" s="147">
        <v>9.6098668088187118</v>
      </c>
      <c r="H9807" s="147">
        <v>11.415819999999998</v>
      </c>
      <c r="I9807" s="147">
        <v>13.710666666666667</v>
      </c>
      <c r="J9807" s="147">
        <v>15.473466666666665</v>
      </c>
      <c r="K9807" s="147">
        <v>17.237219999999997</v>
      </c>
    </row>
    <row r="9808" spans="2:11" x14ac:dyDescent="0.2">
      <c r="B9808" s="21" t="str">
        <f t="shared" si="153"/>
        <v>KenoraIce Accretion2045RCP4.5</v>
      </c>
      <c r="C9808" t="s">
        <v>350</v>
      </c>
      <c r="D9808" t="s">
        <v>486</v>
      </c>
      <c r="E9808" s="144" t="s">
        <v>193</v>
      </c>
      <c r="F9808" s="144">
        <v>2045</v>
      </c>
      <c r="G9808" s="147">
        <v>9.6490661400125131</v>
      </c>
      <c r="H9808" s="147">
        <v>11.458979999999999</v>
      </c>
      <c r="I9808" s="147">
        <v>13.758333333333335</v>
      </c>
      <c r="J9808" s="147">
        <v>15.522433333333332</v>
      </c>
      <c r="K9808" s="147">
        <v>17.291819999999998</v>
      </c>
    </row>
    <row r="9809" spans="2:11" x14ac:dyDescent="0.2">
      <c r="B9809" s="21" t="str">
        <f t="shared" si="153"/>
        <v>KenoraIce Accretion2050RCP4.5</v>
      </c>
      <c r="C9809" t="s">
        <v>350</v>
      </c>
      <c r="D9809" t="s">
        <v>486</v>
      </c>
      <c r="E9809" s="144" t="s">
        <v>193</v>
      </c>
      <c r="F9809" s="144">
        <v>2050</v>
      </c>
      <c r="G9809" s="147">
        <v>9.6683642722925391</v>
      </c>
      <c r="H9809" s="147">
        <v>11.476243999999999</v>
      </c>
      <c r="I9809" s="147">
        <v>13.774800000000001</v>
      </c>
      <c r="J9809" s="147">
        <v>15.536143999999998</v>
      </c>
      <c r="K9809" s="147">
        <v>17.303832</v>
      </c>
    </row>
    <row r="9810" spans="2:11" x14ac:dyDescent="0.2">
      <c r="B9810" s="21" t="str">
        <f t="shared" si="153"/>
        <v>KenoraIce Accretion2055RCP4.5</v>
      </c>
      <c r="C9810" t="s">
        <v>350</v>
      </c>
      <c r="D9810" t="s">
        <v>486</v>
      </c>
      <c r="E9810" s="144" t="s">
        <v>193</v>
      </c>
      <c r="F9810" s="144">
        <v>2055</v>
      </c>
      <c r="G9810" s="147">
        <v>9.6484630733787622</v>
      </c>
      <c r="H9810" s="147">
        <v>11.450348</v>
      </c>
      <c r="I9810" s="147">
        <v>13.743600000000001</v>
      </c>
      <c r="J9810" s="147">
        <v>15.500887999999998</v>
      </c>
      <c r="K9810" s="147">
        <v>17.261243999999998</v>
      </c>
    </row>
    <row r="9811" spans="2:11" x14ac:dyDescent="0.2">
      <c r="B9811" s="21" t="str">
        <f t="shared" si="153"/>
        <v>KenoraIce Accretion2060RCP4.5</v>
      </c>
      <c r="C9811" t="s">
        <v>350</v>
      </c>
      <c r="D9811" t="s">
        <v>486</v>
      </c>
      <c r="E9811" s="144" t="s">
        <v>193</v>
      </c>
      <c r="F9811" s="144">
        <v>2060</v>
      </c>
      <c r="G9811" s="147">
        <v>9.628561874464987</v>
      </c>
      <c r="H9811" s="147">
        <v>11.424451999999999</v>
      </c>
      <c r="I9811" s="147">
        <v>13.712400000000001</v>
      </c>
      <c r="J9811" s="147">
        <v>15.465631999999999</v>
      </c>
      <c r="K9811" s="147">
        <v>17.218655999999999</v>
      </c>
    </row>
    <row r="9812" spans="2:11" x14ac:dyDescent="0.2">
      <c r="B9812" s="21" t="str">
        <f t="shared" si="153"/>
        <v>KenoraIce Accretion2065RCP4.5</v>
      </c>
      <c r="C9812" t="s">
        <v>350</v>
      </c>
      <c r="D9812" t="s">
        <v>486</v>
      </c>
      <c r="E9812" s="144" t="s">
        <v>193</v>
      </c>
      <c r="F9812" s="144">
        <v>2065</v>
      </c>
      <c r="G9812" s="147">
        <v>9.6086606755512101</v>
      </c>
      <c r="H9812" s="147">
        <v>11.398555999999999</v>
      </c>
      <c r="I9812" s="147">
        <v>13.6812</v>
      </c>
      <c r="J9812" s="147">
        <v>15.430375999999999</v>
      </c>
      <c r="K9812" s="147">
        <v>17.176067999999997</v>
      </c>
    </row>
    <row r="9813" spans="2:11" x14ac:dyDescent="0.2">
      <c r="B9813" s="21" t="str">
        <f t="shared" si="153"/>
        <v>KenoraIce Accretion2070RCP4.5</v>
      </c>
      <c r="C9813" t="s">
        <v>350</v>
      </c>
      <c r="D9813" t="s">
        <v>486</v>
      </c>
      <c r="E9813" s="144" t="s">
        <v>193</v>
      </c>
      <c r="F9813" s="144">
        <v>2070</v>
      </c>
      <c r="G9813" s="147">
        <v>9.5887594766374349</v>
      </c>
      <c r="H9813" s="147">
        <v>11.37266</v>
      </c>
      <c r="I9813" s="147">
        <v>13.65</v>
      </c>
      <c r="J9813" s="147">
        <v>15.395119999999999</v>
      </c>
      <c r="K9813" s="147">
        <v>17.133479999999999</v>
      </c>
    </row>
    <row r="9814" spans="2:11" x14ac:dyDescent="0.2">
      <c r="B9814" s="21" t="str">
        <f t="shared" si="153"/>
        <v>KenoraIce Accretion2075RCP4.5</v>
      </c>
      <c r="C9814" t="s">
        <v>350</v>
      </c>
      <c r="D9814" t="s">
        <v>486</v>
      </c>
      <c r="E9814" s="144" t="s">
        <v>193</v>
      </c>
      <c r="F9814" s="144">
        <v>2075</v>
      </c>
      <c r="G9814" s="147">
        <v>9.6445431402593815</v>
      </c>
      <c r="H9814" s="147">
        <v>11.442795</v>
      </c>
      <c r="I9814" s="147">
        <v>13.736666666666668</v>
      </c>
      <c r="J9814" s="147">
        <v>15.495501666666666</v>
      </c>
      <c r="K9814" s="147">
        <v>17.24541</v>
      </c>
    </row>
    <row r="9815" spans="2:11" x14ac:dyDescent="0.2">
      <c r="B9815" s="21" t="str">
        <f t="shared" si="153"/>
        <v>KenoraIce Accretion2080RCP4.5</v>
      </c>
      <c r="C9815" t="s">
        <v>350</v>
      </c>
      <c r="D9815" t="s">
        <v>486</v>
      </c>
      <c r="E9815" s="144" t="s">
        <v>193</v>
      </c>
      <c r="F9815" s="144">
        <v>2080</v>
      </c>
      <c r="G9815" s="147">
        <v>9.70032680388133</v>
      </c>
      <c r="H9815" s="147">
        <v>11.512929999999999</v>
      </c>
      <c r="I9815" s="147">
        <v>13.823333333333334</v>
      </c>
      <c r="J9815" s="147">
        <v>15.595883333333331</v>
      </c>
      <c r="K9815" s="147">
        <v>17.357339999999997</v>
      </c>
    </row>
    <row r="9816" spans="2:11" x14ac:dyDescent="0.2">
      <c r="B9816" s="21" t="str">
        <f t="shared" si="153"/>
        <v>KenoraIce Accretion2085RCP4.5</v>
      </c>
      <c r="C9816" t="s">
        <v>350</v>
      </c>
      <c r="D9816" t="s">
        <v>486</v>
      </c>
      <c r="E9816" s="144" t="s">
        <v>193</v>
      </c>
      <c r="F9816" s="144">
        <v>2085</v>
      </c>
      <c r="G9816" s="147">
        <v>9.7561104675032766</v>
      </c>
      <c r="H9816" s="147">
        <v>11.583065</v>
      </c>
      <c r="I9816" s="147">
        <v>13.91</v>
      </c>
      <c r="J9816" s="147">
        <v>15.696264999999997</v>
      </c>
      <c r="K9816" s="147">
        <v>17.469269999999998</v>
      </c>
    </row>
    <row r="9817" spans="2:11" x14ac:dyDescent="0.2">
      <c r="B9817" s="21" t="str">
        <f t="shared" si="153"/>
        <v>KenoraIce Accretion2090RCP4.5</v>
      </c>
      <c r="C9817" t="s">
        <v>350</v>
      </c>
      <c r="D9817" t="s">
        <v>486</v>
      </c>
      <c r="E9817" s="144" t="s">
        <v>193</v>
      </c>
      <c r="F9817" s="144">
        <v>2090</v>
      </c>
      <c r="G9817" s="147">
        <v>9.8118941311252232</v>
      </c>
      <c r="H9817" s="147">
        <v>11.6532</v>
      </c>
      <c r="I9817" s="147">
        <v>13.996666666666668</v>
      </c>
      <c r="J9817" s="147">
        <v>15.796646666666664</v>
      </c>
      <c r="K9817" s="147">
        <v>17.581199999999999</v>
      </c>
    </row>
    <row r="9818" spans="2:11" x14ac:dyDescent="0.2">
      <c r="B9818" s="21" t="str">
        <f t="shared" si="153"/>
        <v>KenoraIce Accretion2095RCP4.5</v>
      </c>
      <c r="C9818" t="s">
        <v>350</v>
      </c>
      <c r="D9818" t="s">
        <v>486</v>
      </c>
      <c r="E9818" s="144" t="s">
        <v>193</v>
      </c>
      <c r="F9818" s="144">
        <v>2095</v>
      </c>
      <c r="G9818" s="147">
        <v>9.8676777947471717</v>
      </c>
      <c r="H9818" s="147">
        <v>11.723334999999999</v>
      </c>
      <c r="I9818" s="147">
        <v>14.083333333333336</v>
      </c>
      <c r="J9818" s="147">
        <v>15.897028333333331</v>
      </c>
      <c r="K9818" s="147">
        <v>17.693129999999996</v>
      </c>
    </row>
    <row r="9819" spans="2:11" x14ac:dyDescent="0.2">
      <c r="B9819" s="21" t="str">
        <f t="shared" si="153"/>
        <v>KenoraIce Accretion2100RCP4.5</v>
      </c>
      <c r="C9819" t="s">
        <v>350</v>
      </c>
      <c r="D9819" t="s">
        <v>486</v>
      </c>
      <c r="E9819" s="144" t="s">
        <v>193</v>
      </c>
      <c r="F9819" s="144">
        <v>2100</v>
      </c>
      <c r="G9819" s="147">
        <v>9.9234614583691183</v>
      </c>
      <c r="H9819" s="147">
        <v>11.793469999999999</v>
      </c>
      <c r="I9819" s="147">
        <v>14.170000000000002</v>
      </c>
      <c r="J9819" s="147">
        <v>15.997409999999997</v>
      </c>
      <c r="K9819" s="147">
        <v>17.805059999999997</v>
      </c>
    </row>
    <row r="9820" spans="2:11" x14ac:dyDescent="0.2">
      <c r="B9820" s="21" t="str">
        <f t="shared" si="153"/>
        <v>KenoraIce Accretion2023RCP6.0</v>
      </c>
      <c r="C9820" t="s">
        <v>350</v>
      </c>
      <c r="D9820" t="s">
        <v>486</v>
      </c>
      <c r="E9820" s="144" t="s">
        <v>192</v>
      </c>
      <c r="F9820" s="144">
        <v>2023</v>
      </c>
      <c r="G9820" s="147">
        <v>9.4530694840435086</v>
      </c>
      <c r="H9820" s="147">
        <v>11.243179999999999</v>
      </c>
      <c r="I9820" s="147">
        <v>13.52</v>
      </c>
      <c r="J9820" s="147">
        <v>15.277599999999998</v>
      </c>
      <c r="K9820" s="147">
        <v>17.018819999999998</v>
      </c>
    </row>
    <row r="9821" spans="2:11" x14ac:dyDescent="0.2">
      <c r="B9821" s="21" t="str">
        <f t="shared" si="153"/>
        <v>KenoraIce Accretion2025RCP6.0</v>
      </c>
      <c r="C9821" t="s">
        <v>350</v>
      </c>
      <c r="D9821" t="s">
        <v>486</v>
      </c>
      <c r="E9821" s="144" t="s">
        <v>192</v>
      </c>
      <c r="F9821" s="144">
        <v>2025</v>
      </c>
      <c r="G9821" s="147">
        <v>9.4922688152373098</v>
      </c>
      <c r="H9821" s="147">
        <v>11.286339999999999</v>
      </c>
      <c r="I9821" s="147">
        <v>13.567666666666666</v>
      </c>
      <c r="J9821" s="147">
        <v>15.326566666666665</v>
      </c>
      <c r="K9821" s="147">
        <v>17.073419999999999</v>
      </c>
    </row>
    <row r="9822" spans="2:11" x14ac:dyDescent="0.2">
      <c r="B9822" s="21" t="str">
        <f t="shared" si="153"/>
        <v>KenoraIce Accretion2030RCP6.0</v>
      </c>
      <c r="C9822" t="s">
        <v>350</v>
      </c>
      <c r="D9822" t="s">
        <v>486</v>
      </c>
      <c r="E9822" s="144" t="s">
        <v>192</v>
      </c>
      <c r="F9822" s="144">
        <v>2030</v>
      </c>
      <c r="G9822" s="147">
        <v>9.5314681464311111</v>
      </c>
      <c r="H9822" s="147">
        <v>11.329499999999999</v>
      </c>
      <c r="I9822" s="147">
        <v>13.615333333333334</v>
      </c>
      <c r="J9822" s="147">
        <v>15.375533333333331</v>
      </c>
      <c r="K9822" s="147">
        <v>17.128019999999999</v>
      </c>
    </row>
    <row r="9823" spans="2:11" x14ac:dyDescent="0.2">
      <c r="B9823" s="21" t="str">
        <f t="shared" si="153"/>
        <v>KenoraIce Accretion2035RCP6.0</v>
      </c>
      <c r="C9823" t="s">
        <v>350</v>
      </c>
      <c r="D9823" t="s">
        <v>486</v>
      </c>
      <c r="E9823" s="144" t="s">
        <v>192</v>
      </c>
      <c r="F9823" s="144">
        <v>2035</v>
      </c>
      <c r="G9823" s="147">
        <v>9.5706674776249123</v>
      </c>
      <c r="H9823" s="147">
        <v>11.37266</v>
      </c>
      <c r="I9823" s="147">
        <v>13.663</v>
      </c>
      <c r="J9823" s="147">
        <v>15.424499999999998</v>
      </c>
      <c r="K9823" s="147">
        <v>17.18262</v>
      </c>
    </row>
    <row r="9824" spans="2:11" x14ac:dyDescent="0.2">
      <c r="B9824" s="21" t="str">
        <f t="shared" si="153"/>
        <v>KenoraIce Accretion2040RCP6.0</v>
      </c>
      <c r="C9824" t="s">
        <v>350</v>
      </c>
      <c r="D9824" t="s">
        <v>486</v>
      </c>
      <c r="E9824" s="144" t="s">
        <v>192</v>
      </c>
      <c r="F9824" s="144">
        <v>2040</v>
      </c>
      <c r="G9824" s="147">
        <v>9.6098668088187118</v>
      </c>
      <c r="H9824" s="147">
        <v>11.415819999999998</v>
      </c>
      <c r="I9824" s="147">
        <v>13.710666666666667</v>
      </c>
      <c r="J9824" s="147">
        <v>15.473466666666665</v>
      </c>
      <c r="K9824" s="147">
        <v>17.237219999999997</v>
      </c>
    </row>
    <row r="9825" spans="2:11" x14ac:dyDescent="0.2">
      <c r="B9825" s="21" t="str">
        <f t="shared" si="153"/>
        <v>KenoraIce Accretion2045RCP6.0</v>
      </c>
      <c r="C9825" t="s">
        <v>350</v>
      </c>
      <c r="D9825" t="s">
        <v>486</v>
      </c>
      <c r="E9825" s="144" t="s">
        <v>192</v>
      </c>
      <c r="F9825" s="144">
        <v>2045</v>
      </c>
      <c r="G9825" s="147">
        <v>9.6490661400125131</v>
      </c>
      <c r="H9825" s="147">
        <v>11.458979999999999</v>
      </c>
      <c r="I9825" s="147">
        <v>13.758333333333335</v>
      </c>
      <c r="J9825" s="147">
        <v>15.522433333333332</v>
      </c>
      <c r="K9825" s="147">
        <v>17.291819999999998</v>
      </c>
    </row>
    <row r="9826" spans="2:11" x14ac:dyDescent="0.2">
      <c r="B9826" s="21" t="str">
        <f t="shared" si="153"/>
        <v>KenoraIce Accretion2050RCP6.0</v>
      </c>
      <c r="C9826" t="s">
        <v>350</v>
      </c>
      <c r="D9826" t="s">
        <v>486</v>
      </c>
      <c r="E9826" s="144" t="s">
        <v>192</v>
      </c>
      <c r="F9826" s="144">
        <v>2050</v>
      </c>
      <c r="G9826" s="147">
        <v>9.6683642722925391</v>
      </c>
      <c r="H9826" s="147">
        <v>11.476243999999999</v>
      </c>
      <c r="I9826" s="147">
        <v>13.774800000000001</v>
      </c>
      <c r="J9826" s="147">
        <v>15.536143999999998</v>
      </c>
      <c r="K9826" s="147">
        <v>17.303832</v>
      </c>
    </row>
    <row r="9827" spans="2:11" x14ac:dyDescent="0.2">
      <c r="B9827" s="21" t="str">
        <f t="shared" si="153"/>
        <v>KenoraIce Accretion2055RCP6.0</v>
      </c>
      <c r="C9827" t="s">
        <v>350</v>
      </c>
      <c r="D9827" t="s">
        <v>486</v>
      </c>
      <c r="E9827" s="144" t="s">
        <v>192</v>
      </c>
      <c r="F9827" s="144">
        <v>2055</v>
      </c>
      <c r="G9827" s="147">
        <v>9.6484630733787622</v>
      </c>
      <c r="H9827" s="147">
        <v>11.450348</v>
      </c>
      <c r="I9827" s="147">
        <v>13.743600000000001</v>
      </c>
      <c r="J9827" s="147">
        <v>15.500887999999998</v>
      </c>
      <c r="K9827" s="147">
        <v>17.261243999999998</v>
      </c>
    </row>
    <row r="9828" spans="2:11" x14ac:dyDescent="0.2">
      <c r="B9828" s="21" t="str">
        <f t="shared" si="153"/>
        <v>KenoraIce Accretion2060RCP6.0</v>
      </c>
      <c r="C9828" t="s">
        <v>350</v>
      </c>
      <c r="D9828" t="s">
        <v>486</v>
      </c>
      <c r="E9828" s="144" t="s">
        <v>192</v>
      </c>
      <c r="F9828" s="144">
        <v>2060</v>
      </c>
      <c r="G9828" s="147">
        <v>9.628561874464987</v>
      </c>
      <c r="H9828" s="147">
        <v>11.424451999999999</v>
      </c>
      <c r="I9828" s="147">
        <v>13.712400000000001</v>
      </c>
      <c r="J9828" s="147">
        <v>15.465631999999999</v>
      </c>
      <c r="K9828" s="147">
        <v>17.218655999999999</v>
      </c>
    </row>
    <row r="9829" spans="2:11" x14ac:dyDescent="0.2">
      <c r="B9829" s="21" t="str">
        <f t="shared" si="153"/>
        <v>KenoraIce Accretion2065RCP6.0</v>
      </c>
      <c r="C9829" t="s">
        <v>350</v>
      </c>
      <c r="D9829" t="s">
        <v>486</v>
      </c>
      <c r="E9829" s="144" t="s">
        <v>192</v>
      </c>
      <c r="F9829" s="144">
        <v>2065</v>
      </c>
      <c r="G9829" s="147">
        <v>9.6086606755512101</v>
      </c>
      <c r="H9829" s="147">
        <v>11.398555999999999</v>
      </c>
      <c r="I9829" s="147">
        <v>13.6812</v>
      </c>
      <c r="J9829" s="147">
        <v>15.430375999999999</v>
      </c>
      <c r="K9829" s="147">
        <v>17.176067999999997</v>
      </c>
    </row>
    <row r="9830" spans="2:11" x14ac:dyDescent="0.2">
      <c r="B9830" s="21" t="str">
        <f t="shared" si="153"/>
        <v>KenoraIce Accretion2070RCP6.0</v>
      </c>
      <c r="C9830" t="s">
        <v>350</v>
      </c>
      <c r="D9830" t="s">
        <v>486</v>
      </c>
      <c r="E9830" s="144" t="s">
        <v>192</v>
      </c>
      <c r="F9830" s="144">
        <v>2070</v>
      </c>
      <c r="G9830" s="147">
        <v>9.5887594766374349</v>
      </c>
      <c r="H9830" s="147">
        <v>11.37266</v>
      </c>
      <c r="I9830" s="147">
        <v>13.65</v>
      </c>
      <c r="J9830" s="147">
        <v>15.395119999999999</v>
      </c>
      <c r="K9830" s="147">
        <v>17.133479999999999</v>
      </c>
    </row>
    <row r="9831" spans="2:11" x14ac:dyDescent="0.2">
      <c r="B9831" s="21" t="str">
        <f t="shared" si="153"/>
        <v>KenoraIce Accretion2075RCP6.0</v>
      </c>
      <c r="C9831" t="s">
        <v>350</v>
      </c>
      <c r="D9831" t="s">
        <v>486</v>
      </c>
      <c r="E9831" s="144" t="s">
        <v>192</v>
      </c>
      <c r="F9831" s="144">
        <v>2075</v>
      </c>
      <c r="G9831" s="147">
        <v>9.6724349720703557</v>
      </c>
      <c r="H9831" s="147">
        <v>11.477862500000001</v>
      </c>
      <c r="I9831" s="147">
        <v>13.780000000000001</v>
      </c>
      <c r="J9831" s="147">
        <v>15.545692499999998</v>
      </c>
      <c r="K9831" s="147">
        <v>17.301375</v>
      </c>
    </row>
    <row r="9832" spans="2:11" x14ac:dyDescent="0.2">
      <c r="B9832" s="21" t="str">
        <f t="shared" si="153"/>
        <v>KenoraIce Accretion2080RCP6.0</v>
      </c>
      <c r="C9832" t="s">
        <v>350</v>
      </c>
      <c r="D9832" t="s">
        <v>486</v>
      </c>
      <c r="E9832" s="144" t="s">
        <v>192</v>
      </c>
      <c r="F9832" s="144">
        <v>2080</v>
      </c>
      <c r="G9832" s="147">
        <v>9.7561104675032766</v>
      </c>
      <c r="H9832" s="147">
        <v>11.583065</v>
      </c>
      <c r="I9832" s="147">
        <v>13.91</v>
      </c>
      <c r="J9832" s="147">
        <v>15.696264999999997</v>
      </c>
      <c r="K9832" s="147">
        <v>17.469269999999998</v>
      </c>
    </row>
    <row r="9833" spans="2:11" x14ac:dyDescent="0.2">
      <c r="B9833" s="21" t="str">
        <f t="shared" si="153"/>
        <v>KenoraIce Accretion2085RCP6.0</v>
      </c>
      <c r="C9833" t="s">
        <v>350</v>
      </c>
      <c r="D9833" t="s">
        <v>486</v>
      </c>
      <c r="E9833" s="144" t="s">
        <v>192</v>
      </c>
      <c r="F9833" s="144">
        <v>2085</v>
      </c>
      <c r="G9833" s="147">
        <v>9.8397859629361974</v>
      </c>
      <c r="H9833" s="147">
        <v>11.688267499999998</v>
      </c>
      <c r="I9833" s="147">
        <v>14.040000000000001</v>
      </c>
      <c r="J9833" s="147">
        <v>15.846837499999998</v>
      </c>
      <c r="K9833" s="147">
        <v>17.637164999999996</v>
      </c>
    </row>
    <row r="9834" spans="2:11" x14ac:dyDescent="0.2">
      <c r="B9834" s="21" t="str">
        <f t="shared" si="153"/>
        <v>KenoraIce Accretion2090RCP6.0</v>
      </c>
      <c r="C9834" t="s">
        <v>350</v>
      </c>
      <c r="D9834" t="s">
        <v>486</v>
      </c>
      <c r="E9834" s="144" t="s">
        <v>192</v>
      </c>
      <c r="F9834" s="144">
        <v>2090</v>
      </c>
      <c r="G9834" s="147">
        <v>9.9234614583691183</v>
      </c>
      <c r="H9834" s="147">
        <v>11.793469999999999</v>
      </c>
      <c r="I9834" s="147">
        <v>14.170000000000002</v>
      </c>
      <c r="J9834" s="147">
        <v>15.992513333333331</v>
      </c>
      <c r="K9834" s="147">
        <v>17.805059999999997</v>
      </c>
    </row>
    <row r="9835" spans="2:11" x14ac:dyDescent="0.2">
      <c r="B9835" s="21" t="str">
        <f t="shared" si="153"/>
        <v>KenoraIce Accretion2095RCP6.0</v>
      </c>
      <c r="C9835" t="s">
        <v>350</v>
      </c>
      <c r="D9835" t="s">
        <v>486</v>
      </c>
      <c r="E9835" s="144" t="s">
        <v>192</v>
      </c>
      <c r="F9835" s="144">
        <v>2095</v>
      </c>
      <c r="G9835" s="147">
        <v>9.9234614583691183</v>
      </c>
      <c r="H9835" s="147">
        <v>11.793469999999999</v>
      </c>
      <c r="I9835" s="147">
        <v>14.170000000000002</v>
      </c>
      <c r="J9835" s="147">
        <v>15.987616666666664</v>
      </c>
      <c r="K9835" s="147">
        <v>17.805059999999997</v>
      </c>
    </row>
    <row r="9836" spans="2:11" x14ac:dyDescent="0.2">
      <c r="B9836" s="21" t="str">
        <f t="shared" si="153"/>
        <v>KenoraIce Accretion2100RCP6.0</v>
      </c>
      <c r="C9836" t="s">
        <v>350</v>
      </c>
      <c r="D9836" t="s">
        <v>486</v>
      </c>
      <c r="E9836" s="144" t="s">
        <v>192</v>
      </c>
      <c r="F9836" s="144">
        <v>2100</v>
      </c>
      <c r="G9836" s="147">
        <v>9.9234614583691183</v>
      </c>
      <c r="H9836" s="147">
        <v>11.793469999999999</v>
      </c>
      <c r="I9836" s="147">
        <v>14.170000000000002</v>
      </c>
      <c r="J9836" s="147">
        <v>15.982719999999999</v>
      </c>
      <c r="K9836" s="147">
        <v>17.805059999999997</v>
      </c>
    </row>
    <row r="9837" spans="2:11" x14ac:dyDescent="0.2">
      <c r="B9837" s="21" t="str">
        <f t="shared" si="153"/>
        <v>KenoraIce Accretion2023RCP8.5</v>
      </c>
      <c r="C9837" t="s">
        <v>350</v>
      </c>
      <c r="D9837" t="s">
        <v>486</v>
      </c>
      <c r="E9837" s="144" t="s">
        <v>191</v>
      </c>
      <c r="F9837" s="144">
        <v>2023</v>
      </c>
      <c r="G9837" s="147">
        <v>9.4530694840435086</v>
      </c>
      <c r="H9837" s="147">
        <v>11.243179999999999</v>
      </c>
      <c r="I9837" s="147">
        <v>13.52</v>
      </c>
      <c r="J9837" s="147">
        <v>15.277599999999998</v>
      </c>
      <c r="K9837" s="147">
        <v>17.018819999999998</v>
      </c>
    </row>
    <row r="9838" spans="2:11" x14ac:dyDescent="0.2">
      <c r="B9838" s="21" t="str">
        <f t="shared" si="153"/>
        <v>KenoraIce Accretion2025RCP8.5</v>
      </c>
      <c r="C9838" t="s">
        <v>350</v>
      </c>
      <c r="D9838" t="s">
        <v>486</v>
      </c>
      <c r="E9838" s="144" t="s">
        <v>191</v>
      </c>
      <c r="F9838" s="144">
        <v>2025</v>
      </c>
      <c r="G9838" s="147">
        <v>9.5314681464311111</v>
      </c>
      <c r="H9838" s="147">
        <v>11.329499999999999</v>
      </c>
      <c r="I9838" s="147">
        <v>13.615333333333334</v>
      </c>
      <c r="J9838" s="147">
        <v>15.375533333333331</v>
      </c>
      <c r="K9838" s="147">
        <v>17.128019999999999</v>
      </c>
    </row>
    <row r="9839" spans="2:11" x14ac:dyDescent="0.2">
      <c r="B9839" s="21" t="str">
        <f t="shared" si="153"/>
        <v>KenoraIce Accretion2030RCP8.5</v>
      </c>
      <c r="C9839" t="s">
        <v>350</v>
      </c>
      <c r="D9839" t="s">
        <v>486</v>
      </c>
      <c r="E9839" s="144" t="s">
        <v>191</v>
      </c>
      <c r="F9839" s="144">
        <v>2030</v>
      </c>
      <c r="G9839" s="147">
        <v>9.6098668088187118</v>
      </c>
      <c r="H9839" s="147">
        <v>11.415819999999998</v>
      </c>
      <c r="I9839" s="147">
        <v>13.710666666666667</v>
      </c>
      <c r="J9839" s="147">
        <v>15.473466666666665</v>
      </c>
      <c r="K9839" s="147">
        <v>17.237219999999997</v>
      </c>
    </row>
    <row r="9840" spans="2:11" x14ac:dyDescent="0.2">
      <c r="B9840" s="21" t="str">
        <f t="shared" si="153"/>
        <v>KenoraIce Accretion2035RCP8.5</v>
      </c>
      <c r="C9840" t="s">
        <v>350</v>
      </c>
      <c r="D9840" t="s">
        <v>486</v>
      </c>
      <c r="E9840" s="144" t="s">
        <v>191</v>
      </c>
      <c r="F9840" s="144">
        <v>2035</v>
      </c>
      <c r="G9840" s="147">
        <v>9.6882654712063143</v>
      </c>
      <c r="H9840" s="147">
        <v>11.502139999999999</v>
      </c>
      <c r="I9840" s="147">
        <v>13.806000000000001</v>
      </c>
      <c r="J9840" s="147">
        <v>15.571399999999999</v>
      </c>
      <c r="K9840" s="147">
        <v>17.346419999999998</v>
      </c>
    </row>
    <row r="9841" spans="2:11" x14ac:dyDescent="0.2">
      <c r="B9841" s="21" t="str">
        <f t="shared" si="153"/>
        <v>KenoraIce Accretion2040RCP8.5</v>
      </c>
      <c r="C9841" t="s">
        <v>350</v>
      </c>
      <c r="D9841" t="s">
        <v>486</v>
      </c>
      <c r="E9841" s="144" t="s">
        <v>191</v>
      </c>
      <c r="F9841" s="144">
        <v>2040</v>
      </c>
      <c r="G9841" s="147">
        <v>9.6550968063500218</v>
      </c>
      <c r="H9841" s="147">
        <v>11.458979999999999</v>
      </c>
      <c r="I9841" s="147">
        <v>13.754000000000001</v>
      </c>
      <c r="J9841" s="147">
        <v>15.512639999999999</v>
      </c>
      <c r="K9841" s="147">
        <v>17.27544</v>
      </c>
    </row>
    <row r="9842" spans="2:11" x14ac:dyDescent="0.2">
      <c r="B9842" s="21" t="str">
        <f t="shared" si="153"/>
        <v>KenoraIce Accretion2045RCP8.5</v>
      </c>
      <c r="C9842" t="s">
        <v>350</v>
      </c>
      <c r="D9842" t="s">
        <v>486</v>
      </c>
      <c r="E9842" s="144" t="s">
        <v>191</v>
      </c>
      <c r="F9842" s="144">
        <v>2045</v>
      </c>
      <c r="G9842" s="147">
        <v>9.6219281414937274</v>
      </c>
      <c r="H9842" s="147">
        <v>11.41582</v>
      </c>
      <c r="I9842" s="147">
        <v>13.702</v>
      </c>
      <c r="J9842" s="147">
        <v>15.453879999999998</v>
      </c>
      <c r="K9842" s="147">
        <v>17.204459999999997</v>
      </c>
    </row>
    <row r="9843" spans="2:11" x14ac:dyDescent="0.2">
      <c r="B9843" s="21" t="str">
        <f t="shared" si="153"/>
        <v>KenoraIce Accretion2050RCP8.5</v>
      </c>
      <c r="C9843" t="s">
        <v>350</v>
      </c>
      <c r="D9843" t="s">
        <v>486</v>
      </c>
      <c r="E9843" s="144" t="s">
        <v>191</v>
      </c>
      <c r="F9843" s="144">
        <v>2050</v>
      </c>
      <c r="G9843" s="147">
        <v>9.70032680388133</v>
      </c>
      <c r="H9843" s="147">
        <v>11.512929999999999</v>
      </c>
      <c r="I9843" s="147">
        <v>13.823333333333334</v>
      </c>
      <c r="J9843" s="147">
        <v>15.595883333333331</v>
      </c>
      <c r="K9843" s="147">
        <v>17.357339999999997</v>
      </c>
    </row>
    <row r="9844" spans="2:11" x14ac:dyDescent="0.2">
      <c r="B9844" s="21" t="str">
        <f t="shared" si="153"/>
        <v>KenoraIce Accretion2055RCP8.5</v>
      </c>
      <c r="C9844" t="s">
        <v>350</v>
      </c>
      <c r="D9844" t="s">
        <v>486</v>
      </c>
      <c r="E9844" s="144" t="s">
        <v>191</v>
      </c>
      <c r="F9844" s="144">
        <v>2055</v>
      </c>
      <c r="G9844" s="147">
        <v>9.8118941311252232</v>
      </c>
      <c r="H9844" s="147">
        <v>11.6532</v>
      </c>
      <c r="I9844" s="147">
        <v>13.996666666666668</v>
      </c>
      <c r="J9844" s="147">
        <v>15.796646666666664</v>
      </c>
      <c r="K9844" s="147">
        <v>17.581199999999999</v>
      </c>
    </row>
    <row r="9845" spans="2:11" x14ac:dyDescent="0.2">
      <c r="B9845" s="21" t="str">
        <f t="shared" si="153"/>
        <v>KenoraIce Accretion2060RCP8.5</v>
      </c>
      <c r="C9845" t="s">
        <v>350</v>
      </c>
      <c r="D9845" t="s">
        <v>486</v>
      </c>
      <c r="E9845" s="144" t="s">
        <v>191</v>
      </c>
      <c r="F9845" s="144">
        <v>2060</v>
      </c>
      <c r="G9845" s="147">
        <v>9.9234614583691183</v>
      </c>
      <c r="H9845" s="147">
        <v>11.793469999999999</v>
      </c>
      <c r="I9845" s="147">
        <v>14.170000000000002</v>
      </c>
      <c r="J9845" s="147">
        <v>15.992513333333331</v>
      </c>
      <c r="K9845" s="147">
        <v>17.805059999999997</v>
      </c>
    </row>
    <row r="9846" spans="2:11" x14ac:dyDescent="0.2">
      <c r="B9846" s="21" t="str">
        <f t="shared" si="153"/>
        <v>KenoraIce Accretion2065RCP8.5</v>
      </c>
      <c r="C9846" t="s">
        <v>350</v>
      </c>
      <c r="D9846" t="s">
        <v>486</v>
      </c>
      <c r="E9846" s="144" t="s">
        <v>191</v>
      </c>
      <c r="F9846" s="144">
        <v>2065</v>
      </c>
      <c r="G9846" s="147">
        <v>9.9234614583691183</v>
      </c>
      <c r="H9846" s="147">
        <v>11.793469999999999</v>
      </c>
      <c r="I9846" s="147">
        <v>14.170000000000002</v>
      </c>
      <c r="J9846" s="147">
        <v>15.987616666666664</v>
      </c>
      <c r="K9846" s="147">
        <v>17.805059999999997</v>
      </c>
    </row>
    <row r="9847" spans="2:11" x14ac:dyDescent="0.2">
      <c r="B9847" s="21" t="str">
        <f t="shared" si="153"/>
        <v>KenoraIce Accretion2070RCP8.5</v>
      </c>
      <c r="C9847" t="s">
        <v>350</v>
      </c>
      <c r="D9847" t="s">
        <v>486</v>
      </c>
      <c r="E9847" s="144" t="s">
        <v>191</v>
      </c>
      <c r="F9847" s="144">
        <v>2070</v>
      </c>
      <c r="G9847" s="147">
        <v>9.9656761227316739</v>
      </c>
      <c r="H9847" s="147">
        <v>11.851016666666666</v>
      </c>
      <c r="I9847" s="147">
        <v>14.248000000000001</v>
      </c>
      <c r="J9847" s="147">
        <v>16.075756666666663</v>
      </c>
      <c r="K9847" s="147">
        <v>17.908799999999999</v>
      </c>
    </row>
    <row r="9848" spans="2:11" x14ac:dyDescent="0.2">
      <c r="B9848" s="21" t="str">
        <f t="shared" si="153"/>
        <v>KenoraIce Accretion2075RCP8.5</v>
      </c>
      <c r="C9848" t="s">
        <v>350</v>
      </c>
      <c r="D9848" t="s">
        <v>486</v>
      </c>
      <c r="E9848" s="144" t="s">
        <v>191</v>
      </c>
      <c r="F9848" s="144">
        <v>2075</v>
      </c>
      <c r="G9848" s="147">
        <v>10.007890787094228</v>
      </c>
      <c r="H9848" s="147">
        <v>11.908563333333332</v>
      </c>
      <c r="I9848" s="147">
        <v>14.326000000000002</v>
      </c>
      <c r="J9848" s="147">
        <v>16.16879333333333</v>
      </c>
      <c r="K9848" s="147">
        <v>18.012539999999998</v>
      </c>
    </row>
    <row r="9849" spans="2:11" x14ac:dyDescent="0.2">
      <c r="B9849" s="21" t="str">
        <f t="shared" si="153"/>
        <v>KenoraIce Accretion2080RCP8.5</v>
      </c>
      <c r="C9849" t="s">
        <v>350</v>
      </c>
      <c r="D9849" t="s">
        <v>486</v>
      </c>
      <c r="E9849" s="144" t="s">
        <v>191</v>
      </c>
      <c r="F9849" s="144">
        <v>2080</v>
      </c>
      <c r="G9849" s="147">
        <v>10.050105451456783</v>
      </c>
      <c r="H9849" s="147">
        <v>11.966109999999999</v>
      </c>
      <c r="I9849" s="147">
        <v>14.404000000000002</v>
      </c>
      <c r="J9849" s="147">
        <v>16.261829999999996</v>
      </c>
      <c r="K9849" s="147">
        <v>18.11628</v>
      </c>
    </row>
    <row r="9850" spans="2:11" x14ac:dyDescent="0.2">
      <c r="B9850" s="21" t="str">
        <f t="shared" si="153"/>
        <v>KenoraIce Accretion2085RCP8.5</v>
      </c>
      <c r="C9850" t="s">
        <v>350</v>
      </c>
      <c r="D9850" t="s">
        <v>486</v>
      </c>
      <c r="E9850" s="144" t="s">
        <v>191</v>
      </c>
      <c r="F9850" s="144">
        <v>2085</v>
      </c>
      <c r="G9850" s="147">
        <v>9.7877714657751937</v>
      </c>
      <c r="H9850" s="147">
        <v>11.653199999999998</v>
      </c>
      <c r="I9850" s="147">
        <v>14.0205</v>
      </c>
      <c r="J9850" s="147">
        <v>15.828474999999997</v>
      </c>
      <c r="K9850" s="147">
        <v>17.633069999999996</v>
      </c>
    </row>
    <row r="9851" spans="2:11" x14ac:dyDescent="0.2">
      <c r="B9851" s="21" t="str">
        <f t="shared" si="153"/>
        <v>KenoraIce Accretion2090RCP8.5</v>
      </c>
      <c r="C9851" t="s">
        <v>350</v>
      </c>
      <c r="D9851" t="s">
        <v>486</v>
      </c>
      <c r="E9851" s="144" t="s">
        <v>191</v>
      </c>
      <c r="F9851" s="144">
        <v>2090</v>
      </c>
      <c r="G9851" s="147">
        <v>9.5254374800936024</v>
      </c>
      <c r="H9851" s="147">
        <v>11.340289999999998</v>
      </c>
      <c r="I9851" s="147">
        <v>13.636999999999999</v>
      </c>
      <c r="J9851" s="147">
        <v>15.395119999999999</v>
      </c>
      <c r="K9851" s="147">
        <v>17.149859999999997</v>
      </c>
    </row>
    <row r="9852" spans="2:11" x14ac:dyDescent="0.2">
      <c r="B9852" s="21" t="str">
        <f t="shared" si="153"/>
        <v>KenoraIce Accretion2095RCP8.5</v>
      </c>
      <c r="C9852" t="s">
        <v>350</v>
      </c>
      <c r="D9852" t="s">
        <v>486</v>
      </c>
      <c r="E9852" s="144" t="s">
        <v>191</v>
      </c>
      <c r="F9852" s="144">
        <v>2095</v>
      </c>
      <c r="G9852" s="147">
        <v>9.5254374800936024</v>
      </c>
      <c r="H9852" s="147">
        <v>11.340289999999998</v>
      </c>
      <c r="I9852" s="147">
        <v>13.636999999999999</v>
      </c>
      <c r="J9852" s="147">
        <v>15.395119999999999</v>
      </c>
      <c r="K9852" s="147">
        <v>17.149859999999997</v>
      </c>
    </row>
    <row r="9853" spans="2:11" x14ac:dyDescent="0.2">
      <c r="B9853" s="21" t="str">
        <f t="shared" si="153"/>
        <v>KenoraIce Accretion2100RCP8.5</v>
      </c>
      <c r="C9853" t="s">
        <v>350</v>
      </c>
      <c r="D9853" t="s">
        <v>486</v>
      </c>
      <c r="E9853" s="144" t="s">
        <v>191</v>
      </c>
      <c r="F9853" s="144">
        <v>2100</v>
      </c>
      <c r="G9853" s="147">
        <v>9.5254374800936024</v>
      </c>
      <c r="H9853" s="147">
        <v>11.340289999999998</v>
      </c>
      <c r="I9853" s="147">
        <v>13.636999999999999</v>
      </c>
      <c r="J9853" s="147">
        <v>15.395119999999999</v>
      </c>
      <c r="K9853" s="147">
        <v>17.149859999999997</v>
      </c>
    </row>
    <row r="9854" spans="2:11" x14ac:dyDescent="0.2">
      <c r="B9854" s="21" t="str">
        <f t="shared" si="153"/>
        <v>KenoraWind2023RCP4.5</v>
      </c>
      <c r="C9854" t="s">
        <v>350</v>
      </c>
      <c r="D9854" t="s">
        <v>1</v>
      </c>
      <c r="E9854" s="144" t="s">
        <v>193</v>
      </c>
      <c r="F9854" s="144">
        <v>2023</v>
      </c>
      <c r="G9854" s="147">
        <v>75.083769033176608</v>
      </c>
      <c r="H9854" s="147">
        <v>81.083724000000004</v>
      </c>
      <c r="I9854" s="147">
        <v>87.461999999999989</v>
      </c>
      <c r="J9854" s="147">
        <v>93.777581999999995</v>
      </c>
      <c r="K9854" s="147">
        <v>100.09883999999998</v>
      </c>
    </row>
    <row r="9855" spans="2:11" x14ac:dyDescent="0.2">
      <c r="B9855" s="21" t="str">
        <f t="shared" si="153"/>
        <v>KenoraWind2025RCP4.5</v>
      </c>
      <c r="C9855" t="s">
        <v>350</v>
      </c>
      <c r="D9855" t="s">
        <v>1</v>
      </c>
      <c r="E9855" s="144" t="s">
        <v>193</v>
      </c>
      <c r="F9855" s="144">
        <v>2025</v>
      </c>
      <c r="G9855" s="147">
        <v>75.089957323902311</v>
      </c>
      <c r="H9855" s="147">
        <v>81.075726000000003</v>
      </c>
      <c r="I9855" s="147">
        <v>87.433333333333323</v>
      </c>
      <c r="J9855" s="147">
        <v>93.73310566666666</v>
      </c>
      <c r="K9855" s="147">
        <v>100.03838199999998</v>
      </c>
    </row>
    <row r="9856" spans="2:11" x14ac:dyDescent="0.2">
      <c r="B9856" s="21" t="str">
        <f t="shared" si="153"/>
        <v>KenoraWind2030RCP4.5</v>
      </c>
      <c r="C9856" t="s">
        <v>350</v>
      </c>
      <c r="D9856" t="s">
        <v>1</v>
      </c>
      <c r="E9856" s="144" t="s">
        <v>193</v>
      </c>
      <c r="F9856" s="144">
        <v>2030</v>
      </c>
      <c r="G9856" s="147">
        <v>75.096145614628028</v>
      </c>
      <c r="H9856" s="147">
        <v>81.067728000000002</v>
      </c>
      <c r="I9856" s="147">
        <v>87.404666666666657</v>
      </c>
      <c r="J9856" s="147">
        <v>93.688629333333338</v>
      </c>
      <c r="K9856" s="147">
        <v>99.977923999999987</v>
      </c>
    </row>
    <row r="9857" spans="2:11" x14ac:dyDescent="0.2">
      <c r="B9857" s="21" t="str">
        <f t="shared" si="153"/>
        <v>KenoraWind2035RCP4.5</v>
      </c>
      <c r="C9857" t="s">
        <v>350</v>
      </c>
      <c r="D9857" t="s">
        <v>1</v>
      </c>
      <c r="E9857" s="144" t="s">
        <v>193</v>
      </c>
      <c r="F9857" s="144">
        <v>2035</v>
      </c>
      <c r="G9857" s="147">
        <v>75.102333905353731</v>
      </c>
      <c r="H9857" s="147">
        <v>81.059730000000002</v>
      </c>
      <c r="I9857" s="147">
        <v>87.375999999999991</v>
      </c>
      <c r="J9857" s="147">
        <v>93.644153000000003</v>
      </c>
      <c r="K9857" s="147">
        <v>99.91746599999999</v>
      </c>
    </row>
    <row r="9858" spans="2:11" x14ac:dyDescent="0.2">
      <c r="B9858" s="21" t="str">
        <f t="shared" si="153"/>
        <v>KenoraWind2040RCP4.5</v>
      </c>
      <c r="C9858" t="s">
        <v>350</v>
      </c>
      <c r="D9858" t="s">
        <v>1</v>
      </c>
      <c r="E9858" s="144" t="s">
        <v>193</v>
      </c>
      <c r="F9858" s="144">
        <v>2040</v>
      </c>
      <c r="G9858" s="147">
        <v>75.108522196079434</v>
      </c>
      <c r="H9858" s="147">
        <v>81.051732000000015</v>
      </c>
      <c r="I9858" s="147">
        <v>87.347333333333324</v>
      </c>
      <c r="J9858" s="147">
        <v>93.599676666666667</v>
      </c>
      <c r="K9858" s="147">
        <v>99.857007999999993</v>
      </c>
    </row>
    <row r="9859" spans="2:11" x14ac:dyDescent="0.2">
      <c r="B9859" s="21" t="str">
        <f t="shared" si="153"/>
        <v>KenoraWind2045RCP4.5</v>
      </c>
      <c r="C9859" t="s">
        <v>350</v>
      </c>
      <c r="D9859" t="s">
        <v>1</v>
      </c>
      <c r="E9859" s="144" t="s">
        <v>193</v>
      </c>
      <c r="F9859" s="144">
        <v>2045</v>
      </c>
      <c r="G9859" s="147">
        <v>75.114710486805151</v>
      </c>
      <c r="H9859" s="147">
        <v>81.043734000000015</v>
      </c>
      <c r="I9859" s="147">
        <v>87.318666666666658</v>
      </c>
      <c r="J9859" s="147">
        <v>93.555200333333346</v>
      </c>
      <c r="K9859" s="147">
        <v>99.796549999999996</v>
      </c>
    </row>
    <row r="9860" spans="2:11" x14ac:dyDescent="0.2">
      <c r="B9860" s="21" t="str">
        <f t="shared" si="153"/>
        <v>KenoraWind2050RCP4.5</v>
      </c>
      <c r="C9860" t="s">
        <v>350</v>
      </c>
      <c r="D9860" t="s">
        <v>1</v>
      </c>
      <c r="E9860" s="144" t="s">
        <v>193</v>
      </c>
      <c r="F9860" s="144">
        <v>2050</v>
      </c>
      <c r="G9860" s="147">
        <v>75.217436112851914</v>
      </c>
      <c r="H9860" s="147">
        <v>81.157305600000015</v>
      </c>
      <c r="I9860" s="147">
        <v>87.443079999999995</v>
      </c>
      <c r="J9860" s="147">
        <v>93.691083200000008</v>
      </c>
      <c r="K9860" s="147">
        <v>99.945897599999995</v>
      </c>
    </row>
    <row r="9861" spans="2:11" x14ac:dyDescent="0.2">
      <c r="B9861" s="21" t="str">
        <f t="shared" si="153"/>
        <v>KenoraWind2055RCP4.5</v>
      </c>
      <c r="C9861" t="s">
        <v>350</v>
      </c>
      <c r="D9861" t="s">
        <v>1</v>
      </c>
      <c r="E9861" s="144" t="s">
        <v>193</v>
      </c>
      <c r="F9861" s="144">
        <v>2055</v>
      </c>
      <c r="G9861" s="147">
        <v>75.313973448172987</v>
      </c>
      <c r="H9861" s="147">
        <v>81.278875200000016</v>
      </c>
      <c r="I9861" s="147">
        <v>87.596159999999998</v>
      </c>
      <c r="J9861" s="147">
        <v>93.871442400000007</v>
      </c>
      <c r="K9861" s="147">
        <v>100.15570319999999</v>
      </c>
    </row>
    <row r="9862" spans="2:11" x14ac:dyDescent="0.2">
      <c r="B9862" s="21" t="str">
        <f t="shared" si="153"/>
        <v>KenoraWind2060RCP4.5</v>
      </c>
      <c r="C9862" t="s">
        <v>350</v>
      </c>
      <c r="D9862" t="s">
        <v>1</v>
      </c>
      <c r="E9862" s="144" t="s">
        <v>193</v>
      </c>
      <c r="F9862" s="144">
        <v>2060</v>
      </c>
      <c r="G9862" s="147">
        <v>75.410510783494047</v>
      </c>
      <c r="H9862" s="147">
        <v>81.400444800000002</v>
      </c>
      <c r="I9862" s="147">
        <v>87.74924</v>
      </c>
      <c r="J9862" s="147">
        <v>94.051801600000019</v>
      </c>
      <c r="K9862" s="147">
        <v>100.3655088</v>
      </c>
    </row>
    <row r="9863" spans="2:11" x14ac:dyDescent="0.2">
      <c r="B9863" s="21" t="str">
        <f t="shared" si="153"/>
        <v>KenoraWind2065RCP4.5</v>
      </c>
      <c r="C9863" t="s">
        <v>350</v>
      </c>
      <c r="D9863" t="s">
        <v>1</v>
      </c>
      <c r="E9863" s="144" t="s">
        <v>193</v>
      </c>
      <c r="F9863" s="144">
        <v>2065</v>
      </c>
      <c r="G9863" s="147">
        <v>75.507048118815121</v>
      </c>
      <c r="H9863" s="147">
        <v>81.522014400000003</v>
      </c>
      <c r="I9863" s="147">
        <v>87.902320000000003</v>
      </c>
      <c r="J9863" s="147">
        <v>94.232160800000017</v>
      </c>
      <c r="K9863" s="147">
        <v>100.5753144</v>
      </c>
    </row>
    <row r="9864" spans="2:11" x14ac:dyDescent="0.2">
      <c r="B9864" s="21" t="str">
        <f t="shared" si="153"/>
        <v>KenoraWind2070RCP4.5</v>
      </c>
      <c r="C9864" t="s">
        <v>350</v>
      </c>
      <c r="D9864" t="s">
        <v>1</v>
      </c>
      <c r="E9864" s="144" t="s">
        <v>193</v>
      </c>
      <c r="F9864" s="144">
        <v>2070</v>
      </c>
      <c r="G9864" s="147">
        <v>75.60358545413618</v>
      </c>
      <c r="H9864" s="147">
        <v>81.643584000000004</v>
      </c>
      <c r="I9864" s="147">
        <v>88.055400000000006</v>
      </c>
      <c r="J9864" s="147">
        <v>94.412520000000015</v>
      </c>
      <c r="K9864" s="147">
        <v>100.78511999999999</v>
      </c>
    </row>
    <row r="9865" spans="2:11" x14ac:dyDescent="0.2">
      <c r="B9865" s="21" t="str">
        <f t="shared" si="153"/>
        <v>KenoraWind2075RCP4.5</v>
      </c>
      <c r="C9865" t="s">
        <v>350</v>
      </c>
      <c r="D9865" t="s">
        <v>1</v>
      </c>
      <c r="E9865" s="144" t="s">
        <v>193</v>
      </c>
      <c r="F9865" s="144">
        <v>2075</v>
      </c>
      <c r="G9865" s="147">
        <v>75.667943677683553</v>
      </c>
      <c r="H9865" s="147">
        <v>81.720898000000005</v>
      </c>
      <c r="I9865" s="147">
        <v>88.15</v>
      </c>
      <c r="J9865" s="147">
        <v>94.52141033333335</v>
      </c>
      <c r="K9865" s="147">
        <v>100.90767</v>
      </c>
    </row>
    <row r="9866" spans="2:11" x14ac:dyDescent="0.2">
      <c r="B9866" s="21" t="str">
        <f t="shared" si="153"/>
        <v>KenoraWind2080RCP4.5</v>
      </c>
      <c r="C9866" t="s">
        <v>350</v>
      </c>
      <c r="D9866" t="s">
        <v>1</v>
      </c>
      <c r="E9866" s="144" t="s">
        <v>193</v>
      </c>
      <c r="F9866" s="144">
        <v>2080</v>
      </c>
      <c r="G9866" s="147">
        <v>75.73230190123094</v>
      </c>
      <c r="H9866" s="147">
        <v>81.798212000000007</v>
      </c>
      <c r="I9866" s="147">
        <v>88.244600000000005</v>
      </c>
      <c r="J9866" s="147">
        <v>94.63030066666667</v>
      </c>
      <c r="K9866" s="147">
        <v>101.03022</v>
      </c>
    </row>
    <row r="9867" spans="2:11" x14ac:dyDescent="0.2">
      <c r="B9867" s="21" t="str">
        <f t="shared" si="153"/>
        <v>KenoraWind2085RCP4.5</v>
      </c>
      <c r="C9867" t="s">
        <v>350</v>
      </c>
      <c r="D9867" t="s">
        <v>1</v>
      </c>
      <c r="E9867" s="144" t="s">
        <v>193</v>
      </c>
      <c r="F9867" s="144">
        <v>2085</v>
      </c>
      <c r="G9867" s="147">
        <v>75.796660124778313</v>
      </c>
      <c r="H9867" s="147">
        <v>81.875526000000008</v>
      </c>
      <c r="I9867" s="147">
        <v>88.339200000000005</v>
      </c>
      <c r="J9867" s="147">
        <v>94.739191000000005</v>
      </c>
      <c r="K9867" s="147">
        <v>101.15277</v>
      </c>
    </row>
    <row r="9868" spans="2:11" x14ac:dyDescent="0.2">
      <c r="B9868" s="21" t="str">
        <f t="shared" ref="B9868:B9931" si="154">C9868&amp;D9868&amp;F9868&amp;E9868</f>
        <v>KenoraWind2090RCP4.5</v>
      </c>
      <c r="C9868" t="s">
        <v>350</v>
      </c>
      <c r="D9868" t="s">
        <v>1</v>
      </c>
      <c r="E9868" s="144" t="s">
        <v>193</v>
      </c>
      <c r="F9868" s="144">
        <v>2090</v>
      </c>
      <c r="G9868" s="147">
        <v>75.861018348325686</v>
      </c>
      <c r="H9868" s="147">
        <v>81.952839999999995</v>
      </c>
      <c r="I9868" s="147">
        <v>88.433799999999991</v>
      </c>
      <c r="J9868" s="147">
        <v>94.84808133333334</v>
      </c>
      <c r="K9868" s="147">
        <v>101.27531999999999</v>
      </c>
    </row>
    <row r="9869" spans="2:11" x14ac:dyDescent="0.2">
      <c r="B9869" s="21" t="str">
        <f t="shared" si="154"/>
        <v>KenoraWind2095RCP4.5</v>
      </c>
      <c r="C9869" t="s">
        <v>350</v>
      </c>
      <c r="D9869" t="s">
        <v>1</v>
      </c>
      <c r="E9869" s="144" t="s">
        <v>193</v>
      </c>
      <c r="F9869" s="144">
        <v>2095</v>
      </c>
      <c r="G9869" s="147">
        <v>75.925376571873073</v>
      </c>
      <c r="H9869" s="147">
        <v>82.030153999999996</v>
      </c>
      <c r="I9869" s="147">
        <v>88.528399999999991</v>
      </c>
      <c r="J9869" s="147">
        <v>94.956971666666661</v>
      </c>
      <c r="K9869" s="147">
        <v>101.39787</v>
      </c>
    </row>
    <row r="9870" spans="2:11" x14ac:dyDescent="0.2">
      <c r="B9870" s="21" t="str">
        <f t="shared" si="154"/>
        <v>KenoraWind2100RCP4.5</v>
      </c>
      <c r="C9870" t="s">
        <v>350</v>
      </c>
      <c r="D9870" t="s">
        <v>1</v>
      </c>
      <c r="E9870" s="144" t="s">
        <v>193</v>
      </c>
      <c r="F9870" s="144">
        <v>2100</v>
      </c>
      <c r="G9870" s="147">
        <v>75.989734795420446</v>
      </c>
      <c r="H9870" s="147">
        <v>82.107467999999997</v>
      </c>
      <c r="I9870" s="147">
        <v>88.62299999999999</v>
      </c>
      <c r="J9870" s="147">
        <v>95.065861999999996</v>
      </c>
      <c r="K9870" s="147">
        <v>101.52042</v>
      </c>
    </row>
    <row r="9871" spans="2:11" x14ac:dyDescent="0.2">
      <c r="B9871" s="21" t="str">
        <f t="shared" si="154"/>
        <v>KenoraWind2023RCP6.0</v>
      </c>
      <c r="C9871" t="s">
        <v>350</v>
      </c>
      <c r="D9871" t="s">
        <v>1</v>
      </c>
      <c r="E9871" s="144" t="s">
        <v>192</v>
      </c>
      <c r="F9871" s="144">
        <v>2023</v>
      </c>
      <c r="G9871" s="147">
        <v>75.083769033176608</v>
      </c>
      <c r="H9871" s="147">
        <v>81.083724000000004</v>
      </c>
      <c r="I9871" s="147">
        <v>87.461999999999989</v>
      </c>
      <c r="J9871" s="147">
        <v>93.777581999999995</v>
      </c>
      <c r="K9871" s="147">
        <v>100.09883999999998</v>
      </c>
    </row>
    <row r="9872" spans="2:11" x14ac:dyDescent="0.2">
      <c r="B9872" s="21" t="str">
        <f t="shared" si="154"/>
        <v>KenoraWind2025RCP6.0</v>
      </c>
      <c r="C9872" t="s">
        <v>350</v>
      </c>
      <c r="D9872" t="s">
        <v>1</v>
      </c>
      <c r="E9872" s="144" t="s">
        <v>192</v>
      </c>
      <c r="F9872" s="144">
        <v>2025</v>
      </c>
      <c r="G9872" s="147">
        <v>75.089957323902311</v>
      </c>
      <c r="H9872" s="147">
        <v>81.075726000000003</v>
      </c>
      <c r="I9872" s="147">
        <v>87.433333333333323</v>
      </c>
      <c r="J9872" s="147">
        <v>93.73310566666666</v>
      </c>
      <c r="K9872" s="147">
        <v>100.03838199999998</v>
      </c>
    </row>
    <row r="9873" spans="2:11" x14ac:dyDescent="0.2">
      <c r="B9873" s="21" t="str">
        <f t="shared" si="154"/>
        <v>KenoraWind2030RCP6.0</v>
      </c>
      <c r="C9873" t="s">
        <v>350</v>
      </c>
      <c r="D9873" t="s">
        <v>1</v>
      </c>
      <c r="E9873" s="144" t="s">
        <v>192</v>
      </c>
      <c r="F9873" s="144">
        <v>2030</v>
      </c>
      <c r="G9873" s="147">
        <v>75.096145614628028</v>
      </c>
      <c r="H9873" s="147">
        <v>81.067728000000002</v>
      </c>
      <c r="I9873" s="147">
        <v>87.404666666666657</v>
      </c>
      <c r="J9873" s="147">
        <v>93.688629333333338</v>
      </c>
      <c r="K9873" s="147">
        <v>99.977923999999987</v>
      </c>
    </row>
    <row r="9874" spans="2:11" x14ac:dyDescent="0.2">
      <c r="B9874" s="21" t="str">
        <f t="shared" si="154"/>
        <v>KenoraWind2035RCP6.0</v>
      </c>
      <c r="C9874" t="s">
        <v>350</v>
      </c>
      <c r="D9874" t="s">
        <v>1</v>
      </c>
      <c r="E9874" s="144" t="s">
        <v>192</v>
      </c>
      <c r="F9874" s="144">
        <v>2035</v>
      </c>
      <c r="G9874" s="147">
        <v>75.102333905353731</v>
      </c>
      <c r="H9874" s="147">
        <v>81.059730000000002</v>
      </c>
      <c r="I9874" s="147">
        <v>87.375999999999991</v>
      </c>
      <c r="J9874" s="147">
        <v>93.644153000000003</v>
      </c>
      <c r="K9874" s="147">
        <v>99.91746599999999</v>
      </c>
    </row>
    <row r="9875" spans="2:11" x14ac:dyDescent="0.2">
      <c r="B9875" s="21" t="str">
        <f t="shared" si="154"/>
        <v>KenoraWind2040RCP6.0</v>
      </c>
      <c r="C9875" t="s">
        <v>350</v>
      </c>
      <c r="D9875" t="s">
        <v>1</v>
      </c>
      <c r="E9875" s="144" t="s">
        <v>192</v>
      </c>
      <c r="F9875" s="144">
        <v>2040</v>
      </c>
      <c r="G9875" s="147">
        <v>75.108522196079434</v>
      </c>
      <c r="H9875" s="147">
        <v>81.051732000000015</v>
      </c>
      <c r="I9875" s="147">
        <v>87.347333333333324</v>
      </c>
      <c r="J9875" s="147">
        <v>93.599676666666667</v>
      </c>
      <c r="K9875" s="147">
        <v>99.857007999999993</v>
      </c>
    </row>
    <row r="9876" spans="2:11" x14ac:dyDescent="0.2">
      <c r="B9876" s="21" t="str">
        <f t="shared" si="154"/>
        <v>KenoraWind2045RCP6.0</v>
      </c>
      <c r="C9876" t="s">
        <v>350</v>
      </c>
      <c r="D9876" t="s">
        <v>1</v>
      </c>
      <c r="E9876" s="144" t="s">
        <v>192</v>
      </c>
      <c r="F9876" s="144">
        <v>2045</v>
      </c>
      <c r="G9876" s="147">
        <v>75.114710486805151</v>
      </c>
      <c r="H9876" s="147">
        <v>81.043734000000015</v>
      </c>
      <c r="I9876" s="147">
        <v>87.318666666666658</v>
      </c>
      <c r="J9876" s="147">
        <v>93.555200333333346</v>
      </c>
      <c r="K9876" s="147">
        <v>99.796549999999996</v>
      </c>
    </row>
    <row r="9877" spans="2:11" x14ac:dyDescent="0.2">
      <c r="B9877" s="21" t="str">
        <f t="shared" si="154"/>
        <v>KenoraWind2050RCP6.0</v>
      </c>
      <c r="C9877" t="s">
        <v>350</v>
      </c>
      <c r="D9877" t="s">
        <v>1</v>
      </c>
      <c r="E9877" s="144" t="s">
        <v>192</v>
      </c>
      <c r="F9877" s="144">
        <v>2050</v>
      </c>
      <c r="G9877" s="147">
        <v>75.217436112851914</v>
      </c>
      <c r="H9877" s="147">
        <v>81.157305600000015</v>
      </c>
      <c r="I9877" s="147">
        <v>87.443079999999995</v>
      </c>
      <c r="J9877" s="147">
        <v>93.691083200000008</v>
      </c>
      <c r="K9877" s="147">
        <v>99.945897599999995</v>
      </c>
    </row>
    <row r="9878" spans="2:11" x14ac:dyDescent="0.2">
      <c r="B9878" s="21" t="str">
        <f t="shared" si="154"/>
        <v>KenoraWind2055RCP6.0</v>
      </c>
      <c r="C9878" t="s">
        <v>350</v>
      </c>
      <c r="D9878" t="s">
        <v>1</v>
      </c>
      <c r="E9878" s="144" t="s">
        <v>192</v>
      </c>
      <c r="F9878" s="144">
        <v>2055</v>
      </c>
      <c r="G9878" s="147">
        <v>75.313973448172987</v>
      </c>
      <c r="H9878" s="147">
        <v>81.278875200000016</v>
      </c>
      <c r="I9878" s="147">
        <v>87.596159999999998</v>
      </c>
      <c r="J9878" s="147">
        <v>93.871442400000007</v>
      </c>
      <c r="K9878" s="147">
        <v>100.15570319999999</v>
      </c>
    </row>
    <row r="9879" spans="2:11" x14ac:dyDescent="0.2">
      <c r="B9879" s="21" t="str">
        <f t="shared" si="154"/>
        <v>KenoraWind2060RCP6.0</v>
      </c>
      <c r="C9879" t="s">
        <v>350</v>
      </c>
      <c r="D9879" t="s">
        <v>1</v>
      </c>
      <c r="E9879" s="144" t="s">
        <v>192</v>
      </c>
      <c r="F9879" s="144">
        <v>2060</v>
      </c>
      <c r="G9879" s="147">
        <v>75.410510783494047</v>
      </c>
      <c r="H9879" s="147">
        <v>81.400444800000002</v>
      </c>
      <c r="I9879" s="147">
        <v>87.74924</v>
      </c>
      <c r="J9879" s="147">
        <v>94.051801600000019</v>
      </c>
      <c r="K9879" s="147">
        <v>100.3655088</v>
      </c>
    </row>
    <row r="9880" spans="2:11" x14ac:dyDescent="0.2">
      <c r="B9880" s="21" t="str">
        <f t="shared" si="154"/>
        <v>KenoraWind2065RCP6.0</v>
      </c>
      <c r="C9880" t="s">
        <v>350</v>
      </c>
      <c r="D9880" t="s">
        <v>1</v>
      </c>
      <c r="E9880" s="144" t="s">
        <v>192</v>
      </c>
      <c r="F9880" s="144">
        <v>2065</v>
      </c>
      <c r="G9880" s="147">
        <v>75.507048118815121</v>
      </c>
      <c r="H9880" s="147">
        <v>81.522014400000003</v>
      </c>
      <c r="I9880" s="147">
        <v>87.902320000000003</v>
      </c>
      <c r="J9880" s="147">
        <v>94.232160800000017</v>
      </c>
      <c r="K9880" s="147">
        <v>100.5753144</v>
      </c>
    </row>
    <row r="9881" spans="2:11" x14ac:dyDescent="0.2">
      <c r="B9881" s="21" t="str">
        <f t="shared" si="154"/>
        <v>KenoraWind2070RCP6.0</v>
      </c>
      <c r="C9881" t="s">
        <v>350</v>
      </c>
      <c r="D9881" t="s">
        <v>1</v>
      </c>
      <c r="E9881" s="144" t="s">
        <v>192</v>
      </c>
      <c r="F9881" s="144">
        <v>2070</v>
      </c>
      <c r="G9881" s="147">
        <v>75.60358545413618</v>
      </c>
      <c r="H9881" s="147">
        <v>81.643584000000004</v>
      </c>
      <c r="I9881" s="147">
        <v>88.055400000000006</v>
      </c>
      <c r="J9881" s="147">
        <v>94.412520000000015</v>
      </c>
      <c r="K9881" s="147">
        <v>100.78511999999999</v>
      </c>
    </row>
    <row r="9882" spans="2:11" x14ac:dyDescent="0.2">
      <c r="B9882" s="21" t="str">
        <f t="shared" si="154"/>
        <v>KenoraWind2075RCP6.0</v>
      </c>
      <c r="C9882" t="s">
        <v>350</v>
      </c>
      <c r="D9882" t="s">
        <v>1</v>
      </c>
      <c r="E9882" s="144" t="s">
        <v>192</v>
      </c>
      <c r="F9882" s="144">
        <v>2075</v>
      </c>
      <c r="G9882" s="147">
        <v>75.700122789457254</v>
      </c>
      <c r="H9882" s="147">
        <v>81.759555000000006</v>
      </c>
      <c r="I9882" s="147">
        <v>88.197299999999998</v>
      </c>
      <c r="J9882" s="147">
        <v>94.575855500000017</v>
      </c>
      <c r="K9882" s="147">
        <v>100.96894499999999</v>
      </c>
    </row>
    <row r="9883" spans="2:11" x14ac:dyDescent="0.2">
      <c r="B9883" s="21" t="str">
        <f t="shared" si="154"/>
        <v>KenoraWind2080RCP6.0</v>
      </c>
      <c r="C9883" t="s">
        <v>350</v>
      </c>
      <c r="D9883" t="s">
        <v>1</v>
      </c>
      <c r="E9883" s="144" t="s">
        <v>192</v>
      </c>
      <c r="F9883" s="144">
        <v>2080</v>
      </c>
      <c r="G9883" s="147">
        <v>75.796660124778313</v>
      </c>
      <c r="H9883" s="147">
        <v>81.875526000000008</v>
      </c>
      <c r="I9883" s="147">
        <v>88.339200000000005</v>
      </c>
      <c r="J9883" s="147">
        <v>94.739191000000005</v>
      </c>
      <c r="K9883" s="147">
        <v>101.15277</v>
      </c>
    </row>
    <row r="9884" spans="2:11" x14ac:dyDescent="0.2">
      <c r="B9884" s="21" t="str">
        <f t="shared" si="154"/>
        <v>KenoraWind2085RCP6.0</v>
      </c>
      <c r="C9884" t="s">
        <v>350</v>
      </c>
      <c r="D9884" t="s">
        <v>1</v>
      </c>
      <c r="E9884" s="144" t="s">
        <v>192</v>
      </c>
      <c r="F9884" s="144">
        <v>2085</v>
      </c>
      <c r="G9884" s="147">
        <v>75.893197460099373</v>
      </c>
      <c r="H9884" s="147">
        <v>81.991496999999995</v>
      </c>
      <c r="I9884" s="147">
        <v>88.481099999999998</v>
      </c>
      <c r="J9884" s="147">
        <v>94.902526499999993</v>
      </c>
      <c r="K9884" s="147">
        <v>101.336595</v>
      </c>
    </row>
    <row r="9885" spans="2:11" x14ac:dyDescent="0.2">
      <c r="B9885" s="21" t="str">
        <f t="shared" si="154"/>
        <v>KenoraWind2090RCP6.0</v>
      </c>
      <c r="C9885" t="s">
        <v>350</v>
      </c>
      <c r="D9885" t="s">
        <v>1</v>
      </c>
      <c r="E9885" s="144" t="s">
        <v>192</v>
      </c>
      <c r="F9885" s="144">
        <v>2090</v>
      </c>
      <c r="G9885" s="147">
        <v>76.247167689609952</v>
      </c>
      <c r="H9885" s="147">
        <v>82.451381999999995</v>
      </c>
      <c r="I9885" s="147">
        <v>89.073066666666662</v>
      </c>
      <c r="J9885" s="147">
        <v>95.605712666666662</v>
      </c>
      <c r="K9885" s="147">
        <v>102.15441199999999</v>
      </c>
    </row>
    <row r="9886" spans="2:11" x14ac:dyDescent="0.2">
      <c r="B9886" s="21" t="str">
        <f t="shared" si="154"/>
        <v>KenoraWind2095RCP6.0</v>
      </c>
      <c r="C9886" t="s">
        <v>350</v>
      </c>
      <c r="D9886" t="s">
        <v>1</v>
      </c>
      <c r="E9886" s="144" t="s">
        <v>192</v>
      </c>
      <c r="F9886" s="144">
        <v>2095</v>
      </c>
      <c r="G9886" s="147">
        <v>76.504600583799458</v>
      </c>
      <c r="H9886" s="147">
        <v>82.795296000000008</v>
      </c>
      <c r="I9886" s="147">
        <v>89.523133333333334</v>
      </c>
      <c r="J9886" s="147">
        <v>96.145563333333342</v>
      </c>
      <c r="K9886" s="147">
        <v>102.788404</v>
      </c>
    </row>
    <row r="9887" spans="2:11" x14ac:dyDescent="0.2">
      <c r="B9887" s="21" t="str">
        <f t="shared" si="154"/>
        <v>KenoraWind2100RCP6.0</v>
      </c>
      <c r="C9887" t="s">
        <v>350</v>
      </c>
      <c r="D9887" t="s">
        <v>1</v>
      </c>
      <c r="E9887" s="144" t="s">
        <v>192</v>
      </c>
      <c r="F9887" s="144">
        <v>2100</v>
      </c>
      <c r="G9887" s="147">
        <v>76.762033477988965</v>
      </c>
      <c r="H9887" s="147">
        <v>83.139210000000006</v>
      </c>
      <c r="I9887" s="147">
        <v>89.973200000000006</v>
      </c>
      <c r="J9887" s="147">
        <v>96.685414000000009</v>
      </c>
      <c r="K9887" s="147">
        <v>103.42239599999999</v>
      </c>
    </row>
    <row r="9888" spans="2:11" x14ac:dyDescent="0.2">
      <c r="B9888" s="21" t="str">
        <f t="shared" si="154"/>
        <v>KenoraWind2023RCP8.5</v>
      </c>
      <c r="C9888" t="s">
        <v>350</v>
      </c>
      <c r="D9888" t="s">
        <v>1</v>
      </c>
      <c r="E9888" s="144" t="s">
        <v>191</v>
      </c>
      <c r="F9888" s="144">
        <v>2023</v>
      </c>
      <c r="G9888" s="147">
        <v>75.083769033176608</v>
      </c>
      <c r="H9888" s="147">
        <v>81.083724000000004</v>
      </c>
      <c r="I9888" s="147">
        <v>87.461999999999989</v>
      </c>
      <c r="J9888" s="147">
        <v>93.777581999999995</v>
      </c>
      <c r="K9888" s="147">
        <v>100.09883999999998</v>
      </c>
    </row>
    <row r="9889" spans="2:11" x14ac:dyDescent="0.2">
      <c r="B9889" s="21" t="str">
        <f t="shared" si="154"/>
        <v>KenoraWind2025RCP8.5</v>
      </c>
      <c r="C9889" t="s">
        <v>350</v>
      </c>
      <c r="D9889" t="s">
        <v>1</v>
      </c>
      <c r="E9889" s="144" t="s">
        <v>191</v>
      </c>
      <c r="F9889" s="144">
        <v>2025</v>
      </c>
      <c r="G9889" s="147">
        <v>75.096145614628028</v>
      </c>
      <c r="H9889" s="147">
        <v>81.067728000000002</v>
      </c>
      <c r="I9889" s="147">
        <v>87.404666666666657</v>
      </c>
      <c r="J9889" s="147">
        <v>93.688629333333338</v>
      </c>
      <c r="K9889" s="147">
        <v>99.977923999999987</v>
      </c>
    </row>
    <row r="9890" spans="2:11" x14ac:dyDescent="0.2">
      <c r="B9890" s="21" t="str">
        <f t="shared" si="154"/>
        <v>KenoraWind2030RCP8.5</v>
      </c>
      <c r="C9890" t="s">
        <v>350</v>
      </c>
      <c r="D9890" t="s">
        <v>1</v>
      </c>
      <c r="E9890" s="144" t="s">
        <v>191</v>
      </c>
      <c r="F9890" s="144">
        <v>2030</v>
      </c>
      <c r="G9890" s="147">
        <v>75.108522196079434</v>
      </c>
      <c r="H9890" s="147">
        <v>81.051732000000015</v>
      </c>
      <c r="I9890" s="147">
        <v>87.347333333333324</v>
      </c>
      <c r="J9890" s="147">
        <v>93.599676666666667</v>
      </c>
      <c r="K9890" s="147">
        <v>99.857007999999993</v>
      </c>
    </row>
    <row r="9891" spans="2:11" x14ac:dyDescent="0.2">
      <c r="B9891" s="21" t="str">
        <f t="shared" si="154"/>
        <v>KenoraWind2035RCP8.5</v>
      </c>
      <c r="C9891" t="s">
        <v>350</v>
      </c>
      <c r="D9891" t="s">
        <v>1</v>
      </c>
      <c r="E9891" s="144" t="s">
        <v>191</v>
      </c>
      <c r="F9891" s="144">
        <v>2035</v>
      </c>
      <c r="G9891" s="147">
        <v>75.120898777530854</v>
      </c>
      <c r="H9891" s="147">
        <v>81.035736000000014</v>
      </c>
      <c r="I9891" s="147">
        <v>87.289999999999992</v>
      </c>
      <c r="J9891" s="147">
        <v>93.51072400000001</v>
      </c>
      <c r="K9891" s="147">
        <v>99.736091999999999</v>
      </c>
    </row>
    <row r="9892" spans="2:11" x14ac:dyDescent="0.2">
      <c r="B9892" s="21" t="str">
        <f t="shared" si="154"/>
        <v>KenoraWind2040RCP8.5</v>
      </c>
      <c r="C9892" t="s">
        <v>350</v>
      </c>
      <c r="D9892" t="s">
        <v>1</v>
      </c>
      <c r="E9892" s="144" t="s">
        <v>191</v>
      </c>
      <c r="F9892" s="144">
        <v>2040</v>
      </c>
      <c r="G9892" s="147">
        <v>75.281794336399301</v>
      </c>
      <c r="H9892" s="147">
        <v>81.238352000000006</v>
      </c>
      <c r="I9892" s="147">
        <v>87.545133333333325</v>
      </c>
      <c r="J9892" s="147">
        <v>93.811322666666683</v>
      </c>
      <c r="K9892" s="147">
        <v>100.085768</v>
      </c>
    </row>
    <row r="9893" spans="2:11" x14ac:dyDescent="0.2">
      <c r="B9893" s="21" t="str">
        <f t="shared" si="154"/>
        <v>KenoraWind2045RCP8.5</v>
      </c>
      <c r="C9893" t="s">
        <v>350</v>
      </c>
      <c r="D9893" t="s">
        <v>1</v>
      </c>
      <c r="E9893" s="144" t="s">
        <v>191</v>
      </c>
      <c r="F9893" s="144">
        <v>2045</v>
      </c>
      <c r="G9893" s="147">
        <v>75.442689895267733</v>
      </c>
      <c r="H9893" s="147">
        <v>81.440968000000012</v>
      </c>
      <c r="I9893" s="147">
        <v>87.800266666666673</v>
      </c>
      <c r="J9893" s="147">
        <v>94.111921333333342</v>
      </c>
      <c r="K9893" s="147">
        <v>100.43544399999999</v>
      </c>
    </row>
    <row r="9894" spans="2:11" x14ac:dyDescent="0.2">
      <c r="B9894" s="21" t="str">
        <f t="shared" si="154"/>
        <v>KenoraWind2050RCP8.5</v>
      </c>
      <c r="C9894" t="s">
        <v>350</v>
      </c>
      <c r="D9894" t="s">
        <v>1</v>
      </c>
      <c r="E9894" s="144" t="s">
        <v>191</v>
      </c>
      <c r="F9894" s="144">
        <v>2050</v>
      </c>
      <c r="G9894" s="147">
        <v>75.73230190123094</v>
      </c>
      <c r="H9894" s="147">
        <v>81.798212000000007</v>
      </c>
      <c r="I9894" s="147">
        <v>88.244600000000005</v>
      </c>
      <c r="J9894" s="147">
        <v>94.63030066666667</v>
      </c>
      <c r="K9894" s="147">
        <v>101.03022</v>
      </c>
    </row>
    <row r="9895" spans="2:11" x14ac:dyDescent="0.2">
      <c r="B9895" s="21" t="str">
        <f t="shared" si="154"/>
        <v>KenoraWind2055RCP8.5</v>
      </c>
      <c r="C9895" t="s">
        <v>350</v>
      </c>
      <c r="D9895" t="s">
        <v>1</v>
      </c>
      <c r="E9895" s="144" t="s">
        <v>191</v>
      </c>
      <c r="F9895" s="144">
        <v>2055</v>
      </c>
      <c r="G9895" s="147">
        <v>75.861018348325686</v>
      </c>
      <c r="H9895" s="147">
        <v>81.952839999999995</v>
      </c>
      <c r="I9895" s="147">
        <v>88.433799999999991</v>
      </c>
      <c r="J9895" s="147">
        <v>94.84808133333334</v>
      </c>
      <c r="K9895" s="147">
        <v>101.27531999999999</v>
      </c>
    </row>
    <row r="9896" spans="2:11" x14ac:dyDescent="0.2">
      <c r="B9896" s="21" t="str">
        <f t="shared" si="154"/>
        <v>KenoraWind2060RCP8.5</v>
      </c>
      <c r="C9896" t="s">
        <v>350</v>
      </c>
      <c r="D9896" t="s">
        <v>1</v>
      </c>
      <c r="E9896" s="144" t="s">
        <v>191</v>
      </c>
      <c r="F9896" s="144">
        <v>2060</v>
      </c>
      <c r="G9896" s="147">
        <v>76.247167689609952</v>
      </c>
      <c r="H9896" s="147">
        <v>82.451381999999995</v>
      </c>
      <c r="I9896" s="147">
        <v>89.073066666666662</v>
      </c>
      <c r="J9896" s="147">
        <v>95.605712666666662</v>
      </c>
      <c r="K9896" s="147">
        <v>102.15441199999999</v>
      </c>
    </row>
    <row r="9897" spans="2:11" x14ac:dyDescent="0.2">
      <c r="B9897" s="21" t="str">
        <f t="shared" si="154"/>
        <v>KenoraWind2065RCP8.5</v>
      </c>
      <c r="C9897" t="s">
        <v>350</v>
      </c>
      <c r="D9897" t="s">
        <v>1</v>
      </c>
      <c r="E9897" s="144" t="s">
        <v>191</v>
      </c>
      <c r="F9897" s="144">
        <v>2065</v>
      </c>
      <c r="G9897" s="147">
        <v>76.504600583799458</v>
      </c>
      <c r="H9897" s="147">
        <v>82.795296000000008</v>
      </c>
      <c r="I9897" s="147">
        <v>89.523133333333334</v>
      </c>
      <c r="J9897" s="147">
        <v>96.145563333333342</v>
      </c>
      <c r="K9897" s="147">
        <v>102.788404</v>
      </c>
    </row>
    <row r="9898" spans="2:11" x14ac:dyDescent="0.2">
      <c r="B9898" s="21" t="str">
        <f t="shared" si="154"/>
        <v>KenoraWind2070RCP8.5</v>
      </c>
      <c r="C9898" t="s">
        <v>350</v>
      </c>
      <c r="D9898" t="s">
        <v>1</v>
      </c>
      <c r="E9898" s="144" t="s">
        <v>191</v>
      </c>
      <c r="F9898" s="144">
        <v>2070</v>
      </c>
      <c r="G9898" s="147">
        <v>76.972435362663077</v>
      </c>
      <c r="H9898" s="147">
        <v>83.392480000000006</v>
      </c>
      <c r="I9898" s="147">
        <v>90.279933333333332</v>
      </c>
      <c r="J9898" s="147">
        <v>97.038157333333345</v>
      </c>
      <c r="K9898" s="147">
        <v>103.81782399999999</v>
      </c>
    </row>
    <row r="9899" spans="2:11" x14ac:dyDescent="0.2">
      <c r="B9899" s="21" t="str">
        <f t="shared" si="154"/>
        <v>KenoraWind2075RCP8.5</v>
      </c>
      <c r="C9899" t="s">
        <v>350</v>
      </c>
      <c r="D9899" t="s">
        <v>1</v>
      </c>
      <c r="E9899" s="144" t="s">
        <v>191</v>
      </c>
      <c r="F9899" s="144">
        <v>2075</v>
      </c>
      <c r="G9899" s="147">
        <v>77.182837247337204</v>
      </c>
      <c r="H9899" s="147">
        <v>83.645749999999992</v>
      </c>
      <c r="I9899" s="147">
        <v>90.586666666666673</v>
      </c>
      <c r="J9899" s="147">
        <v>97.390900666666681</v>
      </c>
      <c r="K9899" s="147">
        <v>104.213252</v>
      </c>
    </row>
    <row r="9900" spans="2:11" x14ac:dyDescent="0.2">
      <c r="B9900" s="21" t="str">
        <f t="shared" si="154"/>
        <v>KenoraWind2080RCP8.5</v>
      </c>
      <c r="C9900" t="s">
        <v>350</v>
      </c>
      <c r="D9900" t="s">
        <v>1</v>
      </c>
      <c r="E9900" s="144" t="s">
        <v>191</v>
      </c>
      <c r="F9900" s="144">
        <v>2080</v>
      </c>
      <c r="G9900" s="147">
        <v>77.393239132011317</v>
      </c>
      <c r="H9900" s="147">
        <v>83.899019999999993</v>
      </c>
      <c r="I9900" s="147">
        <v>90.8934</v>
      </c>
      <c r="J9900" s="147">
        <v>97.743644000000018</v>
      </c>
      <c r="K9900" s="147">
        <v>104.60867999999999</v>
      </c>
    </row>
    <row r="9901" spans="2:11" x14ac:dyDescent="0.2">
      <c r="B9901" s="21" t="str">
        <f t="shared" si="154"/>
        <v>KenoraWind2085RCP8.5</v>
      </c>
      <c r="C9901" t="s">
        <v>350</v>
      </c>
      <c r="D9901" t="s">
        <v>1</v>
      </c>
      <c r="E9901" s="144" t="s">
        <v>191</v>
      </c>
      <c r="F9901" s="144">
        <v>2085</v>
      </c>
      <c r="G9901" s="147">
        <v>77.434081850800993</v>
      </c>
      <c r="H9901" s="147">
        <v>83.959004999999991</v>
      </c>
      <c r="I9901" s="147">
        <v>90.975099999999998</v>
      </c>
      <c r="J9901" s="147">
        <v>97.844866000000025</v>
      </c>
      <c r="K9901" s="147">
        <v>104.73123</v>
      </c>
    </row>
    <row r="9902" spans="2:11" x14ac:dyDescent="0.2">
      <c r="B9902" s="21" t="str">
        <f t="shared" si="154"/>
        <v>KenoraWind2090RCP8.5</v>
      </c>
      <c r="C9902" t="s">
        <v>350</v>
      </c>
      <c r="D9902" t="s">
        <v>1</v>
      </c>
      <c r="E9902" s="144" t="s">
        <v>191</v>
      </c>
      <c r="F9902" s="144">
        <v>2090</v>
      </c>
      <c r="G9902" s="147">
        <v>77.474924569590669</v>
      </c>
      <c r="H9902" s="147">
        <v>84.018990000000002</v>
      </c>
      <c r="I9902" s="147">
        <v>91.056799999999996</v>
      </c>
      <c r="J9902" s="147">
        <v>97.946088000000017</v>
      </c>
      <c r="K9902" s="147">
        <v>104.85378</v>
      </c>
    </row>
    <row r="9903" spans="2:11" x14ac:dyDescent="0.2">
      <c r="B9903" s="21" t="str">
        <f t="shared" si="154"/>
        <v>KenoraWind2095RCP8.5</v>
      </c>
      <c r="C9903" t="s">
        <v>350</v>
      </c>
      <c r="D9903" t="s">
        <v>1</v>
      </c>
      <c r="E9903" s="144" t="s">
        <v>191</v>
      </c>
      <c r="F9903" s="144">
        <v>2095</v>
      </c>
      <c r="G9903" s="147">
        <v>77.474924569590669</v>
      </c>
      <c r="H9903" s="147">
        <v>84.018990000000002</v>
      </c>
      <c r="I9903" s="147">
        <v>91.056799999999996</v>
      </c>
      <c r="J9903" s="147">
        <v>97.946088000000017</v>
      </c>
      <c r="K9903" s="147">
        <v>104.85378</v>
      </c>
    </row>
    <row r="9904" spans="2:11" x14ac:dyDescent="0.2">
      <c r="B9904" s="21" t="str">
        <f t="shared" si="154"/>
        <v>KenoraWind2100RCP8.5</v>
      </c>
      <c r="C9904" t="s">
        <v>350</v>
      </c>
      <c r="D9904" t="s">
        <v>1</v>
      </c>
      <c r="E9904" s="144" t="s">
        <v>191</v>
      </c>
      <c r="F9904" s="144">
        <v>2100</v>
      </c>
      <c r="G9904" s="147">
        <v>77.474924569590669</v>
      </c>
      <c r="H9904" s="147">
        <v>84.018990000000002</v>
      </c>
      <c r="I9904" s="147">
        <v>91.056799999999996</v>
      </c>
      <c r="J9904" s="147">
        <v>97.946088000000017</v>
      </c>
      <c r="K9904" s="147">
        <v>104.85378</v>
      </c>
    </row>
    <row r="9905" spans="2:11" x14ac:dyDescent="0.2">
      <c r="B9905" s="21" t="str">
        <f t="shared" si="154"/>
        <v>KillaloeIce Accretion2023RCP4.5</v>
      </c>
      <c r="C9905" t="s">
        <v>351</v>
      </c>
      <c r="D9905" t="s">
        <v>486</v>
      </c>
      <c r="E9905" s="144" t="s">
        <v>193</v>
      </c>
      <c r="F9905" s="144">
        <v>2023</v>
      </c>
      <c r="G9905" s="147">
        <v>13.861254628056436</v>
      </c>
      <c r="H9905" s="147">
        <v>16.483799999999999</v>
      </c>
      <c r="I9905" s="147">
        <v>19.8</v>
      </c>
      <c r="J9905" s="147">
        <v>22.328799999999998</v>
      </c>
      <c r="K9905" s="147">
        <v>24.872399999999999</v>
      </c>
    </row>
    <row r="9906" spans="2:11" x14ac:dyDescent="0.2">
      <c r="B9906" s="21" t="str">
        <f t="shared" si="154"/>
        <v>KillaloeIce Accretion2025RCP4.5</v>
      </c>
      <c r="C9906" t="s">
        <v>351</v>
      </c>
      <c r="D9906" t="s">
        <v>486</v>
      </c>
      <c r="E9906" s="144" t="s">
        <v>193</v>
      </c>
      <c r="F9906" s="144">
        <v>2025</v>
      </c>
      <c r="G9906" s="147">
        <v>13.951714623119052</v>
      </c>
      <c r="H9906" s="147">
        <v>16.597233333333332</v>
      </c>
      <c r="I9906" s="147">
        <v>19.940000000000001</v>
      </c>
      <c r="J9906" s="147">
        <v>22.490766666666666</v>
      </c>
      <c r="K9906" s="147">
        <v>25.057199999999998</v>
      </c>
    </row>
    <row r="9907" spans="2:11" x14ac:dyDescent="0.2">
      <c r="B9907" s="21" t="str">
        <f t="shared" si="154"/>
        <v>KillaloeIce Accretion2030RCP4.5</v>
      </c>
      <c r="C9907" t="s">
        <v>351</v>
      </c>
      <c r="D9907" t="s">
        <v>486</v>
      </c>
      <c r="E9907" s="144" t="s">
        <v>193</v>
      </c>
      <c r="F9907" s="144">
        <v>2030</v>
      </c>
      <c r="G9907" s="147">
        <v>14.04217461818167</v>
      </c>
      <c r="H9907" s="147">
        <v>16.710666666666665</v>
      </c>
      <c r="I9907" s="147">
        <v>20.080000000000002</v>
      </c>
      <c r="J9907" s="147">
        <v>22.65273333333333</v>
      </c>
      <c r="K9907" s="147">
        <v>25.241999999999997</v>
      </c>
    </row>
    <row r="9908" spans="2:11" x14ac:dyDescent="0.2">
      <c r="B9908" s="21" t="str">
        <f t="shared" si="154"/>
        <v>KillaloeIce Accretion2035RCP4.5</v>
      </c>
      <c r="C9908" t="s">
        <v>351</v>
      </c>
      <c r="D9908" t="s">
        <v>486</v>
      </c>
      <c r="E9908" s="144" t="s">
        <v>193</v>
      </c>
      <c r="F9908" s="144">
        <v>2035</v>
      </c>
      <c r="G9908" s="147">
        <v>14.132634613244287</v>
      </c>
      <c r="H9908" s="147">
        <v>16.824099999999998</v>
      </c>
      <c r="I9908" s="147">
        <v>20.22</v>
      </c>
      <c r="J9908" s="147">
        <v>22.814699999999995</v>
      </c>
      <c r="K9908" s="147">
        <v>25.4268</v>
      </c>
    </row>
    <row r="9909" spans="2:11" x14ac:dyDescent="0.2">
      <c r="B9909" s="21" t="str">
        <f t="shared" si="154"/>
        <v>KillaloeIce Accretion2040RCP4.5</v>
      </c>
      <c r="C9909" t="s">
        <v>351</v>
      </c>
      <c r="D9909" t="s">
        <v>486</v>
      </c>
      <c r="E9909" s="144" t="s">
        <v>193</v>
      </c>
      <c r="F9909" s="144">
        <v>2040</v>
      </c>
      <c r="G9909" s="147">
        <v>14.223094608306903</v>
      </c>
      <c r="H9909" s="147">
        <v>16.937533333333331</v>
      </c>
      <c r="I9909" s="147">
        <v>20.36</v>
      </c>
      <c r="J9909" s="147">
        <v>22.976666666666663</v>
      </c>
      <c r="K9909" s="147">
        <v>25.611599999999999</v>
      </c>
    </row>
    <row r="9910" spans="2:11" x14ac:dyDescent="0.2">
      <c r="B9910" s="21" t="str">
        <f t="shared" si="154"/>
        <v>KillaloeIce Accretion2045RCP4.5</v>
      </c>
      <c r="C9910" t="s">
        <v>351</v>
      </c>
      <c r="D9910" t="s">
        <v>486</v>
      </c>
      <c r="E9910" s="144" t="s">
        <v>193</v>
      </c>
      <c r="F9910" s="144">
        <v>2045</v>
      </c>
      <c r="G9910" s="147">
        <v>14.313554603369521</v>
      </c>
      <c r="H9910" s="147">
        <v>17.050966666666664</v>
      </c>
      <c r="I9910" s="147">
        <v>20.5</v>
      </c>
      <c r="J9910" s="147">
        <v>23.138633333333331</v>
      </c>
      <c r="K9910" s="147">
        <v>25.796399999999998</v>
      </c>
    </row>
    <row r="9911" spans="2:11" x14ac:dyDescent="0.2">
      <c r="B9911" s="21" t="str">
        <f t="shared" si="154"/>
        <v>KillaloeIce Accretion2050RCP4.5</v>
      </c>
      <c r="C9911" t="s">
        <v>351</v>
      </c>
      <c r="D9911" t="s">
        <v>486</v>
      </c>
      <c r="E9911" s="144" t="s">
        <v>193</v>
      </c>
      <c r="F9911" s="144">
        <v>2050</v>
      </c>
      <c r="G9911" s="147">
        <v>14.406797982895604</v>
      </c>
      <c r="H9911" s="147">
        <v>17.180999999999997</v>
      </c>
      <c r="I9911" s="147">
        <v>20.676000000000002</v>
      </c>
      <c r="J9911" s="147">
        <v>23.350319999999996</v>
      </c>
      <c r="K9911" s="147">
        <v>26.041679999999996</v>
      </c>
    </row>
    <row r="9912" spans="2:11" x14ac:dyDescent="0.2">
      <c r="B9912" s="21" t="str">
        <f t="shared" si="154"/>
        <v>KillaloeIce Accretion2055RCP4.5</v>
      </c>
      <c r="C9912" t="s">
        <v>351</v>
      </c>
      <c r="D9912" t="s">
        <v>486</v>
      </c>
      <c r="E9912" s="144" t="s">
        <v>193</v>
      </c>
      <c r="F9912" s="144">
        <v>2055</v>
      </c>
      <c r="G9912" s="147">
        <v>14.409581367359069</v>
      </c>
      <c r="H9912" s="147">
        <v>17.197599999999998</v>
      </c>
      <c r="I9912" s="147">
        <v>20.712</v>
      </c>
      <c r="J9912" s="147">
        <v>23.400039999999997</v>
      </c>
      <c r="K9912" s="147">
        <v>26.102159999999998</v>
      </c>
    </row>
    <row r="9913" spans="2:11" x14ac:dyDescent="0.2">
      <c r="B9913" s="21" t="str">
        <f t="shared" si="154"/>
        <v>KillaloeIce Accretion2060RCP4.5</v>
      </c>
      <c r="C9913" t="s">
        <v>351</v>
      </c>
      <c r="D9913" t="s">
        <v>486</v>
      </c>
      <c r="E9913" s="144" t="s">
        <v>193</v>
      </c>
      <c r="F9913" s="144">
        <v>2060</v>
      </c>
      <c r="G9913" s="147">
        <v>14.412364751822535</v>
      </c>
      <c r="H9913" s="147">
        <v>17.214199999999995</v>
      </c>
      <c r="I9913" s="147">
        <v>20.748000000000001</v>
      </c>
      <c r="J9913" s="147">
        <v>23.449759999999998</v>
      </c>
      <c r="K9913" s="147">
        <v>26.162639999999996</v>
      </c>
    </row>
    <row r="9914" spans="2:11" x14ac:dyDescent="0.2">
      <c r="B9914" s="21" t="str">
        <f t="shared" si="154"/>
        <v>KillaloeIce Accretion2065RCP4.5</v>
      </c>
      <c r="C9914" t="s">
        <v>351</v>
      </c>
      <c r="D9914" t="s">
        <v>486</v>
      </c>
      <c r="E9914" s="144" t="s">
        <v>193</v>
      </c>
      <c r="F9914" s="144">
        <v>2065</v>
      </c>
      <c r="G9914" s="147">
        <v>14.415148136286</v>
      </c>
      <c r="H9914" s="147">
        <v>17.230799999999995</v>
      </c>
      <c r="I9914" s="147">
        <v>20.783999999999999</v>
      </c>
      <c r="J9914" s="147">
        <v>23.499479999999998</v>
      </c>
      <c r="K9914" s="147">
        <v>26.223119999999998</v>
      </c>
    </row>
    <row r="9915" spans="2:11" x14ac:dyDescent="0.2">
      <c r="B9915" s="21" t="str">
        <f t="shared" si="154"/>
        <v>KillaloeIce Accretion2070RCP4.5</v>
      </c>
      <c r="C9915" t="s">
        <v>351</v>
      </c>
      <c r="D9915" t="s">
        <v>486</v>
      </c>
      <c r="E9915" s="144" t="s">
        <v>193</v>
      </c>
      <c r="F9915" s="144">
        <v>2070</v>
      </c>
      <c r="G9915" s="147">
        <v>14.417931520749466</v>
      </c>
      <c r="H9915" s="147">
        <v>17.247399999999995</v>
      </c>
      <c r="I9915" s="147">
        <v>20.82</v>
      </c>
      <c r="J9915" s="147">
        <v>23.549199999999999</v>
      </c>
      <c r="K9915" s="147">
        <v>26.283599999999996</v>
      </c>
    </row>
    <row r="9916" spans="2:11" x14ac:dyDescent="0.2">
      <c r="B9916" s="21" t="str">
        <f t="shared" si="154"/>
        <v>KillaloeIce Accretion2075RCP4.5</v>
      </c>
      <c r="C9916" t="s">
        <v>351</v>
      </c>
      <c r="D9916" t="s">
        <v>486</v>
      </c>
      <c r="E9916" s="144" t="s">
        <v>193</v>
      </c>
      <c r="F9916" s="144">
        <v>2075</v>
      </c>
      <c r="G9916" s="147">
        <v>14.457362800648555</v>
      </c>
      <c r="H9916" s="147">
        <v>17.302733333333329</v>
      </c>
      <c r="I9916" s="147">
        <v>20.9</v>
      </c>
      <c r="J9916" s="147">
        <v>23.647133333333333</v>
      </c>
      <c r="K9916" s="147">
        <v>26.396999999999998</v>
      </c>
    </row>
    <row r="9917" spans="2:11" x14ac:dyDescent="0.2">
      <c r="B9917" s="21" t="str">
        <f t="shared" si="154"/>
        <v>KillaloeIce Accretion2080RCP4.5</v>
      </c>
      <c r="C9917" t="s">
        <v>351</v>
      </c>
      <c r="D9917" t="s">
        <v>486</v>
      </c>
      <c r="E9917" s="144" t="s">
        <v>193</v>
      </c>
      <c r="F9917" s="144">
        <v>2080</v>
      </c>
      <c r="G9917" s="147">
        <v>14.496794080547645</v>
      </c>
      <c r="H9917" s="147">
        <v>17.358066666666662</v>
      </c>
      <c r="I9917" s="147">
        <v>20.98</v>
      </c>
      <c r="J9917" s="147">
        <v>23.745066666666666</v>
      </c>
      <c r="K9917" s="147">
        <v>26.510399999999997</v>
      </c>
    </row>
    <row r="9918" spans="2:11" x14ac:dyDescent="0.2">
      <c r="B9918" s="21" t="str">
        <f t="shared" si="154"/>
        <v>KillaloeIce Accretion2085RCP4.5</v>
      </c>
      <c r="C9918" t="s">
        <v>351</v>
      </c>
      <c r="D9918" t="s">
        <v>486</v>
      </c>
      <c r="E9918" s="144" t="s">
        <v>193</v>
      </c>
      <c r="F9918" s="144">
        <v>2085</v>
      </c>
      <c r="G9918" s="147">
        <v>14.536225360446734</v>
      </c>
      <c r="H9918" s="147">
        <v>17.413399999999996</v>
      </c>
      <c r="I9918" s="147">
        <v>21.06</v>
      </c>
      <c r="J9918" s="147">
        <v>23.842999999999996</v>
      </c>
      <c r="K9918" s="147">
        <v>26.623799999999999</v>
      </c>
    </row>
    <row r="9919" spans="2:11" x14ac:dyDescent="0.2">
      <c r="B9919" s="21" t="str">
        <f t="shared" si="154"/>
        <v>KillaloeIce Accretion2090RCP4.5</v>
      </c>
      <c r="C9919" t="s">
        <v>351</v>
      </c>
      <c r="D9919" t="s">
        <v>486</v>
      </c>
      <c r="E9919" s="144" t="s">
        <v>193</v>
      </c>
      <c r="F9919" s="144">
        <v>2090</v>
      </c>
      <c r="G9919" s="147">
        <v>14.575656640345823</v>
      </c>
      <c r="H9919" s="147">
        <v>17.468733333333329</v>
      </c>
      <c r="I9919" s="147">
        <v>21.139999999999997</v>
      </c>
      <c r="J9919" s="147">
        <v>23.94093333333333</v>
      </c>
      <c r="K9919" s="147">
        <v>26.737200000000001</v>
      </c>
    </row>
    <row r="9920" spans="2:11" x14ac:dyDescent="0.2">
      <c r="B9920" s="21" t="str">
        <f t="shared" si="154"/>
        <v>KillaloeIce Accretion2095RCP4.5</v>
      </c>
      <c r="C9920" t="s">
        <v>351</v>
      </c>
      <c r="D9920" t="s">
        <v>486</v>
      </c>
      <c r="E9920" s="144" t="s">
        <v>193</v>
      </c>
      <c r="F9920" s="144">
        <v>2095</v>
      </c>
      <c r="G9920" s="147">
        <v>14.615087920244912</v>
      </c>
      <c r="H9920" s="147">
        <v>17.524066666666663</v>
      </c>
      <c r="I9920" s="147">
        <v>21.22</v>
      </c>
      <c r="J9920" s="147">
        <v>24.038866666666664</v>
      </c>
      <c r="K9920" s="147">
        <v>26.8506</v>
      </c>
    </row>
    <row r="9921" spans="2:11" x14ac:dyDescent="0.2">
      <c r="B9921" s="21" t="str">
        <f t="shared" si="154"/>
        <v>KillaloeIce Accretion2100RCP4.5</v>
      </c>
      <c r="C9921" t="s">
        <v>351</v>
      </c>
      <c r="D9921" t="s">
        <v>486</v>
      </c>
      <c r="E9921" s="144" t="s">
        <v>193</v>
      </c>
      <c r="F9921" s="144">
        <v>2100</v>
      </c>
      <c r="G9921" s="147">
        <v>14.654519200144001</v>
      </c>
      <c r="H9921" s="147">
        <v>17.579399999999996</v>
      </c>
      <c r="I9921" s="147">
        <v>21.299999999999997</v>
      </c>
      <c r="J9921" s="147">
        <v>24.136799999999997</v>
      </c>
      <c r="K9921" s="147">
        <v>26.964000000000002</v>
      </c>
    </row>
    <row r="9922" spans="2:11" x14ac:dyDescent="0.2">
      <c r="B9922" s="21" t="str">
        <f t="shared" si="154"/>
        <v>KillaloeIce Accretion2023RCP6.0</v>
      </c>
      <c r="C9922" t="s">
        <v>351</v>
      </c>
      <c r="D9922" t="s">
        <v>486</v>
      </c>
      <c r="E9922" s="144" t="s">
        <v>192</v>
      </c>
      <c r="F9922" s="144">
        <v>2023</v>
      </c>
      <c r="G9922" s="147">
        <v>13.861254628056436</v>
      </c>
      <c r="H9922" s="147">
        <v>16.483799999999999</v>
      </c>
      <c r="I9922" s="147">
        <v>19.8</v>
      </c>
      <c r="J9922" s="147">
        <v>22.328799999999998</v>
      </c>
      <c r="K9922" s="147">
        <v>24.872399999999999</v>
      </c>
    </row>
    <row r="9923" spans="2:11" x14ac:dyDescent="0.2">
      <c r="B9923" s="21" t="str">
        <f t="shared" si="154"/>
        <v>KillaloeIce Accretion2025RCP6.0</v>
      </c>
      <c r="C9923" t="s">
        <v>351</v>
      </c>
      <c r="D9923" t="s">
        <v>486</v>
      </c>
      <c r="E9923" s="144" t="s">
        <v>192</v>
      </c>
      <c r="F9923" s="144">
        <v>2025</v>
      </c>
      <c r="G9923" s="147">
        <v>13.951714623119052</v>
      </c>
      <c r="H9923" s="147">
        <v>16.597233333333332</v>
      </c>
      <c r="I9923" s="147">
        <v>19.940000000000001</v>
      </c>
      <c r="J9923" s="147">
        <v>22.490766666666666</v>
      </c>
      <c r="K9923" s="147">
        <v>25.057199999999998</v>
      </c>
    </row>
    <row r="9924" spans="2:11" x14ac:dyDescent="0.2">
      <c r="B9924" s="21" t="str">
        <f t="shared" si="154"/>
        <v>KillaloeIce Accretion2030RCP6.0</v>
      </c>
      <c r="C9924" t="s">
        <v>351</v>
      </c>
      <c r="D9924" t="s">
        <v>486</v>
      </c>
      <c r="E9924" s="144" t="s">
        <v>192</v>
      </c>
      <c r="F9924" s="144">
        <v>2030</v>
      </c>
      <c r="G9924" s="147">
        <v>14.04217461818167</v>
      </c>
      <c r="H9924" s="147">
        <v>16.710666666666665</v>
      </c>
      <c r="I9924" s="147">
        <v>20.080000000000002</v>
      </c>
      <c r="J9924" s="147">
        <v>22.65273333333333</v>
      </c>
      <c r="K9924" s="147">
        <v>25.241999999999997</v>
      </c>
    </row>
    <row r="9925" spans="2:11" x14ac:dyDescent="0.2">
      <c r="B9925" s="21" t="str">
        <f t="shared" si="154"/>
        <v>KillaloeIce Accretion2035RCP6.0</v>
      </c>
      <c r="C9925" t="s">
        <v>351</v>
      </c>
      <c r="D9925" t="s">
        <v>486</v>
      </c>
      <c r="E9925" s="144" t="s">
        <v>192</v>
      </c>
      <c r="F9925" s="144">
        <v>2035</v>
      </c>
      <c r="G9925" s="147">
        <v>14.132634613244287</v>
      </c>
      <c r="H9925" s="147">
        <v>16.824099999999998</v>
      </c>
      <c r="I9925" s="147">
        <v>20.22</v>
      </c>
      <c r="J9925" s="147">
        <v>22.814699999999995</v>
      </c>
      <c r="K9925" s="147">
        <v>25.4268</v>
      </c>
    </row>
    <row r="9926" spans="2:11" x14ac:dyDescent="0.2">
      <c r="B9926" s="21" t="str">
        <f t="shared" si="154"/>
        <v>KillaloeIce Accretion2040RCP6.0</v>
      </c>
      <c r="C9926" t="s">
        <v>351</v>
      </c>
      <c r="D9926" t="s">
        <v>486</v>
      </c>
      <c r="E9926" s="144" t="s">
        <v>192</v>
      </c>
      <c r="F9926" s="144">
        <v>2040</v>
      </c>
      <c r="G9926" s="147">
        <v>14.223094608306903</v>
      </c>
      <c r="H9926" s="147">
        <v>16.937533333333331</v>
      </c>
      <c r="I9926" s="147">
        <v>20.36</v>
      </c>
      <c r="J9926" s="147">
        <v>22.976666666666663</v>
      </c>
      <c r="K9926" s="147">
        <v>25.611599999999999</v>
      </c>
    </row>
    <row r="9927" spans="2:11" x14ac:dyDescent="0.2">
      <c r="B9927" s="21" t="str">
        <f t="shared" si="154"/>
        <v>KillaloeIce Accretion2045RCP6.0</v>
      </c>
      <c r="C9927" t="s">
        <v>351</v>
      </c>
      <c r="D9927" t="s">
        <v>486</v>
      </c>
      <c r="E9927" s="144" t="s">
        <v>192</v>
      </c>
      <c r="F9927" s="144">
        <v>2045</v>
      </c>
      <c r="G9927" s="147">
        <v>14.313554603369521</v>
      </c>
      <c r="H9927" s="147">
        <v>17.050966666666664</v>
      </c>
      <c r="I9927" s="147">
        <v>20.5</v>
      </c>
      <c r="J9927" s="147">
        <v>23.138633333333331</v>
      </c>
      <c r="K9927" s="147">
        <v>25.796399999999998</v>
      </c>
    </row>
    <row r="9928" spans="2:11" x14ac:dyDescent="0.2">
      <c r="B9928" s="21" t="str">
        <f t="shared" si="154"/>
        <v>KillaloeIce Accretion2050RCP6.0</v>
      </c>
      <c r="C9928" t="s">
        <v>351</v>
      </c>
      <c r="D9928" t="s">
        <v>486</v>
      </c>
      <c r="E9928" s="144" t="s">
        <v>192</v>
      </c>
      <c r="F9928" s="144">
        <v>2050</v>
      </c>
      <c r="G9928" s="147">
        <v>14.406797982895604</v>
      </c>
      <c r="H9928" s="147">
        <v>17.180999999999997</v>
      </c>
      <c r="I9928" s="147">
        <v>20.676000000000002</v>
      </c>
      <c r="J9928" s="147">
        <v>23.350319999999996</v>
      </c>
      <c r="K9928" s="147">
        <v>26.041679999999996</v>
      </c>
    </row>
    <row r="9929" spans="2:11" x14ac:dyDescent="0.2">
      <c r="B9929" s="21" t="str">
        <f t="shared" si="154"/>
        <v>KillaloeIce Accretion2055RCP6.0</v>
      </c>
      <c r="C9929" t="s">
        <v>351</v>
      </c>
      <c r="D9929" t="s">
        <v>486</v>
      </c>
      <c r="E9929" s="144" t="s">
        <v>192</v>
      </c>
      <c r="F9929" s="144">
        <v>2055</v>
      </c>
      <c r="G9929" s="147">
        <v>14.409581367359069</v>
      </c>
      <c r="H9929" s="147">
        <v>17.197599999999998</v>
      </c>
      <c r="I9929" s="147">
        <v>20.712</v>
      </c>
      <c r="J9929" s="147">
        <v>23.400039999999997</v>
      </c>
      <c r="K9929" s="147">
        <v>26.102159999999998</v>
      </c>
    </row>
    <row r="9930" spans="2:11" x14ac:dyDescent="0.2">
      <c r="B9930" s="21" t="str">
        <f t="shared" si="154"/>
        <v>KillaloeIce Accretion2060RCP6.0</v>
      </c>
      <c r="C9930" t="s">
        <v>351</v>
      </c>
      <c r="D9930" t="s">
        <v>486</v>
      </c>
      <c r="E9930" s="144" t="s">
        <v>192</v>
      </c>
      <c r="F9930" s="144">
        <v>2060</v>
      </c>
      <c r="G9930" s="147">
        <v>14.412364751822535</v>
      </c>
      <c r="H9930" s="147">
        <v>17.214199999999995</v>
      </c>
      <c r="I9930" s="147">
        <v>20.748000000000001</v>
      </c>
      <c r="J9930" s="147">
        <v>23.449759999999998</v>
      </c>
      <c r="K9930" s="147">
        <v>26.162639999999996</v>
      </c>
    </row>
    <row r="9931" spans="2:11" x14ac:dyDescent="0.2">
      <c r="B9931" s="21" t="str">
        <f t="shared" si="154"/>
        <v>KillaloeIce Accretion2065RCP6.0</v>
      </c>
      <c r="C9931" t="s">
        <v>351</v>
      </c>
      <c r="D9931" t="s">
        <v>486</v>
      </c>
      <c r="E9931" s="144" t="s">
        <v>192</v>
      </c>
      <c r="F9931" s="144">
        <v>2065</v>
      </c>
      <c r="G9931" s="147">
        <v>14.415148136286</v>
      </c>
      <c r="H9931" s="147">
        <v>17.230799999999995</v>
      </c>
      <c r="I9931" s="147">
        <v>20.783999999999999</v>
      </c>
      <c r="J9931" s="147">
        <v>23.499479999999998</v>
      </c>
      <c r="K9931" s="147">
        <v>26.223119999999998</v>
      </c>
    </row>
    <row r="9932" spans="2:11" x14ac:dyDescent="0.2">
      <c r="B9932" s="21" t="str">
        <f t="shared" ref="B9932:B9995" si="155">C9932&amp;D9932&amp;F9932&amp;E9932</f>
        <v>KillaloeIce Accretion2070RCP6.0</v>
      </c>
      <c r="C9932" t="s">
        <v>351</v>
      </c>
      <c r="D9932" t="s">
        <v>486</v>
      </c>
      <c r="E9932" s="144" t="s">
        <v>192</v>
      </c>
      <c r="F9932" s="144">
        <v>2070</v>
      </c>
      <c r="G9932" s="147">
        <v>14.417931520749466</v>
      </c>
      <c r="H9932" s="147">
        <v>17.247399999999995</v>
      </c>
      <c r="I9932" s="147">
        <v>20.82</v>
      </c>
      <c r="J9932" s="147">
        <v>23.549199999999999</v>
      </c>
      <c r="K9932" s="147">
        <v>26.283599999999996</v>
      </c>
    </row>
    <row r="9933" spans="2:11" x14ac:dyDescent="0.2">
      <c r="B9933" s="21" t="str">
        <f t="shared" si="155"/>
        <v>KillaloeIce Accretion2075RCP6.0</v>
      </c>
      <c r="C9933" t="s">
        <v>351</v>
      </c>
      <c r="D9933" t="s">
        <v>486</v>
      </c>
      <c r="E9933" s="144" t="s">
        <v>192</v>
      </c>
      <c r="F9933" s="144">
        <v>2075</v>
      </c>
      <c r="G9933" s="147">
        <v>14.477078440598099</v>
      </c>
      <c r="H9933" s="147">
        <v>17.330399999999997</v>
      </c>
      <c r="I9933" s="147">
        <v>20.939999999999998</v>
      </c>
      <c r="J9933" s="147">
        <v>23.696099999999998</v>
      </c>
      <c r="K9933" s="147">
        <v>26.453699999999998</v>
      </c>
    </row>
    <row r="9934" spans="2:11" x14ac:dyDescent="0.2">
      <c r="B9934" s="21" t="str">
        <f t="shared" si="155"/>
        <v>KillaloeIce Accretion2080RCP6.0</v>
      </c>
      <c r="C9934" t="s">
        <v>351</v>
      </c>
      <c r="D9934" t="s">
        <v>486</v>
      </c>
      <c r="E9934" s="144" t="s">
        <v>192</v>
      </c>
      <c r="F9934" s="144">
        <v>2080</v>
      </c>
      <c r="G9934" s="147">
        <v>14.536225360446734</v>
      </c>
      <c r="H9934" s="147">
        <v>17.413399999999996</v>
      </c>
      <c r="I9934" s="147">
        <v>21.06</v>
      </c>
      <c r="J9934" s="147">
        <v>23.842999999999996</v>
      </c>
      <c r="K9934" s="147">
        <v>26.623799999999999</v>
      </c>
    </row>
    <row r="9935" spans="2:11" x14ac:dyDescent="0.2">
      <c r="B9935" s="21" t="str">
        <f t="shared" si="155"/>
        <v>KillaloeIce Accretion2085RCP6.0</v>
      </c>
      <c r="C9935" t="s">
        <v>351</v>
      </c>
      <c r="D9935" t="s">
        <v>486</v>
      </c>
      <c r="E9935" s="144" t="s">
        <v>192</v>
      </c>
      <c r="F9935" s="144">
        <v>2085</v>
      </c>
      <c r="G9935" s="147">
        <v>14.595372280295368</v>
      </c>
      <c r="H9935" s="147">
        <v>17.496399999999994</v>
      </c>
      <c r="I9935" s="147">
        <v>21.18</v>
      </c>
      <c r="J9935" s="147">
        <v>23.989899999999999</v>
      </c>
      <c r="K9935" s="147">
        <v>26.793900000000001</v>
      </c>
    </row>
    <row r="9936" spans="2:11" x14ac:dyDescent="0.2">
      <c r="B9936" s="21" t="str">
        <f t="shared" si="155"/>
        <v>KillaloeIce Accretion2090RCP6.0</v>
      </c>
      <c r="C9936" t="s">
        <v>351</v>
      </c>
      <c r="D9936" t="s">
        <v>486</v>
      </c>
      <c r="E9936" s="144" t="s">
        <v>192</v>
      </c>
      <c r="F9936" s="144">
        <v>2090</v>
      </c>
      <c r="G9936" s="147">
        <v>14.552461769816945</v>
      </c>
      <c r="H9936" s="147">
        <v>17.468733333333329</v>
      </c>
      <c r="I9936" s="147">
        <v>21.179999999999996</v>
      </c>
      <c r="J9936" s="147">
        <v>24.008733333333332</v>
      </c>
      <c r="K9936" s="147">
        <v>26.829600000000003</v>
      </c>
    </row>
    <row r="9937" spans="2:11" x14ac:dyDescent="0.2">
      <c r="B9937" s="21" t="str">
        <f t="shared" si="155"/>
        <v>KillaloeIce Accretion2095RCP6.0</v>
      </c>
      <c r="C9937" t="s">
        <v>351</v>
      </c>
      <c r="D9937" t="s">
        <v>486</v>
      </c>
      <c r="E9937" s="144" t="s">
        <v>192</v>
      </c>
      <c r="F9937" s="144">
        <v>2095</v>
      </c>
      <c r="G9937" s="147">
        <v>14.450404339489891</v>
      </c>
      <c r="H9937" s="147">
        <v>17.358066666666662</v>
      </c>
      <c r="I9937" s="147">
        <v>21.06</v>
      </c>
      <c r="J9937" s="147">
        <v>23.880666666666663</v>
      </c>
      <c r="K9937" s="147">
        <v>26.6952</v>
      </c>
    </row>
    <row r="9938" spans="2:11" x14ac:dyDescent="0.2">
      <c r="B9938" s="21" t="str">
        <f t="shared" si="155"/>
        <v>KillaloeIce Accretion2100RCP6.0</v>
      </c>
      <c r="C9938" t="s">
        <v>351</v>
      </c>
      <c r="D9938" t="s">
        <v>486</v>
      </c>
      <c r="E9938" s="144" t="s">
        <v>192</v>
      </c>
      <c r="F9938" s="144">
        <v>2100</v>
      </c>
      <c r="G9938" s="147">
        <v>14.348346909162835</v>
      </c>
      <c r="H9938" s="147">
        <v>17.247399999999995</v>
      </c>
      <c r="I9938" s="147">
        <v>20.939999999999998</v>
      </c>
      <c r="J9938" s="147">
        <v>23.752599999999997</v>
      </c>
      <c r="K9938" s="147">
        <v>26.5608</v>
      </c>
    </row>
    <row r="9939" spans="2:11" x14ac:dyDescent="0.2">
      <c r="B9939" s="21" t="str">
        <f t="shared" si="155"/>
        <v>KillaloeIce Accretion2023RCP8.5</v>
      </c>
      <c r="C9939" t="s">
        <v>351</v>
      </c>
      <c r="D9939" t="s">
        <v>486</v>
      </c>
      <c r="E9939" s="144" t="s">
        <v>191</v>
      </c>
      <c r="F9939" s="144">
        <v>2023</v>
      </c>
      <c r="G9939" s="147">
        <v>13.861254628056436</v>
      </c>
      <c r="H9939" s="147">
        <v>16.483799999999999</v>
      </c>
      <c r="I9939" s="147">
        <v>19.8</v>
      </c>
      <c r="J9939" s="147">
        <v>22.328799999999998</v>
      </c>
      <c r="K9939" s="147">
        <v>24.872399999999999</v>
      </c>
    </row>
    <row r="9940" spans="2:11" x14ac:dyDescent="0.2">
      <c r="B9940" s="21" t="str">
        <f t="shared" si="155"/>
        <v>KillaloeIce Accretion2025RCP8.5</v>
      </c>
      <c r="C9940" t="s">
        <v>351</v>
      </c>
      <c r="D9940" t="s">
        <v>486</v>
      </c>
      <c r="E9940" s="144" t="s">
        <v>191</v>
      </c>
      <c r="F9940" s="144">
        <v>2025</v>
      </c>
      <c r="G9940" s="147">
        <v>14.04217461818167</v>
      </c>
      <c r="H9940" s="147">
        <v>16.710666666666665</v>
      </c>
      <c r="I9940" s="147">
        <v>20.080000000000002</v>
      </c>
      <c r="J9940" s="147">
        <v>22.65273333333333</v>
      </c>
      <c r="K9940" s="147">
        <v>25.241999999999997</v>
      </c>
    </row>
    <row r="9941" spans="2:11" x14ac:dyDescent="0.2">
      <c r="B9941" s="21" t="str">
        <f t="shared" si="155"/>
        <v>KillaloeIce Accretion2030RCP8.5</v>
      </c>
      <c r="C9941" t="s">
        <v>351</v>
      </c>
      <c r="D9941" t="s">
        <v>486</v>
      </c>
      <c r="E9941" s="144" t="s">
        <v>191</v>
      </c>
      <c r="F9941" s="144">
        <v>2030</v>
      </c>
      <c r="G9941" s="147">
        <v>14.223094608306903</v>
      </c>
      <c r="H9941" s="147">
        <v>16.937533333333331</v>
      </c>
      <c r="I9941" s="147">
        <v>20.36</v>
      </c>
      <c r="J9941" s="147">
        <v>22.976666666666663</v>
      </c>
      <c r="K9941" s="147">
        <v>25.611599999999999</v>
      </c>
    </row>
    <row r="9942" spans="2:11" x14ac:dyDescent="0.2">
      <c r="B9942" s="21" t="str">
        <f t="shared" si="155"/>
        <v>KillaloeIce Accretion2035RCP8.5</v>
      </c>
      <c r="C9942" t="s">
        <v>351</v>
      </c>
      <c r="D9942" t="s">
        <v>486</v>
      </c>
      <c r="E9942" s="144" t="s">
        <v>191</v>
      </c>
      <c r="F9942" s="144">
        <v>2035</v>
      </c>
      <c r="G9942" s="147">
        <v>14.404014598432138</v>
      </c>
      <c r="H9942" s="147">
        <v>17.164399999999997</v>
      </c>
      <c r="I9942" s="147">
        <v>20.64</v>
      </c>
      <c r="J9942" s="147">
        <v>23.300599999999996</v>
      </c>
      <c r="K9942" s="147">
        <v>25.981199999999998</v>
      </c>
    </row>
    <row r="9943" spans="2:11" x14ac:dyDescent="0.2">
      <c r="B9943" s="21" t="str">
        <f t="shared" si="155"/>
        <v>KillaloeIce Accretion2040RCP8.5</v>
      </c>
      <c r="C9943" t="s">
        <v>351</v>
      </c>
      <c r="D9943" t="s">
        <v>486</v>
      </c>
      <c r="E9943" s="144" t="s">
        <v>191</v>
      </c>
      <c r="F9943" s="144">
        <v>2040</v>
      </c>
      <c r="G9943" s="147">
        <v>14.408653572537913</v>
      </c>
      <c r="H9943" s="147">
        <v>17.192066666666662</v>
      </c>
      <c r="I9943" s="147">
        <v>20.7</v>
      </c>
      <c r="J9943" s="147">
        <v>23.383466666666664</v>
      </c>
      <c r="K9943" s="147">
        <v>26.081999999999997</v>
      </c>
    </row>
    <row r="9944" spans="2:11" x14ac:dyDescent="0.2">
      <c r="B9944" s="21" t="str">
        <f t="shared" si="155"/>
        <v>KillaloeIce Accretion2045RCP8.5</v>
      </c>
      <c r="C9944" t="s">
        <v>351</v>
      </c>
      <c r="D9944" t="s">
        <v>486</v>
      </c>
      <c r="E9944" s="144" t="s">
        <v>191</v>
      </c>
      <c r="F9944" s="144">
        <v>2045</v>
      </c>
      <c r="G9944" s="147">
        <v>14.413292546643691</v>
      </c>
      <c r="H9944" s="147">
        <v>17.21973333333333</v>
      </c>
      <c r="I9944" s="147">
        <v>20.76</v>
      </c>
      <c r="J9944" s="147">
        <v>23.466333333333331</v>
      </c>
      <c r="K9944" s="147">
        <v>26.182799999999997</v>
      </c>
    </row>
    <row r="9945" spans="2:11" x14ac:dyDescent="0.2">
      <c r="B9945" s="21" t="str">
        <f t="shared" si="155"/>
        <v>KillaloeIce Accretion2050RCP8.5</v>
      </c>
      <c r="C9945" t="s">
        <v>351</v>
      </c>
      <c r="D9945" t="s">
        <v>486</v>
      </c>
      <c r="E9945" s="144" t="s">
        <v>191</v>
      </c>
      <c r="F9945" s="144">
        <v>2050</v>
      </c>
      <c r="G9945" s="147">
        <v>14.496794080547645</v>
      </c>
      <c r="H9945" s="147">
        <v>17.358066666666662</v>
      </c>
      <c r="I9945" s="147">
        <v>20.98</v>
      </c>
      <c r="J9945" s="147">
        <v>23.745066666666666</v>
      </c>
      <c r="K9945" s="147">
        <v>26.510399999999997</v>
      </c>
    </row>
    <row r="9946" spans="2:11" x14ac:dyDescent="0.2">
      <c r="B9946" s="21" t="str">
        <f t="shared" si="155"/>
        <v>KillaloeIce Accretion2055RCP8.5</v>
      </c>
      <c r="C9946" t="s">
        <v>351</v>
      </c>
      <c r="D9946" t="s">
        <v>486</v>
      </c>
      <c r="E9946" s="144" t="s">
        <v>191</v>
      </c>
      <c r="F9946" s="144">
        <v>2055</v>
      </c>
      <c r="G9946" s="147">
        <v>14.575656640345823</v>
      </c>
      <c r="H9946" s="147">
        <v>17.468733333333329</v>
      </c>
      <c r="I9946" s="147">
        <v>21.139999999999997</v>
      </c>
      <c r="J9946" s="147">
        <v>23.94093333333333</v>
      </c>
      <c r="K9946" s="147">
        <v>26.737200000000001</v>
      </c>
    </row>
    <row r="9947" spans="2:11" x14ac:dyDescent="0.2">
      <c r="B9947" s="21" t="str">
        <f t="shared" si="155"/>
        <v>KillaloeIce Accretion2060RCP8.5</v>
      </c>
      <c r="C9947" t="s">
        <v>351</v>
      </c>
      <c r="D9947" t="s">
        <v>486</v>
      </c>
      <c r="E9947" s="144" t="s">
        <v>191</v>
      </c>
      <c r="F9947" s="144">
        <v>2060</v>
      </c>
      <c r="G9947" s="147">
        <v>14.552461769816945</v>
      </c>
      <c r="H9947" s="147">
        <v>17.468733333333329</v>
      </c>
      <c r="I9947" s="147">
        <v>21.179999999999996</v>
      </c>
      <c r="J9947" s="147">
        <v>24.008733333333332</v>
      </c>
      <c r="K9947" s="147">
        <v>26.829600000000003</v>
      </c>
    </row>
    <row r="9948" spans="2:11" x14ac:dyDescent="0.2">
      <c r="B9948" s="21" t="str">
        <f t="shared" si="155"/>
        <v>KillaloeIce Accretion2065RCP8.5</v>
      </c>
      <c r="C9948" t="s">
        <v>351</v>
      </c>
      <c r="D9948" t="s">
        <v>486</v>
      </c>
      <c r="E9948" s="144" t="s">
        <v>191</v>
      </c>
      <c r="F9948" s="144">
        <v>2065</v>
      </c>
      <c r="G9948" s="147">
        <v>14.450404339489891</v>
      </c>
      <c r="H9948" s="147">
        <v>17.358066666666662</v>
      </c>
      <c r="I9948" s="147">
        <v>21.06</v>
      </c>
      <c r="J9948" s="147">
        <v>23.880666666666663</v>
      </c>
      <c r="K9948" s="147">
        <v>26.6952</v>
      </c>
    </row>
    <row r="9949" spans="2:11" x14ac:dyDescent="0.2">
      <c r="B9949" s="21" t="str">
        <f t="shared" si="155"/>
        <v>KillaloeIce Accretion2070RCP8.5</v>
      </c>
      <c r="C9949" t="s">
        <v>351</v>
      </c>
      <c r="D9949" t="s">
        <v>486</v>
      </c>
      <c r="E9949" s="144" t="s">
        <v>191</v>
      </c>
      <c r="F9949" s="144">
        <v>2070</v>
      </c>
      <c r="G9949" s="147">
        <v>14.301957168105083</v>
      </c>
      <c r="H9949" s="147">
        <v>17.225266666666663</v>
      </c>
      <c r="I9949" s="147">
        <v>20.933333333333334</v>
      </c>
      <c r="J9949" s="147">
        <v>23.760133333333332</v>
      </c>
      <c r="K9949" s="147">
        <v>26.585999999999999</v>
      </c>
    </row>
    <row r="9950" spans="2:11" x14ac:dyDescent="0.2">
      <c r="B9950" s="21" t="str">
        <f t="shared" si="155"/>
        <v>KillaloeIce Accretion2075RCP8.5</v>
      </c>
      <c r="C9950" t="s">
        <v>351</v>
      </c>
      <c r="D9950" t="s">
        <v>486</v>
      </c>
      <c r="E9950" s="144" t="s">
        <v>191</v>
      </c>
      <c r="F9950" s="144">
        <v>2075</v>
      </c>
      <c r="G9950" s="147">
        <v>14.25556742704733</v>
      </c>
      <c r="H9950" s="147">
        <v>17.20313333333333</v>
      </c>
      <c r="I9950" s="147">
        <v>20.926666666666666</v>
      </c>
      <c r="J9950" s="147">
        <v>23.767666666666663</v>
      </c>
      <c r="K9950" s="147">
        <v>26.6112</v>
      </c>
    </row>
    <row r="9951" spans="2:11" x14ac:dyDescent="0.2">
      <c r="B9951" s="21" t="str">
        <f t="shared" si="155"/>
        <v>KillaloeIce Accretion2080RCP8.5</v>
      </c>
      <c r="C9951" t="s">
        <v>351</v>
      </c>
      <c r="D9951" t="s">
        <v>486</v>
      </c>
      <c r="E9951" s="144" t="s">
        <v>191</v>
      </c>
      <c r="F9951" s="144">
        <v>2080</v>
      </c>
      <c r="G9951" s="147">
        <v>14.209177685989578</v>
      </c>
      <c r="H9951" s="147">
        <v>17.180999999999997</v>
      </c>
      <c r="I9951" s="147">
        <v>20.92</v>
      </c>
      <c r="J9951" s="147">
        <v>23.775199999999998</v>
      </c>
      <c r="K9951" s="147">
        <v>26.636399999999998</v>
      </c>
    </row>
    <row r="9952" spans="2:11" x14ac:dyDescent="0.2">
      <c r="B9952" s="21" t="str">
        <f t="shared" si="155"/>
        <v>KillaloeIce Accretion2085RCP8.5</v>
      </c>
      <c r="C9952" t="s">
        <v>351</v>
      </c>
      <c r="D9952" t="s">
        <v>486</v>
      </c>
      <c r="E9952" s="144" t="s">
        <v>191</v>
      </c>
      <c r="F9952" s="144">
        <v>2085</v>
      </c>
      <c r="G9952" s="147">
        <v>13.94475616196039</v>
      </c>
      <c r="H9952" s="147">
        <v>16.9071</v>
      </c>
      <c r="I9952" s="147">
        <v>20.64</v>
      </c>
      <c r="J9952" s="147">
        <v>23.492699999999999</v>
      </c>
      <c r="K9952" s="147">
        <v>26.333999999999996</v>
      </c>
    </row>
    <row r="9953" spans="2:11" x14ac:dyDescent="0.2">
      <c r="B9953" s="21" t="str">
        <f t="shared" si="155"/>
        <v>KillaloeIce Accretion2090RCP8.5</v>
      </c>
      <c r="C9953" t="s">
        <v>351</v>
      </c>
      <c r="D9953" t="s">
        <v>486</v>
      </c>
      <c r="E9953" s="144" t="s">
        <v>191</v>
      </c>
      <c r="F9953" s="144">
        <v>2090</v>
      </c>
      <c r="G9953" s="147">
        <v>13.680334637931201</v>
      </c>
      <c r="H9953" s="147">
        <v>16.633199999999999</v>
      </c>
      <c r="I9953" s="147">
        <v>20.36</v>
      </c>
      <c r="J9953" s="147">
        <v>23.210199999999997</v>
      </c>
      <c r="K9953" s="147">
        <v>26.031599999999997</v>
      </c>
    </row>
    <row r="9954" spans="2:11" x14ac:dyDescent="0.2">
      <c r="B9954" s="21" t="str">
        <f t="shared" si="155"/>
        <v>KillaloeIce Accretion2095RCP8.5</v>
      </c>
      <c r="C9954" t="s">
        <v>351</v>
      </c>
      <c r="D9954" t="s">
        <v>486</v>
      </c>
      <c r="E9954" s="144" t="s">
        <v>191</v>
      </c>
      <c r="F9954" s="144">
        <v>2095</v>
      </c>
      <c r="G9954" s="147">
        <v>13.680334637931201</v>
      </c>
      <c r="H9954" s="147">
        <v>16.633199999999999</v>
      </c>
      <c r="I9954" s="147">
        <v>20.36</v>
      </c>
      <c r="J9954" s="147">
        <v>23.210199999999997</v>
      </c>
      <c r="K9954" s="147">
        <v>26.031599999999997</v>
      </c>
    </row>
    <row r="9955" spans="2:11" x14ac:dyDescent="0.2">
      <c r="B9955" s="21" t="str">
        <f t="shared" si="155"/>
        <v>KillaloeIce Accretion2100RCP8.5</v>
      </c>
      <c r="C9955" t="s">
        <v>351</v>
      </c>
      <c r="D9955" t="s">
        <v>486</v>
      </c>
      <c r="E9955" s="144" t="s">
        <v>191</v>
      </c>
      <c r="F9955" s="144">
        <v>2100</v>
      </c>
      <c r="G9955" s="147">
        <v>13.680334637931201</v>
      </c>
      <c r="H9955" s="147">
        <v>16.633199999999999</v>
      </c>
      <c r="I9955" s="147">
        <v>20.36</v>
      </c>
      <c r="J9955" s="147">
        <v>23.210199999999997</v>
      </c>
      <c r="K9955" s="147">
        <v>26.031599999999997</v>
      </c>
    </row>
    <row r="9956" spans="2:11" x14ac:dyDescent="0.2">
      <c r="B9956" s="21" t="str">
        <f t="shared" si="155"/>
        <v>KillaloeWind2023RCP4.5</v>
      </c>
      <c r="C9956" t="s">
        <v>351</v>
      </c>
      <c r="D9956" t="s">
        <v>1</v>
      </c>
      <c r="E9956" s="144" t="s">
        <v>193</v>
      </c>
      <c r="F9956" s="144">
        <v>2023</v>
      </c>
      <c r="G9956" s="147">
        <v>69.403263539946138</v>
      </c>
      <c r="H9956" s="147">
        <v>74.786880000000011</v>
      </c>
      <c r="I9956" s="147">
        <v>80.463999999999999</v>
      </c>
      <c r="J9956" s="147">
        <v>86.130720000000011</v>
      </c>
      <c r="K9956" s="147">
        <v>91.792799999999986</v>
      </c>
    </row>
    <row r="9957" spans="2:11" x14ac:dyDescent="0.2">
      <c r="B9957" s="21" t="str">
        <f t="shared" si="155"/>
        <v>KillaloeWind2025RCP4.5</v>
      </c>
      <c r="C9957" t="s">
        <v>351</v>
      </c>
      <c r="D9957" t="s">
        <v>1</v>
      </c>
      <c r="E9957" s="144" t="s">
        <v>193</v>
      </c>
      <c r="F9957" s="144">
        <v>2025</v>
      </c>
      <c r="G9957" s="147">
        <v>69.4965196420452</v>
      </c>
      <c r="H9957" s="147">
        <v>74.904680000000013</v>
      </c>
      <c r="I9957" s="147">
        <v>80.611999999999995</v>
      </c>
      <c r="J9957" s="147">
        <v>86.304773333333344</v>
      </c>
      <c r="K9957" s="147">
        <v>91.994959999999992</v>
      </c>
    </row>
    <row r="9958" spans="2:11" x14ac:dyDescent="0.2">
      <c r="B9958" s="21" t="str">
        <f t="shared" si="155"/>
        <v>KillaloeWind2030RCP4.5</v>
      </c>
      <c r="C9958" t="s">
        <v>351</v>
      </c>
      <c r="D9958" t="s">
        <v>1</v>
      </c>
      <c r="E9958" s="144" t="s">
        <v>193</v>
      </c>
      <c r="F9958" s="144">
        <v>2030</v>
      </c>
      <c r="G9958" s="147">
        <v>69.589775744144262</v>
      </c>
      <c r="H9958" s="147">
        <v>75.022480000000002</v>
      </c>
      <c r="I9958" s="147">
        <v>80.759999999999991</v>
      </c>
      <c r="J9958" s="147">
        <v>86.478826666666677</v>
      </c>
      <c r="K9958" s="147">
        <v>92.197119999999984</v>
      </c>
    </row>
    <row r="9959" spans="2:11" x14ac:dyDescent="0.2">
      <c r="B9959" s="21" t="str">
        <f t="shared" si="155"/>
        <v>KillaloeWind2035RCP4.5</v>
      </c>
      <c r="C9959" t="s">
        <v>351</v>
      </c>
      <c r="D9959" t="s">
        <v>1</v>
      </c>
      <c r="E9959" s="144" t="s">
        <v>193</v>
      </c>
      <c r="F9959" s="144">
        <v>2035</v>
      </c>
      <c r="G9959" s="147">
        <v>69.683031846243324</v>
      </c>
      <c r="H9959" s="147">
        <v>75.140280000000004</v>
      </c>
      <c r="I9959" s="147">
        <v>80.907999999999987</v>
      </c>
      <c r="J9959" s="147">
        <v>86.65288000000001</v>
      </c>
      <c r="K9959" s="147">
        <v>92.39927999999999</v>
      </c>
    </row>
    <row r="9960" spans="2:11" x14ac:dyDescent="0.2">
      <c r="B9960" s="21" t="str">
        <f t="shared" si="155"/>
        <v>KillaloeWind2040RCP4.5</v>
      </c>
      <c r="C9960" t="s">
        <v>351</v>
      </c>
      <c r="D9960" t="s">
        <v>1</v>
      </c>
      <c r="E9960" s="144" t="s">
        <v>193</v>
      </c>
      <c r="F9960" s="144">
        <v>2040</v>
      </c>
      <c r="G9960" s="147">
        <v>69.776287948342386</v>
      </c>
      <c r="H9960" s="147">
        <v>75.258080000000007</v>
      </c>
      <c r="I9960" s="147">
        <v>81.055999999999997</v>
      </c>
      <c r="J9960" s="147">
        <v>86.826933333333344</v>
      </c>
      <c r="K9960" s="147">
        <v>92.601439999999997</v>
      </c>
    </row>
    <row r="9961" spans="2:11" x14ac:dyDescent="0.2">
      <c r="B9961" s="21" t="str">
        <f t="shared" si="155"/>
        <v>KillaloeWind2045RCP4.5</v>
      </c>
      <c r="C9961" t="s">
        <v>351</v>
      </c>
      <c r="D9961" t="s">
        <v>1</v>
      </c>
      <c r="E9961" s="144" t="s">
        <v>193</v>
      </c>
      <c r="F9961" s="144">
        <v>2045</v>
      </c>
      <c r="G9961" s="147">
        <v>69.869544050441448</v>
      </c>
      <c r="H9961" s="147">
        <v>75.375879999999995</v>
      </c>
      <c r="I9961" s="147">
        <v>81.203999999999994</v>
      </c>
      <c r="J9961" s="147">
        <v>87.000986666666677</v>
      </c>
      <c r="K9961" s="147">
        <v>92.803599999999989</v>
      </c>
    </row>
    <row r="9962" spans="2:11" x14ac:dyDescent="0.2">
      <c r="B9962" s="21" t="str">
        <f t="shared" si="155"/>
        <v>KillaloeWind2050RCP4.5</v>
      </c>
      <c r="C9962" t="s">
        <v>351</v>
      </c>
      <c r="D9962" t="s">
        <v>1</v>
      </c>
      <c r="E9962" s="144" t="s">
        <v>193</v>
      </c>
      <c r="F9962" s="144">
        <v>2050</v>
      </c>
      <c r="G9962" s="147">
        <v>69.983523730784754</v>
      </c>
      <c r="H9962" s="147">
        <v>75.518975999999995</v>
      </c>
      <c r="I9962" s="147">
        <v>81.383999999999986</v>
      </c>
      <c r="J9962" s="147">
        <v>87.210992000000005</v>
      </c>
      <c r="K9962" s="147">
        <v>93.044063999999992</v>
      </c>
    </row>
    <row r="9963" spans="2:11" x14ac:dyDescent="0.2">
      <c r="B9963" s="21" t="str">
        <f t="shared" si="155"/>
        <v>KillaloeWind2055RCP4.5</v>
      </c>
      <c r="C9963" t="s">
        <v>351</v>
      </c>
      <c r="D9963" t="s">
        <v>1</v>
      </c>
      <c r="E9963" s="144" t="s">
        <v>193</v>
      </c>
      <c r="F9963" s="144">
        <v>2055</v>
      </c>
      <c r="G9963" s="147">
        <v>70.004247309028983</v>
      </c>
      <c r="H9963" s="147">
        <v>75.544271999999992</v>
      </c>
      <c r="I9963" s="147">
        <v>81.415999999999997</v>
      </c>
      <c r="J9963" s="147">
        <v>87.246944000000013</v>
      </c>
      <c r="K9963" s="147">
        <v>93.082367999999988</v>
      </c>
    </row>
    <row r="9964" spans="2:11" x14ac:dyDescent="0.2">
      <c r="B9964" s="21" t="str">
        <f t="shared" si="155"/>
        <v>KillaloeWind2060RCP4.5</v>
      </c>
      <c r="C9964" t="s">
        <v>351</v>
      </c>
      <c r="D9964" t="s">
        <v>1</v>
      </c>
      <c r="E9964" s="144" t="s">
        <v>193</v>
      </c>
      <c r="F9964" s="144">
        <v>2060</v>
      </c>
      <c r="G9964" s="147">
        <v>70.024970887273227</v>
      </c>
      <c r="H9964" s="147">
        <v>75.569568000000004</v>
      </c>
      <c r="I9964" s="147">
        <v>81.447999999999993</v>
      </c>
      <c r="J9964" s="147">
        <v>87.282896000000008</v>
      </c>
      <c r="K9964" s="147">
        <v>93.120671999999999</v>
      </c>
    </row>
    <row r="9965" spans="2:11" x14ac:dyDescent="0.2">
      <c r="B9965" s="21" t="str">
        <f t="shared" si="155"/>
        <v>KillaloeWind2065RCP4.5</v>
      </c>
      <c r="C9965" t="s">
        <v>351</v>
      </c>
      <c r="D9965" t="s">
        <v>1</v>
      </c>
      <c r="E9965" s="144" t="s">
        <v>193</v>
      </c>
      <c r="F9965" s="144">
        <v>2065</v>
      </c>
      <c r="G9965" s="147">
        <v>70.045694465517457</v>
      </c>
      <c r="H9965" s="147">
        <v>75.594864000000001</v>
      </c>
      <c r="I9965" s="147">
        <v>81.48</v>
      </c>
      <c r="J9965" s="147">
        <v>87.318848000000017</v>
      </c>
      <c r="K9965" s="147">
        <v>93.158975999999996</v>
      </c>
    </row>
    <row r="9966" spans="2:11" x14ac:dyDescent="0.2">
      <c r="B9966" s="21" t="str">
        <f t="shared" si="155"/>
        <v>KillaloeWind2070RCP4.5</v>
      </c>
      <c r="C9966" t="s">
        <v>351</v>
      </c>
      <c r="D9966" t="s">
        <v>1</v>
      </c>
      <c r="E9966" s="144" t="s">
        <v>193</v>
      </c>
      <c r="F9966" s="144">
        <v>2070</v>
      </c>
      <c r="G9966" s="147">
        <v>70.066418043761701</v>
      </c>
      <c r="H9966" s="147">
        <v>75.620159999999998</v>
      </c>
      <c r="I9966" s="147">
        <v>81.512</v>
      </c>
      <c r="J9966" s="147">
        <v>87.354800000000012</v>
      </c>
      <c r="K9966" s="147">
        <v>93.197279999999992</v>
      </c>
    </row>
    <row r="9967" spans="2:11" x14ac:dyDescent="0.2">
      <c r="B9967" s="21" t="str">
        <f t="shared" si="155"/>
        <v>KillaloeWind2075RCP4.5</v>
      </c>
      <c r="C9967" t="s">
        <v>351</v>
      </c>
      <c r="D9967" t="s">
        <v>1</v>
      </c>
      <c r="E9967" s="144" t="s">
        <v>193</v>
      </c>
      <c r="F9967" s="144">
        <v>2075</v>
      </c>
      <c r="G9967" s="147">
        <v>70.089444241810853</v>
      </c>
      <c r="H9967" s="147">
        <v>75.654880000000006</v>
      </c>
      <c r="I9967" s="147">
        <v>81.558666666666667</v>
      </c>
      <c r="J9967" s="147">
        <v>87.413293333333343</v>
      </c>
      <c r="K9967" s="147">
        <v>93.268719999999988</v>
      </c>
    </row>
    <row r="9968" spans="2:11" x14ac:dyDescent="0.2">
      <c r="B9968" s="21" t="str">
        <f t="shared" si="155"/>
        <v>KillaloeWind2080RCP4.5</v>
      </c>
      <c r="C9968" t="s">
        <v>351</v>
      </c>
      <c r="D9968" t="s">
        <v>1</v>
      </c>
      <c r="E9968" s="144" t="s">
        <v>193</v>
      </c>
      <c r="F9968" s="144">
        <v>2080</v>
      </c>
      <c r="G9968" s="147">
        <v>70.112470439860004</v>
      </c>
      <c r="H9968" s="147">
        <v>75.689599999999999</v>
      </c>
      <c r="I9968" s="147">
        <v>81.605333333333334</v>
      </c>
      <c r="J9968" s="147">
        <v>87.471786666666674</v>
      </c>
      <c r="K9968" s="147">
        <v>93.340159999999983</v>
      </c>
    </row>
    <row r="9969" spans="2:11" x14ac:dyDescent="0.2">
      <c r="B9969" s="21" t="str">
        <f t="shared" si="155"/>
        <v>KillaloeWind2085RCP4.5</v>
      </c>
      <c r="C9969" t="s">
        <v>351</v>
      </c>
      <c r="D9969" t="s">
        <v>1</v>
      </c>
      <c r="E9969" s="144" t="s">
        <v>193</v>
      </c>
      <c r="F9969" s="144">
        <v>2085</v>
      </c>
      <c r="G9969" s="147">
        <v>70.135496637909142</v>
      </c>
      <c r="H9969" s="147">
        <v>75.724320000000006</v>
      </c>
      <c r="I9969" s="147">
        <v>81.652000000000001</v>
      </c>
      <c r="J9969" s="147">
        <v>87.530280000000005</v>
      </c>
      <c r="K9969" s="147">
        <v>93.411599999999993</v>
      </c>
    </row>
    <row r="9970" spans="2:11" x14ac:dyDescent="0.2">
      <c r="B9970" s="21" t="str">
        <f t="shared" si="155"/>
        <v>KillaloeWind2090RCP4.5</v>
      </c>
      <c r="C9970" t="s">
        <v>351</v>
      </c>
      <c r="D9970" t="s">
        <v>1</v>
      </c>
      <c r="E9970" s="144" t="s">
        <v>193</v>
      </c>
      <c r="F9970" s="144">
        <v>2090</v>
      </c>
      <c r="G9970" s="147">
        <v>70.158522835958294</v>
      </c>
      <c r="H9970" s="147">
        <v>75.759040000000013</v>
      </c>
      <c r="I9970" s="147">
        <v>81.698666666666668</v>
      </c>
      <c r="J9970" s="147">
        <v>87.588773333333336</v>
      </c>
      <c r="K9970" s="147">
        <v>93.483039999999988</v>
      </c>
    </row>
    <row r="9971" spans="2:11" x14ac:dyDescent="0.2">
      <c r="B9971" s="21" t="str">
        <f t="shared" si="155"/>
        <v>KillaloeWind2095RCP4.5</v>
      </c>
      <c r="C9971" t="s">
        <v>351</v>
      </c>
      <c r="D9971" t="s">
        <v>1</v>
      </c>
      <c r="E9971" s="144" t="s">
        <v>193</v>
      </c>
      <c r="F9971" s="144">
        <v>2095</v>
      </c>
      <c r="G9971" s="147">
        <v>70.181549034007446</v>
      </c>
      <c r="H9971" s="147">
        <v>75.793760000000006</v>
      </c>
      <c r="I9971" s="147">
        <v>81.745333333333335</v>
      </c>
      <c r="J9971" s="147">
        <v>87.647266666666667</v>
      </c>
      <c r="K9971" s="147">
        <v>93.554479999999984</v>
      </c>
    </row>
    <row r="9972" spans="2:11" x14ac:dyDescent="0.2">
      <c r="B9972" s="21" t="str">
        <f t="shared" si="155"/>
        <v>KillaloeWind2100RCP4.5</v>
      </c>
      <c r="C9972" t="s">
        <v>351</v>
      </c>
      <c r="D9972" t="s">
        <v>1</v>
      </c>
      <c r="E9972" s="144" t="s">
        <v>193</v>
      </c>
      <c r="F9972" s="144">
        <v>2100</v>
      </c>
      <c r="G9972" s="147">
        <v>70.204575232056598</v>
      </c>
      <c r="H9972" s="147">
        <v>75.828480000000013</v>
      </c>
      <c r="I9972" s="147">
        <v>81.792000000000002</v>
      </c>
      <c r="J9972" s="147">
        <v>87.705759999999998</v>
      </c>
      <c r="K9972" s="147">
        <v>93.625919999999979</v>
      </c>
    </row>
    <row r="9973" spans="2:11" x14ac:dyDescent="0.2">
      <c r="B9973" s="21" t="str">
        <f t="shared" si="155"/>
        <v>KillaloeWind2023RCP6.0</v>
      </c>
      <c r="C9973" t="s">
        <v>351</v>
      </c>
      <c r="D9973" t="s">
        <v>1</v>
      </c>
      <c r="E9973" s="144" t="s">
        <v>192</v>
      </c>
      <c r="F9973" s="144">
        <v>2023</v>
      </c>
      <c r="G9973" s="147">
        <v>69.403263539946138</v>
      </c>
      <c r="H9973" s="147">
        <v>74.786880000000011</v>
      </c>
      <c r="I9973" s="147">
        <v>80.463999999999999</v>
      </c>
      <c r="J9973" s="147">
        <v>86.130720000000011</v>
      </c>
      <c r="K9973" s="147">
        <v>91.792799999999986</v>
      </c>
    </row>
    <row r="9974" spans="2:11" x14ac:dyDescent="0.2">
      <c r="B9974" s="21" t="str">
        <f t="shared" si="155"/>
        <v>KillaloeWind2025RCP6.0</v>
      </c>
      <c r="C9974" t="s">
        <v>351</v>
      </c>
      <c r="D9974" t="s">
        <v>1</v>
      </c>
      <c r="E9974" s="144" t="s">
        <v>192</v>
      </c>
      <c r="F9974" s="144">
        <v>2025</v>
      </c>
      <c r="G9974" s="147">
        <v>69.4965196420452</v>
      </c>
      <c r="H9974" s="147">
        <v>74.904680000000013</v>
      </c>
      <c r="I9974" s="147">
        <v>80.611999999999995</v>
      </c>
      <c r="J9974" s="147">
        <v>86.304773333333344</v>
      </c>
      <c r="K9974" s="147">
        <v>91.994959999999992</v>
      </c>
    </row>
    <row r="9975" spans="2:11" x14ac:dyDescent="0.2">
      <c r="B9975" s="21" t="str">
        <f t="shared" si="155"/>
        <v>KillaloeWind2030RCP6.0</v>
      </c>
      <c r="C9975" t="s">
        <v>351</v>
      </c>
      <c r="D9975" t="s">
        <v>1</v>
      </c>
      <c r="E9975" s="144" t="s">
        <v>192</v>
      </c>
      <c r="F9975" s="144">
        <v>2030</v>
      </c>
      <c r="G9975" s="147">
        <v>69.589775744144262</v>
      </c>
      <c r="H9975" s="147">
        <v>75.022480000000002</v>
      </c>
      <c r="I9975" s="147">
        <v>80.759999999999991</v>
      </c>
      <c r="J9975" s="147">
        <v>86.478826666666677</v>
      </c>
      <c r="K9975" s="147">
        <v>92.197119999999984</v>
      </c>
    </row>
    <row r="9976" spans="2:11" x14ac:dyDescent="0.2">
      <c r="B9976" s="21" t="str">
        <f t="shared" si="155"/>
        <v>KillaloeWind2035RCP6.0</v>
      </c>
      <c r="C9976" t="s">
        <v>351</v>
      </c>
      <c r="D9976" t="s">
        <v>1</v>
      </c>
      <c r="E9976" s="144" t="s">
        <v>192</v>
      </c>
      <c r="F9976" s="144">
        <v>2035</v>
      </c>
      <c r="G9976" s="147">
        <v>69.683031846243324</v>
      </c>
      <c r="H9976" s="147">
        <v>75.140280000000004</v>
      </c>
      <c r="I9976" s="147">
        <v>80.907999999999987</v>
      </c>
      <c r="J9976" s="147">
        <v>86.65288000000001</v>
      </c>
      <c r="K9976" s="147">
        <v>92.39927999999999</v>
      </c>
    </row>
    <row r="9977" spans="2:11" x14ac:dyDescent="0.2">
      <c r="B9977" s="21" t="str">
        <f t="shared" si="155"/>
        <v>KillaloeWind2040RCP6.0</v>
      </c>
      <c r="C9977" t="s">
        <v>351</v>
      </c>
      <c r="D9977" t="s">
        <v>1</v>
      </c>
      <c r="E9977" s="144" t="s">
        <v>192</v>
      </c>
      <c r="F9977" s="144">
        <v>2040</v>
      </c>
      <c r="G9977" s="147">
        <v>69.776287948342386</v>
      </c>
      <c r="H9977" s="147">
        <v>75.258080000000007</v>
      </c>
      <c r="I9977" s="147">
        <v>81.055999999999997</v>
      </c>
      <c r="J9977" s="147">
        <v>86.826933333333344</v>
      </c>
      <c r="K9977" s="147">
        <v>92.601439999999997</v>
      </c>
    </row>
    <row r="9978" spans="2:11" x14ac:dyDescent="0.2">
      <c r="B9978" s="21" t="str">
        <f t="shared" si="155"/>
        <v>KillaloeWind2045RCP6.0</v>
      </c>
      <c r="C9978" t="s">
        <v>351</v>
      </c>
      <c r="D9978" t="s">
        <v>1</v>
      </c>
      <c r="E9978" s="144" t="s">
        <v>192</v>
      </c>
      <c r="F9978" s="144">
        <v>2045</v>
      </c>
      <c r="G9978" s="147">
        <v>69.869544050441448</v>
      </c>
      <c r="H9978" s="147">
        <v>75.375879999999995</v>
      </c>
      <c r="I9978" s="147">
        <v>81.203999999999994</v>
      </c>
      <c r="J9978" s="147">
        <v>87.000986666666677</v>
      </c>
      <c r="K9978" s="147">
        <v>92.803599999999989</v>
      </c>
    </row>
    <row r="9979" spans="2:11" x14ac:dyDescent="0.2">
      <c r="B9979" s="21" t="str">
        <f t="shared" si="155"/>
        <v>KillaloeWind2050RCP6.0</v>
      </c>
      <c r="C9979" t="s">
        <v>351</v>
      </c>
      <c r="D9979" t="s">
        <v>1</v>
      </c>
      <c r="E9979" s="144" t="s">
        <v>192</v>
      </c>
      <c r="F9979" s="144">
        <v>2050</v>
      </c>
      <c r="G9979" s="147">
        <v>69.983523730784754</v>
      </c>
      <c r="H9979" s="147">
        <v>75.518975999999995</v>
      </c>
      <c r="I9979" s="147">
        <v>81.383999999999986</v>
      </c>
      <c r="J9979" s="147">
        <v>87.210992000000005</v>
      </c>
      <c r="K9979" s="147">
        <v>93.044063999999992</v>
      </c>
    </row>
    <row r="9980" spans="2:11" x14ac:dyDescent="0.2">
      <c r="B9980" s="21" t="str">
        <f t="shared" si="155"/>
        <v>KillaloeWind2055RCP6.0</v>
      </c>
      <c r="C9980" t="s">
        <v>351</v>
      </c>
      <c r="D9980" t="s">
        <v>1</v>
      </c>
      <c r="E9980" s="144" t="s">
        <v>192</v>
      </c>
      <c r="F9980" s="144">
        <v>2055</v>
      </c>
      <c r="G9980" s="147">
        <v>70.004247309028983</v>
      </c>
      <c r="H9980" s="147">
        <v>75.544271999999992</v>
      </c>
      <c r="I9980" s="147">
        <v>81.415999999999997</v>
      </c>
      <c r="J9980" s="147">
        <v>87.246944000000013</v>
      </c>
      <c r="K9980" s="147">
        <v>93.082367999999988</v>
      </c>
    </row>
    <row r="9981" spans="2:11" x14ac:dyDescent="0.2">
      <c r="B9981" s="21" t="str">
        <f t="shared" si="155"/>
        <v>KillaloeWind2060RCP6.0</v>
      </c>
      <c r="C9981" t="s">
        <v>351</v>
      </c>
      <c r="D9981" t="s">
        <v>1</v>
      </c>
      <c r="E9981" s="144" t="s">
        <v>192</v>
      </c>
      <c r="F9981" s="144">
        <v>2060</v>
      </c>
      <c r="G9981" s="147">
        <v>70.024970887273227</v>
      </c>
      <c r="H9981" s="147">
        <v>75.569568000000004</v>
      </c>
      <c r="I9981" s="147">
        <v>81.447999999999993</v>
      </c>
      <c r="J9981" s="147">
        <v>87.282896000000008</v>
      </c>
      <c r="K9981" s="147">
        <v>93.120671999999999</v>
      </c>
    </row>
    <row r="9982" spans="2:11" x14ac:dyDescent="0.2">
      <c r="B9982" s="21" t="str">
        <f t="shared" si="155"/>
        <v>KillaloeWind2065RCP6.0</v>
      </c>
      <c r="C9982" t="s">
        <v>351</v>
      </c>
      <c r="D9982" t="s">
        <v>1</v>
      </c>
      <c r="E9982" s="144" t="s">
        <v>192</v>
      </c>
      <c r="F9982" s="144">
        <v>2065</v>
      </c>
      <c r="G9982" s="147">
        <v>70.045694465517457</v>
      </c>
      <c r="H9982" s="147">
        <v>75.594864000000001</v>
      </c>
      <c r="I9982" s="147">
        <v>81.48</v>
      </c>
      <c r="J9982" s="147">
        <v>87.318848000000017</v>
      </c>
      <c r="K9982" s="147">
        <v>93.158975999999996</v>
      </c>
    </row>
    <row r="9983" spans="2:11" x14ac:dyDescent="0.2">
      <c r="B9983" s="21" t="str">
        <f t="shared" si="155"/>
        <v>KillaloeWind2070RCP6.0</v>
      </c>
      <c r="C9983" t="s">
        <v>351</v>
      </c>
      <c r="D9983" t="s">
        <v>1</v>
      </c>
      <c r="E9983" s="144" t="s">
        <v>192</v>
      </c>
      <c r="F9983" s="144">
        <v>2070</v>
      </c>
      <c r="G9983" s="147">
        <v>70.066418043761701</v>
      </c>
      <c r="H9983" s="147">
        <v>75.620159999999998</v>
      </c>
      <c r="I9983" s="147">
        <v>81.512</v>
      </c>
      <c r="J9983" s="147">
        <v>87.354800000000012</v>
      </c>
      <c r="K9983" s="147">
        <v>93.197279999999992</v>
      </c>
    </row>
    <row r="9984" spans="2:11" x14ac:dyDescent="0.2">
      <c r="B9984" s="21" t="str">
        <f t="shared" si="155"/>
        <v>KillaloeWind2075RCP6.0</v>
      </c>
      <c r="C9984" t="s">
        <v>351</v>
      </c>
      <c r="D9984" t="s">
        <v>1</v>
      </c>
      <c r="E9984" s="144" t="s">
        <v>192</v>
      </c>
      <c r="F9984" s="144">
        <v>2075</v>
      </c>
      <c r="G9984" s="147">
        <v>70.100957340835421</v>
      </c>
      <c r="H9984" s="147">
        <v>75.672240000000002</v>
      </c>
      <c r="I9984" s="147">
        <v>81.581999999999994</v>
      </c>
      <c r="J9984" s="147">
        <v>87.442540000000008</v>
      </c>
      <c r="K9984" s="147">
        <v>93.304439999999985</v>
      </c>
    </row>
    <row r="9985" spans="2:11" x14ac:dyDescent="0.2">
      <c r="B9985" s="21" t="str">
        <f t="shared" si="155"/>
        <v>KillaloeWind2080RCP6.0</v>
      </c>
      <c r="C9985" t="s">
        <v>351</v>
      </c>
      <c r="D9985" t="s">
        <v>1</v>
      </c>
      <c r="E9985" s="144" t="s">
        <v>192</v>
      </c>
      <c r="F9985" s="144">
        <v>2080</v>
      </c>
      <c r="G9985" s="147">
        <v>70.135496637909142</v>
      </c>
      <c r="H9985" s="147">
        <v>75.724320000000006</v>
      </c>
      <c r="I9985" s="147">
        <v>81.652000000000001</v>
      </c>
      <c r="J9985" s="147">
        <v>87.530280000000005</v>
      </c>
      <c r="K9985" s="147">
        <v>93.411599999999993</v>
      </c>
    </row>
    <row r="9986" spans="2:11" x14ac:dyDescent="0.2">
      <c r="B9986" s="21" t="str">
        <f t="shared" si="155"/>
        <v>KillaloeWind2085RCP6.0</v>
      </c>
      <c r="C9986" t="s">
        <v>351</v>
      </c>
      <c r="D9986" t="s">
        <v>1</v>
      </c>
      <c r="E9986" s="144" t="s">
        <v>192</v>
      </c>
      <c r="F9986" s="144">
        <v>2085</v>
      </c>
      <c r="G9986" s="147">
        <v>70.170035934982877</v>
      </c>
      <c r="H9986" s="147">
        <v>75.77640000000001</v>
      </c>
      <c r="I9986" s="147">
        <v>81.722000000000008</v>
      </c>
      <c r="J9986" s="147">
        <v>87.618020000000001</v>
      </c>
      <c r="K9986" s="147">
        <v>93.518759999999986</v>
      </c>
    </row>
    <row r="9987" spans="2:11" x14ac:dyDescent="0.2">
      <c r="B9987" s="21" t="str">
        <f t="shared" si="155"/>
        <v>KillaloeWind2090RCP6.0</v>
      </c>
      <c r="C9987" t="s">
        <v>351</v>
      </c>
      <c r="D9987" t="s">
        <v>1</v>
      </c>
      <c r="E9987" s="144" t="s">
        <v>192</v>
      </c>
      <c r="F9987" s="144">
        <v>2090</v>
      </c>
      <c r="G9987" s="147">
        <v>70.216088331081167</v>
      </c>
      <c r="H9987" s="147">
        <v>75.826000000000008</v>
      </c>
      <c r="I9987" s="147">
        <v>81.775999999999996</v>
      </c>
      <c r="J9987" s="147">
        <v>87.674373333333335</v>
      </c>
      <c r="K9987" s="147">
        <v>93.583359999999985</v>
      </c>
    </row>
    <row r="9988" spans="2:11" x14ac:dyDescent="0.2">
      <c r="B9988" s="21" t="str">
        <f t="shared" si="155"/>
        <v>KillaloeWind2095RCP6.0</v>
      </c>
      <c r="C9988" t="s">
        <v>351</v>
      </c>
      <c r="D9988" t="s">
        <v>1</v>
      </c>
      <c r="E9988" s="144" t="s">
        <v>192</v>
      </c>
      <c r="F9988" s="144">
        <v>2095</v>
      </c>
      <c r="G9988" s="147">
        <v>70.22760143010575</v>
      </c>
      <c r="H9988" s="147">
        <v>75.823520000000002</v>
      </c>
      <c r="I9988" s="147">
        <v>81.760000000000005</v>
      </c>
      <c r="J9988" s="147">
        <v>87.642986666666673</v>
      </c>
      <c r="K9988" s="147">
        <v>93.540799999999976</v>
      </c>
    </row>
    <row r="9989" spans="2:11" x14ac:dyDescent="0.2">
      <c r="B9989" s="21" t="str">
        <f t="shared" si="155"/>
        <v>KillaloeWind2100RCP6.0</v>
      </c>
      <c r="C9989" t="s">
        <v>351</v>
      </c>
      <c r="D9989" t="s">
        <v>1</v>
      </c>
      <c r="E9989" s="144" t="s">
        <v>192</v>
      </c>
      <c r="F9989" s="144">
        <v>2100</v>
      </c>
      <c r="G9989" s="147">
        <v>70.239114529130319</v>
      </c>
      <c r="H9989" s="147">
        <v>75.821039999999996</v>
      </c>
      <c r="I9989" s="147">
        <v>81.744</v>
      </c>
      <c r="J9989" s="147">
        <v>87.61160000000001</v>
      </c>
      <c r="K9989" s="147">
        <v>93.498239999999981</v>
      </c>
    </row>
    <row r="9990" spans="2:11" x14ac:dyDescent="0.2">
      <c r="B9990" s="21" t="str">
        <f t="shared" si="155"/>
        <v>KillaloeWind2023RCP8.5</v>
      </c>
      <c r="C9990" t="s">
        <v>351</v>
      </c>
      <c r="D9990" t="s">
        <v>1</v>
      </c>
      <c r="E9990" s="144" t="s">
        <v>191</v>
      </c>
      <c r="F9990" s="144">
        <v>2023</v>
      </c>
      <c r="G9990" s="147">
        <v>69.403263539946138</v>
      </c>
      <c r="H9990" s="147">
        <v>74.786880000000011</v>
      </c>
      <c r="I9990" s="147">
        <v>80.463999999999999</v>
      </c>
      <c r="J9990" s="147">
        <v>86.130720000000011</v>
      </c>
      <c r="K9990" s="147">
        <v>91.792799999999986</v>
      </c>
    </row>
    <row r="9991" spans="2:11" x14ac:dyDescent="0.2">
      <c r="B9991" s="21" t="str">
        <f t="shared" si="155"/>
        <v>KillaloeWind2025RCP8.5</v>
      </c>
      <c r="C9991" t="s">
        <v>351</v>
      </c>
      <c r="D9991" t="s">
        <v>1</v>
      </c>
      <c r="E9991" s="144" t="s">
        <v>191</v>
      </c>
      <c r="F9991" s="144">
        <v>2025</v>
      </c>
      <c r="G9991" s="147">
        <v>69.589775744144262</v>
      </c>
      <c r="H9991" s="147">
        <v>75.022480000000002</v>
      </c>
      <c r="I9991" s="147">
        <v>80.759999999999991</v>
      </c>
      <c r="J9991" s="147">
        <v>86.478826666666677</v>
      </c>
      <c r="K9991" s="147">
        <v>92.197119999999984</v>
      </c>
    </row>
    <row r="9992" spans="2:11" x14ac:dyDescent="0.2">
      <c r="B9992" s="21" t="str">
        <f t="shared" si="155"/>
        <v>KillaloeWind2030RCP8.5</v>
      </c>
      <c r="C9992" t="s">
        <v>351</v>
      </c>
      <c r="D9992" t="s">
        <v>1</v>
      </c>
      <c r="E9992" s="144" t="s">
        <v>191</v>
      </c>
      <c r="F9992" s="144">
        <v>2030</v>
      </c>
      <c r="G9992" s="147">
        <v>69.776287948342386</v>
      </c>
      <c r="H9992" s="147">
        <v>75.258080000000007</v>
      </c>
      <c r="I9992" s="147">
        <v>81.055999999999997</v>
      </c>
      <c r="J9992" s="147">
        <v>86.826933333333344</v>
      </c>
      <c r="K9992" s="147">
        <v>92.601439999999997</v>
      </c>
    </row>
    <row r="9993" spans="2:11" x14ac:dyDescent="0.2">
      <c r="B9993" s="21" t="str">
        <f t="shared" si="155"/>
        <v>KillaloeWind2035RCP8.5</v>
      </c>
      <c r="C9993" t="s">
        <v>351</v>
      </c>
      <c r="D9993" t="s">
        <v>1</v>
      </c>
      <c r="E9993" s="144" t="s">
        <v>191</v>
      </c>
      <c r="F9993" s="144">
        <v>2035</v>
      </c>
      <c r="G9993" s="147">
        <v>69.96280015254051</v>
      </c>
      <c r="H9993" s="147">
        <v>75.493679999999998</v>
      </c>
      <c r="I9993" s="147">
        <v>81.35199999999999</v>
      </c>
      <c r="J9993" s="147">
        <v>87.17504000000001</v>
      </c>
      <c r="K9993" s="147">
        <v>93.005759999999995</v>
      </c>
    </row>
    <row r="9994" spans="2:11" x14ac:dyDescent="0.2">
      <c r="B9994" s="21" t="str">
        <f t="shared" si="155"/>
        <v>KillaloeWind2040RCP8.5</v>
      </c>
      <c r="C9994" t="s">
        <v>351</v>
      </c>
      <c r="D9994" t="s">
        <v>1</v>
      </c>
      <c r="E9994" s="144" t="s">
        <v>191</v>
      </c>
      <c r="F9994" s="144">
        <v>2040</v>
      </c>
      <c r="G9994" s="147">
        <v>69.997339449614245</v>
      </c>
      <c r="H9994" s="147">
        <v>75.535839999999993</v>
      </c>
      <c r="I9994" s="147">
        <v>81.405333333333331</v>
      </c>
      <c r="J9994" s="147">
        <v>87.234960000000015</v>
      </c>
      <c r="K9994" s="147">
        <v>93.069599999999994</v>
      </c>
    </row>
    <row r="9995" spans="2:11" x14ac:dyDescent="0.2">
      <c r="B9995" s="21" t="str">
        <f t="shared" si="155"/>
        <v>KillaloeWind2045RCP8.5</v>
      </c>
      <c r="C9995" t="s">
        <v>351</v>
      </c>
      <c r="D9995" t="s">
        <v>1</v>
      </c>
      <c r="E9995" s="144" t="s">
        <v>191</v>
      </c>
      <c r="F9995" s="144">
        <v>2045</v>
      </c>
      <c r="G9995" s="147">
        <v>70.031878746687966</v>
      </c>
      <c r="H9995" s="147">
        <v>75.578000000000003</v>
      </c>
      <c r="I9995" s="147">
        <v>81.458666666666659</v>
      </c>
      <c r="J9995" s="147">
        <v>87.294880000000006</v>
      </c>
      <c r="K9995" s="147">
        <v>93.133439999999993</v>
      </c>
    </row>
    <row r="9996" spans="2:11" x14ac:dyDescent="0.2">
      <c r="B9996" s="21" t="str">
        <f t="shared" ref="B9996:B10059" si="156">C9996&amp;D9996&amp;F9996&amp;E9996</f>
        <v>KillaloeWind2050RCP8.5</v>
      </c>
      <c r="C9996" t="s">
        <v>351</v>
      </c>
      <c r="D9996" t="s">
        <v>1</v>
      </c>
      <c r="E9996" s="144" t="s">
        <v>191</v>
      </c>
      <c r="F9996" s="144">
        <v>2050</v>
      </c>
      <c r="G9996" s="147">
        <v>70.112470439860004</v>
      </c>
      <c r="H9996" s="147">
        <v>75.689599999999999</v>
      </c>
      <c r="I9996" s="147">
        <v>81.605333333333334</v>
      </c>
      <c r="J9996" s="147">
        <v>87.471786666666674</v>
      </c>
      <c r="K9996" s="147">
        <v>93.340159999999983</v>
      </c>
    </row>
    <row r="9997" spans="2:11" x14ac:dyDescent="0.2">
      <c r="B9997" s="21" t="str">
        <f t="shared" si="156"/>
        <v>KillaloeWind2055RCP8.5</v>
      </c>
      <c r="C9997" t="s">
        <v>351</v>
      </c>
      <c r="D9997" t="s">
        <v>1</v>
      </c>
      <c r="E9997" s="144" t="s">
        <v>191</v>
      </c>
      <c r="F9997" s="144">
        <v>2055</v>
      </c>
      <c r="G9997" s="147">
        <v>70.158522835958294</v>
      </c>
      <c r="H9997" s="147">
        <v>75.759040000000013</v>
      </c>
      <c r="I9997" s="147">
        <v>81.698666666666668</v>
      </c>
      <c r="J9997" s="147">
        <v>87.588773333333336</v>
      </c>
      <c r="K9997" s="147">
        <v>93.483039999999988</v>
      </c>
    </row>
    <row r="9998" spans="2:11" x14ac:dyDescent="0.2">
      <c r="B9998" s="21" t="str">
        <f t="shared" si="156"/>
        <v>KillaloeWind2060RCP8.5</v>
      </c>
      <c r="C9998" t="s">
        <v>351</v>
      </c>
      <c r="D9998" t="s">
        <v>1</v>
      </c>
      <c r="E9998" s="144" t="s">
        <v>191</v>
      </c>
      <c r="F9998" s="144">
        <v>2060</v>
      </c>
      <c r="G9998" s="147">
        <v>70.216088331081167</v>
      </c>
      <c r="H9998" s="147">
        <v>75.826000000000008</v>
      </c>
      <c r="I9998" s="147">
        <v>81.775999999999996</v>
      </c>
      <c r="J9998" s="147">
        <v>87.674373333333335</v>
      </c>
      <c r="K9998" s="147">
        <v>93.583359999999985</v>
      </c>
    </row>
    <row r="9999" spans="2:11" x14ac:dyDescent="0.2">
      <c r="B9999" s="21" t="str">
        <f t="shared" si="156"/>
        <v>KillaloeWind2065RCP8.5</v>
      </c>
      <c r="C9999" t="s">
        <v>351</v>
      </c>
      <c r="D9999" t="s">
        <v>1</v>
      </c>
      <c r="E9999" s="144" t="s">
        <v>191</v>
      </c>
      <c r="F9999" s="144">
        <v>2065</v>
      </c>
      <c r="G9999" s="147">
        <v>70.22760143010575</v>
      </c>
      <c r="H9999" s="147">
        <v>75.823520000000002</v>
      </c>
      <c r="I9999" s="147">
        <v>81.760000000000005</v>
      </c>
      <c r="J9999" s="147">
        <v>87.642986666666673</v>
      </c>
      <c r="K9999" s="147">
        <v>93.540799999999976</v>
      </c>
    </row>
    <row r="10000" spans="2:11" x14ac:dyDescent="0.2">
      <c r="B10000" s="21" t="str">
        <f t="shared" si="156"/>
        <v>KillaloeWind2070RCP8.5</v>
      </c>
      <c r="C10000" t="s">
        <v>351</v>
      </c>
      <c r="D10000" t="s">
        <v>1</v>
      </c>
      <c r="E10000" s="144" t="s">
        <v>191</v>
      </c>
      <c r="F10000" s="144">
        <v>2070</v>
      </c>
      <c r="G10000" s="147">
        <v>70.234509289520489</v>
      </c>
      <c r="H10000" s="147">
        <v>75.778880000000001</v>
      </c>
      <c r="I10000" s="147">
        <v>81.653333333333336</v>
      </c>
      <c r="J10000" s="147">
        <v>87.486053333333345</v>
      </c>
      <c r="K10000" s="147">
        <v>93.331039999999987</v>
      </c>
    </row>
    <row r="10001" spans="2:11" x14ac:dyDescent="0.2">
      <c r="B10001" s="21" t="str">
        <f t="shared" si="156"/>
        <v>KillaloeWind2075RCP8.5</v>
      </c>
      <c r="C10001" t="s">
        <v>351</v>
      </c>
      <c r="D10001" t="s">
        <v>1</v>
      </c>
      <c r="E10001" s="144" t="s">
        <v>191</v>
      </c>
      <c r="F10001" s="144">
        <v>2075</v>
      </c>
      <c r="G10001" s="147">
        <v>70.229904049910672</v>
      </c>
      <c r="H10001" s="147">
        <v>75.736720000000005</v>
      </c>
      <c r="I10001" s="147">
        <v>81.562666666666658</v>
      </c>
      <c r="J10001" s="147">
        <v>87.360506666666666</v>
      </c>
      <c r="K10001" s="147">
        <v>93.163839999999993</v>
      </c>
    </row>
    <row r="10002" spans="2:11" x14ac:dyDescent="0.2">
      <c r="B10002" s="21" t="str">
        <f t="shared" si="156"/>
        <v>KillaloeWind2080RCP8.5</v>
      </c>
      <c r="C10002" t="s">
        <v>351</v>
      </c>
      <c r="D10002" t="s">
        <v>1</v>
      </c>
      <c r="E10002" s="144" t="s">
        <v>191</v>
      </c>
      <c r="F10002" s="144">
        <v>2080</v>
      </c>
      <c r="G10002" s="147">
        <v>70.225298810300842</v>
      </c>
      <c r="H10002" s="147">
        <v>75.69456000000001</v>
      </c>
      <c r="I10002" s="147">
        <v>81.471999999999994</v>
      </c>
      <c r="J10002" s="147">
        <v>87.234960000000001</v>
      </c>
      <c r="K10002" s="147">
        <v>92.996639999999999</v>
      </c>
    </row>
    <row r="10003" spans="2:11" x14ac:dyDescent="0.2">
      <c r="B10003" s="21" t="str">
        <f t="shared" si="156"/>
        <v>KillaloeWind2085RCP8.5</v>
      </c>
      <c r="C10003" t="s">
        <v>351</v>
      </c>
      <c r="D10003" t="s">
        <v>1</v>
      </c>
      <c r="E10003" s="144" t="s">
        <v>191</v>
      </c>
      <c r="F10003" s="144">
        <v>2085</v>
      </c>
      <c r="G10003" s="147">
        <v>70.256384177667201</v>
      </c>
      <c r="H10003" s="147">
        <v>75.720600000000005</v>
      </c>
      <c r="I10003" s="147">
        <v>81.49199999999999</v>
      </c>
      <c r="J10003" s="147">
        <v>87.247800000000012</v>
      </c>
      <c r="K10003" s="147">
        <v>93.001199999999997</v>
      </c>
    </row>
    <row r="10004" spans="2:11" x14ac:dyDescent="0.2">
      <c r="B10004" s="21" t="str">
        <f t="shared" si="156"/>
        <v>KillaloeWind2090RCP8.5</v>
      </c>
      <c r="C10004" t="s">
        <v>351</v>
      </c>
      <c r="D10004" t="s">
        <v>1</v>
      </c>
      <c r="E10004" s="144" t="s">
        <v>191</v>
      </c>
      <c r="F10004" s="144">
        <v>2090</v>
      </c>
      <c r="G10004" s="147">
        <v>70.287469545033545</v>
      </c>
      <c r="H10004" s="147">
        <v>75.746639999999999</v>
      </c>
      <c r="I10004" s="147">
        <v>81.512</v>
      </c>
      <c r="J10004" s="147">
        <v>87.260640000000009</v>
      </c>
      <c r="K10004" s="147">
        <v>93.005759999999995</v>
      </c>
    </row>
    <row r="10005" spans="2:11" x14ac:dyDescent="0.2">
      <c r="B10005" s="21" t="str">
        <f t="shared" si="156"/>
        <v>KillaloeWind2095RCP8.5</v>
      </c>
      <c r="C10005" t="s">
        <v>351</v>
      </c>
      <c r="D10005" t="s">
        <v>1</v>
      </c>
      <c r="E10005" s="144" t="s">
        <v>191</v>
      </c>
      <c r="F10005" s="144">
        <v>2095</v>
      </c>
      <c r="G10005" s="147">
        <v>70.287469545033545</v>
      </c>
      <c r="H10005" s="147">
        <v>75.746639999999999</v>
      </c>
      <c r="I10005" s="147">
        <v>81.512</v>
      </c>
      <c r="J10005" s="147">
        <v>87.260640000000009</v>
      </c>
      <c r="K10005" s="147">
        <v>93.005759999999995</v>
      </c>
    </row>
    <row r="10006" spans="2:11" x14ac:dyDescent="0.2">
      <c r="B10006" s="21" t="str">
        <f t="shared" si="156"/>
        <v>KillaloeWind2100RCP8.5</v>
      </c>
      <c r="C10006" t="s">
        <v>351</v>
      </c>
      <c r="D10006" t="s">
        <v>1</v>
      </c>
      <c r="E10006" s="144" t="s">
        <v>191</v>
      </c>
      <c r="F10006" s="144">
        <v>2100</v>
      </c>
      <c r="G10006" s="147">
        <v>70.287469545033545</v>
      </c>
      <c r="H10006" s="147">
        <v>75.746639999999999</v>
      </c>
      <c r="I10006" s="147">
        <v>81.512</v>
      </c>
      <c r="J10006" s="147">
        <v>87.260640000000009</v>
      </c>
      <c r="K10006" s="147">
        <v>93.005759999999995</v>
      </c>
    </row>
    <row r="10007" spans="2:11" x14ac:dyDescent="0.2">
      <c r="B10007" s="21" t="str">
        <f t="shared" si="156"/>
        <v>KincardineIce Accretion2023RCP4.5</v>
      </c>
      <c r="C10007" t="s">
        <v>352</v>
      </c>
      <c r="D10007" t="s">
        <v>486</v>
      </c>
      <c r="E10007" s="144" t="s">
        <v>193</v>
      </c>
      <c r="F10007" s="144">
        <v>2023</v>
      </c>
      <c r="G10007" s="147">
        <v>14.028257695864344</v>
      </c>
      <c r="H10007" s="147">
        <v>16.8324</v>
      </c>
      <c r="I10007" s="147">
        <v>20.36</v>
      </c>
      <c r="J10007" s="147">
        <v>23.074599999999997</v>
      </c>
      <c r="K10007" s="147">
        <v>25.7544</v>
      </c>
    </row>
    <row r="10008" spans="2:11" x14ac:dyDescent="0.2">
      <c r="B10008" s="21" t="str">
        <f t="shared" si="156"/>
        <v>KincardineIce Accretion2025RCP4.5</v>
      </c>
      <c r="C10008" t="s">
        <v>352</v>
      </c>
      <c r="D10008" t="s">
        <v>486</v>
      </c>
      <c r="E10008" s="144" t="s">
        <v>193</v>
      </c>
      <c r="F10008" s="144">
        <v>2025</v>
      </c>
      <c r="G10008" s="147">
        <v>14.056091540498995</v>
      </c>
      <c r="H10008" s="147">
        <v>16.876666666666665</v>
      </c>
      <c r="I10008" s="147">
        <v>20.426666666666666</v>
      </c>
      <c r="J10008" s="147">
        <v>23.153699999999997</v>
      </c>
      <c r="K10008" s="147">
        <v>25.850999999999999</v>
      </c>
    </row>
    <row r="10009" spans="2:11" x14ac:dyDescent="0.2">
      <c r="B10009" s="21" t="str">
        <f t="shared" si="156"/>
        <v>KincardineIce Accretion2030RCP4.5</v>
      </c>
      <c r="C10009" t="s">
        <v>352</v>
      </c>
      <c r="D10009" t="s">
        <v>486</v>
      </c>
      <c r="E10009" s="144" t="s">
        <v>193</v>
      </c>
      <c r="F10009" s="144">
        <v>2030</v>
      </c>
      <c r="G10009" s="147">
        <v>14.083925385133647</v>
      </c>
      <c r="H10009" s="147">
        <v>16.920933333333334</v>
      </c>
      <c r="I10009" s="147">
        <v>20.493333333333332</v>
      </c>
      <c r="J10009" s="147">
        <v>23.232799999999997</v>
      </c>
      <c r="K10009" s="147">
        <v>25.947599999999998</v>
      </c>
    </row>
    <row r="10010" spans="2:11" x14ac:dyDescent="0.2">
      <c r="B10010" s="21" t="str">
        <f t="shared" si="156"/>
        <v>KincardineIce Accretion2035RCP4.5</v>
      </c>
      <c r="C10010" t="s">
        <v>352</v>
      </c>
      <c r="D10010" t="s">
        <v>486</v>
      </c>
      <c r="E10010" s="144" t="s">
        <v>193</v>
      </c>
      <c r="F10010" s="144">
        <v>2035</v>
      </c>
      <c r="G10010" s="147">
        <v>14.1117592297683</v>
      </c>
      <c r="H10010" s="147">
        <v>16.965199999999999</v>
      </c>
      <c r="I10010" s="147">
        <v>20.560000000000002</v>
      </c>
      <c r="J10010" s="147">
        <v>23.311899999999998</v>
      </c>
      <c r="K10010" s="147">
        <v>26.044199999999996</v>
      </c>
    </row>
    <row r="10011" spans="2:11" x14ac:dyDescent="0.2">
      <c r="B10011" s="21" t="str">
        <f t="shared" si="156"/>
        <v>KincardineIce Accretion2040RCP4.5</v>
      </c>
      <c r="C10011" t="s">
        <v>352</v>
      </c>
      <c r="D10011" t="s">
        <v>486</v>
      </c>
      <c r="E10011" s="144" t="s">
        <v>193</v>
      </c>
      <c r="F10011" s="144">
        <v>2040</v>
      </c>
      <c r="G10011" s="147">
        <v>14.139593074402951</v>
      </c>
      <c r="H10011" s="147">
        <v>17.009466666666665</v>
      </c>
      <c r="I10011" s="147">
        <v>20.626666666666669</v>
      </c>
      <c r="J10011" s="147">
        <v>23.390999999999998</v>
      </c>
      <c r="K10011" s="147">
        <v>26.140799999999999</v>
      </c>
    </row>
    <row r="10012" spans="2:11" x14ac:dyDescent="0.2">
      <c r="B10012" s="21" t="str">
        <f t="shared" si="156"/>
        <v>KincardineIce Accretion2045RCP4.5</v>
      </c>
      <c r="C10012" t="s">
        <v>352</v>
      </c>
      <c r="D10012" t="s">
        <v>486</v>
      </c>
      <c r="E10012" s="144" t="s">
        <v>193</v>
      </c>
      <c r="F10012" s="144">
        <v>2045</v>
      </c>
      <c r="G10012" s="147">
        <v>14.167426919037602</v>
      </c>
      <c r="H10012" s="147">
        <v>17.053733333333334</v>
      </c>
      <c r="I10012" s="147">
        <v>20.693333333333335</v>
      </c>
      <c r="J10012" s="147">
        <v>23.470099999999999</v>
      </c>
      <c r="K10012" s="147">
        <v>26.237399999999997</v>
      </c>
    </row>
    <row r="10013" spans="2:11" x14ac:dyDescent="0.2">
      <c r="B10013" s="21" t="str">
        <f t="shared" si="156"/>
        <v>KincardineIce Accretion2050RCP4.5</v>
      </c>
      <c r="C10013" t="s">
        <v>352</v>
      </c>
      <c r="D10013" t="s">
        <v>486</v>
      </c>
      <c r="E10013" s="144" t="s">
        <v>193</v>
      </c>
      <c r="F10013" s="144">
        <v>2050</v>
      </c>
      <c r="G10013" s="147">
        <v>14.100625691914438</v>
      </c>
      <c r="H10013" s="147">
        <v>17.005039999999997</v>
      </c>
      <c r="I10013" s="147">
        <v>20.672000000000001</v>
      </c>
      <c r="J10013" s="147">
        <v>23.46332</v>
      </c>
      <c r="K10013" s="147">
        <v>26.253359999999997</v>
      </c>
    </row>
    <row r="10014" spans="2:11" x14ac:dyDescent="0.2">
      <c r="B10014" s="21" t="str">
        <f t="shared" si="156"/>
        <v>KincardineIce Accretion2055RCP4.5</v>
      </c>
      <c r="C10014" t="s">
        <v>352</v>
      </c>
      <c r="D10014" t="s">
        <v>486</v>
      </c>
      <c r="E10014" s="144" t="s">
        <v>193</v>
      </c>
      <c r="F10014" s="144">
        <v>2055</v>
      </c>
      <c r="G10014" s="147">
        <v>14.005990620156624</v>
      </c>
      <c r="H10014" s="147">
        <v>16.91208</v>
      </c>
      <c r="I10014" s="147">
        <v>20.584</v>
      </c>
      <c r="J10014" s="147">
        <v>23.377439999999996</v>
      </c>
      <c r="K10014" s="147">
        <v>26.172719999999998</v>
      </c>
    </row>
    <row r="10015" spans="2:11" x14ac:dyDescent="0.2">
      <c r="B10015" s="21" t="str">
        <f t="shared" si="156"/>
        <v>KincardineIce Accretion2060RCP4.5</v>
      </c>
      <c r="C10015" t="s">
        <v>352</v>
      </c>
      <c r="D10015" t="s">
        <v>486</v>
      </c>
      <c r="E10015" s="144" t="s">
        <v>193</v>
      </c>
      <c r="F10015" s="144">
        <v>2060</v>
      </c>
      <c r="G10015" s="147">
        <v>13.911355548398808</v>
      </c>
      <c r="H10015" s="147">
        <v>16.819119999999998</v>
      </c>
      <c r="I10015" s="147">
        <v>20.496000000000002</v>
      </c>
      <c r="J10015" s="147">
        <v>23.291559999999997</v>
      </c>
      <c r="K10015" s="147">
        <v>26.092079999999996</v>
      </c>
    </row>
    <row r="10016" spans="2:11" x14ac:dyDescent="0.2">
      <c r="B10016" s="21" t="str">
        <f t="shared" si="156"/>
        <v>KincardineIce Accretion2065RCP4.5</v>
      </c>
      <c r="C10016" t="s">
        <v>352</v>
      </c>
      <c r="D10016" t="s">
        <v>486</v>
      </c>
      <c r="E10016" s="144" t="s">
        <v>193</v>
      </c>
      <c r="F10016" s="144">
        <v>2065</v>
      </c>
      <c r="G10016" s="147">
        <v>13.816720476640993</v>
      </c>
      <c r="H10016" s="147">
        <v>16.72616</v>
      </c>
      <c r="I10016" s="147">
        <v>20.408000000000001</v>
      </c>
      <c r="J10016" s="147">
        <v>23.205679999999994</v>
      </c>
      <c r="K10016" s="147">
        <v>26.011439999999997</v>
      </c>
    </row>
    <row r="10017" spans="2:11" x14ac:dyDescent="0.2">
      <c r="B10017" s="21" t="str">
        <f t="shared" si="156"/>
        <v>KincardineIce Accretion2070RCP4.5</v>
      </c>
      <c r="C10017" t="s">
        <v>352</v>
      </c>
      <c r="D10017" t="s">
        <v>486</v>
      </c>
      <c r="E10017" s="144" t="s">
        <v>193</v>
      </c>
      <c r="F10017" s="144">
        <v>2070</v>
      </c>
      <c r="G10017" s="147">
        <v>13.722085404883178</v>
      </c>
      <c r="H10017" s="147">
        <v>16.633199999999999</v>
      </c>
      <c r="I10017" s="147">
        <v>20.32</v>
      </c>
      <c r="J10017" s="147">
        <v>23.119799999999994</v>
      </c>
      <c r="K10017" s="147">
        <v>25.930799999999998</v>
      </c>
    </row>
    <row r="10018" spans="2:11" x14ac:dyDescent="0.2">
      <c r="B10018" s="21" t="str">
        <f t="shared" si="156"/>
        <v>KincardineIce Accretion2075RCP4.5</v>
      </c>
      <c r="C10018" t="s">
        <v>352</v>
      </c>
      <c r="D10018" t="s">
        <v>486</v>
      </c>
      <c r="E10018" s="144" t="s">
        <v>193</v>
      </c>
      <c r="F10018" s="144">
        <v>2075</v>
      </c>
      <c r="G10018" s="147">
        <v>13.613069513397459</v>
      </c>
      <c r="H10018" s="147">
        <v>16.519766666666666</v>
      </c>
      <c r="I10018" s="147">
        <v>20.2</v>
      </c>
      <c r="J10018" s="147">
        <v>22.995499999999996</v>
      </c>
      <c r="K10018" s="147">
        <v>25.800599999999999</v>
      </c>
    </row>
    <row r="10019" spans="2:11" x14ac:dyDescent="0.2">
      <c r="B10019" s="21" t="str">
        <f t="shared" si="156"/>
        <v>KincardineIce Accretion2080RCP4.5</v>
      </c>
      <c r="C10019" t="s">
        <v>352</v>
      </c>
      <c r="D10019" t="s">
        <v>486</v>
      </c>
      <c r="E10019" s="144" t="s">
        <v>193</v>
      </c>
      <c r="F10019" s="144">
        <v>2080</v>
      </c>
      <c r="G10019" s="147">
        <v>13.504053621911741</v>
      </c>
      <c r="H10019" s="147">
        <v>16.406333333333333</v>
      </c>
      <c r="I10019" s="147">
        <v>20.080000000000002</v>
      </c>
      <c r="J10019" s="147">
        <v>22.871199999999995</v>
      </c>
      <c r="K10019" s="147">
        <v>25.670399999999997</v>
      </c>
    </row>
    <row r="10020" spans="2:11" x14ac:dyDescent="0.2">
      <c r="B10020" s="21" t="str">
        <f t="shared" si="156"/>
        <v>KincardineIce Accretion2085RCP4.5</v>
      </c>
      <c r="C10020" t="s">
        <v>352</v>
      </c>
      <c r="D10020" t="s">
        <v>486</v>
      </c>
      <c r="E10020" s="144" t="s">
        <v>193</v>
      </c>
      <c r="F10020" s="144">
        <v>2085</v>
      </c>
      <c r="G10020" s="147">
        <v>13.395037730426022</v>
      </c>
      <c r="H10020" s="147">
        <v>16.292899999999996</v>
      </c>
      <c r="I10020" s="147">
        <v>19.96</v>
      </c>
      <c r="J10020" s="147">
        <v>22.746899999999997</v>
      </c>
      <c r="K10020" s="147">
        <v>25.540199999999999</v>
      </c>
    </row>
    <row r="10021" spans="2:11" x14ac:dyDescent="0.2">
      <c r="B10021" s="21" t="str">
        <f t="shared" si="156"/>
        <v>KincardineIce Accretion2090RCP4.5</v>
      </c>
      <c r="C10021" t="s">
        <v>352</v>
      </c>
      <c r="D10021" t="s">
        <v>486</v>
      </c>
      <c r="E10021" s="144" t="s">
        <v>193</v>
      </c>
      <c r="F10021" s="144">
        <v>2090</v>
      </c>
      <c r="G10021" s="147">
        <v>13.286021838940306</v>
      </c>
      <c r="H10021" s="147">
        <v>16.179466666666663</v>
      </c>
      <c r="I10021" s="147">
        <v>19.84</v>
      </c>
      <c r="J10021" s="147">
        <v>22.622599999999998</v>
      </c>
      <c r="K10021" s="147">
        <v>25.41</v>
      </c>
    </row>
    <row r="10022" spans="2:11" x14ac:dyDescent="0.2">
      <c r="B10022" s="21" t="str">
        <f t="shared" si="156"/>
        <v>KincardineIce Accretion2095RCP4.5</v>
      </c>
      <c r="C10022" t="s">
        <v>352</v>
      </c>
      <c r="D10022" t="s">
        <v>486</v>
      </c>
      <c r="E10022" s="144" t="s">
        <v>193</v>
      </c>
      <c r="F10022" s="144">
        <v>2095</v>
      </c>
      <c r="G10022" s="147">
        <v>13.177005947454587</v>
      </c>
      <c r="H10022" s="147">
        <v>16.06603333333333</v>
      </c>
      <c r="I10022" s="147">
        <v>19.720000000000002</v>
      </c>
      <c r="J10022" s="147">
        <v>22.498299999999997</v>
      </c>
      <c r="K10022" s="147">
        <v>25.279799999999998</v>
      </c>
    </row>
    <row r="10023" spans="2:11" x14ac:dyDescent="0.2">
      <c r="B10023" s="21" t="str">
        <f t="shared" si="156"/>
        <v>KincardineIce Accretion2100RCP4.5</v>
      </c>
      <c r="C10023" t="s">
        <v>352</v>
      </c>
      <c r="D10023" t="s">
        <v>486</v>
      </c>
      <c r="E10023" s="144" t="s">
        <v>193</v>
      </c>
      <c r="F10023" s="144">
        <v>2100</v>
      </c>
      <c r="G10023" s="147">
        <v>13.067990055968869</v>
      </c>
      <c r="H10023" s="147">
        <v>15.952599999999997</v>
      </c>
      <c r="I10023" s="147">
        <v>19.600000000000001</v>
      </c>
      <c r="J10023" s="147">
        <v>22.373999999999999</v>
      </c>
      <c r="K10023" s="147">
        <v>25.1496</v>
      </c>
    </row>
    <row r="10024" spans="2:11" x14ac:dyDescent="0.2">
      <c r="B10024" s="21" t="str">
        <f t="shared" si="156"/>
        <v>KincardineIce Accretion2023RCP6.0</v>
      </c>
      <c r="C10024" t="s">
        <v>352</v>
      </c>
      <c r="D10024" t="s">
        <v>486</v>
      </c>
      <c r="E10024" s="144" t="s">
        <v>192</v>
      </c>
      <c r="F10024" s="144">
        <v>2023</v>
      </c>
      <c r="G10024" s="147">
        <v>14.028257695864344</v>
      </c>
      <c r="H10024" s="147">
        <v>16.8324</v>
      </c>
      <c r="I10024" s="147">
        <v>20.36</v>
      </c>
      <c r="J10024" s="147">
        <v>23.074599999999997</v>
      </c>
      <c r="K10024" s="147">
        <v>25.7544</v>
      </c>
    </row>
    <row r="10025" spans="2:11" x14ac:dyDescent="0.2">
      <c r="B10025" s="21" t="str">
        <f t="shared" si="156"/>
        <v>KincardineIce Accretion2025RCP6.0</v>
      </c>
      <c r="C10025" t="s">
        <v>352</v>
      </c>
      <c r="D10025" t="s">
        <v>486</v>
      </c>
      <c r="E10025" s="144" t="s">
        <v>192</v>
      </c>
      <c r="F10025" s="144">
        <v>2025</v>
      </c>
      <c r="G10025" s="147">
        <v>14.056091540498995</v>
      </c>
      <c r="H10025" s="147">
        <v>16.876666666666665</v>
      </c>
      <c r="I10025" s="147">
        <v>20.426666666666666</v>
      </c>
      <c r="J10025" s="147">
        <v>23.153699999999997</v>
      </c>
      <c r="K10025" s="147">
        <v>25.850999999999999</v>
      </c>
    </row>
    <row r="10026" spans="2:11" x14ac:dyDescent="0.2">
      <c r="B10026" s="21" t="str">
        <f t="shared" si="156"/>
        <v>KincardineIce Accretion2030RCP6.0</v>
      </c>
      <c r="C10026" t="s">
        <v>352</v>
      </c>
      <c r="D10026" t="s">
        <v>486</v>
      </c>
      <c r="E10026" s="144" t="s">
        <v>192</v>
      </c>
      <c r="F10026" s="144">
        <v>2030</v>
      </c>
      <c r="G10026" s="147">
        <v>14.083925385133647</v>
      </c>
      <c r="H10026" s="147">
        <v>16.920933333333334</v>
      </c>
      <c r="I10026" s="147">
        <v>20.493333333333332</v>
      </c>
      <c r="J10026" s="147">
        <v>23.232799999999997</v>
      </c>
      <c r="K10026" s="147">
        <v>25.947599999999998</v>
      </c>
    </row>
    <row r="10027" spans="2:11" x14ac:dyDescent="0.2">
      <c r="B10027" s="21" t="str">
        <f t="shared" si="156"/>
        <v>KincardineIce Accretion2035RCP6.0</v>
      </c>
      <c r="C10027" t="s">
        <v>352</v>
      </c>
      <c r="D10027" t="s">
        <v>486</v>
      </c>
      <c r="E10027" s="144" t="s">
        <v>192</v>
      </c>
      <c r="F10027" s="144">
        <v>2035</v>
      </c>
      <c r="G10027" s="147">
        <v>14.1117592297683</v>
      </c>
      <c r="H10027" s="147">
        <v>16.965199999999999</v>
      </c>
      <c r="I10027" s="147">
        <v>20.560000000000002</v>
      </c>
      <c r="J10027" s="147">
        <v>23.311899999999998</v>
      </c>
      <c r="K10027" s="147">
        <v>26.044199999999996</v>
      </c>
    </row>
    <row r="10028" spans="2:11" x14ac:dyDescent="0.2">
      <c r="B10028" s="21" t="str">
        <f t="shared" si="156"/>
        <v>KincardineIce Accretion2040RCP6.0</v>
      </c>
      <c r="C10028" t="s">
        <v>352</v>
      </c>
      <c r="D10028" t="s">
        <v>486</v>
      </c>
      <c r="E10028" s="144" t="s">
        <v>192</v>
      </c>
      <c r="F10028" s="144">
        <v>2040</v>
      </c>
      <c r="G10028" s="147">
        <v>14.139593074402951</v>
      </c>
      <c r="H10028" s="147">
        <v>17.009466666666665</v>
      </c>
      <c r="I10028" s="147">
        <v>20.626666666666669</v>
      </c>
      <c r="J10028" s="147">
        <v>23.390999999999998</v>
      </c>
      <c r="K10028" s="147">
        <v>26.140799999999999</v>
      </c>
    </row>
    <row r="10029" spans="2:11" x14ac:dyDescent="0.2">
      <c r="B10029" s="21" t="str">
        <f t="shared" si="156"/>
        <v>KincardineIce Accretion2045RCP6.0</v>
      </c>
      <c r="C10029" t="s">
        <v>352</v>
      </c>
      <c r="D10029" t="s">
        <v>486</v>
      </c>
      <c r="E10029" s="144" t="s">
        <v>192</v>
      </c>
      <c r="F10029" s="144">
        <v>2045</v>
      </c>
      <c r="G10029" s="147">
        <v>14.167426919037602</v>
      </c>
      <c r="H10029" s="147">
        <v>17.053733333333334</v>
      </c>
      <c r="I10029" s="147">
        <v>20.693333333333335</v>
      </c>
      <c r="J10029" s="147">
        <v>23.470099999999999</v>
      </c>
      <c r="K10029" s="147">
        <v>26.237399999999997</v>
      </c>
    </row>
    <row r="10030" spans="2:11" x14ac:dyDescent="0.2">
      <c r="B10030" s="21" t="str">
        <f t="shared" si="156"/>
        <v>KincardineIce Accretion2050RCP6.0</v>
      </c>
      <c r="C10030" t="s">
        <v>352</v>
      </c>
      <c r="D10030" t="s">
        <v>486</v>
      </c>
      <c r="E10030" s="144" t="s">
        <v>192</v>
      </c>
      <c r="F10030" s="144">
        <v>2050</v>
      </c>
      <c r="G10030" s="147">
        <v>14.100625691914438</v>
      </c>
      <c r="H10030" s="147">
        <v>17.005039999999997</v>
      </c>
      <c r="I10030" s="147">
        <v>20.672000000000001</v>
      </c>
      <c r="J10030" s="147">
        <v>23.46332</v>
      </c>
      <c r="K10030" s="147">
        <v>26.253359999999997</v>
      </c>
    </row>
    <row r="10031" spans="2:11" x14ac:dyDescent="0.2">
      <c r="B10031" s="21" t="str">
        <f t="shared" si="156"/>
        <v>KincardineIce Accretion2055RCP6.0</v>
      </c>
      <c r="C10031" t="s">
        <v>352</v>
      </c>
      <c r="D10031" t="s">
        <v>486</v>
      </c>
      <c r="E10031" s="144" t="s">
        <v>192</v>
      </c>
      <c r="F10031" s="144">
        <v>2055</v>
      </c>
      <c r="G10031" s="147">
        <v>14.005990620156624</v>
      </c>
      <c r="H10031" s="147">
        <v>16.91208</v>
      </c>
      <c r="I10031" s="147">
        <v>20.584</v>
      </c>
      <c r="J10031" s="147">
        <v>23.377439999999996</v>
      </c>
      <c r="K10031" s="147">
        <v>26.172719999999998</v>
      </c>
    </row>
    <row r="10032" spans="2:11" x14ac:dyDescent="0.2">
      <c r="B10032" s="21" t="str">
        <f t="shared" si="156"/>
        <v>KincardineIce Accretion2060RCP6.0</v>
      </c>
      <c r="C10032" t="s">
        <v>352</v>
      </c>
      <c r="D10032" t="s">
        <v>486</v>
      </c>
      <c r="E10032" s="144" t="s">
        <v>192</v>
      </c>
      <c r="F10032" s="144">
        <v>2060</v>
      </c>
      <c r="G10032" s="147">
        <v>13.911355548398808</v>
      </c>
      <c r="H10032" s="147">
        <v>16.819119999999998</v>
      </c>
      <c r="I10032" s="147">
        <v>20.496000000000002</v>
      </c>
      <c r="J10032" s="147">
        <v>23.291559999999997</v>
      </c>
      <c r="K10032" s="147">
        <v>26.092079999999996</v>
      </c>
    </row>
    <row r="10033" spans="2:11" x14ac:dyDescent="0.2">
      <c r="B10033" s="21" t="str">
        <f t="shared" si="156"/>
        <v>KincardineIce Accretion2065RCP6.0</v>
      </c>
      <c r="C10033" t="s">
        <v>352</v>
      </c>
      <c r="D10033" t="s">
        <v>486</v>
      </c>
      <c r="E10033" s="144" t="s">
        <v>192</v>
      </c>
      <c r="F10033" s="144">
        <v>2065</v>
      </c>
      <c r="G10033" s="147">
        <v>13.816720476640993</v>
      </c>
      <c r="H10033" s="147">
        <v>16.72616</v>
      </c>
      <c r="I10033" s="147">
        <v>20.408000000000001</v>
      </c>
      <c r="J10033" s="147">
        <v>23.205679999999994</v>
      </c>
      <c r="K10033" s="147">
        <v>26.011439999999997</v>
      </c>
    </row>
    <row r="10034" spans="2:11" x14ac:dyDescent="0.2">
      <c r="B10034" s="21" t="str">
        <f t="shared" si="156"/>
        <v>KincardineIce Accretion2070RCP6.0</v>
      </c>
      <c r="C10034" t="s">
        <v>352</v>
      </c>
      <c r="D10034" t="s">
        <v>486</v>
      </c>
      <c r="E10034" s="144" t="s">
        <v>192</v>
      </c>
      <c r="F10034" s="144">
        <v>2070</v>
      </c>
      <c r="G10034" s="147">
        <v>13.722085404883178</v>
      </c>
      <c r="H10034" s="147">
        <v>16.633199999999999</v>
      </c>
      <c r="I10034" s="147">
        <v>20.32</v>
      </c>
      <c r="J10034" s="147">
        <v>23.119799999999994</v>
      </c>
      <c r="K10034" s="147">
        <v>25.930799999999998</v>
      </c>
    </row>
    <row r="10035" spans="2:11" x14ac:dyDescent="0.2">
      <c r="B10035" s="21" t="str">
        <f t="shared" si="156"/>
        <v>KincardineIce Accretion2075RCP6.0</v>
      </c>
      <c r="C10035" t="s">
        <v>352</v>
      </c>
      <c r="D10035" t="s">
        <v>486</v>
      </c>
      <c r="E10035" s="144" t="s">
        <v>192</v>
      </c>
      <c r="F10035" s="144">
        <v>2075</v>
      </c>
      <c r="G10035" s="147">
        <v>13.5585615676546</v>
      </c>
      <c r="H10035" s="147">
        <v>16.463049999999999</v>
      </c>
      <c r="I10035" s="147">
        <v>20.14</v>
      </c>
      <c r="J10035" s="147">
        <v>22.933349999999997</v>
      </c>
      <c r="K10035" s="147">
        <v>25.735499999999998</v>
      </c>
    </row>
    <row r="10036" spans="2:11" x14ac:dyDescent="0.2">
      <c r="B10036" s="21" t="str">
        <f t="shared" si="156"/>
        <v>KincardineIce Accretion2080RCP6.0</v>
      </c>
      <c r="C10036" t="s">
        <v>352</v>
      </c>
      <c r="D10036" t="s">
        <v>486</v>
      </c>
      <c r="E10036" s="144" t="s">
        <v>192</v>
      </c>
      <c r="F10036" s="144">
        <v>2080</v>
      </c>
      <c r="G10036" s="147">
        <v>13.395037730426022</v>
      </c>
      <c r="H10036" s="147">
        <v>16.292899999999996</v>
      </c>
      <c r="I10036" s="147">
        <v>19.96</v>
      </c>
      <c r="J10036" s="147">
        <v>22.746899999999997</v>
      </c>
      <c r="K10036" s="147">
        <v>25.540199999999999</v>
      </c>
    </row>
    <row r="10037" spans="2:11" x14ac:dyDescent="0.2">
      <c r="B10037" s="21" t="str">
        <f t="shared" si="156"/>
        <v>KincardineIce Accretion2085RCP6.0</v>
      </c>
      <c r="C10037" t="s">
        <v>352</v>
      </c>
      <c r="D10037" t="s">
        <v>486</v>
      </c>
      <c r="E10037" s="144" t="s">
        <v>192</v>
      </c>
      <c r="F10037" s="144">
        <v>2085</v>
      </c>
      <c r="G10037" s="147">
        <v>13.231513893197446</v>
      </c>
      <c r="H10037" s="147">
        <v>16.122749999999996</v>
      </c>
      <c r="I10037" s="147">
        <v>19.78</v>
      </c>
      <c r="J10037" s="147">
        <v>22.560449999999996</v>
      </c>
      <c r="K10037" s="147">
        <v>25.344899999999999</v>
      </c>
    </row>
    <row r="10038" spans="2:11" x14ac:dyDescent="0.2">
      <c r="B10038" s="21" t="str">
        <f t="shared" si="156"/>
        <v>KincardineIce Accretion2090RCP6.0</v>
      </c>
      <c r="C10038" t="s">
        <v>352</v>
      </c>
      <c r="D10038" t="s">
        <v>486</v>
      </c>
      <c r="E10038" s="144" t="s">
        <v>192</v>
      </c>
      <c r="F10038" s="144">
        <v>2090</v>
      </c>
      <c r="G10038" s="147">
        <v>12.641204438237546</v>
      </c>
      <c r="H10038" s="147">
        <v>15.465666666666664</v>
      </c>
      <c r="I10038" s="147">
        <v>19.026666666666667</v>
      </c>
      <c r="J10038" s="147">
        <v>21.741199999999999</v>
      </c>
      <c r="K10038" s="147">
        <v>24.443999999999999</v>
      </c>
    </row>
    <row r="10039" spans="2:11" x14ac:dyDescent="0.2">
      <c r="B10039" s="21" t="str">
        <f t="shared" si="156"/>
        <v>KincardineIce Accretion2095RCP6.0</v>
      </c>
      <c r="C10039" t="s">
        <v>352</v>
      </c>
      <c r="D10039" t="s">
        <v>486</v>
      </c>
      <c r="E10039" s="144" t="s">
        <v>192</v>
      </c>
      <c r="F10039" s="144">
        <v>2095</v>
      </c>
      <c r="G10039" s="147">
        <v>12.214418820506223</v>
      </c>
      <c r="H10039" s="147">
        <v>14.978733333333331</v>
      </c>
      <c r="I10039" s="147">
        <v>18.453333333333333</v>
      </c>
      <c r="J10039" s="147">
        <v>21.1084</v>
      </c>
      <c r="K10039" s="147">
        <v>23.738400000000002</v>
      </c>
    </row>
    <row r="10040" spans="2:11" x14ac:dyDescent="0.2">
      <c r="B10040" s="21" t="str">
        <f t="shared" si="156"/>
        <v>KincardineIce Accretion2100RCP6.0</v>
      </c>
      <c r="C10040" t="s">
        <v>352</v>
      </c>
      <c r="D10040" t="s">
        <v>486</v>
      </c>
      <c r="E10040" s="144" t="s">
        <v>192</v>
      </c>
      <c r="F10040" s="144">
        <v>2100</v>
      </c>
      <c r="G10040" s="147">
        <v>11.7876332027749</v>
      </c>
      <c r="H10040" s="147">
        <v>14.491799999999998</v>
      </c>
      <c r="I10040" s="147">
        <v>17.88</v>
      </c>
      <c r="J10040" s="147">
        <v>20.4756</v>
      </c>
      <c r="K10040" s="147">
        <v>23.032800000000002</v>
      </c>
    </row>
    <row r="10041" spans="2:11" x14ac:dyDescent="0.2">
      <c r="B10041" s="21" t="str">
        <f t="shared" si="156"/>
        <v>KincardineIce Accretion2023RCP8.5</v>
      </c>
      <c r="C10041" t="s">
        <v>352</v>
      </c>
      <c r="D10041" t="s">
        <v>486</v>
      </c>
      <c r="E10041" s="144" t="s">
        <v>191</v>
      </c>
      <c r="F10041" s="144">
        <v>2023</v>
      </c>
      <c r="G10041" s="147">
        <v>14.028257695864344</v>
      </c>
      <c r="H10041" s="147">
        <v>16.8324</v>
      </c>
      <c r="I10041" s="147">
        <v>20.36</v>
      </c>
      <c r="J10041" s="147">
        <v>23.074599999999997</v>
      </c>
      <c r="K10041" s="147">
        <v>25.7544</v>
      </c>
    </row>
    <row r="10042" spans="2:11" x14ac:dyDescent="0.2">
      <c r="B10042" s="21" t="str">
        <f t="shared" si="156"/>
        <v>KincardineIce Accretion2025RCP8.5</v>
      </c>
      <c r="C10042" t="s">
        <v>352</v>
      </c>
      <c r="D10042" t="s">
        <v>486</v>
      </c>
      <c r="E10042" s="144" t="s">
        <v>191</v>
      </c>
      <c r="F10042" s="144">
        <v>2025</v>
      </c>
      <c r="G10042" s="147">
        <v>14.083925385133647</v>
      </c>
      <c r="H10042" s="147">
        <v>16.920933333333334</v>
      </c>
      <c r="I10042" s="147">
        <v>20.493333333333332</v>
      </c>
      <c r="J10042" s="147">
        <v>23.232799999999997</v>
      </c>
      <c r="K10042" s="147">
        <v>25.947599999999998</v>
      </c>
    </row>
    <row r="10043" spans="2:11" x14ac:dyDescent="0.2">
      <c r="B10043" s="21" t="str">
        <f t="shared" si="156"/>
        <v>KincardineIce Accretion2030RCP8.5</v>
      </c>
      <c r="C10043" t="s">
        <v>352</v>
      </c>
      <c r="D10043" t="s">
        <v>486</v>
      </c>
      <c r="E10043" s="144" t="s">
        <v>191</v>
      </c>
      <c r="F10043" s="144">
        <v>2030</v>
      </c>
      <c r="G10043" s="147">
        <v>14.139593074402951</v>
      </c>
      <c r="H10043" s="147">
        <v>17.009466666666665</v>
      </c>
      <c r="I10043" s="147">
        <v>20.626666666666669</v>
      </c>
      <c r="J10043" s="147">
        <v>23.390999999999998</v>
      </c>
      <c r="K10043" s="147">
        <v>26.140799999999999</v>
      </c>
    </row>
    <row r="10044" spans="2:11" x14ac:dyDescent="0.2">
      <c r="B10044" s="21" t="str">
        <f t="shared" si="156"/>
        <v>KincardineIce Accretion2035RCP8.5</v>
      </c>
      <c r="C10044" t="s">
        <v>352</v>
      </c>
      <c r="D10044" t="s">
        <v>486</v>
      </c>
      <c r="E10044" s="144" t="s">
        <v>191</v>
      </c>
      <c r="F10044" s="144">
        <v>2035</v>
      </c>
      <c r="G10044" s="147">
        <v>14.195260763672254</v>
      </c>
      <c r="H10044" s="147">
        <v>17.097999999999999</v>
      </c>
      <c r="I10044" s="147">
        <v>20.76</v>
      </c>
      <c r="J10044" s="147">
        <v>23.549199999999999</v>
      </c>
      <c r="K10044" s="147">
        <v>26.333999999999996</v>
      </c>
    </row>
    <row r="10045" spans="2:11" x14ac:dyDescent="0.2">
      <c r="B10045" s="21" t="str">
        <f t="shared" si="156"/>
        <v>KincardineIce Accretion2040RCP8.5</v>
      </c>
      <c r="C10045" t="s">
        <v>352</v>
      </c>
      <c r="D10045" t="s">
        <v>486</v>
      </c>
      <c r="E10045" s="144" t="s">
        <v>191</v>
      </c>
      <c r="F10045" s="144">
        <v>2040</v>
      </c>
      <c r="G10045" s="147">
        <v>14.037535644075895</v>
      </c>
      <c r="H10045" s="147">
        <v>16.943066666666667</v>
      </c>
      <c r="I10045" s="147">
        <v>20.613333333333333</v>
      </c>
      <c r="J10045" s="147">
        <v>23.406066666666664</v>
      </c>
      <c r="K10045" s="147">
        <v>26.199599999999997</v>
      </c>
    </row>
    <row r="10046" spans="2:11" x14ac:dyDescent="0.2">
      <c r="B10046" s="21" t="str">
        <f t="shared" si="156"/>
        <v>KincardineIce Accretion2045RCP8.5</v>
      </c>
      <c r="C10046" t="s">
        <v>352</v>
      </c>
      <c r="D10046" t="s">
        <v>486</v>
      </c>
      <c r="E10046" s="144" t="s">
        <v>191</v>
      </c>
      <c r="F10046" s="144">
        <v>2045</v>
      </c>
      <c r="G10046" s="147">
        <v>13.879810524479536</v>
      </c>
      <c r="H10046" s="147">
        <v>16.788133333333331</v>
      </c>
      <c r="I10046" s="147">
        <v>20.466666666666669</v>
      </c>
      <c r="J10046" s="147">
        <v>23.262933333333329</v>
      </c>
      <c r="K10046" s="147">
        <v>26.065199999999997</v>
      </c>
    </row>
    <row r="10047" spans="2:11" x14ac:dyDescent="0.2">
      <c r="B10047" s="21" t="str">
        <f t="shared" si="156"/>
        <v>KincardineIce Accretion2050RCP8.5</v>
      </c>
      <c r="C10047" t="s">
        <v>352</v>
      </c>
      <c r="D10047" t="s">
        <v>486</v>
      </c>
      <c r="E10047" s="144" t="s">
        <v>191</v>
      </c>
      <c r="F10047" s="144">
        <v>2050</v>
      </c>
      <c r="G10047" s="147">
        <v>13.504053621911741</v>
      </c>
      <c r="H10047" s="147">
        <v>16.406333333333333</v>
      </c>
      <c r="I10047" s="147">
        <v>20.080000000000002</v>
      </c>
      <c r="J10047" s="147">
        <v>22.871199999999995</v>
      </c>
      <c r="K10047" s="147">
        <v>25.670399999999997</v>
      </c>
    </row>
    <row r="10048" spans="2:11" x14ac:dyDescent="0.2">
      <c r="B10048" s="21" t="str">
        <f t="shared" si="156"/>
        <v>KincardineIce Accretion2055RCP8.5</v>
      </c>
      <c r="C10048" t="s">
        <v>352</v>
      </c>
      <c r="D10048" t="s">
        <v>486</v>
      </c>
      <c r="E10048" s="144" t="s">
        <v>191</v>
      </c>
      <c r="F10048" s="144">
        <v>2055</v>
      </c>
      <c r="G10048" s="147">
        <v>13.286021838940306</v>
      </c>
      <c r="H10048" s="147">
        <v>16.179466666666663</v>
      </c>
      <c r="I10048" s="147">
        <v>19.84</v>
      </c>
      <c r="J10048" s="147">
        <v>22.622599999999998</v>
      </c>
      <c r="K10048" s="147">
        <v>25.41</v>
      </c>
    </row>
    <row r="10049" spans="2:11" x14ac:dyDescent="0.2">
      <c r="B10049" s="21" t="str">
        <f t="shared" si="156"/>
        <v>KincardineIce Accretion2060RCP8.5</v>
      </c>
      <c r="C10049" t="s">
        <v>352</v>
      </c>
      <c r="D10049" t="s">
        <v>486</v>
      </c>
      <c r="E10049" s="144" t="s">
        <v>191</v>
      </c>
      <c r="F10049" s="144">
        <v>2060</v>
      </c>
      <c r="G10049" s="147">
        <v>12.641204438237546</v>
      </c>
      <c r="H10049" s="147">
        <v>15.465666666666664</v>
      </c>
      <c r="I10049" s="147">
        <v>19.026666666666667</v>
      </c>
      <c r="J10049" s="147">
        <v>21.741199999999999</v>
      </c>
      <c r="K10049" s="147">
        <v>24.443999999999999</v>
      </c>
    </row>
    <row r="10050" spans="2:11" x14ac:dyDescent="0.2">
      <c r="B10050" s="21" t="str">
        <f t="shared" si="156"/>
        <v>KincardineIce Accretion2065RCP8.5</v>
      </c>
      <c r="C10050" t="s">
        <v>352</v>
      </c>
      <c r="D10050" t="s">
        <v>486</v>
      </c>
      <c r="E10050" s="144" t="s">
        <v>191</v>
      </c>
      <c r="F10050" s="144">
        <v>2065</v>
      </c>
      <c r="G10050" s="147">
        <v>12.214418820506223</v>
      </c>
      <c r="H10050" s="147">
        <v>14.978733333333331</v>
      </c>
      <c r="I10050" s="147">
        <v>18.453333333333333</v>
      </c>
      <c r="J10050" s="147">
        <v>21.1084</v>
      </c>
      <c r="K10050" s="147">
        <v>23.738400000000002</v>
      </c>
    </row>
    <row r="10051" spans="2:11" x14ac:dyDescent="0.2">
      <c r="B10051" s="21" t="str">
        <f t="shared" si="156"/>
        <v>KincardineIce Accretion2070RCP8.5</v>
      </c>
      <c r="C10051" t="s">
        <v>352</v>
      </c>
      <c r="D10051" t="s">
        <v>486</v>
      </c>
      <c r="E10051" s="144" t="s">
        <v>191</v>
      </c>
      <c r="F10051" s="144">
        <v>2070</v>
      </c>
      <c r="G10051" s="147">
        <v>11.333013740408926</v>
      </c>
      <c r="H10051" s="147">
        <v>13.971666666666664</v>
      </c>
      <c r="I10051" s="147">
        <v>17.28</v>
      </c>
      <c r="J10051" s="147">
        <v>19.805133333333334</v>
      </c>
      <c r="K10051" s="147">
        <v>22.302</v>
      </c>
    </row>
    <row r="10052" spans="2:11" x14ac:dyDescent="0.2">
      <c r="B10052" s="21" t="str">
        <f t="shared" si="156"/>
        <v>KincardineIce Accretion2075RCP8.5</v>
      </c>
      <c r="C10052" t="s">
        <v>352</v>
      </c>
      <c r="D10052" t="s">
        <v>486</v>
      </c>
      <c r="E10052" s="144" t="s">
        <v>191</v>
      </c>
      <c r="F10052" s="144">
        <v>2075</v>
      </c>
      <c r="G10052" s="147">
        <v>10.878394278042952</v>
      </c>
      <c r="H10052" s="147">
        <v>13.451533333333332</v>
      </c>
      <c r="I10052" s="147">
        <v>16.68</v>
      </c>
      <c r="J10052" s="147">
        <v>19.134666666666664</v>
      </c>
      <c r="K10052" s="147">
        <v>21.571200000000001</v>
      </c>
    </row>
    <row r="10053" spans="2:11" x14ac:dyDescent="0.2">
      <c r="B10053" s="21" t="str">
        <f t="shared" si="156"/>
        <v>KincardineIce Accretion2080RCP8.5</v>
      </c>
      <c r="C10053" t="s">
        <v>352</v>
      </c>
      <c r="D10053" t="s">
        <v>486</v>
      </c>
      <c r="E10053" s="144" t="s">
        <v>191</v>
      </c>
      <c r="F10053" s="144">
        <v>2080</v>
      </c>
      <c r="G10053" s="147">
        <v>10.423774815676978</v>
      </c>
      <c r="H10053" s="147">
        <v>12.931399999999998</v>
      </c>
      <c r="I10053" s="147">
        <v>16.080000000000002</v>
      </c>
      <c r="J10053" s="147">
        <v>18.464199999999998</v>
      </c>
      <c r="K10053" s="147">
        <v>20.840399999999999</v>
      </c>
    </row>
    <row r="10054" spans="2:11" x14ac:dyDescent="0.2">
      <c r="B10054" s="21" t="str">
        <f t="shared" si="156"/>
        <v>KincardineIce Accretion2085RCP8.5</v>
      </c>
      <c r="C10054" t="s">
        <v>352</v>
      </c>
      <c r="D10054" t="s">
        <v>486</v>
      </c>
      <c r="E10054" s="144" t="s">
        <v>191</v>
      </c>
      <c r="F10054" s="144">
        <v>2085</v>
      </c>
      <c r="G10054" s="147">
        <v>9.9018902287772619</v>
      </c>
      <c r="H10054" s="147">
        <v>12.325499999999998</v>
      </c>
      <c r="I10054" s="147">
        <v>15.360000000000001</v>
      </c>
      <c r="J10054" s="147">
        <v>17.661899999999996</v>
      </c>
      <c r="K10054" s="147">
        <v>19.958399999999997</v>
      </c>
    </row>
    <row r="10055" spans="2:11" x14ac:dyDescent="0.2">
      <c r="B10055" s="21" t="str">
        <f t="shared" si="156"/>
        <v>KincardineIce Accretion2090RCP8.5</v>
      </c>
      <c r="C10055" t="s">
        <v>352</v>
      </c>
      <c r="D10055" t="s">
        <v>486</v>
      </c>
      <c r="E10055" s="144" t="s">
        <v>191</v>
      </c>
      <c r="F10055" s="144">
        <v>2090</v>
      </c>
      <c r="G10055" s="147">
        <v>9.3800056418775473</v>
      </c>
      <c r="H10055" s="147">
        <v>11.719599999999998</v>
      </c>
      <c r="I10055" s="147">
        <v>14.64</v>
      </c>
      <c r="J10055" s="147">
        <v>16.859599999999997</v>
      </c>
      <c r="K10055" s="147">
        <v>19.0764</v>
      </c>
    </row>
    <row r="10056" spans="2:11" x14ac:dyDescent="0.2">
      <c r="B10056" s="21" t="str">
        <f t="shared" si="156"/>
        <v>KincardineIce Accretion2095RCP8.5</v>
      </c>
      <c r="C10056" t="s">
        <v>352</v>
      </c>
      <c r="D10056" t="s">
        <v>486</v>
      </c>
      <c r="E10056" s="144" t="s">
        <v>191</v>
      </c>
      <c r="F10056" s="144">
        <v>2095</v>
      </c>
      <c r="G10056" s="147">
        <v>9.3800056418775473</v>
      </c>
      <c r="H10056" s="147">
        <v>11.719599999999998</v>
      </c>
      <c r="I10056" s="147">
        <v>14.64</v>
      </c>
      <c r="J10056" s="147">
        <v>16.859599999999997</v>
      </c>
      <c r="K10056" s="147">
        <v>19.0764</v>
      </c>
    </row>
    <row r="10057" spans="2:11" x14ac:dyDescent="0.2">
      <c r="B10057" s="21" t="str">
        <f t="shared" si="156"/>
        <v>KincardineIce Accretion2100RCP8.5</v>
      </c>
      <c r="C10057" t="s">
        <v>352</v>
      </c>
      <c r="D10057" t="s">
        <v>486</v>
      </c>
      <c r="E10057" s="144" t="s">
        <v>191</v>
      </c>
      <c r="F10057" s="144">
        <v>2100</v>
      </c>
      <c r="G10057" s="147">
        <v>9.3800056418775473</v>
      </c>
      <c r="H10057" s="147">
        <v>11.719599999999998</v>
      </c>
      <c r="I10057" s="147">
        <v>14.64</v>
      </c>
      <c r="J10057" s="147">
        <v>16.859599999999997</v>
      </c>
      <c r="K10057" s="147">
        <v>19.0764</v>
      </c>
    </row>
    <row r="10058" spans="2:11" x14ac:dyDescent="0.2">
      <c r="B10058" s="21" t="str">
        <f t="shared" si="156"/>
        <v>KincardineWind2023RCP4.5</v>
      </c>
      <c r="C10058" t="s">
        <v>352</v>
      </c>
      <c r="D10058" t="s">
        <v>1</v>
      </c>
      <c r="E10058" s="144" t="s">
        <v>193</v>
      </c>
      <c r="F10058" s="144">
        <v>2023</v>
      </c>
      <c r="G10058" s="147">
        <v>86.322510907996488</v>
      </c>
      <c r="H10058" s="147">
        <v>93.119598000000011</v>
      </c>
      <c r="I10058" s="147">
        <v>100.31670000000001</v>
      </c>
      <c r="J10058" s="147">
        <v>107.476578</v>
      </c>
      <c r="K10058" s="147">
        <v>114.64318799999999</v>
      </c>
    </row>
    <row r="10059" spans="2:11" x14ac:dyDescent="0.2">
      <c r="B10059" s="21" t="str">
        <f t="shared" si="156"/>
        <v>KincardineWind2025RCP4.5</v>
      </c>
      <c r="C10059" t="s">
        <v>352</v>
      </c>
      <c r="D10059" t="s">
        <v>1</v>
      </c>
      <c r="E10059" s="144" t="s">
        <v>193</v>
      </c>
      <c r="F10059" s="144">
        <v>2025</v>
      </c>
      <c r="G10059" s="147">
        <v>86.442189572356952</v>
      </c>
      <c r="H10059" s="147">
        <v>93.260772000000003</v>
      </c>
      <c r="I10059" s="147">
        <v>100.48500000000001</v>
      </c>
      <c r="J10059" s="147">
        <v>107.66901750000001</v>
      </c>
      <c r="K10059" s="147">
        <v>114.85950299999999</v>
      </c>
    </row>
    <row r="10060" spans="2:11" x14ac:dyDescent="0.2">
      <c r="B10060" s="21" t="str">
        <f t="shared" ref="B10060:B10123" si="157">C10060&amp;D10060&amp;F10060&amp;E10060</f>
        <v>KincardineWind2030RCP4.5</v>
      </c>
      <c r="C10060" t="s">
        <v>352</v>
      </c>
      <c r="D10060" t="s">
        <v>1</v>
      </c>
      <c r="E10060" s="144" t="s">
        <v>193</v>
      </c>
      <c r="F10060" s="144">
        <v>2030</v>
      </c>
      <c r="G10060" s="147">
        <v>86.561868236717416</v>
      </c>
      <c r="H10060" s="147">
        <v>93.401946000000009</v>
      </c>
      <c r="I10060" s="147">
        <v>100.65330000000002</v>
      </c>
      <c r="J10060" s="147">
        <v>107.861457</v>
      </c>
      <c r="K10060" s="147">
        <v>115.075818</v>
      </c>
    </row>
    <row r="10061" spans="2:11" x14ac:dyDescent="0.2">
      <c r="B10061" s="21" t="str">
        <f t="shared" si="157"/>
        <v>KincardineWind2035RCP4.5</v>
      </c>
      <c r="C10061" t="s">
        <v>352</v>
      </c>
      <c r="D10061" t="s">
        <v>1</v>
      </c>
      <c r="E10061" s="144" t="s">
        <v>193</v>
      </c>
      <c r="F10061" s="144">
        <v>2035</v>
      </c>
      <c r="G10061" s="147">
        <v>86.681546901077866</v>
      </c>
      <c r="H10061" s="147">
        <v>93.543120000000016</v>
      </c>
      <c r="I10061" s="147">
        <v>100.82160000000002</v>
      </c>
      <c r="J10061" s="147">
        <v>108.05389650000001</v>
      </c>
      <c r="K10061" s="147">
        <v>115.29213299999999</v>
      </c>
    </row>
    <row r="10062" spans="2:11" x14ac:dyDescent="0.2">
      <c r="B10062" s="21" t="str">
        <f t="shared" si="157"/>
        <v>KincardineWind2040RCP4.5</v>
      </c>
      <c r="C10062" t="s">
        <v>352</v>
      </c>
      <c r="D10062" t="s">
        <v>1</v>
      </c>
      <c r="E10062" s="144" t="s">
        <v>193</v>
      </c>
      <c r="F10062" s="144">
        <v>2040</v>
      </c>
      <c r="G10062" s="147">
        <v>86.80122556543833</v>
      </c>
      <c r="H10062" s="147">
        <v>93.684294000000008</v>
      </c>
      <c r="I10062" s="147">
        <v>100.98990000000001</v>
      </c>
      <c r="J10062" s="147">
        <v>108.24633600000001</v>
      </c>
      <c r="K10062" s="147">
        <v>115.50844799999999</v>
      </c>
    </row>
    <row r="10063" spans="2:11" x14ac:dyDescent="0.2">
      <c r="B10063" s="21" t="str">
        <f t="shared" si="157"/>
        <v>KincardineWind2045RCP4.5</v>
      </c>
      <c r="C10063" t="s">
        <v>352</v>
      </c>
      <c r="D10063" t="s">
        <v>1</v>
      </c>
      <c r="E10063" s="144" t="s">
        <v>193</v>
      </c>
      <c r="F10063" s="144">
        <v>2045</v>
      </c>
      <c r="G10063" s="147">
        <v>86.920904229798793</v>
      </c>
      <c r="H10063" s="147">
        <v>93.825468000000001</v>
      </c>
      <c r="I10063" s="147">
        <v>101.15820000000001</v>
      </c>
      <c r="J10063" s="147">
        <v>108.43877550000001</v>
      </c>
      <c r="K10063" s="147">
        <v>115.724763</v>
      </c>
    </row>
    <row r="10064" spans="2:11" x14ac:dyDescent="0.2">
      <c r="B10064" s="21" t="str">
        <f t="shared" si="157"/>
        <v>KincardineWind2050RCP4.5</v>
      </c>
      <c r="C10064" t="s">
        <v>352</v>
      </c>
      <c r="D10064" t="s">
        <v>1</v>
      </c>
      <c r="E10064" s="144" t="s">
        <v>193</v>
      </c>
      <c r="F10064" s="144">
        <v>2050</v>
      </c>
      <c r="G10064" s="147">
        <v>87.061099236621047</v>
      </c>
      <c r="H10064" s="147">
        <v>93.983214600000011</v>
      </c>
      <c r="I10064" s="147">
        <v>101.33442000000001</v>
      </c>
      <c r="J10064" s="147">
        <v>108.63121500000001</v>
      </c>
      <c r="K10064" s="147">
        <v>115.93656359999999</v>
      </c>
    </row>
    <row r="10065" spans="2:11" x14ac:dyDescent="0.2">
      <c r="B10065" s="21" t="str">
        <f t="shared" si="157"/>
        <v>KincardineWind2055RCP4.5</v>
      </c>
      <c r="C10065" t="s">
        <v>352</v>
      </c>
      <c r="D10065" t="s">
        <v>1</v>
      </c>
      <c r="E10065" s="144" t="s">
        <v>193</v>
      </c>
      <c r="F10065" s="144">
        <v>2055</v>
      </c>
      <c r="G10065" s="147">
        <v>87.08161557908285</v>
      </c>
      <c r="H10065" s="147">
        <v>93.999787200000014</v>
      </c>
      <c r="I10065" s="147">
        <v>101.34234000000001</v>
      </c>
      <c r="J10065" s="147">
        <v>108.63121500000001</v>
      </c>
      <c r="K10065" s="147">
        <v>115.93204919999998</v>
      </c>
    </row>
    <row r="10066" spans="2:11" x14ac:dyDescent="0.2">
      <c r="B10066" s="21" t="str">
        <f t="shared" si="157"/>
        <v>KincardineWind2060RCP4.5</v>
      </c>
      <c r="C10066" t="s">
        <v>352</v>
      </c>
      <c r="D10066" t="s">
        <v>1</v>
      </c>
      <c r="E10066" s="144" t="s">
        <v>193</v>
      </c>
      <c r="F10066" s="144">
        <v>2060</v>
      </c>
      <c r="G10066" s="147">
        <v>87.10213192154464</v>
      </c>
      <c r="H10066" s="147">
        <v>94.016359800000004</v>
      </c>
      <c r="I10066" s="147">
        <v>101.35026000000001</v>
      </c>
      <c r="J10066" s="147">
        <v>108.63121500000001</v>
      </c>
      <c r="K10066" s="147">
        <v>115.92753479999999</v>
      </c>
    </row>
    <row r="10067" spans="2:11" x14ac:dyDescent="0.2">
      <c r="B10067" s="21" t="str">
        <f t="shared" si="157"/>
        <v>KincardineWind2065RCP4.5</v>
      </c>
      <c r="C10067" t="s">
        <v>352</v>
      </c>
      <c r="D10067" t="s">
        <v>1</v>
      </c>
      <c r="E10067" s="144" t="s">
        <v>193</v>
      </c>
      <c r="F10067" s="144">
        <v>2065</v>
      </c>
      <c r="G10067" s="147">
        <v>87.122648264006443</v>
      </c>
      <c r="H10067" s="147">
        <v>94.032932400000007</v>
      </c>
      <c r="I10067" s="147">
        <v>101.35818</v>
      </c>
      <c r="J10067" s="147">
        <v>108.63121500000001</v>
      </c>
      <c r="K10067" s="147">
        <v>115.92302039999998</v>
      </c>
    </row>
    <row r="10068" spans="2:11" x14ac:dyDescent="0.2">
      <c r="B10068" s="21" t="str">
        <f t="shared" si="157"/>
        <v>KincardineWind2070RCP4.5</v>
      </c>
      <c r="C10068" t="s">
        <v>352</v>
      </c>
      <c r="D10068" t="s">
        <v>1</v>
      </c>
      <c r="E10068" s="144" t="s">
        <v>193</v>
      </c>
      <c r="F10068" s="144">
        <v>2070</v>
      </c>
      <c r="G10068" s="147">
        <v>87.143164606468233</v>
      </c>
      <c r="H10068" s="147">
        <v>94.049505000000011</v>
      </c>
      <c r="I10068" s="147">
        <v>101.3661</v>
      </c>
      <c r="J10068" s="147">
        <v>108.63121500000001</v>
      </c>
      <c r="K10068" s="147">
        <v>115.91850599999998</v>
      </c>
    </row>
    <row r="10069" spans="2:11" x14ac:dyDescent="0.2">
      <c r="B10069" s="21" t="str">
        <f t="shared" si="157"/>
        <v>KincardineWind2075RCP4.5</v>
      </c>
      <c r="C10069" t="s">
        <v>352</v>
      </c>
      <c r="D10069" t="s">
        <v>1</v>
      </c>
      <c r="E10069" s="144" t="s">
        <v>193</v>
      </c>
      <c r="F10069" s="144">
        <v>2075</v>
      </c>
      <c r="G10069" s="147">
        <v>87.255719540807235</v>
      </c>
      <c r="H10069" s="147">
        <v>94.19681700000001</v>
      </c>
      <c r="I10069" s="147">
        <v>101.55585000000001</v>
      </c>
      <c r="J10069" s="147">
        <v>108.85896450000001</v>
      </c>
      <c r="K10069" s="147">
        <v>116.18184599999998</v>
      </c>
    </row>
    <row r="10070" spans="2:11" x14ac:dyDescent="0.2">
      <c r="B10070" s="21" t="str">
        <f t="shared" si="157"/>
        <v>KincardineWind2080RCP4.5</v>
      </c>
      <c r="C10070" t="s">
        <v>352</v>
      </c>
      <c r="D10070" t="s">
        <v>1</v>
      </c>
      <c r="E10070" s="144" t="s">
        <v>193</v>
      </c>
      <c r="F10070" s="144">
        <v>2080</v>
      </c>
      <c r="G10070" s="147">
        <v>87.368274475146251</v>
      </c>
      <c r="H10070" s="147">
        <v>94.344129000000009</v>
      </c>
      <c r="I10070" s="147">
        <v>101.74560000000001</v>
      </c>
      <c r="J10070" s="147">
        <v>109.08671400000001</v>
      </c>
      <c r="K10070" s="147">
        <v>116.44518599999998</v>
      </c>
    </row>
    <row r="10071" spans="2:11" x14ac:dyDescent="0.2">
      <c r="B10071" s="21" t="str">
        <f t="shared" si="157"/>
        <v>KincardineWind2085RCP4.5</v>
      </c>
      <c r="C10071" t="s">
        <v>352</v>
      </c>
      <c r="D10071" t="s">
        <v>1</v>
      </c>
      <c r="E10071" s="144" t="s">
        <v>193</v>
      </c>
      <c r="F10071" s="144">
        <v>2085</v>
      </c>
      <c r="G10071" s="147">
        <v>87.480829409485253</v>
      </c>
      <c r="H10071" s="147">
        <v>94.491441000000009</v>
      </c>
      <c r="I10071" s="147">
        <v>101.93535</v>
      </c>
      <c r="J10071" s="147">
        <v>109.31446350000002</v>
      </c>
      <c r="K10071" s="147">
        <v>116.70852599999998</v>
      </c>
    </row>
    <row r="10072" spans="2:11" x14ac:dyDescent="0.2">
      <c r="B10072" s="21" t="str">
        <f t="shared" si="157"/>
        <v>KincardineWind2090RCP4.5</v>
      </c>
      <c r="C10072" t="s">
        <v>352</v>
      </c>
      <c r="D10072" t="s">
        <v>1</v>
      </c>
      <c r="E10072" s="144" t="s">
        <v>193</v>
      </c>
      <c r="F10072" s="144">
        <v>2090</v>
      </c>
      <c r="G10072" s="147">
        <v>87.593384343824255</v>
      </c>
      <c r="H10072" s="147">
        <v>94.638752999999994</v>
      </c>
      <c r="I10072" s="147">
        <v>102.1251</v>
      </c>
      <c r="J10072" s="147">
        <v>109.542213</v>
      </c>
      <c r="K10072" s="147">
        <v>116.97186599999998</v>
      </c>
    </row>
    <row r="10073" spans="2:11" x14ac:dyDescent="0.2">
      <c r="B10073" s="21" t="str">
        <f t="shared" si="157"/>
        <v>KincardineWind2095RCP4.5</v>
      </c>
      <c r="C10073" t="s">
        <v>352</v>
      </c>
      <c r="D10073" t="s">
        <v>1</v>
      </c>
      <c r="E10073" s="144" t="s">
        <v>193</v>
      </c>
      <c r="F10073" s="144">
        <v>2095</v>
      </c>
      <c r="G10073" s="147">
        <v>87.705939278163271</v>
      </c>
      <c r="H10073" s="147">
        <v>94.786064999999994</v>
      </c>
      <c r="I10073" s="147">
        <v>102.31485000000001</v>
      </c>
      <c r="J10073" s="147">
        <v>109.76996250000001</v>
      </c>
      <c r="K10073" s="147">
        <v>117.23520599999998</v>
      </c>
    </row>
    <row r="10074" spans="2:11" x14ac:dyDescent="0.2">
      <c r="B10074" s="21" t="str">
        <f t="shared" si="157"/>
        <v>KincardineWind2100RCP4.5</v>
      </c>
      <c r="C10074" t="s">
        <v>352</v>
      </c>
      <c r="D10074" t="s">
        <v>1</v>
      </c>
      <c r="E10074" s="144" t="s">
        <v>193</v>
      </c>
      <c r="F10074" s="144">
        <v>2100</v>
      </c>
      <c r="G10074" s="147">
        <v>87.818494212502273</v>
      </c>
      <c r="H10074" s="147">
        <v>94.933376999999993</v>
      </c>
      <c r="I10074" s="147">
        <v>102.50460000000001</v>
      </c>
      <c r="J10074" s="147">
        <v>109.99771200000001</v>
      </c>
      <c r="K10074" s="147">
        <v>117.49854599999998</v>
      </c>
    </row>
    <row r="10075" spans="2:11" x14ac:dyDescent="0.2">
      <c r="B10075" s="21" t="str">
        <f t="shared" si="157"/>
        <v>KincardineWind2023RCP6.0</v>
      </c>
      <c r="C10075" t="s">
        <v>352</v>
      </c>
      <c r="D10075" t="s">
        <v>1</v>
      </c>
      <c r="E10075" s="144" t="s">
        <v>192</v>
      </c>
      <c r="F10075" s="144">
        <v>2023</v>
      </c>
      <c r="G10075" s="147">
        <v>86.322510907996488</v>
      </c>
      <c r="H10075" s="147">
        <v>93.119598000000011</v>
      </c>
      <c r="I10075" s="147">
        <v>100.31670000000001</v>
      </c>
      <c r="J10075" s="147">
        <v>107.476578</v>
      </c>
      <c r="K10075" s="147">
        <v>114.64318799999999</v>
      </c>
    </row>
    <row r="10076" spans="2:11" x14ac:dyDescent="0.2">
      <c r="B10076" s="21" t="str">
        <f t="shared" si="157"/>
        <v>KincardineWind2025RCP6.0</v>
      </c>
      <c r="C10076" t="s">
        <v>352</v>
      </c>
      <c r="D10076" t="s">
        <v>1</v>
      </c>
      <c r="E10076" s="144" t="s">
        <v>192</v>
      </c>
      <c r="F10076" s="144">
        <v>2025</v>
      </c>
      <c r="G10076" s="147">
        <v>86.442189572356952</v>
      </c>
      <c r="H10076" s="147">
        <v>93.260772000000003</v>
      </c>
      <c r="I10076" s="147">
        <v>100.48500000000001</v>
      </c>
      <c r="J10076" s="147">
        <v>107.66901750000001</v>
      </c>
      <c r="K10076" s="147">
        <v>114.85950299999999</v>
      </c>
    </row>
    <row r="10077" spans="2:11" x14ac:dyDescent="0.2">
      <c r="B10077" s="21" t="str">
        <f t="shared" si="157"/>
        <v>KincardineWind2030RCP6.0</v>
      </c>
      <c r="C10077" t="s">
        <v>352</v>
      </c>
      <c r="D10077" t="s">
        <v>1</v>
      </c>
      <c r="E10077" s="144" t="s">
        <v>192</v>
      </c>
      <c r="F10077" s="144">
        <v>2030</v>
      </c>
      <c r="G10077" s="147">
        <v>86.561868236717416</v>
      </c>
      <c r="H10077" s="147">
        <v>93.401946000000009</v>
      </c>
      <c r="I10077" s="147">
        <v>100.65330000000002</v>
      </c>
      <c r="J10077" s="147">
        <v>107.861457</v>
      </c>
      <c r="K10077" s="147">
        <v>115.075818</v>
      </c>
    </row>
    <row r="10078" spans="2:11" x14ac:dyDescent="0.2">
      <c r="B10078" s="21" t="str">
        <f t="shared" si="157"/>
        <v>KincardineWind2035RCP6.0</v>
      </c>
      <c r="C10078" t="s">
        <v>352</v>
      </c>
      <c r="D10078" t="s">
        <v>1</v>
      </c>
      <c r="E10078" s="144" t="s">
        <v>192</v>
      </c>
      <c r="F10078" s="144">
        <v>2035</v>
      </c>
      <c r="G10078" s="147">
        <v>86.681546901077866</v>
      </c>
      <c r="H10078" s="147">
        <v>93.543120000000016</v>
      </c>
      <c r="I10078" s="147">
        <v>100.82160000000002</v>
      </c>
      <c r="J10078" s="147">
        <v>108.05389650000001</v>
      </c>
      <c r="K10078" s="147">
        <v>115.29213299999999</v>
      </c>
    </row>
    <row r="10079" spans="2:11" x14ac:dyDescent="0.2">
      <c r="B10079" s="21" t="str">
        <f t="shared" si="157"/>
        <v>KincardineWind2040RCP6.0</v>
      </c>
      <c r="C10079" t="s">
        <v>352</v>
      </c>
      <c r="D10079" t="s">
        <v>1</v>
      </c>
      <c r="E10079" s="144" t="s">
        <v>192</v>
      </c>
      <c r="F10079" s="144">
        <v>2040</v>
      </c>
      <c r="G10079" s="147">
        <v>86.80122556543833</v>
      </c>
      <c r="H10079" s="147">
        <v>93.684294000000008</v>
      </c>
      <c r="I10079" s="147">
        <v>100.98990000000001</v>
      </c>
      <c r="J10079" s="147">
        <v>108.24633600000001</v>
      </c>
      <c r="K10079" s="147">
        <v>115.50844799999999</v>
      </c>
    </row>
    <row r="10080" spans="2:11" x14ac:dyDescent="0.2">
      <c r="B10080" s="21" t="str">
        <f t="shared" si="157"/>
        <v>KincardineWind2045RCP6.0</v>
      </c>
      <c r="C10080" t="s">
        <v>352</v>
      </c>
      <c r="D10080" t="s">
        <v>1</v>
      </c>
      <c r="E10080" s="144" t="s">
        <v>192</v>
      </c>
      <c r="F10080" s="144">
        <v>2045</v>
      </c>
      <c r="G10080" s="147">
        <v>86.920904229798793</v>
      </c>
      <c r="H10080" s="147">
        <v>93.825468000000001</v>
      </c>
      <c r="I10080" s="147">
        <v>101.15820000000001</v>
      </c>
      <c r="J10080" s="147">
        <v>108.43877550000001</v>
      </c>
      <c r="K10080" s="147">
        <v>115.724763</v>
      </c>
    </row>
    <row r="10081" spans="2:11" x14ac:dyDescent="0.2">
      <c r="B10081" s="21" t="str">
        <f t="shared" si="157"/>
        <v>KincardineWind2050RCP6.0</v>
      </c>
      <c r="C10081" t="s">
        <v>352</v>
      </c>
      <c r="D10081" t="s">
        <v>1</v>
      </c>
      <c r="E10081" s="144" t="s">
        <v>192</v>
      </c>
      <c r="F10081" s="144">
        <v>2050</v>
      </c>
      <c r="G10081" s="147">
        <v>87.061099236621047</v>
      </c>
      <c r="H10081" s="147">
        <v>93.983214600000011</v>
      </c>
      <c r="I10081" s="147">
        <v>101.33442000000001</v>
      </c>
      <c r="J10081" s="147">
        <v>108.63121500000001</v>
      </c>
      <c r="K10081" s="147">
        <v>115.93656359999999</v>
      </c>
    </row>
    <row r="10082" spans="2:11" x14ac:dyDescent="0.2">
      <c r="B10082" s="21" t="str">
        <f t="shared" si="157"/>
        <v>KincardineWind2055RCP6.0</v>
      </c>
      <c r="C10082" t="s">
        <v>352</v>
      </c>
      <c r="D10082" t="s">
        <v>1</v>
      </c>
      <c r="E10082" s="144" t="s">
        <v>192</v>
      </c>
      <c r="F10082" s="144">
        <v>2055</v>
      </c>
      <c r="G10082" s="147">
        <v>87.08161557908285</v>
      </c>
      <c r="H10082" s="147">
        <v>93.999787200000014</v>
      </c>
      <c r="I10082" s="147">
        <v>101.34234000000001</v>
      </c>
      <c r="J10082" s="147">
        <v>108.63121500000001</v>
      </c>
      <c r="K10082" s="147">
        <v>115.93204919999998</v>
      </c>
    </row>
    <row r="10083" spans="2:11" x14ac:dyDescent="0.2">
      <c r="B10083" s="21" t="str">
        <f t="shared" si="157"/>
        <v>KincardineWind2060RCP6.0</v>
      </c>
      <c r="C10083" t="s">
        <v>352</v>
      </c>
      <c r="D10083" t="s">
        <v>1</v>
      </c>
      <c r="E10083" s="144" t="s">
        <v>192</v>
      </c>
      <c r="F10083" s="144">
        <v>2060</v>
      </c>
      <c r="G10083" s="147">
        <v>87.10213192154464</v>
      </c>
      <c r="H10083" s="147">
        <v>94.016359800000004</v>
      </c>
      <c r="I10083" s="147">
        <v>101.35026000000001</v>
      </c>
      <c r="J10083" s="147">
        <v>108.63121500000001</v>
      </c>
      <c r="K10083" s="147">
        <v>115.92753479999999</v>
      </c>
    </row>
    <row r="10084" spans="2:11" x14ac:dyDescent="0.2">
      <c r="B10084" s="21" t="str">
        <f t="shared" si="157"/>
        <v>KincardineWind2065RCP6.0</v>
      </c>
      <c r="C10084" t="s">
        <v>352</v>
      </c>
      <c r="D10084" t="s">
        <v>1</v>
      </c>
      <c r="E10084" s="144" t="s">
        <v>192</v>
      </c>
      <c r="F10084" s="144">
        <v>2065</v>
      </c>
      <c r="G10084" s="147">
        <v>87.122648264006443</v>
      </c>
      <c r="H10084" s="147">
        <v>94.032932400000007</v>
      </c>
      <c r="I10084" s="147">
        <v>101.35818</v>
      </c>
      <c r="J10084" s="147">
        <v>108.63121500000001</v>
      </c>
      <c r="K10084" s="147">
        <v>115.92302039999998</v>
      </c>
    </row>
    <row r="10085" spans="2:11" x14ac:dyDescent="0.2">
      <c r="B10085" s="21" t="str">
        <f t="shared" si="157"/>
        <v>KincardineWind2070RCP6.0</v>
      </c>
      <c r="C10085" t="s">
        <v>352</v>
      </c>
      <c r="D10085" t="s">
        <v>1</v>
      </c>
      <c r="E10085" s="144" t="s">
        <v>192</v>
      </c>
      <c r="F10085" s="144">
        <v>2070</v>
      </c>
      <c r="G10085" s="147">
        <v>87.143164606468233</v>
      </c>
      <c r="H10085" s="147">
        <v>94.049505000000011</v>
      </c>
      <c r="I10085" s="147">
        <v>101.3661</v>
      </c>
      <c r="J10085" s="147">
        <v>108.63121500000001</v>
      </c>
      <c r="K10085" s="147">
        <v>115.91850599999998</v>
      </c>
    </row>
    <row r="10086" spans="2:11" x14ac:dyDescent="0.2">
      <c r="B10086" s="21" t="str">
        <f t="shared" si="157"/>
        <v>KincardineWind2075RCP6.0</v>
      </c>
      <c r="C10086" t="s">
        <v>352</v>
      </c>
      <c r="D10086" t="s">
        <v>1</v>
      </c>
      <c r="E10086" s="144" t="s">
        <v>192</v>
      </c>
      <c r="F10086" s="144">
        <v>2075</v>
      </c>
      <c r="G10086" s="147">
        <v>87.311997007976743</v>
      </c>
      <c r="H10086" s="147">
        <v>94.27047300000001</v>
      </c>
      <c r="I10086" s="147">
        <v>101.65072500000001</v>
      </c>
      <c r="J10086" s="147">
        <v>108.97283925000001</v>
      </c>
      <c r="K10086" s="147">
        <v>116.31351599999998</v>
      </c>
    </row>
    <row r="10087" spans="2:11" x14ac:dyDescent="0.2">
      <c r="B10087" s="21" t="str">
        <f t="shared" si="157"/>
        <v>KincardineWind2080RCP6.0</v>
      </c>
      <c r="C10087" t="s">
        <v>352</v>
      </c>
      <c r="D10087" t="s">
        <v>1</v>
      </c>
      <c r="E10087" s="144" t="s">
        <v>192</v>
      </c>
      <c r="F10087" s="144">
        <v>2080</v>
      </c>
      <c r="G10087" s="147">
        <v>87.480829409485253</v>
      </c>
      <c r="H10087" s="147">
        <v>94.491441000000009</v>
      </c>
      <c r="I10087" s="147">
        <v>101.93535</v>
      </c>
      <c r="J10087" s="147">
        <v>109.31446350000002</v>
      </c>
      <c r="K10087" s="147">
        <v>116.70852599999998</v>
      </c>
    </row>
    <row r="10088" spans="2:11" x14ac:dyDescent="0.2">
      <c r="B10088" s="21" t="str">
        <f t="shared" si="157"/>
        <v>KincardineWind2085RCP6.0</v>
      </c>
      <c r="C10088" t="s">
        <v>352</v>
      </c>
      <c r="D10088" t="s">
        <v>1</v>
      </c>
      <c r="E10088" s="144" t="s">
        <v>192</v>
      </c>
      <c r="F10088" s="144">
        <v>2085</v>
      </c>
      <c r="G10088" s="147">
        <v>87.649661810993763</v>
      </c>
      <c r="H10088" s="147">
        <v>94.712408999999994</v>
      </c>
      <c r="I10088" s="147">
        <v>102.21997500000001</v>
      </c>
      <c r="J10088" s="147">
        <v>109.65608775000001</v>
      </c>
      <c r="K10088" s="147">
        <v>117.10353599999998</v>
      </c>
    </row>
    <row r="10089" spans="2:11" x14ac:dyDescent="0.2">
      <c r="B10089" s="21" t="str">
        <f t="shared" si="157"/>
        <v>KincardineWind2090RCP6.0</v>
      </c>
      <c r="C10089" t="s">
        <v>352</v>
      </c>
      <c r="D10089" t="s">
        <v>1</v>
      </c>
      <c r="E10089" s="144" t="s">
        <v>192</v>
      </c>
      <c r="F10089" s="144">
        <v>2090</v>
      </c>
      <c r="G10089" s="147">
        <v>88.137637317463501</v>
      </c>
      <c r="H10089" s="147">
        <v>95.323139999999995</v>
      </c>
      <c r="I10089" s="147">
        <v>102.9864</v>
      </c>
      <c r="J10089" s="147">
        <v>110.55914100000001</v>
      </c>
      <c r="K10089" s="147">
        <v>118.13808599999999</v>
      </c>
    </row>
    <row r="10090" spans="2:11" x14ac:dyDescent="0.2">
      <c r="B10090" s="21" t="str">
        <f t="shared" si="157"/>
        <v>KincardineWind2095RCP6.0</v>
      </c>
      <c r="C10090" t="s">
        <v>352</v>
      </c>
      <c r="D10090" t="s">
        <v>1</v>
      </c>
      <c r="E10090" s="144" t="s">
        <v>192</v>
      </c>
      <c r="F10090" s="144">
        <v>2095</v>
      </c>
      <c r="G10090" s="147">
        <v>88.456780422424728</v>
      </c>
      <c r="H10090" s="147">
        <v>95.712903000000011</v>
      </c>
      <c r="I10090" s="147">
        <v>103.46820000000001</v>
      </c>
      <c r="J10090" s="147">
        <v>111.12057</v>
      </c>
      <c r="K10090" s="147">
        <v>118.77762599999998</v>
      </c>
    </row>
    <row r="10091" spans="2:11" x14ac:dyDescent="0.2">
      <c r="B10091" s="21" t="str">
        <f t="shared" si="157"/>
        <v>KincardineWind2100RCP6.0</v>
      </c>
      <c r="C10091" t="s">
        <v>352</v>
      </c>
      <c r="D10091" t="s">
        <v>1</v>
      </c>
      <c r="E10091" s="144" t="s">
        <v>192</v>
      </c>
      <c r="F10091" s="144">
        <v>2100</v>
      </c>
      <c r="G10091" s="147">
        <v>88.775923527385956</v>
      </c>
      <c r="H10091" s="147">
        <v>96.102666000000013</v>
      </c>
      <c r="I10091" s="147">
        <v>103.95</v>
      </c>
      <c r="J10091" s="147">
        <v>111.681999</v>
      </c>
      <c r="K10091" s="147">
        <v>119.41716599999999</v>
      </c>
    </row>
    <row r="10092" spans="2:11" x14ac:dyDescent="0.2">
      <c r="B10092" s="21" t="str">
        <f t="shared" si="157"/>
        <v>KincardineWind2023RCP8.5</v>
      </c>
      <c r="C10092" t="s">
        <v>352</v>
      </c>
      <c r="D10092" t="s">
        <v>1</v>
      </c>
      <c r="E10092" s="144" t="s">
        <v>191</v>
      </c>
      <c r="F10092" s="144">
        <v>2023</v>
      </c>
      <c r="G10092" s="147">
        <v>86.322510907996488</v>
      </c>
      <c r="H10092" s="147">
        <v>93.119598000000011</v>
      </c>
      <c r="I10092" s="147">
        <v>100.31670000000001</v>
      </c>
      <c r="J10092" s="147">
        <v>107.476578</v>
      </c>
      <c r="K10092" s="147">
        <v>114.64318799999999</v>
      </c>
    </row>
    <row r="10093" spans="2:11" x14ac:dyDescent="0.2">
      <c r="B10093" s="21" t="str">
        <f t="shared" si="157"/>
        <v>KincardineWind2025RCP8.5</v>
      </c>
      <c r="C10093" t="s">
        <v>352</v>
      </c>
      <c r="D10093" t="s">
        <v>1</v>
      </c>
      <c r="E10093" s="144" t="s">
        <v>191</v>
      </c>
      <c r="F10093" s="144">
        <v>2025</v>
      </c>
      <c r="G10093" s="147">
        <v>86.561868236717416</v>
      </c>
      <c r="H10093" s="147">
        <v>93.401946000000009</v>
      </c>
      <c r="I10093" s="147">
        <v>100.65330000000002</v>
      </c>
      <c r="J10093" s="147">
        <v>107.861457</v>
      </c>
      <c r="K10093" s="147">
        <v>115.075818</v>
      </c>
    </row>
    <row r="10094" spans="2:11" x14ac:dyDescent="0.2">
      <c r="B10094" s="21" t="str">
        <f t="shared" si="157"/>
        <v>KincardineWind2030RCP8.5</v>
      </c>
      <c r="C10094" t="s">
        <v>352</v>
      </c>
      <c r="D10094" t="s">
        <v>1</v>
      </c>
      <c r="E10094" s="144" t="s">
        <v>191</v>
      </c>
      <c r="F10094" s="144">
        <v>2030</v>
      </c>
      <c r="G10094" s="147">
        <v>86.80122556543833</v>
      </c>
      <c r="H10094" s="147">
        <v>93.684294000000008</v>
      </c>
      <c r="I10094" s="147">
        <v>100.98990000000001</v>
      </c>
      <c r="J10094" s="147">
        <v>108.24633600000001</v>
      </c>
      <c r="K10094" s="147">
        <v>115.50844799999999</v>
      </c>
    </row>
    <row r="10095" spans="2:11" x14ac:dyDescent="0.2">
      <c r="B10095" s="21" t="str">
        <f t="shared" si="157"/>
        <v>KincardineWind2035RCP8.5</v>
      </c>
      <c r="C10095" t="s">
        <v>352</v>
      </c>
      <c r="D10095" t="s">
        <v>1</v>
      </c>
      <c r="E10095" s="144" t="s">
        <v>191</v>
      </c>
      <c r="F10095" s="144">
        <v>2035</v>
      </c>
      <c r="G10095" s="147">
        <v>87.040582894159257</v>
      </c>
      <c r="H10095" s="147">
        <v>93.966642000000007</v>
      </c>
      <c r="I10095" s="147">
        <v>101.32650000000001</v>
      </c>
      <c r="J10095" s="147">
        <v>108.63121500000001</v>
      </c>
      <c r="K10095" s="147">
        <v>115.94107799999999</v>
      </c>
    </row>
    <row r="10096" spans="2:11" x14ac:dyDescent="0.2">
      <c r="B10096" s="21" t="str">
        <f t="shared" si="157"/>
        <v>KincardineWind2040RCP8.5</v>
      </c>
      <c r="C10096" t="s">
        <v>352</v>
      </c>
      <c r="D10096" t="s">
        <v>1</v>
      </c>
      <c r="E10096" s="144" t="s">
        <v>191</v>
      </c>
      <c r="F10096" s="144">
        <v>2040</v>
      </c>
      <c r="G10096" s="147">
        <v>87.074776798262249</v>
      </c>
      <c r="H10096" s="147">
        <v>93.994263000000004</v>
      </c>
      <c r="I10096" s="147">
        <v>101.33970000000001</v>
      </c>
      <c r="J10096" s="147">
        <v>108.63121500000001</v>
      </c>
      <c r="K10096" s="147">
        <v>115.93355399999999</v>
      </c>
    </row>
    <row r="10097" spans="2:11" x14ac:dyDescent="0.2">
      <c r="B10097" s="21" t="str">
        <f t="shared" si="157"/>
        <v>KincardineWind2045RCP8.5</v>
      </c>
      <c r="C10097" t="s">
        <v>352</v>
      </c>
      <c r="D10097" t="s">
        <v>1</v>
      </c>
      <c r="E10097" s="144" t="s">
        <v>191</v>
      </c>
      <c r="F10097" s="144">
        <v>2045</v>
      </c>
      <c r="G10097" s="147">
        <v>87.108970702365241</v>
      </c>
      <c r="H10097" s="147">
        <v>94.021884000000014</v>
      </c>
      <c r="I10097" s="147">
        <v>101.35290000000001</v>
      </c>
      <c r="J10097" s="147">
        <v>108.63121500000001</v>
      </c>
      <c r="K10097" s="147">
        <v>115.92602999999998</v>
      </c>
    </row>
    <row r="10098" spans="2:11" x14ac:dyDescent="0.2">
      <c r="B10098" s="21" t="str">
        <f t="shared" si="157"/>
        <v>KincardineWind2050RCP8.5</v>
      </c>
      <c r="C10098" t="s">
        <v>352</v>
      </c>
      <c r="D10098" t="s">
        <v>1</v>
      </c>
      <c r="E10098" s="144" t="s">
        <v>191</v>
      </c>
      <c r="F10098" s="144">
        <v>2050</v>
      </c>
      <c r="G10098" s="147">
        <v>87.368274475146251</v>
      </c>
      <c r="H10098" s="147">
        <v>94.344129000000009</v>
      </c>
      <c r="I10098" s="147">
        <v>101.74560000000001</v>
      </c>
      <c r="J10098" s="147">
        <v>109.08671400000001</v>
      </c>
      <c r="K10098" s="147">
        <v>116.44518599999998</v>
      </c>
    </row>
    <row r="10099" spans="2:11" x14ac:dyDescent="0.2">
      <c r="B10099" s="21" t="str">
        <f t="shared" si="157"/>
        <v>KincardineWind2055RCP8.5</v>
      </c>
      <c r="C10099" t="s">
        <v>352</v>
      </c>
      <c r="D10099" t="s">
        <v>1</v>
      </c>
      <c r="E10099" s="144" t="s">
        <v>191</v>
      </c>
      <c r="F10099" s="144">
        <v>2055</v>
      </c>
      <c r="G10099" s="147">
        <v>87.593384343824255</v>
      </c>
      <c r="H10099" s="147">
        <v>94.638752999999994</v>
      </c>
      <c r="I10099" s="147">
        <v>102.1251</v>
      </c>
      <c r="J10099" s="147">
        <v>109.542213</v>
      </c>
      <c r="K10099" s="147">
        <v>116.97186599999998</v>
      </c>
    </row>
    <row r="10100" spans="2:11" x14ac:dyDescent="0.2">
      <c r="B10100" s="21" t="str">
        <f t="shared" si="157"/>
        <v>KincardineWind2060RCP8.5</v>
      </c>
      <c r="C10100" t="s">
        <v>352</v>
      </c>
      <c r="D10100" t="s">
        <v>1</v>
      </c>
      <c r="E10100" s="144" t="s">
        <v>191</v>
      </c>
      <c r="F10100" s="144">
        <v>2060</v>
      </c>
      <c r="G10100" s="147">
        <v>88.137637317463501</v>
      </c>
      <c r="H10100" s="147">
        <v>95.323139999999995</v>
      </c>
      <c r="I10100" s="147">
        <v>102.9864</v>
      </c>
      <c r="J10100" s="147">
        <v>110.55914100000001</v>
      </c>
      <c r="K10100" s="147">
        <v>118.13808599999999</v>
      </c>
    </row>
    <row r="10101" spans="2:11" x14ac:dyDescent="0.2">
      <c r="B10101" s="21" t="str">
        <f t="shared" si="157"/>
        <v>KincardineWind2065RCP8.5</v>
      </c>
      <c r="C10101" t="s">
        <v>352</v>
      </c>
      <c r="D10101" t="s">
        <v>1</v>
      </c>
      <c r="E10101" s="144" t="s">
        <v>191</v>
      </c>
      <c r="F10101" s="144">
        <v>2065</v>
      </c>
      <c r="G10101" s="147">
        <v>88.456780422424728</v>
      </c>
      <c r="H10101" s="147">
        <v>95.712903000000011</v>
      </c>
      <c r="I10101" s="147">
        <v>103.46820000000001</v>
      </c>
      <c r="J10101" s="147">
        <v>111.12057</v>
      </c>
      <c r="K10101" s="147">
        <v>118.77762599999998</v>
      </c>
    </row>
    <row r="10102" spans="2:11" x14ac:dyDescent="0.2">
      <c r="B10102" s="21" t="str">
        <f t="shared" si="157"/>
        <v>KincardineWind2070RCP8.5</v>
      </c>
      <c r="C10102" t="s">
        <v>352</v>
      </c>
      <c r="D10102" t="s">
        <v>1</v>
      </c>
      <c r="E10102" s="144" t="s">
        <v>191</v>
      </c>
      <c r="F10102" s="144">
        <v>2070</v>
      </c>
      <c r="G10102" s="147">
        <v>88.932645587857991</v>
      </c>
      <c r="H10102" s="147">
        <v>96.286806000000013</v>
      </c>
      <c r="I10102" s="147">
        <v>104.1645</v>
      </c>
      <c r="J10102" s="147">
        <v>111.918576</v>
      </c>
      <c r="K10102" s="147">
        <v>119.68426799999999</v>
      </c>
    </row>
    <row r="10103" spans="2:11" x14ac:dyDescent="0.2">
      <c r="B10103" s="21" t="str">
        <f t="shared" si="157"/>
        <v>KincardineWind2075RCP8.5</v>
      </c>
      <c r="C10103" t="s">
        <v>352</v>
      </c>
      <c r="D10103" t="s">
        <v>1</v>
      </c>
      <c r="E10103" s="144" t="s">
        <v>191</v>
      </c>
      <c r="F10103" s="144">
        <v>2075</v>
      </c>
      <c r="G10103" s="147">
        <v>89.089367648330025</v>
      </c>
      <c r="H10103" s="147">
        <v>96.470946000000012</v>
      </c>
      <c r="I10103" s="147">
        <v>104.379</v>
      </c>
      <c r="J10103" s="147">
        <v>112.155153</v>
      </c>
      <c r="K10103" s="147">
        <v>119.95136999999998</v>
      </c>
    </row>
    <row r="10104" spans="2:11" x14ac:dyDescent="0.2">
      <c r="B10104" s="21" t="str">
        <f t="shared" si="157"/>
        <v>KincardineWind2080RCP8.5</v>
      </c>
      <c r="C10104" t="s">
        <v>352</v>
      </c>
      <c r="D10104" t="s">
        <v>1</v>
      </c>
      <c r="E10104" s="144" t="s">
        <v>191</v>
      </c>
      <c r="F10104" s="144">
        <v>2080</v>
      </c>
      <c r="G10104" s="147">
        <v>89.24608970880206</v>
      </c>
      <c r="H10104" s="147">
        <v>96.655086000000011</v>
      </c>
      <c r="I10104" s="147">
        <v>104.59350000000001</v>
      </c>
      <c r="J10104" s="147">
        <v>112.39173</v>
      </c>
      <c r="K10104" s="147">
        <v>120.21847199999998</v>
      </c>
    </row>
    <row r="10105" spans="2:11" x14ac:dyDescent="0.2">
      <c r="B10105" s="21" t="str">
        <f t="shared" si="157"/>
        <v>KincardineWind2085RCP8.5</v>
      </c>
      <c r="C10105" t="s">
        <v>352</v>
      </c>
      <c r="D10105" t="s">
        <v>1</v>
      </c>
      <c r="E10105" s="144" t="s">
        <v>191</v>
      </c>
      <c r="F10105" s="144">
        <v>2085</v>
      </c>
      <c r="G10105" s="147">
        <v>89.451253133419996</v>
      </c>
      <c r="H10105" s="147">
        <v>96.899071500000005</v>
      </c>
      <c r="I10105" s="147">
        <v>104.88554999999999</v>
      </c>
      <c r="J10105" s="147">
        <v>112.730706</v>
      </c>
      <c r="K10105" s="147">
        <v>120.59655299999999</v>
      </c>
    </row>
    <row r="10106" spans="2:11" x14ac:dyDescent="0.2">
      <c r="B10106" s="21" t="str">
        <f t="shared" si="157"/>
        <v>KincardineWind2090RCP8.5</v>
      </c>
      <c r="C10106" t="s">
        <v>352</v>
      </c>
      <c r="D10106" t="s">
        <v>1</v>
      </c>
      <c r="E10106" s="144" t="s">
        <v>191</v>
      </c>
      <c r="F10106" s="144">
        <v>2090</v>
      </c>
      <c r="G10106" s="147">
        <v>89.656416558037932</v>
      </c>
      <c r="H10106" s="147">
        <v>97.143056999999999</v>
      </c>
      <c r="I10106" s="147">
        <v>105.1776</v>
      </c>
      <c r="J10106" s="147">
        <v>113.069682</v>
      </c>
      <c r="K10106" s="147">
        <v>120.97463399999999</v>
      </c>
    </row>
    <row r="10107" spans="2:11" x14ac:dyDescent="0.2">
      <c r="B10107" s="21" t="str">
        <f t="shared" si="157"/>
        <v>KincardineWind2095RCP8.5</v>
      </c>
      <c r="C10107" t="s">
        <v>352</v>
      </c>
      <c r="D10107" t="s">
        <v>1</v>
      </c>
      <c r="E10107" s="144" t="s">
        <v>191</v>
      </c>
      <c r="F10107" s="144">
        <v>2095</v>
      </c>
      <c r="G10107" s="147">
        <v>89.656416558037932</v>
      </c>
      <c r="H10107" s="147">
        <v>97.143056999999999</v>
      </c>
      <c r="I10107" s="147">
        <v>105.1776</v>
      </c>
      <c r="J10107" s="147">
        <v>113.069682</v>
      </c>
      <c r="K10107" s="147">
        <v>120.97463399999999</v>
      </c>
    </row>
    <row r="10108" spans="2:11" x14ac:dyDescent="0.2">
      <c r="B10108" s="21" t="str">
        <f t="shared" si="157"/>
        <v>KincardineWind2100RCP8.5</v>
      </c>
      <c r="C10108" t="s">
        <v>352</v>
      </c>
      <c r="D10108" t="s">
        <v>1</v>
      </c>
      <c r="E10108" s="144" t="s">
        <v>191</v>
      </c>
      <c r="F10108" s="144">
        <v>2100</v>
      </c>
      <c r="G10108" s="147">
        <v>89.656416558037932</v>
      </c>
      <c r="H10108" s="147">
        <v>97.143056999999999</v>
      </c>
      <c r="I10108" s="147">
        <v>105.1776</v>
      </c>
      <c r="J10108" s="147">
        <v>113.069682</v>
      </c>
      <c r="K10108" s="147">
        <v>120.97463399999999</v>
      </c>
    </row>
    <row r="10109" spans="2:11" x14ac:dyDescent="0.2">
      <c r="B10109" s="21" t="str">
        <f t="shared" si="157"/>
        <v>KingstonIce Accretion2023RCP4.5</v>
      </c>
      <c r="C10109" t="s">
        <v>353</v>
      </c>
      <c r="D10109" t="s">
        <v>486</v>
      </c>
      <c r="E10109" s="144" t="s">
        <v>193</v>
      </c>
      <c r="F10109" s="144">
        <v>2023</v>
      </c>
      <c r="G10109" s="147">
        <v>19.483691244256036</v>
      </c>
      <c r="H10109" s="147">
        <v>23.216759999999997</v>
      </c>
      <c r="I10109" s="147">
        <v>27.972000000000001</v>
      </c>
      <c r="J10109" s="147">
        <v>31.608359999999998</v>
      </c>
      <c r="K10109" s="147">
        <v>35.209440000000001</v>
      </c>
    </row>
    <row r="10110" spans="2:11" x14ac:dyDescent="0.2">
      <c r="B10110" s="21" t="str">
        <f t="shared" si="157"/>
        <v>KingstonIce Accretion2025RCP4.5</v>
      </c>
      <c r="C10110" t="s">
        <v>353</v>
      </c>
      <c r="D10110" t="s">
        <v>486</v>
      </c>
      <c r="E10110" s="144" t="s">
        <v>193</v>
      </c>
      <c r="F10110" s="144">
        <v>2025</v>
      </c>
      <c r="G10110" s="147">
        <v>19.564873291107101</v>
      </c>
      <c r="H10110" s="147">
        <v>23.329086666666665</v>
      </c>
      <c r="I10110" s="147">
        <v>28.121333333333332</v>
      </c>
      <c r="J10110" s="147">
        <v>31.782379999999996</v>
      </c>
      <c r="K10110" s="147">
        <v>35.415239999999997</v>
      </c>
    </row>
    <row r="10111" spans="2:11" x14ac:dyDescent="0.2">
      <c r="B10111" s="21" t="str">
        <f t="shared" si="157"/>
        <v>KingstonIce Accretion2030RCP4.5</v>
      </c>
      <c r="C10111" t="s">
        <v>353</v>
      </c>
      <c r="D10111" t="s">
        <v>486</v>
      </c>
      <c r="E10111" s="144" t="s">
        <v>193</v>
      </c>
      <c r="F10111" s="144">
        <v>2030</v>
      </c>
      <c r="G10111" s="147">
        <v>19.64605533795817</v>
      </c>
      <c r="H10111" s="147">
        <v>23.44141333333333</v>
      </c>
      <c r="I10111" s="147">
        <v>28.270666666666667</v>
      </c>
      <c r="J10111" s="147">
        <v>31.956399999999999</v>
      </c>
      <c r="K10111" s="147">
        <v>35.621040000000001</v>
      </c>
    </row>
    <row r="10112" spans="2:11" x14ac:dyDescent="0.2">
      <c r="B10112" s="21" t="str">
        <f t="shared" si="157"/>
        <v>KingstonIce Accretion2035RCP4.5</v>
      </c>
      <c r="C10112" t="s">
        <v>353</v>
      </c>
      <c r="D10112" t="s">
        <v>486</v>
      </c>
      <c r="E10112" s="144" t="s">
        <v>193</v>
      </c>
      <c r="F10112" s="144">
        <v>2035</v>
      </c>
      <c r="G10112" s="147">
        <v>19.727237384809236</v>
      </c>
      <c r="H10112" s="147">
        <v>23.553739999999998</v>
      </c>
      <c r="I10112" s="147">
        <v>28.42</v>
      </c>
      <c r="J10112" s="147">
        <v>32.130420000000001</v>
      </c>
      <c r="K10112" s="147">
        <v>35.826840000000004</v>
      </c>
    </row>
    <row r="10113" spans="2:11" x14ac:dyDescent="0.2">
      <c r="B10113" s="21" t="str">
        <f t="shared" si="157"/>
        <v>KingstonIce Accretion2040RCP4.5</v>
      </c>
      <c r="C10113" t="s">
        <v>353</v>
      </c>
      <c r="D10113" t="s">
        <v>486</v>
      </c>
      <c r="E10113" s="144" t="s">
        <v>193</v>
      </c>
      <c r="F10113" s="144">
        <v>2040</v>
      </c>
      <c r="G10113" s="147">
        <v>19.808419431660301</v>
      </c>
      <c r="H10113" s="147">
        <v>23.666066666666666</v>
      </c>
      <c r="I10113" s="147">
        <v>28.569333333333333</v>
      </c>
      <c r="J10113" s="147">
        <v>32.30444</v>
      </c>
      <c r="K10113" s="147">
        <v>36.032640000000001</v>
      </c>
    </row>
    <row r="10114" spans="2:11" x14ac:dyDescent="0.2">
      <c r="B10114" s="21" t="str">
        <f t="shared" si="157"/>
        <v>KingstonIce Accretion2045RCP4.5</v>
      </c>
      <c r="C10114" t="s">
        <v>353</v>
      </c>
      <c r="D10114" t="s">
        <v>486</v>
      </c>
      <c r="E10114" s="144" t="s">
        <v>193</v>
      </c>
      <c r="F10114" s="144">
        <v>2045</v>
      </c>
      <c r="G10114" s="147">
        <v>19.88960147851137</v>
      </c>
      <c r="H10114" s="147">
        <v>23.77839333333333</v>
      </c>
      <c r="I10114" s="147">
        <v>28.718666666666664</v>
      </c>
      <c r="J10114" s="147">
        <v>32.478459999999998</v>
      </c>
      <c r="K10114" s="147">
        <v>36.238439999999997</v>
      </c>
    </row>
    <row r="10115" spans="2:11" x14ac:dyDescent="0.2">
      <c r="B10115" s="21" t="str">
        <f t="shared" si="157"/>
        <v>KingstonIce Accretion2050RCP4.5</v>
      </c>
      <c r="C10115" t="s">
        <v>353</v>
      </c>
      <c r="D10115" t="s">
        <v>486</v>
      </c>
      <c r="E10115" s="144" t="s">
        <v>193</v>
      </c>
      <c r="F10115" s="144">
        <v>2050</v>
      </c>
      <c r="G10115" s="147">
        <v>19.8616748543946</v>
      </c>
      <c r="H10115" s="147">
        <v>23.779167999999999</v>
      </c>
      <c r="I10115" s="147">
        <v>28.750399999999999</v>
      </c>
      <c r="J10115" s="147">
        <v>32.532247999999996</v>
      </c>
      <c r="K10115" s="147">
        <v>36.324288000000003</v>
      </c>
    </row>
    <row r="10116" spans="2:11" x14ac:dyDescent="0.2">
      <c r="B10116" s="21" t="str">
        <f t="shared" si="157"/>
        <v>KingstonIce Accretion2055RCP4.5</v>
      </c>
      <c r="C10116" t="s">
        <v>353</v>
      </c>
      <c r="D10116" t="s">
        <v>486</v>
      </c>
      <c r="E10116" s="144" t="s">
        <v>193</v>
      </c>
      <c r="F10116" s="144">
        <v>2055</v>
      </c>
      <c r="G10116" s="147">
        <v>19.752566183426769</v>
      </c>
      <c r="H10116" s="147">
        <v>23.667615999999999</v>
      </c>
      <c r="I10116" s="147">
        <v>28.6328</v>
      </c>
      <c r="J10116" s="147">
        <v>32.412015999999994</v>
      </c>
      <c r="K10116" s="147">
        <v>36.204336000000005</v>
      </c>
    </row>
    <row r="10117" spans="2:11" x14ac:dyDescent="0.2">
      <c r="B10117" s="21" t="str">
        <f t="shared" si="157"/>
        <v>KingstonIce Accretion2060RCP4.5</v>
      </c>
      <c r="C10117" t="s">
        <v>353</v>
      </c>
      <c r="D10117" t="s">
        <v>486</v>
      </c>
      <c r="E10117" s="144" t="s">
        <v>193</v>
      </c>
      <c r="F10117" s="144">
        <v>2060</v>
      </c>
      <c r="G10117" s="147">
        <v>19.643457512458934</v>
      </c>
      <c r="H10117" s="147">
        <v>23.556063999999999</v>
      </c>
      <c r="I10117" s="147">
        <v>28.5152</v>
      </c>
      <c r="J10117" s="147">
        <v>32.291784</v>
      </c>
      <c r="K10117" s="147">
        <v>36.084384</v>
      </c>
    </row>
    <row r="10118" spans="2:11" x14ac:dyDescent="0.2">
      <c r="B10118" s="21" t="str">
        <f t="shared" si="157"/>
        <v>KingstonIce Accretion2065RCP4.5</v>
      </c>
      <c r="C10118" t="s">
        <v>353</v>
      </c>
      <c r="D10118" t="s">
        <v>486</v>
      </c>
      <c r="E10118" s="144" t="s">
        <v>193</v>
      </c>
      <c r="F10118" s="144">
        <v>2065</v>
      </c>
      <c r="G10118" s="147">
        <v>19.534348841491102</v>
      </c>
      <c r="H10118" s="147">
        <v>23.444512</v>
      </c>
      <c r="I10118" s="147">
        <v>28.397600000000001</v>
      </c>
      <c r="J10118" s="147">
        <v>32.171551999999998</v>
      </c>
      <c r="K10118" s="147">
        <v>35.964432000000002</v>
      </c>
    </row>
    <row r="10119" spans="2:11" x14ac:dyDescent="0.2">
      <c r="B10119" s="21" t="str">
        <f t="shared" si="157"/>
        <v>KingstonIce Accretion2070RCP4.5</v>
      </c>
      <c r="C10119" t="s">
        <v>353</v>
      </c>
      <c r="D10119" t="s">
        <v>486</v>
      </c>
      <c r="E10119" s="144" t="s">
        <v>193</v>
      </c>
      <c r="F10119" s="144">
        <v>2070</v>
      </c>
      <c r="G10119" s="147">
        <v>19.425240170523267</v>
      </c>
      <c r="H10119" s="147">
        <v>23.33296</v>
      </c>
      <c r="I10119" s="147">
        <v>28.28</v>
      </c>
      <c r="J10119" s="147">
        <v>32.051319999999997</v>
      </c>
      <c r="K10119" s="147">
        <v>35.844480000000004</v>
      </c>
    </row>
    <row r="10120" spans="2:11" x14ac:dyDescent="0.2">
      <c r="B10120" s="21" t="str">
        <f t="shared" si="157"/>
        <v>KingstonIce Accretion2075RCP4.5</v>
      </c>
      <c r="C10120" t="s">
        <v>353</v>
      </c>
      <c r="D10120" t="s">
        <v>486</v>
      </c>
      <c r="E10120" s="144" t="s">
        <v>193</v>
      </c>
      <c r="F10120" s="144">
        <v>2075</v>
      </c>
      <c r="G10120" s="147">
        <v>19.438229298019436</v>
      </c>
      <c r="H10120" s="147">
        <v>23.375566666666664</v>
      </c>
      <c r="I10120" s="147">
        <v>28.354666666666667</v>
      </c>
      <c r="J10120" s="147">
        <v>32.151513333333327</v>
      </c>
      <c r="K10120" s="147">
        <v>35.967960000000005</v>
      </c>
    </row>
    <row r="10121" spans="2:11" x14ac:dyDescent="0.2">
      <c r="B10121" s="21" t="str">
        <f t="shared" si="157"/>
        <v>KingstonIce Accretion2080RCP4.5</v>
      </c>
      <c r="C10121" t="s">
        <v>353</v>
      </c>
      <c r="D10121" t="s">
        <v>486</v>
      </c>
      <c r="E10121" s="144" t="s">
        <v>193</v>
      </c>
      <c r="F10121" s="144">
        <v>2080</v>
      </c>
      <c r="G10121" s="147">
        <v>19.451218425515609</v>
      </c>
      <c r="H10121" s="147">
        <v>23.418173333333332</v>
      </c>
      <c r="I10121" s="147">
        <v>28.429333333333336</v>
      </c>
      <c r="J10121" s="147">
        <v>32.251706666666664</v>
      </c>
      <c r="K10121" s="147">
        <v>36.091440000000006</v>
      </c>
    </row>
    <row r="10122" spans="2:11" x14ac:dyDescent="0.2">
      <c r="B10122" s="21" t="str">
        <f t="shared" si="157"/>
        <v>KingstonIce Accretion2085RCP4.5</v>
      </c>
      <c r="C10122" t="s">
        <v>353</v>
      </c>
      <c r="D10122" t="s">
        <v>486</v>
      </c>
      <c r="E10122" s="144" t="s">
        <v>193</v>
      </c>
      <c r="F10122" s="144">
        <v>2085</v>
      </c>
      <c r="G10122" s="147">
        <v>19.464207553011779</v>
      </c>
      <c r="H10122" s="147">
        <v>23.46078</v>
      </c>
      <c r="I10122" s="147">
        <v>28.504000000000001</v>
      </c>
      <c r="J10122" s="147">
        <v>32.351900000000001</v>
      </c>
      <c r="K10122" s="147">
        <v>36.214920000000006</v>
      </c>
    </row>
    <row r="10123" spans="2:11" x14ac:dyDescent="0.2">
      <c r="B10123" s="21" t="str">
        <f t="shared" si="157"/>
        <v>KingstonIce Accretion2090RCP4.5</v>
      </c>
      <c r="C10123" t="s">
        <v>353</v>
      </c>
      <c r="D10123" t="s">
        <v>486</v>
      </c>
      <c r="E10123" s="144" t="s">
        <v>193</v>
      </c>
      <c r="F10123" s="144">
        <v>2090</v>
      </c>
      <c r="G10123" s="147">
        <v>19.477196680507948</v>
      </c>
      <c r="H10123" s="147">
        <v>23.503386666666664</v>
      </c>
      <c r="I10123" s="147">
        <v>28.578666666666667</v>
      </c>
      <c r="J10123" s="147">
        <v>32.45209333333333</v>
      </c>
      <c r="K10123" s="147">
        <v>36.3384</v>
      </c>
    </row>
    <row r="10124" spans="2:11" x14ac:dyDescent="0.2">
      <c r="B10124" s="21" t="str">
        <f t="shared" ref="B10124:B10187" si="158">C10124&amp;D10124&amp;F10124&amp;E10124</f>
        <v>KingstonIce Accretion2095RCP4.5</v>
      </c>
      <c r="C10124" t="s">
        <v>353</v>
      </c>
      <c r="D10124" t="s">
        <v>486</v>
      </c>
      <c r="E10124" s="144" t="s">
        <v>193</v>
      </c>
      <c r="F10124" s="144">
        <v>2095</v>
      </c>
      <c r="G10124" s="147">
        <v>19.490185808004121</v>
      </c>
      <c r="H10124" s="147">
        <v>23.545993333333328</v>
      </c>
      <c r="I10124" s="147">
        <v>28.653333333333336</v>
      </c>
      <c r="J10124" s="147">
        <v>32.55228666666666</v>
      </c>
      <c r="K10124" s="147">
        <v>36.461880000000001</v>
      </c>
    </row>
    <row r="10125" spans="2:11" x14ac:dyDescent="0.2">
      <c r="B10125" s="21" t="str">
        <f t="shared" si="158"/>
        <v>KingstonIce Accretion2100RCP4.5</v>
      </c>
      <c r="C10125" t="s">
        <v>353</v>
      </c>
      <c r="D10125" t="s">
        <v>486</v>
      </c>
      <c r="E10125" s="144" t="s">
        <v>193</v>
      </c>
      <c r="F10125" s="144">
        <v>2100</v>
      </c>
      <c r="G10125" s="147">
        <v>19.50317493550029</v>
      </c>
      <c r="H10125" s="147">
        <v>23.588599999999996</v>
      </c>
      <c r="I10125" s="147">
        <v>28.728000000000002</v>
      </c>
      <c r="J10125" s="147">
        <v>32.652479999999997</v>
      </c>
      <c r="K10125" s="147">
        <v>36.585360000000001</v>
      </c>
    </row>
    <row r="10126" spans="2:11" x14ac:dyDescent="0.2">
      <c r="B10126" s="21" t="str">
        <f t="shared" si="158"/>
        <v>KingstonIce Accretion2023RCP6.0</v>
      </c>
      <c r="C10126" t="s">
        <v>353</v>
      </c>
      <c r="D10126" t="s">
        <v>486</v>
      </c>
      <c r="E10126" s="144" t="s">
        <v>192</v>
      </c>
      <c r="F10126" s="144">
        <v>2023</v>
      </c>
      <c r="G10126" s="147">
        <v>19.483691244256036</v>
      </c>
      <c r="H10126" s="147">
        <v>23.216759999999997</v>
      </c>
      <c r="I10126" s="147">
        <v>27.972000000000001</v>
      </c>
      <c r="J10126" s="147">
        <v>31.608359999999998</v>
      </c>
      <c r="K10126" s="147">
        <v>35.209440000000001</v>
      </c>
    </row>
    <row r="10127" spans="2:11" x14ac:dyDescent="0.2">
      <c r="B10127" s="21" t="str">
        <f t="shared" si="158"/>
        <v>KingstonIce Accretion2025RCP6.0</v>
      </c>
      <c r="C10127" t="s">
        <v>353</v>
      </c>
      <c r="D10127" t="s">
        <v>486</v>
      </c>
      <c r="E10127" s="144" t="s">
        <v>192</v>
      </c>
      <c r="F10127" s="144">
        <v>2025</v>
      </c>
      <c r="G10127" s="147">
        <v>19.564873291107101</v>
      </c>
      <c r="H10127" s="147">
        <v>23.329086666666665</v>
      </c>
      <c r="I10127" s="147">
        <v>28.121333333333332</v>
      </c>
      <c r="J10127" s="147">
        <v>31.782379999999996</v>
      </c>
      <c r="K10127" s="147">
        <v>35.415239999999997</v>
      </c>
    </row>
    <row r="10128" spans="2:11" x14ac:dyDescent="0.2">
      <c r="B10128" s="21" t="str">
        <f t="shared" si="158"/>
        <v>KingstonIce Accretion2030RCP6.0</v>
      </c>
      <c r="C10128" t="s">
        <v>353</v>
      </c>
      <c r="D10128" t="s">
        <v>486</v>
      </c>
      <c r="E10128" s="144" t="s">
        <v>192</v>
      </c>
      <c r="F10128" s="144">
        <v>2030</v>
      </c>
      <c r="G10128" s="147">
        <v>19.64605533795817</v>
      </c>
      <c r="H10128" s="147">
        <v>23.44141333333333</v>
      </c>
      <c r="I10128" s="147">
        <v>28.270666666666667</v>
      </c>
      <c r="J10128" s="147">
        <v>31.956399999999999</v>
      </c>
      <c r="K10128" s="147">
        <v>35.621040000000001</v>
      </c>
    </row>
    <row r="10129" spans="2:11" x14ac:dyDescent="0.2">
      <c r="B10129" s="21" t="str">
        <f t="shared" si="158"/>
        <v>KingstonIce Accretion2035RCP6.0</v>
      </c>
      <c r="C10129" t="s">
        <v>353</v>
      </c>
      <c r="D10129" t="s">
        <v>486</v>
      </c>
      <c r="E10129" s="144" t="s">
        <v>192</v>
      </c>
      <c r="F10129" s="144">
        <v>2035</v>
      </c>
      <c r="G10129" s="147">
        <v>19.727237384809236</v>
      </c>
      <c r="H10129" s="147">
        <v>23.553739999999998</v>
      </c>
      <c r="I10129" s="147">
        <v>28.42</v>
      </c>
      <c r="J10129" s="147">
        <v>32.130420000000001</v>
      </c>
      <c r="K10129" s="147">
        <v>35.826840000000004</v>
      </c>
    </row>
    <row r="10130" spans="2:11" x14ac:dyDescent="0.2">
      <c r="B10130" s="21" t="str">
        <f t="shared" si="158"/>
        <v>KingstonIce Accretion2040RCP6.0</v>
      </c>
      <c r="C10130" t="s">
        <v>353</v>
      </c>
      <c r="D10130" t="s">
        <v>486</v>
      </c>
      <c r="E10130" s="144" t="s">
        <v>192</v>
      </c>
      <c r="F10130" s="144">
        <v>2040</v>
      </c>
      <c r="G10130" s="147">
        <v>19.808419431660301</v>
      </c>
      <c r="H10130" s="147">
        <v>23.666066666666666</v>
      </c>
      <c r="I10130" s="147">
        <v>28.569333333333333</v>
      </c>
      <c r="J10130" s="147">
        <v>32.30444</v>
      </c>
      <c r="K10130" s="147">
        <v>36.032640000000001</v>
      </c>
    </row>
    <row r="10131" spans="2:11" x14ac:dyDescent="0.2">
      <c r="B10131" s="21" t="str">
        <f t="shared" si="158"/>
        <v>KingstonIce Accretion2045RCP6.0</v>
      </c>
      <c r="C10131" t="s">
        <v>353</v>
      </c>
      <c r="D10131" t="s">
        <v>486</v>
      </c>
      <c r="E10131" s="144" t="s">
        <v>192</v>
      </c>
      <c r="F10131" s="144">
        <v>2045</v>
      </c>
      <c r="G10131" s="147">
        <v>19.88960147851137</v>
      </c>
      <c r="H10131" s="147">
        <v>23.77839333333333</v>
      </c>
      <c r="I10131" s="147">
        <v>28.718666666666664</v>
      </c>
      <c r="J10131" s="147">
        <v>32.478459999999998</v>
      </c>
      <c r="K10131" s="147">
        <v>36.238439999999997</v>
      </c>
    </row>
    <row r="10132" spans="2:11" x14ac:dyDescent="0.2">
      <c r="B10132" s="21" t="str">
        <f t="shared" si="158"/>
        <v>KingstonIce Accretion2050RCP6.0</v>
      </c>
      <c r="C10132" t="s">
        <v>353</v>
      </c>
      <c r="D10132" t="s">
        <v>486</v>
      </c>
      <c r="E10132" s="144" t="s">
        <v>192</v>
      </c>
      <c r="F10132" s="144">
        <v>2050</v>
      </c>
      <c r="G10132" s="147">
        <v>19.8616748543946</v>
      </c>
      <c r="H10132" s="147">
        <v>23.779167999999999</v>
      </c>
      <c r="I10132" s="147">
        <v>28.750399999999999</v>
      </c>
      <c r="J10132" s="147">
        <v>32.532247999999996</v>
      </c>
      <c r="K10132" s="147">
        <v>36.324288000000003</v>
      </c>
    </row>
    <row r="10133" spans="2:11" x14ac:dyDescent="0.2">
      <c r="B10133" s="21" t="str">
        <f t="shared" si="158"/>
        <v>KingstonIce Accretion2055RCP6.0</v>
      </c>
      <c r="C10133" t="s">
        <v>353</v>
      </c>
      <c r="D10133" t="s">
        <v>486</v>
      </c>
      <c r="E10133" s="144" t="s">
        <v>192</v>
      </c>
      <c r="F10133" s="144">
        <v>2055</v>
      </c>
      <c r="G10133" s="147">
        <v>19.752566183426769</v>
      </c>
      <c r="H10133" s="147">
        <v>23.667615999999999</v>
      </c>
      <c r="I10133" s="147">
        <v>28.6328</v>
      </c>
      <c r="J10133" s="147">
        <v>32.412015999999994</v>
      </c>
      <c r="K10133" s="147">
        <v>36.204336000000005</v>
      </c>
    </row>
    <row r="10134" spans="2:11" x14ac:dyDescent="0.2">
      <c r="B10134" s="21" t="str">
        <f t="shared" si="158"/>
        <v>KingstonIce Accretion2060RCP6.0</v>
      </c>
      <c r="C10134" t="s">
        <v>353</v>
      </c>
      <c r="D10134" t="s">
        <v>486</v>
      </c>
      <c r="E10134" s="144" t="s">
        <v>192</v>
      </c>
      <c r="F10134" s="144">
        <v>2060</v>
      </c>
      <c r="G10134" s="147">
        <v>19.643457512458934</v>
      </c>
      <c r="H10134" s="147">
        <v>23.556063999999999</v>
      </c>
      <c r="I10134" s="147">
        <v>28.5152</v>
      </c>
      <c r="J10134" s="147">
        <v>32.291784</v>
      </c>
      <c r="K10134" s="147">
        <v>36.084384</v>
      </c>
    </row>
    <row r="10135" spans="2:11" x14ac:dyDescent="0.2">
      <c r="B10135" s="21" t="str">
        <f t="shared" si="158"/>
        <v>KingstonIce Accretion2065RCP6.0</v>
      </c>
      <c r="C10135" t="s">
        <v>353</v>
      </c>
      <c r="D10135" t="s">
        <v>486</v>
      </c>
      <c r="E10135" s="144" t="s">
        <v>192</v>
      </c>
      <c r="F10135" s="144">
        <v>2065</v>
      </c>
      <c r="G10135" s="147">
        <v>19.534348841491102</v>
      </c>
      <c r="H10135" s="147">
        <v>23.444512</v>
      </c>
      <c r="I10135" s="147">
        <v>28.397600000000001</v>
      </c>
      <c r="J10135" s="147">
        <v>32.171551999999998</v>
      </c>
      <c r="K10135" s="147">
        <v>35.964432000000002</v>
      </c>
    </row>
    <row r="10136" spans="2:11" x14ac:dyDescent="0.2">
      <c r="B10136" s="21" t="str">
        <f t="shared" si="158"/>
        <v>KingstonIce Accretion2070RCP6.0</v>
      </c>
      <c r="C10136" t="s">
        <v>353</v>
      </c>
      <c r="D10136" t="s">
        <v>486</v>
      </c>
      <c r="E10136" s="144" t="s">
        <v>192</v>
      </c>
      <c r="F10136" s="144">
        <v>2070</v>
      </c>
      <c r="G10136" s="147">
        <v>19.425240170523267</v>
      </c>
      <c r="H10136" s="147">
        <v>23.33296</v>
      </c>
      <c r="I10136" s="147">
        <v>28.28</v>
      </c>
      <c r="J10136" s="147">
        <v>32.051319999999997</v>
      </c>
      <c r="K10136" s="147">
        <v>35.844480000000004</v>
      </c>
    </row>
    <row r="10137" spans="2:11" x14ac:dyDescent="0.2">
      <c r="B10137" s="21" t="str">
        <f t="shared" si="158"/>
        <v>KingstonIce Accretion2075RCP6.0</v>
      </c>
      <c r="C10137" t="s">
        <v>353</v>
      </c>
      <c r="D10137" t="s">
        <v>486</v>
      </c>
      <c r="E10137" s="144" t="s">
        <v>192</v>
      </c>
      <c r="F10137" s="144">
        <v>2075</v>
      </c>
      <c r="G10137" s="147">
        <v>19.444723861767521</v>
      </c>
      <c r="H10137" s="147">
        <v>23.39687</v>
      </c>
      <c r="I10137" s="147">
        <v>28.392000000000003</v>
      </c>
      <c r="J10137" s="147">
        <v>32.201609999999995</v>
      </c>
      <c r="K10137" s="147">
        <v>36.029700000000005</v>
      </c>
    </row>
    <row r="10138" spans="2:11" x14ac:dyDescent="0.2">
      <c r="B10138" s="21" t="str">
        <f t="shared" si="158"/>
        <v>KingstonIce Accretion2080RCP6.0</v>
      </c>
      <c r="C10138" t="s">
        <v>353</v>
      </c>
      <c r="D10138" t="s">
        <v>486</v>
      </c>
      <c r="E10138" s="144" t="s">
        <v>192</v>
      </c>
      <c r="F10138" s="144">
        <v>2080</v>
      </c>
      <c r="G10138" s="147">
        <v>19.464207553011779</v>
      </c>
      <c r="H10138" s="147">
        <v>23.46078</v>
      </c>
      <c r="I10138" s="147">
        <v>28.504000000000001</v>
      </c>
      <c r="J10138" s="147">
        <v>32.351900000000001</v>
      </c>
      <c r="K10138" s="147">
        <v>36.214920000000006</v>
      </c>
    </row>
    <row r="10139" spans="2:11" x14ac:dyDescent="0.2">
      <c r="B10139" s="21" t="str">
        <f t="shared" si="158"/>
        <v>KingstonIce Accretion2085RCP6.0</v>
      </c>
      <c r="C10139" t="s">
        <v>353</v>
      </c>
      <c r="D10139" t="s">
        <v>486</v>
      </c>
      <c r="E10139" s="144" t="s">
        <v>192</v>
      </c>
      <c r="F10139" s="144">
        <v>2085</v>
      </c>
      <c r="G10139" s="147">
        <v>19.483691244256036</v>
      </c>
      <c r="H10139" s="147">
        <v>23.524689999999996</v>
      </c>
      <c r="I10139" s="147">
        <v>28.616</v>
      </c>
      <c r="J10139" s="147">
        <v>32.502189999999999</v>
      </c>
      <c r="K10139" s="147">
        <v>36.40014</v>
      </c>
    </row>
    <row r="10140" spans="2:11" x14ac:dyDescent="0.2">
      <c r="B10140" s="21" t="str">
        <f t="shared" si="158"/>
        <v>KingstonIce Accretion2090RCP6.0</v>
      </c>
      <c r="C10140" t="s">
        <v>353</v>
      </c>
      <c r="D10140" t="s">
        <v>486</v>
      </c>
      <c r="E10140" s="144" t="s">
        <v>192</v>
      </c>
      <c r="F10140" s="144">
        <v>2090</v>
      </c>
      <c r="G10140" s="147">
        <v>19.171952184347937</v>
      </c>
      <c r="H10140" s="147">
        <v>23.216759999999997</v>
      </c>
      <c r="I10140" s="147">
        <v>28.317333333333334</v>
      </c>
      <c r="J10140" s="147">
        <v>32.198973333333328</v>
      </c>
      <c r="K10140" s="147">
        <v>36.091439999999999</v>
      </c>
    </row>
    <row r="10141" spans="2:11" x14ac:dyDescent="0.2">
      <c r="B10141" s="21" t="str">
        <f t="shared" si="158"/>
        <v>KingstonIce Accretion2095RCP6.0</v>
      </c>
      <c r="C10141" t="s">
        <v>353</v>
      </c>
      <c r="D10141" t="s">
        <v>486</v>
      </c>
      <c r="E10141" s="144" t="s">
        <v>192</v>
      </c>
      <c r="F10141" s="144">
        <v>2095</v>
      </c>
      <c r="G10141" s="147">
        <v>18.840729433195587</v>
      </c>
      <c r="H10141" s="147">
        <v>22.844919999999998</v>
      </c>
      <c r="I10141" s="147">
        <v>27.906666666666666</v>
      </c>
      <c r="J10141" s="147">
        <v>31.745466666666662</v>
      </c>
      <c r="K10141" s="147">
        <v>35.597520000000003</v>
      </c>
    </row>
    <row r="10142" spans="2:11" x14ac:dyDescent="0.2">
      <c r="B10142" s="21" t="str">
        <f t="shared" si="158"/>
        <v>KingstonIce Accretion2100RCP6.0</v>
      </c>
      <c r="C10142" t="s">
        <v>353</v>
      </c>
      <c r="D10142" t="s">
        <v>486</v>
      </c>
      <c r="E10142" s="144" t="s">
        <v>192</v>
      </c>
      <c r="F10142" s="144">
        <v>2100</v>
      </c>
      <c r="G10142" s="147">
        <v>18.509506682043234</v>
      </c>
      <c r="H10142" s="147">
        <v>22.47308</v>
      </c>
      <c r="I10142" s="147">
        <v>27.495999999999999</v>
      </c>
      <c r="J10142" s="147">
        <v>31.291959999999996</v>
      </c>
      <c r="K10142" s="147">
        <v>35.1036</v>
      </c>
    </row>
    <row r="10143" spans="2:11" x14ac:dyDescent="0.2">
      <c r="B10143" s="21" t="str">
        <f t="shared" si="158"/>
        <v>KingstonIce Accretion2023RCP8.5</v>
      </c>
      <c r="C10143" t="s">
        <v>353</v>
      </c>
      <c r="D10143" t="s">
        <v>486</v>
      </c>
      <c r="E10143" s="144" t="s">
        <v>191</v>
      </c>
      <c r="F10143" s="144">
        <v>2023</v>
      </c>
      <c r="G10143" s="147">
        <v>19.483691244256036</v>
      </c>
      <c r="H10143" s="147">
        <v>23.216759999999997</v>
      </c>
      <c r="I10143" s="147">
        <v>27.972000000000001</v>
      </c>
      <c r="J10143" s="147">
        <v>31.608359999999998</v>
      </c>
      <c r="K10143" s="147">
        <v>35.209440000000001</v>
      </c>
    </row>
    <row r="10144" spans="2:11" x14ac:dyDescent="0.2">
      <c r="B10144" s="21" t="str">
        <f t="shared" si="158"/>
        <v>KingstonIce Accretion2025RCP8.5</v>
      </c>
      <c r="C10144" t="s">
        <v>353</v>
      </c>
      <c r="D10144" t="s">
        <v>486</v>
      </c>
      <c r="E10144" s="144" t="s">
        <v>191</v>
      </c>
      <c r="F10144" s="144">
        <v>2025</v>
      </c>
      <c r="G10144" s="147">
        <v>19.64605533795817</v>
      </c>
      <c r="H10144" s="147">
        <v>23.44141333333333</v>
      </c>
      <c r="I10144" s="147">
        <v>28.270666666666667</v>
      </c>
      <c r="J10144" s="147">
        <v>31.956399999999999</v>
      </c>
      <c r="K10144" s="147">
        <v>35.621040000000001</v>
      </c>
    </row>
    <row r="10145" spans="2:11" x14ac:dyDescent="0.2">
      <c r="B10145" s="21" t="str">
        <f t="shared" si="158"/>
        <v>KingstonIce Accretion2030RCP8.5</v>
      </c>
      <c r="C10145" t="s">
        <v>353</v>
      </c>
      <c r="D10145" t="s">
        <v>486</v>
      </c>
      <c r="E10145" s="144" t="s">
        <v>191</v>
      </c>
      <c r="F10145" s="144">
        <v>2030</v>
      </c>
      <c r="G10145" s="147">
        <v>19.808419431660301</v>
      </c>
      <c r="H10145" s="147">
        <v>23.666066666666666</v>
      </c>
      <c r="I10145" s="147">
        <v>28.569333333333333</v>
      </c>
      <c r="J10145" s="147">
        <v>32.30444</v>
      </c>
      <c r="K10145" s="147">
        <v>36.032640000000001</v>
      </c>
    </row>
    <row r="10146" spans="2:11" x14ac:dyDescent="0.2">
      <c r="B10146" s="21" t="str">
        <f t="shared" si="158"/>
        <v>KingstonIce Accretion2035RCP8.5</v>
      </c>
      <c r="C10146" t="s">
        <v>353</v>
      </c>
      <c r="D10146" t="s">
        <v>486</v>
      </c>
      <c r="E10146" s="144" t="s">
        <v>191</v>
      </c>
      <c r="F10146" s="144">
        <v>2035</v>
      </c>
      <c r="G10146" s="147">
        <v>19.970783525362435</v>
      </c>
      <c r="H10146" s="147">
        <v>23.890719999999998</v>
      </c>
      <c r="I10146" s="147">
        <v>28.867999999999999</v>
      </c>
      <c r="J10146" s="147">
        <v>32.652479999999997</v>
      </c>
      <c r="K10146" s="147">
        <v>36.444240000000001</v>
      </c>
    </row>
    <row r="10147" spans="2:11" x14ac:dyDescent="0.2">
      <c r="B10147" s="21" t="str">
        <f t="shared" si="158"/>
        <v>KingstonIce Accretion2040RCP8.5</v>
      </c>
      <c r="C10147" t="s">
        <v>353</v>
      </c>
      <c r="D10147" t="s">
        <v>486</v>
      </c>
      <c r="E10147" s="144" t="s">
        <v>191</v>
      </c>
      <c r="F10147" s="144">
        <v>2040</v>
      </c>
      <c r="G10147" s="147">
        <v>19.788935740416047</v>
      </c>
      <c r="H10147" s="147">
        <v>23.704799999999999</v>
      </c>
      <c r="I10147" s="147">
        <v>28.672000000000001</v>
      </c>
      <c r="J10147" s="147">
        <v>32.45209333333333</v>
      </c>
      <c r="K10147" s="147">
        <v>36.244320000000002</v>
      </c>
    </row>
    <row r="10148" spans="2:11" x14ac:dyDescent="0.2">
      <c r="B10148" s="21" t="str">
        <f t="shared" si="158"/>
        <v>KingstonIce Accretion2045RCP8.5</v>
      </c>
      <c r="C10148" t="s">
        <v>353</v>
      </c>
      <c r="D10148" t="s">
        <v>486</v>
      </c>
      <c r="E10148" s="144" t="s">
        <v>191</v>
      </c>
      <c r="F10148" s="144">
        <v>2045</v>
      </c>
      <c r="G10148" s="147">
        <v>19.607087955469655</v>
      </c>
      <c r="H10148" s="147">
        <v>23.518879999999999</v>
      </c>
      <c r="I10148" s="147">
        <v>28.475999999999999</v>
      </c>
      <c r="J10148" s="147">
        <v>32.251706666666664</v>
      </c>
      <c r="K10148" s="147">
        <v>36.044400000000003</v>
      </c>
    </row>
    <row r="10149" spans="2:11" x14ac:dyDescent="0.2">
      <c r="B10149" s="21" t="str">
        <f t="shared" si="158"/>
        <v>KingstonIce Accretion2050RCP8.5</v>
      </c>
      <c r="C10149" t="s">
        <v>353</v>
      </c>
      <c r="D10149" t="s">
        <v>486</v>
      </c>
      <c r="E10149" s="144" t="s">
        <v>191</v>
      </c>
      <c r="F10149" s="144">
        <v>2050</v>
      </c>
      <c r="G10149" s="147">
        <v>19.451218425515609</v>
      </c>
      <c r="H10149" s="147">
        <v>23.418173333333332</v>
      </c>
      <c r="I10149" s="147">
        <v>28.429333333333336</v>
      </c>
      <c r="J10149" s="147">
        <v>32.251706666666664</v>
      </c>
      <c r="K10149" s="147">
        <v>36.091440000000006</v>
      </c>
    </row>
    <row r="10150" spans="2:11" x14ac:dyDescent="0.2">
      <c r="B10150" s="21" t="str">
        <f t="shared" si="158"/>
        <v>KingstonIce Accretion2055RCP8.5</v>
      </c>
      <c r="C10150" t="s">
        <v>353</v>
      </c>
      <c r="D10150" t="s">
        <v>486</v>
      </c>
      <c r="E10150" s="144" t="s">
        <v>191</v>
      </c>
      <c r="F10150" s="144">
        <v>2055</v>
      </c>
      <c r="G10150" s="147">
        <v>19.477196680507948</v>
      </c>
      <c r="H10150" s="147">
        <v>23.503386666666664</v>
      </c>
      <c r="I10150" s="147">
        <v>28.578666666666667</v>
      </c>
      <c r="J10150" s="147">
        <v>32.45209333333333</v>
      </c>
      <c r="K10150" s="147">
        <v>36.3384</v>
      </c>
    </row>
    <row r="10151" spans="2:11" x14ac:dyDescent="0.2">
      <c r="B10151" s="21" t="str">
        <f t="shared" si="158"/>
        <v>KingstonIce Accretion2060RCP8.5</v>
      </c>
      <c r="C10151" t="s">
        <v>353</v>
      </c>
      <c r="D10151" t="s">
        <v>486</v>
      </c>
      <c r="E10151" s="144" t="s">
        <v>191</v>
      </c>
      <c r="F10151" s="144">
        <v>2060</v>
      </c>
      <c r="G10151" s="147">
        <v>19.171952184347937</v>
      </c>
      <c r="H10151" s="147">
        <v>23.216759999999997</v>
      </c>
      <c r="I10151" s="147">
        <v>28.317333333333334</v>
      </c>
      <c r="J10151" s="147">
        <v>32.198973333333328</v>
      </c>
      <c r="K10151" s="147">
        <v>36.091439999999999</v>
      </c>
    </row>
    <row r="10152" spans="2:11" x14ac:dyDescent="0.2">
      <c r="B10152" s="21" t="str">
        <f t="shared" si="158"/>
        <v>KingstonIce Accretion2065RCP8.5</v>
      </c>
      <c r="C10152" t="s">
        <v>353</v>
      </c>
      <c r="D10152" t="s">
        <v>486</v>
      </c>
      <c r="E10152" s="144" t="s">
        <v>191</v>
      </c>
      <c r="F10152" s="144">
        <v>2065</v>
      </c>
      <c r="G10152" s="147">
        <v>18.840729433195587</v>
      </c>
      <c r="H10152" s="147">
        <v>22.844919999999998</v>
      </c>
      <c r="I10152" s="147">
        <v>27.906666666666666</v>
      </c>
      <c r="J10152" s="147">
        <v>31.745466666666662</v>
      </c>
      <c r="K10152" s="147">
        <v>35.597520000000003</v>
      </c>
    </row>
    <row r="10153" spans="2:11" x14ac:dyDescent="0.2">
      <c r="B10153" s="21" t="str">
        <f t="shared" si="158"/>
        <v>KingstonIce Accretion2070RCP8.5</v>
      </c>
      <c r="C10153" t="s">
        <v>353</v>
      </c>
      <c r="D10153" t="s">
        <v>486</v>
      </c>
      <c r="E10153" s="144" t="s">
        <v>191</v>
      </c>
      <c r="F10153" s="144">
        <v>2070</v>
      </c>
      <c r="G10153" s="147">
        <v>18.243229568371735</v>
      </c>
      <c r="H10153" s="147">
        <v>22.194199999999999</v>
      </c>
      <c r="I10153" s="147">
        <v>27.187999999999999</v>
      </c>
      <c r="J10153" s="147">
        <v>30.975559999999994</v>
      </c>
      <c r="K10153" s="147">
        <v>34.762560000000001</v>
      </c>
    </row>
    <row r="10154" spans="2:11" x14ac:dyDescent="0.2">
      <c r="B10154" s="21" t="str">
        <f t="shared" si="158"/>
        <v>KingstonIce Accretion2075RCP8.5</v>
      </c>
      <c r="C10154" t="s">
        <v>353</v>
      </c>
      <c r="D10154" t="s">
        <v>486</v>
      </c>
      <c r="E10154" s="144" t="s">
        <v>191</v>
      </c>
      <c r="F10154" s="144">
        <v>2075</v>
      </c>
      <c r="G10154" s="147">
        <v>17.976952454700236</v>
      </c>
      <c r="H10154" s="147">
        <v>21.915320000000001</v>
      </c>
      <c r="I10154" s="147">
        <v>26.88</v>
      </c>
      <c r="J10154" s="147">
        <v>30.659159999999996</v>
      </c>
      <c r="K10154" s="147">
        <v>34.421520000000001</v>
      </c>
    </row>
    <row r="10155" spans="2:11" x14ac:dyDescent="0.2">
      <c r="B10155" s="21" t="str">
        <f t="shared" si="158"/>
        <v>KingstonIce Accretion2080RCP8.5</v>
      </c>
      <c r="C10155" t="s">
        <v>353</v>
      </c>
      <c r="D10155" t="s">
        <v>486</v>
      </c>
      <c r="E10155" s="144" t="s">
        <v>191</v>
      </c>
      <c r="F10155" s="144">
        <v>2080</v>
      </c>
      <c r="G10155" s="147">
        <v>17.710675341028736</v>
      </c>
      <c r="H10155" s="147">
        <v>21.63644</v>
      </c>
      <c r="I10155" s="147">
        <v>26.571999999999999</v>
      </c>
      <c r="J10155" s="147">
        <v>30.342759999999995</v>
      </c>
      <c r="K10155" s="147">
        <v>34.080480000000001</v>
      </c>
    </row>
    <row r="10156" spans="2:11" x14ac:dyDescent="0.2">
      <c r="B10156" s="21" t="str">
        <f t="shared" si="158"/>
        <v>KingstonIce Accretion2085RCP8.5</v>
      </c>
      <c r="C10156" t="s">
        <v>353</v>
      </c>
      <c r="D10156" t="s">
        <v>486</v>
      </c>
      <c r="E10156" s="144" t="s">
        <v>191</v>
      </c>
      <c r="F10156" s="144">
        <v>2085</v>
      </c>
      <c r="G10156" s="147">
        <v>17.048229838724033</v>
      </c>
      <c r="H10156" s="147">
        <v>20.857900000000001</v>
      </c>
      <c r="I10156" s="147">
        <v>25.648</v>
      </c>
      <c r="J10156" s="147">
        <v>29.298639999999999</v>
      </c>
      <c r="K10156" s="147">
        <v>32.916240000000002</v>
      </c>
    </row>
    <row r="10157" spans="2:11" x14ac:dyDescent="0.2">
      <c r="B10157" s="21" t="str">
        <f t="shared" si="158"/>
        <v>KingstonIce Accretion2090RCP8.5</v>
      </c>
      <c r="C10157" t="s">
        <v>353</v>
      </c>
      <c r="D10157" t="s">
        <v>486</v>
      </c>
      <c r="E10157" s="144" t="s">
        <v>191</v>
      </c>
      <c r="F10157" s="144">
        <v>2090</v>
      </c>
      <c r="G10157" s="147">
        <v>16.385784336419327</v>
      </c>
      <c r="H10157" s="147">
        <v>20.079359999999998</v>
      </c>
      <c r="I10157" s="147">
        <v>24.724</v>
      </c>
      <c r="J10157" s="147">
        <v>28.254519999999999</v>
      </c>
      <c r="K10157" s="147">
        <v>31.752000000000002</v>
      </c>
    </row>
    <row r="10158" spans="2:11" x14ac:dyDescent="0.2">
      <c r="B10158" s="21" t="str">
        <f t="shared" si="158"/>
        <v>KingstonIce Accretion2095RCP8.5</v>
      </c>
      <c r="C10158" t="s">
        <v>353</v>
      </c>
      <c r="D10158" t="s">
        <v>486</v>
      </c>
      <c r="E10158" s="144" t="s">
        <v>191</v>
      </c>
      <c r="F10158" s="144">
        <v>2095</v>
      </c>
      <c r="G10158" s="147">
        <v>16.385784336419327</v>
      </c>
      <c r="H10158" s="147">
        <v>20.079359999999998</v>
      </c>
      <c r="I10158" s="147">
        <v>24.724</v>
      </c>
      <c r="J10158" s="147">
        <v>28.254519999999999</v>
      </c>
      <c r="K10158" s="147">
        <v>31.752000000000002</v>
      </c>
    </row>
    <row r="10159" spans="2:11" x14ac:dyDescent="0.2">
      <c r="B10159" s="21" t="str">
        <f t="shared" si="158"/>
        <v>KingstonIce Accretion2100RCP8.5</v>
      </c>
      <c r="C10159" t="s">
        <v>353</v>
      </c>
      <c r="D10159" t="s">
        <v>486</v>
      </c>
      <c r="E10159" s="144" t="s">
        <v>191</v>
      </c>
      <c r="F10159" s="144">
        <v>2100</v>
      </c>
      <c r="G10159" s="147">
        <v>16.385784336419327</v>
      </c>
      <c r="H10159" s="147">
        <v>20.079359999999998</v>
      </c>
      <c r="I10159" s="147">
        <v>24.724</v>
      </c>
      <c r="J10159" s="147">
        <v>28.254519999999999</v>
      </c>
      <c r="K10159" s="147">
        <v>31.752000000000002</v>
      </c>
    </row>
    <row r="10160" spans="2:11" x14ac:dyDescent="0.2">
      <c r="B10160" s="21" t="str">
        <f t="shared" si="158"/>
        <v>KingstonWind2023RCP4.5</v>
      </c>
      <c r="C10160" t="s">
        <v>353</v>
      </c>
      <c r="D10160" t="s">
        <v>1</v>
      </c>
      <c r="E10160" s="144" t="s">
        <v>193</v>
      </c>
      <c r="F10160" s="144">
        <v>2023</v>
      </c>
      <c r="G10160" s="147">
        <v>87.89905712292672</v>
      </c>
      <c r="H10160" s="147">
        <v>94.575419999999994</v>
      </c>
      <c r="I10160" s="147">
        <v>101.592</v>
      </c>
      <c r="J10160" s="147">
        <v>108.627042</v>
      </c>
      <c r="K10160" s="147">
        <v>115.66371599999999</v>
      </c>
    </row>
    <row r="10161" spans="2:11" x14ac:dyDescent="0.2">
      <c r="B10161" s="21" t="str">
        <f t="shared" si="158"/>
        <v>KingstonWind2025RCP4.5</v>
      </c>
      <c r="C10161" t="s">
        <v>353</v>
      </c>
      <c r="D10161" t="s">
        <v>1</v>
      </c>
      <c r="E10161" s="144" t="s">
        <v>193</v>
      </c>
      <c r="F10161" s="144">
        <v>2025</v>
      </c>
      <c r="G10161" s="147">
        <v>87.882910001544758</v>
      </c>
      <c r="H10161" s="147">
        <v>94.546961999999994</v>
      </c>
      <c r="I10161" s="147">
        <v>101.5444</v>
      </c>
      <c r="J10161" s="147">
        <v>108.565196</v>
      </c>
      <c r="K10161" s="147">
        <v>115.586196</v>
      </c>
    </row>
    <row r="10162" spans="2:11" x14ac:dyDescent="0.2">
      <c r="B10162" s="21" t="str">
        <f t="shared" si="158"/>
        <v>KingstonWind2030RCP4.5</v>
      </c>
      <c r="C10162" t="s">
        <v>353</v>
      </c>
      <c r="D10162" t="s">
        <v>1</v>
      </c>
      <c r="E10162" s="144" t="s">
        <v>193</v>
      </c>
      <c r="F10162" s="144">
        <v>2030</v>
      </c>
      <c r="G10162" s="147">
        <v>87.866762880162781</v>
      </c>
      <c r="H10162" s="147">
        <v>94.518503999999993</v>
      </c>
      <c r="I10162" s="147">
        <v>101.49679999999999</v>
      </c>
      <c r="J10162" s="147">
        <v>108.50335</v>
      </c>
      <c r="K10162" s="147">
        <v>115.50867599999999</v>
      </c>
    </row>
    <row r="10163" spans="2:11" x14ac:dyDescent="0.2">
      <c r="B10163" s="21" t="str">
        <f t="shared" si="158"/>
        <v>KingstonWind2035RCP4.5</v>
      </c>
      <c r="C10163" t="s">
        <v>353</v>
      </c>
      <c r="D10163" t="s">
        <v>1</v>
      </c>
      <c r="E10163" s="144" t="s">
        <v>193</v>
      </c>
      <c r="F10163" s="144">
        <v>2035</v>
      </c>
      <c r="G10163" s="147">
        <v>87.850615758780819</v>
      </c>
      <c r="H10163" s="147">
        <v>94.490045999999992</v>
      </c>
      <c r="I10163" s="147">
        <v>101.44919999999999</v>
      </c>
      <c r="J10163" s="147">
        <v>108.44150400000001</v>
      </c>
      <c r="K10163" s="147">
        <v>115.43115599999999</v>
      </c>
    </row>
    <row r="10164" spans="2:11" x14ac:dyDescent="0.2">
      <c r="B10164" s="21" t="str">
        <f t="shared" si="158"/>
        <v>KingstonWind2040RCP4.5</v>
      </c>
      <c r="C10164" t="s">
        <v>353</v>
      </c>
      <c r="D10164" t="s">
        <v>1</v>
      </c>
      <c r="E10164" s="144" t="s">
        <v>193</v>
      </c>
      <c r="F10164" s="144">
        <v>2040</v>
      </c>
      <c r="G10164" s="147">
        <v>87.834468637398857</v>
      </c>
      <c r="H10164" s="147">
        <v>94.461587999999992</v>
      </c>
      <c r="I10164" s="147">
        <v>101.4016</v>
      </c>
      <c r="J10164" s="147">
        <v>108.37965800000001</v>
      </c>
      <c r="K10164" s="147">
        <v>115.35363599999999</v>
      </c>
    </row>
    <row r="10165" spans="2:11" x14ac:dyDescent="0.2">
      <c r="B10165" s="21" t="str">
        <f t="shared" si="158"/>
        <v>KingstonWind2045RCP4.5</v>
      </c>
      <c r="C10165" t="s">
        <v>353</v>
      </c>
      <c r="D10165" t="s">
        <v>1</v>
      </c>
      <c r="E10165" s="144" t="s">
        <v>193</v>
      </c>
      <c r="F10165" s="144">
        <v>2045</v>
      </c>
      <c r="G10165" s="147">
        <v>87.81832151601688</v>
      </c>
      <c r="H10165" s="147">
        <v>94.433129999999991</v>
      </c>
      <c r="I10165" s="147">
        <v>101.354</v>
      </c>
      <c r="J10165" s="147">
        <v>108.317812</v>
      </c>
      <c r="K10165" s="147">
        <v>115.276116</v>
      </c>
    </row>
    <row r="10166" spans="2:11" x14ac:dyDescent="0.2">
      <c r="B10166" s="21" t="str">
        <f t="shared" si="158"/>
        <v>KingstonWind2050RCP4.5</v>
      </c>
      <c r="C10166" t="s">
        <v>353</v>
      </c>
      <c r="D10166" t="s">
        <v>1</v>
      </c>
      <c r="E10166" s="144" t="s">
        <v>193</v>
      </c>
      <c r="F10166" s="144">
        <v>2050</v>
      </c>
      <c r="G10166" s="147">
        <v>87.913149156132803</v>
      </c>
      <c r="H10166" s="147">
        <v>94.539373199999986</v>
      </c>
      <c r="I10166" s="147">
        <v>101.47163999999999</v>
      </c>
      <c r="J10166" s="147">
        <v>108.44586959999999</v>
      </c>
      <c r="K10166" s="147">
        <v>115.41487679999999</v>
      </c>
    </row>
    <row r="10167" spans="2:11" x14ac:dyDescent="0.2">
      <c r="B10167" s="21" t="str">
        <f t="shared" si="158"/>
        <v>KingstonWind2055RCP4.5</v>
      </c>
      <c r="C10167" t="s">
        <v>353</v>
      </c>
      <c r="D10167" t="s">
        <v>1</v>
      </c>
      <c r="E10167" s="144" t="s">
        <v>193</v>
      </c>
      <c r="F10167" s="144">
        <v>2055</v>
      </c>
      <c r="G10167" s="147">
        <v>88.024123917630689</v>
      </c>
      <c r="H10167" s="147">
        <v>94.674074399999995</v>
      </c>
      <c r="I10167" s="147">
        <v>101.63688</v>
      </c>
      <c r="J10167" s="147">
        <v>108.6357732</v>
      </c>
      <c r="K10167" s="147">
        <v>115.63115759999999</v>
      </c>
    </row>
    <row r="10168" spans="2:11" x14ac:dyDescent="0.2">
      <c r="B10168" s="21" t="str">
        <f t="shared" si="158"/>
        <v>KingstonWind2060RCP4.5</v>
      </c>
      <c r="C10168" t="s">
        <v>353</v>
      </c>
      <c r="D10168" t="s">
        <v>1</v>
      </c>
      <c r="E10168" s="144" t="s">
        <v>193</v>
      </c>
      <c r="F10168" s="144">
        <v>2060</v>
      </c>
      <c r="G10168" s="147">
        <v>88.135098679128575</v>
      </c>
      <c r="H10168" s="147">
        <v>94.80877559999999</v>
      </c>
      <c r="I10168" s="147">
        <v>101.80212</v>
      </c>
      <c r="J10168" s="147">
        <v>108.8256768</v>
      </c>
      <c r="K10168" s="147">
        <v>115.84743839999999</v>
      </c>
    </row>
    <row r="10169" spans="2:11" x14ac:dyDescent="0.2">
      <c r="B10169" s="21" t="str">
        <f t="shared" si="158"/>
        <v>KingstonWind2065RCP4.5</v>
      </c>
      <c r="C10169" t="s">
        <v>353</v>
      </c>
      <c r="D10169" t="s">
        <v>1</v>
      </c>
      <c r="E10169" s="144" t="s">
        <v>193</v>
      </c>
      <c r="F10169" s="144">
        <v>2065</v>
      </c>
      <c r="G10169" s="147">
        <v>88.246073440626461</v>
      </c>
      <c r="H10169" s="147">
        <v>94.943476799999999</v>
      </c>
      <c r="I10169" s="147">
        <v>101.96736000000001</v>
      </c>
      <c r="J10169" s="147">
        <v>109.0155804</v>
      </c>
      <c r="K10169" s="147">
        <v>116.06371919999999</v>
      </c>
    </row>
    <row r="10170" spans="2:11" x14ac:dyDescent="0.2">
      <c r="B10170" s="21" t="str">
        <f t="shared" si="158"/>
        <v>KingstonWind2070RCP4.5</v>
      </c>
      <c r="C10170" t="s">
        <v>353</v>
      </c>
      <c r="D10170" t="s">
        <v>1</v>
      </c>
      <c r="E10170" s="144" t="s">
        <v>193</v>
      </c>
      <c r="F10170" s="144">
        <v>2070</v>
      </c>
      <c r="G10170" s="147">
        <v>88.357048202124346</v>
      </c>
      <c r="H10170" s="147">
        <v>95.078177999999994</v>
      </c>
      <c r="I10170" s="147">
        <v>102.13260000000001</v>
      </c>
      <c r="J10170" s="147">
        <v>109.205484</v>
      </c>
      <c r="K10170" s="147">
        <v>116.27999999999999</v>
      </c>
    </row>
    <row r="10171" spans="2:11" x14ac:dyDescent="0.2">
      <c r="B10171" s="21" t="str">
        <f t="shared" si="158"/>
        <v>KingstonWind2075RCP4.5</v>
      </c>
      <c r="C10171" t="s">
        <v>353</v>
      </c>
      <c r="D10171" t="s">
        <v>1</v>
      </c>
      <c r="E10171" s="144" t="s">
        <v>193</v>
      </c>
      <c r="F10171" s="144">
        <v>2075</v>
      </c>
      <c r="G10171" s="147">
        <v>88.477417652426283</v>
      </c>
      <c r="H10171" s="147">
        <v>95.242601999999991</v>
      </c>
      <c r="I10171" s="147">
        <v>102.3502</v>
      </c>
      <c r="J10171" s="147">
        <v>109.46742</v>
      </c>
      <c r="K10171" s="147">
        <v>116.58620399999998</v>
      </c>
    </row>
    <row r="10172" spans="2:11" x14ac:dyDescent="0.2">
      <c r="B10172" s="21" t="str">
        <f t="shared" si="158"/>
        <v>KingstonWind2080RCP4.5</v>
      </c>
      <c r="C10172" t="s">
        <v>353</v>
      </c>
      <c r="D10172" t="s">
        <v>1</v>
      </c>
      <c r="E10172" s="144" t="s">
        <v>193</v>
      </c>
      <c r="F10172" s="144">
        <v>2080</v>
      </c>
      <c r="G10172" s="147">
        <v>88.597787102728219</v>
      </c>
      <c r="H10172" s="147">
        <v>95.407025999999988</v>
      </c>
      <c r="I10172" s="147">
        <v>102.56780000000001</v>
      </c>
      <c r="J10172" s="147">
        <v>109.729356</v>
      </c>
      <c r="K10172" s="147">
        <v>116.89240799999999</v>
      </c>
    </row>
    <row r="10173" spans="2:11" x14ac:dyDescent="0.2">
      <c r="B10173" s="21" t="str">
        <f t="shared" si="158"/>
        <v>KingstonWind2085RCP4.5</v>
      </c>
      <c r="C10173" t="s">
        <v>353</v>
      </c>
      <c r="D10173" t="s">
        <v>1</v>
      </c>
      <c r="E10173" s="144" t="s">
        <v>193</v>
      </c>
      <c r="F10173" s="144">
        <v>2085</v>
      </c>
      <c r="G10173" s="147">
        <v>88.718156553030155</v>
      </c>
      <c r="H10173" s="147">
        <v>95.571449999999999</v>
      </c>
      <c r="I10173" s="147">
        <v>102.78540000000001</v>
      </c>
      <c r="J10173" s="147">
        <v>109.99129199999999</v>
      </c>
      <c r="K10173" s="147">
        <v>117.198612</v>
      </c>
    </row>
    <row r="10174" spans="2:11" x14ac:dyDescent="0.2">
      <c r="B10174" s="21" t="str">
        <f t="shared" si="158"/>
        <v>KingstonWind2090RCP4.5</v>
      </c>
      <c r="C10174" t="s">
        <v>353</v>
      </c>
      <c r="D10174" t="s">
        <v>1</v>
      </c>
      <c r="E10174" s="144" t="s">
        <v>193</v>
      </c>
      <c r="F10174" s="144">
        <v>2090</v>
      </c>
      <c r="G10174" s="147">
        <v>88.838526003332092</v>
      </c>
      <c r="H10174" s="147">
        <v>95.735873999999995</v>
      </c>
      <c r="I10174" s="147">
        <v>103.003</v>
      </c>
      <c r="J10174" s="147">
        <v>110.25322799999999</v>
      </c>
      <c r="K10174" s="147">
        <v>117.50481599999999</v>
      </c>
    </row>
    <row r="10175" spans="2:11" x14ac:dyDescent="0.2">
      <c r="B10175" s="21" t="str">
        <f t="shared" si="158"/>
        <v>KingstonWind2095RCP4.5</v>
      </c>
      <c r="C10175" t="s">
        <v>353</v>
      </c>
      <c r="D10175" t="s">
        <v>1</v>
      </c>
      <c r="E10175" s="144" t="s">
        <v>193</v>
      </c>
      <c r="F10175" s="144">
        <v>2095</v>
      </c>
      <c r="G10175" s="147">
        <v>88.958895453634028</v>
      </c>
      <c r="H10175" s="147">
        <v>95.900297999999992</v>
      </c>
      <c r="I10175" s="147">
        <v>103.22059999999999</v>
      </c>
      <c r="J10175" s="147">
        <v>110.515164</v>
      </c>
      <c r="K10175" s="147">
        <v>117.81101999999998</v>
      </c>
    </row>
    <row r="10176" spans="2:11" x14ac:dyDescent="0.2">
      <c r="B10176" s="21" t="str">
        <f t="shared" si="158"/>
        <v>KingstonWind2100RCP4.5</v>
      </c>
      <c r="C10176" t="s">
        <v>353</v>
      </c>
      <c r="D10176" t="s">
        <v>1</v>
      </c>
      <c r="E10176" s="144" t="s">
        <v>193</v>
      </c>
      <c r="F10176" s="144">
        <v>2100</v>
      </c>
      <c r="G10176" s="147">
        <v>89.079264903935965</v>
      </c>
      <c r="H10176" s="147">
        <v>96.064721999999989</v>
      </c>
      <c r="I10176" s="147">
        <v>103.43819999999999</v>
      </c>
      <c r="J10176" s="147">
        <v>110.77709999999999</v>
      </c>
      <c r="K10176" s="147">
        <v>118.11722399999999</v>
      </c>
    </row>
    <row r="10177" spans="2:11" x14ac:dyDescent="0.2">
      <c r="B10177" s="21" t="str">
        <f t="shared" si="158"/>
        <v>KingstonWind2023RCP6.0</v>
      </c>
      <c r="C10177" t="s">
        <v>353</v>
      </c>
      <c r="D10177" t="s">
        <v>1</v>
      </c>
      <c r="E10177" s="144" t="s">
        <v>192</v>
      </c>
      <c r="F10177" s="144">
        <v>2023</v>
      </c>
      <c r="G10177" s="147">
        <v>87.89905712292672</v>
      </c>
      <c r="H10177" s="147">
        <v>94.575419999999994</v>
      </c>
      <c r="I10177" s="147">
        <v>101.592</v>
      </c>
      <c r="J10177" s="147">
        <v>108.627042</v>
      </c>
      <c r="K10177" s="147">
        <v>115.66371599999999</v>
      </c>
    </row>
    <row r="10178" spans="2:11" x14ac:dyDescent="0.2">
      <c r="B10178" s="21" t="str">
        <f t="shared" si="158"/>
        <v>KingstonWind2025RCP6.0</v>
      </c>
      <c r="C10178" t="s">
        <v>353</v>
      </c>
      <c r="D10178" t="s">
        <v>1</v>
      </c>
      <c r="E10178" s="144" t="s">
        <v>192</v>
      </c>
      <c r="F10178" s="144">
        <v>2025</v>
      </c>
      <c r="G10178" s="147">
        <v>87.882910001544758</v>
      </c>
      <c r="H10178" s="147">
        <v>94.546961999999994</v>
      </c>
      <c r="I10178" s="147">
        <v>101.5444</v>
      </c>
      <c r="J10178" s="147">
        <v>108.565196</v>
      </c>
      <c r="K10178" s="147">
        <v>115.586196</v>
      </c>
    </row>
    <row r="10179" spans="2:11" x14ac:dyDescent="0.2">
      <c r="B10179" s="21" t="str">
        <f t="shared" si="158"/>
        <v>KingstonWind2030RCP6.0</v>
      </c>
      <c r="C10179" t="s">
        <v>353</v>
      </c>
      <c r="D10179" t="s">
        <v>1</v>
      </c>
      <c r="E10179" s="144" t="s">
        <v>192</v>
      </c>
      <c r="F10179" s="144">
        <v>2030</v>
      </c>
      <c r="G10179" s="147">
        <v>87.866762880162781</v>
      </c>
      <c r="H10179" s="147">
        <v>94.518503999999993</v>
      </c>
      <c r="I10179" s="147">
        <v>101.49679999999999</v>
      </c>
      <c r="J10179" s="147">
        <v>108.50335</v>
      </c>
      <c r="K10179" s="147">
        <v>115.50867599999999</v>
      </c>
    </row>
    <row r="10180" spans="2:11" x14ac:dyDescent="0.2">
      <c r="B10180" s="21" t="str">
        <f t="shared" si="158"/>
        <v>KingstonWind2035RCP6.0</v>
      </c>
      <c r="C10180" t="s">
        <v>353</v>
      </c>
      <c r="D10180" t="s">
        <v>1</v>
      </c>
      <c r="E10180" s="144" t="s">
        <v>192</v>
      </c>
      <c r="F10180" s="144">
        <v>2035</v>
      </c>
      <c r="G10180" s="147">
        <v>87.850615758780819</v>
      </c>
      <c r="H10180" s="147">
        <v>94.490045999999992</v>
      </c>
      <c r="I10180" s="147">
        <v>101.44919999999999</v>
      </c>
      <c r="J10180" s="147">
        <v>108.44150400000001</v>
      </c>
      <c r="K10180" s="147">
        <v>115.43115599999999</v>
      </c>
    </row>
    <row r="10181" spans="2:11" x14ac:dyDescent="0.2">
      <c r="B10181" s="21" t="str">
        <f t="shared" si="158"/>
        <v>KingstonWind2040RCP6.0</v>
      </c>
      <c r="C10181" t="s">
        <v>353</v>
      </c>
      <c r="D10181" t="s">
        <v>1</v>
      </c>
      <c r="E10181" s="144" t="s">
        <v>192</v>
      </c>
      <c r="F10181" s="144">
        <v>2040</v>
      </c>
      <c r="G10181" s="147">
        <v>87.834468637398857</v>
      </c>
      <c r="H10181" s="147">
        <v>94.461587999999992</v>
      </c>
      <c r="I10181" s="147">
        <v>101.4016</v>
      </c>
      <c r="J10181" s="147">
        <v>108.37965800000001</v>
      </c>
      <c r="K10181" s="147">
        <v>115.35363599999999</v>
      </c>
    </row>
    <row r="10182" spans="2:11" x14ac:dyDescent="0.2">
      <c r="B10182" s="21" t="str">
        <f t="shared" si="158"/>
        <v>KingstonWind2045RCP6.0</v>
      </c>
      <c r="C10182" t="s">
        <v>353</v>
      </c>
      <c r="D10182" t="s">
        <v>1</v>
      </c>
      <c r="E10182" s="144" t="s">
        <v>192</v>
      </c>
      <c r="F10182" s="144">
        <v>2045</v>
      </c>
      <c r="G10182" s="147">
        <v>87.81832151601688</v>
      </c>
      <c r="H10182" s="147">
        <v>94.433129999999991</v>
      </c>
      <c r="I10182" s="147">
        <v>101.354</v>
      </c>
      <c r="J10182" s="147">
        <v>108.317812</v>
      </c>
      <c r="K10182" s="147">
        <v>115.276116</v>
      </c>
    </row>
    <row r="10183" spans="2:11" x14ac:dyDescent="0.2">
      <c r="B10183" s="21" t="str">
        <f t="shared" si="158"/>
        <v>KingstonWind2050RCP6.0</v>
      </c>
      <c r="C10183" t="s">
        <v>353</v>
      </c>
      <c r="D10183" t="s">
        <v>1</v>
      </c>
      <c r="E10183" s="144" t="s">
        <v>192</v>
      </c>
      <c r="F10183" s="144">
        <v>2050</v>
      </c>
      <c r="G10183" s="147">
        <v>87.913149156132803</v>
      </c>
      <c r="H10183" s="147">
        <v>94.539373199999986</v>
      </c>
      <c r="I10183" s="147">
        <v>101.47163999999999</v>
      </c>
      <c r="J10183" s="147">
        <v>108.44586959999999</v>
      </c>
      <c r="K10183" s="147">
        <v>115.41487679999999</v>
      </c>
    </row>
    <row r="10184" spans="2:11" x14ac:dyDescent="0.2">
      <c r="B10184" s="21" t="str">
        <f t="shared" si="158"/>
        <v>KingstonWind2055RCP6.0</v>
      </c>
      <c r="C10184" t="s">
        <v>353</v>
      </c>
      <c r="D10184" t="s">
        <v>1</v>
      </c>
      <c r="E10184" s="144" t="s">
        <v>192</v>
      </c>
      <c r="F10184" s="144">
        <v>2055</v>
      </c>
      <c r="G10184" s="147">
        <v>88.024123917630689</v>
      </c>
      <c r="H10184" s="147">
        <v>94.674074399999995</v>
      </c>
      <c r="I10184" s="147">
        <v>101.63688</v>
      </c>
      <c r="J10184" s="147">
        <v>108.6357732</v>
      </c>
      <c r="K10184" s="147">
        <v>115.63115759999999</v>
      </c>
    </row>
    <row r="10185" spans="2:11" x14ac:dyDescent="0.2">
      <c r="B10185" s="21" t="str">
        <f t="shared" si="158"/>
        <v>KingstonWind2060RCP6.0</v>
      </c>
      <c r="C10185" t="s">
        <v>353</v>
      </c>
      <c r="D10185" t="s">
        <v>1</v>
      </c>
      <c r="E10185" s="144" t="s">
        <v>192</v>
      </c>
      <c r="F10185" s="144">
        <v>2060</v>
      </c>
      <c r="G10185" s="147">
        <v>88.135098679128575</v>
      </c>
      <c r="H10185" s="147">
        <v>94.80877559999999</v>
      </c>
      <c r="I10185" s="147">
        <v>101.80212</v>
      </c>
      <c r="J10185" s="147">
        <v>108.8256768</v>
      </c>
      <c r="K10185" s="147">
        <v>115.84743839999999</v>
      </c>
    </row>
    <row r="10186" spans="2:11" x14ac:dyDescent="0.2">
      <c r="B10186" s="21" t="str">
        <f t="shared" si="158"/>
        <v>KingstonWind2065RCP6.0</v>
      </c>
      <c r="C10186" t="s">
        <v>353</v>
      </c>
      <c r="D10186" t="s">
        <v>1</v>
      </c>
      <c r="E10186" s="144" t="s">
        <v>192</v>
      </c>
      <c r="F10186" s="144">
        <v>2065</v>
      </c>
      <c r="G10186" s="147">
        <v>88.246073440626461</v>
      </c>
      <c r="H10186" s="147">
        <v>94.943476799999999</v>
      </c>
      <c r="I10186" s="147">
        <v>101.96736000000001</v>
      </c>
      <c r="J10186" s="147">
        <v>109.0155804</v>
      </c>
      <c r="K10186" s="147">
        <v>116.06371919999999</v>
      </c>
    </row>
    <row r="10187" spans="2:11" x14ac:dyDescent="0.2">
      <c r="B10187" s="21" t="str">
        <f t="shared" si="158"/>
        <v>KingstonWind2070RCP6.0</v>
      </c>
      <c r="C10187" t="s">
        <v>353</v>
      </c>
      <c r="D10187" t="s">
        <v>1</v>
      </c>
      <c r="E10187" s="144" t="s">
        <v>192</v>
      </c>
      <c r="F10187" s="144">
        <v>2070</v>
      </c>
      <c r="G10187" s="147">
        <v>88.357048202124346</v>
      </c>
      <c r="H10187" s="147">
        <v>95.078177999999994</v>
      </c>
      <c r="I10187" s="147">
        <v>102.13260000000001</v>
      </c>
      <c r="J10187" s="147">
        <v>109.205484</v>
      </c>
      <c r="K10187" s="147">
        <v>116.27999999999999</v>
      </c>
    </row>
    <row r="10188" spans="2:11" x14ac:dyDescent="0.2">
      <c r="B10188" s="21" t="str">
        <f t="shared" ref="B10188:B10251" si="159">C10188&amp;D10188&amp;F10188&amp;E10188</f>
        <v>KingstonWind2075RCP6.0</v>
      </c>
      <c r="C10188" t="s">
        <v>353</v>
      </c>
      <c r="D10188" t="s">
        <v>1</v>
      </c>
      <c r="E10188" s="144" t="s">
        <v>192</v>
      </c>
      <c r="F10188" s="144">
        <v>2075</v>
      </c>
      <c r="G10188" s="147">
        <v>88.537602377577258</v>
      </c>
      <c r="H10188" s="147">
        <v>95.324813999999989</v>
      </c>
      <c r="I10188" s="147">
        <v>102.459</v>
      </c>
      <c r="J10188" s="147">
        <v>109.598388</v>
      </c>
      <c r="K10188" s="147">
        <v>116.73930599999998</v>
      </c>
    </row>
    <row r="10189" spans="2:11" x14ac:dyDescent="0.2">
      <c r="B10189" s="21" t="str">
        <f t="shared" si="159"/>
        <v>KingstonWind2080RCP6.0</v>
      </c>
      <c r="C10189" t="s">
        <v>353</v>
      </c>
      <c r="D10189" t="s">
        <v>1</v>
      </c>
      <c r="E10189" s="144" t="s">
        <v>192</v>
      </c>
      <c r="F10189" s="144">
        <v>2080</v>
      </c>
      <c r="G10189" s="147">
        <v>88.718156553030155</v>
      </c>
      <c r="H10189" s="147">
        <v>95.571449999999999</v>
      </c>
      <c r="I10189" s="147">
        <v>102.78540000000001</v>
      </c>
      <c r="J10189" s="147">
        <v>109.99129199999999</v>
      </c>
      <c r="K10189" s="147">
        <v>117.198612</v>
      </c>
    </row>
    <row r="10190" spans="2:11" x14ac:dyDescent="0.2">
      <c r="B10190" s="21" t="str">
        <f t="shared" si="159"/>
        <v>KingstonWind2085RCP6.0</v>
      </c>
      <c r="C10190" t="s">
        <v>353</v>
      </c>
      <c r="D10190" t="s">
        <v>1</v>
      </c>
      <c r="E10190" s="144" t="s">
        <v>192</v>
      </c>
      <c r="F10190" s="144">
        <v>2085</v>
      </c>
      <c r="G10190" s="147">
        <v>88.898710728483053</v>
      </c>
      <c r="H10190" s="147">
        <v>95.818085999999994</v>
      </c>
      <c r="I10190" s="147">
        <v>103.1118</v>
      </c>
      <c r="J10190" s="147">
        <v>110.38419599999999</v>
      </c>
      <c r="K10190" s="147">
        <v>117.657918</v>
      </c>
    </row>
    <row r="10191" spans="2:11" x14ac:dyDescent="0.2">
      <c r="B10191" s="21" t="str">
        <f t="shared" si="159"/>
        <v>KingstonWind2090RCP6.0</v>
      </c>
      <c r="C10191" t="s">
        <v>353</v>
      </c>
      <c r="D10191" t="s">
        <v>1</v>
      </c>
      <c r="E10191" s="144" t="s">
        <v>192</v>
      </c>
      <c r="F10191" s="144">
        <v>2090</v>
      </c>
      <c r="G10191" s="147">
        <v>89.281837881273376</v>
      </c>
      <c r="H10191" s="147">
        <v>96.327167999999986</v>
      </c>
      <c r="I10191" s="147">
        <v>103.7782</v>
      </c>
      <c r="J10191" s="147">
        <v>111.184556</v>
      </c>
      <c r="K10191" s="147">
        <v>118.59009599999999</v>
      </c>
    </row>
    <row r="10192" spans="2:11" x14ac:dyDescent="0.2">
      <c r="B10192" s="21" t="str">
        <f t="shared" si="159"/>
        <v>KingstonWind2095RCP6.0</v>
      </c>
      <c r="C10192" t="s">
        <v>353</v>
      </c>
      <c r="D10192" t="s">
        <v>1</v>
      </c>
      <c r="E10192" s="144" t="s">
        <v>192</v>
      </c>
      <c r="F10192" s="144">
        <v>2095</v>
      </c>
      <c r="G10192" s="147">
        <v>89.484410858610772</v>
      </c>
      <c r="H10192" s="147">
        <v>96.589613999999997</v>
      </c>
      <c r="I10192" s="147">
        <v>104.1182</v>
      </c>
      <c r="J10192" s="147">
        <v>111.592012</v>
      </c>
      <c r="K10192" s="147">
        <v>119.062968</v>
      </c>
    </row>
    <row r="10193" spans="2:11" x14ac:dyDescent="0.2">
      <c r="B10193" s="21" t="str">
        <f t="shared" si="159"/>
        <v>KingstonWind2100RCP6.0</v>
      </c>
      <c r="C10193" t="s">
        <v>353</v>
      </c>
      <c r="D10193" t="s">
        <v>1</v>
      </c>
      <c r="E10193" s="144" t="s">
        <v>192</v>
      </c>
      <c r="F10193" s="144">
        <v>2100</v>
      </c>
      <c r="G10193" s="147">
        <v>89.686983835948183</v>
      </c>
      <c r="H10193" s="147">
        <v>96.852059999999994</v>
      </c>
      <c r="I10193" s="147">
        <v>104.45820000000001</v>
      </c>
      <c r="J10193" s="147">
        <v>111.99946800000001</v>
      </c>
      <c r="K10193" s="147">
        <v>119.53583999999999</v>
      </c>
    </row>
    <row r="10194" spans="2:11" x14ac:dyDescent="0.2">
      <c r="B10194" s="21" t="str">
        <f t="shared" si="159"/>
        <v>KingstonWind2023RCP8.5</v>
      </c>
      <c r="C10194" t="s">
        <v>353</v>
      </c>
      <c r="D10194" t="s">
        <v>1</v>
      </c>
      <c r="E10194" s="144" t="s">
        <v>191</v>
      </c>
      <c r="F10194" s="144">
        <v>2023</v>
      </c>
      <c r="G10194" s="147">
        <v>87.89905712292672</v>
      </c>
      <c r="H10194" s="147">
        <v>94.575419999999994</v>
      </c>
      <c r="I10194" s="147">
        <v>101.592</v>
      </c>
      <c r="J10194" s="147">
        <v>108.627042</v>
      </c>
      <c r="K10194" s="147">
        <v>115.66371599999999</v>
      </c>
    </row>
    <row r="10195" spans="2:11" x14ac:dyDescent="0.2">
      <c r="B10195" s="21" t="str">
        <f t="shared" si="159"/>
        <v>KingstonWind2025RCP8.5</v>
      </c>
      <c r="C10195" t="s">
        <v>353</v>
      </c>
      <c r="D10195" t="s">
        <v>1</v>
      </c>
      <c r="E10195" s="144" t="s">
        <v>191</v>
      </c>
      <c r="F10195" s="144">
        <v>2025</v>
      </c>
      <c r="G10195" s="147">
        <v>87.866762880162781</v>
      </c>
      <c r="H10195" s="147">
        <v>94.518503999999993</v>
      </c>
      <c r="I10195" s="147">
        <v>101.49679999999999</v>
      </c>
      <c r="J10195" s="147">
        <v>108.50335</v>
      </c>
      <c r="K10195" s="147">
        <v>115.50867599999999</v>
      </c>
    </row>
    <row r="10196" spans="2:11" x14ac:dyDescent="0.2">
      <c r="B10196" s="21" t="str">
        <f t="shared" si="159"/>
        <v>KingstonWind2030RCP8.5</v>
      </c>
      <c r="C10196" t="s">
        <v>353</v>
      </c>
      <c r="D10196" t="s">
        <v>1</v>
      </c>
      <c r="E10196" s="144" t="s">
        <v>191</v>
      </c>
      <c r="F10196" s="144">
        <v>2030</v>
      </c>
      <c r="G10196" s="147">
        <v>87.834468637398857</v>
      </c>
      <c r="H10196" s="147">
        <v>94.461587999999992</v>
      </c>
      <c r="I10196" s="147">
        <v>101.4016</v>
      </c>
      <c r="J10196" s="147">
        <v>108.37965800000001</v>
      </c>
      <c r="K10196" s="147">
        <v>115.35363599999999</v>
      </c>
    </row>
    <row r="10197" spans="2:11" x14ac:dyDescent="0.2">
      <c r="B10197" s="21" t="str">
        <f t="shared" si="159"/>
        <v>KingstonWind2035RCP8.5</v>
      </c>
      <c r="C10197" t="s">
        <v>353</v>
      </c>
      <c r="D10197" t="s">
        <v>1</v>
      </c>
      <c r="E10197" s="144" t="s">
        <v>191</v>
      </c>
      <c r="F10197" s="144">
        <v>2035</v>
      </c>
      <c r="G10197" s="147">
        <v>87.802174394634918</v>
      </c>
      <c r="H10197" s="147">
        <v>94.404671999999991</v>
      </c>
      <c r="I10197" s="147">
        <v>101.3064</v>
      </c>
      <c r="J10197" s="147">
        <v>108.255966</v>
      </c>
      <c r="K10197" s="147">
        <v>115.19859599999999</v>
      </c>
    </row>
    <row r="10198" spans="2:11" x14ac:dyDescent="0.2">
      <c r="B10198" s="21" t="str">
        <f t="shared" si="159"/>
        <v>KingstonWind2040RCP8.5</v>
      </c>
      <c r="C10198" t="s">
        <v>353</v>
      </c>
      <c r="D10198" t="s">
        <v>1</v>
      </c>
      <c r="E10198" s="144" t="s">
        <v>191</v>
      </c>
      <c r="F10198" s="144">
        <v>2040</v>
      </c>
      <c r="G10198" s="147">
        <v>87.987132330464732</v>
      </c>
      <c r="H10198" s="147">
        <v>94.629173999999992</v>
      </c>
      <c r="I10198" s="147">
        <v>101.5818</v>
      </c>
      <c r="J10198" s="147">
        <v>108.572472</v>
      </c>
      <c r="K10198" s="147">
        <v>115.55906399999999</v>
      </c>
    </row>
    <row r="10199" spans="2:11" x14ac:dyDescent="0.2">
      <c r="B10199" s="21" t="str">
        <f t="shared" si="159"/>
        <v>KingstonWind2045RCP8.5</v>
      </c>
      <c r="C10199" t="s">
        <v>353</v>
      </c>
      <c r="D10199" t="s">
        <v>1</v>
      </c>
      <c r="E10199" s="144" t="s">
        <v>191</v>
      </c>
      <c r="F10199" s="144">
        <v>2045</v>
      </c>
      <c r="G10199" s="147">
        <v>88.172090266294532</v>
      </c>
      <c r="H10199" s="147">
        <v>94.853675999999993</v>
      </c>
      <c r="I10199" s="147">
        <v>101.85720000000001</v>
      </c>
      <c r="J10199" s="147">
        <v>108.88897799999999</v>
      </c>
      <c r="K10199" s="147">
        <v>115.91953199999999</v>
      </c>
    </row>
    <row r="10200" spans="2:11" x14ac:dyDescent="0.2">
      <c r="B10200" s="21" t="str">
        <f t="shared" si="159"/>
        <v>KingstonWind2050RCP8.5</v>
      </c>
      <c r="C10200" t="s">
        <v>353</v>
      </c>
      <c r="D10200" t="s">
        <v>1</v>
      </c>
      <c r="E10200" s="144" t="s">
        <v>191</v>
      </c>
      <c r="F10200" s="144">
        <v>2050</v>
      </c>
      <c r="G10200" s="147">
        <v>88.597787102728219</v>
      </c>
      <c r="H10200" s="147">
        <v>95.407025999999988</v>
      </c>
      <c r="I10200" s="147">
        <v>102.56780000000001</v>
      </c>
      <c r="J10200" s="147">
        <v>109.729356</v>
      </c>
      <c r="K10200" s="147">
        <v>116.89240799999999</v>
      </c>
    </row>
    <row r="10201" spans="2:11" x14ac:dyDescent="0.2">
      <c r="B10201" s="21" t="str">
        <f t="shared" si="159"/>
        <v>KingstonWind2055RCP8.5</v>
      </c>
      <c r="C10201" t="s">
        <v>353</v>
      </c>
      <c r="D10201" t="s">
        <v>1</v>
      </c>
      <c r="E10201" s="144" t="s">
        <v>191</v>
      </c>
      <c r="F10201" s="144">
        <v>2055</v>
      </c>
      <c r="G10201" s="147">
        <v>88.838526003332092</v>
      </c>
      <c r="H10201" s="147">
        <v>95.735873999999995</v>
      </c>
      <c r="I10201" s="147">
        <v>103.003</v>
      </c>
      <c r="J10201" s="147">
        <v>110.25322799999999</v>
      </c>
      <c r="K10201" s="147">
        <v>117.50481599999999</v>
      </c>
    </row>
    <row r="10202" spans="2:11" x14ac:dyDescent="0.2">
      <c r="B10202" s="21" t="str">
        <f t="shared" si="159"/>
        <v>KingstonWind2060RCP8.5</v>
      </c>
      <c r="C10202" t="s">
        <v>353</v>
      </c>
      <c r="D10202" t="s">
        <v>1</v>
      </c>
      <c r="E10202" s="144" t="s">
        <v>191</v>
      </c>
      <c r="F10202" s="144">
        <v>2060</v>
      </c>
      <c r="G10202" s="147">
        <v>89.281837881273376</v>
      </c>
      <c r="H10202" s="147">
        <v>96.327167999999986</v>
      </c>
      <c r="I10202" s="147">
        <v>103.7782</v>
      </c>
      <c r="J10202" s="147">
        <v>111.184556</v>
      </c>
      <c r="K10202" s="147">
        <v>118.59009599999999</v>
      </c>
    </row>
    <row r="10203" spans="2:11" x14ac:dyDescent="0.2">
      <c r="B10203" s="21" t="str">
        <f t="shared" si="159"/>
        <v>KingstonWind2065RCP8.5</v>
      </c>
      <c r="C10203" t="s">
        <v>353</v>
      </c>
      <c r="D10203" t="s">
        <v>1</v>
      </c>
      <c r="E10203" s="144" t="s">
        <v>191</v>
      </c>
      <c r="F10203" s="144">
        <v>2065</v>
      </c>
      <c r="G10203" s="147">
        <v>89.484410858610772</v>
      </c>
      <c r="H10203" s="147">
        <v>96.589613999999997</v>
      </c>
      <c r="I10203" s="147">
        <v>104.1182</v>
      </c>
      <c r="J10203" s="147">
        <v>111.592012</v>
      </c>
      <c r="K10203" s="147">
        <v>119.062968</v>
      </c>
    </row>
    <row r="10204" spans="2:11" x14ac:dyDescent="0.2">
      <c r="B10204" s="21" t="str">
        <f t="shared" si="159"/>
        <v>KingstonWind2070RCP8.5</v>
      </c>
      <c r="C10204" t="s">
        <v>353</v>
      </c>
      <c r="D10204" t="s">
        <v>1</v>
      </c>
      <c r="E10204" s="144" t="s">
        <v>191</v>
      </c>
      <c r="F10204" s="144">
        <v>2070</v>
      </c>
      <c r="G10204" s="147">
        <v>89.760379842229852</v>
      </c>
      <c r="H10204" s="147">
        <v>96.95956799999999</v>
      </c>
      <c r="I10204" s="147">
        <v>104.6078</v>
      </c>
      <c r="J10204" s="147">
        <v>112.18500600000002</v>
      </c>
      <c r="K10204" s="147">
        <v>119.756772</v>
      </c>
    </row>
    <row r="10205" spans="2:11" x14ac:dyDescent="0.2">
      <c r="B10205" s="21" t="str">
        <f t="shared" si="159"/>
        <v>KingstonWind2075RCP8.5</v>
      </c>
      <c r="C10205" t="s">
        <v>353</v>
      </c>
      <c r="D10205" t="s">
        <v>1</v>
      </c>
      <c r="E10205" s="144" t="s">
        <v>191</v>
      </c>
      <c r="F10205" s="144">
        <v>2075</v>
      </c>
      <c r="G10205" s="147">
        <v>89.833775848511507</v>
      </c>
      <c r="H10205" s="147">
        <v>97.067076</v>
      </c>
      <c r="I10205" s="147">
        <v>104.7574</v>
      </c>
      <c r="J10205" s="147">
        <v>112.37054400000001</v>
      </c>
      <c r="K10205" s="147">
        <v>119.97770399999999</v>
      </c>
    </row>
    <row r="10206" spans="2:11" x14ac:dyDescent="0.2">
      <c r="B10206" s="21" t="str">
        <f t="shared" si="159"/>
        <v>KingstonWind2080RCP8.5</v>
      </c>
      <c r="C10206" t="s">
        <v>353</v>
      </c>
      <c r="D10206" t="s">
        <v>1</v>
      </c>
      <c r="E10206" s="144" t="s">
        <v>191</v>
      </c>
      <c r="F10206" s="144">
        <v>2080</v>
      </c>
      <c r="G10206" s="147">
        <v>89.907171854793177</v>
      </c>
      <c r="H10206" s="147">
        <v>97.174583999999996</v>
      </c>
      <c r="I10206" s="147">
        <v>104.907</v>
      </c>
      <c r="J10206" s="147">
        <v>112.55608200000002</v>
      </c>
      <c r="K10206" s="147">
        <v>120.19863599999999</v>
      </c>
    </row>
    <row r="10207" spans="2:11" x14ac:dyDescent="0.2">
      <c r="B10207" s="21" t="str">
        <f t="shared" si="159"/>
        <v>KingstonWind2085RCP8.5</v>
      </c>
      <c r="C10207" t="s">
        <v>353</v>
      </c>
      <c r="D10207" t="s">
        <v>1</v>
      </c>
      <c r="E10207" s="144" t="s">
        <v>191</v>
      </c>
      <c r="F10207" s="144">
        <v>2085</v>
      </c>
      <c r="G10207" s="147">
        <v>90.078918509492283</v>
      </c>
      <c r="H10207" s="147">
        <v>97.411733999999996</v>
      </c>
      <c r="I10207" s="147">
        <v>105.22829999999999</v>
      </c>
      <c r="J10207" s="147">
        <v>112.94352900000001</v>
      </c>
      <c r="K10207" s="147">
        <v>120.66375599999999</v>
      </c>
    </row>
    <row r="10208" spans="2:11" x14ac:dyDescent="0.2">
      <c r="B10208" s="21" t="str">
        <f t="shared" si="159"/>
        <v>KingstonWind2090RCP8.5</v>
      </c>
      <c r="C10208" t="s">
        <v>353</v>
      </c>
      <c r="D10208" t="s">
        <v>1</v>
      </c>
      <c r="E10208" s="144" t="s">
        <v>191</v>
      </c>
      <c r="F10208" s="144">
        <v>2090</v>
      </c>
      <c r="G10208" s="147">
        <v>90.250665164191389</v>
      </c>
      <c r="H10208" s="147">
        <v>97.64888400000001</v>
      </c>
      <c r="I10208" s="147">
        <v>105.5496</v>
      </c>
      <c r="J10208" s="147">
        <v>113.33097599999999</v>
      </c>
      <c r="K10208" s="147">
        <v>121.12887599999999</v>
      </c>
    </row>
    <row r="10209" spans="2:11" x14ac:dyDescent="0.2">
      <c r="B10209" s="21" t="str">
        <f t="shared" si="159"/>
        <v>KingstonWind2095RCP8.5</v>
      </c>
      <c r="C10209" t="s">
        <v>353</v>
      </c>
      <c r="D10209" t="s">
        <v>1</v>
      </c>
      <c r="E10209" s="144" t="s">
        <v>191</v>
      </c>
      <c r="F10209" s="144">
        <v>2095</v>
      </c>
      <c r="G10209" s="147">
        <v>90.250665164191389</v>
      </c>
      <c r="H10209" s="147">
        <v>97.64888400000001</v>
      </c>
      <c r="I10209" s="147">
        <v>105.5496</v>
      </c>
      <c r="J10209" s="147">
        <v>113.33097599999999</v>
      </c>
      <c r="K10209" s="147">
        <v>121.12887599999999</v>
      </c>
    </row>
    <row r="10210" spans="2:11" x14ac:dyDescent="0.2">
      <c r="B10210" s="21" t="str">
        <f t="shared" si="159"/>
        <v>KingstonWind2100RCP8.5</v>
      </c>
      <c r="C10210" t="s">
        <v>353</v>
      </c>
      <c r="D10210" t="s">
        <v>1</v>
      </c>
      <c r="E10210" s="144" t="s">
        <v>191</v>
      </c>
      <c r="F10210" s="144">
        <v>2100</v>
      </c>
      <c r="G10210" s="147">
        <v>90.250665164191389</v>
      </c>
      <c r="H10210" s="147">
        <v>97.64888400000001</v>
      </c>
      <c r="I10210" s="147">
        <v>105.5496</v>
      </c>
      <c r="J10210" s="147">
        <v>113.33097599999999</v>
      </c>
      <c r="K10210" s="147">
        <v>121.12887599999999</v>
      </c>
    </row>
    <row r="10211" spans="2:11" x14ac:dyDescent="0.2">
      <c r="B10211" s="21" t="str">
        <f t="shared" si="159"/>
        <v>KinmountIce Accretion2023RCP4.5</v>
      </c>
      <c r="C10211" t="s">
        <v>354</v>
      </c>
      <c r="D10211" t="s">
        <v>486</v>
      </c>
      <c r="E10211" s="144" t="s">
        <v>193</v>
      </c>
      <c r="F10211" s="144">
        <v>2023</v>
      </c>
      <c r="G10211" s="147">
        <v>17.239587520587261</v>
      </c>
      <c r="H10211" s="147">
        <v>20.584</v>
      </c>
      <c r="I10211" s="147">
        <v>24.824999999999999</v>
      </c>
      <c r="J10211" s="147">
        <v>28.052249999999997</v>
      </c>
      <c r="K10211" s="147">
        <v>31.311</v>
      </c>
    </row>
    <row r="10212" spans="2:11" x14ac:dyDescent="0.2">
      <c r="B10212" s="21" t="str">
        <f t="shared" si="159"/>
        <v>KinmountIce Accretion2025RCP4.5</v>
      </c>
      <c r="C10212" t="s">
        <v>354</v>
      </c>
      <c r="D10212" t="s">
        <v>486</v>
      </c>
      <c r="E10212" s="144" t="s">
        <v>193</v>
      </c>
      <c r="F10212" s="144">
        <v>2025</v>
      </c>
      <c r="G10212" s="147">
        <v>17.225090726506714</v>
      </c>
      <c r="H10212" s="147">
        <v>20.577083333333334</v>
      </c>
      <c r="I10212" s="147">
        <v>24.824999999999999</v>
      </c>
      <c r="J10212" s="147">
        <v>28.056958333333331</v>
      </c>
      <c r="K10212" s="147">
        <v>31.3215</v>
      </c>
    </row>
    <row r="10213" spans="2:11" x14ac:dyDescent="0.2">
      <c r="B10213" s="21" t="str">
        <f t="shared" si="159"/>
        <v>KinmountIce Accretion2030RCP4.5</v>
      </c>
      <c r="C10213" t="s">
        <v>354</v>
      </c>
      <c r="D10213" t="s">
        <v>486</v>
      </c>
      <c r="E10213" s="144" t="s">
        <v>193</v>
      </c>
      <c r="F10213" s="144">
        <v>2030</v>
      </c>
      <c r="G10213" s="147">
        <v>17.210593932426164</v>
      </c>
      <c r="H10213" s="147">
        <v>20.570166666666665</v>
      </c>
      <c r="I10213" s="147">
        <v>24.824999999999999</v>
      </c>
      <c r="J10213" s="147">
        <v>28.061666666666664</v>
      </c>
      <c r="K10213" s="147">
        <v>31.332000000000001</v>
      </c>
    </row>
    <row r="10214" spans="2:11" x14ac:dyDescent="0.2">
      <c r="B10214" s="21" t="str">
        <f t="shared" si="159"/>
        <v>KinmountIce Accretion2035RCP4.5</v>
      </c>
      <c r="C10214" t="s">
        <v>354</v>
      </c>
      <c r="D10214" t="s">
        <v>486</v>
      </c>
      <c r="E10214" s="144" t="s">
        <v>193</v>
      </c>
      <c r="F10214" s="144">
        <v>2035</v>
      </c>
      <c r="G10214" s="147">
        <v>17.196097138345618</v>
      </c>
      <c r="H10214" s="147">
        <v>20.56325</v>
      </c>
      <c r="I10214" s="147">
        <v>24.824999999999999</v>
      </c>
      <c r="J10214" s="147">
        <v>28.066374999999997</v>
      </c>
      <c r="K10214" s="147">
        <v>31.342500000000001</v>
      </c>
    </row>
    <row r="10215" spans="2:11" x14ac:dyDescent="0.2">
      <c r="B10215" s="21" t="str">
        <f t="shared" si="159"/>
        <v>KinmountIce Accretion2040RCP4.5</v>
      </c>
      <c r="C10215" t="s">
        <v>354</v>
      </c>
      <c r="D10215" t="s">
        <v>486</v>
      </c>
      <c r="E10215" s="144" t="s">
        <v>193</v>
      </c>
      <c r="F10215" s="144">
        <v>2040</v>
      </c>
      <c r="G10215" s="147">
        <v>17.181600344265071</v>
      </c>
      <c r="H10215" s="147">
        <v>20.556333333333335</v>
      </c>
      <c r="I10215" s="147">
        <v>24.824999999999999</v>
      </c>
      <c r="J10215" s="147">
        <v>28.071083333333331</v>
      </c>
      <c r="K10215" s="147">
        <v>31.352999999999998</v>
      </c>
    </row>
    <row r="10216" spans="2:11" x14ac:dyDescent="0.2">
      <c r="B10216" s="21" t="str">
        <f t="shared" si="159"/>
        <v>KinmountIce Accretion2045RCP4.5</v>
      </c>
      <c r="C10216" t="s">
        <v>354</v>
      </c>
      <c r="D10216" t="s">
        <v>486</v>
      </c>
      <c r="E10216" s="144" t="s">
        <v>193</v>
      </c>
      <c r="F10216" s="144">
        <v>2045</v>
      </c>
      <c r="G10216" s="147">
        <v>17.167103550184521</v>
      </c>
      <c r="H10216" s="147">
        <v>20.549416666666666</v>
      </c>
      <c r="I10216" s="147">
        <v>24.824999999999999</v>
      </c>
      <c r="J10216" s="147">
        <v>28.075791666666664</v>
      </c>
      <c r="K10216" s="147">
        <v>31.363499999999998</v>
      </c>
    </row>
    <row r="10217" spans="2:11" x14ac:dyDescent="0.2">
      <c r="B10217" s="21" t="str">
        <f t="shared" si="159"/>
        <v>KinmountIce Accretion2050RCP4.5</v>
      </c>
      <c r="C10217" t="s">
        <v>354</v>
      </c>
      <c r="D10217" t="s">
        <v>486</v>
      </c>
      <c r="E10217" s="144" t="s">
        <v>193</v>
      </c>
      <c r="F10217" s="144">
        <v>2050</v>
      </c>
      <c r="G10217" s="147">
        <v>17.110855989151997</v>
      </c>
      <c r="H10217" s="147">
        <v>20.513449999999999</v>
      </c>
      <c r="I10217" s="147">
        <v>24.81</v>
      </c>
      <c r="J10217" s="147">
        <v>28.074849999999998</v>
      </c>
      <c r="K10217" s="147">
        <v>31.373999999999999</v>
      </c>
    </row>
    <row r="10218" spans="2:11" x14ac:dyDescent="0.2">
      <c r="B10218" s="21" t="str">
        <f t="shared" si="159"/>
        <v>KinmountIce Accretion2055RCP4.5</v>
      </c>
      <c r="C10218" t="s">
        <v>354</v>
      </c>
      <c r="D10218" t="s">
        <v>486</v>
      </c>
      <c r="E10218" s="144" t="s">
        <v>193</v>
      </c>
      <c r="F10218" s="144">
        <v>2055</v>
      </c>
      <c r="G10218" s="147">
        <v>17.069105222200019</v>
      </c>
      <c r="H10218" s="147">
        <v>20.484400000000001</v>
      </c>
      <c r="I10218" s="147">
        <v>24.794999999999998</v>
      </c>
      <c r="J10218" s="147">
        <v>28.069199999999999</v>
      </c>
      <c r="K10218" s="147">
        <v>31.373999999999999</v>
      </c>
    </row>
    <row r="10219" spans="2:11" x14ac:dyDescent="0.2">
      <c r="B10219" s="21" t="str">
        <f t="shared" si="159"/>
        <v>KinmountIce Accretion2060RCP4.5</v>
      </c>
      <c r="C10219" t="s">
        <v>354</v>
      </c>
      <c r="D10219" t="s">
        <v>486</v>
      </c>
      <c r="E10219" s="144" t="s">
        <v>193</v>
      </c>
      <c r="F10219" s="144">
        <v>2060</v>
      </c>
      <c r="G10219" s="147">
        <v>17.027354455248044</v>
      </c>
      <c r="H10219" s="147">
        <v>20.455349999999999</v>
      </c>
      <c r="I10219" s="147">
        <v>24.78</v>
      </c>
      <c r="J10219" s="147">
        <v>28.063549999999996</v>
      </c>
      <c r="K10219" s="147">
        <v>31.373999999999999</v>
      </c>
    </row>
    <row r="10220" spans="2:11" x14ac:dyDescent="0.2">
      <c r="B10220" s="21" t="str">
        <f t="shared" si="159"/>
        <v>KinmountIce Accretion2065RCP4.5</v>
      </c>
      <c r="C10220" t="s">
        <v>354</v>
      </c>
      <c r="D10220" t="s">
        <v>486</v>
      </c>
      <c r="E10220" s="144" t="s">
        <v>193</v>
      </c>
      <c r="F10220" s="144">
        <v>2065</v>
      </c>
      <c r="G10220" s="147">
        <v>16.985603688296067</v>
      </c>
      <c r="H10220" s="147">
        <v>20.426300000000001</v>
      </c>
      <c r="I10220" s="147">
        <v>24.765000000000001</v>
      </c>
      <c r="J10220" s="147">
        <v>28.057899999999997</v>
      </c>
      <c r="K10220" s="147">
        <v>31.373999999999999</v>
      </c>
    </row>
    <row r="10221" spans="2:11" x14ac:dyDescent="0.2">
      <c r="B10221" s="21" t="str">
        <f t="shared" si="159"/>
        <v>KinmountIce Accretion2070RCP4.5</v>
      </c>
      <c r="C10221" t="s">
        <v>354</v>
      </c>
      <c r="D10221" t="s">
        <v>486</v>
      </c>
      <c r="E10221" s="144" t="s">
        <v>193</v>
      </c>
      <c r="F10221" s="144">
        <v>2070</v>
      </c>
      <c r="G10221" s="147">
        <v>16.943852921344089</v>
      </c>
      <c r="H10221" s="147">
        <v>20.39725</v>
      </c>
      <c r="I10221" s="147">
        <v>24.75</v>
      </c>
      <c r="J10221" s="147">
        <v>28.052249999999997</v>
      </c>
      <c r="K10221" s="147">
        <v>31.373999999999999</v>
      </c>
    </row>
    <row r="10222" spans="2:11" x14ac:dyDescent="0.2">
      <c r="B10222" s="21" t="str">
        <f t="shared" si="159"/>
        <v>KinmountIce Accretion2075RCP4.5</v>
      </c>
      <c r="C10222" t="s">
        <v>354</v>
      </c>
      <c r="D10222" t="s">
        <v>486</v>
      </c>
      <c r="E10222" s="144" t="s">
        <v>193</v>
      </c>
      <c r="F10222" s="144">
        <v>2075</v>
      </c>
      <c r="G10222" s="147">
        <v>17.013437532930716</v>
      </c>
      <c r="H10222" s="147">
        <v>20.497541666666667</v>
      </c>
      <c r="I10222" s="147">
        <v>24.887499999999999</v>
      </c>
      <c r="J10222" s="147">
        <v>28.221749999999997</v>
      </c>
      <c r="K10222" s="147">
        <v>31.573499999999999</v>
      </c>
    </row>
    <row r="10223" spans="2:11" x14ac:dyDescent="0.2">
      <c r="B10223" s="21" t="str">
        <f t="shared" si="159"/>
        <v>KinmountIce Accretion2080RCP4.5</v>
      </c>
      <c r="C10223" t="s">
        <v>354</v>
      </c>
      <c r="D10223" t="s">
        <v>486</v>
      </c>
      <c r="E10223" s="144" t="s">
        <v>193</v>
      </c>
      <c r="F10223" s="144">
        <v>2080</v>
      </c>
      <c r="G10223" s="147">
        <v>17.083022144517347</v>
      </c>
      <c r="H10223" s="147">
        <v>20.597833333333334</v>
      </c>
      <c r="I10223" s="147">
        <v>25.024999999999999</v>
      </c>
      <c r="J10223" s="147">
        <v>28.391249999999996</v>
      </c>
      <c r="K10223" s="147">
        <v>31.773</v>
      </c>
    </row>
    <row r="10224" spans="2:11" x14ac:dyDescent="0.2">
      <c r="B10224" s="21" t="str">
        <f t="shared" si="159"/>
        <v>KinmountIce Accretion2085RCP4.5</v>
      </c>
      <c r="C10224" t="s">
        <v>354</v>
      </c>
      <c r="D10224" t="s">
        <v>486</v>
      </c>
      <c r="E10224" s="144" t="s">
        <v>193</v>
      </c>
      <c r="F10224" s="144">
        <v>2085</v>
      </c>
      <c r="G10224" s="147">
        <v>17.152606756103975</v>
      </c>
      <c r="H10224" s="147">
        <v>20.698124999999997</v>
      </c>
      <c r="I10224" s="147">
        <v>25.162500000000001</v>
      </c>
      <c r="J10224" s="147">
        <v>28.560749999999995</v>
      </c>
      <c r="K10224" s="147">
        <v>31.972499999999997</v>
      </c>
    </row>
    <row r="10225" spans="2:11" x14ac:dyDescent="0.2">
      <c r="B10225" s="21" t="str">
        <f t="shared" si="159"/>
        <v>KinmountIce Accretion2090RCP4.5</v>
      </c>
      <c r="C10225" t="s">
        <v>354</v>
      </c>
      <c r="D10225" t="s">
        <v>486</v>
      </c>
      <c r="E10225" s="144" t="s">
        <v>193</v>
      </c>
      <c r="F10225" s="144">
        <v>2090</v>
      </c>
      <c r="G10225" s="147">
        <v>17.222191367690602</v>
      </c>
      <c r="H10225" s="147">
        <v>20.798416666666665</v>
      </c>
      <c r="I10225" s="147">
        <v>25.3</v>
      </c>
      <c r="J10225" s="147">
        <v>28.730249999999995</v>
      </c>
      <c r="K10225" s="147">
        <v>32.171999999999997</v>
      </c>
    </row>
    <row r="10226" spans="2:11" x14ac:dyDescent="0.2">
      <c r="B10226" s="21" t="str">
        <f t="shared" si="159"/>
        <v>KinmountIce Accretion2095RCP4.5</v>
      </c>
      <c r="C10226" t="s">
        <v>354</v>
      </c>
      <c r="D10226" t="s">
        <v>486</v>
      </c>
      <c r="E10226" s="144" t="s">
        <v>193</v>
      </c>
      <c r="F10226" s="144">
        <v>2095</v>
      </c>
      <c r="G10226" s="147">
        <v>17.291775979277233</v>
      </c>
      <c r="H10226" s="147">
        <v>20.898708333333332</v>
      </c>
      <c r="I10226" s="147">
        <v>25.4375</v>
      </c>
      <c r="J10226" s="147">
        <v>28.899749999999994</v>
      </c>
      <c r="K10226" s="147">
        <v>32.371499999999997</v>
      </c>
    </row>
    <row r="10227" spans="2:11" x14ac:dyDescent="0.2">
      <c r="B10227" s="21" t="str">
        <f t="shared" si="159"/>
        <v>KinmountIce Accretion2100RCP4.5</v>
      </c>
      <c r="C10227" t="s">
        <v>354</v>
      </c>
      <c r="D10227" t="s">
        <v>486</v>
      </c>
      <c r="E10227" s="144" t="s">
        <v>193</v>
      </c>
      <c r="F10227" s="144">
        <v>2100</v>
      </c>
      <c r="G10227" s="147">
        <v>17.36136059086386</v>
      </c>
      <c r="H10227" s="147">
        <v>20.998999999999999</v>
      </c>
      <c r="I10227" s="147">
        <v>25.574999999999999</v>
      </c>
      <c r="J10227" s="147">
        <v>29.069249999999993</v>
      </c>
      <c r="K10227" s="147">
        <v>32.570999999999998</v>
      </c>
    </row>
    <row r="10228" spans="2:11" x14ac:dyDescent="0.2">
      <c r="B10228" s="21" t="str">
        <f t="shared" si="159"/>
        <v>KinmountIce Accretion2023RCP6.0</v>
      </c>
      <c r="C10228" t="s">
        <v>354</v>
      </c>
      <c r="D10228" t="s">
        <v>486</v>
      </c>
      <c r="E10228" s="144" t="s">
        <v>192</v>
      </c>
      <c r="F10228" s="144">
        <v>2023</v>
      </c>
      <c r="G10228" s="147">
        <v>17.239587520587261</v>
      </c>
      <c r="H10228" s="147">
        <v>20.584</v>
      </c>
      <c r="I10228" s="147">
        <v>24.824999999999999</v>
      </c>
      <c r="J10228" s="147">
        <v>28.052249999999997</v>
      </c>
      <c r="K10228" s="147">
        <v>31.311</v>
      </c>
    </row>
    <row r="10229" spans="2:11" x14ac:dyDescent="0.2">
      <c r="B10229" s="21" t="str">
        <f t="shared" si="159"/>
        <v>KinmountIce Accretion2025RCP6.0</v>
      </c>
      <c r="C10229" t="s">
        <v>354</v>
      </c>
      <c r="D10229" t="s">
        <v>486</v>
      </c>
      <c r="E10229" s="144" t="s">
        <v>192</v>
      </c>
      <c r="F10229" s="144">
        <v>2025</v>
      </c>
      <c r="G10229" s="147">
        <v>17.225090726506714</v>
      </c>
      <c r="H10229" s="147">
        <v>20.577083333333334</v>
      </c>
      <c r="I10229" s="147">
        <v>24.824999999999999</v>
      </c>
      <c r="J10229" s="147">
        <v>28.056958333333331</v>
      </c>
      <c r="K10229" s="147">
        <v>31.3215</v>
      </c>
    </row>
    <row r="10230" spans="2:11" x14ac:dyDescent="0.2">
      <c r="B10230" s="21" t="str">
        <f t="shared" si="159"/>
        <v>KinmountIce Accretion2030RCP6.0</v>
      </c>
      <c r="C10230" t="s">
        <v>354</v>
      </c>
      <c r="D10230" t="s">
        <v>486</v>
      </c>
      <c r="E10230" s="144" t="s">
        <v>192</v>
      </c>
      <c r="F10230" s="144">
        <v>2030</v>
      </c>
      <c r="G10230" s="147">
        <v>17.210593932426164</v>
      </c>
      <c r="H10230" s="147">
        <v>20.570166666666665</v>
      </c>
      <c r="I10230" s="147">
        <v>24.824999999999999</v>
      </c>
      <c r="J10230" s="147">
        <v>28.061666666666664</v>
      </c>
      <c r="K10230" s="147">
        <v>31.332000000000001</v>
      </c>
    </row>
    <row r="10231" spans="2:11" x14ac:dyDescent="0.2">
      <c r="B10231" s="21" t="str">
        <f t="shared" si="159"/>
        <v>KinmountIce Accretion2035RCP6.0</v>
      </c>
      <c r="C10231" t="s">
        <v>354</v>
      </c>
      <c r="D10231" t="s">
        <v>486</v>
      </c>
      <c r="E10231" s="144" t="s">
        <v>192</v>
      </c>
      <c r="F10231" s="144">
        <v>2035</v>
      </c>
      <c r="G10231" s="147">
        <v>17.196097138345618</v>
      </c>
      <c r="H10231" s="147">
        <v>20.56325</v>
      </c>
      <c r="I10231" s="147">
        <v>24.824999999999999</v>
      </c>
      <c r="J10231" s="147">
        <v>28.066374999999997</v>
      </c>
      <c r="K10231" s="147">
        <v>31.342500000000001</v>
      </c>
    </row>
    <row r="10232" spans="2:11" x14ac:dyDescent="0.2">
      <c r="B10232" s="21" t="str">
        <f t="shared" si="159"/>
        <v>KinmountIce Accretion2040RCP6.0</v>
      </c>
      <c r="C10232" t="s">
        <v>354</v>
      </c>
      <c r="D10232" t="s">
        <v>486</v>
      </c>
      <c r="E10232" s="144" t="s">
        <v>192</v>
      </c>
      <c r="F10232" s="144">
        <v>2040</v>
      </c>
      <c r="G10232" s="147">
        <v>17.181600344265071</v>
      </c>
      <c r="H10232" s="147">
        <v>20.556333333333335</v>
      </c>
      <c r="I10232" s="147">
        <v>24.824999999999999</v>
      </c>
      <c r="J10232" s="147">
        <v>28.071083333333331</v>
      </c>
      <c r="K10232" s="147">
        <v>31.352999999999998</v>
      </c>
    </row>
    <row r="10233" spans="2:11" x14ac:dyDescent="0.2">
      <c r="B10233" s="21" t="str">
        <f t="shared" si="159"/>
        <v>KinmountIce Accretion2045RCP6.0</v>
      </c>
      <c r="C10233" t="s">
        <v>354</v>
      </c>
      <c r="D10233" t="s">
        <v>486</v>
      </c>
      <c r="E10233" s="144" t="s">
        <v>192</v>
      </c>
      <c r="F10233" s="144">
        <v>2045</v>
      </c>
      <c r="G10233" s="147">
        <v>17.167103550184521</v>
      </c>
      <c r="H10233" s="147">
        <v>20.549416666666666</v>
      </c>
      <c r="I10233" s="147">
        <v>24.824999999999999</v>
      </c>
      <c r="J10233" s="147">
        <v>28.075791666666664</v>
      </c>
      <c r="K10233" s="147">
        <v>31.363499999999998</v>
      </c>
    </row>
    <row r="10234" spans="2:11" x14ac:dyDescent="0.2">
      <c r="B10234" s="21" t="str">
        <f t="shared" si="159"/>
        <v>KinmountIce Accretion2050RCP6.0</v>
      </c>
      <c r="C10234" t="s">
        <v>354</v>
      </c>
      <c r="D10234" t="s">
        <v>486</v>
      </c>
      <c r="E10234" s="144" t="s">
        <v>192</v>
      </c>
      <c r="F10234" s="144">
        <v>2050</v>
      </c>
      <c r="G10234" s="147">
        <v>17.110855989151997</v>
      </c>
      <c r="H10234" s="147">
        <v>20.513449999999999</v>
      </c>
      <c r="I10234" s="147">
        <v>24.81</v>
      </c>
      <c r="J10234" s="147">
        <v>28.074849999999998</v>
      </c>
      <c r="K10234" s="147">
        <v>31.373999999999999</v>
      </c>
    </row>
    <row r="10235" spans="2:11" x14ac:dyDescent="0.2">
      <c r="B10235" s="21" t="str">
        <f t="shared" si="159"/>
        <v>KinmountIce Accretion2055RCP6.0</v>
      </c>
      <c r="C10235" t="s">
        <v>354</v>
      </c>
      <c r="D10235" t="s">
        <v>486</v>
      </c>
      <c r="E10235" s="144" t="s">
        <v>192</v>
      </c>
      <c r="F10235" s="144">
        <v>2055</v>
      </c>
      <c r="G10235" s="147">
        <v>17.069105222200019</v>
      </c>
      <c r="H10235" s="147">
        <v>20.484400000000001</v>
      </c>
      <c r="I10235" s="147">
        <v>24.794999999999998</v>
      </c>
      <c r="J10235" s="147">
        <v>28.069199999999999</v>
      </c>
      <c r="K10235" s="147">
        <v>31.373999999999999</v>
      </c>
    </row>
    <row r="10236" spans="2:11" x14ac:dyDescent="0.2">
      <c r="B10236" s="21" t="str">
        <f t="shared" si="159"/>
        <v>KinmountIce Accretion2060RCP6.0</v>
      </c>
      <c r="C10236" t="s">
        <v>354</v>
      </c>
      <c r="D10236" t="s">
        <v>486</v>
      </c>
      <c r="E10236" s="144" t="s">
        <v>192</v>
      </c>
      <c r="F10236" s="144">
        <v>2060</v>
      </c>
      <c r="G10236" s="147">
        <v>17.027354455248044</v>
      </c>
      <c r="H10236" s="147">
        <v>20.455349999999999</v>
      </c>
      <c r="I10236" s="147">
        <v>24.78</v>
      </c>
      <c r="J10236" s="147">
        <v>28.063549999999996</v>
      </c>
      <c r="K10236" s="147">
        <v>31.373999999999999</v>
      </c>
    </row>
    <row r="10237" spans="2:11" x14ac:dyDescent="0.2">
      <c r="B10237" s="21" t="str">
        <f t="shared" si="159"/>
        <v>KinmountIce Accretion2065RCP6.0</v>
      </c>
      <c r="C10237" t="s">
        <v>354</v>
      </c>
      <c r="D10237" t="s">
        <v>486</v>
      </c>
      <c r="E10237" s="144" t="s">
        <v>192</v>
      </c>
      <c r="F10237" s="144">
        <v>2065</v>
      </c>
      <c r="G10237" s="147">
        <v>16.985603688296067</v>
      </c>
      <c r="H10237" s="147">
        <v>20.426300000000001</v>
      </c>
      <c r="I10237" s="147">
        <v>24.765000000000001</v>
      </c>
      <c r="J10237" s="147">
        <v>28.057899999999997</v>
      </c>
      <c r="K10237" s="147">
        <v>31.373999999999999</v>
      </c>
    </row>
    <row r="10238" spans="2:11" x14ac:dyDescent="0.2">
      <c r="B10238" s="21" t="str">
        <f t="shared" si="159"/>
        <v>KinmountIce Accretion2070RCP6.0</v>
      </c>
      <c r="C10238" t="s">
        <v>354</v>
      </c>
      <c r="D10238" t="s">
        <v>486</v>
      </c>
      <c r="E10238" s="144" t="s">
        <v>192</v>
      </c>
      <c r="F10238" s="144">
        <v>2070</v>
      </c>
      <c r="G10238" s="147">
        <v>16.943852921344089</v>
      </c>
      <c r="H10238" s="147">
        <v>20.39725</v>
      </c>
      <c r="I10238" s="147">
        <v>24.75</v>
      </c>
      <c r="J10238" s="147">
        <v>28.052249999999997</v>
      </c>
      <c r="K10238" s="147">
        <v>31.373999999999999</v>
      </c>
    </row>
    <row r="10239" spans="2:11" x14ac:dyDescent="0.2">
      <c r="B10239" s="21" t="str">
        <f t="shared" si="159"/>
        <v>KinmountIce Accretion2075RCP6.0</v>
      </c>
      <c r="C10239" t="s">
        <v>354</v>
      </c>
      <c r="D10239" t="s">
        <v>486</v>
      </c>
      <c r="E10239" s="144" t="s">
        <v>192</v>
      </c>
      <c r="F10239" s="144">
        <v>2075</v>
      </c>
      <c r="G10239" s="147">
        <v>17.048229838724033</v>
      </c>
      <c r="H10239" s="147">
        <v>20.547687499999999</v>
      </c>
      <c r="I10239" s="147">
        <v>24.956250000000001</v>
      </c>
      <c r="J10239" s="147">
        <v>28.306499999999996</v>
      </c>
      <c r="K10239" s="147">
        <v>31.673249999999999</v>
      </c>
    </row>
    <row r="10240" spans="2:11" x14ac:dyDescent="0.2">
      <c r="B10240" s="21" t="str">
        <f t="shared" si="159"/>
        <v>KinmountIce Accretion2080RCP6.0</v>
      </c>
      <c r="C10240" t="s">
        <v>354</v>
      </c>
      <c r="D10240" t="s">
        <v>486</v>
      </c>
      <c r="E10240" s="144" t="s">
        <v>192</v>
      </c>
      <c r="F10240" s="144">
        <v>2080</v>
      </c>
      <c r="G10240" s="147">
        <v>17.152606756103975</v>
      </c>
      <c r="H10240" s="147">
        <v>20.698124999999997</v>
      </c>
      <c r="I10240" s="147">
        <v>25.162500000000001</v>
      </c>
      <c r="J10240" s="147">
        <v>28.560749999999995</v>
      </c>
      <c r="K10240" s="147">
        <v>31.972499999999997</v>
      </c>
    </row>
    <row r="10241" spans="2:11" x14ac:dyDescent="0.2">
      <c r="B10241" s="21" t="str">
        <f t="shared" si="159"/>
        <v>KinmountIce Accretion2085RCP6.0</v>
      </c>
      <c r="C10241" t="s">
        <v>354</v>
      </c>
      <c r="D10241" t="s">
        <v>486</v>
      </c>
      <c r="E10241" s="144" t="s">
        <v>192</v>
      </c>
      <c r="F10241" s="144">
        <v>2085</v>
      </c>
      <c r="G10241" s="147">
        <v>17.256983673483916</v>
      </c>
      <c r="H10241" s="147">
        <v>20.8485625</v>
      </c>
      <c r="I10241" s="147">
        <v>25.368749999999999</v>
      </c>
      <c r="J10241" s="147">
        <v>28.814999999999994</v>
      </c>
      <c r="K10241" s="147">
        <v>32.271749999999997</v>
      </c>
    </row>
    <row r="10242" spans="2:11" x14ac:dyDescent="0.2">
      <c r="B10242" s="21" t="str">
        <f t="shared" si="159"/>
        <v>KinmountIce Accretion2090RCP6.0</v>
      </c>
      <c r="C10242" t="s">
        <v>354</v>
      </c>
      <c r="D10242" t="s">
        <v>486</v>
      </c>
      <c r="E10242" s="144" t="s">
        <v>192</v>
      </c>
      <c r="F10242" s="144">
        <v>2090</v>
      </c>
      <c r="G10242" s="147">
        <v>17.251184955851699</v>
      </c>
      <c r="H10242" s="147">
        <v>20.916</v>
      </c>
      <c r="I10242" s="147">
        <v>25.533333333333331</v>
      </c>
      <c r="J10242" s="147">
        <v>29.05041666666666</v>
      </c>
      <c r="K10242" s="147">
        <v>32.581499999999998</v>
      </c>
    </row>
    <row r="10243" spans="2:11" x14ac:dyDescent="0.2">
      <c r="B10243" s="21" t="str">
        <f t="shared" si="159"/>
        <v>KinmountIce Accretion2095RCP6.0</v>
      </c>
      <c r="C10243" t="s">
        <v>354</v>
      </c>
      <c r="D10243" t="s">
        <v>486</v>
      </c>
      <c r="E10243" s="144" t="s">
        <v>192</v>
      </c>
      <c r="F10243" s="144">
        <v>2095</v>
      </c>
      <c r="G10243" s="147">
        <v>17.141009320839537</v>
      </c>
      <c r="H10243" s="147">
        <v>20.832999999999998</v>
      </c>
      <c r="I10243" s="147">
        <v>25.491666666666667</v>
      </c>
      <c r="J10243" s="147">
        <v>29.031583333333327</v>
      </c>
      <c r="K10243" s="147">
        <v>32.591999999999999</v>
      </c>
    </row>
    <row r="10244" spans="2:11" x14ac:dyDescent="0.2">
      <c r="B10244" s="21" t="str">
        <f t="shared" si="159"/>
        <v>KinmountIce Accretion2100RCP6.0</v>
      </c>
      <c r="C10244" t="s">
        <v>354</v>
      </c>
      <c r="D10244" t="s">
        <v>486</v>
      </c>
      <c r="E10244" s="144" t="s">
        <v>192</v>
      </c>
      <c r="F10244" s="144">
        <v>2100</v>
      </c>
      <c r="G10244" s="147">
        <v>17.030833685827375</v>
      </c>
      <c r="H10244" s="147">
        <v>20.75</v>
      </c>
      <c r="I10244" s="147">
        <v>25.45</v>
      </c>
      <c r="J10244" s="147">
        <v>29.012749999999993</v>
      </c>
      <c r="K10244" s="147">
        <v>32.602499999999999</v>
      </c>
    </row>
    <row r="10245" spans="2:11" x14ac:dyDescent="0.2">
      <c r="B10245" s="21" t="str">
        <f t="shared" si="159"/>
        <v>KinmountIce Accretion2023RCP8.5</v>
      </c>
      <c r="C10245" t="s">
        <v>354</v>
      </c>
      <c r="D10245" t="s">
        <v>486</v>
      </c>
      <c r="E10245" s="144" t="s">
        <v>191</v>
      </c>
      <c r="F10245" s="144">
        <v>2023</v>
      </c>
      <c r="G10245" s="147">
        <v>17.239587520587261</v>
      </c>
      <c r="H10245" s="147">
        <v>20.584</v>
      </c>
      <c r="I10245" s="147">
        <v>24.824999999999999</v>
      </c>
      <c r="J10245" s="147">
        <v>28.052249999999997</v>
      </c>
      <c r="K10245" s="147">
        <v>31.311</v>
      </c>
    </row>
    <row r="10246" spans="2:11" x14ac:dyDescent="0.2">
      <c r="B10246" s="21" t="str">
        <f t="shared" si="159"/>
        <v>KinmountIce Accretion2025RCP8.5</v>
      </c>
      <c r="C10246" t="s">
        <v>354</v>
      </c>
      <c r="D10246" t="s">
        <v>486</v>
      </c>
      <c r="E10246" s="144" t="s">
        <v>191</v>
      </c>
      <c r="F10246" s="144">
        <v>2025</v>
      </c>
      <c r="G10246" s="147">
        <v>17.210593932426164</v>
      </c>
      <c r="H10246" s="147">
        <v>20.570166666666665</v>
      </c>
      <c r="I10246" s="147">
        <v>24.824999999999999</v>
      </c>
      <c r="J10246" s="147">
        <v>28.061666666666664</v>
      </c>
      <c r="K10246" s="147">
        <v>31.332000000000001</v>
      </c>
    </row>
    <row r="10247" spans="2:11" x14ac:dyDescent="0.2">
      <c r="B10247" s="21" t="str">
        <f t="shared" si="159"/>
        <v>KinmountIce Accretion2030RCP8.5</v>
      </c>
      <c r="C10247" t="s">
        <v>354</v>
      </c>
      <c r="D10247" t="s">
        <v>486</v>
      </c>
      <c r="E10247" s="144" t="s">
        <v>191</v>
      </c>
      <c r="F10247" s="144">
        <v>2030</v>
      </c>
      <c r="G10247" s="147">
        <v>17.181600344265071</v>
      </c>
      <c r="H10247" s="147">
        <v>20.556333333333335</v>
      </c>
      <c r="I10247" s="147">
        <v>24.824999999999999</v>
      </c>
      <c r="J10247" s="147">
        <v>28.071083333333331</v>
      </c>
      <c r="K10247" s="147">
        <v>31.352999999999998</v>
      </c>
    </row>
    <row r="10248" spans="2:11" x14ac:dyDescent="0.2">
      <c r="B10248" s="21" t="str">
        <f t="shared" si="159"/>
        <v>KinmountIce Accretion2035RCP8.5</v>
      </c>
      <c r="C10248" t="s">
        <v>354</v>
      </c>
      <c r="D10248" t="s">
        <v>486</v>
      </c>
      <c r="E10248" s="144" t="s">
        <v>191</v>
      </c>
      <c r="F10248" s="144">
        <v>2035</v>
      </c>
      <c r="G10248" s="147">
        <v>17.152606756103975</v>
      </c>
      <c r="H10248" s="147">
        <v>20.5425</v>
      </c>
      <c r="I10248" s="147">
        <v>24.824999999999999</v>
      </c>
      <c r="J10248" s="147">
        <v>28.080499999999997</v>
      </c>
      <c r="K10248" s="147">
        <v>31.373999999999999</v>
      </c>
    </row>
    <row r="10249" spans="2:11" x14ac:dyDescent="0.2">
      <c r="B10249" s="21" t="str">
        <f t="shared" si="159"/>
        <v>KinmountIce Accretion2040RCP8.5</v>
      </c>
      <c r="C10249" t="s">
        <v>354</v>
      </c>
      <c r="D10249" t="s">
        <v>486</v>
      </c>
      <c r="E10249" s="144" t="s">
        <v>191</v>
      </c>
      <c r="F10249" s="144">
        <v>2040</v>
      </c>
      <c r="G10249" s="147">
        <v>17.083022144517347</v>
      </c>
      <c r="H10249" s="147">
        <v>20.494083333333332</v>
      </c>
      <c r="I10249" s="147">
        <v>24.8</v>
      </c>
      <c r="J10249" s="147">
        <v>28.071083333333331</v>
      </c>
      <c r="K10249" s="147">
        <v>31.373999999999999</v>
      </c>
    </row>
    <row r="10250" spans="2:11" x14ac:dyDescent="0.2">
      <c r="B10250" s="21" t="str">
        <f t="shared" si="159"/>
        <v>KinmountIce Accretion2045RCP8.5</v>
      </c>
      <c r="C10250" t="s">
        <v>354</v>
      </c>
      <c r="D10250" t="s">
        <v>486</v>
      </c>
      <c r="E10250" s="144" t="s">
        <v>191</v>
      </c>
      <c r="F10250" s="144">
        <v>2045</v>
      </c>
      <c r="G10250" s="147">
        <v>17.013437532930716</v>
      </c>
      <c r="H10250" s="147">
        <v>20.445666666666668</v>
      </c>
      <c r="I10250" s="147">
        <v>24.774999999999999</v>
      </c>
      <c r="J10250" s="147">
        <v>28.061666666666664</v>
      </c>
      <c r="K10250" s="147">
        <v>31.373999999999999</v>
      </c>
    </row>
    <row r="10251" spans="2:11" x14ac:dyDescent="0.2">
      <c r="B10251" s="21" t="str">
        <f t="shared" si="159"/>
        <v>KinmountIce Accretion2050RCP8.5</v>
      </c>
      <c r="C10251" t="s">
        <v>354</v>
      </c>
      <c r="D10251" t="s">
        <v>486</v>
      </c>
      <c r="E10251" s="144" t="s">
        <v>191</v>
      </c>
      <c r="F10251" s="144">
        <v>2050</v>
      </c>
      <c r="G10251" s="147">
        <v>17.083022144517347</v>
      </c>
      <c r="H10251" s="147">
        <v>20.597833333333334</v>
      </c>
      <c r="I10251" s="147">
        <v>25.024999999999999</v>
      </c>
      <c r="J10251" s="147">
        <v>28.391249999999996</v>
      </c>
      <c r="K10251" s="147">
        <v>31.773</v>
      </c>
    </row>
    <row r="10252" spans="2:11" x14ac:dyDescent="0.2">
      <c r="B10252" s="21" t="str">
        <f t="shared" ref="B10252:B10315" si="160">C10252&amp;D10252&amp;F10252&amp;E10252</f>
        <v>KinmountIce Accretion2055RCP8.5</v>
      </c>
      <c r="C10252" t="s">
        <v>354</v>
      </c>
      <c r="D10252" t="s">
        <v>486</v>
      </c>
      <c r="E10252" s="144" t="s">
        <v>191</v>
      </c>
      <c r="F10252" s="144">
        <v>2055</v>
      </c>
      <c r="G10252" s="147">
        <v>17.222191367690602</v>
      </c>
      <c r="H10252" s="147">
        <v>20.798416666666665</v>
      </c>
      <c r="I10252" s="147">
        <v>25.3</v>
      </c>
      <c r="J10252" s="147">
        <v>28.730249999999995</v>
      </c>
      <c r="K10252" s="147">
        <v>32.171999999999997</v>
      </c>
    </row>
    <row r="10253" spans="2:11" x14ac:dyDescent="0.2">
      <c r="B10253" s="21" t="str">
        <f t="shared" si="160"/>
        <v>KinmountIce Accretion2060RCP8.5</v>
      </c>
      <c r="C10253" t="s">
        <v>354</v>
      </c>
      <c r="D10253" t="s">
        <v>486</v>
      </c>
      <c r="E10253" s="144" t="s">
        <v>191</v>
      </c>
      <c r="F10253" s="144">
        <v>2060</v>
      </c>
      <c r="G10253" s="147">
        <v>17.251184955851699</v>
      </c>
      <c r="H10253" s="147">
        <v>20.916</v>
      </c>
      <c r="I10253" s="147">
        <v>25.533333333333331</v>
      </c>
      <c r="J10253" s="147">
        <v>29.05041666666666</v>
      </c>
      <c r="K10253" s="147">
        <v>32.581499999999998</v>
      </c>
    </row>
    <row r="10254" spans="2:11" x14ac:dyDescent="0.2">
      <c r="B10254" s="21" t="str">
        <f t="shared" si="160"/>
        <v>KinmountIce Accretion2065RCP8.5</v>
      </c>
      <c r="C10254" t="s">
        <v>354</v>
      </c>
      <c r="D10254" t="s">
        <v>486</v>
      </c>
      <c r="E10254" s="144" t="s">
        <v>191</v>
      </c>
      <c r="F10254" s="144">
        <v>2065</v>
      </c>
      <c r="G10254" s="147">
        <v>17.141009320839537</v>
      </c>
      <c r="H10254" s="147">
        <v>20.832999999999998</v>
      </c>
      <c r="I10254" s="147">
        <v>25.491666666666667</v>
      </c>
      <c r="J10254" s="147">
        <v>29.031583333333327</v>
      </c>
      <c r="K10254" s="147">
        <v>32.591999999999999</v>
      </c>
    </row>
    <row r="10255" spans="2:11" x14ac:dyDescent="0.2">
      <c r="B10255" s="21" t="str">
        <f t="shared" si="160"/>
        <v>KinmountIce Accretion2070RCP8.5</v>
      </c>
      <c r="C10255" t="s">
        <v>354</v>
      </c>
      <c r="D10255" t="s">
        <v>486</v>
      </c>
      <c r="E10255" s="144" t="s">
        <v>191</v>
      </c>
      <c r="F10255" s="144">
        <v>2070</v>
      </c>
      <c r="G10255" s="147">
        <v>16.810482415803051</v>
      </c>
      <c r="H10255" s="147">
        <v>20.521750000000001</v>
      </c>
      <c r="I10255" s="147">
        <v>25.216666666666665</v>
      </c>
      <c r="J10255" s="147">
        <v>28.777333333333328</v>
      </c>
      <c r="K10255" s="147">
        <v>32.350499999999997</v>
      </c>
    </row>
    <row r="10256" spans="2:11" x14ac:dyDescent="0.2">
      <c r="B10256" s="21" t="str">
        <f t="shared" si="160"/>
        <v>KinmountIce Accretion2075RCP8.5</v>
      </c>
      <c r="C10256" t="s">
        <v>354</v>
      </c>
      <c r="D10256" t="s">
        <v>486</v>
      </c>
      <c r="E10256" s="144" t="s">
        <v>191</v>
      </c>
      <c r="F10256" s="144">
        <v>2075</v>
      </c>
      <c r="G10256" s="147">
        <v>16.590131145778724</v>
      </c>
      <c r="H10256" s="147">
        <v>20.293499999999998</v>
      </c>
      <c r="I10256" s="147">
        <v>24.983333333333334</v>
      </c>
      <c r="J10256" s="147">
        <v>28.541916666666662</v>
      </c>
      <c r="K10256" s="147">
        <v>32.098499999999994</v>
      </c>
    </row>
    <row r="10257" spans="2:11" x14ac:dyDescent="0.2">
      <c r="B10257" s="21" t="str">
        <f t="shared" si="160"/>
        <v>KinmountIce Accretion2080RCP8.5</v>
      </c>
      <c r="C10257" t="s">
        <v>354</v>
      </c>
      <c r="D10257" t="s">
        <v>486</v>
      </c>
      <c r="E10257" s="144" t="s">
        <v>191</v>
      </c>
      <c r="F10257" s="144">
        <v>2080</v>
      </c>
      <c r="G10257" s="147">
        <v>16.3697798757544</v>
      </c>
      <c r="H10257" s="147">
        <v>20.065249999999999</v>
      </c>
      <c r="I10257" s="147">
        <v>24.75</v>
      </c>
      <c r="J10257" s="147">
        <v>28.306499999999996</v>
      </c>
      <c r="K10257" s="147">
        <v>31.846499999999995</v>
      </c>
    </row>
    <row r="10258" spans="2:11" x14ac:dyDescent="0.2">
      <c r="B10258" s="21" t="str">
        <f t="shared" si="160"/>
        <v>KinmountIce Accretion2085RCP8.5</v>
      </c>
      <c r="C10258" t="s">
        <v>354</v>
      </c>
      <c r="D10258" t="s">
        <v>486</v>
      </c>
      <c r="E10258" s="144" t="s">
        <v>191</v>
      </c>
      <c r="F10258" s="144">
        <v>2085</v>
      </c>
      <c r="G10258" s="147">
        <v>15.682631836336441</v>
      </c>
      <c r="H10258" s="147">
        <v>19.287125</v>
      </c>
      <c r="I10258" s="147">
        <v>23.85</v>
      </c>
      <c r="J10258" s="147">
        <v>27.317749999999997</v>
      </c>
      <c r="K10258" s="147">
        <v>30.759749999999997</v>
      </c>
    </row>
    <row r="10259" spans="2:11" x14ac:dyDescent="0.2">
      <c r="B10259" s="21" t="str">
        <f t="shared" si="160"/>
        <v>KinmountIce Accretion2090RCP8.5</v>
      </c>
      <c r="C10259" t="s">
        <v>354</v>
      </c>
      <c r="D10259" t="s">
        <v>486</v>
      </c>
      <c r="E10259" s="144" t="s">
        <v>191</v>
      </c>
      <c r="F10259" s="144">
        <v>2090</v>
      </c>
      <c r="G10259" s="147">
        <v>14.995483796918483</v>
      </c>
      <c r="H10259" s="147">
        <v>18.509</v>
      </c>
      <c r="I10259" s="147">
        <v>22.95</v>
      </c>
      <c r="J10259" s="147">
        <v>26.328999999999994</v>
      </c>
      <c r="K10259" s="147">
        <v>29.672999999999998</v>
      </c>
    </row>
    <row r="10260" spans="2:11" x14ac:dyDescent="0.2">
      <c r="B10260" s="21" t="str">
        <f t="shared" si="160"/>
        <v>KinmountIce Accretion2095RCP8.5</v>
      </c>
      <c r="C10260" t="s">
        <v>354</v>
      </c>
      <c r="D10260" t="s">
        <v>486</v>
      </c>
      <c r="E10260" s="144" t="s">
        <v>191</v>
      </c>
      <c r="F10260" s="144">
        <v>2095</v>
      </c>
      <c r="G10260" s="147">
        <v>14.995483796918483</v>
      </c>
      <c r="H10260" s="147">
        <v>18.509</v>
      </c>
      <c r="I10260" s="147">
        <v>22.95</v>
      </c>
      <c r="J10260" s="147">
        <v>26.328999999999994</v>
      </c>
      <c r="K10260" s="147">
        <v>29.672999999999998</v>
      </c>
    </row>
    <row r="10261" spans="2:11" x14ac:dyDescent="0.2">
      <c r="B10261" s="21" t="str">
        <f t="shared" si="160"/>
        <v>KinmountIce Accretion2100RCP8.5</v>
      </c>
      <c r="C10261" t="s">
        <v>354</v>
      </c>
      <c r="D10261" t="s">
        <v>486</v>
      </c>
      <c r="E10261" s="144" t="s">
        <v>191</v>
      </c>
      <c r="F10261" s="144">
        <v>2100</v>
      </c>
      <c r="G10261" s="147">
        <v>14.995483796918483</v>
      </c>
      <c r="H10261" s="147">
        <v>18.509</v>
      </c>
      <c r="I10261" s="147">
        <v>22.95</v>
      </c>
      <c r="J10261" s="147">
        <v>26.328999999999994</v>
      </c>
      <c r="K10261" s="147">
        <v>29.672999999999998</v>
      </c>
    </row>
    <row r="10262" spans="2:11" x14ac:dyDescent="0.2">
      <c r="B10262" s="21" t="str">
        <f t="shared" si="160"/>
        <v>KinmountWind2023RCP4.5</v>
      </c>
      <c r="C10262" t="s">
        <v>354</v>
      </c>
      <c r="D10262" t="s">
        <v>1</v>
      </c>
      <c r="E10262" s="144" t="s">
        <v>193</v>
      </c>
      <c r="F10262" s="144">
        <v>2023</v>
      </c>
      <c r="G10262" s="147">
        <v>69.327277086383958</v>
      </c>
      <c r="H10262" s="147">
        <v>74.638080000000016</v>
      </c>
      <c r="I10262" s="147">
        <v>80.22399999999999</v>
      </c>
      <c r="J10262" s="147">
        <v>85.814000000000007</v>
      </c>
      <c r="K10262" s="147">
        <v>91.400639999999981</v>
      </c>
    </row>
    <row r="10263" spans="2:11" x14ac:dyDescent="0.2">
      <c r="B10263" s="21" t="str">
        <f t="shared" si="160"/>
        <v>KinmountWind2025RCP4.5</v>
      </c>
      <c r="C10263" t="s">
        <v>354</v>
      </c>
      <c r="D10263" t="s">
        <v>1</v>
      </c>
      <c r="E10263" s="144" t="s">
        <v>193</v>
      </c>
      <c r="F10263" s="144">
        <v>2025</v>
      </c>
      <c r="G10263" s="147">
        <v>69.380237341897001</v>
      </c>
      <c r="H10263" s="147">
        <v>74.700080000000014</v>
      </c>
      <c r="I10263" s="147">
        <v>80.297333333333327</v>
      </c>
      <c r="J10263" s="147">
        <v>85.896746666666672</v>
      </c>
      <c r="K10263" s="147">
        <v>91.493359999999981</v>
      </c>
    </row>
    <row r="10264" spans="2:11" x14ac:dyDescent="0.2">
      <c r="B10264" s="21" t="str">
        <f t="shared" si="160"/>
        <v>KinmountWind2030RCP4.5</v>
      </c>
      <c r="C10264" t="s">
        <v>354</v>
      </c>
      <c r="D10264" t="s">
        <v>1</v>
      </c>
      <c r="E10264" s="144" t="s">
        <v>193</v>
      </c>
      <c r="F10264" s="144">
        <v>2030</v>
      </c>
      <c r="G10264" s="147">
        <v>69.433197597410043</v>
      </c>
      <c r="H10264" s="147">
        <v>74.762080000000012</v>
      </c>
      <c r="I10264" s="147">
        <v>80.370666666666665</v>
      </c>
      <c r="J10264" s="147">
        <v>85.979493333333338</v>
      </c>
      <c r="K10264" s="147">
        <v>91.586079999999981</v>
      </c>
    </row>
    <row r="10265" spans="2:11" x14ac:dyDescent="0.2">
      <c r="B10265" s="21" t="str">
        <f t="shared" si="160"/>
        <v>KinmountWind2035RCP4.5</v>
      </c>
      <c r="C10265" t="s">
        <v>354</v>
      </c>
      <c r="D10265" t="s">
        <v>1</v>
      </c>
      <c r="E10265" s="144" t="s">
        <v>193</v>
      </c>
      <c r="F10265" s="144">
        <v>2035</v>
      </c>
      <c r="G10265" s="147">
        <v>69.4861578529231</v>
      </c>
      <c r="H10265" s="147">
        <v>74.824080000000009</v>
      </c>
      <c r="I10265" s="147">
        <v>80.443999999999988</v>
      </c>
      <c r="J10265" s="147">
        <v>86.062240000000003</v>
      </c>
      <c r="K10265" s="147">
        <v>91.678799999999981</v>
      </c>
    </row>
    <row r="10266" spans="2:11" x14ac:dyDescent="0.2">
      <c r="B10266" s="21" t="str">
        <f t="shared" si="160"/>
        <v>KinmountWind2040RCP4.5</v>
      </c>
      <c r="C10266" t="s">
        <v>354</v>
      </c>
      <c r="D10266" t="s">
        <v>1</v>
      </c>
      <c r="E10266" s="144" t="s">
        <v>193</v>
      </c>
      <c r="F10266" s="144">
        <v>2040</v>
      </c>
      <c r="G10266" s="147">
        <v>69.539118108436142</v>
      </c>
      <c r="H10266" s="147">
        <v>74.886080000000007</v>
      </c>
      <c r="I10266" s="147">
        <v>80.517333333333326</v>
      </c>
      <c r="J10266" s="147">
        <v>86.144986666666682</v>
      </c>
      <c r="K10266" s="147">
        <v>91.771519999999981</v>
      </c>
    </row>
    <row r="10267" spans="2:11" x14ac:dyDescent="0.2">
      <c r="B10267" s="21" t="str">
        <f t="shared" si="160"/>
        <v>KinmountWind2045RCP4.5</v>
      </c>
      <c r="C10267" t="s">
        <v>354</v>
      </c>
      <c r="D10267" t="s">
        <v>1</v>
      </c>
      <c r="E10267" s="144" t="s">
        <v>193</v>
      </c>
      <c r="F10267" s="144">
        <v>2045</v>
      </c>
      <c r="G10267" s="147">
        <v>69.592078363949184</v>
      </c>
      <c r="H10267" s="147">
        <v>74.948080000000004</v>
      </c>
      <c r="I10267" s="147">
        <v>80.590666666666664</v>
      </c>
      <c r="J10267" s="147">
        <v>86.227733333333347</v>
      </c>
      <c r="K10267" s="147">
        <v>91.864239999999981</v>
      </c>
    </row>
    <row r="10268" spans="2:11" x14ac:dyDescent="0.2">
      <c r="B10268" s="21" t="str">
        <f t="shared" si="160"/>
        <v>KinmountWind2050RCP4.5</v>
      </c>
      <c r="C10268" t="s">
        <v>354</v>
      </c>
      <c r="D10268" t="s">
        <v>1</v>
      </c>
      <c r="E10268" s="144" t="s">
        <v>193</v>
      </c>
      <c r="F10268" s="144">
        <v>2050</v>
      </c>
      <c r="G10268" s="147">
        <v>69.715498785492628</v>
      </c>
      <c r="H10268" s="147">
        <v>75.088943999999998</v>
      </c>
      <c r="I10268" s="147">
        <v>80.750399999999999</v>
      </c>
      <c r="J10268" s="147">
        <v>86.404640000000015</v>
      </c>
      <c r="K10268" s="147">
        <v>92.059103999999977</v>
      </c>
    </row>
    <row r="10269" spans="2:11" x14ac:dyDescent="0.2">
      <c r="B10269" s="21" t="str">
        <f t="shared" si="160"/>
        <v>KinmountWind2055RCP4.5</v>
      </c>
      <c r="C10269" t="s">
        <v>354</v>
      </c>
      <c r="D10269" t="s">
        <v>1</v>
      </c>
      <c r="E10269" s="144" t="s">
        <v>193</v>
      </c>
      <c r="F10269" s="144">
        <v>2055</v>
      </c>
      <c r="G10269" s="147">
        <v>69.785958951523028</v>
      </c>
      <c r="H10269" s="147">
        <v>75.167808000000008</v>
      </c>
      <c r="I10269" s="147">
        <v>80.836799999999997</v>
      </c>
      <c r="J10269" s="147">
        <v>86.498800000000017</v>
      </c>
      <c r="K10269" s="147">
        <v>92.161247999999986</v>
      </c>
    </row>
    <row r="10270" spans="2:11" x14ac:dyDescent="0.2">
      <c r="B10270" s="21" t="str">
        <f t="shared" si="160"/>
        <v>KinmountWind2060RCP4.5</v>
      </c>
      <c r="C10270" t="s">
        <v>354</v>
      </c>
      <c r="D10270" t="s">
        <v>1</v>
      </c>
      <c r="E10270" s="144" t="s">
        <v>193</v>
      </c>
      <c r="F10270" s="144">
        <v>2060</v>
      </c>
      <c r="G10270" s="147">
        <v>69.856419117553443</v>
      </c>
      <c r="H10270" s="147">
        <v>75.246672000000004</v>
      </c>
      <c r="I10270" s="147">
        <v>80.923200000000008</v>
      </c>
      <c r="J10270" s="147">
        <v>86.592960000000005</v>
      </c>
      <c r="K10270" s="147">
        <v>92.263391999999982</v>
      </c>
    </row>
    <row r="10271" spans="2:11" x14ac:dyDescent="0.2">
      <c r="B10271" s="21" t="str">
        <f t="shared" si="160"/>
        <v>KinmountWind2065RCP4.5</v>
      </c>
      <c r="C10271" t="s">
        <v>354</v>
      </c>
      <c r="D10271" t="s">
        <v>1</v>
      </c>
      <c r="E10271" s="144" t="s">
        <v>193</v>
      </c>
      <c r="F10271" s="144">
        <v>2065</v>
      </c>
      <c r="G10271" s="147">
        <v>69.926879283583844</v>
      </c>
      <c r="H10271" s="147">
        <v>75.325536000000014</v>
      </c>
      <c r="I10271" s="147">
        <v>81.009600000000006</v>
      </c>
      <c r="J10271" s="147">
        <v>86.687120000000007</v>
      </c>
      <c r="K10271" s="147">
        <v>92.365535999999992</v>
      </c>
    </row>
    <row r="10272" spans="2:11" x14ac:dyDescent="0.2">
      <c r="B10272" s="21" t="str">
        <f t="shared" si="160"/>
        <v>KinmountWind2070RCP4.5</v>
      </c>
      <c r="C10272" t="s">
        <v>354</v>
      </c>
      <c r="D10272" t="s">
        <v>1</v>
      </c>
      <c r="E10272" s="144" t="s">
        <v>193</v>
      </c>
      <c r="F10272" s="144">
        <v>2070</v>
      </c>
      <c r="G10272" s="147">
        <v>69.997339449614245</v>
      </c>
      <c r="H10272" s="147">
        <v>75.40440000000001</v>
      </c>
      <c r="I10272" s="147">
        <v>81.096000000000004</v>
      </c>
      <c r="J10272" s="147">
        <v>86.78128000000001</v>
      </c>
      <c r="K10272" s="147">
        <v>92.467679999999987</v>
      </c>
    </row>
    <row r="10273" spans="2:11" x14ac:dyDescent="0.2">
      <c r="B10273" s="21" t="str">
        <f t="shared" si="160"/>
        <v>KinmountWind2075RCP4.5</v>
      </c>
      <c r="C10273" t="s">
        <v>354</v>
      </c>
      <c r="D10273" t="s">
        <v>1</v>
      </c>
      <c r="E10273" s="144" t="s">
        <v>193</v>
      </c>
      <c r="F10273" s="144">
        <v>2075</v>
      </c>
      <c r="G10273" s="147">
        <v>69.975464561467547</v>
      </c>
      <c r="H10273" s="147">
        <v>75.382080000000002</v>
      </c>
      <c r="I10273" s="147">
        <v>81.072000000000003</v>
      </c>
      <c r="J10273" s="147">
        <v>86.757026666666675</v>
      </c>
      <c r="K10273" s="147">
        <v>92.443359999999984</v>
      </c>
    </row>
    <row r="10274" spans="2:11" x14ac:dyDescent="0.2">
      <c r="B10274" s="21" t="str">
        <f t="shared" si="160"/>
        <v>KinmountWind2080RCP4.5</v>
      </c>
      <c r="C10274" t="s">
        <v>354</v>
      </c>
      <c r="D10274" t="s">
        <v>1</v>
      </c>
      <c r="E10274" s="144" t="s">
        <v>193</v>
      </c>
      <c r="F10274" s="144">
        <v>2080</v>
      </c>
      <c r="G10274" s="147">
        <v>69.953589673320863</v>
      </c>
      <c r="H10274" s="147">
        <v>75.359760000000009</v>
      </c>
      <c r="I10274" s="147">
        <v>81.048000000000002</v>
      </c>
      <c r="J10274" s="147">
        <v>86.732773333333341</v>
      </c>
      <c r="K10274" s="147">
        <v>92.419039999999981</v>
      </c>
    </row>
    <row r="10275" spans="2:11" x14ac:dyDescent="0.2">
      <c r="B10275" s="21" t="str">
        <f t="shared" si="160"/>
        <v>KinmountWind2085RCP4.5</v>
      </c>
      <c r="C10275" t="s">
        <v>354</v>
      </c>
      <c r="D10275" t="s">
        <v>1</v>
      </c>
      <c r="E10275" s="144" t="s">
        <v>193</v>
      </c>
      <c r="F10275" s="144">
        <v>2085</v>
      </c>
      <c r="G10275" s="147">
        <v>69.931714785174165</v>
      </c>
      <c r="H10275" s="147">
        <v>75.337440000000015</v>
      </c>
      <c r="I10275" s="147">
        <v>81.024000000000001</v>
      </c>
      <c r="J10275" s="147">
        <v>86.708520000000007</v>
      </c>
      <c r="K10275" s="147">
        <v>92.394719999999978</v>
      </c>
    </row>
    <row r="10276" spans="2:11" x14ac:dyDescent="0.2">
      <c r="B10276" s="21" t="str">
        <f t="shared" si="160"/>
        <v>KinmountWind2090RCP4.5</v>
      </c>
      <c r="C10276" t="s">
        <v>354</v>
      </c>
      <c r="D10276" t="s">
        <v>1</v>
      </c>
      <c r="E10276" s="144" t="s">
        <v>193</v>
      </c>
      <c r="F10276" s="144">
        <v>2090</v>
      </c>
      <c r="G10276" s="147">
        <v>69.909839897027467</v>
      </c>
      <c r="H10276" s="147">
        <v>75.315120000000007</v>
      </c>
      <c r="I10276" s="147">
        <v>81</v>
      </c>
      <c r="J10276" s="147">
        <v>86.684266666666673</v>
      </c>
      <c r="K10276" s="147">
        <v>92.370399999999989</v>
      </c>
    </row>
    <row r="10277" spans="2:11" x14ac:dyDescent="0.2">
      <c r="B10277" s="21" t="str">
        <f t="shared" si="160"/>
        <v>KinmountWind2095RCP4.5</v>
      </c>
      <c r="C10277" t="s">
        <v>354</v>
      </c>
      <c r="D10277" t="s">
        <v>1</v>
      </c>
      <c r="E10277" s="144" t="s">
        <v>193</v>
      </c>
      <c r="F10277" s="144">
        <v>2095</v>
      </c>
      <c r="G10277" s="147">
        <v>69.887965008880784</v>
      </c>
      <c r="H10277" s="147">
        <v>75.2928</v>
      </c>
      <c r="I10277" s="147">
        <v>80.975999999999999</v>
      </c>
      <c r="J10277" s="147">
        <v>86.660013333333339</v>
      </c>
      <c r="K10277" s="147">
        <v>92.346079999999986</v>
      </c>
    </row>
    <row r="10278" spans="2:11" x14ac:dyDescent="0.2">
      <c r="B10278" s="21" t="str">
        <f t="shared" si="160"/>
        <v>KinmountWind2100RCP4.5</v>
      </c>
      <c r="C10278" t="s">
        <v>354</v>
      </c>
      <c r="D10278" t="s">
        <v>1</v>
      </c>
      <c r="E10278" s="144" t="s">
        <v>193</v>
      </c>
      <c r="F10278" s="144">
        <v>2100</v>
      </c>
      <c r="G10278" s="147">
        <v>69.866090120734086</v>
      </c>
      <c r="H10278" s="147">
        <v>75.270480000000006</v>
      </c>
      <c r="I10278" s="147">
        <v>80.951999999999998</v>
      </c>
      <c r="J10278" s="147">
        <v>86.635760000000005</v>
      </c>
      <c r="K10278" s="147">
        <v>92.321759999999983</v>
      </c>
    </row>
    <row r="10279" spans="2:11" x14ac:dyDescent="0.2">
      <c r="B10279" s="21" t="str">
        <f t="shared" si="160"/>
        <v>KinmountWind2023RCP6.0</v>
      </c>
      <c r="C10279" t="s">
        <v>354</v>
      </c>
      <c r="D10279" t="s">
        <v>1</v>
      </c>
      <c r="E10279" s="144" t="s">
        <v>192</v>
      </c>
      <c r="F10279" s="144">
        <v>2023</v>
      </c>
      <c r="G10279" s="147">
        <v>69.327277086383958</v>
      </c>
      <c r="H10279" s="147">
        <v>74.638080000000016</v>
      </c>
      <c r="I10279" s="147">
        <v>80.22399999999999</v>
      </c>
      <c r="J10279" s="147">
        <v>85.814000000000007</v>
      </c>
      <c r="K10279" s="147">
        <v>91.400639999999981</v>
      </c>
    </row>
    <row r="10280" spans="2:11" x14ac:dyDescent="0.2">
      <c r="B10280" s="21" t="str">
        <f t="shared" si="160"/>
        <v>KinmountWind2025RCP6.0</v>
      </c>
      <c r="C10280" t="s">
        <v>354</v>
      </c>
      <c r="D10280" t="s">
        <v>1</v>
      </c>
      <c r="E10280" s="144" t="s">
        <v>192</v>
      </c>
      <c r="F10280" s="144">
        <v>2025</v>
      </c>
      <c r="G10280" s="147">
        <v>69.380237341897001</v>
      </c>
      <c r="H10280" s="147">
        <v>74.700080000000014</v>
      </c>
      <c r="I10280" s="147">
        <v>80.297333333333327</v>
      </c>
      <c r="J10280" s="147">
        <v>85.896746666666672</v>
      </c>
      <c r="K10280" s="147">
        <v>91.493359999999981</v>
      </c>
    </row>
    <row r="10281" spans="2:11" x14ac:dyDescent="0.2">
      <c r="B10281" s="21" t="str">
        <f t="shared" si="160"/>
        <v>KinmountWind2030RCP6.0</v>
      </c>
      <c r="C10281" t="s">
        <v>354</v>
      </c>
      <c r="D10281" t="s">
        <v>1</v>
      </c>
      <c r="E10281" s="144" t="s">
        <v>192</v>
      </c>
      <c r="F10281" s="144">
        <v>2030</v>
      </c>
      <c r="G10281" s="147">
        <v>69.433197597410043</v>
      </c>
      <c r="H10281" s="147">
        <v>74.762080000000012</v>
      </c>
      <c r="I10281" s="147">
        <v>80.370666666666665</v>
      </c>
      <c r="J10281" s="147">
        <v>85.979493333333338</v>
      </c>
      <c r="K10281" s="147">
        <v>91.586079999999981</v>
      </c>
    </row>
    <row r="10282" spans="2:11" x14ac:dyDescent="0.2">
      <c r="B10282" s="21" t="str">
        <f t="shared" si="160"/>
        <v>KinmountWind2035RCP6.0</v>
      </c>
      <c r="C10282" t="s">
        <v>354</v>
      </c>
      <c r="D10282" t="s">
        <v>1</v>
      </c>
      <c r="E10282" s="144" t="s">
        <v>192</v>
      </c>
      <c r="F10282" s="144">
        <v>2035</v>
      </c>
      <c r="G10282" s="147">
        <v>69.4861578529231</v>
      </c>
      <c r="H10282" s="147">
        <v>74.824080000000009</v>
      </c>
      <c r="I10282" s="147">
        <v>80.443999999999988</v>
      </c>
      <c r="J10282" s="147">
        <v>86.062240000000003</v>
      </c>
      <c r="K10282" s="147">
        <v>91.678799999999981</v>
      </c>
    </row>
    <row r="10283" spans="2:11" x14ac:dyDescent="0.2">
      <c r="B10283" s="21" t="str">
        <f t="shared" si="160"/>
        <v>KinmountWind2040RCP6.0</v>
      </c>
      <c r="C10283" t="s">
        <v>354</v>
      </c>
      <c r="D10283" t="s">
        <v>1</v>
      </c>
      <c r="E10283" s="144" t="s">
        <v>192</v>
      </c>
      <c r="F10283" s="144">
        <v>2040</v>
      </c>
      <c r="G10283" s="147">
        <v>69.539118108436142</v>
      </c>
      <c r="H10283" s="147">
        <v>74.886080000000007</v>
      </c>
      <c r="I10283" s="147">
        <v>80.517333333333326</v>
      </c>
      <c r="J10283" s="147">
        <v>86.144986666666682</v>
      </c>
      <c r="K10283" s="147">
        <v>91.771519999999981</v>
      </c>
    </row>
    <row r="10284" spans="2:11" x14ac:dyDescent="0.2">
      <c r="B10284" s="21" t="str">
        <f t="shared" si="160"/>
        <v>KinmountWind2045RCP6.0</v>
      </c>
      <c r="C10284" t="s">
        <v>354</v>
      </c>
      <c r="D10284" t="s">
        <v>1</v>
      </c>
      <c r="E10284" s="144" t="s">
        <v>192</v>
      </c>
      <c r="F10284" s="144">
        <v>2045</v>
      </c>
      <c r="G10284" s="147">
        <v>69.592078363949184</v>
      </c>
      <c r="H10284" s="147">
        <v>74.948080000000004</v>
      </c>
      <c r="I10284" s="147">
        <v>80.590666666666664</v>
      </c>
      <c r="J10284" s="147">
        <v>86.227733333333347</v>
      </c>
      <c r="K10284" s="147">
        <v>91.864239999999981</v>
      </c>
    </row>
    <row r="10285" spans="2:11" x14ac:dyDescent="0.2">
      <c r="B10285" s="21" t="str">
        <f t="shared" si="160"/>
        <v>KinmountWind2050RCP6.0</v>
      </c>
      <c r="C10285" t="s">
        <v>354</v>
      </c>
      <c r="D10285" t="s">
        <v>1</v>
      </c>
      <c r="E10285" s="144" t="s">
        <v>192</v>
      </c>
      <c r="F10285" s="144">
        <v>2050</v>
      </c>
      <c r="G10285" s="147">
        <v>69.715498785492628</v>
      </c>
      <c r="H10285" s="147">
        <v>75.088943999999998</v>
      </c>
      <c r="I10285" s="147">
        <v>80.750399999999999</v>
      </c>
      <c r="J10285" s="147">
        <v>86.404640000000015</v>
      </c>
      <c r="K10285" s="147">
        <v>92.059103999999977</v>
      </c>
    </row>
    <row r="10286" spans="2:11" x14ac:dyDescent="0.2">
      <c r="B10286" s="21" t="str">
        <f t="shared" si="160"/>
        <v>KinmountWind2055RCP6.0</v>
      </c>
      <c r="C10286" t="s">
        <v>354</v>
      </c>
      <c r="D10286" t="s">
        <v>1</v>
      </c>
      <c r="E10286" s="144" t="s">
        <v>192</v>
      </c>
      <c r="F10286" s="144">
        <v>2055</v>
      </c>
      <c r="G10286" s="147">
        <v>69.785958951523028</v>
      </c>
      <c r="H10286" s="147">
        <v>75.167808000000008</v>
      </c>
      <c r="I10286" s="147">
        <v>80.836799999999997</v>
      </c>
      <c r="J10286" s="147">
        <v>86.498800000000017</v>
      </c>
      <c r="K10286" s="147">
        <v>92.161247999999986</v>
      </c>
    </row>
    <row r="10287" spans="2:11" x14ac:dyDescent="0.2">
      <c r="B10287" s="21" t="str">
        <f t="shared" si="160"/>
        <v>KinmountWind2060RCP6.0</v>
      </c>
      <c r="C10287" t="s">
        <v>354</v>
      </c>
      <c r="D10287" t="s">
        <v>1</v>
      </c>
      <c r="E10287" s="144" t="s">
        <v>192</v>
      </c>
      <c r="F10287" s="144">
        <v>2060</v>
      </c>
      <c r="G10287" s="147">
        <v>69.856419117553443</v>
      </c>
      <c r="H10287" s="147">
        <v>75.246672000000004</v>
      </c>
      <c r="I10287" s="147">
        <v>80.923200000000008</v>
      </c>
      <c r="J10287" s="147">
        <v>86.592960000000005</v>
      </c>
      <c r="K10287" s="147">
        <v>92.263391999999982</v>
      </c>
    </row>
    <row r="10288" spans="2:11" x14ac:dyDescent="0.2">
      <c r="B10288" s="21" t="str">
        <f t="shared" si="160"/>
        <v>KinmountWind2065RCP6.0</v>
      </c>
      <c r="C10288" t="s">
        <v>354</v>
      </c>
      <c r="D10288" t="s">
        <v>1</v>
      </c>
      <c r="E10288" s="144" t="s">
        <v>192</v>
      </c>
      <c r="F10288" s="144">
        <v>2065</v>
      </c>
      <c r="G10288" s="147">
        <v>69.926879283583844</v>
      </c>
      <c r="H10288" s="147">
        <v>75.325536000000014</v>
      </c>
      <c r="I10288" s="147">
        <v>81.009600000000006</v>
      </c>
      <c r="J10288" s="147">
        <v>86.687120000000007</v>
      </c>
      <c r="K10288" s="147">
        <v>92.365535999999992</v>
      </c>
    </row>
    <row r="10289" spans="2:11" x14ac:dyDescent="0.2">
      <c r="B10289" s="21" t="str">
        <f t="shared" si="160"/>
        <v>KinmountWind2070RCP6.0</v>
      </c>
      <c r="C10289" t="s">
        <v>354</v>
      </c>
      <c r="D10289" t="s">
        <v>1</v>
      </c>
      <c r="E10289" s="144" t="s">
        <v>192</v>
      </c>
      <c r="F10289" s="144">
        <v>2070</v>
      </c>
      <c r="G10289" s="147">
        <v>69.997339449614245</v>
      </c>
      <c r="H10289" s="147">
        <v>75.40440000000001</v>
      </c>
      <c r="I10289" s="147">
        <v>81.096000000000004</v>
      </c>
      <c r="J10289" s="147">
        <v>86.78128000000001</v>
      </c>
      <c r="K10289" s="147">
        <v>92.467679999999987</v>
      </c>
    </row>
    <row r="10290" spans="2:11" x14ac:dyDescent="0.2">
      <c r="B10290" s="21" t="str">
        <f t="shared" si="160"/>
        <v>KinmountWind2075RCP6.0</v>
      </c>
      <c r="C10290" t="s">
        <v>354</v>
      </c>
      <c r="D10290" t="s">
        <v>1</v>
      </c>
      <c r="E10290" s="144" t="s">
        <v>192</v>
      </c>
      <c r="F10290" s="144">
        <v>2075</v>
      </c>
      <c r="G10290" s="147">
        <v>69.964527117394198</v>
      </c>
      <c r="H10290" s="147">
        <v>75.370920000000012</v>
      </c>
      <c r="I10290" s="147">
        <v>81.06</v>
      </c>
      <c r="J10290" s="147">
        <v>86.744900000000001</v>
      </c>
      <c r="K10290" s="147">
        <v>92.43119999999999</v>
      </c>
    </row>
    <row r="10291" spans="2:11" x14ac:dyDescent="0.2">
      <c r="B10291" s="21" t="str">
        <f t="shared" si="160"/>
        <v>KinmountWind2080RCP6.0</v>
      </c>
      <c r="C10291" t="s">
        <v>354</v>
      </c>
      <c r="D10291" t="s">
        <v>1</v>
      </c>
      <c r="E10291" s="144" t="s">
        <v>192</v>
      </c>
      <c r="F10291" s="144">
        <v>2080</v>
      </c>
      <c r="G10291" s="147">
        <v>69.931714785174165</v>
      </c>
      <c r="H10291" s="147">
        <v>75.337440000000015</v>
      </c>
      <c r="I10291" s="147">
        <v>81.024000000000001</v>
      </c>
      <c r="J10291" s="147">
        <v>86.708520000000007</v>
      </c>
      <c r="K10291" s="147">
        <v>92.394719999999978</v>
      </c>
    </row>
    <row r="10292" spans="2:11" x14ac:dyDescent="0.2">
      <c r="B10292" s="21" t="str">
        <f t="shared" si="160"/>
        <v>KinmountWind2085RCP6.0</v>
      </c>
      <c r="C10292" t="s">
        <v>354</v>
      </c>
      <c r="D10292" t="s">
        <v>1</v>
      </c>
      <c r="E10292" s="144" t="s">
        <v>192</v>
      </c>
      <c r="F10292" s="144">
        <v>2085</v>
      </c>
      <c r="G10292" s="147">
        <v>69.898902452954133</v>
      </c>
      <c r="H10292" s="147">
        <v>75.303960000000004</v>
      </c>
      <c r="I10292" s="147">
        <v>80.988</v>
      </c>
      <c r="J10292" s="147">
        <v>86.672140000000013</v>
      </c>
      <c r="K10292" s="147">
        <v>92.358239999999981</v>
      </c>
    </row>
    <row r="10293" spans="2:11" x14ac:dyDescent="0.2">
      <c r="B10293" s="21" t="str">
        <f t="shared" si="160"/>
        <v>KinmountWind2090RCP6.0</v>
      </c>
      <c r="C10293" t="s">
        <v>354</v>
      </c>
      <c r="D10293" t="s">
        <v>1</v>
      </c>
      <c r="E10293" s="144" t="s">
        <v>192</v>
      </c>
      <c r="F10293" s="144">
        <v>2090</v>
      </c>
      <c r="G10293" s="147">
        <v>69.91674775644222</v>
      </c>
      <c r="H10293" s="147">
        <v>75.327520000000007</v>
      </c>
      <c r="I10293" s="147">
        <v>81.018666666666661</v>
      </c>
      <c r="J10293" s="147">
        <v>86.709946666666667</v>
      </c>
      <c r="K10293" s="147">
        <v>92.403839999999988</v>
      </c>
    </row>
    <row r="10294" spans="2:11" x14ac:dyDescent="0.2">
      <c r="B10294" s="21" t="str">
        <f t="shared" si="160"/>
        <v>KinmountWind2095RCP6.0</v>
      </c>
      <c r="C10294" t="s">
        <v>354</v>
      </c>
      <c r="D10294" t="s">
        <v>1</v>
      </c>
      <c r="E10294" s="144" t="s">
        <v>192</v>
      </c>
      <c r="F10294" s="144">
        <v>2095</v>
      </c>
      <c r="G10294" s="147">
        <v>69.967405392150354</v>
      </c>
      <c r="H10294" s="147">
        <v>75.384560000000008</v>
      </c>
      <c r="I10294" s="147">
        <v>81.085333333333338</v>
      </c>
      <c r="J10294" s="147">
        <v>86.784133333333344</v>
      </c>
      <c r="K10294" s="147">
        <v>92.485919999999979</v>
      </c>
    </row>
    <row r="10295" spans="2:11" x14ac:dyDescent="0.2">
      <c r="B10295" s="21" t="str">
        <f t="shared" si="160"/>
        <v>KinmountWind2100RCP6.0</v>
      </c>
      <c r="C10295" t="s">
        <v>354</v>
      </c>
      <c r="D10295" t="s">
        <v>1</v>
      </c>
      <c r="E10295" s="144" t="s">
        <v>192</v>
      </c>
      <c r="F10295" s="144">
        <v>2100</v>
      </c>
      <c r="G10295" s="147">
        <v>70.018063027858489</v>
      </c>
      <c r="H10295" s="147">
        <v>75.441600000000008</v>
      </c>
      <c r="I10295" s="147">
        <v>81.152000000000001</v>
      </c>
      <c r="J10295" s="147">
        <v>86.858320000000006</v>
      </c>
      <c r="K10295" s="147">
        <v>92.567999999999984</v>
      </c>
    </row>
    <row r="10296" spans="2:11" x14ac:dyDescent="0.2">
      <c r="B10296" s="21" t="str">
        <f t="shared" si="160"/>
        <v>KinmountWind2023RCP8.5</v>
      </c>
      <c r="C10296" t="s">
        <v>354</v>
      </c>
      <c r="D10296" t="s">
        <v>1</v>
      </c>
      <c r="E10296" s="144" t="s">
        <v>191</v>
      </c>
      <c r="F10296" s="144">
        <v>2023</v>
      </c>
      <c r="G10296" s="147">
        <v>69.327277086383958</v>
      </c>
      <c r="H10296" s="147">
        <v>74.638080000000016</v>
      </c>
      <c r="I10296" s="147">
        <v>80.22399999999999</v>
      </c>
      <c r="J10296" s="147">
        <v>85.814000000000007</v>
      </c>
      <c r="K10296" s="147">
        <v>91.400639999999981</v>
      </c>
    </row>
    <row r="10297" spans="2:11" x14ac:dyDescent="0.2">
      <c r="B10297" s="21" t="str">
        <f t="shared" si="160"/>
        <v>KinmountWind2025RCP8.5</v>
      </c>
      <c r="C10297" t="s">
        <v>354</v>
      </c>
      <c r="D10297" t="s">
        <v>1</v>
      </c>
      <c r="E10297" s="144" t="s">
        <v>191</v>
      </c>
      <c r="F10297" s="144">
        <v>2025</v>
      </c>
      <c r="G10297" s="147">
        <v>69.433197597410043</v>
      </c>
      <c r="H10297" s="147">
        <v>74.762080000000012</v>
      </c>
      <c r="I10297" s="147">
        <v>80.370666666666665</v>
      </c>
      <c r="J10297" s="147">
        <v>85.979493333333338</v>
      </c>
      <c r="K10297" s="147">
        <v>91.586079999999981</v>
      </c>
    </row>
    <row r="10298" spans="2:11" x14ac:dyDescent="0.2">
      <c r="B10298" s="21" t="str">
        <f t="shared" si="160"/>
        <v>KinmountWind2030RCP8.5</v>
      </c>
      <c r="C10298" t="s">
        <v>354</v>
      </c>
      <c r="D10298" t="s">
        <v>1</v>
      </c>
      <c r="E10298" s="144" t="s">
        <v>191</v>
      </c>
      <c r="F10298" s="144">
        <v>2030</v>
      </c>
      <c r="G10298" s="147">
        <v>69.539118108436142</v>
      </c>
      <c r="H10298" s="147">
        <v>74.886080000000007</v>
      </c>
      <c r="I10298" s="147">
        <v>80.517333333333326</v>
      </c>
      <c r="J10298" s="147">
        <v>86.144986666666682</v>
      </c>
      <c r="K10298" s="147">
        <v>91.771519999999981</v>
      </c>
    </row>
    <row r="10299" spans="2:11" x14ac:dyDescent="0.2">
      <c r="B10299" s="21" t="str">
        <f t="shared" si="160"/>
        <v>KinmountWind2035RCP8.5</v>
      </c>
      <c r="C10299" t="s">
        <v>354</v>
      </c>
      <c r="D10299" t="s">
        <v>1</v>
      </c>
      <c r="E10299" s="144" t="s">
        <v>191</v>
      </c>
      <c r="F10299" s="144">
        <v>2035</v>
      </c>
      <c r="G10299" s="147">
        <v>69.645038619462227</v>
      </c>
      <c r="H10299" s="147">
        <v>75.010080000000002</v>
      </c>
      <c r="I10299" s="147">
        <v>80.664000000000001</v>
      </c>
      <c r="J10299" s="147">
        <v>86.310480000000013</v>
      </c>
      <c r="K10299" s="147">
        <v>91.956959999999981</v>
      </c>
    </row>
    <row r="10300" spans="2:11" x14ac:dyDescent="0.2">
      <c r="B10300" s="21" t="str">
        <f t="shared" si="160"/>
        <v>KinmountWind2040RCP8.5</v>
      </c>
      <c r="C10300" t="s">
        <v>354</v>
      </c>
      <c r="D10300" t="s">
        <v>1</v>
      </c>
      <c r="E10300" s="144" t="s">
        <v>191</v>
      </c>
      <c r="F10300" s="144">
        <v>2040</v>
      </c>
      <c r="G10300" s="147">
        <v>69.762472229512895</v>
      </c>
      <c r="H10300" s="147">
        <v>75.14152</v>
      </c>
      <c r="I10300" s="147">
        <v>80.808000000000007</v>
      </c>
      <c r="J10300" s="147">
        <v>86.46741333333334</v>
      </c>
      <c r="K10300" s="147">
        <v>92.127199999999988</v>
      </c>
    </row>
    <row r="10301" spans="2:11" x14ac:dyDescent="0.2">
      <c r="B10301" s="21" t="str">
        <f t="shared" si="160"/>
        <v>KinmountWind2045RCP8.5</v>
      </c>
      <c r="C10301" t="s">
        <v>354</v>
      </c>
      <c r="D10301" t="s">
        <v>1</v>
      </c>
      <c r="E10301" s="144" t="s">
        <v>191</v>
      </c>
      <c r="F10301" s="144">
        <v>2045</v>
      </c>
      <c r="G10301" s="147">
        <v>69.879905839563577</v>
      </c>
      <c r="H10301" s="147">
        <v>75.272960000000012</v>
      </c>
      <c r="I10301" s="147">
        <v>80.951999999999998</v>
      </c>
      <c r="J10301" s="147">
        <v>86.624346666666682</v>
      </c>
      <c r="K10301" s="147">
        <v>92.29743999999998</v>
      </c>
    </row>
    <row r="10302" spans="2:11" x14ac:dyDescent="0.2">
      <c r="B10302" s="21" t="str">
        <f t="shared" si="160"/>
        <v>KinmountWind2050RCP8.5</v>
      </c>
      <c r="C10302" t="s">
        <v>354</v>
      </c>
      <c r="D10302" t="s">
        <v>1</v>
      </c>
      <c r="E10302" s="144" t="s">
        <v>191</v>
      </c>
      <c r="F10302" s="144">
        <v>2050</v>
      </c>
      <c r="G10302" s="147">
        <v>69.953589673320863</v>
      </c>
      <c r="H10302" s="147">
        <v>75.359760000000009</v>
      </c>
      <c r="I10302" s="147">
        <v>81.048000000000002</v>
      </c>
      <c r="J10302" s="147">
        <v>86.732773333333341</v>
      </c>
      <c r="K10302" s="147">
        <v>92.419039999999981</v>
      </c>
    </row>
    <row r="10303" spans="2:11" x14ac:dyDescent="0.2">
      <c r="B10303" s="21" t="str">
        <f t="shared" si="160"/>
        <v>KinmountWind2055RCP8.5</v>
      </c>
      <c r="C10303" t="s">
        <v>354</v>
      </c>
      <c r="D10303" t="s">
        <v>1</v>
      </c>
      <c r="E10303" s="144" t="s">
        <v>191</v>
      </c>
      <c r="F10303" s="144">
        <v>2055</v>
      </c>
      <c r="G10303" s="147">
        <v>69.909839897027467</v>
      </c>
      <c r="H10303" s="147">
        <v>75.315120000000007</v>
      </c>
      <c r="I10303" s="147">
        <v>81</v>
      </c>
      <c r="J10303" s="147">
        <v>86.684266666666673</v>
      </c>
      <c r="K10303" s="147">
        <v>92.370399999999989</v>
      </c>
    </row>
    <row r="10304" spans="2:11" x14ac:dyDescent="0.2">
      <c r="B10304" s="21" t="str">
        <f t="shared" si="160"/>
        <v>KinmountWind2060RCP8.5</v>
      </c>
      <c r="C10304" t="s">
        <v>354</v>
      </c>
      <c r="D10304" t="s">
        <v>1</v>
      </c>
      <c r="E10304" s="144" t="s">
        <v>191</v>
      </c>
      <c r="F10304" s="144">
        <v>2060</v>
      </c>
      <c r="G10304" s="147">
        <v>69.91674775644222</v>
      </c>
      <c r="H10304" s="147">
        <v>75.327520000000007</v>
      </c>
      <c r="I10304" s="147">
        <v>81.018666666666661</v>
      </c>
      <c r="J10304" s="147">
        <v>86.709946666666667</v>
      </c>
      <c r="K10304" s="147">
        <v>92.403839999999988</v>
      </c>
    </row>
    <row r="10305" spans="2:11" x14ac:dyDescent="0.2">
      <c r="B10305" s="21" t="str">
        <f t="shared" si="160"/>
        <v>KinmountWind2065RCP8.5</v>
      </c>
      <c r="C10305" t="s">
        <v>354</v>
      </c>
      <c r="D10305" t="s">
        <v>1</v>
      </c>
      <c r="E10305" s="144" t="s">
        <v>191</v>
      </c>
      <c r="F10305" s="144">
        <v>2065</v>
      </c>
      <c r="G10305" s="147">
        <v>69.967405392150354</v>
      </c>
      <c r="H10305" s="147">
        <v>75.384560000000008</v>
      </c>
      <c r="I10305" s="147">
        <v>81.085333333333338</v>
      </c>
      <c r="J10305" s="147">
        <v>86.784133333333344</v>
      </c>
      <c r="K10305" s="147">
        <v>92.485919999999979</v>
      </c>
    </row>
    <row r="10306" spans="2:11" x14ac:dyDescent="0.2">
      <c r="B10306" s="21" t="str">
        <f t="shared" si="160"/>
        <v>KinmountWind2070RCP8.5</v>
      </c>
      <c r="C10306" t="s">
        <v>354</v>
      </c>
      <c r="D10306" t="s">
        <v>1</v>
      </c>
      <c r="E10306" s="144" t="s">
        <v>191</v>
      </c>
      <c r="F10306" s="144">
        <v>2070</v>
      </c>
      <c r="G10306" s="147">
        <v>70.034181366492888</v>
      </c>
      <c r="H10306" s="147">
        <v>75.454000000000008</v>
      </c>
      <c r="I10306" s="147">
        <v>81.162666666666667</v>
      </c>
      <c r="J10306" s="147">
        <v>86.866880000000009</v>
      </c>
      <c r="K10306" s="147">
        <v>92.574079999999995</v>
      </c>
    </row>
    <row r="10307" spans="2:11" x14ac:dyDescent="0.2">
      <c r="B10307" s="21" t="str">
        <f t="shared" si="160"/>
        <v>KinmountWind2075RCP8.5</v>
      </c>
      <c r="C10307" t="s">
        <v>354</v>
      </c>
      <c r="D10307" t="s">
        <v>1</v>
      </c>
      <c r="E10307" s="144" t="s">
        <v>191</v>
      </c>
      <c r="F10307" s="144">
        <v>2075</v>
      </c>
      <c r="G10307" s="147">
        <v>70.050299705127301</v>
      </c>
      <c r="H10307" s="147">
        <v>75.466400000000007</v>
      </c>
      <c r="I10307" s="147">
        <v>81.173333333333332</v>
      </c>
      <c r="J10307" s="147">
        <v>86.875439999999998</v>
      </c>
      <c r="K10307" s="147">
        <v>92.580159999999992</v>
      </c>
    </row>
    <row r="10308" spans="2:11" x14ac:dyDescent="0.2">
      <c r="B10308" s="21" t="str">
        <f t="shared" si="160"/>
        <v>KinmountWind2080RCP8.5</v>
      </c>
      <c r="C10308" t="s">
        <v>354</v>
      </c>
      <c r="D10308" t="s">
        <v>1</v>
      </c>
      <c r="E10308" s="144" t="s">
        <v>191</v>
      </c>
      <c r="F10308" s="144">
        <v>2080</v>
      </c>
      <c r="G10308" s="147">
        <v>70.066418043761701</v>
      </c>
      <c r="H10308" s="147">
        <v>75.478800000000007</v>
      </c>
      <c r="I10308" s="147">
        <v>81.183999999999997</v>
      </c>
      <c r="J10308" s="147">
        <v>86.884</v>
      </c>
      <c r="K10308" s="147">
        <v>92.586240000000004</v>
      </c>
    </row>
    <row r="10309" spans="2:11" x14ac:dyDescent="0.2">
      <c r="B10309" s="21" t="str">
        <f t="shared" si="160"/>
        <v>KinmountWind2085RCP8.5</v>
      </c>
      <c r="C10309" t="s">
        <v>354</v>
      </c>
      <c r="D10309" t="s">
        <v>1</v>
      </c>
      <c r="E10309" s="144" t="s">
        <v>191</v>
      </c>
      <c r="F10309" s="144">
        <v>2085</v>
      </c>
      <c r="G10309" s="147">
        <v>70.166582005275501</v>
      </c>
      <c r="H10309" s="147">
        <v>75.590400000000017</v>
      </c>
      <c r="I10309" s="147">
        <v>81.304000000000002</v>
      </c>
      <c r="J10309" s="147">
        <v>87.012400000000014</v>
      </c>
      <c r="K10309" s="147">
        <v>92.723039999999997</v>
      </c>
    </row>
    <row r="10310" spans="2:11" x14ac:dyDescent="0.2">
      <c r="B10310" s="21" t="str">
        <f t="shared" si="160"/>
        <v>KinmountWind2090RCP8.5</v>
      </c>
      <c r="C10310" t="s">
        <v>354</v>
      </c>
      <c r="D10310" t="s">
        <v>1</v>
      </c>
      <c r="E10310" s="144" t="s">
        <v>191</v>
      </c>
      <c r="F10310" s="144">
        <v>2090</v>
      </c>
      <c r="G10310" s="147">
        <v>70.266745966789316</v>
      </c>
      <c r="H10310" s="147">
        <v>75.702000000000012</v>
      </c>
      <c r="I10310" s="147">
        <v>81.424000000000007</v>
      </c>
      <c r="J10310" s="147">
        <v>87.140800000000013</v>
      </c>
      <c r="K10310" s="147">
        <v>92.859839999999991</v>
      </c>
    </row>
    <row r="10311" spans="2:11" x14ac:dyDescent="0.2">
      <c r="B10311" s="21" t="str">
        <f t="shared" si="160"/>
        <v>KinmountWind2095RCP8.5</v>
      </c>
      <c r="C10311" t="s">
        <v>354</v>
      </c>
      <c r="D10311" t="s">
        <v>1</v>
      </c>
      <c r="E10311" s="144" t="s">
        <v>191</v>
      </c>
      <c r="F10311" s="144">
        <v>2095</v>
      </c>
      <c r="G10311" s="147">
        <v>70.266745966789316</v>
      </c>
      <c r="H10311" s="147">
        <v>75.702000000000012</v>
      </c>
      <c r="I10311" s="147">
        <v>81.424000000000007</v>
      </c>
      <c r="J10311" s="147">
        <v>87.140800000000013</v>
      </c>
      <c r="K10311" s="147">
        <v>92.859839999999991</v>
      </c>
    </row>
    <row r="10312" spans="2:11" x14ac:dyDescent="0.2">
      <c r="B10312" s="21" t="str">
        <f t="shared" si="160"/>
        <v>KinmountWind2100RCP8.5</v>
      </c>
      <c r="C10312" t="s">
        <v>354</v>
      </c>
      <c r="D10312" t="s">
        <v>1</v>
      </c>
      <c r="E10312" s="144" t="s">
        <v>191</v>
      </c>
      <c r="F10312" s="144">
        <v>2100</v>
      </c>
      <c r="G10312" s="147">
        <v>70.266745966789316</v>
      </c>
      <c r="H10312" s="147">
        <v>75.702000000000012</v>
      </c>
      <c r="I10312" s="147">
        <v>81.424000000000007</v>
      </c>
      <c r="J10312" s="147">
        <v>87.140800000000013</v>
      </c>
      <c r="K10312" s="147">
        <v>92.859839999999991</v>
      </c>
    </row>
    <row r="10313" spans="2:11" x14ac:dyDescent="0.2">
      <c r="B10313" s="21" t="str">
        <f t="shared" si="160"/>
        <v>Kirkland LakeIce Accretion2023RCP4.5</v>
      </c>
      <c r="C10313" t="s">
        <v>355</v>
      </c>
      <c r="D10313" t="s">
        <v>486</v>
      </c>
      <c r="E10313" s="144" t="s">
        <v>193</v>
      </c>
      <c r="F10313" s="144">
        <v>2023</v>
      </c>
      <c r="G10313" s="147">
        <v>14.654519200144001</v>
      </c>
      <c r="H10313" s="147">
        <v>17.529599999999999</v>
      </c>
      <c r="I10313" s="147">
        <v>21.16</v>
      </c>
      <c r="J10313" s="147">
        <v>23.933399999999995</v>
      </c>
      <c r="K10313" s="147">
        <v>26.712</v>
      </c>
    </row>
    <row r="10314" spans="2:11" x14ac:dyDescent="0.2">
      <c r="B10314" s="21" t="str">
        <f t="shared" si="160"/>
        <v>Kirkland LakeIce Accretion2025RCP4.5</v>
      </c>
      <c r="C10314" t="s">
        <v>355</v>
      </c>
      <c r="D10314" t="s">
        <v>486</v>
      </c>
      <c r="E10314" s="144" t="s">
        <v>193</v>
      </c>
      <c r="F10314" s="144">
        <v>2025</v>
      </c>
      <c r="G10314" s="147">
        <v>14.663797148355552</v>
      </c>
      <c r="H10314" s="147">
        <v>17.540666666666667</v>
      </c>
      <c r="I10314" s="147">
        <v>21.173333333333332</v>
      </c>
      <c r="J10314" s="147">
        <v>23.952233333333329</v>
      </c>
      <c r="K10314" s="147">
        <v>26.733000000000001</v>
      </c>
    </row>
    <row r="10315" spans="2:11" x14ac:dyDescent="0.2">
      <c r="B10315" s="21" t="str">
        <f t="shared" si="160"/>
        <v>Kirkland LakeIce Accretion2030RCP4.5</v>
      </c>
      <c r="C10315" t="s">
        <v>355</v>
      </c>
      <c r="D10315" t="s">
        <v>486</v>
      </c>
      <c r="E10315" s="144" t="s">
        <v>193</v>
      </c>
      <c r="F10315" s="144">
        <v>2030</v>
      </c>
      <c r="G10315" s="147">
        <v>14.673075096567102</v>
      </c>
      <c r="H10315" s="147">
        <v>17.551733333333331</v>
      </c>
      <c r="I10315" s="147">
        <v>21.186666666666667</v>
      </c>
      <c r="J10315" s="147">
        <v>23.971066666666662</v>
      </c>
      <c r="K10315" s="147">
        <v>26.753999999999998</v>
      </c>
    </row>
    <row r="10316" spans="2:11" x14ac:dyDescent="0.2">
      <c r="B10316" s="21" t="str">
        <f t="shared" ref="B10316:B10379" si="161">C10316&amp;D10316&amp;F10316&amp;E10316</f>
        <v>Kirkland LakeIce Accretion2035RCP4.5</v>
      </c>
      <c r="C10316" t="s">
        <v>355</v>
      </c>
      <c r="D10316" t="s">
        <v>486</v>
      </c>
      <c r="E10316" s="144" t="s">
        <v>193</v>
      </c>
      <c r="F10316" s="144">
        <v>2035</v>
      </c>
      <c r="G10316" s="147">
        <v>14.682353044778653</v>
      </c>
      <c r="H10316" s="147">
        <v>17.562799999999999</v>
      </c>
      <c r="I10316" s="147">
        <v>21.200000000000003</v>
      </c>
      <c r="J10316" s="147">
        <v>23.989899999999999</v>
      </c>
      <c r="K10316" s="147">
        <v>26.774999999999999</v>
      </c>
    </row>
    <row r="10317" spans="2:11" x14ac:dyDescent="0.2">
      <c r="B10317" s="21" t="str">
        <f t="shared" si="161"/>
        <v>Kirkland LakeIce Accretion2040RCP4.5</v>
      </c>
      <c r="C10317" t="s">
        <v>355</v>
      </c>
      <c r="D10317" t="s">
        <v>486</v>
      </c>
      <c r="E10317" s="144" t="s">
        <v>193</v>
      </c>
      <c r="F10317" s="144">
        <v>2040</v>
      </c>
      <c r="G10317" s="147">
        <v>14.691630992990204</v>
      </c>
      <c r="H10317" s="147">
        <v>17.573866666666667</v>
      </c>
      <c r="I10317" s="147">
        <v>21.213333333333335</v>
      </c>
      <c r="J10317" s="147">
        <v>24.008733333333332</v>
      </c>
      <c r="K10317" s="147">
        <v>26.795999999999999</v>
      </c>
    </row>
    <row r="10318" spans="2:11" x14ac:dyDescent="0.2">
      <c r="B10318" s="21" t="str">
        <f t="shared" si="161"/>
        <v>Kirkland LakeIce Accretion2045RCP4.5</v>
      </c>
      <c r="C10318" t="s">
        <v>355</v>
      </c>
      <c r="D10318" t="s">
        <v>486</v>
      </c>
      <c r="E10318" s="144" t="s">
        <v>193</v>
      </c>
      <c r="F10318" s="144">
        <v>2045</v>
      </c>
      <c r="G10318" s="147">
        <v>14.700908941201753</v>
      </c>
      <c r="H10318" s="147">
        <v>17.584933333333332</v>
      </c>
      <c r="I10318" s="147">
        <v>21.226666666666667</v>
      </c>
      <c r="J10318" s="147">
        <v>24.027566666666665</v>
      </c>
      <c r="K10318" s="147">
        <v>26.816999999999997</v>
      </c>
    </row>
    <row r="10319" spans="2:11" x14ac:dyDescent="0.2">
      <c r="B10319" s="21" t="str">
        <f t="shared" si="161"/>
        <v>Kirkland LakeIce Accretion2050RCP4.5</v>
      </c>
      <c r="C10319" t="s">
        <v>355</v>
      </c>
      <c r="D10319" t="s">
        <v>486</v>
      </c>
      <c r="E10319" s="144" t="s">
        <v>193</v>
      </c>
      <c r="F10319" s="144">
        <v>2050</v>
      </c>
      <c r="G10319" s="147">
        <v>14.81595549902498</v>
      </c>
      <c r="H10319" s="147">
        <v>17.732119999999998</v>
      </c>
      <c r="I10319" s="147">
        <v>21.416</v>
      </c>
      <c r="J10319" s="147">
        <v>24.249799999999997</v>
      </c>
      <c r="K10319" s="147">
        <v>27.069839999999999</v>
      </c>
    </row>
    <row r="10320" spans="2:11" x14ac:dyDescent="0.2">
      <c r="B10320" s="21" t="str">
        <f t="shared" si="161"/>
        <v>Kirkland LakeIce Accretion2055RCP4.5</v>
      </c>
      <c r="C10320" t="s">
        <v>355</v>
      </c>
      <c r="D10320" t="s">
        <v>486</v>
      </c>
      <c r="E10320" s="144" t="s">
        <v>193</v>
      </c>
      <c r="F10320" s="144">
        <v>2055</v>
      </c>
      <c r="G10320" s="147">
        <v>14.921724108636656</v>
      </c>
      <c r="H10320" s="147">
        <v>17.86824</v>
      </c>
      <c r="I10320" s="147">
        <v>21.592000000000002</v>
      </c>
      <c r="J10320" s="147">
        <v>24.453199999999999</v>
      </c>
      <c r="K10320" s="147">
        <v>27.301679999999998</v>
      </c>
    </row>
    <row r="10321" spans="2:11" x14ac:dyDescent="0.2">
      <c r="B10321" s="21" t="str">
        <f t="shared" si="161"/>
        <v>Kirkland LakeIce Accretion2060RCP4.5</v>
      </c>
      <c r="C10321" t="s">
        <v>355</v>
      </c>
      <c r="D10321" t="s">
        <v>486</v>
      </c>
      <c r="E10321" s="144" t="s">
        <v>193</v>
      </c>
      <c r="F10321" s="144">
        <v>2060</v>
      </c>
      <c r="G10321" s="147">
        <v>15.027492718248331</v>
      </c>
      <c r="H10321" s="147">
        <v>18.004359999999998</v>
      </c>
      <c r="I10321" s="147">
        <v>21.768000000000001</v>
      </c>
      <c r="J10321" s="147">
        <v>24.656599999999997</v>
      </c>
      <c r="K10321" s="147">
        <v>27.533519999999999</v>
      </c>
    </row>
    <row r="10322" spans="2:11" x14ac:dyDescent="0.2">
      <c r="B10322" s="21" t="str">
        <f t="shared" si="161"/>
        <v>Kirkland LakeIce Accretion2065RCP4.5</v>
      </c>
      <c r="C10322" t="s">
        <v>355</v>
      </c>
      <c r="D10322" t="s">
        <v>486</v>
      </c>
      <c r="E10322" s="144" t="s">
        <v>193</v>
      </c>
      <c r="F10322" s="144">
        <v>2065</v>
      </c>
      <c r="G10322" s="147">
        <v>15.133261327860007</v>
      </c>
      <c r="H10322" s="147">
        <v>18.14048</v>
      </c>
      <c r="I10322" s="147">
        <v>21.944000000000003</v>
      </c>
      <c r="J10322" s="147">
        <v>24.86</v>
      </c>
      <c r="K10322" s="147">
        <v>27.765359999999998</v>
      </c>
    </row>
    <row r="10323" spans="2:11" x14ac:dyDescent="0.2">
      <c r="B10323" s="21" t="str">
        <f t="shared" si="161"/>
        <v>Kirkland LakeIce Accretion2070RCP4.5</v>
      </c>
      <c r="C10323" t="s">
        <v>355</v>
      </c>
      <c r="D10323" t="s">
        <v>486</v>
      </c>
      <c r="E10323" s="144" t="s">
        <v>193</v>
      </c>
      <c r="F10323" s="144">
        <v>2070</v>
      </c>
      <c r="G10323" s="147">
        <v>15.239029937471683</v>
      </c>
      <c r="H10323" s="147">
        <v>18.276599999999998</v>
      </c>
      <c r="I10323" s="147">
        <v>22.12</v>
      </c>
      <c r="J10323" s="147">
        <v>25.063399999999998</v>
      </c>
      <c r="K10323" s="147">
        <v>27.997199999999999</v>
      </c>
    </row>
    <row r="10324" spans="2:11" x14ac:dyDescent="0.2">
      <c r="B10324" s="21" t="str">
        <f t="shared" si="161"/>
        <v>Kirkland LakeIce Accretion2075RCP4.5</v>
      </c>
      <c r="C10324" t="s">
        <v>355</v>
      </c>
      <c r="D10324" t="s">
        <v>486</v>
      </c>
      <c r="E10324" s="144" t="s">
        <v>193</v>
      </c>
      <c r="F10324" s="144">
        <v>2075</v>
      </c>
      <c r="G10324" s="147">
        <v>15.324850958428526</v>
      </c>
      <c r="H10324" s="147">
        <v>18.390033333333331</v>
      </c>
      <c r="I10324" s="147">
        <v>22.266666666666666</v>
      </c>
      <c r="J10324" s="147">
        <v>25.236666666666665</v>
      </c>
      <c r="K10324" s="147">
        <v>28.198799999999999</v>
      </c>
    </row>
    <row r="10325" spans="2:11" x14ac:dyDescent="0.2">
      <c r="B10325" s="21" t="str">
        <f t="shared" si="161"/>
        <v>Kirkland LakeIce Accretion2080RCP4.5</v>
      </c>
      <c r="C10325" t="s">
        <v>355</v>
      </c>
      <c r="D10325" t="s">
        <v>486</v>
      </c>
      <c r="E10325" s="144" t="s">
        <v>193</v>
      </c>
      <c r="F10325" s="144">
        <v>2080</v>
      </c>
      <c r="G10325" s="147">
        <v>15.410671979385368</v>
      </c>
      <c r="H10325" s="147">
        <v>18.503466666666665</v>
      </c>
      <c r="I10325" s="147">
        <v>22.413333333333334</v>
      </c>
      <c r="J10325" s="147">
        <v>25.409933333333331</v>
      </c>
      <c r="K10325" s="147">
        <v>28.400400000000001</v>
      </c>
    </row>
    <row r="10326" spans="2:11" x14ac:dyDescent="0.2">
      <c r="B10326" s="21" t="str">
        <f t="shared" si="161"/>
        <v>Kirkland LakeIce Accretion2085RCP4.5</v>
      </c>
      <c r="C10326" t="s">
        <v>355</v>
      </c>
      <c r="D10326" t="s">
        <v>486</v>
      </c>
      <c r="E10326" s="144" t="s">
        <v>193</v>
      </c>
      <c r="F10326" s="144">
        <v>2085</v>
      </c>
      <c r="G10326" s="147">
        <v>15.496493000342209</v>
      </c>
      <c r="H10326" s="147">
        <v>18.616899999999998</v>
      </c>
      <c r="I10326" s="147">
        <v>22.560000000000002</v>
      </c>
      <c r="J10326" s="147">
        <v>25.583199999999998</v>
      </c>
      <c r="K10326" s="147">
        <v>28.602</v>
      </c>
    </row>
    <row r="10327" spans="2:11" x14ac:dyDescent="0.2">
      <c r="B10327" s="21" t="str">
        <f t="shared" si="161"/>
        <v>Kirkland LakeIce Accretion2090RCP4.5</v>
      </c>
      <c r="C10327" t="s">
        <v>355</v>
      </c>
      <c r="D10327" t="s">
        <v>486</v>
      </c>
      <c r="E10327" s="144" t="s">
        <v>193</v>
      </c>
      <c r="F10327" s="144">
        <v>2090</v>
      </c>
      <c r="G10327" s="147">
        <v>15.582314021299052</v>
      </c>
      <c r="H10327" s="147">
        <v>18.730333333333331</v>
      </c>
      <c r="I10327" s="147">
        <v>22.706666666666667</v>
      </c>
      <c r="J10327" s="147">
        <v>25.756466666666665</v>
      </c>
      <c r="K10327" s="147">
        <v>28.803599999999999</v>
      </c>
    </row>
    <row r="10328" spans="2:11" x14ac:dyDescent="0.2">
      <c r="B10328" s="21" t="str">
        <f t="shared" si="161"/>
        <v>Kirkland LakeIce Accretion2095RCP4.5</v>
      </c>
      <c r="C10328" t="s">
        <v>355</v>
      </c>
      <c r="D10328" t="s">
        <v>486</v>
      </c>
      <c r="E10328" s="144" t="s">
        <v>193</v>
      </c>
      <c r="F10328" s="144">
        <v>2095</v>
      </c>
      <c r="G10328" s="147">
        <v>15.668135042255894</v>
      </c>
      <c r="H10328" s="147">
        <v>18.843766666666664</v>
      </c>
      <c r="I10328" s="147">
        <v>22.853333333333332</v>
      </c>
      <c r="J10328" s="147">
        <v>25.929733333333331</v>
      </c>
      <c r="K10328" s="147">
        <v>29.005200000000002</v>
      </c>
    </row>
    <row r="10329" spans="2:11" x14ac:dyDescent="0.2">
      <c r="B10329" s="21" t="str">
        <f t="shared" si="161"/>
        <v>Kirkland LakeIce Accretion2100RCP4.5</v>
      </c>
      <c r="C10329" t="s">
        <v>355</v>
      </c>
      <c r="D10329" t="s">
        <v>486</v>
      </c>
      <c r="E10329" s="144" t="s">
        <v>193</v>
      </c>
      <c r="F10329" s="144">
        <v>2100</v>
      </c>
      <c r="G10329" s="147">
        <v>15.753956063212737</v>
      </c>
      <c r="H10329" s="147">
        <v>18.957199999999997</v>
      </c>
      <c r="I10329" s="147">
        <v>23</v>
      </c>
      <c r="J10329" s="147">
        <v>26.102999999999998</v>
      </c>
      <c r="K10329" s="147">
        <v>29.206800000000001</v>
      </c>
    </row>
    <row r="10330" spans="2:11" x14ac:dyDescent="0.2">
      <c r="B10330" s="21" t="str">
        <f t="shared" si="161"/>
        <v>Kirkland LakeIce Accretion2023RCP6.0</v>
      </c>
      <c r="C10330" t="s">
        <v>355</v>
      </c>
      <c r="D10330" t="s">
        <v>486</v>
      </c>
      <c r="E10330" s="144" t="s">
        <v>192</v>
      </c>
      <c r="F10330" s="144">
        <v>2023</v>
      </c>
      <c r="G10330" s="147">
        <v>14.654519200144001</v>
      </c>
      <c r="H10330" s="147">
        <v>17.529599999999999</v>
      </c>
      <c r="I10330" s="147">
        <v>21.16</v>
      </c>
      <c r="J10330" s="147">
        <v>23.933399999999995</v>
      </c>
      <c r="K10330" s="147">
        <v>26.712</v>
      </c>
    </row>
    <row r="10331" spans="2:11" x14ac:dyDescent="0.2">
      <c r="B10331" s="21" t="str">
        <f t="shared" si="161"/>
        <v>Kirkland LakeIce Accretion2025RCP6.0</v>
      </c>
      <c r="C10331" t="s">
        <v>355</v>
      </c>
      <c r="D10331" t="s">
        <v>486</v>
      </c>
      <c r="E10331" s="144" t="s">
        <v>192</v>
      </c>
      <c r="F10331" s="144">
        <v>2025</v>
      </c>
      <c r="G10331" s="147">
        <v>14.663797148355552</v>
      </c>
      <c r="H10331" s="147">
        <v>17.540666666666667</v>
      </c>
      <c r="I10331" s="147">
        <v>21.173333333333332</v>
      </c>
      <c r="J10331" s="147">
        <v>23.952233333333329</v>
      </c>
      <c r="K10331" s="147">
        <v>26.733000000000001</v>
      </c>
    </row>
    <row r="10332" spans="2:11" x14ac:dyDescent="0.2">
      <c r="B10332" s="21" t="str">
        <f t="shared" si="161"/>
        <v>Kirkland LakeIce Accretion2030RCP6.0</v>
      </c>
      <c r="C10332" t="s">
        <v>355</v>
      </c>
      <c r="D10332" t="s">
        <v>486</v>
      </c>
      <c r="E10332" s="144" t="s">
        <v>192</v>
      </c>
      <c r="F10332" s="144">
        <v>2030</v>
      </c>
      <c r="G10332" s="147">
        <v>14.673075096567102</v>
      </c>
      <c r="H10332" s="147">
        <v>17.551733333333331</v>
      </c>
      <c r="I10332" s="147">
        <v>21.186666666666667</v>
      </c>
      <c r="J10332" s="147">
        <v>23.971066666666662</v>
      </c>
      <c r="K10332" s="147">
        <v>26.753999999999998</v>
      </c>
    </row>
    <row r="10333" spans="2:11" x14ac:dyDescent="0.2">
      <c r="B10333" s="21" t="str">
        <f t="shared" si="161"/>
        <v>Kirkland LakeIce Accretion2035RCP6.0</v>
      </c>
      <c r="C10333" t="s">
        <v>355</v>
      </c>
      <c r="D10333" t="s">
        <v>486</v>
      </c>
      <c r="E10333" s="144" t="s">
        <v>192</v>
      </c>
      <c r="F10333" s="144">
        <v>2035</v>
      </c>
      <c r="G10333" s="147">
        <v>14.682353044778653</v>
      </c>
      <c r="H10333" s="147">
        <v>17.562799999999999</v>
      </c>
      <c r="I10333" s="147">
        <v>21.200000000000003</v>
      </c>
      <c r="J10333" s="147">
        <v>23.989899999999999</v>
      </c>
      <c r="K10333" s="147">
        <v>26.774999999999999</v>
      </c>
    </row>
    <row r="10334" spans="2:11" x14ac:dyDescent="0.2">
      <c r="B10334" s="21" t="str">
        <f t="shared" si="161"/>
        <v>Kirkland LakeIce Accretion2040RCP6.0</v>
      </c>
      <c r="C10334" t="s">
        <v>355</v>
      </c>
      <c r="D10334" t="s">
        <v>486</v>
      </c>
      <c r="E10334" s="144" t="s">
        <v>192</v>
      </c>
      <c r="F10334" s="144">
        <v>2040</v>
      </c>
      <c r="G10334" s="147">
        <v>14.691630992990204</v>
      </c>
      <c r="H10334" s="147">
        <v>17.573866666666667</v>
      </c>
      <c r="I10334" s="147">
        <v>21.213333333333335</v>
      </c>
      <c r="J10334" s="147">
        <v>24.008733333333332</v>
      </c>
      <c r="K10334" s="147">
        <v>26.795999999999999</v>
      </c>
    </row>
    <row r="10335" spans="2:11" x14ac:dyDescent="0.2">
      <c r="B10335" s="21" t="str">
        <f t="shared" si="161"/>
        <v>Kirkland LakeIce Accretion2045RCP6.0</v>
      </c>
      <c r="C10335" t="s">
        <v>355</v>
      </c>
      <c r="D10335" t="s">
        <v>486</v>
      </c>
      <c r="E10335" s="144" t="s">
        <v>192</v>
      </c>
      <c r="F10335" s="144">
        <v>2045</v>
      </c>
      <c r="G10335" s="147">
        <v>14.700908941201753</v>
      </c>
      <c r="H10335" s="147">
        <v>17.584933333333332</v>
      </c>
      <c r="I10335" s="147">
        <v>21.226666666666667</v>
      </c>
      <c r="J10335" s="147">
        <v>24.027566666666665</v>
      </c>
      <c r="K10335" s="147">
        <v>26.816999999999997</v>
      </c>
    </row>
    <row r="10336" spans="2:11" x14ac:dyDescent="0.2">
      <c r="B10336" s="21" t="str">
        <f t="shared" si="161"/>
        <v>Kirkland LakeIce Accretion2050RCP6.0</v>
      </c>
      <c r="C10336" t="s">
        <v>355</v>
      </c>
      <c r="D10336" t="s">
        <v>486</v>
      </c>
      <c r="E10336" s="144" t="s">
        <v>192</v>
      </c>
      <c r="F10336" s="144">
        <v>2050</v>
      </c>
      <c r="G10336" s="147">
        <v>14.81595549902498</v>
      </c>
      <c r="H10336" s="147">
        <v>17.732119999999998</v>
      </c>
      <c r="I10336" s="147">
        <v>21.416</v>
      </c>
      <c r="J10336" s="147">
        <v>24.249799999999997</v>
      </c>
      <c r="K10336" s="147">
        <v>27.069839999999999</v>
      </c>
    </row>
    <row r="10337" spans="2:11" x14ac:dyDescent="0.2">
      <c r="B10337" s="21" t="str">
        <f t="shared" si="161"/>
        <v>Kirkland LakeIce Accretion2055RCP6.0</v>
      </c>
      <c r="C10337" t="s">
        <v>355</v>
      </c>
      <c r="D10337" t="s">
        <v>486</v>
      </c>
      <c r="E10337" s="144" t="s">
        <v>192</v>
      </c>
      <c r="F10337" s="144">
        <v>2055</v>
      </c>
      <c r="G10337" s="147">
        <v>14.921724108636656</v>
      </c>
      <c r="H10337" s="147">
        <v>17.86824</v>
      </c>
      <c r="I10337" s="147">
        <v>21.592000000000002</v>
      </c>
      <c r="J10337" s="147">
        <v>24.453199999999999</v>
      </c>
      <c r="K10337" s="147">
        <v>27.301679999999998</v>
      </c>
    </row>
    <row r="10338" spans="2:11" x14ac:dyDescent="0.2">
      <c r="B10338" s="21" t="str">
        <f t="shared" si="161"/>
        <v>Kirkland LakeIce Accretion2060RCP6.0</v>
      </c>
      <c r="C10338" t="s">
        <v>355</v>
      </c>
      <c r="D10338" t="s">
        <v>486</v>
      </c>
      <c r="E10338" s="144" t="s">
        <v>192</v>
      </c>
      <c r="F10338" s="144">
        <v>2060</v>
      </c>
      <c r="G10338" s="147">
        <v>15.027492718248331</v>
      </c>
      <c r="H10338" s="147">
        <v>18.004359999999998</v>
      </c>
      <c r="I10338" s="147">
        <v>21.768000000000001</v>
      </c>
      <c r="J10338" s="147">
        <v>24.656599999999997</v>
      </c>
      <c r="K10338" s="147">
        <v>27.533519999999999</v>
      </c>
    </row>
    <row r="10339" spans="2:11" x14ac:dyDescent="0.2">
      <c r="B10339" s="21" t="str">
        <f t="shared" si="161"/>
        <v>Kirkland LakeIce Accretion2065RCP6.0</v>
      </c>
      <c r="C10339" t="s">
        <v>355</v>
      </c>
      <c r="D10339" t="s">
        <v>486</v>
      </c>
      <c r="E10339" s="144" t="s">
        <v>192</v>
      </c>
      <c r="F10339" s="144">
        <v>2065</v>
      </c>
      <c r="G10339" s="147">
        <v>15.133261327860007</v>
      </c>
      <c r="H10339" s="147">
        <v>18.14048</v>
      </c>
      <c r="I10339" s="147">
        <v>21.944000000000003</v>
      </c>
      <c r="J10339" s="147">
        <v>24.86</v>
      </c>
      <c r="K10339" s="147">
        <v>27.765359999999998</v>
      </c>
    </row>
    <row r="10340" spans="2:11" x14ac:dyDescent="0.2">
      <c r="B10340" s="21" t="str">
        <f t="shared" si="161"/>
        <v>Kirkland LakeIce Accretion2070RCP6.0</v>
      </c>
      <c r="C10340" t="s">
        <v>355</v>
      </c>
      <c r="D10340" t="s">
        <v>486</v>
      </c>
      <c r="E10340" s="144" t="s">
        <v>192</v>
      </c>
      <c r="F10340" s="144">
        <v>2070</v>
      </c>
      <c r="G10340" s="147">
        <v>15.239029937471683</v>
      </c>
      <c r="H10340" s="147">
        <v>18.276599999999998</v>
      </c>
      <c r="I10340" s="147">
        <v>22.12</v>
      </c>
      <c r="J10340" s="147">
        <v>25.063399999999998</v>
      </c>
      <c r="K10340" s="147">
        <v>27.997199999999999</v>
      </c>
    </row>
    <row r="10341" spans="2:11" x14ac:dyDescent="0.2">
      <c r="B10341" s="21" t="str">
        <f t="shared" si="161"/>
        <v>Kirkland LakeIce Accretion2075RCP6.0</v>
      </c>
      <c r="C10341" t="s">
        <v>355</v>
      </c>
      <c r="D10341" t="s">
        <v>486</v>
      </c>
      <c r="E10341" s="144" t="s">
        <v>192</v>
      </c>
      <c r="F10341" s="144">
        <v>2075</v>
      </c>
      <c r="G10341" s="147">
        <v>15.367761468906947</v>
      </c>
      <c r="H10341" s="147">
        <v>18.446749999999998</v>
      </c>
      <c r="I10341" s="147">
        <v>22.34</v>
      </c>
      <c r="J10341" s="147">
        <v>25.323299999999996</v>
      </c>
      <c r="K10341" s="147">
        <v>28.299599999999998</v>
      </c>
    </row>
    <row r="10342" spans="2:11" x14ac:dyDescent="0.2">
      <c r="B10342" s="21" t="str">
        <f t="shared" si="161"/>
        <v>Kirkland LakeIce Accretion2080RCP6.0</v>
      </c>
      <c r="C10342" t="s">
        <v>355</v>
      </c>
      <c r="D10342" t="s">
        <v>486</v>
      </c>
      <c r="E10342" s="144" t="s">
        <v>192</v>
      </c>
      <c r="F10342" s="144">
        <v>2080</v>
      </c>
      <c r="G10342" s="147">
        <v>15.496493000342209</v>
      </c>
      <c r="H10342" s="147">
        <v>18.616899999999998</v>
      </c>
      <c r="I10342" s="147">
        <v>22.560000000000002</v>
      </c>
      <c r="J10342" s="147">
        <v>25.583199999999998</v>
      </c>
      <c r="K10342" s="147">
        <v>28.602</v>
      </c>
    </row>
    <row r="10343" spans="2:11" x14ac:dyDescent="0.2">
      <c r="B10343" s="21" t="str">
        <f t="shared" si="161"/>
        <v>Kirkland LakeIce Accretion2085RCP6.0</v>
      </c>
      <c r="C10343" t="s">
        <v>355</v>
      </c>
      <c r="D10343" t="s">
        <v>486</v>
      </c>
      <c r="E10343" s="144" t="s">
        <v>192</v>
      </c>
      <c r="F10343" s="144">
        <v>2085</v>
      </c>
      <c r="G10343" s="147">
        <v>15.625224531777473</v>
      </c>
      <c r="H10343" s="147">
        <v>18.787049999999997</v>
      </c>
      <c r="I10343" s="147">
        <v>22.78</v>
      </c>
      <c r="J10343" s="147">
        <v>25.8431</v>
      </c>
      <c r="K10343" s="147">
        <v>28.904400000000003</v>
      </c>
    </row>
    <row r="10344" spans="2:11" x14ac:dyDescent="0.2">
      <c r="B10344" s="21" t="str">
        <f t="shared" si="161"/>
        <v>Kirkland LakeIce Accretion2090RCP6.0</v>
      </c>
      <c r="C10344" t="s">
        <v>355</v>
      </c>
      <c r="D10344" t="s">
        <v>486</v>
      </c>
      <c r="E10344" s="144" t="s">
        <v>192</v>
      </c>
      <c r="F10344" s="144">
        <v>2090</v>
      </c>
      <c r="G10344" s="147">
        <v>15.758595037318512</v>
      </c>
      <c r="H10344" s="147">
        <v>18.979333333333329</v>
      </c>
      <c r="I10344" s="147">
        <v>23.046666666666667</v>
      </c>
      <c r="J10344" s="147">
        <v>26.163266666666665</v>
      </c>
      <c r="K10344" s="147">
        <v>29.274000000000001</v>
      </c>
    </row>
    <row r="10345" spans="2:11" x14ac:dyDescent="0.2">
      <c r="B10345" s="21" t="str">
        <f t="shared" si="161"/>
        <v>Kirkland LakeIce Accretion2095RCP6.0</v>
      </c>
      <c r="C10345" t="s">
        <v>355</v>
      </c>
      <c r="D10345" t="s">
        <v>486</v>
      </c>
      <c r="E10345" s="144" t="s">
        <v>192</v>
      </c>
      <c r="F10345" s="144">
        <v>2095</v>
      </c>
      <c r="G10345" s="147">
        <v>15.763234011424286</v>
      </c>
      <c r="H10345" s="147">
        <v>19.001466666666662</v>
      </c>
      <c r="I10345" s="147">
        <v>23.093333333333334</v>
      </c>
      <c r="J10345" s="147">
        <v>26.223533333333332</v>
      </c>
      <c r="K10345" s="147">
        <v>29.341200000000001</v>
      </c>
    </row>
    <row r="10346" spans="2:11" x14ac:dyDescent="0.2">
      <c r="B10346" s="21" t="str">
        <f t="shared" si="161"/>
        <v>Kirkland LakeIce Accretion2100RCP6.0</v>
      </c>
      <c r="C10346" t="s">
        <v>355</v>
      </c>
      <c r="D10346" t="s">
        <v>486</v>
      </c>
      <c r="E10346" s="144" t="s">
        <v>192</v>
      </c>
      <c r="F10346" s="144">
        <v>2100</v>
      </c>
      <c r="G10346" s="147">
        <v>15.767872985530062</v>
      </c>
      <c r="H10346" s="147">
        <v>19.023599999999995</v>
      </c>
      <c r="I10346" s="147">
        <v>23.14</v>
      </c>
      <c r="J10346" s="147">
        <v>26.283799999999999</v>
      </c>
      <c r="K10346" s="147">
        <v>29.4084</v>
      </c>
    </row>
    <row r="10347" spans="2:11" x14ac:dyDescent="0.2">
      <c r="B10347" s="21" t="str">
        <f t="shared" si="161"/>
        <v>Kirkland LakeIce Accretion2023RCP8.5</v>
      </c>
      <c r="C10347" t="s">
        <v>355</v>
      </c>
      <c r="D10347" t="s">
        <v>486</v>
      </c>
      <c r="E10347" s="144" t="s">
        <v>191</v>
      </c>
      <c r="F10347" s="144">
        <v>2023</v>
      </c>
      <c r="G10347" s="147">
        <v>14.654519200144001</v>
      </c>
      <c r="H10347" s="147">
        <v>17.529599999999999</v>
      </c>
      <c r="I10347" s="147">
        <v>21.16</v>
      </c>
      <c r="J10347" s="147">
        <v>23.933399999999995</v>
      </c>
      <c r="K10347" s="147">
        <v>26.712</v>
      </c>
    </row>
    <row r="10348" spans="2:11" x14ac:dyDescent="0.2">
      <c r="B10348" s="21" t="str">
        <f t="shared" si="161"/>
        <v>Kirkland LakeIce Accretion2025RCP8.5</v>
      </c>
      <c r="C10348" t="s">
        <v>355</v>
      </c>
      <c r="D10348" t="s">
        <v>486</v>
      </c>
      <c r="E10348" s="144" t="s">
        <v>191</v>
      </c>
      <c r="F10348" s="144">
        <v>2025</v>
      </c>
      <c r="G10348" s="147">
        <v>14.673075096567102</v>
      </c>
      <c r="H10348" s="147">
        <v>17.551733333333331</v>
      </c>
      <c r="I10348" s="147">
        <v>21.186666666666667</v>
      </c>
      <c r="J10348" s="147">
        <v>23.971066666666662</v>
      </c>
      <c r="K10348" s="147">
        <v>26.753999999999998</v>
      </c>
    </row>
    <row r="10349" spans="2:11" x14ac:dyDescent="0.2">
      <c r="B10349" s="21" t="str">
        <f t="shared" si="161"/>
        <v>Kirkland LakeIce Accretion2030RCP8.5</v>
      </c>
      <c r="C10349" t="s">
        <v>355</v>
      </c>
      <c r="D10349" t="s">
        <v>486</v>
      </c>
      <c r="E10349" s="144" t="s">
        <v>191</v>
      </c>
      <c r="F10349" s="144">
        <v>2030</v>
      </c>
      <c r="G10349" s="147">
        <v>14.691630992990204</v>
      </c>
      <c r="H10349" s="147">
        <v>17.573866666666667</v>
      </c>
      <c r="I10349" s="147">
        <v>21.213333333333335</v>
      </c>
      <c r="J10349" s="147">
        <v>24.008733333333332</v>
      </c>
      <c r="K10349" s="147">
        <v>26.795999999999999</v>
      </c>
    </row>
    <row r="10350" spans="2:11" x14ac:dyDescent="0.2">
      <c r="B10350" s="21" t="str">
        <f t="shared" si="161"/>
        <v>Kirkland LakeIce Accretion2035RCP8.5</v>
      </c>
      <c r="C10350" t="s">
        <v>355</v>
      </c>
      <c r="D10350" t="s">
        <v>486</v>
      </c>
      <c r="E10350" s="144" t="s">
        <v>191</v>
      </c>
      <c r="F10350" s="144">
        <v>2035</v>
      </c>
      <c r="G10350" s="147">
        <v>14.710186889413304</v>
      </c>
      <c r="H10350" s="147">
        <v>17.596</v>
      </c>
      <c r="I10350" s="147">
        <v>21.240000000000002</v>
      </c>
      <c r="J10350" s="147">
        <v>24.046399999999998</v>
      </c>
      <c r="K10350" s="147">
        <v>26.837999999999997</v>
      </c>
    </row>
    <row r="10351" spans="2:11" x14ac:dyDescent="0.2">
      <c r="B10351" s="21" t="str">
        <f t="shared" si="161"/>
        <v>Kirkland LakeIce Accretion2040RCP8.5</v>
      </c>
      <c r="C10351" t="s">
        <v>355</v>
      </c>
      <c r="D10351" t="s">
        <v>486</v>
      </c>
      <c r="E10351" s="144" t="s">
        <v>191</v>
      </c>
      <c r="F10351" s="144">
        <v>2040</v>
      </c>
      <c r="G10351" s="147">
        <v>14.886467905432763</v>
      </c>
      <c r="H10351" s="147">
        <v>17.822866666666666</v>
      </c>
      <c r="I10351" s="147">
        <v>21.533333333333335</v>
      </c>
      <c r="J10351" s="147">
        <v>24.385399999999997</v>
      </c>
      <c r="K10351" s="147">
        <v>27.224399999999999</v>
      </c>
    </row>
    <row r="10352" spans="2:11" x14ac:dyDescent="0.2">
      <c r="B10352" s="21" t="str">
        <f t="shared" si="161"/>
        <v>Kirkland LakeIce Accretion2045RCP8.5</v>
      </c>
      <c r="C10352" t="s">
        <v>355</v>
      </c>
      <c r="D10352" t="s">
        <v>486</v>
      </c>
      <c r="E10352" s="144" t="s">
        <v>191</v>
      </c>
      <c r="F10352" s="144">
        <v>2045</v>
      </c>
      <c r="G10352" s="147">
        <v>15.062748921452224</v>
      </c>
      <c r="H10352" s="147">
        <v>18.049733333333332</v>
      </c>
      <c r="I10352" s="147">
        <v>21.826666666666668</v>
      </c>
      <c r="J10352" s="147">
        <v>24.724399999999999</v>
      </c>
      <c r="K10352" s="147">
        <v>27.610799999999998</v>
      </c>
    </row>
    <row r="10353" spans="2:11" x14ac:dyDescent="0.2">
      <c r="B10353" s="21" t="str">
        <f t="shared" si="161"/>
        <v>Kirkland LakeIce Accretion2050RCP8.5</v>
      </c>
      <c r="C10353" t="s">
        <v>355</v>
      </c>
      <c r="D10353" t="s">
        <v>486</v>
      </c>
      <c r="E10353" s="144" t="s">
        <v>191</v>
      </c>
      <c r="F10353" s="144">
        <v>2050</v>
      </c>
      <c r="G10353" s="147">
        <v>15.410671979385368</v>
      </c>
      <c r="H10353" s="147">
        <v>18.503466666666665</v>
      </c>
      <c r="I10353" s="147">
        <v>22.413333333333334</v>
      </c>
      <c r="J10353" s="147">
        <v>25.409933333333331</v>
      </c>
      <c r="K10353" s="147">
        <v>28.400400000000001</v>
      </c>
    </row>
    <row r="10354" spans="2:11" x14ac:dyDescent="0.2">
      <c r="B10354" s="21" t="str">
        <f t="shared" si="161"/>
        <v>Kirkland LakeIce Accretion2055RCP8.5</v>
      </c>
      <c r="C10354" t="s">
        <v>355</v>
      </c>
      <c r="D10354" t="s">
        <v>486</v>
      </c>
      <c r="E10354" s="144" t="s">
        <v>191</v>
      </c>
      <c r="F10354" s="144">
        <v>2055</v>
      </c>
      <c r="G10354" s="147">
        <v>15.582314021299052</v>
      </c>
      <c r="H10354" s="147">
        <v>18.730333333333331</v>
      </c>
      <c r="I10354" s="147">
        <v>22.706666666666667</v>
      </c>
      <c r="J10354" s="147">
        <v>25.756466666666665</v>
      </c>
      <c r="K10354" s="147">
        <v>28.803599999999999</v>
      </c>
    </row>
    <row r="10355" spans="2:11" x14ac:dyDescent="0.2">
      <c r="B10355" s="21" t="str">
        <f t="shared" si="161"/>
        <v>Kirkland LakeIce Accretion2060RCP8.5</v>
      </c>
      <c r="C10355" t="s">
        <v>355</v>
      </c>
      <c r="D10355" t="s">
        <v>486</v>
      </c>
      <c r="E10355" s="144" t="s">
        <v>191</v>
      </c>
      <c r="F10355" s="144">
        <v>2060</v>
      </c>
      <c r="G10355" s="147">
        <v>15.758595037318512</v>
      </c>
      <c r="H10355" s="147">
        <v>18.979333333333329</v>
      </c>
      <c r="I10355" s="147">
        <v>23.046666666666667</v>
      </c>
      <c r="J10355" s="147">
        <v>26.163266666666665</v>
      </c>
      <c r="K10355" s="147">
        <v>29.274000000000001</v>
      </c>
    </row>
    <row r="10356" spans="2:11" x14ac:dyDescent="0.2">
      <c r="B10356" s="21" t="str">
        <f t="shared" si="161"/>
        <v>Kirkland LakeIce Accretion2065RCP8.5</v>
      </c>
      <c r="C10356" t="s">
        <v>355</v>
      </c>
      <c r="D10356" t="s">
        <v>486</v>
      </c>
      <c r="E10356" s="144" t="s">
        <v>191</v>
      </c>
      <c r="F10356" s="144">
        <v>2065</v>
      </c>
      <c r="G10356" s="147">
        <v>15.763234011424286</v>
      </c>
      <c r="H10356" s="147">
        <v>19.001466666666662</v>
      </c>
      <c r="I10356" s="147">
        <v>23.093333333333334</v>
      </c>
      <c r="J10356" s="147">
        <v>26.223533333333332</v>
      </c>
      <c r="K10356" s="147">
        <v>29.341200000000001</v>
      </c>
    </row>
    <row r="10357" spans="2:11" x14ac:dyDescent="0.2">
      <c r="B10357" s="21" t="str">
        <f t="shared" si="161"/>
        <v>Kirkland LakeIce Accretion2070RCP8.5</v>
      </c>
      <c r="C10357" t="s">
        <v>355</v>
      </c>
      <c r="D10357" t="s">
        <v>486</v>
      </c>
      <c r="E10357" s="144" t="s">
        <v>191</v>
      </c>
      <c r="F10357" s="144">
        <v>2070</v>
      </c>
      <c r="G10357" s="147">
        <v>15.5359242802413</v>
      </c>
      <c r="H10357" s="147">
        <v>18.746933333333331</v>
      </c>
      <c r="I10357" s="147">
        <v>22.806666666666668</v>
      </c>
      <c r="J10357" s="147">
        <v>25.907133333333331</v>
      </c>
      <c r="K10357" s="147">
        <v>28.9968</v>
      </c>
    </row>
    <row r="10358" spans="2:11" x14ac:dyDescent="0.2">
      <c r="B10358" s="21" t="str">
        <f t="shared" si="161"/>
        <v>Kirkland LakeIce Accretion2075RCP8.5</v>
      </c>
      <c r="C10358" t="s">
        <v>355</v>
      </c>
      <c r="D10358" t="s">
        <v>486</v>
      </c>
      <c r="E10358" s="144" t="s">
        <v>191</v>
      </c>
      <c r="F10358" s="144">
        <v>2075</v>
      </c>
      <c r="G10358" s="147">
        <v>15.303975574952537</v>
      </c>
      <c r="H10358" s="147">
        <v>18.470266666666664</v>
      </c>
      <c r="I10358" s="147">
        <v>22.473333333333333</v>
      </c>
      <c r="J10358" s="147">
        <v>25.530466666666666</v>
      </c>
      <c r="K10358" s="147">
        <v>28.5852</v>
      </c>
    </row>
    <row r="10359" spans="2:11" x14ac:dyDescent="0.2">
      <c r="B10359" s="21" t="str">
        <f t="shared" si="161"/>
        <v>Kirkland LakeIce Accretion2080RCP8.5</v>
      </c>
      <c r="C10359" t="s">
        <v>355</v>
      </c>
      <c r="D10359" t="s">
        <v>486</v>
      </c>
      <c r="E10359" s="144" t="s">
        <v>191</v>
      </c>
      <c r="F10359" s="144">
        <v>2080</v>
      </c>
      <c r="G10359" s="147">
        <v>15.072026869663775</v>
      </c>
      <c r="H10359" s="147">
        <v>18.1936</v>
      </c>
      <c r="I10359" s="147">
        <v>22.14</v>
      </c>
      <c r="J10359" s="147">
        <v>25.153799999999997</v>
      </c>
      <c r="K10359" s="147">
        <v>28.1736</v>
      </c>
    </row>
    <row r="10360" spans="2:11" x14ac:dyDescent="0.2">
      <c r="B10360" s="21" t="str">
        <f t="shared" si="161"/>
        <v>Kirkland LakeIce Accretion2085RCP8.5</v>
      </c>
      <c r="C10360" t="s">
        <v>355</v>
      </c>
      <c r="D10360" t="s">
        <v>486</v>
      </c>
      <c r="E10360" s="144" t="s">
        <v>191</v>
      </c>
      <c r="F10360" s="144">
        <v>2085</v>
      </c>
      <c r="G10360" s="147">
        <v>14.884148418379878</v>
      </c>
      <c r="H10360" s="147">
        <v>18.002699999999997</v>
      </c>
      <c r="I10360" s="147">
        <v>21.939999999999998</v>
      </c>
      <c r="J10360" s="147">
        <v>24.939099999999996</v>
      </c>
      <c r="K10360" s="147">
        <v>27.946800000000003</v>
      </c>
    </row>
    <row r="10361" spans="2:11" x14ac:dyDescent="0.2">
      <c r="B10361" s="21" t="str">
        <f t="shared" si="161"/>
        <v>Kirkland LakeIce Accretion2090RCP8.5</v>
      </c>
      <c r="C10361" t="s">
        <v>355</v>
      </c>
      <c r="D10361" t="s">
        <v>486</v>
      </c>
      <c r="E10361" s="144" t="s">
        <v>191</v>
      </c>
      <c r="F10361" s="144">
        <v>2090</v>
      </c>
      <c r="G10361" s="147">
        <v>14.696269967095981</v>
      </c>
      <c r="H10361" s="147">
        <v>17.811799999999998</v>
      </c>
      <c r="I10361" s="147">
        <v>21.74</v>
      </c>
      <c r="J10361" s="147">
        <v>24.724399999999999</v>
      </c>
      <c r="K10361" s="147">
        <v>27.720000000000002</v>
      </c>
    </row>
    <row r="10362" spans="2:11" x14ac:dyDescent="0.2">
      <c r="B10362" s="21" t="str">
        <f t="shared" si="161"/>
        <v>Kirkland LakeIce Accretion2095RCP8.5</v>
      </c>
      <c r="C10362" t="s">
        <v>355</v>
      </c>
      <c r="D10362" t="s">
        <v>486</v>
      </c>
      <c r="E10362" s="144" t="s">
        <v>191</v>
      </c>
      <c r="F10362" s="144">
        <v>2095</v>
      </c>
      <c r="G10362" s="147">
        <v>14.696269967095981</v>
      </c>
      <c r="H10362" s="147">
        <v>17.811799999999998</v>
      </c>
      <c r="I10362" s="147">
        <v>21.74</v>
      </c>
      <c r="J10362" s="147">
        <v>24.724399999999999</v>
      </c>
      <c r="K10362" s="147">
        <v>27.720000000000002</v>
      </c>
    </row>
    <row r="10363" spans="2:11" x14ac:dyDescent="0.2">
      <c r="B10363" s="21" t="str">
        <f t="shared" si="161"/>
        <v>Kirkland LakeIce Accretion2100RCP8.5</v>
      </c>
      <c r="C10363" t="s">
        <v>355</v>
      </c>
      <c r="D10363" t="s">
        <v>486</v>
      </c>
      <c r="E10363" s="144" t="s">
        <v>191</v>
      </c>
      <c r="F10363" s="144">
        <v>2100</v>
      </c>
      <c r="G10363" s="147">
        <v>14.696269967095981</v>
      </c>
      <c r="H10363" s="147">
        <v>17.811799999999998</v>
      </c>
      <c r="I10363" s="147">
        <v>21.74</v>
      </c>
      <c r="J10363" s="147">
        <v>24.724399999999999</v>
      </c>
      <c r="K10363" s="147">
        <v>27.720000000000002</v>
      </c>
    </row>
    <row r="10364" spans="2:11" x14ac:dyDescent="0.2">
      <c r="B10364" s="21" t="str">
        <f t="shared" si="161"/>
        <v>Kirkland LakeWind2023RCP4.5</v>
      </c>
      <c r="C10364" t="s">
        <v>355</v>
      </c>
      <c r="D10364" t="s">
        <v>1</v>
      </c>
      <c r="E10364" s="144" t="s">
        <v>193</v>
      </c>
      <c r="F10364" s="144">
        <v>2023</v>
      </c>
      <c r="G10364" s="147">
        <v>74.742175385117434</v>
      </c>
      <c r="H10364" s="147">
        <v>80.475876</v>
      </c>
      <c r="I10364" s="147">
        <v>86.490200000000002</v>
      </c>
      <c r="J10364" s="147">
        <v>92.516908000000015</v>
      </c>
      <c r="K10364" s="147">
        <v>98.549807999999999</v>
      </c>
    </row>
    <row r="10365" spans="2:11" x14ac:dyDescent="0.2">
      <c r="B10365" s="21" t="str">
        <f t="shared" si="161"/>
        <v>Kirkland LakeWind2025RCP4.5</v>
      </c>
      <c r="C10365" t="s">
        <v>355</v>
      </c>
      <c r="D10365" t="s">
        <v>1</v>
      </c>
      <c r="E10365" s="144" t="s">
        <v>193</v>
      </c>
      <c r="F10365" s="144">
        <v>2025</v>
      </c>
      <c r="G10365" s="147">
        <v>74.806533608664807</v>
      </c>
      <c r="H10365" s="147">
        <v>80.543858999999998</v>
      </c>
      <c r="I10365" s="147">
        <v>86.566166666666675</v>
      </c>
      <c r="J10365" s="147">
        <v>92.598192333333344</v>
      </c>
      <c r="K10365" s="147">
        <v>98.636409999999998</v>
      </c>
    </row>
    <row r="10366" spans="2:11" x14ac:dyDescent="0.2">
      <c r="B10366" s="21" t="str">
        <f t="shared" si="161"/>
        <v>Kirkland LakeWind2030RCP4.5</v>
      </c>
      <c r="C10366" t="s">
        <v>355</v>
      </c>
      <c r="D10366" t="s">
        <v>1</v>
      </c>
      <c r="E10366" s="144" t="s">
        <v>193</v>
      </c>
      <c r="F10366" s="144">
        <v>2030</v>
      </c>
      <c r="G10366" s="147">
        <v>74.870891832212195</v>
      </c>
      <c r="H10366" s="147">
        <v>80.61184200000001</v>
      </c>
      <c r="I10366" s="147">
        <v>86.642133333333334</v>
      </c>
      <c r="J10366" s="147">
        <v>92.679476666666673</v>
      </c>
      <c r="K10366" s="147">
        <v>98.723011999999997</v>
      </c>
    </row>
    <row r="10367" spans="2:11" x14ac:dyDescent="0.2">
      <c r="B10367" s="21" t="str">
        <f t="shared" si="161"/>
        <v>Kirkland LakeWind2035RCP4.5</v>
      </c>
      <c r="C10367" t="s">
        <v>355</v>
      </c>
      <c r="D10367" t="s">
        <v>1</v>
      </c>
      <c r="E10367" s="144" t="s">
        <v>193</v>
      </c>
      <c r="F10367" s="144">
        <v>2035</v>
      </c>
      <c r="G10367" s="147">
        <v>74.935250055759568</v>
      </c>
      <c r="H10367" s="147">
        <v>80.679825000000008</v>
      </c>
      <c r="I10367" s="147">
        <v>86.718099999999993</v>
      </c>
      <c r="J10367" s="147">
        <v>92.760761000000002</v>
      </c>
      <c r="K10367" s="147">
        <v>98.809613999999996</v>
      </c>
    </row>
    <row r="10368" spans="2:11" x14ac:dyDescent="0.2">
      <c r="B10368" s="21" t="str">
        <f t="shared" si="161"/>
        <v>Kirkland LakeWind2040RCP4.5</v>
      </c>
      <c r="C10368" t="s">
        <v>355</v>
      </c>
      <c r="D10368" t="s">
        <v>1</v>
      </c>
      <c r="E10368" s="144" t="s">
        <v>193</v>
      </c>
      <c r="F10368" s="144">
        <v>2040</v>
      </c>
      <c r="G10368" s="147">
        <v>74.999608279306941</v>
      </c>
      <c r="H10368" s="147">
        <v>80.747808000000006</v>
      </c>
      <c r="I10368" s="147">
        <v>86.794066666666666</v>
      </c>
      <c r="J10368" s="147">
        <v>92.842045333333346</v>
      </c>
      <c r="K10368" s="147">
        <v>98.896215999999995</v>
      </c>
    </row>
    <row r="10369" spans="2:11" x14ac:dyDescent="0.2">
      <c r="B10369" s="21" t="str">
        <f t="shared" si="161"/>
        <v>Kirkland LakeWind2045RCP4.5</v>
      </c>
      <c r="C10369" t="s">
        <v>355</v>
      </c>
      <c r="D10369" t="s">
        <v>1</v>
      </c>
      <c r="E10369" s="144" t="s">
        <v>193</v>
      </c>
      <c r="F10369" s="144">
        <v>2045</v>
      </c>
      <c r="G10369" s="147">
        <v>75.063966502854328</v>
      </c>
      <c r="H10369" s="147">
        <v>80.815791000000019</v>
      </c>
      <c r="I10369" s="147">
        <v>86.870033333333339</v>
      </c>
      <c r="J10369" s="147">
        <v>92.923329666666675</v>
      </c>
      <c r="K10369" s="147">
        <v>98.982817999999995</v>
      </c>
    </row>
    <row r="10370" spans="2:11" x14ac:dyDescent="0.2">
      <c r="B10370" s="21" t="str">
        <f t="shared" si="161"/>
        <v>Kirkland LakeWind2050RCP4.5</v>
      </c>
      <c r="C10370" t="s">
        <v>355</v>
      </c>
      <c r="D10370" t="s">
        <v>1</v>
      </c>
      <c r="E10370" s="144" t="s">
        <v>193</v>
      </c>
      <c r="F10370" s="144">
        <v>2050</v>
      </c>
      <c r="G10370" s="147">
        <v>75.14763219346591</v>
      </c>
      <c r="H10370" s="147">
        <v>80.898170400000012</v>
      </c>
      <c r="I10370" s="147">
        <v>86.951160000000002</v>
      </c>
      <c r="J10370" s="147">
        <v>93.004614000000004</v>
      </c>
      <c r="K10370" s="147">
        <v>99.061576799999997</v>
      </c>
    </row>
    <row r="10371" spans="2:11" x14ac:dyDescent="0.2">
      <c r="B10371" s="21" t="str">
        <f t="shared" si="161"/>
        <v>Kirkland LakeWind2055RCP4.5</v>
      </c>
      <c r="C10371" t="s">
        <v>355</v>
      </c>
      <c r="D10371" t="s">
        <v>1</v>
      </c>
      <c r="E10371" s="144" t="s">
        <v>193</v>
      </c>
      <c r="F10371" s="144">
        <v>2055</v>
      </c>
      <c r="G10371" s="147">
        <v>75.166939660530119</v>
      </c>
      <c r="H10371" s="147">
        <v>80.912566800000008</v>
      </c>
      <c r="I10371" s="147">
        <v>86.956320000000005</v>
      </c>
      <c r="J10371" s="147">
        <v>93.004614000000004</v>
      </c>
      <c r="K10371" s="147">
        <v>99.053733600000001</v>
      </c>
    </row>
    <row r="10372" spans="2:11" x14ac:dyDescent="0.2">
      <c r="B10372" s="21" t="str">
        <f t="shared" si="161"/>
        <v>Kirkland LakeWind2060RCP4.5</v>
      </c>
      <c r="C10372" t="s">
        <v>355</v>
      </c>
      <c r="D10372" t="s">
        <v>1</v>
      </c>
      <c r="E10372" s="144" t="s">
        <v>193</v>
      </c>
      <c r="F10372" s="144">
        <v>2060</v>
      </c>
      <c r="G10372" s="147">
        <v>75.186247127594342</v>
      </c>
      <c r="H10372" s="147">
        <v>80.926963200000017</v>
      </c>
      <c r="I10372" s="147">
        <v>86.961479999999995</v>
      </c>
      <c r="J10372" s="147">
        <v>93.004614000000004</v>
      </c>
      <c r="K10372" s="147">
        <v>99.04589039999999</v>
      </c>
    </row>
    <row r="10373" spans="2:11" x14ac:dyDescent="0.2">
      <c r="B10373" s="21" t="str">
        <f t="shared" si="161"/>
        <v>Kirkland LakeWind2065RCP4.5</v>
      </c>
      <c r="C10373" t="s">
        <v>355</v>
      </c>
      <c r="D10373" t="s">
        <v>1</v>
      </c>
      <c r="E10373" s="144" t="s">
        <v>193</v>
      </c>
      <c r="F10373" s="144">
        <v>2065</v>
      </c>
      <c r="G10373" s="147">
        <v>75.205554594658551</v>
      </c>
      <c r="H10373" s="147">
        <v>80.941359600000013</v>
      </c>
      <c r="I10373" s="147">
        <v>86.966639999999998</v>
      </c>
      <c r="J10373" s="147">
        <v>93.004614000000004</v>
      </c>
      <c r="K10373" s="147">
        <v>99.038047199999994</v>
      </c>
    </row>
    <row r="10374" spans="2:11" x14ac:dyDescent="0.2">
      <c r="B10374" s="21" t="str">
        <f t="shared" si="161"/>
        <v>Kirkland LakeWind2070RCP4.5</v>
      </c>
      <c r="C10374" t="s">
        <v>355</v>
      </c>
      <c r="D10374" t="s">
        <v>1</v>
      </c>
      <c r="E10374" s="144" t="s">
        <v>193</v>
      </c>
      <c r="F10374" s="144">
        <v>2070</v>
      </c>
      <c r="G10374" s="147">
        <v>75.22486206172276</v>
      </c>
      <c r="H10374" s="147">
        <v>80.955756000000008</v>
      </c>
      <c r="I10374" s="147">
        <v>86.971800000000002</v>
      </c>
      <c r="J10374" s="147">
        <v>93.004614000000004</v>
      </c>
      <c r="K10374" s="147">
        <v>99.030203999999998</v>
      </c>
    </row>
    <row r="10375" spans="2:11" x14ac:dyDescent="0.2">
      <c r="B10375" s="21" t="str">
        <f t="shared" si="161"/>
        <v>Kirkland LakeWind2075RCP4.5</v>
      </c>
      <c r="C10375" t="s">
        <v>355</v>
      </c>
      <c r="D10375" t="s">
        <v>1</v>
      </c>
      <c r="E10375" s="144" t="s">
        <v>193</v>
      </c>
      <c r="F10375" s="144">
        <v>2075</v>
      </c>
      <c r="G10375" s="147">
        <v>75.26694243865758</v>
      </c>
      <c r="H10375" s="147">
        <v>81.006410000000002</v>
      </c>
      <c r="I10375" s="147">
        <v>87.032000000000011</v>
      </c>
      <c r="J10375" s="147">
        <v>93.073629000000011</v>
      </c>
      <c r="K10375" s="147">
        <v>99.10863599999999</v>
      </c>
    </row>
    <row r="10376" spans="2:11" x14ac:dyDescent="0.2">
      <c r="B10376" s="21" t="str">
        <f t="shared" si="161"/>
        <v>Kirkland LakeWind2080RCP4.5</v>
      </c>
      <c r="C10376" t="s">
        <v>355</v>
      </c>
      <c r="D10376" t="s">
        <v>1</v>
      </c>
      <c r="E10376" s="144" t="s">
        <v>193</v>
      </c>
      <c r="F10376" s="144">
        <v>2080</v>
      </c>
      <c r="G10376" s="147">
        <v>75.309022815592414</v>
      </c>
      <c r="H10376" s="147">
        <v>81.057064000000011</v>
      </c>
      <c r="I10376" s="147">
        <v>87.092200000000005</v>
      </c>
      <c r="J10376" s="147">
        <v>93.142644000000004</v>
      </c>
      <c r="K10376" s="147">
        <v>99.187067999999996</v>
      </c>
    </row>
    <row r="10377" spans="2:11" x14ac:dyDescent="0.2">
      <c r="B10377" s="21" t="str">
        <f t="shared" si="161"/>
        <v>Kirkland LakeWind2085RCP4.5</v>
      </c>
      <c r="C10377" t="s">
        <v>355</v>
      </c>
      <c r="D10377" t="s">
        <v>1</v>
      </c>
      <c r="E10377" s="144" t="s">
        <v>193</v>
      </c>
      <c r="F10377" s="144">
        <v>2085</v>
      </c>
      <c r="G10377" s="147">
        <v>75.351103192527233</v>
      </c>
      <c r="H10377" s="147">
        <v>81.107718000000006</v>
      </c>
      <c r="I10377" s="147">
        <v>87.1524</v>
      </c>
      <c r="J10377" s="147">
        <v>93.211659000000012</v>
      </c>
      <c r="K10377" s="147">
        <v>99.265499999999989</v>
      </c>
    </row>
    <row r="10378" spans="2:11" x14ac:dyDescent="0.2">
      <c r="B10378" s="21" t="str">
        <f t="shared" si="161"/>
        <v>Kirkland LakeWind2090RCP4.5</v>
      </c>
      <c r="C10378" t="s">
        <v>355</v>
      </c>
      <c r="D10378" t="s">
        <v>1</v>
      </c>
      <c r="E10378" s="144" t="s">
        <v>193</v>
      </c>
      <c r="F10378" s="144">
        <v>2090</v>
      </c>
      <c r="G10378" s="147">
        <v>75.393183569462053</v>
      </c>
      <c r="H10378" s="147">
        <v>81.158372</v>
      </c>
      <c r="I10378" s="147">
        <v>87.212600000000009</v>
      </c>
      <c r="J10378" s="147">
        <v>93.280674000000019</v>
      </c>
      <c r="K10378" s="147">
        <v>99.343931999999981</v>
      </c>
    </row>
    <row r="10379" spans="2:11" x14ac:dyDescent="0.2">
      <c r="B10379" s="21" t="str">
        <f t="shared" si="161"/>
        <v>Kirkland LakeWind2095RCP4.5</v>
      </c>
      <c r="C10379" t="s">
        <v>355</v>
      </c>
      <c r="D10379" t="s">
        <v>1</v>
      </c>
      <c r="E10379" s="144" t="s">
        <v>193</v>
      </c>
      <c r="F10379" s="144">
        <v>2095</v>
      </c>
      <c r="G10379" s="147">
        <v>75.435263946396887</v>
      </c>
      <c r="H10379" s="147">
        <v>81.209026000000009</v>
      </c>
      <c r="I10379" s="147">
        <v>87.272800000000018</v>
      </c>
      <c r="J10379" s="147">
        <v>93.349689000000012</v>
      </c>
      <c r="K10379" s="147">
        <v>99.422363999999988</v>
      </c>
    </row>
    <row r="10380" spans="2:11" x14ac:dyDescent="0.2">
      <c r="B10380" s="21" t="str">
        <f t="shared" ref="B10380:B10443" si="162">C10380&amp;D10380&amp;F10380&amp;E10380</f>
        <v>Kirkland LakeWind2100RCP4.5</v>
      </c>
      <c r="C10380" t="s">
        <v>355</v>
      </c>
      <c r="D10380" t="s">
        <v>1</v>
      </c>
      <c r="E10380" s="144" t="s">
        <v>193</v>
      </c>
      <c r="F10380" s="144">
        <v>2100</v>
      </c>
      <c r="G10380" s="147">
        <v>75.477344323331707</v>
      </c>
      <c r="H10380" s="147">
        <v>81.259680000000003</v>
      </c>
      <c r="I10380" s="147">
        <v>87.333000000000013</v>
      </c>
      <c r="J10380" s="147">
        <v>93.41870400000002</v>
      </c>
      <c r="K10380" s="147">
        <v>99.50079599999998</v>
      </c>
    </row>
    <row r="10381" spans="2:11" x14ac:dyDescent="0.2">
      <c r="B10381" s="21" t="str">
        <f t="shared" si="162"/>
        <v>Kirkland LakeWind2023RCP6.0</v>
      </c>
      <c r="C10381" t="s">
        <v>355</v>
      </c>
      <c r="D10381" t="s">
        <v>1</v>
      </c>
      <c r="E10381" s="144" t="s">
        <v>192</v>
      </c>
      <c r="F10381" s="144">
        <v>2023</v>
      </c>
      <c r="G10381" s="147">
        <v>74.742175385117434</v>
      </c>
      <c r="H10381" s="147">
        <v>80.475876</v>
      </c>
      <c r="I10381" s="147">
        <v>86.490200000000002</v>
      </c>
      <c r="J10381" s="147">
        <v>92.516908000000015</v>
      </c>
      <c r="K10381" s="147">
        <v>98.549807999999999</v>
      </c>
    </row>
    <row r="10382" spans="2:11" x14ac:dyDescent="0.2">
      <c r="B10382" s="21" t="str">
        <f t="shared" si="162"/>
        <v>Kirkland LakeWind2025RCP6.0</v>
      </c>
      <c r="C10382" t="s">
        <v>355</v>
      </c>
      <c r="D10382" t="s">
        <v>1</v>
      </c>
      <c r="E10382" s="144" t="s">
        <v>192</v>
      </c>
      <c r="F10382" s="144">
        <v>2025</v>
      </c>
      <c r="G10382" s="147">
        <v>74.806533608664807</v>
      </c>
      <c r="H10382" s="147">
        <v>80.543858999999998</v>
      </c>
      <c r="I10382" s="147">
        <v>86.566166666666675</v>
      </c>
      <c r="J10382" s="147">
        <v>92.598192333333344</v>
      </c>
      <c r="K10382" s="147">
        <v>98.636409999999998</v>
      </c>
    </row>
    <row r="10383" spans="2:11" x14ac:dyDescent="0.2">
      <c r="B10383" s="21" t="str">
        <f t="shared" si="162"/>
        <v>Kirkland LakeWind2030RCP6.0</v>
      </c>
      <c r="C10383" t="s">
        <v>355</v>
      </c>
      <c r="D10383" t="s">
        <v>1</v>
      </c>
      <c r="E10383" s="144" t="s">
        <v>192</v>
      </c>
      <c r="F10383" s="144">
        <v>2030</v>
      </c>
      <c r="G10383" s="147">
        <v>74.870891832212195</v>
      </c>
      <c r="H10383" s="147">
        <v>80.61184200000001</v>
      </c>
      <c r="I10383" s="147">
        <v>86.642133333333334</v>
      </c>
      <c r="J10383" s="147">
        <v>92.679476666666673</v>
      </c>
      <c r="K10383" s="147">
        <v>98.723011999999997</v>
      </c>
    </row>
    <row r="10384" spans="2:11" x14ac:dyDescent="0.2">
      <c r="B10384" s="21" t="str">
        <f t="shared" si="162"/>
        <v>Kirkland LakeWind2035RCP6.0</v>
      </c>
      <c r="C10384" t="s">
        <v>355</v>
      </c>
      <c r="D10384" t="s">
        <v>1</v>
      </c>
      <c r="E10384" s="144" t="s">
        <v>192</v>
      </c>
      <c r="F10384" s="144">
        <v>2035</v>
      </c>
      <c r="G10384" s="147">
        <v>74.935250055759568</v>
      </c>
      <c r="H10384" s="147">
        <v>80.679825000000008</v>
      </c>
      <c r="I10384" s="147">
        <v>86.718099999999993</v>
      </c>
      <c r="J10384" s="147">
        <v>92.760761000000002</v>
      </c>
      <c r="K10384" s="147">
        <v>98.809613999999996</v>
      </c>
    </row>
    <row r="10385" spans="2:11" x14ac:dyDescent="0.2">
      <c r="B10385" s="21" t="str">
        <f t="shared" si="162"/>
        <v>Kirkland LakeWind2040RCP6.0</v>
      </c>
      <c r="C10385" t="s">
        <v>355</v>
      </c>
      <c r="D10385" t="s">
        <v>1</v>
      </c>
      <c r="E10385" s="144" t="s">
        <v>192</v>
      </c>
      <c r="F10385" s="144">
        <v>2040</v>
      </c>
      <c r="G10385" s="147">
        <v>74.999608279306941</v>
      </c>
      <c r="H10385" s="147">
        <v>80.747808000000006</v>
      </c>
      <c r="I10385" s="147">
        <v>86.794066666666666</v>
      </c>
      <c r="J10385" s="147">
        <v>92.842045333333346</v>
      </c>
      <c r="K10385" s="147">
        <v>98.896215999999995</v>
      </c>
    </row>
    <row r="10386" spans="2:11" x14ac:dyDescent="0.2">
      <c r="B10386" s="21" t="str">
        <f t="shared" si="162"/>
        <v>Kirkland LakeWind2045RCP6.0</v>
      </c>
      <c r="C10386" t="s">
        <v>355</v>
      </c>
      <c r="D10386" t="s">
        <v>1</v>
      </c>
      <c r="E10386" s="144" t="s">
        <v>192</v>
      </c>
      <c r="F10386" s="144">
        <v>2045</v>
      </c>
      <c r="G10386" s="147">
        <v>75.063966502854328</v>
      </c>
      <c r="H10386" s="147">
        <v>80.815791000000019</v>
      </c>
      <c r="I10386" s="147">
        <v>86.870033333333339</v>
      </c>
      <c r="J10386" s="147">
        <v>92.923329666666675</v>
      </c>
      <c r="K10386" s="147">
        <v>98.982817999999995</v>
      </c>
    </row>
    <row r="10387" spans="2:11" x14ac:dyDescent="0.2">
      <c r="B10387" s="21" t="str">
        <f t="shared" si="162"/>
        <v>Kirkland LakeWind2050RCP6.0</v>
      </c>
      <c r="C10387" t="s">
        <v>355</v>
      </c>
      <c r="D10387" t="s">
        <v>1</v>
      </c>
      <c r="E10387" s="144" t="s">
        <v>192</v>
      </c>
      <c r="F10387" s="144">
        <v>2050</v>
      </c>
      <c r="G10387" s="147">
        <v>75.14763219346591</v>
      </c>
      <c r="H10387" s="147">
        <v>80.898170400000012</v>
      </c>
      <c r="I10387" s="147">
        <v>86.951160000000002</v>
      </c>
      <c r="J10387" s="147">
        <v>93.004614000000004</v>
      </c>
      <c r="K10387" s="147">
        <v>99.061576799999997</v>
      </c>
    </row>
    <row r="10388" spans="2:11" x14ac:dyDescent="0.2">
      <c r="B10388" s="21" t="str">
        <f t="shared" si="162"/>
        <v>Kirkland LakeWind2055RCP6.0</v>
      </c>
      <c r="C10388" t="s">
        <v>355</v>
      </c>
      <c r="D10388" t="s">
        <v>1</v>
      </c>
      <c r="E10388" s="144" t="s">
        <v>192</v>
      </c>
      <c r="F10388" s="144">
        <v>2055</v>
      </c>
      <c r="G10388" s="147">
        <v>75.166939660530119</v>
      </c>
      <c r="H10388" s="147">
        <v>80.912566800000008</v>
      </c>
      <c r="I10388" s="147">
        <v>86.956320000000005</v>
      </c>
      <c r="J10388" s="147">
        <v>93.004614000000004</v>
      </c>
      <c r="K10388" s="147">
        <v>99.053733600000001</v>
      </c>
    </row>
    <row r="10389" spans="2:11" x14ac:dyDescent="0.2">
      <c r="B10389" s="21" t="str">
        <f t="shared" si="162"/>
        <v>Kirkland LakeWind2060RCP6.0</v>
      </c>
      <c r="C10389" t="s">
        <v>355</v>
      </c>
      <c r="D10389" t="s">
        <v>1</v>
      </c>
      <c r="E10389" s="144" t="s">
        <v>192</v>
      </c>
      <c r="F10389" s="144">
        <v>2060</v>
      </c>
      <c r="G10389" s="147">
        <v>75.186247127594342</v>
      </c>
      <c r="H10389" s="147">
        <v>80.926963200000017</v>
      </c>
      <c r="I10389" s="147">
        <v>86.961479999999995</v>
      </c>
      <c r="J10389" s="147">
        <v>93.004614000000004</v>
      </c>
      <c r="K10389" s="147">
        <v>99.04589039999999</v>
      </c>
    </row>
    <row r="10390" spans="2:11" x14ac:dyDescent="0.2">
      <c r="B10390" s="21" t="str">
        <f t="shared" si="162"/>
        <v>Kirkland LakeWind2065RCP6.0</v>
      </c>
      <c r="C10390" t="s">
        <v>355</v>
      </c>
      <c r="D10390" t="s">
        <v>1</v>
      </c>
      <c r="E10390" s="144" t="s">
        <v>192</v>
      </c>
      <c r="F10390" s="144">
        <v>2065</v>
      </c>
      <c r="G10390" s="147">
        <v>75.205554594658551</v>
      </c>
      <c r="H10390" s="147">
        <v>80.941359600000013</v>
      </c>
      <c r="I10390" s="147">
        <v>86.966639999999998</v>
      </c>
      <c r="J10390" s="147">
        <v>93.004614000000004</v>
      </c>
      <c r="K10390" s="147">
        <v>99.038047199999994</v>
      </c>
    </row>
    <row r="10391" spans="2:11" x14ac:dyDescent="0.2">
      <c r="B10391" s="21" t="str">
        <f t="shared" si="162"/>
        <v>Kirkland LakeWind2070RCP6.0</v>
      </c>
      <c r="C10391" t="s">
        <v>355</v>
      </c>
      <c r="D10391" t="s">
        <v>1</v>
      </c>
      <c r="E10391" s="144" t="s">
        <v>192</v>
      </c>
      <c r="F10391" s="144">
        <v>2070</v>
      </c>
      <c r="G10391" s="147">
        <v>75.22486206172276</v>
      </c>
      <c r="H10391" s="147">
        <v>80.955756000000008</v>
      </c>
      <c r="I10391" s="147">
        <v>86.971800000000002</v>
      </c>
      <c r="J10391" s="147">
        <v>93.004614000000004</v>
      </c>
      <c r="K10391" s="147">
        <v>99.030203999999998</v>
      </c>
    </row>
    <row r="10392" spans="2:11" x14ac:dyDescent="0.2">
      <c r="B10392" s="21" t="str">
        <f t="shared" si="162"/>
        <v>Kirkland LakeWind2075RCP6.0</v>
      </c>
      <c r="C10392" t="s">
        <v>355</v>
      </c>
      <c r="D10392" t="s">
        <v>1</v>
      </c>
      <c r="E10392" s="144" t="s">
        <v>192</v>
      </c>
      <c r="F10392" s="144">
        <v>2075</v>
      </c>
      <c r="G10392" s="147">
        <v>75.28798262712499</v>
      </c>
      <c r="H10392" s="147">
        <v>81.031737000000007</v>
      </c>
      <c r="I10392" s="147">
        <v>87.062100000000001</v>
      </c>
      <c r="J10392" s="147">
        <v>93.108136500000001</v>
      </c>
      <c r="K10392" s="147">
        <v>99.147852</v>
      </c>
    </row>
    <row r="10393" spans="2:11" x14ac:dyDescent="0.2">
      <c r="B10393" s="21" t="str">
        <f t="shared" si="162"/>
        <v>Kirkland LakeWind2080RCP6.0</v>
      </c>
      <c r="C10393" t="s">
        <v>355</v>
      </c>
      <c r="D10393" t="s">
        <v>1</v>
      </c>
      <c r="E10393" s="144" t="s">
        <v>192</v>
      </c>
      <c r="F10393" s="144">
        <v>2080</v>
      </c>
      <c r="G10393" s="147">
        <v>75.351103192527233</v>
      </c>
      <c r="H10393" s="147">
        <v>81.107718000000006</v>
      </c>
      <c r="I10393" s="147">
        <v>87.1524</v>
      </c>
      <c r="J10393" s="147">
        <v>93.211659000000012</v>
      </c>
      <c r="K10393" s="147">
        <v>99.265499999999989</v>
      </c>
    </row>
    <row r="10394" spans="2:11" x14ac:dyDescent="0.2">
      <c r="B10394" s="21" t="str">
        <f t="shared" si="162"/>
        <v>Kirkland LakeWind2085RCP6.0</v>
      </c>
      <c r="C10394" t="s">
        <v>355</v>
      </c>
      <c r="D10394" t="s">
        <v>1</v>
      </c>
      <c r="E10394" s="144" t="s">
        <v>192</v>
      </c>
      <c r="F10394" s="144">
        <v>2085</v>
      </c>
      <c r="G10394" s="147">
        <v>75.414223757929477</v>
      </c>
      <c r="H10394" s="147">
        <v>81.183699000000004</v>
      </c>
      <c r="I10394" s="147">
        <v>87.242700000000013</v>
      </c>
      <c r="J10394" s="147">
        <v>93.315181500000023</v>
      </c>
      <c r="K10394" s="147">
        <v>99.383147999999977</v>
      </c>
    </row>
    <row r="10395" spans="2:11" x14ac:dyDescent="0.2">
      <c r="B10395" s="21" t="str">
        <f t="shared" si="162"/>
        <v>Kirkland LakeWind2090RCP6.0</v>
      </c>
      <c r="C10395" t="s">
        <v>355</v>
      </c>
      <c r="D10395" t="s">
        <v>1</v>
      </c>
      <c r="E10395" s="144" t="s">
        <v>192</v>
      </c>
      <c r="F10395" s="144">
        <v>2090</v>
      </c>
      <c r="G10395" s="147">
        <v>75.519424700266526</v>
      </c>
      <c r="H10395" s="147">
        <v>81.299670000000006</v>
      </c>
      <c r="I10395" s="147">
        <v>87.373133333333342</v>
      </c>
      <c r="J10395" s="147">
        <v>93.458579333333347</v>
      </c>
      <c r="K10395" s="147">
        <v>99.543279999999982</v>
      </c>
    </row>
    <row r="10396" spans="2:11" x14ac:dyDescent="0.2">
      <c r="B10396" s="21" t="str">
        <f t="shared" si="162"/>
        <v>Kirkland LakeWind2095RCP6.0</v>
      </c>
      <c r="C10396" t="s">
        <v>355</v>
      </c>
      <c r="D10396" t="s">
        <v>1</v>
      </c>
      <c r="E10396" s="144" t="s">
        <v>192</v>
      </c>
      <c r="F10396" s="144">
        <v>2095</v>
      </c>
      <c r="G10396" s="147">
        <v>75.56150507720136</v>
      </c>
      <c r="H10396" s="147">
        <v>81.339660000000009</v>
      </c>
      <c r="I10396" s="147">
        <v>87.413266666666658</v>
      </c>
      <c r="J10396" s="147">
        <v>93.498454666666674</v>
      </c>
      <c r="K10396" s="147">
        <v>99.585763999999983</v>
      </c>
    </row>
    <row r="10397" spans="2:11" x14ac:dyDescent="0.2">
      <c r="B10397" s="21" t="str">
        <f t="shared" si="162"/>
        <v>Kirkland LakeWind2100RCP6.0</v>
      </c>
      <c r="C10397" t="s">
        <v>355</v>
      </c>
      <c r="D10397" t="s">
        <v>1</v>
      </c>
      <c r="E10397" s="144" t="s">
        <v>192</v>
      </c>
      <c r="F10397" s="144">
        <v>2100</v>
      </c>
      <c r="G10397" s="147">
        <v>75.60358545413618</v>
      </c>
      <c r="H10397" s="147">
        <v>81.379650000000012</v>
      </c>
      <c r="I10397" s="147">
        <v>87.453399999999988</v>
      </c>
      <c r="J10397" s="147">
        <v>93.538330000000002</v>
      </c>
      <c r="K10397" s="147">
        <v>99.628247999999985</v>
      </c>
    </row>
    <row r="10398" spans="2:11" x14ac:dyDescent="0.2">
      <c r="B10398" s="21" t="str">
        <f t="shared" si="162"/>
        <v>Kirkland LakeWind2023RCP8.5</v>
      </c>
      <c r="C10398" t="s">
        <v>355</v>
      </c>
      <c r="D10398" t="s">
        <v>1</v>
      </c>
      <c r="E10398" s="144" t="s">
        <v>191</v>
      </c>
      <c r="F10398" s="144">
        <v>2023</v>
      </c>
      <c r="G10398" s="147">
        <v>74.742175385117434</v>
      </c>
      <c r="H10398" s="147">
        <v>80.475876</v>
      </c>
      <c r="I10398" s="147">
        <v>86.490200000000002</v>
      </c>
      <c r="J10398" s="147">
        <v>92.516908000000015</v>
      </c>
      <c r="K10398" s="147">
        <v>98.549807999999999</v>
      </c>
    </row>
    <row r="10399" spans="2:11" x14ac:dyDescent="0.2">
      <c r="B10399" s="21" t="str">
        <f t="shared" si="162"/>
        <v>Kirkland LakeWind2025RCP8.5</v>
      </c>
      <c r="C10399" t="s">
        <v>355</v>
      </c>
      <c r="D10399" t="s">
        <v>1</v>
      </c>
      <c r="E10399" s="144" t="s">
        <v>191</v>
      </c>
      <c r="F10399" s="144">
        <v>2025</v>
      </c>
      <c r="G10399" s="147">
        <v>74.870891832212195</v>
      </c>
      <c r="H10399" s="147">
        <v>80.61184200000001</v>
      </c>
      <c r="I10399" s="147">
        <v>86.642133333333334</v>
      </c>
      <c r="J10399" s="147">
        <v>92.679476666666673</v>
      </c>
      <c r="K10399" s="147">
        <v>98.723011999999997</v>
      </c>
    </row>
    <row r="10400" spans="2:11" x14ac:dyDescent="0.2">
      <c r="B10400" s="21" t="str">
        <f t="shared" si="162"/>
        <v>Kirkland LakeWind2030RCP8.5</v>
      </c>
      <c r="C10400" t="s">
        <v>355</v>
      </c>
      <c r="D10400" t="s">
        <v>1</v>
      </c>
      <c r="E10400" s="144" t="s">
        <v>191</v>
      </c>
      <c r="F10400" s="144">
        <v>2030</v>
      </c>
      <c r="G10400" s="147">
        <v>74.999608279306941</v>
      </c>
      <c r="H10400" s="147">
        <v>80.747808000000006</v>
      </c>
      <c r="I10400" s="147">
        <v>86.794066666666666</v>
      </c>
      <c r="J10400" s="147">
        <v>92.842045333333346</v>
      </c>
      <c r="K10400" s="147">
        <v>98.896215999999995</v>
      </c>
    </row>
    <row r="10401" spans="2:11" x14ac:dyDescent="0.2">
      <c r="B10401" s="21" t="str">
        <f t="shared" si="162"/>
        <v>Kirkland LakeWind2035RCP8.5</v>
      </c>
      <c r="C10401" t="s">
        <v>355</v>
      </c>
      <c r="D10401" t="s">
        <v>1</v>
      </c>
      <c r="E10401" s="144" t="s">
        <v>191</v>
      </c>
      <c r="F10401" s="144">
        <v>2035</v>
      </c>
      <c r="G10401" s="147">
        <v>75.128324726401701</v>
      </c>
      <c r="H10401" s="147">
        <v>80.883774000000017</v>
      </c>
      <c r="I10401" s="147">
        <v>86.945999999999998</v>
      </c>
      <c r="J10401" s="147">
        <v>93.004614000000004</v>
      </c>
      <c r="K10401" s="147">
        <v>99.069419999999994</v>
      </c>
    </row>
    <row r="10402" spans="2:11" x14ac:dyDescent="0.2">
      <c r="B10402" s="21" t="str">
        <f t="shared" si="162"/>
        <v>Kirkland LakeWind2040RCP8.5</v>
      </c>
      <c r="C10402" t="s">
        <v>355</v>
      </c>
      <c r="D10402" t="s">
        <v>1</v>
      </c>
      <c r="E10402" s="144" t="s">
        <v>191</v>
      </c>
      <c r="F10402" s="144">
        <v>2040</v>
      </c>
      <c r="G10402" s="147">
        <v>75.160503838175387</v>
      </c>
      <c r="H10402" s="147">
        <v>80.907768000000019</v>
      </c>
      <c r="I10402" s="147">
        <v>86.954599999999999</v>
      </c>
      <c r="J10402" s="147">
        <v>93.004614000000004</v>
      </c>
      <c r="K10402" s="147">
        <v>99.056348</v>
      </c>
    </row>
    <row r="10403" spans="2:11" x14ac:dyDescent="0.2">
      <c r="B10403" s="21" t="str">
        <f t="shared" si="162"/>
        <v>Kirkland LakeWind2045RCP8.5</v>
      </c>
      <c r="C10403" t="s">
        <v>355</v>
      </c>
      <c r="D10403" t="s">
        <v>1</v>
      </c>
      <c r="E10403" s="144" t="s">
        <v>191</v>
      </c>
      <c r="F10403" s="144">
        <v>2045</v>
      </c>
      <c r="G10403" s="147">
        <v>75.192682949949074</v>
      </c>
      <c r="H10403" s="147">
        <v>80.931762000000006</v>
      </c>
      <c r="I10403" s="147">
        <v>86.963200000000001</v>
      </c>
      <c r="J10403" s="147">
        <v>93.004614000000004</v>
      </c>
      <c r="K10403" s="147">
        <v>99.043275999999992</v>
      </c>
    </row>
    <row r="10404" spans="2:11" x14ac:dyDescent="0.2">
      <c r="B10404" s="21" t="str">
        <f t="shared" si="162"/>
        <v>Kirkland LakeWind2050RCP8.5</v>
      </c>
      <c r="C10404" t="s">
        <v>355</v>
      </c>
      <c r="D10404" t="s">
        <v>1</v>
      </c>
      <c r="E10404" s="144" t="s">
        <v>191</v>
      </c>
      <c r="F10404" s="144">
        <v>2050</v>
      </c>
      <c r="G10404" s="147">
        <v>75.309022815592414</v>
      </c>
      <c r="H10404" s="147">
        <v>81.057064000000011</v>
      </c>
      <c r="I10404" s="147">
        <v>87.092200000000005</v>
      </c>
      <c r="J10404" s="147">
        <v>93.142644000000004</v>
      </c>
      <c r="K10404" s="147">
        <v>99.187067999999996</v>
      </c>
    </row>
    <row r="10405" spans="2:11" x14ac:dyDescent="0.2">
      <c r="B10405" s="21" t="str">
        <f t="shared" si="162"/>
        <v>Kirkland LakeWind2055RCP8.5</v>
      </c>
      <c r="C10405" t="s">
        <v>355</v>
      </c>
      <c r="D10405" t="s">
        <v>1</v>
      </c>
      <c r="E10405" s="144" t="s">
        <v>191</v>
      </c>
      <c r="F10405" s="144">
        <v>2055</v>
      </c>
      <c r="G10405" s="147">
        <v>75.393183569462053</v>
      </c>
      <c r="H10405" s="147">
        <v>81.158372</v>
      </c>
      <c r="I10405" s="147">
        <v>87.212600000000009</v>
      </c>
      <c r="J10405" s="147">
        <v>93.280674000000019</v>
      </c>
      <c r="K10405" s="147">
        <v>99.343931999999981</v>
      </c>
    </row>
    <row r="10406" spans="2:11" x14ac:dyDescent="0.2">
      <c r="B10406" s="21" t="str">
        <f t="shared" si="162"/>
        <v>Kirkland LakeWind2060RCP8.5</v>
      </c>
      <c r="C10406" t="s">
        <v>355</v>
      </c>
      <c r="D10406" t="s">
        <v>1</v>
      </c>
      <c r="E10406" s="144" t="s">
        <v>191</v>
      </c>
      <c r="F10406" s="144">
        <v>2060</v>
      </c>
      <c r="G10406" s="147">
        <v>75.519424700266526</v>
      </c>
      <c r="H10406" s="147">
        <v>81.299670000000006</v>
      </c>
      <c r="I10406" s="147">
        <v>87.373133333333342</v>
      </c>
      <c r="J10406" s="147">
        <v>93.458579333333347</v>
      </c>
      <c r="K10406" s="147">
        <v>99.543279999999982</v>
      </c>
    </row>
    <row r="10407" spans="2:11" x14ac:dyDescent="0.2">
      <c r="B10407" s="21" t="str">
        <f t="shared" si="162"/>
        <v>Kirkland LakeWind2065RCP8.5</v>
      </c>
      <c r="C10407" t="s">
        <v>355</v>
      </c>
      <c r="D10407" t="s">
        <v>1</v>
      </c>
      <c r="E10407" s="144" t="s">
        <v>191</v>
      </c>
      <c r="F10407" s="144">
        <v>2065</v>
      </c>
      <c r="G10407" s="147">
        <v>75.56150507720136</v>
      </c>
      <c r="H10407" s="147">
        <v>81.339660000000009</v>
      </c>
      <c r="I10407" s="147">
        <v>87.413266666666658</v>
      </c>
      <c r="J10407" s="147">
        <v>93.498454666666674</v>
      </c>
      <c r="K10407" s="147">
        <v>99.585763999999983</v>
      </c>
    </row>
    <row r="10408" spans="2:11" x14ac:dyDescent="0.2">
      <c r="B10408" s="21" t="str">
        <f t="shared" si="162"/>
        <v>Kirkland LakeWind2070RCP8.5</v>
      </c>
      <c r="C10408" t="s">
        <v>355</v>
      </c>
      <c r="D10408" t="s">
        <v>1</v>
      </c>
      <c r="E10408" s="144" t="s">
        <v>191</v>
      </c>
      <c r="F10408" s="144">
        <v>2070</v>
      </c>
      <c r="G10408" s="147">
        <v>75.71992531977952</v>
      </c>
      <c r="H10408" s="147">
        <v>81.496954000000017</v>
      </c>
      <c r="I10408" s="147">
        <v>87.570933333333329</v>
      </c>
      <c r="J10408" s="147">
        <v>93.657955999999999</v>
      </c>
      <c r="K10408" s="147">
        <v>99.745895999999988</v>
      </c>
    </row>
    <row r="10409" spans="2:11" x14ac:dyDescent="0.2">
      <c r="B10409" s="21" t="str">
        <f t="shared" si="162"/>
        <v>Kirkland LakeWind2075RCP8.5</v>
      </c>
      <c r="C10409" t="s">
        <v>355</v>
      </c>
      <c r="D10409" t="s">
        <v>1</v>
      </c>
      <c r="E10409" s="144" t="s">
        <v>191</v>
      </c>
      <c r="F10409" s="144">
        <v>2075</v>
      </c>
      <c r="G10409" s="147">
        <v>75.836265185422846</v>
      </c>
      <c r="H10409" s="147">
        <v>81.614258000000007</v>
      </c>
      <c r="I10409" s="147">
        <v>87.688466666666656</v>
      </c>
      <c r="J10409" s="147">
        <v>93.77758200000001</v>
      </c>
      <c r="K10409" s="147">
        <v>99.86354399999999</v>
      </c>
    </row>
    <row r="10410" spans="2:11" x14ac:dyDescent="0.2">
      <c r="B10410" s="21" t="str">
        <f t="shared" si="162"/>
        <v>Kirkland LakeWind2080RCP8.5</v>
      </c>
      <c r="C10410" t="s">
        <v>355</v>
      </c>
      <c r="D10410" t="s">
        <v>1</v>
      </c>
      <c r="E10410" s="144" t="s">
        <v>191</v>
      </c>
      <c r="F10410" s="144">
        <v>2080</v>
      </c>
      <c r="G10410" s="147">
        <v>75.952605051066186</v>
      </c>
      <c r="H10410" s="147">
        <v>81.731562000000011</v>
      </c>
      <c r="I10410" s="147">
        <v>87.805999999999997</v>
      </c>
      <c r="J10410" s="147">
        <v>93.897208000000006</v>
      </c>
      <c r="K10410" s="147">
        <v>99.981191999999993</v>
      </c>
    </row>
    <row r="10411" spans="2:11" x14ac:dyDescent="0.2">
      <c r="B10411" s="21" t="str">
        <f t="shared" si="162"/>
        <v>Kirkland LakeWind2085RCP8.5</v>
      </c>
      <c r="C10411" t="s">
        <v>355</v>
      </c>
      <c r="D10411" t="s">
        <v>1</v>
      </c>
      <c r="E10411" s="144" t="s">
        <v>191</v>
      </c>
      <c r="F10411" s="144">
        <v>2085</v>
      </c>
      <c r="G10411" s="147">
        <v>75.952605051066186</v>
      </c>
      <c r="H10411" s="147">
        <v>81.743559000000005</v>
      </c>
      <c r="I10411" s="147">
        <v>87.831800000000001</v>
      </c>
      <c r="J10411" s="147">
        <v>93.934016000000014</v>
      </c>
      <c r="K10411" s="147">
        <v>100.03021199999999</v>
      </c>
    </row>
    <row r="10412" spans="2:11" x14ac:dyDescent="0.2">
      <c r="B10412" s="21" t="str">
        <f t="shared" si="162"/>
        <v>Kirkland LakeWind2090RCP8.5</v>
      </c>
      <c r="C10412" t="s">
        <v>355</v>
      </c>
      <c r="D10412" t="s">
        <v>1</v>
      </c>
      <c r="E10412" s="144" t="s">
        <v>191</v>
      </c>
      <c r="F10412" s="144">
        <v>2090</v>
      </c>
      <c r="G10412" s="147">
        <v>75.952605051066186</v>
      </c>
      <c r="H10412" s="147">
        <v>81.755555999999999</v>
      </c>
      <c r="I10412" s="147">
        <v>87.857600000000005</v>
      </c>
      <c r="J10412" s="147">
        <v>93.970824000000022</v>
      </c>
      <c r="K10412" s="147">
        <v>100.07923199999999</v>
      </c>
    </row>
    <row r="10413" spans="2:11" x14ac:dyDescent="0.2">
      <c r="B10413" s="21" t="str">
        <f t="shared" si="162"/>
        <v>Kirkland LakeWind2095RCP8.5</v>
      </c>
      <c r="C10413" t="s">
        <v>355</v>
      </c>
      <c r="D10413" t="s">
        <v>1</v>
      </c>
      <c r="E10413" s="144" t="s">
        <v>191</v>
      </c>
      <c r="F10413" s="144">
        <v>2095</v>
      </c>
      <c r="G10413" s="147">
        <v>75.952605051066186</v>
      </c>
      <c r="H10413" s="147">
        <v>81.755555999999999</v>
      </c>
      <c r="I10413" s="147">
        <v>87.857600000000005</v>
      </c>
      <c r="J10413" s="147">
        <v>93.970824000000022</v>
      </c>
      <c r="K10413" s="147">
        <v>100.07923199999999</v>
      </c>
    </row>
    <row r="10414" spans="2:11" x14ac:dyDescent="0.2">
      <c r="B10414" s="21" t="str">
        <f t="shared" si="162"/>
        <v>Kirkland LakeWind2100RCP8.5</v>
      </c>
      <c r="C10414" t="s">
        <v>355</v>
      </c>
      <c r="D10414" t="s">
        <v>1</v>
      </c>
      <c r="E10414" s="144" t="s">
        <v>191</v>
      </c>
      <c r="F10414" s="144">
        <v>2100</v>
      </c>
      <c r="G10414" s="147">
        <v>75.952605051066186</v>
      </c>
      <c r="H10414" s="147">
        <v>81.755555999999999</v>
      </c>
      <c r="I10414" s="147">
        <v>87.857600000000005</v>
      </c>
      <c r="J10414" s="147">
        <v>93.970824000000022</v>
      </c>
      <c r="K10414" s="147">
        <v>100.07923199999999</v>
      </c>
    </row>
    <row r="10415" spans="2:11" x14ac:dyDescent="0.2">
      <c r="B10415" s="21" t="str">
        <f t="shared" si="162"/>
        <v>KitchenerIce Accretion2023RCP4.5</v>
      </c>
      <c r="C10415" t="s">
        <v>356</v>
      </c>
      <c r="D10415" t="s">
        <v>486</v>
      </c>
      <c r="E10415" s="144" t="s">
        <v>193</v>
      </c>
      <c r="F10415" s="144">
        <v>2023</v>
      </c>
      <c r="G10415" s="147">
        <v>17.291775979277229</v>
      </c>
      <c r="H10415" s="147">
        <v>20.75</v>
      </c>
      <c r="I10415" s="147">
        <v>25.124999999999996</v>
      </c>
      <c r="J10415" s="147">
        <v>28.475999999999996</v>
      </c>
      <c r="K10415" s="147">
        <v>31.815000000000001</v>
      </c>
    </row>
    <row r="10416" spans="2:11" x14ac:dyDescent="0.2">
      <c r="B10416" s="21" t="str">
        <f t="shared" si="162"/>
        <v>KitchenerIce Accretion2025RCP4.5</v>
      </c>
      <c r="C10416" t="s">
        <v>356</v>
      </c>
      <c r="D10416" t="s">
        <v>486</v>
      </c>
      <c r="E10416" s="144" t="s">
        <v>193</v>
      </c>
      <c r="F10416" s="144">
        <v>2025</v>
      </c>
      <c r="G10416" s="147">
        <v>17.320769567438326</v>
      </c>
      <c r="H10416" s="147">
        <v>20.798416666666668</v>
      </c>
      <c r="I10416" s="147">
        <v>25.195833333333329</v>
      </c>
      <c r="J10416" s="147">
        <v>28.565458333333329</v>
      </c>
      <c r="K10416" s="147">
        <v>31.92</v>
      </c>
    </row>
    <row r="10417" spans="2:11" x14ac:dyDescent="0.2">
      <c r="B10417" s="21" t="str">
        <f t="shared" si="162"/>
        <v>KitchenerIce Accretion2030RCP4.5</v>
      </c>
      <c r="C10417" t="s">
        <v>356</v>
      </c>
      <c r="D10417" t="s">
        <v>486</v>
      </c>
      <c r="E10417" s="144" t="s">
        <v>193</v>
      </c>
      <c r="F10417" s="144">
        <v>2030</v>
      </c>
      <c r="G10417" s="147">
        <v>17.349763155599419</v>
      </c>
      <c r="H10417" s="147">
        <v>20.846833333333333</v>
      </c>
      <c r="I10417" s="147">
        <v>25.266666666666666</v>
      </c>
      <c r="J10417" s="147">
        <v>28.654916666666661</v>
      </c>
      <c r="K10417" s="147">
        <v>32.024999999999999</v>
      </c>
    </row>
    <row r="10418" spans="2:11" x14ac:dyDescent="0.2">
      <c r="B10418" s="21" t="str">
        <f t="shared" si="162"/>
        <v>KitchenerIce Accretion2035RCP4.5</v>
      </c>
      <c r="C10418" t="s">
        <v>356</v>
      </c>
      <c r="D10418" t="s">
        <v>486</v>
      </c>
      <c r="E10418" s="144" t="s">
        <v>193</v>
      </c>
      <c r="F10418" s="144">
        <v>2035</v>
      </c>
      <c r="G10418" s="147">
        <v>17.378756743760515</v>
      </c>
      <c r="H10418" s="147">
        <v>20.895250000000001</v>
      </c>
      <c r="I10418" s="147">
        <v>25.337499999999999</v>
      </c>
      <c r="J10418" s="147">
        <v>28.744374999999994</v>
      </c>
      <c r="K10418" s="147">
        <v>32.130000000000003</v>
      </c>
    </row>
    <row r="10419" spans="2:11" x14ac:dyDescent="0.2">
      <c r="B10419" s="21" t="str">
        <f t="shared" si="162"/>
        <v>KitchenerIce Accretion2040RCP4.5</v>
      </c>
      <c r="C10419" t="s">
        <v>356</v>
      </c>
      <c r="D10419" t="s">
        <v>486</v>
      </c>
      <c r="E10419" s="144" t="s">
        <v>193</v>
      </c>
      <c r="F10419" s="144">
        <v>2040</v>
      </c>
      <c r="G10419" s="147">
        <v>17.407750331921612</v>
      </c>
      <c r="H10419" s="147">
        <v>20.943666666666669</v>
      </c>
      <c r="I10419" s="147">
        <v>25.408333333333331</v>
      </c>
      <c r="J10419" s="147">
        <v>28.833833333333327</v>
      </c>
      <c r="K10419" s="147">
        <v>32.234999999999999</v>
      </c>
    </row>
    <row r="10420" spans="2:11" x14ac:dyDescent="0.2">
      <c r="B10420" s="21" t="str">
        <f t="shared" si="162"/>
        <v>KitchenerIce Accretion2045RCP4.5</v>
      </c>
      <c r="C10420" t="s">
        <v>356</v>
      </c>
      <c r="D10420" t="s">
        <v>486</v>
      </c>
      <c r="E10420" s="144" t="s">
        <v>193</v>
      </c>
      <c r="F10420" s="144">
        <v>2045</v>
      </c>
      <c r="G10420" s="147">
        <v>17.436743920082705</v>
      </c>
      <c r="H10420" s="147">
        <v>20.992083333333333</v>
      </c>
      <c r="I10420" s="147">
        <v>25.479166666666668</v>
      </c>
      <c r="J10420" s="147">
        <v>28.92329166666666</v>
      </c>
      <c r="K10420" s="147">
        <v>32.340000000000003</v>
      </c>
    </row>
    <row r="10421" spans="2:11" x14ac:dyDescent="0.2">
      <c r="B10421" s="21" t="str">
        <f t="shared" si="162"/>
        <v>KitchenerIce Accretion2050RCP4.5</v>
      </c>
      <c r="C10421" t="s">
        <v>356</v>
      </c>
      <c r="D10421" t="s">
        <v>486</v>
      </c>
      <c r="E10421" s="144" t="s">
        <v>193</v>
      </c>
      <c r="F10421" s="144">
        <v>2050</v>
      </c>
      <c r="G10421" s="147">
        <v>17.410069818974499</v>
      </c>
      <c r="H10421" s="147">
        <v>20.9907</v>
      </c>
      <c r="I10421" s="147">
        <v>25.51</v>
      </c>
      <c r="J10421" s="147">
        <v>28.978849999999994</v>
      </c>
      <c r="K10421" s="147">
        <v>32.419800000000002</v>
      </c>
    </row>
    <row r="10422" spans="2:11" x14ac:dyDescent="0.2">
      <c r="B10422" s="21" t="str">
        <f t="shared" si="162"/>
        <v>KitchenerIce Accretion2055RCP4.5</v>
      </c>
      <c r="C10422" t="s">
        <v>356</v>
      </c>
      <c r="D10422" t="s">
        <v>486</v>
      </c>
      <c r="E10422" s="144" t="s">
        <v>193</v>
      </c>
      <c r="F10422" s="144">
        <v>2055</v>
      </c>
      <c r="G10422" s="147">
        <v>17.354402129705196</v>
      </c>
      <c r="H10422" s="147">
        <v>20.940899999999999</v>
      </c>
      <c r="I10422" s="147">
        <v>25.470000000000002</v>
      </c>
      <c r="J10422" s="147">
        <v>28.944949999999995</v>
      </c>
      <c r="K10422" s="147">
        <v>32.394600000000004</v>
      </c>
    </row>
    <row r="10423" spans="2:11" x14ac:dyDescent="0.2">
      <c r="B10423" s="21" t="str">
        <f t="shared" si="162"/>
        <v>KitchenerIce Accretion2060RCP4.5</v>
      </c>
      <c r="C10423" t="s">
        <v>356</v>
      </c>
      <c r="D10423" t="s">
        <v>486</v>
      </c>
      <c r="E10423" s="144" t="s">
        <v>193</v>
      </c>
      <c r="F10423" s="144">
        <v>2060</v>
      </c>
      <c r="G10423" s="147">
        <v>17.298734440435894</v>
      </c>
      <c r="H10423" s="147">
        <v>20.891100000000002</v>
      </c>
      <c r="I10423" s="147">
        <v>25.43</v>
      </c>
      <c r="J10423" s="147">
        <v>28.911049999999992</v>
      </c>
      <c r="K10423" s="147">
        <v>32.369399999999999</v>
      </c>
    </row>
    <row r="10424" spans="2:11" x14ac:dyDescent="0.2">
      <c r="B10424" s="21" t="str">
        <f t="shared" si="162"/>
        <v>KitchenerIce Accretion2065RCP4.5</v>
      </c>
      <c r="C10424" t="s">
        <v>356</v>
      </c>
      <c r="D10424" t="s">
        <v>486</v>
      </c>
      <c r="E10424" s="144" t="s">
        <v>193</v>
      </c>
      <c r="F10424" s="144">
        <v>2065</v>
      </c>
      <c r="G10424" s="147">
        <v>17.243066751166591</v>
      </c>
      <c r="H10424" s="147">
        <v>20.8413</v>
      </c>
      <c r="I10424" s="147">
        <v>25.39</v>
      </c>
      <c r="J10424" s="147">
        <v>28.877149999999993</v>
      </c>
      <c r="K10424" s="147">
        <v>32.344200000000001</v>
      </c>
    </row>
    <row r="10425" spans="2:11" x14ac:dyDescent="0.2">
      <c r="B10425" s="21" t="str">
        <f t="shared" si="162"/>
        <v>KitchenerIce Accretion2070RCP4.5</v>
      </c>
      <c r="C10425" t="s">
        <v>356</v>
      </c>
      <c r="D10425" t="s">
        <v>486</v>
      </c>
      <c r="E10425" s="144" t="s">
        <v>193</v>
      </c>
      <c r="F10425" s="144">
        <v>2070</v>
      </c>
      <c r="G10425" s="147">
        <v>17.187399061897288</v>
      </c>
      <c r="H10425" s="147">
        <v>20.791499999999999</v>
      </c>
      <c r="I10425" s="147">
        <v>25.35</v>
      </c>
      <c r="J10425" s="147">
        <v>28.843249999999994</v>
      </c>
      <c r="K10425" s="147">
        <v>32.319000000000003</v>
      </c>
    </row>
    <row r="10426" spans="2:11" x14ac:dyDescent="0.2">
      <c r="B10426" s="21" t="str">
        <f t="shared" si="162"/>
        <v>KitchenerIce Accretion2075RCP4.5</v>
      </c>
      <c r="C10426" t="s">
        <v>356</v>
      </c>
      <c r="D10426" t="s">
        <v>486</v>
      </c>
      <c r="E10426" s="144" t="s">
        <v>193</v>
      </c>
      <c r="F10426" s="144">
        <v>2075</v>
      </c>
      <c r="G10426" s="147">
        <v>17.155506114920083</v>
      </c>
      <c r="H10426" s="147">
        <v>20.784583333333334</v>
      </c>
      <c r="I10426" s="147">
        <v>25.370833333333334</v>
      </c>
      <c r="J10426" s="147">
        <v>28.880916666666661</v>
      </c>
      <c r="K10426" s="147">
        <v>32.376750000000001</v>
      </c>
    </row>
    <row r="10427" spans="2:11" x14ac:dyDescent="0.2">
      <c r="B10427" s="21" t="str">
        <f t="shared" si="162"/>
        <v>KitchenerIce Accretion2080RCP4.5</v>
      </c>
      <c r="C10427" t="s">
        <v>356</v>
      </c>
      <c r="D10427" t="s">
        <v>486</v>
      </c>
      <c r="E10427" s="144" t="s">
        <v>193</v>
      </c>
      <c r="F10427" s="144">
        <v>2080</v>
      </c>
      <c r="G10427" s="147">
        <v>17.123613167942878</v>
      </c>
      <c r="H10427" s="147">
        <v>20.777666666666665</v>
      </c>
      <c r="I10427" s="147">
        <v>25.391666666666666</v>
      </c>
      <c r="J10427" s="147">
        <v>28.918583333333327</v>
      </c>
      <c r="K10427" s="147">
        <v>32.4345</v>
      </c>
    </row>
    <row r="10428" spans="2:11" x14ac:dyDescent="0.2">
      <c r="B10428" s="21" t="str">
        <f t="shared" si="162"/>
        <v>KitchenerIce Accretion2085RCP4.5</v>
      </c>
      <c r="C10428" t="s">
        <v>356</v>
      </c>
      <c r="D10428" t="s">
        <v>486</v>
      </c>
      <c r="E10428" s="144" t="s">
        <v>193</v>
      </c>
      <c r="F10428" s="144">
        <v>2085</v>
      </c>
      <c r="G10428" s="147">
        <v>17.091720220965673</v>
      </c>
      <c r="H10428" s="147">
        <v>20.77075</v>
      </c>
      <c r="I10428" s="147">
        <v>25.412500000000001</v>
      </c>
      <c r="J10428" s="147">
        <v>28.956249999999994</v>
      </c>
      <c r="K10428" s="147">
        <v>32.492249999999999</v>
      </c>
    </row>
    <row r="10429" spans="2:11" x14ac:dyDescent="0.2">
      <c r="B10429" s="21" t="str">
        <f t="shared" si="162"/>
        <v>KitchenerIce Accretion2090RCP4.5</v>
      </c>
      <c r="C10429" t="s">
        <v>356</v>
      </c>
      <c r="D10429" t="s">
        <v>486</v>
      </c>
      <c r="E10429" s="144" t="s">
        <v>193</v>
      </c>
      <c r="F10429" s="144">
        <v>2090</v>
      </c>
      <c r="G10429" s="147">
        <v>17.059827273988468</v>
      </c>
      <c r="H10429" s="147">
        <v>20.763833333333334</v>
      </c>
      <c r="I10429" s="147">
        <v>25.433333333333334</v>
      </c>
      <c r="J10429" s="147">
        <v>28.99391666666666</v>
      </c>
      <c r="K10429" s="147">
        <v>32.549999999999997</v>
      </c>
    </row>
    <row r="10430" spans="2:11" x14ac:dyDescent="0.2">
      <c r="B10430" s="21" t="str">
        <f t="shared" si="162"/>
        <v>KitchenerIce Accretion2095RCP4.5</v>
      </c>
      <c r="C10430" t="s">
        <v>356</v>
      </c>
      <c r="D10430" t="s">
        <v>486</v>
      </c>
      <c r="E10430" s="144" t="s">
        <v>193</v>
      </c>
      <c r="F10430" s="144">
        <v>2095</v>
      </c>
      <c r="G10430" s="147">
        <v>17.027934327011263</v>
      </c>
      <c r="H10430" s="147">
        <v>20.756916666666665</v>
      </c>
      <c r="I10430" s="147">
        <v>25.454166666666666</v>
      </c>
      <c r="J10430" s="147">
        <v>29.031583333333327</v>
      </c>
      <c r="K10430" s="147">
        <v>32.607749999999996</v>
      </c>
    </row>
    <row r="10431" spans="2:11" x14ac:dyDescent="0.2">
      <c r="B10431" s="21" t="str">
        <f t="shared" si="162"/>
        <v>KitchenerIce Accretion2100RCP4.5</v>
      </c>
      <c r="C10431" t="s">
        <v>356</v>
      </c>
      <c r="D10431" t="s">
        <v>486</v>
      </c>
      <c r="E10431" s="144" t="s">
        <v>193</v>
      </c>
      <c r="F10431" s="144">
        <v>2100</v>
      </c>
      <c r="G10431" s="147">
        <v>16.996041380034058</v>
      </c>
      <c r="H10431" s="147">
        <v>20.75</v>
      </c>
      <c r="I10431" s="147">
        <v>25.474999999999998</v>
      </c>
      <c r="J10431" s="147">
        <v>29.069249999999993</v>
      </c>
      <c r="K10431" s="147">
        <v>32.665499999999994</v>
      </c>
    </row>
    <row r="10432" spans="2:11" x14ac:dyDescent="0.2">
      <c r="B10432" s="21" t="str">
        <f t="shared" si="162"/>
        <v>KitchenerIce Accretion2023RCP6.0</v>
      </c>
      <c r="C10432" t="s">
        <v>356</v>
      </c>
      <c r="D10432" t="s">
        <v>486</v>
      </c>
      <c r="E10432" s="144" t="s">
        <v>192</v>
      </c>
      <c r="F10432" s="144">
        <v>2023</v>
      </c>
      <c r="G10432" s="147">
        <v>17.291775979277229</v>
      </c>
      <c r="H10432" s="147">
        <v>20.75</v>
      </c>
      <c r="I10432" s="147">
        <v>25.124999999999996</v>
      </c>
      <c r="J10432" s="147">
        <v>28.475999999999996</v>
      </c>
      <c r="K10432" s="147">
        <v>31.815000000000001</v>
      </c>
    </row>
    <row r="10433" spans="2:11" x14ac:dyDescent="0.2">
      <c r="B10433" s="21" t="str">
        <f t="shared" si="162"/>
        <v>KitchenerIce Accretion2025RCP6.0</v>
      </c>
      <c r="C10433" t="s">
        <v>356</v>
      </c>
      <c r="D10433" t="s">
        <v>486</v>
      </c>
      <c r="E10433" s="144" t="s">
        <v>192</v>
      </c>
      <c r="F10433" s="144">
        <v>2025</v>
      </c>
      <c r="G10433" s="147">
        <v>17.320769567438326</v>
      </c>
      <c r="H10433" s="147">
        <v>20.798416666666668</v>
      </c>
      <c r="I10433" s="147">
        <v>25.195833333333329</v>
      </c>
      <c r="J10433" s="147">
        <v>28.565458333333329</v>
      </c>
      <c r="K10433" s="147">
        <v>31.92</v>
      </c>
    </row>
    <row r="10434" spans="2:11" x14ac:dyDescent="0.2">
      <c r="B10434" s="21" t="str">
        <f t="shared" si="162"/>
        <v>KitchenerIce Accretion2030RCP6.0</v>
      </c>
      <c r="C10434" t="s">
        <v>356</v>
      </c>
      <c r="D10434" t="s">
        <v>486</v>
      </c>
      <c r="E10434" s="144" t="s">
        <v>192</v>
      </c>
      <c r="F10434" s="144">
        <v>2030</v>
      </c>
      <c r="G10434" s="147">
        <v>17.349763155599419</v>
      </c>
      <c r="H10434" s="147">
        <v>20.846833333333333</v>
      </c>
      <c r="I10434" s="147">
        <v>25.266666666666666</v>
      </c>
      <c r="J10434" s="147">
        <v>28.654916666666661</v>
      </c>
      <c r="K10434" s="147">
        <v>32.024999999999999</v>
      </c>
    </row>
    <row r="10435" spans="2:11" x14ac:dyDescent="0.2">
      <c r="B10435" s="21" t="str">
        <f t="shared" si="162"/>
        <v>KitchenerIce Accretion2035RCP6.0</v>
      </c>
      <c r="C10435" t="s">
        <v>356</v>
      </c>
      <c r="D10435" t="s">
        <v>486</v>
      </c>
      <c r="E10435" s="144" t="s">
        <v>192</v>
      </c>
      <c r="F10435" s="144">
        <v>2035</v>
      </c>
      <c r="G10435" s="147">
        <v>17.378756743760515</v>
      </c>
      <c r="H10435" s="147">
        <v>20.895250000000001</v>
      </c>
      <c r="I10435" s="147">
        <v>25.337499999999999</v>
      </c>
      <c r="J10435" s="147">
        <v>28.744374999999994</v>
      </c>
      <c r="K10435" s="147">
        <v>32.130000000000003</v>
      </c>
    </row>
    <row r="10436" spans="2:11" x14ac:dyDescent="0.2">
      <c r="B10436" s="21" t="str">
        <f t="shared" si="162"/>
        <v>KitchenerIce Accretion2040RCP6.0</v>
      </c>
      <c r="C10436" t="s">
        <v>356</v>
      </c>
      <c r="D10436" t="s">
        <v>486</v>
      </c>
      <c r="E10436" s="144" t="s">
        <v>192</v>
      </c>
      <c r="F10436" s="144">
        <v>2040</v>
      </c>
      <c r="G10436" s="147">
        <v>17.407750331921612</v>
      </c>
      <c r="H10436" s="147">
        <v>20.943666666666669</v>
      </c>
      <c r="I10436" s="147">
        <v>25.408333333333331</v>
      </c>
      <c r="J10436" s="147">
        <v>28.833833333333327</v>
      </c>
      <c r="K10436" s="147">
        <v>32.234999999999999</v>
      </c>
    </row>
    <row r="10437" spans="2:11" x14ac:dyDescent="0.2">
      <c r="B10437" s="21" t="str">
        <f t="shared" si="162"/>
        <v>KitchenerIce Accretion2045RCP6.0</v>
      </c>
      <c r="C10437" t="s">
        <v>356</v>
      </c>
      <c r="D10437" t="s">
        <v>486</v>
      </c>
      <c r="E10437" s="144" t="s">
        <v>192</v>
      </c>
      <c r="F10437" s="144">
        <v>2045</v>
      </c>
      <c r="G10437" s="147">
        <v>17.436743920082705</v>
      </c>
      <c r="H10437" s="147">
        <v>20.992083333333333</v>
      </c>
      <c r="I10437" s="147">
        <v>25.479166666666668</v>
      </c>
      <c r="J10437" s="147">
        <v>28.92329166666666</v>
      </c>
      <c r="K10437" s="147">
        <v>32.340000000000003</v>
      </c>
    </row>
    <row r="10438" spans="2:11" x14ac:dyDescent="0.2">
      <c r="B10438" s="21" t="str">
        <f t="shared" si="162"/>
        <v>KitchenerIce Accretion2050RCP6.0</v>
      </c>
      <c r="C10438" t="s">
        <v>356</v>
      </c>
      <c r="D10438" t="s">
        <v>486</v>
      </c>
      <c r="E10438" s="144" t="s">
        <v>192</v>
      </c>
      <c r="F10438" s="144">
        <v>2050</v>
      </c>
      <c r="G10438" s="147">
        <v>17.410069818974499</v>
      </c>
      <c r="H10438" s="147">
        <v>20.9907</v>
      </c>
      <c r="I10438" s="147">
        <v>25.51</v>
      </c>
      <c r="J10438" s="147">
        <v>28.978849999999994</v>
      </c>
      <c r="K10438" s="147">
        <v>32.419800000000002</v>
      </c>
    </row>
    <row r="10439" spans="2:11" x14ac:dyDescent="0.2">
      <c r="B10439" s="21" t="str">
        <f t="shared" si="162"/>
        <v>KitchenerIce Accretion2055RCP6.0</v>
      </c>
      <c r="C10439" t="s">
        <v>356</v>
      </c>
      <c r="D10439" t="s">
        <v>486</v>
      </c>
      <c r="E10439" s="144" t="s">
        <v>192</v>
      </c>
      <c r="F10439" s="144">
        <v>2055</v>
      </c>
      <c r="G10439" s="147">
        <v>17.354402129705196</v>
      </c>
      <c r="H10439" s="147">
        <v>20.940899999999999</v>
      </c>
      <c r="I10439" s="147">
        <v>25.470000000000002</v>
      </c>
      <c r="J10439" s="147">
        <v>28.944949999999995</v>
      </c>
      <c r="K10439" s="147">
        <v>32.394600000000004</v>
      </c>
    </row>
    <row r="10440" spans="2:11" x14ac:dyDescent="0.2">
      <c r="B10440" s="21" t="str">
        <f t="shared" si="162"/>
        <v>KitchenerIce Accretion2060RCP6.0</v>
      </c>
      <c r="C10440" t="s">
        <v>356</v>
      </c>
      <c r="D10440" t="s">
        <v>486</v>
      </c>
      <c r="E10440" s="144" t="s">
        <v>192</v>
      </c>
      <c r="F10440" s="144">
        <v>2060</v>
      </c>
      <c r="G10440" s="147">
        <v>17.298734440435894</v>
      </c>
      <c r="H10440" s="147">
        <v>20.891100000000002</v>
      </c>
      <c r="I10440" s="147">
        <v>25.43</v>
      </c>
      <c r="J10440" s="147">
        <v>28.911049999999992</v>
      </c>
      <c r="K10440" s="147">
        <v>32.369399999999999</v>
      </c>
    </row>
    <row r="10441" spans="2:11" x14ac:dyDescent="0.2">
      <c r="B10441" s="21" t="str">
        <f t="shared" si="162"/>
        <v>KitchenerIce Accretion2065RCP6.0</v>
      </c>
      <c r="C10441" t="s">
        <v>356</v>
      </c>
      <c r="D10441" t="s">
        <v>486</v>
      </c>
      <c r="E10441" s="144" t="s">
        <v>192</v>
      </c>
      <c r="F10441" s="144">
        <v>2065</v>
      </c>
      <c r="G10441" s="147">
        <v>17.243066751166591</v>
      </c>
      <c r="H10441" s="147">
        <v>20.8413</v>
      </c>
      <c r="I10441" s="147">
        <v>25.39</v>
      </c>
      <c r="J10441" s="147">
        <v>28.877149999999993</v>
      </c>
      <c r="K10441" s="147">
        <v>32.344200000000001</v>
      </c>
    </row>
    <row r="10442" spans="2:11" x14ac:dyDescent="0.2">
      <c r="B10442" s="21" t="str">
        <f t="shared" si="162"/>
        <v>KitchenerIce Accretion2070RCP6.0</v>
      </c>
      <c r="C10442" t="s">
        <v>356</v>
      </c>
      <c r="D10442" t="s">
        <v>486</v>
      </c>
      <c r="E10442" s="144" t="s">
        <v>192</v>
      </c>
      <c r="F10442" s="144">
        <v>2070</v>
      </c>
      <c r="G10442" s="147">
        <v>17.187399061897288</v>
      </c>
      <c r="H10442" s="147">
        <v>20.791499999999999</v>
      </c>
      <c r="I10442" s="147">
        <v>25.35</v>
      </c>
      <c r="J10442" s="147">
        <v>28.843249999999994</v>
      </c>
      <c r="K10442" s="147">
        <v>32.319000000000003</v>
      </c>
    </row>
    <row r="10443" spans="2:11" x14ac:dyDescent="0.2">
      <c r="B10443" s="21" t="str">
        <f t="shared" si="162"/>
        <v>KitchenerIce Accretion2075RCP6.0</v>
      </c>
      <c r="C10443" t="s">
        <v>356</v>
      </c>
      <c r="D10443" t="s">
        <v>486</v>
      </c>
      <c r="E10443" s="144" t="s">
        <v>192</v>
      </c>
      <c r="F10443" s="144">
        <v>2075</v>
      </c>
      <c r="G10443" s="147">
        <v>17.139559641431482</v>
      </c>
      <c r="H10443" s="147">
        <v>20.781124999999999</v>
      </c>
      <c r="I10443" s="147">
        <v>25.381250000000001</v>
      </c>
      <c r="J10443" s="147">
        <v>28.899749999999994</v>
      </c>
      <c r="K10443" s="147">
        <v>32.405625000000001</v>
      </c>
    </row>
    <row r="10444" spans="2:11" x14ac:dyDescent="0.2">
      <c r="B10444" s="21" t="str">
        <f t="shared" ref="B10444:B10507" si="163">C10444&amp;D10444&amp;F10444&amp;E10444</f>
        <v>KitchenerIce Accretion2080RCP6.0</v>
      </c>
      <c r="C10444" t="s">
        <v>356</v>
      </c>
      <c r="D10444" t="s">
        <v>486</v>
      </c>
      <c r="E10444" s="144" t="s">
        <v>192</v>
      </c>
      <c r="F10444" s="144">
        <v>2080</v>
      </c>
      <c r="G10444" s="147">
        <v>17.091720220965673</v>
      </c>
      <c r="H10444" s="147">
        <v>20.77075</v>
      </c>
      <c r="I10444" s="147">
        <v>25.412500000000001</v>
      </c>
      <c r="J10444" s="147">
        <v>28.956249999999994</v>
      </c>
      <c r="K10444" s="147">
        <v>32.492249999999999</v>
      </c>
    </row>
    <row r="10445" spans="2:11" x14ac:dyDescent="0.2">
      <c r="B10445" s="21" t="str">
        <f t="shared" si="163"/>
        <v>KitchenerIce Accretion2085RCP6.0</v>
      </c>
      <c r="C10445" t="s">
        <v>356</v>
      </c>
      <c r="D10445" t="s">
        <v>486</v>
      </c>
      <c r="E10445" s="144" t="s">
        <v>192</v>
      </c>
      <c r="F10445" s="144">
        <v>2085</v>
      </c>
      <c r="G10445" s="147">
        <v>17.043880800499863</v>
      </c>
      <c r="H10445" s="147">
        <v>20.760375</v>
      </c>
      <c r="I10445" s="147">
        <v>25.443749999999998</v>
      </c>
      <c r="J10445" s="147">
        <v>29.012749999999993</v>
      </c>
      <c r="K10445" s="147">
        <v>32.578874999999996</v>
      </c>
    </row>
    <row r="10446" spans="2:11" x14ac:dyDescent="0.2">
      <c r="B10446" s="21" t="str">
        <f t="shared" si="163"/>
        <v>KitchenerIce Accretion2090RCP6.0</v>
      </c>
      <c r="C10446" t="s">
        <v>356</v>
      </c>
      <c r="D10446" t="s">
        <v>486</v>
      </c>
      <c r="E10446" s="144" t="s">
        <v>192</v>
      </c>
      <c r="F10446" s="144">
        <v>2090</v>
      </c>
      <c r="G10446" s="147">
        <v>16.688709345526448</v>
      </c>
      <c r="H10446" s="147">
        <v>20.424916666666665</v>
      </c>
      <c r="I10446" s="147">
        <v>25.133333333333333</v>
      </c>
      <c r="J10446" s="147">
        <v>28.711416666666661</v>
      </c>
      <c r="K10446" s="147">
        <v>32.297999999999995</v>
      </c>
    </row>
    <row r="10447" spans="2:11" x14ac:dyDescent="0.2">
      <c r="B10447" s="21" t="str">
        <f t="shared" si="163"/>
        <v>KitchenerIce Accretion2095RCP6.0</v>
      </c>
      <c r="C10447" t="s">
        <v>356</v>
      </c>
      <c r="D10447" t="s">
        <v>486</v>
      </c>
      <c r="E10447" s="144" t="s">
        <v>192</v>
      </c>
      <c r="F10447" s="144">
        <v>2095</v>
      </c>
      <c r="G10447" s="147">
        <v>16.381377311018838</v>
      </c>
      <c r="H10447" s="147">
        <v>20.099833333333333</v>
      </c>
      <c r="I10447" s="147">
        <v>24.791666666666664</v>
      </c>
      <c r="J10447" s="147">
        <v>28.353583333333329</v>
      </c>
      <c r="K10447" s="147">
        <v>31.930499999999999</v>
      </c>
    </row>
    <row r="10448" spans="2:11" x14ac:dyDescent="0.2">
      <c r="B10448" s="21" t="str">
        <f t="shared" si="163"/>
        <v>KitchenerIce Accretion2100RCP6.0</v>
      </c>
      <c r="C10448" t="s">
        <v>356</v>
      </c>
      <c r="D10448" t="s">
        <v>486</v>
      </c>
      <c r="E10448" s="144" t="s">
        <v>192</v>
      </c>
      <c r="F10448" s="144">
        <v>2100</v>
      </c>
      <c r="G10448" s="147">
        <v>16.074045276511228</v>
      </c>
      <c r="H10448" s="147">
        <v>19.774749999999997</v>
      </c>
      <c r="I10448" s="147">
        <v>24.45</v>
      </c>
      <c r="J10448" s="147">
        <v>27.995749999999997</v>
      </c>
      <c r="K10448" s="147">
        <v>31.562999999999999</v>
      </c>
    </row>
    <row r="10449" spans="2:11" x14ac:dyDescent="0.2">
      <c r="B10449" s="21" t="str">
        <f t="shared" si="163"/>
        <v>KitchenerIce Accretion2023RCP8.5</v>
      </c>
      <c r="C10449" t="s">
        <v>356</v>
      </c>
      <c r="D10449" t="s">
        <v>486</v>
      </c>
      <c r="E10449" s="144" t="s">
        <v>191</v>
      </c>
      <c r="F10449" s="144">
        <v>2023</v>
      </c>
      <c r="G10449" s="147">
        <v>17.291775979277229</v>
      </c>
      <c r="H10449" s="147">
        <v>20.75</v>
      </c>
      <c r="I10449" s="147">
        <v>25.124999999999996</v>
      </c>
      <c r="J10449" s="147">
        <v>28.475999999999996</v>
      </c>
      <c r="K10449" s="147">
        <v>31.815000000000001</v>
      </c>
    </row>
    <row r="10450" spans="2:11" x14ac:dyDescent="0.2">
      <c r="B10450" s="21" t="str">
        <f t="shared" si="163"/>
        <v>KitchenerIce Accretion2025RCP8.5</v>
      </c>
      <c r="C10450" t="s">
        <v>356</v>
      </c>
      <c r="D10450" t="s">
        <v>486</v>
      </c>
      <c r="E10450" s="144" t="s">
        <v>191</v>
      </c>
      <c r="F10450" s="144">
        <v>2025</v>
      </c>
      <c r="G10450" s="147">
        <v>17.349763155599419</v>
      </c>
      <c r="H10450" s="147">
        <v>20.846833333333333</v>
      </c>
      <c r="I10450" s="147">
        <v>25.266666666666666</v>
      </c>
      <c r="J10450" s="147">
        <v>28.654916666666661</v>
      </c>
      <c r="K10450" s="147">
        <v>32.024999999999999</v>
      </c>
    </row>
    <row r="10451" spans="2:11" x14ac:dyDescent="0.2">
      <c r="B10451" s="21" t="str">
        <f t="shared" si="163"/>
        <v>KitchenerIce Accretion2030RCP8.5</v>
      </c>
      <c r="C10451" t="s">
        <v>356</v>
      </c>
      <c r="D10451" t="s">
        <v>486</v>
      </c>
      <c r="E10451" s="144" t="s">
        <v>191</v>
      </c>
      <c r="F10451" s="144">
        <v>2030</v>
      </c>
      <c r="G10451" s="147">
        <v>17.407750331921612</v>
      </c>
      <c r="H10451" s="147">
        <v>20.943666666666669</v>
      </c>
      <c r="I10451" s="147">
        <v>25.408333333333331</v>
      </c>
      <c r="J10451" s="147">
        <v>28.833833333333327</v>
      </c>
      <c r="K10451" s="147">
        <v>32.234999999999999</v>
      </c>
    </row>
    <row r="10452" spans="2:11" x14ac:dyDescent="0.2">
      <c r="B10452" s="21" t="str">
        <f t="shared" si="163"/>
        <v>KitchenerIce Accretion2035RCP8.5</v>
      </c>
      <c r="C10452" t="s">
        <v>356</v>
      </c>
      <c r="D10452" t="s">
        <v>486</v>
      </c>
      <c r="E10452" s="144" t="s">
        <v>191</v>
      </c>
      <c r="F10452" s="144">
        <v>2035</v>
      </c>
      <c r="G10452" s="147">
        <v>17.465737508243802</v>
      </c>
      <c r="H10452" s="147">
        <v>21.040500000000002</v>
      </c>
      <c r="I10452" s="147">
        <v>25.55</v>
      </c>
      <c r="J10452" s="147">
        <v>29.012749999999993</v>
      </c>
      <c r="K10452" s="147">
        <v>32.445</v>
      </c>
    </row>
    <row r="10453" spans="2:11" x14ac:dyDescent="0.2">
      <c r="B10453" s="21" t="str">
        <f t="shared" si="163"/>
        <v>KitchenerIce Accretion2040RCP8.5</v>
      </c>
      <c r="C10453" t="s">
        <v>356</v>
      </c>
      <c r="D10453" t="s">
        <v>486</v>
      </c>
      <c r="E10453" s="144" t="s">
        <v>191</v>
      </c>
      <c r="F10453" s="144">
        <v>2040</v>
      </c>
      <c r="G10453" s="147">
        <v>17.372958026128298</v>
      </c>
      <c r="H10453" s="147">
        <v>20.9575</v>
      </c>
      <c r="I10453" s="147">
        <v>25.483333333333334</v>
      </c>
      <c r="J10453" s="147">
        <v>28.956249999999994</v>
      </c>
      <c r="K10453" s="147">
        <v>32.402999999999999</v>
      </c>
    </row>
    <row r="10454" spans="2:11" x14ac:dyDescent="0.2">
      <c r="B10454" s="21" t="str">
        <f t="shared" si="163"/>
        <v>KitchenerIce Accretion2045RCP8.5</v>
      </c>
      <c r="C10454" t="s">
        <v>356</v>
      </c>
      <c r="D10454" t="s">
        <v>486</v>
      </c>
      <c r="E10454" s="144" t="s">
        <v>191</v>
      </c>
      <c r="F10454" s="144">
        <v>2045</v>
      </c>
      <c r="G10454" s="147">
        <v>17.280178544012792</v>
      </c>
      <c r="H10454" s="147">
        <v>20.874500000000001</v>
      </c>
      <c r="I10454" s="147">
        <v>25.416666666666668</v>
      </c>
      <c r="J10454" s="147">
        <v>28.899749999999994</v>
      </c>
      <c r="K10454" s="147">
        <v>32.361000000000004</v>
      </c>
    </row>
    <row r="10455" spans="2:11" x14ac:dyDescent="0.2">
      <c r="B10455" s="21" t="str">
        <f t="shared" si="163"/>
        <v>KitchenerIce Accretion2050RCP8.5</v>
      </c>
      <c r="C10455" t="s">
        <v>356</v>
      </c>
      <c r="D10455" t="s">
        <v>486</v>
      </c>
      <c r="E10455" s="144" t="s">
        <v>191</v>
      </c>
      <c r="F10455" s="144">
        <v>2050</v>
      </c>
      <c r="G10455" s="147">
        <v>17.123613167942878</v>
      </c>
      <c r="H10455" s="147">
        <v>20.777666666666665</v>
      </c>
      <c r="I10455" s="147">
        <v>25.391666666666666</v>
      </c>
      <c r="J10455" s="147">
        <v>28.918583333333327</v>
      </c>
      <c r="K10455" s="147">
        <v>32.4345</v>
      </c>
    </row>
    <row r="10456" spans="2:11" x14ac:dyDescent="0.2">
      <c r="B10456" s="21" t="str">
        <f t="shared" si="163"/>
        <v>KitchenerIce Accretion2055RCP8.5</v>
      </c>
      <c r="C10456" t="s">
        <v>356</v>
      </c>
      <c r="D10456" t="s">
        <v>486</v>
      </c>
      <c r="E10456" s="144" t="s">
        <v>191</v>
      </c>
      <c r="F10456" s="144">
        <v>2055</v>
      </c>
      <c r="G10456" s="147">
        <v>17.059827273988468</v>
      </c>
      <c r="H10456" s="147">
        <v>20.763833333333334</v>
      </c>
      <c r="I10456" s="147">
        <v>25.433333333333334</v>
      </c>
      <c r="J10456" s="147">
        <v>28.99391666666666</v>
      </c>
      <c r="K10456" s="147">
        <v>32.549999999999997</v>
      </c>
    </row>
    <row r="10457" spans="2:11" x14ac:dyDescent="0.2">
      <c r="B10457" s="21" t="str">
        <f t="shared" si="163"/>
        <v>KitchenerIce Accretion2060RCP8.5</v>
      </c>
      <c r="C10457" t="s">
        <v>356</v>
      </c>
      <c r="D10457" t="s">
        <v>486</v>
      </c>
      <c r="E10457" s="144" t="s">
        <v>191</v>
      </c>
      <c r="F10457" s="144">
        <v>2060</v>
      </c>
      <c r="G10457" s="147">
        <v>16.688709345526448</v>
      </c>
      <c r="H10457" s="147">
        <v>20.424916666666665</v>
      </c>
      <c r="I10457" s="147">
        <v>25.133333333333333</v>
      </c>
      <c r="J10457" s="147">
        <v>28.711416666666661</v>
      </c>
      <c r="K10457" s="147">
        <v>32.297999999999995</v>
      </c>
    </row>
    <row r="10458" spans="2:11" x14ac:dyDescent="0.2">
      <c r="B10458" s="21" t="str">
        <f t="shared" si="163"/>
        <v>KitchenerIce Accretion2065RCP8.5</v>
      </c>
      <c r="C10458" t="s">
        <v>356</v>
      </c>
      <c r="D10458" t="s">
        <v>486</v>
      </c>
      <c r="E10458" s="144" t="s">
        <v>191</v>
      </c>
      <c r="F10458" s="144">
        <v>2065</v>
      </c>
      <c r="G10458" s="147">
        <v>16.381377311018838</v>
      </c>
      <c r="H10458" s="147">
        <v>20.099833333333333</v>
      </c>
      <c r="I10458" s="147">
        <v>24.791666666666664</v>
      </c>
      <c r="J10458" s="147">
        <v>28.353583333333329</v>
      </c>
      <c r="K10458" s="147">
        <v>31.930499999999999</v>
      </c>
    </row>
    <row r="10459" spans="2:11" x14ac:dyDescent="0.2">
      <c r="B10459" s="21" t="str">
        <f t="shared" si="163"/>
        <v>KitchenerIce Accretion2070RCP8.5</v>
      </c>
      <c r="C10459" t="s">
        <v>356</v>
      </c>
      <c r="D10459" t="s">
        <v>486</v>
      </c>
      <c r="E10459" s="144" t="s">
        <v>191</v>
      </c>
      <c r="F10459" s="144">
        <v>2070</v>
      </c>
      <c r="G10459" s="147">
        <v>15.650738889359237</v>
      </c>
      <c r="H10459" s="147">
        <v>19.318249999999999</v>
      </c>
      <c r="I10459" s="147">
        <v>23.95</v>
      </c>
      <c r="J10459" s="147">
        <v>27.468416666666663</v>
      </c>
      <c r="K10459" s="147">
        <v>30.985499999999998</v>
      </c>
    </row>
    <row r="10460" spans="2:11" x14ac:dyDescent="0.2">
      <c r="B10460" s="21" t="str">
        <f t="shared" si="163"/>
        <v>KitchenerIce Accretion2075RCP8.5</v>
      </c>
      <c r="C10460" t="s">
        <v>356</v>
      </c>
      <c r="D10460" t="s">
        <v>486</v>
      </c>
      <c r="E10460" s="144" t="s">
        <v>191</v>
      </c>
      <c r="F10460" s="144">
        <v>2075</v>
      </c>
      <c r="G10460" s="147">
        <v>15.227432502207245</v>
      </c>
      <c r="H10460" s="147">
        <v>18.861749999999997</v>
      </c>
      <c r="I10460" s="147">
        <v>23.45</v>
      </c>
      <c r="J10460" s="147">
        <v>26.941083333333331</v>
      </c>
      <c r="K10460" s="147">
        <v>30.407999999999998</v>
      </c>
    </row>
    <row r="10461" spans="2:11" x14ac:dyDescent="0.2">
      <c r="B10461" s="21" t="str">
        <f t="shared" si="163"/>
        <v>KitchenerIce Accretion2080RCP8.5</v>
      </c>
      <c r="C10461" t="s">
        <v>356</v>
      </c>
      <c r="D10461" t="s">
        <v>486</v>
      </c>
      <c r="E10461" s="144" t="s">
        <v>191</v>
      </c>
      <c r="F10461" s="144">
        <v>2080</v>
      </c>
      <c r="G10461" s="147">
        <v>14.804126115055254</v>
      </c>
      <c r="H10461" s="147">
        <v>18.405249999999999</v>
      </c>
      <c r="I10461" s="147">
        <v>22.95</v>
      </c>
      <c r="J10461" s="147">
        <v>26.413749999999997</v>
      </c>
      <c r="K10461" s="147">
        <v>29.830499999999997</v>
      </c>
    </row>
    <row r="10462" spans="2:11" x14ac:dyDescent="0.2">
      <c r="B10462" s="21" t="str">
        <f t="shared" si="163"/>
        <v>KitchenerIce Accretion2085RCP8.5</v>
      </c>
      <c r="C10462" t="s">
        <v>356</v>
      </c>
      <c r="D10462" t="s">
        <v>486</v>
      </c>
      <c r="E10462" s="144" t="s">
        <v>191</v>
      </c>
      <c r="F10462" s="144">
        <v>2085</v>
      </c>
      <c r="G10462" s="147">
        <v>13.97780885246404</v>
      </c>
      <c r="H10462" s="147">
        <v>17.43</v>
      </c>
      <c r="I10462" s="147">
        <v>21.787500000000001</v>
      </c>
      <c r="J10462" s="147">
        <v>25.085999999999999</v>
      </c>
      <c r="K10462" s="147">
        <v>28.365749999999998</v>
      </c>
    </row>
    <row r="10463" spans="2:11" x14ac:dyDescent="0.2">
      <c r="B10463" s="21" t="str">
        <f t="shared" si="163"/>
        <v>KitchenerIce Accretion2090RCP8.5</v>
      </c>
      <c r="C10463" t="s">
        <v>356</v>
      </c>
      <c r="D10463" t="s">
        <v>486</v>
      </c>
      <c r="E10463" s="144" t="s">
        <v>191</v>
      </c>
      <c r="F10463" s="144">
        <v>2090</v>
      </c>
      <c r="G10463" s="147">
        <v>13.151491589872824</v>
      </c>
      <c r="H10463" s="147">
        <v>16.454750000000001</v>
      </c>
      <c r="I10463" s="147">
        <v>20.625</v>
      </c>
      <c r="J10463" s="147">
        <v>23.758249999999997</v>
      </c>
      <c r="K10463" s="147">
        <v>26.901</v>
      </c>
    </row>
    <row r="10464" spans="2:11" x14ac:dyDescent="0.2">
      <c r="B10464" s="21" t="str">
        <f t="shared" si="163"/>
        <v>KitchenerIce Accretion2095RCP8.5</v>
      </c>
      <c r="C10464" t="s">
        <v>356</v>
      </c>
      <c r="D10464" t="s">
        <v>486</v>
      </c>
      <c r="E10464" s="144" t="s">
        <v>191</v>
      </c>
      <c r="F10464" s="144">
        <v>2095</v>
      </c>
      <c r="G10464" s="147">
        <v>13.151491589872824</v>
      </c>
      <c r="H10464" s="147">
        <v>16.454750000000001</v>
      </c>
      <c r="I10464" s="147">
        <v>20.625</v>
      </c>
      <c r="J10464" s="147">
        <v>23.758249999999997</v>
      </c>
      <c r="K10464" s="147">
        <v>26.901</v>
      </c>
    </row>
    <row r="10465" spans="2:11" x14ac:dyDescent="0.2">
      <c r="B10465" s="21" t="str">
        <f t="shared" si="163"/>
        <v>KitchenerIce Accretion2100RCP8.5</v>
      </c>
      <c r="C10465" t="s">
        <v>356</v>
      </c>
      <c r="D10465" t="s">
        <v>486</v>
      </c>
      <c r="E10465" s="144" t="s">
        <v>191</v>
      </c>
      <c r="F10465" s="144">
        <v>2100</v>
      </c>
      <c r="G10465" s="147">
        <v>13.151491589872824</v>
      </c>
      <c r="H10465" s="147">
        <v>16.454750000000001</v>
      </c>
      <c r="I10465" s="147">
        <v>20.625</v>
      </c>
      <c r="J10465" s="147">
        <v>23.758249999999997</v>
      </c>
      <c r="K10465" s="147">
        <v>26.901</v>
      </c>
    </row>
    <row r="10466" spans="2:11" x14ac:dyDescent="0.2">
      <c r="B10466" s="21" t="str">
        <f t="shared" si="163"/>
        <v>KitchenerWind2023RCP4.5</v>
      </c>
      <c r="C10466" t="s">
        <v>356</v>
      </c>
      <c r="D10466" t="s">
        <v>1</v>
      </c>
      <c r="E10466" s="144" t="s">
        <v>193</v>
      </c>
      <c r="F10466" s="144">
        <v>2023</v>
      </c>
      <c r="G10466" s="147">
        <v>81.492017515750447</v>
      </c>
      <c r="H10466" s="147">
        <v>87.769680000000008</v>
      </c>
      <c r="I10466" s="147">
        <v>94.376000000000005</v>
      </c>
      <c r="J10466" s="147">
        <v>100.98232000000002</v>
      </c>
      <c r="K10466" s="147">
        <v>107.599356</v>
      </c>
    </row>
    <row r="10467" spans="2:11" x14ac:dyDescent="0.2">
      <c r="B10467" s="21" t="str">
        <f t="shared" si="163"/>
        <v>KitchenerWind2025RCP4.5</v>
      </c>
      <c r="C10467" t="s">
        <v>356</v>
      </c>
      <c r="D10467" t="s">
        <v>1</v>
      </c>
      <c r="E10467" s="144" t="s">
        <v>193</v>
      </c>
      <c r="F10467" s="144">
        <v>2025</v>
      </c>
      <c r="G10467" s="147">
        <v>81.548834659436721</v>
      </c>
      <c r="H10467" s="147">
        <v>87.846901000000003</v>
      </c>
      <c r="I10467" s="147">
        <v>94.480966666666674</v>
      </c>
      <c r="J10467" s="147">
        <v>101.10972133333335</v>
      </c>
      <c r="K10467" s="147">
        <v>107.74938</v>
      </c>
    </row>
    <row r="10468" spans="2:11" x14ac:dyDescent="0.2">
      <c r="B10468" s="21" t="str">
        <f t="shared" si="163"/>
        <v>KitchenerWind2030RCP4.5</v>
      </c>
      <c r="C10468" t="s">
        <v>356</v>
      </c>
      <c r="D10468" t="s">
        <v>1</v>
      </c>
      <c r="E10468" s="144" t="s">
        <v>193</v>
      </c>
      <c r="F10468" s="144">
        <v>2030</v>
      </c>
      <c r="G10468" s="147">
        <v>81.60565180312301</v>
      </c>
      <c r="H10468" s="147">
        <v>87.924122000000011</v>
      </c>
      <c r="I10468" s="147">
        <v>94.58593333333333</v>
      </c>
      <c r="J10468" s="147">
        <v>101.23712266666668</v>
      </c>
      <c r="K10468" s="147">
        <v>107.899404</v>
      </c>
    </row>
    <row r="10469" spans="2:11" x14ac:dyDescent="0.2">
      <c r="B10469" s="21" t="str">
        <f t="shared" si="163"/>
        <v>KitchenerWind2035RCP4.5</v>
      </c>
      <c r="C10469" t="s">
        <v>356</v>
      </c>
      <c r="D10469" t="s">
        <v>1</v>
      </c>
      <c r="E10469" s="144" t="s">
        <v>193</v>
      </c>
      <c r="F10469" s="144">
        <v>2035</v>
      </c>
      <c r="G10469" s="147">
        <v>81.662468946809284</v>
      </c>
      <c r="H10469" s="147">
        <v>88.001343000000006</v>
      </c>
      <c r="I10469" s="147">
        <v>94.690899999999999</v>
      </c>
      <c r="J10469" s="147">
        <v>101.36452400000002</v>
      </c>
      <c r="K10469" s="147">
        <v>108.04942800000001</v>
      </c>
    </row>
    <row r="10470" spans="2:11" x14ac:dyDescent="0.2">
      <c r="B10470" s="21" t="str">
        <f t="shared" si="163"/>
        <v>KitchenerWind2040RCP4.5</v>
      </c>
      <c r="C10470" t="s">
        <v>356</v>
      </c>
      <c r="D10470" t="s">
        <v>1</v>
      </c>
      <c r="E10470" s="144" t="s">
        <v>193</v>
      </c>
      <c r="F10470" s="144">
        <v>2040</v>
      </c>
      <c r="G10470" s="147">
        <v>81.719286090495558</v>
      </c>
      <c r="H10470" s="147">
        <v>88.078564</v>
      </c>
      <c r="I10470" s="147">
        <v>94.795866666666669</v>
      </c>
      <c r="J10470" s="147">
        <v>101.49192533333336</v>
      </c>
      <c r="K10470" s="147">
        <v>108.19945199999999</v>
      </c>
    </row>
    <row r="10471" spans="2:11" x14ac:dyDescent="0.2">
      <c r="B10471" s="21" t="str">
        <f t="shared" si="163"/>
        <v>KitchenerWind2045RCP4.5</v>
      </c>
      <c r="C10471" t="s">
        <v>356</v>
      </c>
      <c r="D10471" t="s">
        <v>1</v>
      </c>
      <c r="E10471" s="144" t="s">
        <v>193</v>
      </c>
      <c r="F10471" s="144">
        <v>2045</v>
      </c>
      <c r="G10471" s="147">
        <v>81.776103234181846</v>
      </c>
      <c r="H10471" s="147">
        <v>88.155785000000009</v>
      </c>
      <c r="I10471" s="147">
        <v>94.900833333333324</v>
      </c>
      <c r="J10471" s="147">
        <v>101.61932666666668</v>
      </c>
      <c r="K10471" s="147">
        <v>108.349476</v>
      </c>
    </row>
    <row r="10472" spans="2:11" x14ac:dyDescent="0.2">
      <c r="B10472" s="21" t="str">
        <f t="shared" si="163"/>
        <v>KitchenerWind2050RCP4.5</v>
      </c>
      <c r="C10472" t="s">
        <v>356</v>
      </c>
      <c r="D10472" t="s">
        <v>1</v>
      </c>
      <c r="E10472" s="144" t="s">
        <v>193</v>
      </c>
      <c r="F10472" s="144">
        <v>2050</v>
      </c>
      <c r="G10472" s="147">
        <v>81.896230909404267</v>
      </c>
      <c r="H10472" s="147">
        <v>88.309935600000003</v>
      </c>
      <c r="I10472" s="147">
        <v>95.096040000000002</v>
      </c>
      <c r="J10472" s="147">
        <v>101.85133120000002</v>
      </c>
      <c r="K10472" s="147">
        <v>108.61737599999999</v>
      </c>
    </row>
    <row r="10473" spans="2:11" x14ac:dyDescent="0.2">
      <c r="B10473" s="21" t="str">
        <f t="shared" si="163"/>
        <v>KitchenerWind2055RCP4.5</v>
      </c>
      <c r="C10473" t="s">
        <v>356</v>
      </c>
      <c r="D10473" t="s">
        <v>1</v>
      </c>
      <c r="E10473" s="144" t="s">
        <v>193</v>
      </c>
      <c r="F10473" s="144">
        <v>2055</v>
      </c>
      <c r="G10473" s="147">
        <v>81.959541440940399</v>
      </c>
      <c r="H10473" s="147">
        <v>88.386865200000003</v>
      </c>
      <c r="I10473" s="147">
        <v>95.186279999999996</v>
      </c>
      <c r="J10473" s="147">
        <v>101.95593440000002</v>
      </c>
      <c r="K10473" s="147">
        <v>108.735252</v>
      </c>
    </row>
    <row r="10474" spans="2:11" x14ac:dyDescent="0.2">
      <c r="B10474" s="21" t="str">
        <f t="shared" si="163"/>
        <v>KitchenerWind2060RCP4.5</v>
      </c>
      <c r="C10474" t="s">
        <v>356</v>
      </c>
      <c r="D10474" t="s">
        <v>1</v>
      </c>
      <c r="E10474" s="144" t="s">
        <v>193</v>
      </c>
      <c r="F10474" s="144">
        <v>2060</v>
      </c>
      <c r="G10474" s="147">
        <v>82.022851972476545</v>
      </c>
      <c r="H10474" s="147">
        <v>88.463794800000002</v>
      </c>
      <c r="I10474" s="147">
        <v>95.276520000000005</v>
      </c>
      <c r="J10474" s="147">
        <v>102.0605376</v>
      </c>
      <c r="K10474" s="147">
        <v>108.853128</v>
      </c>
    </row>
    <row r="10475" spans="2:11" x14ac:dyDescent="0.2">
      <c r="B10475" s="21" t="str">
        <f t="shared" si="163"/>
        <v>KitchenerWind2065RCP4.5</v>
      </c>
      <c r="C10475" t="s">
        <v>356</v>
      </c>
      <c r="D10475" t="s">
        <v>1</v>
      </c>
      <c r="E10475" s="144" t="s">
        <v>193</v>
      </c>
      <c r="F10475" s="144">
        <v>2065</v>
      </c>
      <c r="G10475" s="147">
        <v>82.086162504012677</v>
      </c>
      <c r="H10475" s="147">
        <v>88.540724400000002</v>
      </c>
      <c r="I10475" s="147">
        <v>95.366759999999999</v>
      </c>
      <c r="J10475" s="147">
        <v>102.1651408</v>
      </c>
      <c r="K10475" s="147">
        <v>108.97100400000001</v>
      </c>
    </row>
    <row r="10476" spans="2:11" x14ac:dyDescent="0.2">
      <c r="B10476" s="21" t="str">
        <f t="shared" si="163"/>
        <v>KitchenerWind2070RCP4.5</v>
      </c>
      <c r="C10476" t="s">
        <v>356</v>
      </c>
      <c r="D10476" t="s">
        <v>1</v>
      </c>
      <c r="E10476" s="144" t="s">
        <v>193</v>
      </c>
      <c r="F10476" s="144">
        <v>2070</v>
      </c>
      <c r="G10476" s="147">
        <v>82.149473035548823</v>
      </c>
      <c r="H10476" s="147">
        <v>88.617654000000002</v>
      </c>
      <c r="I10476" s="147">
        <v>95.457000000000008</v>
      </c>
      <c r="J10476" s="147">
        <v>102.269744</v>
      </c>
      <c r="K10476" s="147">
        <v>109.08888</v>
      </c>
    </row>
    <row r="10477" spans="2:11" x14ac:dyDescent="0.2">
      <c r="B10477" s="21" t="str">
        <f t="shared" si="163"/>
        <v>KitchenerWind2075RCP4.5</v>
      </c>
      <c r="C10477" t="s">
        <v>356</v>
      </c>
      <c r="D10477" t="s">
        <v>1</v>
      </c>
      <c r="E10477" s="144" t="s">
        <v>193</v>
      </c>
      <c r="F10477" s="144">
        <v>2075</v>
      </c>
      <c r="G10477" s="147">
        <v>82.218465281453589</v>
      </c>
      <c r="H10477" s="147">
        <v>88.716729999999998</v>
      </c>
      <c r="I10477" s="147">
        <v>95.598000000000013</v>
      </c>
      <c r="J10477" s="147">
        <v>102.44240633333334</v>
      </c>
      <c r="K10477" s="147">
        <v>109.29605600000001</v>
      </c>
    </row>
    <row r="10478" spans="2:11" x14ac:dyDescent="0.2">
      <c r="B10478" s="21" t="str">
        <f t="shared" si="163"/>
        <v>KitchenerWind2080RCP4.5</v>
      </c>
      <c r="C10478" t="s">
        <v>356</v>
      </c>
      <c r="D10478" t="s">
        <v>1</v>
      </c>
      <c r="E10478" s="144" t="s">
        <v>193</v>
      </c>
      <c r="F10478" s="144">
        <v>2080</v>
      </c>
      <c r="G10478" s="147">
        <v>82.28745752735837</v>
      </c>
      <c r="H10478" s="147">
        <v>88.815805999999995</v>
      </c>
      <c r="I10478" s="147">
        <v>95.739000000000004</v>
      </c>
      <c r="J10478" s="147">
        <v>102.61506866666667</v>
      </c>
      <c r="K10478" s="147">
        <v>109.503232</v>
      </c>
    </row>
    <row r="10479" spans="2:11" x14ac:dyDescent="0.2">
      <c r="B10479" s="21" t="str">
        <f t="shared" si="163"/>
        <v>KitchenerWind2085RCP4.5</v>
      </c>
      <c r="C10479" t="s">
        <v>356</v>
      </c>
      <c r="D10479" t="s">
        <v>1</v>
      </c>
      <c r="E10479" s="144" t="s">
        <v>193</v>
      </c>
      <c r="F10479" s="144">
        <v>2085</v>
      </c>
      <c r="G10479" s="147">
        <v>82.356449773263137</v>
      </c>
      <c r="H10479" s="147">
        <v>88.914882000000006</v>
      </c>
      <c r="I10479" s="147">
        <v>95.88</v>
      </c>
      <c r="J10479" s="147">
        <v>102.78773100000001</v>
      </c>
      <c r="K10479" s="147">
        <v>109.710408</v>
      </c>
    </row>
    <row r="10480" spans="2:11" x14ac:dyDescent="0.2">
      <c r="B10480" s="21" t="str">
        <f t="shared" si="163"/>
        <v>KitchenerWind2090RCP4.5</v>
      </c>
      <c r="C10480" t="s">
        <v>356</v>
      </c>
      <c r="D10480" t="s">
        <v>1</v>
      </c>
      <c r="E10480" s="144" t="s">
        <v>193</v>
      </c>
      <c r="F10480" s="144">
        <v>2090</v>
      </c>
      <c r="G10480" s="147">
        <v>82.425442019167903</v>
      </c>
      <c r="H10480" s="147">
        <v>89.013958000000002</v>
      </c>
      <c r="I10480" s="147">
        <v>96.021000000000001</v>
      </c>
      <c r="J10480" s="147">
        <v>102.96039333333333</v>
      </c>
      <c r="K10480" s="147">
        <v>109.91758400000001</v>
      </c>
    </row>
    <row r="10481" spans="2:11" x14ac:dyDescent="0.2">
      <c r="B10481" s="21" t="str">
        <f t="shared" si="163"/>
        <v>KitchenerWind2095RCP4.5</v>
      </c>
      <c r="C10481" t="s">
        <v>356</v>
      </c>
      <c r="D10481" t="s">
        <v>1</v>
      </c>
      <c r="E10481" s="144" t="s">
        <v>193</v>
      </c>
      <c r="F10481" s="144">
        <v>2095</v>
      </c>
      <c r="G10481" s="147">
        <v>82.494434265072684</v>
      </c>
      <c r="H10481" s="147">
        <v>89.113033999999999</v>
      </c>
      <c r="I10481" s="147">
        <v>96.162000000000006</v>
      </c>
      <c r="J10481" s="147">
        <v>103.13305566666666</v>
      </c>
      <c r="K10481" s="147">
        <v>110.12475999999999</v>
      </c>
    </row>
    <row r="10482" spans="2:11" x14ac:dyDescent="0.2">
      <c r="B10482" s="21" t="str">
        <f t="shared" si="163"/>
        <v>KitchenerWind2100RCP4.5</v>
      </c>
      <c r="C10482" t="s">
        <v>356</v>
      </c>
      <c r="D10482" t="s">
        <v>1</v>
      </c>
      <c r="E10482" s="144" t="s">
        <v>193</v>
      </c>
      <c r="F10482" s="144">
        <v>2100</v>
      </c>
      <c r="G10482" s="147">
        <v>82.56342651097745</v>
      </c>
      <c r="H10482" s="147">
        <v>89.212109999999996</v>
      </c>
      <c r="I10482" s="147">
        <v>96.302999999999997</v>
      </c>
      <c r="J10482" s="147">
        <v>103.305718</v>
      </c>
      <c r="K10482" s="147">
        <v>110.331936</v>
      </c>
    </row>
    <row r="10483" spans="2:11" x14ac:dyDescent="0.2">
      <c r="B10483" s="21" t="str">
        <f t="shared" si="163"/>
        <v>KitchenerWind2023RCP6.0</v>
      </c>
      <c r="C10483" t="s">
        <v>356</v>
      </c>
      <c r="D10483" t="s">
        <v>1</v>
      </c>
      <c r="E10483" s="144" t="s">
        <v>192</v>
      </c>
      <c r="F10483" s="144">
        <v>2023</v>
      </c>
      <c r="G10483" s="147">
        <v>81.492017515750447</v>
      </c>
      <c r="H10483" s="147">
        <v>87.769680000000008</v>
      </c>
      <c r="I10483" s="147">
        <v>94.376000000000005</v>
      </c>
      <c r="J10483" s="147">
        <v>100.98232000000002</v>
      </c>
      <c r="K10483" s="147">
        <v>107.599356</v>
      </c>
    </row>
    <row r="10484" spans="2:11" x14ac:dyDescent="0.2">
      <c r="B10484" s="21" t="str">
        <f t="shared" si="163"/>
        <v>KitchenerWind2025RCP6.0</v>
      </c>
      <c r="C10484" t="s">
        <v>356</v>
      </c>
      <c r="D10484" t="s">
        <v>1</v>
      </c>
      <c r="E10484" s="144" t="s">
        <v>192</v>
      </c>
      <c r="F10484" s="144">
        <v>2025</v>
      </c>
      <c r="G10484" s="147">
        <v>81.548834659436721</v>
      </c>
      <c r="H10484" s="147">
        <v>87.846901000000003</v>
      </c>
      <c r="I10484" s="147">
        <v>94.480966666666674</v>
      </c>
      <c r="J10484" s="147">
        <v>101.10972133333335</v>
      </c>
      <c r="K10484" s="147">
        <v>107.74938</v>
      </c>
    </row>
    <row r="10485" spans="2:11" x14ac:dyDescent="0.2">
      <c r="B10485" s="21" t="str">
        <f t="shared" si="163"/>
        <v>KitchenerWind2030RCP6.0</v>
      </c>
      <c r="C10485" t="s">
        <v>356</v>
      </c>
      <c r="D10485" t="s">
        <v>1</v>
      </c>
      <c r="E10485" s="144" t="s">
        <v>192</v>
      </c>
      <c r="F10485" s="144">
        <v>2030</v>
      </c>
      <c r="G10485" s="147">
        <v>81.60565180312301</v>
      </c>
      <c r="H10485" s="147">
        <v>87.924122000000011</v>
      </c>
      <c r="I10485" s="147">
        <v>94.58593333333333</v>
      </c>
      <c r="J10485" s="147">
        <v>101.23712266666668</v>
      </c>
      <c r="K10485" s="147">
        <v>107.899404</v>
      </c>
    </row>
    <row r="10486" spans="2:11" x14ac:dyDescent="0.2">
      <c r="B10486" s="21" t="str">
        <f t="shared" si="163"/>
        <v>KitchenerWind2035RCP6.0</v>
      </c>
      <c r="C10486" t="s">
        <v>356</v>
      </c>
      <c r="D10486" t="s">
        <v>1</v>
      </c>
      <c r="E10486" s="144" t="s">
        <v>192</v>
      </c>
      <c r="F10486" s="144">
        <v>2035</v>
      </c>
      <c r="G10486" s="147">
        <v>81.662468946809284</v>
      </c>
      <c r="H10486" s="147">
        <v>88.001343000000006</v>
      </c>
      <c r="I10486" s="147">
        <v>94.690899999999999</v>
      </c>
      <c r="J10486" s="147">
        <v>101.36452400000002</v>
      </c>
      <c r="K10486" s="147">
        <v>108.04942800000001</v>
      </c>
    </row>
    <row r="10487" spans="2:11" x14ac:dyDescent="0.2">
      <c r="B10487" s="21" t="str">
        <f t="shared" si="163"/>
        <v>KitchenerWind2040RCP6.0</v>
      </c>
      <c r="C10487" t="s">
        <v>356</v>
      </c>
      <c r="D10487" t="s">
        <v>1</v>
      </c>
      <c r="E10487" s="144" t="s">
        <v>192</v>
      </c>
      <c r="F10487" s="144">
        <v>2040</v>
      </c>
      <c r="G10487" s="147">
        <v>81.719286090495558</v>
      </c>
      <c r="H10487" s="147">
        <v>88.078564</v>
      </c>
      <c r="I10487" s="147">
        <v>94.795866666666669</v>
      </c>
      <c r="J10487" s="147">
        <v>101.49192533333336</v>
      </c>
      <c r="K10487" s="147">
        <v>108.19945199999999</v>
      </c>
    </row>
    <row r="10488" spans="2:11" x14ac:dyDescent="0.2">
      <c r="B10488" s="21" t="str">
        <f t="shared" si="163"/>
        <v>KitchenerWind2045RCP6.0</v>
      </c>
      <c r="C10488" t="s">
        <v>356</v>
      </c>
      <c r="D10488" t="s">
        <v>1</v>
      </c>
      <c r="E10488" s="144" t="s">
        <v>192</v>
      </c>
      <c r="F10488" s="144">
        <v>2045</v>
      </c>
      <c r="G10488" s="147">
        <v>81.776103234181846</v>
      </c>
      <c r="H10488" s="147">
        <v>88.155785000000009</v>
      </c>
      <c r="I10488" s="147">
        <v>94.900833333333324</v>
      </c>
      <c r="J10488" s="147">
        <v>101.61932666666668</v>
      </c>
      <c r="K10488" s="147">
        <v>108.349476</v>
      </c>
    </row>
    <row r="10489" spans="2:11" x14ac:dyDescent="0.2">
      <c r="B10489" s="21" t="str">
        <f t="shared" si="163"/>
        <v>KitchenerWind2050RCP6.0</v>
      </c>
      <c r="C10489" t="s">
        <v>356</v>
      </c>
      <c r="D10489" t="s">
        <v>1</v>
      </c>
      <c r="E10489" s="144" t="s">
        <v>192</v>
      </c>
      <c r="F10489" s="144">
        <v>2050</v>
      </c>
      <c r="G10489" s="147">
        <v>81.896230909404267</v>
      </c>
      <c r="H10489" s="147">
        <v>88.309935600000003</v>
      </c>
      <c r="I10489" s="147">
        <v>95.096040000000002</v>
      </c>
      <c r="J10489" s="147">
        <v>101.85133120000002</v>
      </c>
      <c r="K10489" s="147">
        <v>108.61737599999999</v>
      </c>
    </row>
    <row r="10490" spans="2:11" x14ac:dyDescent="0.2">
      <c r="B10490" s="21" t="str">
        <f t="shared" si="163"/>
        <v>KitchenerWind2055RCP6.0</v>
      </c>
      <c r="C10490" t="s">
        <v>356</v>
      </c>
      <c r="D10490" t="s">
        <v>1</v>
      </c>
      <c r="E10490" s="144" t="s">
        <v>192</v>
      </c>
      <c r="F10490" s="144">
        <v>2055</v>
      </c>
      <c r="G10490" s="147">
        <v>81.959541440940399</v>
      </c>
      <c r="H10490" s="147">
        <v>88.386865200000003</v>
      </c>
      <c r="I10490" s="147">
        <v>95.186279999999996</v>
      </c>
      <c r="J10490" s="147">
        <v>101.95593440000002</v>
      </c>
      <c r="K10490" s="147">
        <v>108.735252</v>
      </c>
    </row>
    <row r="10491" spans="2:11" x14ac:dyDescent="0.2">
      <c r="B10491" s="21" t="str">
        <f t="shared" si="163"/>
        <v>KitchenerWind2060RCP6.0</v>
      </c>
      <c r="C10491" t="s">
        <v>356</v>
      </c>
      <c r="D10491" t="s">
        <v>1</v>
      </c>
      <c r="E10491" s="144" t="s">
        <v>192</v>
      </c>
      <c r="F10491" s="144">
        <v>2060</v>
      </c>
      <c r="G10491" s="147">
        <v>82.022851972476545</v>
      </c>
      <c r="H10491" s="147">
        <v>88.463794800000002</v>
      </c>
      <c r="I10491" s="147">
        <v>95.276520000000005</v>
      </c>
      <c r="J10491" s="147">
        <v>102.0605376</v>
      </c>
      <c r="K10491" s="147">
        <v>108.853128</v>
      </c>
    </row>
    <row r="10492" spans="2:11" x14ac:dyDescent="0.2">
      <c r="B10492" s="21" t="str">
        <f t="shared" si="163"/>
        <v>KitchenerWind2065RCP6.0</v>
      </c>
      <c r="C10492" t="s">
        <v>356</v>
      </c>
      <c r="D10492" t="s">
        <v>1</v>
      </c>
      <c r="E10492" s="144" t="s">
        <v>192</v>
      </c>
      <c r="F10492" s="144">
        <v>2065</v>
      </c>
      <c r="G10492" s="147">
        <v>82.086162504012677</v>
      </c>
      <c r="H10492" s="147">
        <v>88.540724400000002</v>
      </c>
      <c r="I10492" s="147">
        <v>95.366759999999999</v>
      </c>
      <c r="J10492" s="147">
        <v>102.1651408</v>
      </c>
      <c r="K10492" s="147">
        <v>108.97100400000001</v>
      </c>
    </row>
    <row r="10493" spans="2:11" x14ac:dyDescent="0.2">
      <c r="B10493" s="21" t="str">
        <f t="shared" si="163"/>
        <v>KitchenerWind2070RCP6.0</v>
      </c>
      <c r="C10493" t="s">
        <v>356</v>
      </c>
      <c r="D10493" t="s">
        <v>1</v>
      </c>
      <c r="E10493" s="144" t="s">
        <v>192</v>
      </c>
      <c r="F10493" s="144">
        <v>2070</v>
      </c>
      <c r="G10493" s="147">
        <v>82.149473035548823</v>
      </c>
      <c r="H10493" s="147">
        <v>88.617654000000002</v>
      </c>
      <c r="I10493" s="147">
        <v>95.457000000000008</v>
      </c>
      <c r="J10493" s="147">
        <v>102.269744</v>
      </c>
      <c r="K10493" s="147">
        <v>109.08888</v>
      </c>
    </row>
    <row r="10494" spans="2:11" x14ac:dyDescent="0.2">
      <c r="B10494" s="21" t="str">
        <f t="shared" si="163"/>
        <v>KitchenerWind2075RCP6.0</v>
      </c>
      <c r="C10494" t="s">
        <v>356</v>
      </c>
      <c r="D10494" t="s">
        <v>1</v>
      </c>
      <c r="E10494" s="144" t="s">
        <v>192</v>
      </c>
      <c r="F10494" s="144">
        <v>2075</v>
      </c>
      <c r="G10494" s="147">
        <v>82.25296140440598</v>
      </c>
      <c r="H10494" s="147">
        <v>88.766267999999997</v>
      </c>
      <c r="I10494" s="147">
        <v>95.668500000000009</v>
      </c>
      <c r="J10494" s="147">
        <v>102.52873750000001</v>
      </c>
      <c r="K10494" s="147">
        <v>109.399644</v>
      </c>
    </row>
    <row r="10495" spans="2:11" x14ac:dyDescent="0.2">
      <c r="B10495" s="21" t="str">
        <f t="shared" si="163"/>
        <v>KitchenerWind2080RCP6.0</v>
      </c>
      <c r="C10495" t="s">
        <v>356</v>
      </c>
      <c r="D10495" t="s">
        <v>1</v>
      </c>
      <c r="E10495" s="144" t="s">
        <v>192</v>
      </c>
      <c r="F10495" s="144">
        <v>2080</v>
      </c>
      <c r="G10495" s="147">
        <v>82.356449773263137</v>
      </c>
      <c r="H10495" s="147">
        <v>88.914882000000006</v>
      </c>
      <c r="I10495" s="147">
        <v>95.88</v>
      </c>
      <c r="J10495" s="147">
        <v>102.78773100000001</v>
      </c>
      <c r="K10495" s="147">
        <v>109.710408</v>
      </c>
    </row>
    <row r="10496" spans="2:11" x14ac:dyDescent="0.2">
      <c r="B10496" s="21" t="str">
        <f t="shared" si="163"/>
        <v>KitchenerWind2085RCP6.0</v>
      </c>
      <c r="C10496" t="s">
        <v>356</v>
      </c>
      <c r="D10496" t="s">
        <v>1</v>
      </c>
      <c r="E10496" s="144" t="s">
        <v>192</v>
      </c>
      <c r="F10496" s="144">
        <v>2085</v>
      </c>
      <c r="G10496" s="147">
        <v>82.459938142120293</v>
      </c>
      <c r="H10496" s="147">
        <v>89.063496000000001</v>
      </c>
      <c r="I10496" s="147">
        <v>96.091499999999996</v>
      </c>
      <c r="J10496" s="147">
        <v>103.0467245</v>
      </c>
      <c r="K10496" s="147">
        <v>110.02117200000001</v>
      </c>
    </row>
    <row r="10497" spans="2:11" x14ac:dyDescent="0.2">
      <c r="B10497" s="21" t="str">
        <f t="shared" si="163"/>
        <v>KitchenerWind2090RCP6.0</v>
      </c>
      <c r="C10497" t="s">
        <v>356</v>
      </c>
      <c r="D10497" t="s">
        <v>1</v>
      </c>
      <c r="E10497" s="144" t="s">
        <v>192</v>
      </c>
      <c r="F10497" s="144">
        <v>2090</v>
      </c>
      <c r="G10497" s="147">
        <v>82.842101072867294</v>
      </c>
      <c r="H10497" s="147">
        <v>89.561790000000002</v>
      </c>
      <c r="I10497" s="147">
        <v>96.738533333333336</v>
      </c>
      <c r="J10497" s="147">
        <v>103.818676</v>
      </c>
      <c r="K10497" s="147">
        <v>110.921316</v>
      </c>
    </row>
    <row r="10498" spans="2:11" x14ac:dyDescent="0.2">
      <c r="B10498" s="21" t="str">
        <f t="shared" si="163"/>
        <v>KitchenerWind2095RCP6.0</v>
      </c>
      <c r="C10498" t="s">
        <v>356</v>
      </c>
      <c r="D10498" t="s">
        <v>1</v>
      </c>
      <c r="E10498" s="144" t="s">
        <v>192</v>
      </c>
      <c r="F10498" s="144">
        <v>2095</v>
      </c>
      <c r="G10498" s="147">
        <v>83.120775634757152</v>
      </c>
      <c r="H10498" s="147">
        <v>89.911469999999994</v>
      </c>
      <c r="I10498" s="147">
        <v>97.174066666666661</v>
      </c>
      <c r="J10498" s="147">
        <v>104.33163400000001</v>
      </c>
      <c r="K10498" s="147">
        <v>111.510696</v>
      </c>
    </row>
    <row r="10499" spans="2:11" x14ac:dyDescent="0.2">
      <c r="B10499" s="21" t="str">
        <f t="shared" si="163"/>
        <v>KitchenerWind2100RCP6.0</v>
      </c>
      <c r="C10499" t="s">
        <v>356</v>
      </c>
      <c r="D10499" t="s">
        <v>1</v>
      </c>
      <c r="E10499" s="144" t="s">
        <v>192</v>
      </c>
      <c r="F10499" s="144">
        <v>2100</v>
      </c>
      <c r="G10499" s="147">
        <v>83.399450196646995</v>
      </c>
      <c r="H10499" s="147">
        <v>90.261150000000001</v>
      </c>
      <c r="I10499" s="147">
        <v>97.6096</v>
      </c>
      <c r="J10499" s="147">
        <v>104.84459200000001</v>
      </c>
      <c r="K10499" s="147">
        <v>112.100076</v>
      </c>
    </row>
    <row r="10500" spans="2:11" x14ac:dyDescent="0.2">
      <c r="B10500" s="21" t="str">
        <f t="shared" si="163"/>
        <v>KitchenerWind2023RCP8.5</v>
      </c>
      <c r="C10500" t="s">
        <v>356</v>
      </c>
      <c r="D10500" t="s">
        <v>1</v>
      </c>
      <c r="E10500" s="144" t="s">
        <v>191</v>
      </c>
      <c r="F10500" s="144">
        <v>2023</v>
      </c>
      <c r="G10500" s="147">
        <v>81.492017515750447</v>
      </c>
      <c r="H10500" s="147">
        <v>87.769680000000008</v>
      </c>
      <c r="I10500" s="147">
        <v>94.376000000000005</v>
      </c>
      <c r="J10500" s="147">
        <v>100.98232000000002</v>
      </c>
      <c r="K10500" s="147">
        <v>107.599356</v>
      </c>
    </row>
    <row r="10501" spans="2:11" x14ac:dyDescent="0.2">
      <c r="B10501" s="21" t="str">
        <f t="shared" si="163"/>
        <v>KitchenerWind2025RCP8.5</v>
      </c>
      <c r="C10501" t="s">
        <v>356</v>
      </c>
      <c r="D10501" t="s">
        <v>1</v>
      </c>
      <c r="E10501" s="144" t="s">
        <v>191</v>
      </c>
      <c r="F10501" s="144">
        <v>2025</v>
      </c>
      <c r="G10501" s="147">
        <v>81.60565180312301</v>
      </c>
      <c r="H10501" s="147">
        <v>87.924122000000011</v>
      </c>
      <c r="I10501" s="147">
        <v>94.58593333333333</v>
      </c>
      <c r="J10501" s="147">
        <v>101.23712266666668</v>
      </c>
      <c r="K10501" s="147">
        <v>107.899404</v>
      </c>
    </row>
    <row r="10502" spans="2:11" x14ac:dyDescent="0.2">
      <c r="B10502" s="21" t="str">
        <f t="shared" si="163"/>
        <v>KitchenerWind2030RCP8.5</v>
      </c>
      <c r="C10502" t="s">
        <v>356</v>
      </c>
      <c r="D10502" t="s">
        <v>1</v>
      </c>
      <c r="E10502" s="144" t="s">
        <v>191</v>
      </c>
      <c r="F10502" s="144">
        <v>2030</v>
      </c>
      <c r="G10502" s="147">
        <v>81.719286090495558</v>
      </c>
      <c r="H10502" s="147">
        <v>88.078564</v>
      </c>
      <c r="I10502" s="147">
        <v>94.795866666666669</v>
      </c>
      <c r="J10502" s="147">
        <v>101.49192533333336</v>
      </c>
      <c r="K10502" s="147">
        <v>108.19945199999999</v>
      </c>
    </row>
    <row r="10503" spans="2:11" x14ac:dyDescent="0.2">
      <c r="B10503" s="21" t="str">
        <f t="shared" si="163"/>
        <v>KitchenerWind2035RCP8.5</v>
      </c>
      <c r="C10503" t="s">
        <v>356</v>
      </c>
      <c r="D10503" t="s">
        <v>1</v>
      </c>
      <c r="E10503" s="144" t="s">
        <v>191</v>
      </c>
      <c r="F10503" s="144">
        <v>2035</v>
      </c>
      <c r="G10503" s="147">
        <v>81.83292037786812</v>
      </c>
      <c r="H10503" s="147">
        <v>88.233006000000003</v>
      </c>
      <c r="I10503" s="147">
        <v>95.005799999999994</v>
      </c>
      <c r="J10503" s="147">
        <v>101.74672800000002</v>
      </c>
      <c r="K10503" s="147">
        <v>108.4995</v>
      </c>
    </row>
    <row r="10504" spans="2:11" x14ac:dyDescent="0.2">
      <c r="B10504" s="21" t="str">
        <f t="shared" si="163"/>
        <v>KitchenerWind2040RCP8.5</v>
      </c>
      <c r="C10504" t="s">
        <v>356</v>
      </c>
      <c r="D10504" t="s">
        <v>1</v>
      </c>
      <c r="E10504" s="144" t="s">
        <v>191</v>
      </c>
      <c r="F10504" s="144">
        <v>2040</v>
      </c>
      <c r="G10504" s="147">
        <v>81.93843793042835</v>
      </c>
      <c r="H10504" s="147">
        <v>88.361221999999998</v>
      </c>
      <c r="I10504" s="147">
        <v>95.156199999999998</v>
      </c>
      <c r="J10504" s="147">
        <v>101.92106666666668</v>
      </c>
      <c r="K10504" s="147">
        <v>108.69596</v>
      </c>
    </row>
    <row r="10505" spans="2:11" x14ac:dyDescent="0.2">
      <c r="B10505" s="21" t="str">
        <f t="shared" si="163"/>
        <v>KitchenerWind2045RCP8.5</v>
      </c>
      <c r="C10505" t="s">
        <v>356</v>
      </c>
      <c r="D10505" t="s">
        <v>1</v>
      </c>
      <c r="E10505" s="144" t="s">
        <v>191</v>
      </c>
      <c r="F10505" s="144">
        <v>2045</v>
      </c>
      <c r="G10505" s="147">
        <v>82.043955482988594</v>
      </c>
      <c r="H10505" s="147">
        <v>88.489438000000007</v>
      </c>
      <c r="I10505" s="147">
        <v>95.306600000000003</v>
      </c>
      <c r="J10505" s="147">
        <v>102.09540533333335</v>
      </c>
      <c r="K10505" s="147">
        <v>108.89242</v>
      </c>
    </row>
    <row r="10506" spans="2:11" x14ac:dyDescent="0.2">
      <c r="B10506" s="21" t="str">
        <f t="shared" si="163"/>
        <v>KitchenerWind2050RCP8.5</v>
      </c>
      <c r="C10506" t="s">
        <v>356</v>
      </c>
      <c r="D10506" t="s">
        <v>1</v>
      </c>
      <c r="E10506" s="144" t="s">
        <v>191</v>
      </c>
      <c r="F10506" s="144">
        <v>2050</v>
      </c>
      <c r="G10506" s="147">
        <v>82.28745752735837</v>
      </c>
      <c r="H10506" s="147">
        <v>88.815805999999995</v>
      </c>
      <c r="I10506" s="147">
        <v>95.739000000000004</v>
      </c>
      <c r="J10506" s="147">
        <v>102.61506866666667</v>
      </c>
      <c r="K10506" s="147">
        <v>109.503232</v>
      </c>
    </row>
    <row r="10507" spans="2:11" x14ac:dyDescent="0.2">
      <c r="B10507" s="21" t="str">
        <f t="shared" si="163"/>
        <v>KitchenerWind2055RCP8.5</v>
      </c>
      <c r="C10507" t="s">
        <v>356</v>
      </c>
      <c r="D10507" t="s">
        <v>1</v>
      </c>
      <c r="E10507" s="144" t="s">
        <v>191</v>
      </c>
      <c r="F10507" s="144">
        <v>2055</v>
      </c>
      <c r="G10507" s="147">
        <v>82.425442019167903</v>
      </c>
      <c r="H10507" s="147">
        <v>89.013958000000002</v>
      </c>
      <c r="I10507" s="147">
        <v>96.021000000000001</v>
      </c>
      <c r="J10507" s="147">
        <v>102.96039333333333</v>
      </c>
      <c r="K10507" s="147">
        <v>109.91758400000001</v>
      </c>
    </row>
    <row r="10508" spans="2:11" x14ac:dyDescent="0.2">
      <c r="B10508" s="21" t="str">
        <f t="shared" ref="B10508:B10571" si="164">C10508&amp;D10508&amp;F10508&amp;E10508</f>
        <v>KitchenerWind2060RCP8.5</v>
      </c>
      <c r="C10508" t="s">
        <v>356</v>
      </c>
      <c r="D10508" t="s">
        <v>1</v>
      </c>
      <c r="E10508" s="144" t="s">
        <v>191</v>
      </c>
      <c r="F10508" s="144">
        <v>2060</v>
      </c>
      <c r="G10508" s="147">
        <v>82.842101072867294</v>
      </c>
      <c r="H10508" s="147">
        <v>89.561790000000002</v>
      </c>
      <c r="I10508" s="147">
        <v>96.738533333333336</v>
      </c>
      <c r="J10508" s="147">
        <v>103.818676</v>
      </c>
      <c r="K10508" s="147">
        <v>110.921316</v>
      </c>
    </row>
    <row r="10509" spans="2:11" x14ac:dyDescent="0.2">
      <c r="B10509" s="21" t="str">
        <f t="shared" si="164"/>
        <v>KitchenerWind2065RCP8.5</v>
      </c>
      <c r="C10509" t="s">
        <v>356</v>
      </c>
      <c r="D10509" t="s">
        <v>1</v>
      </c>
      <c r="E10509" s="144" t="s">
        <v>191</v>
      </c>
      <c r="F10509" s="144">
        <v>2065</v>
      </c>
      <c r="G10509" s="147">
        <v>83.120775634757152</v>
      </c>
      <c r="H10509" s="147">
        <v>89.911469999999994</v>
      </c>
      <c r="I10509" s="147">
        <v>97.174066666666661</v>
      </c>
      <c r="J10509" s="147">
        <v>104.33163400000001</v>
      </c>
      <c r="K10509" s="147">
        <v>111.510696</v>
      </c>
    </row>
    <row r="10510" spans="2:11" x14ac:dyDescent="0.2">
      <c r="B10510" s="21" t="str">
        <f t="shared" si="164"/>
        <v>KitchenerWind2070RCP8.5</v>
      </c>
      <c r="C10510" t="s">
        <v>356</v>
      </c>
      <c r="D10510" t="s">
        <v>1</v>
      </c>
      <c r="E10510" s="144" t="s">
        <v>191</v>
      </c>
      <c r="F10510" s="144">
        <v>2070</v>
      </c>
      <c r="G10510" s="147">
        <v>83.645657819287536</v>
      </c>
      <c r="H10510" s="147">
        <v>90.593345999999997</v>
      </c>
      <c r="I10510" s="147">
        <v>98.045133333333339</v>
      </c>
      <c r="J10510" s="147">
        <v>105.37096066666668</v>
      </c>
      <c r="K10510" s="147">
        <v>112.71803199999999</v>
      </c>
    </row>
    <row r="10511" spans="2:11" x14ac:dyDescent="0.2">
      <c r="B10511" s="21" t="str">
        <f t="shared" si="164"/>
        <v>KitchenerWind2075RCP8.5</v>
      </c>
      <c r="C10511" t="s">
        <v>356</v>
      </c>
      <c r="D10511" t="s">
        <v>1</v>
      </c>
      <c r="E10511" s="144" t="s">
        <v>191</v>
      </c>
      <c r="F10511" s="144">
        <v>2075</v>
      </c>
      <c r="G10511" s="147">
        <v>83.89186544192809</v>
      </c>
      <c r="H10511" s="147">
        <v>90.925542000000007</v>
      </c>
      <c r="I10511" s="147">
        <v>98.480666666666664</v>
      </c>
      <c r="J10511" s="147">
        <v>105.89732933333335</v>
      </c>
      <c r="K10511" s="147">
        <v>113.335988</v>
      </c>
    </row>
    <row r="10512" spans="2:11" x14ac:dyDescent="0.2">
      <c r="B10512" s="21" t="str">
        <f t="shared" si="164"/>
        <v>KitchenerWind2080RCP8.5</v>
      </c>
      <c r="C10512" t="s">
        <v>356</v>
      </c>
      <c r="D10512" t="s">
        <v>1</v>
      </c>
      <c r="E10512" s="144" t="s">
        <v>191</v>
      </c>
      <c r="F10512" s="144">
        <v>2080</v>
      </c>
      <c r="G10512" s="147">
        <v>84.13807306456863</v>
      </c>
      <c r="H10512" s="147">
        <v>91.257738000000003</v>
      </c>
      <c r="I10512" s="147">
        <v>98.916200000000003</v>
      </c>
      <c r="J10512" s="147">
        <v>106.42369800000002</v>
      </c>
      <c r="K10512" s="147">
        <v>113.95394399999999</v>
      </c>
    </row>
    <row r="10513" spans="2:11" x14ac:dyDescent="0.2">
      <c r="B10513" s="21" t="str">
        <f t="shared" si="164"/>
        <v>KitchenerWind2085RCP8.5</v>
      </c>
      <c r="C10513" t="s">
        <v>356</v>
      </c>
      <c r="D10513" t="s">
        <v>1</v>
      </c>
      <c r="E10513" s="144" t="s">
        <v>191</v>
      </c>
      <c r="F10513" s="144">
        <v>2085</v>
      </c>
      <c r="G10513" s="147">
        <v>84.377516741532247</v>
      </c>
      <c r="H10513" s="147">
        <v>91.576820999999995</v>
      </c>
      <c r="I10513" s="147">
        <v>99.339200000000005</v>
      </c>
      <c r="J10513" s="147">
        <v>106.92659800000001</v>
      </c>
      <c r="K10513" s="147">
        <v>114.543324</v>
      </c>
    </row>
    <row r="10514" spans="2:11" x14ac:dyDescent="0.2">
      <c r="B10514" s="21" t="str">
        <f t="shared" si="164"/>
        <v>KitchenerWind2090RCP8.5</v>
      </c>
      <c r="C10514" t="s">
        <v>356</v>
      </c>
      <c r="D10514" t="s">
        <v>1</v>
      </c>
      <c r="E10514" s="144" t="s">
        <v>191</v>
      </c>
      <c r="F10514" s="144">
        <v>2090</v>
      </c>
      <c r="G10514" s="147">
        <v>84.61696041849585</v>
      </c>
      <c r="H10514" s="147">
        <v>91.895903999999987</v>
      </c>
      <c r="I10514" s="147">
        <v>99.762199999999993</v>
      </c>
      <c r="J10514" s="147">
        <v>107.42949800000002</v>
      </c>
      <c r="K10514" s="147">
        <v>115.132704</v>
      </c>
    </row>
    <row r="10515" spans="2:11" x14ac:dyDescent="0.2">
      <c r="B10515" s="21" t="str">
        <f t="shared" si="164"/>
        <v>KitchenerWind2095RCP8.5</v>
      </c>
      <c r="C10515" t="s">
        <v>356</v>
      </c>
      <c r="D10515" t="s">
        <v>1</v>
      </c>
      <c r="E10515" s="144" t="s">
        <v>191</v>
      </c>
      <c r="F10515" s="144">
        <v>2095</v>
      </c>
      <c r="G10515" s="147">
        <v>84.61696041849585</v>
      </c>
      <c r="H10515" s="147">
        <v>91.895903999999987</v>
      </c>
      <c r="I10515" s="147">
        <v>99.762199999999993</v>
      </c>
      <c r="J10515" s="147">
        <v>107.42949800000002</v>
      </c>
      <c r="K10515" s="147">
        <v>115.132704</v>
      </c>
    </row>
    <row r="10516" spans="2:11" x14ac:dyDescent="0.2">
      <c r="B10516" s="21" t="str">
        <f t="shared" si="164"/>
        <v>KitchenerWind2100RCP8.5</v>
      </c>
      <c r="C10516" t="s">
        <v>356</v>
      </c>
      <c r="D10516" t="s">
        <v>1</v>
      </c>
      <c r="E10516" s="144" t="s">
        <v>191</v>
      </c>
      <c r="F10516" s="144">
        <v>2100</v>
      </c>
      <c r="G10516" s="147">
        <v>84.61696041849585</v>
      </c>
      <c r="H10516" s="147">
        <v>91.895903999999987</v>
      </c>
      <c r="I10516" s="147">
        <v>99.762199999999993</v>
      </c>
      <c r="J10516" s="147">
        <v>107.42949800000002</v>
      </c>
      <c r="K10516" s="147">
        <v>115.132704</v>
      </c>
    </row>
    <row r="10517" spans="2:11" x14ac:dyDescent="0.2">
      <c r="B10517" s="21" t="str">
        <f t="shared" si="164"/>
        <v>KitchenuhmaykoosibIce Accretion2023RCP4.5</v>
      </c>
      <c r="C10517" t="s">
        <v>357</v>
      </c>
      <c r="D10517" t="s">
        <v>486</v>
      </c>
      <c r="E10517" s="144" t="s">
        <v>193</v>
      </c>
      <c r="F10517" s="144">
        <v>2023</v>
      </c>
      <c r="G10517" s="147">
        <v>12.863411297904179</v>
      </c>
      <c r="H10517" s="147">
        <v>15.358319999999999</v>
      </c>
      <c r="I10517" s="147">
        <v>18.504000000000001</v>
      </c>
      <c r="J10517" s="147">
        <v>20.929859999999994</v>
      </c>
      <c r="K10517" s="147">
        <v>23.337719999999997</v>
      </c>
    </row>
    <row r="10518" spans="2:11" x14ac:dyDescent="0.2">
      <c r="B10518" s="21" t="str">
        <f t="shared" si="164"/>
        <v>KitchenuhmaykoosibIce Accretion2025RCP4.5</v>
      </c>
      <c r="C10518" t="s">
        <v>357</v>
      </c>
      <c r="D10518" t="s">
        <v>486</v>
      </c>
      <c r="E10518" s="144" t="s">
        <v>193</v>
      </c>
      <c r="F10518" s="144">
        <v>2025</v>
      </c>
      <c r="G10518" s="147">
        <v>13.011626520583699</v>
      </c>
      <c r="H10518" s="147">
        <v>15.53262</v>
      </c>
      <c r="I10518" s="147">
        <v>18.714000000000002</v>
      </c>
      <c r="J10518" s="147">
        <v>21.167159999999996</v>
      </c>
      <c r="K10518" s="147">
        <v>23.602319999999999</v>
      </c>
    </row>
    <row r="10519" spans="2:11" x14ac:dyDescent="0.2">
      <c r="B10519" s="21" t="str">
        <f t="shared" si="164"/>
        <v>KitchenuhmaykoosibIce Accretion2030RCP4.5</v>
      </c>
      <c r="C10519" t="s">
        <v>357</v>
      </c>
      <c r="D10519" t="s">
        <v>486</v>
      </c>
      <c r="E10519" s="144" t="s">
        <v>193</v>
      </c>
      <c r="F10519" s="144">
        <v>2030</v>
      </c>
      <c r="G10519" s="147">
        <v>13.159841743263218</v>
      </c>
      <c r="H10519" s="147">
        <v>15.70692</v>
      </c>
      <c r="I10519" s="147">
        <v>18.924000000000003</v>
      </c>
      <c r="J10519" s="147">
        <v>21.404459999999993</v>
      </c>
      <c r="K10519" s="147">
        <v>23.866919999999997</v>
      </c>
    </row>
    <row r="10520" spans="2:11" x14ac:dyDescent="0.2">
      <c r="B10520" s="21" t="str">
        <f t="shared" si="164"/>
        <v>KitchenuhmaykoosibIce Accretion2035RCP4.5</v>
      </c>
      <c r="C10520" t="s">
        <v>357</v>
      </c>
      <c r="D10520" t="s">
        <v>486</v>
      </c>
      <c r="E10520" s="144" t="s">
        <v>193</v>
      </c>
      <c r="F10520" s="144">
        <v>2035</v>
      </c>
      <c r="G10520" s="147">
        <v>13.308056965942738</v>
      </c>
      <c r="H10520" s="147">
        <v>15.881220000000001</v>
      </c>
      <c r="I10520" s="147">
        <v>19.134</v>
      </c>
      <c r="J10520" s="147">
        <v>21.641759999999994</v>
      </c>
      <c r="K10520" s="147">
        <v>24.131519999999998</v>
      </c>
    </row>
    <row r="10521" spans="2:11" x14ac:dyDescent="0.2">
      <c r="B10521" s="21" t="str">
        <f t="shared" si="164"/>
        <v>KitchenuhmaykoosibIce Accretion2040RCP4.5</v>
      </c>
      <c r="C10521" t="s">
        <v>357</v>
      </c>
      <c r="D10521" t="s">
        <v>486</v>
      </c>
      <c r="E10521" s="144" t="s">
        <v>193</v>
      </c>
      <c r="F10521" s="144">
        <v>2040</v>
      </c>
      <c r="G10521" s="147">
        <v>13.456272188622258</v>
      </c>
      <c r="H10521" s="147">
        <v>16.055520000000001</v>
      </c>
      <c r="I10521" s="147">
        <v>19.344000000000001</v>
      </c>
      <c r="J10521" s="147">
        <v>21.879059999999996</v>
      </c>
      <c r="K10521" s="147">
        <v>24.39612</v>
      </c>
    </row>
    <row r="10522" spans="2:11" x14ac:dyDescent="0.2">
      <c r="B10522" s="21" t="str">
        <f t="shared" si="164"/>
        <v>KitchenuhmaykoosibIce Accretion2045RCP4.5</v>
      </c>
      <c r="C10522" t="s">
        <v>357</v>
      </c>
      <c r="D10522" t="s">
        <v>486</v>
      </c>
      <c r="E10522" s="144" t="s">
        <v>193</v>
      </c>
      <c r="F10522" s="144">
        <v>2045</v>
      </c>
      <c r="G10522" s="147">
        <v>13.604487411301777</v>
      </c>
      <c r="H10522" s="147">
        <v>16.229820000000004</v>
      </c>
      <c r="I10522" s="147">
        <v>19.554000000000002</v>
      </c>
      <c r="J10522" s="147">
        <v>22.116359999999993</v>
      </c>
      <c r="K10522" s="147">
        <v>24.660719999999998</v>
      </c>
    </row>
    <row r="10523" spans="2:11" x14ac:dyDescent="0.2">
      <c r="B10523" s="21" t="str">
        <f t="shared" si="164"/>
        <v>KitchenuhmaykoosibIce Accretion2050RCP4.5</v>
      </c>
      <c r="C10523" t="s">
        <v>357</v>
      </c>
      <c r="D10523" t="s">
        <v>486</v>
      </c>
      <c r="E10523" s="144" t="s">
        <v>193</v>
      </c>
      <c r="F10523" s="144">
        <v>2050</v>
      </c>
      <c r="G10523" s="147">
        <v>13.740177403895704</v>
      </c>
      <c r="H10523" s="147">
        <v>16.377228000000002</v>
      </c>
      <c r="I10523" s="147">
        <v>19.720800000000004</v>
      </c>
      <c r="J10523" s="147">
        <v>22.296707999999995</v>
      </c>
      <c r="K10523" s="147">
        <v>24.857279999999999</v>
      </c>
    </row>
    <row r="10524" spans="2:11" x14ac:dyDescent="0.2">
      <c r="B10524" s="21" t="str">
        <f t="shared" si="164"/>
        <v>KitchenuhmaykoosibIce Accretion2055RCP4.5</v>
      </c>
      <c r="C10524" t="s">
        <v>357</v>
      </c>
      <c r="D10524" t="s">
        <v>486</v>
      </c>
      <c r="E10524" s="144" t="s">
        <v>193</v>
      </c>
      <c r="F10524" s="144">
        <v>2055</v>
      </c>
      <c r="G10524" s="147">
        <v>13.72765217381011</v>
      </c>
      <c r="H10524" s="147">
        <v>16.350336000000002</v>
      </c>
      <c r="I10524" s="147">
        <v>19.677600000000002</v>
      </c>
      <c r="J10524" s="147">
        <v>22.239755999999996</v>
      </c>
      <c r="K10524" s="147">
        <v>24.789239999999999</v>
      </c>
    </row>
    <row r="10525" spans="2:11" x14ac:dyDescent="0.2">
      <c r="B10525" s="21" t="str">
        <f t="shared" si="164"/>
        <v>KitchenuhmaykoosibIce Accretion2060RCP4.5</v>
      </c>
      <c r="C10525" t="s">
        <v>357</v>
      </c>
      <c r="D10525" t="s">
        <v>486</v>
      </c>
      <c r="E10525" s="144" t="s">
        <v>193</v>
      </c>
      <c r="F10525" s="144">
        <v>2060</v>
      </c>
      <c r="G10525" s="147">
        <v>13.715126943724515</v>
      </c>
      <c r="H10525" s="147">
        <v>16.323443999999999</v>
      </c>
      <c r="I10525" s="147">
        <v>19.634400000000003</v>
      </c>
      <c r="J10525" s="147">
        <v>22.182803999999994</v>
      </c>
      <c r="K10525" s="147">
        <v>24.7212</v>
      </c>
    </row>
    <row r="10526" spans="2:11" x14ac:dyDescent="0.2">
      <c r="B10526" s="21" t="str">
        <f t="shared" si="164"/>
        <v>KitchenuhmaykoosibIce Accretion2065RCP4.5</v>
      </c>
      <c r="C10526" t="s">
        <v>357</v>
      </c>
      <c r="D10526" t="s">
        <v>486</v>
      </c>
      <c r="E10526" s="144" t="s">
        <v>193</v>
      </c>
      <c r="F10526" s="144">
        <v>2065</v>
      </c>
      <c r="G10526" s="147">
        <v>13.702601713638922</v>
      </c>
      <c r="H10526" s="147">
        <v>16.296551999999998</v>
      </c>
      <c r="I10526" s="147">
        <v>19.591200000000001</v>
      </c>
      <c r="J10526" s="147">
        <v>22.125851999999995</v>
      </c>
      <c r="K10526" s="147">
        <v>24.65316</v>
      </c>
    </row>
    <row r="10527" spans="2:11" x14ac:dyDescent="0.2">
      <c r="B10527" s="21" t="str">
        <f t="shared" si="164"/>
        <v>KitchenuhmaykoosibIce Accretion2070RCP4.5</v>
      </c>
      <c r="C10527" t="s">
        <v>357</v>
      </c>
      <c r="D10527" t="s">
        <v>486</v>
      </c>
      <c r="E10527" s="144" t="s">
        <v>193</v>
      </c>
      <c r="F10527" s="144">
        <v>2070</v>
      </c>
      <c r="G10527" s="147">
        <v>13.690076483553328</v>
      </c>
      <c r="H10527" s="147">
        <v>16.269659999999998</v>
      </c>
      <c r="I10527" s="147">
        <v>19.548000000000002</v>
      </c>
      <c r="J10527" s="147">
        <v>22.068899999999996</v>
      </c>
      <c r="K10527" s="147">
        <v>24.58512</v>
      </c>
    </row>
    <row r="10528" spans="2:11" x14ac:dyDescent="0.2">
      <c r="B10528" s="21" t="str">
        <f t="shared" si="164"/>
        <v>KitchenuhmaykoosibIce Accretion2075RCP4.5</v>
      </c>
      <c r="C10528" t="s">
        <v>357</v>
      </c>
      <c r="D10528" t="s">
        <v>486</v>
      </c>
      <c r="E10528" s="144" t="s">
        <v>193</v>
      </c>
      <c r="F10528" s="144">
        <v>2075</v>
      </c>
      <c r="G10528" s="147">
        <v>13.731827250505306</v>
      </c>
      <c r="H10528" s="147">
        <v>16.329419999999999</v>
      </c>
      <c r="I10528" s="147">
        <v>19.626000000000001</v>
      </c>
      <c r="J10528" s="147">
        <v>22.160429999999998</v>
      </c>
      <c r="K10528" s="147">
        <v>24.69096</v>
      </c>
    </row>
    <row r="10529" spans="2:11" x14ac:dyDescent="0.2">
      <c r="B10529" s="21" t="str">
        <f t="shared" si="164"/>
        <v>KitchenuhmaykoosibIce Accretion2080RCP4.5</v>
      </c>
      <c r="C10529" t="s">
        <v>357</v>
      </c>
      <c r="D10529" t="s">
        <v>486</v>
      </c>
      <c r="E10529" s="144" t="s">
        <v>193</v>
      </c>
      <c r="F10529" s="144">
        <v>2080</v>
      </c>
      <c r="G10529" s="147">
        <v>13.773578017457282</v>
      </c>
      <c r="H10529" s="147">
        <v>16.38918</v>
      </c>
      <c r="I10529" s="147">
        <v>19.704000000000001</v>
      </c>
      <c r="J10529" s="147">
        <v>22.251959999999997</v>
      </c>
      <c r="K10529" s="147">
        <v>24.796800000000001</v>
      </c>
    </row>
    <row r="10530" spans="2:11" x14ac:dyDescent="0.2">
      <c r="B10530" s="21" t="str">
        <f t="shared" si="164"/>
        <v>KitchenuhmaykoosibIce Accretion2085RCP4.5</v>
      </c>
      <c r="C10530" t="s">
        <v>357</v>
      </c>
      <c r="D10530" t="s">
        <v>486</v>
      </c>
      <c r="E10530" s="144" t="s">
        <v>193</v>
      </c>
      <c r="F10530" s="144">
        <v>2085</v>
      </c>
      <c r="G10530" s="147">
        <v>13.81532878440926</v>
      </c>
      <c r="H10530" s="147">
        <v>16.44894</v>
      </c>
      <c r="I10530" s="147">
        <v>19.782000000000004</v>
      </c>
      <c r="J10530" s="147">
        <v>22.343489999999996</v>
      </c>
      <c r="K10530" s="147">
        <v>24.902640000000002</v>
      </c>
    </row>
    <row r="10531" spans="2:11" x14ac:dyDescent="0.2">
      <c r="B10531" s="21" t="str">
        <f t="shared" si="164"/>
        <v>KitchenuhmaykoosibIce Accretion2090RCP4.5</v>
      </c>
      <c r="C10531" t="s">
        <v>357</v>
      </c>
      <c r="D10531" t="s">
        <v>486</v>
      </c>
      <c r="E10531" s="144" t="s">
        <v>193</v>
      </c>
      <c r="F10531" s="144">
        <v>2090</v>
      </c>
      <c r="G10531" s="147">
        <v>13.857079551361238</v>
      </c>
      <c r="H10531" s="147">
        <v>16.508699999999997</v>
      </c>
      <c r="I10531" s="147">
        <v>19.860000000000003</v>
      </c>
      <c r="J10531" s="147">
        <v>22.435019999999998</v>
      </c>
      <c r="K10531" s="147">
        <v>25.008480000000002</v>
      </c>
    </row>
    <row r="10532" spans="2:11" x14ac:dyDescent="0.2">
      <c r="B10532" s="21" t="str">
        <f t="shared" si="164"/>
        <v>KitchenuhmaykoosibIce Accretion2095RCP4.5</v>
      </c>
      <c r="C10532" t="s">
        <v>357</v>
      </c>
      <c r="D10532" t="s">
        <v>486</v>
      </c>
      <c r="E10532" s="144" t="s">
        <v>193</v>
      </c>
      <c r="F10532" s="144">
        <v>2095</v>
      </c>
      <c r="G10532" s="147">
        <v>13.898830318313214</v>
      </c>
      <c r="H10532" s="147">
        <v>16.568459999999998</v>
      </c>
      <c r="I10532" s="147">
        <v>19.938000000000002</v>
      </c>
      <c r="J10532" s="147">
        <v>22.52655</v>
      </c>
      <c r="K10532" s="147">
        <v>25.114320000000003</v>
      </c>
    </row>
    <row r="10533" spans="2:11" x14ac:dyDescent="0.2">
      <c r="B10533" s="21" t="str">
        <f t="shared" si="164"/>
        <v>KitchenuhmaykoosibIce Accretion2100RCP4.5</v>
      </c>
      <c r="C10533" t="s">
        <v>357</v>
      </c>
      <c r="D10533" t="s">
        <v>486</v>
      </c>
      <c r="E10533" s="144" t="s">
        <v>193</v>
      </c>
      <c r="F10533" s="144">
        <v>2100</v>
      </c>
      <c r="G10533" s="147">
        <v>13.940581085265192</v>
      </c>
      <c r="H10533" s="147">
        <v>16.628219999999999</v>
      </c>
      <c r="I10533" s="147">
        <v>20.016000000000002</v>
      </c>
      <c r="J10533" s="147">
        <v>22.618079999999999</v>
      </c>
      <c r="K10533" s="147">
        <v>25.220160000000003</v>
      </c>
    </row>
    <row r="10534" spans="2:11" x14ac:dyDescent="0.2">
      <c r="B10534" s="21" t="str">
        <f t="shared" si="164"/>
        <v>KitchenuhmaykoosibIce Accretion2023RCP6.0</v>
      </c>
      <c r="C10534" t="s">
        <v>357</v>
      </c>
      <c r="D10534" t="s">
        <v>486</v>
      </c>
      <c r="E10534" s="144" t="s">
        <v>192</v>
      </c>
      <c r="F10534" s="144">
        <v>2023</v>
      </c>
      <c r="G10534" s="147">
        <v>12.863411297904179</v>
      </c>
      <c r="H10534" s="147">
        <v>15.358319999999999</v>
      </c>
      <c r="I10534" s="147">
        <v>18.504000000000001</v>
      </c>
      <c r="J10534" s="147">
        <v>20.929859999999994</v>
      </c>
      <c r="K10534" s="147">
        <v>23.337719999999997</v>
      </c>
    </row>
    <row r="10535" spans="2:11" x14ac:dyDescent="0.2">
      <c r="B10535" s="21" t="str">
        <f t="shared" si="164"/>
        <v>KitchenuhmaykoosibIce Accretion2025RCP6.0</v>
      </c>
      <c r="C10535" t="s">
        <v>357</v>
      </c>
      <c r="D10535" t="s">
        <v>486</v>
      </c>
      <c r="E10535" s="144" t="s">
        <v>192</v>
      </c>
      <c r="F10535" s="144">
        <v>2025</v>
      </c>
      <c r="G10535" s="147">
        <v>13.011626520583699</v>
      </c>
      <c r="H10535" s="147">
        <v>15.53262</v>
      </c>
      <c r="I10535" s="147">
        <v>18.714000000000002</v>
      </c>
      <c r="J10535" s="147">
        <v>21.167159999999996</v>
      </c>
      <c r="K10535" s="147">
        <v>23.602319999999999</v>
      </c>
    </row>
    <row r="10536" spans="2:11" x14ac:dyDescent="0.2">
      <c r="B10536" s="21" t="str">
        <f t="shared" si="164"/>
        <v>KitchenuhmaykoosibIce Accretion2030RCP6.0</v>
      </c>
      <c r="C10536" t="s">
        <v>357</v>
      </c>
      <c r="D10536" t="s">
        <v>486</v>
      </c>
      <c r="E10536" s="144" t="s">
        <v>192</v>
      </c>
      <c r="F10536" s="144">
        <v>2030</v>
      </c>
      <c r="G10536" s="147">
        <v>13.159841743263218</v>
      </c>
      <c r="H10536" s="147">
        <v>15.70692</v>
      </c>
      <c r="I10536" s="147">
        <v>18.924000000000003</v>
      </c>
      <c r="J10536" s="147">
        <v>21.404459999999993</v>
      </c>
      <c r="K10536" s="147">
        <v>23.866919999999997</v>
      </c>
    </row>
    <row r="10537" spans="2:11" x14ac:dyDescent="0.2">
      <c r="B10537" s="21" t="str">
        <f t="shared" si="164"/>
        <v>KitchenuhmaykoosibIce Accretion2035RCP6.0</v>
      </c>
      <c r="C10537" t="s">
        <v>357</v>
      </c>
      <c r="D10537" t="s">
        <v>486</v>
      </c>
      <c r="E10537" s="144" t="s">
        <v>192</v>
      </c>
      <c r="F10537" s="144">
        <v>2035</v>
      </c>
      <c r="G10537" s="147">
        <v>13.308056965942738</v>
      </c>
      <c r="H10537" s="147">
        <v>15.881220000000001</v>
      </c>
      <c r="I10537" s="147">
        <v>19.134</v>
      </c>
      <c r="J10537" s="147">
        <v>21.641759999999994</v>
      </c>
      <c r="K10537" s="147">
        <v>24.131519999999998</v>
      </c>
    </row>
    <row r="10538" spans="2:11" x14ac:dyDescent="0.2">
      <c r="B10538" s="21" t="str">
        <f t="shared" si="164"/>
        <v>KitchenuhmaykoosibIce Accretion2040RCP6.0</v>
      </c>
      <c r="C10538" t="s">
        <v>357</v>
      </c>
      <c r="D10538" t="s">
        <v>486</v>
      </c>
      <c r="E10538" s="144" t="s">
        <v>192</v>
      </c>
      <c r="F10538" s="144">
        <v>2040</v>
      </c>
      <c r="G10538" s="147">
        <v>13.456272188622258</v>
      </c>
      <c r="H10538" s="147">
        <v>16.055520000000001</v>
      </c>
      <c r="I10538" s="147">
        <v>19.344000000000001</v>
      </c>
      <c r="J10538" s="147">
        <v>21.879059999999996</v>
      </c>
      <c r="K10538" s="147">
        <v>24.39612</v>
      </c>
    </row>
    <row r="10539" spans="2:11" x14ac:dyDescent="0.2">
      <c r="B10539" s="21" t="str">
        <f t="shared" si="164"/>
        <v>KitchenuhmaykoosibIce Accretion2045RCP6.0</v>
      </c>
      <c r="C10539" t="s">
        <v>357</v>
      </c>
      <c r="D10539" t="s">
        <v>486</v>
      </c>
      <c r="E10539" s="144" t="s">
        <v>192</v>
      </c>
      <c r="F10539" s="144">
        <v>2045</v>
      </c>
      <c r="G10539" s="147">
        <v>13.604487411301777</v>
      </c>
      <c r="H10539" s="147">
        <v>16.229820000000004</v>
      </c>
      <c r="I10539" s="147">
        <v>19.554000000000002</v>
      </c>
      <c r="J10539" s="147">
        <v>22.116359999999993</v>
      </c>
      <c r="K10539" s="147">
        <v>24.660719999999998</v>
      </c>
    </row>
    <row r="10540" spans="2:11" x14ac:dyDescent="0.2">
      <c r="B10540" s="21" t="str">
        <f t="shared" si="164"/>
        <v>KitchenuhmaykoosibIce Accretion2050RCP6.0</v>
      </c>
      <c r="C10540" t="s">
        <v>357</v>
      </c>
      <c r="D10540" t="s">
        <v>486</v>
      </c>
      <c r="E10540" s="144" t="s">
        <v>192</v>
      </c>
      <c r="F10540" s="144">
        <v>2050</v>
      </c>
      <c r="G10540" s="147">
        <v>13.740177403895704</v>
      </c>
      <c r="H10540" s="147">
        <v>16.377228000000002</v>
      </c>
      <c r="I10540" s="147">
        <v>19.720800000000004</v>
      </c>
      <c r="J10540" s="147">
        <v>22.296707999999995</v>
      </c>
      <c r="K10540" s="147">
        <v>24.857279999999999</v>
      </c>
    </row>
    <row r="10541" spans="2:11" x14ac:dyDescent="0.2">
      <c r="B10541" s="21" t="str">
        <f t="shared" si="164"/>
        <v>KitchenuhmaykoosibIce Accretion2055RCP6.0</v>
      </c>
      <c r="C10541" t="s">
        <v>357</v>
      </c>
      <c r="D10541" t="s">
        <v>486</v>
      </c>
      <c r="E10541" s="144" t="s">
        <v>192</v>
      </c>
      <c r="F10541" s="144">
        <v>2055</v>
      </c>
      <c r="G10541" s="147">
        <v>13.72765217381011</v>
      </c>
      <c r="H10541" s="147">
        <v>16.350336000000002</v>
      </c>
      <c r="I10541" s="147">
        <v>19.677600000000002</v>
      </c>
      <c r="J10541" s="147">
        <v>22.239755999999996</v>
      </c>
      <c r="K10541" s="147">
        <v>24.789239999999999</v>
      </c>
    </row>
    <row r="10542" spans="2:11" x14ac:dyDescent="0.2">
      <c r="B10542" s="21" t="str">
        <f t="shared" si="164"/>
        <v>KitchenuhmaykoosibIce Accretion2060RCP6.0</v>
      </c>
      <c r="C10542" t="s">
        <v>357</v>
      </c>
      <c r="D10542" t="s">
        <v>486</v>
      </c>
      <c r="E10542" s="144" t="s">
        <v>192</v>
      </c>
      <c r="F10542" s="144">
        <v>2060</v>
      </c>
      <c r="G10542" s="147">
        <v>13.715126943724515</v>
      </c>
      <c r="H10542" s="147">
        <v>16.323443999999999</v>
      </c>
      <c r="I10542" s="147">
        <v>19.634400000000003</v>
      </c>
      <c r="J10542" s="147">
        <v>22.182803999999994</v>
      </c>
      <c r="K10542" s="147">
        <v>24.7212</v>
      </c>
    </row>
    <row r="10543" spans="2:11" x14ac:dyDescent="0.2">
      <c r="B10543" s="21" t="str">
        <f t="shared" si="164"/>
        <v>KitchenuhmaykoosibIce Accretion2065RCP6.0</v>
      </c>
      <c r="C10543" t="s">
        <v>357</v>
      </c>
      <c r="D10543" t="s">
        <v>486</v>
      </c>
      <c r="E10543" s="144" t="s">
        <v>192</v>
      </c>
      <c r="F10543" s="144">
        <v>2065</v>
      </c>
      <c r="G10543" s="147">
        <v>13.702601713638922</v>
      </c>
      <c r="H10543" s="147">
        <v>16.296551999999998</v>
      </c>
      <c r="I10543" s="147">
        <v>19.591200000000001</v>
      </c>
      <c r="J10543" s="147">
        <v>22.125851999999995</v>
      </c>
      <c r="K10543" s="147">
        <v>24.65316</v>
      </c>
    </row>
    <row r="10544" spans="2:11" x14ac:dyDescent="0.2">
      <c r="B10544" s="21" t="str">
        <f t="shared" si="164"/>
        <v>KitchenuhmaykoosibIce Accretion2070RCP6.0</v>
      </c>
      <c r="C10544" t="s">
        <v>357</v>
      </c>
      <c r="D10544" t="s">
        <v>486</v>
      </c>
      <c r="E10544" s="144" t="s">
        <v>192</v>
      </c>
      <c r="F10544" s="144">
        <v>2070</v>
      </c>
      <c r="G10544" s="147">
        <v>13.690076483553328</v>
      </c>
      <c r="H10544" s="147">
        <v>16.269659999999998</v>
      </c>
      <c r="I10544" s="147">
        <v>19.548000000000002</v>
      </c>
      <c r="J10544" s="147">
        <v>22.068899999999996</v>
      </c>
      <c r="K10544" s="147">
        <v>24.58512</v>
      </c>
    </row>
    <row r="10545" spans="2:11" x14ac:dyDescent="0.2">
      <c r="B10545" s="21" t="str">
        <f t="shared" si="164"/>
        <v>KitchenuhmaykoosibIce Accretion2075RCP6.0</v>
      </c>
      <c r="C10545" t="s">
        <v>357</v>
      </c>
      <c r="D10545" t="s">
        <v>486</v>
      </c>
      <c r="E10545" s="144" t="s">
        <v>192</v>
      </c>
      <c r="F10545" s="144">
        <v>2075</v>
      </c>
      <c r="G10545" s="147">
        <v>13.752702633981293</v>
      </c>
      <c r="H10545" s="147">
        <v>16.359299999999998</v>
      </c>
      <c r="I10545" s="147">
        <v>19.665000000000003</v>
      </c>
      <c r="J10545" s="147">
        <v>22.206194999999997</v>
      </c>
      <c r="K10545" s="147">
        <v>24.743880000000001</v>
      </c>
    </row>
    <row r="10546" spans="2:11" x14ac:dyDescent="0.2">
      <c r="B10546" s="21" t="str">
        <f t="shared" si="164"/>
        <v>KitchenuhmaykoosibIce Accretion2080RCP6.0</v>
      </c>
      <c r="C10546" t="s">
        <v>357</v>
      </c>
      <c r="D10546" t="s">
        <v>486</v>
      </c>
      <c r="E10546" s="144" t="s">
        <v>192</v>
      </c>
      <c r="F10546" s="144">
        <v>2080</v>
      </c>
      <c r="G10546" s="147">
        <v>13.81532878440926</v>
      </c>
      <c r="H10546" s="147">
        <v>16.44894</v>
      </c>
      <c r="I10546" s="147">
        <v>19.782000000000004</v>
      </c>
      <c r="J10546" s="147">
        <v>22.343489999999996</v>
      </c>
      <c r="K10546" s="147">
        <v>24.902640000000002</v>
      </c>
    </row>
    <row r="10547" spans="2:11" x14ac:dyDescent="0.2">
      <c r="B10547" s="21" t="str">
        <f t="shared" si="164"/>
        <v>KitchenuhmaykoosibIce Accretion2085RCP6.0</v>
      </c>
      <c r="C10547" t="s">
        <v>357</v>
      </c>
      <c r="D10547" t="s">
        <v>486</v>
      </c>
      <c r="E10547" s="144" t="s">
        <v>192</v>
      </c>
      <c r="F10547" s="144">
        <v>2085</v>
      </c>
      <c r="G10547" s="147">
        <v>13.877954934837227</v>
      </c>
      <c r="H10547" s="147">
        <v>16.53858</v>
      </c>
      <c r="I10547" s="147">
        <v>19.899000000000001</v>
      </c>
      <c r="J10547" s="147">
        <v>22.480784999999997</v>
      </c>
      <c r="K10547" s="147">
        <v>25.061400000000003</v>
      </c>
    </row>
    <row r="10548" spans="2:11" x14ac:dyDescent="0.2">
      <c r="B10548" s="21" t="str">
        <f t="shared" si="164"/>
        <v>KitchenuhmaykoosibIce Accretion2090RCP6.0</v>
      </c>
      <c r="C10548" t="s">
        <v>357</v>
      </c>
      <c r="D10548" t="s">
        <v>486</v>
      </c>
      <c r="E10548" s="144" t="s">
        <v>192</v>
      </c>
      <c r="F10548" s="144">
        <v>2090</v>
      </c>
      <c r="G10548" s="147">
        <v>13.81532878440926</v>
      </c>
      <c r="H10548" s="147">
        <v>16.45392</v>
      </c>
      <c r="I10548" s="147">
        <v>19.782</v>
      </c>
      <c r="J10548" s="147">
        <v>22.340099999999996</v>
      </c>
      <c r="K10548" s="147">
        <v>24.89508</v>
      </c>
    </row>
    <row r="10549" spans="2:11" x14ac:dyDescent="0.2">
      <c r="B10549" s="21" t="str">
        <f t="shared" si="164"/>
        <v>KitchenuhmaykoosibIce Accretion2095RCP6.0</v>
      </c>
      <c r="C10549" t="s">
        <v>357</v>
      </c>
      <c r="D10549" t="s">
        <v>486</v>
      </c>
      <c r="E10549" s="144" t="s">
        <v>192</v>
      </c>
      <c r="F10549" s="144">
        <v>2095</v>
      </c>
      <c r="G10549" s="147">
        <v>13.690076483553328</v>
      </c>
      <c r="H10549" s="147">
        <v>16.279619999999998</v>
      </c>
      <c r="I10549" s="147">
        <v>19.548000000000002</v>
      </c>
      <c r="J10549" s="147">
        <v>22.062119999999997</v>
      </c>
      <c r="K10549" s="147">
        <v>24.57</v>
      </c>
    </row>
    <row r="10550" spans="2:11" x14ac:dyDescent="0.2">
      <c r="B10550" s="21" t="str">
        <f t="shared" si="164"/>
        <v>KitchenuhmaykoosibIce Accretion2100RCP6.0</v>
      </c>
      <c r="C10550" t="s">
        <v>357</v>
      </c>
      <c r="D10550" t="s">
        <v>486</v>
      </c>
      <c r="E10550" s="144" t="s">
        <v>192</v>
      </c>
      <c r="F10550" s="144">
        <v>2100</v>
      </c>
      <c r="G10550" s="147">
        <v>13.564824182697397</v>
      </c>
      <c r="H10550" s="147">
        <v>16.105319999999999</v>
      </c>
      <c r="I10550" s="147">
        <v>19.314</v>
      </c>
      <c r="J10550" s="147">
        <v>21.784139999999994</v>
      </c>
      <c r="K10550" s="147">
        <v>24.244919999999997</v>
      </c>
    </row>
    <row r="10551" spans="2:11" x14ac:dyDescent="0.2">
      <c r="B10551" s="21" t="str">
        <f t="shared" si="164"/>
        <v>KitchenuhmaykoosibIce Accretion2023RCP8.5</v>
      </c>
      <c r="C10551" t="s">
        <v>357</v>
      </c>
      <c r="D10551" t="s">
        <v>486</v>
      </c>
      <c r="E10551" s="144" t="s">
        <v>191</v>
      </c>
      <c r="F10551" s="144">
        <v>2023</v>
      </c>
      <c r="G10551" s="147">
        <v>12.863411297904179</v>
      </c>
      <c r="H10551" s="147">
        <v>15.358319999999999</v>
      </c>
      <c r="I10551" s="147">
        <v>18.504000000000001</v>
      </c>
      <c r="J10551" s="147">
        <v>20.929859999999994</v>
      </c>
      <c r="K10551" s="147">
        <v>23.337719999999997</v>
      </c>
    </row>
    <row r="10552" spans="2:11" x14ac:dyDescent="0.2">
      <c r="B10552" s="21" t="str">
        <f t="shared" si="164"/>
        <v>KitchenuhmaykoosibIce Accretion2025RCP8.5</v>
      </c>
      <c r="C10552" t="s">
        <v>357</v>
      </c>
      <c r="D10552" t="s">
        <v>486</v>
      </c>
      <c r="E10552" s="144" t="s">
        <v>191</v>
      </c>
      <c r="F10552" s="144">
        <v>2025</v>
      </c>
      <c r="G10552" s="147">
        <v>13.159841743263218</v>
      </c>
      <c r="H10552" s="147">
        <v>15.70692</v>
      </c>
      <c r="I10552" s="147">
        <v>18.924000000000003</v>
      </c>
      <c r="J10552" s="147">
        <v>21.404459999999993</v>
      </c>
      <c r="K10552" s="147">
        <v>23.866919999999997</v>
      </c>
    </row>
    <row r="10553" spans="2:11" x14ac:dyDescent="0.2">
      <c r="B10553" s="21" t="str">
        <f t="shared" si="164"/>
        <v>KitchenuhmaykoosibIce Accretion2030RCP8.5</v>
      </c>
      <c r="C10553" t="s">
        <v>357</v>
      </c>
      <c r="D10553" t="s">
        <v>486</v>
      </c>
      <c r="E10553" s="144" t="s">
        <v>191</v>
      </c>
      <c r="F10553" s="144">
        <v>2030</v>
      </c>
      <c r="G10553" s="147">
        <v>13.456272188622258</v>
      </c>
      <c r="H10553" s="147">
        <v>16.055520000000001</v>
      </c>
      <c r="I10553" s="147">
        <v>19.344000000000001</v>
      </c>
      <c r="J10553" s="147">
        <v>21.879059999999996</v>
      </c>
      <c r="K10553" s="147">
        <v>24.39612</v>
      </c>
    </row>
    <row r="10554" spans="2:11" x14ac:dyDescent="0.2">
      <c r="B10554" s="21" t="str">
        <f t="shared" si="164"/>
        <v>KitchenuhmaykoosibIce Accretion2035RCP8.5</v>
      </c>
      <c r="C10554" t="s">
        <v>357</v>
      </c>
      <c r="D10554" t="s">
        <v>486</v>
      </c>
      <c r="E10554" s="144" t="s">
        <v>191</v>
      </c>
      <c r="F10554" s="144">
        <v>2035</v>
      </c>
      <c r="G10554" s="147">
        <v>13.752702633981297</v>
      </c>
      <c r="H10554" s="147">
        <v>16.404120000000002</v>
      </c>
      <c r="I10554" s="147">
        <v>19.764000000000003</v>
      </c>
      <c r="J10554" s="147">
        <v>22.353659999999994</v>
      </c>
      <c r="K10554" s="147">
        <v>24.925319999999999</v>
      </c>
    </row>
    <row r="10555" spans="2:11" x14ac:dyDescent="0.2">
      <c r="B10555" s="21" t="str">
        <f t="shared" si="164"/>
        <v>KitchenuhmaykoosibIce Accretion2040RCP8.5</v>
      </c>
      <c r="C10555" t="s">
        <v>357</v>
      </c>
      <c r="D10555" t="s">
        <v>486</v>
      </c>
      <c r="E10555" s="144" t="s">
        <v>191</v>
      </c>
      <c r="F10555" s="144">
        <v>2040</v>
      </c>
      <c r="G10555" s="147">
        <v>13.731827250505308</v>
      </c>
      <c r="H10555" s="147">
        <v>16.359300000000001</v>
      </c>
      <c r="I10555" s="147">
        <v>19.692000000000004</v>
      </c>
      <c r="J10555" s="147">
        <v>22.258739999999996</v>
      </c>
      <c r="K10555" s="147">
        <v>24.811920000000001</v>
      </c>
    </row>
    <row r="10556" spans="2:11" x14ac:dyDescent="0.2">
      <c r="B10556" s="21" t="str">
        <f t="shared" si="164"/>
        <v>KitchenuhmaykoosibIce Accretion2045RCP8.5</v>
      </c>
      <c r="C10556" t="s">
        <v>357</v>
      </c>
      <c r="D10556" t="s">
        <v>486</v>
      </c>
      <c r="E10556" s="144" t="s">
        <v>191</v>
      </c>
      <c r="F10556" s="144">
        <v>2045</v>
      </c>
      <c r="G10556" s="147">
        <v>13.710951867029317</v>
      </c>
      <c r="H10556" s="147">
        <v>16.31448</v>
      </c>
      <c r="I10556" s="147">
        <v>19.62</v>
      </c>
      <c r="J10556" s="147">
        <v>22.163819999999994</v>
      </c>
      <c r="K10556" s="147">
        <v>24.698519999999998</v>
      </c>
    </row>
    <row r="10557" spans="2:11" x14ac:dyDescent="0.2">
      <c r="B10557" s="21" t="str">
        <f t="shared" si="164"/>
        <v>KitchenuhmaykoosibIce Accretion2050RCP8.5</v>
      </c>
      <c r="C10557" t="s">
        <v>357</v>
      </c>
      <c r="D10557" t="s">
        <v>486</v>
      </c>
      <c r="E10557" s="144" t="s">
        <v>191</v>
      </c>
      <c r="F10557" s="144">
        <v>2050</v>
      </c>
      <c r="G10557" s="147">
        <v>13.773578017457282</v>
      </c>
      <c r="H10557" s="147">
        <v>16.38918</v>
      </c>
      <c r="I10557" s="147">
        <v>19.704000000000001</v>
      </c>
      <c r="J10557" s="147">
        <v>22.251959999999997</v>
      </c>
      <c r="K10557" s="147">
        <v>24.796800000000001</v>
      </c>
    </row>
    <row r="10558" spans="2:11" x14ac:dyDescent="0.2">
      <c r="B10558" s="21" t="str">
        <f t="shared" si="164"/>
        <v>KitchenuhmaykoosibIce Accretion2055RCP8.5</v>
      </c>
      <c r="C10558" t="s">
        <v>357</v>
      </c>
      <c r="D10558" t="s">
        <v>486</v>
      </c>
      <c r="E10558" s="144" t="s">
        <v>191</v>
      </c>
      <c r="F10558" s="144">
        <v>2055</v>
      </c>
      <c r="G10558" s="147">
        <v>13.857079551361238</v>
      </c>
      <c r="H10558" s="147">
        <v>16.508699999999997</v>
      </c>
      <c r="I10558" s="147">
        <v>19.860000000000003</v>
      </c>
      <c r="J10558" s="147">
        <v>22.435019999999998</v>
      </c>
      <c r="K10558" s="147">
        <v>25.008480000000002</v>
      </c>
    </row>
    <row r="10559" spans="2:11" x14ac:dyDescent="0.2">
      <c r="B10559" s="21" t="str">
        <f t="shared" si="164"/>
        <v>KitchenuhmaykoosibIce Accretion2060RCP8.5</v>
      </c>
      <c r="C10559" t="s">
        <v>357</v>
      </c>
      <c r="D10559" t="s">
        <v>486</v>
      </c>
      <c r="E10559" s="144" t="s">
        <v>191</v>
      </c>
      <c r="F10559" s="144">
        <v>2060</v>
      </c>
      <c r="G10559" s="147">
        <v>13.81532878440926</v>
      </c>
      <c r="H10559" s="147">
        <v>16.45392</v>
      </c>
      <c r="I10559" s="147">
        <v>19.782</v>
      </c>
      <c r="J10559" s="147">
        <v>22.340099999999996</v>
      </c>
      <c r="K10559" s="147">
        <v>24.89508</v>
      </c>
    </row>
    <row r="10560" spans="2:11" x14ac:dyDescent="0.2">
      <c r="B10560" s="21" t="str">
        <f t="shared" si="164"/>
        <v>KitchenuhmaykoosibIce Accretion2065RCP8.5</v>
      </c>
      <c r="C10560" t="s">
        <v>357</v>
      </c>
      <c r="D10560" t="s">
        <v>486</v>
      </c>
      <c r="E10560" s="144" t="s">
        <v>191</v>
      </c>
      <c r="F10560" s="144">
        <v>2065</v>
      </c>
      <c r="G10560" s="147">
        <v>13.690076483553328</v>
      </c>
      <c r="H10560" s="147">
        <v>16.279619999999998</v>
      </c>
      <c r="I10560" s="147">
        <v>19.548000000000002</v>
      </c>
      <c r="J10560" s="147">
        <v>22.062119999999997</v>
      </c>
      <c r="K10560" s="147">
        <v>24.57</v>
      </c>
    </row>
    <row r="10561" spans="2:11" x14ac:dyDescent="0.2">
      <c r="B10561" s="21" t="str">
        <f t="shared" si="164"/>
        <v>KitchenuhmaykoosibIce Accretion2070RCP8.5</v>
      </c>
      <c r="C10561" t="s">
        <v>357</v>
      </c>
      <c r="D10561" t="s">
        <v>486</v>
      </c>
      <c r="E10561" s="144" t="s">
        <v>191</v>
      </c>
      <c r="F10561" s="144">
        <v>2070</v>
      </c>
      <c r="G10561" s="147">
        <v>13.527248492440618</v>
      </c>
      <c r="H10561" s="147">
        <v>16.070460000000001</v>
      </c>
      <c r="I10561" s="147">
        <v>19.29</v>
      </c>
      <c r="J10561" s="147">
        <v>21.763799999999996</v>
      </c>
      <c r="K10561" s="147">
        <v>24.229799999999997</v>
      </c>
    </row>
    <row r="10562" spans="2:11" x14ac:dyDescent="0.2">
      <c r="B10562" s="21" t="str">
        <f t="shared" si="164"/>
        <v>KitchenuhmaykoosibIce Accretion2075RCP8.5</v>
      </c>
      <c r="C10562" t="s">
        <v>357</v>
      </c>
      <c r="D10562" t="s">
        <v>486</v>
      </c>
      <c r="E10562" s="144" t="s">
        <v>191</v>
      </c>
      <c r="F10562" s="144">
        <v>2075</v>
      </c>
      <c r="G10562" s="147">
        <v>13.489672802183838</v>
      </c>
      <c r="H10562" s="147">
        <v>16.035599999999999</v>
      </c>
      <c r="I10562" s="147">
        <v>19.265999999999998</v>
      </c>
      <c r="J10562" s="147">
        <v>21.743459999999995</v>
      </c>
      <c r="K10562" s="147">
        <v>24.214679999999998</v>
      </c>
    </row>
    <row r="10563" spans="2:11" x14ac:dyDescent="0.2">
      <c r="B10563" s="21" t="str">
        <f t="shared" si="164"/>
        <v>KitchenuhmaykoosibIce Accretion2080RCP8.5</v>
      </c>
      <c r="C10563" t="s">
        <v>357</v>
      </c>
      <c r="D10563" t="s">
        <v>486</v>
      </c>
      <c r="E10563" s="144" t="s">
        <v>191</v>
      </c>
      <c r="F10563" s="144">
        <v>2080</v>
      </c>
      <c r="G10563" s="147">
        <v>13.45209711192706</v>
      </c>
      <c r="H10563" s="147">
        <v>16.00074</v>
      </c>
      <c r="I10563" s="147">
        <v>19.241999999999997</v>
      </c>
      <c r="J10563" s="147">
        <v>21.723119999999998</v>
      </c>
      <c r="K10563" s="147">
        <v>24.199559999999998</v>
      </c>
    </row>
    <row r="10564" spans="2:11" x14ac:dyDescent="0.2">
      <c r="B10564" s="21" t="str">
        <f t="shared" si="164"/>
        <v>KitchenuhmaykoosibIce Accretion2085RCP8.5</v>
      </c>
      <c r="C10564" t="s">
        <v>357</v>
      </c>
      <c r="D10564" t="s">
        <v>486</v>
      </c>
      <c r="E10564" s="144" t="s">
        <v>191</v>
      </c>
      <c r="F10564" s="144">
        <v>2085</v>
      </c>
      <c r="G10564" s="147">
        <v>13.514723262355027</v>
      </c>
      <c r="H10564" s="147">
        <v>16.067970000000003</v>
      </c>
      <c r="I10564" s="147">
        <v>19.314</v>
      </c>
      <c r="J10564" s="147">
        <v>21.804479999999998</v>
      </c>
      <c r="K10564" s="147">
        <v>24.290279999999999</v>
      </c>
    </row>
    <row r="10565" spans="2:11" x14ac:dyDescent="0.2">
      <c r="B10565" s="21" t="str">
        <f t="shared" si="164"/>
        <v>KitchenuhmaykoosibIce Accretion2090RCP8.5</v>
      </c>
      <c r="C10565" t="s">
        <v>357</v>
      </c>
      <c r="D10565" t="s">
        <v>486</v>
      </c>
      <c r="E10565" s="144" t="s">
        <v>191</v>
      </c>
      <c r="F10565" s="144">
        <v>2090</v>
      </c>
      <c r="G10565" s="147">
        <v>13.577349412782992</v>
      </c>
      <c r="H10565" s="147">
        <v>16.135200000000001</v>
      </c>
      <c r="I10565" s="147">
        <v>19.385999999999999</v>
      </c>
      <c r="J10565" s="147">
        <v>21.885839999999998</v>
      </c>
      <c r="K10565" s="147">
        <v>24.381</v>
      </c>
    </row>
    <row r="10566" spans="2:11" x14ac:dyDescent="0.2">
      <c r="B10566" s="21" t="str">
        <f t="shared" si="164"/>
        <v>KitchenuhmaykoosibIce Accretion2095RCP8.5</v>
      </c>
      <c r="C10566" t="s">
        <v>357</v>
      </c>
      <c r="D10566" t="s">
        <v>486</v>
      </c>
      <c r="E10566" s="144" t="s">
        <v>191</v>
      </c>
      <c r="F10566" s="144">
        <v>2095</v>
      </c>
      <c r="G10566" s="147">
        <v>13.577349412782992</v>
      </c>
      <c r="H10566" s="147">
        <v>16.135200000000001</v>
      </c>
      <c r="I10566" s="147">
        <v>19.385999999999999</v>
      </c>
      <c r="J10566" s="147">
        <v>21.885839999999998</v>
      </c>
      <c r="K10566" s="147">
        <v>24.381</v>
      </c>
    </row>
    <row r="10567" spans="2:11" x14ac:dyDescent="0.2">
      <c r="B10567" s="21" t="str">
        <f t="shared" si="164"/>
        <v>KitchenuhmaykoosibIce Accretion2100RCP8.5</v>
      </c>
      <c r="C10567" t="s">
        <v>357</v>
      </c>
      <c r="D10567" t="s">
        <v>486</v>
      </c>
      <c r="E10567" s="144" t="s">
        <v>191</v>
      </c>
      <c r="F10567" s="144">
        <v>2100</v>
      </c>
      <c r="G10567" s="147">
        <v>13.577349412782992</v>
      </c>
      <c r="H10567" s="147">
        <v>16.135200000000001</v>
      </c>
      <c r="I10567" s="147">
        <v>19.385999999999999</v>
      </c>
      <c r="J10567" s="147">
        <v>21.885839999999998</v>
      </c>
      <c r="K10567" s="147">
        <v>24.381</v>
      </c>
    </row>
    <row r="10568" spans="2:11" x14ac:dyDescent="0.2">
      <c r="B10568" s="21" t="str">
        <f t="shared" si="164"/>
        <v>KitchenuhmaykoosibWind2023RCP4.5</v>
      </c>
      <c r="C10568" t="s">
        <v>357</v>
      </c>
      <c r="D10568" t="s">
        <v>1</v>
      </c>
      <c r="E10568" s="144" t="s">
        <v>193</v>
      </c>
      <c r="F10568" s="144">
        <v>2023</v>
      </c>
      <c r="G10568" s="147">
        <v>80.083850374054606</v>
      </c>
      <c r="H10568" s="147">
        <v>86.278704000000005</v>
      </c>
      <c r="I10568" s="147">
        <v>92.809599999999989</v>
      </c>
      <c r="J10568" s="147">
        <v>99.335804000000024</v>
      </c>
      <c r="K10568" s="147">
        <v>105.855384</v>
      </c>
    </row>
    <row r="10569" spans="2:11" x14ac:dyDescent="0.2">
      <c r="B10569" s="21" t="str">
        <f t="shared" si="164"/>
        <v>KitchenuhmaykoosibWind2025RCP4.5</v>
      </c>
      <c r="C10569" t="s">
        <v>357</v>
      </c>
      <c r="D10569" t="s">
        <v>1</v>
      </c>
      <c r="E10569" s="144" t="s">
        <v>193</v>
      </c>
      <c r="F10569" s="144">
        <v>2025</v>
      </c>
      <c r="G10569" s="147">
        <v>80.167262776487661</v>
      </c>
      <c r="H10569" s="147">
        <v>86.381376000000003</v>
      </c>
      <c r="I10569" s="147">
        <v>92.935333333333318</v>
      </c>
      <c r="J10569" s="147">
        <v>99.481823333333352</v>
      </c>
      <c r="K10569" s="147">
        <v>106.02319199999999</v>
      </c>
    </row>
    <row r="10570" spans="2:11" x14ac:dyDescent="0.2">
      <c r="B10570" s="21" t="str">
        <f t="shared" si="164"/>
        <v>KitchenuhmaykoosibWind2030RCP4.5</v>
      </c>
      <c r="C10570" t="s">
        <v>357</v>
      </c>
      <c r="D10570" t="s">
        <v>1</v>
      </c>
      <c r="E10570" s="144" t="s">
        <v>193</v>
      </c>
      <c r="F10570" s="144">
        <v>2030</v>
      </c>
      <c r="G10570" s="147">
        <v>80.250675178920702</v>
      </c>
      <c r="H10570" s="147">
        <v>86.484048000000001</v>
      </c>
      <c r="I10570" s="147">
        <v>93.061066666666662</v>
      </c>
      <c r="J10570" s="147">
        <v>99.627842666666695</v>
      </c>
      <c r="K10570" s="147">
        <v>106.191</v>
      </c>
    </row>
    <row r="10571" spans="2:11" x14ac:dyDescent="0.2">
      <c r="B10571" s="21" t="str">
        <f t="shared" si="164"/>
        <v>KitchenuhmaykoosibWind2035RCP4.5</v>
      </c>
      <c r="C10571" t="s">
        <v>357</v>
      </c>
      <c r="D10571" t="s">
        <v>1</v>
      </c>
      <c r="E10571" s="144" t="s">
        <v>193</v>
      </c>
      <c r="F10571" s="144">
        <v>2035</v>
      </c>
      <c r="G10571" s="147">
        <v>80.334087581353756</v>
      </c>
      <c r="H10571" s="147">
        <v>86.586720000000014</v>
      </c>
      <c r="I10571" s="147">
        <v>93.186799999999991</v>
      </c>
      <c r="J10571" s="147">
        <v>99.773862000000022</v>
      </c>
      <c r="K10571" s="147">
        <v>106.358808</v>
      </c>
    </row>
    <row r="10572" spans="2:11" x14ac:dyDescent="0.2">
      <c r="B10572" s="21" t="str">
        <f t="shared" ref="B10572:B10635" si="165">C10572&amp;D10572&amp;F10572&amp;E10572</f>
        <v>KitchenuhmaykoosibWind2040RCP4.5</v>
      </c>
      <c r="C10572" t="s">
        <v>357</v>
      </c>
      <c r="D10572" t="s">
        <v>1</v>
      </c>
      <c r="E10572" s="144" t="s">
        <v>193</v>
      </c>
      <c r="F10572" s="144">
        <v>2040</v>
      </c>
      <c r="G10572" s="147">
        <v>80.417499983786811</v>
      </c>
      <c r="H10572" s="147">
        <v>86.689392000000012</v>
      </c>
      <c r="I10572" s="147">
        <v>93.31253333333332</v>
      </c>
      <c r="J10572" s="147">
        <v>99.91988133333335</v>
      </c>
      <c r="K10572" s="147">
        <v>106.52661599999999</v>
      </c>
    </row>
    <row r="10573" spans="2:11" x14ac:dyDescent="0.2">
      <c r="B10573" s="21" t="str">
        <f t="shared" si="165"/>
        <v>KitchenuhmaykoosibWind2045RCP4.5</v>
      </c>
      <c r="C10573" t="s">
        <v>357</v>
      </c>
      <c r="D10573" t="s">
        <v>1</v>
      </c>
      <c r="E10573" s="144" t="s">
        <v>193</v>
      </c>
      <c r="F10573" s="144">
        <v>2045</v>
      </c>
      <c r="G10573" s="147">
        <v>80.500912386219852</v>
      </c>
      <c r="H10573" s="147">
        <v>86.792064000000011</v>
      </c>
      <c r="I10573" s="147">
        <v>93.438266666666664</v>
      </c>
      <c r="J10573" s="147">
        <v>100.06590066666669</v>
      </c>
      <c r="K10573" s="147">
        <v>106.694424</v>
      </c>
    </row>
    <row r="10574" spans="2:11" x14ac:dyDescent="0.2">
      <c r="B10574" s="21" t="str">
        <f t="shared" si="165"/>
        <v>KitchenuhmaykoosibWind2050RCP4.5</v>
      </c>
      <c r="C10574" t="s">
        <v>357</v>
      </c>
      <c r="D10574" t="s">
        <v>1</v>
      </c>
      <c r="E10574" s="144" t="s">
        <v>193</v>
      </c>
      <c r="F10574" s="144">
        <v>2050</v>
      </c>
      <c r="G10574" s="147">
        <v>80.752738401184402</v>
      </c>
      <c r="H10574" s="147">
        <v>87.093235200000009</v>
      </c>
      <c r="I10574" s="147">
        <v>93.79768</v>
      </c>
      <c r="J10574" s="147">
        <v>100.47573920000002</v>
      </c>
      <c r="K10574" s="147">
        <v>107.15589599999998</v>
      </c>
    </row>
    <row r="10575" spans="2:11" x14ac:dyDescent="0.2">
      <c r="B10575" s="21" t="str">
        <f t="shared" si="165"/>
        <v>KitchenuhmaykoosibWind2055RCP4.5</v>
      </c>
      <c r="C10575" t="s">
        <v>357</v>
      </c>
      <c r="D10575" t="s">
        <v>1</v>
      </c>
      <c r="E10575" s="144" t="s">
        <v>193</v>
      </c>
      <c r="F10575" s="144">
        <v>2055</v>
      </c>
      <c r="G10575" s="147">
        <v>80.921152013715883</v>
      </c>
      <c r="H10575" s="147">
        <v>87.29173440000001</v>
      </c>
      <c r="I10575" s="147">
        <v>94.031360000000006</v>
      </c>
      <c r="J10575" s="147">
        <v>100.73955840000002</v>
      </c>
      <c r="K10575" s="147">
        <v>107.44955999999999</v>
      </c>
    </row>
    <row r="10576" spans="2:11" x14ac:dyDescent="0.2">
      <c r="B10576" s="21" t="str">
        <f t="shared" si="165"/>
        <v>KitchenuhmaykoosibWind2060RCP4.5</v>
      </c>
      <c r="C10576" t="s">
        <v>357</v>
      </c>
      <c r="D10576" t="s">
        <v>1</v>
      </c>
      <c r="E10576" s="144" t="s">
        <v>193</v>
      </c>
      <c r="F10576" s="144">
        <v>2060</v>
      </c>
      <c r="G10576" s="147">
        <v>81.089565626247378</v>
      </c>
      <c r="H10576" s="147">
        <v>87.49023360000001</v>
      </c>
      <c r="I10576" s="147">
        <v>94.265039999999999</v>
      </c>
      <c r="J10576" s="147">
        <v>101.00337760000002</v>
      </c>
      <c r="K10576" s="147">
        <v>107.74322399999998</v>
      </c>
    </row>
    <row r="10577" spans="2:11" x14ac:dyDescent="0.2">
      <c r="B10577" s="21" t="str">
        <f t="shared" si="165"/>
        <v>KitchenuhmaykoosibWind2065RCP4.5</v>
      </c>
      <c r="C10577" t="s">
        <v>357</v>
      </c>
      <c r="D10577" t="s">
        <v>1</v>
      </c>
      <c r="E10577" s="144" t="s">
        <v>193</v>
      </c>
      <c r="F10577" s="144">
        <v>2065</v>
      </c>
      <c r="G10577" s="147">
        <v>81.257979238778859</v>
      </c>
      <c r="H10577" s="147">
        <v>87.688732800000011</v>
      </c>
      <c r="I10577" s="147">
        <v>94.498720000000006</v>
      </c>
      <c r="J10577" s="147">
        <v>101.26719680000002</v>
      </c>
      <c r="K10577" s="147">
        <v>108.03688799999999</v>
      </c>
    </row>
    <row r="10578" spans="2:11" x14ac:dyDescent="0.2">
      <c r="B10578" s="21" t="str">
        <f t="shared" si="165"/>
        <v>KitchenuhmaykoosibWind2070RCP4.5</v>
      </c>
      <c r="C10578" t="s">
        <v>357</v>
      </c>
      <c r="D10578" t="s">
        <v>1</v>
      </c>
      <c r="E10578" s="144" t="s">
        <v>193</v>
      </c>
      <c r="F10578" s="144">
        <v>2070</v>
      </c>
      <c r="G10578" s="147">
        <v>81.426392851310354</v>
      </c>
      <c r="H10578" s="147">
        <v>87.887232000000012</v>
      </c>
      <c r="I10578" s="147">
        <v>94.732400000000013</v>
      </c>
      <c r="J10578" s="147">
        <v>101.53101600000002</v>
      </c>
      <c r="K10578" s="147">
        <v>108.33055199999998</v>
      </c>
    </row>
    <row r="10579" spans="2:11" x14ac:dyDescent="0.2">
      <c r="B10579" s="21" t="str">
        <f t="shared" si="165"/>
        <v>KitchenuhmaykoosibWind2075RCP4.5</v>
      </c>
      <c r="C10579" t="s">
        <v>357</v>
      </c>
      <c r="D10579" t="s">
        <v>1</v>
      </c>
      <c r="E10579" s="144" t="s">
        <v>193</v>
      </c>
      <c r="F10579" s="144">
        <v>2075</v>
      </c>
      <c r="G10579" s="147">
        <v>81.419772819371218</v>
      </c>
      <c r="H10579" s="147">
        <v>87.858712000000011</v>
      </c>
      <c r="I10579" s="147">
        <v>94.675666666666672</v>
      </c>
      <c r="J10579" s="147">
        <v>101.45062333333335</v>
      </c>
      <c r="K10579" s="147">
        <v>108.22741999999998</v>
      </c>
    </row>
    <row r="10580" spans="2:11" x14ac:dyDescent="0.2">
      <c r="B10580" s="21" t="str">
        <f t="shared" si="165"/>
        <v>KitchenuhmaykoosibWind2080RCP4.5</v>
      </c>
      <c r="C10580" t="s">
        <v>357</v>
      </c>
      <c r="D10580" t="s">
        <v>1</v>
      </c>
      <c r="E10580" s="144" t="s">
        <v>193</v>
      </c>
      <c r="F10580" s="144">
        <v>2080</v>
      </c>
      <c r="G10580" s="147">
        <v>81.413152787432097</v>
      </c>
      <c r="H10580" s="147">
        <v>87.830192000000011</v>
      </c>
      <c r="I10580" s="147">
        <v>94.618933333333345</v>
      </c>
      <c r="J10580" s="147">
        <v>101.37023066666669</v>
      </c>
      <c r="K10580" s="147">
        <v>108.12428799999998</v>
      </c>
    </row>
    <row r="10581" spans="2:11" x14ac:dyDescent="0.2">
      <c r="B10581" s="21" t="str">
        <f t="shared" si="165"/>
        <v>KitchenuhmaykoosibWind2085RCP4.5</v>
      </c>
      <c r="C10581" t="s">
        <v>357</v>
      </c>
      <c r="D10581" t="s">
        <v>1</v>
      </c>
      <c r="E10581" s="144" t="s">
        <v>193</v>
      </c>
      <c r="F10581" s="144">
        <v>2085</v>
      </c>
      <c r="G10581" s="147">
        <v>81.406532755492961</v>
      </c>
      <c r="H10581" s="147">
        <v>87.801671999999996</v>
      </c>
      <c r="I10581" s="147">
        <v>94.562200000000004</v>
      </c>
      <c r="J10581" s="147">
        <v>101.28983800000002</v>
      </c>
      <c r="K10581" s="147">
        <v>108.02115599999999</v>
      </c>
    </row>
    <row r="10582" spans="2:11" x14ac:dyDescent="0.2">
      <c r="B10582" s="21" t="str">
        <f t="shared" si="165"/>
        <v>KitchenuhmaykoosibWind2090RCP4.5</v>
      </c>
      <c r="C10582" t="s">
        <v>357</v>
      </c>
      <c r="D10582" t="s">
        <v>1</v>
      </c>
      <c r="E10582" s="144" t="s">
        <v>193</v>
      </c>
      <c r="F10582" s="144">
        <v>2090</v>
      </c>
      <c r="G10582" s="147">
        <v>81.399912723553825</v>
      </c>
      <c r="H10582" s="147">
        <v>87.773151999999996</v>
      </c>
      <c r="I10582" s="147">
        <v>94.505466666666663</v>
      </c>
      <c r="J10582" s="147">
        <v>101.20944533333335</v>
      </c>
      <c r="K10582" s="147">
        <v>107.91802399999999</v>
      </c>
    </row>
    <row r="10583" spans="2:11" x14ac:dyDescent="0.2">
      <c r="B10583" s="21" t="str">
        <f t="shared" si="165"/>
        <v>KitchenuhmaykoosibWind2095RCP4.5</v>
      </c>
      <c r="C10583" t="s">
        <v>357</v>
      </c>
      <c r="D10583" t="s">
        <v>1</v>
      </c>
      <c r="E10583" s="144" t="s">
        <v>193</v>
      </c>
      <c r="F10583" s="144">
        <v>2095</v>
      </c>
      <c r="G10583" s="147">
        <v>81.393292691614704</v>
      </c>
      <c r="H10583" s="147">
        <v>87.744631999999996</v>
      </c>
      <c r="I10583" s="147">
        <v>94.448733333333337</v>
      </c>
      <c r="J10583" s="147">
        <v>101.12905266666668</v>
      </c>
      <c r="K10583" s="147">
        <v>107.81489199999999</v>
      </c>
    </row>
    <row r="10584" spans="2:11" x14ac:dyDescent="0.2">
      <c r="B10584" s="21" t="str">
        <f t="shared" si="165"/>
        <v>KitchenuhmaykoosibWind2100RCP4.5</v>
      </c>
      <c r="C10584" t="s">
        <v>357</v>
      </c>
      <c r="D10584" t="s">
        <v>1</v>
      </c>
      <c r="E10584" s="144" t="s">
        <v>193</v>
      </c>
      <c r="F10584" s="144">
        <v>2100</v>
      </c>
      <c r="G10584" s="147">
        <v>81.386672659675568</v>
      </c>
      <c r="H10584" s="147">
        <v>87.716111999999995</v>
      </c>
      <c r="I10584" s="147">
        <v>94.391999999999996</v>
      </c>
      <c r="J10584" s="147">
        <v>101.04866000000001</v>
      </c>
      <c r="K10584" s="147">
        <v>107.71175999999998</v>
      </c>
    </row>
    <row r="10585" spans="2:11" x14ac:dyDescent="0.2">
      <c r="B10585" s="21" t="str">
        <f t="shared" si="165"/>
        <v>KitchenuhmaykoosibWind2023RCP6.0</v>
      </c>
      <c r="C10585" t="s">
        <v>357</v>
      </c>
      <c r="D10585" t="s">
        <v>1</v>
      </c>
      <c r="E10585" s="144" t="s">
        <v>192</v>
      </c>
      <c r="F10585" s="144">
        <v>2023</v>
      </c>
      <c r="G10585" s="147">
        <v>80.083850374054606</v>
      </c>
      <c r="H10585" s="147">
        <v>86.278704000000005</v>
      </c>
      <c r="I10585" s="147">
        <v>92.809599999999989</v>
      </c>
      <c r="J10585" s="147">
        <v>99.335804000000024</v>
      </c>
      <c r="K10585" s="147">
        <v>105.855384</v>
      </c>
    </row>
    <row r="10586" spans="2:11" x14ac:dyDescent="0.2">
      <c r="B10586" s="21" t="str">
        <f t="shared" si="165"/>
        <v>KitchenuhmaykoosibWind2025RCP6.0</v>
      </c>
      <c r="C10586" t="s">
        <v>357</v>
      </c>
      <c r="D10586" t="s">
        <v>1</v>
      </c>
      <c r="E10586" s="144" t="s">
        <v>192</v>
      </c>
      <c r="F10586" s="144">
        <v>2025</v>
      </c>
      <c r="G10586" s="147">
        <v>80.167262776487661</v>
      </c>
      <c r="H10586" s="147">
        <v>86.381376000000003</v>
      </c>
      <c r="I10586" s="147">
        <v>92.935333333333318</v>
      </c>
      <c r="J10586" s="147">
        <v>99.481823333333352</v>
      </c>
      <c r="K10586" s="147">
        <v>106.02319199999999</v>
      </c>
    </row>
    <row r="10587" spans="2:11" x14ac:dyDescent="0.2">
      <c r="B10587" s="21" t="str">
        <f t="shared" si="165"/>
        <v>KitchenuhmaykoosibWind2030RCP6.0</v>
      </c>
      <c r="C10587" t="s">
        <v>357</v>
      </c>
      <c r="D10587" t="s">
        <v>1</v>
      </c>
      <c r="E10587" s="144" t="s">
        <v>192</v>
      </c>
      <c r="F10587" s="144">
        <v>2030</v>
      </c>
      <c r="G10587" s="147">
        <v>80.250675178920702</v>
      </c>
      <c r="H10587" s="147">
        <v>86.484048000000001</v>
      </c>
      <c r="I10587" s="147">
        <v>93.061066666666662</v>
      </c>
      <c r="J10587" s="147">
        <v>99.627842666666695</v>
      </c>
      <c r="K10587" s="147">
        <v>106.191</v>
      </c>
    </row>
    <row r="10588" spans="2:11" x14ac:dyDescent="0.2">
      <c r="B10588" s="21" t="str">
        <f t="shared" si="165"/>
        <v>KitchenuhmaykoosibWind2035RCP6.0</v>
      </c>
      <c r="C10588" t="s">
        <v>357</v>
      </c>
      <c r="D10588" t="s">
        <v>1</v>
      </c>
      <c r="E10588" s="144" t="s">
        <v>192</v>
      </c>
      <c r="F10588" s="144">
        <v>2035</v>
      </c>
      <c r="G10588" s="147">
        <v>80.334087581353756</v>
      </c>
      <c r="H10588" s="147">
        <v>86.586720000000014</v>
      </c>
      <c r="I10588" s="147">
        <v>93.186799999999991</v>
      </c>
      <c r="J10588" s="147">
        <v>99.773862000000022</v>
      </c>
      <c r="K10588" s="147">
        <v>106.358808</v>
      </c>
    </row>
    <row r="10589" spans="2:11" x14ac:dyDescent="0.2">
      <c r="B10589" s="21" t="str">
        <f t="shared" si="165"/>
        <v>KitchenuhmaykoosibWind2040RCP6.0</v>
      </c>
      <c r="C10589" t="s">
        <v>357</v>
      </c>
      <c r="D10589" t="s">
        <v>1</v>
      </c>
      <c r="E10589" s="144" t="s">
        <v>192</v>
      </c>
      <c r="F10589" s="144">
        <v>2040</v>
      </c>
      <c r="G10589" s="147">
        <v>80.417499983786811</v>
      </c>
      <c r="H10589" s="147">
        <v>86.689392000000012</v>
      </c>
      <c r="I10589" s="147">
        <v>93.31253333333332</v>
      </c>
      <c r="J10589" s="147">
        <v>99.91988133333335</v>
      </c>
      <c r="K10589" s="147">
        <v>106.52661599999999</v>
      </c>
    </row>
    <row r="10590" spans="2:11" x14ac:dyDescent="0.2">
      <c r="B10590" s="21" t="str">
        <f t="shared" si="165"/>
        <v>KitchenuhmaykoosibWind2045RCP6.0</v>
      </c>
      <c r="C10590" t="s">
        <v>357</v>
      </c>
      <c r="D10590" t="s">
        <v>1</v>
      </c>
      <c r="E10590" s="144" t="s">
        <v>192</v>
      </c>
      <c r="F10590" s="144">
        <v>2045</v>
      </c>
      <c r="G10590" s="147">
        <v>80.500912386219852</v>
      </c>
      <c r="H10590" s="147">
        <v>86.792064000000011</v>
      </c>
      <c r="I10590" s="147">
        <v>93.438266666666664</v>
      </c>
      <c r="J10590" s="147">
        <v>100.06590066666669</v>
      </c>
      <c r="K10590" s="147">
        <v>106.694424</v>
      </c>
    </row>
    <row r="10591" spans="2:11" x14ac:dyDescent="0.2">
      <c r="B10591" s="21" t="str">
        <f t="shared" si="165"/>
        <v>KitchenuhmaykoosibWind2050RCP6.0</v>
      </c>
      <c r="C10591" t="s">
        <v>357</v>
      </c>
      <c r="D10591" t="s">
        <v>1</v>
      </c>
      <c r="E10591" s="144" t="s">
        <v>192</v>
      </c>
      <c r="F10591" s="144">
        <v>2050</v>
      </c>
      <c r="G10591" s="147">
        <v>80.752738401184402</v>
      </c>
      <c r="H10591" s="147">
        <v>87.093235200000009</v>
      </c>
      <c r="I10591" s="147">
        <v>93.79768</v>
      </c>
      <c r="J10591" s="147">
        <v>100.47573920000002</v>
      </c>
      <c r="K10591" s="147">
        <v>107.15589599999998</v>
      </c>
    </row>
    <row r="10592" spans="2:11" x14ac:dyDescent="0.2">
      <c r="B10592" s="21" t="str">
        <f t="shared" si="165"/>
        <v>KitchenuhmaykoosibWind2055RCP6.0</v>
      </c>
      <c r="C10592" t="s">
        <v>357</v>
      </c>
      <c r="D10592" t="s">
        <v>1</v>
      </c>
      <c r="E10592" s="144" t="s">
        <v>192</v>
      </c>
      <c r="F10592" s="144">
        <v>2055</v>
      </c>
      <c r="G10592" s="147">
        <v>80.921152013715883</v>
      </c>
      <c r="H10592" s="147">
        <v>87.29173440000001</v>
      </c>
      <c r="I10592" s="147">
        <v>94.031360000000006</v>
      </c>
      <c r="J10592" s="147">
        <v>100.73955840000002</v>
      </c>
      <c r="K10592" s="147">
        <v>107.44955999999999</v>
      </c>
    </row>
    <row r="10593" spans="2:11" x14ac:dyDescent="0.2">
      <c r="B10593" s="21" t="str">
        <f t="shared" si="165"/>
        <v>KitchenuhmaykoosibWind2060RCP6.0</v>
      </c>
      <c r="C10593" t="s">
        <v>357</v>
      </c>
      <c r="D10593" t="s">
        <v>1</v>
      </c>
      <c r="E10593" s="144" t="s">
        <v>192</v>
      </c>
      <c r="F10593" s="144">
        <v>2060</v>
      </c>
      <c r="G10593" s="147">
        <v>81.089565626247378</v>
      </c>
      <c r="H10593" s="147">
        <v>87.49023360000001</v>
      </c>
      <c r="I10593" s="147">
        <v>94.265039999999999</v>
      </c>
      <c r="J10593" s="147">
        <v>101.00337760000002</v>
      </c>
      <c r="K10593" s="147">
        <v>107.74322399999998</v>
      </c>
    </row>
    <row r="10594" spans="2:11" x14ac:dyDescent="0.2">
      <c r="B10594" s="21" t="str">
        <f t="shared" si="165"/>
        <v>KitchenuhmaykoosibWind2065RCP6.0</v>
      </c>
      <c r="C10594" t="s">
        <v>357</v>
      </c>
      <c r="D10594" t="s">
        <v>1</v>
      </c>
      <c r="E10594" s="144" t="s">
        <v>192</v>
      </c>
      <c r="F10594" s="144">
        <v>2065</v>
      </c>
      <c r="G10594" s="147">
        <v>81.257979238778859</v>
      </c>
      <c r="H10594" s="147">
        <v>87.688732800000011</v>
      </c>
      <c r="I10594" s="147">
        <v>94.498720000000006</v>
      </c>
      <c r="J10594" s="147">
        <v>101.26719680000002</v>
      </c>
      <c r="K10594" s="147">
        <v>108.03688799999999</v>
      </c>
    </row>
    <row r="10595" spans="2:11" x14ac:dyDescent="0.2">
      <c r="B10595" s="21" t="str">
        <f t="shared" si="165"/>
        <v>KitchenuhmaykoosibWind2070RCP6.0</v>
      </c>
      <c r="C10595" t="s">
        <v>357</v>
      </c>
      <c r="D10595" t="s">
        <v>1</v>
      </c>
      <c r="E10595" s="144" t="s">
        <v>192</v>
      </c>
      <c r="F10595" s="144">
        <v>2070</v>
      </c>
      <c r="G10595" s="147">
        <v>81.426392851310354</v>
      </c>
      <c r="H10595" s="147">
        <v>87.887232000000012</v>
      </c>
      <c r="I10595" s="147">
        <v>94.732400000000013</v>
      </c>
      <c r="J10595" s="147">
        <v>101.53101600000002</v>
      </c>
      <c r="K10595" s="147">
        <v>108.33055199999998</v>
      </c>
    </row>
    <row r="10596" spans="2:11" x14ac:dyDescent="0.2">
      <c r="B10596" s="21" t="str">
        <f t="shared" si="165"/>
        <v>KitchenuhmaykoosibWind2075RCP6.0</v>
      </c>
      <c r="C10596" t="s">
        <v>357</v>
      </c>
      <c r="D10596" t="s">
        <v>1</v>
      </c>
      <c r="E10596" s="144" t="s">
        <v>192</v>
      </c>
      <c r="F10596" s="144">
        <v>2075</v>
      </c>
      <c r="G10596" s="147">
        <v>81.416462803401657</v>
      </c>
      <c r="H10596" s="147">
        <v>87.844452000000004</v>
      </c>
      <c r="I10596" s="147">
        <v>94.647300000000001</v>
      </c>
      <c r="J10596" s="147">
        <v>101.41042700000003</v>
      </c>
      <c r="K10596" s="147">
        <v>108.17585399999999</v>
      </c>
    </row>
    <row r="10597" spans="2:11" x14ac:dyDescent="0.2">
      <c r="B10597" s="21" t="str">
        <f t="shared" si="165"/>
        <v>KitchenuhmaykoosibWind2080RCP6.0</v>
      </c>
      <c r="C10597" t="s">
        <v>357</v>
      </c>
      <c r="D10597" t="s">
        <v>1</v>
      </c>
      <c r="E10597" s="144" t="s">
        <v>192</v>
      </c>
      <c r="F10597" s="144">
        <v>2080</v>
      </c>
      <c r="G10597" s="147">
        <v>81.406532755492961</v>
      </c>
      <c r="H10597" s="147">
        <v>87.801671999999996</v>
      </c>
      <c r="I10597" s="147">
        <v>94.562200000000004</v>
      </c>
      <c r="J10597" s="147">
        <v>101.28983800000002</v>
      </c>
      <c r="K10597" s="147">
        <v>108.02115599999999</v>
      </c>
    </row>
    <row r="10598" spans="2:11" x14ac:dyDescent="0.2">
      <c r="B10598" s="21" t="str">
        <f t="shared" si="165"/>
        <v>KitchenuhmaykoosibWind2085RCP6.0</v>
      </c>
      <c r="C10598" t="s">
        <v>357</v>
      </c>
      <c r="D10598" t="s">
        <v>1</v>
      </c>
      <c r="E10598" s="144" t="s">
        <v>192</v>
      </c>
      <c r="F10598" s="144">
        <v>2085</v>
      </c>
      <c r="G10598" s="147">
        <v>81.396602707584265</v>
      </c>
      <c r="H10598" s="147">
        <v>87.758892000000003</v>
      </c>
      <c r="I10598" s="147">
        <v>94.477100000000007</v>
      </c>
      <c r="J10598" s="147">
        <v>101.16924900000001</v>
      </c>
      <c r="K10598" s="147">
        <v>107.86645799999998</v>
      </c>
    </row>
    <row r="10599" spans="2:11" x14ac:dyDescent="0.2">
      <c r="B10599" s="21" t="str">
        <f t="shared" si="165"/>
        <v>KitchenuhmaykoosibWind2090RCP6.0</v>
      </c>
      <c r="C10599" t="s">
        <v>357</v>
      </c>
      <c r="D10599" t="s">
        <v>1</v>
      </c>
      <c r="E10599" s="144" t="s">
        <v>192</v>
      </c>
      <c r="F10599" s="144">
        <v>2090</v>
      </c>
      <c r="G10599" s="147">
        <v>81.431688876861656</v>
      </c>
      <c r="H10599" s="147">
        <v>87.75033599999999</v>
      </c>
      <c r="I10599" s="147">
        <v>94.407333333333327</v>
      </c>
      <c r="J10599" s="147">
        <v>101.04866000000001</v>
      </c>
      <c r="K10599" s="147">
        <v>107.69777599999999</v>
      </c>
    </row>
    <row r="10600" spans="2:11" x14ac:dyDescent="0.2">
      <c r="B10600" s="21" t="str">
        <f t="shared" si="165"/>
        <v>KitchenuhmaykoosibWind2095RCP6.0</v>
      </c>
      <c r="C10600" t="s">
        <v>357</v>
      </c>
      <c r="D10600" t="s">
        <v>1</v>
      </c>
      <c r="E10600" s="144" t="s">
        <v>192</v>
      </c>
      <c r="F10600" s="144">
        <v>2095</v>
      </c>
      <c r="G10600" s="147">
        <v>81.476705094047759</v>
      </c>
      <c r="H10600" s="147">
        <v>87.784559999999999</v>
      </c>
      <c r="I10600" s="147">
        <v>94.422666666666672</v>
      </c>
      <c r="J10600" s="147">
        <v>101.04866000000001</v>
      </c>
      <c r="K10600" s="147">
        <v>107.68379199999998</v>
      </c>
    </row>
    <row r="10601" spans="2:11" x14ac:dyDescent="0.2">
      <c r="B10601" s="21" t="str">
        <f t="shared" si="165"/>
        <v>KitchenuhmaykoosibWind2100RCP6.0</v>
      </c>
      <c r="C10601" t="s">
        <v>357</v>
      </c>
      <c r="D10601" t="s">
        <v>1</v>
      </c>
      <c r="E10601" s="144" t="s">
        <v>192</v>
      </c>
      <c r="F10601" s="144">
        <v>2100</v>
      </c>
      <c r="G10601" s="147">
        <v>81.521721311233847</v>
      </c>
      <c r="H10601" s="147">
        <v>87.818783999999994</v>
      </c>
      <c r="I10601" s="147">
        <v>94.438000000000002</v>
      </c>
      <c r="J10601" s="147">
        <v>101.04866000000001</v>
      </c>
      <c r="K10601" s="147">
        <v>107.66980799999999</v>
      </c>
    </row>
    <row r="10602" spans="2:11" x14ac:dyDescent="0.2">
      <c r="B10602" s="21" t="str">
        <f t="shared" si="165"/>
        <v>KitchenuhmaykoosibWind2023RCP8.5</v>
      </c>
      <c r="C10602" t="s">
        <v>357</v>
      </c>
      <c r="D10602" t="s">
        <v>1</v>
      </c>
      <c r="E10602" s="144" t="s">
        <v>191</v>
      </c>
      <c r="F10602" s="144">
        <v>2023</v>
      </c>
      <c r="G10602" s="147">
        <v>80.083850374054606</v>
      </c>
      <c r="H10602" s="147">
        <v>86.278704000000005</v>
      </c>
      <c r="I10602" s="147">
        <v>92.809599999999989</v>
      </c>
      <c r="J10602" s="147">
        <v>99.335804000000024</v>
      </c>
      <c r="K10602" s="147">
        <v>105.855384</v>
      </c>
    </row>
    <row r="10603" spans="2:11" x14ac:dyDescent="0.2">
      <c r="B10603" s="21" t="str">
        <f t="shared" si="165"/>
        <v>KitchenuhmaykoosibWind2025RCP8.5</v>
      </c>
      <c r="C10603" t="s">
        <v>357</v>
      </c>
      <c r="D10603" t="s">
        <v>1</v>
      </c>
      <c r="E10603" s="144" t="s">
        <v>191</v>
      </c>
      <c r="F10603" s="144">
        <v>2025</v>
      </c>
      <c r="G10603" s="147">
        <v>80.250675178920702</v>
      </c>
      <c r="H10603" s="147">
        <v>86.484048000000001</v>
      </c>
      <c r="I10603" s="147">
        <v>93.061066666666662</v>
      </c>
      <c r="J10603" s="147">
        <v>99.627842666666695</v>
      </c>
      <c r="K10603" s="147">
        <v>106.191</v>
      </c>
    </row>
    <row r="10604" spans="2:11" x14ac:dyDescent="0.2">
      <c r="B10604" s="21" t="str">
        <f t="shared" si="165"/>
        <v>KitchenuhmaykoosibWind2030RCP8.5</v>
      </c>
      <c r="C10604" t="s">
        <v>357</v>
      </c>
      <c r="D10604" t="s">
        <v>1</v>
      </c>
      <c r="E10604" s="144" t="s">
        <v>191</v>
      </c>
      <c r="F10604" s="144">
        <v>2030</v>
      </c>
      <c r="G10604" s="147">
        <v>80.417499983786811</v>
      </c>
      <c r="H10604" s="147">
        <v>86.689392000000012</v>
      </c>
      <c r="I10604" s="147">
        <v>93.31253333333332</v>
      </c>
      <c r="J10604" s="147">
        <v>99.91988133333335</v>
      </c>
      <c r="K10604" s="147">
        <v>106.52661599999999</v>
      </c>
    </row>
    <row r="10605" spans="2:11" x14ac:dyDescent="0.2">
      <c r="B10605" s="21" t="str">
        <f t="shared" si="165"/>
        <v>KitchenuhmaykoosibWind2035RCP8.5</v>
      </c>
      <c r="C10605" t="s">
        <v>357</v>
      </c>
      <c r="D10605" t="s">
        <v>1</v>
      </c>
      <c r="E10605" s="144" t="s">
        <v>191</v>
      </c>
      <c r="F10605" s="144">
        <v>2035</v>
      </c>
      <c r="G10605" s="147">
        <v>80.584324788652907</v>
      </c>
      <c r="H10605" s="147">
        <v>86.894736000000009</v>
      </c>
      <c r="I10605" s="147">
        <v>93.563999999999993</v>
      </c>
      <c r="J10605" s="147">
        <v>100.21192000000002</v>
      </c>
      <c r="K10605" s="147">
        <v>106.86223199999999</v>
      </c>
    </row>
    <row r="10606" spans="2:11" x14ac:dyDescent="0.2">
      <c r="B10606" s="21" t="str">
        <f t="shared" si="165"/>
        <v>KitchenuhmaykoosibWind2040RCP8.5</v>
      </c>
      <c r="C10606" t="s">
        <v>357</v>
      </c>
      <c r="D10606" t="s">
        <v>1</v>
      </c>
      <c r="E10606" s="144" t="s">
        <v>191</v>
      </c>
      <c r="F10606" s="144">
        <v>2040</v>
      </c>
      <c r="G10606" s="147">
        <v>80.865014142872056</v>
      </c>
      <c r="H10606" s="147">
        <v>87.22556800000001</v>
      </c>
      <c r="I10606" s="147">
        <v>93.953466666666671</v>
      </c>
      <c r="J10606" s="147">
        <v>100.65161866666669</v>
      </c>
      <c r="K10606" s="147">
        <v>107.35167199999999</v>
      </c>
    </row>
    <row r="10607" spans="2:11" x14ac:dyDescent="0.2">
      <c r="B10607" s="21" t="str">
        <f t="shared" si="165"/>
        <v>KitchenuhmaykoosibWind2045RCP8.5</v>
      </c>
      <c r="C10607" t="s">
        <v>357</v>
      </c>
      <c r="D10607" t="s">
        <v>1</v>
      </c>
      <c r="E10607" s="144" t="s">
        <v>191</v>
      </c>
      <c r="F10607" s="144">
        <v>2045</v>
      </c>
      <c r="G10607" s="147">
        <v>81.145703497091205</v>
      </c>
      <c r="H10607" s="147">
        <v>87.556400000000011</v>
      </c>
      <c r="I10607" s="147">
        <v>94.342933333333335</v>
      </c>
      <c r="J10607" s="147">
        <v>101.09131733333335</v>
      </c>
      <c r="K10607" s="147">
        <v>107.84111199999998</v>
      </c>
    </row>
    <row r="10608" spans="2:11" x14ac:dyDescent="0.2">
      <c r="B10608" s="21" t="str">
        <f t="shared" si="165"/>
        <v>KitchenuhmaykoosibWind2050RCP8.5</v>
      </c>
      <c r="C10608" t="s">
        <v>357</v>
      </c>
      <c r="D10608" t="s">
        <v>1</v>
      </c>
      <c r="E10608" s="144" t="s">
        <v>191</v>
      </c>
      <c r="F10608" s="144">
        <v>2050</v>
      </c>
      <c r="G10608" s="147">
        <v>81.413152787432097</v>
      </c>
      <c r="H10608" s="147">
        <v>87.830192000000011</v>
      </c>
      <c r="I10608" s="147">
        <v>94.618933333333345</v>
      </c>
      <c r="J10608" s="147">
        <v>101.37023066666669</v>
      </c>
      <c r="K10608" s="147">
        <v>108.12428799999998</v>
      </c>
    </row>
    <row r="10609" spans="2:11" x14ac:dyDescent="0.2">
      <c r="B10609" s="21" t="str">
        <f t="shared" si="165"/>
        <v>KitchenuhmaykoosibWind2055RCP8.5</v>
      </c>
      <c r="C10609" t="s">
        <v>357</v>
      </c>
      <c r="D10609" t="s">
        <v>1</v>
      </c>
      <c r="E10609" s="144" t="s">
        <v>191</v>
      </c>
      <c r="F10609" s="144">
        <v>2055</v>
      </c>
      <c r="G10609" s="147">
        <v>81.399912723553825</v>
      </c>
      <c r="H10609" s="147">
        <v>87.773151999999996</v>
      </c>
      <c r="I10609" s="147">
        <v>94.505466666666663</v>
      </c>
      <c r="J10609" s="147">
        <v>101.20944533333335</v>
      </c>
      <c r="K10609" s="147">
        <v>107.91802399999999</v>
      </c>
    </row>
    <row r="10610" spans="2:11" x14ac:dyDescent="0.2">
      <c r="B10610" s="21" t="str">
        <f t="shared" si="165"/>
        <v>KitchenuhmaykoosibWind2060RCP8.5</v>
      </c>
      <c r="C10610" t="s">
        <v>357</v>
      </c>
      <c r="D10610" t="s">
        <v>1</v>
      </c>
      <c r="E10610" s="144" t="s">
        <v>191</v>
      </c>
      <c r="F10610" s="144">
        <v>2060</v>
      </c>
      <c r="G10610" s="147">
        <v>81.431688876861656</v>
      </c>
      <c r="H10610" s="147">
        <v>87.75033599999999</v>
      </c>
      <c r="I10610" s="147">
        <v>94.407333333333327</v>
      </c>
      <c r="J10610" s="147">
        <v>101.04866000000001</v>
      </c>
      <c r="K10610" s="147">
        <v>107.69777599999999</v>
      </c>
    </row>
    <row r="10611" spans="2:11" x14ac:dyDescent="0.2">
      <c r="B10611" s="21" t="str">
        <f t="shared" si="165"/>
        <v>KitchenuhmaykoosibWind2065RCP8.5</v>
      </c>
      <c r="C10611" t="s">
        <v>357</v>
      </c>
      <c r="D10611" t="s">
        <v>1</v>
      </c>
      <c r="E10611" s="144" t="s">
        <v>191</v>
      </c>
      <c r="F10611" s="144">
        <v>2065</v>
      </c>
      <c r="G10611" s="147">
        <v>81.476705094047759</v>
      </c>
      <c r="H10611" s="147">
        <v>87.784559999999999</v>
      </c>
      <c r="I10611" s="147">
        <v>94.422666666666672</v>
      </c>
      <c r="J10611" s="147">
        <v>101.04866000000001</v>
      </c>
      <c r="K10611" s="147">
        <v>107.68379199999998</v>
      </c>
    </row>
    <row r="10612" spans="2:11" x14ac:dyDescent="0.2">
      <c r="B10612" s="21" t="str">
        <f t="shared" si="165"/>
        <v>KitchenuhmaykoosibWind2070RCP8.5</v>
      </c>
      <c r="C10612" t="s">
        <v>357</v>
      </c>
      <c r="D10612" t="s">
        <v>1</v>
      </c>
      <c r="E10612" s="144" t="s">
        <v>191</v>
      </c>
      <c r="F10612" s="144">
        <v>2070</v>
      </c>
      <c r="G10612" s="147">
        <v>81.519073298458196</v>
      </c>
      <c r="H10612" s="147">
        <v>87.790263999999993</v>
      </c>
      <c r="I10612" s="147">
        <v>94.379733333333334</v>
      </c>
      <c r="J10612" s="147">
        <v>100.96662666666668</v>
      </c>
      <c r="K10612" s="147">
        <v>107.561432</v>
      </c>
    </row>
    <row r="10613" spans="2:11" x14ac:dyDescent="0.2">
      <c r="B10613" s="21" t="str">
        <f t="shared" si="165"/>
        <v>KitchenuhmaykoosibWind2075RCP8.5</v>
      </c>
      <c r="C10613" t="s">
        <v>357</v>
      </c>
      <c r="D10613" t="s">
        <v>1</v>
      </c>
      <c r="E10613" s="144" t="s">
        <v>191</v>
      </c>
      <c r="F10613" s="144">
        <v>2075</v>
      </c>
      <c r="G10613" s="147">
        <v>81.516425285682544</v>
      </c>
      <c r="H10613" s="147">
        <v>87.761744000000007</v>
      </c>
      <c r="I10613" s="147">
        <v>94.321466666666666</v>
      </c>
      <c r="J10613" s="147">
        <v>100.88459333333334</v>
      </c>
      <c r="K10613" s="147">
        <v>107.45305599999999</v>
      </c>
    </row>
    <row r="10614" spans="2:11" x14ac:dyDescent="0.2">
      <c r="B10614" s="21" t="str">
        <f t="shared" si="165"/>
        <v>KitchenuhmaykoosibWind2080RCP8.5</v>
      </c>
      <c r="C10614" t="s">
        <v>357</v>
      </c>
      <c r="D10614" t="s">
        <v>1</v>
      </c>
      <c r="E10614" s="144" t="s">
        <v>191</v>
      </c>
      <c r="F10614" s="144">
        <v>2080</v>
      </c>
      <c r="G10614" s="147">
        <v>81.513777272906893</v>
      </c>
      <c r="H10614" s="147">
        <v>87.733224000000007</v>
      </c>
      <c r="I10614" s="147">
        <v>94.263199999999998</v>
      </c>
      <c r="J10614" s="147">
        <v>100.80256000000001</v>
      </c>
      <c r="K10614" s="147">
        <v>107.34468</v>
      </c>
    </row>
    <row r="10615" spans="2:11" x14ac:dyDescent="0.2">
      <c r="B10615" s="21" t="str">
        <f t="shared" si="165"/>
        <v>KitchenuhmaykoosibWind2085RCP8.5</v>
      </c>
      <c r="C10615" t="s">
        <v>357</v>
      </c>
      <c r="D10615" t="s">
        <v>1</v>
      </c>
      <c r="E10615" s="144" t="s">
        <v>191</v>
      </c>
      <c r="F10615" s="144">
        <v>2085</v>
      </c>
      <c r="G10615" s="147">
        <v>81.656769962792126</v>
      </c>
      <c r="H10615" s="147">
        <v>87.89578800000001</v>
      </c>
      <c r="I10615" s="147">
        <v>94.451799999999992</v>
      </c>
      <c r="J10615" s="147">
        <v>101.01420600000002</v>
      </c>
      <c r="K10615" s="147">
        <v>107.58065999999999</v>
      </c>
    </row>
    <row r="10616" spans="2:11" x14ac:dyDescent="0.2">
      <c r="B10616" s="21" t="str">
        <f t="shared" si="165"/>
        <v>KitchenuhmaykoosibWind2090RCP8.5</v>
      </c>
      <c r="C10616" t="s">
        <v>357</v>
      </c>
      <c r="D10616" t="s">
        <v>1</v>
      </c>
      <c r="E10616" s="144" t="s">
        <v>191</v>
      </c>
      <c r="F10616" s="144">
        <v>2090</v>
      </c>
      <c r="G10616" s="147">
        <v>81.799762652677359</v>
      </c>
      <c r="H10616" s="147">
        <v>88.058351999999999</v>
      </c>
      <c r="I10616" s="147">
        <v>94.6404</v>
      </c>
      <c r="J10616" s="147">
        <v>101.22585200000002</v>
      </c>
      <c r="K10616" s="147">
        <v>107.81663999999999</v>
      </c>
    </row>
    <row r="10617" spans="2:11" x14ac:dyDescent="0.2">
      <c r="B10617" s="21" t="str">
        <f t="shared" si="165"/>
        <v>KitchenuhmaykoosibWind2095RCP8.5</v>
      </c>
      <c r="C10617" t="s">
        <v>357</v>
      </c>
      <c r="D10617" t="s">
        <v>1</v>
      </c>
      <c r="E10617" s="144" t="s">
        <v>191</v>
      </c>
      <c r="F10617" s="144">
        <v>2095</v>
      </c>
      <c r="G10617" s="147">
        <v>81.799762652677359</v>
      </c>
      <c r="H10617" s="147">
        <v>88.058351999999999</v>
      </c>
      <c r="I10617" s="147">
        <v>94.6404</v>
      </c>
      <c r="J10617" s="147">
        <v>101.22585200000002</v>
      </c>
      <c r="K10617" s="147">
        <v>107.81663999999999</v>
      </c>
    </row>
    <row r="10618" spans="2:11" x14ac:dyDescent="0.2">
      <c r="B10618" s="21" t="str">
        <f t="shared" si="165"/>
        <v>KitchenuhmaykoosibWind2100RCP8.5</v>
      </c>
      <c r="C10618" t="s">
        <v>357</v>
      </c>
      <c r="D10618" t="s">
        <v>1</v>
      </c>
      <c r="E10618" s="144" t="s">
        <v>191</v>
      </c>
      <c r="F10618" s="144">
        <v>2100</v>
      </c>
      <c r="G10618" s="147">
        <v>81.799762652677359</v>
      </c>
      <c r="H10618" s="147">
        <v>88.058351999999999</v>
      </c>
      <c r="I10618" s="147">
        <v>94.6404</v>
      </c>
      <c r="J10618" s="147">
        <v>101.22585200000002</v>
      </c>
      <c r="K10618" s="147">
        <v>107.81663999999999</v>
      </c>
    </row>
    <row r="10619" spans="2:11" x14ac:dyDescent="0.2">
      <c r="B10619" s="21" t="str">
        <f t="shared" si="165"/>
        <v>LakefieldIce Accretion2023RCP4.5</v>
      </c>
      <c r="C10619" t="s">
        <v>358</v>
      </c>
      <c r="D10619" t="s">
        <v>486</v>
      </c>
      <c r="E10619" s="144" t="s">
        <v>193</v>
      </c>
      <c r="F10619" s="144">
        <v>2023</v>
      </c>
      <c r="G10619" s="147">
        <v>17.152606756103975</v>
      </c>
      <c r="H10619" s="147">
        <v>20.438749999999999</v>
      </c>
      <c r="I10619" s="147">
        <v>24.625</v>
      </c>
      <c r="J10619" s="147">
        <v>27.826249999999995</v>
      </c>
      <c r="K10619" s="147">
        <v>30.995999999999999</v>
      </c>
    </row>
    <row r="10620" spans="2:11" x14ac:dyDescent="0.2">
      <c r="B10620" s="21" t="str">
        <f t="shared" si="165"/>
        <v>LakefieldIce Accretion2025RCP4.5</v>
      </c>
      <c r="C10620" t="s">
        <v>358</v>
      </c>
      <c r="D10620" t="s">
        <v>486</v>
      </c>
      <c r="E10620" s="144" t="s">
        <v>193</v>
      </c>
      <c r="F10620" s="144">
        <v>2025</v>
      </c>
      <c r="G10620" s="147">
        <v>17.146808038471754</v>
      </c>
      <c r="H10620" s="147">
        <v>20.442208333333333</v>
      </c>
      <c r="I10620" s="147">
        <v>24.633333333333333</v>
      </c>
      <c r="J10620" s="147">
        <v>27.840374999999995</v>
      </c>
      <c r="K10620" s="147">
        <v>31.016999999999999</v>
      </c>
    </row>
    <row r="10621" spans="2:11" x14ac:dyDescent="0.2">
      <c r="B10621" s="21" t="str">
        <f t="shared" si="165"/>
        <v>LakefieldIce Accretion2030RCP4.5</v>
      </c>
      <c r="C10621" t="s">
        <v>358</v>
      </c>
      <c r="D10621" t="s">
        <v>486</v>
      </c>
      <c r="E10621" s="144" t="s">
        <v>193</v>
      </c>
      <c r="F10621" s="144">
        <v>2030</v>
      </c>
      <c r="G10621" s="147">
        <v>17.141009320839537</v>
      </c>
      <c r="H10621" s="147">
        <v>20.445666666666664</v>
      </c>
      <c r="I10621" s="147">
        <v>24.641666666666666</v>
      </c>
      <c r="J10621" s="147">
        <v>27.854499999999994</v>
      </c>
      <c r="K10621" s="147">
        <v>31.038</v>
      </c>
    </row>
    <row r="10622" spans="2:11" x14ac:dyDescent="0.2">
      <c r="B10622" s="21" t="str">
        <f t="shared" si="165"/>
        <v>LakefieldIce Accretion2035RCP4.5</v>
      </c>
      <c r="C10622" t="s">
        <v>358</v>
      </c>
      <c r="D10622" t="s">
        <v>486</v>
      </c>
      <c r="E10622" s="144" t="s">
        <v>193</v>
      </c>
      <c r="F10622" s="144">
        <v>2035</v>
      </c>
      <c r="G10622" s="147">
        <v>17.135210603207319</v>
      </c>
      <c r="H10622" s="147">
        <v>20.449124999999999</v>
      </c>
      <c r="I10622" s="147">
        <v>24.65</v>
      </c>
      <c r="J10622" s="147">
        <v>27.868624999999994</v>
      </c>
      <c r="K10622" s="147">
        <v>31.058999999999997</v>
      </c>
    </row>
    <row r="10623" spans="2:11" x14ac:dyDescent="0.2">
      <c r="B10623" s="21" t="str">
        <f t="shared" si="165"/>
        <v>LakefieldIce Accretion2040RCP4.5</v>
      </c>
      <c r="C10623" t="s">
        <v>358</v>
      </c>
      <c r="D10623" t="s">
        <v>486</v>
      </c>
      <c r="E10623" s="144" t="s">
        <v>193</v>
      </c>
      <c r="F10623" s="144">
        <v>2040</v>
      </c>
      <c r="G10623" s="147">
        <v>17.129411885575099</v>
      </c>
      <c r="H10623" s="147">
        <v>20.452583333333333</v>
      </c>
      <c r="I10623" s="147">
        <v>24.658333333333335</v>
      </c>
      <c r="J10623" s="147">
        <v>27.882749999999998</v>
      </c>
      <c r="K10623" s="147">
        <v>31.08</v>
      </c>
    </row>
    <row r="10624" spans="2:11" x14ac:dyDescent="0.2">
      <c r="B10624" s="21" t="str">
        <f t="shared" si="165"/>
        <v>LakefieldIce Accretion2045RCP4.5</v>
      </c>
      <c r="C10624" t="s">
        <v>358</v>
      </c>
      <c r="D10624" t="s">
        <v>486</v>
      </c>
      <c r="E10624" s="144" t="s">
        <v>193</v>
      </c>
      <c r="F10624" s="144">
        <v>2045</v>
      </c>
      <c r="G10624" s="147">
        <v>17.123613167942878</v>
      </c>
      <c r="H10624" s="147">
        <v>20.456041666666664</v>
      </c>
      <c r="I10624" s="147">
        <v>24.666666666666668</v>
      </c>
      <c r="J10624" s="147">
        <v>27.896874999999998</v>
      </c>
      <c r="K10624" s="147">
        <v>31.100999999999999</v>
      </c>
    </row>
    <row r="10625" spans="2:11" x14ac:dyDescent="0.2">
      <c r="B10625" s="21" t="str">
        <f t="shared" si="165"/>
        <v>LakefieldIce Accretion2050RCP4.5</v>
      </c>
      <c r="C10625" t="s">
        <v>358</v>
      </c>
      <c r="D10625" t="s">
        <v>486</v>
      </c>
      <c r="E10625" s="144" t="s">
        <v>193</v>
      </c>
      <c r="F10625" s="144">
        <v>2050</v>
      </c>
      <c r="G10625" s="147">
        <v>17.079542913938013</v>
      </c>
      <c r="H10625" s="147">
        <v>20.43045</v>
      </c>
      <c r="I10625" s="147">
        <v>24.66</v>
      </c>
      <c r="J10625" s="147">
        <v>27.905349999999999</v>
      </c>
      <c r="K10625" s="147">
        <v>31.128299999999999</v>
      </c>
    </row>
    <row r="10626" spans="2:11" x14ac:dyDescent="0.2">
      <c r="B10626" s="21" t="str">
        <f t="shared" si="165"/>
        <v>LakefieldIce Accretion2055RCP4.5</v>
      </c>
      <c r="C10626" t="s">
        <v>358</v>
      </c>
      <c r="D10626" t="s">
        <v>486</v>
      </c>
      <c r="E10626" s="144" t="s">
        <v>193</v>
      </c>
      <c r="F10626" s="144">
        <v>2055</v>
      </c>
      <c r="G10626" s="147">
        <v>17.041271377565369</v>
      </c>
      <c r="H10626" s="147">
        <v>20.401399999999999</v>
      </c>
      <c r="I10626" s="147">
        <v>24.645</v>
      </c>
      <c r="J10626" s="147">
        <v>27.899699999999999</v>
      </c>
      <c r="K10626" s="147">
        <v>31.134599999999999</v>
      </c>
    </row>
    <row r="10627" spans="2:11" x14ac:dyDescent="0.2">
      <c r="B10627" s="21" t="str">
        <f t="shared" si="165"/>
        <v>LakefieldIce Accretion2060RCP4.5</v>
      </c>
      <c r="C10627" t="s">
        <v>358</v>
      </c>
      <c r="D10627" t="s">
        <v>486</v>
      </c>
      <c r="E10627" s="144" t="s">
        <v>193</v>
      </c>
      <c r="F10627" s="144">
        <v>2060</v>
      </c>
      <c r="G10627" s="147">
        <v>17.002999841192722</v>
      </c>
      <c r="H10627" s="147">
        <v>20.372350000000001</v>
      </c>
      <c r="I10627" s="147">
        <v>24.630000000000003</v>
      </c>
      <c r="J10627" s="147">
        <v>27.894049999999996</v>
      </c>
      <c r="K10627" s="147">
        <v>31.140900000000002</v>
      </c>
    </row>
    <row r="10628" spans="2:11" x14ac:dyDescent="0.2">
      <c r="B10628" s="21" t="str">
        <f t="shared" si="165"/>
        <v>LakefieldIce Accretion2065RCP4.5</v>
      </c>
      <c r="C10628" t="s">
        <v>358</v>
      </c>
      <c r="D10628" t="s">
        <v>486</v>
      </c>
      <c r="E10628" s="144" t="s">
        <v>193</v>
      </c>
      <c r="F10628" s="144">
        <v>2065</v>
      </c>
      <c r="G10628" s="147">
        <v>16.964728304820078</v>
      </c>
      <c r="H10628" s="147">
        <v>20.343299999999999</v>
      </c>
      <c r="I10628" s="147">
        <v>24.615000000000002</v>
      </c>
      <c r="J10628" s="147">
        <v>27.888399999999997</v>
      </c>
      <c r="K10628" s="147">
        <v>31.147200000000002</v>
      </c>
    </row>
    <row r="10629" spans="2:11" x14ac:dyDescent="0.2">
      <c r="B10629" s="21" t="str">
        <f t="shared" si="165"/>
        <v>LakefieldIce Accretion2070RCP4.5</v>
      </c>
      <c r="C10629" t="s">
        <v>358</v>
      </c>
      <c r="D10629" t="s">
        <v>486</v>
      </c>
      <c r="E10629" s="144" t="s">
        <v>193</v>
      </c>
      <c r="F10629" s="144">
        <v>2070</v>
      </c>
      <c r="G10629" s="147">
        <v>16.92645676844743</v>
      </c>
      <c r="H10629" s="147">
        <v>20.314250000000001</v>
      </c>
      <c r="I10629" s="147">
        <v>24.6</v>
      </c>
      <c r="J10629" s="147">
        <v>27.882749999999998</v>
      </c>
      <c r="K10629" s="147">
        <v>31.153500000000001</v>
      </c>
    </row>
    <row r="10630" spans="2:11" x14ac:dyDescent="0.2">
      <c r="B10630" s="21" t="str">
        <f t="shared" si="165"/>
        <v>LakefieldIce Accretion2075RCP4.5</v>
      </c>
      <c r="C10630" t="s">
        <v>358</v>
      </c>
      <c r="D10630" t="s">
        <v>486</v>
      </c>
      <c r="E10630" s="144" t="s">
        <v>193</v>
      </c>
      <c r="F10630" s="144">
        <v>2075</v>
      </c>
      <c r="G10630" s="147">
        <v>16.996041380034058</v>
      </c>
      <c r="H10630" s="147">
        <v>20.417999999999999</v>
      </c>
      <c r="I10630" s="147">
        <v>24.741666666666667</v>
      </c>
      <c r="J10630" s="147">
        <v>28.052249999999997</v>
      </c>
      <c r="K10630" s="147">
        <v>31.353000000000002</v>
      </c>
    </row>
    <row r="10631" spans="2:11" x14ac:dyDescent="0.2">
      <c r="B10631" s="21" t="str">
        <f t="shared" si="165"/>
        <v>LakefieldIce Accretion2080RCP4.5</v>
      </c>
      <c r="C10631" t="s">
        <v>358</v>
      </c>
      <c r="D10631" t="s">
        <v>486</v>
      </c>
      <c r="E10631" s="144" t="s">
        <v>193</v>
      </c>
      <c r="F10631" s="144">
        <v>2080</v>
      </c>
      <c r="G10631" s="147">
        <v>17.065625991620688</v>
      </c>
      <c r="H10631" s="147">
        <v>20.521750000000001</v>
      </c>
      <c r="I10631" s="147">
        <v>24.883333333333333</v>
      </c>
      <c r="J10631" s="147">
        <v>28.221749999999997</v>
      </c>
      <c r="K10631" s="147">
        <v>31.552499999999998</v>
      </c>
    </row>
    <row r="10632" spans="2:11" x14ac:dyDescent="0.2">
      <c r="B10632" s="21" t="str">
        <f t="shared" si="165"/>
        <v>LakefieldIce Accretion2085RCP4.5</v>
      </c>
      <c r="C10632" t="s">
        <v>358</v>
      </c>
      <c r="D10632" t="s">
        <v>486</v>
      </c>
      <c r="E10632" s="144" t="s">
        <v>193</v>
      </c>
      <c r="F10632" s="144">
        <v>2085</v>
      </c>
      <c r="G10632" s="147">
        <v>17.135210603207316</v>
      </c>
      <c r="H10632" s="147">
        <v>20.625499999999999</v>
      </c>
      <c r="I10632" s="147">
        <v>25.024999999999999</v>
      </c>
      <c r="J10632" s="147">
        <v>28.391249999999996</v>
      </c>
      <c r="K10632" s="147">
        <v>31.751999999999999</v>
      </c>
    </row>
    <row r="10633" spans="2:11" x14ac:dyDescent="0.2">
      <c r="B10633" s="21" t="str">
        <f t="shared" si="165"/>
        <v>LakefieldIce Accretion2090RCP4.5</v>
      </c>
      <c r="C10633" t="s">
        <v>358</v>
      </c>
      <c r="D10633" t="s">
        <v>486</v>
      </c>
      <c r="E10633" s="144" t="s">
        <v>193</v>
      </c>
      <c r="F10633" s="144">
        <v>2090</v>
      </c>
      <c r="G10633" s="147">
        <v>17.204795214793943</v>
      </c>
      <c r="H10633" s="147">
        <v>20.729249999999997</v>
      </c>
      <c r="I10633" s="147">
        <v>25.166666666666668</v>
      </c>
      <c r="J10633" s="147">
        <v>28.560749999999995</v>
      </c>
      <c r="K10633" s="147">
        <v>31.951499999999999</v>
      </c>
    </row>
    <row r="10634" spans="2:11" x14ac:dyDescent="0.2">
      <c r="B10634" s="21" t="str">
        <f t="shared" si="165"/>
        <v>LakefieldIce Accretion2095RCP4.5</v>
      </c>
      <c r="C10634" t="s">
        <v>358</v>
      </c>
      <c r="D10634" t="s">
        <v>486</v>
      </c>
      <c r="E10634" s="144" t="s">
        <v>193</v>
      </c>
      <c r="F10634" s="144">
        <v>2095</v>
      </c>
      <c r="G10634" s="147">
        <v>17.274379826380574</v>
      </c>
      <c r="H10634" s="147">
        <v>20.832999999999998</v>
      </c>
      <c r="I10634" s="147">
        <v>25.308333333333334</v>
      </c>
      <c r="J10634" s="147">
        <v>28.730249999999995</v>
      </c>
      <c r="K10634" s="147">
        <v>32.150999999999996</v>
      </c>
    </row>
    <row r="10635" spans="2:11" x14ac:dyDescent="0.2">
      <c r="B10635" s="21" t="str">
        <f t="shared" si="165"/>
        <v>LakefieldIce Accretion2100RCP4.5</v>
      </c>
      <c r="C10635" t="s">
        <v>358</v>
      </c>
      <c r="D10635" t="s">
        <v>486</v>
      </c>
      <c r="E10635" s="144" t="s">
        <v>193</v>
      </c>
      <c r="F10635" s="144">
        <v>2100</v>
      </c>
      <c r="G10635" s="147">
        <v>17.343964437967202</v>
      </c>
      <c r="H10635" s="147">
        <v>20.936749999999996</v>
      </c>
      <c r="I10635" s="147">
        <v>25.45</v>
      </c>
      <c r="J10635" s="147">
        <v>28.899749999999994</v>
      </c>
      <c r="K10635" s="147">
        <v>32.350499999999997</v>
      </c>
    </row>
    <row r="10636" spans="2:11" x14ac:dyDescent="0.2">
      <c r="B10636" s="21" t="str">
        <f t="shared" ref="B10636:B10699" si="166">C10636&amp;D10636&amp;F10636&amp;E10636</f>
        <v>LakefieldIce Accretion2023RCP6.0</v>
      </c>
      <c r="C10636" t="s">
        <v>358</v>
      </c>
      <c r="D10636" t="s">
        <v>486</v>
      </c>
      <c r="E10636" s="144" t="s">
        <v>192</v>
      </c>
      <c r="F10636" s="144">
        <v>2023</v>
      </c>
      <c r="G10636" s="147">
        <v>17.152606756103975</v>
      </c>
      <c r="H10636" s="147">
        <v>20.438749999999999</v>
      </c>
      <c r="I10636" s="147">
        <v>24.625</v>
      </c>
      <c r="J10636" s="147">
        <v>27.826249999999995</v>
      </c>
      <c r="K10636" s="147">
        <v>30.995999999999999</v>
      </c>
    </row>
    <row r="10637" spans="2:11" x14ac:dyDescent="0.2">
      <c r="B10637" s="21" t="str">
        <f t="shared" si="166"/>
        <v>LakefieldIce Accretion2025RCP6.0</v>
      </c>
      <c r="C10637" t="s">
        <v>358</v>
      </c>
      <c r="D10637" t="s">
        <v>486</v>
      </c>
      <c r="E10637" s="144" t="s">
        <v>192</v>
      </c>
      <c r="F10637" s="144">
        <v>2025</v>
      </c>
      <c r="G10637" s="147">
        <v>17.146808038471754</v>
      </c>
      <c r="H10637" s="147">
        <v>20.442208333333333</v>
      </c>
      <c r="I10637" s="147">
        <v>24.633333333333333</v>
      </c>
      <c r="J10637" s="147">
        <v>27.840374999999995</v>
      </c>
      <c r="K10637" s="147">
        <v>31.016999999999999</v>
      </c>
    </row>
    <row r="10638" spans="2:11" x14ac:dyDescent="0.2">
      <c r="B10638" s="21" t="str">
        <f t="shared" si="166"/>
        <v>LakefieldIce Accretion2030RCP6.0</v>
      </c>
      <c r="C10638" t="s">
        <v>358</v>
      </c>
      <c r="D10638" t="s">
        <v>486</v>
      </c>
      <c r="E10638" s="144" t="s">
        <v>192</v>
      </c>
      <c r="F10638" s="144">
        <v>2030</v>
      </c>
      <c r="G10638" s="147">
        <v>17.141009320839537</v>
      </c>
      <c r="H10638" s="147">
        <v>20.445666666666664</v>
      </c>
      <c r="I10638" s="147">
        <v>24.641666666666666</v>
      </c>
      <c r="J10638" s="147">
        <v>27.854499999999994</v>
      </c>
      <c r="K10638" s="147">
        <v>31.038</v>
      </c>
    </row>
    <row r="10639" spans="2:11" x14ac:dyDescent="0.2">
      <c r="B10639" s="21" t="str">
        <f t="shared" si="166"/>
        <v>LakefieldIce Accretion2035RCP6.0</v>
      </c>
      <c r="C10639" t="s">
        <v>358</v>
      </c>
      <c r="D10639" t="s">
        <v>486</v>
      </c>
      <c r="E10639" s="144" t="s">
        <v>192</v>
      </c>
      <c r="F10639" s="144">
        <v>2035</v>
      </c>
      <c r="G10639" s="147">
        <v>17.135210603207319</v>
      </c>
      <c r="H10639" s="147">
        <v>20.449124999999999</v>
      </c>
      <c r="I10639" s="147">
        <v>24.65</v>
      </c>
      <c r="J10639" s="147">
        <v>27.868624999999994</v>
      </c>
      <c r="K10639" s="147">
        <v>31.058999999999997</v>
      </c>
    </row>
    <row r="10640" spans="2:11" x14ac:dyDescent="0.2">
      <c r="B10640" s="21" t="str">
        <f t="shared" si="166"/>
        <v>LakefieldIce Accretion2040RCP6.0</v>
      </c>
      <c r="C10640" t="s">
        <v>358</v>
      </c>
      <c r="D10640" t="s">
        <v>486</v>
      </c>
      <c r="E10640" s="144" t="s">
        <v>192</v>
      </c>
      <c r="F10640" s="144">
        <v>2040</v>
      </c>
      <c r="G10640" s="147">
        <v>17.129411885575099</v>
      </c>
      <c r="H10640" s="147">
        <v>20.452583333333333</v>
      </c>
      <c r="I10640" s="147">
        <v>24.658333333333335</v>
      </c>
      <c r="J10640" s="147">
        <v>27.882749999999998</v>
      </c>
      <c r="K10640" s="147">
        <v>31.08</v>
      </c>
    </row>
    <row r="10641" spans="2:11" x14ac:dyDescent="0.2">
      <c r="B10641" s="21" t="str">
        <f t="shared" si="166"/>
        <v>LakefieldIce Accretion2045RCP6.0</v>
      </c>
      <c r="C10641" t="s">
        <v>358</v>
      </c>
      <c r="D10641" t="s">
        <v>486</v>
      </c>
      <c r="E10641" s="144" t="s">
        <v>192</v>
      </c>
      <c r="F10641" s="144">
        <v>2045</v>
      </c>
      <c r="G10641" s="147">
        <v>17.123613167942878</v>
      </c>
      <c r="H10641" s="147">
        <v>20.456041666666664</v>
      </c>
      <c r="I10641" s="147">
        <v>24.666666666666668</v>
      </c>
      <c r="J10641" s="147">
        <v>27.896874999999998</v>
      </c>
      <c r="K10641" s="147">
        <v>31.100999999999999</v>
      </c>
    </row>
    <row r="10642" spans="2:11" x14ac:dyDescent="0.2">
      <c r="B10642" s="21" t="str">
        <f t="shared" si="166"/>
        <v>LakefieldIce Accretion2050RCP6.0</v>
      </c>
      <c r="C10642" t="s">
        <v>358</v>
      </c>
      <c r="D10642" t="s">
        <v>486</v>
      </c>
      <c r="E10642" s="144" t="s">
        <v>192</v>
      </c>
      <c r="F10642" s="144">
        <v>2050</v>
      </c>
      <c r="G10642" s="147">
        <v>17.079542913938013</v>
      </c>
      <c r="H10642" s="147">
        <v>20.43045</v>
      </c>
      <c r="I10642" s="147">
        <v>24.66</v>
      </c>
      <c r="J10642" s="147">
        <v>27.905349999999999</v>
      </c>
      <c r="K10642" s="147">
        <v>31.128299999999999</v>
      </c>
    </row>
    <row r="10643" spans="2:11" x14ac:dyDescent="0.2">
      <c r="B10643" s="21" t="str">
        <f t="shared" si="166"/>
        <v>LakefieldIce Accretion2055RCP6.0</v>
      </c>
      <c r="C10643" t="s">
        <v>358</v>
      </c>
      <c r="D10643" t="s">
        <v>486</v>
      </c>
      <c r="E10643" s="144" t="s">
        <v>192</v>
      </c>
      <c r="F10643" s="144">
        <v>2055</v>
      </c>
      <c r="G10643" s="147">
        <v>17.041271377565369</v>
      </c>
      <c r="H10643" s="147">
        <v>20.401399999999999</v>
      </c>
      <c r="I10643" s="147">
        <v>24.645</v>
      </c>
      <c r="J10643" s="147">
        <v>27.899699999999999</v>
      </c>
      <c r="K10643" s="147">
        <v>31.134599999999999</v>
      </c>
    </row>
    <row r="10644" spans="2:11" x14ac:dyDescent="0.2">
      <c r="B10644" s="21" t="str">
        <f t="shared" si="166"/>
        <v>LakefieldIce Accretion2060RCP6.0</v>
      </c>
      <c r="C10644" t="s">
        <v>358</v>
      </c>
      <c r="D10644" t="s">
        <v>486</v>
      </c>
      <c r="E10644" s="144" t="s">
        <v>192</v>
      </c>
      <c r="F10644" s="144">
        <v>2060</v>
      </c>
      <c r="G10644" s="147">
        <v>17.002999841192722</v>
      </c>
      <c r="H10644" s="147">
        <v>20.372350000000001</v>
      </c>
      <c r="I10644" s="147">
        <v>24.630000000000003</v>
      </c>
      <c r="J10644" s="147">
        <v>27.894049999999996</v>
      </c>
      <c r="K10644" s="147">
        <v>31.140900000000002</v>
      </c>
    </row>
    <row r="10645" spans="2:11" x14ac:dyDescent="0.2">
      <c r="B10645" s="21" t="str">
        <f t="shared" si="166"/>
        <v>LakefieldIce Accretion2065RCP6.0</v>
      </c>
      <c r="C10645" t="s">
        <v>358</v>
      </c>
      <c r="D10645" t="s">
        <v>486</v>
      </c>
      <c r="E10645" s="144" t="s">
        <v>192</v>
      </c>
      <c r="F10645" s="144">
        <v>2065</v>
      </c>
      <c r="G10645" s="147">
        <v>16.964728304820078</v>
      </c>
      <c r="H10645" s="147">
        <v>20.343299999999999</v>
      </c>
      <c r="I10645" s="147">
        <v>24.615000000000002</v>
      </c>
      <c r="J10645" s="147">
        <v>27.888399999999997</v>
      </c>
      <c r="K10645" s="147">
        <v>31.147200000000002</v>
      </c>
    </row>
    <row r="10646" spans="2:11" x14ac:dyDescent="0.2">
      <c r="B10646" s="21" t="str">
        <f t="shared" si="166"/>
        <v>LakefieldIce Accretion2070RCP6.0</v>
      </c>
      <c r="C10646" t="s">
        <v>358</v>
      </c>
      <c r="D10646" t="s">
        <v>486</v>
      </c>
      <c r="E10646" s="144" t="s">
        <v>192</v>
      </c>
      <c r="F10646" s="144">
        <v>2070</v>
      </c>
      <c r="G10646" s="147">
        <v>16.92645676844743</v>
      </c>
      <c r="H10646" s="147">
        <v>20.314250000000001</v>
      </c>
      <c r="I10646" s="147">
        <v>24.6</v>
      </c>
      <c r="J10646" s="147">
        <v>27.882749999999998</v>
      </c>
      <c r="K10646" s="147">
        <v>31.153500000000001</v>
      </c>
    </row>
    <row r="10647" spans="2:11" x14ac:dyDescent="0.2">
      <c r="B10647" s="21" t="str">
        <f t="shared" si="166"/>
        <v>LakefieldIce Accretion2075RCP6.0</v>
      </c>
      <c r="C10647" t="s">
        <v>358</v>
      </c>
      <c r="D10647" t="s">
        <v>486</v>
      </c>
      <c r="E10647" s="144" t="s">
        <v>192</v>
      </c>
      <c r="F10647" s="144">
        <v>2075</v>
      </c>
      <c r="G10647" s="147">
        <v>17.030833685827375</v>
      </c>
      <c r="H10647" s="147">
        <v>20.469875000000002</v>
      </c>
      <c r="I10647" s="147">
        <v>24.8125</v>
      </c>
      <c r="J10647" s="147">
        <v>28.136999999999997</v>
      </c>
      <c r="K10647" s="147">
        <v>31.452750000000002</v>
      </c>
    </row>
    <row r="10648" spans="2:11" x14ac:dyDescent="0.2">
      <c r="B10648" s="21" t="str">
        <f t="shared" si="166"/>
        <v>LakefieldIce Accretion2080RCP6.0</v>
      </c>
      <c r="C10648" t="s">
        <v>358</v>
      </c>
      <c r="D10648" t="s">
        <v>486</v>
      </c>
      <c r="E10648" s="144" t="s">
        <v>192</v>
      </c>
      <c r="F10648" s="144">
        <v>2080</v>
      </c>
      <c r="G10648" s="147">
        <v>17.135210603207316</v>
      </c>
      <c r="H10648" s="147">
        <v>20.625499999999999</v>
      </c>
      <c r="I10648" s="147">
        <v>25.024999999999999</v>
      </c>
      <c r="J10648" s="147">
        <v>28.391249999999996</v>
      </c>
      <c r="K10648" s="147">
        <v>31.751999999999999</v>
      </c>
    </row>
    <row r="10649" spans="2:11" x14ac:dyDescent="0.2">
      <c r="B10649" s="21" t="str">
        <f t="shared" si="166"/>
        <v>LakefieldIce Accretion2085RCP6.0</v>
      </c>
      <c r="C10649" t="s">
        <v>358</v>
      </c>
      <c r="D10649" t="s">
        <v>486</v>
      </c>
      <c r="E10649" s="144" t="s">
        <v>192</v>
      </c>
      <c r="F10649" s="144">
        <v>2085</v>
      </c>
      <c r="G10649" s="147">
        <v>17.239587520587257</v>
      </c>
      <c r="H10649" s="147">
        <v>20.781124999999996</v>
      </c>
      <c r="I10649" s="147">
        <v>25.237500000000001</v>
      </c>
      <c r="J10649" s="147">
        <v>28.645499999999995</v>
      </c>
      <c r="K10649" s="147">
        <v>32.051249999999996</v>
      </c>
    </row>
    <row r="10650" spans="2:11" x14ac:dyDescent="0.2">
      <c r="B10650" s="21" t="str">
        <f t="shared" si="166"/>
        <v>LakefieldIce Accretion2090RCP6.0</v>
      </c>
      <c r="C10650" t="s">
        <v>358</v>
      </c>
      <c r="D10650" t="s">
        <v>486</v>
      </c>
      <c r="E10650" s="144" t="s">
        <v>192</v>
      </c>
      <c r="F10650" s="144">
        <v>2090</v>
      </c>
      <c r="G10650" s="147">
        <v>17.204795214793943</v>
      </c>
      <c r="H10650" s="147">
        <v>20.812249999999999</v>
      </c>
      <c r="I10650" s="147">
        <v>25.349999999999998</v>
      </c>
      <c r="J10650" s="147">
        <v>28.814999999999994</v>
      </c>
      <c r="K10650" s="147">
        <v>32.277000000000001</v>
      </c>
    </row>
    <row r="10651" spans="2:11" x14ac:dyDescent="0.2">
      <c r="B10651" s="21" t="str">
        <f t="shared" si="166"/>
        <v>LakefieldIce Accretion2095RCP6.0</v>
      </c>
      <c r="C10651" t="s">
        <v>358</v>
      </c>
      <c r="D10651" t="s">
        <v>486</v>
      </c>
      <c r="E10651" s="144" t="s">
        <v>192</v>
      </c>
      <c r="F10651" s="144">
        <v>2095</v>
      </c>
      <c r="G10651" s="147">
        <v>17.065625991620688</v>
      </c>
      <c r="H10651" s="147">
        <v>20.687749999999998</v>
      </c>
      <c r="I10651" s="147">
        <v>25.25</v>
      </c>
      <c r="J10651" s="147">
        <v>28.730249999999998</v>
      </c>
      <c r="K10651" s="147">
        <v>32.203499999999998</v>
      </c>
    </row>
    <row r="10652" spans="2:11" x14ac:dyDescent="0.2">
      <c r="B10652" s="21" t="str">
        <f t="shared" si="166"/>
        <v>LakefieldIce Accretion2100RCP6.0</v>
      </c>
      <c r="C10652" t="s">
        <v>358</v>
      </c>
      <c r="D10652" t="s">
        <v>486</v>
      </c>
      <c r="E10652" s="144" t="s">
        <v>192</v>
      </c>
      <c r="F10652" s="144">
        <v>2100</v>
      </c>
      <c r="G10652" s="147">
        <v>16.92645676844743</v>
      </c>
      <c r="H10652" s="147">
        <v>20.56325</v>
      </c>
      <c r="I10652" s="147">
        <v>25.15</v>
      </c>
      <c r="J10652" s="147">
        <v>28.645499999999998</v>
      </c>
      <c r="K10652" s="147">
        <v>32.130000000000003</v>
      </c>
    </row>
    <row r="10653" spans="2:11" x14ac:dyDescent="0.2">
      <c r="B10653" s="21" t="str">
        <f t="shared" si="166"/>
        <v>LakefieldIce Accretion2023RCP8.5</v>
      </c>
      <c r="C10653" t="s">
        <v>358</v>
      </c>
      <c r="D10653" t="s">
        <v>486</v>
      </c>
      <c r="E10653" s="144" t="s">
        <v>191</v>
      </c>
      <c r="F10653" s="144">
        <v>2023</v>
      </c>
      <c r="G10653" s="147">
        <v>17.152606756103975</v>
      </c>
      <c r="H10653" s="147">
        <v>20.438749999999999</v>
      </c>
      <c r="I10653" s="147">
        <v>24.625</v>
      </c>
      <c r="J10653" s="147">
        <v>27.826249999999995</v>
      </c>
      <c r="K10653" s="147">
        <v>30.995999999999999</v>
      </c>
    </row>
    <row r="10654" spans="2:11" x14ac:dyDescent="0.2">
      <c r="B10654" s="21" t="str">
        <f t="shared" si="166"/>
        <v>LakefieldIce Accretion2025RCP8.5</v>
      </c>
      <c r="C10654" t="s">
        <v>358</v>
      </c>
      <c r="D10654" t="s">
        <v>486</v>
      </c>
      <c r="E10654" s="144" t="s">
        <v>191</v>
      </c>
      <c r="F10654" s="144">
        <v>2025</v>
      </c>
      <c r="G10654" s="147">
        <v>17.141009320839537</v>
      </c>
      <c r="H10654" s="147">
        <v>20.445666666666664</v>
      </c>
      <c r="I10654" s="147">
        <v>24.641666666666666</v>
      </c>
      <c r="J10654" s="147">
        <v>27.854499999999994</v>
      </c>
      <c r="K10654" s="147">
        <v>31.038</v>
      </c>
    </row>
    <row r="10655" spans="2:11" x14ac:dyDescent="0.2">
      <c r="B10655" s="21" t="str">
        <f t="shared" si="166"/>
        <v>LakefieldIce Accretion2030RCP8.5</v>
      </c>
      <c r="C10655" t="s">
        <v>358</v>
      </c>
      <c r="D10655" t="s">
        <v>486</v>
      </c>
      <c r="E10655" s="144" t="s">
        <v>191</v>
      </c>
      <c r="F10655" s="144">
        <v>2030</v>
      </c>
      <c r="G10655" s="147">
        <v>17.129411885575099</v>
      </c>
      <c r="H10655" s="147">
        <v>20.452583333333333</v>
      </c>
      <c r="I10655" s="147">
        <v>24.658333333333335</v>
      </c>
      <c r="J10655" s="147">
        <v>27.882749999999998</v>
      </c>
      <c r="K10655" s="147">
        <v>31.08</v>
      </c>
    </row>
    <row r="10656" spans="2:11" x14ac:dyDescent="0.2">
      <c r="B10656" s="21" t="str">
        <f t="shared" si="166"/>
        <v>LakefieldIce Accretion2035RCP8.5</v>
      </c>
      <c r="C10656" t="s">
        <v>358</v>
      </c>
      <c r="D10656" t="s">
        <v>486</v>
      </c>
      <c r="E10656" s="144" t="s">
        <v>191</v>
      </c>
      <c r="F10656" s="144">
        <v>2035</v>
      </c>
      <c r="G10656" s="147">
        <v>17.117814450310661</v>
      </c>
      <c r="H10656" s="147">
        <v>20.459499999999998</v>
      </c>
      <c r="I10656" s="147">
        <v>24.675000000000001</v>
      </c>
      <c r="J10656" s="147">
        <v>27.910999999999998</v>
      </c>
      <c r="K10656" s="147">
        <v>31.122</v>
      </c>
    </row>
    <row r="10657" spans="2:11" x14ac:dyDescent="0.2">
      <c r="B10657" s="21" t="str">
        <f t="shared" si="166"/>
        <v>LakefieldIce Accretion2040RCP8.5</v>
      </c>
      <c r="C10657" t="s">
        <v>358</v>
      </c>
      <c r="D10657" t="s">
        <v>486</v>
      </c>
      <c r="E10657" s="144" t="s">
        <v>191</v>
      </c>
      <c r="F10657" s="144">
        <v>2040</v>
      </c>
      <c r="G10657" s="147">
        <v>17.054028556356251</v>
      </c>
      <c r="H10657" s="147">
        <v>20.411083333333334</v>
      </c>
      <c r="I10657" s="147">
        <v>24.650000000000002</v>
      </c>
      <c r="J10657" s="147">
        <v>27.901583333333331</v>
      </c>
      <c r="K10657" s="147">
        <v>31.1325</v>
      </c>
    </row>
    <row r="10658" spans="2:11" x14ac:dyDescent="0.2">
      <c r="B10658" s="21" t="str">
        <f t="shared" si="166"/>
        <v>LakefieldIce Accretion2045RCP8.5</v>
      </c>
      <c r="C10658" t="s">
        <v>358</v>
      </c>
      <c r="D10658" t="s">
        <v>486</v>
      </c>
      <c r="E10658" s="144" t="s">
        <v>191</v>
      </c>
      <c r="F10658" s="144">
        <v>2045</v>
      </c>
      <c r="G10658" s="147">
        <v>16.99024266240184</v>
      </c>
      <c r="H10658" s="147">
        <v>20.362666666666666</v>
      </c>
      <c r="I10658" s="147">
        <v>24.625</v>
      </c>
      <c r="J10658" s="147">
        <v>27.892166666666665</v>
      </c>
      <c r="K10658" s="147">
        <v>31.143000000000001</v>
      </c>
    </row>
    <row r="10659" spans="2:11" x14ac:dyDescent="0.2">
      <c r="B10659" s="21" t="str">
        <f t="shared" si="166"/>
        <v>LakefieldIce Accretion2050RCP8.5</v>
      </c>
      <c r="C10659" t="s">
        <v>358</v>
      </c>
      <c r="D10659" t="s">
        <v>486</v>
      </c>
      <c r="E10659" s="144" t="s">
        <v>191</v>
      </c>
      <c r="F10659" s="144">
        <v>2050</v>
      </c>
      <c r="G10659" s="147">
        <v>17.065625991620688</v>
      </c>
      <c r="H10659" s="147">
        <v>20.521750000000001</v>
      </c>
      <c r="I10659" s="147">
        <v>24.883333333333333</v>
      </c>
      <c r="J10659" s="147">
        <v>28.221749999999997</v>
      </c>
      <c r="K10659" s="147">
        <v>31.552499999999998</v>
      </c>
    </row>
    <row r="10660" spans="2:11" x14ac:dyDescent="0.2">
      <c r="B10660" s="21" t="str">
        <f t="shared" si="166"/>
        <v>LakefieldIce Accretion2055RCP8.5</v>
      </c>
      <c r="C10660" t="s">
        <v>358</v>
      </c>
      <c r="D10660" t="s">
        <v>486</v>
      </c>
      <c r="E10660" s="144" t="s">
        <v>191</v>
      </c>
      <c r="F10660" s="144">
        <v>2055</v>
      </c>
      <c r="G10660" s="147">
        <v>17.204795214793943</v>
      </c>
      <c r="H10660" s="147">
        <v>20.729249999999997</v>
      </c>
      <c r="I10660" s="147">
        <v>25.166666666666668</v>
      </c>
      <c r="J10660" s="147">
        <v>28.560749999999995</v>
      </c>
      <c r="K10660" s="147">
        <v>31.951499999999999</v>
      </c>
    </row>
    <row r="10661" spans="2:11" x14ac:dyDescent="0.2">
      <c r="B10661" s="21" t="str">
        <f t="shared" si="166"/>
        <v>LakefieldIce Accretion2060RCP8.5</v>
      </c>
      <c r="C10661" t="s">
        <v>358</v>
      </c>
      <c r="D10661" t="s">
        <v>486</v>
      </c>
      <c r="E10661" s="144" t="s">
        <v>191</v>
      </c>
      <c r="F10661" s="144">
        <v>2060</v>
      </c>
      <c r="G10661" s="147">
        <v>17.204795214793943</v>
      </c>
      <c r="H10661" s="147">
        <v>20.812249999999999</v>
      </c>
      <c r="I10661" s="147">
        <v>25.349999999999998</v>
      </c>
      <c r="J10661" s="147">
        <v>28.814999999999994</v>
      </c>
      <c r="K10661" s="147">
        <v>32.277000000000001</v>
      </c>
    </row>
    <row r="10662" spans="2:11" x14ac:dyDescent="0.2">
      <c r="B10662" s="21" t="str">
        <f t="shared" si="166"/>
        <v>LakefieldIce Accretion2065RCP8.5</v>
      </c>
      <c r="C10662" t="s">
        <v>358</v>
      </c>
      <c r="D10662" t="s">
        <v>486</v>
      </c>
      <c r="E10662" s="144" t="s">
        <v>191</v>
      </c>
      <c r="F10662" s="144">
        <v>2065</v>
      </c>
      <c r="G10662" s="147">
        <v>17.065625991620688</v>
      </c>
      <c r="H10662" s="147">
        <v>20.687749999999998</v>
      </c>
      <c r="I10662" s="147">
        <v>25.25</v>
      </c>
      <c r="J10662" s="147">
        <v>28.730249999999998</v>
      </c>
      <c r="K10662" s="147">
        <v>32.203499999999998</v>
      </c>
    </row>
    <row r="10663" spans="2:11" x14ac:dyDescent="0.2">
      <c r="B10663" s="21" t="str">
        <f t="shared" si="166"/>
        <v>LakefieldIce Accretion2070RCP8.5</v>
      </c>
      <c r="C10663" t="s">
        <v>358</v>
      </c>
      <c r="D10663" t="s">
        <v>486</v>
      </c>
      <c r="E10663" s="144" t="s">
        <v>191</v>
      </c>
      <c r="F10663" s="144">
        <v>2070</v>
      </c>
      <c r="G10663" s="147">
        <v>16.688709345526448</v>
      </c>
      <c r="H10663" s="147">
        <v>20.314250000000001</v>
      </c>
      <c r="I10663" s="147">
        <v>24.891666666666666</v>
      </c>
      <c r="J10663" s="147">
        <v>28.372416666666663</v>
      </c>
      <c r="K10663" s="147">
        <v>31.846500000000002</v>
      </c>
    </row>
    <row r="10664" spans="2:11" x14ac:dyDescent="0.2">
      <c r="B10664" s="21" t="str">
        <f t="shared" si="166"/>
        <v>LakefieldIce Accretion2075RCP8.5</v>
      </c>
      <c r="C10664" t="s">
        <v>358</v>
      </c>
      <c r="D10664" t="s">
        <v>486</v>
      </c>
      <c r="E10664" s="144" t="s">
        <v>191</v>
      </c>
      <c r="F10664" s="144">
        <v>2075</v>
      </c>
      <c r="G10664" s="147">
        <v>16.450961922605469</v>
      </c>
      <c r="H10664" s="147">
        <v>20.065249999999999</v>
      </c>
      <c r="I10664" s="147">
        <v>24.633333333333333</v>
      </c>
      <c r="J10664" s="147">
        <v>28.09933333333333</v>
      </c>
      <c r="K10664" s="147">
        <v>31.562999999999999</v>
      </c>
    </row>
    <row r="10665" spans="2:11" x14ac:dyDescent="0.2">
      <c r="B10665" s="21" t="str">
        <f t="shared" si="166"/>
        <v>LakefieldIce Accretion2080RCP8.5</v>
      </c>
      <c r="C10665" t="s">
        <v>358</v>
      </c>
      <c r="D10665" t="s">
        <v>486</v>
      </c>
      <c r="E10665" s="144" t="s">
        <v>191</v>
      </c>
      <c r="F10665" s="144">
        <v>2080</v>
      </c>
      <c r="G10665" s="147">
        <v>16.213214499684486</v>
      </c>
      <c r="H10665" s="147">
        <v>19.81625</v>
      </c>
      <c r="I10665" s="147">
        <v>24.375</v>
      </c>
      <c r="J10665" s="147">
        <v>27.826249999999995</v>
      </c>
      <c r="K10665" s="147">
        <v>31.279499999999999</v>
      </c>
    </row>
    <row r="10666" spans="2:11" x14ac:dyDescent="0.2">
      <c r="B10666" s="21" t="str">
        <f t="shared" si="166"/>
        <v>LakefieldIce Accretion2085RCP8.5</v>
      </c>
      <c r="C10666" t="s">
        <v>358</v>
      </c>
      <c r="D10666" t="s">
        <v>486</v>
      </c>
      <c r="E10666" s="144" t="s">
        <v>191</v>
      </c>
      <c r="F10666" s="144">
        <v>2085</v>
      </c>
      <c r="G10666" s="147">
        <v>15.813102983061372</v>
      </c>
      <c r="H10666" s="147">
        <v>19.390875000000001</v>
      </c>
      <c r="I10666" s="147">
        <v>23.912500000000001</v>
      </c>
      <c r="J10666" s="147">
        <v>27.345999999999997</v>
      </c>
      <c r="K10666" s="147">
        <v>30.775500000000001</v>
      </c>
    </row>
    <row r="10667" spans="2:11" x14ac:dyDescent="0.2">
      <c r="B10667" s="21" t="str">
        <f t="shared" si="166"/>
        <v>LakefieldIce Accretion2090RCP8.5</v>
      </c>
      <c r="C10667" t="s">
        <v>358</v>
      </c>
      <c r="D10667" t="s">
        <v>486</v>
      </c>
      <c r="E10667" s="144" t="s">
        <v>191</v>
      </c>
      <c r="F10667" s="144">
        <v>2090</v>
      </c>
      <c r="G10667" s="147">
        <v>15.412991466438257</v>
      </c>
      <c r="H10667" s="147">
        <v>18.965500000000002</v>
      </c>
      <c r="I10667" s="147">
        <v>23.45</v>
      </c>
      <c r="J10667" s="147">
        <v>26.865749999999995</v>
      </c>
      <c r="K10667" s="147">
        <v>30.2715</v>
      </c>
    </row>
    <row r="10668" spans="2:11" x14ac:dyDescent="0.2">
      <c r="B10668" s="21" t="str">
        <f t="shared" si="166"/>
        <v>LakefieldIce Accretion2095RCP8.5</v>
      </c>
      <c r="C10668" t="s">
        <v>358</v>
      </c>
      <c r="D10668" t="s">
        <v>486</v>
      </c>
      <c r="E10668" s="144" t="s">
        <v>191</v>
      </c>
      <c r="F10668" s="144">
        <v>2095</v>
      </c>
      <c r="G10668" s="147">
        <v>15.412991466438257</v>
      </c>
      <c r="H10668" s="147">
        <v>18.965500000000002</v>
      </c>
      <c r="I10668" s="147">
        <v>23.45</v>
      </c>
      <c r="J10668" s="147">
        <v>26.865749999999995</v>
      </c>
      <c r="K10668" s="147">
        <v>30.2715</v>
      </c>
    </row>
    <row r="10669" spans="2:11" x14ac:dyDescent="0.2">
      <c r="B10669" s="21" t="str">
        <f t="shared" si="166"/>
        <v>LakefieldIce Accretion2100RCP8.5</v>
      </c>
      <c r="C10669" t="s">
        <v>358</v>
      </c>
      <c r="D10669" t="s">
        <v>486</v>
      </c>
      <c r="E10669" s="144" t="s">
        <v>191</v>
      </c>
      <c r="F10669" s="144">
        <v>2100</v>
      </c>
      <c r="G10669" s="147">
        <v>15.412991466438257</v>
      </c>
      <c r="H10669" s="147">
        <v>18.965500000000002</v>
      </c>
      <c r="I10669" s="147">
        <v>23.45</v>
      </c>
      <c r="J10669" s="147">
        <v>26.865749999999995</v>
      </c>
      <c r="K10669" s="147">
        <v>30.2715</v>
      </c>
    </row>
    <row r="10670" spans="2:11" x14ac:dyDescent="0.2">
      <c r="B10670" s="21" t="str">
        <f t="shared" si="166"/>
        <v>LakefieldWind2023RCP4.5</v>
      </c>
      <c r="C10670" t="s">
        <v>358</v>
      </c>
      <c r="D10670" t="s">
        <v>1</v>
      </c>
      <c r="E10670" s="144" t="s">
        <v>193</v>
      </c>
      <c r="F10670" s="144">
        <v>2023</v>
      </c>
      <c r="G10670" s="147">
        <v>74.705045640763188</v>
      </c>
      <c r="H10670" s="147">
        <v>80.507868000000002</v>
      </c>
      <c r="I10670" s="147">
        <v>86.636400000000009</v>
      </c>
      <c r="J10670" s="147">
        <v>92.756160000000008</v>
      </c>
      <c r="K10670" s="147">
        <v>98.863535999999982</v>
      </c>
    </row>
    <row r="10671" spans="2:11" x14ac:dyDescent="0.2">
      <c r="B10671" s="21" t="str">
        <f t="shared" si="166"/>
        <v>LakefieldWind2025RCP4.5</v>
      </c>
      <c r="C10671" t="s">
        <v>358</v>
      </c>
      <c r="D10671" t="s">
        <v>1</v>
      </c>
      <c r="E10671" s="144" t="s">
        <v>193</v>
      </c>
      <c r="F10671" s="144">
        <v>2025</v>
      </c>
      <c r="G10671" s="147">
        <v>74.787968736487699</v>
      </c>
      <c r="H10671" s="147">
        <v>80.613174999999998</v>
      </c>
      <c r="I10671" s="147">
        <v>86.768266666666676</v>
      </c>
      <c r="J10671" s="147">
        <v>92.911060333333339</v>
      </c>
      <c r="K10671" s="147">
        <v>99.041641999999982</v>
      </c>
    </row>
    <row r="10672" spans="2:11" x14ac:dyDescent="0.2">
      <c r="B10672" s="21" t="str">
        <f t="shared" si="166"/>
        <v>LakefieldWind2030RCP4.5</v>
      </c>
      <c r="C10672" t="s">
        <v>358</v>
      </c>
      <c r="D10672" t="s">
        <v>1</v>
      </c>
      <c r="E10672" s="144" t="s">
        <v>193</v>
      </c>
      <c r="F10672" s="144">
        <v>2030</v>
      </c>
      <c r="G10672" s="147">
        <v>74.870891832212195</v>
      </c>
      <c r="H10672" s="147">
        <v>80.718481999999995</v>
      </c>
      <c r="I10672" s="147">
        <v>86.900133333333343</v>
      </c>
      <c r="J10672" s="147">
        <v>93.065960666666669</v>
      </c>
      <c r="K10672" s="147">
        <v>99.219747999999981</v>
      </c>
    </row>
    <row r="10673" spans="2:11" x14ac:dyDescent="0.2">
      <c r="B10673" s="21" t="str">
        <f t="shared" si="166"/>
        <v>LakefieldWind2035RCP4.5</v>
      </c>
      <c r="C10673" t="s">
        <v>358</v>
      </c>
      <c r="D10673" t="s">
        <v>1</v>
      </c>
      <c r="E10673" s="144" t="s">
        <v>193</v>
      </c>
      <c r="F10673" s="144">
        <v>2035</v>
      </c>
      <c r="G10673" s="147">
        <v>74.953814927936691</v>
      </c>
      <c r="H10673" s="147">
        <v>80.823789000000005</v>
      </c>
      <c r="I10673" s="147">
        <v>87.032000000000011</v>
      </c>
      <c r="J10673" s="147">
        <v>93.220861000000014</v>
      </c>
      <c r="K10673" s="147">
        <v>99.397853999999995</v>
      </c>
    </row>
    <row r="10674" spans="2:11" x14ac:dyDescent="0.2">
      <c r="B10674" s="21" t="str">
        <f t="shared" si="166"/>
        <v>LakefieldWind2040RCP4.5</v>
      </c>
      <c r="C10674" t="s">
        <v>358</v>
      </c>
      <c r="D10674" t="s">
        <v>1</v>
      </c>
      <c r="E10674" s="144" t="s">
        <v>193</v>
      </c>
      <c r="F10674" s="144">
        <v>2040</v>
      </c>
      <c r="G10674" s="147">
        <v>75.036738023661201</v>
      </c>
      <c r="H10674" s="147">
        <v>80.929096000000001</v>
      </c>
      <c r="I10674" s="147">
        <v>87.163866666666664</v>
      </c>
      <c r="J10674" s="147">
        <v>93.375761333333344</v>
      </c>
      <c r="K10674" s="147">
        <v>99.575959999999995</v>
      </c>
    </row>
    <row r="10675" spans="2:11" x14ac:dyDescent="0.2">
      <c r="B10675" s="21" t="str">
        <f t="shared" si="166"/>
        <v>LakefieldWind2045RCP4.5</v>
      </c>
      <c r="C10675" t="s">
        <v>358</v>
      </c>
      <c r="D10675" t="s">
        <v>1</v>
      </c>
      <c r="E10675" s="144" t="s">
        <v>193</v>
      </c>
      <c r="F10675" s="144">
        <v>2045</v>
      </c>
      <c r="G10675" s="147">
        <v>75.119661119385711</v>
      </c>
      <c r="H10675" s="147">
        <v>81.034402999999998</v>
      </c>
      <c r="I10675" s="147">
        <v>87.295733333333331</v>
      </c>
      <c r="J10675" s="147">
        <v>93.530661666666674</v>
      </c>
      <c r="K10675" s="147">
        <v>99.754065999999995</v>
      </c>
    </row>
    <row r="10676" spans="2:11" x14ac:dyDescent="0.2">
      <c r="B10676" s="21" t="str">
        <f t="shared" si="166"/>
        <v>LakefieldWind2050RCP4.5</v>
      </c>
      <c r="C10676" t="s">
        <v>358</v>
      </c>
      <c r="D10676" t="s">
        <v>1</v>
      </c>
      <c r="E10676" s="144" t="s">
        <v>193</v>
      </c>
      <c r="F10676" s="144">
        <v>2050</v>
      </c>
      <c r="G10676" s="147">
        <v>75.205554594658551</v>
      </c>
      <c r="H10676" s="147">
        <v>81.128512799999996</v>
      </c>
      <c r="I10676" s="147">
        <v>87.396639999999991</v>
      </c>
      <c r="J10676" s="147">
        <v>93.637711600000003</v>
      </c>
      <c r="K10676" s="147">
        <v>99.869426399999995</v>
      </c>
    </row>
    <row r="10677" spans="2:11" x14ac:dyDescent="0.2">
      <c r="B10677" s="21" t="str">
        <f t="shared" si="166"/>
        <v>LakefieldWind2055RCP4.5</v>
      </c>
      <c r="C10677" t="s">
        <v>358</v>
      </c>
      <c r="D10677" t="s">
        <v>1</v>
      </c>
      <c r="E10677" s="144" t="s">
        <v>193</v>
      </c>
      <c r="F10677" s="144">
        <v>2055</v>
      </c>
      <c r="G10677" s="147">
        <v>75.208524974206895</v>
      </c>
      <c r="H10677" s="147">
        <v>81.117315599999998</v>
      </c>
      <c r="I10677" s="147">
        <v>87.365679999999998</v>
      </c>
      <c r="J10677" s="147">
        <v>93.589861200000001</v>
      </c>
      <c r="K10677" s="147">
        <v>99.806680799999995</v>
      </c>
    </row>
    <row r="10678" spans="2:11" x14ac:dyDescent="0.2">
      <c r="B10678" s="21" t="str">
        <f t="shared" si="166"/>
        <v>LakefieldWind2060RCP4.5</v>
      </c>
      <c r="C10678" t="s">
        <v>358</v>
      </c>
      <c r="D10678" t="s">
        <v>1</v>
      </c>
      <c r="E10678" s="144" t="s">
        <v>193</v>
      </c>
      <c r="F10678" s="144">
        <v>2060</v>
      </c>
      <c r="G10678" s="147">
        <v>75.211495353755225</v>
      </c>
      <c r="H10678" s="147">
        <v>81.1061184</v>
      </c>
      <c r="I10678" s="147">
        <v>87.33471999999999</v>
      </c>
      <c r="J10678" s="147">
        <v>93.542010800000014</v>
      </c>
      <c r="K10678" s="147">
        <v>99.743935199999996</v>
      </c>
    </row>
    <row r="10679" spans="2:11" x14ac:dyDescent="0.2">
      <c r="B10679" s="21" t="str">
        <f t="shared" si="166"/>
        <v>LakefieldWind2065RCP4.5</v>
      </c>
      <c r="C10679" t="s">
        <v>358</v>
      </c>
      <c r="D10679" t="s">
        <v>1</v>
      </c>
      <c r="E10679" s="144" t="s">
        <v>193</v>
      </c>
      <c r="F10679" s="144">
        <v>2065</v>
      </c>
      <c r="G10679" s="147">
        <v>75.21446573330357</v>
      </c>
      <c r="H10679" s="147">
        <v>81.094921200000002</v>
      </c>
      <c r="I10679" s="147">
        <v>87.303759999999997</v>
      </c>
      <c r="J10679" s="147">
        <v>93.494160400000013</v>
      </c>
      <c r="K10679" s="147">
        <v>99.681189599999996</v>
      </c>
    </row>
    <row r="10680" spans="2:11" x14ac:dyDescent="0.2">
      <c r="B10680" s="21" t="str">
        <f t="shared" si="166"/>
        <v>LakefieldWind2070RCP4.5</v>
      </c>
      <c r="C10680" t="s">
        <v>358</v>
      </c>
      <c r="D10680" t="s">
        <v>1</v>
      </c>
      <c r="E10680" s="144" t="s">
        <v>193</v>
      </c>
      <c r="F10680" s="144">
        <v>2070</v>
      </c>
      <c r="G10680" s="147">
        <v>75.217436112851914</v>
      </c>
      <c r="H10680" s="147">
        <v>81.083724000000004</v>
      </c>
      <c r="I10680" s="147">
        <v>87.272799999999989</v>
      </c>
      <c r="J10680" s="147">
        <v>93.446310000000011</v>
      </c>
      <c r="K10680" s="147">
        <v>99.618443999999997</v>
      </c>
    </row>
    <row r="10681" spans="2:11" x14ac:dyDescent="0.2">
      <c r="B10681" s="21" t="str">
        <f t="shared" si="166"/>
        <v>LakefieldWind2075RCP4.5</v>
      </c>
      <c r="C10681" t="s">
        <v>358</v>
      </c>
      <c r="D10681" t="s">
        <v>1</v>
      </c>
      <c r="E10681" s="144" t="s">
        <v>193</v>
      </c>
      <c r="F10681" s="144">
        <v>2075</v>
      </c>
      <c r="G10681" s="147">
        <v>75.222386745432487</v>
      </c>
      <c r="H10681" s="147">
        <v>81.094388000000009</v>
      </c>
      <c r="I10681" s="147">
        <v>87.29143333333333</v>
      </c>
      <c r="J10681" s="147">
        <v>93.470848666666683</v>
      </c>
      <c r="K10681" s="147">
        <v>99.64949</v>
      </c>
    </row>
    <row r="10682" spans="2:11" x14ac:dyDescent="0.2">
      <c r="B10682" s="21" t="str">
        <f t="shared" si="166"/>
        <v>LakefieldWind2080RCP4.5</v>
      </c>
      <c r="C10682" t="s">
        <v>358</v>
      </c>
      <c r="D10682" t="s">
        <v>1</v>
      </c>
      <c r="E10682" s="144" t="s">
        <v>193</v>
      </c>
      <c r="F10682" s="144">
        <v>2080</v>
      </c>
      <c r="G10682" s="147">
        <v>75.227337378013047</v>
      </c>
      <c r="H10682" s="147">
        <v>81.105052000000001</v>
      </c>
      <c r="I10682" s="147">
        <v>87.310066666666657</v>
      </c>
      <c r="J10682" s="147">
        <v>93.495387333333341</v>
      </c>
      <c r="K10682" s="147">
        <v>99.680535999999989</v>
      </c>
    </row>
    <row r="10683" spans="2:11" x14ac:dyDescent="0.2">
      <c r="B10683" s="21" t="str">
        <f t="shared" si="166"/>
        <v>LakefieldWind2085RCP4.5</v>
      </c>
      <c r="C10683" t="s">
        <v>358</v>
      </c>
      <c r="D10683" t="s">
        <v>1</v>
      </c>
      <c r="E10683" s="144" t="s">
        <v>193</v>
      </c>
      <c r="F10683" s="144">
        <v>2085</v>
      </c>
      <c r="G10683" s="147">
        <v>75.232288010593621</v>
      </c>
      <c r="H10683" s="147">
        <v>81.115715999999992</v>
      </c>
      <c r="I10683" s="147">
        <v>87.328699999999998</v>
      </c>
      <c r="J10683" s="147">
        <v>93.519925999999998</v>
      </c>
      <c r="K10683" s="147">
        <v>99.711581999999993</v>
      </c>
    </row>
    <row r="10684" spans="2:11" x14ac:dyDescent="0.2">
      <c r="B10684" s="21" t="str">
        <f t="shared" si="166"/>
        <v>LakefieldWind2090RCP4.5</v>
      </c>
      <c r="C10684" t="s">
        <v>358</v>
      </c>
      <c r="D10684" t="s">
        <v>1</v>
      </c>
      <c r="E10684" s="144" t="s">
        <v>193</v>
      </c>
      <c r="F10684" s="144">
        <v>2090</v>
      </c>
      <c r="G10684" s="147">
        <v>75.237238643174194</v>
      </c>
      <c r="H10684" s="147">
        <v>81.126379999999997</v>
      </c>
      <c r="I10684" s="147">
        <v>87.347333333333339</v>
      </c>
      <c r="J10684" s="147">
        <v>93.54446466666667</v>
      </c>
      <c r="K10684" s="147">
        <v>99.742627999999996</v>
      </c>
    </row>
    <row r="10685" spans="2:11" x14ac:dyDescent="0.2">
      <c r="B10685" s="21" t="str">
        <f t="shared" si="166"/>
        <v>LakefieldWind2095RCP4.5</v>
      </c>
      <c r="C10685" t="s">
        <v>358</v>
      </c>
      <c r="D10685" t="s">
        <v>1</v>
      </c>
      <c r="E10685" s="144" t="s">
        <v>193</v>
      </c>
      <c r="F10685" s="144">
        <v>2095</v>
      </c>
      <c r="G10685" s="147">
        <v>75.242189275754754</v>
      </c>
      <c r="H10685" s="147">
        <v>81.137044000000003</v>
      </c>
      <c r="I10685" s="147">
        <v>87.365966666666665</v>
      </c>
      <c r="J10685" s="147">
        <v>93.569003333333342</v>
      </c>
      <c r="K10685" s="147">
        <v>99.773673999999986</v>
      </c>
    </row>
    <row r="10686" spans="2:11" x14ac:dyDescent="0.2">
      <c r="B10686" s="21" t="str">
        <f t="shared" si="166"/>
        <v>LakefieldWind2100RCP4.5</v>
      </c>
      <c r="C10686" t="s">
        <v>358</v>
      </c>
      <c r="D10686" t="s">
        <v>1</v>
      </c>
      <c r="E10686" s="144" t="s">
        <v>193</v>
      </c>
      <c r="F10686" s="144">
        <v>2100</v>
      </c>
      <c r="G10686" s="147">
        <v>75.247139908335328</v>
      </c>
      <c r="H10686" s="147">
        <v>81.147707999999994</v>
      </c>
      <c r="I10686" s="147">
        <v>87.384600000000006</v>
      </c>
      <c r="J10686" s="147">
        <v>93.593541999999999</v>
      </c>
      <c r="K10686" s="147">
        <v>99.804719999999989</v>
      </c>
    </row>
    <row r="10687" spans="2:11" x14ac:dyDescent="0.2">
      <c r="B10687" s="21" t="str">
        <f t="shared" si="166"/>
        <v>LakefieldWind2023RCP6.0</v>
      </c>
      <c r="C10687" t="s">
        <v>358</v>
      </c>
      <c r="D10687" t="s">
        <v>1</v>
      </c>
      <c r="E10687" s="144" t="s">
        <v>192</v>
      </c>
      <c r="F10687" s="144">
        <v>2023</v>
      </c>
      <c r="G10687" s="147">
        <v>74.705045640763188</v>
      </c>
      <c r="H10687" s="147">
        <v>80.507868000000002</v>
      </c>
      <c r="I10687" s="147">
        <v>86.636400000000009</v>
      </c>
      <c r="J10687" s="147">
        <v>92.756160000000008</v>
      </c>
      <c r="K10687" s="147">
        <v>98.863535999999982</v>
      </c>
    </row>
    <row r="10688" spans="2:11" x14ac:dyDescent="0.2">
      <c r="B10688" s="21" t="str">
        <f t="shared" si="166"/>
        <v>LakefieldWind2025RCP6.0</v>
      </c>
      <c r="C10688" t="s">
        <v>358</v>
      </c>
      <c r="D10688" t="s">
        <v>1</v>
      </c>
      <c r="E10688" s="144" t="s">
        <v>192</v>
      </c>
      <c r="F10688" s="144">
        <v>2025</v>
      </c>
      <c r="G10688" s="147">
        <v>74.787968736487699</v>
      </c>
      <c r="H10688" s="147">
        <v>80.613174999999998</v>
      </c>
      <c r="I10688" s="147">
        <v>86.768266666666676</v>
      </c>
      <c r="J10688" s="147">
        <v>92.911060333333339</v>
      </c>
      <c r="K10688" s="147">
        <v>99.041641999999982</v>
      </c>
    </row>
    <row r="10689" spans="2:11" x14ac:dyDescent="0.2">
      <c r="B10689" s="21" t="str">
        <f t="shared" si="166"/>
        <v>LakefieldWind2030RCP6.0</v>
      </c>
      <c r="C10689" t="s">
        <v>358</v>
      </c>
      <c r="D10689" t="s">
        <v>1</v>
      </c>
      <c r="E10689" s="144" t="s">
        <v>192</v>
      </c>
      <c r="F10689" s="144">
        <v>2030</v>
      </c>
      <c r="G10689" s="147">
        <v>74.870891832212195</v>
      </c>
      <c r="H10689" s="147">
        <v>80.718481999999995</v>
      </c>
      <c r="I10689" s="147">
        <v>86.900133333333343</v>
      </c>
      <c r="J10689" s="147">
        <v>93.065960666666669</v>
      </c>
      <c r="K10689" s="147">
        <v>99.219747999999981</v>
      </c>
    </row>
    <row r="10690" spans="2:11" x14ac:dyDescent="0.2">
      <c r="B10690" s="21" t="str">
        <f t="shared" si="166"/>
        <v>LakefieldWind2035RCP6.0</v>
      </c>
      <c r="C10690" t="s">
        <v>358</v>
      </c>
      <c r="D10690" t="s">
        <v>1</v>
      </c>
      <c r="E10690" s="144" t="s">
        <v>192</v>
      </c>
      <c r="F10690" s="144">
        <v>2035</v>
      </c>
      <c r="G10690" s="147">
        <v>74.953814927936691</v>
      </c>
      <c r="H10690" s="147">
        <v>80.823789000000005</v>
      </c>
      <c r="I10690" s="147">
        <v>87.032000000000011</v>
      </c>
      <c r="J10690" s="147">
        <v>93.220861000000014</v>
      </c>
      <c r="K10690" s="147">
        <v>99.397853999999995</v>
      </c>
    </row>
    <row r="10691" spans="2:11" x14ac:dyDescent="0.2">
      <c r="B10691" s="21" t="str">
        <f t="shared" si="166"/>
        <v>LakefieldWind2040RCP6.0</v>
      </c>
      <c r="C10691" t="s">
        <v>358</v>
      </c>
      <c r="D10691" t="s">
        <v>1</v>
      </c>
      <c r="E10691" s="144" t="s">
        <v>192</v>
      </c>
      <c r="F10691" s="144">
        <v>2040</v>
      </c>
      <c r="G10691" s="147">
        <v>75.036738023661201</v>
      </c>
      <c r="H10691" s="147">
        <v>80.929096000000001</v>
      </c>
      <c r="I10691" s="147">
        <v>87.163866666666664</v>
      </c>
      <c r="J10691" s="147">
        <v>93.375761333333344</v>
      </c>
      <c r="K10691" s="147">
        <v>99.575959999999995</v>
      </c>
    </row>
    <row r="10692" spans="2:11" x14ac:dyDescent="0.2">
      <c r="B10692" s="21" t="str">
        <f t="shared" si="166"/>
        <v>LakefieldWind2045RCP6.0</v>
      </c>
      <c r="C10692" t="s">
        <v>358</v>
      </c>
      <c r="D10692" t="s">
        <v>1</v>
      </c>
      <c r="E10692" s="144" t="s">
        <v>192</v>
      </c>
      <c r="F10692" s="144">
        <v>2045</v>
      </c>
      <c r="G10692" s="147">
        <v>75.119661119385711</v>
      </c>
      <c r="H10692" s="147">
        <v>81.034402999999998</v>
      </c>
      <c r="I10692" s="147">
        <v>87.295733333333331</v>
      </c>
      <c r="J10692" s="147">
        <v>93.530661666666674</v>
      </c>
      <c r="K10692" s="147">
        <v>99.754065999999995</v>
      </c>
    </row>
    <row r="10693" spans="2:11" x14ac:dyDescent="0.2">
      <c r="B10693" s="21" t="str">
        <f t="shared" si="166"/>
        <v>LakefieldWind2050RCP6.0</v>
      </c>
      <c r="C10693" t="s">
        <v>358</v>
      </c>
      <c r="D10693" t="s">
        <v>1</v>
      </c>
      <c r="E10693" s="144" t="s">
        <v>192</v>
      </c>
      <c r="F10693" s="144">
        <v>2050</v>
      </c>
      <c r="G10693" s="147">
        <v>75.205554594658551</v>
      </c>
      <c r="H10693" s="147">
        <v>81.128512799999996</v>
      </c>
      <c r="I10693" s="147">
        <v>87.396639999999991</v>
      </c>
      <c r="J10693" s="147">
        <v>93.637711600000003</v>
      </c>
      <c r="K10693" s="147">
        <v>99.869426399999995</v>
      </c>
    </row>
    <row r="10694" spans="2:11" x14ac:dyDescent="0.2">
      <c r="B10694" s="21" t="str">
        <f t="shared" si="166"/>
        <v>LakefieldWind2055RCP6.0</v>
      </c>
      <c r="C10694" t="s">
        <v>358</v>
      </c>
      <c r="D10694" t="s">
        <v>1</v>
      </c>
      <c r="E10694" s="144" t="s">
        <v>192</v>
      </c>
      <c r="F10694" s="144">
        <v>2055</v>
      </c>
      <c r="G10694" s="147">
        <v>75.208524974206895</v>
      </c>
      <c r="H10694" s="147">
        <v>81.117315599999998</v>
      </c>
      <c r="I10694" s="147">
        <v>87.365679999999998</v>
      </c>
      <c r="J10694" s="147">
        <v>93.589861200000001</v>
      </c>
      <c r="K10694" s="147">
        <v>99.806680799999995</v>
      </c>
    </row>
    <row r="10695" spans="2:11" x14ac:dyDescent="0.2">
      <c r="B10695" s="21" t="str">
        <f t="shared" si="166"/>
        <v>LakefieldWind2060RCP6.0</v>
      </c>
      <c r="C10695" t="s">
        <v>358</v>
      </c>
      <c r="D10695" t="s">
        <v>1</v>
      </c>
      <c r="E10695" s="144" t="s">
        <v>192</v>
      </c>
      <c r="F10695" s="144">
        <v>2060</v>
      </c>
      <c r="G10695" s="147">
        <v>75.211495353755225</v>
      </c>
      <c r="H10695" s="147">
        <v>81.1061184</v>
      </c>
      <c r="I10695" s="147">
        <v>87.33471999999999</v>
      </c>
      <c r="J10695" s="147">
        <v>93.542010800000014</v>
      </c>
      <c r="K10695" s="147">
        <v>99.743935199999996</v>
      </c>
    </row>
    <row r="10696" spans="2:11" x14ac:dyDescent="0.2">
      <c r="B10696" s="21" t="str">
        <f t="shared" si="166"/>
        <v>LakefieldWind2065RCP6.0</v>
      </c>
      <c r="C10696" t="s">
        <v>358</v>
      </c>
      <c r="D10696" t="s">
        <v>1</v>
      </c>
      <c r="E10696" s="144" t="s">
        <v>192</v>
      </c>
      <c r="F10696" s="144">
        <v>2065</v>
      </c>
      <c r="G10696" s="147">
        <v>75.21446573330357</v>
      </c>
      <c r="H10696" s="147">
        <v>81.094921200000002</v>
      </c>
      <c r="I10696" s="147">
        <v>87.303759999999997</v>
      </c>
      <c r="J10696" s="147">
        <v>93.494160400000013</v>
      </c>
      <c r="K10696" s="147">
        <v>99.681189599999996</v>
      </c>
    </row>
    <row r="10697" spans="2:11" x14ac:dyDescent="0.2">
      <c r="B10697" s="21" t="str">
        <f t="shared" si="166"/>
        <v>LakefieldWind2070RCP6.0</v>
      </c>
      <c r="C10697" t="s">
        <v>358</v>
      </c>
      <c r="D10697" t="s">
        <v>1</v>
      </c>
      <c r="E10697" s="144" t="s">
        <v>192</v>
      </c>
      <c r="F10697" s="144">
        <v>2070</v>
      </c>
      <c r="G10697" s="147">
        <v>75.217436112851914</v>
      </c>
      <c r="H10697" s="147">
        <v>81.083724000000004</v>
      </c>
      <c r="I10697" s="147">
        <v>87.272799999999989</v>
      </c>
      <c r="J10697" s="147">
        <v>93.446310000000011</v>
      </c>
      <c r="K10697" s="147">
        <v>99.618443999999997</v>
      </c>
    </row>
    <row r="10698" spans="2:11" x14ac:dyDescent="0.2">
      <c r="B10698" s="21" t="str">
        <f t="shared" si="166"/>
        <v>LakefieldWind2075RCP6.0</v>
      </c>
      <c r="C10698" t="s">
        <v>358</v>
      </c>
      <c r="D10698" t="s">
        <v>1</v>
      </c>
      <c r="E10698" s="144" t="s">
        <v>192</v>
      </c>
      <c r="F10698" s="144">
        <v>2075</v>
      </c>
      <c r="G10698" s="147">
        <v>75.224862061722774</v>
      </c>
      <c r="H10698" s="147">
        <v>81.099720000000005</v>
      </c>
      <c r="I10698" s="147">
        <v>87.300749999999994</v>
      </c>
      <c r="J10698" s="147">
        <v>93.483118000000005</v>
      </c>
      <c r="K10698" s="147">
        <v>99.665012999999988</v>
      </c>
    </row>
    <row r="10699" spans="2:11" x14ac:dyDescent="0.2">
      <c r="B10699" s="21" t="str">
        <f t="shared" si="166"/>
        <v>LakefieldWind2080RCP6.0</v>
      </c>
      <c r="C10699" t="s">
        <v>358</v>
      </c>
      <c r="D10699" t="s">
        <v>1</v>
      </c>
      <c r="E10699" s="144" t="s">
        <v>192</v>
      </c>
      <c r="F10699" s="144">
        <v>2080</v>
      </c>
      <c r="G10699" s="147">
        <v>75.232288010593621</v>
      </c>
      <c r="H10699" s="147">
        <v>81.115715999999992</v>
      </c>
      <c r="I10699" s="147">
        <v>87.328699999999998</v>
      </c>
      <c r="J10699" s="147">
        <v>93.519925999999998</v>
      </c>
      <c r="K10699" s="147">
        <v>99.711581999999993</v>
      </c>
    </row>
    <row r="10700" spans="2:11" x14ac:dyDescent="0.2">
      <c r="B10700" s="21" t="str">
        <f t="shared" ref="B10700:B10763" si="167">C10700&amp;D10700&amp;F10700&amp;E10700</f>
        <v>LakefieldWind2085RCP6.0</v>
      </c>
      <c r="C10700" t="s">
        <v>358</v>
      </c>
      <c r="D10700" t="s">
        <v>1</v>
      </c>
      <c r="E10700" s="144" t="s">
        <v>192</v>
      </c>
      <c r="F10700" s="144">
        <v>2085</v>
      </c>
      <c r="G10700" s="147">
        <v>75.239713959464467</v>
      </c>
      <c r="H10700" s="147">
        <v>81.131711999999993</v>
      </c>
      <c r="I10700" s="147">
        <v>87.356650000000002</v>
      </c>
      <c r="J10700" s="147">
        <v>93.556734000000006</v>
      </c>
      <c r="K10700" s="147">
        <v>99.758150999999998</v>
      </c>
    </row>
    <row r="10701" spans="2:11" x14ac:dyDescent="0.2">
      <c r="B10701" s="21" t="str">
        <f t="shared" si="167"/>
        <v>LakefieldWind2090RCP6.0</v>
      </c>
      <c r="C10701" t="s">
        <v>358</v>
      </c>
      <c r="D10701" t="s">
        <v>1</v>
      </c>
      <c r="E10701" s="144" t="s">
        <v>192</v>
      </c>
      <c r="F10701" s="144">
        <v>2090</v>
      </c>
      <c r="G10701" s="147">
        <v>75.3412019273661</v>
      </c>
      <c r="H10701" s="147">
        <v>81.254347999999993</v>
      </c>
      <c r="I10701" s="147">
        <v>87.50500000000001</v>
      </c>
      <c r="J10701" s="147">
        <v>93.725437333333332</v>
      </c>
      <c r="K10701" s="147">
        <v>99.948511999999994</v>
      </c>
    </row>
    <row r="10702" spans="2:11" x14ac:dyDescent="0.2">
      <c r="B10702" s="21" t="str">
        <f t="shared" si="167"/>
        <v>LakefieldWind2095RCP6.0</v>
      </c>
      <c r="C10702" t="s">
        <v>358</v>
      </c>
      <c r="D10702" t="s">
        <v>1</v>
      </c>
      <c r="E10702" s="144" t="s">
        <v>192</v>
      </c>
      <c r="F10702" s="144">
        <v>2095</v>
      </c>
      <c r="G10702" s="147">
        <v>75.435263946396887</v>
      </c>
      <c r="H10702" s="147">
        <v>81.360988000000006</v>
      </c>
      <c r="I10702" s="147">
        <v>87.625399999999999</v>
      </c>
      <c r="J10702" s="147">
        <v>93.857332666666679</v>
      </c>
      <c r="K10702" s="147">
        <v>100.09230399999998</v>
      </c>
    </row>
    <row r="10703" spans="2:11" x14ac:dyDescent="0.2">
      <c r="B10703" s="21" t="str">
        <f t="shared" si="167"/>
        <v>LakefieldWind2100RCP6.0</v>
      </c>
      <c r="C10703" t="s">
        <v>358</v>
      </c>
      <c r="D10703" t="s">
        <v>1</v>
      </c>
      <c r="E10703" s="144" t="s">
        <v>192</v>
      </c>
      <c r="F10703" s="144">
        <v>2100</v>
      </c>
      <c r="G10703" s="147">
        <v>75.52932596542766</v>
      </c>
      <c r="H10703" s="147">
        <v>81.467628000000005</v>
      </c>
      <c r="I10703" s="147">
        <v>87.745800000000003</v>
      </c>
      <c r="J10703" s="147">
        <v>93.989228000000011</v>
      </c>
      <c r="K10703" s="147">
        <v>100.23609599999999</v>
      </c>
    </row>
    <row r="10704" spans="2:11" x14ac:dyDescent="0.2">
      <c r="B10704" s="21" t="str">
        <f t="shared" si="167"/>
        <v>LakefieldWind2023RCP8.5</v>
      </c>
      <c r="C10704" t="s">
        <v>358</v>
      </c>
      <c r="D10704" t="s">
        <v>1</v>
      </c>
      <c r="E10704" s="144" t="s">
        <v>191</v>
      </c>
      <c r="F10704" s="144">
        <v>2023</v>
      </c>
      <c r="G10704" s="147">
        <v>74.705045640763188</v>
      </c>
      <c r="H10704" s="147">
        <v>80.507868000000002</v>
      </c>
      <c r="I10704" s="147">
        <v>86.636400000000009</v>
      </c>
      <c r="J10704" s="147">
        <v>92.756160000000008</v>
      </c>
      <c r="K10704" s="147">
        <v>98.863535999999982</v>
      </c>
    </row>
    <row r="10705" spans="2:11" x14ac:dyDescent="0.2">
      <c r="B10705" s="21" t="str">
        <f t="shared" si="167"/>
        <v>LakefieldWind2025RCP8.5</v>
      </c>
      <c r="C10705" t="s">
        <v>358</v>
      </c>
      <c r="D10705" t="s">
        <v>1</v>
      </c>
      <c r="E10705" s="144" t="s">
        <v>191</v>
      </c>
      <c r="F10705" s="144">
        <v>2025</v>
      </c>
      <c r="G10705" s="147">
        <v>74.870891832212195</v>
      </c>
      <c r="H10705" s="147">
        <v>80.718481999999995</v>
      </c>
      <c r="I10705" s="147">
        <v>86.900133333333343</v>
      </c>
      <c r="J10705" s="147">
        <v>93.065960666666669</v>
      </c>
      <c r="K10705" s="147">
        <v>99.219747999999981</v>
      </c>
    </row>
    <row r="10706" spans="2:11" x14ac:dyDescent="0.2">
      <c r="B10706" s="21" t="str">
        <f t="shared" si="167"/>
        <v>LakefieldWind2030RCP8.5</v>
      </c>
      <c r="C10706" t="s">
        <v>358</v>
      </c>
      <c r="D10706" t="s">
        <v>1</v>
      </c>
      <c r="E10706" s="144" t="s">
        <v>191</v>
      </c>
      <c r="F10706" s="144">
        <v>2030</v>
      </c>
      <c r="G10706" s="147">
        <v>75.036738023661201</v>
      </c>
      <c r="H10706" s="147">
        <v>80.929096000000001</v>
      </c>
      <c r="I10706" s="147">
        <v>87.163866666666664</v>
      </c>
      <c r="J10706" s="147">
        <v>93.375761333333344</v>
      </c>
      <c r="K10706" s="147">
        <v>99.575959999999995</v>
      </c>
    </row>
    <row r="10707" spans="2:11" x14ac:dyDescent="0.2">
      <c r="B10707" s="21" t="str">
        <f t="shared" si="167"/>
        <v>LakefieldWind2035RCP8.5</v>
      </c>
      <c r="C10707" t="s">
        <v>358</v>
      </c>
      <c r="D10707" t="s">
        <v>1</v>
      </c>
      <c r="E10707" s="144" t="s">
        <v>191</v>
      </c>
      <c r="F10707" s="144">
        <v>2035</v>
      </c>
      <c r="G10707" s="147">
        <v>75.202584215110207</v>
      </c>
      <c r="H10707" s="147">
        <v>81.139709999999994</v>
      </c>
      <c r="I10707" s="147">
        <v>87.427599999999998</v>
      </c>
      <c r="J10707" s="147">
        <v>93.685562000000004</v>
      </c>
      <c r="K10707" s="147">
        <v>99.932171999999994</v>
      </c>
    </row>
    <row r="10708" spans="2:11" x14ac:dyDescent="0.2">
      <c r="B10708" s="21" t="str">
        <f t="shared" si="167"/>
        <v>LakefieldWind2040RCP8.5</v>
      </c>
      <c r="C10708" t="s">
        <v>358</v>
      </c>
      <c r="D10708" t="s">
        <v>1</v>
      </c>
      <c r="E10708" s="144" t="s">
        <v>191</v>
      </c>
      <c r="F10708" s="144">
        <v>2040</v>
      </c>
      <c r="G10708" s="147">
        <v>75.207534847690781</v>
      </c>
      <c r="H10708" s="147">
        <v>81.121048000000002</v>
      </c>
      <c r="I10708" s="147">
        <v>87.375999999999991</v>
      </c>
      <c r="J10708" s="147">
        <v>93.605811333333335</v>
      </c>
      <c r="K10708" s="147">
        <v>99.827596</v>
      </c>
    </row>
    <row r="10709" spans="2:11" x14ac:dyDescent="0.2">
      <c r="B10709" s="21" t="str">
        <f t="shared" si="167"/>
        <v>LakefieldWind2045RCP8.5</v>
      </c>
      <c r="C10709" t="s">
        <v>358</v>
      </c>
      <c r="D10709" t="s">
        <v>1</v>
      </c>
      <c r="E10709" s="144" t="s">
        <v>191</v>
      </c>
      <c r="F10709" s="144">
        <v>2045</v>
      </c>
      <c r="G10709" s="147">
        <v>75.21248548027134</v>
      </c>
      <c r="H10709" s="147">
        <v>81.102385999999996</v>
      </c>
      <c r="I10709" s="147">
        <v>87.324399999999997</v>
      </c>
      <c r="J10709" s="147">
        <v>93.52606066666668</v>
      </c>
      <c r="K10709" s="147">
        <v>99.723019999999991</v>
      </c>
    </row>
    <row r="10710" spans="2:11" x14ac:dyDescent="0.2">
      <c r="B10710" s="21" t="str">
        <f t="shared" si="167"/>
        <v>LakefieldWind2050RCP8.5</v>
      </c>
      <c r="C10710" t="s">
        <v>358</v>
      </c>
      <c r="D10710" t="s">
        <v>1</v>
      </c>
      <c r="E10710" s="144" t="s">
        <v>191</v>
      </c>
      <c r="F10710" s="144">
        <v>2050</v>
      </c>
      <c r="G10710" s="147">
        <v>75.227337378013047</v>
      </c>
      <c r="H10710" s="147">
        <v>81.105052000000001</v>
      </c>
      <c r="I10710" s="147">
        <v>87.310066666666657</v>
      </c>
      <c r="J10710" s="147">
        <v>93.495387333333341</v>
      </c>
      <c r="K10710" s="147">
        <v>99.680535999999989</v>
      </c>
    </row>
    <row r="10711" spans="2:11" x14ac:dyDescent="0.2">
      <c r="B10711" s="21" t="str">
        <f t="shared" si="167"/>
        <v>LakefieldWind2055RCP8.5</v>
      </c>
      <c r="C10711" t="s">
        <v>358</v>
      </c>
      <c r="D10711" t="s">
        <v>1</v>
      </c>
      <c r="E10711" s="144" t="s">
        <v>191</v>
      </c>
      <c r="F10711" s="144">
        <v>2055</v>
      </c>
      <c r="G10711" s="147">
        <v>75.237238643174194</v>
      </c>
      <c r="H10711" s="147">
        <v>81.126379999999997</v>
      </c>
      <c r="I10711" s="147">
        <v>87.347333333333339</v>
      </c>
      <c r="J10711" s="147">
        <v>93.54446466666667</v>
      </c>
      <c r="K10711" s="147">
        <v>99.742627999999996</v>
      </c>
    </row>
    <row r="10712" spans="2:11" x14ac:dyDescent="0.2">
      <c r="B10712" s="21" t="str">
        <f t="shared" si="167"/>
        <v>LakefieldWind2060RCP8.5</v>
      </c>
      <c r="C10712" t="s">
        <v>358</v>
      </c>
      <c r="D10712" t="s">
        <v>1</v>
      </c>
      <c r="E10712" s="144" t="s">
        <v>191</v>
      </c>
      <c r="F10712" s="144">
        <v>2060</v>
      </c>
      <c r="G10712" s="147">
        <v>75.3412019273661</v>
      </c>
      <c r="H10712" s="147">
        <v>81.254347999999993</v>
      </c>
      <c r="I10712" s="147">
        <v>87.50500000000001</v>
      </c>
      <c r="J10712" s="147">
        <v>93.725437333333332</v>
      </c>
      <c r="K10712" s="147">
        <v>99.948511999999994</v>
      </c>
    </row>
    <row r="10713" spans="2:11" x14ac:dyDescent="0.2">
      <c r="B10713" s="21" t="str">
        <f t="shared" si="167"/>
        <v>LakefieldWind2065RCP8.5</v>
      </c>
      <c r="C10713" t="s">
        <v>358</v>
      </c>
      <c r="D10713" t="s">
        <v>1</v>
      </c>
      <c r="E10713" s="144" t="s">
        <v>191</v>
      </c>
      <c r="F10713" s="144">
        <v>2065</v>
      </c>
      <c r="G10713" s="147">
        <v>75.435263946396887</v>
      </c>
      <c r="H10713" s="147">
        <v>81.360988000000006</v>
      </c>
      <c r="I10713" s="147">
        <v>87.625399999999999</v>
      </c>
      <c r="J10713" s="147">
        <v>93.857332666666679</v>
      </c>
      <c r="K10713" s="147">
        <v>100.09230399999998</v>
      </c>
    </row>
    <row r="10714" spans="2:11" x14ac:dyDescent="0.2">
      <c r="B10714" s="21" t="str">
        <f t="shared" si="167"/>
        <v>LakefieldWind2070RCP8.5</v>
      </c>
      <c r="C10714" t="s">
        <v>358</v>
      </c>
      <c r="D10714" t="s">
        <v>1</v>
      </c>
      <c r="E10714" s="144" t="s">
        <v>191</v>
      </c>
      <c r="F10714" s="144">
        <v>2070</v>
      </c>
      <c r="G10714" s="147">
        <v>75.613486719297313</v>
      </c>
      <c r="H10714" s="147">
        <v>81.576934000000008</v>
      </c>
      <c r="I10714" s="147">
        <v>87.886266666666671</v>
      </c>
      <c r="J10714" s="147">
        <v>94.160998666666671</v>
      </c>
      <c r="K10714" s="147">
        <v>100.43544399999999</v>
      </c>
    </row>
    <row r="10715" spans="2:11" x14ac:dyDescent="0.2">
      <c r="B10715" s="21" t="str">
        <f t="shared" si="167"/>
        <v>LakefieldWind2075RCP8.5</v>
      </c>
      <c r="C10715" t="s">
        <v>358</v>
      </c>
      <c r="D10715" t="s">
        <v>1</v>
      </c>
      <c r="E10715" s="144" t="s">
        <v>191</v>
      </c>
      <c r="F10715" s="144">
        <v>2075</v>
      </c>
      <c r="G10715" s="147">
        <v>75.697647473166953</v>
      </c>
      <c r="H10715" s="147">
        <v>81.686239999999998</v>
      </c>
      <c r="I10715" s="147">
        <v>88.026733333333326</v>
      </c>
      <c r="J10715" s="147">
        <v>94.332769333333346</v>
      </c>
      <c r="K10715" s="147">
        <v>100.63479199999999</v>
      </c>
    </row>
    <row r="10716" spans="2:11" x14ac:dyDescent="0.2">
      <c r="B10716" s="21" t="str">
        <f t="shared" si="167"/>
        <v>LakefieldWind2080RCP8.5</v>
      </c>
      <c r="C10716" t="s">
        <v>358</v>
      </c>
      <c r="D10716" t="s">
        <v>1</v>
      </c>
      <c r="E10716" s="144" t="s">
        <v>191</v>
      </c>
      <c r="F10716" s="144">
        <v>2080</v>
      </c>
      <c r="G10716" s="147">
        <v>75.781808227036606</v>
      </c>
      <c r="H10716" s="147">
        <v>81.795546000000002</v>
      </c>
      <c r="I10716" s="147">
        <v>88.167199999999994</v>
      </c>
      <c r="J10716" s="147">
        <v>94.504540000000006</v>
      </c>
      <c r="K10716" s="147">
        <v>100.83413999999999</v>
      </c>
    </row>
    <row r="10717" spans="2:11" x14ac:dyDescent="0.2">
      <c r="B10717" s="21" t="str">
        <f t="shared" si="167"/>
        <v>LakefieldWind2085RCP8.5</v>
      </c>
      <c r="C10717" t="s">
        <v>358</v>
      </c>
      <c r="D10717" t="s">
        <v>1</v>
      </c>
      <c r="E10717" s="144" t="s">
        <v>191</v>
      </c>
      <c r="F10717" s="144">
        <v>2085</v>
      </c>
      <c r="G10717" s="147">
        <v>75.885771511228526</v>
      </c>
      <c r="H10717" s="147">
        <v>81.927513000000005</v>
      </c>
      <c r="I10717" s="147">
        <v>88.33489999999999</v>
      </c>
      <c r="J10717" s="147">
        <v>94.702383000000012</v>
      </c>
      <c r="K10717" s="147">
        <v>101.06453399999998</v>
      </c>
    </row>
    <row r="10718" spans="2:11" x14ac:dyDescent="0.2">
      <c r="B10718" s="21" t="str">
        <f t="shared" si="167"/>
        <v>LakefieldWind2090RCP8.5</v>
      </c>
      <c r="C10718" t="s">
        <v>358</v>
      </c>
      <c r="D10718" t="s">
        <v>1</v>
      </c>
      <c r="E10718" s="144" t="s">
        <v>191</v>
      </c>
      <c r="F10718" s="144">
        <v>2090</v>
      </c>
      <c r="G10718" s="147">
        <v>75.989734795420446</v>
      </c>
      <c r="H10718" s="147">
        <v>82.059480000000008</v>
      </c>
      <c r="I10718" s="147">
        <v>88.502599999999987</v>
      </c>
      <c r="J10718" s="147">
        <v>94.900226000000018</v>
      </c>
      <c r="K10718" s="147">
        <v>101.29492799999998</v>
      </c>
    </row>
    <row r="10719" spans="2:11" x14ac:dyDescent="0.2">
      <c r="B10719" s="21" t="str">
        <f t="shared" si="167"/>
        <v>LakefieldWind2095RCP8.5</v>
      </c>
      <c r="C10719" t="s">
        <v>358</v>
      </c>
      <c r="D10719" t="s">
        <v>1</v>
      </c>
      <c r="E10719" s="144" t="s">
        <v>191</v>
      </c>
      <c r="F10719" s="144">
        <v>2095</v>
      </c>
      <c r="G10719" s="147">
        <v>75.989734795420446</v>
      </c>
      <c r="H10719" s="147">
        <v>82.059480000000008</v>
      </c>
      <c r="I10719" s="147">
        <v>88.502599999999987</v>
      </c>
      <c r="J10719" s="147">
        <v>94.900226000000018</v>
      </c>
      <c r="K10719" s="147">
        <v>101.29492799999998</v>
      </c>
    </row>
    <row r="10720" spans="2:11" x14ac:dyDescent="0.2">
      <c r="B10720" s="21" t="str">
        <f t="shared" si="167"/>
        <v>LakefieldWind2100RCP8.5</v>
      </c>
      <c r="C10720" t="s">
        <v>358</v>
      </c>
      <c r="D10720" t="s">
        <v>1</v>
      </c>
      <c r="E10720" s="144" t="s">
        <v>191</v>
      </c>
      <c r="F10720" s="144">
        <v>2100</v>
      </c>
      <c r="G10720" s="147">
        <v>75.989734795420446</v>
      </c>
      <c r="H10720" s="147">
        <v>82.059480000000008</v>
      </c>
      <c r="I10720" s="147">
        <v>88.502599999999987</v>
      </c>
      <c r="J10720" s="147">
        <v>94.900226000000018</v>
      </c>
      <c r="K10720" s="147">
        <v>101.29492799999998</v>
      </c>
    </row>
    <row r="10721" spans="2:11" x14ac:dyDescent="0.2">
      <c r="B10721" s="21" t="str">
        <f t="shared" si="167"/>
        <v>Lansdowne HouseIce Accretion2023RCP4.5</v>
      </c>
      <c r="C10721" t="s">
        <v>359</v>
      </c>
      <c r="D10721" t="s">
        <v>486</v>
      </c>
      <c r="E10721" s="144" t="s">
        <v>193</v>
      </c>
      <c r="F10721" s="144">
        <v>2023</v>
      </c>
      <c r="G10721" s="147">
        <v>10.343752512352356</v>
      </c>
      <c r="H10721" s="147">
        <v>12.3255</v>
      </c>
      <c r="I10721" s="147">
        <v>14.834999999999999</v>
      </c>
      <c r="J10721" s="147">
        <v>16.746600000000001</v>
      </c>
      <c r="K10721" s="147">
        <v>18.673199999999998</v>
      </c>
    </row>
    <row r="10722" spans="2:11" x14ac:dyDescent="0.2">
      <c r="B10722" s="21" t="str">
        <f t="shared" si="167"/>
        <v>Lansdowne HouseIce Accretion2025RCP4.5</v>
      </c>
      <c r="C10722" t="s">
        <v>359</v>
      </c>
      <c r="D10722" t="s">
        <v>486</v>
      </c>
      <c r="E10722" s="144" t="s">
        <v>193</v>
      </c>
      <c r="F10722" s="144">
        <v>2025</v>
      </c>
      <c r="G10722" s="147">
        <v>10.465525582628956</v>
      </c>
      <c r="H10722" s="147">
        <v>12.4666</v>
      </c>
      <c r="I10722" s="147">
        <v>15.0025</v>
      </c>
      <c r="J10722" s="147">
        <v>16.935874999999999</v>
      </c>
      <c r="K10722" s="147">
        <v>18.881099999999996</v>
      </c>
    </row>
    <row r="10723" spans="2:11" x14ac:dyDescent="0.2">
      <c r="B10723" s="21" t="str">
        <f t="shared" si="167"/>
        <v>Lansdowne HouseIce Accretion2030RCP4.5</v>
      </c>
      <c r="C10723" t="s">
        <v>359</v>
      </c>
      <c r="D10723" t="s">
        <v>486</v>
      </c>
      <c r="E10723" s="144" t="s">
        <v>193</v>
      </c>
      <c r="F10723" s="144">
        <v>2030</v>
      </c>
      <c r="G10723" s="147">
        <v>10.587298652905556</v>
      </c>
      <c r="H10723" s="147">
        <v>12.607699999999999</v>
      </c>
      <c r="I10723" s="147">
        <v>15.17</v>
      </c>
      <c r="J10723" s="147">
        <v>17.125150000000001</v>
      </c>
      <c r="K10723" s="147">
        <v>19.088999999999999</v>
      </c>
    </row>
    <row r="10724" spans="2:11" x14ac:dyDescent="0.2">
      <c r="B10724" s="21" t="str">
        <f t="shared" si="167"/>
        <v>Lansdowne HouseIce Accretion2035RCP4.5</v>
      </c>
      <c r="C10724" t="s">
        <v>359</v>
      </c>
      <c r="D10724" t="s">
        <v>486</v>
      </c>
      <c r="E10724" s="144" t="s">
        <v>193</v>
      </c>
      <c r="F10724" s="144">
        <v>2035</v>
      </c>
      <c r="G10724" s="147">
        <v>10.709071723182156</v>
      </c>
      <c r="H10724" s="147">
        <v>12.748799999999999</v>
      </c>
      <c r="I10724" s="147">
        <v>15.337499999999999</v>
      </c>
      <c r="J10724" s="147">
        <v>17.314425</v>
      </c>
      <c r="K10724" s="147">
        <v>19.296900000000001</v>
      </c>
    </row>
    <row r="10725" spans="2:11" x14ac:dyDescent="0.2">
      <c r="B10725" s="21" t="str">
        <f t="shared" si="167"/>
        <v>Lansdowne HouseIce Accretion2040RCP4.5</v>
      </c>
      <c r="C10725" t="s">
        <v>359</v>
      </c>
      <c r="D10725" t="s">
        <v>486</v>
      </c>
      <c r="E10725" s="144" t="s">
        <v>193</v>
      </c>
      <c r="F10725" s="144">
        <v>2040</v>
      </c>
      <c r="G10725" s="147">
        <v>10.830844793458757</v>
      </c>
      <c r="H10725" s="147">
        <v>12.889900000000001</v>
      </c>
      <c r="I10725" s="147">
        <v>15.504999999999999</v>
      </c>
      <c r="J10725" s="147">
        <v>17.503699999999998</v>
      </c>
      <c r="K10725" s="147">
        <v>19.504799999999999</v>
      </c>
    </row>
    <row r="10726" spans="2:11" x14ac:dyDescent="0.2">
      <c r="B10726" s="21" t="str">
        <f t="shared" si="167"/>
        <v>Lansdowne HouseIce Accretion2045RCP4.5</v>
      </c>
      <c r="C10726" t="s">
        <v>359</v>
      </c>
      <c r="D10726" t="s">
        <v>486</v>
      </c>
      <c r="E10726" s="144" t="s">
        <v>193</v>
      </c>
      <c r="F10726" s="144">
        <v>2045</v>
      </c>
      <c r="G10726" s="147">
        <v>10.952617863735357</v>
      </c>
      <c r="H10726" s="147">
        <v>13.031000000000001</v>
      </c>
      <c r="I10726" s="147">
        <v>15.672499999999999</v>
      </c>
      <c r="J10726" s="147">
        <v>17.692975000000001</v>
      </c>
      <c r="K10726" s="147">
        <v>19.712699999999998</v>
      </c>
    </row>
    <row r="10727" spans="2:11" x14ac:dyDescent="0.2">
      <c r="B10727" s="21" t="str">
        <f t="shared" si="167"/>
        <v>Lansdowne HouseIce Accretion2050RCP4.5</v>
      </c>
      <c r="C10727" t="s">
        <v>359</v>
      </c>
      <c r="D10727" t="s">
        <v>486</v>
      </c>
      <c r="E10727" s="144" t="s">
        <v>193</v>
      </c>
      <c r="F10727" s="144">
        <v>2050</v>
      </c>
      <c r="G10727" s="147">
        <v>11.078566010707155</v>
      </c>
      <c r="H10727" s="147">
        <v>13.16961</v>
      </c>
      <c r="I10727" s="147">
        <v>15.831</v>
      </c>
      <c r="J10727" s="147">
        <v>17.865299999999998</v>
      </c>
      <c r="K10727" s="147">
        <v>19.897919999999999</v>
      </c>
    </row>
    <row r="10728" spans="2:11" x14ac:dyDescent="0.2">
      <c r="B10728" s="21" t="str">
        <f t="shared" si="167"/>
        <v>Lansdowne HouseIce Accretion2055RCP4.5</v>
      </c>
      <c r="C10728" t="s">
        <v>359</v>
      </c>
      <c r="D10728" t="s">
        <v>486</v>
      </c>
      <c r="E10728" s="144" t="s">
        <v>193</v>
      </c>
      <c r="F10728" s="144">
        <v>2055</v>
      </c>
      <c r="G10728" s="147">
        <v>11.082741087402352</v>
      </c>
      <c r="H10728" s="147">
        <v>13.167120000000001</v>
      </c>
      <c r="I10728" s="147">
        <v>15.821999999999999</v>
      </c>
      <c r="J10728" s="147">
        <v>17.84835</v>
      </c>
      <c r="K10728" s="147">
        <v>19.875239999999998</v>
      </c>
    </row>
    <row r="10729" spans="2:11" x14ac:dyDescent="0.2">
      <c r="B10729" s="21" t="str">
        <f t="shared" si="167"/>
        <v>Lansdowne HouseIce Accretion2060RCP4.5</v>
      </c>
      <c r="C10729" t="s">
        <v>359</v>
      </c>
      <c r="D10729" t="s">
        <v>486</v>
      </c>
      <c r="E10729" s="144" t="s">
        <v>193</v>
      </c>
      <c r="F10729" s="144">
        <v>2060</v>
      </c>
      <c r="G10729" s="147">
        <v>11.08691616409755</v>
      </c>
      <c r="H10729" s="147">
        <v>13.164629999999999</v>
      </c>
      <c r="I10729" s="147">
        <v>15.812999999999999</v>
      </c>
      <c r="J10729" s="147">
        <v>17.831399999999999</v>
      </c>
      <c r="K10729" s="147">
        <v>19.85256</v>
      </c>
    </row>
    <row r="10730" spans="2:11" x14ac:dyDescent="0.2">
      <c r="B10730" s="21" t="str">
        <f t="shared" si="167"/>
        <v>Lansdowne HouseIce Accretion2065RCP4.5</v>
      </c>
      <c r="C10730" t="s">
        <v>359</v>
      </c>
      <c r="D10730" t="s">
        <v>486</v>
      </c>
      <c r="E10730" s="144" t="s">
        <v>193</v>
      </c>
      <c r="F10730" s="144">
        <v>2065</v>
      </c>
      <c r="G10730" s="147">
        <v>11.091091240792748</v>
      </c>
      <c r="H10730" s="147">
        <v>13.162139999999999</v>
      </c>
      <c r="I10730" s="147">
        <v>15.803999999999998</v>
      </c>
      <c r="J10730" s="147">
        <v>17.814450000000001</v>
      </c>
      <c r="K10730" s="147">
        <v>19.829879999999999</v>
      </c>
    </row>
    <row r="10731" spans="2:11" x14ac:dyDescent="0.2">
      <c r="B10731" s="21" t="str">
        <f t="shared" si="167"/>
        <v>Lansdowne HouseIce Accretion2070RCP4.5</v>
      </c>
      <c r="C10731" t="s">
        <v>359</v>
      </c>
      <c r="D10731" t="s">
        <v>486</v>
      </c>
      <c r="E10731" s="144" t="s">
        <v>193</v>
      </c>
      <c r="F10731" s="144">
        <v>2070</v>
      </c>
      <c r="G10731" s="147">
        <v>11.095266317487946</v>
      </c>
      <c r="H10731" s="147">
        <v>13.159649999999999</v>
      </c>
      <c r="I10731" s="147">
        <v>15.794999999999998</v>
      </c>
      <c r="J10731" s="147">
        <v>17.797499999999999</v>
      </c>
      <c r="K10731" s="147">
        <v>19.807199999999998</v>
      </c>
    </row>
    <row r="10732" spans="2:11" x14ac:dyDescent="0.2">
      <c r="B10732" s="21" t="str">
        <f t="shared" si="167"/>
        <v>Lansdowne HouseIce Accretion2075RCP4.5</v>
      </c>
      <c r="C10732" t="s">
        <v>359</v>
      </c>
      <c r="D10732" t="s">
        <v>486</v>
      </c>
      <c r="E10732" s="144" t="s">
        <v>193</v>
      </c>
      <c r="F10732" s="144">
        <v>2075</v>
      </c>
      <c r="G10732" s="147">
        <v>11.110922855094937</v>
      </c>
      <c r="H10732" s="147">
        <v>13.180399999999999</v>
      </c>
      <c r="I10732" s="147">
        <v>15.817499999999999</v>
      </c>
      <c r="J10732" s="147">
        <v>17.825749999999999</v>
      </c>
      <c r="K10732" s="147">
        <v>19.838699999999999</v>
      </c>
    </row>
    <row r="10733" spans="2:11" x14ac:dyDescent="0.2">
      <c r="B10733" s="21" t="str">
        <f t="shared" si="167"/>
        <v>Lansdowne HouseIce Accretion2080RCP4.5</v>
      </c>
      <c r="C10733" t="s">
        <v>359</v>
      </c>
      <c r="D10733" t="s">
        <v>486</v>
      </c>
      <c r="E10733" s="144" t="s">
        <v>193</v>
      </c>
      <c r="F10733" s="144">
        <v>2080</v>
      </c>
      <c r="G10733" s="147">
        <v>11.126579392701929</v>
      </c>
      <c r="H10733" s="147">
        <v>13.201149999999998</v>
      </c>
      <c r="I10733" s="147">
        <v>15.84</v>
      </c>
      <c r="J10733" s="147">
        <v>17.853999999999999</v>
      </c>
      <c r="K10733" s="147">
        <v>19.870199999999997</v>
      </c>
    </row>
    <row r="10734" spans="2:11" x14ac:dyDescent="0.2">
      <c r="B10734" s="21" t="str">
        <f t="shared" si="167"/>
        <v>Lansdowne HouseIce Accretion2085RCP4.5</v>
      </c>
      <c r="C10734" t="s">
        <v>359</v>
      </c>
      <c r="D10734" t="s">
        <v>486</v>
      </c>
      <c r="E10734" s="144" t="s">
        <v>193</v>
      </c>
      <c r="F10734" s="144">
        <v>2085</v>
      </c>
      <c r="G10734" s="147">
        <v>11.142235930308921</v>
      </c>
      <c r="H10734" s="147">
        <v>13.221899999999998</v>
      </c>
      <c r="I10734" s="147">
        <v>15.862500000000001</v>
      </c>
      <c r="J10734" s="147">
        <v>17.882249999999999</v>
      </c>
      <c r="K10734" s="147">
        <v>19.901699999999998</v>
      </c>
    </row>
    <row r="10735" spans="2:11" x14ac:dyDescent="0.2">
      <c r="B10735" s="21" t="str">
        <f t="shared" si="167"/>
        <v>Lansdowne HouseIce Accretion2090RCP4.5</v>
      </c>
      <c r="C10735" t="s">
        <v>359</v>
      </c>
      <c r="D10735" t="s">
        <v>486</v>
      </c>
      <c r="E10735" s="144" t="s">
        <v>193</v>
      </c>
      <c r="F10735" s="144">
        <v>2090</v>
      </c>
      <c r="G10735" s="147">
        <v>11.157892467915913</v>
      </c>
      <c r="H10735" s="147">
        <v>13.242649999999999</v>
      </c>
      <c r="I10735" s="147">
        <v>15.885</v>
      </c>
      <c r="J10735" s="147">
        <v>17.910499999999999</v>
      </c>
      <c r="K10735" s="147">
        <v>19.933199999999999</v>
      </c>
    </row>
    <row r="10736" spans="2:11" x14ac:dyDescent="0.2">
      <c r="B10736" s="21" t="str">
        <f t="shared" si="167"/>
        <v>Lansdowne HouseIce Accretion2095RCP4.5</v>
      </c>
      <c r="C10736" t="s">
        <v>359</v>
      </c>
      <c r="D10736" t="s">
        <v>486</v>
      </c>
      <c r="E10736" s="144" t="s">
        <v>193</v>
      </c>
      <c r="F10736" s="144">
        <v>2095</v>
      </c>
      <c r="G10736" s="147">
        <v>11.173549005522904</v>
      </c>
      <c r="H10736" s="147">
        <v>13.263399999999999</v>
      </c>
      <c r="I10736" s="147">
        <v>15.907500000000001</v>
      </c>
      <c r="J10736" s="147">
        <v>17.938749999999999</v>
      </c>
      <c r="K10736" s="147">
        <v>19.964699999999997</v>
      </c>
    </row>
    <row r="10737" spans="2:11" x14ac:dyDescent="0.2">
      <c r="B10737" s="21" t="str">
        <f t="shared" si="167"/>
        <v>Lansdowne HouseIce Accretion2100RCP4.5</v>
      </c>
      <c r="C10737" t="s">
        <v>359</v>
      </c>
      <c r="D10737" t="s">
        <v>486</v>
      </c>
      <c r="E10737" s="144" t="s">
        <v>193</v>
      </c>
      <c r="F10737" s="144">
        <v>2100</v>
      </c>
      <c r="G10737" s="147">
        <v>11.189205543129896</v>
      </c>
      <c r="H10737" s="147">
        <v>13.284149999999999</v>
      </c>
      <c r="I10737" s="147">
        <v>15.930000000000001</v>
      </c>
      <c r="J10737" s="147">
        <v>17.966999999999999</v>
      </c>
      <c r="K10737" s="147">
        <v>19.996199999999998</v>
      </c>
    </row>
    <row r="10738" spans="2:11" x14ac:dyDescent="0.2">
      <c r="B10738" s="21" t="str">
        <f t="shared" si="167"/>
        <v>Lansdowne HouseIce Accretion2023RCP6.0</v>
      </c>
      <c r="C10738" t="s">
        <v>359</v>
      </c>
      <c r="D10738" t="s">
        <v>486</v>
      </c>
      <c r="E10738" s="144" t="s">
        <v>192</v>
      </c>
      <c r="F10738" s="144">
        <v>2023</v>
      </c>
      <c r="G10738" s="147">
        <v>10.343752512352356</v>
      </c>
      <c r="H10738" s="147">
        <v>12.3255</v>
      </c>
      <c r="I10738" s="147">
        <v>14.834999999999999</v>
      </c>
      <c r="J10738" s="147">
        <v>16.746600000000001</v>
      </c>
      <c r="K10738" s="147">
        <v>18.673199999999998</v>
      </c>
    </row>
    <row r="10739" spans="2:11" x14ac:dyDescent="0.2">
      <c r="B10739" s="21" t="str">
        <f t="shared" si="167"/>
        <v>Lansdowne HouseIce Accretion2025RCP6.0</v>
      </c>
      <c r="C10739" t="s">
        <v>359</v>
      </c>
      <c r="D10739" t="s">
        <v>486</v>
      </c>
      <c r="E10739" s="144" t="s">
        <v>192</v>
      </c>
      <c r="F10739" s="144">
        <v>2025</v>
      </c>
      <c r="G10739" s="147">
        <v>10.465525582628956</v>
      </c>
      <c r="H10739" s="147">
        <v>12.4666</v>
      </c>
      <c r="I10739" s="147">
        <v>15.0025</v>
      </c>
      <c r="J10739" s="147">
        <v>16.935874999999999</v>
      </c>
      <c r="K10739" s="147">
        <v>18.881099999999996</v>
      </c>
    </row>
    <row r="10740" spans="2:11" x14ac:dyDescent="0.2">
      <c r="B10740" s="21" t="str">
        <f t="shared" si="167"/>
        <v>Lansdowne HouseIce Accretion2030RCP6.0</v>
      </c>
      <c r="C10740" t="s">
        <v>359</v>
      </c>
      <c r="D10740" t="s">
        <v>486</v>
      </c>
      <c r="E10740" s="144" t="s">
        <v>192</v>
      </c>
      <c r="F10740" s="144">
        <v>2030</v>
      </c>
      <c r="G10740" s="147">
        <v>10.587298652905556</v>
      </c>
      <c r="H10740" s="147">
        <v>12.607699999999999</v>
      </c>
      <c r="I10740" s="147">
        <v>15.17</v>
      </c>
      <c r="J10740" s="147">
        <v>17.125150000000001</v>
      </c>
      <c r="K10740" s="147">
        <v>19.088999999999999</v>
      </c>
    </row>
    <row r="10741" spans="2:11" x14ac:dyDescent="0.2">
      <c r="B10741" s="21" t="str">
        <f t="shared" si="167"/>
        <v>Lansdowne HouseIce Accretion2035RCP6.0</v>
      </c>
      <c r="C10741" t="s">
        <v>359</v>
      </c>
      <c r="D10741" t="s">
        <v>486</v>
      </c>
      <c r="E10741" s="144" t="s">
        <v>192</v>
      </c>
      <c r="F10741" s="144">
        <v>2035</v>
      </c>
      <c r="G10741" s="147">
        <v>10.709071723182156</v>
      </c>
      <c r="H10741" s="147">
        <v>12.748799999999999</v>
      </c>
      <c r="I10741" s="147">
        <v>15.337499999999999</v>
      </c>
      <c r="J10741" s="147">
        <v>17.314425</v>
      </c>
      <c r="K10741" s="147">
        <v>19.296900000000001</v>
      </c>
    </row>
    <row r="10742" spans="2:11" x14ac:dyDescent="0.2">
      <c r="B10742" s="21" t="str">
        <f t="shared" si="167"/>
        <v>Lansdowne HouseIce Accretion2040RCP6.0</v>
      </c>
      <c r="C10742" t="s">
        <v>359</v>
      </c>
      <c r="D10742" t="s">
        <v>486</v>
      </c>
      <c r="E10742" s="144" t="s">
        <v>192</v>
      </c>
      <c r="F10742" s="144">
        <v>2040</v>
      </c>
      <c r="G10742" s="147">
        <v>10.830844793458757</v>
      </c>
      <c r="H10742" s="147">
        <v>12.889900000000001</v>
      </c>
      <c r="I10742" s="147">
        <v>15.504999999999999</v>
      </c>
      <c r="J10742" s="147">
        <v>17.503699999999998</v>
      </c>
      <c r="K10742" s="147">
        <v>19.504799999999999</v>
      </c>
    </row>
    <row r="10743" spans="2:11" x14ac:dyDescent="0.2">
      <c r="B10743" s="21" t="str">
        <f t="shared" si="167"/>
        <v>Lansdowne HouseIce Accretion2045RCP6.0</v>
      </c>
      <c r="C10743" t="s">
        <v>359</v>
      </c>
      <c r="D10743" t="s">
        <v>486</v>
      </c>
      <c r="E10743" s="144" t="s">
        <v>192</v>
      </c>
      <c r="F10743" s="144">
        <v>2045</v>
      </c>
      <c r="G10743" s="147">
        <v>10.952617863735357</v>
      </c>
      <c r="H10743" s="147">
        <v>13.031000000000001</v>
      </c>
      <c r="I10743" s="147">
        <v>15.672499999999999</v>
      </c>
      <c r="J10743" s="147">
        <v>17.692975000000001</v>
      </c>
      <c r="K10743" s="147">
        <v>19.712699999999998</v>
      </c>
    </row>
    <row r="10744" spans="2:11" x14ac:dyDescent="0.2">
      <c r="B10744" s="21" t="str">
        <f t="shared" si="167"/>
        <v>Lansdowne HouseIce Accretion2050RCP6.0</v>
      </c>
      <c r="C10744" t="s">
        <v>359</v>
      </c>
      <c r="D10744" t="s">
        <v>486</v>
      </c>
      <c r="E10744" s="144" t="s">
        <v>192</v>
      </c>
      <c r="F10744" s="144">
        <v>2050</v>
      </c>
      <c r="G10744" s="147">
        <v>11.078566010707155</v>
      </c>
      <c r="H10744" s="147">
        <v>13.16961</v>
      </c>
      <c r="I10744" s="147">
        <v>15.831</v>
      </c>
      <c r="J10744" s="147">
        <v>17.865299999999998</v>
      </c>
      <c r="K10744" s="147">
        <v>19.897919999999999</v>
      </c>
    </row>
    <row r="10745" spans="2:11" x14ac:dyDescent="0.2">
      <c r="B10745" s="21" t="str">
        <f t="shared" si="167"/>
        <v>Lansdowne HouseIce Accretion2055RCP6.0</v>
      </c>
      <c r="C10745" t="s">
        <v>359</v>
      </c>
      <c r="D10745" t="s">
        <v>486</v>
      </c>
      <c r="E10745" s="144" t="s">
        <v>192</v>
      </c>
      <c r="F10745" s="144">
        <v>2055</v>
      </c>
      <c r="G10745" s="147">
        <v>11.082741087402352</v>
      </c>
      <c r="H10745" s="147">
        <v>13.167120000000001</v>
      </c>
      <c r="I10745" s="147">
        <v>15.821999999999999</v>
      </c>
      <c r="J10745" s="147">
        <v>17.84835</v>
      </c>
      <c r="K10745" s="147">
        <v>19.875239999999998</v>
      </c>
    </row>
    <row r="10746" spans="2:11" x14ac:dyDescent="0.2">
      <c r="B10746" s="21" t="str">
        <f t="shared" si="167"/>
        <v>Lansdowne HouseIce Accretion2060RCP6.0</v>
      </c>
      <c r="C10746" t="s">
        <v>359</v>
      </c>
      <c r="D10746" t="s">
        <v>486</v>
      </c>
      <c r="E10746" s="144" t="s">
        <v>192</v>
      </c>
      <c r="F10746" s="144">
        <v>2060</v>
      </c>
      <c r="G10746" s="147">
        <v>11.08691616409755</v>
      </c>
      <c r="H10746" s="147">
        <v>13.164629999999999</v>
      </c>
      <c r="I10746" s="147">
        <v>15.812999999999999</v>
      </c>
      <c r="J10746" s="147">
        <v>17.831399999999999</v>
      </c>
      <c r="K10746" s="147">
        <v>19.85256</v>
      </c>
    </row>
    <row r="10747" spans="2:11" x14ac:dyDescent="0.2">
      <c r="B10747" s="21" t="str">
        <f t="shared" si="167"/>
        <v>Lansdowne HouseIce Accretion2065RCP6.0</v>
      </c>
      <c r="C10747" t="s">
        <v>359</v>
      </c>
      <c r="D10747" t="s">
        <v>486</v>
      </c>
      <c r="E10747" s="144" t="s">
        <v>192</v>
      </c>
      <c r="F10747" s="144">
        <v>2065</v>
      </c>
      <c r="G10747" s="147">
        <v>11.091091240792748</v>
      </c>
      <c r="H10747" s="147">
        <v>13.162139999999999</v>
      </c>
      <c r="I10747" s="147">
        <v>15.803999999999998</v>
      </c>
      <c r="J10747" s="147">
        <v>17.814450000000001</v>
      </c>
      <c r="K10747" s="147">
        <v>19.829879999999999</v>
      </c>
    </row>
    <row r="10748" spans="2:11" x14ac:dyDescent="0.2">
      <c r="B10748" s="21" t="str">
        <f t="shared" si="167"/>
        <v>Lansdowne HouseIce Accretion2070RCP6.0</v>
      </c>
      <c r="C10748" t="s">
        <v>359</v>
      </c>
      <c r="D10748" t="s">
        <v>486</v>
      </c>
      <c r="E10748" s="144" t="s">
        <v>192</v>
      </c>
      <c r="F10748" s="144">
        <v>2070</v>
      </c>
      <c r="G10748" s="147">
        <v>11.095266317487946</v>
      </c>
      <c r="H10748" s="147">
        <v>13.159649999999999</v>
      </c>
      <c r="I10748" s="147">
        <v>15.794999999999998</v>
      </c>
      <c r="J10748" s="147">
        <v>17.797499999999999</v>
      </c>
      <c r="K10748" s="147">
        <v>19.807199999999998</v>
      </c>
    </row>
    <row r="10749" spans="2:11" x14ac:dyDescent="0.2">
      <c r="B10749" s="21" t="str">
        <f t="shared" si="167"/>
        <v>Lansdowne HouseIce Accretion2075RCP6.0</v>
      </c>
      <c r="C10749" t="s">
        <v>359</v>
      </c>
      <c r="D10749" t="s">
        <v>486</v>
      </c>
      <c r="E10749" s="144" t="s">
        <v>192</v>
      </c>
      <c r="F10749" s="144">
        <v>2075</v>
      </c>
      <c r="G10749" s="147">
        <v>11.118751123898434</v>
      </c>
      <c r="H10749" s="147">
        <v>13.190774999999999</v>
      </c>
      <c r="I10749" s="147">
        <v>15.828749999999999</v>
      </c>
      <c r="J10749" s="147">
        <v>17.839874999999999</v>
      </c>
      <c r="K10749" s="147">
        <v>19.85445</v>
      </c>
    </row>
    <row r="10750" spans="2:11" x14ac:dyDescent="0.2">
      <c r="B10750" s="21" t="str">
        <f t="shared" si="167"/>
        <v>Lansdowne HouseIce Accretion2080RCP6.0</v>
      </c>
      <c r="C10750" t="s">
        <v>359</v>
      </c>
      <c r="D10750" t="s">
        <v>486</v>
      </c>
      <c r="E10750" s="144" t="s">
        <v>192</v>
      </c>
      <c r="F10750" s="144">
        <v>2080</v>
      </c>
      <c r="G10750" s="147">
        <v>11.142235930308921</v>
      </c>
      <c r="H10750" s="147">
        <v>13.221899999999998</v>
      </c>
      <c r="I10750" s="147">
        <v>15.862500000000001</v>
      </c>
      <c r="J10750" s="147">
        <v>17.882249999999999</v>
      </c>
      <c r="K10750" s="147">
        <v>19.901699999999998</v>
      </c>
    </row>
    <row r="10751" spans="2:11" x14ac:dyDescent="0.2">
      <c r="B10751" s="21" t="str">
        <f t="shared" si="167"/>
        <v>Lansdowne HouseIce Accretion2085RCP6.0</v>
      </c>
      <c r="C10751" t="s">
        <v>359</v>
      </c>
      <c r="D10751" t="s">
        <v>486</v>
      </c>
      <c r="E10751" s="144" t="s">
        <v>192</v>
      </c>
      <c r="F10751" s="144">
        <v>2085</v>
      </c>
      <c r="G10751" s="147">
        <v>11.165720736719408</v>
      </c>
      <c r="H10751" s="147">
        <v>13.253024999999999</v>
      </c>
      <c r="I10751" s="147">
        <v>15.89625</v>
      </c>
      <c r="J10751" s="147">
        <v>17.924624999999999</v>
      </c>
      <c r="K10751" s="147">
        <v>19.948949999999996</v>
      </c>
    </row>
    <row r="10752" spans="2:11" x14ac:dyDescent="0.2">
      <c r="B10752" s="21" t="str">
        <f t="shared" si="167"/>
        <v>Lansdowne HouseIce Accretion2090RCP6.0</v>
      </c>
      <c r="C10752" t="s">
        <v>359</v>
      </c>
      <c r="D10752" t="s">
        <v>486</v>
      </c>
      <c r="E10752" s="144" t="s">
        <v>192</v>
      </c>
      <c r="F10752" s="144">
        <v>2090</v>
      </c>
      <c r="G10752" s="147">
        <v>11.025681705901318</v>
      </c>
      <c r="H10752" s="147">
        <v>13.089099999999998</v>
      </c>
      <c r="I10752" s="147">
        <v>15.695</v>
      </c>
      <c r="J10752" s="147">
        <v>17.701449999999998</v>
      </c>
      <c r="K10752" s="147">
        <v>19.700099999999999</v>
      </c>
    </row>
    <row r="10753" spans="2:11" x14ac:dyDescent="0.2">
      <c r="B10753" s="21" t="str">
        <f t="shared" si="167"/>
        <v>Lansdowne HouseIce Accretion2095RCP6.0</v>
      </c>
      <c r="C10753" t="s">
        <v>359</v>
      </c>
      <c r="D10753" t="s">
        <v>486</v>
      </c>
      <c r="E10753" s="144" t="s">
        <v>192</v>
      </c>
      <c r="F10753" s="144">
        <v>2095</v>
      </c>
      <c r="G10753" s="147">
        <v>10.862157868672739</v>
      </c>
      <c r="H10753" s="147">
        <v>12.89405</v>
      </c>
      <c r="I10753" s="147">
        <v>15.459999999999999</v>
      </c>
      <c r="J10753" s="147">
        <v>17.4359</v>
      </c>
      <c r="K10753" s="147">
        <v>19.403999999999996</v>
      </c>
    </row>
    <row r="10754" spans="2:11" x14ac:dyDescent="0.2">
      <c r="B10754" s="21" t="str">
        <f t="shared" si="167"/>
        <v>Lansdowne HouseIce Accretion2100RCP6.0</v>
      </c>
      <c r="C10754" t="s">
        <v>359</v>
      </c>
      <c r="D10754" t="s">
        <v>486</v>
      </c>
      <c r="E10754" s="144" t="s">
        <v>192</v>
      </c>
      <c r="F10754" s="144">
        <v>2100</v>
      </c>
      <c r="G10754" s="147">
        <v>10.698634031444161</v>
      </c>
      <c r="H10754" s="147">
        <v>12.699</v>
      </c>
      <c r="I10754" s="147">
        <v>15.224999999999998</v>
      </c>
      <c r="J10754" s="147">
        <v>17.170349999999999</v>
      </c>
      <c r="K10754" s="147">
        <v>19.107899999999997</v>
      </c>
    </row>
    <row r="10755" spans="2:11" x14ac:dyDescent="0.2">
      <c r="B10755" s="21" t="str">
        <f t="shared" si="167"/>
        <v>Lansdowne HouseIce Accretion2023RCP8.5</v>
      </c>
      <c r="C10755" t="s">
        <v>359</v>
      </c>
      <c r="D10755" t="s">
        <v>486</v>
      </c>
      <c r="E10755" s="144" t="s">
        <v>191</v>
      </c>
      <c r="F10755" s="144">
        <v>2023</v>
      </c>
      <c r="G10755" s="147">
        <v>10.343752512352356</v>
      </c>
      <c r="H10755" s="147">
        <v>12.3255</v>
      </c>
      <c r="I10755" s="147">
        <v>14.834999999999999</v>
      </c>
      <c r="J10755" s="147">
        <v>16.746600000000001</v>
      </c>
      <c r="K10755" s="147">
        <v>18.673199999999998</v>
      </c>
    </row>
    <row r="10756" spans="2:11" x14ac:dyDescent="0.2">
      <c r="B10756" s="21" t="str">
        <f t="shared" si="167"/>
        <v>Lansdowne HouseIce Accretion2025RCP8.5</v>
      </c>
      <c r="C10756" t="s">
        <v>359</v>
      </c>
      <c r="D10756" t="s">
        <v>486</v>
      </c>
      <c r="E10756" s="144" t="s">
        <v>191</v>
      </c>
      <c r="F10756" s="144">
        <v>2025</v>
      </c>
      <c r="G10756" s="147">
        <v>10.587298652905556</v>
      </c>
      <c r="H10756" s="147">
        <v>12.607699999999999</v>
      </c>
      <c r="I10756" s="147">
        <v>15.17</v>
      </c>
      <c r="J10756" s="147">
        <v>17.125150000000001</v>
      </c>
      <c r="K10756" s="147">
        <v>19.088999999999999</v>
      </c>
    </row>
    <row r="10757" spans="2:11" x14ac:dyDescent="0.2">
      <c r="B10757" s="21" t="str">
        <f t="shared" si="167"/>
        <v>Lansdowne HouseIce Accretion2030RCP8.5</v>
      </c>
      <c r="C10757" t="s">
        <v>359</v>
      </c>
      <c r="D10757" t="s">
        <v>486</v>
      </c>
      <c r="E10757" s="144" t="s">
        <v>191</v>
      </c>
      <c r="F10757" s="144">
        <v>2030</v>
      </c>
      <c r="G10757" s="147">
        <v>10.830844793458757</v>
      </c>
      <c r="H10757" s="147">
        <v>12.889900000000001</v>
      </c>
      <c r="I10757" s="147">
        <v>15.504999999999999</v>
      </c>
      <c r="J10757" s="147">
        <v>17.503699999999998</v>
      </c>
      <c r="K10757" s="147">
        <v>19.504799999999999</v>
      </c>
    </row>
    <row r="10758" spans="2:11" x14ac:dyDescent="0.2">
      <c r="B10758" s="21" t="str">
        <f t="shared" si="167"/>
        <v>Lansdowne HouseIce Accretion2035RCP8.5</v>
      </c>
      <c r="C10758" t="s">
        <v>359</v>
      </c>
      <c r="D10758" t="s">
        <v>486</v>
      </c>
      <c r="E10758" s="144" t="s">
        <v>191</v>
      </c>
      <c r="F10758" s="144">
        <v>2035</v>
      </c>
      <c r="G10758" s="147">
        <v>11.074390934011957</v>
      </c>
      <c r="H10758" s="147">
        <v>13.1721</v>
      </c>
      <c r="I10758" s="147">
        <v>15.84</v>
      </c>
      <c r="J10758" s="147">
        <v>17.882249999999999</v>
      </c>
      <c r="K10758" s="147">
        <v>19.9206</v>
      </c>
    </row>
    <row r="10759" spans="2:11" x14ac:dyDescent="0.2">
      <c r="B10759" s="21" t="str">
        <f t="shared" si="167"/>
        <v>Lansdowne HouseIce Accretion2040RCP8.5</v>
      </c>
      <c r="C10759" t="s">
        <v>359</v>
      </c>
      <c r="D10759" t="s">
        <v>486</v>
      </c>
      <c r="E10759" s="144" t="s">
        <v>191</v>
      </c>
      <c r="F10759" s="144">
        <v>2040</v>
      </c>
      <c r="G10759" s="147">
        <v>11.081349395170619</v>
      </c>
      <c r="H10759" s="147">
        <v>13.167949999999999</v>
      </c>
      <c r="I10759" s="147">
        <v>15.824999999999999</v>
      </c>
      <c r="J10759" s="147">
        <v>17.853999999999999</v>
      </c>
      <c r="K10759" s="147">
        <v>19.8828</v>
      </c>
    </row>
    <row r="10760" spans="2:11" x14ac:dyDescent="0.2">
      <c r="B10760" s="21" t="str">
        <f t="shared" si="167"/>
        <v>Lansdowne HouseIce Accretion2045RCP8.5</v>
      </c>
      <c r="C10760" t="s">
        <v>359</v>
      </c>
      <c r="D10760" t="s">
        <v>486</v>
      </c>
      <c r="E10760" s="144" t="s">
        <v>191</v>
      </c>
      <c r="F10760" s="144">
        <v>2045</v>
      </c>
      <c r="G10760" s="147">
        <v>11.088307856329283</v>
      </c>
      <c r="H10760" s="147">
        <v>13.1638</v>
      </c>
      <c r="I10760" s="147">
        <v>15.809999999999999</v>
      </c>
      <c r="J10760" s="147">
        <v>17.825749999999999</v>
      </c>
      <c r="K10760" s="147">
        <v>19.844999999999999</v>
      </c>
    </row>
    <row r="10761" spans="2:11" x14ac:dyDescent="0.2">
      <c r="B10761" s="21" t="str">
        <f t="shared" si="167"/>
        <v>Lansdowne HouseIce Accretion2050RCP8.5</v>
      </c>
      <c r="C10761" t="s">
        <v>359</v>
      </c>
      <c r="D10761" t="s">
        <v>486</v>
      </c>
      <c r="E10761" s="144" t="s">
        <v>191</v>
      </c>
      <c r="F10761" s="144">
        <v>2050</v>
      </c>
      <c r="G10761" s="147">
        <v>11.126579392701929</v>
      </c>
      <c r="H10761" s="147">
        <v>13.201149999999998</v>
      </c>
      <c r="I10761" s="147">
        <v>15.84</v>
      </c>
      <c r="J10761" s="147">
        <v>17.853999999999999</v>
      </c>
      <c r="K10761" s="147">
        <v>19.870199999999997</v>
      </c>
    </row>
    <row r="10762" spans="2:11" x14ac:dyDescent="0.2">
      <c r="B10762" s="21" t="str">
        <f t="shared" si="167"/>
        <v>Lansdowne HouseIce Accretion2055RCP8.5</v>
      </c>
      <c r="C10762" t="s">
        <v>359</v>
      </c>
      <c r="D10762" t="s">
        <v>486</v>
      </c>
      <c r="E10762" s="144" t="s">
        <v>191</v>
      </c>
      <c r="F10762" s="144">
        <v>2055</v>
      </c>
      <c r="G10762" s="147">
        <v>11.157892467915913</v>
      </c>
      <c r="H10762" s="147">
        <v>13.242649999999999</v>
      </c>
      <c r="I10762" s="147">
        <v>15.885</v>
      </c>
      <c r="J10762" s="147">
        <v>17.910499999999999</v>
      </c>
      <c r="K10762" s="147">
        <v>19.933199999999999</v>
      </c>
    </row>
    <row r="10763" spans="2:11" x14ac:dyDescent="0.2">
      <c r="B10763" s="21" t="str">
        <f t="shared" si="167"/>
        <v>Lansdowne HouseIce Accretion2060RCP8.5</v>
      </c>
      <c r="C10763" t="s">
        <v>359</v>
      </c>
      <c r="D10763" t="s">
        <v>486</v>
      </c>
      <c r="E10763" s="144" t="s">
        <v>191</v>
      </c>
      <c r="F10763" s="144">
        <v>2060</v>
      </c>
      <c r="G10763" s="147">
        <v>11.025681705901318</v>
      </c>
      <c r="H10763" s="147">
        <v>13.089099999999998</v>
      </c>
      <c r="I10763" s="147">
        <v>15.695</v>
      </c>
      <c r="J10763" s="147">
        <v>17.701449999999998</v>
      </c>
      <c r="K10763" s="147">
        <v>19.700099999999999</v>
      </c>
    </row>
    <row r="10764" spans="2:11" x14ac:dyDescent="0.2">
      <c r="B10764" s="21" t="str">
        <f t="shared" ref="B10764:B10827" si="168">C10764&amp;D10764&amp;F10764&amp;E10764</f>
        <v>Lansdowne HouseIce Accretion2065RCP8.5</v>
      </c>
      <c r="C10764" t="s">
        <v>359</v>
      </c>
      <c r="D10764" t="s">
        <v>486</v>
      </c>
      <c r="E10764" s="144" t="s">
        <v>191</v>
      </c>
      <c r="F10764" s="144">
        <v>2065</v>
      </c>
      <c r="G10764" s="147">
        <v>10.862157868672739</v>
      </c>
      <c r="H10764" s="147">
        <v>12.89405</v>
      </c>
      <c r="I10764" s="147">
        <v>15.459999999999999</v>
      </c>
      <c r="J10764" s="147">
        <v>17.4359</v>
      </c>
      <c r="K10764" s="147">
        <v>19.403999999999996</v>
      </c>
    </row>
    <row r="10765" spans="2:11" x14ac:dyDescent="0.2">
      <c r="B10765" s="21" t="str">
        <f t="shared" si="168"/>
        <v>Lansdowne HouseIce Accretion2070RCP8.5</v>
      </c>
      <c r="C10765" t="s">
        <v>359</v>
      </c>
      <c r="D10765" t="s">
        <v>486</v>
      </c>
      <c r="E10765" s="144" t="s">
        <v>191</v>
      </c>
      <c r="F10765" s="144">
        <v>2070</v>
      </c>
      <c r="G10765" s="147">
        <v>10.729947106658145</v>
      </c>
      <c r="H10765" s="147">
        <v>12.740499999999999</v>
      </c>
      <c r="I10765" s="147">
        <v>15.28</v>
      </c>
      <c r="J10765" s="147">
        <v>17.232499999999998</v>
      </c>
      <c r="K10765" s="147">
        <v>19.183499999999999</v>
      </c>
    </row>
    <row r="10766" spans="2:11" x14ac:dyDescent="0.2">
      <c r="B10766" s="21" t="str">
        <f t="shared" si="168"/>
        <v>Lansdowne HouseIce Accretion2075RCP8.5</v>
      </c>
      <c r="C10766" t="s">
        <v>359</v>
      </c>
      <c r="D10766" t="s">
        <v>486</v>
      </c>
      <c r="E10766" s="144" t="s">
        <v>191</v>
      </c>
      <c r="F10766" s="144">
        <v>2075</v>
      </c>
      <c r="G10766" s="147">
        <v>10.761260181872128</v>
      </c>
      <c r="H10766" s="147">
        <v>12.782</v>
      </c>
      <c r="I10766" s="147">
        <v>15.334999999999999</v>
      </c>
      <c r="J10766" s="147">
        <v>17.294650000000001</v>
      </c>
      <c r="K10766" s="147">
        <v>19.259099999999997</v>
      </c>
    </row>
    <row r="10767" spans="2:11" x14ac:dyDescent="0.2">
      <c r="B10767" s="21" t="str">
        <f t="shared" si="168"/>
        <v>Lansdowne HouseIce Accretion2080RCP8.5</v>
      </c>
      <c r="C10767" t="s">
        <v>359</v>
      </c>
      <c r="D10767" t="s">
        <v>486</v>
      </c>
      <c r="E10767" s="144" t="s">
        <v>191</v>
      </c>
      <c r="F10767" s="144">
        <v>2080</v>
      </c>
      <c r="G10767" s="147">
        <v>10.792573257086111</v>
      </c>
      <c r="H10767" s="147">
        <v>12.823499999999999</v>
      </c>
      <c r="I10767" s="147">
        <v>15.39</v>
      </c>
      <c r="J10767" s="147">
        <v>17.3568</v>
      </c>
      <c r="K10767" s="147">
        <v>19.334699999999998</v>
      </c>
    </row>
    <row r="10768" spans="2:11" x14ac:dyDescent="0.2">
      <c r="B10768" s="21" t="str">
        <f t="shared" si="168"/>
        <v>Lansdowne HouseIce Accretion2085RCP8.5</v>
      </c>
      <c r="C10768" t="s">
        <v>359</v>
      </c>
      <c r="D10768" t="s">
        <v>486</v>
      </c>
      <c r="E10768" s="144" t="s">
        <v>191</v>
      </c>
      <c r="F10768" s="144">
        <v>2085</v>
      </c>
      <c r="G10768" s="147">
        <v>10.630789035147199</v>
      </c>
      <c r="H10768" s="147">
        <v>12.636749999999999</v>
      </c>
      <c r="I10768" s="147">
        <v>15.172499999999999</v>
      </c>
      <c r="J10768" s="147">
        <v>17.119500000000002</v>
      </c>
      <c r="K10768" s="147">
        <v>19.070099999999996</v>
      </c>
    </row>
    <row r="10769" spans="2:11" x14ac:dyDescent="0.2">
      <c r="B10769" s="21" t="str">
        <f t="shared" si="168"/>
        <v>Lansdowne HouseIce Accretion2090RCP8.5</v>
      </c>
      <c r="C10769" t="s">
        <v>359</v>
      </c>
      <c r="D10769" t="s">
        <v>486</v>
      </c>
      <c r="E10769" s="144" t="s">
        <v>191</v>
      </c>
      <c r="F10769" s="144">
        <v>2090</v>
      </c>
      <c r="G10769" s="147">
        <v>10.469004813208286</v>
      </c>
      <c r="H10769" s="147">
        <v>12.45</v>
      </c>
      <c r="I10769" s="147">
        <v>14.955</v>
      </c>
      <c r="J10769" s="147">
        <v>16.882200000000001</v>
      </c>
      <c r="K10769" s="147">
        <v>18.805499999999999</v>
      </c>
    </row>
    <row r="10770" spans="2:11" x14ac:dyDescent="0.2">
      <c r="B10770" s="21" t="str">
        <f t="shared" si="168"/>
        <v>Lansdowne HouseIce Accretion2095RCP8.5</v>
      </c>
      <c r="C10770" t="s">
        <v>359</v>
      </c>
      <c r="D10770" t="s">
        <v>486</v>
      </c>
      <c r="E10770" s="144" t="s">
        <v>191</v>
      </c>
      <c r="F10770" s="144">
        <v>2095</v>
      </c>
      <c r="G10770" s="147">
        <v>10.469004813208286</v>
      </c>
      <c r="H10770" s="147">
        <v>12.45</v>
      </c>
      <c r="I10770" s="147">
        <v>14.955</v>
      </c>
      <c r="J10770" s="147">
        <v>16.882200000000001</v>
      </c>
      <c r="K10770" s="147">
        <v>18.805499999999999</v>
      </c>
    </row>
    <row r="10771" spans="2:11" x14ac:dyDescent="0.2">
      <c r="B10771" s="21" t="str">
        <f t="shared" si="168"/>
        <v>Lansdowne HouseIce Accretion2100RCP8.5</v>
      </c>
      <c r="C10771" t="s">
        <v>359</v>
      </c>
      <c r="D10771" t="s">
        <v>486</v>
      </c>
      <c r="E10771" s="144" t="s">
        <v>191</v>
      </c>
      <c r="F10771" s="144">
        <v>2100</v>
      </c>
      <c r="G10771" s="147">
        <v>10.469004813208286</v>
      </c>
      <c r="H10771" s="147">
        <v>12.45</v>
      </c>
      <c r="I10771" s="147">
        <v>14.955</v>
      </c>
      <c r="J10771" s="147">
        <v>16.882200000000001</v>
      </c>
      <c r="K10771" s="147">
        <v>18.805499999999999</v>
      </c>
    </row>
    <row r="10772" spans="2:11" x14ac:dyDescent="0.2">
      <c r="B10772" s="21" t="str">
        <f t="shared" si="168"/>
        <v>Lansdowne HouseWind2023RCP4.5</v>
      </c>
      <c r="C10772" t="s">
        <v>359</v>
      </c>
      <c r="D10772" t="s">
        <v>1</v>
      </c>
      <c r="E10772" s="144" t="s">
        <v>193</v>
      </c>
      <c r="F10772" s="144">
        <v>2023</v>
      </c>
      <c r="G10772" s="147">
        <v>73.608854699885782</v>
      </c>
      <c r="H10772" s="147">
        <v>79.318770000000001</v>
      </c>
      <c r="I10772" s="147">
        <v>85.34</v>
      </c>
      <c r="J10772" s="147">
        <v>91.359274999999997</v>
      </c>
      <c r="K10772" s="147">
        <v>97.36511999999999</v>
      </c>
    </row>
    <row r="10773" spans="2:11" x14ac:dyDescent="0.2">
      <c r="B10773" s="21" t="str">
        <f t="shared" si="168"/>
        <v>Lansdowne HouseWind2025RCP4.5</v>
      </c>
      <c r="C10773" t="s">
        <v>359</v>
      </c>
      <c r="D10773" t="s">
        <v>1</v>
      </c>
      <c r="E10773" s="144" t="s">
        <v>193</v>
      </c>
      <c r="F10773" s="144">
        <v>2025</v>
      </c>
      <c r="G10773" s="147">
        <v>73.701822974509227</v>
      </c>
      <c r="H10773" s="147">
        <v>79.426805000000002</v>
      </c>
      <c r="I10773" s="147">
        <v>85.464666666666673</v>
      </c>
      <c r="J10773" s="147">
        <v>91.497215833333328</v>
      </c>
      <c r="K10773" s="147">
        <v>97.52015999999999</v>
      </c>
    </row>
    <row r="10774" spans="2:11" x14ac:dyDescent="0.2">
      <c r="B10774" s="21" t="str">
        <f t="shared" si="168"/>
        <v>Lansdowne HouseWind2030RCP4.5</v>
      </c>
      <c r="C10774" t="s">
        <v>359</v>
      </c>
      <c r="D10774" t="s">
        <v>1</v>
      </c>
      <c r="E10774" s="144" t="s">
        <v>193</v>
      </c>
      <c r="F10774" s="144">
        <v>2030</v>
      </c>
      <c r="G10774" s="147">
        <v>73.794791249132672</v>
      </c>
      <c r="H10774" s="147">
        <v>79.534840000000003</v>
      </c>
      <c r="I10774" s="147">
        <v>85.589333333333329</v>
      </c>
      <c r="J10774" s="147">
        <v>91.635156666666674</v>
      </c>
      <c r="K10774" s="147">
        <v>97.67519999999999</v>
      </c>
    </row>
    <row r="10775" spans="2:11" x14ac:dyDescent="0.2">
      <c r="B10775" s="21" t="str">
        <f t="shared" si="168"/>
        <v>Lansdowne HouseWind2035RCP4.5</v>
      </c>
      <c r="C10775" t="s">
        <v>359</v>
      </c>
      <c r="D10775" t="s">
        <v>1</v>
      </c>
      <c r="E10775" s="144" t="s">
        <v>193</v>
      </c>
      <c r="F10775" s="144">
        <v>2035</v>
      </c>
      <c r="G10775" s="147">
        <v>73.887759523756131</v>
      </c>
      <c r="H10775" s="147">
        <v>79.642875000000004</v>
      </c>
      <c r="I10775" s="147">
        <v>85.713999999999999</v>
      </c>
      <c r="J10775" s="147">
        <v>91.773097500000006</v>
      </c>
      <c r="K10775" s="147">
        <v>97.830239999999989</v>
      </c>
    </row>
    <row r="10776" spans="2:11" x14ac:dyDescent="0.2">
      <c r="B10776" s="21" t="str">
        <f t="shared" si="168"/>
        <v>Lansdowne HouseWind2040RCP4.5</v>
      </c>
      <c r="C10776" t="s">
        <v>359</v>
      </c>
      <c r="D10776" t="s">
        <v>1</v>
      </c>
      <c r="E10776" s="144" t="s">
        <v>193</v>
      </c>
      <c r="F10776" s="144">
        <v>2040</v>
      </c>
      <c r="G10776" s="147">
        <v>73.980727798379576</v>
      </c>
      <c r="H10776" s="147">
        <v>79.750910000000005</v>
      </c>
      <c r="I10776" s="147">
        <v>85.838666666666668</v>
      </c>
      <c r="J10776" s="147">
        <v>91.911038333333337</v>
      </c>
      <c r="K10776" s="147">
        <v>97.985279999999989</v>
      </c>
    </row>
    <row r="10777" spans="2:11" x14ac:dyDescent="0.2">
      <c r="B10777" s="21" t="str">
        <f t="shared" si="168"/>
        <v>Lansdowne HouseWind2045RCP4.5</v>
      </c>
      <c r="C10777" t="s">
        <v>359</v>
      </c>
      <c r="D10777" t="s">
        <v>1</v>
      </c>
      <c r="E10777" s="144" t="s">
        <v>193</v>
      </c>
      <c r="F10777" s="144">
        <v>2045</v>
      </c>
      <c r="G10777" s="147">
        <v>74.073696073003021</v>
      </c>
      <c r="H10777" s="147">
        <v>79.858945000000006</v>
      </c>
      <c r="I10777" s="147">
        <v>85.963333333333324</v>
      </c>
      <c r="J10777" s="147">
        <v>92.048979166666683</v>
      </c>
      <c r="K10777" s="147">
        <v>98.140319999999988</v>
      </c>
    </row>
    <row r="10778" spans="2:11" x14ac:dyDescent="0.2">
      <c r="B10778" s="21" t="str">
        <f t="shared" si="168"/>
        <v>Lansdowne HouseWind2050RCP4.5</v>
      </c>
      <c r="C10778" t="s">
        <v>359</v>
      </c>
      <c r="D10778" t="s">
        <v>1</v>
      </c>
      <c r="E10778" s="144" t="s">
        <v>193</v>
      </c>
      <c r="F10778" s="144">
        <v>2050</v>
      </c>
      <c r="G10778" s="147">
        <v>74.240060353908135</v>
      </c>
      <c r="H10778" s="147">
        <v>80.046030000000002</v>
      </c>
      <c r="I10778" s="147">
        <v>86.174700000000001</v>
      </c>
      <c r="J10778" s="147">
        <v>92.281508000000017</v>
      </c>
      <c r="K10778" s="147">
        <v>98.396135999999984</v>
      </c>
    </row>
    <row r="10779" spans="2:11" x14ac:dyDescent="0.2">
      <c r="B10779" s="21" t="str">
        <f t="shared" si="168"/>
        <v>Lansdowne HouseWind2055RCP4.5</v>
      </c>
      <c r="C10779" t="s">
        <v>359</v>
      </c>
      <c r="D10779" t="s">
        <v>1</v>
      </c>
      <c r="E10779" s="144" t="s">
        <v>193</v>
      </c>
      <c r="F10779" s="144">
        <v>2055</v>
      </c>
      <c r="G10779" s="147">
        <v>74.313456360189804</v>
      </c>
      <c r="H10779" s="147">
        <v>80.125079999999997</v>
      </c>
      <c r="I10779" s="147">
        <v>86.261399999999995</v>
      </c>
      <c r="J10779" s="147">
        <v>92.376096000000004</v>
      </c>
      <c r="K10779" s="147">
        <v>98.496911999999995</v>
      </c>
    </row>
    <row r="10780" spans="2:11" x14ac:dyDescent="0.2">
      <c r="B10780" s="21" t="str">
        <f t="shared" si="168"/>
        <v>Lansdowne HouseWind2060RCP4.5</v>
      </c>
      <c r="C10780" t="s">
        <v>359</v>
      </c>
      <c r="D10780" t="s">
        <v>1</v>
      </c>
      <c r="E10780" s="144" t="s">
        <v>193</v>
      </c>
      <c r="F10780" s="144">
        <v>2060</v>
      </c>
      <c r="G10780" s="147">
        <v>74.386852366471487</v>
      </c>
      <c r="H10780" s="147">
        <v>80.204130000000006</v>
      </c>
      <c r="I10780" s="147">
        <v>86.348100000000002</v>
      </c>
      <c r="J10780" s="147">
        <v>92.470684000000006</v>
      </c>
      <c r="K10780" s="147">
        <v>98.597687999999991</v>
      </c>
    </row>
    <row r="10781" spans="2:11" x14ac:dyDescent="0.2">
      <c r="B10781" s="21" t="str">
        <f t="shared" si="168"/>
        <v>Lansdowne HouseWind2065RCP4.5</v>
      </c>
      <c r="C10781" t="s">
        <v>359</v>
      </c>
      <c r="D10781" t="s">
        <v>1</v>
      </c>
      <c r="E10781" s="144" t="s">
        <v>193</v>
      </c>
      <c r="F10781" s="144">
        <v>2065</v>
      </c>
      <c r="G10781" s="147">
        <v>74.460248372753156</v>
      </c>
      <c r="H10781" s="147">
        <v>80.283180000000002</v>
      </c>
      <c r="I10781" s="147">
        <v>86.434799999999996</v>
      </c>
      <c r="J10781" s="147">
        <v>92.565271999999993</v>
      </c>
      <c r="K10781" s="147">
        <v>98.698464000000001</v>
      </c>
    </row>
    <row r="10782" spans="2:11" x14ac:dyDescent="0.2">
      <c r="B10782" s="21" t="str">
        <f t="shared" si="168"/>
        <v>Lansdowne HouseWind2070RCP4.5</v>
      </c>
      <c r="C10782" t="s">
        <v>359</v>
      </c>
      <c r="D10782" t="s">
        <v>1</v>
      </c>
      <c r="E10782" s="144" t="s">
        <v>193</v>
      </c>
      <c r="F10782" s="144">
        <v>2070</v>
      </c>
      <c r="G10782" s="147">
        <v>74.533644379034826</v>
      </c>
      <c r="H10782" s="147">
        <v>80.362229999999997</v>
      </c>
      <c r="I10782" s="147">
        <v>86.521500000000003</v>
      </c>
      <c r="J10782" s="147">
        <v>92.659859999999995</v>
      </c>
      <c r="K10782" s="147">
        <v>98.799239999999998</v>
      </c>
    </row>
    <row r="10783" spans="2:11" x14ac:dyDescent="0.2">
      <c r="B10783" s="21" t="str">
        <f t="shared" si="168"/>
        <v>Lansdowne HouseWind2075RCP4.5</v>
      </c>
      <c r="C10783" t="s">
        <v>359</v>
      </c>
      <c r="D10783" t="s">
        <v>1</v>
      </c>
      <c r="E10783" s="144" t="s">
        <v>193</v>
      </c>
      <c r="F10783" s="144">
        <v>2075</v>
      </c>
      <c r="G10783" s="147">
        <v>74.616826519487375</v>
      </c>
      <c r="H10783" s="147">
        <v>80.455772499999995</v>
      </c>
      <c r="I10783" s="147">
        <v>86.626333333333335</v>
      </c>
      <c r="J10783" s="147">
        <v>92.775063333333321</v>
      </c>
      <c r="K10783" s="147">
        <v>98.923595000000006</v>
      </c>
    </row>
    <row r="10784" spans="2:11" x14ac:dyDescent="0.2">
      <c r="B10784" s="21" t="str">
        <f t="shared" si="168"/>
        <v>Lansdowne HouseWind2080RCP4.5</v>
      </c>
      <c r="C10784" t="s">
        <v>359</v>
      </c>
      <c r="D10784" t="s">
        <v>1</v>
      </c>
      <c r="E10784" s="144" t="s">
        <v>193</v>
      </c>
      <c r="F10784" s="144">
        <v>2080</v>
      </c>
      <c r="G10784" s="147">
        <v>74.70000865993994</v>
      </c>
      <c r="H10784" s="147">
        <v>80.549314999999993</v>
      </c>
      <c r="I10784" s="147">
        <v>86.731166666666667</v>
      </c>
      <c r="J10784" s="147">
        <v>92.890266666666662</v>
      </c>
      <c r="K10784" s="147">
        <v>99.04795</v>
      </c>
    </row>
    <row r="10785" spans="2:11" x14ac:dyDescent="0.2">
      <c r="B10785" s="21" t="str">
        <f t="shared" si="168"/>
        <v>Lansdowne HouseWind2085RCP4.5</v>
      </c>
      <c r="C10785" t="s">
        <v>359</v>
      </c>
      <c r="D10785" t="s">
        <v>1</v>
      </c>
      <c r="E10785" s="144" t="s">
        <v>193</v>
      </c>
      <c r="F10785" s="144">
        <v>2085</v>
      </c>
      <c r="G10785" s="147">
        <v>74.783190800392504</v>
      </c>
      <c r="H10785" s="147">
        <v>80.642857499999991</v>
      </c>
      <c r="I10785" s="147">
        <v>86.836000000000013</v>
      </c>
      <c r="J10785" s="147">
        <v>93.005470000000003</v>
      </c>
      <c r="K10785" s="147">
        <v>99.172304999999994</v>
      </c>
    </row>
    <row r="10786" spans="2:11" x14ac:dyDescent="0.2">
      <c r="B10786" s="21" t="str">
        <f t="shared" si="168"/>
        <v>Lansdowne HouseWind2090RCP4.5</v>
      </c>
      <c r="C10786" t="s">
        <v>359</v>
      </c>
      <c r="D10786" t="s">
        <v>1</v>
      </c>
      <c r="E10786" s="144" t="s">
        <v>193</v>
      </c>
      <c r="F10786" s="144">
        <v>2090</v>
      </c>
      <c r="G10786" s="147">
        <v>74.866372940845054</v>
      </c>
      <c r="H10786" s="147">
        <v>80.736400000000003</v>
      </c>
      <c r="I10786" s="147">
        <v>86.940833333333345</v>
      </c>
      <c r="J10786" s="147">
        <v>93.120673333333329</v>
      </c>
      <c r="K10786" s="147">
        <v>99.296660000000003</v>
      </c>
    </row>
    <row r="10787" spans="2:11" x14ac:dyDescent="0.2">
      <c r="B10787" s="21" t="str">
        <f t="shared" si="168"/>
        <v>Lansdowne HouseWind2095RCP4.5</v>
      </c>
      <c r="C10787" t="s">
        <v>359</v>
      </c>
      <c r="D10787" t="s">
        <v>1</v>
      </c>
      <c r="E10787" s="144" t="s">
        <v>193</v>
      </c>
      <c r="F10787" s="144">
        <v>2095</v>
      </c>
      <c r="G10787" s="147">
        <v>74.949555081297603</v>
      </c>
      <c r="H10787" s="147">
        <v>80.829942500000001</v>
      </c>
      <c r="I10787" s="147">
        <v>87.045666666666676</v>
      </c>
      <c r="J10787" s="147">
        <v>93.235876666666655</v>
      </c>
      <c r="K10787" s="147">
        <v>99.421015000000011</v>
      </c>
    </row>
    <row r="10788" spans="2:11" x14ac:dyDescent="0.2">
      <c r="B10788" s="21" t="str">
        <f t="shared" si="168"/>
        <v>Lansdowne HouseWind2100RCP4.5</v>
      </c>
      <c r="C10788" t="s">
        <v>359</v>
      </c>
      <c r="D10788" t="s">
        <v>1</v>
      </c>
      <c r="E10788" s="144" t="s">
        <v>193</v>
      </c>
      <c r="F10788" s="144">
        <v>2100</v>
      </c>
      <c r="G10788" s="147">
        <v>75.032737221750168</v>
      </c>
      <c r="H10788" s="147">
        <v>80.923484999999999</v>
      </c>
      <c r="I10788" s="147">
        <v>87.150500000000008</v>
      </c>
      <c r="J10788" s="147">
        <v>93.351079999999996</v>
      </c>
      <c r="K10788" s="147">
        <v>99.545370000000005</v>
      </c>
    </row>
    <row r="10789" spans="2:11" x14ac:dyDescent="0.2">
      <c r="B10789" s="21" t="str">
        <f t="shared" si="168"/>
        <v>Lansdowne HouseWind2023RCP6.0</v>
      </c>
      <c r="C10789" t="s">
        <v>359</v>
      </c>
      <c r="D10789" t="s">
        <v>1</v>
      </c>
      <c r="E10789" s="144" t="s">
        <v>192</v>
      </c>
      <c r="F10789" s="144">
        <v>2023</v>
      </c>
      <c r="G10789" s="147">
        <v>73.608854699885782</v>
      </c>
      <c r="H10789" s="147">
        <v>79.318770000000001</v>
      </c>
      <c r="I10789" s="147">
        <v>85.34</v>
      </c>
      <c r="J10789" s="147">
        <v>91.359274999999997</v>
      </c>
      <c r="K10789" s="147">
        <v>97.36511999999999</v>
      </c>
    </row>
    <row r="10790" spans="2:11" x14ac:dyDescent="0.2">
      <c r="B10790" s="21" t="str">
        <f t="shared" si="168"/>
        <v>Lansdowne HouseWind2025RCP6.0</v>
      </c>
      <c r="C10790" t="s">
        <v>359</v>
      </c>
      <c r="D10790" t="s">
        <v>1</v>
      </c>
      <c r="E10790" s="144" t="s">
        <v>192</v>
      </c>
      <c r="F10790" s="144">
        <v>2025</v>
      </c>
      <c r="G10790" s="147">
        <v>73.701822974509227</v>
      </c>
      <c r="H10790" s="147">
        <v>79.426805000000002</v>
      </c>
      <c r="I10790" s="147">
        <v>85.464666666666673</v>
      </c>
      <c r="J10790" s="147">
        <v>91.497215833333328</v>
      </c>
      <c r="K10790" s="147">
        <v>97.52015999999999</v>
      </c>
    </row>
    <row r="10791" spans="2:11" x14ac:dyDescent="0.2">
      <c r="B10791" s="21" t="str">
        <f t="shared" si="168"/>
        <v>Lansdowne HouseWind2030RCP6.0</v>
      </c>
      <c r="C10791" t="s">
        <v>359</v>
      </c>
      <c r="D10791" t="s">
        <v>1</v>
      </c>
      <c r="E10791" s="144" t="s">
        <v>192</v>
      </c>
      <c r="F10791" s="144">
        <v>2030</v>
      </c>
      <c r="G10791" s="147">
        <v>73.794791249132672</v>
      </c>
      <c r="H10791" s="147">
        <v>79.534840000000003</v>
      </c>
      <c r="I10791" s="147">
        <v>85.589333333333329</v>
      </c>
      <c r="J10791" s="147">
        <v>91.635156666666674</v>
      </c>
      <c r="K10791" s="147">
        <v>97.67519999999999</v>
      </c>
    </row>
    <row r="10792" spans="2:11" x14ac:dyDescent="0.2">
      <c r="B10792" s="21" t="str">
        <f t="shared" si="168"/>
        <v>Lansdowne HouseWind2035RCP6.0</v>
      </c>
      <c r="C10792" t="s">
        <v>359</v>
      </c>
      <c r="D10792" t="s">
        <v>1</v>
      </c>
      <c r="E10792" s="144" t="s">
        <v>192</v>
      </c>
      <c r="F10792" s="144">
        <v>2035</v>
      </c>
      <c r="G10792" s="147">
        <v>73.887759523756131</v>
      </c>
      <c r="H10792" s="147">
        <v>79.642875000000004</v>
      </c>
      <c r="I10792" s="147">
        <v>85.713999999999999</v>
      </c>
      <c r="J10792" s="147">
        <v>91.773097500000006</v>
      </c>
      <c r="K10792" s="147">
        <v>97.830239999999989</v>
      </c>
    </row>
    <row r="10793" spans="2:11" x14ac:dyDescent="0.2">
      <c r="B10793" s="21" t="str">
        <f t="shared" si="168"/>
        <v>Lansdowne HouseWind2040RCP6.0</v>
      </c>
      <c r="C10793" t="s">
        <v>359</v>
      </c>
      <c r="D10793" t="s">
        <v>1</v>
      </c>
      <c r="E10793" s="144" t="s">
        <v>192</v>
      </c>
      <c r="F10793" s="144">
        <v>2040</v>
      </c>
      <c r="G10793" s="147">
        <v>73.980727798379576</v>
      </c>
      <c r="H10793" s="147">
        <v>79.750910000000005</v>
      </c>
      <c r="I10793" s="147">
        <v>85.838666666666668</v>
      </c>
      <c r="J10793" s="147">
        <v>91.911038333333337</v>
      </c>
      <c r="K10793" s="147">
        <v>97.985279999999989</v>
      </c>
    </row>
    <row r="10794" spans="2:11" x14ac:dyDescent="0.2">
      <c r="B10794" s="21" t="str">
        <f t="shared" si="168"/>
        <v>Lansdowne HouseWind2045RCP6.0</v>
      </c>
      <c r="C10794" t="s">
        <v>359</v>
      </c>
      <c r="D10794" t="s">
        <v>1</v>
      </c>
      <c r="E10794" s="144" t="s">
        <v>192</v>
      </c>
      <c r="F10794" s="144">
        <v>2045</v>
      </c>
      <c r="G10794" s="147">
        <v>74.073696073003021</v>
      </c>
      <c r="H10794" s="147">
        <v>79.858945000000006</v>
      </c>
      <c r="I10794" s="147">
        <v>85.963333333333324</v>
      </c>
      <c r="J10794" s="147">
        <v>92.048979166666683</v>
      </c>
      <c r="K10794" s="147">
        <v>98.140319999999988</v>
      </c>
    </row>
    <row r="10795" spans="2:11" x14ac:dyDescent="0.2">
      <c r="B10795" s="21" t="str">
        <f t="shared" si="168"/>
        <v>Lansdowne HouseWind2050RCP6.0</v>
      </c>
      <c r="C10795" t="s">
        <v>359</v>
      </c>
      <c r="D10795" t="s">
        <v>1</v>
      </c>
      <c r="E10795" s="144" t="s">
        <v>192</v>
      </c>
      <c r="F10795" s="144">
        <v>2050</v>
      </c>
      <c r="G10795" s="147">
        <v>74.240060353908135</v>
      </c>
      <c r="H10795" s="147">
        <v>80.046030000000002</v>
      </c>
      <c r="I10795" s="147">
        <v>86.174700000000001</v>
      </c>
      <c r="J10795" s="147">
        <v>92.281508000000017</v>
      </c>
      <c r="K10795" s="147">
        <v>98.396135999999984</v>
      </c>
    </row>
    <row r="10796" spans="2:11" x14ac:dyDescent="0.2">
      <c r="B10796" s="21" t="str">
        <f t="shared" si="168"/>
        <v>Lansdowne HouseWind2055RCP6.0</v>
      </c>
      <c r="C10796" t="s">
        <v>359</v>
      </c>
      <c r="D10796" t="s">
        <v>1</v>
      </c>
      <c r="E10796" s="144" t="s">
        <v>192</v>
      </c>
      <c r="F10796" s="144">
        <v>2055</v>
      </c>
      <c r="G10796" s="147">
        <v>74.313456360189804</v>
      </c>
      <c r="H10796" s="147">
        <v>80.125079999999997</v>
      </c>
      <c r="I10796" s="147">
        <v>86.261399999999995</v>
      </c>
      <c r="J10796" s="147">
        <v>92.376096000000004</v>
      </c>
      <c r="K10796" s="147">
        <v>98.496911999999995</v>
      </c>
    </row>
    <row r="10797" spans="2:11" x14ac:dyDescent="0.2">
      <c r="B10797" s="21" t="str">
        <f t="shared" si="168"/>
        <v>Lansdowne HouseWind2060RCP6.0</v>
      </c>
      <c r="C10797" t="s">
        <v>359</v>
      </c>
      <c r="D10797" t="s">
        <v>1</v>
      </c>
      <c r="E10797" s="144" t="s">
        <v>192</v>
      </c>
      <c r="F10797" s="144">
        <v>2060</v>
      </c>
      <c r="G10797" s="147">
        <v>74.386852366471487</v>
      </c>
      <c r="H10797" s="147">
        <v>80.204130000000006</v>
      </c>
      <c r="I10797" s="147">
        <v>86.348100000000002</v>
      </c>
      <c r="J10797" s="147">
        <v>92.470684000000006</v>
      </c>
      <c r="K10797" s="147">
        <v>98.597687999999991</v>
      </c>
    </row>
    <row r="10798" spans="2:11" x14ac:dyDescent="0.2">
      <c r="B10798" s="21" t="str">
        <f t="shared" si="168"/>
        <v>Lansdowne HouseWind2065RCP6.0</v>
      </c>
      <c r="C10798" t="s">
        <v>359</v>
      </c>
      <c r="D10798" t="s">
        <v>1</v>
      </c>
      <c r="E10798" s="144" t="s">
        <v>192</v>
      </c>
      <c r="F10798" s="144">
        <v>2065</v>
      </c>
      <c r="G10798" s="147">
        <v>74.460248372753156</v>
      </c>
      <c r="H10798" s="147">
        <v>80.283180000000002</v>
      </c>
      <c r="I10798" s="147">
        <v>86.434799999999996</v>
      </c>
      <c r="J10798" s="147">
        <v>92.565271999999993</v>
      </c>
      <c r="K10798" s="147">
        <v>98.698464000000001</v>
      </c>
    </row>
    <row r="10799" spans="2:11" x14ac:dyDescent="0.2">
      <c r="B10799" s="21" t="str">
        <f t="shared" si="168"/>
        <v>Lansdowne HouseWind2070RCP6.0</v>
      </c>
      <c r="C10799" t="s">
        <v>359</v>
      </c>
      <c r="D10799" t="s">
        <v>1</v>
      </c>
      <c r="E10799" s="144" t="s">
        <v>192</v>
      </c>
      <c r="F10799" s="144">
        <v>2070</v>
      </c>
      <c r="G10799" s="147">
        <v>74.533644379034826</v>
      </c>
      <c r="H10799" s="147">
        <v>80.362229999999997</v>
      </c>
      <c r="I10799" s="147">
        <v>86.521500000000003</v>
      </c>
      <c r="J10799" s="147">
        <v>92.659859999999995</v>
      </c>
      <c r="K10799" s="147">
        <v>98.799239999999998</v>
      </c>
    </row>
    <row r="10800" spans="2:11" x14ac:dyDescent="0.2">
      <c r="B10800" s="21" t="str">
        <f t="shared" si="168"/>
        <v>Lansdowne HouseWind2075RCP6.0</v>
      </c>
      <c r="C10800" t="s">
        <v>359</v>
      </c>
      <c r="D10800" t="s">
        <v>1</v>
      </c>
      <c r="E10800" s="144" t="s">
        <v>192</v>
      </c>
      <c r="F10800" s="144">
        <v>2075</v>
      </c>
      <c r="G10800" s="147">
        <v>74.658417589713665</v>
      </c>
      <c r="H10800" s="147">
        <v>80.502543750000001</v>
      </c>
      <c r="I10800" s="147">
        <v>86.678750000000008</v>
      </c>
      <c r="J10800" s="147">
        <v>92.832664999999992</v>
      </c>
      <c r="K10800" s="147">
        <v>98.985772499999996</v>
      </c>
    </row>
    <row r="10801" spans="2:11" x14ac:dyDescent="0.2">
      <c r="B10801" s="21" t="str">
        <f t="shared" si="168"/>
        <v>Lansdowne HouseWind2080RCP6.0</v>
      </c>
      <c r="C10801" t="s">
        <v>359</v>
      </c>
      <c r="D10801" t="s">
        <v>1</v>
      </c>
      <c r="E10801" s="144" t="s">
        <v>192</v>
      </c>
      <c r="F10801" s="144">
        <v>2080</v>
      </c>
      <c r="G10801" s="147">
        <v>74.783190800392504</v>
      </c>
      <c r="H10801" s="147">
        <v>80.642857499999991</v>
      </c>
      <c r="I10801" s="147">
        <v>86.836000000000013</v>
      </c>
      <c r="J10801" s="147">
        <v>93.005470000000003</v>
      </c>
      <c r="K10801" s="147">
        <v>99.172304999999994</v>
      </c>
    </row>
    <row r="10802" spans="2:11" x14ac:dyDescent="0.2">
      <c r="B10802" s="21" t="str">
        <f t="shared" si="168"/>
        <v>Lansdowne HouseWind2085RCP6.0</v>
      </c>
      <c r="C10802" t="s">
        <v>359</v>
      </c>
      <c r="D10802" t="s">
        <v>1</v>
      </c>
      <c r="E10802" s="144" t="s">
        <v>192</v>
      </c>
      <c r="F10802" s="144">
        <v>2085</v>
      </c>
      <c r="G10802" s="147">
        <v>74.907964011071329</v>
      </c>
      <c r="H10802" s="147">
        <v>80.783171249999995</v>
      </c>
      <c r="I10802" s="147">
        <v>86.993250000000003</v>
      </c>
      <c r="J10802" s="147">
        <v>93.178274999999999</v>
      </c>
      <c r="K10802" s="147">
        <v>99.358837500000007</v>
      </c>
    </row>
    <row r="10803" spans="2:11" x14ac:dyDescent="0.2">
      <c r="B10803" s="21" t="str">
        <f t="shared" si="168"/>
        <v>Lansdowne HouseWind2090RCP6.0</v>
      </c>
      <c r="C10803" t="s">
        <v>359</v>
      </c>
      <c r="D10803" t="s">
        <v>1</v>
      </c>
      <c r="E10803" s="144" t="s">
        <v>192</v>
      </c>
      <c r="F10803" s="144">
        <v>2090</v>
      </c>
      <c r="G10803" s="147">
        <v>74.971573883182103</v>
      </c>
      <c r="H10803" s="147">
        <v>80.810180000000003</v>
      </c>
      <c r="I10803" s="147">
        <v>86.969166666666666</v>
      </c>
      <c r="J10803" s="147">
        <v>93.114609999999999</v>
      </c>
      <c r="K10803" s="147">
        <v>99.254670000000004</v>
      </c>
    </row>
    <row r="10804" spans="2:11" x14ac:dyDescent="0.2">
      <c r="B10804" s="21" t="str">
        <f t="shared" si="168"/>
        <v>Lansdowne HouseWind2095RCP6.0</v>
      </c>
      <c r="C10804" t="s">
        <v>359</v>
      </c>
      <c r="D10804" t="s">
        <v>1</v>
      </c>
      <c r="E10804" s="144" t="s">
        <v>192</v>
      </c>
      <c r="F10804" s="144">
        <v>2095</v>
      </c>
      <c r="G10804" s="147">
        <v>74.910410544614052</v>
      </c>
      <c r="H10804" s="147">
        <v>80.696875000000006</v>
      </c>
      <c r="I10804" s="147">
        <v>86.787833333333339</v>
      </c>
      <c r="J10804" s="147">
        <v>92.878140000000002</v>
      </c>
      <c r="K10804" s="147">
        <v>98.963969999999989</v>
      </c>
    </row>
    <row r="10805" spans="2:11" x14ac:dyDescent="0.2">
      <c r="B10805" s="21" t="str">
        <f t="shared" si="168"/>
        <v>Lansdowne HouseWind2100RCP6.0</v>
      </c>
      <c r="C10805" t="s">
        <v>359</v>
      </c>
      <c r="D10805" t="s">
        <v>1</v>
      </c>
      <c r="E10805" s="144" t="s">
        <v>192</v>
      </c>
      <c r="F10805" s="144">
        <v>2100</v>
      </c>
      <c r="G10805" s="147">
        <v>74.849247206045987</v>
      </c>
      <c r="H10805" s="147">
        <v>80.583570000000009</v>
      </c>
      <c r="I10805" s="147">
        <v>86.606499999999997</v>
      </c>
      <c r="J10805" s="147">
        <v>92.641670000000005</v>
      </c>
      <c r="K10805" s="147">
        <v>98.673269999999988</v>
      </c>
    </row>
    <row r="10806" spans="2:11" x14ac:dyDescent="0.2">
      <c r="B10806" s="21" t="str">
        <f t="shared" si="168"/>
        <v>Lansdowne HouseWind2023RCP8.5</v>
      </c>
      <c r="C10806" t="s">
        <v>359</v>
      </c>
      <c r="D10806" t="s">
        <v>1</v>
      </c>
      <c r="E10806" s="144" t="s">
        <v>191</v>
      </c>
      <c r="F10806" s="144">
        <v>2023</v>
      </c>
      <c r="G10806" s="147">
        <v>73.608854699885782</v>
      </c>
      <c r="H10806" s="147">
        <v>79.318770000000001</v>
      </c>
      <c r="I10806" s="147">
        <v>85.34</v>
      </c>
      <c r="J10806" s="147">
        <v>91.359274999999997</v>
      </c>
      <c r="K10806" s="147">
        <v>97.36511999999999</v>
      </c>
    </row>
    <row r="10807" spans="2:11" x14ac:dyDescent="0.2">
      <c r="B10807" s="21" t="str">
        <f t="shared" si="168"/>
        <v>Lansdowne HouseWind2025RCP8.5</v>
      </c>
      <c r="C10807" t="s">
        <v>359</v>
      </c>
      <c r="D10807" t="s">
        <v>1</v>
      </c>
      <c r="E10807" s="144" t="s">
        <v>191</v>
      </c>
      <c r="F10807" s="144">
        <v>2025</v>
      </c>
      <c r="G10807" s="147">
        <v>73.794791249132672</v>
      </c>
      <c r="H10807" s="147">
        <v>79.534840000000003</v>
      </c>
      <c r="I10807" s="147">
        <v>85.589333333333329</v>
      </c>
      <c r="J10807" s="147">
        <v>91.635156666666674</v>
      </c>
      <c r="K10807" s="147">
        <v>97.67519999999999</v>
      </c>
    </row>
    <row r="10808" spans="2:11" x14ac:dyDescent="0.2">
      <c r="B10808" s="21" t="str">
        <f t="shared" si="168"/>
        <v>Lansdowne HouseWind2030RCP8.5</v>
      </c>
      <c r="C10808" t="s">
        <v>359</v>
      </c>
      <c r="D10808" t="s">
        <v>1</v>
      </c>
      <c r="E10808" s="144" t="s">
        <v>191</v>
      </c>
      <c r="F10808" s="144">
        <v>2030</v>
      </c>
      <c r="G10808" s="147">
        <v>73.980727798379576</v>
      </c>
      <c r="H10808" s="147">
        <v>79.750910000000005</v>
      </c>
      <c r="I10808" s="147">
        <v>85.838666666666668</v>
      </c>
      <c r="J10808" s="147">
        <v>91.911038333333337</v>
      </c>
      <c r="K10808" s="147">
        <v>97.985279999999989</v>
      </c>
    </row>
    <row r="10809" spans="2:11" x14ac:dyDescent="0.2">
      <c r="B10809" s="21" t="str">
        <f t="shared" si="168"/>
        <v>Lansdowne HouseWind2035RCP8.5</v>
      </c>
      <c r="C10809" t="s">
        <v>359</v>
      </c>
      <c r="D10809" t="s">
        <v>1</v>
      </c>
      <c r="E10809" s="144" t="s">
        <v>191</v>
      </c>
      <c r="F10809" s="144">
        <v>2035</v>
      </c>
      <c r="G10809" s="147">
        <v>74.166664347626465</v>
      </c>
      <c r="H10809" s="147">
        <v>79.966980000000007</v>
      </c>
      <c r="I10809" s="147">
        <v>86.087999999999994</v>
      </c>
      <c r="J10809" s="147">
        <v>92.186920000000015</v>
      </c>
      <c r="K10809" s="147">
        <v>98.295359999999988</v>
      </c>
    </row>
    <row r="10810" spans="2:11" x14ac:dyDescent="0.2">
      <c r="B10810" s="21" t="str">
        <f t="shared" si="168"/>
        <v>Lansdowne HouseWind2040RCP8.5</v>
      </c>
      <c r="C10810" t="s">
        <v>359</v>
      </c>
      <c r="D10810" t="s">
        <v>1</v>
      </c>
      <c r="E10810" s="144" t="s">
        <v>191</v>
      </c>
      <c r="F10810" s="144">
        <v>2040</v>
      </c>
      <c r="G10810" s="147">
        <v>74.288991024762581</v>
      </c>
      <c r="H10810" s="147">
        <v>80.098730000000003</v>
      </c>
      <c r="I10810" s="147">
        <v>86.232500000000002</v>
      </c>
      <c r="J10810" s="147">
        <v>92.34456666666668</v>
      </c>
      <c r="K10810" s="147">
        <v>98.463319999999996</v>
      </c>
    </row>
    <row r="10811" spans="2:11" x14ac:dyDescent="0.2">
      <c r="B10811" s="21" t="str">
        <f t="shared" si="168"/>
        <v>Lansdowne HouseWind2045RCP8.5</v>
      </c>
      <c r="C10811" t="s">
        <v>359</v>
      </c>
      <c r="D10811" t="s">
        <v>1</v>
      </c>
      <c r="E10811" s="144" t="s">
        <v>191</v>
      </c>
      <c r="F10811" s="144">
        <v>2045</v>
      </c>
      <c r="G10811" s="147">
        <v>74.41131770189871</v>
      </c>
      <c r="H10811" s="147">
        <v>80.23048</v>
      </c>
      <c r="I10811" s="147">
        <v>86.376999999999995</v>
      </c>
      <c r="J10811" s="147">
        <v>92.50221333333333</v>
      </c>
      <c r="K10811" s="147">
        <v>98.63127999999999</v>
      </c>
    </row>
    <row r="10812" spans="2:11" x14ac:dyDescent="0.2">
      <c r="B10812" s="21" t="str">
        <f t="shared" si="168"/>
        <v>Lansdowne HouseWind2050RCP8.5</v>
      </c>
      <c r="C10812" t="s">
        <v>359</v>
      </c>
      <c r="D10812" t="s">
        <v>1</v>
      </c>
      <c r="E10812" s="144" t="s">
        <v>191</v>
      </c>
      <c r="F10812" s="144">
        <v>2050</v>
      </c>
      <c r="G10812" s="147">
        <v>74.70000865993994</v>
      </c>
      <c r="H10812" s="147">
        <v>80.549314999999993</v>
      </c>
      <c r="I10812" s="147">
        <v>86.731166666666667</v>
      </c>
      <c r="J10812" s="147">
        <v>92.890266666666662</v>
      </c>
      <c r="K10812" s="147">
        <v>99.04795</v>
      </c>
    </row>
    <row r="10813" spans="2:11" x14ac:dyDescent="0.2">
      <c r="B10813" s="21" t="str">
        <f t="shared" si="168"/>
        <v>Lansdowne HouseWind2055RCP8.5</v>
      </c>
      <c r="C10813" t="s">
        <v>359</v>
      </c>
      <c r="D10813" t="s">
        <v>1</v>
      </c>
      <c r="E10813" s="144" t="s">
        <v>191</v>
      </c>
      <c r="F10813" s="144">
        <v>2055</v>
      </c>
      <c r="G10813" s="147">
        <v>74.866372940845054</v>
      </c>
      <c r="H10813" s="147">
        <v>80.736400000000003</v>
      </c>
      <c r="I10813" s="147">
        <v>86.940833333333345</v>
      </c>
      <c r="J10813" s="147">
        <v>93.120673333333329</v>
      </c>
      <c r="K10813" s="147">
        <v>99.296660000000003</v>
      </c>
    </row>
    <row r="10814" spans="2:11" x14ac:dyDescent="0.2">
      <c r="B10814" s="21" t="str">
        <f t="shared" si="168"/>
        <v>Lansdowne HouseWind2060RCP8.5</v>
      </c>
      <c r="C10814" t="s">
        <v>359</v>
      </c>
      <c r="D10814" t="s">
        <v>1</v>
      </c>
      <c r="E10814" s="144" t="s">
        <v>191</v>
      </c>
      <c r="F10814" s="144">
        <v>2060</v>
      </c>
      <c r="G10814" s="147">
        <v>74.971573883182103</v>
      </c>
      <c r="H10814" s="147">
        <v>80.810180000000003</v>
      </c>
      <c r="I10814" s="147">
        <v>86.969166666666666</v>
      </c>
      <c r="J10814" s="147">
        <v>93.114609999999999</v>
      </c>
      <c r="K10814" s="147">
        <v>99.254670000000004</v>
      </c>
    </row>
    <row r="10815" spans="2:11" x14ac:dyDescent="0.2">
      <c r="B10815" s="21" t="str">
        <f t="shared" si="168"/>
        <v>Lansdowne HouseWind2065RCP8.5</v>
      </c>
      <c r="C10815" t="s">
        <v>359</v>
      </c>
      <c r="D10815" t="s">
        <v>1</v>
      </c>
      <c r="E10815" s="144" t="s">
        <v>191</v>
      </c>
      <c r="F10815" s="144">
        <v>2065</v>
      </c>
      <c r="G10815" s="147">
        <v>74.910410544614052</v>
      </c>
      <c r="H10815" s="147">
        <v>80.696875000000006</v>
      </c>
      <c r="I10815" s="147">
        <v>86.787833333333339</v>
      </c>
      <c r="J10815" s="147">
        <v>92.878140000000002</v>
      </c>
      <c r="K10815" s="147">
        <v>98.963969999999989</v>
      </c>
    </row>
    <row r="10816" spans="2:11" x14ac:dyDescent="0.2">
      <c r="B10816" s="21" t="str">
        <f t="shared" si="168"/>
        <v>Lansdowne HouseWind2070RCP8.5</v>
      </c>
      <c r="C10816" t="s">
        <v>359</v>
      </c>
      <c r="D10816" t="s">
        <v>1</v>
      </c>
      <c r="E10816" s="144" t="s">
        <v>191</v>
      </c>
      <c r="F10816" s="144">
        <v>2070</v>
      </c>
      <c r="G10816" s="147">
        <v>75.054756023634667</v>
      </c>
      <c r="H10816" s="147">
        <v>80.823355000000006</v>
      </c>
      <c r="I10816" s="147">
        <v>86.889833333333328</v>
      </c>
      <c r="J10816" s="147">
        <v>92.963026666666664</v>
      </c>
      <c r="K10816" s="147">
        <v>99.03179999999999</v>
      </c>
    </row>
    <row r="10817" spans="2:11" x14ac:dyDescent="0.2">
      <c r="B10817" s="21" t="str">
        <f t="shared" si="168"/>
        <v>Lansdowne HouseWind2075RCP8.5</v>
      </c>
      <c r="C10817" t="s">
        <v>359</v>
      </c>
      <c r="D10817" t="s">
        <v>1</v>
      </c>
      <c r="E10817" s="144" t="s">
        <v>191</v>
      </c>
      <c r="F10817" s="144">
        <v>2075</v>
      </c>
      <c r="G10817" s="147">
        <v>75.260264841223332</v>
      </c>
      <c r="H10817" s="147">
        <v>81.06313999999999</v>
      </c>
      <c r="I10817" s="147">
        <v>87.17316666666666</v>
      </c>
      <c r="J10817" s="147">
        <v>93.284383333333338</v>
      </c>
      <c r="K10817" s="147">
        <v>99.390329999999992</v>
      </c>
    </row>
    <row r="10818" spans="2:11" x14ac:dyDescent="0.2">
      <c r="B10818" s="21" t="str">
        <f t="shared" si="168"/>
        <v>Lansdowne HouseWind2080RCP8.5</v>
      </c>
      <c r="C10818" t="s">
        <v>359</v>
      </c>
      <c r="D10818" t="s">
        <v>1</v>
      </c>
      <c r="E10818" s="144" t="s">
        <v>191</v>
      </c>
      <c r="F10818" s="144">
        <v>2080</v>
      </c>
      <c r="G10818" s="147">
        <v>75.465773658812012</v>
      </c>
      <c r="H10818" s="147">
        <v>81.302924999999988</v>
      </c>
      <c r="I10818" s="147">
        <v>87.456499999999991</v>
      </c>
      <c r="J10818" s="147">
        <v>93.605739999999997</v>
      </c>
      <c r="K10818" s="147">
        <v>99.748859999999993</v>
      </c>
    </row>
    <row r="10819" spans="2:11" x14ac:dyDescent="0.2">
      <c r="B10819" s="21" t="str">
        <f t="shared" si="168"/>
        <v>Lansdowne HouseWind2085RCP8.5</v>
      </c>
      <c r="C10819" t="s">
        <v>359</v>
      </c>
      <c r="D10819" t="s">
        <v>1</v>
      </c>
      <c r="E10819" s="144" t="s">
        <v>191</v>
      </c>
      <c r="F10819" s="144">
        <v>2085</v>
      </c>
      <c r="G10819" s="147">
        <v>75.594216669804936</v>
      </c>
      <c r="H10819" s="147">
        <v>81.472882499999997</v>
      </c>
      <c r="I10819" s="147">
        <v>87.673249999999996</v>
      </c>
      <c r="J10819" s="147">
        <v>93.8649475</v>
      </c>
      <c r="K10819" s="147">
        <v>100.04925</v>
      </c>
    </row>
    <row r="10820" spans="2:11" x14ac:dyDescent="0.2">
      <c r="B10820" s="21" t="str">
        <f t="shared" si="168"/>
        <v>Lansdowne HouseWind2090RCP8.5</v>
      </c>
      <c r="C10820" t="s">
        <v>359</v>
      </c>
      <c r="D10820" t="s">
        <v>1</v>
      </c>
      <c r="E10820" s="144" t="s">
        <v>191</v>
      </c>
      <c r="F10820" s="144">
        <v>2090</v>
      </c>
      <c r="G10820" s="147">
        <v>75.722659680797861</v>
      </c>
      <c r="H10820" s="147">
        <v>81.642839999999993</v>
      </c>
      <c r="I10820" s="147">
        <v>87.89</v>
      </c>
      <c r="J10820" s="147">
        <v>94.124155000000002</v>
      </c>
      <c r="K10820" s="147">
        <v>100.34963999999999</v>
      </c>
    </row>
    <row r="10821" spans="2:11" x14ac:dyDescent="0.2">
      <c r="B10821" s="21" t="str">
        <f t="shared" si="168"/>
        <v>Lansdowne HouseWind2095RCP8.5</v>
      </c>
      <c r="C10821" t="s">
        <v>359</v>
      </c>
      <c r="D10821" t="s">
        <v>1</v>
      </c>
      <c r="E10821" s="144" t="s">
        <v>191</v>
      </c>
      <c r="F10821" s="144">
        <v>2095</v>
      </c>
      <c r="G10821" s="147">
        <v>75.722659680797861</v>
      </c>
      <c r="H10821" s="147">
        <v>81.642839999999993</v>
      </c>
      <c r="I10821" s="147">
        <v>87.89</v>
      </c>
      <c r="J10821" s="147">
        <v>94.124155000000002</v>
      </c>
      <c r="K10821" s="147">
        <v>100.34963999999999</v>
      </c>
    </row>
    <row r="10822" spans="2:11" x14ac:dyDescent="0.2">
      <c r="B10822" s="21" t="str">
        <f t="shared" si="168"/>
        <v>Lansdowne HouseWind2100RCP8.5</v>
      </c>
      <c r="C10822" t="s">
        <v>359</v>
      </c>
      <c r="D10822" t="s">
        <v>1</v>
      </c>
      <c r="E10822" s="144" t="s">
        <v>191</v>
      </c>
      <c r="F10822" s="144">
        <v>2100</v>
      </c>
      <c r="G10822" s="147">
        <v>75.722659680797861</v>
      </c>
      <c r="H10822" s="147">
        <v>81.642839999999993</v>
      </c>
      <c r="I10822" s="147">
        <v>87.89</v>
      </c>
      <c r="J10822" s="147">
        <v>94.124155000000002</v>
      </c>
      <c r="K10822" s="147">
        <v>100.34963999999999</v>
      </c>
    </row>
    <row r="10823" spans="2:11" x14ac:dyDescent="0.2">
      <c r="B10823" s="21" t="str">
        <f t="shared" si="168"/>
        <v>LeamingtonIce Accretion2023RCP4.5</v>
      </c>
      <c r="C10823" t="s">
        <v>360</v>
      </c>
      <c r="D10823" t="s">
        <v>486</v>
      </c>
      <c r="E10823" s="144" t="s">
        <v>193</v>
      </c>
      <c r="F10823" s="144">
        <v>2023</v>
      </c>
      <c r="G10823" s="147">
        <v>18.353637152089185</v>
      </c>
      <c r="H10823" s="147">
        <v>22.008279999999999</v>
      </c>
      <c r="I10823" s="147">
        <v>26.628</v>
      </c>
      <c r="J10823" s="147">
        <v>30.152919999999995</v>
      </c>
      <c r="K10823" s="147">
        <v>33.692399999999999</v>
      </c>
    </row>
    <row r="10824" spans="2:11" x14ac:dyDescent="0.2">
      <c r="B10824" s="21" t="str">
        <f t="shared" si="168"/>
        <v>LeamingtonIce Accretion2025RCP4.5</v>
      </c>
      <c r="C10824" t="s">
        <v>360</v>
      </c>
      <c r="D10824" t="s">
        <v>486</v>
      </c>
      <c r="E10824" s="144" t="s">
        <v>193</v>
      </c>
      <c r="F10824" s="144">
        <v>2025</v>
      </c>
      <c r="G10824" s="147">
        <v>18.252971413993862</v>
      </c>
      <c r="H10824" s="147">
        <v>21.915320000000001</v>
      </c>
      <c r="I10824" s="147">
        <v>26.539333333333332</v>
      </c>
      <c r="J10824" s="147">
        <v>30.068546666666663</v>
      </c>
      <c r="K10824" s="147">
        <v>33.604199999999999</v>
      </c>
    </row>
    <row r="10825" spans="2:11" x14ac:dyDescent="0.2">
      <c r="B10825" s="21" t="str">
        <f t="shared" si="168"/>
        <v>LeamingtonIce Accretion2030RCP4.5</v>
      </c>
      <c r="C10825" t="s">
        <v>360</v>
      </c>
      <c r="D10825" t="s">
        <v>486</v>
      </c>
      <c r="E10825" s="144" t="s">
        <v>193</v>
      </c>
      <c r="F10825" s="144">
        <v>2030</v>
      </c>
      <c r="G10825" s="147">
        <v>18.152305675898539</v>
      </c>
      <c r="H10825" s="147">
        <v>21.82236</v>
      </c>
      <c r="I10825" s="147">
        <v>26.450666666666667</v>
      </c>
      <c r="J10825" s="147">
        <v>29.984173333333331</v>
      </c>
      <c r="K10825" s="147">
        <v>33.515999999999998</v>
      </c>
    </row>
    <row r="10826" spans="2:11" x14ac:dyDescent="0.2">
      <c r="B10826" s="21" t="str">
        <f t="shared" si="168"/>
        <v>LeamingtonIce Accretion2035RCP4.5</v>
      </c>
      <c r="C10826" t="s">
        <v>360</v>
      </c>
      <c r="D10826" t="s">
        <v>486</v>
      </c>
      <c r="E10826" s="144" t="s">
        <v>193</v>
      </c>
      <c r="F10826" s="144">
        <v>2035</v>
      </c>
      <c r="G10826" s="147">
        <v>18.051639937803216</v>
      </c>
      <c r="H10826" s="147">
        <v>21.729399999999998</v>
      </c>
      <c r="I10826" s="147">
        <v>26.361999999999998</v>
      </c>
      <c r="J10826" s="147">
        <v>29.899799999999999</v>
      </c>
      <c r="K10826" s="147">
        <v>33.427799999999998</v>
      </c>
    </row>
    <row r="10827" spans="2:11" x14ac:dyDescent="0.2">
      <c r="B10827" s="21" t="str">
        <f t="shared" si="168"/>
        <v>LeamingtonIce Accretion2040RCP4.5</v>
      </c>
      <c r="C10827" t="s">
        <v>360</v>
      </c>
      <c r="D10827" t="s">
        <v>486</v>
      </c>
      <c r="E10827" s="144" t="s">
        <v>193</v>
      </c>
      <c r="F10827" s="144">
        <v>2040</v>
      </c>
      <c r="G10827" s="147">
        <v>17.950974199707897</v>
      </c>
      <c r="H10827" s="147">
        <v>21.63644</v>
      </c>
      <c r="I10827" s="147">
        <v>26.27333333333333</v>
      </c>
      <c r="J10827" s="147">
        <v>29.815426666666664</v>
      </c>
      <c r="K10827" s="147">
        <v>33.339599999999997</v>
      </c>
    </row>
    <row r="10828" spans="2:11" x14ac:dyDescent="0.2">
      <c r="B10828" s="21" t="str">
        <f t="shared" ref="B10828:B10891" si="169">C10828&amp;D10828&amp;F10828&amp;E10828</f>
        <v>LeamingtonIce Accretion2045RCP4.5</v>
      </c>
      <c r="C10828" t="s">
        <v>360</v>
      </c>
      <c r="D10828" t="s">
        <v>486</v>
      </c>
      <c r="E10828" s="144" t="s">
        <v>193</v>
      </c>
      <c r="F10828" s="144">
        <v>2045</v>
      </c>
      <c r="G10828" s="147">
        <v>17.850308461612574</v>
      </c>
      <c r="H10828" s="147">
        <v>21.543480000000002</v>
      </c>
      <c r="I10828" s="147">
        <v>26.184666666666665</v>
      </c>
      <c r="J10828" s="147">
        <v>29.731053333333332</v>
      </c>
      <c r="K10828" s="147">
        <v>33.251399999999997</v>
      </c>
    </row>
    <row r="10829" spans="2:11" x14ac:dyDescent="0.2">
      <c r="B10829" s="21" t="str">
        <f t="shared" si="169"/>
        <v>LeamingtonIce Accretion2050RCP4.5</v>
      </c>
      <c r="C10829" t="s">
        <v>360</v>
      </c>
      <c r="D10829" t="s">
        <v>486</v>
      </c>
      <c r="E10829" s="144" t="s">
        <v>193</v>
      </c>
      <c r="F10829" s="144">
        <v>2050</v>
      </c>
      <c r="G10829" s="147">
        <v>17.227479798171188</v>
      </c>
      <c r="H10829" s="147">
        <v>20.860224000000002</v>
      </c>
      <c r="I10829" s="147">
        <v>25.418399999999998</v>
      </c>
      <c r="J10829" s="147">
        <v>28.893647999999999</v>
      </c>
      <c r="K10829" s="147">
        <v>32.337647999999994</v>
      </c>
    </row>
    <row r="10830" spans="2:11" x14ac:dyDescent="0.2">
      <c r="B10830" s="21" t="str">
        <f t="shared" si="169"/>
        <v>LeamingtonIce Accretion2055RCP4.5</v>
      </c>
      <c r="C10830" t="s">
        <v>360</v>
      </c>
      <c r="D10830" t="s">
        <v>486</v>
      </c>
      <c r="E10830" s="144" t="s">
        <v>193</v>
      </c>
      <c r="F10830" s="144">
        <v>2055</v>
      </c>
      <c r="G10830" s="147">
        <v>16.705316872825126</v>
      </c>
      <c r="H10830" s="147">
        <v>20.269928</v>
      </c>
      <c r="I10830" s="147">
        <v>24.7408</v>
      </c>
      <c r="J10830" s="147">
        <v>28.140615999999998</v>
      </c>
      <c r="K10830" s="147">
        <v>31.512095999999996</v>
      </c>
    </row>
    <row r="10831" spans="2:11" x14ac:dyDescent="0.2">
      <c r="B10831" s="21" t="str">
        <f t="shared" si="169"/>
        <v>LeamingtonIce Accretion2060RCP4.5</v>
      </c>
      <c r="C10831" t="s">
        <v>360</v>
      </c>
      <c r="D10831" t="s">
        <v>486</v>
      </c>
      <c r="E10831" s="144" t="s">
        <v>193</v>
      </c>
      <c r="F10831" s="144">
        <v>2060</v>
      </c>
      <c r="G10831" s="147">
        <v>16.183153947479067</v>
      </c>
      <c r="H10831" s="147">
        <v>19.679632000000002</v>
      </c>
      <c r="I10831" s="147">
        <v>24.063200000000002</v>
      </c>
      <c r="J10831" s="147">
        <v>27.387583999999997</v>
      </c>
      <c r="K10831" s="147">
        <v>30.686543999999998</v>
      </c>
    </row>
    <row r="10832" spans="2:11" x14ac:dyDescent="0.2">
      <c r="B10832" s="21" t="str">
        <f t="shared" si="169"/>
        <v>LeamingtonIce Accretion2065RCP4.5</v>
      </c>
      <c r="C10832" t="s">
        <v>360</v>
      </c>
      <c r="D10832" t="s">
        <v>486</v>
      </c>
      <c r="E10832" s="144" t="s">
        <v>193</v>
      </c>
      <c r="F10832" s="144">
        <v>2065</v>
      </c>
      <c r="G10832" s="147">
        <v>15.660991022133004</v>
      </c>
      <c r="H10832" s="147">
        <v>19.089335999999999</v>
      </c>
      <c r="I10832" s="147">
        <v>23.3856</v>
      </c>
      <c r="J10832" s="147">
        <v>26.634551999999999</v>
      </c>
      <c r="K10832" s="147">
        <v>29.860991999999996</v>
      </c>
    </row>
    <row r="10833" spans="2:11" x14ac:dyDescent="0.2">
      <c r="B10833" s="21" t="str">
        <f t="shared" si="169"/>
        <v>LeamingtonIce Accretion2070RCP4.5</v>
      </c>
      <c r="C10833" t="s">
        <v>360</v>
      </c>
      <c r="D10833" t="s">
        <v>486</v>
      </c>
      <c r="E10833" s="144" t="s">
        <v>193</v>
      </c>
      <c r="F10833" s="144">
        <v>2070</v>
      </c>
      <c r="G10833" s="147">
        <v>15.138828096786941</v>
      </c>
      <c r="H10833" s="147">
        <v>18.499040000000001</v>
      </c>
      <c r="I10833" s="147">
        <v>22.708000000000002</v>
      </c>
      <c r="J10833" s="147">
        <v>25.881519999999998</v>
      </c>
      <c r="K10833" s="147">
        <v>29.035439999999998</v>
      </c>
    </row>
    <row r="10834" spans="2:11" x14ac:dyDescent="0.2">
      <c r="B10834" s="21" t="str">
        <f t="shared" si="169"/>
        <v>LeamingtonIce Accretion2075RCP4.5</v>
      </c>
      <c r="C10834" t="s">
        <v>360</v>
      </c>
      <c r="D10834" t="s">
        <v>486</v>
      </c>
      <c r="E10834" s="144" t="s">
        <v>193</v>
      </c>
      <c r="F10834" s="144">
        <v>2075</v>
      </c>
      <c r="G10834" s="147">
        <v>14.78487437251629</v>
      </c>
      <c r="H10834" s="147">
        <v>18.084593333333334</v>
      </c>
      <c r="I10834" s="147">
        <v>22.213333333333335</v>
      </c>
      <c r="J10834" s="147">
        <v>25.327819999999999</v>
      </c>
      <c r="K10834" s="147">
        <v>28.423919999999999</v>
      </c>
    </row>
    <row r="10835" spans="2:11" x14ac:dyDescent="0.2">
      <c r="B10835" s="21" t="str">
        <f t="shared" si="169"/>
        <v>LeamingtonIce Accretion2080RCP4.5</v>
      </c>
      <c r="C10835" t="s">
        <v>360</v>
      </c>
      <c r="D10835" t="s">
        <v>486</v>
      </c>
      <c r="E10835" s="144" t="s">
        <v>193</v>
      </c>
      <c r="F10835" s="144">
        <v>2080</v>
      </c>
      <c r="G10835" s="147">
        <v>14.430920648245637</v>
      </c>
      <c r="H10835" s="147">
        <v>17.670146666666668</v>
      </c>
      <c r="I10835" s="147">
        <v>21.718666666666667</v>
      </c>
      <c r="J10835" s="147">
        <v>24.77412</v>
      </c>
      <c r="K10835" s="147">
        <v>27.812399999999997</v>
      </c>
    </row>
    <row r="10836" spans="2:11" x14ac:dyDescent="0.2">
      <c r="B10836" s="21" t="str">
        <f t="shared" si="169"/>
        <v>LeamingtonIce Accretion2085RCP4.5</v>
      </c>
      <c r="C10836" t="s">
        <v>360</v>
      </c>
      <c r="D10836" t="s">
        <v>486</v>
      </c>
      <c r="E10836" s="144" t="s">
        <v>193</v>
      </c>
      <c r="F10836" s="144">
        <v>2085</v>
      </c>
      <c r="G10836" s="147">
        <v>14.076966923974986</v>
      </c>
      <c r="H10836" s="147">
        <v>17.255700000000001</v>
      </c>
      <c r="I10836" s="147">
        <v>21.224000000000004</v>
      </c>
      <c r="J10836" s="147">
        <v>24.220419999999997</v>
      </c>
      <c r="K10836" s="147">
        <v>27.200879999999998</v>
      </c>
    </row>
    <row r="10837" spans="2:11" x14ac:dyDescent="0.2">
      <c r="B10837" s="21" t="str">
        <f t="shared" si="169"/>
        <v>LeamingtonIce Accretion2090RCP4.5</v>
      </c>
      <c r="C10837" t="s">
        <v>360</v>
      </c>
      <c r="D10837" t="s">
        <v>486</v>
      </c>
      <c r="E10837" s="144" t="s">
        <v>193</v>
      </c>
      <c r="F10837" s="144">
        <v>2090</v>
      </c>
      <c r="G10837" s="147">
        <v>13.723013199704335</v>
      </c>
      <c r="H10837" s="147">
        <v>16.841253333333334</v>
      </c>
      <c r="I10837" s="147">
        <v>20.729333333333336</v>
      </c>
      <c r="J10837" s="147">
        <v>23.666719999999998</v>
      </c>
      <c r="K10837" s="147">
        <v>26.589359999999999</v>
      </c>
    </row>
    <row r="10838" spans="2:11" x14ac:dyDescent="0.2">
      <c r="B10838" s="21" t="str">
        <f t="shared" si="169"/>
        <v>LeamingtonIce Accretion2095RCP4.5</v>
      </c>
      <c r="C10838" t="s">
        <v>360</v>
      </c>
      <c r="D10838" t="s">
        <v>486</v>
      </c>
      <c r="E10838" s="144" t="s">
        <v>193</v>
      </c>
      <c r="F10838" s="144">
        <v>2095</v>
      </c>
      <c r="G10838" s="147">
        <v>13.369059475433682</v>
      </c>
      <c r="H10838" s="147">
        <v>16.426806666666668</v>
      </c>
      <c r="I10838" s="147">
        <v>20.234666666666669</v>
      </c>
      <c r="J10838" s="147">
        <v>23.113019999999999</v>
      </c>
      <c r="K10838" s="147">
        <v>25.977839999999997</v>
      </c>
    </row>
    <row r="10839" spans="2:11" x14ac:dyDescent="0.2">
      <c r="B10839" s="21" t="str">
        <f t="shared" si="169"/>
        <v>LeamingtonIce Accretion2100RCP4.5</v>
      </c>
      <c r="C10839" t="s">
        <v>360</v>
      </c>
      <c r="D10839" t="s">
        <v>486</v>
      </c>
      <c r="E10839" s="144" t="s">
        <v>193</v>
      </c>
      <c r="F10839" s="144">
        <v>2100</v>
      </c>
      <c r="G10839" s="147">
        <v>13.015105751163031</v>
      </c>
      <c r="H10839" s="147">
        <v>16.012360000000001</v>
      </c>
      <c r="I10839" s="147">
        <v>19.740000000000002</v>
      </c>
      <c r="J10839" s="147">
        <v>22.55932</v>
      </c>
      <c r="K10839" s="147">
        <v>25.366319999999998</v>
      </c>
    </row>
    <row r="10840" spans="2:11" x14ac:dyDescent="0.2">
      <c r="B10840" s="21" t="str">
        <f t="shared" si="169"/>
        <v>LeamingtonIce Accretion2023RCP6.0</v>
      </c>
      <c r="C10840" t="s">
        <v>360</v>
      </c>
      <c r="D10840" t="s">
        <v>486</v>
      </c>
      <c r="E10840" s="144" t="s">
        <v>192</v>
      </c>
      <c r="F10840" s="144">
        <v>2023</v>
      </c>
      <c r="G10840" s="147">
        <v>18.353637152089185</v>
      </c>
      <c r="H10840" s="147">
        <v>22.008279999999999</v>
      </c>
      <c r="I10840" s="147">
        <v>26.628</v>
      </c>
      <c r="J10840" s="147">
        <v>30.152919999999995</v>
      </c>
      <c r="K10840" s="147">
        <v>33.692399999999999</v>
      </c>
    </row>
    <row r="10841" spans="2:11" x14ac:dyDescent="0.2">
      <c r="B10841" s="21" t="str">
        <f t="shared" si="169"/>
        <v>LeamingtonIce Accretion2025RCP6.0</v>
      </c>
      <c r="C10841" t="s">
        <v>360</v>
      </c>
      <c r="D10841" t="s">
        <v>486</v>
      </c>
      <c r="E10841" s="144" t="s">
        <v>192</v>
      </c>
      <c r="F10841" s="144">
        <v>2025</v>
      </c>
      <c r="G10841" s="147">
        <v>18.252971413993862</v>
      </c>
      <c r="H10841" s="147">
        <v>21.915320000000001</v>
      </c>
      <c r="I10841" s="147">
        <v>26.539333333333332</v>
      </c>
      <c r="J10841" s="147">
        <v>30.068546666666663</v>
      </c>
      <c r="K10841" s="147">
        <v>33.604199999999999</v>
      </c>
    </row>
    <row r="10842" spans="2:11" x14ac:dyDescent="0.2">
      <c r="B10842" s="21" t="str">
        <f t="shared" si="169"/>
        <v>LeamingtonIce Accretion2030RCP6.0</v>
      </c>
      <c r="C10842" t="s">
        <v>360</v>
      </c>
      <c r="D10842" t="s">
        <v>486</v>
      </c>
      <c r="E10842" s="144" t="s">
        <v>192</v>
      </c>
      <c r="F10842" s="144">
        <v>2030</v>
      </c>
      <c r="G10842" s="147">
        <v>18.152305675898539</v>
      </c>
      <c r="H10842" s="147">
        <v>21.82236</v>
      </c>
      <c r="I10842" s="147">
        <v>26.450666666666667</v>
      </c>
      <c r="J10842" s="147">
        <v>29.984173333333331</v>
      </c>
      <c r="K10842" s="147">
        <v>33.515999999999998</v>
      </c>
    </row>
    <row r="10843" spans="2:11" x14ac:dyDescent="0.2">
      <c r="B10843" s="21" t="str">
        <f t="shared" si="169"/>
        <v>LeamingtonIce Accretion2035RCP6.0</v>
      </c>
      <c r="C10843" t="s">
        <v>360</v>
      </c>
      <c r="D10843" t="s">
        <v>486</v>
      </c>
      <c r="E10843" s="144" t="s">
        <v>192</v>
      </c>
      <c r="F10843" s="144">
        <v>2035</v>
      </c>
      <c r="G10843" s="147">
        <v>18.051639937803216</v>
      </c>
      <c r="H10843" s="147">
        <v>21.729399999999998</v>
      </c>
      <c r="I10843" s="147">
        <v>26.361999999999998</v>
      </c>
      <c r="J10843" s="147">
        <v>29.899799999999999</v>
      </c>
      <c r="K10843" s="147">
        <v>33.427799999999998</v>
      </c>
    </row>
    <row r="10844" spans="2:11" x14ac:dyDescent="0.2">
      <c r="B10844" s="21" t="str">
        <f t="shared" si="169"/>
        <v>LeamingtonIce Accretion2040RCP6.0</v>
      </c>
      <c r="C10844" t="s">
        <v>360</v>
      </c>
      <c r="D10844" t="s">
        <v>486</v>
      </c>
      <c r="E10844" s="144" t="s">
        <v>192</v>
      </c>
      <c r="F10844" s="144">
        <v>2040</v>
      </c>
      <c r="G10844" s="147">
        <v>17.950974199707897</v>
      </c>
      <c r="H10844" s="147">
        <v>21.63644</v>
      </c>
      <c r="I10844" s="147">
        <v>26.27333333333333</v>
      </c>
      <c r="J10844" s="147">
        <v>29.815426666666664</v>
      </c>
      <c r="K10844" s="147">
        <v>33.339599999999997</v>
      </c>
    </row>
    <row r="10845" spans="2:11" x14ac:dyDescent="0.2">
      <c r="B10845" s="21" t="str">
        <f t="shared" si="169"/>
        <v>LeamingtonIce Accretion2045RCP6.0</v>
      </c>
      <c r="C10845" t="s">
        <v>360</v>
      </c>
      <c r="D10845" t="s">
        <v>486</v>
      </c>
      <c r="E10845" s="144" t="s">
        <v>192</v>
      </c>
      <c r="F10845" s="144">
        <v>2045</v>
      </c>
      <c r="G10845" s="147">
        <v>17.850308461612574</v>
      </c>
      <c r="H10845" s="147">
        <v>21.543480000000002</v>
      </c>
      <c r="I10845" s="147">
        <v>26.184666666666665</v>
      </c>
      <c r="J10845" s="147">
        <v>29.731053333333332</v>
      </c>
      <c r="K10845" s="147">
        <v>33.251399999999997</v>
      </c>
    </row>
    <row r="10846" spans="2:11" x14ac:dyDescent="0.2">
      <c r="B10846" s="21" t="str">
        <f t="shared" si="169"/>
        <v>LeamingtonIce Accretion2050RCP6.0</v>
      </c>
      <c r="C10846" t="s">
        <v>360</v>
      </c>
      <c r="D10846" t="s">
        <v>486</v>
      </c>
      <c r="E10846" s="144" t="s">
        <v>192</v>
      </c>
      <c r="F10846" s="144">
        <v>2050</v>
      </c>
      <c r="G10846" s="147">
        <v>17.227479798171188</v>
      </c>
      <c r="H10846" s="147">
        <v>20.860224000000002</v>
      </c>
      <c r="I10846" s="147">
        <v>25.418399999999998</v>
      </c>
      <c r="J10846" s="147">
        <v>28.893647999999999</v>
      </c>
      <c r="K10846" s="147">
        <v>32.337647999999994</v>
      </c>
    </row>
    <row r="10847" spans="2:11" x14ac:dyDescent="0.2">
      <c r="B10847" s="21" t="str">
        <f t="shared" si="169"/>
        <v>LeamingtonIce Accretion2055RCP6.0</v>
      </c>
      <c r="C10847" t="s">
        <v>360</v>
      </c>
      <c r="D10847" t="s">
        <v>486</v>
      </c>
      <c r="E10847" s="144" t="s">
        <v>192</v>
      </c>
      <c r="F10847" s="144">
        <v>2055</v>
      </c>
      <c r="G10847" s="147">
        <v>16.705316872825126</v>
      </c>
      <c r="H10847" s="147">
        <v>20.269928</v>
      </c>
      <c r="I10847" s="147">
        <v>24.7408</v>
      </c>
      <c r="J10847" s="147">
        <v>28.140615999999998</v>
      </c>
      <c r="K10847" s="147">
        <v>31.512095999999996</v>
      </c>
    </row>
    <row r="10848" spans="2:11" x14ac:dyDescent="0.2">
      <c r="B10848" s="21" t="str">
        <f t="shared" si="169"/>
        <v>LeamingtonIce Accretion2060RCP6.0</v>
      </c>
      <c r="C10848" t="s">
        <v>360</v>
      </c>
      <c r="D10848" t="s">
        <v>486</v>
      </c>
      <c r="E10848" s="144" t="s">
        <v>192</v>
      </c>
      <c r="F10848" s="144">
        <v>2060</v>
      </c>
      <c r="G10848" s="147">
        <v>16.183153947479067</v>
      </c>
      <c r="H10848" s="147">
        <v>19.679632000000002</v>
      </c>
      <c r="I10848" s="147">
        <v>24.063200000000002</v>
      </c>
      <c r="J10848" s="147">
        <v>27.387583999999997</v>
      </c>
      <c r="K10848" s="147">
        <v>30.686543999999998</v>
      </c>
    </row>
    <row r="10849" spans="2:11" x14ac:dyDescent="0.2">
      <c r="B10849" s="21" t="str">
        <f t="shared" si="169"/>
        <v>LeamingtonIce Accretion2065RCP6.0</v>
      </c>
      <c r="C10849" t="s">
        <v>360</v>
      </c>
      <c r="D10849" t="s">
        <v>486</v>
      </c>
      <c r="E10849" s="144" t="s">
        <v>192</v>
      </c>
      <c r="F10849" s="144">
        <v>2065</v>
      </c>
      <c r="G10849" s="147">
        <v>15.660991022133004</v>
      </c>
      <c r="H10849" s="147">
        <v>19.089335999999999</v>
      </c>
      <c r="I10849" s="147">
        <v>23.3856</v>
      </c>
      <c r="J10849" s="147">
        <v>26.634551999999999</v>
      </c>
      <c r="K10849" s="147">
        <v>29.860991999999996</v>
      </c>
    </row>
    <row r="10850" spans="2:11" x14ac:dyDescent="0.2">
      <c r="B10850" s="21" t="str">
        <f t="shared" si="169"/>
        <v>LeamingtonIce Accretion2070RCP6.0</v>
      </c>
      <c r="C10850" t="s">
        <v>360</v>
      </c>
      <c r="D10850" t="s">
        <v>486</v>
      </c>
      <c r="E10850" s="144" t="s">
        <v>192</v>
      </c>
      <c r="F10850" s="144">
        <v>2070</v>
      </c>
      <c r="G10850" s="147">
        <v>15.138828096786941</v>
      </c>
      <c r="H10850" s="147">
        <v>18.499040000000001</v>
      </c>
      <c r="I10850" s="147">
        <v>22.708000000000002</v>
      </c>
      <c r="J10850" s="147">
        <v>25.881519999999998</v>
      </c>
      <c r="K10850" s="147">
        <v>29.035439999999998</v>
      </c>
    </row>
    <row r="10851" spans="2:11" x14ac:dyDescent="0.2">
      <c r="B10851" s="21" t="str">
        <f t="shared" si="169"/>
        <v>LeamingtonIce Accretion2075RCP6.0</v>
      </c>
      <c r="C10851" t="s">
        <v>360</v>
      </c>
      <c r="D10851" t="s">
        <v>486</v>
      </c>
      <c r="E10851" s="144" t="s">
        <v>192</v>
      </c>
      <c r="F10851" s="144">
        <v>2075</v>
      </c>
      <c r="G10851" s="147">
        <v>14.607897510380964</v>
      </c>
      <c r="H10851" s="147">
        <v>17.877369999999999</v>
      </c>
      <c r="I10851" s="147">
        <v>21.966000000000001</v>
      </c>
      <c r="J10851" s="147">
        <v>25.05097</v>
      </c>
      <c r="K10851" s="147">
        <v>28.118159999999996</v>
      </c>
    </row>
    <row r="10852" spans="2:11" x14ac:dyDescent="0.2">
      <c r="B10852" s="21" t="str">
        <f t="shared" si="169"/>
        <v>LeamingtonIce Accretion2080RCP6.0</v>
      </c>
      <c r="C10852" t="s">
        <v>360</v>
      </c>
      <c r="D10852" t="s">
        <v>486</v>
      </c>
      <c r="E10852" s="144" t="s">
        <v>192</v>
      </c>
      <c r="F10852" s="144">
        <v>2080</v>
      </c>
      <c r="G10852" s="147">
        <v>14.076966923974986</v>
      </c>
      <c r="H10852" s="147">
        <v>17.255700000000001</v>
      </c>
      <c r="I10852" s="147">
        <v>21.224000000000004</v>
      </c>
      <c r="J10852" s="147">
        <v>24.220419999999997</v>
      </c>
      <c r="K10852" s="147">
        <v>27.200879999999998</v>
      </c>
    </row>
    <row r="10853" spans="2:11" x14ac:dyDescent="0.2">
      <c r="B10853" s="21" t="str">
        <f t="shared" si="169"/>
        <v>LeamingtonIce Accretion2085RCP6.0</v>
      </c>
      <c r="C10853" t="s">
        <v>360</v>
      </c>
      <c r="D10853" t="s">
        <v>486</v>
      </c>
      <c r="E10853" s="144" t="s">
        <v>192</v>
      </c>
      <c r="F10853" s="144">
        <v>2085</v>
      </c>
      <c r="G10853" s="147">
        <v>13.546036337569008</v>
      </c>
      <c r="H10853" s="147">
        <v>16.634030000000003</v>
      </c>
      <c r="I10853" s="147">
        <v>20.482000000000003</v>
      </c>
      <c r="J10853" s="147">
        <v>23.389869999999998</v>
      </c>
      <c r="K10853" s="147">
        <v>26.2836</v>
      </c>
    </row>
    <row r="10854" spans="2:11" x14ac:dyDescent="0.2">
      <c r="B10854" s="21" t="str">
        <f t="shared" si="169"/>
        <v>LeamingtonIce Accretion2090RCP6.0</v>
      </c>
      <c r="C10854" t="s">
        <v>360</v>
      </c>
      <c r="D10854" t="s">
        <v>486</v>
      </c>
      <c r="E10854" s="144" t="s">
        <v>192</v>
      </c>
      <c r="F10854" s="144">
        <v>2090</v>
      </c>
      <c r="G10854" s="147">
        <v>11.865567967751925</v>
      </c>
      <c r="H10854" s="147">
        <v>14.61796</v>
      </c>
      <c r="I10854" s="147">
        <v>18.041333333333334</v>
      </c>
      <c r="J10854" s="147">
        <v>20.629279999999998</v>
      </c>
      <c r="K10854" s="147">
        <v>23.21424</v>
      </c>
    </row>
    <row r="10855" spans="2:11" x14ac:dyDescent="0.2">
      <c r="B10855" s="21" t="str">
        <f t="shared" si="169"/>
        <v>LeamingtonIce Accretion2095RCP6.0</v>
      </c>
      <c r="C10855" t="s">
        <v>360</v>
      </c>
      <c r="D10855" t="s">
        <v>486</v>
      </c>
      <c r="E10855" s="144" t="s">
        <v>192</v>
      </c>
      <c r="F10855" s="144">
        <v>2095</v>
      </c>
      <c r="G10855" s="147">
        <v>10.716030184340818</v>
      </c>
      <c r="H10855" s="147">
        <v>13.223560000000001</v>
      </c>
      <c r="I10855" s="147">
        <v>16.342666666666666</v>
      </c>
      <c r="J10855" s="147">
        <v>18.69924</v>
      </c>
      <c r="K10855" s="147">
        <v>21.062159999999999</v>
      </c>
    </row>
    <row r="10856" spans="2:11" x14ac:dyDescent="0.2">
      <c r="B10856" s="21" t="str">
        <f t="shared" si="169"/>
        <v>LeamingtonIce Accretion2100RCP6.0</v>
      </c>
      <c r="C10856" t="s">
        <v>360</v>
      </c>
      <c r="D10856" t="s">
        <v>486</v>
      </c>
      <c r="E10856" s="144" t="s">
        <v>192</v>
      </c>
      <c r="F10856" s="144">
        <v>2100</v>
      </c>
      <c r="G10856" s="147">
        <v>9.5664924009297128</v>
      </c>
      <c r="H10856" s="147">
        <v>11.82916</v>
      </c>
      <c r="I10856" s="147">
        <v>14.643999999999998</v>
      </c>
      <c r="J10856" s="147">
        <v>16.769199999999998</v>
      </c>
      <c r="K10856" s="147">
        <v>18.910080000000001</v>
      </c>
    </row>
    <row r="10857" spans="2:11" x14ac:dyDescent="0.2">
      <c r="B10857" s="21" t="str">
        <f t="shared" si="169"/>
        <v>LeamingtonIce Accretion2023RCP8.5</v>
      </c>
      <c r="C10857" t="s">
        <v>360</v>
      </c>
      <c r="D10857" t="s">
        <v>486</v>
      </c>
      <c r="E10857" s="144" t="s">
        <v>191</v>
      </c>
      <c r="F10857" s="144">
        <v>2023</v>
      </c>
      <c r="G10857" s="147">
        <v>18.353637152089185</v>
      </c>
      <c r="H10857" s="147">
        <v>22.008279999999999</v>
      </c>
      <c r="I10857" s="147">
        <v>26.628</v>
      </c>
      <c r="J10857" s="147">
        <v>30.152919999999995</v>
      </c>
      <c r="K10857" s="147">
        <v>33.692399999999999</v>
      </c>
    </row>
    <row r="10858" spans="2:11" x14ac:dyDescent="0.2">
      <c r="B10858" s="21" t="str">
        <f t="shared" si="169"/>
        <v>LeamingtonIce Accretion2025RCP8.5</v>
      </c>
      <c r="C10858" t="s">
        <v>360</v>
      </c>
      <c r="D10858" t="s">
        <v>486</v>
      </c>
      <c r="E10858" s="144" t="s">
        <v>191</v>
      </c>
      <c r="F10858" s="144">
        <v>2025</v>
      </c>
      <c r="G10858" s="147">
        <v>18.152305675898539</v>
      </c>
      <c r="H10858" s="147">
        <v>21.82236</v>
      </c>
      <c r="I10858" s="147">
        <v>26.450666666666667</v>
      </c>
      <c r="J10858" s="147">
        <v>29.984173333333331</v>
      </c>
      <c r="K10858" s="147">
        <v>33.515999999999998</v>
      </c>
    </row>
    <row r="10859" spans="2:11" x14ac:dyDescent="0.2">
      <c r="B10859" s="21" t="str">
        <f t="shared" si="169"/>
        <v>LeamingtonIce Accretion2030RCP8.5</v>
      </c>
      <c r="C10859" t="s">
        <v>360</v>
      </c>
      <c r="D10859" t="s">
        <v>486</v>
      </c>
      <c r="E10859" s="144" t="s">
        <v>191</v>
      </c>
      <c r="F10859" s="144">
        <v>2030</v>
      </c>
      <c r="G10859" s="147">
        <v>17.950974199707897</v>
      </c>
      <c r="H10859" s="147">
        <v>21.63644</v>
      </c>
      <c r="I10859" s="147">
        <v>26.27333333333333</v>
      </c>
      <c r="J10859" s="147">
        <v>29.815426666666664</v>
      </c>
      <c r="K10859" s="147">
        <v>33.339599999999997</v>
      </c>
    </row>
    <row r="10860" spans="2:11" x14ac:dyDescent="0.2">
      <c r="B10860" s="21" t="str">
        <f t="shared" si="169"/>
        <v>LeamingtonIce Accretion2035RCP8.5</v>
      </c>
      <c r="C10860" t="s">
        <v>360</v>
      </c>
      <c r="D10860" t="s">
        <v>486</v>
      </c>
      <c r="E10860" s="144" t="s">
        <v>191</v>
      </c>
      <c r="F10860" s="144">
        <v>2035</v>
      </c>
      <c r="G10860" s="147">
        <v>17.749642723517251</v>
      </c>
      <c r="H10860" s="147">
        <v>21.450520000000001</v>
      </c>
      <c r="I10860" s="147">
        <v>26.095999999999997</v>
      </c>
      <c r="J10860" s="147">
        <v>29.64668</v>
      </c>
      <c r="K10860" s="147">
        <v>33.163199999999996</v>
      </c>
    </row>
    <row r="10861" spans="2:11" x14ac:dyDescent="0.2">
      <c r="B10861" s="21" t="str">
        <f t="shared" si="169"/>
        <v>LeamingtonIce Accretion2040RCP8.5</v>
      </c>
      <c r="C10861" t="s">
        <v>360</v>
      </c>
      <c r="D10861" t="s">
        <v>486</v>
      </c>
      <c r="E10861" s="144" t="s">
        <v>191</v>
      </c>
      <c r="F10861" s="144">
        <v>2040</v>
      </c>
      <c r="G10861" s="147">
        <v>16.879371181273815</v>
      </c>
      <c r="H10861" s="147">
        <v>20.466693333333335</v>
      </c>
      <c r="I10861" s="147">
        <v>24.966666666666665</v>
      </c>
      <c r="J10861" s="147">
        <v>28.391626666666667</v>
      </c>
      <c r="K10861" s="147">
        <v>31.787279999999996</v>
      </c>
    </row>
    <row r="10862" spans="2:11" x14ac:dyDescent="0.2">
      <c r="B10862" s="21" t="str">
        <f t="shared" si="169"/>
        <v>LeamingtonIce Accretion2045RCP8.5</v>
      </c>
      <c r="C10862" t="s">
        <v>360</v>
      </c>
      <c r="D10862" t="s">
        <v>486</v>
      </c>
      <c r="E10862" s="144" t="s">
        <v>191</v>
      </c>
      <c r="F10862" s="144">
        <v>2045</v>
      </c>
      <c r="G10862" s="147">
        <v>16.009099639030378</v>
      </c>
      <c r="H10862" s="147">
        <v>19.482866666666666</v>
      </c>
      <c r="I10862" s="147">
        <v>23.837333333333333</v>
      </c>
      <c r="J10862" s="147">
        <v>27.136573333333331</v>
      </c>
      <c r="K10862" s="147">
        <v>30.411359999999998</v>
      </c>
    </row>
    <row r="10863" spans="2:11" x14ac:dyDescent="0.2">
      <c r="B10863" s="21" t="str">
        <f t="shared" si="169"/>
        <v>LeamingtonIce Accretion2050RCP8.5</v>
      </c>
      <c r="C10863" t="s">
        <v>360</v>
      </c>
      <c r="D10863" t="s">
        <v>486</v>
      </c>
      <c r="E10863" s="144" t="s">
        <v>191</v>
      </c>
      <c r="F10863" s="144">
        <v>2050</v>
      </c>
      <c r="G10863" s="147">
        <v>14.430920648245637</v>
      </c>
      <c r="H10863" s="147">
        <v>17.670146666666668</v>
      </c>
      <c r="I10863" s="147">
        <v>21.718666666666667</v>
      </c>
      <c r="J10863" s="147">
        <v>24.77412</v>
      </c>
      <c r="K10863" s="147">
        <v>27.812399999999997</v>
      </c>
    </row>
    <row r="10864" spans="2:11" x14ac:dyDescent="0.2">
      <c r="B10864" s="21" t="str">
        <f t="shared" si="169"/>
        <v>LeamingtonIce Accretion2055RCP8.5</v>
      </c>
      <c r="C10864" t="s">
        <v>360</v>
      </c>
      <c r="D10864" t="s">
        <v>486</v>
      </c>
      <c r="E10864" s="144" t="s">
        <v>191</v>
      </c>
      <c r="F10864" s="144">
        <v>2055</v>
      </c>
      <c r="G10864" s="147">
        <v>13.723013199704335</v>
      </c>
      <c r="H10864" s="147">
        <v>16.841253333333334</v>
      </c>
      <c r="I10864" s="147">
        <v>20.729333333333336</v>
      </c>
      <c r="J10864" s="147">
        <v>23.666719999999998</v>
      </c>
      <c r="K10864" s="147">
        <v>26.589359999999999</v>
      </c>
    </row>
    <row r="10865" spans="2:11" x14ac:dyDescent="0.2">
      <c r="B10865" s="21" t="str">
        <f t="shared" si="169"/>
        <v>LeamingtonIce Accretion2060RCP8.5</v>
      </c>
      <c r="C10865" t="s">
        <v>360</v>
      </c>
      <c r="D10865" t="s">
        <v>486</v>
      </c>
      <c r="E10865" s="144" t="s">
        <v>191</v>
      </c>
      <c r="F10865" s="144">
        <v>2060</v>
      </c>
      <c r="G10865" s="147">
        <v>11.865567967751925</v>
      </c>
      <c r="H10865" s="147">
        <v>14.61796</v>
      </c>
      <c r="I10865" s="147">
        <v>18.041333333333334</v>
      </c>
      <c r="J10865" s="147">
        <v>20.629279999999998</v>
      </c>
      <c r="K10865" s="147">
        <v>23.21424</v>
      </c>
    </row>
    <row r="10866" spans="2:11" x14ac:dyDescent="0.2">
      <c r="B10866" s="21" t="str">
        <f t="shared" si="169"/>
        <v>LeamingtonIce Accretion2065RCP8.5</v>
      </c>
      <c r="C10866" t="s">
        <v>360</v>
      </c>
      <c r="D10866" t="s">
        <v>486</v>
      </c>
      <c r="E10866" s="144" t="s">
        <v>191</v>
      </c>
      <c r="F10866" s="144">
        <v>2065</v>
      </c>
      <c r="G10866" s="147">
        <v>10.716030184340818</v>
      </c>
      <c r="H10866" s="147">
        <v>13.223560000000001</v>
      </c>
      <c r="I10866" s="147">
        <v>16.342666666666666</v>
      </c>
      <c r="J10866" s="147">
        <v>18.69924</v>
      </c>
      <c r="K10866" s="147">
        <v>21.062159999999999</v>
      </c>
    </row>
    <row r="10867" spans="2:11" x14ac:dyDescent="0.2">
      <c r="B10867" s="21" t="str">
        <f t="shared" si="169"/>
        <v>LeamingtonIce Accretion2070RCP8.5</v>
      </c>
      <c r="C10867" t="s">
        <v>360</v>
      </c>
      <c r="D10867" t="s">
        <v>486</v>
      </c>
      <c r="E10867" s="144" t="s">
        <v>191</v>
      </c>
      <c r="F10867" s="144">
        <v>2070</v>
      </c>
      <c r="G10867" s="147">
        <v>9.046927301082885</v>
      </c>
      <c r="H10867" s="147">
        <v>11.209426666666666</v>
      </c>
      <c r="I10867" s="147">
        <v>13.888</v>
      </c>
      <c r="J10867" s="147">
        <v>15.914919999999997</v>
      </c>
      <c r="K10867" s="147">
        <v>17.94576</v>
      </c>
    </row>
    <row r="10868" spans="2:11" x14ac:dyDescent="0.2">
      <c r="B10868" s="21" t="str">
        <f t="shared" si="169"/>
        <v>LeamingtonIce Accretion2075RCP8.5</v>
      </c>
      <c r="C10868" t="s">
        <v>360</v>
      </c>
      <c r="D10868" t="s">
        <v>486</v>
      </c>
      <c r="E10868" s="144" t="s">
        <v>191</v>
      </c>
      <c r="F10868" s="144">
        <v>2075</v>
      </c>
      <c r="G10868" s="147">
        <v>8.527362201236059</v>
      </c>
      <c r="H10868" s="147">
        <v>10.589693333333333</v>
      </c>
      <c r="I10868" s="147">
        <v>13.132</v>
      </c>
      <c r="J10868" s="147">
        <v>15.060639999999998</v>
      </c>
      <c r="K10868" s="147">
        <v>16.981439999999999</v>
      </c>
    </row>
    <row r="10869" spans="2:11" x14ac:dyDescent="0.2">
      <c r="B10869" s="21" t="str">
        <f t="shared" si="169"/>
        <v>LeamingtonIce Accretion2080RCP8.5</v>
      </c>
      <c r="C10869" t="s">
        <v>360</v>
      </c>
      <c r="D10869" t="s">
        <v>486</v>
      </c>
      <c r="E10869" s="144" t="s">
        <v>191</v>
      </c>
      <c r="F10869" s="144">
        <v>2080</v>
      </c>
      <c r="G10869" s="147">
        <v>8.0077971013892313</v>
      </c>
      <c r="H10869" s="147">
        <v>9.9699599999999986</v>
      </c>
      <c r="I10869" s="147">
        <v>12.376000000000001</v>
      </c>
      <c r="J10869" s="147">
        <v>14.206359999999997</v>
      </c>
      <c r="K10869" s="147">
        <v>16.017119999999998</v>
      </c>
    </row>
    <row r="10870" spans="2:11" x14ac:dyDescent="0.2">
      <c r="B10870" s="21" t="str">
        <f t="shared" si="169"/>
        <v>LeamingtonIce Accretion2085RCP8.5</v>
      </c>
      <c r="C10870" t="s">
        <v>360</v>
      </c>
      <c r="D10870" t="s">
        <v>486</v>
      </c>
      <c r="E10870" s="144" t="s">
        <v>191</v>
      </c>
      <c r="F10870" s="144">
        <v>2085</v>
      </c>
      <c r="G10870" s="147">
        <v>7.2576749884853751</v>
      </c>
      <c r="H10870" s="147">
        <v>9.0635999999999992</v>
      </c>
      <c r="I10870" s="147">
        <v>11.284000000000001</v>
      </c>
      <c r="J10870" s="147">
        <v>12.972399999999997</v>
      </c>
      <c r="K10870" s="147">
        <v>14.6412</v>
      </c>
    </row>
    <row r="10871" spans="2:11" x14ac:dyDescent="0.2">
      <c r="B10871" s="21" t="str">
        <f t="shared" si="169"/>
        <v>LeamingtonIce Accretion2090RCP8.5</v>
      </c>
      <c r="C10871" t="s">
        <v>360</v>
      </c>
      <c r="D10871" t="s">
        <v>486</v>
      </c>
      <c r="E10871" s="144" t="s">
        <v>191</v>
      </c>
      <c r="F10871" s="144">
        <v>2090</v>
      </c>
      <c r="G10871" s="147">
        <v>6.507552875581518</v>
      </c>
      <c r="H10871" s="147">
        <v>8.1572399999999998</v>
      </c>
      <c r="I10871" s="147">
        <v>10.192</v>
      </c>
      <c r="J10871" s="147">
        <v>11.738439999999999</v>
      </c>
      <c r="K10871" s="147">
        <v>13.265280000000001</v>
      </c>
    </row>
    <row r="10872" spans="2:11" x14ac:dyDescent="0.2">
      <c r="B10872" s="21" t="str">
        <f t="shared" si="169"/>
        <v>LeamingtonIce Accretion2095RCP8.5</v>
      </c>
      <c r="C10872" t="s">
        <v>360</v>
      </c>
      <c r="D10872" t="s">
        <v>486</v>
      </c>
      <c r="E10872" s="144" t="s">
        <v>191</v>
      </c>
      <c r="F10872" s="144">
        <v>2095</v>
      </c>
      <c r="G10872" s="147">
        <v>6.507552875581518</v>
      </c>
      <c r="H10872" s="147">
        <v>8.1572399999999998</v>
      </c>
      <c r="I10872" s="147">
        <v>10.192</v>
      </c>
      <c r="J10872" s="147">
        <v>11.738439999999999</v>
      </c>
      <c r="K10872" s="147">
        <v>13.265280000000001</v>
      </c>
    </row>
    <row r="10873" spans="2:11" x14ac:dyDescent="0.2">
      <c r="B10873" s="21" t="str">
        <f t="shared" si="169"/>
        <v>LeamingtonIce Accretion2100RCP8.5</v>
      </c>
      <c r="C10873" t="s">
        <v>360</v>
      </c>
      <c r="D10873" t="s">
        <v>486</v>
      </c>
      <c r="E10873" s="144" t="s">
        <v>191</v>
      </c>
      <c r="F10873" s="144">
        <v>2100</v>
      </c>
      <c r="G10873" s="147">
        <v>6.507552875581518</v>
      </c>
      <c r="H10873" s="147">
        <v>8.1572399999999998</v>
      </c>
      <c r="I10873" s="147">
        <v>10.192</v>
      </c>
      <c r="J10873" s="147">
        <v>11.738439999999999</v>
      </c>
      <c r="K10873" s="147">
        <v>13.265280000000001</v>
      </c>
    </row>
    <row r="10874" spans="2:11" x14ac:dyDescent="0.2">
      <c r="B10874" s="21" t="str">
        <f t="shared" si="169"/>
        <v>LeamingtonWind2023RCP4.5</v>
      </c>
      <c r="C10874" t="s">
        <v>360</v>
      </c>
      <c r="D10874" t="s">
        <v>1</v>
      </c>
      <c r="E10874" s="144" t="s">
        <v>193</v>
      </c>
      <c r="F10874" s="144">
        <v>2023</v>
      </c>
      <c r="G10874" s="147">
        <v>85.078232730915488</v>
      </c>
      <c r="H10874" s="147">
        <v>91.668611999999996</v>
      </c>
      <c r="I10874" s="147">
        <v>98.617400000000004</v>
      </c>
      <c r="J10874" s="147">
        <v>105.552076</v>
      </c>
      <c r="K10874" s="147">
        <v>112.49086799999998</v>
      </c>
    </row>
    <row r="10875" spans="2:11" x14ac:dyDescent="0.2">
      <c r="B10875" s="21" t="str">
        <f t="shared" si="169"/>
        <v>LeamingtonWind2025RCP4.5</v>
      </c>
      <c r="C10875" t="s">
        <v>360</v>
      </c>
      <c r="D10875" t="s">
        <v>1</v>
      </c>
      <c r="E10875" s="144" t="s">
        <v>193</v>
      </c>
      <c r="F10875" s="144">
        <v>2025</v>
      </c>
      <c r="G10875" s="147">
        <v>85.178367909681725</v>
      </c>
      <c r="H10875" s="147">
        <v>91.797726999999995</v>
      </c>
      <c r="I10875" s="147">
        <v>98.782366666666661</v>
      </c>
      <c r="J10875" s="147">
        <v>105.746067</v>
      </c>
      <c r="K10875" s="147">
        <v>112.71616999999998</v>
      </c>
    </row>
    <row r="10876" spans="2:11" x14ac:dyDescent="0.2">
      <c r="B10876" s="21" t="str">
        <f t="shared" si="169"/>
        <v>LeamingtonWind2030RCP4.5</v>
      </c>
      <c r="C10876" t="s">
        <v>360</v>
      </c>
      <c r="D10876" t="s">
        <v>1</v>
      </c>
      <c r="E10876" s="144" t="s">
        <v>193</v>
      </c>
      <c r="F10876" s="144">
        <v>2030</v>
      </c>
      <c r="G10876" s="147">
        <v>85.278503088447977</v>
      </c>
      <c r="H10876" s="147">
        <v>91.926841999999994</v>
      </c>
      <c r="I10876" s="147">
        <v>98.947333333333333</v>
      </c>
      <c r="J10876" s="147">
        <v>105.94005800000001</v>
      </c>
      <c r="K10876" s="147">
        <v>112.94147199999998</v>
      </c>
    </row>
    <row r="10877" spans="2:11" x14ac:dyDescent="0.2">
      <c r="B10877" s="21" t="str">
        <f t="shared" si="169"/>
        <v>LeamingtonWind2035RCP4.5</v>
      </c>
      <c r="C10877" t="s">
        <v>360</v>
      </c>
      <c r="D10877" t="s">
        <v>1</v>
      </c>
      <c r="E10877" s="144" t="s">
        <v>193</v>
      </c>
      <c r="F10877" s="144">
        <v>2035</v>
      </c>
      <c r="G10877" s="147">
        <v>85.378638267214228</v>
      </c>
      <c r="H10877" s="147">
        <v>92.055957000000006</v>
      </c>
      <c r="I10877" s="147">
        <v>99.112300000000005</v>
      </c>
      <c r="J10877" s="147">
        <v>106.134049</v>
      </c>
      <c r="K10877" s="147">
        <v>113.16677399999998</v>
      </c>
    </row>
    <row r="10878" spans="2:11" x14ac:dyDescent="0.2">
      <c r="B10878" s="21" t="str">
        <f t="shared" si="169"/>
        <v>LeamingtonWind2040RCP4.5</v>
      </c>
      <c r="C10878" t="s">
        <v>360</v>
      </c>
      <c r="D10878" t="s">
        <v>1</v>
      </c>
      <c r="E10878" s="144" t="s">
        <v>193</v>
      </c>
      <c r="F10878" s="144">
        <v>2040</v>
      </c>
      <c r="G10878" s="147">
        <v>85.478773445980465</v>
      </c>
      <c r="H10878" s="147">
        <v>92.185072000000005</v>
      </c>
      <c r="I10878" s="147">
        <v>99.277266666666662</v>
      </c>
      <c r="J10878" s="147">
        <v>106.32804</v>
      </c>
      <c r="K10878" s="147">
        <v>113.39207599999997</v>
      </c>
    </row>
    <row r="10879" spans="2:11" x14ac:dyDescent="0.2">
      <c r="B10879" s="21" t="str">
        <f t="shared" si="169"/>
        <v>LeamingtonWind2045RCP4.5</v>
      </c>
      <c r="C10879" t="s">
        <v>360</v>
      </c>
      <c r="D10879" t="s">
        <v>1</v>
      </c>
      <c r="E10879" s="144" t="s">
        <v>193</v>
      </c>
      <c r="F10879" s="144">
        <v>2045</v>
      </c>
      <c r="G10879" s="147">
        <v>85.578908624746703</v>
      </c>
      <c r="H10879" s="147">
        <v>92.314187000000004</v>
      </c>
      <c r="I10879" s="147">
        <v>99.44223333333332</v>
      </c>
      <c r="J10879" s="147">
        <v>106.52203100000001</v>
      </c>
      <c r="K10879" s="147">
        <v>113.61737799999997</v>
      </c>
    </row>
    <row r="10880" spans="2:11" x14ac:dyDescent="0.2">
      <c r="B10880" s="21" t="str">
        <f t="shared" si="169"/>
        <v>LeamingtonWind2050RCP4.5</v>
      </c>
      <c r="C10880" t="s">
        <v>360</v>
      </c>
      <c r="D10880" t="s">
        <v>1</v>
      </c>
      <c r="E10880" s="144" t="s">
        <v>193</v>
      </c>
      <c r="F10880" s="144">
        <v>2050</v>
      </c>
      <c r="G10880" s="147">
        <v>85.729816570211327</v>
      </c>
      <c r="H10880" s="147">
        <v>92.507100000000008</v>
      </c>
      <c r="I10880" s="147">
        <v>99.687559999999991</v>
      </c>
      <c r="J10880" s="147">
        <v>106.81039600000001</v>
      </c>
      <c r="K10880" s="147">
        <v>113.95216559999997</v>
      </c>
    </row>
    <row r="10881" spans="2:11" x14ac:dyDescent="0.2">
      <c r="B10881" s="21" t="str">
        <f t="shared" si="169"/>
        <v>LeamingtonWind2055RCP4.5</v>
      </c>
      <c r="C10881" t="s">
        <v>360</v>
      </c>
      <c r="D10881" t="s">
        <v>1</v>
      </c>
      <c r="E10881" s="144" t="s">
        <v>193</v>
      </c>
      <c r="F10881" s="144">
        <v>2055</v>
      </c>
      <c r="G10881" s="147">
        <v>85.780589336909713</v>
      </c>
      <c r="H10881" s="147">
        <v>92.570898</v>
      </c>
      <c r="I10881" s="147">
        <v>99.767919999999989</v>
      </c>
      <c r="J10881" s="147">
        <v>106.90477000000001</v>
      </c>
      <c r="K10881" s="147">
        <v>114.06165119999997</v>
      </c>
    </row>
    <row r="10882" spans="2:11" x14ac:dyDescent="0.2">
      <c r="B10882" s="21" t="str">
        <f t="shared" si="169"/>
        <v>LeamingtonWind2060RCP4.5</v>
      </c>
      <c r="C10882" t="s">
        <v>360</v>
      </c>
      <c r="D10882" t="s">
        <v>1</v>
      </c>
      <c r="E10882" s="144" t="s">
        <v>193</v>
      </c>
      <c r="F10882" s="144">
        <v>2060</v>
      </c>
      <c r="G10882" s="147">
        <v>85.831362103608086</v>
      </c>
      <c r="H10882" s="147">
        <v>92.634696000000005</v>
      </c>
      <c r="I10882" s="147">
        <v>99.848280000000003</v>
      </c>
      <c r="J10882" s="147">
        <v>106.999144</v>
      </c>
      <c r="K10882" s="147">
        <v>114.17113679999999</v>
      </c>
    </row>
    <row r="10883" spans="2:11" x14ac:dyDescent="0.2">
      <c r="B10883" s="21" t="str">
        <f t="shared" si="169"/>
        <v>LeamingtonWind2065RCP4.5</v>
      </c>
      <c r="C10883" t="s">
        <v>360</v>
      </c>
      <c r="D10883" t="s">
        <v>1</v>
      </c>
      <c r="E10883" s="144" t="s">
        <v>193</v>
      </c>
      <c r="F10883" s="144">
        <v>2065</v>
      </c>
      <c r="G10883" s="147">
        <v>85.882134870306473</v>
      </c>
      <c r="H10883" s="147">
        <v>92.698493999999997</v>
      </c>
      <c r="I10883" s="147">
        <v>99.928640000000001</v>
      </c>
      <c r="J10883" s="147">
        <v>107.093518</v>
      </c>
      <c r="K10883" s="147">
        <v>114.28062239999998</v>
      </c>
    </row>
    <row r="10884" spans="2:11" x14ac:dyDescent="0.2">
      <c r="B10884" s="21" t="str">
        <f t="shared" si="169"/>
        <v>LeamingtonWind2070RCP4.5</v>
      </c>
      <c r="C10884" t="s">
        <v>360</v>
      </c>
      <c r="D10884" t="s">
        <v>1</v>
      </c>
      <c r="E10884" s="144" t="s">
        <v>193</v>
      </c>
      <c r="F10884" s="144">
        <v>2070</v>
      </c>
      <c r="G10884" s="147">
        <v>85.932907637004845</v>
      </c>
      <c r="H10884" s="147">
        <v>92.762292000000002</v>
      </c>
      <c r="I10884" s="147">
        <v>100.009</v>
      </c>
      <c r="J10884" s="147">
        <v>107.18789200000001</v>
      </c>
      <c r="K10884" s="147">
        <v>114.39010799999998</v>
      </c>
    </row>
    <row r="10885" spans="2:11" x14ac:dyDescent="0.2">
      <c r="B10885" s="21" t="str">
        <f t="shared" si="169"/>
        <v>LeamingtonWind2075RCP4.5</v>
      </c>
      <c r="C10885" t="s">
        <v>360</v>
      </c>
      <c r="D10885" t="s">
        <v>1</v>
      </c>
      <c r="E10885" s="144" t="s">
        <v>193</v>
      </c>
      <c r="F10885" s="144">
        <v>2075</v>
      </c>
      <c r="G10885" s="147">
        <v>86.13599870379835</v>
      </c>
      <c r="H10885" s="147">
        <v>93.029636000000011</v>
      </c>
      <c r="I10885" s="147">
        <v>100.3569</v>
      </c>
      <c r="J10885" s="147">
        <v>107.607332</v>
      </c>
      <c r="K10885" s="147">
        <v>114.87795199999998</v>
      </c>
    </row>
    <row r="10886" spans="2:11" x14ac:dyDescent="0.2">
      <c r="B10886" s="21" t="str">
        <f t="shared" si="169"/>
        <v>LeamingtonWind2080RCP4.5</v>
      </c>
      <c r="C10886" t="s">
        <v>360</v>
      </c>
      <c r="D10886" t="s">
        <v>1</v>
      </c>
      <c r="E10886" s="144" t="s">
        <v>193</v>
      </c>
      <c r="F10886" s="144">
        <v>2080</v>
      </c>
      <c r="G10886" s="147">
        <v>86.339089770591869</v>
      </c>
      <c r="H10886" s="147">
        <v>93.296980000000005</v>
      </c>
      <c r="I10886" s="147">
        <v>100.70480000000001</v>
      </c>
      <c r="J10886" s="147">
        <v>108.02677200000001</v>
      </c>
      <c r="K10886" s="147">
        <v>115.36579599999999</v>
      </c>
    </row>
    <row r="10887" spans="2:11" x14ac:dyDescent="0.2">
      <c r="B10887" s="21" t="str">
        <f t="shared" si="169"/>
        <v>LeamingtonWind2085RCP4.5</v>
      </c>
      <c r="C10887" t="s">
        <v>360</v>
      </c>
      <c r="D10887" t="s">
        <v>1</v>
      </c>
      <c r="E10887" s="144" t="s">
        <v>193</v>
      </c>
      <c r="F10887" s="144">
        <v>2085</v>
      </c>
      <c r="G10887" s="147">
        <v>86.542180837385388</v>
      </c>
      <c r="H10887" s="147">
        <v>93.564323999999999</v>
      </c>
      <c r="I10887" s="147">
        <v>101.0527</v>
      </c>
      <c r="J10887" s="147">
        <v>108.446212</v>
      </c>
      <c r="K10887" s="147">
        <v>115.85363999999998</v>
      </c>
    </row>
    <row r="10888" spans="2:11" x14ac:dyDescent="0.2">
      <c r="B10888" s="21" t="str">
        <f t="shared" si="169"/>
        <v>LeamingtonWind2090RCP4.5</v>
      </c>
      <c r="C10888" t="s">
        <v>360</v>
      </c>
      <c r="D10888" t="s">
        <v>1</v>
      </c>
      <c r="E10888" s="144" t="s">
        <v>193</v>
      </c>
      <c r="F10888" s="144">
        <v>2090</v>
      </c>
      <c r="G10888" s="147">
        <v>86.745271904178892</v>
      </c>
      <c r="H10888" s="147">
        <v>93.831668000000008</v>
      </c>
      <c r="I10888" s="147">
        <v>101.4006</v>
      </c>
      <c r="J10888" s="147">
        <v>108.865652</v>
      </c>
      <c r="K10888" s="147">
        <v>116.34148399999998</v>
      </c>
    </row>
    <row r="10889" spans="2:11" x14ac:dyDescent="0.2">
      <c r="B10889" s="21" t="str">
        <f t="shared" si="169"/>
        <v>LeamingtonWind2095RCP4.5</v>
      </c>
      <c r="C10889" t="s">
        <v>360</v>
      </c>
      <c r="D10889" t="s">
        <v>1</v>
      </c>
      <c r="E10889" s="144" t="s">
        <v>193</v>
      </c>
      <c r="F10889" s="144">
        <v>2095</v>
      </c>
      <c r="G10889" s="147">
        <v>86.948362970972397</v>
      </c>
      <c r="H10889" s="147">
        <v>94.099012000000016</v>
      </c>
      <c r="I10889" s="147">
        <v>101.74850000000001</v>
      </c>
      <c r="J10889" s="147">
        <v>109.28509200000001</v>
      </c>
      <c r="K10889" s="147">
        <v>116.82932799999999</v>
      </c>
    </row>
    <row r="10890" spans="2:11" x14ac:dyDescent="0.2">
      <c r="B10890" s="21" t="str">
        <f t="shared" si="169"/>
        <v>LeamingtonWind2100RCP4.5</v>
      </c>
      <c r="C10890" t="s">
        <v>360</v>
      </c>
      <c r="D10890" t="s">
        <v>1</v>
      </c>
      <c r="E10890" s="144" t="s">
        <v>193</v>
      </c>
      <c r="F10890" s="144">
        <v>2100</v>
      </c>
      <c r="G10890" s="147">
        <v>87.151454037765916</v>
      </c>
      <c r="H10890" s="147">
        <v>94.36635600000001</v>
      </c>
      <c r="I10890" s="147">
        <v>102.0964</v>
      </c>
      <c r="J10890" s="147">
        <v>109.704532</v>
      </c>
      <c r="K10890" s="147">
        <v>117.31717199999999</v>
      </c>
    </row>
    <row r="10891" spans="2:11" x14ac:dyDescent="0.2">
      <c r="B10891" s="21" t="str">
        <f t="shared" si="169"/>
        <v>LeamingtonWind2023RCP6.0</v>
      </c>
      <c r="C10891" t="s">
        <v>360</v>
      </c>
      <c r="D10891" t="s">
        <v>1</v>
      </c>
      <c r="E10891" s="144" t="s">
        <v>192</v>
      </c>
      <c r="F10891" s="144">
        <v>2023</v>
      </c>
      <c r="G10891" s="147">
        <v>85.078232730915488</v>
      </c>
      <c r="H10891" s="147">
        <v>91.668611999999996</v>
      </c>
      <c r="I10891" s="147">
        <v>98.617400000000004</v>
      </c>
      <c r="J10891" s="147">
        <v>105.552076</v>
      </c>
      <c r="K10891" s="147">
        <v>112.49086799999998</v>
      </c>
    </row>
    <row r="10892" spans="2:11" x14ac:dyDescent="0.2">
      <c r="B10892" s="21" t="str">
        <f t="shared" ref="B10892:B10955" si="170">C10892&amp;D10892&amp;F10892&amp;E10892</f>
        <v>LeamingtonWind2025RCP6.0</v>
      </c>
      <c r="C10892" t="s">
        <v>360</v>
      </c>
      <c r="D10892" t="s">
        <v>1</v>
      </c>
      <c r="E10892" s="144" t="s">
        <v>192</v>
      </c>
      <c r="F10892" s="144">
        <v>2025</v>
      </c>
      <c r="G10892" s="147">
        <v>85.178367909681725</v>
      </c>
      <c r="H10892" s="147">
        <v>91.797726999999995</v>
      </c>
      <c r="I10892" s="147">
        <v>98.782366666666661</v>
      </c>
      <c r="J10892" s="147">
        <v>105.746067</v>
      </c>
      <c r="K10892" s="147">
        <v>112.71616999999998</v>
      </c>
    </row>
    <row r="10893" spans="2:11" x14ac:dyDescent="0.2">
      <c r="B10893" s="21" t="str">
        <f t="shared" si="170"/>
        <v>LeamingtonWind2030RCP6.0</v>
      </c>
      <c r="C10893" t="s">
        <v>360</v>
      </c>
      <c r="D10893" t="s">
        <v>1</v>
      </c>
      <c r="E10893" s="144" t="s">
        <v>192</v>
      </c>
      <c r="F10893" s="144">
        <v>2030</v>
      </c>
      <c r="G10893" s="147">
        <v>85.278503088447977</v>
      </c>
      <c r="H10893" s="147">
        <v>91.926841999999994</v>
      </c>
      <c r="I10893" s="147">
        <v>98.947333333333333</v>
      </c>
      <c r="J10893" s="147">
        <v>105.94005800000001</v>
      </c>
      <c r="K10893" s="147">
        <v>112.94147199999998</v>
      </c>
    </row>
    <row r="10894" spans="2:11" x14ac:dyDescent="0.2">
      <c r="B10894" s="21" t="str">
        <f t="shared" si="170"/>
        <v>LeamingtonWind2035RCP6.0</v>
      </c>
      <c r="C10894" t="s">
        <v>360</v>
      </c>
      <c r="D10894" t="s">
        <v>1</v>
      </c>
      <c r="E10894" s="144" t="s">
        <v>192</v>
      </c>
      <c r="F10894" s="144">
        <v>2035</v>
      </c>
      <c r="G10894" s="147">
        <v>85.378638267214228</v>
      </c>
      <c r="H10894" s="147">
        <v>92.055957000000006</v>
      </c>
      <c r="I10894" s="147">
        <v>99.112300000000005</v>
      </c>
      <c r="J10894" s="147">
        <v>106.134049</v>
      </c>
      <c r="K10894" s="147">
        <v>113.16677399999998</v>
      </c>
    </row>
    <row r="10895" spans="2:11" x14ac:dyDescent="0.2">
      <c r="B10895" s="21" t="str">
        <f t="shared" si="170"/>
        <v>LeamingtonWind2040RCP6.0</v>
      </c>
      <c r="C10895" t="s">
        <v>360</v>
      </c>
      <c r="D10895" t="s">
        <v>1</v>
      </c>
      <c r="E10895" s="144" t="s">
        <v>192</v>
      </c>
      <c r="F10895" s="144">
        <v>2040</v>
      </c>
      <c r="G10895" s="147">
        <v>85.478773445980465</v>
      </c>
      <c r="H10895" s="147">
        <v>92.185072000000005</v>
      </c>
      <c r="I10895" s="147">
        <v>99.277266666666662</v>
      </c>
      <c r="J10895" s="147">
        <v>106.32804</v>
      </c>
      <c r="K10895" s="147">
        <v>113.39207599999997</v>
      </c>
    </row>
    <row r="10896" spans="2:11" x14ac:dyDescent="0.2">
      <c r="B10896" s="21" t="str">
        <f t="shared" si="170"/>
        <v>LeamingtonWind2045RCP6.0</v>
      </c>
      <c r="C10896" t="s">
        <v>360</v>
      </c>
      <c r="D10896" t="s">
        <v>1</v>
      </c>
      <c r="E10896" s="144" t="s">
        <v>192</v>
      </c>
      <c r="F10896" s="144">
        <v>2045</v>
      </c>
      <c r="G10896" s="147">
        <v>85.578908624746703</v>
      </c>
      <c r="H10896" s="147">
        <v>92.314187000000004</v>
      </c>
      <c r="I10896" s="147">
        <v>99.44223333333332</v>
      </c>
      <c r="J10896" s="147">
        <v>106.52203100000001</v>
      </c>
      <c r="K10896" s="147">
        <v>113.61737799999997</v>
      </c>
    </row>
    <row r="10897" spans="2:11" x14ac:dyDescent="0.2">
      <c r="B10897" s="21" t="str">
        <f t="shared" si="170"/>
        <v>LeamingtonWind2050RCP6.0</v>
      </c>
      <c r="C10897" t="s">
        <v>360</v>
      </c>
      <c r="D10897" t="s">
        <v>1</v>
      </c>
      <c r="E10897" s="144" t="s">
        <v>192</v>
      </c>
      <c r="F10897" s="144">
        <v>2050</v>
      </c>
      <c r="G10897" s="147">
        <v>85.729816570211327</v>
      </c>
      <c r="H10897" s="147">
        <v>92.507100000000008</v>
      </c>
      <c r="I10897" s="147">
        <v>99.687559999999991</v>
      </c>
      <c r="J10897" s="147">
        <v>106.81039600000001</v>
      </c>
      <c r="K10897" s="147">
        <v>113.95216559999997</v>
      </c>
    </row>
    <row r="10898" spans="2:11" x14ac:dyDescent="0.2">
      <c r="B10898" s="21" t="str">
        <f t="shared" si="170"/>
        <v>LeamingtonWind2055RCP6.0</v>
      </c>
      <c r="C10898" t="s">
        <v>360</v>
      </c>
      <c r="D10898" t="s">
        <v>1</v>
      </c>
      <c r="E10898" s="144" t="s">
        <v>192</v>
      </c>
      <c r="F10898" s="144">
        <v>2055</v>
      </c>
      <c r="G10898" s="147">
        <v>85.780589336909713</v>
      </c>
      <c r="H10898" s="147">
        <v>92.570898</v>
      </c>
      <c r="I10898" s="147">
        <v>99.767919999999989</v>
      </c>
      <c r="J10898" s="147">
        <v>106.90477000000001</v>
      </c>
      <c r="K10898" s="147">
        <v>114.06165119999997</v>
      </c>
    </row>
    <row r="10899" spans="2:11" x14ac:dyDescent="0.2">
      <c r="B10899" s="21" t="str">
        <f t="shared" si="170"/>
        <v>LeamingtonWind2060RCP6.0</v>
      </c>
      <c r="C10899" t="s">
        <v>360</v>
      </c>
      <c r="D10899" t="s">
        <v>1</v>
      </c>
      <c r="E10899" s="144" t="s">
        <v>192</v>
      </c>
      <c r="F10899" s="144">
        <v>2060</v>
      </c>
      <c r="G10899" s="147">
        <v>85.831362103608086</v>
      </c>
      <c r="H10899" s="147">
        <v>92.634696000000005</v>
      </c>
      <c r="I10899" s="147">
        <v>99.848280000000003</v>
      </c>
      <c r="J10899" s="147">
        <v>106.999144</v>
      </c>
      <c r="K10899" s="147">
        <v>114.17113679999999</v>
      </c>
    </row>
    <row r="10900" spans="2:11" x14ac:dyDescent="0.2">
      <c r="B10900" s="21" t="str">
        <f t="shared" si="170"/>
        <v>LeamingtonWind2065RCP6.0</v>
      </c>
      <c r="C10900" t="s">
        <v>360</v>
      </c>
      <c r="D10900" t="s">
        <v>1</v>
      </c>
      <c r="E10900" s="144" t="s">
        <v>192</v>
      </c>
      <c r="F10900" s="144">
        <v>2065</v>
      </c>
      <c r="G10900" s="147">
        <v>85.882134870306473</v>
      </c>
      <c r="H10900" s="147">
        <v>92.698493999999997</v>
      </c>
      <c r="I10900" s="147">
        <v>99.928640000000001</v>
      </c>
      <c r="J10900" s="147">
        <v>107.093518</v>
      </c>
      <c r="K10900" s="147">
        <v>114.28062239999998</v>
      </c>
    </row>
    <row r="10901" spans="2:11" x14ac:dyDescent="0.2">
      <c r="B10901" s="21" t="str">
        <f t="shared" si="170"/>
        <v>LeamingtonWind2070RCP6.0</v>
      </c>
      <c r="C10901" t="s">
        <v>360</v>
      </c>
      <c r="D10901" t="s">
        <v>1</v>
      </c>
      <c r="E10901" s="144" t="s">
        <v>192</v>
      </c>
      <c r="F10901" s="144">
        <v>2070</v>
      </c>
      <c r="G10901" s="147">
        <v>85.932907637004845</v>
      </c>
      <c r="H10901" s="147">
        <v>92.762292000000002</v>
      </c>
      <c r="I10901" s="147">
        <v>100.009</v>
      </c>
      <c r="J10901" s="147">
        <v>107.18789200000001</v>
      </c>
      <c r="K10901" s="147">
        <v>114.39010799999998</v>
      </c>
    </row>
    <row r="10902" spans="2:11" x14ac:dyDescent="0.2">
      <c r="B10902" s="21" t="str">
        <f t="shared" si="170"/>
        <v>LeamingtonWind2075RCP6.0</v>
      </c>
      <c r="C10902" t="s">
        <v>360</v>
      </c>
      <c r="D10902" t="s">
        <v>1</v>
      </c>
      <c r="E10902" s="144" t="s">
        <v>192</v>
      </c>
      <c r="F10902" s="144">
        <v>2075</v>
      </c>
      <c r="G10902" s="147">
        <v>86.23754423719511</v>
      </c>
      <c r="H10902" s="147">
        <v>93.163308000000001</v>
      </c>
      <c r="I10902" s="147">
        <v>100.53085</v>
      </c>
      <c r="J10902" s="147">
        <v>107.817052</v>
      </c>
      <c r="K10902" s="147">
        <v>115.12187399999999</v>
      </c>
    </row>
    <row r="10903" spans="2:11" x14ac:dyDescent="0.2">
      <c r="B10903" s="21" t="str">
        <f t="shared" si="170"/>
        <v>LeamingtonWind2080RCP6.0</v>
      </c>
      <c r="C10903" t="s">
        <v>360</v>
      </c>
      <c r="D10903" t="s">
        <v>1</v>
      </c>
      <c r="E10903" s="144" t="s">
        <v>192</v>
      </c>
      <c r="F10903" s="144">
        <v>2080</v>
      </c>
      <c r="G10903" s="147">
        <v>86.542180837385388</v>
      </c>
      <c r="H10903" s="147">
        <v>93.564323999999999</v>
      </c>
      <c r="I10903" s="147">
        <v>101.0527</v>
      </c>
      <c r="J10903" s="147">
        <v>108.446212</v>
      </c>
      <c r="K10903" s="147">
        <v>115.85363999999998</v>
      </c>
    </row>
    <row r="10904" spans="2:11" x14ac:dyDescent="0.2">
      <c r="B10904" s="21" t="str">
        <f t="shared" si="170"/>
        <v>LeamingtonWind2085RCP6.0</v>
      </c>
      <c r="C10904" t="s">
        <v>360</v>
      </c>
      <c r="D10904" t="s">
        <v>1</v>
      </c>
      <c r="E10904" s="144" t="s">
        <v>192</v>
      </c>
      <c r="F10904" s="144">
        <v>2085</v>
      </c>
      <c r="G10904" s="147">
        <v>86.846817437575652</v>
      </c>
      <c r="H10904" s="147">
        <v>93.965340000000012</v>
      </c>
      <c r="I10904" s="147">
        <v>101.57455</v>
      </c>
      <c r="J10904" s="147">
        <v>109.075372</v>
      </c>
      <c r="K10904" s="147">
        <v>116.58540599999998</v>
      </c>
    </row>
    <row r="10905" spans="2:11" x14ac:dyDescent="0.2">
      <c r="B10905" s="21" t="str">
        <f t="shared" si="170"/>
        <v>LeamingtonWind2090RCP6.0</v>
      </c>
      <c r="C10905" t="s">
        <v>360</v>
      </c>
      <c r="D10905" t="s">
        <v>1</v>
      </c>
      <c r="E10905" s="144" t="s">
        <v>192</v>
      </c>
      <c r="F10905" s="144">
        <v>2090</v>
      </c>
      <c r="G10905" s="147">
        <v>87.537891206525799</v>
      </c>
      <c r="H10905" s="147">
        <v>94.843322000000001</v>
      </c>
      <c r="I10905" s="147">
        <v>102.68440000000001</v>
      </c>
      <c r="J10905" s="147">
        <v>110.386122</v>
      </c>
      <c r="K10905" s="147">
        <v>118.09921199999998</v>
      </c>
    </row>
    <row r="10906" spans="2:11" x14ac:dyDescent="0.2">
      <c r="B10906" s="21" t="str">
        <f t="shared" si="170"/>
        <v>LeamingtonWind2095RCP6.0</v>
      </c>
      <c r="C10906" t="s">
        <v>360</v>
      </c>
      <c r="D10906" t="s">
        <v>1</v>
      </c>
      <c r="E10906" s="144" t="s">
        <v>192</v>
      </c>
      <c r="F10906" s="144">
        <v>2095</v>
      </c>
      <c r="G10906" s="147">
        <v>87.924328375285668</v>
      </c>
      <c r="H10906" s="147">
        <v>95.320288000000005</v>
      </c>
      <c r="I10906" s="147">
        <v>103.2724</v>
      </c>
      <c r="J10906" s="147">
        <v>111.06771200000001</v>
      </c>
      <c r="K10906" s="147">
        <v>118.88125199999998</v>
      </c>
    </row>
    <row r="10907" spans="2:11" x14ac:dyDescent="0.2">
      <c r="B10907" s="21" t="str">
        <f t="shared" si="170"/>
        <v>LeamingtonWind2100RCP6.0</v>
      </c>
      <c r="C10907" t="s">
        <v>360</v>
      </c>
      <c r="D10907" t="s">
        <v>1</v>
      </c>
      <c r="E10907" s="144" t="s">
        <v>192</v>
      </c>
      <c r="F10907" s="144">
        <v>2100</v>
      </c>
      <c r="G10907" s="147">
        <v>88.310765544045552</v>
      </c>
      <c r="H10907" s="147">
        <v>95.797253999999995</v>
      </c>
      <c r="I10907" s="147">
        <v>103.86040000000001</v>
      </c>
      <c r="J10907" s="147">
        <v>111.74930200000001</v>
      </c>
      <c r="K10907" s="147">
        <v>119.66329199999997</v>
      </c>
    </row>
    <row r="10908" spans="2:11" x14ac:dyDescent="0.2">
      <c r="B10908" s="21" t="str">
        <f t="shared" si="170"/>
        <v>LeamingtonWind2023RCP8.5</v>
      </c>
      <c r="C10908" t="s">
        <v>360</v>
      </c>
      <c r="D10908" t="s">
        <v>1</v>
      </c>
      <c r="E10908" s="144" t="s">
        <v>191</v>
      </c>
      <c r="F10908" s="144">
        <v>2023</v>
      </c>
      <c r="G10908" s="147">
        <v>85.078232730915488</v>
      </c>
      <c r="H10908" s="147">
        <v>91.668611999999996</v>
      </c>
      <c r="I10908" s="147">
        <v>98.617400000000004</v>
      </c>
      <c r="J10908" s="147">
        <v>105.552076</v>
      </c>
      <c r="K10908" s="147">
        <v>112.49086799999998</v>
      </c>
    </row>
    <row r="10909" spans="2:11" x14ac:dyDescent="0.2">
      <c r="B10909" s="21" t="str">
        <f t="shared" si="170"/>
        <v>LeamingtonWind2025RCP8.5</v>
      </c>
      <c r="C10909" t="s">
        <v>360</v>
      </c>
      <c r="D10909" t="s">
        <v>1</v>
      </c>
      <c r="E10909" s="144" t="s">
        <v>191</v>
      </c>
      <c r="F10909" s="144">
        <v>2025</v>
      </c>
      <c r="G10909" s="147">
        <v>85.278503088447977</v>
      </c>
      <c r="H10909" s="147">
        <v>91.926841999999994</v>
      </c>
      <c r="I10909" s="147">
        <v>98.947333333333333</v>
      </c>
      <c r="J10909" s="147">
        <v>105.94005800000001</v>
      </c>
      <c r="K10909" s="147">
        <v>112.94147199999998</v>
      </c>
    </row>
    <row r="10910" spans="2:11" x14ac:dyDescent="0.2">
      <c r="B10910" s="21" t="str">
        <f t="shared" si="170"/>
        <v>LeamingtonWind2030RCP8.5</v>
      </c>
      <c r="C10910" t="s">
        <v>360</v>
      </c>
      <c r="D10910" t="s">
        <v>1</v>
      </c>
      <c r="E10910" s="144" t="s">
        <v>191</v>
      </c>
      <c r="F10910" s="144">
        <v>2030</v>
      </c>
      <c r="G10910" s="147">
        <v>85.478773445980465</v>
      </c>
      <c r="H10910" s="147">
        <v>92.185072000000005</v>
      </c>
      <c r="I10910" s="147">
        <v>99.277266666666662</v>
      </c>
      <c r="J10910" s="147">
        <v>106.32804</v>
      </c>
      <c r="K10910" s="147">
        <v>113.39207599999997</v>
      </c>
    </row>
    <row r="10911" spans="2:11" x14ac:dyDescent="0.2">
      <c r="B10911" s="21" t="str">
        <f t="shared" si="170"/>
        <v>LeamingtonWind2035RCP8.5</v>
      </c>
      <c r="C10911" t="s">
        <v>360</v>
      </c>
      <c r="D10911" t="s">
        <v>1</v>
      </c>
      <c r="E10911" s="144" t="s">
        <v>191</v>
      </c>
      <c r="F10911" s="144">
        <v>2035</v>
      </c>
      <c r="G10911" s="147">
        <v>85.679043803512954</v>
      </c>
      <c r="H10911" s="147">
        <v>92.443302000000003</v>
      </c>
      <c r="I10911" s="147">
        <v>99.607199999999992</v>
      </c>
      <c r="J10911" s="147">
        <v>106.71602200000001</v>
      </c>
      <c r="K10911" s="147">
        <v>113.84267999999997</v>
      </c>
    </row>
    <row r="10912" spans="2:11" x14ac:dyDescent="0.2">
      <c r="B10912" s="21" t="str">
        <f t="shared" si="170"/>
        <v>LeamingtonWind2040RCP8.5</v>
      </c>
      <c r="C10912" t="s">
        <v>360</v>
      </c>
      <c r="D10912" t="s">
        <v>1</v>
      </c>
      <c r="E10912" s="144" t="s">
        <v>191</v>
      </c>
      <c r="F10912" s="144">
        <v>2040</v>
      </c>
      <c r="G10912" s="147">
        <v>85.763665081343589</v>
      </c>
      <c r="H10912" s="147">
        <v>92.549632000000003</v>
      </c>
      <c r="I10912" s="147">
        <v>99.741133333333323</v>
      </c>
      <c r="J10912" s="147">
        <v>106.87331200000001</v>
      </c>
      <c r="K10912" s="147">
        <v>114.02515599999998</v>
      </c>
    </row>
    <row r="10913" spans="2:11" x14ac:dyDescent="0.2">
      <c r="B10913" s="21" t="str">
        <f t="shared" si="170"/>
        <v>LeamingtonWind2045RCP8.5</v>
      </c>
      <c r="C10913" t="s">
        <v>360</v>
      </c>
      <c r="D10913" t="s">
        <v>1</v>
      </c>
      <c r="E10913" s="144" t="s">
        <v>191</v>
      </c>
      <c r="F10913" s="144">
        <v>2045</v>
      </c>
      <c r="G10913" s="147">
        <v>85.84828635917421</v>
      </c>
      <c r="H10913" s="147">
        <v>92.655962000000002</v>
      </c>
      <c r="I10913" s="147">
        <v>99.875066666666669</v>
      </c>
      <c r="J10913" s="147">
        <v>107.030602</v>
      </c>
      <c r="K10913" s="147">
        <v>114.20763199999998</v>
      </c>
    </row>
    <row r="10914" spans="2:11" x14ac:dyDescent="0.2">
      <c r="B10914" s="21" t="str">
        <f t="shared" si="170"/>
        <v>LeamingtonWind2050RCP8.5</v>
      </c>
      <c r="C10914" t="s">
        <v>360</v>
      </c>
      <c r="D10914" t="s">
        <v>1</v>
      </c>
      <c r="E10914" s="144" t="s">
        <v>191</v>
      </c>
      <c r="F10914" s="144">
        <v>2050</v>
      </c>
      <c r="G10914" s="147">
        <v>86.339089770591869</v>
      </c>
      <c r="H10914" s="147">
        <v>93.296980000000005</v>
      </c>
      <c r="I10914" s="147">
        <v>100.70480000000001</v>
      </c>
      <c r="J10914" s="147">
        <v>108.02677200000001</v>
      </c>
      <c r="K10914" s="147">
        <v>115.36579599999999</v>
      </c>
    </row>
    <row r="10915" spans="2:11" x14ac:dyDescent="0.2">
      <c r="B10915" s="21" t="str">
        <f t="shared" si="170"/>
        <v>LeamingtonWind2055RCP8.5</v>
      </c>
      <c r="C10915" t="s">
        <v>360</v>
      </c>
      <c r="D10915" t="s">
        <v>1</v>
      </c>
      <c r="E10915" s="144" t="s">
        <v>191</v>
      </c>
      <c r="F10915" s="144">
        <v>2055</v>
      </c>
      <c r="G10915" s="147">
        <v>86.745271904178892</v>
      </c>
      <c r="H10915" s="147">
        <v>93.831668000000008</v>
      </c>
      <c r="I10915" s="147">
        <v>101.4006</v>
      </c>
      <c r="J10915" s="147">
        <v>108.865652</v>
      </c>
      <c r="K10915" s="147">
        <v>116.34148399999998</v>
      </c>
    </row>
    <row r="10916" spans="2:11" x14ac:dyDescent="0.2">
      <c r="B10916" s="21" t="str">
        <f t="shared" si="170"/>
        <v>LeamingtonWind2060RCP8.5</v>
      </c>
      <c r="C10916" t="s">
        <v>360</v>
      </c>
      <c r="D10916" t="s">
        <v>1</v>
      </c>
      <c r="E10916" s="144" t="s">
        <v>191</v>
      </c>
      <c r="F10916" s="144">
        <v>2060</v>
      </c>
      <c r="G10916" s="147">
        <v>87.537891206525799</v>
      </c>
      <c r="H10916" s="147">
        <v>94.843322000000001</v>
      </c>
      <c r="I10916" s="147">
        <v>102.68440000000001</v>
      </c>
      <c r="J10916" s="147">
        <v>110.386122</v>
      </c>
      <c r="K10916" s="147">
        <v>118.09921199999998</v>
      </c>
    </row>
    <row r="10917" spans="2:11" x14ac:dyDescent="0.2">
      <c r="B10917" s="21" t="str">
        <f t="shared" si="170"/>
        <v>LeamingtonWind2065RCP8.5</v>
      </c>
      <c r="C10917" t="s">
        <v>360</v>
      </c>
      <c r="D10917" t="s">
        <v>1</v>
      </c>
      <c r="E10917" s="144" t="s">
        <v>191</v>
      </c>
      <c r="F10917" s="144">
        <v>2065</v>
      </c>
      <c r="G10917" s="147">
        <v>87.924328375285668</v>
      </c>
      <c r="H10917" s="147">
        <v>95.320288000000005</v>
      </c>
      <c r="I10917" s="147">
        <v>103.2724</v>
      </c>
      <c r="J10917" s="147">
        <v>111.06771200000001</v>
      </c>
      <c r="K10917" s="147">
        <v>118.88125199999998</v>
      </c>
    </row>
    <row r="10918" spans="2:11" x14ac:dyDescent="0.2">
      <c r="B10918" s="21" t="str">
        <f t="shared" si="170"/>
        <v>LeamingtonWind2070RCP8.5</v>
      </c>
      <c r="C10918" t="s">
        <v>360</v>
      </c>
      <c r="D10918" t="s">
        <v>1</v>
      </c>
      <c r="E10918" s="144" t="s">
        <v>191</v>
      </c>
      <c r="F10918" s="144">
        <v>2070</v>
      </c>
      <c r="G10918" s="147">
        <v>88.429235333008435</v>
      </c>
      <c r="H10918" s="147">
        <v>95.937001999999993</v>
      </c>
      <c r="I10918" s="147">
        <v>104.02046666666668</v>
      </c>
      <c r="J10918" s="147">
        <v>111.93105933333334</v>
      </c>
      <c r="K10918" s="147">
        <v>119.86438799999998</v>
      </c>
    </row>
    <row r="10919" spans="2:11" x14ac:dyDescent="0.2">
      <c r="B10919" s="21" t="str">
        <f t="shared" si="170"/>
        <v>LeamingtonWind2075RCP8.5</v>
      </c>
      <c r="C10919" t="s">
        <v>360</v>
      </c>
      <c r="D10919" t="s">
        <v>1</v>
      </c>
      <c r="E10919" s="144" t="s">
        <v>191</v>
      </c>
      <c r="F10919" s="144">
        <v>2075</v>
      </c>
      <c r="G10919" s="147">
        <v>88.547705121971319</v>
      </c>
      <c r="H10919" s="147">
        <v>96.076750000000004</v>
      </c>
      <c r="I10919" s="147">
        <v>104.18053333333333</v>
      </c>
      <c r="J10919" s="147">
        <v>112.11281666666667</v>
      </c>
      <c r="K10919" s="147">
        <v>120.06548399999998</v>
      </c>
    </row>
    <row r="10920" spans="2:11" x14ac:dyDescent="0.2">
      <c r="B10920" s="21" t="str">
        <f t="shared" si="170"/>
        <v>LeamingtonWind2080RCP8.5</v>
      </c>
      <c r="C10920" t="s">
        <v>360</v>
      </c>
      <c r="D10920" t="s">
        <v>1</v>
      </c>
      <c r="E10920" s="144" t="s">
        <v>191</v>
      </c>
      <c r="F10920" s="144">
        <v>2080</v>
      </c>
      <c r="G10920" s="147">
        <v>88.666174910934203</v>
      </c>
      <c r="H10920" s="147">
        <v>96.216498000000001</v>
      </c>
      <c r="I10920" s="147">
        <v>104.34059999999999</v>
      </c>
      <c r="J10920" s="147">
        <v>112.294574</v>
      </c>
      <c r="K10920" s="147">
        <v>120.26657999999999</v>
      </c>
    </row>
    <row r="10921" spans="2:11" x14ac:dyDescent="0.2">
      <c r="B10921" s="21" t="str">
        <f t="shared" si="170"/>
        <v>LeamingtonWind2085RCP8.5</v>
      </c>
      <c r="C10921" t="s">
        <v>360</v>
      </c>
      <c r="D10921" t="s">
        <v>1</v>
      </c>
      <c r="E10921" s="144" t="s">
        <v>191</v>
      </c>
      <c r="F10921" s="144">
        <v>2085</v>
      </c>
      <c r="G10921" s="147">
        <v>89.152747258460323</v>
      </c>
      <c r="H10921" s="147">
        <v>96.804350999999997</v>
      </c>
      <c r="I10921" s="147">
        <v>105.0658</v>
      </c>
      <c r="J10921" s="147">
        <v>113.133454</v>
      </c>
      <c r="K10921" s="147">
        <v>121.22178599999998</v>
      </c>
    </row>
    <row r="10922" spans="2:11" x14ac:dyDescent="0.2">
      <c r="B10922" s="21" t="str">
        <f t="shared" si="170"/>
        <v>LeamingtonWind2090RCP8.5</v>
      </c>
      <c r="C10922" t="s">
        <v>360</v>
      </c>
      <c r="D10922" t="s">
        <v>1</v>
      </c>
      <c r="E10922" s="144" t="s">
        <v>191</v>
      </c>
      <c r="F10922" s="144">
        <v>2090</v>
      </c>
      <c r="G10922" s="147">
        <v>89.639319605986429</v>
      </c>
      <c r="H10922" s="147">
        <v>97.392204000000007</v>
      </c>
      <c r="I10922" s="147">
        <v>105.791</v>
      </c>
      <c r="J10922" s="147">
        <v>113.972334</v>
      </c>
      <c r="K10922" s="147">
        <v>122.17699199999997</v>
      </c>
    </row>
    <row r="10923" spans="2:11" x14ac:dyDescent="0.2">
      <c r="B10923" s="21" t="str">
        <f t="shared" si="170"/>
        <v>LeamingtonWind2095RCP8.5</v>
      </c>
      <c r="C10923" t="s">
        <v>360</v>
      </c>
      <c r="D10923" t="s">
        <v>1</v>
      </c>
      <c r="E10923" s="144" t="s">
        <v>191</v>
      </c>
      <c r="F10923" s="144">
        <v>2095</v>
      </c>
      <c r="G10923" s="147">
        <v>89.639319605986429</v>
      </c>
      <c r="H10923" s="147">
        <v>97.392204000000007</v>
      </c>
      <c r="I10923" s="147">
        <v>105.791</v>
      </c>
      <c r="J10923" s="147">
        <v>113.972334</v>
      </c>
      <c r="K10923" s="147">
        <v>122.17699199999997</v>
      </c>
    </row>
    <row r="10924" spans="2:11" x14ac:dyDescent="0.2">
      <c r="B10924" s="21" t="str">
        <f t="shared" si="170"/>
        <v>LeamingtonWind2100RCP8.5</v>
      </c>
      <c r="C10924" t="s">
        <v>360</v>
      </c>
      <c r="D10924" t="s">
        <v>1</v>
      </c>
      <c r="E10924" s="144" t="s">
        <v>191</v>
      </c>
      <c r="F10924" s="144">
        <v>2100</v>
      </c>
      <c r="G10924" s="147">
        <v>89.639319605986429</v>
      </c>
      <c r="H10924" s="147">
        <v>97.392204000000007</v>
      </c>
      <c r="I10924" s="147">
        <v>105.791</v>
      </c>
      <c r="J10924" s="147">
        <v>113.972334</v>
      </c>
      <c r="K10924" s="147">
        <v>122.17699199999997</v>
      </c>
    </row>
    <row r="10925" spans="2:11" x14ac:dyDescent="0.2">
      <c r="B10925" s="21" t="str">
        <f t="shared" si="170"/>
        <v>LindsayIce Accretion2023RCP4.5</v>
      </c>
      <c r="C10925" t="s">
        <v>361</v>
      </c>
      <c r="D10925" t="s">
        <v>486</v>
      </c>
      <c r="E10925" s="144" t="s">
        <v>193</v>
      </c>
      <c r="F10925" s="144">
        <v>2023</v>
      </c>
      <c r="G10925" s="147">
        <v>17.378756743760515</v>
      </c>
      <c r="H10925" s="147">
        <v>20.770749999999996</v>
      </c>
      <c r="I10925" s="147">
        <v>25.05</v>
      </c>
      <c r="J10925" s="147">
        <v>28.334749999999993</v>
      </c>
      <c r="K10925" s="147">
        <v>31.594499999999996</v>
      </c>
    </row>
    <row r="10926" spans="2:11" x14ac:dyDescent="0.2">
      <c r="B10926" s="21" t="str">
        <f t="shared" si="170"/>
        <v>LindsayIce Accretion2025RCP4.5</v>
      </c>
      <c r="C10926" t="s">
        <v>361</v>
      </c>
      <c r="D10926" t="s">
        <v>486</v>
      </c>
      <c r="E10926" s="144" t="s">
        <v>193</v>
      </c>
      <c r="F10926" s="144">
        <v>2025</v>
      </c>
      <c r="G10926" s="147">
        <v>17.430945202450488</v>
      </c>
      <c r="H10926" s="147">
        <v>20.846833333333329</v>
      </c>
      <c r="I10926" s="147">
        <v>25.162500000000001</v>
      </c>
      <c r="J10926" s="147">
        <v>28.471291666666659</v>
      </c>
      <c r="K10926" s="147">
        <v>31.762499999999996</v>
      </c>
    </row>
    <row r="10927" spans="2:11" x14ac:dyDescent="0.2">
      <c r="B10927" s="21" t="str">
        <f t="shared" si="170"/>
        <v>LindsayIce Accretion2030RCP4.5</v>
      </c>
      <c r="C10927" t="s">
        <v>361</v>
      </c>
      <c r="D10927" t="s">
        <v>486</v>
      </c>
      <c r="E10927" s="144" t="s">
        <v>193</v>
      </c>
      <c r="F10927" s="144">
        <v>2030</v>
      </c>
      <c r="G10927" s="147">
        <v>17.48313366114046</v>
      </c>
      <c r="H10927" s="147">
        <v>20.922916666666662</v>
      </c>
      <c r="I10927" s="147">
        <v>25.274999999999999</v>
      </c>
      <c r="J10927" s="147">
        <v>28.607833333333328</v>
      </c>
      <c r="K10927" s="147">
        <v>31.930499999999999</v>
      </c>
    </row>
    <row r="10928" spans="2:11" x14ac:dyDescent="0.2">
      <c r="B10928" s="21" t="str">
        <f t="shared" si="170"/>
        <v>LindsayIce Accretion2035RCP4.5</v>
      </c>
      <c r="C10928" t="s">
        <v>361</v>
      </c>
      <c r="D10928" t="s">
        <v>486</v>
      </c>
      <c r="E10928" s="144" t="s">
        <v>193</v>
      </c>
      <c r="F10928" s="144">
        <v>2035</v>
      </c>
      <c r="G10928" s="147">
        <v>17.535322119830433</v>
      </c>
      <c r="H10928" s="147">
        <v>20.998999999999995</v>
      </c>
      <c r="I10928" s="147">
        <v>25.387499999999999</v>
      </c>
      <c r="J10928" s="147">
        <v>28.744374999999994</v>
      </c>
      <c r="K10928" s="147">
        <v>32.098500000000001</v>
      </c>
    </row>
    <row r="10929" spans="2:11" x14ac:dyDescent="0.2">
      <c r="B10929" s="21" t="str">
        <f t="shared" si="170"/>
        <v>LindsayIce Accretion2040RCP4.5</v>
      </c>
      <c r="C10929" t="s">
        <v>361</v>
      </c>
      <c r="D10929" t="s">
        <v>486</v>
      </c>
      <c r="E10929" s="144" t="s">
        <v>193</v>
      </c>
      <c r="F10929" s="144">
        <v>2040</v>
      </c>
      <c r="G10929" s="147">
        <v>17.587510578520401</v>
      </c>
      <c r="H10929" s="147">
        <v>21.075083333333332</v>
      </c>
      <c r="I10929" s="147">
        <v>25.5</v>
      </c>
      <c r="J10929" s="147">
        <v>28.880916666666661</v>
      </c>
      <c r="K10929" s="147">
        <v>32.266500000000001</v>
      </c>
    </row>
    <row r="10930" spans="2:11" x14ac:dyDescent="0.2">
      <c r="B10930" s="21" t="str">
        <f t="shared" si="170"/>
        <v>LindsayIce Accretion2045RCP4.5</v>
      </c>
      <c r="C10930" t="s">
        <v>361</v>
      </c>
      <c r="D10930" t="s">
        <v>486</v>
      </c>
      <c r="E10930" s="144" t="s">
        <v>193</v>
      </c>
      <c r="F10930" s="144">
        <v>2045</v>
      </c>
      <c r="G10930" s="147">
        <v>17.639699037210374</v>
      </c>
      <c r="H10930" s="147">
        <v>21.151166666666665</v>
      </c>
      <c r="I10930" s="147">
        <v>25.612499999999997</v>
      </c>
      <c r="J10930" s="147">
        <v>29.01745833333333</v>
      </c>
      <c r="K10930" s="147">
        <v>32.4345</v>
      </c>
    </row>
    <row r="10931" spans="2:11" x14ac:dyDescent="0.2">
      <c r="B10931" s="21" t="str">
        <f t="shared" si="170"/>
        <v>LindsayIce Accretion2050RCP4.5</v>
      </c>
      <c r="C10931" t="s">
        <v>361</v>
      </c>
      <c r="D10931" t="s">
        <v>486</v>
      </c>
      <c r="E10931" s="144" t="s">
        <v>193</v>
      </c>
      <c r="F10931" s="144">
        <v>2050</v>
      </c>
      <c r="G10931" s="147">
        <v>17.611865192575724</v>
      </c>
      <c r="H10931" s="147">
        <v>21.156699999999997</v>
      </c>
      <c r="I10931" s="147">
        <v>25.654999999999998</v>
      </c>
      <c r="J10931" s="147">
        <v>29.086199999999998</v>
      </c>
      <c r="K10931" s="147">
        <v>32.533200000000001</v>
      </c>
    </row>
    <row r="10932" spans="2:11" x14ac:dyDescent="0.2">
      <c r="B10932" s="21" t="str">
        <f t="shared" si="170"/>
        <v>LindsayIce Accretion2055RCP4.5</v>
      </c>
      <c r="C10932" t="s">
        <v>361</v>
      </c>
      <c r="D10932" t="s">
        <v>486</v>
      </c>
      <c r="E10932" s="144" t="s">
        <v>193</v>
      </c>
      <c r="F10932" s="144">
        <v>2055</v>
      </c>
      <c r="G10932" s="147">
        <v>17.531842889251099</v>
      </c>
      <c r="H10932" s="147">
        <v>21.08615</v>
      </c>
      <c r="I10932" s="147">
        <v>25.584999999999997</v>
      </c>
      <c r="J10932" s="147">
        <v>29.018399999999996</v>
      </c>
      <c r="K10932" s="147">
        <v>32.463900000000002</v>
      </c>
    </row>
    <row r="10933" spans="2:11" x14ac:dyDescent="0.2">
      <c r="B10933" s="21" t="str">
        <f t="shared" si="170"/>
        <v>LindsayIce Accretion2060RCP4.5</v>
      </c>
      <c r="C10933" t="s">
        <v>361</v>
      </c>
      <c r="D10933" t="s">
        <v>486</v>
      </c>
      <c r="E10933" s="144" t="s">
        <v>193</v>
      </c>
      <c r="F10933" s="144">
        <v>2060</v>
      </c>
      <c r="G10933" s="147">
        <v>17.451820585926477</v>
      </c>
      <c r="H10933" s="147">
        <v>21.015599999999999</v>
      </c>
      <c r="I10933" s="147">
        <v>25.514999999999997</v>
      </c>
      <c r="J10933" s="147">
        <v>28.950599999999998</v>
      </c>
      <c r="K10933" s="147">
        <v>32.394599999999997</v>
      </c>
    </row>
    <row r="10934" spans="2:11" x14ac:dyDescent="0.2">
      <c r="B10934" s="21" t="str">
        <f t="shared" si="170"/>
        <v>LindsayIce Accretion2065RCP4.5</v>
      </c>
      <c r="C10934" t="s">
        <v>361</v>
      </c>
      <c r="D10934" t="s">
        <v>486</v>
      </c>
      <c r="E10934" s="144" t="s">
        <v>193</v>
      </c>
      <c r="F10934" s="144">
        <v>2065</v>
      </c>
      <c r="G10934" s="147">
        <v>17.371798282601851</v>
      </c>
      <c r="H10934" s="147">
        <v>20.945050000000002</v>
      </c>
      <c r="I10934" s="147">
        <v>25.444999999999997</v>
      </c>
      <c r="J10934" s="147">
        <v>28.882799999999996</v>
      </c>
      <c r="K10934" s="147">
        <v>32.325299999999999</v>
      </c>
    </row>
    <row r="10935" spans="2:11" x14ac:dyDescent="0.2">
      <c r="B10935" s="21" t="str">
        <f t="shared" si="170"/>
        <v>LindsayIce Accretion2070RCP4.5</v>
      </c>
      <c r="C10935" t="s">
        <v>361</v>
      </c>
      <c r="D10935" t="s">
        <v>486</v>
      </c>
      <c r="E10935" s="144" t="s">
        <v>193</v>
      </c>
      <c r="F10935" s="144">
        <v>2070</v>
      </c>
      <c r="G10935" s="147">
        <v>17.291775979277229</v>
      </c>
      <c r="H10935" s="147">
        <v>20.874500000000001</v>
      </c>
      <c r="I10935" s="147">
        <v>25.374999999999996</v>
      </c>
      <c r="J10935" s="147">
        <v>28.814999999999998</v>
      </c>
      <c r="K10935" s="147">
        <v>32.256</v>
      </c>
    </row>
    <row r="10936" spans="2:11" x14ac:dyDescent="0.2">
      <c r="B10936" s="21" t="str">
        <f t="shared" si="170"/>
        <v>LindsayIce Accretion2075RCP4.5</v>
      </c>
      <c r="C10936" t="s">
        <v>361</v>
      </c>
      <c r="D10936" t="s">
        <v>486</v>
      </c>
      <c r="E10936" s="144" t="s">
        <v>193</v>
      </c>
      <c r="F10936" s="144">
        <v>2075</v>
      </c>
      <c r="G10936" s="147">
        <v>17.274379826380574</v>
      </c>
      <c r="H10936" s="147">
        <v>20.881416666666667</v>
      </c>
      <c r="I10936" s="147">
        <v>25.416666666666664</v>
      </c>
      <c r="J10936" s="147">
        <v>28.876208333333331</v>
      </c>
      <c r="K10936" s="147">
        <v>32.340000000000003</v>
      </c>
    </row>
    <row r="10937" spans="2:11" x14ac:dyDescent="0.2">
      <c r="B10937" s="21" t="str">
        <f t="shared" si="170"/>
        <v>LindsayIce Accretion2080RCP4.5</v>
      </c>
      <c r="C10937" t="s">
        <v>361</v>
      </c>
      <c r="D10937" t="s">
        <v>486</v>
      </c>
      <c r="E10937" s="144" t="s">
        <v>193</v>
      </c>
      <c r="F10937" s="144">
        <v>2080</v>
      </c>
      <c r="G10937" s="147">
        <v>17.256983673483916</v>
      </c>
      <c r="H10937" s="147">
        <v>20.888333333333335</v>
      </c>
      <c r="I10937" s="147">
        <v>25.458333333333329</v>
      </c>
      <c r="J10937" s="147">
        <v>28.937416666666664</v>
      </c>
      <c r="K10937" s="147">
        <v>32.423999999999999</v>
      </c>
    </row>
    <row r="10938" spans="2:11" x14ac:dyDescent="0.2">
      <c r="B10938" s="21" t="str">
        <f t="shared" si="170"/>
        <v>LindsayIce Accretion2085RCP4.5</v>
      </c>
      <c r="C10938" t="s">
        <v>361</v>
      </c>
      <c r="D10938" t="s">
        <v>486</v>
      </c>
      <c r="E10938" s="144" t="s">
        <v>193</v>
      </c>
      <c r="F10938" s="144">
        <v>2085</v>
      </c>
      <c r="G10938" s="147">
        <v>17.239587520587257</v>
      </c>
      <c r="H10938" s="147">
        <v>20.895250000000001</v>
      </c>
      <c r="I10938" s="147">
        <v>25.499999999999996</v>
      </c>
      <c r="J10938" s="147">
        <v>28.998624999999997</v>
      </c>
      <c r="K10938" s="147">
        <v>32.507999999999996</v>
      </c>
    </row>
    <row r="10939" spans="2:11" x14ac:dyDescent="0.2">
      <c r="B10939" s="21" t="str">
        <f t="shared" si="170"/>
        <v>LindsayIce Accretion2090RCP4.5</v>
      </c>
      <c r="C10939" t="s">
        <v>361</v>
      </c>
      <c r="D10939" t="s">
        <v>486</v>
      </c>
      <c r="E10939" s="144" t="s">
        <v>193</v>
      </c>
      <c r="F10939" s="144">
        <v>2090</v>
      </c>
      <c r="G10939" s="147">
        <v>17.222191367690602</v>
      </c>
      <c r="H10939" s="147">
        <v>20.902166666666666</v>
      </c>
      <c r="I10939" s="147">
        <v>25.541666666666664</v>
      </c>
      <c r="J10939" s="147">
        <v>29.059833333333327</v>
      </c>
      <c r="K10939" s="147">
        <v>32.591999999999999</v>
      </c>
    </row>
    <row r="10940" spans="2:11" x14ac:dyDescent="0.2">
      <c r="B10940" s="21" t="str">
        <f t="shared" si="170"/>
        <v>LindsayIce Accretion2095RCP4.5</v>
      </c>
      <c r="C10940" t="s">
        <v>361</v>
      </c>
      <c r="D10940" t="s">
        <v>486</v>
      </c>
      <c r="E10940" s="144" t="s">
        <v>193</v>
      </c>
      <c r="F10940" s="144">
        <v>2095</v>
      </c>
      <c r="G10940" s="147">
        <v>17.204795214793947</v>
      </c>
      <c r="H10940" s="147">
        <v>20.909083333333335</v>
      </c>
      <c r="I10940" s="147">
        <v>25.583333333333329</v>
      </c>
      <c r="J10940" s="147">
        <v>29.12104166666666</v>
      </c>
      <c r="K10940" s="147">
        <v>32.676000000000002</v>
      </c>
    </row>
    <row r="10941" spans="2:11" x14ac:dyDescent="0.2">
      <c r="B10941" s="21" t="str">
        <f t="shared" si="170"/>
        <v>LindsayIce Accretion2100RCP4.5</v>
      </c>
      <c r="C10941" t="s">
        <v>361</v>
      </c>
      <c r="D10941" t="s">
        <v>486</v>
      </c>
      <c r="E10941" s="144" t="s">
        <v>193</v>
      </c>
      <c r="F10941" s="144">
        <v>2100</v>
      </c>
      <c r="G10941" s="147">
        <v>17.187399061897288</v>
      </c>
      <c r="H10941" s="147">
        <v>20.916</v>
      </c>
      <c r="I10941" s="147">
        <v>25.624999999999996</v>
      </c>
      <c r="J10941" s="147">
        <v>29.182249999999993</v>
      </c>
      <c r="K10941" s="147">
        <v>32.76</v>
      </c>
    </row>
    <row r="10942" spans="2:11" x14ac:dyDescent="0.2">
      <c r="B10942" s="21" t="str">
        <f t="shared" si="170"/>
        <v>LindsayIce Accretion2023RCP6.0</v>
      </c>
      <c r="C10942" t="s">
        <v>361</v>
      </c>
      <c r="D10942" t="s">
        <v>486</v>
      </c>
      <c r="E10942" s="144" t="s">
        <v>192</v>
      </c>
      <c r="F10942" s="144">
        <v>2023</v>
      </c>
      <c r="G10942" s="147">
        <v>17.378756743760515</v>
      </c>
      <c r="H10942" s="147">
        <v>20.770749999999996</v>
      </c>
      <c r="I10942" s="147">
        <v>25.05</v>
      </c>
      <c r="J10942" s="147">
        <v>28.334749999999993</v>
      </c>
      <c r="K10942" s="147">
        <v>31.594499999999996</v>
      </c>
    </row>
    <row r="10943" spans="2:11" x14ac:dyDescent="0.2">
      <c r="B10943" s="21" t="str">
        <f t="shared" si="170"/>
        <v>LindsayIce Accretion2025RCP6.0</v>
      </c>
      <c r="C10943" t="s">
        <v>361</v>
      </c>
      <c r="D10943" t="s">
        <v>486</v>
      </c>
      <c r="E10943" s="144" t="s">
        <v>192</v>
      </c>
      <c r="F10943" s="144">
        <v>2025</v>
      </c>
      <c r="G10943" s="147">
        <v>17.430945202450488</v>
      </c>
      <c r="H10943" s="147">
        <v>20.846833333333329</v>
      </c>
      <c r="I10943" s="147">
        <v>25.162500000000001</v>
      </c>
      <c r="J10943" s="147">
        <v>28.471291666666659</v>
      </c>
      <c r="K10943" s="147">
        <v>31.762499999999996</v>
      </c>
    </row>
    <row r="10944" spans="2:11" x14ac:dyDescent="0.2">
      <c r="B10944" s="21" t="str">
        <f t="shared" si="170"/>
        <v>LindsayIce Accretion2030RCP6.0</v>
      </c>
      <c r="C10944" t="s">
        <v>361</v>
      </c>
      <c r="D10944" t="s">
        <v>486</v>
      </c>
      <c r="E10944" s="144" t="s">
        <v>192</v>
      </c>
      <c r="F10944" s="144">
        <v>2030</v>
      </c>
      <c r="G10944" s="147">
        <v>17.48313366114046</v>
      </c>
      <c r="H10944" s="147">
        <v>20.922916666666662</v>
      </c>
      <c r="I10944" s="147">
        <v>25.274999999999999</v>
      </c>
      <c r="J10944" s="147">
        <v>28.607833333333328</v>
      </c>
      <c r="K10944" s="147">
        <v>31.930499999999999</v>
      </c>
    </row>
    <row r="10945" spans="2:11" x14ac:dyDescent="0.2">
      <c r="B10945" s="21" t="str">
        <f t="shared" si="170"/>
        <v>LindsayIce Accretion2035RCP6.0</v>
      </c>
      <c r="C10945" t="s">
        <v>361</v>
      </c>
      <c r="D10945" t="s">
        <v>486</v>
      </c>
      <c r="E10945" s="144" t="s">
        <v>192</v>
      </c>
      <c r="F10945" s="144">
        <v>2035</v>
      </c>
      <c r="G10945" s="147">
        <v>17.535322119830433</v>
      </c>
      <c r="H10945" s="147">
        <v>20.998999999999995</v>
      </c>
      <c r="I10945" s="147">
        <v>25.387499999999999</v>
      </c>
      <c r="J10945" s="147">
        <v>28.744374999999994</v>
      </c>
      <c r="K10945" s="147">
        <v>32.098500000000001</v>
      </c>
    </row>
    <row r="10946" spans="2:11" x14ac:dyDescent="0.2">
      <c r="B10946" s="21" t="str">
        <f t="shared" si="170"/>
        <v>LindsayIce Accretion2040RCP6.0</v>
      </c>
      <c r="C10946" t="s">
        <v>361</v>
      </c>
      <c r="D10946" t="s">
        <v>486</v>
      </c>
      <c r="E10946" s="144" t="s">
        <v>192</v>
      </c>
      <c r="F10946" s="144">
        <v>2040</v>
      </c>
      <c r="G10946" s="147">
        <v>17.587510578520401</v>
      </c>
      <c r="H10946" s="147">
        <v>21.075083333333332</v>
      </c>
      <c r="I10946" s="147">
        <v>25.5</v>
      </c>
      <c r="J10946" s="147">
        <v>28.880916666666661</v>
      </c>
      <c r="K10946" s="147">
        <v>32.266500000000001</v>
      </c>
    </row>
    <row r="10947" spans="2:11" x14ac:dyDescent="0.2">
      <c r="B10947" s="21" t="str">
        <f t="shared" si="170"/>
        <v>LindsayIce Accretion2045RCP6.0</v>
      </c>
      <c r="C10947" t="s">
        <v>361</v>
      </c>
      <c r="D10947" t="s">
        <v>486</v>
      </c>
      <c r="E10947" s="144" t="s">
        <v>192</v>
      </c>
      <c r="F10947" s="144">
        <v>2045</v>
      </c>
      <c r="G10947" s="147">
        <v>17.639699037210374</v>
      </c>
      <c r="H10947" s="147">
        <v>21.151166666666665</v>
      </c>
      <c r="I10947" s="147">
        <v>25.612499999999997</v>
      </c>
      <c r="J10947" s="147">
        <v>29.01745833333333</v>
      </c>
      <c r="K10947" s="147">
        <v>32.4345</v>
      </c>
    </row>
    <row r="10948" spans="2:11" x14ac:dyDescent="0.2">
      <c r="B10948" s="21" t="str">
        <f t="shared" si="170"/>
        <v>LindsayIce Accretion2050RCP6.0</v>
      </c>
      <c r="C10948" t="s">
        <v>361</v>
      </c>
      <c r="D10948" t="s">
        <v>486</v>
      </c>
      <c r="E10948" s="144" t="s">
        <v>192</v>
      </c>
      <c r="F10948" s="144">
        <v>2050</v>
      </c>
      <c r="G10948" s="147">
        <v>17.611865192575724</v>
      </c>
      <c r="H10948" s="147">
        <v>21.156699999999997</v>
      </c>
      <c r="I10948" s="147">
        <v>25.654999999999998</v>
      </c>
      <c r="J10948" s="147">
        <v>29.086199999999998</v>
      </c>
      <c r="K10948" s="147">
        <v>32.533200000000001</v>
      </c>
    </row>
    <row r="10949" spans="2:11" x14ac:dyDescent="0.2">
      <c r="B10949" s="21" t="str">
        <f t="shared" si="170"/>
        <v>LindsayIce Accretion2055RCP6.0</v>
      </c>
      <c r="C10949" t="s">
        <v>361</v>
      </c>
      <c r="D10949" t="s">
        <v>486</v>
      </c>
      <c r="E10949" s="144" t="s">
        <v>192</v>
      </c>
      <c r="F10949" s="144">
        <v>2055</v>
      </c>
      <c r="G10949" s="147">
        <v>17.531842889251099</v>
      </c>
      <c r="H10949" s="147">
        <v>21.08615</v>
      </c>
      <c r="I10949" s="147">
        <v>25.584999999999997</v>
      </c>
      <c r="J10949" s="147">
        <v>29.018399999999996</v>
      </c>
      <c r="K10949" s="147">
        <v>32.463900000000002</v>
      </c>
    </row>
    <row r="10950" spans="2:11" x14ac:dyDescent="0.2">
      <c r="B10950" s="21" t="str">
        <f t="shared" si="170"/>
        <v>LindsayIce Accretion2060RCP6.0</v>
      </c>
      <c r="C10950" t="s">
        <v>361</v>
      </c>
      <c r="D10950" t="s">
        <v>486</v>
      </c>
      <c r="E10950" s="144" t="s">
        <v>192</v>
      </c>
      <c r="F10950" s="144">
        <v>2060</v>
      </c>
      <c r="G10950" s="147">
        <v>17.451820585926477</v>
      </c>
      <c r="H10950" s="147">
        <v>21.015599999999999</v>
      </c>
      <c r="I10950" s="147">
        <v>25.514999999999997</v>
      </c>
      <c r="J10950" s="147">
        <v>28.950599999999998</v>
      </c>
      <c r="K10950" s="147">
        <v>32.394599999999997</v>
      </c>
    </row>
    <row r="10951" spans="2:11" x14ac:dyDescent="0.2">
      <c r="B10951" s="21" t="str">
        <f t="shared" si="170"/>
        <v>LindsayIce Accretion2065RCP6.0</v>
      </c>
      <c r="C10951" t="s">
        <v>361</v>
      </c>
      <c r="D10951" t="s">
        <v>486</v>
      </c>
      <c r="E10951" s="144" t="s">
        <v>192</v>
      </c>
      <c r="F10951" s="144">
        <v>2065</v>
      </c>
      <c r="G10951" s="147">
        <v>17.371798282601851</v>
      </c>
      <c r="H10951" s="147">
        <v>20.945050000000002</v>
      </c>
      <c r="I10951" s="147">
        <v>25.444999999999997</v>
      </c>
      <c r="J10951" s="147">
        <v>28.882799999999996</v>
      </c>
      <c r="K10951" s="147">
        <v>32.325299999999999</v>
      </c>
    </row>
    <row r="10952" spans="2:11" x14ac:dyDescent="0.2">
      <c r="B10952" s="21" t="str">
        <f t="shared" si="170"/>
        <v>LindsayIce Accretion2070RCP6.0</v>
      </c>
      <c r="C10952" t="s">
        <v>361</v>
      </c>
      <c r="D10952" t="s">
        <v>486</v>
      </c>
      <c r="E10952" s="144" t="s">
        <v>192</v>
      </c>
      <c r="F10952" s="144">
        <v>2070</v>
      </c>
      <c r="G10952" s="147">
        <v>17.291775979277229</v>
      </c>
      <c r="H10952" s="147">
        <v>20.874500000000001</v>
      </c>
      <c r="I10952" s="147">
        <v>25.374999999999996</v>
      </c>
      <c r="J10952" s="147">
        <v>28.814999999999998</v>
      </c>
      <c r="K10952" s="147">
        <v>32.256</v>
      </c>
    </row>
    <row r="10953" spans="2:11" x14ac:dyDescent="0.2">
      <c r="B10953" s="21" t="str">
        <f t="shared" si="170"/>
        <v>LindsayIce Accretion2075RCP6.0</v>
      </c>
      <c r="C10953" t="s">
        <v>361</v>
      </c>
      <c r="D10953" t="s">
        <v>486</v>
      </c>
      <c r="E10953" s="144" t="s">
        <v>192</v>
      </c>
      <c r="F10953" s="144">
        <v>2075</v>
      </c>
      <c r="G10953" s="147">
        <v>17.265681749932245</v>
      </c>
      <c r="H10953" s="147">
        <v>20.884875000000001</v>
      </c>
      <c r="I10953" s="147">
        <v>25.437499999999996</v>
      </c>
      <c r="J10953" s="147">
        <v>28.906812499999997</v>
      </c>
      <c r="K10953" s="147">
        <v>32.381999999999998</v>
      </c>
    </row>
    <row r="10954" spans="2:11" x14ac:dyDescent="0.2">
      <c r="B10954" s="21" t="str">
        <f t="shared" si="170"/>
        <v>LindsayIce Accretion2080RCP6.0</v>
      </c>
      <c r="C10954" t="s">
        <v>361</v>
      </c>
      <c r="D10954" t="s">
        <v>486</v>
      </c>
      <c r="E10954" s="144" t="s">
        <v>192</v>
      </c>
      <c r="F10954" s="144">
        <v>2080</v>
      </c>
      <c r="G10954" s="147">
        <v>17.239587520587257</v>
      </c>
      <c r="H10954" s="147">
        <v>20.895250000000001</v>
      </c>
      <c r="I10954" s="147">
        <v>25.499999999999996</v>
      </c>
      <c r="J10954" s="147">
        <v>28.998624999999997</v>
      </c>
      <c r="K10954" s="147">
        <v>32.507999999999996</v>
      </c>
    </row>
    <row r="10955" spans="2:11" x14ac:dyDescent="0.2">
      <c r="B10955" s="21" t="str">
        <f t="shared" si="170"/>
        <v>LindsayIce Accretion2085RCP6.0</v>
      </c>
      <c r="C10955" t="s">
        <v>361</v>
      </c>
      <c r="D10955" t="s">
        <v>486</v>
      </c>
      <c r="E10955" s="144" t="s">
        <v>192</v>
      </c>
      <c r="F10955" s="144">
        <v>2085</v>
      </c>
      <c r="G10955" s="147">
        <v>17.213493291242273</v>
      </c>
      <c r="H10955" s="147">
        <v>20.905625000000001</v>
      </c>
      <c r="I10955" s="147">
        <v>25.562499999999996</v>
      </c>
      <c r="J10955" s="147">
        <v>29.090437499999993</v>
      </c>
      <c r="K10955" s="147">
        <v>32.634</v>
      </c>
    </row>
    <row r="10956" spans="2:11" x14ac:dyDescent="0.2">
      <c r="B10956" s="21" t="str">
        <f t="shared" ref="B10956:B11019" si="171">C10956&amp;D10956&amp;F10956&amp;E10956</f>
        <v>LindsayIce Accretion2090RCP6.0</v>
      </c>
      <c r="C10956" t="s">
        <v>361</v>
      </c>
      <c r="D10956" t="s">
        <v>486</v>
      </c>
      <c r="E10956" s="144" t="s">
        <v>192</v>
      </c>
      <c r="F10956" s="144">
        <v>2090</v>
      </c>
      <c r="G10956" s="147">
        <v>16.880067027389678</v>
      </c>
      <c r="H10956" s="147">
        <v>20.577083333333334</v>
      </c>
      <c r="I10956" s="147">
        <v>25.249999999999996</v>
      </c>
      <c r="J10956" s="147">
        <v>28.786749999999994</v>
      </c>
      <c r="K10956" s="147">
        <v>32.329499999999996</v>
      </c>
    </row>
    <row r="10957" spans="2:11" x14ac:dyDescent="0.2">
      <c r="B10957" s="21" t="str">
        <f t="shared" si="171"/>
        <v>LindsayIce Accretion2095RCP6.0</v>
      </c>
      <c r="C10957" t="s">
        <v>361</v>
      </c>
      <c r="D10957" t="s">
        <v>486</v>
      </c>
      <c r="E10957" s="144" t="s">
        <v>192</v>
      </c>
      <c r="F10957" s="144">
        <v>2095</v>
      </c>
      <c r="G10957" s="147">
        <v>16.572734992882069</v>
      </c>
      <c r="H10957" s="147">
        <v>20.238166666666665</v>
      </c>
      <c r="I10957" s="147">
        <v>24.875</v>
      </c>
      <c r="J10957" s="147">
        <v>28.391249999999996</v>
      </c>
      <c r="K10957" s="147">
        <v>31.898999999999997</v>
      </c>
    </row>
    <row r="10958" spans="2:11" x14ac:dyDescent="0.2">
      <c r="B10958" s="21" t="str">
        <f t="shared" si="171"/>
        <v>LindsayIce Accretion2100RCP6.0</v>
      </c>
      <c r="C10958" t="s">
        <v>361</v>
      </c>
      <c r="D10958" t="s">
        <v>486</v>
      </c>
      <c r="E10958" s="144" t="s">
        <v>192</v>
      </c>
      <c r="F10958" s="144">
        <v>2100</v>
      </c>
      <c r="G10958" s="147">
        <v>16.265402958374459</v>
      </c>
      <c r="H10958" s="147">
        <v>19.899249999999999</v>
      </c>
      <c r="I10958" s="147">
        <v>24.5</v>
      </c>
      <c r="J10958" s="147">
        <v>27.995749999999997</v>
      </c>
      <c r="K10958" s="147">
        <v>31.468499999999999</v>
      </c>
    </row>
    <row r="10959" spans="2:11" x14ac:dyDescent="0.2">
      <c r="B10959" s="21" t="str">
        <f t="shared" si="171"/>
        <v>LindsayIce Accretion2023RCP8.5</v>
      </c>
      <c r="C10959" t="s">
        <v>361</v>
      </c>
      <c r="D10959" t="s">
        <v>486</v>
      </c>
      <c r="E10959" s="144" t="s">
        <v>191</v>
      </c>
      <c r="F10959" s="144">
        <v>2023</v>
      </c>
      <c r="G10959" s="147">
        <v>17.378756743760515</v>
      </c>
      <c r="H10959" s="147">
        <v>20.770749999999996</v>
      </c>
      <c r="I10959" s="147">
        <v>25.05</v>
      </c>
      <c r="J10959" s="147">
        <v>28.334749999999993</v>
      </c>
      <c r="K10959" s="147">
        <v>31.594499999999996</v>
      </c>
    </row>
    <row r="10960" spans="2:11" x14ac:dyDescent="0.2">
      <c r="B10960" s="21" t="str">
        <f t="shared" si="171"/>
        <v>LindsayIce Accretion2025RCP8.5</v>
      </c>
      <c r="C10960" t="s">
        <v>361</v>
      </c>
      <c r="D10960" t="s">
        <v>486</v>
      </c>
      <c r="E10960" s="144" t="s">
        <v>191</v>
      </c>
      <c r="F10960" s="144">
        <v>2025</v>
      </c>
      <c r="G10960" s="147">
        <v>17.48313366114046</v>
      </c>
      <c r="H10960" s="147">
        <v>20.922916666666662</v>
      </c>
      <c r="I10960" s="147">
        <v>25.274999999999999</v>
      </c>
      <c r="J10960" s="147">
        <v>28.607833333333328</v>
      </c>
      <c r="K10960" s="147">
        <v>31.930499999999999</v>
      </c>
    </row>
    <row r="10961" spans="2:11" x14ac:dyDescent="0.2">
      <c r="B10961" s="21" t="str">
        <f t="shared" si="171"/>
        <v>LindsayIce Accretion2030RCP8.5</v>
      </c>
      <c r="C10961" t="s">
        <v>361</v>
      </c>
      <c r="D10961" t="s">
        <v>486</v>
      </c>
      <c r="E10961" s="144" t="s">
        <v>191</v>
      </c>
      <c r="F10961" s="144">
        <v>2030</v>
      </c>
      <c r="G10961" s="147">
        <v>17.587510578520401</v>
      </c>
      <c r="H10961" s="147">
        <v>21.075083333333332</v>
      </c>
      <c r="I10961" s="147">
        <v>25.5</v>
      </c>
      <c r="J10961" s="147">
        <v>28.880916666666661</v>
      </c>
      <c r="K10961" s="147">
        <v>32.266500000000001</v>
      </c>
    </row>
    <row r="10962" spans="2:11" x14ac:dyDescent="0.2">
      <c r="B10962" s="21" t="str">
        <f t="shared" si="171"/>
        <v>LindsayIce Accretion2035RCP8.5</v>
      </c>
      <c r="C10962" t="s">
        <v>361</v>
      </c>
      <c r="D10962" t="s">
        <v>486</v>
      </c>
      <c r="E10962" s="144" t="s">
        <v>191</v>
      </c>
      <c r="F10962" s="144">
        <v>2035</v>
      </c>
      <c r="G10962" s="147">
        <v>17.691887495900346</v>
      </c>
      <c r="H10962" s="147">
        <v>21.227249999999998</v>
      </c>
      <c r="I10962" s="147">
        <v>25.724999999999998</v>
      </c>
      <c r="J10962" s="147">
        <v>29.153999999999996</v>
      </c>
      <c r="K10962" s="147">
        <v>32.602499999999999</v>
      </c>
    </row>
    <row r="10963" spans="2:11" x14ac:dyDescent="0.2">
      <c r="B10963" s="21" t="str">
        <f t="shared" si="171"/>
        <v>LindsayIce Accretion2040RCP8.5</v>
      </c>
      <c r="C10963" t="s">
        <v>361</v>
      </c>
      <c r="D10963" t="s">
        <v>486</v>
      </c>
      <c r="E10963" s="144" t="s">
        <v>191</v>
      </c>
      <c r="F10963" s="144">
        <v>2040</v>
      </c>
      <c r="G10963" s="147">
        <v>17.558516990359308</v>
      </c>
      <c r="H10963" s="147">
        <v>21.109666666666666</v>
      </c>
      <c r="I10963" s="147">
        <v>25.608333333333331</v>
      </c>
      <c r="J10963" s="147">
        <v>29.040999999999997</v>
      </c>
      <c r="K10963" s="147">
        <v>32.487000000000002</v>
      </c>
    </row>
    <row r="10964" spans="2:11" x14ac:dyDescent="0.2">
      <c r="B10964" s="21" t="str">
        <f t="shared" si="171"/>
        <v>LindsayIce Accretion2045RCP8.5</v>
      </c>
      <c r="C10964" t="s">
        <v>361</v>
      </c>
      <c r="D10964" t="s">
        <v>486</v>
      </c>
      <c r="E10964" s="144" t="s">
        <v>191</v>
      </c>
      <c r="F10964" s="144">
        <v>2045</v>
      </c>
      <c r="G10964" s="147">
        <v>17.425146484818267</v>
      </c>
      <c r="H10964" s="147">
        <v>20.992083333333333</v>
      </c>
      <c r="I10964" s="147">
        <v>25.491666666666664</v>
      </c>
      <c r="J10964" s="147">
        <v>28.927999999999997</v>
      </c>
      <c r="K10964" s="147">
        <v>32.371499999999997</v>
      </c>
    </row>
    <row r="10965" spans="2:11" x14ac:dyDescent="0.2">
      <c r="B10965" s="21" t="str">
        <f t="shared" si="171"/>
        <v>LindsayIce Accretion2050RCP8.5</v>
      </c>
      <c r="C10965" t="s">
        <v>361</v>
      </c>
      <c r="D10965" t="s">
        <v>486</v>
      </c>
      <c r="E10965" s="144" t="s">
        <v>191</v>
      </c>
      <c r="F10965" s="144">
        <v>2050</v>
      </c>
      <c r="G10965" s="147">
        <v>17.256983673483916</v>
      </c>
      <c r="H10965" s="147">
        <v>20.888333333333335</v>
      </c>
      <c r="I10965" s="147">
        <v>25.458333333333329</v>
      </c>
      <c r="J10965" s="147">
        <v>28.937416666666664</v>
      </c>
      <c r="K10965" s="147">
        <v>32.423999999999999</v>
      </c>
    </row>
    <row r="10966" spans="2:11" x14ac:dyDescent="0.2">
      <c r="B10966" s="21" t="str">
        <f t="shared" si="171"/>
        <v>LindsayIce Accretion2055RCP8.5</v>
      </c>
      <c r="C10966" t="s">
        <v>361</v>
      </c>
      <c r="D10966" t="s">
        <v>486</v>
      </c>
      <c r="E10966" s="144" t="s">
        <v>191</v>
      </c>
      <c r="F10966" s="144">
        <v>2055</v>
      </c>
      <c r="G10966" s="147">
        <v>17.222191367690602</v>
      </c>
      <c r="H10966" s="147">
        <v>20.902166666666666</v>
      </c>
      <c r="I10966" s="147">
        <v>25.541666666666664</v>
      </c>
      <c r="J10966" s="147">
        <v>29.059833333333327</v>
      </c>
      <c r="K10966" s="147">
        <v>32.591999999999999</v>
      </c>
    </row>
    <row r="10967" spans="2:11" x14ac:dyDescent="0.2">
      <c r="B10967" s="21" t="str">
        <f t="shared" si="171"/>
        <v>LindsayIce Accretion2060RCP8.5</v>
      </c>
      <c r="C10967" t="s">
        <v>361</v>
      </c>
      <c r="D10967" t="s">
        <v>486</v>
      </c>
      <c r="E10967" s="144" t="s">
        <v>191</v>
      </c>
      <c r="F10967" s="144">
        <v>2060</v>
      </c>
      <c r="G10967" s="147">
        <v>16.880067027389678</v>
      </c>
      <c r="H10967" s="147">
        <v>20.577083333333334</v>
      </c>
      <c r="I10967" s="147">
        <v>25.249999999999996</v>
      </c>
      <c r="J10967" s="147">
        <v>28.786749999999994</v>
      </c>
      <c r="K10967" s="147">
        <v>32.329499999999996</v>
      </c>
    </row>
    <row r="10968" spans="2:11" x14ac:dyDescent="0.2">
      <c r="B10968" s="21" t="str">
        <f t="shared" si="171"/>
        <v>LindsayIce Accretion2065RCP8.5</v>
      </c>
      <c r="C10968" t="s">
        <v>361</v>
      </c>
      <c r="D10968" t="s">
        <v>486</v>
      </c>
      <c r="E10968" s="144" t="s">
        <v>191</v>
      </c>
      <c r="F10968" s="144">
        <v>2065</v>
      </c>
      <c r="G10968" s="147">
        <v>16.572734992882069</v>
      </c>
      <c r="H10968" s="147">
        <v>20.238166666666665</v>
      </c>
      <c r="I10968" s="147">
        <v>24.875</v>
      </c>
      <c r="J10968" s="147">
        <v>28.391249999999996</v>
      </c>
      <c r="K10968" s="147">
        <v>31.898999999999997</v>
      </c>
    </row>
    <row r="10969" spans="2:11" x14ac:dyDescent="0.2">
      <c r="B10969" s="21" t="str">
        <f t="shared" si="171"/>
        <v>LindsayIce Accretion2070RCP8.5</v>
      </c>
      <c r="C10969" t="s">
        <v>361</v>
      </c>
      <c r="D10969" t="s">
        <v>486</v>
      </c>
      <c r="E10969" s="144" t="s">
        <v>191</v>
      </c>
      <c r="F10969" s="144">
        <v>2070</v>
      </c>
      <c r="G10969" s="147">
        <v>15.998661947292382</v>
      </c>
      <c r="H10969" s="147">
        <v>19.622583333333331</v>
      </c>
      <c r="I10969" s="147">
        <v>24.208333333333332</v>
      </c>
      <c r="J10969" s="147">
        <v>27.684999999999995</v>
      </c>
      <c r="K10969" s="147">
        <v>31.142999999999997</v>
      </c>
    </row>
    <row r="10970" spans="2:11" x14ac:dyDescent="0.2">
      <c r="B10970" s="21" t="str">
        <f t="shared" si="171"/>
        <v>LindsayIce Accretion2075RCP8.5</v>
      </c>
      <c r="C10970" t="s">
        <v>361</v>
      </c>
      <c r="D10970" t="s">
        <v>486</v>
      </c>
      <c r="E10970" s="144" t="s">
        <v>191</v>
      </c>
      <c r="F10970" s="144">
        <v>2075</v>
      </c>
      <c r="G10970" s="147">
        <v>15.731920936210305</v>
      </c>
      <c r="H10970" s="147">
        <v>19.345916666666668</v>
      </c>
      <c r="I10970" s="147">
        <v>23.916666666666668</v>
      </c>
      <c r="J10970" s="147">
        <v>27.374249999999996</v>
      </c>
      <c r="K10970" s="147">
        <v>30.817499999999999</v>
      </c>
    </row>
    <row r="10971" spans="2:11" x14ac:dyDescent="0.2">
      <c r="B10971" s="21" t="str">
        <f t="shared" si="171"/>
        <v>LindsayIce Accretion2080RCP8.5</v>
      </c>
      <c r="C10971" t="s">
        <v>361</v>
      </c>
      <c r="D10971" t="s">
        <v>486</v>
      </c>
      <c r="E10971" s="144" t="s">
        <v>191</v>
      </c>
      <c r="F10971" s="144">
        <v>2080</v>
      </c>
      <c r="G10971" s="147">
        <v>15.465179925128227</v>
      </c>
      <c r="H10971" s="147">
        <v>19.06925</v>
      </c>
      <c r="I10971" s="147">
        <v>23.625</v>
      </c>
      <c r="J10971" s="147">
        <v>27.063499999999994</v>
      </c>
      <c r="K10971" s="147">
        <v>30.491999999999997</v>
      </c>
    </row>
    <row r="10972" spans="2:11" x14ac:dyDescent="0.2">
      <c r="B10972" s="21" t="str">
        <f t="shared" si="171"/>
        <v>LindsayIce Accretion2085RCP8.5</v>
      </c>
      <c r="C10972" t="s">
        <v>361</v>
      </c>
      <c r="D10972" t="s">
        <v>486</v>
      </c>
      <c r="E10972" s="144" t="s">
        <v>191</v>
      </c>
      <c r="F10972" s="144">
        <v>2085</v>
      </c>
      <c r="G10972" s="147">
        <v>14.89110687953854</v>
      </c>
      <c r="H10972" s="147">
        <v>18.426000000000002</v>
      </c>
      <c r="I10972" s="147">
        <v>22.887499999999999</v>
      </c>
      <c r="J10972" s="147">
        <v>26.258374999999994</v>
      </c>
      <c r="K10972" s="147">
        <v>29.62575</v>
      </c>
    </row>
    <row r="10973" spans="2:11" x14ac:dyDescent="0.2">
      <c r="B10973" s="21" t="str">
        <f t="shared" si="171"/>
        <v>LindsayIce Accretion2090RCP8.5</v>
      </c>
      <c r="C10973" t="s">
        <v>361</v>
      </c>
      <c r="D10973" t="s">
        <v>486</v>
      </c>
      <c r="E10973" s="144" t="s">
        <v>191</v>
      </c>
      <c r="F10973" s="144">
        <v>2090</v>
      </c>
      <c r="G10973" s="147">
        <v>14.317033833948853</v>
      </c>
      <c r="H10973" s="147">
        <v>17.78275</v>
      </c>
      <c r="I10973" s="147">
        <v>22.15</v>
      </c>
      <c r="J10973" s="147">
        <v>25.453249999999997</v>
      </c>
      <c r="K10973" s="147">
        <v>28.759500000000003</v>
      </c>
    </row>
    <row r="10974" spans="2:11" x14ac:dyDescent="0.2">
      <c r="B10974" s="21" t="str">
        <f t="shared" si="171"/>
        <v>LindsayIce Accretion2095RCP8.5</v>
      </c>
      <c r="C10974" t="s">
        <v>361</v>
      </c>
      <c r="D10974" t="s">
        <v>486</v>
      </c>
      <c r="E10974" s="144" t="s">
        <v>191</v>
      </c>
      <c r="F10974" s="144">
        <v>2095</v>
      </c>
      <c r="G10974" s="147">
        <v>14.317033833948853</v>
      </c>
      <c r="H10974" s="147">
        <v>17.78275</v>
      </c>
      <c r="I10974" s="147">
        <v>22.15</v>
      </c>
      <c r="J10974" s="147">
        <v>25.453249999999997</v>
      </c>
      <c r="K10974" s="147">
        <v>28.759500000000003</v>
      </c>
    </row>
    <row r="10975" spans="2:11" x14ac:dyDescent="0.2">
      <c r="B10975" s="21" t="str">
        <f t="shared" si="171"/>
        <v>LindsayIce Accretion2100RCP8.5</v>
      </c>
      <c r="C10975" t="s">
        <v>361</v>
      </c>
      <c r="D10975" t="s">
        <v>486</v>
      </c>
      <c r="E10975" s="144" t="s">
        <v>191</v>
      </c>
      <c r="F10975" s="144">
        <v>2100</v>
      </c>
      <c r="G10975" s="147">
        <v>14.317033833948853</v>
      </c>
      <c r="H10975" s="147">
        <v>17.78275</v>
      </c>
      <c r="I10975" s="147">
        <v>22.15</v>
      </c>
      <c r="J10975" s="147">
        <v>25.453249999999997</v>
      </c>
      <c r="K10975" s="147">
        <v>28.759500000000003</v>
      </c>
    </row>
    <row r="10976" spans="2:11" x14ac:dyDescent="0.2">
      <c r="B10976" s="21" t="str">
        <f t="shared" si="171"/>
        <v>LindsayWind2023RCP4.5</v>
      </c>
      <c r="C10976" t="s">
        <v>361</v>
      </c>
      <c r="D10976" t="s">
        <v>1</v>
      </c>
      <c r="E10976" s="144" t="s">
        <v>193</v>
      </c>
      <c r="F10976" s="144">
        <v>2023</v>
      </c>
      <c r="G10976" s="147">
        <v>74.749601333988281</v>
      </c>
      <c r="H10976" s="147">
        <v>80.515866000000003</v>
      </c>
      <c r="I10976" s="147">
        <v>86.5762</v>
      </c>
      <c r="J10976" s="147">
        <v>92.636533999999997</v>
      </c>
      <c r="K10976" s="147">
        <v>98.706671999999983</v>
      </c>
    </row>
    <row r="10977" spans="2:11" x14ac:dyDescent="0.2">
      <c r="B10977" s="21" t="str">
        <f t="shared" si="171"/>
        <v>LindsayWind2025RCP4.5</v>
      </c>
      <c r="C10977" t="s">
        <v>361</v>
      </c>
      <c r="D10977" t="s">
        <v>1</v>
      </c>
      <c r="E10977" s="144" t="s">
        <v>193</v>
      </c>
      <c r="F10977" s="144">
        <v>2025</v>
      </c>
      <c r="G10977" s="147">
        <v>74.783018103907111</v>
      </c>
      <c r="H10977" s="147">
        <v>80.559854999999999</v>
      </c>
      <c r="I10977" s="147">
        <v>86.634966666666671</v>
      </c>
      <c r="J10977" s="147">
        <v>92.708616333333339</v>
      </c>
      <c r="K10977" s="147">
        <v>98.790005999999977</v>
      </c>
    </row>
    <row r="10978" spans="2:11" x14ac:dyDescent="0.2">
      <c r="B10978" s="21" t="str">
        <f t="shared" si="171"/>
        <v>LindsayWind2030RCP4.5</v>
      </c>
      <c r="C10978" t="s">
        <v>361</v>
      </c>
      <c r="D10978" t="s">
        <v>1</v>
      </c>
      <c r="E10978" s="144" t="s">
        <v>193</v>
      </c>
      <c r="F10978" s="144">
        <v>2030</v>
      </c>
      <c r="G10978" s="147">
        <v>74.816434873825941</v>
      </c>
      <c r="H10978" s="147">
        <v>80.603844000000009</v>
      </c>
      <c r="I10978" s="147">
        <v>86.693733333333327</v>
      </c>
      <c r="J10978" s="147">
        <v>92.780698666666666</v>
      </c>
      <c r="K10978" s="147">
        <v>98.873339999999985</v>
      </c>
    </row>
    <row r="10979" spans="2:11" x14ac:dyDescent="0.2">
      <c r="B10979" s="21" t="str">
        <f t="shared" si="171"/>
        <v>LindsayWind2035RCP4.5</v>
      </c>
      <c r="C10979" t="s">
        <v>361</v>
      </c>
      <c r="D10979" t="s">
        <v>1</v>
      </c>
      <c r="E10979" s="144" t="s">
        <v>193</v>
      </c>
      <c r="F10979" s="144">
        <v>2035</v>
      </c>
      <c r="G10979" s="147">
        <v>74.849851643744785</v>
      </c>
      <c r="H10979" s="147">
        <v>80.647833000000006</v>
      </c>
      <c r="I10979" s="147">
        <v>86.752499999999998</v>
      </c>
      <c r="J10979" s="147">
        <v>92.852781000000007</v>
      </c>
      <c r="K10979" s="147">
        <v>98.956673999999992</v>
      </c>
    </row>
    <row r="10980" spans="2:11" x14ac:dyDescent="0.2">
      <c r="B10980" s="21" t="str">
        <f t="shared" si="171"/>
        <v>LindsayWind2040RCP4.5</v>
      </c>
      <c r="C10980" t="s">
        <v>361</v>
      </c>
      <c r="D10980" t="s">
        <v>1</v>
      </c>
      <c r="E10980" s="144" t="s">
        <v>193</v>
      </c>
      <c r="F10980" s="144">
        <v>2040</v>
      </c>
      <c r="G10980" s="147">
        <v>74.883268413663615</v>
      </c>
      <c r="H10980" s="147">
        <v>80.691822000000002</v>
      </c>
      <c r="I10980" s="147">
        <v>86.811266666666668</v>
      </c>
      <c r="J10980" s="147">
        <v>92.924863333333349</v>
      </c>
      <c r="K10980" s="147">
        <v>99.040007999999986</v>
      </c>
    </row>
    <row r="10981" spans="2:11" x14ac:dyDescent="0.2">
      <c r="B10981" s="21" t="str">
        <f t="shared" si="171"/>
        <v>LindsayWind2045RCP4.5</v>
      </c>
      <c r="C10981" t="s">
        <v>361</v>
      </c>
      <c r="D10981" t="s">
        <v>1</v>
      </c>
      <c r="E10981" s="144" t="s">
        <v>193</v>
      </c>
      <c r="F10981" s="144">
        <v>2045</v>
      </c>
      <c r="G10981" s="147">
        <v>74.916685183582445</v>
      </c>
      <c r="H10981" s="147">
        <v>80.735811000000012</v>
      </c>
      <c r="I10981" s="147">
        <v>86.870033333333325</v>
      </c>
      <c r="J10981" s="147">
        <v>92.996945666666676</v>
      </c>
      <c r="K10981" s="147">
        <v>99.12334199999998</v>
      </c>
    </row>
    <row r="10982" spans="2:11" x14ac:dyDescent="0.2">
      <c r="B10982" s="21" t="str">
        <f t="shared" si="171"/>
        <v>LindsayWind2050RCP4.5</v>
      </c>
      <c r="C10982" t="s">
        <v>361</v>
      </c>
      <c r="D10982" t="s">
        <v>1</v>
      </c>
      <c r="E10982" s="144" t="s">
        <v>193</v>
      </c>
      <c r="F10982" s="144">
        <v>2050</v>
      </c>
      <c r="G10982" s="147">
        <v>75.016935493338934</v>
      </c>
      <c r="H10982" s="147">
        <v>80.858180400000009</v>
      </c>
      <c r="I10982" s="147">
        <v>87.019959999999998</v>
      </c>
      <c r="J10982" s="147">
        <v>93.17025000000001</v>
      </c>
      <c r="K10982" s="147">
        <v>99.320402399999992</v>
      </c>
    </row>
    <row r="10983" spans="2:11" x14ac:dyDescent="0.2">
      <c r="B10983" s="21" t="str">
        <f t="shared" si="171"/>
        <v>LindsayWind2055RCP4.5</v>
      </c>
      <c r="C10983" t="s">
        <v>361</v>
      </c>
      <c r="D10983" t="s">
        <v>1</v>
      </c>
      <c r="E10983" s="144" t="s">
        <v>193</v>
      </c>
      <c r="F10983" s="144">
        <v>2055</v>
      </c>
      <c r="G10983" s="147">
        <v>75.083769033176594</v>
      </c>
      <c r="H10983" s="147">
        <v>80.936560800000009</v>
      </c>
      <c r="I10983" s="147">
        <v>87.11112</v>
      </c>
      <c r="J10983" s="147">
        <v>93.271472000000017</v>
      </c>
      <c r="K10983" s="147">
        <v>99.434128799999996</v>
      </c>
    </row>
    <row r="10984" spans="2:11" x14ac:dyDescent="0.2">
      <c r="B10984" s="21" t="str">
        <f t="shared" si="171"/>
        <v>LindsayWind2060RCP4.5</v>
      </c>
      <c r="C10984" t="s">
        <v>361</v>
      </c>
      <c r="D10984" t="s">
        <v>1</v>
      </c>
      <c r="E10984" s="144" t="s">
        <v>193</v>
      </c>
      <c r="F10984" s="144">
        <v>2060</v>
      </c>
      <c r="G10984" s="147">
        <v>75.150602573014254</v>
      </c>
      <c r="H10984" s="147">
        <v>81.014941199999996</v>
      </c>
      <c r="I10984" s="147">
        <v>87.202280000000002</v>
      </c>
      <c r="J10984" s="147">
        <v>93.37269400000001</v>
      </c>
      <c r="K10984" s="147">
        <v>99.547855199999987</v>
      </c>
    </row>
    <row r="10985" spans="2:11" x14ac:dyDescent="0.2">
      <c r="B10985" s="21" t="str">
        <f t="shared" si="171"/>
        <v>LindsayWind2065RCP4.5</v>
      </c>
      <c r="C10985" t="s">
        <v>361</v>
      </c>
      <c r="D10985" t="s">
        <v>1</v>
      </c>
      <c r="E10985" s="144" t="s">
        <v>193</v>
      </c>
      <c r="F10985" s="144">
        <v>2065</v>
      </c>
      <c r="G10985" s="147">
        <v>75.217436112851914</v>
      </c>
      <c r="H10985" s="147">
        <v>81.093321599999996</v>
      </c>
      <c r="I10985" s="147">
        <v>87.293440000000004</v>
      </c>
      <c r="J10985" s="147">
        <v>93.473916000000017</v>
      </c>
      <c r="K10985" s="147">
        <v>99.661581599999991</v>
      </c>
    </row>
    <row r="10986" spans="2:11" x14ac:dyDescent="0.2">
      <c r="B10986" s="21" t="str">
        <f t="shared" si="171"/>
        <v>LindsayWind2070RCP4.5</v>
      </c>
      <c r="C10986" t="s">
        <v>361</v>
      </c>
      <c r="D10986" t="s">
        <v>1</v>
      </c>
      <c r="E10986" s="144" t="s">
        <v>193</v>
      </c>
      <c r="F10986" s="144">
        <v>2070</v>
      </c>
      <c r="G10986" s="147">
        <v>75.284269652689574</v>
      </c>
      <c r="H10986" s="147">
        <v>81.171701999999996</v>
      </c>
      <c r="I10986" s="147">
        <v>87.384600000000006</v>
      </c>
      <c r="J10986" s="147">
        <v>93.57513800000001</v>
      </c>
      <c r="K10986" s="147">
        <v>99.775307999999995</v>
      </c>
    </row>
    <row r="10987" spans="2:11" x14ac:dyDescent="0.2">
      <c r="B10987" s="21" t="str">
        <f t="shared" si="171"/>
        <v>LindsayWind2075RCP4.5</v>
      </c>
      <c r="C10987" t="s">
        <v>361</v>
      </c>
      <c r="D10987" t="s">
        <v>1</v>
      </c>
      <c r="E10987" s="144" t="s">
        <v>193</v>
      </c>
      <c r="F10987" s="144">
        <v>2075</v>
      </c>
      <c r="G10987" s="147">
        <v>75.357291483252951</v>
      </c>
      <c r="H10987" s="147">
        <v>81.262345999999994</v>
      </c>
      <c r="I10987" s="147">
        <v>87.496400000000008</v>
      </c>
      <c r="J10987" s="147">
        <v>93.707033333333342</v>
      </c>
      <c r="K10987" s="147">
        <v>99.925635999999997</v>
      </c>
    </row>
    <row r="10988" spans="2:11" x14ac:dyDescent="0.2">
      <c r="B10988" s="21" t="str">
        <f t="shared" si="171"/>
        <v>LindsayWind2080RCP4.5</v>
      </c>
      <c r="C10988" t="s">
        <v>361</v>
      </c>
      <c r="D10988" t="s">
        <v>1</v>
      </c>
      <c r="E10988" s="144" t="s">
        <v>193</v>
      </c>
      <c r="F10988" s="144">
        <v>2080</v>
      </c>
      <c r="G10988" s="147">
        <v>75.430313313816313</v>
      </c>
      <c r="H10988" s="147">
        <v>81.352990000000005</v>
      </c>
      <c r="I10988" s="147">
        <v>87.608200000000011</v>
      </c>
      <c r="J10988" s="147">
        <v>93.838928666666675</v>
      </c>
      <c r="K10988" s="147">
        <v>100.07596399999998</v>
      </c>
    </row>
    <row r="10989" spans="2:11" x14ac:dyDescent="0.2">
      <c r="B10989" s="21" t="str">
        <f t="shared" si="171"/>
        <v>LindsayWind2085RCP4.5</v>
      </c>
      <c r="C10989" t="s">
        <v>361</v>
      </c>
      <c r="D10989" t="s">
        <v>1</v>
      </c>
      <c r="E10989" s="144" t="s">
        <v>193</v>
      </c>
      <c r="F10989" s="144">
        <v>2085</v>
      </c>
      <c r="G10989" s="147">
        <v>75.50333514437969</v>
      </c>
      <c r="H10989" s="147">
        <v>81.443634000000003</v>
      </c>
      <c r="I10989" s="147">
        <v>87.72</v>
      </c>
      <c r="J10989" s="147">
        <v>93.970824000000022</v>
      </c>
      <c r="K10989" s="147">
        <v>100.22629199999999</v>
      </c>
    </row>
    <row r="10990" spans="2:11" x14ac:dyDescent="0.2">
      <c r="B10990" s="21" t="str">
        <f t="shared" si="171"/>
        <v>LindsayWind2090RCP4.5</v>
      </c>
      <c r="C10990" t="s">
        <v>361</v>
      </c>
      <c r="D10990" t="s">
        <v>1</v>
      </c>
      <c r="E10990" s="144" t="s">
        <v>193</v>
      </c>
      <c r="F10990" s="144">
        <v>2090</v>
      </c>
      <c r="G10990" s="147">
        <v>75.576356974943067</v>
      </c>
      <c r="H10990" s="147">
        <v>81.534278</v>
      </c>
      <c r="I10990" s="147">
        <v>87.831800000000001</v>
      </c>
      <c r="J10990" s="147">
        <v>94.102719333333354</v>
      </c>
      <c r="K10990" s="147">
        <v>100.37661999999999</v>
      </c>
    </row>
    <row r="10991" spans="2:11" x14ac:dyDescent="0.2">
      <c r="B10991" s="21" t="str">
        <f t="shared" si="171"/>
        <v>LindsayWind2095RCP4.5</v>
      </c>
      <c r="C10991" t="s">
        <v>361</v>
      </c>
      <c r="D10991" t="s">
        <v>1</v>
      </c>
      <c r="E10991" s="144" t="s">
        <v>193</v>
      </c>
      <c r="F10991" s="144">
        <v>2095</v>
      </c>
      <c r="G10991" s="147">
        <v>75.64937880550643</v>
      </c>
      <c r="H10991" s="147">
        <v>81.624922000000012</v>
      </c>
      <c r="I10991" s="147">
        <v>87.943600000000004</v>
      </c>
      <c r="J10991" s="147">
        <v>94.234614666666687</v>
      </c>
      <c r="K10991" s="147">
        <v>100.52694799999998</v>
      </c>
    </row>
    <row r="10992" spans="2:11" x14ac:dyDescent="0.2">
      <c r="B10992" s="21" t="str">
        <f t="shared" si="171"/>
        <v>LindsayWind2100RCP4.5</v>
      </c>
      <c r="C10992" t="s">
        <v>361</v>
      </c>
      <c r="D10992" t="s">
        <v>1</v>
      </c>
      <c r="E10992" s="144" t="s">
        <v>193</v>
      </c>
      <c r="F10992" s="144">
        <v>2100</v>
      </c>
      <c r="G10992" s="147">
        <v>75.722400636069807</v>
      </c>
      <c r="H10992" s="147">
        <v>81.71556600000001</v>
      </c>
      <c r="I10992" s="147">
        <v>88.055400000000006</v>
      </c>
      <c r="J10992" s="147">
        <v>94.366510000000019</v>
      </c>
      <c r="K10992" s="147">
        <v>100.67727599999998</v>
      </c>
    </row>
    <row r="10993" spans="2:11" x14ac:dyDescent="0.2">
      <c r="B10993" s="21" t="str">
        <f t="shared" si="171"/>
        <v>LindsayWind2023RCP6.0</v>
      </c>
      <c r="C10993" t="s">
        <v>361</v>
      </c>
      <c r="D10993" t="s">
        <v>1</v>
      </c>
      <c r="E10993" s="144" t="s">
        <v>192</v>
      </c>
      <c r="F10993" s="144">
        <v>2023</v>
      </c>
      <c r="G10993" s="147">
        <v>74.749601333988281</v>
      </c>
      <c r="H10993" s="147">
        <v>80.515866000000003</v>
      </c>
      <c r="I10993" s="147">
        <v>86.5762</v>
      </c>
      <c r="J10993" s="147">
        <v>92.636533999999997</v>
      </c>
      <c r="K10993" s="147">
        <v>98.706671999999983</v>
      </c>
    </row>
    <row r="10994" spans="2:11" x14ac:dyDescent="0.2">
      <c r="B10994" s="21" t="str">
        <f t="shared" si="171"/>
        <v>LindsayWind2025RCP6.0</v>
      </c>
      <c r="C10994" t="s">
        <v>361</v>
      </c>
      <c r="D10994" t="s">
        <v>1</v>
      </c>
      <c r="E10994" s="144" t="s">
        <v>192</v>
      </c>
      <c r="F10994" s="144">
        <v>2025</v>
      </c>
      <c r="G10994" s="147">
        <v>74.783018103907111</v>
      </c>
      <c r="H10994" s="147">
        <v>80.559854999999999</v>
      </c>
      <c r="I10994" s="147">
        <v>86.634966666666671</v>
      </c>
      <c r="J10994" s="147">
        <v>92.708616333333339</v>
      </c>
      <c r="K10994" s="147">
        <v>98.790005999999977</v>
      </c>
    </row>
    <row r="10995" spans="2:11" x14ac:dyDescent="0.2">
      <c r="B10995" s="21" t="str">
        <f t="shared" si="171"/>
        <v>LindsayWind2030RCP6.0</v>
      </c>
      <c r="C10995" t="s">
        <v>361</v>
      </c>
      <c r="D10995" t="s">
        <v>1</v>
      </c>
      <c r="E10995" s="144" t="s">
        <v>192</v>
      </c>
      <c r="F10995" s="144">
        <v>2030</v>
      </c>
      <c r="G10995" s="147">
        <v>74.816434873825941</v>
      </c>
      <c r="H10995" s="147">
        <v>80.603844000000009</v>
      </c>
      <c r="I10995" s="147">
        <v>86.693733333333327</v>
      </c>
      <c r="J10995" s="147">
        <v>92.780698666666666</v>
      </c>
      <c r="K10995" s="147">
        <v>98.873339999999985</v>
      </c>
    </row>
    <row r="10996" spans="2:11" x14ac:dyDescent="0.2">
      <c r="B10996" s="21" t="str">
        <f t="shared" si="171"/>
        <v>LindsayWind2035RCP6.0</v>
      </c>
      <c r="C10996" t="s">
        <v>361</v>
      </c>
      <c r="D10996" t="s">
        <v>1</v>
      </c>
      <c r="E10996" s="144" t="s">
        <v>192</v>
      </c>
      <c r="F10996" s="144">
        <v>2035</v>
      </c>
      <c r="G10996" s="147">
        <v>74.849851643744785</v>
      </c>
      <c r="H10996" s="147">
        <v>80.647833000000006</v>
      </c>
      <c r="I10996" s="147">
        <v>86.752499999999998</v>
      </c>
      <c r="J10996" s="147">
        <v>92.852781000000007</v>
      </c>
      <c r="K10996" s="147">
        <v>98.956673999999992</v>
      </c>
    </row>
    <row r="10997" spans="2:11" x14ac:dyDescent="0.2">
      <c r="B10997" s="21" t="str">
        <f t="shared" si="171"/>
        <v>LindsayWind2040RCP6.0</v>
      </c>
      <c r="C10997" t="s">
        <v>361</v>
      </c>
      <c r="D10997" t="s">
        <v>1</v>
      </c>
      <c r="E10997" s="144" t="s">
        <v>192</v>
      </c>
      <c r="F10997" s="144">
        <v>2040</v>
      </c>
      <c r="G10997" s="147">
        <v>74.883268413663615</v>
      </c>
      <c r="H10997" s="147">
        <v>80.691822000000002</v>
      </c>
      <c r="I10997" s="147">
        <v>86.811266666666668</v>
      </c>
      <c r="J10997" s="147">
        <v>92.924863333333349</v>
      </c>
      <c r="K10997" s="147">
        <v>99.040007999999986</v>
      </c>
    </row>
    <row r="10998" spans="2:11" x14ac:dyDescent="0.2">
      <c r="B10998" s="21" t="str">
        <f t="shared" si="171"/>
        <v>LindsayWind2045RCP6.0</v>
      </c>
      <c r="C10998" t="s">
        <v>361</v>
      </c>
      <c r="D10998" t="s">
        <v>1</v>
      </c>
      <c r="E10998" s="144" t="s">
        <v>192</v>
      </c>
      <c r="F10998" s="144">
        <v>2045</v>
      </c>
      <c r="G10998" s="147">
        <v>74.916685183582445</v>
      </c>
      <c r="H10998" s="147">
        <v>80.735811000000012</v>
      </c>
      <c r="I10998" s="147">
        <v>86.870033333333325</v>
      </c>
      <c r="J10998" s="147">
        <v>92.996945666666676</v>
      </c>
      <c r="K10998" s="147">
        <v>99.12334199999998</v>
      </c>
    </row>
    <row r="10999" spans="2:11" x14ac:dyDescent="0.2">
      <c r="B10999" s="21" t="str">
        <f t="shared" si="171"/>
        <v>LindsayWind2050RCP6.0</v>
      </c>
      <c r="C10999" t="s">
        <v>361</v>
      </c>
      <c r="D10999" t="s">
        <v>1</v>
      </c>
      <c r="E10999" s="144" t="s">
        <v>192</v>
      </c>
      <c r="F10999" s="144">
        <v>2050</v>
      </c>
      <c r="G10999" s="147">
        <v>75.016935493338934</v>
      </c>
      <c r="H10999" s="147">
        <v>80.858180400000009</v>
      </c>
      <c r="I10999" s="147">
        <v>87.019959999999998</v>
      </c>
      <c r="J10999" s="147">
        <v>93.17025000000001</v>
      </c>
      <c r="K10999" s="147">
        <v>99.320402399999992</v>
      </c>
    </row>
    <row r="11000" spans="2:11" x14ac:dyDescent="0.2">
      <c r="B11000" s="21" t="str">
        <f t="shared" si="171"/>
        <v>LindsayWind2055RCP6.0</v>
      </c>
      <c r="C11000" t="s">
        <v>361</v>
      </c>
      <c r="D11000" t="s">
        <v>1</v>
      </c>
      <c r="E11000" s="144" t="s">
        <v>192</v>
      </c>
      <c r="F11000" s="144">
        <v>2055</v>
      </c>
      <c r="G11000" s="147">
        <v>75.083769033176594</v>
      </c>
      <c r="H11000" s="147">
        <v>80.936560800000009</v>
      </c>
      <c r="I11000" s="147">
        <v>87.11112</v>
      </c>
      <c r="J11000" s="147">
        <v>93.271472000000017</v>
      </c>
      <c r="K11000" s="147">
        <v>99.434128799999996</v>
      </c>
    </row>
    <row r="11001" spans="2:11" x14ac:dyDescent="0.2">
      <c r="B11001" s="21" t="str">
        <f t="shared" si="171"/>
        <v>LindsayWind2060RCP6.0</v>
      </c>
      <c r="C11001" t="s">
        <v>361</v>
      </c>
      <c r="D11001" t="s">
        <v>1</v>
      </c>
      <c r="E11001" s="144" t="s">
        <v>192</v>
      </c>
      <c r="F11001" s="144">
        <v>2060</v>
      </c>
      <c r="G11001" s="147">
        <v>75.150602573014254</v>
      </c>
      <c r="H11001" s="147">
        <v>81.014941199999996</v>
      </c>
      <c r="I11001" s="147">
        <v>87.202280000000002</v>
      </c>
      <c r="J11001" s="147">
        <v>93.37269400000001</v>
      </c>
      <c r="K11001" s="147">
        <v>99.547855199999987</v>
      </c>
    </row>
    <row r="11002" spans="2:11" x14ac:dyDescent="0.2">
      <c r="B11002" s="21" t="str">
        <f t="shared" si="171"/>
        <v>LindsayWind2065RCP6.0</v>
      </c>
      <c r="C11002" t="s">
        <v>361</v>
      </c>
      <c r="D11002" t="s">
        <v>1</v>
      </c>
      <c r="E11002" s="144" t="s">
        <v>192</v>
      </c>
      <c r="F11002" s="144">
        <v>2065</v>
      </c>
      <c r="G11002" s="147">
        <v>75.217436112851914</v>
      </c>
      <c r="H11002" s="147">
        <v>81.093321599999996</v>
      </c>
      <c r="I11002" s="147">
        <v>87.293440000000004</v>
      </c>
      <c r="J11002" s="147">
        <v>93.473916000000017</v>
      </c>
      <c r="K11002" s="147">
        <v>99.661581599999991</v>
      </c>
    </row>
    <row r="11003" spans="2:11" x14ac:dyDescent="0.2">
      <c r="B11003" s="21" t="str">
        <f t="shared" si="171"/>
        <v>LindsayWind2070RCP6.0</v>
      </c>
      <c r="C11003" t="s">
        <v>361</v>
      </c>
      <c r="D11003" t="s">
        <v>1</v>
      </c>
      <c r="E11003" s="144" t="s">
        <v>192</v>
      </c>
      <c r="F11003" s="144">
        <v>2070</v>
      </c>
      <c r="G11003" s="147">
        <v>75.284269652689574</v>
      </c>
      <c r="H11003" s="147">
        <v>81.171701999999996</v>
      </c>
      <c r="I11003" s="147">
        <v>87.384600000000006</v>
      </c>
      <c r="J11003" s="147">
        <v>93.57513800000001</v>
      </c>
      <c r="K11003" s="147">
        <v>99.775307999999995</v>
      </c>
    </row>
    <row r="11004" spans="2:11" x14ac:dyDescent="0.2">
      <c r="B11004" s="21" t="str">
        <f t="shared" si="171"/>
        <v>LindsayWind2075RCP6.0</v>
      </c>
      <c r="C11004" t="s">
        <v>361</v>
      </c>
      <c r="D11004" t="s">
        <v>1</v>
      </c>
      <c r="E11004" s="144" t="s">
        <v>192</v>
      </c>
      <c r="F11004" s="144">
        <v>2075</v>
      </c>
      <c r="G11004" s="147">
        <v>75.393802398534632</v>
      </c>
      <c r="H11004" s="147">
        <v>81.307668000000007</v>
      </c>
      <c r="I11004" s="147">
        <v>87.552300000000002</v>
      </c>
      <c r="J11004" s="147">
        <v>93.772981000000016</v>
      </c>
      <c r="K11004" s="147">
        <v>100.0008</v>
      </c>
    </row>
    <row r="11005" spans="2:11" x14ac:dyDescent="0.2">
      <c r="B11005" s="21" t="str">
        <f t="shared" si="171"/>
        <v>LindsayWind2080RCP6.0</v>
      </c>
      <c r="C11005" t="s">
        <v>361</v>
      </c>
      <c r="D11005" t="s">
        <v>1</v>
      </c>
      <c r="E11005" s="144" t="s">
        <v>192</v>
      </c>
      <c r="F11005" s="144">
        <v>2080</v>
      </c>
      <c r="G11005" s="147">
        <v>75.50333514437969</v>
      </c>
      <c r="H11005" s="147">
        <v>81.443634000000003</v>
      </c>
      <c r="I11005" s="147">
        <v>87.72</v>
      </c>
      <c r="J11005" s="147">
        <v>93.970824000000022</v>
      </c>
      <c r="K11005" s="147">
        <v>100.22629199999999</v>
      </c>
    </row>
    <row r="11006" spans="2:11" x14ac:dyDescent="0.2">
      <c r="B11006" s="21" t="str">
        <f t="shared" si="171"/>
        <v>LindsayWind2085RCP6.0</v>
      </c>
      <c r="C11006" t="s">
        <v>361</v>
      </c>
      <c r="D11006" t="s">
        <v>1</v>
      </c>
      <c r="E11006" s="144" t="s">
        <v>192</v>
      </c>
      <c r="F11006" s="144">
        <v>2085</v>
      </c>
      <c r="G11006" s="147">
        <v>75.612867890224749</v>
      </c>
      <c r="H11006" s="147">
        <v>81.579599999999999</v>
      </c>
      <c r="I11006" s="147">
        <v>87.887700000000009</v>
      </c>
      <c r="J11006" s="147">
        <v>94.168667000000013</v>
      </c>
      <c r="K11006" s="147">
        <v>100.45178399999998</v>
      </c>
    </row>
    <row r="11007" spans="2:11" x14ac:dyDescent="0.2">
      <c r="B11007" s="21" t="str">
        <f t="shared" si="171"/>
        <v>LindsayWind2090RCP6.0</v>
      </c>
      <c r="C11007" t="s">
        <v>361</v>
      </c>
      <c r="D11007" t="s">
        <v>1</v>
      </c>
      <c r="E11007" s="144" t="s">
        <v>192</v>
      </c>
      <c r="F11007" s="144">
        <v>2090</v>
      </c>
      <c r="G11007" s="147">
        <v>75.962506316227334</v>
      </c>
      <c r="H11007" s="147">
        <v>81.990164000000007</v>
      </c>
      <c r="I11007" s="147">
        <v>88.376466666666673</v>
      </c>
      <c r="J11007" s="147">
        <v>94.722320666666675</v>
      </c>
      <c r="K11007" s="147">
        <v>101.07270399999997</v>
      </c>
    </row>
    <row r="11008" spans="2:11" x14ac:dyDescent="0.2">
      <c r="B11008" s="21" t="str">
        <f t="shared" si="171"/>
        <v>LindsayWind2095RCP6.0</v>
      </c>
      <c r="C11008" t="s">
        <v>361</v>
      </c>
      <c r="D11008" t="s">
        <v>1</v>
      </c>
      <c r="E11008" s="144" t="s">
        <v>192</v>
      </c>
      <c r="F11008" s="144">
        <v>2095</v>
      </c>
      <c r="G11008" s="147">
        <v>76.202611996384846</v>
      </c>
      <c r="H11008" s="147">
        <v>82.264762000000005</v>
      </c>
      <c r="I11008" s="147">
        <v>88.697533333333325</v>
      </c>
      <c r="J11008" s="147">
        <v>95.078131333333346</v>
      </c>
      <c r="K11008" s="147">
        <v>101.46813199999998</v>
      </c>
    </row>
    <row r="11009" spans="2:11" x14ac:dyDescent="0.2">
      <c r="B11009" s="21" t="str">
        <f t="shared" si="171"/>
        <v>LindsayWind2100RCP6.0</v>
      </c>
      <c r="C11009" t="s">
        <v>361</v>
      </c>
      <c r="D11009" t="s">
        <v>1</v>
      </c>
      <c r="E11009" s="144" t="s">
        <v>192</v>
      </c>
      <c r="F11009" s="144">
        <v>2100</v>
      </c>
      <c r="G11009" s="147">
        <v>76.442717676542372</v>
      </c>
      <c r="H11009" s="147">
        <v>82.539360000000002</v>
      </c>
      <c r="I11009" s="147">
        <v>89.018599999999992</v>
      </c>
      <c r="J11009" s="147">
        <v>95.433942000000002</v>
      </c>
      <c r="K11009" s="147">
        <v>101.86355999999998</v>
      </c>
    </row>
    <row r="11010" spans="2:11" x14ac:dyDescent="0.2">
      <c r="B11010" s="21" t="str">
        <f t="shared" si="171"/>
        <v>LindsayWind2023RCP8.5</v>
      </c>
      <c r="C11010" t="s">
        <v>361</v>
      </c>
      <c r="D11010" t="s">
        <v>1</v>
      </c>
      <c r="E11010" s="144" t="s">
        <v>191</v>
      </c>
      <c r="F11010" s="144">
        <v>2023</v>
      </c>
      <c r="G11010" s="147">
        <v>74.749601333988281</v>
      </c>
      <c r="H11010" s="147">
        <v>80.515866000000003</v>
      </c>
      <c r="I11010" s="147">
        <v>86.5762</v>
      </c>
      <c r="J11010" s="147">
        <v>92.636533999999997</v>
      </c>
      <c r="K11010" s="147">
        <v>98.706671999999983</v>
      </c>
    </row>
    <row r="11011" spans="2:11" x14ac:dyDescent="0.2">
      <c r="B11011" s="21" t="str">
        <f t="shared" si="171"/>
        <v>LindsayWind2025RCP8.5</v>
      </c>
      <c r="C11011" t="s">
        <v>361</v>
      </c>
      <c r="D11011" t="s">
        <v>1</v>
      </c>
      <c r="E11011" s="144" t="s">
        <v>191</v>
      </c>
      <c r="F11011" s="144">
        <v>2025</v>
      </c>
      <c r="G11011" s="147">
        <v>74.816434873825941</v>
      </c>
      <c r="H11011" s="147">
        <v>80.603844000000009</v>
      </c>
      <c r="I11011" s="147">
        <v>86.693733333333327</v>
      </c>
      <c r="J11011" s="147">
        <v>92.780698666666666</v>
      </c>
      <c r="K11011" s="147">
        <v>98.873339999999985</v>
      </c>
    </row>
    <row r="11012" spans="2:11" x14ac:dyDescent="0.2">
      <c r="B11012" s="21" t="str">
        <f t="shared" si="171"/>
        <v>LindsayWind2030RCP8.5</v>
      </c>
      <c r="C11012" t="s">
        <v>361</v>
      </c>
      <c r="D11012" t="s">
        <v>1</v>
      </c>
      <c r="E11012" s="144" t="s">
        <v>191</v>
      </c>
      <c r="F11012" s="144">
        <v>2030</v>
      </c>
      <c r="G11012" s="147">
        <v>74.883268413663615</v>
      </c>
      <c r="H11012" s="147">
        <v>80.691822000000002</v>
      </c>
      <c r="I11012" s="147">
        <v>86.811266666666668</v>
      </c>
      <c r="J11012" s="147">
        <v>92.924863333333349</v>
      </c>
      <c r="K11012" s="147">
        <v>99.040007999999986</v>
      </c>
    </row>
    <row r="11013" spans="2:11" x14ac:dyDescent="0.2">
      <c r="B11013" s="21" t="str">
        <f t="shared" si="171"/>
        <v>LindsayWind2035RCP8.5</v>
      </c>
      <c r="C11013" t="s">
        <v>361</v>
      </c>
      <c r="D11013" t="s">
        <v>1</v>
      </c>
      <c r="E11013" s="144" t="s">
        <v>191</v>
      </c>
      <c r="F11013" s="144">
        <v>2035</v>
      </c>
      <c r="G11013" s="147">
        <v>74.950101953501274</v>
      </c>
      <c r="H11013" s="147">
        <v>80.779800000000009</v>
      </c>
      <c r="I11013" s="147">
        <v>86.928799999999995</v>
      </c>
      <c r="J11013" s="147">
        <v>93.069028000000017</v>
      </c>
      <c r="K11013" s="147">
        <v>99.206675999999987</v>
      </c>
    </row>
    <row r="11014" spans="2:11" x14ac:dyDescent="0.2">
      <c r="B11014" s="21" t="str">
        <f t="shared" si="171"/>
        <v>LindsayWind2040RCP8.5</v>
      </c>
      <c r="C11014" t="s">
        <v>361</v>
      </c>
      <c r="D11014" t="s">
        <v>1</v>
      </c>
      <c r="E11014" s="144" t="s">
        <v>191</v>
      </c>
      <c r="F11014" s="144">
        <v>2040</v>
      </c>
      <c r="G11014" s="147">
        <v>75.061491186564041</v>
      </c>
      <c r="H11014" s="147">
        <v>80.910434000000009</v>
      </c>
      <c r="I11014" s="147">
        <v>87.080733333333328</v>
      </c>
      <c r="J11014" s="147">
        <v>93.237731333333343</v>
      </c>
      <c r="K11014" s="147">
        <v>99.396219999999985</v>
      </c>
    </row>
    <row r="11015" spans="2:11" x14ac:dyDescent="0.2">
      <c r="B11015" s="21" t="str">
        <f t="shared" si="171"/>
        <v>LindsayWind2045RCP8.5</v>
      </c>
      <c r="C11015" t="s">
        <v>361</v>
      </c>
      <c r="D11015" t="s">
        <v>1</v>
      </c>
      <c r="E11015" s="144" t="s">
        <v>191</v>
      </c>
      <c r="F11015" s="144">
        <v>2045</v>
      </c>
      <c r="G11015" s="147">
        <v>75.172880419626807</v>
      </c>
      <c r="H11015" s="147">
        <v>81.041067999999996</v>
      </c>
      <c r="I11015" s="147">
        <v>87.232666666666674</v>
      </c>
      <c r="J11015" s="147">
        <v>93.406434666666684</v>
      </c>
      <c r="K11015" s="147">
        <v>99.585763999999998</v>
      </c>
    </row>
    <row r="11016" spans="2:11" x14ac:dyDescent="0.2">
      <c r="B11016" s="21" t="str">
        <f t="shared" si="171"/>
        <v>LindsayWind2050RCP8.5</v>
      </c>
      <c r="C11016" t="s">
        <v>361</v>
      </c>
      <c r="D11016" t="s">
        <v>1</v>
      </c>
      <c r="E11016" s="144" t="s">
        <v>191</v>
      </c>
      <c r="F11016" s="144">
        <v>2050</v>
      </c>
      <c r="G11016" s="147">
        <v>75.430313313816313</v>
      </c>
      <c r="H11016" s="147">
        <v>81.352990000000005</v>
      </c>
      <c r="I11016" s="147">
        <v>87.608200000000011</v>
      </c>
      <c r="J11016" s="147">
        <v>93.838928666666675</v>
      </c>
      <c r="K11016" s="147">
        <v>100.07596399999998</v>
      </c>
    </row>
    <row r="11017" spans="2:11" x14ac:dyDescent="0.2">
      <c r="B11017" s="21" t="str">
        <f t="shared" si="171"/>
        <v>LindsayWind2055RCP8.5</v>
      </c>
      <c r="C11017" t="s">
        <v>361</v>
      </c>
      <c r="D11017" t="s">
        <v>1</v>
      </c>
      <c r="E11017" s="144" t="s">
        <v>191</v>
      </c>
      <c r="F11017" s="144">
        <v>2055</v>
      </c>
      <c r="G11017" s="147">
        <v>75.576356974943067</v>
      </c>
      <c r="H11017" s="147">
        <v>81.534278</v>
      </c>
      <c r="I11017" s="147">
        <v>87.831800000000001</v>
      </c>
      <c r="J11017" s="147">
        <v>94.102719333333354</v>
      </c>
      <c r="K11017" s="147">
        <v>100.37661999999999</v>
      </c>
    </row>
    <row r="11018" spans="2:11" x14ac:dyDescent="0.2">
      <c r="B11018" s="21" t="str">
        <f t="shared" si="171"/>
        <v>LindsayWind2060RCP8.5</v>
      </c>
      <c r="C11018" t="s">
        <v>361</v>
      </c>
      <c r="D11018" t="s">
        <v>1</v>
      </c>
      <c r="E11018" s="144" t="s">
        <v>191</v>
      </c>
      <c r="F11018" s="144">
        <v>2060</v>
      </c>
      <c r="G11018" s="147">
        <v>75.962506316227334</v>
      </c>
      <c r="H11018" s="147">
        <v>81.990164000000007</v>
      </c>
      <c r="I11018" s="147">
        <v>88.376466666666673</v>
      </c>
      <c r="J11018" s="147">
        <v>94.722320666666675</v>
      </c>
      <c r="K11018" s="147">
        <v>101.07270399999997</v>
      </c>
    </row>
    <row r="11019" spans="2:11" x14ac:dyDescent="0.2">
      <c r="B11019" s="21" t="str">
        <f t="shared" si="171"/>
        <v>LindsayWind2065RCP8.5</v>
      </c>
      <c r="C11019" t="s">
        <v>361</v>
      </c>
      <c r="D11019" t="s">
        <v>1</v>
      </c>
      <c r="E11019" s="144" t="s">
        <v>191</v>
      </c>
      <c r="F11019" s="144">
        <v>2065</v>
      </c>
      <c r="G11019" s="147">
        <v>76.202611996384846</v>
      </c>
      <c r="H11019" s="147">
        <v>82.264762000000005</v>
      </c>
      <c r="I11019" s="147">
        <v>88.697533333333325</v>
      </c>
      <c r="J11019" s="147">
        <v>95.078131333333346</v>
      </c>
      <c r="K11019" s="147">
        <v>101.46813199999998</v>
      </c>
    </row>
    <row r="11020" spans="2:11" x14ac:dyDescent="0.2">
      <c r="B11020" s="21" t="str">
        <f t="shared" ref="B11020:B11083" si="172">C11020&amp;D11020&amp;F11020&amp;E11020</f>
        <v>LindsayWind2070RCP8.5</v>
      </c>
      <c r="C11020" t="s">
        <v>361</v>
      </c>
      <c r="D11020" t="s">
        <v>1</v>
      </c>
      <c r="E11020" s="144" t="s">
        <v>191</v>
      </c>
      <c r="F11020" s="144">
        <v>2070</v>
      </c>
      <c r="G11020" s="147">
        <v>76.526878430412012</v>
      </c>
      <c r="H11020" s="147">
        <v>82.648666000000006</v>
      </c>
      <c r="I11020" s="147">
        <v>89.153333333333336</v>
      </c>
      <c r="J11020" s="147">
        <v>95.59344333333334</v>
      </c>
      <c r="K11020" s="147">
        <v>102.04983599999998</v>
      </c>
    </row>
    <row r="11021" spans="2:11" x14ac:dyDescent="0.2">
      <c r="B11021" s="21" t="str">
        <f t="shared" si="172"/>
        <v>LindsayWind2075RCP8.5</v>
      </c>
      <c r="C11021" t="s">
        <v>361</v>
      </c>
      <c r="D11021" t="s">
        <v>1</v>
      </c>
      <c r="E11021" s="144" t="s">
        <v>191</v>
      </c>
      <c r="F11021" s="144">
        <v>2075</v>
      </c>
      <c r="G11021" s="147">
        <v>76.611039184281665</v>
      </c>
      <c r="H11021" s="147">
        <v>82.757971999999995</v>
      </c>
      <c r="I11021" s="147">
        <v>89.288066666666666</v>
      </c>
      <c r="J11021" s="147">
        <v>95.752944666666679</v>
      </c>
      <c r="K11021" s="147">
        <v>102.23611199999998</v>
      </c>
    </row>
    <row r="11022" spans="2:11" x14ac:dyDescent="0.2">
      <c r="B11022" s="21" t="str">
        <f t="shared" si="172"/>
        <v>LindsayWind2080RCP8.5</v>
      </c>
      <c r="C11022" t="s">
        <v>361</v>
      </c>
      <c r="D11022" t="s">
        <v>1</v>
      </c>
      <c r="E11022" s="144" t="s">
        <v>191</v>
      </c>
      <c r="F11022" s="144">
        <v>2080</v>
      </c>
      <c r="G11022" s="147">
        <v>76.695199938151305</v>
      </c>
      <c r="H11022" s="147">
        <v>82.867277999999999</v>
      </c>
      <c r="I11022" s="147">
        <v>89.422800000000009</v>
      </c>
      <c r="J11022" s="147">
        <v>95.912446000000017</v>
      </c>
      <c r="K11022" s="147">
        <v>102.42238799999998</v>
      </c>
    </row>
    <row r="11023" spans="2:11" x14ac:dyDescent="0.2">
      <c r="B11023" s="21" t="str">
        <f t="shared" si="172"/>
        <v>LindsayWind2085RCP8.5</v>
      </c>
      <c r="C11023" t="s">
        <v>361</v>
      </c>
      <c r="D11023" t="s">
        <v>1</v>
      </c>
      <c r="E11023" s="144" t="s">
        <v>191</v>
      </c>
      <c r="F11023" s="144">
        <v>2085</v>
      </c>
      <c r="G11023" s="147">
        <v>76.891987583228854</v>
      </c>
      <c r="H11023" s="147">
        <v>83.143208999999999</v>
      </c>
      <c r="I11023" s="147">
        <v>89.809799999999996</v>
      </c>
      <c r="J11023" s="147">
        <v>96.38634900000001</v>
      </c>
      <c r="K11023" s="147">
        <v>102.98611799999999</v>
      </c>
    </row>
    <row r="11024" spans="2:11" x14ac:dyDescent="0.2">
      <c r="B11024" s="21" t="str">
        <f t="shared" si="172"/>
        <v>LindsayWind2090RCP8.5</v>
      </c>
      <c r="C11024" t="s">
        <v>361</v>
      </c>
      <c r="D11024" t="s">
        <v>1</v>
      </c>
      <c r="E11024" s="144" t="s">
        <v>191</v>
      </c>
      <c r="F11024" s="144">
        <v>2090</v>
      </c>
      <c r="G11024" s="147">
        <v>77.088775228306417</v>
      </c>
      <c r="H11024" s="147">
        <v>83.419139999999999</v>
      </c>
      <c r="I11024" s="147">
        <v>90.196799999999996</v>
      </c>
      <c r="J11024" s="147">
        <v>96.860252000000003</v>
      </c>
      <c r="K11024" s="147">
        <v>103.549848</v>
      </c>
    </row>
    <row r="11025" spans="2:11" x14ac:dyDescent="0.2">
      <c r="B11025" s="21" t="str">
        <f t="shared" si="172"/>
        <v>LindsayWind2095RCP8.5</v>
      </c>
      <c r="C11025" t="s">
        <v>361</v>
      </c>
      <c r="D11025" t="s">
        <v>1</v>
      </c>
      <c r="E11025" s="144" t="s">
        <v>191</v>
      </c>
      <c r="F11025" s="144">
        <v>2095</v>
      </c>
      <c r="G11025" s="147">
        <v>77.088775228306417</v>
      </c>
      <c r="H11025" s="147">
        <v>83.419139999999999</v>
      </c>
      <c r="I11025" s="147">
        <v>90.196799999999996</v>
      </c>
      <c r="J11025" s="147">
        <v>96.860252000000003</v>
      </c>
      <c r="K11025" s="147">
        <v>103.549848</v>
      </c>
    </row>
    <row r="11026" spans="2:11" x14ac:dyDescent="0.2">
      <c r="B11026" s="21" t="str">
        <f t="shared" si="172"/>
        <v>LindsayWind2100RCP8.5</v>
      </c>
      <c r="C11026" t="s">
        <v>361</v>
      </c>
      <c r="D11026" t="s">
        <v>1</v>
      </c>
      <c r="E11026" s="144" t="s">
        <v>191</v>
      </c>
      <c r="F11026" s="144">
        <v>2100</v>
      </c>
      <c r="G11026" s="147">
        <v>77.088775228306417</v>
      </c>
      <c r="H11026" s="147">
        <v>83.419139999999999</v>
      </c>
      <c r="I11026" s="147">
        <v>90.196799999999996</v>
      </c>
      <c r="J11026" s="147">
        <v>96.860252000000003</v>
      </c>
      <c r="K11026" s="147">
        <v>103.549848</v>
      </c>
    </row>
    <row r="11027" spans="2:11" x14ac:dyDescent="0.2">
      <c r="B11027" s="21" t="str">
        <f t="shared" si="172"/>
        <v>Lion's HeadIce Accretion2023RCP4.5</v>
      </c>
      <c r="C11027" t="s">
        <v>362</v>
      </c>
      <c r="D11027" t="s">
        <v>486</v>
      </c>
      <c r="E11027" s="144" t="s">
        <v>193</v>
      </c>
      <c r="F11027" s="144">
        <v>2023</v>
      </c>
      <c r="G11027" s="147">
        <v>14.028257695864344</v>
      </c>
      <c r="H11027" s="147">
        <v>16.8324</v>
      </c>
      <c r="I11027" s="147">
        <v>20.36</v>
      </c>
      <c r="J11027" s="147">
        <v>23.074599999999997</v>
      </c>
      <c r="K11027" s="147">
        <v>25.7544</v>
      </c>
    </row>
    <row r="11028" spans="2:11" x14ac:dyDescent="0.2">
      <c r="B11028" s="21" t="str">
        <f t="shared" si="172"/>
        <v>Lion's HeadIce Accretion2025RCP4.5</v>
      </c>
      <c r="C11028" t="s">
        <v>362</v>
      </c>
      <c r="D11028" t="s">
        <v>486</v>
      </c>
      <c r="E11028" s="144" t="s">
        <v>193</v>
      </c>
      <c r="F11028" s="144">
        <v>2025</v>
      </c>
      <c r="G11028" s="147">
        <v>14.056091540498995</v>
      </c>
      <c r="H11028" s="147">
        <v>16.876666666666665</v>
      </c>
      <c r="I11028" s="147">
        <v>20.426666666666666</v>
      </c>
      <c r="J11028" s="147">
        <v>23.153699999999997</v>
      </c>
      <c r="K11028" s="147">
        <v>25.850999999999999</v>
      </c>
    </row>
    <row r="11029" spans="2:11" x14ac:dyDescent="0.2">
      <c r="B11029" s="21" t="str">
        <f t="shared" si="172"/>
        <v>Lion's HeadIce Accretion2030RCP4.5</v>
      </c>
      <c r="C11029" t="s">
        <v>362</v>
      </c>
      <c r="D11029" t="s">
        <v>486</v>
      </c>
      <c r="E11029" s="144" t="s">
        <v>193</v>
      </c>
      <c r="F11029" s="144">
        <v>2030</v>
      </c>
      <c r="G11029" s="147">
        <v>14.083925385133647</v>
      </c>
      <c r="H11029" s="147">
        <v>16.920933333333334</v>
      </c>
      <c r="I11029" s="147">
        <v>20.493333333333332</v>
      </c>
      <c r="J11029" s="147">
        <v>23.232799999999997</v>
      </c>
      <c r="K11029" s="147">
        <v>25.947599999999998</v>
      </c>
    </row>
    <row r="11030" spans="2:11" x14ac:dyDescent="0.2">
      <c r="B11030" s="21" t="str">
        <f t="shared" si="172"/>
        <v>Lion's HeadIce Accretion2035RCP4.5</v>
      </c>
      <c r="C11030" t="s">
        <v>362</v>
      </c>
      <c r="D11030" t="s">
        <v>486</v>
      </c>
      <c r="E11030" s="144" t="s">
        <v>193</v>
      </c>
      <c r="F11030" s="144">
        <v>2035</v>
      </c>
      <c r="G11030" s="147">
        <v>14.1117592297683</v>
      </c>
      <c r="H11030" s="147">
        <v>16.965199999999999</v>
      </c>
      <c r="I11030" s="147">
        <v>20.560000000000002</v>
      </c>
      <c r="J11030" s="147">
        <v>23.311899999999998</v>
      </c>
      <c r="K11030" s="147">
        <v>26.044199999999996</v>
      </c>
    </row>
    <row r="11031" spans="2:11" x14ac:dyDescent="0.2">
      <c r="B11031" s="21" t="str">
        <f t="shared" si="172"/>
        <v>Lion's HeadIce Accretion2040RCP4.5</v>
      </c>
      <c r="C11031" t="s">
        <v>362</v>
      </c>
      <c r="D11031" t="s">
        <v>486</v>
      </c>
      <c r="E11031" s="144" t="s">
        <v>193</v>
      </c>
      <c r="F11031" s="144">
        <v>2040</v>
      </c>
      <c r="G11031" s="147">
        <v>14.139593074402951</v>
      </c>
      <c r="H11031" s="147">
        <v>17.009466666666665</v>
      </c>
      <c r="I11031" s="147">
        <v>20.626666666666669</v>
      </c>
      <c r="J11031" s="147">
        <v>23.390999999999998</v>
      </c>
      <c r="K11031" s="147">
        <v>26.140799999999999</v>
      </c>
    </row>
    <row r="11032" spans="2:11" x14ac:dyDescent="0.2">
      <c r="B11032" s="21" t="str">
        <f t="shared" si="172"/>
        <v>Lion's HeadIce Accretion2045RCP4.5</v>
      </c>
      <c r="C11032" t="s">
        <v>362</v>
      </c>
      <c r="D11032" t="s">
        <v>486</v>
      </c>
      <c r="E11032" s="144" t="s">
        <v>193</v>
      </c>
      <c r="F11032" s="144">
        <v>2045</v>
      </c>
      <c r="G11032" s="147">
        <v>14.167426919037602</v>
      </c>
      <c r="H11032" s="147">
        <v>17.053733333333334</v>
      </c>
      <c r="I11032" s="147">
        <v>20.693333333333335</v>
      </c>
      <c r="J11032" s="147">
        <v>23.470099999999999</v>
      </c>
      <c r="K11032" s="147">
        <v>26.237399999999997</v>
      </c>
    </row>
    <row r="11033" spans="2:11" x14ac:dyDescent="0.2">
      <c r="B11033" s="21" t="str">
        <f t="shared" si="172"/>
        <v>Lion's HeadIce Accretion2050RCP4.5</v>
      </c>
      <c r="C11033" t="s">
        <v>362</v>
      </c>
      <c r="D11033" t="s">
        <v>486</v>
      </c>
      <c r="E11033" s="144" t="s">
        <v>193</v>
      </c>
      <c r="F11033" s="144">
        <v>2050</v>
      </c>
      <c r="G11033" s="147">
        <v>14.100625691914438</v>
      </c>
      <c r="H11033" s="147">
        <v>17.005039999999997</v>
      </c>
      <c r="I11033" s="147">
        <v>20.672000000000001</v>
      </c>
      <c r="J11033" s="147">
        <v>23.46332</v>
      </c>
      <c r="K11033" s="147">
        <v>26.253359999999997</v>
      </c>
    </row>
    <row r="11034" spans="2:11" x14ac:dyDescent="0.2">
      <c r="B11034" s="21" t="str">
        <f t="shared" si="172"/>
        <v>Lion's HeadIce Accretion2055RCP4.5</v>
      </c>
      <c r="C11034" t="s">
        <v>362</v>
      </c>
      <c r="D11034" t="s">
        <v>486</v>
      </c>
      <c r="E11034" s="144" t="s">
        <v>193</v>
      </c>
      <c r="F11034" s="144">
        <v>2055</v>
      </c>
      <c r="G11034" s="147">
        <v>14.005990620156624</v>
      </c>
      <c r="H11034" s="147">
        <v>16.91208</v>
      </c>
      <c r="I11034" s="147">
        <v>20.584</v>
      </c>
      <c r="J11034" s="147">
        <v>23.377439999999996</v>
      </c>
      <c r="K11034" s="147">
        <v>26.172719999999998</v>
      </c>
    </row>
    <row r="11035" spans="2:11" x14ac:dyDescent="0.2">
      <c r="B11035" s="21" t="str">
        <f t="shared" si="172"/>
        <v>Lion's HeadIce Accretion2060RCP4.5</v>
      </c>
      <c r="C11035" t="s">
        <v>362</v>
      </c>
      <c r="D11035" t="s">
        <v>486</v>
      </c>
      <c r="E11035" s="144" t="s">
        <v>193</v>
      </c>
      <c r="F11035" s="144">
        <v>2060</v>
      </c>
      <c r="G11035" s="147">
        <v>13.911355548398808</v>
      </c>
      <c r="H11035" s="147">
        <v>16.819119999999998</v>
      </c>
      <c r="I11035" s="147">
        <v>20.496000000000002</v>
      </c>
      <c r="J11035" s="147">
        <v>23.291559999999997</v>
      </c>
      <c r="K11035" s="147">
        <v>26.092079999999996</v>
      </c>
    </row>
    <row r="11036" spans="2:11" x14ac:dyDescent="0.2">
      <c r="B11036" s="21" t="str">
        <f t="shared" si="172"/>
        <v>Lion's HeadIce Accretion2065RCP4.5</v>
      </c>
      <c r="C11036" t="s">
        <v>362</v>
      </c>
      <c r="D11036" t="s">
        <v>486</v>
      </c>
      <c r="E11036" s="144" t="s">
        <v>193</v>
      </c>
      <c r="F11036" s="144">
        <v>2065</v>
      </c>
      <c r="G11036" s="147">
        <v>13.816720476640993</v>
      </c>
      <c r="H11036" s="147">
        <v>16.72616</v>
      </c>
      <c r="I11036" s="147">
        <v>20.408000000000001</v>
      </c>
      <c r="J11036" s="147">
        <v>23.205679999999994</v>
      </c>
      <c r="K11036" s="147">
        <v>26.011439999999997</v>
      </c>
    </row>
    <row r="11037" spans="2:11" x14ac:dyDescent="0.2">
      <c r="B11037" s="21" t="str">
        <f t="shared" si="172"/>
        <v>Lion's HeadIce Accretion2070RCP4.5</v>
      </c>
      <c r="C11037" t="s">
        <v>362</v>
      </c>
      <c r="D11037" t="s">
        <v>486</v>
      </c>
      <c r="E11037" s="144" t="s">
        <v>193</v>
      </c>
      <c r="F11037" s="144">
        <v>2070</v>
      </c>
      <c r="G11037" s="147">
        <v>13.722085404883178</v>
      </c>
      <c r="H11037" s="147">
        <v>16.633199999999999</v>
      </c>
      <c r="I11037" s="147">
        <v>20.32</v>
      </c>
      <c r="J11037" s="147">
        <v>23.119799999999994</v>
      </c>
      <c r="K11037" s="147">
        <v>25.930799999999998</v>
      </c>
    </row>
    <row r="11038" spans="2:11" x14ac:dyDescent="0.2">
      <c r="B11038" s="21" t="str">
        <f t="shared" si="172"/>
        <v>Lion's HeadIce Accretion2075RCP4.5</v>
      </c>
      <c r="C11038" t="s">
        <v>362</v>
      </c>
      <c r="D11038" t="s">
        <v>486</v>
      </c>
      <c r="E11038" s="144" t="s">
        <v>193</v>
      </c>
      <c r="F11038" s="144">
        <v>2075</v>
      </c>
      <c r="G11038" s="147">
        <v>13.613069513397459</v>
      </c>
      <c r="H11038" s="147">
        <v>16.519766666666666</v>
      </c>
      <c r="I11038" s="147">
        <v>20.2</v>
      </c>
      <c r="J11038" s="147">
        <v>22.995499999999996</v>
      </c>
      <c r="K11038" s="147">
        <v>25.800599999999999</v>
      </c>
    </row>
    <row r="11039" spans="2:11" x14ac:dyDescent="0.2">
      <c r="B11039" s="21" t="str">
        <f t="shared" si="172"/>
        <v>Lion's HeadIce Accretion2080RCP4.5</v>
      </c>
      <c r="C11039" t="s">
        <v>362</v>
      </c>
      <c r="D11039" t="s">
        <v>486</v>
      </c>
      <c r="E11039" s="144" t="s">
        <v>193</v>
      </c>
      <c r="F11039" s="144">
        <v>2080</v>
      </c>
      <c r="G11039" s="147">
        <v>13.504053621911741</v>
      </c>
      <c r="H11039" s="147">
        <v>16.406333333333333</v>
      </c>
      <c r="I11039" s="147">
        <v>20.080000000000002</v>
      </c>
      <c r="J11039" s="147">
        <v>22.871199999999995</v>
      </c>
      <c r="K11039" s="147">
        <v>25.670399999999997</v>
      </c>
    </row>
    <row r="11040" spans="2:11" x14ac:dyDescent="0.2">
      <c r="B11040" s="21" t="str">
        <f t="shared" si="172"/>
        <v>Lion's HeadIce Accretion2085RCP4.5</v>
      </c>
      <c r="C11040" t="s">
        <v>362</v>
      </c>
      <c r="D11040" t="s">
        <v>486</v>
      </c>
      <c r="E11040" s="144" t="s">
        <v>193</v>
      </c>
      <c r="F11040" s="144">
        <v>2085</v>
      </c>
      <c r="G11040" s="147">
        <v>13.395037730426022</v>
      </c>
      <c r="H11040" s="147">
        <v>16.292899999999996</v>
      </c>
      <c r="I11040" s="147">
        <v>19.96</v>
      </c>
      <c r="J11040" s="147">
        <v>22.746899999999997</v>
      </c>
      <c r="K11040" s="147">
        <v>25.540199999999999</v>
      </c>
    </row>
    <row r="11041" spans="2:11" x14ac:dyDescent="0.2">
      <c r="B11041" s="21" t="str">
        <f t="shared" si="172"/>
        <v>Lion's HeadIce Accretion2090RCP4.5</v>
      </c>
      <c r="C11041" t="s">
        <v>362</v>
      </c>
      <c r="D11041" t="s">
        <v>486</v>
      </c>
      <c r="E11041" s="144" t="s">
        <v>193</v>
      </c>
      <c r="F11041" s="144">
        <v>2090</v>
      </c>
      <c r="G11041" s="147">
        <v>13.286021838940306</v>
      </c>
      <c r="H11041" s="147">
        <v>16.179466666666663</v>
      </c>
      <c r="I11041" s="147">
        <v>19.84</v>
      </c>
      <c r="J11041" s="147">
        <v>22.622599999999998</v>
      </c>
      <c r="K11041" s="147">
        <v>25.41</v>
      </c>
    </row>
    <row r="11042" spans="2:11" x14ac:dyDescent="0.2">
      <c r="B11042" s="21" t="str">
        <f t="shared" si="172"/>
        <v>Lion's HeadIce Accretion2095RCP4.5</v>
      </c>
      <c r="C11042" t="s">
        <v>362</v>
      </c>
      <c r="D11042" t="s">
        <v>486</v>
      </c>
      <c r="E11042" s="144" t="s">
        <v>193</v>
      </c>
      <c r="F11042" s="144">
        <v>2095</v>
      </c>
      <c r="G11042" s="147">
        <v>13.177005947454587</v>
      </c>
      <c r="H11042" s="147">
        <v>16.06603333333333</v>
      </c>
      <c r="I11042" s="147">
        <v>19.720000000000002</v>
      </c>
      <c r="J11042" s="147">
        <v>22.498299999999997</v>
      </c>
      <c r="K11042" s="147">
        <v>25.279799999999998</v>
      </c>
    </row>
    <row r="11043" spans="2:11" x14ac:dyDescent="0.2">
      <c r="B11043" s="21" t="str">
        <f t="shared" si="172"/>
        <v>Lion's HeadIce Accretion2100RCP4.5</v>
      </c>
      <c r="C11043" t="s">
        <v>362</v>
      </c>
      <c r="D11043" t="s">
        <v>486</v>
      </c>
      <c r="E11043" s="144" t="s">
        <v>193</v>
      </c>
      <c r="F11043" s="144">
        <v>2100</v>
      </c>
      <c r="G11043" s="147">
        <v>13.067990055968869</v>
      </c>
      <c r="H11043" s="147">
        <v>15.952599999999997</v>
      </c>
      <c r="I11043" s="147">
        <v>19.600000000000001</v>
      </c>
      <c r="J11043" s="147">
        <v>22.373999999999999</v>
      </c>
      <c r="K11043" s="147">
        <v>25.1496</v>
      </c>
    </row>
    <row r="11044" spans="2:11" x14ac:dyDescent="0.2">
      <c r="B11044" s="21" t="str">
        <f t="shared" si="172"/>
        <v>Lion's HeadIce Accretion2023RCP6.0</v>
      </c>
      <c r="C11044" t="s">
        <v>362</v>
      </c>
      <c r="D11044" t="s">
        <v>486</v>
      </c>
      <c r="E11044" s="144" t="s">
        <v>192</v>
      </c>
      <c r="F11044" s="144">
        <v>2023</v>
      </c>
      <c r="G11044" s="147">
        <v>14.028257695864344</v>
      </c>
      <c r="H11044" s="147">
        <v>16.8324</v>
      </c>
      <c r="I11044" s="147">
        <v>20.36</v>
      </c>
      <c r="J11044" s="147">
        <v>23.074599999999997</v>
      </c>
      <c r="K11044" s="147">
        <v>25.7544</v>
      </c>
    </row>
    <row r="11045" spans="2:11" x14ac:dyDescent="0.2">
      <c r="B11045" s="21" t="str">
        <f t="shared" si="172"/>
        <v>Lion's HeadIce Accretion2025RCP6.0</v>
      </c>
      <c r="C11045" t="s">
        <v>362</v>
      </c>
      <c r="D11045" t="s">
        <v>486</v>
      </c>
      <c r="E11045" s="144" t="s">
        <v>192</v>
      </c>
      <c r="F11045" s="144">
        <v>2025</v>
      </c>
      <c r="G11045" s="147">
        <v>14.056091540498995</v>
      </c>
      <c r="H11045" s="147">
        <v>16.876666666666665</v>
      </c>
      <c r="I11045" s="147">
        <v>20.426666666666666</v>
      </c>
      <c r="J11045" s="147">
        <v>23.153699999999997</v>
      </c>
      <c r="K11045" s="147">
        <v>25.850999999999999</v>
      </c>
    </row>
    <row r="11046" spans="2:11" x14ac:dyDescent="0.2">
      <c r="B11046" s="21" t="str">
        <f t="shared" si="172"/>
        <v>Lion's HeadIce Accretion2030RCP6.0</v>
      </c>
      <c r="C11046" t="s">
        <v>362</v>
      </c>
      <c r="D11046" t="s">
        <v>486</v>
      </c>
      <c r="E11046" s="144" t="s">
        <v>192</v>
      </c>
      <c r="F11046" s="144">
        <v>2030</v>
      </c>
      <c r="G11046" s="147">
        <v>14.083925385133647</v>
      </c>
      <c r="H11046" s="147">
        <v>16.920933333333334</v>
      </c>
      <c r="I11046" s="147">
        <v>20.493333333333332</v>
      </c>
      <c r="J11046" s="147">
        <v>23.232799999999997</v>
      </c>
      <c r="K11046" s="147">
        <v>25.947599999999998</v>
      </c>
    </row>
    <row r="11047" spans="2:11" x14ac:dyDescent="0.2">
      <c r="B11047" s="21" t="str">
        <f t="shared" si="172"/>
        <v>Lion's HeadIce Accretion2035RCP6.0</v>
      </c>
      <c r="C11047" t="s">
        <v>362</v>
      </c>
      <c r="D11047" t="s">
        <v>486</v>
      </c>
      <c r="E11047" s="144" t="s">
        <v>192</v>
      </c>
      <c r="F11047" s="144">
        <v>2035</v>
      </c>
      <c r="G11047" s="147">
        <v>14.1117592297683</v>
      </c>
      <c r="H11047" s="147">
        <v>16.965199999999999</v>
      </c>
      <c r="I11047" s="147">
        <v>20.560000000000002</v>
      </c>
      <c r="J11047" s="147">
        <v>23.311899999999998</v>
      </c>
      <c r="K11047" s="147">
        <v>26.044199999999996</v>
      </c>
    </row>
    <row r="11048" spans="2:11" x14ac:dyDescent="0.2">
      <c r="B11048" s="21" t="str">
        <f t="shared" si="172"/>
        <v>Lion's HeadIce Accretion2040RCP6.0</v>
      </c>
      <c r="C11048" t="s">
        <v>362</v>
      </c>
      <c r="D11048" t="s">
        <v>486</v>
      </c>
      <c r="E11048" s="144" t="s">
        <v>192</v>
      </c>
      <c r="F11048" s="144">
        <v>2040</v>
      </c>
      <c r="G11048" s="147">
        <v>14.139593074402951</v>
      </c>
      <c r="H11048" s="147">
        <v>17.009466666666665</v>
      </c>
      <c r="I11048" s="147">
        <v>20.626666666666669</v>
      </c>
      <c r="J11048" s="147">
        <v>23.390999999999998</v>
      </c>
      <c r="K11048" s="147">
        <v>26.140799999999999</v>
      </c>
    </row>
    <row r="11049" spans="2:11" x14ac:dyDescent="0.2">
      <c r="B11049" s="21" t="str">
        <f t="shared" si="172"/>
        <v>Lion's HeadIce Accretion2045RCP6.0</v>
      </c>
      <c r="C11049" t="s">
        <v>362</v>
      </c>
      <c r="D11049" t="s">
        <v>486</v>
      </c>
      <c r="E11049" s="144" t="s">
        <v>192</v>
      </c>
      <c r="F11049" s="144">
        <v>2045</v>
      </c>
      <c r="G11049" s="147">
        <v>14.167426919037602</v>
      </c>
      <c r="H11049" s="147">
        <v>17.053733333333334</v>
      </c>
      <c r="I11049" s="147">
        <v>20.693333333333335</v>
      </c>
      <c r="J11049" s="147">
        <v>23.470099999999999</v>
      </c>
      <c r="K11049" s="147">
        <v>26.237399999999997</v>
      </c>
    </row>
    <row r="11050" spans="2:11" x14ac:dyDescent="0.2">
      <c r="B11050" s="21" t="str">
        <f t="shared" si="172"/>
        <v>Lion's HeadIce Accretion2050RCP6.0</v>
      </c>
      <c r="C11050" t="s">
        <v>362</v>
      </c>
      <c r="D11050" t="s">
        <v>486</v>
      </c>
      <c r="E11050" s="144" t="s">
        <v>192</v>
      </c>
      <c r="F11050" s="144">
        <v>2050</v>
      </c>
      <c r="G11050" s="147">
        <v>14.100625691914438</v>
      </c>
      <c r="H11050" s="147">
        <v>17.005039999999997</v>
      </c>
      <c r="I11050" s="147">
        <v>20.672000000000001</v>
      </c>
      <c r="J11050" s="147">
        <v>23.46332</v>
      </c>
      <c r="K11050" s="147">
        <v>26.253359999999997</v>
      </c>
    </row>
    <row r="11051" spans="2:11" x14ac:dyDescent="0.2">
      <c r="B11051" s="21" t="str">
        <f t="shared" si="172"/>
        <v>Lion's HeadIce Accretion2055RCP6.0</v>
      </c>
      <c r="C11051" t="s">
        <v>362</v>
      </c>
      <c r="D11051" t="s">
        <v>486</v>
      </c>
      <c r="E11051" s="144" t="s">
        <v>192</v>
      </c>
      <c r="F11051" s="144">
        <v>2055</v>
      </c>
      <c r="G11051" s="147">
        <v>14.005990620156624</v>
      </c>
      <c r="H11051" s="147">
        <v>16.91208</v>
      </c>
      <c r="I11051" s="147">
        <v>20.584</v>
      </c>
      <c r="J11051" s="147">
        <v>23.377439999999996</v>
      </c>
      <c r="K11051" s="147">
        <v>26.172719999999998</v>
      </c>
    </row>
    <row r="11052" spans="2:11" x14ac:dyDescent="0.2">
      <c r="B11052" s="21" t="str">
        <f t="shared" si="172"/>
        <v>Lion's HeadIce Accretion2060RCP6.0</v>
      </c>
      <c r="C11052" t="s">
        <v>362</v>
      </c>
      <c r="D11052" t="s">
        <v>486</v>
      </c>
      <c r="E11052" s="144" t="s">
        <v>192</v>
      </c>
      <c r="F11052" s="144">
        <v>2060</v>
      </c>
      <c r="G11052" s="147">
        <v>13.911355548398808</v>
      </c>
      <c r="H11052" s="147">
        <v>16.819119999999998</v>
      </c>
      <c r="I11052" s="147">
        <v>20.496000000000002</v>
      </c>
      <c r="J11052" s="147">
        <v>23.291559999999997</v>
      </c>
      <c r="K11052" s="147">
        <v>26.092079999999996</v>
      </c>
    </row>
    <row r="11053" spans="2:11" x14ac:dyDescent="0.2">
      <c r="B11053" s="21" t="str">
        <f t="shared" si="172"/>
        <v>Lion's HeadIce Accretion2065RCP6.0</v>
      </c>
      <c r="C11053" t="s">
        <v>362</v>
      </c>
      <c r="D11053" t="s">
        <v>486</v>
      </c>
      <c r="E11053" s="144" t="s">
        <v>192</v>
      </c>
      <c r="F11053" s="144">
        <v>2065</v>
      </c>
      <c r="G11053" s="147">
        <v>13.816720476640993</v>
      </c>
      <c r="H11053" s="147">
        <v>16.72616</v>
      </c>
      <c r="I11053" s="147">
        <v>20.408000000000001</v>
      </c>
      <c r="J11053" s="147">
        <v>23.205679999999994</v>
      </c>
      <c r="K11053" s="147">
        <v>26.011439999999997</v>
      </c>
    </row>
    <row r="11054" spans="2:11" x14ac:dyDescent="0.2">
      <c r="B11054" s="21" t="str">
        <f t="shared" si="172"/>
        <v>Lion's HeadIce Accretion2070RCP6.0</v>
      </c>
      <c r="C11054" t="s">
        <v>362</v>
      </c>
      <c r="D11054" t="s">
        <v>486</v>
      </c>
      <c r="E11054" s="144" t="s">
        <v>192</v>
      </c>
      <c r="F11054" s="144">
        <v>2070</v>
      </c>
      <c r="G11054" s="147">
        <v>13.722085404883178</v>
      </c>
      <c r="H11054" s="147">
        <v>16.633199999999999</v>
      </c>
      <c r="I11054" s="147">
        <v>20.32</v>
      </c>
      <c r="J11054" s="147">
        <v>23.119799999999994</v>
      </c>
      <c r="K11054" s="147">
        <v>25.930799999999998</v>
      </c>
    </row>
    <row r="11055" spans="2:11" x14ac:dyDescent="0.2">
      <c r="B11055" s="21" t="str">
        <f t="shared" si="172"/>
        <v>Lion's HeadIce Accretion2075RCP6.0</v>
      </c>
      <c r="C11055" t="s">
        <v>362</v>
      </c>
      <c r="D11055" t="s">
        <v>486</v>
      </c>
      <c r="E11055" s="144" t="s">
        <v>192</v>
      </c>
      <c r="F11055" s="144">
        <v>2075</v>
      </c>
      <c r="G11055" s="147">
        <v>13.5585615676546</v>
      </c>
      <c r="H11055" s="147">
        <v>16.463049999999999</v>
      </c>
      <c r="I11055" s="147">
        <v>20.14</v>
      </c>
      <c r="J11055" s="147">
        <v>22.933349999999997</v>
      </c>
      <c r="K11055" s="147">
        <v>25.735499999999998</v>
      </c>
    </row>
    <row r="11056" spans="2:11" x14ac:dyDescent="0.2">
      <c r="B11056" s="21" t="str">
        <f t="shared" si="172"/>
        <v>Lion's HeadIce Accretion2080RCP6.0</v>
      </c>
      <c r="C11056" t="s">
        <v>362</v>
      </c>
      <c r="D11056" t="s">
        <v>486</v>
      </c>
      <c r="E11056" s="144" t="s">
        <v>192</v>
      </c>
      <c r="F11056" s="144">
        <v>2080</v>
      </c>
      <c r="G11056" s="147">
        <v>13.395037730426022</v>
      </c>
      <c r="H11056" s="147">
        <v>16.292899999999996</v>
      </c>
      <c r="I11056" s="147">
        <v>19.96</v>
      </c>
      <c r="J11056" s="147">
        <v>22.746899999999997</v>
      </c>
      <c r="K11056" s="147">
        <v>25.540199999999999</v>
      </c>
    </row>
    <row r="11057" spans="2:11" x14ac:dyDescent="0.2">
      <c r="B11057" s="21" t="str">
        <f t="shared" si="172"/>
        <v>Lion's HeadIce Accretion2085RCP6.0</v>
      </c>
      <c r="C11057" t="s">
        <v>362</v>
      </c>
      <c r="D11057" t="s">
        <v>486</v>
      </c>
      <c r="E11057" s="144" t="s">
        <v>192</v>
      </c>
      <c r="F11057" s="144">
        <v>2085</v>
      </c>
      <c r="G11057" s="147">
        <v>13.231513893197446</v>
      </c>
      <c r="H11057" s="147">
        <v>16.122749999999996</v>
      </c>
      <c r="I11057" s="147">
        <v>19.78</v>
      </c>
      <c r="J11057" s="147">
        <v>22.560449999999996</v>
      </c>
      <c r="K11057" s="147">
        <v>25.344899999999999</v>
      </c>
    </row>
    <row r="11058" spans="2:11" x14ac:dyDescent="0.2">
      <c r="B11058" s="21" t="str">
        <f t="shared" si="172"/>
        <v>Lion's HeadIce Accretion2090RCP6.0</v>
      </c>
      <c r="C11058" t="s">
        <v>362</v>
      </c>
      <c r="D11058" t="s">
        <v>486</v>
      </c>
      <c r="E11058" s="144" t="s">
        <v>192</v>
      </c>
      <c r="F11058" s="144">
        <v>2090</v>
      </c>
      <c r="G11058" s="147">
        <v>12.641204438237546</v>
      </c>
      <c r="H11058" s="147">
        <v>15.465666666666664</v>
      </c>
      <c r="I11058" s="147">
        <v>19.026666666666667</v>
      </c>
      <c r="J11058" s="147">
        <v>21.741199999999999</v>
      </c>
      <c r="K11058" s="147">
        <v>24.443999999999999</v>
      </c>
    </row>
    <row r="11059" spans="2:11" x14ac:dyDescent="0.2">
      <c r="B11059" s="21" t="str">
        <f t="shared" si="172"/>
        <v>Lion's HeadIce Accretion2095RCP6.0</v>
      </c>
      <c r="C11059" t="s">
        <v>362</v>
      </c>
      <c r="D11059" t="s">
        <v>486</v>
      </c>
      <c r="E11059" s="144" t="s">
        <v>192</v>
      </c>
      <c r="F11059" s="144">
        <v>2095</v>
      </c>
      <c r="G11059" s="147">
        <v>12.214418820506223</v>
      </c>
      <c r="H11059" s="147">
        <v>14.978733333333331</v>
      </c>
      <c r="I11059" s="147">
        <v>18.453333333333333</v>
      </c>
      <c r="J11059" s="147">
        <v>21.1084</v>
      </c>
      <c r="K11059" s="147">
        <v>23.738400000000002</v>
      </c>
    </row>
    <row r="11060" spans="2:11" x14ac:dyDescent="0.2">
      <c r="B11060" s="21" t="str">
        <f t="shared" si="172"/>
        <v>Lion's HeadIce Accretion2100RCP6.0</v>
      </c>
      <c r="C11060" t="s">
        <v>362</v>
      </c>
      <c r="D11060" t="s">
        <v>486</v>
      </c>
      <c r="E11060" s="144" t="s">
        <v>192</v>
      </c>
      <c r="F11060" s="144">
        <v>2100</v>
      </c>
      <c r="G11060" s="147">
        <v>11.7876332027749</v>
      </c>
      <c r="H11060" s="147">
        <v>14.491799999999998</v>
      </c>
      <c r="I11060" s="147">
        <v>17.88</v>
      </c>
      <c r="J11060" s="147">
        <v>20.4756</v>
      </c>
      <c r="K11060" s="147">
        <v>23.032800000000002</v>
      </c>
    </row>
    <row r="11061" spans="2:11" x14ac:dyDescent="0.2">
      <c r="B11061" s="21" t="str">
        <f t="shared" si="172"/>
        <v>Lion's HeadIce Accretion2023RCP8.5</v>
      </c>
      <c r="C11061" t="s">
        <v>362</v>
      </c>
      <c r="D11061" t="s">
        <v>486</v>
      </c>
      <c r="E11061" s="144" t="s">
        <v>191</v>
      </c>
      <c r="F11061" s="144">
        <v>2023</v>
      </c>
      <c r="G11061" s="147">
        <v>14.028257695864344</v>
      </c>
      <c r="H11061" s="147">
        <v>16.8324</v>
      </c>
      <c r="I11061" s="147">
        <v>20.36</v>
      </c>
      <c r="J11061" s="147">
        <v>23.074599999999997</v>
      </c>
      <c r="K11061" s="147">
        <v>25.7544</v>
      </c>
    </row>
    <row r="11062" spans="2:11" x14ac:dyDescent="0.2">
      <c r="B11062" s="21" t="str">
        <f t="shared" si="172"/>
        <v>Lion's HeadIce Accretion2025RCP8.5</v>
      </c>
      <c r="C11062" t="s">
        <v>362</v>
      </c>
      <c r="D11062" t="s">
        <v>486</v>
      </c>
      <c r="E11062" s="144" t="s">
        <v>191</v>
      </c>
      <c r="F11062" s="144">
        <v>2025</v>
      </c>
      <c r="G11062" s="147">
        <v>14.083925385133647</v>
      </c>
      <c r="H11062" s="147">
        <v>16.920933333333334</v>
      </c>
      <c r="I11062" s="147">
        <v>20.493333333333332</v>
      </c>
      <c r="J11062" s="147">
        <v>23.232799999999997</v>
      </c>
      <c r="K11062" s="147">
        <v>25.947599999999998</v>
      </c>
    </row>
    <row r="11063" spans="2:11" x14ac:dyDescent="0.2">
      <c r="B11063" s="21" t="str">
        <f t="shared" si="172"/>
        <v>Lion's HeadIce Accretion2030RCP8.5</v>
      </c>
      <c r="C11063" t="s">
        <v>362</v>
      </c>
      <c r="D11063" t="s">
        <v>486</v>
      </c>
      <c r="E11063" s="144" t="s">
        <v>191</v>
      </c>
      <c r="F11063" s="144">
        <v>2030</v>
      </c>
      <c r="G11063" s="147">
        <v>14.139593074402951</v>
      </c>
      <c r="H11063" s="147">
        <v>17.009466666666665</v>
      </c>
      <c r="I11063" s="147">
        <v>20.626666666666669</v>
      </c>
      <c r="J11063" s="147">
        <v>23.390999999999998</v>
      </c>
      <c r="K11063" s="147">
        <v>26.140799999999999</v>
      </c>
    </row>
    <row r="11064" spans="2:11" x14ac:dyDescent="0.2">
      <c r="B11064" s="21" t="str">
        <f t="shared" si="172"/>
        <v>Lion's HeadIce Accretion2035RCP8.5</v>
      </c>
      <c r="C11064" t="s">
        <v>362</v>
      </c>
      <c r="D11064" t="s">
        <v>486</v>
      </c>
      <c r="E11064" s="144" t="s">
        <v>191</v>
      </c>
      <c r="F11064" s="144">
        <v>2035</v>
      </c>
      <c r="G11064" s="147">
        <v>14.195260763672254</v>
      </c>
      <c r="H11064" s="147">
        <v>17.097999999999999</v>
      </c>
      <c r="I11064" s="147">
        <v>20.76</v>
      </c>
      <c r="J11064" s="147">
        <v>23.549199999999999</v>
      </c>
      <c r="K11064" s="147">
        <v>26.333999999999996</v>
      </c>
    </row>
    <row r="11065" spans="2:11" x14ac:dyDescent="0.2">
      <c r="B11065" s="21" t="str">
        <f t="shared" si="172"/>
        <v>Lion's HeadIce Accretion2040RCP8.5</v>
      </c>
      <c r="C11065" t="s">
        <v>362</v>
      </c>
      <c r="D11065" t="s">
        <v>486</v>
      </c>
      <c r="E11065" s="144" t="s">
        <v>191</v>
      </c>
      <c r="F11065" s="144">
        <v>2040</v>
      </c>
      <c r="G11065" s="147">
        <v>14.037535644075895</v>
      </c>
      <c r="H11065" s="147">
        <v>16.943066666666667</v>
      </c>
      <c r="I11065" s="147">
        <v>20.613333333333333</v>
      </c>
      <c r="J11065" s="147">
        <v>23.406066666666664</v>
      </c>
      <c r="K11065" s="147">
        <v>26.199599999999997</v>
      </c>
    </row>
    <row r="11066" spans="2:11" x14ac:dyDescent="0.2">
      <c r="B11066" s="21" t="str">
        <f t="shared" si="172"/>
        <v>Lion's HeadIce Accretion2045RCP8.5</v>
      </c>
      <c r="C11066" t="s">
        <v>362</v>
      </c>
      <c r="D11066" t="s">
        <v>486</v>
      </c>
      <c r="E11066" s="144" t="s">
        <v>191</v>
      </c>
      <c r="F11066" s="144">
        <v>2045</v>
      </c>
      <c r="G11066" s="147">
        <v>13.879810524479536</v>
      </c>
      <c r="H11066" s="147">
        <v>16.788133333333331</v>
      </c>
      <c r="I11066" s="147">
        <v>20.466666666666669</v>
      </c>
      <c r="J11066" s="147">
        <v>23.262933333333329</v>
      </c>
      <c r="K11066" s="147">
        <v>26.065199999999997</v>
      </c>
    </row>
    <row r="11067" spans="2:11" x14ac:dyDescent="0.2">
      <c r="B11067" s="21" t="str">
        <f t="shared" si="172"/>
        <v>Lion's HeadIce Accretion2050RCP8.5</v>
      </c>
      <c r="C11067" t="s">
        <v>362</v>
      </c>
      <c r="D11067" t="s">
        <v>486</v>
      </c>
      <c r="E11067" s="144" t="s">
        <v>191</v>
      </c>
      <c r="F11067" s="144">
        <v>2050</v>
      </c>
      <c r="G11067" s="147">
        <v>13.504053621911741</v>
      </c>
      <c r="H11067" s="147">
        <v>16.406333333333333</v>
      </c>
      <c r="I11067" s="147">
        <v>20.080000000000002</v>
      </c>
      <c r="J11067" s="147">
        <v>22.871199999999995</v>
      </c>
      <c r="K11067" s="147">
        <v>25.670399999999997</v>
      </c>
    </row>
    <row r="11068" spans="2:11" x14ac:dyDescent="0.2">
      <c r="B11068" s="21" t="str">
        <f t="shared" si="172"/>
        <v>Lion's HeadIce Accretion2055RCP8.5</v>
      </c>
      <c r="C11068" t="s">
        <v>362</v>
      </c>
      <c r="D11068" t="s">
        <v>486</v>
      </c>
      <c r="E11068" s="144" t="s">
        <v>191</v>
      </c>
      <c r="F11068" s="144">
        <v>2055</v>
      </c>
      <c r="G11068" s="147">
        <v>13.286021838940306</v>
      </c>
      <c r="H11068" s="147">
        <v>16.179466666666663</v>
      </c>
      <c r="I11068" s="147">
        <v>19.84</v>
      </c>
      <c r="J11068" s="147">
        <v>22.622599999999998</v>
      </c>
      <c r="K11068" s="147">
        <v>25.41</v>
      </c>
    </row>
    <row r="11069" spans="2:11" x14ac:dyDescent="0.2">
      <c r="B11069" s="21" t="str">
        <f t="shared" si="172"/>
        <v>Lion's HeadIce Accretion2060RCP8.5</v>
      </c>
      <c r="C11069" t="s">
        <v>362</v>
      </c>
      <c r="D11069" t="s">
        <v>486</v>
      </c>
      <c r="E11069" s="144" t="s">
        <v>191</v>
      </c>
      <c r="F11069" s="144">
        <v>2060</v>
      </c>
      <c r="G11069" s="147">
        <v>12.641204438237546</v>
      </c>
      <c r="H11069" s="147">
        <v>15.465666666666664</v>
      </c>
      <c r="I11069" s="147">
        <v>19.026666666666667</v>
      </c>
      <c r="J11069" s="147">
        <v>21.741199999999999</v>
      </c>
      <c r="K11069" s="147">
        <v>24.443999999999999</v>
      </c>
    </row>
    <row r="11070" spans="2:11" x14ac:dyDescent="0.2">
      <c r="B11070" s="21" t="str">
        <f t="shared" si="172"/>
        <v>Lion's HeadIce Accretion2065RCP8.5</v>
      </c>
      <c r="C11070" t="s">
        <v>362</v>
      </c>
      <c r="D11070" t="s">
        <v>486</v>
      </c>
      <c r="E11070" s="144" t="s">
        <v>191</v>
      </c>
      <c r="F11070" s="144">
        <v>2065</v>
      </c>
      <c r="G11070" s="147">
        <v>12.214418820506223</v>
      </c>
      <c r="H11070" s="147">
        <v>14.978733333333331</v>
      </c>
      <c r="I11070" s="147">
        <v>18.453333333333333</v>
      </c>
      <c r="J11070" s="147">
        <v>21.1084</v>
      </c>
      <c r="K11070" s="147">
        <v>23.738400000000002</v>
      </c>
    </row>
    <row r="11071" spans="2:11" x14ac:dyDescent="0.2">
      <c r="B11071" s="21" t="str">
        <f t="shared" si="172"/>
        <v>Lion's HeadIce Accretion2070RCP8.5</v>
      </c>
      <c r="C11071" t="s">
        <v>362</v>
      </c>
      <c r="D11071" t="s">
        <v>486</v>
      </c>
      <c r="E11071" s="144" t="s">
        <v>191</v>
      </c>
      <c r="F11071" s="144">
        <v>2070</v>
      </c>
      <c r="G11071" s="147">
        <v>11.333013740408926</v>
      </c>
      <c r="H11071" s="147">
        <v>13.971666666666664</v>
      </c>
      <c r="I11071" s="147">
        <v>17.28</v>
      </c>
      <c r="J11071" s="147">
        <v>19.805133333333334</v>
      </c>
      <c r="K11071" s="147">
        <v>22.302</v>
      </c>
    </row>
    <row r="11072" spans="2:11" x14ac:dyDescent="0.2">
      <c r="B11072" s="21" t="str">
        <f t="shared" si="172"/>
        <v>Lion's HeadIce Accretion2075RCP8.5</v>
      </c>
      <c r="C11072" t="s">
        <v>362</v>
      </c>
      <c r="D11072" t="s">
        <v>486</v>
      </c>
      <c r="E11072" s="144" t="s">
        <v>191</v>
      </c>
      <c r="F11072" s="144">
        <v>2075</v>
      </c>
      <c r="G11072" s="147">
        <v>10.878394278042952</v>
      </c>
      <c r="H11072" s="147">
        <v>13.451533333333332</v>
      </c>
      <c r="I11072" s="147">
        <v>16.68</v>
      </c>
      <c r="J11072" s="147">
        <v>19.134666666666664</v>
      </c>
      <c r="K11072" s="147">
        <v>21.571200000000001</v>
      </c>
    </row>
    <row r="11073" spans="2:11" x14ac:dyDescent="0.2">
      <c r="B11073" s="21" t="str">
        <f t="shared" si="172"/>
        <v>Lion's HeadIce Accretion2080RCP8.5</v>
      </c>
      <c r="C11073" t="s">
        <v>362</v>
      </c>
      <c r="D11073" t="s">
        <v>486</v>
      </c>
      <c r="E11073" s="144" t="s">
        <v>191</v>
      </c>
      <c r="F11073" s="144">
        <v>2080</v>
      </c>
      <c r="G11073" s="147">
        <v>10.423774815676978</v>
      </c>
      <c r="H11073" s="147">
        <v>12.931399999999998</v>
      </c>
      <c r="I11073" s="147">
        <v>16.080000000000002</v>
      </c>
      <c r="J11073" s="147">
        <v>18.464199999999998</v>
      </c>
      <c r="K11073" s="147">
        <v>20.840399999999999</v>
      </c>
    </row>
    <row r="11074" spans="2:11" x14ac:dyDescent="0.2">
      <c r="B11074" s="21" t="str">
        <f t="shared" si="172"/>
        <v>Lion's HeadIce Accretion2085RCP8.5</v>
      </c>
      <c r="C11074" t="s">
        <v>362</v>
      </c>
      <c r="D11074" t="s">
        <v>486</v>
      </c>
      <c r="E11074" s="144" t="s">
        <v>191</v>
      </c>
      <c r="F11074" s="144">
        <v>2085</v>
      </c>
      <c r="G11074" s="147">
        <v>9.9018902287772619</v>
      </c>
      <c r="H11074" s="147">
        <v>12.325499999999998</v>
      </c>
      <c r="I11074" s="147">
        <v>15.360000000000001</v>
      </c>
      <c r="J11074" s="147">
        <v>17.661899999999996</v>
      </c>
      <c r="K11074" s="147">
        <v>19.958399999999997</v>
      </c>
    </row>
    <row r="11075" spans="2:11" x14ac:dyDescent="0.2">
      <c r="B11075" s="21" t="str">
        <f t="shared" si="172"/>
        <v>Lion's HeadIce Accretion2090RCP8.5</v>
      </c>
      <c r="C11075" t="s">
        <v>362</v>
      </c>
      <c r="D11075" t="s">
        <v>486</v>
      </c>
      <c r="E11075" s="144" t="s">
        <v>191</v>
      </c>
      <c r="F11075" s="144">
        <v>2090</v>
      </c>
      <c r="G11075" s="147">
        <v>9.3800056418775473</v>
      </c>
      <c r="H11075" s="147">
        <v>11.719599999999998</v>
      </c>
      <c r="I11075" s="147">
        <v>14.64</v>
      </c>
      <c r="J11075" s="147">
        <v>16.859599999999997</v>
      </c>
      <c r="K11075" s="147">
        <v>19.0764</v>
      </c>
    </row>
    <row r="11076" spans="2:11" x14ac:dyDescent="0.2">
      <c r="B11076" s="21" t="str">
        <f t="shared" si="172"/>
        <v>Lion's HeadIce Accretion2095RCP8.5</v>
      </c>
      <c r="C11076" t="s">
        <v>362</v>
      </c>
      <c r="D11076" t="s">
        <v>486</v>
      </c>
      <c r="E11076" s="144" t="s">
        <v>191</v>
      </c>
      <c r="F11076" s="144">
        <v>2095</v>
      </c>
      <c r="G11076" s="147">
        <v>9.3800056418775473</v>
      </c>
      <c r="H11076" s="147">
        <v>11.719599999999998</v>
      </c>
      <c r="I11076" s="147">
        <v>14.64</v>
      </c>
      <c r="J11076" s="147">
        <v>16.859599999999997</v>
      </c>
      <c r="K11076" s="147">
        <v>19.0764</v>
      </c>
    </row>
    <row r="11077" spans="2:11" x14ac:dyDescent="0.2">
      <c r="B11077" s="21" t="str">
        <f t="shared" si="172"/>
        <v>Lion's HeadIce Accretion2100RCP8.5</v>
      </c>
      <c r="C11077" t="s">
        <v>362</v>
      </c>
      <c r="D11077" t="s">
        <v>486</v>
      </c>
      <c r="E11077" s="144" t="s">
        <v>191</v>
      </c>
      <c r="F11077" s="144">
        <v>2100</v>
      </c>
      <c r="G11077" s="147">
        <v>9.3800056418775473</v>
      </c>
      <c r="H11077" s="147">
        <v>11.719599999999998</v>
      </c>
      <c r="I11077" s="147">
        <v>14.64</v>
      </c>
      <c r="J11077" s="147">
        <v>16.859599999999997</v>
      </c>
      <c r="K11077" s="147">
        <v>19.0764</v>
      </c>
    </row>
    <row r="11078" spans="2:11" x14ac:dyDescent="0.2">
      <c r="B11078" s="21" t="str">
        <f t="shared" si="172"/>
        <v>Lion's HeadWind2023RCP4.5</v>
      </c>
      <c r="C11078" t="s">
        <v>362</v>
      </c>
      <c r="D11078" t="s">
        <v>1</v>
      </c>
      <c r="E11078" s="144" t="s">
        <v>193</v>
      </c>
      <c r="F11078" s="144">
        <v>2023</v>
      </c>
      <c r="G11078" s="147">
        <v>83.706677244117799</v>
      </c>
      <c r="H11078" s="147">
        <v>90.297792000000001</v>
      </c>
      <c r="I11078" s="147">
        <v>97.276800000000009</v>
      </c>
      <c r="J11078" s="147">
        <v>104.21971199999999</v>
      </c>
      <c r="K11078" s="147">
        <v>111.169152</v>
      </c>
    </row>
    <row r="11079" spans="2:11" x14ac:dyDescent="0.2">
      <c r="B11079" s="21" t="str">
        <f t="shared" si="172"/>
        <v>Lion's HeadWind2025RCP4.5</v>
      </c>
      <c r="C11079" t="s">
        <v>362</v>
      </c>
      <c r="D11079" t="s">
        <v>1</v>
      </c>
      <c r="E11079" s="144" t="s">
        <v>193</v>
      </c>
      <c r="F11079" s="144">
        <v>2025</v>
      </c>
      <c r="G11079" s="147">
        <v>83.822729282285522</v>
      </c>
      <c r="H11079" s="147">
        <v>90.434687999999994</v>
      </c>
      <c r="I11079" s="147">
        <v>97.440000000000012</v>
      </c>
      <c r="J11079" s="147">
        <v>104.40631999999999</v>
      </c>
      <c r="K11079" s="147">
        <v>111.378912</v>
      </c>
    </row>
    <row r="11080" spans="2:11" x14ac:dyDescent="0.2">
      <c r="B11080" s="21" t="str">
        <f t="shared" si="172"/>
        <v>Lion's HeadWind2030RCP4.5</v>
      </c>
      <c r="C11080" t="s">
        <v>362</v>
      </c>
      <c r="D11080" t="s">
        <v>1</v>
      </c>
      <c r="E11080" s="144" t="s">
        <v>193</v>
      </c>
      <c r="F11080" s="144">
        <v>2030</v>
      </c>
      <c r="G11080" s="147">
        <v>83.938781320453245</v>
      </c>
      <c r="H11080" s="147">
        <v>90.571584000000001</v>
      </c>
      <c r="I11080" s="147">
        <v>97.603200000000001</v>
      </c>
      <c r="J11080" s="147">
        <v>104.592928</v>
      </c>
      <c r="K11080" s="147">
        <v>111.588672</v>
      </c>
    </row>
    <row r="11081" spans="2:11" x14ac:dyDescent="0.2">
      <c r="B11081" s="21" t="str">
        <f t="shared" si="172"/>
        <v>Lion's HeadWind2035RCP4.5</v>
      </c>
      <c r="C11081" t="s">
        <v>362</v>
      </c>
      <c r="D11081" t="s">
        <v>1</v>
      </c>
      <c r="E11081" s="144" t="s">
        <v>193</v>
      </c>
      <c r="F11081" s="144">
        <v>2035</v>
      </c>
      <c r="G11081" s="147">
        <v>84.054833358620954</v>
      </c>
      <c r="H11081" s="147">
        <v>90.708480000000009</v>
      </c>
      <c r="I11081" s="147">
        <v>97.766400000000004</v>
      </c>
      <c r="J11081" s="147">
        <v>104.77953600000001</v>
      </c>
      <c r="K11081" s="147">
        <v>111.79843200000001</v>
      </c>
    </row>
    <row r="11082" spans="2:11" x14ac:dyDescent="0.2">
      <c r="B11082" s="21" t="str">
        <f t="shared" si="172"/>
        <v>Lion's HeadWind2040RCP4.5</v>
      </c>
      <c r="C11082" t="s">
        <v>362</v>
      </c>
      <c r="D11082" t="s">
        <v>1</v>
      </c>
      <c r="E11082" s="144" t="s">
        <v>193</v>
      </c>
      <c r="F11082" s="144">
        <v>2040</v>
      </c>
      <c r="G11082" s="147">
        <v>84.170885396788677</v>
      </c>
      <c r="H11082" s="147">
        <v>90.845376000000002</v>
      </c>
      <c r="I11082" s="147">
        <v>97.929600000000008</v>
      </c>
      <c r="J11082" s="147">
        <v>104.966144</v>
      </c>
      <c r="K11082" s="147">
        <v>112.00819200000001</v>
      </c>
    </row>
    <row r="11083" spans="2:11" x14ac:dyDescent="0.2">
      <c r="B11083" s="21" t="str">
        <f t="shared" si="172"/>
        <v>Lion's HeadWind2045RCP4.5</v>
      </c>
      <c r="C11083" t="s">
        <v>362</v>
      </c>
      <c r="D11083" t="s">
        <v>1</v>
      </c>
      <c r="E11083" s="144" t="s">
        <v>193</v>
      </c>
      <c r="F11083" s="144">
        <v>2045</v>
      </c>
      <c r="G11083" s="147">
        <v>84.2869374349564</v>
      </c>
      <c r="H11083" s="147">
        <v>90.982271999999995</v>
      </c>
      <c r="I11083" s="147">
        <v>98.092799999999997</v>
      </c>
      <c r="J11083" s="147">
        <v>105.15275200000001</v>
      </c>
      <c r="K11083" s="147">
        <v>112.21795200000001</v>
      </c>
    </row>
    <row r="11084" spans="2:11" x14ac:dyDescent="0.2">
      <c r="B11084" s="21" t="str">
        <f t="shared" ref="B11084:B11147" si="173">C11084&amp;D11084&amp;F11084&amp;E11084</f>
        <v>Lion's HeadWind2050RCP4.5</v>
      </c>
      <c r="C11084" t="s">
        <v>362</v>
      </c>
      <c r="D11084" t="s">
        <v>1</v>
      </c>
      <c r="E11084" s="144" t="s">
        <v>193</v>
      </c>
      <c r="F11084" s="144">
        <v>2050</v>
      </c>
      <c r="G11084" s="147">
        <v>84.422884108238591</v>
      </c>
      <c r="H11084" s="147">
        <v>91.135238400000006</v>
      </c>
      <c r="I11084" s="147">
        <v>98.263679999999994</v>
      </c>
      <c r="J11084" s="147">
        <v>105.33936000000001</v>
      </c>
      <c r="K11084" s="147">
        <v>112.4233344</v>
      </c>
    </row>
    <row r="11085" spans="2:11" x14ac:dyDescent="0.2">
      <c r="B11085" s="21" t="str">
        <f t="shared" si="173"/>
        <v>Lion's HeadWind2055RCP4.5</v>
      </c>
      <c r="C11085" t="s">
        <v>362</v>
      </c>
      <c r="D11085" t="s">
        <v>1</v>
      </c>
      <c r="E11085" s="144" t="s">
        <v>193</v>
      </c>
      <c r="F11085" s="144">
        <v>2055</v>
      </c>
      <c r="G11085" s="147">
        <v>84.44277874335306</v>
      </c>
      <c r="H11085" s="147">
        <v>91.15130880000001</v>
      </c>
      <c r="I11085" s="147">
        <v>98.271360000000001</v>
      </c>
      <c r="J11085" s="147">
        <v>105.33936000000001</v>
      </c>
      <c r="K11085" s="147">
        <v>112.4189568</v>
      </c>
    </row>
    <row r="11086" spans="2:11" x14ac:dyDescent="0.2">
      <c r="B11086" s="21" t="str">
        <f t="shared" si="173"/>
        <v>Lion's HeadWind2060RCP4.5</v>
      </c>
      <c r="C11086" t="s">
        <v>362</v>
      </c>
      <c r="D11086" t="s">
        <v>1</v>
      </c>
      <c r="E11086" s="144" t="s">
        <v>193</v>
      </c>
      <c r="F11086" s="144">
        <v>2060</v>
      </c>
      <c r="G11086" s="147">
        <v>84.462673378467528</v>
      </c>
      <c r="H11086" s="147">
        <v>91.167379199999999</v>
      </c>
      <c r="I11086" s="147">
        <v>98.279039999999995</v>
      </c>
      <c r="J11086" s="147">
        <v>105.33936000000001</v>
      </c>
      <c r="K11086" s="147">
        <v>112.41457919999999</v>
      </c>
    </row>
    <row r="11087" spans="2:11" x14ac:dyDescent="0.2">
      <c r="B11087" s="21" t="str">
        <f t="shared" si="173"/>
        <v>Lion's HeadWind2065RCP4.5</v>
      </c>
      <c r="C11087" t="s">
        <v>362</v>
      </c>
      <c r="D11087" t="s">
        <v>1</v>
      </c>
      <c r="E11087" s="144" t="s">
        <v>193</v>
      </c>
      <c r="F11087" s="144">
        <v>2065</v>
      </c>
      <c r="G11087" s="147">
        <v>84.482568013581997</v>
      </c>
      <c r="H11087" s="147">
        <v>91.183449600000003</v>
      </c>
      <c r="I11087" s="147">
        <v>98.286720000000003</v>
      </c>
      <c r="J11087" s="147">
        <v>105.33936000000001</v>
      </c>
      <c r="K11087" s="147">
        <v>112.41020159999999</v>
      </c>
    </row>
    <row r="11088" spans="2:11" x14ac:dyDescent="0.2">
      <c r="B11088" s="21" t="str">
        <f t="shared" si="173"/>
        <v>Lion's HeadWind2070RCP4.5</v>
      </c>
      <c r="C11088" t="s">
        <v>362</v>
      </c>
      <c r="D11088" t="s">
        <v>1</v>
      </c>
      <c r="E11088" s="144" t="s">
        <v>193</v>
      </c>
      <c r="F11088" s="144">
        <v>2070</v>
      </c>
      <c r="G11088" s="147">
        <v>84.502462648696465</v>
      </c>
      <c r="H11088" s="147">
        <v>91.199520000000007</v>
      </c>
      <c r="I11088" s="147">
        <v>98.294399999999996</v>
      </c>
      <c r="J11088" s="147">
        <v>105.33936000000001</v>
      </c>
      <c r="K11088" s="147">
        <v>112.40582399999998</v>
      </c>
    </row>
    <row r="11089" spans="2:11" x14ac:dyDescent="0.2">
      <c r="B11089" s="21" t="str">
        <f t="shared" si="173"/>
        <v>Lion's HeadWind2075RCP4.5</v>
      </c>
      <c r="C11089" t="s">
        <v>362</v>
      </c>
      <c r="D11089" t="s">
        <v>1</v>
      </c>
      <c r="E11089" s="144" t="s">
        <v>193</v>
      </c>
      <c r="F11089" s="144">
        <v>2075</v>
      </c>
      <c r="G11089" s="147">
        <v>84.611606827449435</v>
      </c>
      <c r="H11089" s="147">
        <v>91.342368000000008</v>
      </c>
      <c r="I11089" s="147">
        <v>98.478399999999993</v>
      </c>
      <c r="J11089" s="147">
        <v>105.56020800000002</v>
      </c>
      <c r="K11089" s="147">
        <v>112.66118399999998</v>
      </c>
    </row>
    <row r="11090" spans="2:11" x14ac:dyDescent="0.2">
      <c r="B11090" s="21" t="str">
        <f t="shared" si="173"/>
        <v>Lion's HeadWind2080RCP4.5</v>
      </c>
      <c r="C11090" t="s">
        <v>362</v>
      </c>
      <c r="D11090" t="s">
        <v>1</v>
      </c>
      <c r="E11090" s="144" t="s">
        <v>193</v>
      </c>
      <c r="F11090" s="144">
        <v>2080</v>
      </c>
      <c r="G11090" s="147">
        <v>84.72075100620242</v>
      </c>
      <c r="H11090" s="147">
        <v>91.485216000000008</v>
      </c>
      <c r="I11090" s="147">
        <v>98.662400000000005</v>
      </c>
      <c r="J11090" s="147">
        <v>105.78105600000001</v>
      </c>
      <c r="K11090" s="147">
        <v>112.91654399999999</v>
      </c>
    </row>
    <row r="11091" spans="2:11" x14ac:dyDescent="0.2">
      <c r="B11091" s="21" t="str">
        <f t="shared" si="173"/>
        <v>Lion's HeadWind2085RCP4.5</v>
      </c>
      <c r="C11091" t="s">
        <v>362</v>
      </c>
      <c r="D11091" t="s">
        <v>1</v>
      </c>
      <c r="E11091" s="144" t="s">
        <v>193</v>
      </c>
      <c r="F11091" s="144">
        <v>2085</v>
      </c>
      <c r="G11091" s="147">
        <v>84.829895184955404</v>
      </c>
      <c r="H11091" s="147">
        <v>91.628063999999995</v>
      </c>
      <c r="I11091" s="147">
        <v>98.846400000000003</v>
      </c>
      <c r="J11091" s="147">
        <v>106.001904</v>
      </c>
      <c r="K11091" s="147">
        <v>113.17190399999998</v>
      </c>
    </row>
    <row r="11092" spans="2:11" x14ac:dyDescent="0.2">
      <c r="B11092" s="21" t="str">
        <f t="shared" si="173"/>
        <v>Lion's HeadWind2090RCP4.5</v>
      </c>
      <c r="C11092" t="s">
        <v>362</v>
      </c>
      <c r="D11092" t="s">
        <v>1</v>
      </c>
      <c r="E11092" s="144" t="s">
        <v>193</v>
      </c>
      <c r="F11092" s="144">
        <v>2090</v>
      </c>
      <c r="G11092" s="147">
        <v>84.939039363708375</v>
      </c>
      <c r="H11092" s="147">
        <v>91.770911999999996</v>
      </c>
      <c r="I11092" s="147">
        <v>99.0304</v>
      </c>
      <c r="J11092" s="147">
        <v>106.222752</v>
      </c>
      <c r="K11092" s="147">
        <v>113.42726399999998</v>
      </c>
    </row>
    <row r="11093" spans="2:11" x14ac:dyDescent="0.2">
      <c r="B11093" s="21" t="str">
        <f t="shared" si="173"/>
        <v>Lion's HeadWind2095RCP4.5</v>
      </c>
      <c r="C11093" t="s">
        <v>362</v>
      </c>
      <c r="D11093" t="s">
        <v>1</v>
      </c>
      <c r="E11093" s="144" t="s">
        <v>193</v>
      </c>
      <c r="F11093" s="144">
        <v>2095</v>
      </c>
      <c r="G11093" s="147">
        <v>85.048183542461345</v>
      </c>
      <c r="H11093" s="147">
        <v>91.913759999999996</v>
      </c>
      <c r="I11093" s="147">
        <v>99.214400000000012</v>
      </c>
      <c r="J11093" s="147">
        <v>106.4436</v>
      </c>
      <c r="K11093" s="147">
        <v>113.68262399999999</v>
      </c>
    </row>
    <row r="11094" spans="2:11" x14ac:dyDescent="0.2">
      <c r="B11094" s="21" t="str">
        <f t="shared" si="173"/>
        <v>Lion's HeadWind2100RCP4.5</v>
      </c>
      <c r="C11094" t="s">
        <v>362</v>
      </c>
      <c r="D11094" t="s">
        <v>1</v>
      </c>
      <c r="E11094" s="144" t="s">
        <v>193</v>
      </c>
      <c r="F11094" s="144">
        <v>2100</v>
      </c>
      <c r="G11094" s="147">
        <v>85.15732772121433</v>
      </c>
      <c r="H11094" s="147">
        <v>92.056607999999997</v>
      </c>
      <c r="I11094" s="147">
        <v>99.398400000000009</v>
      </c>
      <c r="J11094" s="147">
        <v>106.66444799999999</v>
      </c>
      <c r="K11094" s="147">
        <v>113.93798399999999</v>
      </c>
    </row>
    <row r="11095" spans="2:11" x14ac:dyDescent="0.2">
      <c r="B11095" s="21" t="str">
        <f t="shared" si="173"/>
        <v>Lion's HeadWind2023RCP6.0</v>
      </c>
      <c r="C11095" t="s">
        <v>362</v>
      </c>
      <c r="D11095" t="s">
        <v>1</v>
      </c>
      <c r="E11095" s="144" t="s">
        <v>192</v>
      </c>
      <c r="F11095" s="144">
        <v>2023</v>
      </c>
      <c r="G11095" s="147">
        <v>83.706677244117799</v>
      </c>
      <c r="H11095" s="147">
        <v>90.297792000000001</v>
      </c>
      <c r="I11095" s="147">
        <v>97.276800000000009</v>
      </c>
      <c r="J11095" s="147">
        <v>104.21971199999999</v>
      </c>
      <c r="K11095" s="147">
        <v>111.169152</v>
      </c>
    </row>
    <row r="11096" spans="2:11" x14ac:dyDescent="0.2">
      <c r="B11096" s="21" t="str">
        <f t="shared" si="173"/>
        <v>Lion's HeadWind2025RCP6.0</v>
      </c>
      <c r="C11096" t="s">
        <v>362</v>
      </c>
      <c r="D11096" t="s">
        <v>1</v>
      </c>
      <c r="E11096" s="144" t="s">
        <v>192</v>
      </c>
      <c r="F11096" s="144">
        <v>2025</v>
      </c>
      <c r="G11096" s="147">
        <v>83.822729282285522</v>
      </c>
      <c r="H11096" s="147">
        <v>90.434687999999994</v>
      </c>
      <c r="I11096" s="147">
        <v>97.440000000000012</v>
      </c>
      <c r="J11096" s="147">
        <v>104.40631999999999</v>
      </c>
      <c r="K11096" s="147">
        <v>111.378912</v>
      </c>
    </row>
    <row r="11097" spans="2:11" x14ac:dyDescent="0.2">
      <c r="B11097" s="21" t="str">
        <f t="shared" si="173"/>
        <v>Lion's HeadWind2030RCP6.0</v>
      </c>
      <c r="C11097" t="s">
        <v>362</v>
      </c>
      <c r="D11097" t="s">
        <v>1</v>
      </c>
      <c r="E11097" s="144" t="s">
        <v>192</v>
      </c>
      <c r="F11097" s="144">
        <v>2030</v>
      </c>
      <c r="G11097" s="147">
        <v>83.938781320453245</v>
      </c>
      <c r="H11097" s="147">
        <v>90.571584000000001</v>
      </c>
      <c r="I11097" s="147">
        <v>97.603200000000001</v>
      </c>
      <c r="J11097" s="147">
        <v>104.592928</v>
      </c>
      <c r="K11097" s="147">
        <v>111.588672</v>
      </c>
    </row>
    <row r="11098" spans="2:11" x14ac:dyDescent="0.2">
      <c r="B11098" s="21" t="str">
        <f t="shared" si="173"/>
        <v>Lion's HeadWind2035RCP6.0</v>
      </c>
      <c r="C11098" t="s">
        <v>362</v>
      </c>
      <c r="D11098" t="s">
        <v>1</v>
      </c>
      <c r="E11098" s="144" t="s">
        <v>192</v>
      </c>
      <c r="F11098" s="144">
        <v>2035</v>
      </c>
      <c r="G11098" s="147">
        <v>84.054833358620954</v>
      </c>
      <c r="H11098" s="147">
        <v>90.708480000000009</v>
      </c>
      <c r="I11098" s="147">
        <v>97.766400000000004</v>
      </c>
      <c r="J11098" s="147">
        <v>104.77953600000001</v>
      </c>
      <c r="K11098" s="147">
        <v>111.79843200000001</v>
      </c>
    </row>
    <row r="11099" spans="2:11" x14ac:dyDescent="0.2">
      <c r="B11099" s="21" t="str">
        <f t="shared" si="173"/>
        <v>Lion's HeadWind2040RCP6.0</v>
      </c>
      <c r="C11099" t="s">
        <v>362</v>
      </c>
      <c r="D11099" t="s">
        <v>1</v>
      </c>
      <c r="E11099" s="144" t="s">
        <v>192</v>
      </c>
      <c r="F11099" s="144">
        <v>2040</v>
      </c>
      <c r="G11099" s="147">
        <v>84.170885396788677</v>
      </c>
      <c r="H11099" s="147">
        <v>90.845376000000002</v>
      </c>
      <c r="I11099" s="147">
        <v>97.929600000000008</v>
      </c>
      <c r="J11099" s="147">
        <v>104.966144</v>
      </c>
      <c r="K11099" s="147">
        <v>112.00819200000001</v>
      </c>
    </row>
    <row r="11100" spans="2:11" x14ac:dyDescent="0.2">
      <c r="B11100" s="21" t="str">
        <f t="shared" si="173"/>
        <v>Lion's HeadWind2045RCP6.0</v>
      </c>
      <c r="C11100" t="s">
        <v>362</v>
      </c>
      <c r="D11100" t="s">
        <v>1</v>
      </c>
      <c r="E11100" s="144" t="s">
        <v>192</v>
      </c>
      <c r="F11100" s="144">
        <v>2045</v>
      </c>
      <c r="G11100" s="147">
        <v>84.2869374349564</v>
      </c>
      <c r="H11100" s="147">
        <v>90.982271999999995</v>
      </c>
      <c r="I11100" s="147">
        <v>98.092799999999997</v>
      </c>
      <c r="J11100" s="147">
        <v>105.15275200000001</v>
      </c>
      <c r="K11100" s="147">
        <v>112.21795200000001</v>
      </c>
    </row>
    <row r="11101" spans="2:11" x14ac:dyDescent="0.2">
      <c r="B11101" s="21" t="str">
        <f t="shared" si="173"/>
        <v>Lion's HeadWind2050RCP6.0</v>
      </c>
      <c r="C11101" t="s">
        <v>362</v>
      </c>
      <c r="D11101" t="s">
        <v>1</v>
      </c>
      <c r="E11101" s="144" t="s">
        <v>192</v>
      </c>
      <c r="F11101" s="144">
        <v>2050</v>
      </c>
      <c r="G11101" s="147">
        <v>84.422884108238591</v>
      </c>
      <c r="H11101" s="147">
        <v>91.135238400000006</v>
      </c>
      <c r="I11101" s="147">
        <v>98.263679999999994</v>
      </c>
      <c r="J11101" s="147">
        <v>105.33936000000001</v>
      </c>
      <c r="K11101" s="147">
        <v>112.4233344</v>
      </c>
    </row>
    <row r="11102" spans="2:11" x14ac:dyDescent="0.2">
      <c r="B11102" s="21" t="str">
        <f t="shared" si="173"/>
        <v>Lion's HeadWind2055RCP6.0</v>
      </c>
      <c r="C11102" t="s">
        <v>362</v>
      </c>
      <c r="D11102" t="s">
        <v>1</v>
      </c>
      <c r="E11102" s="144" t="s">
        <v>192</v>
      </c>
      <c r="F11102" s="144">
        <v>2055</v>
      </c>
      <c r="G11102" s="147">
        <v>84.44277874335306</v>
      </c>
      <c r="H11102" s="147">
        <v>91.15130880000001</v>
      </c>
      <c r="I11102" s="147">
        <v>98.271360000000001</v>
      </c>
      <c r="J11102" s="147">
        <v>105.33936000000001</v>
      </c>
      <c r="K11102" s="147">
        <v>112.4189568</v>
      </c>
    </row>
    <row r="11103" spans="2:11" x14ac:dyDescent="0.2">
      <c r="B11103" s="21" t="str">
        <f t="shared" si="173"/>
        <v>Lion's HeadWind2060RCP6.0</v>
      </c>
      <c r="C11103" t="s">
        <v>362</v>
      </c>
      <c r="D11103" t="s">
        <v>1</v>
      </c>
      <c r="E11103" s="144" t="s">
        <v>192</v>
      </c>
      <c r="F11103" s="144">
        <v>2060</v>
      </c>
      <c r="G11103" s="147">
        <v>84.462673378467528</v>
      </c>
      <c r="H11103" s="147">
        <v>91.167379199999999</v>
      </c>
      <c r="I11103" s="147">
        <v>98.279039999999995</v>
      </c>
      <c r="J11103" s="147">
        <v>105.33936000000001</v>
      </c>
      <c r="K11103" s="147">
        <v>112.41457919999999</v>
      </c>
    </row>
    <row r="11104" spans="2:11" x14ac:dyDescent="0.2">
      <c r="B11104" s="21" t="str">
        <f t="shared" si="173"/>
        <v>Lion's HeadWind2065RCP6.0</v>
      </c>
      <c r="C11104" t="s">
        <v>362</v>
      </c>
      <c r="D11104" t="s">
        <v>1</v>
      </c>
      <c r="E11104" s="144" t="s">
        <v>192</v>
      </c>
      <c r="F11104" s="144">
        <v>2065</v>
      </c>
      <c r="G11104" s="147">
        <v>84.482568013581997</v>
      </c>
      <c r="H11104" s="147">
        <v>91.183449600000003</v>
      </c>
      <c r="I11104" s="147">
        <v>98.286720000000003</v>
      </c>
      <c r="J11104" s="147">
        <v>105.33936000000001</v>
      </c>
      <c r="K11104" s="147">
        <v>112.41020159999999</v>
      </c>
    </row>
    <row r="11105" spans="2:11" x14ac:dyDescent="0.2">
      <c r="B11105" s="21" t="str">
        <f t="shared" si="173"/>
        <v>Lion's HeadWind2070RCP6.0</v>
      </c>
      <c r="C11105" t="s">
        <v>362</v>
      </c>
      <c r="D11105" t="s">
        <v>1</v>
      </c>
      <c r="E11105" s="144" t="s">
        <v>192</v>
      </c>
      <c r="F11105" s="144">
        <v>2070</v>
      </c>
      <c r="G11105" s="147">
        <v>84.502462648696465</v>
      </c>
      <c r="H11105" s="147">
        <v>91.199520000000007</v>
      </c>
      <c r="I11105" s="147">
        <v>98.294399999999996</v>
      </c>
      <c r="J11105" s="147">
        <v>105.33936000000001</v>
      </c>
      <c r="K11105" s="147">
        <v>112.40582399999998</v>
      </c>
    </row>
    <row r="11106" spans="2:11" x14ac:dyDescent="0.2">
      <c r="B11106" s="21" t="str">
        <f t="shared" si="173"/>
        <v>Lion's HeadWind2075RCP6.0</v>
      </c>
      <c r="C11106" t="s">
        <v>362</v>
      </c>
      <c r="D11106" t="s">
        <v>1</v>
      </c>
      <c r="E11106" s="144" t="s">
        <v>192</v>
      </c>
      <c r="F11106" s="144">
        <v>2075</v>
      </c>
      <c r="G11106" s="147">
        <v>84.666178916825928</v>
      </c>
      <c r="H11106" s="147">
        <v>91.413792000000001</v>
      </c>
      <c r="I11106" s="147">
        <v>98.570400000000006</v>
      </c>
      <c r="J11106" s="147">
        <v>105.67063200000001</v>
      </c>
      <c r="K11106" s="147">
        <v>112.78886399999999</v>
      </c>
    </row>
    <row r="11107" spans="2:11" x14ac:dyDescent="0.2">
      <c r="B11107" s="21" t="str">
        <f t="shared" si="173"/>
        <v>Lion's HeadWind2080RCP6.0</v>
      </c>
      <c r="C11107" t="s">
        <v>362</v>
      </c>
      <c r="D11107" t="s">
        <v>1</v>
      </c>
      <c r="E11107" s="144" t="s">
        <v>192</v>
      </c>
      <c r="F11107" s="144">
        <v>2080</v>
      </c>
      <c r="G11107" s="147">
        <v>84.829895184955404</v>
      </c>
      <c r="H11107" s="147">
        <v>91.628063999999995</v>
      </c>
      <c r="I11107" s="147">
        <v>98.846400000000003</v>
      </c>
      <c r="J11107" s="147">
        <v>106.001904</v>
      </c>
      <c r="K11107" s="147">
        <v>113.17190399999998</v>
      </c>
    </row>
    <row r="11108" spans="2:11" x14ac:dyDescent="0.2">
      <c r="B11108" s="21" t="str">
        <f t="shared" si="173"/>
        <v>Lion's HeadWind2085RCP6.0</v>
      </c>
      <c r="C11108" t="s">
        <v>362</v>
      </c>
      <c r="D11108" t="s">
        <v>1</v>
      </c>
      <c r="E11108" s="144" t="s">
        <v>192</v>
      </c>
      <c r="F11108" s="144">
        <v>2085</v>
      </c>
      <c r="G11108" s="147">
        <v>84.993611453084867</v>
      </c>
      <c r="H11108" s="147">
        <v>91.842336000000003</v>
      </c>
      <c r="I11108" s="147">
        <v>99.122399999999999</v>
      </c>
      <c r="J11108" s="147">
        <v>106.33317599999999</v>
      </c>
      <c r="K11108" s="147">
        <v>113.55494399999998</v>
      </c>
    </row>
    <row r="11109" spans="2:11" x14ac:dyDescent="0.2">
      <c r="B11109" s="21" t="str">
        <f t="shared" si="173"/>
        <v>Lion's HeadWind2090RCP6.0</v>
      </c>
      <c r="C11109" t="s">
        <v>362</v>
      </c>
      <c r="D11109" t="s">
        <v>1</v>
      </c>
      <c r="E11109" s="144" t="s">
        <v>192</v>
      </c>
      <c r="F11109" s="144">
        <v>2090</v>
      </c>
      <c r="G11109" s="147">
        <v>85.466799822994915</v>
      </c>
      <c r="H11109" s="147">
        <v>92.434560000000005</v>
      </c>
      <c r="I11109" s="147">
        <v>99.865600000000015</v>
      </c>
      <c r="J11109" s="147">
        <v>107.20886399999999</v>
      </c>
      <c r="K11109" s="147">
        <v>114.55814399999998</v>
      </c>
    </row>
    <row r="11110" spans="2:11" x14ac:dyDescent="0.2">
      <c r="B11110" s="21" t="str">
        <f t="shared" si="173"/>
        <v>Lion's HeadWind2095RCP6.0</v>
      </c>
      <c r="C11110" t="s">
        <v>362</v>
      </c>
      <c r="D11110" t="s">
        <v>1</v>
      </c>
      <c r="E11110" s="144" t="s">
        <v>192</v>
      </c>
      <c r="F11110" s="144">
        <v>2095</v>
      </c>
      <c r="G11110" s="147">
        <v>85.7762719247755</v>
      </c>
      <c r="H11110" s="147">
        <v>92.812511999999998</v>
      </c>
      <c r="I11110" s="147">
        <v>100.33280000000001</v>
      </c>
      <c r="J11110" s="147">
        <v>107.75328</v>
      </c>
      <c r="K11110" s="147">
        <v>115.178304</v>
      </c>
    </row>
    <row r="11111" spans="2:11" x14ac:dyDescent="0.2">
      <c r="B11111" s="21" t="str">
        <f t="shared" si="173"/>
        <v>Lion's HeadWind2100RCP6.0</v>
      </c>
      <c r="C11111" t="s">
        <v>362</v>
      </c>
      <c r="D11111" t="s">
        <v>1</v>
      </c>
      <c r="E11111" s="144" t="s">
        <v>192</v>
      </c>
      <c r="F11111" s="144">
        <v>2100</v>
      </c>
      <c r="G11111" s="147">
        <v>86.085744026556085</v>
      </c>
      <c r="H11111" s="147">
        <v>93.190464000000006</v>
      </c>
      <c r="I11111" s="147">
        <v>100.80000000000001</v>
      </c>
      <c r="J11111" s="147">
        <v>108.297696</v>
      </c>
      <c r="K11111" s="147">
        <v>115.798464</v>
      </c>
    </row>
    <row r="11112" spans="2:11" x14ac:dyDescent="0.2">
      <c r="B11112" s="21" t="str">
        <f t="shared" si="173"/>
        <v>Lion's HeadWind2023RCP8.5</v>
      </c>
      <c r="C11112" t="s">
        <v>362</v>
      </c>
      <c r="D11112" t="s">
        <v>1</v>
      </c>
      <c r="E11112" s="144" t="s">
        <v>191</v>
      </c>
      <c r="F11112" s="144">
        <v>2023</v>
      </c>
      <c r="G11112" s="147">
        <v>83.706677244117799</v>
      </c>
      <c r="H11112" s="147">
        <v>90.297792000000001</v>
      </c>
      <c r="I11112" s="147">
        <v>97.276800000000009</v>
      </c>
      <c r="J11112" s="147">
        <v>104.21971199999999</v>
      </c>
      <c r="K11112" s="147">
        <v>111.169152</v>
      </c>
    </row>
    <row r="11113" spans="2:11" x14ac:dyDescent="0.2">
      <c r="B11113" s="21" t="str">
        <f t="shared" si="173"/>
        <v>Lion's HeadWind2025RCP8.5</v>
      </c>
      <c r="C11113" t="s">
        <v>362</v>
      </c>
      <c r="D11113" t="s">
        <v>1</v>
      </c>
      <c r="E11113" s="144" t="s">
        <v>191</v>
      </c>
      <c r="F11113" s="144">
        <v>2025</v>
      </c>
      <c r="G11113" s="147">
        <v>83.938781320453245</v>
      </c>
      <c r="H11113" s="147">
        <v>90.571584000000001</v>
      </c>
      <c r="I11113" s="147">
        <v>97.603200000000001</v>
      </c>
      <c r="J11113" s="147">
        <v>104.592928</v>
      </c>
      <c r="K11113" s="147">
        <v>111.588672</v>
      </c>
    </row>
    <row r="11114" spans="2:11" x14ac:dyDescent="0.2">
      <c r="B11114" s="21" t="str">
        <f t="shared" si="173"/>
        <v>Lion's HeadWind2030RCP8.5</v>
      </c>
      <c r="C11114" t="s">
        <v>362</v>
      </c>
      <c r="D11114" t="s">
        <v>1</v>
      </c>
      <c r="E11114" s="144" t="s">
        <v>191</v>
      </c>
      <c r="F11114" s="144">
        <v>2030</v>
      </c>
      <c r="G11114" s="147">
        <v>84.170885396788677</v>
      </c>
      <c r="H11114" s="147">
        <v>90.845376000000002</v>
      </c>
      <c r="I11114" s="147">
        <v>97.929600000000008</v>
      </c>
      <c r="J11114" s="147">
        <v>104.966144</v>
      </c>
      <c r="K11114" s="147">
        <v>112.00819200000001</v>
      </c>
    </row>
    <row r="11115" spans="2:11" x14ac:dyDescent="0.2">
      <c r="B11115" s="21" t="str">
        <f t="shared" si="173"/>
        <v>Lion's HeadWind2035RCP8.5</v>
      </c>
      <c r="C11115" t="s">
        <v>362</v>
      </c>
      <c r="D11115" t="s">
        <v>1</v>
      </c>
      <c r="E11115" s="144" t="s">
        <v>191</v>
      </c>
      <c r="F11115" s="144">
        <v>2035</v>
      </c>
      <c r="G11115" s="147">
        <v>84.402989473124123</v>
      </c>
      <c r="H11115" s="147">
        <v>91.119168000000002</v>
      </c>
      <c r="I11115" s="147">
        <v>98.256</v>
      </c>
      <c r="J11115" s="147">
        <v>105.33936000000001</v>
      </c>
      <c r="K11115" s="147">
        <v>112.42771200000001</v>
      </c>
    </row>
    <row r="11116" spans="2:11" x14ac:dyDescent="0.2">
      <c r="B11116" s="21" t="str">
        <f t="shared" si="173"/>
        <v>Lion's HeadWind2040RCP8.5</v>
      </c>
      <c r="C11116" t="s">
        <v>362</v>
      </c>
      <c r="D11116" t="s">
        <v>1</v>
      </c>
      <c r="E11116" s="144" t="s">
        <v>191</v>
      </c>
      <c r="F11116" s="144">
        <v>2040</v>
      </c>
      <c r="G11116" s="147">
        <v>84.436147198314899</v>
      </c>
      <c r="H11116" s="147">
        <v>91.145952000000008</v>
      </c>
      <c r="I11116" s="147">
        <v>98.268799999999999</v>
      </c>
      <c r="J11116" s="147">
        <v>105.33936000000001</v>
      </c>
      <c r="K11116" s="147">
        <v>112.420416</v>
      </c>
    </row>
    <row r="11117" spans="2:11" x14ac:dyDescent="0.2">
      <c r="B11117" s="21" t="str">
        <f t="shared" si="173"/>
        <v>Lion's HeadWind2045RCP8.5</v>
      </c>
      <c r="C11117" t="s">
        <v>362</v>
      </c>
      <c r="D11117" t="s">
        <v>1</v>
      </c>
      <c r="E11117" s="144" t="s">
        <v>191</v>
      </c>
      <c r="F11117" s="144">
        <v>2045</v>
      </c>
      <c r="G11117" s="147">
        <v>84.469304923505689</v>
      </c>
      <c r="H11117" s="147">
        <v>91.172736</v>
      </c>
      <c r="I11117" s="147">
        <v>98.281599999999997</v>
      </c>
      <c r="J11117" s="147">
        <v>105.33936000000001</v>
      </c>
      <c r="K11117" s="147">
        <v>112.41311999999999</v>
      </c>
    </row>
    <row r="11118" spans="2:11" x14ac:dyDescent="0.2">
      <c r="B11118" s="21" t="str">
        <f t="shared" si="173"/>
        <v>Lion's HeadWind2050RCP8.5</v>
      </c>
      <c r="C11118" t="s">
        <v>362</v>
      </c>
      <c r="D11118" t="s">
        <v>1</v>
      </c>
      <c r="E11118" s="144" t="s">
        <v>191</v>
      </c>
      <c r="F11118" s="144">
        <v>2050</v>
      </c>
      <c r="G11118" s="147">
        <v>84.72075100620242</v>
      </c>
      <c r="H11118" s="147">
        <v>91.485216000000008</v>
      </c>
      <c r="I11118" s="147">
        <v>98.662400000000005</v>
      </c>
      <c r="J11118" s="147">
        <v>105.78105600000001</v>
      </c>
      <c r="K11118" s="147">
        <v>112.91654399999999</v>
      </c>
    </row>
    <row r="11119" spans="2:11" x14ac:dyDescent="0.2">
      <c r="B11119" s="21" t="str">
        <f t="shared" si="173"/>
        <v>Lion's HeadWind2055RCP8.5</v>
      </c>
      <c r="C11119" t="s">
        <v>362</v>
      </c>
      <c r="D11119" t="s">
        <v>1</v>
      </c>
      <c r="E11119" s="144" t="s">
        <v>191</v>
      </c>
      <c r="F11119" s="144">
        <v>2055</v>
      </c>
      <c r="G11119" s="147">
        <v>84.939039363708375</v>
      </c>
      <c r="H11119" s="147">
        <v>91.770911999999996</v>
      </c>
      <c r="I11119" s="147">
        <v>99.0304</v>
      </c>
      <c r="J11119" s="147">
        <v>106.222752</v>
      </c>
      <c r="K11119" s="147">
        <v>113.42726399999998</v>
      </c>
    </row>
    <row r="11120" spans="2:11" x14ac:dyDescent="0.2">
      <c r="B11120" s="21" t="str">
        <f t="shared" si="173"/>
        <v>Lion's HeadWind2060RCP8.5</v>
      </c>
      <c r="C11120" t="s">
        <v>362</v>
      </c>
      <c r="D11120" t="s">
        <v>1</v>
      </c>
      <c r="E11120" s="144" t="s">
        <v>191</v>
      </c>
      <c r="F11120" s="144">
        <v>2060</v>
      </c>
      <c r="G11120" s="147">
        <v>85.466799822994915</v>
      </c>
      <c r="H11120" s="147">
        <v>92.434560000000005</v>
      </c>
      <c r="I11120" s="147">
        <v>99.865600000000015</v>
      </c>
      <c r="J11120" s="147">
        <v>107.20886399999999</v>
      </c>
      <c r="K11120" s="147">
        <v>114.55814399999998</v>
      </c>
    </row>
    <row r="11121" spans="2:11" x14ac:dyDescent="0.2">
      <c r="B11121" s="21" t="str">
        <f t="shared" si="173"/>
        <v>Lion's HeadWind2065RCP8.5</v>
      </c>
      <c r="C11121" t="s">
        <v>362</v>
      </c>
      <c r="D11121" t="s">
        <v>1</v>
      </c>
      <c r="E11121" s="144" t="s">
        <v>191</v>
      </c>
      <c r="F11121" s="144">
        <v>2065</v>
      </c>
      <c r="G11121" s="147">
        <v>85.7762719247755</v>
      </c>
      <c r="H11121" s="147">
        <v>92.812511999999998</v>
      </c>
      <c r="I11121" s="147">
        <v>100.33280000000001</v>
      </c>
      <c r="J11121" s="147">
        <v>107.75328</v>
      </c>
      <c r="K11121" s="147">
        <v>115.178304</v>
      </c>
    </row>
    <row r="11122" spans="2:11" x14ac:dyDescent="0.2">
      <c r="B11122" s="21" t="str">
        <f t="shared" si="173"/>
        <v>Lion's HeadWind2070RCP8.5</v>
      </c>
      <c r="C11122" t="s">
        <v>362</v>
      </c>
      <c r="D11122" t="s">
        <v>1</v>
      </c>
      <c r="E11122" s="144" t="s">
        <v>191</v>
      </c>
      <c r="F11122" s="144">
        <v>2070</v>
      </c>
      <c r="G11122" s="147">
        <v>86.237716933680488</v>
      </c>
      <c r="H11122" s="147">
        <v>93.36902400000001</v>
      </c>
      <c r="I11122" s="147">
        <v>101.00800000000001</v>
      </c>
      <c r="J11122" s="147">
        <v>108.52710399999999</v>
      </c>
      <c r="K11122" s="147">
        <v>116.05747199999999</v>
      </c>
    </row>
    <row r="11123" spans="2:11" x14ac:dyDescent="0.2">
      <c r="B11123" s="21" t="str">
        <f t="shared" si="173"/>
        <v>Lion's HeadWind2075RCP8.5</v>
      </c>
      <c r="C11123" t="s">
        <v>362</v>
      </c>
      <c r="D11123" t="s">
        <v>1</v>
      </c>
      <c r="E11123" s="144" t="s">
        <v>191</v>
      </c>
      <c r="F11123" s="144">
        <v>2075</v>
      </c>
      <c r="G11123" s="147">
        <v>86.389689840804877</v>
      </c>
      <c r="H11123" s="147">
        <v>93.547584000000001</v>
      </c>
      <c r="I11123" s="147">
        <v>101.21600000000001</v>
      </c>
      <c r="J11123" s="147">
        <v>108.756512</v>
      </c>
      <c r="K11123" s="147">
        <v>116.31648</v>
      </c>
    </row>
    <row r="11124" spans="2:11" x14ac:dyDescent="0.2">
      <c r="B11124" s="21" t="str">
        <f t="shared" si="173"/>
        <v>Lion's HeadWind2080RCP8.5</v>
      </c>
      <c r="C11124" t="s">
        <v>362</v>
      </c>
      <c r="D11124" t="s">
        <v>1</v>
      </c>
      <c r="E11124" s="144" t="s">
        <v>191</v>
      </c>
      <c r="F11124" s="144">
        <v>2080</v>
      </c>
      <c r="G11124" s="147">
        <v>86.54166274792928</v>
      </c>
      <c r="H11124" s="147">
        <v>93.726144000000005</v>
      </c>
      <c r="I11124" s="147">
        <v>101.42400000000001</v>
      </c>
      <c r="J11124" s="147">
        <v>108.98591999999999</v>
      </c>
      <c r="K11124" s="147">
        <v>116.57548799999999</v>
      </c>
    </row>
    <row r="11125" spans="2:11" x14ac:dyDescent="0.2">
      <c r="B11125" s="21" t="str">
        <f t="shared" si="173"/>
        <v>Lion's HeadWind2085RCP8.5</v>
      </c>
      <c r="C11125" t="s">
        <v>362</v>
      </c>
      <c r="D11125" t="s">
        <v>1</v>
      </c>
      <c r="E11125" s="144" t="s">
        <v>191</v>
      </c>
      <c r="F11125" s="144">
        <v>2085</v>
      </c>
      <c r="G11125" s="147">
        <v>86.740609099073936</v>
      </c>
      <c r="H11125" s="147">
        <v>93.962736000000007</v>
      </c>
      <c r="I11125" s="147">
        <v>101.7072</v>
      </c>
      <c r="J11125" s="147">
        <v>109.31462399999998</v>
      </c>
      <c r="K11125" s="147">
        <v>116.94211200000001</v>
      </c>
    </row>
    <row r="11126" spans="2:11" x14ac:dyDescent="0.2">
      <c r="B11126" s="21" t="str">
        <f t="shared" si="173"/>
        <v>Lion's HeadWind2090RCP8.5</v>
      </c>
      <c r="C11126" t="s">
        <v>362</v>
      </c>
      <c r="D11126" t="s">
        <v>1</v>
      </c>
      <c r="E11126" s="144" t="s">
        <v>191</v>
      </c>
      <c r="F11126" s="144">
        <v>2090</v>
      </c>
      <c r="G11126" s="147">
        <v>86.939555450218606</v>
      </c>
      <c r="H11126" s="147">
        <v>94.199327999999994</v>
      </c>
      <c r="I11126" s="147">
        <v>101.99039999999999</v>
      </c>
      <c r="J11126" s="147">
        <v>109.64332799999998</v>
      </c>
      <c r="K11126" s="147">
        <v>117.30873600000001</v>
      </c>
    </row>
    <row r="11127" spans="2:11" x14ac:dyDescent="0.2">
      <c r="B11127" s="21" t="str">
        <f t="shared" si="173"/>
        <v>Lion's HeadWind2095RCP8.5</v>
      </c>
      <c r="C11127" t="s">
        <v>362</v>
      </c>
      <c r="D11127" t="s">
        <v>1</v>
      </c>
      <c r="E11127" s="144" t="s">
        <v>191</v>
      </c>
      <c r="F11127" s="144">
        <v>2095</v>
      </c>
      <c r="G11127" s="147">
        <v>86.939555450218606</v>
      </c>
      <c r="H11127" s="147">
        <v>94.199327999999994</v>
      </c>
      <c r="I11127" s="147">
        <v>101.99039999999999</v>
      </c>
      <c r="J11127" s="147">
        <v>109.64332799999998</v>
      </c>
      <c r="K11127" s="147">
        <v>117.30873600000001</v>
      </c>
    </row>
    <row r="11128" spans="2:11" x14ac:dyDescent="0.2">
      <c r="B11128" s="21" t="str">
        <f t="shared" si="173"/>
        <v>Lion's HeadWind2100RCP8.5</v>
      </c>
      <c r="C11128" t="s">
        <v>362</v>
      </c>
      <c r="D11128" t="s">
        <v>1</v>
      </c>
      <c r="E11128" s="144" t="s">
        <v>191</v>
      </c>
      <c r="F11128" s="144">
        <v>2100</v>
      </c>
      <c r="G11128" s="147">
        <v>86.939555450218606</v>
      </c>
      <c r="H11128" s="147">
        <v>94.199327999999994</v>
      </c>
      <c r="I11128" s="147">
        <v>101.99039999999999</v>
      </c>
      <c r="J11128" s="147">
        <v>109.64332799999998</v>
      </c>
      <c r="K11128" s="147">
        <v>117.30873600000001</v>
      </c>
    </row>
    <row r="11129" spans="2:11" x14ac:dyDescent="0.2">
      <c r="B11129" s="21" t="str">
        <f t="shared" si="173"/>
        <v>ListowelIce Accretion2023RCP4.5</v>
      </c>
      <c r="C11129" t="s">
        <v>363</v>
      </c>
      <c r="D11129" t="s">
        <v>486</v>
      </c>
      <c r="E11129" s="144" t="s">
        <v>193</v>
      </c>
      <c r="F11129" s="144">
        <v>2023</v>
      </c>
      <c r="G11129" s="147">
        <v>15.972451743594752</v>
      </c>
      <c r="H11129" s="147">
        <v>19.185449999999999</v>
      </c>
      <c r="I11129" s="147">
        <v>23.252999999999997</v>
      </c>
      <c r="J11129" s="147">
        <v>26.353859999999997</v>
      </c>
      <c r="K11129" s="147">
        <v>29.443680000000001</v>
      </c>
    </row>
    <row r="11130" spans="2:11" x14ac:dyDescent="0.2">
      <c r="B11130" s="21" t="str">
        <f t="shared" si="173"/>
        <v>ListowelIce Accretion2025RCP4.5</v>
      </c>
      <c r="C11130" t="s">
        <v>363</v>
      </c>
      <c r="D11130" t="s">
        <v>486</v>
      </c>
      <c r="E11130" s="144" t="s">
        <v>193</v>
      </c>
      <c r="F11130" s="144">
        <v>2025</v>
      </c>
      <c r="G11130" s="147">
        <v>16.049806636808555</v>
      </c>
      <c r="H11130" s="147">
        <v>19.284081666666665</v>
      </c>
      <c r="I11130" s="147">
        <v>23.379499999999997</v>
      </c>
      <c r="J11130" s="147">
        <v>26.505468333333329</v>
      </c>
      <c r="K11130" s="147">
        <v>29.617560000000001</v>
      </c>
    </row>
    <row r="11131" spans="2:11" x14ac:dyDescent="0.2">
      <c r="B11131" s="21" t="str">
        <f t="shared" si="173"/>
        <v>ListowelIce Accretion2030RCP4.5</v>
      </c>
      <c r="C11131" t="s">
        <v>363</v>
      </c>
      <c r="D11131" t="s">
        <v>486</v>
      </c>
      <c r="E11131" s="144" t="s">
        <v>193</v>
      </c>
      <c r="F11131" s="144">
        <v>2030</v>
      </c>
      <c r="G11131" s="147">
        <v>16.127161530022356</v>
      </c>
      <c r="H11131" s="147">
        <v>19.382713333333331</v>
      </c>
      <c r="I11131" s="147">
        <v>23.505999999999997</v>
      </c>
      <c r="J11131" s="147">
        <v>26.657076666666665</v>
      </c>
      <c r="K11131" s="147">
        <v>29.791440000000001</v>
      </c>
    </row>
    <row r="11132" spans="2:11" x14ac:dyDescent="0.2">
      <c r="B11132" s="21" t="str">
        <f t="shared" si="173"/>
        <v>ListowelIce Accretion2035RCP4.5</v>
      </c>
      <c r="C11132" t="s">
        <v>363</v>
      </c>
      <c r="D11132" t="s">
        <v>486</v>
      </c>
      <c r="E11132" s="144" t="s">
        <v>193</v>
      </c>
      <c r="F11132" s="144">
        <v>2035</v>
      </c>
      <c r="G11132" s="147">
        <v>16.204516423236157</v>
      </c>
      <c r="H11132" s="147">
        <v>19.481344999999997</v>
      </c>
      <c r="I11132" s="147">
        <v>23.6325</v>
      </c>
      <c r="J11132" s="147">
        <v>26.808684999999997</v>
      </c>
      <c r="K11132" s="147">
        <v>29.965320000000002</v>
      </c>
    </row>
    <row r="11133" spans="2:11" x14ac:dyDescent="0.2">
      <c r="B11133" s="21" t="str">
        <f t="shared" si="173"/>
        <v>ListowelIce Accretion2040RCP4.5</v>
      </c>
      <c r="C11133" t="s">
        <v>363</v>
      </c>
      <c r="D11133" t="s">
        <v>486</v>
      </c>
      <c r="E11133" s="144" t="s">
        <v>193</v>
      </c>
      <c r="F11133" s="144">
        <v>2040</v>
      </c>
      <c r="G11133" s="147">
        <v>16.281871316449958</v>
      </c>
      <c r="H11133" s="147">
        <v>19.579976666666667</v>
      </c>
      <c r="I11133" s="147">
        <v>23.759</v>
      </c>
      <c r="J11133" s="147">
        <v>26.960293333333329</v>
      </c>
      <c r="K11133" s="147">
        <v>30.139200000000002</v>
      </c>
    </row>
    <row r="11134" spans="2:11" x14ac:dyDescent="0.2">
      <c r="B11134" s="21" t="str">
        <f t="shared" si="173"/>
        <v>ListowelIce Accretion2045RCP4.5</v>
      </c>
      <c r="C11134" t="s">
        <v>363</v>
      </c>
      <c r="D11134" t="s">
        <v>486</v>
      </c>
      <c r="E11134" s="144" t="s">
        <v>193</v>
      </c>
      <c r="F11134" s="144">
        <v>2045</v>
      </c>
      <c r="G11134" s="147">
        <v>16.359226209663763</v>
      </c>
      <c r="H11134" s="147">
        <v>19.678608333333333</v>
      </c>
      <c r="I11134" s="147">
        <v>23.8855</v>
      </c>
      <c r="J11134" s="147">
        <v>27.111901666666665</v>
      </c>
      <c r="K11134" s="147">
        <v>30.313080000000003</v>
      </c>
    </row>
    <row r="11135" spans="2:11" x14ac:dyDescent="0.2">
      <c r="B11135" s="21" t="str">
        <f t="shared" si="173"/>
        <v>ListowelIce Accretion2050RCP4.5</v>
      </c>
      <c r="C11135" t="s">
        <v>363</v>
      </c>
      <c r="D11135" t="s">
        <v>486</v>
      </c>
      <c r="E11135" s="144" t="s">
        <v>193</v>
      </c>
      <c r="F11135" s="144">
        <v>2050</v>
      </c>
      <c r="G11135" s="147">
        <v>16.442982887143533</v>
      </c>
      <c r="H11135" s="147">
        <v>19.807783999999998</v>
      </c>
      <c r="I11135" s="147">
        <v>24.0764</v>
      </c>
      <c r="J11135" s="147">
        <v>27.341479999999997</v>
      </c>
      <c r="K11135" s="147">
        <v>30.591288000000002</v>
      </c>
    </row>
    <row r="11136" spans="2:11" x14ac:dyDescent="0.2">
      <c r="B11136" s="21" t="str">
        <f t="shared" si="173"/>
        <v>ListowelIce Accretion2055RCP4.5</v>
      </c>
      <c r="C11136" t="s">
        <v>363</v>
      </c>
      <c r="D11136" t="s">
        <v>486</v>
      </c>
      <c r="E11136" s="144" t="s">
        <v>193</v>
      </c>
      <c r="F11136" s="144">
        <v>2055</v>
      </c>
      <c r="G11136" s="147">
        <v>16.449384671409504</v>
      </c>
      <c r="H11136" s="147">
        <v>19.838328000000001</v>
      </c>
      <c r="I11136" s="147">
        <v>24.140799999999999</v>
      </c>
      <c r="J11136" s="147">
        <v>27.419449999999998</v>
      </c>
      <c r="K11136" s="147">
        <v>30.695616000000001</v>
      </c>
    </row>
    <row r="11137" spans="2:11" x14ac:dyDescent="0.2">
      <c r="B11137" s="21" t="str">
        <f t="shared" si="173"/>
        <v>ListowelIce Accretion2060RCP4.5</v>
      </c>
      <c r="C11137" t="s">
        <v>363</v>
      </c>
      <c r="D11137" t="s">
        <v>486</v>
      </c>
      <c r="E11137" s="144" t="s">
        <v>193</v>
      </c>
      <c r="F11137" s="144">
        <v>2060</v>
      </c>
      <c r="G11137" s="147">
        <v>16.455786455675472</v>
      </c>
      <c r="H11137" s="147">
        <v>19.868872</v>
      </c>
      <c r="I11137" s="147">
        <v>24.205200000000001</v>
      </c>
      <c r="J11137" s="147">
        <v>27.497419999999998</v>
      </c>
      <c r="K11137" s="147">
        <v>30.799944000000004</v>
      </c>
    </row>
    <row r="11138" spans="2:11" x14ac:dyDescent="0.2">
      <c r="B11138" s="21" t="str">
        <f t="shared" si="173"/>
        <v>ListowelIce Accretion2065RCP4.5</v>
      </c>
      <c r="C11138" t="s">
        <v>363</v>
      </c>
      <c r="D11138" t="s">
        <v>486</v>
      </c>
      <c r="E11138" s="144" t="s">
        <v>193</v>
      </c>
      <c r="F11138" s="144">
        <v>2065</v>
      </c>
      <c r="G11138" s="147">
        <v>16.462188239941444</v>
      </c>
      <c r="H11138" s="147">
        <v>19.899416000000002</v>
      </c>
      <c r="I11138" s="147">
        <v>24.269600000000001</v>
      </c>
      <c r="J11138" s="147">
        <v>27.575389999999999</v>
      </c>
      <c r="K11138" s="147">
        <v>30.904272000000002</v>
      </c>
    </row>
    <row r="11139" spans="2:11" x14ac:dyDescent="0.2">
      <c r="B11139" s="21" t="str">
        <f t="shared" si="173"/>
        <v>ListowelIce Accretion2070RCP4.5</v>
      </c>
      <c r="C11139" t="s">
        <v>363</v>
      </c>
      <c r="D11139" t="s">
        <v>486</v>
      </c>
      <c r="E11139" s="144" t="s">
        <v>193</v>
      </c>
      <c r="F11139" s="144">
        <v>2070</v>
      </c>
      <c r="G11139" s="147">
        <v>16.468590024207412</v>
      </c>
      <c r="H11139" s="147">
        <v>19.929960000000001</v>
      </c>
      <c r="I11139" s="147">
        <v>24.334</v>
      </c>
      <c r="J11139" s="147">
        <v>27.653359999999999</v>
      </c>
      <c r="K11139" s="147">
        <v>31.008600000000001</v>
      </c>
    </row>
    <row r="11140" spans="2:11" x14ac:dyDescent="0.2">
      <c r="B11140" s="21" t="str">
        <f t="shared" si="173"/>
        <v>ListowelIce Accretion2075RCP4.5</v>
      </c>
      <c r="C11140" t="s">
        <v>363</v>
      </c>
      <c r="D11140" t="s">
        <v>486</v>
      </c>
      <c r="E11140" s="144" t="s">
        <v>193</v>
      </c>
      <c r="F11140" s="144">
        <v>2075</v>
      </c>
      <c r="G11140" s="147">
        <v>16.417909232101817</v>
      </c>
      <c r="H11140" s="147">
        <v>19.898143333333334</v>
      </c>
      <c r="I11140" s="147">
        <v>24.318666666666665</v>
      </c>
      <c r="J11140" s="147">
        <v>27.657691666666665</v>
      </c>
      <c r="K11140" s="147">
        <v>31.02309</v>
      </c>
    </row>
    <row r="11141" spans="2:11" x14ac:dyDescent="0.2">
      <c r="B11141" s="21" t="str">
        <f t="shared" si="173"/>
        <v>ListowelIce Accretion2080RCP4.5</v>
      </c>
      <c r="C11141" t="s">
        <v>363</v>
      </c>
      <c r="D11141" t="s">
        <v>486</v>
      </c>
      <c r="E11141" s="144" t="s">
        <v>193</v>
      </c>
      <c r="F11141" s="144">
        <v>2080</v>
      </c>
      <c r="G11141" s="147">
        <v>16.367228439996225</v>
      </c>
      <c r="H11141" s="147">
        <v>19.866326666666669</v>
      </c>
      <c r="I11141" s="147">
        <v>24.303333333333335</v>
      </c>
      <c r="J11141" s="147">
        <v>27.66202333333333</v>
      </c>
      <c r="K11141" s="147">
        <v>31.037580000000002</v>
      </c>
    </row>
    <row r="11142" spans="2:11" x14ac:dyDescent="0.2">
      <c r="B11142" s="21" t="str">
        <f t="shared" si="173"/>
        <v>ListowelIce Accretion2085RCP4.5</v>
      </c>
      <c r="C11142" t="s">
        <v>363</v>
      </c>
      <c r="D11142" t="s">
        <v>486</v>
      </c>
      <c r="E11142" s="144" t="s">
        <v>193</v>
      </c>
      <c r="F11142" s="144">
        <v>2085</v>
      </c>
      <c r="G11142" s="147">
        <v>16.31654764789063</v>
      </c>
      <c r="H11142" s="147">
        <v>19.834510000000002</v>
      </c>
      <c r="I11142" s="147">
        <v>24.288</v>
      </c>
      <c r="J11142" s="147">
        <v>27.666354999999996</v>
      </c>
      <c r="K11142" s="147">
        <v>31.052070000000001</v>
      </c>
    </row>
    <row r="11143" spans="2:11" x14ac:dyDescent="0.2">
      <c r="B11143" s="21" t="str">
        <f t="shared" si="173"/>
        <v>ListowelIce Accretion2090RCP4.5</v>
      </c>
      <c r="C11143" t="s">
        <v>363</v>
      </c>
      <c r="D11143" t="s">
        <v>486</v>
      </c>
      <c r="E11143" s="144" t="s">
        <v>193</v>
      </c>
      <c r="F11143" s="144">
        <v>2090</v>
      </c>
      <c r="G11143" s="147">
        <v>16.265866855785035</v>
      </c>
      <c r="H11143" s="147">
        <v>19.802693333333334</v>
      </c>
      <c r="I11143" s="147">
        <v>24.272666666666666</v>
      </c>
      <c r="J11143" s="147">
        <v>27.670686666666665</v>
      </c>
      <c r="K11143" s="147">
        <v>31.066559999999999</v>
      </c>
    </row>
    <row r="11144" spans="2:11" x14ac:dyDescent="0.2">
      <c r="B11144" s="21" t="str">
        <f t="shared" si="173"/>
        <v>ListowelIce Accretion2095RCP4.5</v>
      </c>
      <c r="C11144" t="s">
        <v>363</v>
      </c>
      <c r="D11144" t="s">
        <v>486</v>
      </c>
      <c r="E11144" s="144" t="s">
        <v>193</v>
      </c>
      <c r="F11144" s="144">
        <v>2095</v>
      </c>
      <c r="G11144" s="147">
        <v>16.215186063679443</v>
      </c>
      <c r="H11144" s="147">
        <v>19.77087666666667</v>
      </c>
      <c r="I11144" s="147">
        <v>24.257333333333335</v>
      </c>
      <c r="J11144" s="147">
        <v>27.67501833333333</v>
      </c>
      <c r="K11144" s="147">
        <v>31.081050000000001</v>
      </c>
    </row>
    <row r="11145" spans="2:11" x14ac:dyDescent="0.2">
      <c r="B11145" s="21" t="str">
        <f t="shared" si="173"/>
        <v>ListowelIce Accretion2100RCP4.5</v>
      </c>
      <c r="C11145" t="s">
        <v>363</v>
      </c>
      <c r="D11145" t="s">
        <v>486</v>
      </c>
      <c r="E11145" s="144" t="s">
        <v>193</v>
      </c>
      <c r="F11145" s="144">
        <v>2100</v>
      </c>
      <c r="G11145" s="147">
        <v>16.164505271573848</v>
      </c>
      <c r="H11145" s="147">
        <v>19.739060000000002</v>
      </c>
      <c r="I11145" s="147">
        <v>24.242000000000001</v>
      </c>
      <c r="J11145" s="147">
        <v>27.679349999999996</v>
      </c>
      <c r="K11145" s="147">
        <v>31.09554</v>
      </c>
    </row>
    <row r="11146" spans="2:11" x14ac:dyDescent="0.2">
      <c r="B11146" s="21" t="str">
        <f t="shared" si="173"/>
        <v>ListowelIce Accretion2023RCP6.0</v>
      </c>
      <c r="C11146" t="s">
        <v>363</v>
      </c>
      <c r="D11146" t="s">
        <v>486</v>
      </c>
      <c r="E11146" s="144" t="s">
        <v>192</v>
      </c>
      <c r="F11146" s="144">
        <v>2023</v>
      </c>
      <c r="G11146" s="147">
        <v>15.972451743594752</v>
      </c>
      <c r="H11146" s="147">
        <v>19.185449999999999</v>
      </c>
      <c r="I11146" s="147">
        <v>23.252999999999997</v>
      </c>
      <c r="J11146" s="147">
        <v>26.353859999999997</v>
      </c>
      <c r="K11146" s="147">
        <v>29.443680000000001</v>
      </c>
    </row>
    <row r="11147" spans="2:11" x14ac:dyDescent="0.2">
      <c r="B11147" s="21" t="str">
        <f t="shared" si="173"/>
        <v>ListowelIce Accretion2025RCP6.0</v>
      </c>
      <c r="C11147" t="s">
        <v>363</v>
      </c>
      <c r="D11147" t="s">
        <v>486</v>
      </c>
      <c r="E11147" s="144" t="s">
        <v>192</v>
      </c>
      <c r="F11147" s="144">
        <v>2025</v>
      </c>
      <c r="G11147" s="147">
        <v>16.049806636808555</v>
      </c>
      <c r="H11147" s="147">
        <v>19.284081666666665</v>
      </c>
      <c r="I11147" s="147">
        <v>23.379499999999997</v>
      </c>
      <c r="J11147" s="147">
        <v>26.505468333333329</v>
      </c>
      <c r="K11147" s="147">
        <v>29.617560000000001</v>
      </c>
    </row>
    <row r="11148" spans="2:11" x14ac:dyDescent="0.2">
      <c r="B11148" s="21" t="str">
        <f t="shared" ref="B11148:B11211" si="174">C11148&amp;D11148&amp;F11148&amp;E11148</f>
        <v>ListowelIce Accretion2030RCP6.0</v>
      </c>
      <c r="C11148" t="s">
        <v>363</v>
      </c>
      <c r="D11148" t="s">
        <v>486</v>
      </c>
      <c r="E11148" s="144" t="s">
        <v>192</v>
      </c>
      <c r="F11148" s="144">
        <v>2030</v>
      </c>
      <c r="G11148" s="147">
        <v>16.127161530022356</v>
      </c>
      <c r="H11148" s="147">
        <v>19.382713333333331</v>
      </c>
      <c r="I11148" s="147">
        <v>23.505999999999997</v>
      </c>
      <c r="J11148" s="147">
        <v>26.657076666666665</v>
      </c>
      <c r="K11148" s="147">
        <v>29.791440000000001</v>
      </c>
    </row>
    <row r="11149" spans="2:11" x14ac:dyDescent="0.2">
      <c r="B11149" s="21" t="str">
        <f t="shared" si="174"/>
        <v>ListowelIce Accretion2035RCP6.0</v>
      </c>
      <c r="C11149" t="s">
        <v>363</v>
      </c>
      <c r="D11149" t="s">
        <v>486</v>
      </c>
      <c r="E11149" s="144" t="s">
        <v>192</v>
      </c>
      <c r="F11149" s="144">
        <v>2035</v>
      </c>
      <c r="G11149" s="147">
        <v>16.204516423236157</v>
      </c>
      <c r="H11149" s="147">
        <v>19.481344999999997</v>
      </c>
      <c r="I11149" s="147">
        <v>23.6325</v>
      </c>
      <c r="J11149" s="147">
        <v>26.808684999999997</v>
      </c>
      <c r="K11149" s="147">
        <v>29.965320000000002</v>
      </c>
    </row>
    <row r="11150" spans="2:11" x14ac:dyDescent="0.2">
      <c r="B11150" s="21" t="str">
        <f t="shared" si="174"/>
        <v>ListowelIce Accretion2040RCP6.0</v>
      </c>
      <c r="C11150" t="s">
        <v>363</v>
      </c>
      <c r="D11150" t="s">
        <v>486</v>
      </c>
      <c r="E11150" s="144" t="s">
        <v>192</v>
      </c>
      <c r="F11150" s="144">
        <v>2040</v>
      </c>
      <c r="G11150" s="147">
        <v>16.281871316449958</v>
      </c>
      <c r="H11150" s="147">
        <v>19.579976666666667</v>
      </c>
      <c r="I11150" s="147">
        <v>23.759</v>
      </c>
      <c r="J11150" s="147">
        <v>26.960293333333329</v>
      </c>
      <c r="K11150" s="147">
        <v>30.139200000000002</v>
      </c>
    </row>
    <row r="11151" spans="2:11" x14ac:dyDescent="0.2">
      <c r="B11151" s="21" t="str">
        <f t="shared" si="174"/>
        <v>ListowelIce Accretion2045RCP6.0</v>
      </c>
      <c r="C11151" t="s">
        <v>363</v>
      </c>
      <c r="D11151" t="s">
        <v>486</v>
      </c>
      <c r="E11151" s="144" t="s">
        <v>192</v>
      </c>
      <c r="F11151" s="144">
        <v>2045</v>
      </c>
      <c r="G11151" s="147">
        <v>16.359226209663763</v>
      </c>
      <c r="H11151" s="147">
        <v>19.678608333333333</v>
      </c>
      <c r="I11151" s="147">
        <v>23.8855</v>
      </c>
      <c r="J11151" s="147">
        <v>27.111901666666665</v>
      </c>
      <c r="K11151" s="147">
        <v>30.313080000000003</v>
      </c>
    </row>
    <row r="11152" spans="2:11" x14ac:dyDescent="0.2">
      <c r="B11152" s="21" t="str">
        <f t="shared" si="174"/>
        <v>ListowelIce Accretion2050RCP6.0</v>
      </c>
      <c r="C11152" t="s">
        <v>363</v>
      </c>
      <c r="D11152" t="s">
        <v>486</v>
      </c>
      <c r="E11152" s="144" t="s">
        <v>192</v>
      </c>
      <c r="F11152" s="144">
        <v>2050</v>
      </c>
      <c r="G11152" s="147">
        <v>16.442982887143533</v>
      </c>
      <c r="H11152" s="147">
        <v>19.807783999999998</v>
      </c>
      <c r="I11152" s="147">
        <v>24.0764</v>
      </c>
      <c r="J11152" s="147">
        <v>27.341479999999997</v>
      </c>
      <c r="K11152" s="147">
        <v>30.591288000000002</v>
      </c>
    </row>
    <row r="11153" spans="2:11" x14ac:dyDescent="0.2">
      <c r="B11153" s="21" t="str">
        <f t="shared" si="174"/>
        <v>ListowelIce Accretion2055RCP6.0</v>
      </c>
      <c r="C11153" t="s">
        <v>363</v>
      </c>
      <c r="D11153" t="s">
        <v>486</v>
      </c>
      <c r="E11153" s="144" t="s">
        <v>192</v>
      </c>
      <c r="F11153" s="144">
        <v>2055</v>
      </c>
      <c r="G11153" s="147">
        <v>16.449384671409504</v>
      </c>
      <c r="H11153" s="147">
        <v>19.838328000000001</v>
      </c>
      <c r="I11153" s="147">
        <v>24.140799999999999</v>
      </c>
      <c r="J11153" s="147">
        <v>27.419449999999998</v>
      </c>
      <c r="K11153" s="147">
        <v>30.695616000000001</v>
      </c>
    </row>
    <row r="11154" spans="2:11" x14ac:dyDescent="0.2">
      <c r="B11154" s="21" t="str">
        <f t="shared" si="174"/>
        <v>ListowelIce Accretion2060RCP6.0</v>
      </c>
      <c r="C11154" t="s">
        <v>363</v>
      </c>
      <c r="D11154" t="s">
        <v>486</v>
      </c>
      <c r="E11154" s="144" t="s">
        <v>192</v>
      </c>
      <c r="F11154" s="144">
        <v>2060</v>
      </c>
      <c r="G11154" s="147">
        <v>16.455786455675472</v>
      </c>
      <c r="H11154" s="147">
        <v>19.868872</v>
      </c>
      <c r="I11154" s="147">
        <v>24.205200000000001</v>
      </c>
      <c r="J11154" s="147">
        <v>27.497419999999998</v>
      </c>
      <c r="K11154" s="147">
        <v>30.799944000000004</v>
      </c>
    </row>
    <row r="11155" spans="2:11" x14ac:dyDescent="0.2">
      <c r="B11155" s="21" t="str">
        <f t="shared" si="174"/>
        <v>ListowelIce Accretion2065RCP6.0</v>
      </c>
      <c r="C11155" t="s">
        <v>363</v>
      </c>
      <c r="D11155" t="s">
        <v>486</v>
      </c>
      <c r="E11155" s="144" t="s">
        <v>192</v>
      </c>
      <c r="F11155" s="144">
        <v>2065</v>
      </c>
      <c r="G11155" s="147">
        <v>16.462188239941444</v>
      </c>
      <c r="H11155" s="147">
        <v>19.899416000000002</v>
      </c>
      <c r="I11155" s="147">
        <v>24.269600000000001</v>
      </c>
      <c r="J11155" s="147">
        <v>27.575389999999999</v>
      </c>
      <c r="K11155" s="147">
        <v>30.904272000000002</v>
      </c>
    </row>
    <row r="11156" spans="2:11" x14ac:dyDescent="0.2">
      <c r="B11156" s="21" t="str">
        <f t="shared" si="174"/>
        <v>ListowelIce Accretion2070RCP6.0</v>
      </c>
      <c r="C11156" t="s">
        <v>363</v>
      </c>
      <c r="D11156" t="s">
        <v>486</v>
      </c>
      <c r="E11156" s="144" t="s">
        <v>192</v>
      </c>
      <c r="F11156" s="144">
        <v>2070</v>
      </c>
      <c r="G11156" s="147">
        <v>16.468590024207412</v>
      </c>
      <c r="H11156" s="147">
        <v>19.929960000000001</v>
      </c>
      <c r="I11156" s="147">
        <v>24.334</v>
      </c>
      <c r="J11156" s="147">
        <v>27.653359999999999</v>
      </c>
      <c r="K11156" s="147">
        <v>31.008600000000001</v>
      </c>
    </row>
    <row r="11157" spans="2:11" x14ac:dyDescent="0.2">
      <c r="B11157" s="21" t="str">
        <f t="shared" si="174"/>
        <v>ListowelIce Accretion2075RCP6.0</v>
      </c>
      <c r="C11157" t="s">
        <v>363</v>
      </c>
      <c r="D11157" t="s">
        <v>486</v>
      </c>
      <c r="E11157" s="144" t="s">
        <v>192</v>
      </c>
      <c r="F11157" s="144">
        <v>2075</v>
      </c>
      <c r="G11157" s="147">
        <v>16.392568836049023</v>
      </c>
      <c r="H11157" s="147">
        <v>19.882235000000001</v>
      </c>
      <c r="I11157" s="147">
        <v>24.311</v>
      </c>
      <c r="J11157" s="147">
        <v>27.659857499999998</v>
      </c>
      <c r="K11157" s="147">
        <v>31.030335000000001</v>
      </c>
    </row>
    <row r="11158" spans="2:11" x14ac:dyDescent="0.2">
      <c r="B11158" s="21" t="str">
        <f t="shared" si="174"/>
        <v>ListowelIce Accretion2080RCP6.0</v>
      </c>
      <c r="C11158" t="s">
        <v>363</v>
      </c>
      <c r="D11158" t="s">
        <v>486</v>
      </c>
      <c r="E11158" s="144" t="s">
        <v>192</v>
      </c>
      <c r="F11158" s="144">
        <v>2080</v>
      </c>
      <c r="G11158" s="147">
        <v>16.31654764789063</v>
      </c>
      <c r="H11158" s="147">
        <v>19.834510000000002</v>
      </c>
      <c r="I11158" s="147">
        <v>24.288</v>
      </c>
      <c r="J11158" s="147">
        <v>27.666354999999996</v>
      </c>
      <c r="K11158" s="147">
        <v>31.052070000000001</v>
      </c>
    </row>
    <row r="11159" spans="2:11" x14ac:dyDescent="0.2">
      <c r="B11159" s="21" t="str">
        <f t="shared" si="174"/>
        <v>ListowelIce Accretion2085RCP6.0</v>
      </c>
      <c r="C11159" t="s">
        <v>363</v>
      </c>
      <c r="D11159" t="s">
        <v>486</v>
      </c>
      <c r="E11159" s="144" t="s">
        <v>192</v>
      </c>
      <c r="F11159" s="144">
        <v>2085</v>
      </c>
      <c r="G11159" s="147">
        <v>16.240526459732237</v>
      </c>
      <c r="H11159" s="147">
        <v>19.786785000000002</v>
      </c>
      <c r="I11159" s="147">
        <v>24.265000000000001</v>
      </c>
      <c r="J11159" s="147">
        <v>27.672852499999998</v>
      </c>
      <c r="K11159" s="147">
        <v>31.073805</v>
      </c>
    </row>
    <row r="11160" spans="2:11" x14ac:dyDescent="0.2">
      <c r="B11160" s="21" t="str">
        <f t="shared" si="174"/>
        <v>ListowelIce Accretion2090RCP6.0</v>
      </c>
      <c r="C11160" t="s">
        <v>363</v>
      </c>
      <c r="D11160" t="s">
        <v>486</v>
      </c>
      <c r="E11160" s="144" t="s">
        <v>192</v>
      </c>
      <c r="F11160" s="144">
        <v>2090</v>
      </c>
      <c r="G11160" s="147">
        <v>15.897764260491771</v>
      </c>
      <c r="H11160" s="147">
        <v>19.465436666666669</v>
      </c>
      <c r="I11160" s="147">
        <v>23.958333333333332</v>
      </c>
      <c r="J11160" s="147">
        <v>27.376133333333332</v>
      </c>
      <c r="K11160" s="147">
        <v>30.78642</v>
      </c>
    </row>
    <row r="11161" spans="2:11" x14ac:dyDescent="0.2">
      <c r="B11161" s="21" t="str">
        <f t="shared" si="174"/>
        <v>ListowelIce Accretion2095RCP6.0</v>
      </c>
      <c r="C11161" t="s">
        <v>363</v>
      </c>
      <c r="D11161" t="s">
        <v>486</v>
      </c>
      <c r="E11161" s="144" t="s">
        <v>192</v>
      </c>
      <c r="F11161" s="144">
        <v>2095</v>
      </c>
      <c r="G11161" s="147">
        <v>15.631023249409694</v>
      </c>
      <c r="H11161" s="147">
        <v>19.191813333333332</v>
      </c>
      <c r="I11161" s="147">
        <v>23.674666666666667</v>
      </c>
      <c r="J11161" s="147">
        <v>27.072916666666664</v>
      </c>
      <c r="K11161" s="147">
        <v>30.4773</v>
      </c>
    </row>
    <row r="11162" spans="2:11" x14ac:dyDescent="0.2">
      <c r="B11162" s="21" t="str">
        <f t="shared" si="174"/>
        <v>ListowelIce Accretion2100RCP6.0</v>
      </c>
      <c r="C11162" t="s">
        <v>363</v>
      </c>
      <c r="D11162" t="s">
        <v>486</v>
      </c>
      <c r="E11162" s="144" t="s">
        <v>192</v>
      </c>
      <c r="F11162" s="144">
        <v>2100</v>
      </c>
      <c r="G11162" s="147">
        <v>15.364282238327617</v>
      </c>
      <c r="H11162" s="147">
        <v>18.918189999999999</v>
      </c>
      <c r="I11162" s="147">
        <v>23.390999999999998</v>
      </c>
      <c r="J11162" s="147">
        <v>26.7697</v>
      </c>
      <c r="K11162" s="147">
        <v>30.16818</v>
      </c>
    </row>
    <row r="11163" spans="2:11" x14ac:dyDescent="0.2">
      <c r="B11163" s="21" t="str">
        <f t="shared" si="174"/>
        <v>ListowelIce Accretion2023RCP8.5</v>
      </c>
      <c r="C11163" t="s">
        <v>363</v>
      </c>
      <c r="D11163" t="s">
        <v>486</v>
      </c>
      <c r="E11163" s="144" t="s">
        <v>191</v>
      </c>
      <c r="F11163" s="144">
        <v>2023</v>
      </c>
      <c r="G11163" s="147">
        <v>15.972451743594752</v>
      </c>
      <c r="H11163" s="147">
        <v>19.185449999999999</v>
      </c>
      <c r="I11163" s="147">
        <v>23.252999999999997</v>
      </c>
      <c r="J11163" s="147">
        <v>26.353859999999997</v>
      </c>
      <c r="K11163" s="147">
        <v>29.443680000000001</v>
      </c>
    </row>
    <row r="11164" spans="2:11" x14ac:dyDescent="0.2">
      <c r="B11164" s="21" t="str">
        <f t="shared" si="174"/>
        <v>ListowelIce Accretion2025RCP8.5</v>
      </c>
      <c r="C11164" t="s">
        <v>363</v>
      </c>
      <c r="D11164" t="s">
        <v>486</v>
      </c>
      <c r="E11164" s="144" t="s">
        <v>191</v>
      </c>
      <c r="F11164" s="144">
        <v>2025</v>
      </c>
      <c r="G11164" s="147">
        <v>16.127161530022356</v>
      </c>
      <c r="H11164" s="147">
        <v>19.382713333333331</v>
      </c>
      <c r="I11164" s="147">
        <v>23.505999999999997</v>
      </c>
      <c r="J11164" s="147">
        <v>26.657076666666665</v>
      </c>
      <c r="K11164" s="147">
        <v>29.791440000000001</v>
      </c>
    </row>
    <row r="11165" spans="2:11" x14ac:dyDescent="0.2">
      <c r="B11165" s="21" t="str">
        <f t="shared" si="174"/>
        <v>ListowelIce Accretion2030RCP8.5</v>
      </c>
      <c r="C11165" t="s">
        <v>363</v>
      </c>
      <c r="D11165" t="s">
        <v>486</v>
      </c>
      <c r="E11165" s="144" t="s">
        <v>191</v>
      </c>
      <c r="F11165" s="144">
        <v>2030</v>
      </c>
      <c r="G11165" s="147">
        <v>16.281871316449958</v>
      </c>
      <c r="H11165" s="147">
        <v>19.579976666666667</v>
      </c>
      <c r="I11165" s="147">
        <v>23.759</v>
      </c>
      <c r="J11165" s="147">
        <v>26.960293333333329</v>
      </c>
      <c r="K11165" s="147">
        <v>30.139200000000002</v>
      </c>
    </row>
    <row r="11166" spans="2:11" x14ac:dyDescent="0.2">
      <c r="B11166" s="21" t="str">
        <f t="shared" si="174"/>
        <v>ListowelIce Accretion2035RCP8.5</v>
      </c>
      <c r="C11166" t="s">
        <v>363</v>
      </c>
      <c r="D11166" t="s">
        <v>486</v>
      </c>
      <c r="E11166" s="144" t="s">
        <v>191</v>
      </c>
      <c r="F11166" s="144">
        <v>2035</v>
      </c>
      <c r="G11166" s="147">
        <v>16.436581102877565</v>
      </c>
      <c r="H11166" s="147">
        <v>19.777239999999999</v>
      </c>
      <c r="I11166" s="147">
        <v>24.012</v>
      </c>
      <c r="J11166" s="147">
        <v>27.263509999999997</v>
      </c>
      <c r="K11166" s="147">
        <v>30.486960000000003</v>
      </c>
    </row>
    <row r="11167" spans="2:11" x14ac:dyDescent="0.2">
      <c r="B11167" s="21" t="str">
        <f t="shared" si="174"/>
        <v>ListowelIce Accretion2040RCP8.5</v>
      </c>
      <c r="C11167" t="s">
        <v>363</v>
      </c>
      <c r="D11167" t="s">
        <v>486</v>
      </c>
      <c r="E11167" s="144" t="s">
        <v>191</v>
      </c>
      <c r="F11167" s="144">
        <v>2040</v>
      </c>
      <c r="G11167" s="147">
        <v>16.447250743320847</v>
      </c>
      <c r="H11167" s="147">
        <v>19.828146666666665</v>
      </c>
      <c r="I11167" s="147">
        <v>24.119333333333334</v>
      </c>
      <c r="J11167" s="147">
        <v>27.393459999999997</v>
      </c>
      <c r="K11167" s="147">
        <v>30.660840000000004</v>
      </c>
    </row>
    <row r="11168" spans="2:11" x14ac:dyDescent="0.2">
      <c r="B11168" s="21" t="str">
        <f t="shared" si="174"/>
        <v>ListowelIce Accretion2045RCP8.5</v>
      </c>
      <c r="C11168" t="s">
        <v>363</v>
      </c>
      <c r="D11168" t="s">
        <v>486</v>
      </c>
      <c r="E11168" s="144" t="s">
        <v>191</v>
      </c>
      <c r="F11168" s="144">
        <v>2045</v>
      </c>
      <c r="G11168" s="147">
        <v>16.457920383764129</v>
      </c>
      <c r="H11168" s="147">
        <v>19.879053333333335</v>
      </c>
      <c r="I11168" s="147">
        <v>24.226666666666667</v>
      </c>
      <c r="J11168" s="147">
        <v>27.523409999999998</v>
      </c>
      <c r="K11168" s="147">
        <v>30.834720000000001</v>
      </c>
    </row>
    <row r="11169" spans="2:11" x14ac:dyDescent="0.2">
      <c r="B11169" s="21" t="str">
        <f t="shared" si="174"/>
        <v>ListowelIce Accretion2050RCP8.5</v>
      </c>
      <c r="C11169" t="s">
        <v>363</v>
      </c>
      <c r="D11169" t="s">
        <v>486</v>
      </c>
      <c r="E11169" s="144" t="s">
        <v>191</v>
      </c>
      <c r="F11169" s="144">
        <v>2050</v>
      </c>
      <c r="G11169" s="147">
        <v>16.367228439996225</v>
      </c>
      <c r="H11169" s="147">
        <v>19.866326666666669</v>
      </c>
      <c r="I11169" s="147">
        <v>24.303333333333335</v>
      </c>
      <c r="J11169" s="147">
        <v>27.66202333333333</v>
      </c>
      <c r="K11169" s="147">
        <v>31.037580000000002</v>
      </c>
    </row>
    <row r="11170" spans="2:11" x14ac:dyDescent="0.2">
      <c r="B11170" s="21" t="str">
        <f t="shared" si="174"/>
        <v>ListowelIce Accretion2055RCP8.5</v>
      </c>
      <c r="C11170" t="s">
        <v>363</v>
      </c>
      <c r="D11170" t="s">
        <v>486</v>
      </c>
      <c r="E11170" s="144" t="s">
        <v>191</v>
      </c>
      <c r="F11170" s="144">
        <v>2055</v>
      </c>
      <c r="G11170" s="147">
        <v>16.265866855785035</v>
      </c>
      <c r="H11170" s="147">
        <v>19.802693333333334</v>
      </c>
      <c r="I11170" s="147">
        <v>24.272666666666666</v>
      </c>
      <c r="J11170" s="147">
        <v>27.670686666666665</v>
      </c>
      <c r="K11170" s="147">
        <v>31.066559999999999</v>
      </c>
    </row>
    <row r="11171" spans="2:11" x14ac:dyDescent="0.2">
      <c r="B11171" s="21" t="str">
        <f t="shared" si="174"/>
        <v>ListowelIce Accretion2060RCP8.5</v>
      </c>
      <c r="C11171" t="s">
        <v>363</v>
      </c>
      <c r="D11171" t="s">
        <v>486</v>
      </c>
      <c r="E11171" s="144" t="s">
        <v>191</v>
      </c>
      <c r="F11171" s="144">
        <v>2060</v>
      </c>
      <c r="G11171" s="147">
        <v>15.897764260491771</v>
      </c>
      <c r="H11171" s="147">
        <v>19.465436666666669</v>
      </c>
      <c r="I11171" s="147">
        <v>23.958333333333332</v>
      </c>
      <c r="J11171" s="147">
        <v>27.376133333333332</v>
      </c>
      <c r="K11171" s="147">
        <v>30.78642</v>
      </c>
    </row>
    <row r="11172" spans="2:11" x14ac:dyDescent="0.2">
      <c r="B11172" s="21" t="str">
        <f t="shared" si="174"/>
        <v>ListowelIce Accretion2065RCP8.5</v>
      </c>
      <c r="C11172" t="s">
        <v>363</v>
      </c>
      <c r="D11172" t="s">
        <v>486</v>
      </c>
      <c r="E11172" s="144" t="s">
        <v>191</v>
      </c>
      <c r="F11172" s="144">
        <v>2065</v>
      </c>
      <c r="G11172" s="147">
        <v>15.631023249409694</v>
      </c>
      <c r="H11172" s="147">
        <v>19.191813333333332</v>
      </c>
      <c r="I11172" s="147">
        <v>23.674666666666667</v>
      </c>
      <c r="J11172" s="147">
        <v>27.072916666666664</v>
      </c>
      <c r="K11172" s="147">
        <v>30.4773</v>
      </c>
    </row>
    <row r="11173" spans="2:11" x14ac:dyDescent="0.2">
      <c r="B11173" s="21" t="str">
        <f t="shared" si="174"/>
        <v>ListowelIce Accretion2070RCP8.5</v>
      </c>
      <c r="C11173" t="s">
        <v>363</v>
      </c>
      <c r="D11173" t="s">
        <v>486</v>
      </c>
      <c r="E11173" s="144" t="s">
        <v>191</v>
      </c>
      <c r="F11173" s="144">
        <v>2070</v>
      </c>
      <c r="G11173" s="147">
        <v>14.873478777936596</v>
      </c>
      <c r="H11173" s="147">
        <v>18.36458</v>
      </c>
      <c r="I11173" s="147">
        <v>22.762333333333334</v>
      </c>
      <c r="J11173" s="147">
        <v>26.085296666666665</v>
      </c>
      <c r="K11173" s="147">
        <v>29.4147</v>
      </c>
    </row>
    <row r="11174" spans="2:11" x14ac:dyDescent="0.2">
      <c r="B11174" s="21" t="str">
        <f t="shared" si="174"/>
        <v>ListowelIce Accretion2075RCP8.5</v>
      </c>
      <c r="C11174" t="s">
        <v>363</v>
      </c>
      <c r="D11174" t="s">
        <v>486</v>
      </c>
      <c r="E11174" s="144" t="s">
        <v>191</v>
      </c>
      <c r="F11174" s="144">
        <v>2075</v>
      </c>
      <c r="G11174" s="147">
        <v>14.382675317545575</v>
      </c>
      <c r="H11174" s="147">
        <v>17.810970000000001</v>
      </c>
      <c r="I11174" s="147">
        <v>22.133666666666667</v>
      </c>
      <c r="J11174" s="147">
        <v>25.400893333333332</v>
      </c>
      <c r="K11174" s="147">
        <v>28.66122</v>
      </c>
    </row>
    <row r="11175" spans="2:11" x14ac:dyDescent="0.2">
      <c r="B11175" s="21" t="str">
        <f t="shared" si="174"/>
        <v>ListowelIce Accretion2080RCP8.5</v>
      </c>
      <c r="C11175" t="s">
        <v>363</v>
      </c>
      <c r="D11175" t="s">
        <v>486</v>
      </c>
      <c r="E11175" s="144" t="s">
        <v>191</v>
      </c>
      <c r="F11175" s="144">
        <v>2080</v>
      </c>
      <c r="G11175" s="147">
        <v>13.891871857154554</v>
      </c>
      <c r="H11175" s="147">
        <v>17.257360000000002</v>
      </c>
      <c r="I11175" s="147">
        <v>21.505000000000003</v>
      </c>
      <c r="J11175" s="147">
        <v>24.716489999999997</v>
      </c>
      <c r="K11175" s="147">
        <v>27.90774</v>
      </c>
    </row>
    <row r="11176" spans="2:11" x14ac:dyDescent="0.2">
      <c r="B11176" s="21" t="str">
        <f t="shared" si="174"/>
        <v>ListowelIce Accretion2085RCP8.5</v>
      </c>
      <c r="C11176" t="s">
        <v>363</v>
      </c>
      <c r="D11176" t="s">
        <v>486</v>
      </c>
      <c r="E11176" s="144" t="s">
        <v>191</v>
      </c>
      <c r="F11176" s="144">
        <v>2085</v>
      </c>
      <c r="G11176" s="147">
        <v>13.171671127232948</v>
      </c>
      <c r="H11176" s="147">
        <v>16.407855000000001</v>
      </c>
      <c r="I11176" s="147">
        <v>20.493000000000002</v>
      </c>
      <c r="J11176" s="147">
        <v>23.572929999999999</v>
      </c>
      <c r="K11176" s="147">
        <v>26.647109999999998</v>
      </c>
    </row>
    <row r="11177" spans="2:11" x14ac:dyDescent="0.2">
      <c r="B11177" s="21" t="str">
        <f t="shared" si="174"/>
        <v>ListowelIce Accretion2090RCP8.5</v>
      </c>
      <c r="C11177" t="s">
        <v>363</v>
      </c>
      <c r="D11177" t="s">
        <v>486</v>
      </c>
      <c r="E11177" s="144" t="s">
        <v>191</v>
      </c>
      <c r="F11177" s="144">
        <v>2090</v>
      </c>
      <c r="G11177" s="147">
        <v>12.45147039731134</v>
      </c>
      <c r="H11177" s="147">
        <v>15.558349999999999</v>
      </c>
      <c r="I11177" s="147">
        <v>19.480999999999998</v>
      </c>
      <c r="J11177" s="147">
        <v>22.429369999999999</v>
      </c>
      <c r="K11177" s="147">
        <v>25.386479999999999</v>
      </c>
    </row>
    <row r="11178" spans="2:11" x14ac:dyDescent="0.2">
      <c r="B11178" s="21" t="str">
        <f t="shared" si="174"/>
        <v>ListowelIce Accretion2095RCP8.5</v>
      </c>
      <c r="C11178" t="s">
        <v>363</v>
      </c>
      <c r="D11178" t="s">
        <v>486</v>
      </c>
      <c r="E11178" s="144" t="s">
        <v>191</v>
      </c>
      <c r="F11178" s="144">
        <v>2095</v>
      </c>
      <c r="G11178" s="147">
        <v>12.45147039731134</v>
      </c>
      <c r="H11178" s="147">
        <v>15.558349999999999</v>
      </c>
      <c r="I11178" s="147">
        <v>19.480999999999998</v>
      </c>
      <c r="J11178" s="147">
        <v>22.429369999999999</v>
      </c>
      <c r="K11178" s="147">
        <v>25.386479999999999</v>
      </c>
    </row>
    <row r="11179" spans="2:11" x14ac:dyDescent="0.2">
      <c r="B11179" s="21" t="str">
        <f t="shared" si="174"/>
        <v>ListowelIce Accretion2100RCP8.5</v>
      </c>
      <c r="C11179" t="s">
        <v>363</v>
      </c>
      <c r="D11179" t="s">
        <v>486</v>
      </c>
      <c r="E11179" s="144" t="s">
        <v>191</v>
      </c>
      <c r="F11179" s="144">
        <v>2100</v>
      </c>
      <c r="G11179" s="147">
        <v>12.45147039731134</v>
      </c>
      <c r="H11179" s="147">
        <v>15.558349999999999</v>
      </c>
      <c r="I11179" s="147">
        <v>19.480999999999998</v>
      </c>
      <c r="J11179" s="147">
        <v>22.429369999999999</v>
      </c>
      <c r="K11179" s="147">
        <v>25.386479999999999</v>
      </c>
    </row>
    <row r="11180" spans="2:11" x14ac:dyDescent="0.2">
      <c r="B11180" s="21" t="str">
        <f t="shared" si="174"/>
        <v>ListowelWind2023RCP4.5</v>
      </c>
      <c r="C11180" t="s">
        <v>363</v>
      </c>
      <c r="D11180" t="s">
        <v>1</v>
      </c>
      <c r="E11180" s="144" t="s">
        <v>193</v>
      </c>
      <c r="F11180" s="144">
        <v>2023</v>
      </c>
      <c r="G11180" s="147">
        <v>84.344099971613417</v>
      </c>
      <c r="H11180" s="147">
        <v>90.931680000000014</v>
      </c>
      <c r="I11180" s="147">
        <v>97.882700000000014</v>
      </c>
      <c r="J11180" s="147">
        <v>104.81752100000001</v>
      </c>
      <c r="K11180" s="147">
        <v>111.75214799999998</v>
      </c>
    </row>
    <row r="11181" spans="2:11" x14ac:dyDescent="0.2">
      <c r="B11181" s="21" t="str">
        <f t="shared" si="174"/>
        <v>ListowelWind2025RCP4.5</v>
      </c>
      <c r="C11181" t="s">
        <v>363</v>
      </c>
      <c r="D11181" t="s">
        <v>1</v>
      </c>
      <c r="E11181" s="144" t="s">
        <v>193</v>
      </c>
      <c r="F11181" s="144">
        <v>2025</v>
      </c>
      <c r="G11181" s="147">
        <v>84.388770795828776</v>
      </c>
      <c r="H11181" s="147">
        <v>90.984302500000013</v>
      </c>
      <c r="I11181" s="147">
        <v>97.945750000000004</v>
      </c>
      <c r="J11181" s="147">
        <v>104.88844416666669</v>
      </c>
      <c r="K11181" s="147">
        <v>111.83323999999998</v>
      </c>
    </row>
    <row r="11182" spans="2:11" x14ac:dyDescent="0.2">
      <c r="B11182" s="21" t="str">
        <f t="shared" si="174"/>
        <v>ListowelWind2030RCP4.5</v>
      </c>
      <c r="C11182" t="s">
        <v>363</v>
      </c>
      <c r="D11182" t="s">
        <v>1</v>
      </c>
      <c r="E11182" s="144" t="s">
        <v>193</v>
      </c>
      <c r="F11182" s="144">
        <v>2030</v>
      </c>
      <c r="G11182" s="147">
        <v>84.433441620044121</v>
      </c>
      <c r="H11182" s="147">
        <v>91.036925000000011</v>
      </c>
      <c r="I11182" s="147">
        <v>98.008800000000008</v>
      </c>
      <c r="J11182" s="147">
        <v>104.95936733333335</v>
      </c>
      <c r="K11182" s="147">
        <v>111.91433199999997</v>
      </c>
    </row>
    <row r="11183" spans="2:11" x14ac:dyDescent="0.2">
      <c r="B11183" s="21" t="str">
        <f t="shared" si="174"/>
        <v>ListowelWind2035RCP4.5</v>
      </c>
      <c r="C11183" t="s">
        <v>363</v>
      </c>
      <c r="D11183" t="s">
        <v>1</v>
      </c>
      <c r="E11183" s="144" t="s">
        <v>193</v>
      </c>
      <c r="F11183" s="144">
        <v>2035</v>
      </c>
      <c r="G11183" s="147">
        <v>84.47811244425948</v>
      </c>
      <c r="H11183" s="147">
        <v>91.089547500000009</v>
      </c>
      <c r="I11183" s="147">
        <v>98.071850000000012</v>
      </c>
      <c r="J11183" s="147">
        <v>105.03029050000001</v>
      </c>
      <c r="K11183" s="147">
        <v>111.99542399999997</v>
      </c>
    </row>
    <row r="11184" spans="2:11" x14ac:dyDescent="0.2">
      <c r="B11184" s="21" t="str">
        <f t="shared" si="174"/>
        <v>ListowelWind2040RCP4.5</v>
      </c>
      <c r="C11184" t="s">
        <v>363</v>
      </c>
      <c r="D11184" t="s">
        <v>1</v>
      </c>
      <c r="E11184" s="144" t="s">
        <v>193</v>
      </c>
      <c r="F11184" s="144">
        <v>2040</v>
      </c>
      <c r="G11184" s="147">
        <v>84.522783268474839</v>
      </c>
      <c r="H11184" s="147">
        <v>91.142170000000021</v>
      </c>
      <c r="I11184" s="147">
        <v>98.134900000000002</v>
      </c>
      <c r="J11184" s="147">
        <v>105.10121366666668</v>
      </c>
      <c r="K11184" s="147">
        <v>112.07651599999997</v>
      </c>
    </row>
    <row r="11185" spans="2:11" x14ac:dyDescent="0.2">
      <c r="B11185" s="21" t="str">
        <f t="shared" si="174"/>
        <v>ListowelWind2045RCP4.5</v>
      </c>
      <c r="C11185" t="s">
        <v>363</v>
      </c>
      <c r="D11185" t="s">
        <v>1</v>
      </c>
      <c r="E11185" s="144" t="s">
        <v>193</v>
      </c>
      <c r="F11185" s="144">
        <v>2045</v>
      </c>
      <c r="G11185" s="147">
        <v>84.567454092690184</v>
      </c>
      <c r="H11185" s="147">
        <v>91.19479250000002</v>
      </c>
      <c r="I11185" s="147">
        <v>98.197949999999992</v>
      </c>
      <c r="J11185" s="147">
        <v>105.17213683333335</v>
      </c>
      <c r="K11185" s="147">
        <v>112.15760799999997</v>
      </c>
    </row>
    <row r="11186" spans="2:11" x14ac:dyDescent="0.2">
      <c r="B11186" s="21" t="str">
        <f t="shared" si="174"/>
        <v>ListowelWind2050RCP4.5</v>
      </c>
      <c r="C11186" t="s">
        <v>363</v>
      </c>
      <c r="D11186" t="s">
        <v>1</v>
      </c>
      <c r="E11186" s="144" t="s">
        <v>193</v>
      </c>
      <c r="F11186" s="144">
        <v>2050</v>
      </c>
      <c r="G11186" s="147">
        <v>84.620500696445916</v>
      </c>
      <c r="H11186" s="147">
        <v>91.252827600000018</v>
      </c>
      <c r="I11186" s="147">
        <v>98.260999999999996</v>
      </c>
      <c r="J11186" s="147">
        <v>105.24098420000001</v>
      </c>
      <c r="K11186" s="147">
        <v>112.22985359999997</v>
      </c>
    </row>
    <row r="11187" spans="2:11" x14ac:dyDescent="0.2">
      <c r="B11187" s="21" t="str">
        <f t="shared" si="174"/>
        <v>ListowelWind2055RCP4.5</v>
      </c>
      <c r="C11187" t="s">
        <v>363</v>
      </c>
      <c r="D11187" t="s">
        <v>1</v>
      </c>
      <c r="E11187" s="144" t="s">
        <v>193</v>
      </c>
      <c r="F11187" s="144">
        <v>2055</v>
      </c>
      <c r="G11187" s="147">
        <v>84.628876475986303</v>
      </c>
      <c r="H11187" s="147">
        <v>91.258240200000017</v>
      </c>
      <c r="I11187" s="147">
        <v>98.260999999999996</v>
      </c>
      <c r="J11187" s="147">
        <v>105.23890840000001</v>
      </c>
      <c r="K11187" s="147">
        <v>112.22100719999997</v>
      </c>
    </row>
    <row r="11188" spans="2:11" x14ac:dyDescent="0.2">
      <c r="B11188" s="21" t="str">
        <f t="shared" si="174"/>
        <v>ListowelWind2060RCP4.5</v>
      </c>
      <c r="C11188" t="s">
        <v>363</v>
      </c>
      <c r="D11188" t="s">
        <v>1</v>
      </c>
      <c r="E11188" s="144" t="s">
        <v>193</v>
      </c>
      <c r="F11188" s="144">
        <v>2060</v>
      </c>
      <c r="G11188" s="147">
        <v>84.637252255526676</v>
      </c>
      <c r="H11188" s="147">
        <v>91.263652800000017</v>
      </c>
      <c r="I11188" s="147">
        <v>98.260999999999996</v>
      </c>
      <c r="J11188" s="147">
        <v>105.23683260000001</v>
      </c>
      <c r="K11188" s="147">
        <v>112.21216079999996</v>
      </c>
    </row>
    <row r="11189" spans="2:11" x14ac:dyDescent="0.2">
      <c r="B11189" s="21" t="str">
        <f t="shared" si="174"/>
        <v>ListowelWind2065RCP4.5</v>
      </c>
      <c r="C11189" t="s">
        <v>363</v>
      </c>
      <c r="D11189" t="s">
        <v>1</v>
      </c>
      <c r="E11189" s="144" t="s">
        <v>193</v>
      </c>
      <c r="F11189" s="144">
        <v>2065</v>
      </c>
      <c r="G11189" s="147">
        <v>84.645628035067062</v>
      </c>
      <c r="H11189" s="147">
        <v>91.269065400000017</v>
      </c>
      <c r="I11189" s="147">
        <v>98.260999999999996</v>
      </c>
      <c r="J11189" s="147">
        <v>105.23475680000001</v>
      </c>
      <c r="K11189" s="147">
        <v>112.20331439999997</v>
      </c>
    </row>
    <row r="11190" spans="2:11" x14ac:dyDescent="0.2">
      <c r="B11190" s="21" t="str">
        <f t="shared" si="174"/>
        <v>ListowelWind2070RCP4.5</v>
      </c>
      <c r="C11190" t="s">
        <v>363</v>
      </c>
      <c r="D11190" t="s">
        <v>1</v>
      </c>
      <c r="E11190" s="144" t="s">
        <v>193</v>
      </c>
      <c r="F11190" s="144">
        <v>2070</v>
      </c>
      <c r="G11190" s="147">
        <v>84.654003814607435</v>
      </c>
      <c r="H11190" s="147">
        <v>91.274478000000016</v>
      </c>
      <c r="I11190" s="147">
        <v>98.260999999999996</v>
      </c>
      <c r="J11190" s="147">
        <v>105.23268100000001</v>
      </c>
      <c r="K11190" s="147">
        <v>112.19446799999997</v>
      </c>
    </row>
    <row r="11191" spans="2:11" x14ac:dyDescent="0.2">
      <c r="B11191" s="21" t="str">
        <f t="shared" si="174"/>
        <v>ListowelWind2075RCP4.5</v>
      </c>
      <c r="C11191" t="s">
        <v>363</v>
      </c>
      <c r="D11191" t="s">
        <v>1</v>
      </c>
      <c r="E11191" s="144" t="s">
        <v>193</v>
      </c>
      <c r="F11191" s="144">
        <v>2075</v>
      </c>
      <c r="G11191" s="147">
        <v>84.747533352808333</v>
      </c>
      <c r="H11191" s="147">
        <v>91.402275500000016</v>
      </c>
      <c r="I11191" s="147">
        <v>98.43398333333333</v>
      </c>
      <c r="J11191" s="147">
        <v>105.44372066666668</v>
      </c>
      <c r="K11191" s="147">
        <v>112.44511599999997</v>
      </c>
    </row>
    <row r="11192" spans="2:11" x14ac:dyDescent="0.2">
      <c r="B11192" s="21" t="str">
        <f t="shared" si="174"/>
        <v>ListowelWind2080RCP4.5</v>
      </c>
      <c r="C11192" t="s">
        <v>363</v>
      </c>
      <c r="D11192" t="s">
        <v>1</v>
      </c>
      <c r="E11192" s="144" t="s">
        <v>193</v>
      </c>
      <c r="F11192" s="144">
        <v>2080</v>
      </c>
      <c r="G11192" s="147">
        <v>84.84106289100923</v>
      </c>
      <c r="H11192" s="147">
        <v>91.530073000000016</v>
      </c>
      <c r="I11192" s="147">
        <v>98.606966666666665</v>
      </c>
      <c r="J11192" s="147">
        <v>105.65476033333334</v>
      </c>
      <c r="K11192" s="147">
        <v>112.69576399999998</v>
      </c>
    </row>
    <row r="11193" spans="2:11" x14ac:dyDescent="0.2">
      <c r="B11193" s="21" t="str">
        <f t="shared" si="174"/>
        <v>ListowelWind2085RCP4.5</v>
      </c>
      <c r="C11193" t="s">
        <v>363</v>
      </c>
      <c r="D11193" t="s">
        <v>1</v>
      </c>
      <c r="E11193" s="144" t="s">
        <v>193</v>
      </c>
      <c r="F11193" s="144">
        <v>2085</v>
      </c>
      <c r="G11193" s="147">
        <v>84.934592429210127</v>
      </c>
      <c r="H11193" s="147">
        <v>91.657870500000001</v>
      </c>
      <c r="I11193" s="147">
        <v>98.779949999999999</v>
      </c>
      <c r="J11193" s="147">
        <v>105.86580000000001</v>
      </c>
      <c r="K11193" s="147">
        <v>112.94641199999998</v>
      </c>
    </row>
    <row r="11194" spans="2:11" x14ac:dyDescent="0.2">
      <c r="B11194" s="21" t="str">
        <f t="shared" si="174"/>
        <v>ListowelWind2090RCP4.5</v>
      </c>
      <c r="C11194" t="s">
        <v>363</v>
      </c>
      <c r="D11194" t="s">
        <v>1</v>
      </c>
      <c r="E11194" s="144" t="s">
        <v>193</v>
      </c>
      <c r="F11194" s="144">
        <v>2090</v>
      </c>
      <c r="G11194" s="147">
        <v>85.028121967411025</v>
      </c>
      <c r="H11194" s="147">
        <v>91.785668000000001</v>
      </c>
      <c r="I11194" s="147">
        <v>98.952933333333334</v>
      </c>
      <c r="J11194" s="147">
        <v>106.07683966666667</v>
      </c>
      <c r="K11194" s="147">
        <v>113.19705999999998</v>
      </c>
    </row>
    <row r="11195" spans="2:11" x14ac:dyDescent="0.2">
      <c r="B11195" s="21" t="str">
        <f t="shared" si="174"/>
        <v>ListowelWind2095RCP4.5</v>
      </c>
      <c r="C11195" t="s">
        <v>363</v>
      </c>
      <c r="D11195" t="s">
        <v>1</v>
      </c>
      <c r="E11195" s="144" t="s">
        <v>193</v>
      </c>
      <c r="F11195" s="144">
        <v>2095</v>
      </c>
      <c r="G11195" s="147">
        <v>85.121651505611922</v>
      </c>
      <c r="H11195" s="147">
        <v>91.913465500000001</v>
      </c>
      <c r="I11195" s="147">
        <v>99.125916666666669</v>
      </c>
      <c r="J11195" s="147">
        <v>106.28787933333334</v>
      </c>
      <c r="K11195" s="147">
        <v>113.44770799999999</v>
      </c>
    </row>
    <row r="11196" spans="2:11" x14ac:dyDescent="0.2">
      <c r="B11196" s="21" t="str">
        <f t="shared" si="174"/>
        <v>ListowelWind2100RCP4.5</v>
      </c>
      <c r="C11196" t="s">
        <v>363</v>
      </c>
      <c r="D11196" t="s">
        <v>1</v>
      </c>
      <c r="E11196" s="144" t="s">
        <v>193</v>
      </c>
      <c r="F11196" s="144">
        <v>2100</v>
      </c>
      <c r="G11196" s="147">
        <v>85.215181043812819</v>
      </c>
      <c r="H11196" s="147">
        <v>92.041263000000001</v>
      </c>
      <c r="I11196" s="147">
        <v>99.298900000000003</v>
      </c>
      <c r="J11196" s="147">
        <v>106.498919</v>
      </c>
      <c r="K11196" s="147">
        <v>113.69835599999999</v>
      </c>
    </row>
    <row r="11197" spans="2:11" x14ac:dyDescent="0.2">
      <c r="B11197" s="21" t="str">
        <f t="shared" si="174"/>
        <v>ListowelWind2023RCP6.0</v>
      </c>
      <c r="C11197" t="s">
        <v>363</v>
      </c>
      <c r="D11197" t="s">
        <v>1</v>
      </c>
      <c r="E11197" s="144" t="s">
        <v>192</v>
      </c>
      <c r="F11197" s="144">
        <v>2023</v>
      </c>
      <c r="G11197" s="147">
        <v>84.344099971613417</v>
      </c>
      <c r="H11197" s="147">
        <v>90.931680000000014</v>
      </c>
      <c r="I11197" s="147">
        <v>97.882700000000014</v>
      </c>
      <c r="J11197" s="147">
        <v>104.81752100000001</v>
      </c>
      <c r="K11197" s="147">
        <v>111.75214799999998</v>
      </c>
    </row>
    <row r="11198" spans="2:11" x14ac:dyDescent="0.2">
      <c r="B11198" s="21" t="str">
        <f t="shared" si="174"/>
        <v>ListowelWind2025RCP6.0</v>
      </c>
      <c r="C11198" t="s">
        <v>363</v>
      </c>
      <c r="D11198" t="s">
        <v>1</v>
      </c>
      <c r="E11198" s="144" t="s">
        <v>192</v>
      </c>
      <c r="F11198" s="144">
        <v>2025</v>
      </c>
      <c r="G11198" s="147">
        <v>84.388770795828776</v>
      </c>
      <c r="H11198" s="147">
        <v>90.984302500000013</v>
      </c>
      <c r="I11198" s="147">
        <v>97.945750000000004</v>
      </c>
      <c r="J11198" s="147">
        <v>104.88844416666669</v>
      </c>
      <c r="K11198" s="147">
        <v>111.83323999999998</v>
      </c>
    </row>
    <row r="11199" spans="2:11" x14ac:dyDescent="0.2">
      <c r="B11199" s="21" t="str">
        <f t="shared" si="174"/>
        <v>ListowelWind2030RCP6.0</v>
      </c>
      <c r="C11199" t="s">
        <v>363</v>
      </c>
      <c r="D11199" t="s">
        <v>1</v>
      </c>
      <c r="E11199" s="144" t="s">
        <v>192</v>
      </c>
      <c r="F11199" s="144">
        <v>2030</v>
      </c>
      <c r="G11199" s="147">
        <v>84.433441620044121</v>
      </c>
      <c r="H11199" s="147">
        <v>91.036925000000011</v>
      </c>
      <c r="I11199" s="147">
        <v>98.008800000000008</v>
      </c>
      <c r="J11199" s="147">
        <v>104.95936733333335</v>
      </c>
      <c r="K11199" s="147">
        <v>111.91433199999997</v>
      </c>
    </row>
    <row r="11200" spans="2:11" x14ac:dyDescent="0.2">
      <c r="B11200" s="21" t="str">
        <f t="shared" si="174"/>
        <v>ListowelWind2035RCP6.0</v>
      </c>
      <c r="C11200" t="s">
        <v>363</v>
      </c>
      <c r="D11200" t="s">
        <v>1</v>
      </c>
      <c r="E11200" s="144" t="s">
        <v>192</v>
      </c>
      <c r="F11200" s="144">
        <v>2035</v>
      </c>
      <c r="G11200" s="147">
        <v>84.47811244425948</v>
      </c>
      <c r="H11200" s="147">
        <v>91.089547500000009</v>
      </c>
      <c r="I11200" s="147">
        <v>98.071850000000012</v>
      </c>
      <c r="J11200" s="147">
        <v>105.03029050000001</v>
      </c>
      <c r="K11200" s="147">
        <v>111.99542399999997</v>
      </c>
    </row>
    <row r="11201" spans="2:11" x14ac:dyDescent="0.2">
      <c r="B11201" s="21" t="str">
        <f t="shared" si="174"/>
        <v>ListowelWind2040RCP6.0</v>
      </c>
      <c r="C11201" t="s">
        <v>363</v>
      </c>
      <c r="D11201" t="s">
        <v>1</v>
      </c>
      <c r="E11201" s="144" t="s">
        <v>192</v>
      </c>
      <c r="F11201" s="144">
        <v>2040</v>
      </c>
      <c r="G11201" s="147">
        <v>84.522783268474839</v>
      </c>
      <c r="H11201" s="147">
        <v>91.142170000000021</v>
      </c>
      <c r="I11201" s="147">
        <v>98.134900000000002</v>
      </c>
      <c r="J11201" s="147">
        <v>105.10121366666668</v>
      </c>
      <c r="K11201" s="147">
        <v>112.07651599999997</v>
      </c>
    </row>
    <row r="11202" spans="2:11" x14ac:dyDescent="0.2">
      <c r="B11202" s="21" t="str">
        <f t="shared" si="174"/>
        <v>ListowelWind2045RCP6.0</v>
      </c>
      <c r="C11202" t="s">
        <v>363</v>
      </c>
      <c r="D11202" t="s">
        <v>1</v>
      </c>
      <c r="E11202" s="144" t="s">
        <v>192</v>
      </c>
      <c r="F11202" s="144">
        <v>2045</v>
      </c>
      <c r="G11202" s="147">
        <v>84.567454092690184</v>
      </c>
      <c r="H11202" s="147">
        <v>91.19479250000002</v>
      </c>
      <c r="I11202" s="147">
        <v>98.197949999999992</v>
      </c>
      <c r="J11202" s="147">
        <v>105.17213683333335</v>
      </c>
      <c r="K11202" s="147">
        <v>112.15760799999997</v>
      </c>
    </row>
    <row r="11203" spans="2:11" x14ac:dyDescent="0.2">
      <c r="B11203" s="21" t="str">
        <f t="shared" si="174"/>
        <v>ListowelWind2050RCP6.0</v>
      </c>
      <c r="C11203" t="s">
        <v>363</v>
      </c>
      <c r="D11203" t="s">
        <v>1</v>
      </c>
      <c r="E11203" s="144" t="s">
        <v>192</v>
      </c>
      <c r="F11203" s="144">
        <v>2050</v>
      </c>
      <c r="G11203" s="147">
        <v>84.620500696445916</v>
      </c>
      <c r="H11203" s="147">
        <v>91.252827600000018</v>
      </c>
      <c r="I11203" s="147">
        <v>98.260999999999996</v>
      </c>
      <c r="J11203" s="147">
        <v>105.24098420000001</v>
      </c>
      <c r="K11203" s="147">
        <v>112.22985359999997</v>
      </c>
    </row>
    <row r="11204" spans="2:11" x14ac:dyDescent="0.2">
      <c r="B11204" s="21" t="str">
        <f t="shared" si="174"/>
        <v>ListowelWind2055RCP6.0</v>
      </c>
      <c r="C11204" t="s">
        <v>363</v>
      </c>
      <c r="D11204" t="s">
        <v>1</v>
      </c>
      <c r="E11204" s="144" t="s">
        <v>192</v>
      </c>
      <c r="F11204" s="144">
        <v>2055</v>
      </c>
      <c r="G11204" s="147">
        <v>84.628876475986303</v>
      </c>
      <c r="H11204" s="147">
        <v>91.258240200000017</v>
      </c>
      <c r="I11204" s="147">
        <v>98.260999999999996</v>
      </c>
      <c r="J11204" s="147">
        <v>105.23890840000001</v>
      </c>
      <c r="K11204" s="147">
        <v>112.22100719999997</v>
      </c>
    </row>
    <row r="11205" spans="2:11" x14ac:dyDescent="0.2">
      <c r="B11205" s="21" t="str">
        <f t="shared" si="174"/>
        <v>ListowelWind2060RCP6.0</v>
      </c>
      <c r="C11205" t="s">
        <v>363</v>
      </c>
      <c r="D11205" t="s">
        <v>1</v>
      </c>
      <c r="E11205" s="144" t="s">
        <v>192</v>
      </c>
      <c r="F11205" s="144">
        <v>2060</v>
      </c>
      <c r="G11205" s="147">
        <v>84.637252255526676</v>
      </c>
      <c r="H11205" s="147">
        <v>91.263652800000017</v>
      </c>
      <c r="I11205" s="147">
        <v>98.260999999999996</v>
      </c>
      <c r="J11205" s="147">
        <v>105.23683260000001</v>
      </c>
      <c r="K11205" s="147">
        <v>112.21216079999996</v>
      </c>
    </row>
    <row r="11206" spans="2:11" x14ac:dyDescent="0.2">
      <c r="B11206" s="21" t="str">
        <f t="shared" si="174"/>
        <v>ListowelWind2065RCP6.0</v>
      </c>
      <c r="C11206" t="s">
        <v>363</v>
      </c>
      <c r="D11206" t="s">
        <v>1</v>
      </c>
      <c r="E11206" s="144" t="s">
        <v>192</v>
      </c>
      <c r="F11206" s="144">
        <v>2065</v>
      </c>
      <c r="G11206" s="147">
        <v>84.645628035067062</v>
      </c>
      <c r="H11206" s="147">
        <v>91.269065400000017</v>
      </c>
      <c r="I11206" s="147">
        <v>98.260999999999996</v>
      </c>
      <c r="J11206" s="147">
        <v>105.23475680000001</v>
      </c>
      <c r="K11206" s="147">
        <v>112.20331439999997</v>
      </c>
    </row>
    <row r="11207" spans="2:11" x14ac:dyDescent="0.2">
      <c r="B11207" s="21" t="str">
        <f t="shared" si="174"/>
        <v>ListowelWind2070RCP6.0</v>
      </c>
      <c r="C11207" t="s">
        <v>363</v>
      </c>
      <c r="D11207" t="s">
        <v>1</v>
      </c>
      <c r="E11207" s="144" t="s">
        <v>192</v>
      </c>
      <c r="F11207" s="144">
        <v>2070</v>
      </c>
      <c r="G11207" s="147">
        <v>84.654003814607435</v>
      </c>
      <c r="H11207" s="147">
        <v>91.274478000000016</v>
      </c>
      <c r="I11207" s="147">
        <v>98.260999999999996</v>
      </c>
      <c r="J11207" s="147">
        <v>105.23268100000001</v>
      </c>
      <c r="K11207" s="147">
        <v>112.19446799999997</v>
      </c>
    </row>
    <row r="11208" spans="2:11" x14ac:dyDescent="0.2">
      <c r="B11208" s="21" t="str">
        <f t="shared" si="174"/>
        <v>ListowelWind2075RCP6.0</v>
      </c>
      <c r="C11208" t="s">
        <v>363</v>
      </c>
      <c r="D11208" t="s">
        <v>1</v>
      </c>
      <c r="E11208" s="144" t="s">
        <v>192</v>
      </c>
      <c r="F11208" s="144">
        <v>2075</v>
      </c>
      <c r="G11208" s="147">
        <v>84.794298121908781</v>
      </c>
      <c r="H11208" s="147">
        <v>91.466174250000009</v>
      </c>
      <c r="I11208" s="147">
        <v>98.520475000000005</v>
      </c>
      <c r="J11208" s="147">
        <v>105.54924050000001</v>
      </c>
      <c r="K11208" s="147">
        <v>112.57043999999998</v>
      </c>
    </row>
    <row r="11209" spans="2:11" x14ac:dyDescent="0.2">
      <c r="B11209" s="21" t="str">
        <f t="shared" si="174"/>
        <v>ListowelWind2080RCP6.0</v>
      </c>
      <c r="C11209" t="s">
        <v>363</v>
      </c>
      <c r="D11209" t="s">
        <v>1</v>
      </c>
      <c r="E11209" s="144" t="s">
        <v>192</v>
      </c>
      <c r="F11209" s="144">
        <v>2080</v>
      </c>
      <c r="G11209" s="147">
        <v>84.934592429210127</v>
      </c>
      <c r="H11209" s="147">
        <v>91.657870500000001</v>
      </c>
      <c r="I11209" s="147">
        <v>98.779949999999999</v>
      </c>
      <c r="J11209" s="147">
        <v>105.86580000000001</v>
      </c>
      <c r="K11209" s="147">
        <v>112.94641199999998</v>
      </c>
    </row>
    <row r="11210" spans="2:11" x14ac:dyDescent="0.2">
      <c r="B11210" s="21" t="str">
        <f t="shared" si="174"/>
        <v>ListowelWind2085RCP6.0</v>
      </c>
      <c r="C11210" t="s">
        <v>363</v>
      </c>
      <c r="D11210" t="s">
        <v>1</v>
      </c>
      <c r="E11210" s="144" t="s">
        <v>192</v>
      </c>
      <c r="F11210" s="144">
        <v>2085</v>
      </c>
      <c r="G11210" s="147">
        <v>85.074886736511473</v>
      </c>
      <c r="H11210" s="147">
        <v>91.849566750000008</v>
      </c>
      <c r="I11210" s="147">
        <v>99.039424999999994</v>
      </c>
      <c r="J11210" s="147">
        <v>106.1823595</v>
      </c>
      <c r="K11210" s="147">
        <v>113.32238399999999</v>
      </c>
    </row>
    <row r="11211" spans="2:11" x14ac:dyDescent="0.2">
      <c r="B11211" s="21" t="str">
        <f t="shared" si="174"/>
        <v>ListowelWind2090RCP6.0</v>
      </c>
      <c r="C11211" t="s">
        <v>363</v>
      </c>
      <c r="D11211" t="s">
        <v>1</v>
      </c>
      <c r="E11211" s="144" t="s">
        <v>192</v>
      </c>
      <c r="F11211" s="144">
        <v>2090</v>
      </c>
      <c r="G11211" s="147">
        <v>85.586507270102942</v>
      </c>
      <c r="H11211" s="147">
        <v>92.498327000000003</v>
      </c>
      <c r="I11211" s="147">
        <v>99.858266666666665</v>
      </c>
      <c r="J11211" s="147">
        <v>107.14587666666667</v>
      </c>
      <c r="K11211" s="147">
        <v>114.43924199999999</v>
      </c>
    </row>
    <row r="11212" spans="2:11" x14ac:dyDescent="0.2">
      <c r="B11212" s="21" t="str">
        <f t="shared" ref="B11212:B11275" si="175">C11212&amp;D11212&amp;F11212&amp;E11212</f>
        <v>ListowelWind2095RCP6.0</v>
      </c>
      <c r="C11212" t="s">
        <v>363</v>
      </c>
      <c r="D11212" t="s">
        <v>1</v>
      </c>
      <c r="E11212" s="144" t="s">
        <v>192</v>
      </c>
      <c r="F11212" s="144">
        <v>2095</v>
      </c>
      <c r="G11212" s="147">
        <v>85.95783349639305</v>
      </c>
      <c r="H11212" s="147">
        <v>92.95539100000002</v>
      </c>
      <c r="I11212" s="147">
        <v>100.41763333333333</v>
      </c>
      <c r="J11212" s="147">
        <v>107.79283433333333</v>
      </c>
      <c r="K11212" s="147">
        <v>115.18012799999998</v>
      </c>
    </row>
    <row r="11213" spans="2:11" x14ac:dyDescent="0.2">
      <c r="B11213" s="21" t="str">
        <f t="shared" si="175"/>
        <v>ListowelWind2100RCP6.0</v>
      </c>
      <c r="C11213" t="s">
        <v>363</v>
      </c>
      <c r="D11213" t="s">
        <v>1</v>
      </c>
      <c r="E11213" s="144" t="s">
        <v>192</v>
      </c>
      <c r="F11213" s="144">
        <v>2100</v>
      </c>
      <c r="G11213" s="147">
        <v>86.329159722683173</v>
      </c>
      <c r="H11213" s="147">
        <v>93.412455000000023</v>
      </c>
      <c r="I11213" s="147">
        <v>100.97699999999999</v>
      </c>
      <c r="J11213" s="147">
        <v>108.439792</v>
      </c>
      <c r="K11213" s="147">
        <v>115.92101399999999</v>
      </c>
    </row>
    <row r="11214" spans="2:11" x14ac:dyDescent="0.2">
      <c r="B11214" s="21" t="str">
        <f t="shared" si="175"/>
        <v>ListowelWind2023RCP8.5</v>
      </c>
      <c r="C11214" t="s">
        <v>363</v>
      </c>
      <c r="D11214" t="s">
        <v>1</v>
      </c>
      <c r="E11214" s="144" t="s">
        <v>191</v>
      </c>
      <c r="F11214" s="144">
        <v>2023</v>
      </c>
      <c r="G11214" s="147">
        <v>84.344099971613417</v>
      </c>
      <c r="H11214" s="147">
        <v>90.931680000000014</v>
      </c>
      <c r="I11214" s="147">
        <v>97.882700000000014</v>
      </c>
      <c r="J11214" s="147">
        <v>104.81752100000001</v>
      </c>
      <c r="K11214" s="147">
        <v>111.75214799999998</v>
      </c>
    </row>
    <row r="11215" spans="2:11" x14ac:dyDescent="0.2">
      <c r="B11215" s="21" t="str">
        <f t="shared" si="175"/>
        <v>ListowelWind2025RCP8.5</v>
      </c>
      <c r="C11215" t="s">
        <v>363</v>
      </c>
      <c r="D11215" t="s">
        <v>1</v>
      </c>
      <c r="E11215" s="144" t="s">
        <v>191</v>
      </c>
      <c r="F11215" s="144">
        <v>2025</v>
      </c>
      <c r="G11215" s="147">
        <v>84.433441620044121</v>
      </c>
      <c r="H11215" s="147">
        <v>91.036925000000011</v>
      </c>
      <c r="I11215" s="147">
        <v>98.008800000000008</v>
      </c>
      <c r="J11215" s="147">
        <v>104.95936733333335</v>
      </c>
      <c r="K11215" s="147">
        <v>111.91433199999997</v>
      </c>
    </row>
    <row r="11216" spans="2:11" x14ac:dyDescent="0.2">
      <c r="B11216" s="21" t="str">
        <f t="shared" si="175"/>
        <v>ListowelWind2030RCP8.5</v>
      </c>
      <c r="C11216" t="s">
        <v>363</v>
      </c>
      <c r="D11216" t="s">
        <v>1</v>
      </c>
      <c r="E11216" s="144" t="s">
        <v>191</v>
      </c>
      <c r="F11216" s="144">
        <v>2030</v>
      </c>
      <c r="G11216" s="147">
        <v>84.522783268474839</v>
      </c>
      <c r="H11216" s="147">
        <v>91.142170000000021</v>
      </c>
      <c r="I11216" s="147">
        <v>98.134900000000002</v>
      </c>
      <c r="J11216" s="147">
        <v>105.10121366666668</v>
      </c>
      <c r="K11216" s="147">
        <v>112.07651599999997</v>
      </c>
    </row>
    <row r="11217" spans="2:11" x14ac:dyDescent="0.2">
      <c r="B11217" s="21" t="str">
        <f t="shared" si="175"/>
        <v>ListowelWind2035RCP8.5</v>
      </c>
      <c r="C11217" t="s">
        <v>363</v>
      </c>
      <c r="D11217" t="s">
        <v>1</v>
      </c>
      <c r="E11217" s="144" t="s">
        <v>191</v>
      </c>
      <c r="F11217" s="144">
        <v>2035</v>
      </c>
      <c r="G11217" s="147">
        <v>84.612124916905543</v>
      </c>
      <c r="H11217" s="147">
        <v>91.247415000000018</v>
      </c>
      <c r="I11217" s="147">
        <v>98.260999999999996</v>
      </c>
      <c r="J11217" s="147">
        <v>105.24306000000001</v>
      </c>
      <c r="K11217" s="147">
        <v>112.23869999999997</v>
      </c>
    </row>
    <row r="11218" spans="2:11" x14ac:dyDescent="0.2">
      <c r="B11218" s="21" t="str">
        <f t="shared" si="175"/>
        <v>ListowelWind2040RCP8.5</v>
      </c>
      <c r="C11218" t="s">
        <v>363</v>
      </c>
      <c r="D11218" t="s">
        <v>1</v>
      </c>
      <c r="E11218" s="144" t="s">
        <v>191</v>
      </c>
      <c r="F11218" s="144">
        <v>2040</v>
      </c>
      <c r="G11218" s="147">
        <v>84.626084549472836</v>
      </c>
      <c r="H11218" s="147">
        <v>91.256436000000022</v>
      </c>
      <c r="I11218" s="147">
        <v>98.260999999999996</v>
      </c>
      <c r="J11218" s="147">
        <v>105.23960033333334</v>
      </c>
      <c r="K11218" s="147">
        <v>112.22395599999997</v>
      </c>
    </row>
    <row r="11219" spans="2:11" x14ac:dyDescent="0.2">
      <c r="B11219" s="21" t="str">
        <f t="shared" si="175"/>
        <v>ListowelWind2045RCP8.5</v>
      </c>
      <c r="C11219" t="s">
        <v>363</v>
      </c>
      <c r="D11219" t="s">
        <v>1</v>
      </c>
      <c r="E11219" s="144" t="s">
        <v>191</v>
      </c>
      <c r="F11219" s="144">
        <v>2045</v>
      </c>
      <c r="G11219" s="147">
        <v>84.640044182040143</v>
      </c>
      <c r="H11219" s="147">
        <v>91.265457000000012</v>
      </c>
      <c r="I11219" s="147">
        <v>98.260999999999996</v>
      </c>
      <c r="J11219" s="147">
        <v>105.23614066666669</v>
      </c>
      <c r="K11219" s="147">
        <v>112.20921199999997</v>
      </c>
    </row>
    <row r="11220" spans="2:11" x14ac:dyDescent="0.2">
      <c r="B11220" s="21" t="str">
        <f t="shared" si="175"/>
        <v>ListowelWind2050RCP8.5</v>
      </c>
      <c r="C11220" t="s">
        <v>363</v>
      </c>
      <c r="D11220" t="s">
        <v>1</v>
      </c>
      <c r="E11220" s="144" t="s">
        <v>191</v>
      </c>
      <c r="F11220" s="144">
        <v>2050</v>
      </c>
      <c r="G11220" s="147">
        <v>84.84106289100923</v>
      </c>
      <c r="H11220" s="147">
        <v>91.530073000000016</v>
      </c>
      <c r="I11220" s="147">
        <v>98.606966666666665</v>
      </c>
      <c r="J11220" s="147">
        <v>105.65476033333334</v>
      </c>
      <c r="K11220" s="147">
        <v>112.69576399999998</v>
      </c>
    </row>
    <row r="11221" spans="2:11" x14ac:dyDescent="0.2">
      <c r="B11221" s="21" t="str">
        <f t="shared" si="175"/>
        <v>ListowelWind2055RCP8.5</v>
      </c>
      <c r="C11221" t="s">
        <v>363</v>
      </c>
      <c r="D11221" t="s">
        <v>1</v>
      </c>
      <c r="E11221" s="144" t="s">
        <v>191</v>
      </c>
      <c r="F11221" s="144">
        <v>2055</v>
      </c>
      <c r="G11221" s="147">
        <v>85.028121967411025</v>
      </c>
      <c r="H11221" s="147">
        <v>91.785668000000001</v>
      </c>
      <c r="I11221" s="147">
        <v>98.952933333333334</v>
      </c>
      <c r="J11221" s="147">
        <v>106.07683966666667</v>
      </c>
      <c r="K11221" s="147">
        <v>113.19705999999998</v>
      </c>
    </row>
    <row r="11222" spans="2:11" x14ac:dyDescent="0.2">
      <c r="B11222" s="21" t="str">
        <f t="shared" si="175"/>
        <v>ListowelWind2060RCP8.5</v>
      </c>
      <c r="C11222" t="s">
        <v>363</v>
      </c>
      <c r="D11222" t="s">
        <v>1</v>
      </c>
      <c r="E11222" s="144" t="s">
        <v>191</v>
      </c>
      <c r="F11222" s="144">
        <v>2060</v>
      </c>
      <c r="G11222" s="147">
        <v>85.586507270102942</v>
      </c>
      <c r="H11222" s="147">
        <v>92.498327000000003</v>
      </c>
      <c r="I11222" s="147">
        <v>99.858266666666665</v>
      </c>
      <c r="J11222" s="147">
        <v>107.14587666666667</v>
      </c>
      <c r="K11222" s="147">
        <v>114.43924199999999</v>
      </c>
    </row>
    <row r="11223" spans="2:11" x14ac:dyDescent="0.2">
      <c r="B11223" s="21" t="str">
        <f t="shared" si="175"/>
        <v>ListowelWind2065RCP8.5</v>
      </c>
      <c r="C11223" t="s">
        <v>363</v>
      </c>
      <c r="D11223" t="s">
        <v>1</v>
      </c>
      <c r="E11223" s="144" t="s">
        <v>191</v>
      </c>
      <c r="F11223" s="144">
        <v>2065</v>
      </c>
      <c r="G11223" s="147">
        <v>85.95783349639305</v>
      </c>
      <c r="H11223" s="147">
        <v>92.95539100000002</v>
      </c>
      <c r="I11223" s="147">
        <v>100.41763333333333</v>
      </c>
      <c r="J11223" s="147">
        <v>107.79283433333333</v>
      </c>
      <c r="K11223" s="147">
        <v>115.18012799999998</v>
      </c>
    </row>
    <row r="11224" spans="2:11" x14ac:dyDescent="0.2">
      <c r="B11224" s="21" t="str">
        <f t="shared" si="175"/>
        <v>ListowelWind2070RCP8.5</v>
      </c>
      <c r="C11224" t="s">
        <v>363</v>
      </c>
      <c r="D11224" t="s">
        <v>1</v>
      </c>
      <c r="E11224" s="144" t="s">
        <v>191</v>
      </c>
      <c r="F11224" s="144">
        <v>2070</v>
      </c>
      <c r="G11224" s="147">
        <v>86.602768521002204</v>
      </c>
      <c r="H11224" s="147">
        <v>93.770288000000022</v>
      </c>
      <c r="I11224" s="147">
        <v>101.44583333333333</v>
      </c>
      <c r="J11224" s="147">
        <v>109.000258</v>
      </c>
      <c r="K11224" s="147">
        <v>116.57712199999999</v>
      </c>
    </row>
    <row r="11225" spans="2:11" x14ac:dyDescent="0.2">
      <c r="B11225" s="21" t="str">
        <f t="shared" si="175"/>
        <v>ListowelWind2075RCP8.5</v>
      </c>
      <c r="C11225" t="s">
        <v>363</v>
      </c>
      <c r="D11225" t="s">
        <v>1</v>
      </c>
      <c r="E11225" s="144" t="s">
        <v>191</v>
      </c>
      <c r="F11225" s="144">
        <v>2075</v>
      </c>
      <c r="G11225" s="147">
        <v>86.87637731932125</v>
      </c>
      <c r="H11225" s="147">
        <v>94.128121000000021</v>
      </c>
      <c r="I11225" s="147">
        <v>101.91466666666668</v>
      </c>
      <c r="J11225" s="147">
        <v>109.56072399999999</v>
      </c>
      <c r="K11225" s="147">
        <v>117.23322999999999</v>
      </c>
    </row>
    <row r="11226" spans="2:11" x14ac:dyDescent="0.2">
      <c r="B11226" s="21" t="str">
        <f t="shared" si="175"/>
        <v>ListowelWind2080RCP8.5</v>
      </c>
      <c r="C11226" t="s">
        <v>363</v>
      </c>
      <c r="D11226" t="s">
        <v>1</v>
      </c>
      <c r="E11226" s="144" t="s">
        <v>191</v>
      </c>
      <c r="F11226" s="144">
        <v>2080</v>
      </c>
      <c r="G11226" s="147">
        <v>87.149986117640282</v>
      </c>
      <c r="H11226" s="147">
        <v>94.485954000000021</v>
      </c>
      <c r="I11226" s="147">
        <v>102.38350000000001</v>
      </c>
      <c r="J11226" s="147">
        <v>110.12119</v>
      </c>
      <c r="K11226" s="147">
        <v>117.889338</v>
      </c>
    </row>
    <row r="11227" spans="2:11" x14ac:dyDescent="0.2">
      <c r="B11227" s="21" t="str">
        <f t="shared" si="175"/>
        <v>ListowelWind2085RCP8.5</v>
      </c>
      <c r="C11227" t="s">
        <v>363</v>
      </c>
      <c r="D11227" t="s">
        <v>1</v>
      </c>
      <c r="E11227" s="144" t="s">
        <v>191</v>
      </c>
      <c r="F11227" s="144">
        <v>2085</v>
      </c>
      <c r="G11227" s="147">
        <v>87.363568495919935</v>
      </c>
      <c r="H11227" s="147">
        <v>94.770115500000017</v>
      </c>
      <c r="I11227" s="147">
        <v>102.75695</v>
      </c>
      <c r="J11227" s="147">
        <v>110.567487</v>
      </c>
      <c r="K11227" s="147">
        <v>118.40906399999999</v>
      </c>
    </row>
    <row r="11228" spans="2:11" x14ac:dyDescent="0.2">
      <c r="B11228" s="21" t="str">
        <f t="shared" si="175"/>
        <v>ListowelWind2090RCP8.5</v>
      </c>
      <c r="C11228" t="s">
        <v>363</v>
      </c>
      <c r="D11228" t="s">
        <v>1</v>
      </c>
      <c r="E11228" s="144" t="s">
        <v>191</v>
      </c>
      <c r="F11228" s="144">
        <v>2090</v>
      </c>
      <c r="G11228" s="147">
        <v>87.577150874199603</v>
      </c>
      <c r="H11228" s="147">
        <v>95.054277000000013</v>
      </c>
      <c r="I11228" s="147">
        <v>103.13039999999999</v>
      </c>
      <c r="J11228" s="147">
        <v>111.013784</v>
      </c>
      <c r="K11228" s="147">
        <v>118.92878999999998</v>
      </c>
    </row>
    <row r="11229" spans="2:11" x14ac:dyDescent="0.2">
      <c r="B11229" s="21" t="str">
        <f t="shared" si="175"/>
        <v>ListowelWind2095RCP8.5</v>
      </c>
      <c r="C11229" t="s">
        <v>363</v>
      </c>
      <c r="D11229" t="s">
        <v>1</v>
      </c>
      <c r="E11229" s="144" t="s">
        <v>191</v>
      </c>
      <c r="F11229" s="144">
        <v>2095</v>
      </c>
      <c r="G11229" s="147">
        <v>87.577150874199603</v>
      </c>
      <c r="H11229" s="147">
        <v>95.054277000000013</v>
      </c>
      <c r="I11229" s="147">
        <v>103.13039999999999</v>
      </c>
      <c r="J11229" s="147">
        <v>111.013784</v>
      </c>
      <c r="K11229" s="147">
        <v>118.92878999999998</v>
      </c>
    </row>
    <row r="11230" spans="2:11" x14ac:dyDescent="0.2">
      <c r="B11230" s="21" t="str">
        <f t="shared" si="175"/>
        <v>ListowelWind2100RCP8.5</v>
      </c>
      <c r="C11230" t="s">
        <v>363</v>
      </c>
      <c r="D11230" t="s">
        <v>1</v>
      </c>
      <c r="E11230" s="144" t="s">
        <v>191</v>
      </c>
      <c r="F11230" s="144">
        <v>2100</v>
      </c>
      <c r="G11230" s="147">
        <v>87.577150874199603</v>
      </c>
      <c r="H11230" s="147">
        <v>95.054277000000013</v>
      </c>
      <c r="I11230" s="147">
        <v>103.13039999999999</v>
      </c>
      <c r="J11230" s="147">
        <v>111.013784</v>
      </c>
      <c r="K11230" s="147">
        <v>118.92878999999998</v>
      </c>
    </row>
    <row r="11231" spans="2:11" x14ac:dyDescent="0.2">
      <c r="B11231" s="21" t="str">
        <f t="shared" si="175"/>
        <v>LondonIce Accretion2023RCP4.5</v>
      </c>
      <c r="C11231" t="s">
        <v>364</v>
      </c>
      <c r="D11231" t="s">
        <v>486</v>
      </c>
      <c r="E11231" s="144" t="s">
        <v>193</v>
      </c>
      <c r="F11231" s="144">
        <v>2023</v>
      </c>
      <c r="G11231" s="147">
        <v>21.955336647813088</v>
      </c>
      <c r="H11231" s="147">
        <v>26.347519999999999</v>
      </c>
      <c r="I11231" s="147">
        <v>31.904</v>
      </c>
      <c r="J11231" s="147">
        <v>36.123839999999994</v>
      </c>
      <c r="K11231" s="147">
        <v>40.360319999999994</v>
      </c>
    </row>
    <row r="11232" spans="2:11" x14ac:dyDescent="0.2">
      <c r="B11232" s="21" t="str">
        <f t="shared" si="175"/>
        <v>LondonIce Accretion2025RCP4.5</v>
      </c>
      <c r="C11232" t="s">
        <v>364</v>
      </c>
      <c r="D11232" t="s">
        <v>486</v>
      </c>
      <c r="E11232" s="144" t="s">
        <v>193</v>
      </c>
      <c r="F11232" s="144">
        <v>2025</v>
      </c>
      <c r="G11232" s="147">
        <v>21.82544537285138</v>
      </c>
      <c r="H11232" s="147">
        <v>26.205866666666665</v>
      </c>
      <c r="I11232" s="147">
        <v>31.749333333333333</v>
      </c>
      <c r="J11232" s="147">
        <v>35.961119999999994</v>
      </c>
      <c r="K11232" s="147">
        <v>40.185599999999994</v>
      </c>
    </row>
    <row r="11233" spans="2:11" x14ac:dyDescent="0.2">
      <c r="B11233" s="21" t="str">
        <f t="shared" si="175"/>
        <v>LondonIce Accretion2030RCP4.5</v>
      </c>
      <c r="C11233" t="s">
        <v>364</v>
      </c>
      <c r="D11233" t="s">
        <v>486</v>
      </c>
      <c r="E11233" s="144" t="s">
        <v>193</v>
      </c>
      <c r="F11233" s="144">
        <v>2030</v>
      </c>
      <c r="G11233" s="147">
        <v>21.695554097889673</v>
      </c>
      <c r="H11233" s="147">
        <v>26.064213333333331</v>
      </c>
      <c r="I11233" s="147">
        <v>31.594666666666665</v>
      </c>
      <c r="J11233" s="147">
        <v>35.798399999999994</v>
      </c>
      <c r="K11233" s="147">
        <v>40.010879999999993</v>
      </c>
    </row>
    <row r="11234" spans="2:11" x14ac:dyDescent="0.2">
      <c r="B11234" s="21" t="str">
        <f t="shared" si="175"/>
        <v>LondonIce Accretion2035RCP4.5</v>
      </c>
      <c r="C11234" t="s">
        <v>364</v>
      </c>
      <c r="D11234" t="s">
        <v>486</v>
      </c>
      <c r="E11234" s="144" t="s">
        <v>193</v>
      </c>
      <c r="F11234" s="144">
        <v>2035</v>
      </c>
      <c r="G11234" s="147">
        <v>21.565662822927965</v>
      </c>
      <c r="H11234" s="147">
        <v>25.922559999999997</v>
      </c>
      <c r="I11234" s="147">
        <v>31.439999999999998</v>
      </c>
      <c r="J11234" s="147">
        <v>35.635679999999994</v>
      </c>
      <c r="K11234" s="147">
        <v>39.836159999999992</v>
      </c>
    </row>
    <row r="11235" spans="2:11" x14ac:dyDescent="0.2">
      <c r="B11235" s="21" t="str">
        <f t="shared" si="175"/>
        <v>LondonIce Accretion2040RCP4.5</v>
      </c>
      <c r="C11235" t="s">
        <v>364</v>
      </c>
      <c r="D11235" t="s">
        <v>486</v>
      </c>
      <c r="E11235" s="144" t="s">
        <v>193</v>
      </c>
      <c r="F11235" s="144">
        <v>2040</v>
      </c>
      <c r="G11235" s="147">
        <v>21.435771547966258</v>
      </c>
      <c r="H11235" s="147">
        <v>25.780906666666667</v>
      </c>
      <c r="I11235" s="147">
        <v>31.285333333333334</v>
      </c>
      <c r="J11235" s="147">
        <v>35.472959999999993</v>
      </c>
      <c r="K11235" s="147">
        <v>39.661439999999999</v>
      </c>
    </row>
    <row r="11236" spans="2:11" x14ac:dyDescent="0.2">
      <c r="B11236" s="21" t="str">
        <f t="shared" si="175"/>
        <v>LondonIce Accretion2045RCP4.5</v>
      </c>
      <c r="C11236" t="s">
        <v>364</v>
      </c>
      <c r="D11236" t="s">
        <v>486</v>
      </c>
      <c r="E11236" s="144" t="s">
        <v>193</v>
      </c>
      <c r="F11236" s="144">
        <v>2045</v>
      </c>
      <c r="G11236" s="147">
        <v>21.305880273004551</v>
      </c>
      <c r="H11236" s="147">
        <v>25.639253333333333</v>
      </c>
      <c r="I11236" s="147">
        <v>31.130666666666666</v>
      </c>
      <c r="J11236" s="147">
        <v>35.310239999999993</v>
      </c>
      <c r="K11236" s="147">
        <v>39.486719999999998</v>
      </c>
    </row>
    <row r="11237" spans="2:11" x14ac:dyDescent="0.2">
      <c r="B11237" s="21" t="str">
        <f t="shared" si="175"/>
        <v>LondonIce Accretion2050RCP4.5</v>
      </c>
      <c r="C11237" t="s">
        <v>364</v>
      </c>
      <c r="D11237" t="s">
        <v>486</v>
      </c>
      <c r="E11237" s="144" t="s">
        <v>193</v>
      </c>
      <c r="F11237" s="144">
        <v>2050</v>
      </c>
      <c r="G11237" s="147">
        <v>20.761821389879231</v>
      </c>
      <c r="H11237" s="147">
        <v>25.040768</v>
      </c>
      <c r="I11237" s="147">
        <v>30.457599999999999</v>
      </c>
      <c r="J11237" s="147">
        <v>34.583423999999994</v>
      </c>
      <c r="K11237" s="147">
        <v>38.699135999999996</v>
      </c>
    </row>
    <row r="11238" spans="2:11" x14ac:dyDescent="0.2">
      <c r="B11238" s="21" t="str">
        <f t="shared" si="175"/>
        <v>LondonIce Accretion2055RCP4.5</v>
      </c>
      <c r="C11238" t="s">
        <v>364</v>
      </c>
      <c r="D11238" t="s">
        <v>486</v>
      </c>
      <c r="E11238" s="144" t="s">
        <v>193</v>
      </c>
      <c r="F11238" s="144">
        <v>2055</v>
      </c>
      <c r="G11238" s="147">
        <v>20.347653781715618</v>
      </c>
      <c r="H11238" s="147">
        <v>24.583935999999998</v>
      </c>
      <c r="I11238" s="147">
        <v>29.9392</v>
      </c>
      <c r="J11238" s="147">
        <v>34.019327999999994</v>
      </c>
      <c r="K11238" s="147">
        <v>38.086272000000001</v>
      </c>
    </row>
    <row r="11239" spans="2:11" x14ac:dyDescent="0.2">
      <c r="B11239" s="21" t="str">
        <f t="shared" si="175"/>
        <v>LondonIce Accretion2060RCP4.5</v>
      </c>
      <c r="C11239" t="s">
        <v>364</v>
      </c>
      <c r="D11239" t="s">
        <v>486</v>
      </c>
      <c r="E11239" s="144" t="s">
        <v>193</v>
      </c>
      <c r="F11239" s="144">
        <v>2060</v>
      </c>
      <c r="G11239" s="147">
        <v>19.933486173552001</v>
      </c>
      <c r="H11239" s="147">
        <v>24.127103999999999</v>
      </c>
      <c r="I11239" s="147">
        <v>29.4208</v>
      </c>
      <c r="J11239" s="147">
        <v>33.455231999999995</v>
      </c>
      <c r="K11239" s="147">
        <v>37.473407999999999</v>
      </c>
    </row>
    <row r="11240" spans="2:11" x14ac:dyDescent="0.2">
      <c r="B11240" s="21" t="str">
        <f t="shared" si="175"/>
        <v>LondonIce Accretion2065RCP4.5</v>
      </c>
      <c r="C11240" t="s">
        <v>364</v>
      </c>
      <c r="D11240" t="s">
        <v>486</v>
      </c>
      <c r="E11240" s="144" t="s">
        <v>193</v>
      </c>
      <c r="F11240" s="144">
        <v>2065</v>
      </c>
      <c r="G11240" s="147">
        <v>19.519318565388389</v>
      </c>
      <c r="H11240" s="147">
        <v>23.670271999999997</v>
      </c>
      <c r="I11240" s="147">
        <v>28.9024</v>
      </c>
      <c r="J11240" s="147">
        <v>32.891135999999996</v>
      </c>
      <c r="K11240" s="147">
        <v>36.860544000000004</v>
      </c>
    </row>
    <row r="11241" spans="2:11" x14ac:dyDescent="0.2">
      <c r="B11241" s="21" t="str">
        <f t="shared" si="175"/>
        <v>LondonIce Accretion2070RCP4.5</v>
      </c>
      <c r="C11241" t="s">
        <v>364</v>
      </c>
      <c r="D11241" t="s">
        <v>486</v>
      </c>
      <c r="E11241" s="144" t="s">
        <v>193</v>
      </c>
      <c r="F11241" s="144">
        <v>2070</v>
      </c>
      <c r="G11241" s="147">
        <v>19.105150957224776</v>
      </c>
      <c r="H11241" s="147">
        <v>23.213439999999999</v>
      </c>
      <c r="I11241" s="147">
        <v>28.384</v>
      </c>
      <c r="J11241" s="147">
        <v>32.327039999999997</v>
      </c>
      <c r="K11241" s="147">
        <v>36.247680000000003</v>
      </c>
    </row>
    <row r="11242" spans="2:11" x14ac:dyDescent="0.2">
      <c r="B11242" s="21" t="str">
        <f t="shared" si="175"/>
        <v>LondonIce Accretion2075RCP4.5</v>
      </c>
      <c r="C11242" t="s">
        <v>364</v>
      </c>
      <c r="D11242" t="s">
        <v>486</v>
      </c>
      <c r="E11242" s="144" t="s">
        <v>193</v>
      </c>
      <c r="F11242" s="144">
        <v>2075</v>
      </c>
      <c r="G11242" s="147">
        <v>18.960414965124588</v>
      </c>
      <c r="H11242" s="147">
        <v>23.067359999999997</v>
      </c>
      <c r="I11242" s="147">
        <v>28.234666666666666</v>
      </c>
      <c r="J11242" s="147">
        <v>32.17034666666666</v>
      </c>
      <c r="K11242" s="147">
        <v>36.086400000000005</v>
      </c>
    </row>
    <row r="11243" spans="2:11" x14ac:dyDescent="0.2">
      <c r="B11243" s="21" t="str">
        <f t="shared" si="175"/>
        <v>LondonIce Accretion2080RCP4.5</v>
      </c>
      <c r="C11243" t="s">
        <v>364</v>
      </c>
      <c r="D11243" t="s">
        <v>486</v>
      </c>
      <c r="E11243" s="144" t="s">
        <v>193</v>
      </c>
      <c r="F11243" s="144">
        <v>2080</v>
      </c>
      <c r="G11243" s="147">
        <v>18.815678973024401</v>
      </c>
      <c r="H11243" s="147">
        <v>22.921279999999999</v>
      </c>
      <c r="I11243" s="147">
        <v>28.085333333333335</v>
      </c>
      <c r="J11243" s="147">
        <v>32.01365333333333</v>
      </c>
      <c r="K11243" s="147">
        <v>35.92512</v>
      </c>
    </row>
    <row r="11244" spans="2:11" x14ac:dyDescent="0.2">
      <c r="B11244" s="21" t="str">
        <f t="shared" si="175"/>
        <v>LondonIce Accretion2085RCP4.5</v>
      </c>
      <c r="C11244" t="s">
        <v>364</v>
      </c>
      <c r="D11244" t="s">
        <v>486</v>
      </c>
      <c r="E11244" s="144" t="s">
        <v>193</v>
      </c>
      <c r="F11244" s="144">
        <v>2085</v>
      </c>
      <c r="G11244" s="147">
        <v>18.67094298092421</v>
      </c>
      <c r="H11244" s="147">
        <v>22.775199999999998</v>
      </c>
      <c r="I11244" s="147">
        <v>27.936</v>
      </c>
      <c r="J11244" s="147">
        <v>31.856959999999997</v>
      </c>
      <c r="K11244" s="147">
        <v>35.763840000000002</v>
      </c>
    </row>
    <row r="11245" spans="2:11" x14ac:dyDescent="0.2">
      <c r="B11245" s="21" t="str">
        <f t="shared" si="175"/>
        <v>LondonIce Accretion2090RCP4.5</v>
      </c>
      <c r="C11245" t="s">
        <v>364</v>
      </c>
      <c r="D11245" t="s">
        <v>486</v>
      </c>
      <c r="E11245" s="144" t="s">
        <v>193</v>
      </c>
      <c r="F11245" s="144">
        <v>2090</v>
      </c>
      <c r="G11245" s="147">
        <v>18.526206988824022</v>
      </c>
      <c r="H11245" s="147">
        <v>22.629119999999997</v>
      </c>
      <c r="I11245" s="147">
        <v>27.786666666666665</v>
      </c>
      <c r="J11245" s="147">
        <v>31.700266666666664</v>
      </c>
      <c r="K11245" s="147">
        <v>35.602560000000004</v>
      </c>
    </row>
    <row r="11246" spans="2:11" x14ac:dyDescent="0.2">
      <c r="B11246" s="21" t="str">
        <f t="shared" si="175"/>
        <v>LondonIce Accretion2095RCP4.5</v>
      </c>
      <c r="C11246" t="s">
        <v>364</v>
      </c>
      <c r="D11246" t="s">
        <v>486</v>
      </c>
      <c r="E11246" s="144" t="s">
        <v>193</v>
      </c>
      <c r="F11246" s="144">
        <v>2095</v>
      </c>
      <c r="G11246" s="147">
        <v>18.381470996723834</v>
      </c>
      <c r="H11246" s="147">
        <v>22.483039999999999</v>
      </c>
      <c r="I11246" s="147">
        <v>27.637333333333334</v>
      </c>
      <c r="J11246" s="147">
        <v>31.543573333333331</v>
      </c>
      <c r="K11246" s="147">
        <v>35.441279999999999</v>
      </c>
    </row>
    <row r="11247" spans="2:11" x14ac:dyDescent="0.2">
      <c r="B11247" s="21" t="str">
        <f t="shared" si="175"/>
        <v>LondonIce Accretion2100RCP4.5</v>
      </c>
      <c r="C11247" t="s">
        <v>364</v>
      </c>
      <c r="D11247" t="s">
        <v>486</v>
      </c>
      <c r="E11247" s="144" t="s">
        <v>193</v>
      </c>
      <c r="F11247" s="144">
        <v>2100</v>
      </c>
      <c r="G11247" s="147">
        <v>18.236735004623647</v>
      </c>
      <c r="H11247" s="147">
        <v>22.336959999999998</v>
      </c>
      <c r="I11247" s="147">
        <v>27.488</v>
      </c>
      <c r="J11247" s="147">
        <v>31.386879999999998</v>
      </c>
      <c r="K11247" s="147">
        <v>35.28</v>
      </c>
    </row>
    <row r="11248" spans="2:11" x14ac:dyDescent="0.2">
      <c r="B11248" s="21" t="str">
        <f t="shared" si="175"/>
        <v>LondonIce Accretion2023RCP6.0</v>
      </c>
      <c r="C11248" t="s">
        <v>364</v>
      </c>
      <c r="D11248" t="s">
        <v>486</v>
      </c>
      <c r="E11248" s="144" t="s">
        <v>192</v>
      </c>
      <c r="F11248" s="144">
        <v>2023</v>
      </c>
      <c r="G11248" s="147">
        <v>21.955336647813088</v>
      </c>
      <c r="H11248" s="147">
        <v>26.347519999999999</v>
      </c>
      <c r="I11248" s="147">
        <v>31.904</v>
      </c>
      <c r="J11248" s="147">
        <v>36.123839999999994</v>
      </c>
      <c r="K11248" s="147">
        <v>40.360319999999994</v>
      </c>
    </row>
    <row r="11249" spans="2:11" x14ac:dyDescent="0.2">
      <c r="B11249" s="21" t="str">
        <f t="shared" si="175"/>
        <v>LondonIce Accretion2025RCP6.0</v>
      </c>
      <c r="C11249" t="s">
        <v>364</v>
      </c>
      <c r="D11249" t="s">
        <v>486</v>
      </c>
      <c r="E11249" s="144" t="s">
        <v>192</v>
      </c>
      <c r="F11249" s="144">
        <v>2025</v>
      </c>
      <c r="G11249" s="147">
        <v>21.82544537285138</v>
      </c>
      <c r="H11249" s="147">
        <v>26.205866666666665</v>
      </c>
      <c r="I11249" s="147">
        <v>31.749333333333333</v>
      </c>
      <c r="J11249" s="147">
        <v>35.961119999999994</v>
      </c>
      <c r="K11249" s="147">
        <v>40.185599999999994</v>
      </c>
    </row>
    <row r="11250" spans="2:11" x14ac:dyDescent="0.2">
      <c r="B11250" s="21" t="str">
        <f t="shared" si="175"/>
        <v>LondonIce Accretion2030RCP6.0</v>
      </c>
      <c r="C11250" t="s">
        <v>364</v>
      </c>
      <c r="D11250" t="s">
        <v>486</v>
      </c>
      <c r="E11250" s="144" t="s">
        <v>192</v>
      </c>
      <c r="F11250" s="144">
        <v>2030</v>
      </c>
      <c r="G11250" s="147">
        <v>21.695554097889673</v>
      </c>
      <c r="H11250" s="147">
        <v>26.064213333333331</v>
      </c>
      <c r="I11250" s="147">
        <v>31.594666666666665</v>
      </c>
      <c r="J11250" s="147">
        <v>35.798399999999994</v>
      </c>
      <c r="K11250" s="147">
        <v>40.010879999999993</v>
      </c>
    </row>
    <row r="11251" spans="2:11" x14ac:dyDescent="0.2">
      <c r="B11251" s="21" t="str">
        <f t="shared" si="175"/>
        <v>LondonIce Accretion2035RCP6.0</v>
      </c>
      <c r="C11251" t="s">
        <v>364</v>
      </c>
      <c r="D11251" t="s">
        <v>486</v>
      </c>
      <c r="E11251" s="144" t="s">
        <v>192</v>
      </c>
      <c r="F11251" s="144">
        <v>2035</v>
      </c>
      <c r="G11251" s="147">
        <v>21.565662822927965</v>
      </c>
      <c r="H11251" s="147">
        <v>25.922559999999997</v>
      </c>
      <c r="I11251" s="147">
        <v>31.439999999999998</v>
      </c>
      <c r="J11251" s="147">
        <v>35.635679999999994</v>
      </c>
      <c r="K11251" s="147">
        <v>39.836159999999992</v>
      </c>
    </row>
    <row r="11252" spans="2:11" x14ac:dyDescent="0.2">
      <c r="B11252" s="21" t="str">
        <f t="shared" si="175"/>
        <v>LondonIce Accretion2040RCP6.0</v>
      </c>
      <c r="C11252" t="s">
        <v>364</v>
      </c>
      <c r="D11252" t="s">
        <v>486</v>
      </c>
      <c r="E11252" s="144" t="s">
        <v>192</v>
      </c>
      <c r="F11252" s="144">
        <v>2040</v>
      </c>
      <c r="G11252" s="147">
        <v>21.435771547966258</v>
      </c>
      <c r="H11252" s="147">
        <v>25.780906666666667</v>
      </c>
      <c r="I11252" s="147">
        <v>31.285333333333334</v>
      </c>
      <c r="J11252" s="147">
        <v>35.472959999999993</v>
      </c>
      <c r="K11252" s="147">
        <v>39.661439999999999</v>
      </c>
    </row>
    <row r="11253" spans="2:11" x14ac:dyDescent="0.2">
      <c r="B11253" s="21" t="str">
        <f t="shared" si="175"/>
        <v>LondonIce Accretion2045RCP6.0</v>
      </c>
      <c r="C11253" t="s">
        <v>364</v>
      </c>
      <c r="D11253" t="s">
        <v>486</v>
      </c>
      <c r="E11253" s="144" t="s">
        <v>192</v>
      </c>
      <c r="F11253" s="144">
        <v>2045</v>
      </c>
      <c r="G11253" s="147">
        <v>21.305880273004551</v>
      </c>
      <c r="H11253" s="147">
        <v>25.639253333333333</v>
      </c>
      <c r="I11253" s="147">
        <v>31.130666666666666</v>
      </c>
      <c r="J11253" s="147">
        <v>35.310239999999993</v>
      </c>
      <c r="K11253" s="147">
        <v>39.486719999999998</v>
      </c>
    </row>
    <row r="11254" spans="2:11" x14ac:dyDescent="0.2">
      <c r="B11254" s="21" t="str">
        <f t="shared" si="175"/>
        <v>LondonIce Accretion2050RCP6.0</v>
      </c>
      <c r="C11254" t="s">
        <v>364</v>
      </c>
      <c r="D11254" t="s">
        <v>486</v>
      </c>
      <c r="E11254" s="144" t="s">
        <v>192</v>
      </c>
      <c r="F11254" s="144">
        <v>2050</v>
      </c>
      <c r="G11254" s="147">
        <v>20.761821389879231</v>
      </c>
      <c r="H11254" s="147">
        <v>25.040768</v>
      </c>
      <c r="I11254" s="147">
        <v>30.457599999999999</v>
      </c>
      <c r="J11254" s="147">
        <v>34.583423999999994</v>
      </c>
      <c r="K11254" s="147">
        <v>38.699135999999996</v>
      </c>
    </row>
    <row r="11255" spans="2:11" x14ac:dyDescent="0.2">
      <c r="B11255" s="21" t="str">
        <f t="shared" si="175"/>
        <v>LondonIce Accretion2055RCP6.0</v>
      </c>
      <c r="C11255" t="s">
        <v>364</v>
      </c>
      <c r="D11255" t="s">
        <v>486</v>
      </c>
      <c r="E11255" s="144" t="s">
        <v>192</v>
      </c>
      <c r="F11255" s="144">
        <v>2055</v>
      </c>
      <c r="G11255" s="147">
        <v>20.347653781715618</v>
      </c>
      <c r="H11255" s="147">
        <v>24.583935999999998</v>
      </c>
      <c r="I11255" s="147">
        <v>29.9392</v>
      </c>
      <c r="J11255" s="147">
        <v>34.019327999999994</v>
      </c>
      <c r="K11255" s="147">
        <v>38.086272000000001</v>
      </c>
    </row>
    <row r="11256" spans="2:11" x14ac:dyDescent="0.2">
      <c r="B11256" s="21" t="str">
        <f t="shared" si="175"/>
        <v>LondonIce Accretion2060RCP6.0</v>
      </c>
      <c r="C11256" t="s">
        <v>364</v>
      </c>
      <c r="D11256" t="s">
        <v>486</v>
      </c>
      <c r="E11256" s="144" t="s">
        <v>192</v>
      </c>
      <c r="F11256" s="144">
        <v>2060</v>
      </c>
      <c r="G11256" s="147">
        <v>19.933486173552001</v>
      </c>
      <c r="H11256" s="147">
        <v>24.127103999999999</v>
      </c>
      <c r="I11256" s="147">
        <v>29.4208</v>
      </c>
      <c r="J11256" s="147">
        <v>33.455231999999995</v>
      </c>
      <c r="K11256" s="147">
        <v>37.473407999999999</v>
      </c>
    </row>
    <row r="11257" spans="2:11" x14ac:dyDescent="0.2">
      <c r="B11257" s="21" t="str">
        <f t="shared" si="175"/>
        <v>LondonIce Accretion2065RCP6.0</v>
      </c>
      <c r="C11257" t="s">
        <v>364</v>
      </c>
      <c r="D11257" t="s">
        <v>486</v>
      </c>
      <c r="E11257" s="144" t="s">
        <v>192</v>
      </c>
      <c r="F11257" s="144">
        <v>2065</v>
      </c>
      <c r="G11257" s="147">
        <v>19.519318565388389</v>
      </c>
      <c r="H11257" s="147">
        <v>23.670271999999997</v>
      </c>
      <c r="I11257" s="147">
        <v>28.9024</v>
      </c>
      <c r="J11257" s="147">
        <v>32.891135999999996</v>
      </c>
      <c r="K11257" s="147">
        <v>36.860544000000004</v>
      </c>
    </row>
    <row r="11258" spans="2:11" x14ac:dyDescent="0.2">
      <c r="B11258" s="21" t="str">
        <f t="shared" si="175"/>
        <v>LondonIce Accretion2070RCP6.0</v>
      </c>
      <c r="C11258" t="s">
        <v>364</v>
      </c>
      <c r="D11258" t="s">
        <v>486</v>
      </c>
      <c r="E11258" s="144" t="s">
        <v>192</v>
      </c>
      <c r="F11258" s="144">
        <v>2070</v>
      </c>
      <c r="G11258" s="147">
        <v>19.105150957224776</v>
      </c>
      <c r="H11258" s="147">
        <v>23.213439999999999</v>
      </c>
      <c r="I11258" s="147">
        <v>28.384</v>
      </c>
      <c r="J11258" s="147">
        <v>32.327039999999997</v>
      </c>
      <c r="K11258" s="147">
        <v>36.247680000000003</v>
      </c>
    </row>
    <row r="11259" spans="2:11" x14ac:dyDescent="0.2">
      <c r="B11259" s="21" t="str">
        <f t="shared" si="175"/>
        <v>LondonIce Accretion2075RCP6.0</v>
      </c>
      <c r="C11259" t="s">
        <v>364</v>
      </c>
      <c r="D11259" t="s">
        <v>486</v>
      </c>
      <c r="E11259" s="144" t="s">
        <v>192</v>
      </c>
      <c r="F11259" s="144">
        <v>2075</v>
      </c>
      <c r="G11259" s="147">
        <v>18.888046969074495</v>
      </c>
      <c r="H11259" s="147">
        <v>22.994319999999998</v>
      </c>
      <c r="I11259" s="147">
        <v>28.16</v>
      </c>
      <c r="J11259" s="147">
        <v>32.091999999999999</v>
      </c>
      <c r="K11259" s="147">
        <v>36.005760000000002</v>
      </c>
    </row>
    <row r="11260" spans="2:11" x14ac:dyDescent="0.2">
      <c r="B11260" s="21" t="str">
        <f t="shared" si="175"/>
        <v>LondonIce Accretion2080RCP6.0</v>
      </c>
      <c r="C11260" t="s">
        <v>364</v>
      </c>
      <c r="D11260" t="s">
        <v>486</v>
      </c>
      <c r="E11260" s="144" t="s">
        <v>192</v>
      </c>
      <c r="F11260" s="144">
        <v>2080</v>
      </c>
      <c r="G11260" s="147">
        <v>18.67094298092421</v>
      </c>
      <c r="H11260" s="147">
        <v>22.775199999999998</v>
      </c>
      <c r="I11260" s="147">
        <v>27.936</v>
      </c>
      <c r="J11260" s="147">
        <v>31.856959999999997</v>
      </c>
      <c r="K11260" s="147">
        <v>35.763840000000002</v>
      </c>
    </row>
    <row r="11261" spans="2:11" x14ac:dyDescent="0.2">
      <c r="B11261" s="21" t="str">
        <f t="shared" si="175"/>
        <v>LondonIce Accretion2085RCP6.0</v>
      </c>
      <c r="C11261" t="s">
        <v>364</v>
      </c>
      <c r="D11261" t="s">
        <v>486</v>
      </c>
      <c r="E11261" s="144" t="s">
        <v>192</v>
      </c>
      <c r="F11261" s="144">
        <v>2085</v>
      </c>
      <c r="G11261" s="147">
        <v>18.453838992773928</v>
      </c>
      <c r="H11261" s="147">
        <v>22.556079999999998</v>
      </c>
      <c r="I11261" s="147">
        <v>27.712</v>
      </c>
      <c r="J11261" s="147">
        <v>31.621919999999996</v>
      </c>
      <c r="K11261" s="147">
        <v>35.521920000000001</v>
      </c>
    </row>
    <row r="11262" spans="2:11" x14ac:dyDescent="0.2">
      <c r="B11262" s="21" t="str">
        <f t="shared" si="175"/>
        <v>LondonIce Accretion2090RCP6.0</v>
      </c>
      <c r="C11262" t="s">
        <v>364</v>
      </c>
      <c r="D11262" t="s">
        <v>486</v>
      </c>
      <c r="E11262" s="144" t="s">
        <v>192</v>
      </c>
      <c r="F11262" s="144">
        <v>2090</v>
      </c>
      <c r="G11262" s="147">
        <v>17.717169904776821</v>
      </c>
      <c r="H11262" s="147">
        <v>21.75264</v>
      </c>
      <c r="I11262" s="147">
        <v>26.826666666666664</v>
      </c>
      <c r="J11262" s="147">
        <v>30.663679999999999</v>
      </c>
      <c r="K11262" s="147">
        <v>34.48704</v>
      </c>
    </row>
    <row r="11263" spans="2:11" x14ac:dyDescent="0.2">
      <c r="B11263" s="21" t="str">
        <f t="shared" si="175"/>
        <v>LondonIce Accretion2095RCP6.0</v>
      </c>
      <c r="C11263" t="s">
        <v>364</v>
      </c>
      <c r="D11263" t="s">
        <v>486</v>
      </c>
      <c r="E11263" s="144" t="s">
        <v>192</v>
      </c>
      <c r="F11263" s="144">
        <v>2095</v>
      </c>
      <c r="G11263" s="147">
        <v>17.197604804929991</v>
      </c>
      <c r="H11263" s="147">
        <v>21.168319999999998</v>
      </c>
      <c r="I11263" s="147">
        <v>26.165333333333333</v>
      </c>
      <c r="J11263" s="147">
        <v>29.940479999999997</v>
      </c>
      <c r="K11263" s="147">
        <v>33.694080000000007</v>
      </c>
    </row>
    <row r="11264" spans="2:11" x14ac:dyDescent="0.2">
      <c r="B11264" s="21" t="str">
        <f t="shared" si="175"/>
        <v>LondonIce Accretion2100RCP6.0</v>
      </c>
      <c r="C11264" t="s">
        <v>364</v>
      </c>
      <c r="D11264" t="s">
        <v>486</v>
      </c>
      <c r="E11264" s="144" t="s">
        <v>192</v>
      </c>
      <c r="F11264" s="144">
        <v>2100</v>
      </c>
      <c r="G11264" s="147">
        <v>16.678039705083165</v>
      </c>
      <c r="H11264" s="147">
        <v>20.584</v>
      </c>
      <c r="I11264" s="147">
        <v>25.503999999999998</v>
      </c>
      <c r="J11264" s="147">
        <v>29.217279999999999</v>
      </c>
      <c r="K11264" s="147">
        <v>32.901120000000006</v>
      </c>
    </row>
    <row r="11265" spans="2:11" x14ac:dyDescent="0.2">
      <c r="B11265" s="21" t="str">
        <f t="shared" si="175"/>
        <v>LondonIce Accretion2023RCP8.5</v>
      </c>
      <c r="C11265" t="s">
        <v>364</v>
      </c>
      <c r="D11265" t="s">
        <v>486</v>
      </c>
      <c r="E11265" s="144" t="s">
        <v>191</v>
      </c>
      <c r="F11265" s="144">
        <v>2023</v>
      </c>
      <c r="G11265" s="147">
        <v>21.955336647813088</v>
      </c>
      <c r="H11265" s="147">
        <v>26.347519999999999</v>
      </c>
      <c r="I11265" s="147">
        <v>31.904</v>
      </c>
      <c r="J11265" s="147">
        <v>36.123839999999994</v>
      </c>
      <c r="K11265" s="147">
        <v>40.360319999999994</v>
      </c>
    </row>
    <row r="11266" spans="2:11" x14ac:dyDescent="0.2">
      <c r="B11266" s="21" t="str">
        <f t="shared" si="175"/>
        <v>LondonIce Accretion2025RCP8.5</v>
      </c>
      <c r="C11266" t="s">
        <v>364</v>
      </c>
      <c r="D11266" t="s">
        <v>486</v>
      </c>
      <c r="E11266" s="144" t="s">
        <v>191</v>
      </c>
      <c r="F11266" s="144">
        <v>2025</v>
      </c>
      <c r="G11266" s="147">
        <v>21.695554097889673</v>
      </c>
      <c r="H11266" s="147">
        <v>26.064213333333331</v>
      </c>
      <c r="I11266" s="147">
        <v>31.594666666666665</v>
      </c>
      <c r="J11266" s="147">
        <v>35.798399999999994</v>
      </c>
      <c r="K11266" s="147">
        <v>40.010879999999993</v>
      </c>
    </row>
    <row r="11267" spans="2:11" x14ac:dyDescent="0.2">
      <c r="B11267" s="21" t="str">
        <f t="shared" si="175"/>
        <v>LondonIce Accretion2030RCP8.5</v>
      </c>
      <c r="C11267" t="s">
        <v>364</v>
      </c>
      <c r="D11267" t="s">
        <v>486</v>
      </c>
      <c r="E11267" s="144" t="s">
        <v>191</v>
      </c>
      <c r="F11267" s="144">
        <v>2030</v>
      </c>
      <c r="G11267" s="147">
        <v>21.435771547966258</v>
      </c>
      <c r="H11267" s="147">
        <v>25.780906666666667</v>
      </c>
      <c r="I11267" s="147">
        <v>31.285333333333334</v>
      </c>
      <c r="J11267" s="147">
        <v>35.472959999999993</v>
      </c>
      <c r="K11267" s="147">
        <v>39.661439999999999</v>
      </c>
    </row>
    <row r="11268" spans="2:11" x14ac:dyDescent="0.2">
      <c r="B11268" s="21" t="str">
        <f t="shared" si="175"/>
        <v>LondonIce Accretion2035RCP8.5</v>
      </c>
      <c r="C11268" t="s">
        <v>364</v>
      </c>
      <c r="D11268" t="s">
        <v>486</v>
      </c>
      <c r="E11268" s="144" t="s">
        <v>191</v>
      </c>
      <c r="F11268" s="144">
        <v>2035</v>
      </c>
      <c r="G11268" s="147">
        <v>21.175988998042843</v>
      </c>
      <c r="H11268" s="147">
        <v>25.497599999999998</v>
      </c>
      <c r="I11268" s="147">
        <v>30.975999999999999</v>
      </c>
      <c r="J11268" s="147">
        <v>35.147519999999993</v>
      </c>
      <c r="K11268" s="147">
        <v>39.311999999999998</v>
      </c>
    </row>
    <row r="11269" spans="2:11" x14ac:dyDescent="0.2">
      <c r="B11269" s="21" t="str">
        <f t="shared" si="175"/>
        <v>LondonIce Accretion2040RCP8.5</v>
      </c>
      <c r="C11269" t="s">
        <v>364</v>
      </c>
      <c r="D11269" t="s">
        <v>486</v>
      </c>
      <c r="E11269" s="144" t="s">
        <v>191</v>
      </c>
      <c r="F11269" s="144">
        <v>2040</v>
      </c>
      <c r="G11269" s="147">
        <v>20.485709651103488</v>
      </c>
      <c r="H11269" s="147">
        <v>24.736213333333332</v>
      </c>
      <c r="I11269" s="147">
        <v>30.111999999999998</v>
      </c>
      <c r="J11269" s="147">
        <v>34.207359999999994</v>
      </c>
      <c r="K11269" s="147">
        <v>38.290559999999999</v>
      </c>
    </row>
    <row r="11270" spans="2:11" x14ac:dyDescent="0.2">
      <c r="B11270" s="21" t="str">
        <f t="shared" si="175"/>
        <v>LondonIce Accretion2045RCP8.5</v>
      </c>
      <c r="C11270" t="s">
        <v>364</v>
      </c>
      <c r="D11270" t="s">
        <v>486</v>
      </c>
      <c r="E11270" s="144" t="s">
        <v>191</v>
      </c>
      <c r="F11270" s="144">
        <v>2045</v>
      </c>
      <c r="G11270" s="147">
        <v>19.795430304164132</v>
      </c>
      <c r="H11270" s="147">
        <v>23.974826666666665</v>
      </c>
      <c r="I11270" s="147">
        <v>29.248000000000001</v>
      </c>
      <c r="J11270" s="147">
        <v>33.267199999999995</v>
      </c>
      <c r="K11270" s="147">
        <v>37.269120000000001</v>
      </c>
    </row>
    <row r="11271" spans="2:11" x14ac:dyDescent="0.2">
      <c r="B11271" s="21" t="str">
        <f t="shared" si="175"/>
        <v>LondonIce Accretion2050RCP8.5</v>
      </c>
      <c r="C11271" t="s">
        <v>364</v>
      </c>
      <c r="D11271" t="s">
        <v>486</v>
      </c>
      <c r="E11271" s="144" t="s">
        <v>191</v>
      </c>
      <c r="F11271" s="144">
        <v>2050</v>
      </c>
      <c r="G11271" s="147">
        <v>18.815678973024401</v>
      </c>
      <c r="H11271" s="147">
        <v>22.921279999999999</v>
      </c>
      <c r="I11271" s="147">
        <v>28.085333333333335</v>
      </c>
      <c r="J11271" s="147">
        <v>32.01365333333333</v>
      </c>
      <c r="K11271" s="147">
        <v>35.92512</v>
      </c>
    </row>
    <row r="11272" spans="2:11" x14ac:dyDescent="0.2">
      <c r="B11272" s="21" t="str">
        <f t="shared" si="175"/>
        <v>LondonIce Accretion2055RCP8.5</v>
      </c>
      <c r="C11272" t="s">
        <v>364</v>
      </c>
      <c r="D11272" t="s">
        <v>486</v>
      </c>
      <c r="E11272" s="144" t="s">
        <v>191</v>
      </c>
      <c r="F11272" s="144">
        <v>2055</v>
      </c>
      <c r="G11272" s="147">
        <v>18.526206988824022</v>
      </c>
      <c r="H11272" s="147">
        <v>22.629119999999997</v>
      </c>
      <c r="I11272" s="147">
        <v>27.786666666666665</v>
      </c>
      <c r="J11272" s="147">
        <v>31.700266666666664</v>
      </c>
      <c r="K11272" s="147">
        <v>35.602560000000004</v>
      </c>
    </row>
    <row r="11273" spans="2:11" x14ac:dyDescent="0.2">
      <c r="B11273" s="21" t="str">
        <f t="shared" si="175"/>
        <v>LondonIce Accretion2060RCP8.5</v>
      </c>
      <c r="C11273" t="s">
        <v>364</v>
      </c>
      <c r="D11273" t="s">
        <v>486</v>
      </c>
      <c r="E11273" s="144" t="s">
        <v>191</v>
      </c>
      <c r="F11273" s="144">
        <v>2060</v>
      </c>
      <c r="G11273" s="147">
        <v>17.717169904776821</v>
      </c>
      <c r="H11273" s="147">
        <v>21.75264</v>
      </c>
      <c r="I11273" s="147">
        <v>26.826666666666664</v>
      </c>
      <c r="J11273" s="147">
        <v>30.663679999999999</v>
      </c>
      <c r="K11273" s="147">
        <v>34.48704</v>
      </c>
    </row>
    <row r="11274" spans="2:11" x14ac:dyDescent="0.2">
      <c r="B11274" s="21" t="str">
        <f t="shared" si="175"/>
        <v>LondonIce Accretion2065RCP8.5</v>
      </c>
      <c r="C11274" t="s">
        <v>364</v>
      </c>
      <c r="D11274" t="s">
        <v>486</v>
      </c>
      <c r="E11274" s="144" t="s">
        <v>191</v>
      </c>
      <c r="F11274" s="144">
        <v>2065</v>
      </c>
      <c r="G11274" s="147">
        <v>17.197604804929991</v>
      </c>
      <c r="H11274" s="147">
        <v>21.168319999999998</v>
      </c>
      <c r="I11274" s="147">
        <v>26.165333333333333</v>
      </c>
      <c r="J11274" s="147">
        <v>29.940479999999997</v>
      </c>
      <c r="K11274" s="147">
        <v>33.694080000000007</v>
      </c>
    </row>
    <row r="11275" spans="2:11" x14ac:dyDescent="0.2">
      <c r="B11275" s="21" t="str">
        <f t="shared" si="175"/>
        <v>LondonIce Accretion2070RCP8.5</v>
      </c>
      <c r="C11275" t="s">
        <v>364</v>
      </c>
      <c r="D11275" t="s">
        <v>486</v>
      </c>
      <c r="E11275" s="144" t="s">
        <v>191</v>
      </c>
      <c r="F11275" s="144">
        <v>2070</v>
      </c>
      <c r="G11275" s="147">
        <v>16.344033569467349</v>
      </c>
      <c r="H11275" s="147">
        <v>20.229866666666666</v>
      </c>
      <c r="I11275" s="147">
        <v>25.119999999999997</v>
      </c>
      <c r="J11275" s="147">
        <v>28.795413333333332</v>
      </c>
      <c r="K11275" s="147">
        <v>32.457600000000006</v>
      </c>
    </row>
    <row r="11276" spans="2:11" x14ac:dyDescent="0.2">
      <c r="B11276" s="21" t="str">
        <f t="shared" ref="B11276:B11339" si="176">C11276&amp;D11276&amp;F11276&amp;E11276</f>
        <v>LondonIce Accretion2075RCP8.5</v>
      </c>
      <c r="C11276" t="s">
        <v>364</v>
      </c>
      <c r="D11276" t="s">
        <v>486</v>
      </c>
      <c r="E11276" s="144" t="s">
        <v>191</v>
      </c>
      <c r="F11276" s="144">
        <v>2075</v>
      </c>
      <c r="G11276" s="147">
        <v>16.01002743385153</v>
      </c>
      <c r="H11276" s="147">
        <v>19.875733333333333</v>
      </c>
      <c r="I11276" s="147">
        <v>24.736000000000001</v>
      </c>
      <c r="J11276" s="147">
        <v>28.373546666666666</v>
      </c>
      <c r="K11276" s="147">
        <v>32.01408</v>
      </c>
    </row>
    <row r="11277" spans="2:11" x14ac:dyDescent="0.2">
      <c r="B11277" s="21" t="str">
        <f t="shared" si="176"/>
        <v>LondonIce Accretion2080RCP8.5</v>
      </c>
      <c r="C11277" t="s">
        <v>364</v>
      </c>
      <c r="D11277" t="s">
        <v>486</v>
      </c>
      <c r="E11277" s="144" t="s">
        <v>191</v>
      </c>
      <c r="F11277" s="144">
        <v>2080</v>
      </c>
      <c r="G11277" s="147">
        <v>15.676021298235712</v>
      </c>
      <c r="H11277" s="147">
        <v>19.521599999999999</v>
      </c>
      <c r="I11277" s="147">
        <v>24.352</v>
      </c>
      <c r="J11277" s="147">
        <v>27.95168</v>
      </c>
      <c r="K11277" s="147">
        <v>31.57056</v>
      </c>
    </row>
    <row r="11278" spans="2:11" x14ac:dyDescent="0.2">
      <c r="B11278" s="21" t="str">
        <f t="shared" si="176"/>
        <v>LondonIce Accretion2085RCP8.5</v>
      </c>
      <c r="C11278" t="s">
        <v>364</v>
      </c>
      <c r="D11278" t="s">
        <v>486</v>
      </c>
      <c r="E11278" s="144" t="s">
        <v>191</v>
      </c>
      <c r="F11278" s="144">
        <v>2085</v>
      </c>
      <c r="G11278" s="147">
        <v>14.685136429242121</v>
      </c>
      <c r="H11278" s="147">
        <v>18.352959999999999</v>
      </c>
      <c r="I11278" s="147">
        <v>22.944000000000003</v>
      </c>
      <c r="J11278" s="147">
        <v>26.378719999999998</v>
      </c>
      <c r="K11278" s="147">
        <v>29.81664</v>
      </c>
    </row>
    <row r="11279" spans="2:11" x14ac:dyDescent="0.2">
      <c r="B11279" s="21" t="str">
        <f t="shared" si="176"/>
        <v>LondonIce Accretion2090RCP8.5</v>
      </c>
      <c r="C11279" t="s">
        <v>364</v>
      </c>
      <c r="D11279" t="s">
        <v>486</v>
      </c>
      <c r="E11279" s="144" t="s">
        <v>191</v>
      </c>
      <c r="F11279" s="144">
        <v>2090</v>
      </c>
      <c r="G11279" s="147">
        <v>13.694251560248528</v>
      </c>
      <c r="H11279" s="147">
        <v>17.18432</v>
      </c>
      <c r="I11279" s="147">
        <v>21.536000000000001</v>
      </c>
      <c r="J11279" s="147">
        <v>24.805759999999996</v>
      </c>
      <c r="K11279" s="147">
        <v>28.062719999999999</v>
      </c>
    </row>
    <row r="11280" spans="2:11" x14ac:dyDescent="0.2">
      <c r="B11280" s="21" t="str">
        <f t="shared" si="176"/>
        <v>LondonIce Accretion2095RCP8.5</v>
      </c>
      <c r="C11280" t="s">
        <v>364</v>
      </c>
      <c r="D11280" t="s">
        <v>486</v>
      </c>
      <c r="E11280" s="144" t="s">
        <v>191</v>
      </c>
      <c r="F11280" s="144">
        <v>2095</v>
      </c>
      <c r="G11280" s="147">
        <v>13.694251560248528</v>
      </c>
      <c r="H11280" s="147">
        <v>17.18432</v>
      </c>
      <c r="I11280" s="147">
        <v>21.536000000000001</v>
      </c>
      <c r="J11280" s="147">
        <v>24.805759999999996</v>
      </c>
      <c r="K11280" s="147">
        <v>28.062719999999999</v>
      </c>
    </row>
    <row r="11281" spans="2:11" x14ac:dyDescent="0.2">
      <c r="B11281" s="21" t="str">
        <f t="shared" si="176"/>
        <v>LondonIce Accretion2100RCP8.5</v>
      </c>
      <c r="C11281" t="s">
        <v>364</v>
      </c>
      <c r="D11281" t="s">
        <v>486</v>
      </c>
      <c r="E11281" s="144" t="s">
        <v>191</v>
      </c>
      <c r="F11281" s="144">
        <v>2100</v>
      </c>
      <c r="G11281" s="147">
        <v>13.694251560248528</v>
      </c>
      <c r="H11281" s="147">
        <v>17.18432</v>
      </c>
      <c r="I11281" s="147">
        <v>21.536000000000001</v>
      </c>
      <c r="J11281" s="147">
        <v>24.805759999999996</v>
      </c>
      <c r="K11281" s="147">
        <v>28.062719999999999</v>
      </c>
    </row>
    <row r="11282" spans="2:11" x14ac:dyDescent="0.2">
      <c r="B11282" s="21" t="str">
        <f t="shared" si="176"/>
        <v>LondonWind2023RCP4.5</v>
      </c>
      <c r="C11282" t="s">
        <v>364</v>
      </c>
      <c r="D11282" t="s">
        <v>1</v>
      </c>
      <c r="E11282" s="144" t="s">
        <v>193</v>
      </c>
      <c r="F11282" s="144">
        <v>2023</v>
      </c>
      <c r="G11282" s="147">
        <v>87.056298274327801</v>
      </c>
      <c r="H11282" s="147">
        <v>93.9114</v>
      </c>
      <c r="I11282" s="147">
        <v>101.17</v>
      </c>
      <c r="J11282" s="147">
        <v>108.39099999999999</v>
      </c>
      <c r="K11282" s="147">
        <v>115.61879999999998</v>
      </c>
    </row>
    <row r="11283" spans="2:11" x14ac:dyDescent="0.2">
      <c r="B11283" s="21" t="str">
        <f t="shared" si="176"/>
        <v>LondonWind2025RCP4.5</v>
      </c>
      <c r="C11283" t="s">
        <v>364</v>
      </c>
      <c r="D11283" t="s">
        <v>1</v>
      </c>
      <c r="E11283" s="144" t="s">
        <v>193</v>
      </c>
      <c r="F11283" s="144">
        <v>2025</v>
      </c>
      <c r="G11283" s="147">
        <v>87.165672715061277</v>
      </c>
      <c r="H11283" s="147">
        <v>94.057100000000005</v>
      </c>
      <c r="I11283" s="147">
        <v>101.36166666666666</v>
      </c>
      <c r="J11283" s="147">
        <v>108.62105</v>
      </c>
      <c r="K11283" s="147">
        <v>115.88859999999998</v>
      </c>
    </row>
    <row r="11284" spans="2:11" x14ac:dyDescent="0.2">
      <c r="B11284" s="21" t="str">
        <f t="shared" si="176"/>
        <v>LondonWind2030RCP4.5</v>
      </c>
      <c r="C11284" t="s">
        <v>364</v>
      </c>
      <c r="D11284" t="s">
        <v>1</v>
      </c>
      <c r="E11284" s="144" t="s">
        <v>193</v>
      </c>
      <c r="F11284" s="144">
        <v>2030</v>
      </c>
      <c r="G11284" s="147">
        <v>87.275047155794738</v>
      </c>
      <c r="H11284" s="147">
        <v>94.202800000000011</v>
      </c>
      <c r="I11284" s="147">
        <v>101.55333333333334</v>
      </c>
      <c r="J11284" s="147">
        <v>108.85109999999999</v>
      </c>
      <c r="K11284" s="147">
        <v>116.15839999999999</v>
      </c>
    </row>
    <row r="11285" spans="2:11" x14ac:dyDescent="0.2">
      <c r="B11285" s="21" t="str">
        <f t="shared" si="176"/>
        <v>LondonWind2035RCP4.5</v>
      </c>
      <c r="C11285" t="s">
        <v>364</v>
      </c>
      <c r="D11285" t="s">
        <v>1</v>
      </c>
      <c r="E11285" s="144" t="s">
        <v>193</v>
      </c>
      <c r="F11285" s="144">
        <v>2035</v>
      </c>
      <c r="G11285" s="147">
        <v>87.384421596528199</v>
      </c>
      <c r="H11285" s="147">
        <v>94.348500000000001</v>
      </c>
      <c r="I11285" s="147">
        <v>101.745</v>
      </c>
      <c r="J11285" s="147">
        <v>109.08114999999999</v>
      </c>
      <c r="K11285" s="147">
        <v>116.42819999999998</v>
      </c>
    </row>
    <row r="11286" spans="2:11" x14ac:dyDescent="0.2">
      <c r="B11286" s="21" t="str">
        <f t="shared" si="176"/>
        <v>LondonWind2040RCP4.5</v>
      </c>
      <c r="C11286" t="s">
        <v>364</v>
      </c>
      <c r="D11286" t="s">
        <v>1</v>
      </c>
      <c r="E11286" s="144" t="s">
        <v>193</v>
      </c>
      <c r="F11286" s="144">
        <v>2040</v>
      </c>
      <c r="G11286" s="147">
        <v>87.493796037261674</v>
      </c>
      <c r="H11286" s="147">
        <v>94.494200000000006</v>
      </c>
      <c r="I11286" s="147">
        <v>101.93666666666667</v>
      </c>
      <c r="J11286" s="147">
        <v>109.3112</v>
      </c>
      <c r="K11286" s="147">
        <v>116.69799999999998</v>
      </c>
    </row>
    <row r="11287" spans="2:11" x14ac:dyDescent="0.2">
      <c r="B11287" s="21" t="str">
        <f t="shared" si="176"/>
        <v>LondonWind2045RCP4.5</v>
      </c>
      <c r="C11287" t="s">
        <v>364</v>
      </c>
      <c r="D11287" t="s">
        <v>1</v>
      </c>
      <c r="E11287" s="144" t="s">
        <v>193</v>
      </c>
      <c r="F11287" s="144">
        <v>2045</v>
      </c>
      <c r="G11287" s="147">
        <v>87.60317047799515</v>
      </c>
      <c r="H11287" s="147">
        <v>94.639900000000011</v>
      </c>
      <c r="I11287" s="147">
        <v>102.12833333333334</v>
      </c>
      <c r="J11287" s="147">
        <v>109.54124999999999</v>
      </c>
      <c r="K11287" s="147">
        <v>116.96779999999998</v>
      </c>
    </row>
    <row r="11288" spans="2:11" x14ac:dyDescent="0.2">
      <c r="B11288" s="21" t="str">
        <f t="shared" si="176"/>
        <v>LondonWind2050RCP4.5</v>
      </c>
      <c r="C11288" t="s">
        <v>364</v>
      </c>
      <c r="D11288" t="s">
        <v>1</v>
      </c>
      <c r="E11288" s="144" t="s">
        <v>193</v>
      </c>
      <c r="F11288" s="144">
        <v>2050</v>
      </c>
      <c r="G11288" s="147">
        <v>87.764353864339199</v>
      </c>
      <c r="H11288" s="147">
        <v>94.858140000000006</v>
      </c>
      <c r="I11288" s="147">
        <v>102.42</v>
      </c>
      <c r="J11288" s="147">
        <v>109.89542</v>
      </c>
      <c r="K11288" s="147">
        <v>117.38579999999999</v>
      </c>
    </row>
    <row r="11289" spans="2:11" x14ac:dyDescent="0.2">
      <c r="B11289" s="21" t="str">
        <f t="shared" si="176"/>
        <v>LondonWind2055RCP4.5</v>
      </c>
      <c r="C11289" t="s">
        <v>364</v>
      </c>
      <c r="D11289" t="s">
        <v>1</v>
      </c>
      <c r="E11289" s="144" t="s">
        <v>193</v>
      </c>
      <c r="F11289" s="144">
        <v>2055</v>
      </c>
      <c r="G11289" s="147">
        <v>87.816162809949788</v>
      </c>
      <c r="H11289" s="147">
        <v>94.930680000000009</v>
      </c>
      <c r="I11289" s="147">
        <v>102.52</v>
      </c>
      <c r="J11289" s="147">
        <v>110.01954000000001</v>
      </c>
      <c r="K11289" s="147">
        <v>117.53399999999998</v>
      </c>
    </row>
    <row r="11290" spans="2:11" x14ac:dyDescent="0.2">
      <c r="B11290" s="21" t="str">
        <f t="shared" si="176"/>
        <v>LondonWind2060RCP4.5</v>
      </c>
      <c r="C11290" t="s">
        <v>364</v>
      </c>
      <c r="D11290" t="s">
        <v>1</v>
      </c>
      <c r="E11290" s="144" t="s">
        <v>193</v>
      </c>
      <c r="F11290" s="144">
        <v>2060</v>
      </c>
      <c r="G11290" s="147">
        <v>87.867971755560376</v>
      </c>
      <c r="H11290" s="147">
        <v>95.003219999999999</v>
      </c>
      <c r="I11290" s="147">
        <v>102.62</v>
      </c>
      <c r="J11290" s="147">
        <v>110.14366</v>
      </c>
      <c r="K11290" s="147">
        <v>117.68219999999998</v>
      </c>
    </row>
    <row r="11291" spans="2:11" x14ac:dyDescent="0.2">
      <c r="B11291" s="21" t="str">
        <f t="shared" si="176"/>
        <v>LondonWind2065RCP4.5</v>
      </c>
      <c r="C11291" t="s">
        <v>364</v>
      </c>
      <c r="D11291" t="s">
        <v>1</v>
      </c>
      <c r="E11291" s="144" t="s">
        <v>193</v>
      </c>
      <c r="F11291" s="144">
        <v>2065</v>
      </c>
      <c r="G11291" s="147">
        <v>87.919780701170964</v>
      </c>
      <c r="H11291" s="147">
        <v>95.075760000000002</v>
      </c>
      <c r="I11291" s="147">
        <v>102.72</v>
      </c>
      <c r="J11291" s="147">
        <v>110.26778</v>
      </c>
      <c r="K11291" s="147">
        <v>117.83039999999997</v>
      </c>
    </row>
    <row r="11292" spans="2:11" x14ac:dyDescent="0.2">
      <c r="B11292" s="21" t="str">
        <f t="shared" si="176"/>
        <v>LondonWind2070RCP4.5</v>
      </c>
      <c r="C11292" t="s">
        <v>364</v>
      </c>
      <c r="D11292" t="s">
        <v>1</v>
      </c>
      <c r="E11292" s="144" t="s">
        <v>193</v>
      </c>
      <c r="F11292" s="144">
        <v>2070</v>
      </c>
      <c r="G11292" s="147">
        <v>87.971589646781553</v>
      </c>
      <c r="H11292" s="147">
        <v>95.148299999999992</v>
      </c>
      <c r="I11292" s="147">
        <v>102.82</v>
      </c>
      <c r="J11292" s="147">
        <v>110.39190000000001</v>
      </c>
      <c r="K11292" s="147">
        <v>117.97859999999997</v>
      </c>
    </row>
    <row r="11293" spans="2:11" x14ac:dyDescent="0.2">
      <c r="B11293" s="21" t="str">
        <f t="shared" si="176"/>
        <v>LondonWind2075RCP4.5</v>
      </c>
      <c r="C11293" t="s">
        <v>364</v>
      </c>
      <c r="D11293" t="s">
        <v>1</v>
      </c>
      <c r="E11293" s="144" t="s">
        <v>193</v>
      </c>
      <c r="F11293" s="144">
        <v>2075</v>
      </c>
      <c r="G11293" s="147">
        <v>88.124138208857175</v>
      </c>
      <c r="H11293" s="147">
        <v>95.346699999999998</v>
      </c>
      <c r="I11293" s="147">
        <v>103.07666666666667</v>
      </c>
      <c r="J11293" s="147">
        <v>110.69685000000001</v>
      </c>
      <c r="K11293" s="147">
        <v>118.33389999999997</v>
      </c>
    </row>
    <row r="11294" spans="2:11" x14ac:dyDescent="0.2">
      <c r="B11294" s="21" t="str">
        <f t="shared" si="176"/>
        <v>LondonWind2080RCP4.5</v>
      </c>
      <c r="C11294" t="s">
        <v>364</v>
      </c>
      <c r="D11294" t="s">
        <v>1</v>
      </c>
      <c r="E11294" s="144" t="s">
        <v>193</v>
      </c>
      <c r="F11294" s="144">
        <v>2080</v>
      </c>
      <c r="G11294" s="147">
        <v>88.276686770932812</v>
      </c>
      <c r="H11294" s="147">
        <v>95.545099999999991</v>
      </c>
      <c r="I11294" s="147">
        <v>103.33333333333333</v>
      </c>
      <c r="J11294" s="147">
        <v>111.0018</v>
      </c>
      <c r="K11294" s="147">
        <v>118.68919999999999</v>
      </c>
    </row>
    <row r="11295" spans="2:11" x14ac:dyDescent="0.2">
      <c r="B11295" s="21" t="str">
        <f t="shared" si="176"/>
        <v>LondonWind2085RCP4.5</v>
      </c>
      <c r="C11295" t="s">
        <v>364</v>
      </c>
      <c r="D11295" t="s">
        <v>1</v>
      </c>
      <c r="E11295" s="144" t="s">
        <v>193</v>
      </c>
      <c r="F11295" s="144">
        <v>2085</v>
      </c>
      <c r="G11295" s="147">
        <v>88.429235333008435</v>
      </c>
      <c r="H11295" s="147">
        <v>95.743499999999997</v>
      </c>
      <c r="I11295" s="147">
        <v>103.59</v>
      </c>
      <c r="J11295" s="147">
        <v>111.30674999999999</v>
      </c>
      <c r="K11295" s="147">
        <v>119.04449999999999</v>
      </c>
    </row>
    <row r="11296" spans="2:11" x14ac:dyDescent="0.2">
      <c r="B11296" s="21" t="str">
        <f t="shared" si="176"/>
        <v>LondonWind2090RCP4.5</v>
      </c>
      <c r="C11296" t="s">
        <v>364</v>
      </c>
      <c r="D11296" t="s">
        <v>1</v>
      </c>
      <c r="E11296" s="144" t="s">
        <v>193</v>
      </c>
      <c r="F11296" s="144">
        <v>2090</v>
      </c>
      <c r="G11296" s="147">
        <v>88.581783895084058</v>
      </c>
      <c r="H11296" s="147">
        <v>95.941900000000004</v>
      </c>
      <c r="I11296" s="147">
        <v>103.84666666666668</v>
      </c>
      <c r="J11296" s="147">
        <v>111.6117</v>
      </c>
      <c r="K11296" s="147">
        <v>119.39979999999998</v>
      </c>
    </row>
    <row r="11297" spans="2:11" x14ac:dyDescent="0.2">
      <c r="B11297" s="21" t="str">
        <f t="shared" si="176"/>
        <v>LondonWind2095RCP4.5</v>
      </c>
      <c r="C11297" t="s">
        <v>364</v>
      </c>
      <c r="D11297" t="s">
        <v>1</v>
      </c>
      <c r="E11297" s="144" t="s">
        <v>193</v>
      </c>
      <c r="F11297" s="144">
        <v>2095</v>
      </c>
      <c r="G11297" s="147">
        <v>88.734332457159695</v>
      </c>
      <c r="H11297" s="147">
        <v>96.140299999999996</v>
      </c>
      <c r="I11297" s="147">
        <v>104.10333333333334</v>
      </c>
      <c r="J11297" s="147">
        <v>111.91665</v>
      </c>
      <c r="K11297" s="147">
        <v>119.7551</v>
      </c>
    </row>
    <row r="11298" spans="2:11" x14ac:dyDescent="0.2">
      <c r="B11298" s="21" t="str">
        <f t="shared" si="176"/>
        <v>LondonWind2100RCP4.5</v>
      </c>
      <c r="C11298" t="s">
        <v>364</v>
      </c>
      <c r="D11298" t="s">
        <v>1</v>
      </c>
      <c r="E11298" s="144" t="s">
        <v>193</v>
      </c>
      <c r="F11298" s="144">
        <v>2100</v>
      </c>
      <c r="G11298" s="147">
        <v>88.886881019235318</v>
      </c>
      <c r="H11298" s="147">
        <v>96.338700000000003</v>
      </c>
      <c r="I11298" s="147">
        <v>104.36000000000001</v>
      </c>
      <c r="J11298" s="147">
        <v>112.2216</v>
      </c>
      <c r="K11298" s="147">
        <v>120.1104</v>
      </c>
    </row>
    <row r="11299" spans="2:11" x14ac:dyDescent="0.2">
      <c r="B11299" s="21" t="str">
        <f t="shared" si="176"/>
        <v>LondonWind2023RCP6.0</v>
      </c>
      <c r="C11299" t="s">
        <v>364</v>
      </c>
      <c r="D11299" t="s">
        <v>1</v>
      </c>
      <c r="E11299" s="144" t="s">
        <v>192</v>
      </c>
      <c r="F11299" s="144">
        <v>2023</v>
      </c>
      <c r="G11299" s="147">
        <v>87.056298274327801</v>
      </c>
      <c r="H11299" s="147">
        <v>93.9114</v>
      </c>
      <c r="I11299" s="147">
        <v>101.17</v>
      </c>
      <c r="J11299" s="147">
        <v>108.39099999999999</v>
      </c>
      <c r="K11299" s="147">
        <v>115.61879999999998</v>
      </c>
    </row>
    <row r="11300" spans="2:11" x14ac:dyDescent="0.2">
      <c r="B11300" s="21" t="str">
        <f t="shared" si="176"/>
        <v>LondonWind2025RCP6.0</v>
      </c>
      <c r="C11300" t="s">
        <v>364</v>
      </c>
      <c r="D11300" t="s">
        <v>1</v>
      </c>
      <c r="E11300" s="144" t="s">
        <v>192</v>
      </c>
      <c r="F11300" s="144">
        <v>2025</v>
      </c>
      <c r="G11300" s="147">
        <v>87.165672715061277</v>
      </c>
      <c r="H11300" s="147">
        <v>94.057100000000005</v>
      </c>
      <c r="I11300" s="147">
        <v>101.36166666666666</v>
      </c>
      <c r="J11300" s="147">
        <v>108.62105</v>
      </c>
      <c r="K11300" s="147">
        <v>115.88859999999998</v>
      </c>
    </row>
    <row r="11301" spans="2:11" x14ac:dyDescent="0.2">
      <c r="B11301" s="21" t="str">
        <f t="shared" si="176"/>
        <v>LondonWind2030RCP6.0</v>
      </c>
      <c r="C11301" t="s">
        <v>364</v>
      </c>
      <c r="D11301" t="s">
        <v>1</v>
      </c>
      <c r="E11301" s="144" t="s">
        <v>192</v>
      </c>
      <c r="F11301" s="144">
        <v>2030</v>
      </c>
      <c r="G11301" s="147">
        <v>87.275047155794738</v>
      </c>
      <c r="H11301" s="147">
        <v>94.202800000000011</v>
      </c>
      <c r="I11301" s="147">
        <v>101.55333333333334</v>
      </c>
      <c r="J11301" s="147">
        <v>108.85109999999999</v>
      </c>
      <c r="K11301" s="147">
        <v>116.15839999999999</v>
      </c>
    </row>
    <row r="11302" spans="2:11" x14ac:dyDescent="0.2">
      <c r="B11302" s="21" t="str">
        <f t="shared" si="176"/>
        <v>LondonWind2035RCP6.0</v>
      </c>
      <c r="C11302" t="s">
        <v>364</v>
      </c>
      <c r="D11302" t="s">
        <v>1</v>
      </c>
      <c r="E11302" s="144" t="s">
        <v>192</v>
      </c>
      <c r="F11302" s="144">
        <v>2035</v>
      </c>
      <c r="G11302" s="147">
        <v>87.384421596528199</v>
      </c>
      <c r="H11302" s="147">
        <v>94.348500000000001</v>
      </c>
      <c r="I11302" s="147">
        <v>101.745</v>
      </c>
      <c r="J11302" s="147">
        <v>109.08114999999999</v>
      </c>
      <c r="K11302" s="147">
        <v>116.42819999999998</v>
      </c>
    </row>
    <row r="11303" spans="2:11" x14ac:dyDescent="0.2">
      <c r="B11303" s="21" t="str">
        <f t="shared" si="176"/>
        <v>LondonWind2040RCP6.0</v>
      </c>
      <c r="C11303" t="s">
        <v>364</v>
      </c>
      <c r="D11303" t="s">
        <v>1</v>
      </c>
      <c r="E11303" s="144" t="s">
        <v>192</v>
      </c>
      <c r="F11303" s="144">
        <v>2040</v>
      </c>
      <c r="G11303" s="147">
        <v>87.493796037261674</v>
      </c>
      <c r="H11303" s="147">
        <v>94.494200000000006</v>
      </c>
      <c r="I11303" s="147">
        <v>101.93666666666667</v>
      </c>
      <c r="J11303" s="147">
        <v>109.3112</v>
      </c>
      <c r="K11303" s="147">
        <v>116.69799999999998</v>
      </c>
    </row>
    <row r="11304" spans="2:11" x14ac:dyDescent="0.2">
      <c r="B11304" s="21" t="str">
        <f t="shared" si="176"/>
        <v>LondonWind2045RCP6.0</v>
      </c>
      <c r="C11304" t="s">
        <v>364</v>
      </c>
      <c r="D11304" t="s">
        <v>1</v>
      </c>
      <c r="E11304" s="144" t="s">
        <v>192</v>
      </c>
      <c r="F11304" s="144">
        <v>2045</v>
      </c>
      <c r="G11304" s="147">
        <v>87.60317047799515</v>
      </c>
      <c r="H11304" s="147">
        <v>94.639900000000011</v>
      </c>
      <c r="I11304" s="147">
        <v>102.12833333333334</v>
      </c>
      <c r="J11304" s="147">
        <v>109.54124999999999</v>
      </c>
      <c r="K11304" s="147">
        <v>116.96779999999998</v>
      </c>
    </row>
    <row r="11305" spans="2:11" x14ac:dyDescent="0.2">
      <c r="B11305" s="21" t="str">
        <f t="shared" si="176"/>
        <v>LondonWind2050RCP6.0</v>
      </c>
      <c r="C11305" t="s">
        <v>364</v>
      </c>
      <c r="D11305" t="s">
        <v>1</v>
      </c>
      <c r="E11305" s="144" t="s">
        <v>192</v>
      </c>
      <c r="F11305" s="144">
        <v>2050</v>
      </c>
      <c r="G11305" s="147">
        <v>87.764353864339199</v>
      </c>
      <c r="H11305" s="147">
        <v>94.858140000000006</v>
      </c>
      <c r="I11305" s="147">
        <v>102.42</v>
      </c>
      <c r="J11305" s="147">
        <v>109.89542</v>
      </c>
      <c r="K11305" s="147">
        <v>117.38579999999999</v>
      </c>
    </row>
    <row r="11306" spans="2:11" x14ac:dyDescent="0.2">
      <c r="B11306" s="21" t="str">
        <f t="shared" si="176"/>
        <v>LondonWind2055RCP6.0</v>
      </c>
      <c r="C11306" t="s">
        <v>364</v>
      </c>
      <c r="D11306" t="s">
        <v>1</v>
      </c>
      <c r="E11306" s="144" t="s">
        <v>192</v>
      </c>
      <c r="F11306" s="144">
        <v>2055</v>
      </c>
      <c r="G11306" s="147">
        <v>87.816162809949788</v>
      </c>
      <c r="H11306" s="147">
        <v>94.930680000000009</v>
      </c>
      <c r="I11306" s="147">
        <v>102.52</v>
      </c>
      <c r="J11306" s="147">
        <v>110.01954000000001</v>
      </c>
      <c r="K11306" s="147">
        <v>117.53399999999998</v>
      </c>
    </row>
    <row r="11307" spans="2:11" x14ac:dyDescent="0.2">
      <c r="B11307" s="21" t="str">
        <f t="shared" si="176"/>
        <v>LondonWind2060RCP6.0</v>
      </c>
      <c r="C11307" t="s">
        <v>364</v>
      </c>
      <c r="D11307" t="s">
        <v>1</v>
      </c>
      <c r="E11307" s="144" t="s">
        <v>192</v>
      </c>
      <c r="F11307" s="144">
        <v>2060</v>
      </c>
      <c r="G11307" s="147">
        <v>87.867971755560376</v>
      </c>
      <c r="H11307" s="147">
        <v>95.003219999999999</v>
      </c>
      <c r="I11307" s="147">
        <v>102.62</v>
      </c>
      <c r="J11307" s="147">
        <v>110.14366</v>
      </c>
      <c r="K11307" s="147">
        <v>117.68219999999998</v>
      </c>
    </row>
    <row r="11308" spans="2:11" x14ac:dyDescent="0.2">
      <c r="B11308" s="21" t="str">
        <f t="shared" si="176"/>
        <v>LondonWind2065RCP6.0</v>
      </c>
      <c r="C11308" t="s">
        <v>364</v>
      </c>
      <c r="D11308" t="s">
        <v>1</v>
      </c>
      <c r="E11308" s="144" t="s">
        <v>192</v>
      </c>
      <c r="F11308" s="144">
        <v>2065</v>
      </c>
      <c r="G11308" s="147">
        <v>87.919780701170964</v>
      </c>
      <c r="H11308" s="147">
        <v>95.075760000000002</v>
      </c>
      <c r="I11308" s="147">
        <v>102.72</v>
      </c>
      <c r="J11308" s="147">
        <v>110.26778</v>
      </c>
      <c r="K11308" s="147">
        <v>117.83039999999997</v>
      </c>
    </row>
    <row r="11309" spans="2:11" x14ac:dyDescent="0.2">
      <c r="B11309" s="21" t="str">
        <f t="shared" si="176"/>
        <v>LondonWind2070RCP6.0</v>
      </c>
      <c r="C11309" t="s">
        <v>364</v>
      </c>
      <c r="D11309" t="s">
        <v>1</v>
      </c>
      <c r="E11309" s="144" t="s">
        <v>192</v>
      </c>
      <c r="F11309" s="144">
        <v>2070</v>
      </c>
      <c r="G11309" s="147">
        <v>87.971589646781553</v>
      </c>
      <c r="H11309" s="147">
        <v>95.148299999999992</v>
      </c>
      <c r="I11309" s="147">
        <v>102.82</v>
      </c>
      <c r="J11309" s="147">
        <v>110.39190000000001</v>
      </c>
      <c r="K11309" s="147">
        <v>117.97859999999997</v>
      </c>
    </row>
    <row r="11310" spans="2:11" x14ac:dyDescent="0.2">
      <c r="B11310" s="21" t="str">
        <f t="shared" si="176"/>
        <v>LondonWind2075RCP6.0</v>
      </c>
      <c r="C11310" t="s">
        <v>364</v>
      </c>
      <c r="D11310" t="s">
        <v>1</v>
      </c>
      <c r="E11310" s="144" t="s">
        <v>192</v>
      </c>
      <c r="F11310" s="144">
        <v>2075</v>
      </c>
      <c r="G11310" s="147">
        <v>88.200412489895001</v>
      </c>
      <c r="H11310" s="147">
        <v>95.445899999999995</v>
      </c>
      <c r="I11310" s="147">
        <v>103.205</v>
      </c>
      <c r="J11310" s="147">
        <v>110.84932500000001</v>
      </c>
      <c r="K11310" s="147">
        <v>118.51154999999997</v>
      </c>
    </row>
    <row r="11311" spans="2:11" x14ac:dyDescent="0.2">
      <c r="B11311" s="21" t="str">
        <f t="shared" si="176"/>
        <v>LondonWind2080RCP6.0</v>
      </c>
      <c r="C11311" t="s">
        <v>364</v>
      </c>
      <c r="D11311" t="s">
        <v>1</v>
      </c>
      <c r="E11311" s="144" t="s">
        <v>192</v>
      </c>
      <c r="F11311" s="144">
        <v>2080</v>
      </c>
      <c r="G11311" s="147">
        <v>88.429235333008435</v>
      </c>
      <c r="H11311" s="147">
        <v>95.743499999999997</v>
      </c>
      <c r="I11311" s="147">
        <v>103.59</v>
      </c>
      <c r="J11311" s="147">
        <v>111.30674999999999</v>
      </c>
      <c r="K11311" s="147">
        <v>119.04449999999999</v>
      </c>
    </row>
    <row r="11312" spans="2:11" x14ac:dyDescent="0.2">
      <c r="B11312" s="21" t="str">
        <f t="shared" si="176"/>
        <v>LondonWind2085RCP6.0</v>
      </c>
      <c r="C11312" t="s">
        <v>364</v>
      </c>
      <c r="D11312" t="s">
        <v>1</v>
      </c>
      <c r="E11312" s="144" t="s">
        <v>192</v>
      </c>
      <c r="F11312" s="144">
        <v>2085</v>
      </c>
      <c r="G11312" s="147">
        <v>88.65805817612187</v>
      </c>
      <c r="H11312" s="147">
        <v>96.0411</v>
      </c>
      <c r="I11312" s="147">
        <v>103.97500000000001</v>
      </c>
      <c r="J11312" s="147">
        <v>111.76417499999999</v>
      </c>
      <c r="K11312" s="147">
        <v>119.57745</v>
      </c>
    </row>
    <row r="11313" spans="2:11" x14ac:dyDescent="0.2">
      <c r="B11313" s="21" t="str">
        <f t="shared" si="176"/>
        <v>LondonWind2090RCP6.0</v>
      </c>
      <c r="C11313" t="s">
        <v>364</v>
      </c>
      <c r="D11313" t="s">
        <v>1</v>
      </c>
      <c r="E11313" s="144" t="s">
        <v>192</v>
      </c>
      <c r="F11313" s="144">
        <v>2090</v>
      </c>
      <c r="G11313" s="147">
        <v>89.263935012290162</v>
      </c>
      <c r="H11313" s="147">
        <v>96.819199999999995</v>
      </c>
      <c r="I11313" s="147">
        <v>104.96333333333335</v>
      </c>
      <c r="J11313" s="147">
        <v>112.93136666666666</v>
      </c>
      <c r="K11313" s="147">
        <v>120.93119999999999</v>
      </c>
    </row>
    <row r="11314" spans="2:11" x14ac:dyDescent="0.2">
      <c r="B11314" s="21" t="str">
        <f t="shared" si="176"/>
        <v>LondonWind2095RCP6.0</v>
      </c>
      <c r="C11314" t="s">
        <v>364</v>
      </c>
      <c r="D11314" t="s">
        <v>1</v>
      </c>
      <c r="E11314" s="144" t="s">
        <v>192</v>
      </c>
      <c r="F11314" s="144">
        <v>2095</v>
      </c>
      <c r="G11314" s="147">
        <v>89.640989005345006</v>
      </c>
      <c r="H11314" s="147">
        <v>97.299700000000001</v>
      </c>
      <c r="I11314" s="147">
        <v>105.56666666666668</v>
      </c>
      <c r="J11314" s="147">
        <v>113.64113333333333</v>
      </c>
      <c r="K11314" s="147">
        <v>121.75199999999998</v>
      </c>
    </row>
    <row r="11315" spans="2:11" x14ac:dyDescent="0.2">
      <c r="B11315" s="21" t="str">
        <f t="shared" si="176"/>
        <v>LondonWind2100RCP6.0</v>
      </c>
      <c r="C11315" t="s">
        <v>364</v>
      </c>
      <c r="D11315" t="s">
        <v>1</v>
      </c>
      <c r="E11315" s="144" t="s">
        <v>192</v>
      </c>
      <c r="F11315" s="144">
        <v>2100</v>
      </c>
      <c r="G11315" s="147">
        <v>90.018042998399849</v>
      </c>
      <c r="H11315" s="147">
        <v>97.780199999999994</v>
      </c>
      <c r="I11315" s="147">
        <v>106.17000000000002</v>
      </c>
      <c r="J11315" s="147">
        <v>114.3509</v>
      </c>
      <c r="K11315" s="147">
        <v>122.57279999999997</v>
      </c>
    </row>
    <row r="11316" spans="2:11" x14ac:dyDescent="0.2">
      <c r="B11316" s="21" t="str">
        <f t="shared" si="176"/>
        <v>LondonWind2023RCP8.5</v>
      </c>
      <c r="C11316" t="s">
        <v>364</v>
      </c>
      <c r="D11316" t="s">
        <v>1</v>
      </c>
      <c r="E11316" s="144" t="s">
        <v>191</v>
      </c>
      <c r="F11316" s="144">
        <v>2023</v>
      </c>
      <c r="G11316" s="147">
        <v>87.056298274327801</v>
      </c>
      <c r="H11316" s="147">
        <v>93.9114</v>
      </c>
      <c r="I11316" s="147">
        <v>101.17</v>
      </c>
      <c r="J11316" s="147">
        <v>108.39099999999999</v>
      </c>
      <c r="K11316" s="147">
        <v>115.61879999999998</v>
      </c>
    </row>
    <row r="11317" spans="2:11" x14ac:dyDescent="0.2">
      <c r="B11317" s="21" t="str">
        <f t="shared" si="176"/>
        <v>LondonWind2025RCP8.5</v>
      </c>
      <c r="C11317" t="s">
        <v>364</v>
      </c>
      <c r="D11317" t="s">
        <v>1</v>
      </c>
      <c r="E11317" s="144" t="s">
        <v>191</v>
      </c>
      <c r="F11317" s="144">
        <v>2025</v>
      </c>
      <c r="G11317" s="147">
        <v>87.275047155794738</v>
      </c>
      <c r="H11317" s="147">
        <v>94.202800000000011</v>
      </c>
      <c r="I11317" s="147">
        <v>101.55333333333334</v>
      </c>
      <c r="J11317" s="147">
        <v>108.85109999999999</v>
      </c>
      <c r="K11317" s="147">
        <v>116.15839999999999</v>
      </c>
    </row>
    <row r="11318" spans="2:11" x14ac:dyDescent="0.2">
      <c r="B11318" s="21" t="str">
        <f t="shared" si="176"/>
        <v>LondonWind2030RCP8.5</v>
      </c>
      <c r="C11318" t="s">
        <v>364</v>
      </c>
      <c r="D11318" t="s">
        <v>1</v>
      </c>
      <c r="E11318" s="144" t="s">
        <v>191</v>
      </c>
      <c r="F11318" s="144">
        <v>2030</v>
      </c>
      <c r="G11318" s="147">
        <v>87.493796037261674</v>
      </c>
      <c r="H11318" s="147">
        <v>94.494200000000006</v>
      </c>
      <c r="I11318" s="147">
        <v>101.93666666666667</v>
      </c>
      <c r="J11318" s="147">
        <v>109.3112</v>
      </c>
      <c r="K11318" s="147">
        <v>116.69799999999998</v>
      </c>
    </row>
    <row r="11319" spans="2:11" x14ac:dyDescent="0.2">
      <c r="B11319" s="21" t="str">
        <f t="shared" si="176"/>
        <v>LondonWind2035RCP8.5</v>
      </c>
      <c r="C11319" t="s">
        <v>364</v>
      </c>
      <c r="D11319" t="s">
        <v>1</v>
      </c>
      <c r="E11319" s="144" t="s">
        <v>191</v>
      </c>
      <c r="F11319" s="144">
        <v>2035</v>
      </c>
      <c r="G11319" s="147">
        <v>87.712544918728611</v>
      </c>
      <c r="H11319" s="147">
        <v>94.785600000000017</v>
      </c>
      <c r="I11319" s="147">
        <v>102.32000000000001</v>
      </c>
      <c r="J11319" s="147">
        <v>109.7713</v>
      </c>
      <c r="K11319" s="147">
        <v>117.23759999999999</v>
      </c>
    </row>
    <row r="11320" spans="2:11" x14ac:dyDescent="0.2">
      <c r="B11320" s="21" t="str">
        <f t="shared" si="176"/>
        <v>LondonWind2040RCP8.5</v>
      </c>
      <c r="C11320" t="s">
        <v>364</v>
      </c>
      <c r="D11320" t="s">
        <v>1</v>
      </c>
      <c r="E11320" s="144" t="s">
        <v>191</v>
      </c>
      <c r="F11320" s="144">
        <v>2040</v>
      </c>
      <c r="G11320" s="147">
        <v>87.79889316141292</v>
      </c>
      <c r="H11320" s="147">
        <v>94.906500000000008</v>
      </c>
      <c r="I11320" s="147">
        <v>102.48666666666666</v>
      </c>
      <c r="J11320" s="147">
        <v>109.97816666666667</v>
      </c>
      <c r="K11320" s="147">
        <v>117.48459999999999</v>
      </c>
    </row>
    <row r="11321" spans="2:11" x14ac:dyDescent="0.2">
      <c r="B11321" s="21" t="str">
        <f t="shared" si="176"/>
        <v>LondonWind2045RCP8.5</v>
      </c>
      <c r="C11321" t="s">
        <v>364</v>
      </c>
      <c r="D11321" t="s">
        <v>1</v>
      </c>
      <c r="E11321" s="144" t="s">
        <v>191</v>
      </c>
      <c r="F11321" s="144">
        <v>2045</v>
      </c>
      <c r="G11321" s="147">
        <v>87.885241404097243</v>
      </c>
      <c r="H11321" s="147">
        <v>95.0274</v>
      </c>
      <c r="I11321" s="147">
        <v>102.65333333333334</v>
      </c>
      <c r="J11321" s="147">
        <v>110.18503333333334</v>
      </c>
      <c r="K11321" s="147">
        <v>117.73159999999997</v>
      </c>
    </row>
    <row r="11322" spans="2:11" x14ac:dyDescent="0.2">
      <c r="B11322" s="21" t="str">
        <f t="shared" si="176"/>
        <v>LondonWind2050RCP8.5</v>
      </c>
      <c r="C11322" t="s">
        <v>364</v>
      </c>
      <c r="D11322" t="s">
        <v>1</v>
      </c>
      <c r="E11322" s="144" t="s">
        <v>191</v>
      </c>
      <c r="F11322" s="144">
        <v>2050</v>
      </c>
      <c r="G11322" s="147">
        <v>88.276686770932812</v>
      </c>
      <c r="H11322" s="147">
        <v>95.545099999999991</v>
      </c>
      <c r="I11322" s="147">
        <v>103.33333333333333</v>
      </c>
      <c r="J11322" s="147">
        <v>111.0018</v>
      </c>
      <c r="K11322" s="147">
        <v>118.68919999999999</v>
      </c>
    </row>
    <row r="11323" spans="2:11" x14ac:dyDescent="0.2">
      <c r="B11323" s="21" t="str">
        <f t="shared" si="176"/>
        <v>LondonWind2055RCP8.5</v>
      </c>
      <c r="C11323" t="s">
        <v>364</v>
      </c>
      <c r="D11323" t="s">
        <v>1</v>
      </c>
      <c r="E11323" s="144" t="s">
        <v>191</v>
      </c>
      <c r="F11323" s="144">
        <v>2055</v>
      </c>
      <c r="G11323" s="147">
        <v>88.581783895084058</v>
      </c>
      <c r="H11323" s="147">
        <v>95.941900000000004</v>
      </c>
      <c r="I11323" s="147">
        <v>103.84666666666668</v>
      </c>
      <c r="J11323" s="147">
        <v>111.6117</v>
      </c>
      <c r="K11323" s="147">
        <v>119.39979999999998</v>
      </c>
    </row>
    <row r="11324" spans="2:11" x14ac:dyDescent="0.2">
      <c r="B11324" s="21" t="str">
        <f t="shared" si="176"/>
        <v>LondonWind2060RCP8.5</v>
      </c>
      <c r="C11324" t="s">
        <v>364</v>
      </c>
      <c r="D11324" t="s">
        <v>1</v>
      </c>
      <c r="E11324" s="144" t="s">
        <v>191</v>
      </c>
      <c r="F11324" s="144">
        <v>2060</v>
      </c>
      <c r="G11324" s="147">
        <v>89.263935012290162</v>
      </c>
      <c r="H11324" s="147">
        <v>96.819199999999995</v>
      </c>
      <c r="I11324" s="147">
        <v>104.96333333333335</v>
      </c>
      <c r="J11324" s="147">
        <v>112.93136666666666</v>
      </c>
      <c r="K11324" s="147">
        <v>120.93119999999999</v>
      </c>
    </row>
    <row r="11325" spans="2:11" x14ac:dyDescent="0.2">
      <c r="B11325" s="21" t="str">
        <f t="shared" si="176"/>
        <v>LondonWind2065RCP8.5</v>
      </c>
      <c r="C11325" t="s">
        <v>364</v>
      </c>
      <c r="D11325" t="s">
        <v>1</v>
      </c>
      <c r="E11325" s="144" t="s">
        <v>191</v>
      </c>
      <c r="F11325" s="144">
        <v>2065</v>
      </c>
      <c r="G11325" s="147">
        <v>89.640989005345006</v>
      </c>
      <c r="H11325" s="147">
        <v>97.299700000000001</v>
      </c>
      <c r="I11325" s="147">
        <v>105.56666666666668</v>
      </c>
      <c r="J11325" s="147">
        <v>113.64113333333333</v>
      </c>
      <c r="K11325" s="147">
        <v>121.75199999999998</v>
      </c>
    </row>
    <row r="11326" spans="2:11" x14ac:dyDescent="0.2">
      <c r="B11326" s="21" t="str">
        <f t="shared" si="176"/>
        <v>LondonWind2070RCP8.5</v>
      </c>
      <c r="C11326" t="s">
        <v>364</v>
      </c>
      <c r="D11326" t="s">
        <v>1</v>
      </c>
      <c r="E11326" s="144" t="s">
        <v>191</v>
      </c>
      <c r="F11326" s="144">
        <v>2070</v>
      </c>
      <c r="G11326" s="147">
        <v>90.251183253647497</v>
      </c>
      <c r="H11326" s="147">
        <v>98.071599999999989</v>
      </c>
      <c r="I11326" s="147">
        <v>106.54</v>
      </c>
      <c r="J11326" s="147">
        <v>114.78959999999999</v>
      </c>
      <c r="K11326" s="147">
        <v>123.07819999999998</v>
      </c>
    </row>
    <row r="11327" spans="2:11" x14ac:dyDescent="0.2">
      <c r="B11327" s="21" t="str">
        <f t="shared" si="176"/>
        <v>LondonWind2075RCP8.5</v>
      </c>
      <c r="C11327" t="s">
        <v>364</v>
      </c>
      <c r="D11327" t="s">
        <v>1</v>
      </c>
      <c r="E11327" s="144" t="s">
        <v>191</v>
      </c>
      <c r="F11327" s="144">
        <v>2075</v>
      </c>
      <c r="G11327" s="147">
        <v>90.484323508895159</v>
      </c>
      <c r="H11327" s="147">
        <v>98.363</v>
      </c>
      <c r="I11327" s="147">
        <v>106.91000000000001</v>
      </c>
      <c r="J11327" s="147">
        <v>115.2283</v>
      </c>
      <c r="K11327" s="147">
        <v>123.58359999999998</v>
      </c>
    </row>
    <row r="11328" spans="2:11" x14ac:dyDescent="0.2">
      <c r="B11328" s="21" t="str">
        <f t="shared" si="176"/>
        <v>LondonWind2080RCP8.5</v>
      </c>
      <c r="C11328" t="s">
        <v>364</v>
      </c>
      <c r="D11328" t="s">
        <v>1</v>
      </c>
      <c r="E11328" s="144" t="s">
        <v>191</v>
      </c>
      <c r="F11328" s="144">
        <v>2080</v>
      </c>
      <c r="G11328" s="147">
        <v>90.717463764142806</v>
      </c>
      <c r="H11328" s="147">
        <v>98.654399999999995</v>
      </c>
      <c r="I11328" s="147">
        <v>107.28</v>
      </c>
      <c r="J11328" s="147">
        <v>115.667</v>
      </c>
      <c r="K11328" s="147">
        <v>124.08899999999998</v>
      </c>
    </row>
    <row r="11329" spans="2:11" x14ac:dyDescent="0.2">
      <c r="B11329" s="21" t="str">
        <f t="shared" si="176"/>
        <v>LondonWind2085RCP8.5</v>
      </c>
      <c r="C11329" t="s">
        <v>364</v>
      </c>
      <c r="D11329" t="s">
        <v>1</v>
      </c>
      <c r="E11329" s="144" t="s">
        <v>191</v>
      </c>
      <c r="F11329" s="144">
        <v>2085</v>
      </c>
      <c r="G11329" s="147">
        <v>91.114665680490674</v>
      </c>
      <c r="H11329" s="147">
        <v>99.179850000000002</v>
      </c>
      <c r="I11329" s="147">
        <v>107.97</v>
      </c>
      <c r="J11329" s="147">
        <v>116.49090000000001</v>
      </c>
      <c r="K11329" s="147">
        <v>125.05799999999998</v>
      </c>
    </row>
    <row r="11330" spans="2:11" x14ac:dyDescent="0.2">
      <c r="B11330" s="21" t="str">
        <f t="shared" si="176"/>
        <v>LondonWind2090RCP8.5</v>
      </c>
      <c r="C11330" t="s">
        <v>364</v>
      </c>
      <c r="D11330" t="s">
        <v>1</v>
      </c>
      <c r="E11330" s="144" t="s">
        <v>191</v>
      </c>
      <c r="F11330" s="144">
        <v>2090</v>
      </c>
      <c r="G11330" s="147">
        <v>91.511867596838528</v>
      </c>
      <c r="H11330" s="147">
        <v>99.705300000000008</v>
      </c>
      <c r="I11330" s="147">
        <v>108.66</v>
      </c>
      <c r="J11330" s="147">
        <v>117.31480000000001</v>
      </c>
      <c r="K11330" s="147">
        <v>126.02699999999997</v>
      </c>
    </row>
    <row r="11331" spans="2:11" x14ac:dyDescent="0.2">
      <c r="B11331" s="21" t="str">
        <f t="shared" si="176"/>
        <v>LondonWind2095RCP8.5</v>
      </c>
      <c r="C11331" t="s">
        <v>364</v>
      </c>
      <c r="D11331" t="s">
        <v>1</v>
      </c>
      <c r="E11331" s="144" t="s">
        <v>191</v>
      </c>
      <c r="F11331" s="144">
        <v>2095</v>
      </c>
      <c r="G11331" s="147">
        <v>91.511867596838528</v>
      </c>
      <c r="H11331" s="147">
        <v>99.705300000000008</v>
      </c>
      <c r="I11331" s="147">
        <v>108.66</v>
      </c>
      <c r="J11331" s="147">
        <v>117.31480000000001</v>
      </c>
      <c r="K11331" s="147">
        <v>126.02699999999997</v>
      </c>
    </row>
    <row r="11332" spans="2:11" x14ac:dyDescent="0.2">
      <c r="B11332" s="21" t="str">
        <f t="shared" si="176"/>
        <v>LondonWind2100RCP8.5</v>
      </c>
      <c r="C11332" t="s">
        <v>364</v>
      </c>
      <c r="D11332" t="s">
        <v>1</v>
      </c>
      <c r="E11332" s="144" t="s">
        <v>191</v>
      </c>
      <c r="F11332" s="144">
        <v>2100</v>
      </c>
      <c r="G11332" s="147">
        <v>91.511867596838528</v>
      </c>
      <c r="H11332" s="147">
        <v>99.705300000000008</v>
      </c>
      <c r="I11332" s="147">
        <v>108.66</v>
      </c>
      <c r="J11332" s="147">
        <v>117.31480000000001</v>
      </c>
      <c r="K11332" s="147">
        <v>126.02699999999997</v>
      </c>
    </row>
    <row r="11333" spans="2:11" x14ac:dyDescent="0.2">
      <c r="B11333" s="21" t="str">
        <f t="shared" si="176"/>
        <v>LucanIce Accretion2023RCP4.5</v>
      </c>
      <c r="C11333" t="s">
        <v>365</v>
      </c>
      <c r="D11333" t="s">
        <v>486</v>
      </c>
      <c r="E11333" s="144" t="s">
        <v>193</v>
      </c>
      <c r="F11333" s="144">
        <v>2023</v>
      </c>
      <c r="G11333" s="147">
        <v>17.117814450310661</v>
      </c>
      <c r="H11333" s="147">
        <v>20.521750000000001</v>
      </c>
      <c r="I11333" s="147">
        <v>24.8</v>
      </c>
      <c r="J11333" s="147">
        <v>28.080499999999997</v>
      </c>
      <c r="K11333" s="147">
        <v>31.342500000000001</v>
      </c>
    </row>
    <row r="11334" spans="2:11" x14ac:dyDescent="0.2">
      <c r="B11334" s="21" t="str">
        <f t="shared" si="176"/>
        <v>LucanIce Accretion2025RCP4.5</v>
      </c>
      <c r="C11334" t="s">
        <v>365</v>
      </c>
      <c r="D11334" t="s">
        <v>486</v>
      </c>
      <c r="E11334" s="144" t="s">
        <v>193</v>
      </c>
      <c r="F11334" s="144">
        <v>2025</v>
      </c>
      <c r="G11334" s="147">
        <v>17.135210603207319</v>
      </c>
      <c r="H11334" s="147">
        <v>20.556333333333335</v>
      </c>
      <c r="I11334" s="147">
        <v>24.862500000000001</v>
      </c>
      <c r="J11334" s="147">
        <v>28.160541666666663</v>
      </c>
      <c r="K11334" s="147">
        <v>31.442250000000001</v>
      </c>
    </row>
    <row r="11335" spans="2:11" x14ac:dyDescent="0.2">
      <c r="B11335" s="21" t="str">
        <f t="shared" si="176"/>
        <v>LucanIce Accretion2030RCP4.5</v>
      </c>
      <c r="C11335" t="s">
        <v>365</v>
      </c>
      <c r="D11335" t="s">
        <v>486</v>
      </c>
      <c r="E11335" s="144" t="s">
        <v>193</v>
      </c>
      <c r="F11335" s="144">
        <v>2030</v>
      </c>
      <c r="G11335" s="147">
        <v>17.152606756103975</v>
      </c>
      <c r="H11335" s="147">
        <v>20.590916666666669</v>
      </c>
      <c r="I11335" s="147">
        <v>24.925000000000001</v>
      </c>
      <c r="J11335" s="147">
        <v>28.24058333333333</v>
      </c>
      <c r="K11335" s="147">
        <v>31.542000000000002</v>
      </c>
    </row>
    <row r="11336" spans="2:11" x14ac:dyDescent="0.2">
      <c r="B11336" s="21" t="str">
        <f t="shared" si="176"/>
        <v>LucanIce Accretion2035RCP4.5</v>
      </c>
      <c r="C11336" t="s">
        <v>365</v>
      </c>
      <c r="D11336" t="s">
        <v>486</v>
      </c>
      <c r="E11336" s="144" t="s">
        <v>193</v>
      </c>
      <c r="F11336" s="144">
        <v>2035</v>
      </c>
      <c r="G11336" s="147">
        <v>17.17000290900063</v>
      </c>
      <c r="H11336" s="147">
        <v>20.625500000000002</v>
      </c>
      <c r="I11336" s="147">
        <v>24.987499999999997</v>
      </c>
      <c r="J11336" s="147">
        <v>28.320624999999996</v>
      </c>
      <c r="K11336" s="147">
        <v>31.641750000000002</v>
      </c>
    </row>
    <row r="11337" spans="2:11" x14ac:dyDescent="0.2">
      <c r="B11337" s="21" t="str">
        <f t="shared" si="176"/>
        <v>LucanIce Accretion2040RCP4.5</v>
      </c>
      <c r="C11337" t="s">
        <v>365</v>
      </c>
      <c r="D11337" t="s">
        <v>486</v>
      </c>
      <c r="E11337" s="144" t="s">
        <v>193</v>
      </c>
      <c r="F11337" s="144">
        <v>2040</v>
      </c>
      <c r="G11337" s="147">
        <v>17.187399061897288</v>
      </c>
      <c r="H11337" s="147">
        <v>20.660083333333333</v>
      </c>
      <c r="I11337" s="147">
        <v>25.049999999999997</v>
      </c>
      <c r="J11337" s="147">
        <v>28.400666666666663</v>
      </c>
      <c r="K11337" s="147">
        <v>31.741499999999998</v>
      </c>
    </row>
    <row r="11338" spans="2:11" x14ac:dyDescent="0.2">
      <c r="B11338" s="21" t="str">
        <f t="shared" si="176"/>
        <v>LucanIce Accretion2045RCP4.5</v>
      </c>
      <c r="C11338" t="s">
        <v>365</v>
      </c>
      <c r="D11338" t="s">
        <v>486</v>
      </c>
      <c r="E11338" s="144" t="s">
        <v>193</v>
      </c>
      <c r="F11338" s="144">
        <v>2045</v>
      </c>
      <c r="G11338" s="147">
        <v>17.204795214793947</v>
      </c>
      <c r="H11338" s="147">
        <v>20.694666666666667</v>
      </c>
      <c r="I11338" s="147">
        <v>25.112499999999997</v>
      </c>
      <c r="J11338" s="147">
        <v>28.480708333333329</v>
      </c>
      <c r="K11338" s="147">
        <v>31.841249999999999</v>
      </c>
    </row>
    <row r="11339" spans="2:11" x14ac:dyDescent="0.2">
      <c r="B11339" s="21" t="str">
        <f t="shared" si="176"/>
        <v>LucanIce Accretion2050RCP4.5</v>
      </c>
      <c r="C11339" t="s">
        <v>365</v>
      </c>
      <c r="D11339" t="s">
        <v>486</v>
      </c>
      <c r="E11339" s="144" t="s">
        <v>193</v>
      </c>
      <c r="F11339" s="144">
        <v>2050</v>
      </c>
      <c r="G11339" s="147">
        <v>17.152606756103975</v>
      </c>
      <c r="H11339" s="147">
        <v>20.679449999999999</v>
      </c>
      <c r="I11339" s="147">
        <v>25.144999999999996</v>
      </c>
      <c r="J11339" s="147">
        <v>28.543799999999994</v>
      </c>
      <c r="K11339" s="147">
        <v>31.940999999999999</v>
      </c>
    </row>
    <row r="11340" spans="2:11" x14ac:dyDescent="0.2">
      <c r="B11340" s="21" t="str">
        <f t="shared" ref="B11340:B11403" si="177">C11340&amp;D11340&amp;F11340&amp;E11340</f>
        <v>LucanIce Accretion2055RCP4.5</v>
      </c>
      <c r="C11340" t="s">
        <v>365</v>
      </c>
      <c r="D11340" t="s">
        <v>486</v>
      </c>
      <c r="E11340" s="144" t="s">
        <v>193</v>
      </c>
      <c r="F11340" s="144">
        <v>2055</v>
      </c>
      <c r="G11340" s="147">
        <v>17.083022144517344</v>
      </c>
      <c r="H11340" s="147">
        <v>20.629649999999998</v>
      </c>
      <c r="I11340" s="147">
        <v>25.114999999999998</v>
      </c>
      <c r="J11340" s="147">
        <v>28.526849999999996</v>
      </c>
      <c r="K11340" s="147">
        <v>31.940999999999999</v>
      </c>
    </row>
    <row r="11341" spans="2:11" x14ac:dyDescent="0.2">
      <c r="B11341" s="21" t="str">
        <f t="shared" si="177"/>
        <v>LucanIce Accretion2060RCP4.5</v>
      </c>
      <c r="C11341" t="s">
        <v>365</v>
      </c>
      <c r="D11341" t="s">
        <v>486</v>
      </c>
      <c r="E11341" s="144" t="s">
        <v>193</v>
      </c>
      <c r="F11341" s="144">
        <v>2060</v>
      </c>
      <c r="G11341" s="147">
        <v>17.013437532930716</v>
      </c>
      <c r="H11341" s="147">
        <v>20.57985</v>
      </c>
      <c r="I11341" s="147">
        <v>25.084999999999997</v>
      </c>
      <c r="J11341" s="147">
        <v>28.509899999999995</v>
      </c>
      <c r="K11341" s="147">
        <v>31.940999999999999</v>
      </c>
    </row>
    <row r="11342" spans="2:11" x14ac:dyDescent="0.2">
      <c r="B11342" s="21" t="str">
        <f t="shared" si="177"/>
        <v>LucanIce Accretion2065RCP4.5</v>
      </c>
      <c r="C11342" t="s">
        <v>365</v>
      </c>
      <c r="D11342" t="s">
        <v>486</v>
      </c>
      <c r="E11342" s="144" t="s">
        <v>193</v>
      </c>
      <c r="F11342" s="144">
        <v>2065</v>
      </c>
      <c r="G11342" s="147">
        <v>16.943852921344085</v>
      </c>
      <c r="H11342" s="147">
        <v>20.530049999999999</v>
      </c>
      <c r="I11342" s="147">
        <v>25.055</v>
      </c>
      <c r="J11342" s="147">
        <v>28.492949999999997</v>
      </c>
      <c r="K11342" s="147">
        <v>31.940999999999999</v>
      </c>
    </row>
    <row r="11343" spans="2:11" x14ac:dyDescent="0.2">
      <c r="B11343" s="21" t="str">
        <f t="shared" si="177"/>
        <v>LucanIce Accretion2070RCP4.5</v>
      </c>
      <c r="C11343" t="s">
        <v>365</v>
      </c>
      <c r="D11343" t="s">
        <v>486</v>
      </c>
      <c r="E11343" s="144" t="s">
        <v>193</v>
      </c>
      <c r="F11343" s="144">
        <v>2070</v>
      </c>
      <c r="G11343" s="147">
        <v>16.874268309757458</v>
      </c>
      <c r="H11343" s="147">
        <v>20.480249999999998</v>
      </c>
      <c r="I11343" s="147">
        <v>25.024999999999999</v>
      </c>
      <c r="J11343" s="147">
        <v>28.475999999999996</v>
      </c>
      <c r="K11343" s="147">
        <v>31.940999999999999</v>
      </c>
    </row>
    <row r="11344" spans="2:11" x14ac:dyDescent="0.2">
      <c r="B11344" s="21" t="str">
        <f t="shared" si="177"/>
        <v>LucanIce Accretion2075RCP4.5</v>
      </c>
      <c r="C11344" t="s">
        <v>365</v>
      </c>
      <c r="D11344" t="s">
        <v>486</v>
      </c>
      <c r="E11344" s="144" t="s">
        <v>193</v>
      </c>
      <c r="F11344" s="144">
        <v>2075</v>
      </c>
      <c r="G11344" s="147">
        <v>16.842375362780253</v>
      </c>
      <c r="H11344" s="147">
        <v>20.466416666666664</v>
      </c>
      <c r="I11344" s="147">
        <v>25.037499999999998</v>
      </c>
      <c r="J11344" s="147">
        <v>28.504249999999995</v>
      </c>
      <c r="K11344" s="147">
        <v>31.988250000000001</v>
      </c>
    </row>
    <row r="11345" spans="2:11" x14ac:dyDescent="0.2">
      <c r="B11345" s="21" t="str">
        <f t="shared" si="177"/>
        <v>LucanIce Accretion2080RCP4.5</v>
      </c>
      <c r="C11345" t="s">
        <v>365</v>
      </c>
      <c r="D11345" t="s">
        <v>486</v>
      </c>
      <c r="E11345" s="144" t="s">
        <v>193</v>
      </c>
      <c r="F11345" s="144">
        <v>2080</v>
      </c>
      <c r="G11345" s="147">
        <v>16.810482415803047</v>
      </c>
      <c r="H11345" s="147">
        <v>20.452583333333333</v>
      </c>
      <c r="I11345" s="147">
        <v>25.05</v>
      </c>
      <c r="J11345" s="147">
        <v>28.532499999999995</v>
      </c>
      <c r="K11345" s="147">
        <v>32.035499999999999</v>
      </c>
    </row>
    <row r="11346" spans="2:11" x14ac:dyDescent="0.2">
      <c r="B11346" s="21" t="str">
        <f t="shared" si="177"/>
        <v>LucanIce Accretion2085RCP4.5</v>
      </c>
      <c r="C11346" t="s">
        <v>365</v>
      </c>
      <c r="D11346" t="s">
        <v>486</v>
      </c>
      <c r="E11346" s="144" t="s">
        <v>193</v>
      </c>
      <c r="F11346" s="144">
        <v>2085</v>
      </c>
      <c r="G11346" s="147">
        <v>16.778589468825842</v>
      </c>
      <c r="H11346" s="147">
        <v>20.438749999999999</v>
      </c>
      <c r="I11346" s="147">
        <v>25.0625</v>
      </c>
      <c r="J11346" s="147">
        <v>28.560749999999999</v>
      </c>
      <c r="K11346" s="147">
        <v>32.082749999999997</v>
      </c>
    </row>
    <row r="11347" spans="2:11" x14ac:dyDescent="0.2">
      <c r="B11347" s="21" t="str">
        <f t="shared" si="177"/>
        <v>LucanIce Accretion2090RCP4.5</v>
      </c>
      <c r="C11347" t="s">
        <v>365</v>
      </c>
      <c r="D11347" t="s">
        <v>486</v>
      </c>
      <c r="E11347" s="144" t="s">
        <v>193</v>
      </c>
      <c r="F11347" s="144">
        <v>2090</v>
      </c>
      <c r="G11347" s="147">
        <v>16.746696521848641</v>
      </c>
      <c r="H11347" s="147">
        <v>20.424916666666665</v>
      </c>
      <c r="I11347" s="147">
        <v>25.074999999999999</v>
      </c>
      <c r="J11347" s="147">
        <v>28.588999999999999</v>
      </c>
      <c r="K11347" s="147">
        <v>32.129999999999995</v>
      </c>
    </row>
    <row r="11348" spans="2:11" x14ac:dyDescent="0.2">
      <c r="B11348" s="21" t="str">
        <f t="shared" si="177"/>
        <v>LucanIce Accretion2095RCP4.5</v>
      </c>
      <c r="C11348" t="s">
        <v>365</v>
      </c>
      <c r="D11348" t="s">
        <v>486</v>
      </c>
      <c r="E11348" s="144" t="s">
        <v>193</v>
      </c>
      <c r="F11348" s="144">
        <v>2095</v>
      </c>
      <c r="G11348" s="147">
        <v>16.714803574871436</v>
      </c>
      <c r="H11348" s="147">
        <v>20.411083333333334</v>
      </c>
      <c r="I11348" s="147">
        <v>25.087500000000002</v>
      </c>
      <c r="J11348" s="147">
        <v>28.617249999999999</v>
      </c>
      <c r="K11348" s="147">
        <v>32.177250000000001</v>
      </c>
    </row>
    <row r="11349" spans="2:11" x14ac:dyDescent="0.2">
      <c r="B11349" s="21" t="str">
        <f t="shared" si="177"/>
        <v>LucanIce Accretion2100RCP4.5</v>
      </c>
      <c r="C11349" t="s">
        <v>365</v>
      </c>
      <c r="D11349" t="s">
        <v>486</v>
      </c>
      <c r="E11349" s="144" t="s">
        <v>193</v>
      </c>
      <c r="F11349" s="144">
        <v>2100</v>
      </c>
      <c r="G11349" s="147">
        <v>16.682910627894231</v>
      </c>
      <c r="H11349" s="147">
        <v>20.39725</v>
      </c>
      <c r="I11349" s="147">
        <v>25.1</v>
      </c>
      <c r="J11349" s="147">
        <v>28.645499999999998</v>
      </c>
      <c r="K11349" s="147">
        <v>32.224499999999999</v>
      </c>
    </row>
    <row r="11350" spans="2:11" x14ac:dyDescent="0.2">
      <c r="B11350" s="21" t="str">
        <f t="shared" si="177"/>
        <v>LucanIce Accretion2023RCP6.0</v>
      </c>
      <c r="C11350" t="s">
        <v>365</v>
      </c>
      <c r="D11350" t="s">
        <v>486</v>
      </c>
      <c r="E11350" s="144" t="s">
        <v>192</v>
      </c>
      <c r="F11350" s="144">
        <v>2023</v>
      </c>
      <c r="G11350" s="147">
        <v>17.117814450310661</v>
      </c>
      <c r="H11350" s="147">
        <v>20.521750000000001</v>
      </c>
      <c r="I11350" s="147">
        <v>24.8</v>
      </c>
      <c r="J11350" s="147">
        <v>28.080499999999997</v>
      </c>
      <c r="K11350" s="147">
        <v>31.342500000000001</v>
      </c>
    </row>
    <row r="11351" spans="2:11" x14ac:dyDescent="0.2">
      <c r="B11351" s="21" t="str">
        <f t="shared" si="177"/>
        <v>LucanIce Accretion2025RCP6.0</v>
      </c>
      <c r="C11351" t="s">
        <v>365</v>
      </c>
      <c r="D11351" t="s">
        <v>486</v>
      </c>
      <c r="E11351" s="144" t="s">
        <v>192</v>
      </c>
      <c r="F11351" s="144">
        <v>2025</v>
      </c>
      <c r="G11351" s="147">
        <v>17.135210603207319</v>
      </c>
      <c r="H11351" s="147">
        <v>20.556333333333335</v>
      </c>
      <c r="I11351" s="147">
        <v>24.862500000000001</v>
      </c>
      <c r="J11351" s="147">
        <v>28.160541666666663</v>
      </c>
      <c r="K11351" s="147">
        <v>31.442250000000001</v>
      </c>
    </row>
    <row r="11352" spans="2:11" x14ac:dyDescent="0.2">
      <c r="B11352" s="21" t="str">
        <f t="shared" si="177"/>
        <v>LucanIce Accretion2030RCP6.0</v>
      </c>
      <c r="C11352" t="s">
        <v>365</v>
      </c>
      <c r="D11352" t="s">
        <v>486</v>
      </c>
      <c r="E11352" s="144" t="s">
        <v>192</v>
      </c>
      <c r="F11352" s="144">
        <v>2030</v>
      </c>
      <c r="G11352" s="147">
        <v>17.152606756103975</v>
      </c>
      <c r="H11352" s="147">
        <v>20.590916666666669</v>
      </c>
      <c r="I11352" s="147">
        <v>24.925000000000001</v>
      </c>
      <c r="J11352" s="147">
        <v>28.24058333333333</v>
      </c>
      <c r="K11352" s="147">
        <v>31.542000000000002</v>
      </c>
    </row>
    <row r="11353" spans="2:11" x14ac:dyDescent="0.2">
      <c r="B11353" s="21" t="str">
        <f t="shared" si="177"/>
        <v>LucanIce Accretion2035RCP6.0</v>
      </c>
      <c r="C11353" t="s">
        <v>365</v>
      </c>
      <c r="D11353" t="s">
        <v>486</v>
      </c>
      <c r="E11353" s="144" t="s">
        <v>192</v>
      </c>
      <c r="F11353" s="144">
        <v>2035</v>
      </c>
      <c r="G11353" s="147">
        <v>17.17000290900063</v>
      </c>
      <c r="H11353" s="147">
        <v>20.625500000000002</v>
      </c>
      <c r="I11353" s="147">
        <v>24.987499999999997</v>
      </c>
      <c r="J11353" s="147">
        <v>28.320624999999996</v>
      </c>
      <c r="K11353" s="147">
        <v>31.641750000000002</v>
      </c>
    </row>
    <row r="11354" spans="2:11" x14ac:dyDescent="0.2">
      <c r="B11354" s="21" t="str">
        <f t="shared" si="177"/>
        <v>LucanIce Accretion2040RCP6.0</v>
      </c>
      <c r="C11354" t="s">
        <v>365</v>
      </c>
      <c r="D11354" t="s">
        <v>486</v>
      </c>
      <c r="E11354" s="144" t="s">
        <v>192</v>
      </c>
      <c r="F11354" s="144">
        <v>2040</v>
      </c>
      <c r="G11354" s="147">
        <v>17.187399061897288</v>
      </c>
      <c r="H11354" s="147">
        <v>20.660083333333333</v>
      </c>
      <c r="I11354" s="147">
        <v>25.049999999999997</v>
      </c>
      <c r="J11354" s="147">
        <v>28.400666666666663</v>
      </c>
      <c r="K11354" s="147">
        <v>31.741499999999998</v>
      </c>
    </row>
    <row r="11355" spans="2:11" x14ac:dyDescent="0.2">
      <c r="B11355" s="21" t="str">
        <f t="shared" si="177"/>
        <v>LucanIce Accretion2045RCP6.0</v>
      </c>
      <c r="C11355" t="s">
        <v>365</v>
      </c>
      <c r="D11355" t="s">
        <v>486</v>
      </c>
      <c r="E11355" s="144" t="s">
        <v>192</v>
      </c>
      <c r="F11355" s="144">
        <v>2045</v>
      </c>
      <c r="G11355" s="147">
        <v>17.204795214793947</v>
      </c>
      <c r="H11355" s="147">
        <v>20.694666666666667</v>
      </c>
      <c r="I11355" s="147">
        <v>25.112499999999997</v>
      </c>
      <c r="J11355" s="147">
        <v>28.480708333333329</v>
      </c>
      <c r="K11355" s="147">
        <v>31.841249999999999</v>
      </c>
    </row>
    <row r="11356" spans="2:11" x14ac:dyDescent="0.2">
      <c r="B11356" s="21" t="str">
        <f t="shared" si="177"/>
        <v>LucanIce Accretion2050RCP6.0</v>
      </c>
      <c r="C11356" t="s">
        <v>365</v>
      </c>
      <c r="D11356" t="s">
        <v>486</v>
      </c>
      <c r="E11356" s="144" t="s">
        <v>192</v>
      </c>
      <c r="F11356" s="144">
        <v>2050</v>
      </c>
      <c r="G11356" s="147">
        <v>17.152606756103975</v>
      </c>
      <c r="H11356" s="147">
        <v>20.679449999999999</v>
      </c>
      <c r="I11356" s="147">
        <v>25.144999999999996</v>
      </c>
      <c r="J11356" s="147">
        <v>28.543799999999994</v>
      </c>
      <c r="K11356" s="147">
        <v>31.940999999999999</v>
      </c>
    </row>
    <row r="11357" spans="2:11" x14ac:dyDescent="0.2">
      <c r="B11357" s="21" t="str">
        <f t="shared" si="177"/>
        <v>LucanIce Accretion2055RCP6.0</v>
      </c>
      <c r="C11357" t="s">
        <v>365</v>
      </c>
      <c r="D11357" t="s">
        <v>486</v>
      </c>
      <c r="E11357" s="144" t="s">
        <v>192</v>
      </c>
      <c r="F11357" s="144">
        <v>2055</v>
      </c>
      <c r="G11357" s="147">
        <v>17.083022144517344</v>
      </c>
      <c r="H11357" s="147">
        <v>20.629649999999998</v>
      </c>
      <c r="I11357" s="147">
        <v>25.114999999999998</v>
      </c>
      <c r="J11357" s="147">
        <v>28.526849999999996</v>
      </c>
      <c r="K11357" s="147">
        <v>31.940999999999999</v>
      </c>
    </row>
    <row r="11358" spans="2:11" x14ac:dyDescent="0.2">
      <c r="B11358" s="21" t="str">
        <f t="shared" si="177"/>
        <v>LucanIce Accretion2060RCP6.0</v>
      </c>
      <c r="C11358" t="s">
        <v>365</v>
      </c>
      <c r="D11358" t="s">
        <v>486</v>
      </c>
      <c r="E11358" s="144" t="s">
        <v>192</v>
      </c>
      <c r="F11358" s="144">
        <v>2060</v>
      </c>
      <c r="G11358" s="147">
        <v>17.013437532930716</v>
      </c>
      <c r="H11358" s="147">
        <v>20.57985</v>
      </c>
      <c r="I11358" s="147">
        <v>25.084999999999997</v>
      </c>
      <c r="J11358" s="147">
        <v>28.509899999999995</v>
      </c>
      <c r="K11358" s="147">
        <v>31.940999999999999</v>
      </c>
    </row>
    <row r="11359" spans="2:11" x14ac:dyDescent="0.2">
      <c r="B11359" s="21" t="str">
        <f t="shared" si="177"/>
        <v>LucanIce Accretion2065RCP6.0</v>
      </c>
      <c r="C11359" t="s">
        <v>365</v>
      </c>
      <c r="D11359" t="s">
        <v>486</v>
      </c>
      <c r="E11359" s="144" t="s">
        <v>192</v>
      </c>
      <c r="F11359" s="144">
        <v>2065</v>
      </c>
      <c r="G11359" s="147">
        <v>16.943852921344085</v>
      </c>
      <c r="H11359" s="147">
        <v>20.530049999999999</v>
      </c>
      <c r="I11359" s="147">
        <v>25.055</v>
      </c>
      <c r="J11359" s="147">
        <v>28.492949999999997</v>
      </c>
      <c r="K11359" s="147">
        <v>31.940999999999999</v>
      </c>
    </row>
    <row r="11360" spans="2:11" x14ac:dyDescent="0.2">
      <c r="B11360" s="21" t="str">
        <f t="shared" si="177"/>
        <v>LucanIce Accretion2070RCP6.0</v>
      </c>
      <c r="C11360" t="s">
        <v>365</v>
      </c>
      <c r="D11360" t="s">
        <v>486</v>
      </c>
      <c r="E11360" s="144" t="s">
        <v>192</v>
      </c>
      <c r="F11360" s="144">
        <v>2070</v>
      </c>
      <c r="G11360" s="147">
        <v>16.874268309757458</v>
      </c>
      <c r="H11360" s="147">
        <v>20.480249999999998</v>
      </c>
      <c r="I11360" s="147">
        <v>25.024999999999999</v>
      </c>
      <c r="J11360" s="147">
        <v>28.475999999999996</v>
      </c>
      <c r="K11360" s="147">
        <v>31.940999999999999</v>
      </c>
    </row>
    <row r="11361" spans="2:11" x14ac:dyDescent="0.2">
      <c r="B11361" s="21" t="str">
        <f t="shared" si="177"/>
        <v>LucanIce Accretion2075RCP6.0</v>
      </c>
      <c r="C11361" t="s">
        <v>365</v>
      </c>
      <c r="D11361" t="s">
        <v>486</v>
      </c>
      <c r="E11361" s="144" t="s">
        <v>192</v>
      </c>
      <c r="F11361" s="144">
        <v>2075</v>
      </c>
      <c r="G11361" s="147">
        <v>16.826428889291652</v>
      </c>
      <c r="H11361" s="147">
        <v>20.459499999999998</v>
      </c>
      <c r="I11361" s="147">
        <v>25.043749999999999</v>
      </c>
      <c r="J11361" s="147">
        <v>28.518374999999995</v>
      </c>
      <c r="K11361" s="147">
        <v>32.011874999999996</v>
      </c>
    </row>
    <row r="11362" spans="2:11" x14ac:dyDescent="0.2">
      <c r="B11362" s="21" t="str">
        <f t="shared" si="177"/>
        <v>LucanIce Accretion2080RCP6.0</v>
      </c>
      <c r="C11362" t="s">
        <v>365</v>
      </c>
      <c r="D11362" t="s">
        <v>486</v>
      </c>
      <c r="E11362" s="144" t="s">
        <v>192</v>
      </c>
      <c r="F11362" s="144">
        <v>2080</v>
      </c>
      <c r="G11362" s="147">
        <v>16.778589468825842</v>
      </c>
      <c r="H11362" s="147">
        <v>20.438749999999999</v>
      </c>
      <c r="I11362" s="147">
        <v>25.0625</v>
      </c>
      <c r="J11362" s="147">
        <v>28.560749999999999</v>
      </c>
      <c r="K11362" s="147">
        <v>32.082749999999997</v>
      </c>
    </row>
    <row r="11363" spans="2:11" x14ac:dyDescent="0.2">
      <c r="B11363" s="21" t="str">
        <f t="shared" si="177"/>
        <v>LucanIce Accretion2085RCP6.0</v>
      </c>
      <c r="C11363" t="s">
        <v>365</v>
      </c>
      <c r="D11363" t="s">
        <v>486</v>
      </c>
      <c r="E11363" s="144" t="s">
        <v>192</v>
      </c>
      <c r="F11363" s="144">
        <v>2085</v>
      </c>
      <c r="G11363" s="147">
        <v>16.730750048360036</v>
      </c>
      <c r="H11363" s="147">
        <v>20.417999999999999</v>
      </c>
      <c r="I11363" s="147">
        <v>25.081250000000001</v>
      </c>
      <c r="J11363" s="147">
        <v>28.603124999999999</v>
      </c>
      <c r="K11363" s="147">
        <v>32.153624999999998</v>
      </c>
    </row>
    <row r="11364" spans="2:11" x14ac:dyDescent="0.2">
      <c r="B11364" s="21" t="str">
        <f t="shared" si="177"/>
        <v>LucanIce Accretion2090RCP6.0</v>
      </c>
      <c r="C11364" t="s">
        <v>365</v>
      </c>
      <c r="D11364" t="s">
        <v>486</v>
      </c>
      <c r="E11364" s="144" t="s">
        <v>192</v>
      </c>
      <c r="F11364" s="144">
        <v>2090</v>
      </c>
      <c r="G11364" s="147">
        <v>16.474156793134345</v>
      </c>
      <c r="H11364" s="147">
        <v>20.18975</v>
      </c>
      <c r="I11364" s="147">
        <v>24.883333333333333</v>
      </c>
      <c r="J11364" s="147">
        <v>28.428916666666666</v>
      </c>
      <c r="K11364" s="147">
        <v>31.993499999999997</v>
      </c>
    </row>
    <row r="11365" spans="2:11" x14ac:dyDescent="0.2">
      <c r="B11365" s="21" t="str">
        <f t="shared" si="177"/>
        <v>LucanIce Accretion2095RCP6.0</v>
      </c>
      <c r="C11365" t="s">
        <v>365</v>
      </c>
      <c r="D11365" t="s">
        <v>486</v>
      </c>
      <c r="E11365" s="144" t="s">
        <v>192</v>
      </c>
      <c r="F11365" s="144">
        <v>2095</v>
      </c>
      <c r="G11365" s="147">
        <v>16.265402958374459</v>
      </c>
      <c r="H11365" s="147">
        <v>19.982249999999997</v>
      </c>
      <c r="I11365" s="147">
        <v>24.666666666666668</v>
      </c>
      <c r="J11365" s="147">
        <v>28.21233333333333</v>
      </c>
      <c r="K11365" s="147">
        <v>31.762499999999999</v>
      </c>
    </row>
    <row r="11366" spans="2:11" x14ac:dyDescent="0.2">
      <c r="B11366" s="21" t="str">
        <f t="shared" si="177"/>
        <v>LucanIce Accretion2100RCP6.0</v>
      </c>
      <c r="C11366" t="s">
        <v>365</v>
      </c>
      <c r="D11366" t="s">
        <v>486</v>
      </c>
      <c r="E11366" s="144" t="s">
        <v>192</v>
      </c>
      <c r="F11366" s="144">
        <v>2100</v>
      </c>
      <c r="G11366" s="147">
        <v>16.056649123614573</v>
      </c>
      <c r="H11366" s="147">
        <v>19.774749999999997</v>
      </c>
      <c r="I11366" s="147">
        <v>24.45</v>
      </c>
      <c r="J11366" s="147">
        <v>27.995749999999997</v>
      </c>
      <c r="K11366" s="147">
        <v>31.531499999999998</v>
      </c>
    </row>
    <row r="11367" spans="2:11" x14ac:dyDescent="0.2">
      <c r="B11367" s="21" t="str">
        <f t="shared" si="177"/>
        <v>LucanIce Accretion2023RCP8.5</v>
      </c>
      <c r="C11367" t="s">
        <v>365</v>
      </c>
      <c r="D11367" t="s">
        <v>486</v>
      </c>
      <c r="E11367" s="144" t="s">
        <v>191</v>
      </c>
      <c r="F11367" s="144">
        <v>2023</v>
      </c>
      <c r="G11367" s="147">
        <v>17.117814450310661</v>
      </c>
      <c r="H11367" s="147">
        <v>20.521750000000001</v>
      </c>
      <c r="I11367" s="147">
        <v>24.8</v>
      </c>
      <c r="J11367" s="147">
        <v>28.080499999999997</v>
      </c>
      <c r="K11367" s="147">
        <v>31.342500000000001</v>
      </c>
    </row>
    <row r="11368" spans="2:11" x14ac:dyDescent="0.2">
      <c r="B11368" s="21" t="str">
        <f t="shared" si="177"/>
        <v>LucanIce Accretion2025RCP8.5</v>
      </c>
      <c r="C11368" t="s">
        <v>365</v>
      </c>
      <c r="D11368" t="s">
        <v>486</v>
      </c>
      <c r="E11368" s="144" t="s">
        <v>191</v>
      </c>
      <c r="F11368" s="144">
        <v>2025</v>
      </c>
      <c r="G11368" s="147">
        <v>17.152606756103975</v>
      </c>
      <c r="H11368" s="147">
        <v>20.590916666666669</v>
      </c>
      <c r="I11368" s="147">
        <v>24.925000000000001</v>
      </c>
      <c r="J11368" s="147">
        <v>28.24058333333333</v>
      </c>
      <c r="K11368" s="147">
        <v>31.542000000000002</v>
      </c>
    </row>
    <row r="11369" spans="2:11" x14ac:dyDescent="0.2">
      <c r="B11369" s="21" t="str">
        <f t="shared" si="177"/>
        <v>LucanIce Accretion2030RCP8.5</v>
      </c>
      <c r="C11369" t="s">
        <v>365</v>
      </c>
      <c r="D11369" t="s">
        <v>486</v>
      </c>
      <c r="E11369" s="144" t="s">
        <v>191</v>
      </c>
      <c r="F11369" s="144">
        <v>2030</v>
      </c>
      <c r="G11369" s="147">
        <v>17.187399061897288</v>
      </c>
      <c r="H11369" s="147">
        <v>20.660083333333333</v>
      </c>
      <c r="I11369" s="147">
        <v>25.049999999999997</v>
      </c>
      <c r="J11369" s="147">
        <v>28.400666666666663</v>
      </c>
      <c r="K11369" s="147">
        <v>31.741499999999998</v>
      </c>
    </row>
    <row r="11370" spans="2:11" x14ac:dyDescent="0.2">
      <c r="B11370" s="21" t="str">
        <f t="shared" si="177"/>
        <v>LucanIce Accretion2035RCP8.5</v>
      </c>
      <c r="C11370" t="s">
        <v>365</v>
      </c>
      <c r="D11370" t="s">
        <v>486</v>
      </c>
      <c r="E11370" s="144" t="s">
        <v>191</v>
      </c>
      <c r="F11370" s="144">
        <v>2035</v>
      </c>
      <c r="G11370" s="147">
        <v>17.222191367690602</v>
      </c>
      <c r="H11370" s="147">
        <v>20.72925</v>
      </c>
      <c r="I11370" s="147">
        <v>25.174999999999997</v>
      </c>
      <c r="J11370" s="147">
        <v>28.560749999999995</v>
      </c>
      <c r="K11370" s="147">
        <v>31.940999999999999</v>
      </c>
    </row>
    <row r="11371" spans="2:11" x14ac:dyDescent="0.2">
      <c r="B11371" s="21" t="str">
        <f t="shared" si="177"/>
        <v>LucanIce Accretion2040RCP8.5</v>
      </c>
      <c r="C11371" t="s">
        <v>365</v>
      </c>
      <c r="D11371" t="s">
        <v>486</v>
      </c>
      <c r="E11371" s="144" t="s">
        <v>191</v>
      </c>
      <c r="F11371" s="144">
        <v>2040</v>
      </c>
      <c r="G11371" s="147">
        <v>17.106217015046219</v>
      </c>
      <c r="H11371" s="147">
        <v>20.646249999999998</v>
      </c>
      <c r="I11371" s="147">
        <v>25.124999999999996</v>
      </c>
      <c r="J11371" s="147">
        <v>28.532499999999995</v>
      </c>
      <c r="K11371" s="147">
        <v>31.940999999999999</v>
      </c>
    </row>
    <row r="11372" spans="2:11" x14ac:dyDescent="0.2">
      <c r="B11372" s="21" t="str">
        <f t="shared" si="177"/>
        <v>LucanIce Accretion2045RCP8.5</v>
      </c>
      <c r="C11372" t="s">
        <v>365</v>
      </c>
      <c r="D11372" t="s">
        <v>486</v>
      </c>
      <c r="E11372" s="144" t="s">
        <v>191</v>
      </c>
      <c r="F11372" s="144">
        <v>2045</v>
      </c>
      <c r="G11372" s="147">
        <v>16.99024266240184</v>
      </c>
      <c r="H11372" s="147">
        <v>20.56325</v>
      </c>
      <c r="I11372" s="147">
        <v>25.074999999999999</v>
      </c>
      <c r="J11372" s="147">
        <v>28.504249999999995</v>
      </c>
      <c r="K11372" s="147">
        <v>31.940999999999999</v>
      </c>
    </row>
    <row r="11373" spans="2:11" x14ac:dyDescent="0.2">
      <c r="B11373" s="21" t="str">
        <f t="shared" si="177"/>
        <v>LucanIce Accretion2050RCP8.5</v>
      </c>
      <c r="C11373" t="s">
        <v>365</v>
      </c>
      <c r="D11373" t="s">
        <v>486</v>
      </c>
      <c r="E11373" s="144" t="s">
        <v>191</v>
      </c>
      <c r="F11373" s="144">
        <v>2050</v>
      </c>
      <c r="G11373" s="147">
        <v>16.810482415803047</v>
      </c>
      <c r="H11373" s="147">
        <v>20.452583333333333</v>
      </c>
      <c r="I11373" s="147">
        <v>25.05</v>
      </c>
      <c r="J11373" s="147">
        <v>28.532499999999995</v>
      </c>
      <c r="K11373" s="147">
        <v>32.035499999999999</v>
      </c>
    </row>
    <row r="11374" spans="2:11" x14ac:dyDescent="0.2">
      <c r="B11374" s="21" t="str">
        <f t="shared" si="177"/>
        <v>LucanIce Accretion2055RCP8.5</v>
      </c>
      <c r="C11374" t="s">
        <v>365</v>
      </c>
      <c r="D11374" t="s">
        <v>486</v>
      </c>
      <c r="E11374" s="144" t="s">
        <v>191</v>
      </c>
      <c r="F11374" s="144">
        <v>2055</v>
      </c>
      <c r="G11374" s="147">
        <v>16.746696521848641</v>
      </c>
      <c r="H11374" s="147">
        <v>20.424916666666665</v>
      </c>
      <c r="I11374" s="147">
        <v>25.074999999999999</v>
      </c>
      <c r="J11374" s="147">
        <v>28.588999999999999</v>
      </c>
      <c r="K11374" s="147">
        <v>32.129999999999995</v>
      </c>
    </row>
    <row r="11375" spans="2:11" x14ac:dyDescent="0.2">
      <c r="B11375" s="21" t="str">
        <f t="shared" si="177"/>
        <v>LucanIce Accretion2060RCP8.5</v>
      </c>
      <c r="C11375" t="s">
        <v>365</v>
      </c>
      <c r="D11375" t="s">
        <v>486</v>
      </c>
      <c r="E11375" s="144" t="s">
        <v>191</v>
      </c>
      <c r="F11375" s="144">
        <v>2060</v>
      </c>
      <c r="G11375" s="147">
        <v>16.474156793134345</v>
      </c>
      <c r="H11375" s="147">
        <v>20.18975</v>
      </c>
      <c r="I11375" s="147">
        <v>24.883333333333333</v>
      </c>
      <c r="J11375" s="147">
        <v>28.428916666666666</v>
      </c>
      <c r="K11375" s="147">
        <v>31.993499999999997</v>
      </c>
    </row>
    <row r="11376" spans="2:11" x14ac:dyDescent="0.2">
      <c r="B11376" s="21" t="str">
        <f t="shared" si="177"/>
        <v>LucanIce Accretion2065RCP8.5</v>
      </c>
      <c r="C11376" t="s">
        <v>365</v>
      </c>
      <c r="D11376" t="s">
        <v>486</v>
      </c>
      <c r="E11376" s="144" t="s">
        <v>191</v>
      </c>
      <c r="F11376" s="144">
        <v>2065</v>
      </c>
      <c r="G11376" s="147">
        <v>16.265402958374459</v>
      </c>
      <c r="H11376" s="147">
        <v>19.982249999999997</v>
      </c>
      <c r="I11376" s="147">
        <v>24.666666666666668</v>
      </c>
      <c r="J11376" s="147">
        <v>28.21233333333333</v>
      </c>
      <c r="K11376" s="147">
        <v>31.762499999999999</v>
      </c>
    </row>
    <row r="11377" spans="2:11" x14ac:dyDescent="0.2">
      <c r="B11377" s="21" t="str">
        <f t="shared" si="177"/>
        <v>LucanIce Accretion2070RCP8.5</v>
      </c>
      <c r="C11377" t="s">
        <v>365</v>
      </c>
      <c r="D11377" t="s">
        <v>486</v>
      </c>
      <c r="E11377" s="144" t="s">
        <v>191</v>
      </c>
      <c r="F11377" s="144">
        <v>2070</v>
      </c>
      <c r="G11377" s="147">
        <v>15.679732477520334</v>
      </c>
      <c r="H11377" s="147">
        <v>19.352833333333333</v>
      </c>
      <c r="I11377" s="147">
        <v>23.975000000000001</v>
      </c>
      <c r="J11377" s="147">
        <v>27.477833333333329</v>
      </c>
      <c r="K11377" s="147">
        <v>30.964499999999997</v>
      </c>
    </row>
    <row r="11378" spans="2:11" x14ac:dyDescent="0.2">
      <c r="B11378" s="21" t="str">
        <f t="shared" si="177"/>
        <v>LucanIce Accretion2075RCP8.5</v>
      </c>
      <c r="C11378" t="s">
        <v>365</v>
      </c>
      <c r="D11378" t="s">
        <v>486</v>
      </c>
      <c r="E11378" s="144" t="s">
        <v>191</v>
      </c>
      <c r="F11378" s="144">
        <v>2075</v>
      </c>
      <c r="G11378" s="147">
        <v>15.302815831426095</v>
      </c>
      <c r="H11378" s="147">
        <v>18.930916666666665</v>
      </c>
      <c r="I11378" s="147">
        <v>23.5</v>
      </c>
      <c r="J11378" s="147">
        <v>26.959916666666665</v>
      </c>
      <c r="K11378" s="147">
        <v>30.397499999999997</v>
      </c>
    </row>
    <row r="11379" spans="2:11" x14ac:dyDescent="0.2">
      <c r="B11379" s="21" t="str">
        <f t="shared" si="177"/>
        <v>LucanIce Accretion2080RCP8.5</v>
      </c>
      <c r="C11379" t="s">
        <v>365</v>
      </c>
      <c r="D11379" t="s">
        <v>486</v>
      </c>
      <c r="E11379" s="144" t="s">
        <v>191</v>
      </c>
      <c r="F11379" s="144">
        <v>2080</v>
      </c>
      <c r="G11379" s="147">
        <v>14.925899185331856</v>
      </c>
      <c r="H11379" s="147">
        <v>18.509</v>
      </c>
      <c r="I11379" s="147">
        <v>23.025000000000002</v>
      </c>
      <c r="J11379" s="147">
        <v>26.441999999999997</v>
      </c>
      <c r="K11379" s="147">
        <v>29.830499999999997</v>
      </c>
    </row>
    <row r="11380" spans="2:11" x14ac:dyDescent="0.2">
      <c r="B11380" s="21" t="str">
        <f t="shared" si="177"/>
        <v>LucanIce Accretion2085RCP8.5</v>
      </c>
      <c r="C11380" t="s">
        <v>365</v>
      </c>
      <c r="D11380" t="s">
        <v>486</v>
      </c>
      <c r="E11380" s="144" t="s">
        <v>191</v>
      </c>
      <c r="F11380" s="144">
        <v>2085</v>
      </c>
      <c r="G11380" s="147">
        <v>14.143072304982283</v>
      </c>
      <c r="H11380" s="147">
        <v>17.585625</v>
      </c>
      <c r="I11380" s="147">
        <v>21.925000000000001</v>
      </c>
      <c r="J11380" s="147">
        <v>25.213124999999998</v>
      </c>
      <c r="K11380" s="147">
        <v>28.475999999999999</v>
      </c>
    </row>
    <row r="11381" spans="2:11" x14ac:dyDescent="0.2">
      <c r="B11381" s="21" t="str">
        <f t="shared" si="177"/>
        <v>LucanIce Accretion2090RCP8.5</v>
      </c>
      <c r="C11381" t="s">
        <v>365</v>
      </c>
      <c r="D11381" t="s">
        <v>486</v>
      </c>
      <c r="E11381" s="144" t="s">
        <v>191</v>
      </c>
      <c r="F11381" s="144">
        <v>2090</v>
      </c>
      <c r="G11381" s="147">
        <v>13.36024542463271</v>
      </c>
      <c r="H11381" s="147">
        <v>16.66225</v>
      </c>
      <c r="I11381" s="147">
        <v>20.824999999999999</v>
      </c>
      <c r="J11381" s="147">
        <v>23.984249999999996</v>
      </c>
      <c r="K11381" s="147">
        <v>27.121500000000001</v>
      </c>
    </row>
    <row r="11382" spans="2:11" x14ac:dyDescent="0.2">
      <c r="B11382" s="21" t="str">
        <f t="shared" si="177"/>
        <v>LucanIce Accretion2095RCP8.5</v>
      </c>
      <c r="C11382" t="s">
        <v>365</v>
      </c>
      <c r="D11382" t="s">
        <v>486</v>
      </c>
      <c r="E11382" s="144" t="s">
        <v>191</v>
      </c>
      <c r="F11382" s="144">
        <v>2095</v>
      </c>
      <c r="G11382" s="147">
        <v>13.36024542463271</v>
      </c>
      <c r="H11382" s="147">
        <v>16.66225</v>
      </c>
      <c r="I11382" s="147">
        <v>20.824999999999999</v>
      </c>
      <c r="J11382" s="147">
        <v>23.984249999999996</v>
      </c>
      <c r="K11382" s="147">
        <v>27.121500000000001</v>
      </c>
    </row>
    <row r="11383" spans="2:11" x14ac:dyDescent="0.2">
      <c r="B11383" s="21" t="str">
        <f t="shared" si="177"/>
        <v>LucanIce Accretion2100RCP8.5</v>
      </c>
      <c r="C11383" t="s">
        <v>365</v>
      </c>
      <c r="D11383" t="s">
        <v>486</v>
      </c>
      <c r="E11383" s="144" t="s">
        <v>191</v>
      </c>
      <c r="F11383" s="144">
        <v>2100</v>
      </c>
      <c r="G11383" s="147">
        <v>13.36024542463271</v>
      </c>
      <c r="H11383" s="147">
        <v>16.66225</v>
      </c>
      <c r="I11383" s="147">
        <v>20.824999999999999</v>
      </c>
      <c r="J11383" s="147">
        <v>23.984249999999996</v>
      </c>
      <c r="K11383" s="147">
        <v>27.121500000000001</v>
      </c>
    </row>
    <row r="11384" spans="2:11" x14ac:dyDescent="0.2">
      <c r="B11384" s="21" t="str">
        <f t="shared" si="177"/>
        <v>LucanWind2023RCP4.5</v>
      </c>
      <c r="C11384" t="s">
        <v>365</v>
      </c>
      <c r="D11384" t="s">
        <v>1</v>
      </c>
      <c r="E11384" s="144" t="s">
        <v>193</v>
      </c>
      <c r="F11384" s="144">
        <v>2023</v>
      </c>
      <c r="G11384" s="147">
        <v>85.53518763120087</v>
      </c>
      <c r="H11384" s="147">
        <v>92.297477999999998</v>
      </c>
      <c r="I11384" s="147">
        <v>99.460199999999986</v>
      </c>
      <c r="J11384" s="147">
        <v>106.57970399999999</v>
      </c>
      <c r="K11384" s="147">
        <v>113.70861599999999</v>
      </c>
    </row>
    <row r="11385" spans="2:11" x14ac:dyDescent="0.2">
      <c r="B11385" s="21" t="str">
        <f t="shared" si="177"/>
        <v>LucanWind2025RCP4.5</v>
      </c>
      <c r="C11385" t="s">
        <v>365</v>
      </c>
      <c r="D11385" t="s">
        <v>1</v>
      </c>
      <c r="E11385" s="144" t="s">
        <v>193</v>
      </c>
      <c r="F11385" s="144">
        <v>2025</v>
      </c>
      <c r="G11385" s="147">
        <v>85.625450327553551</v>
      </c>
      <c r="H11385" s="147">
        <v>92.415959999999998</v>
      </c>
      <c r="I11385" s="147">
        <v>99.61536666666666</v>
      </c>
      <c r="J11385" s="147">
        <v>106.76670433333332</v>
      </c>
      <c r="K11385" s="147">
        <v>113.928332</v>
      </c>
    </row>
    <row r="11386" spans="2:11" x14ac:dyDescent="0.2">
      <c r="B11386" s="21" t="str">
        <f t="shared" si="177"/>
        <v>LucanWind2030RCP4.5</v>
      </c>
      <c r="C11386" t="s">
        <v>365</v>
      </c>
      <c r="D11386" t="s">
        <v>1</v>
      </c>
      <c r="E11386" s="144" t="s">
        <v>193</v>
      </c>
      <c r="F11386" s="144">
        <v>2030</v>
      </c>
      <c r="G11386" s="147">
        <v>85.715713023906218</v>
      </c>
      <c r="H11386" s="147">
        <v>92.534441999999999</v>
      </c>
      <c r="I11386" s="147">
        <v>99.770533333333319</v>
      </c>
      <c r="J11386" s="147">
        <v>106.95370466666665</v>
      </c>
      <c r="K11386" s="147">
        <v>114.14804799999999</v>
      </c>
    </row>
    <row r="11387" spans="2:11" x14ac:dyDescent="0.2">
      <c r="B11387" s="21" t="str">
        <f t="shared" si="177"/>
        <v>LucanWind2035RCP4.5</v>
      </c>
      <c r="C11387" t="s">
        <v>365</v>
      </c>
      <c r="D11387" t="s">
        <v>1</v>
      </c>
      <c r="E11387" s="144" t="s">
        <v>193</v>
      </c>
      <c r="F11387" s="144">
        <v>2035</v>
      </c>
      <c r="G11387" s="147">
        <v>85.8059757202589</v>
      </c>
      <c r="H11387" s="147">
        <v>92.652923999999999</v>
      </c>
      <c r="I11387" s="147">
        <v>99.925699999999992</v>
      </c>
      <c r="J11387" s="147">
        <v>107.140705</v>
      </c>
      <c r="K11387" s="147">
        <v>114.36776399999999</v>
      </c>
    </row>
    <row r="11388" spans="2:11" x14ac:dyDescent="0.2">
      <c r="B11388" s="21" t="str">
        <f t="shared" si="177"/>
        <v>LucanWind2040RCP4.5</v>
      </c>
      <c r="C11388" t="s">
        <v>365</v>
      </c>
      <c r="D11388" t="s">
        <v>1</v>
      </c>
      <c r="E11388" s="144" t="s">
        <v>193</v>
      </c>
      <c r="F11388" s="144">
        <v>2040</v>
      </c>
      <c r="G11388" s="147">
        <v>85.896238416611581</v>
      </c>
      <c r="H11388" s="147">
        <v>92.771405999999999</v>
      </c>
      <c r="I11388" s="147">
        <v>100.08086666666667</v>
      </c>
      <c r="J11388" s="147">
        <v>107.32770533333333</v>
      </c>
      <c r="K11388" s="147">
        <v>114.58748</v>
      </c>
    </row>
    <row r="11389" spans="2:11" x14ac:dyDescent="0.2">
      <c r="B11389" s="21" t="str">
        <f t="shared" si="177"/>
        <v>LucanWind2045RCP4.5</v>
      </c>
      <c r="C11389" t="s">
        <v>365</v>
      </c>
      <c r="D11389" t="s">
        <v>1</v>
      </c>
      <c r="E11389" s="144" t="s">
        <v>193</v>
      </c>
      <c r="F11389" s="144">
        <v>2045</v>
      </c>
      <c r="G11389" s="147">
        <v>85.986501112964248</v>
      </c>
      <c r="H11389" s="147">
        <v>92.889887999999999</v>
      </c>
      <c r="I11389" s="147">
        <v>100.23603333333332</v>
      </c>
      <c r="J11389" s="147">
        <v>107.51470566666666</v>
      </c>
      <c r="K11389" s="147">
        <v>114.80719599999999</v>
      </c>
    </row>
    <row r="11390" spans="2:11" x14ac:dyDescent="0.2">
      <c r="B11390" s="21" t="str">
        <f t="shared" si="177"/>
        <v>LucanWind2050RCP4.5</v>
      </c>
      <c r="C11390" t="s">
        <v>365</v>
      </c>
      <c r="D11390" t="s">
        <v>1</v>
      </c>
      <c r="E11390" s="144" t="s">
        <v>193</v>
      </c>
      <c r="F11390" s="144">
        <v>2050</v>
      </c>
      <c r="G11390" s="147">
        <v>86.110612320449178</v>
      </c>
      <c r="H11390" s="147">
        <v>93.050294399999999</v>
      </c>
      <c r="I11390" s="147">
        <v>100.44412</v>
      </c>
      <c r="J11390" s="147">
        <v>107.76252479999999</v>
      </c>
      <c r="K11390" s="147">
        <v>115.09394399999999</v>
      </c>
    </row>
    <row r="11391" spans="2:11" x14ac:dyDescent="0.2">
      <c r="B11391" s="21" t="str">
        <f t="shared" si="177"/>
        <v>LucanWind2055RCP4.5</v>
      </c>
      <c r="C11391" t="s">
        <v>365</v>
      </c>
      <c r="D11391" t="s">
        <v>1</v>
      </c>
      <c r="E11391" s="144" t="s">
        <v>193</v>
      </c>
      <c r="F11391" s="144">
        <v>2055</v>
      </c>
      <c r="G11391" s="147">
        <v>86.144460831581426</v>
      </c>
      <c r="H11391" s="147">
        <v>93.092218799999998</v>
      </c>
      <c r="I11391" s="147">
        <v>100.49704</v>
      </c>
      <c r="J11391" s="147">
        <v>107.8233436</v>
      </c>
      <c r="K11391" s="147">
        <v>115.16097599999999</v>
      </c>
    </row>
    <row r="11392" spans="2:11" x14ac:dyDescent="0.2">
      <c r="B11392" s="21" t="str">
        <f t="shared" si="177"/>
        <v>LucanWind2060RCP4.5</v>
      </c>
      <c r="C11392" t="s">
        <v>365</v>
      </c>
      <c r="D11392" t="s">
        <v>1</v>
      </c>
      <c r="E11392" s="144" t="s">
        <v>193</v>
      </c>
      <c r="F11392" s="144">
        <v>2060</v>
      </c>
      <c r="G11392" s="147">
        <v>86.178309342713689</v>
      </c>
      <c r="H11392" s="147">
        <v>93.134143199999997</v>
      </c>
      <c r="I11392" s="147">
        <v>100.54995999999998</v>
      </c>
      <c r="J11392" s="147">
        <v>107.88416239999999</v>
      </c>
      <c r="K11392" s="147">
        <v>115.22800799999999</v>
      </c>
    </row>
    <row r="11393" spans="2:11" x14ac:dyDescent="0.2">
      <c r="B11393" s="21" t="str">
        <f t="shared" si="177"/>
        <v>LucanWind2065RCP4.5</v>
      </c>
      <c r="C11393" t="s">
        <v>365</v>
      </c>
      <c r="D11393" t="s">
        <v>1</v>
      </c>
      <c r="E11393" s="144" t="s">
        <v>193</v>
      </c>
      <c r="F11393" s="144">
        <v>2065</v>
      </c>
      <c r="G11393" s="147">
        <v>86.212157853845937</v>
      </c>
      <c r="H11393" s="147">
        <v>93.176067599999996</v>
      </c>
      <c r="I11393" s="147">
        <v>100.60287999999998</v>
      </c>
      <c r="J11393" s="147">
        <v>107.9449812</v>
      </c>
      <c r="K11393" s="147">
        <v>115.29503999999999</v>
      </c>
    </row>
    <row r="11394" spans="2:11" x14ac:dyDescent="0.2">
      <c r="B11394" s="21" t="str">
        <f t="shared" si="177"/>
        <v>LucanWind2070RCP4.5</v>
      </c>
      <c r="C11394" t="s">
        <v>365</v>
      </c>
      <c r="D11394" t="s">
        <v>1</v>
      </c>
      <c r="E11394" s="144" t="s">
        <v>193</v>
      </c>
      <c r="F11394" s="144">
        <v>2070</v>
      </c>
      <c r="G11394" s="147">
        <v>86.246006364978186</v>
      </c>
      <c r="H11394" s="147">
        <v>93.217991999999995</v>
      </c>
      <c r="I11394" s="147">
        <v>100.65579999999999</v>
      </c>
      <c r="J11394" s="147">
        <v>108.00580000000001</v>
      </c>
      <c r="K11394" s="147">
        <v>115.36207199999998</v>
      </c>
    </row>
    <row r="11395" spans="2:11" x14ac:dyDescent="0.2">
      <c r="B11395" s="21" t="str">
        <f t="shared" si="177"/>
        <v>LucanWind2075RCP4.5</v>
      </c>
      <c r="C11395" t="s">
        <v>365</v>
      </c>
      <c r="D11395" t="s">
        <v>1</v>
      </c>
      <c r="E11395" s="144" t="s">
        <v>193</v>
      </c>
      <c r="F11395" s="144">
        <v>2075</v>
      </c>
      <c r="G11395" s="147">
        <v>86.350372607635961</v>
      </c>
      <c r="H11395" s="147">
        <v>93.357739999999993</v>
      </c>
      <c r="I11395" s="147">
        <v>100.83873333333332</v>
      </c>
      <c r="J11395" s="147">
        <v>108.22600600000001</v>
      </c>
      <c r="K11395" s="147">
        <v>115.62275199999999</v>
      </c>
    </row>
    <row r="11396" spans="2:11" x14ac:dyDescent="0.2">
      <c r="B11396" s="21" t="str">
        <f t="shared" si="177"/>
        <v>LucanWind2080RCP4.5</v>
      </c>
      <c r="C11396" t="s">
        <v>365</v>
      </c>
      <c r="D11396" t="s">
        <v>1</v>
      </c>
      <c r="E11396" s="144" t="s">
        <v>193</v>
      </c>
      <c r="F11396" s="144">
        <v>2080</v>
      </c>
      <c r="G11396" s="147">
        <v>86.454738850293737</v>
      </c>
      <c r="H11396" s="147">
        <v>93.497488000000004</v>
      </c>
      <c r="I11396" s="147">
        <v>101.02166666666666</v>
      </c>
      <c r="J11396" s="147">
        <v>108.446212</v>
      </c>
      <c r="K11396" s="147">
        <v>115.88343199999998</v>
      </c>
    </row>
    <row r="11397" spans="2:11" x14ac:dyDescent="0.2">
      <c r="B11397" s="21" t="str">
        <f t="shared" si="177"/>
        <v>LucanWind2085RCP4.5</v>
      </c>
      <c r="C11397" t="s">
        <v>365</v>
      </c>
      <c r="D11397" t="s">
        <v>1</v>
      </c>
      <c r="E11397" s="144" t="s">
        <v>193</v>
      </c>
      <c r="F11397" s="144">
        <v>2085</v>
      </c>
      <c r="G11397" s="147">
        <v>86.559105092951512</v>
      </c>
      <c r="H11397" s="147">
        <v>93.637236000000001</v>
      </c>
      <c r="I11397" s="147">
        <v>101.2046</v>
      </c>
      <c r="J11397" s="147">
        <v>108.66641799999999</v>
      </c>
      <c r="K11397" s="147">
        <v>116.14411199999998</v>
      </c>
    </row>
    <row r="11398" spans="2:11" x14ac:dyDescent="0.2">
      <c r="B11398" s="21" t="str">
        <f t="shared" si="177"/>
        <v>LucanWind2090RCP4.5</v>
      </c>
      <c r="C11398" t="s">
        <v>365</v>
      </c>
      <c r="D11398" t="s">
        <v>1</v>
      </c>
      <c r="E11398" s="144" t="s">
        <v>193</v>
      </c>
      <c r="F11398" s="144">
        <v>2090</v>
      </c>
      <c r="G11398" s="147">
        <v>86.663471335609287</v>
      </c>
      <c r="H11398" s="147">
        <v>93.776983999999999</v>
      </c>
      <c r="I11398" s="147">
        <v>101.38753333333332</v>
      </c>
      <c r="J11398" s="147">
        <v>108.886624</v>
      </c>
      <c r="K11398" s="147">
        <v>116.40479199999999</v>
      </c>
    </row>
    <row r="11399" spans="2:11" x14ac:dyDescent="0.2">
      <c r="B11399" s="21" t="str">
        <f t="shared" si="177"/>
        <v>LucanWind2095RCP4.5</v>
      </c>
      <c r="C11399" t="s">
        <v>365</v>
      </c>
      <c r="D11399" t="s">
        <v>1</v>
      </c>
      <c r="E11399" s="144" t="s">
        <v>193</v>
      </c>
      <c r="F11399" s="144">
        <v>2095</v>
      </c>
      <c r="G11399" s="147">
        <v>86.767837578267063</v>
      </c>
      <c r="H11399" s="147">
        <v>93.91673200000001</v>
      </c>
      <c r="I11399" s="147">
        <v>101.57046666666666</v>
      </c>
      <c r="J11399" s="147">
        <v>109.10683</v>
      </c>
      <c r="K11399" s="147">
        <v>116.66547199999999</v>
      </c>
    </row>
    <row r="11400" spans="2:11" x14ac:dyDescent="0.2">
      <c r="B11400" s="21" t="str">
        <f t="shared" si="177"/>
        <v>LucanWind2100RCP4.5</v>
      </c>
      <c r="C11400" t="s">
        <v>365</v>
      </c>
      <c r="D11400" t="s">
        <v>1</v>
      </c>
      <c r="E11400" s="144" t="s">
        <v>193</v>
      </c>
      <c r="F11400" s="144">
        <v>2100</v>
      </c>
      <c r="G11400" s="147">
        <v>86.872203820924838</v>
      </c>
      <c r="H11400" s="147">
        <v>94.056480000000008</v>
      </c>
      <c r="I11400" s="147">
        <v>101.7534</v>
      </c>
      <c r="J11400" s="147">
        <v>109.32703599999999</v>
      </c>
      <c r="K11400" s="147">
        <v>116.92615199999999</v>
      </c>
    </row>
    <row r="11401" spans="2:11" x14ac:dyDescent="0.2">
      <c r="B11401" s="21" t="str">
        <f t="shared" si="177"/>
        <v>LucanWind2023RCP6.0</v>
      </c>
      <c r="C11401" t="s">
        <v>365</v>
      </c>
      <c r="D11401" t="s">
        <v>1</v>
      </c>
      <c r="E11401" s="144" t="s">
        <v>192</v>
      </c>
      <c r="F11401" s="144">
        <v>2023</v>
      </c>
      <c r="G11401" s="147">
        <v>85.53518763120087</v>
      </c>
      <c r="H11401" s="147">
        <v>92.297477999999998</v>
      </c>
      <c r="I11401" s="147">
        <v>99.460199999999986</v>
      </c>
      <c r="J11401" s="147">
        <v>106.57970399999999</v>
      </c>
      <c r="K11401" s="147">
        <v>113.70861599999999</v>
      </c>
    </row>
    <row r="11402" spans="2:11" x14ac:dyDescent="0.2">
      <c r="B11402" s="21" t="str">
        <f t="shared" si="177"/>
        <v>LucanWind2025RCP6.0</v>
      </c>
      <c r="C11402" t="s">
        <v>365</v>
      </c>
      <c r="D11402" t="s">
        <v>1</v>
      </c>
      <c r="E11402" s="144" t="s">
        <v>192</v>
      </c>
      <c r="F11402" s="144">
        <v>2025</v>
      </c>
      <c r="G11402" s="147">
        <v>85.625450327553551</v>
      </c>
      <c r="H11402" s="147">
        <v>92.415959999999998</v>
      </c>
      <c r="I11402" s="147">
        <v>99.61536666666666</v>
      </c>
      <c r="J11402" s="147">
        <v>106.76670433333332</v>
      </c>
      <c r="K11402" s="147">
        <v>113.928332</v>
      </c>
    </row>
    <row r="11403" spans="2:11" x14ac:dyDescent="0.2">
      <c r="B11403" s="21" t="str">
        <f t="shared" si="177"/>
        <v>LucanWind2030RCP6.0</v>
      </c>
      <c r="C11403" t="s">
        <v>365</v>
      </c>
      <c r="D11403" t="s">
        <v>1</v>
      </c>
      <c r="E11403" s="144" t="s">
        <v>192</v>
      </c>
      <c r="F11403" s="144">
        <v>2030</v>
      </c>
      <c r="G11403" s="147">
        <v>85.715713023906218</v>
      </c>
      <c r="H11403" s="147">
        <v>92.534441999999999</v>
      </c>
      <c r="I11403" s="147">
        <v>99.770533333333319</v>
      </c>
      <c r="J11403" s="147">
        <v>106.95370466666665</v>
      </c>
      <c r="K11403" s="147">
        <v>114.14804799999999</v>
      </c>
    </row>
    <row r="11404" spans="2:11" x14ac:dyDescent="0.2">
      <c r="B11404" s="21" t="str">
        <f t="shared" ref="B11404:B11467" si="178">C11404&amp;D11404&amp;F11404&amp;E11404</f>
        <v>LucanWind2035RCP6.0</v>
      </c>
      <c r="C11404" t="s">
        <v>365</v>
      </c>
      <c r="D11404" t="s">
        <v>1</v>
      </c>
      <c r="E11404" s="144" t="s">
        <v>192</v>
      </c>
      <c r="F11404" s="144">
        <v>2035</v>
      </c>
      <c r="G11404" s="147">
        <v>85.8059757202589</v>
      </c>
      <c r="H11404" s="147">
        <v>92.652923999999999</v>
      </c>
      <c r="I11404" s="147">
        <v>99.925699999999992</v>
      </c>
      <c r="J11404" s="147">
        <v>107.140705</v>
      </c>
      <c r="K11404" s="147">
        <v>114.36776399999999</v>
      </c>
    </row>
    <row r="11405" spans="2:11" x14ac:dyDescent="0.2">
      <c r="B11405" s="21" t="str">
        <f t="shared" si="178"/>
        <v>LucanWind2040RCP6.0</v>
      </c>
      <c r="C11405" t="s">
        <v>365</v>
      </c>
      <c r="D11405" t="s">
        <v>1</v>
      </c>
      <c r="E11405" s="144" t="s">
        <v>192</v>
      </c>
      <c r="F11405" s="144">
        <v>2040</v>
      </c>
      <c r="G11405" s="147">
        <v>85.896238416611581</v>
      </c>
      <c r="H11405" s="147">
        <v>92.771405999999999</v>
      </c>
      <c r="I11405" s="147">
        <v>100.08086666666667</v>
      </c>
      <c r="J11405" s="147">
        <v>107.32770533333333</v>
      </c>
      <c r="K11405" s="147">
        <v>114.58748</v>
      </c>
    </row>
    <row r="11406" spans="2:11" x14ac:dyDescent="0.2">
      <c r="B11406" s="21" t="str">
        <f t="shared" si="178"/>
        <v>LucanWind2045RCP6.0</v>
      </c>
      <c r="C11406" t="s">
        <v>365</v>
      </c>
      <c r="D11406" t="s">
        <v>1</v>
      </c>
      <c r="E11406" s="144" t="s">
        <v>192</v>
      </c>
      <c r="F11406" s="144">
        <v>2045</v>
      </c>
      <c r="G11406" s="147">
        <v>85.986501112964248</v>
      </c>
      <c r="H11406" s="147">
        <v>92.889887999999999</v>
      </c>
      <c r="I11406" s="147">
        <v>100.23603333333332</v>
      </c>
      <c r="J11406" s="147">
        <v>107.51470566666666</v>
      </c>
      <c r="K11406" s="147">
        <v>114.80719599999999</v>
      </c>
    </row>
    <row r="11407" spans="2:11" x14ac:dyDescent="0.2">
      <c r="B11407" s="21" t="str">
        <f t="shared" si="178"/>
        <v>LucanWind2050RCP6.0</v>
      </c>
      <c r="C11407" t="s">
        <v>365</v>
      </c>
      <c r="D11407" t="s">
        <v>1</v>
      </c>
      <c r="E11407" s="144" t="s">
        <v>192</v>
      </c>
      <c r="F11407" s="144">
        <v>2050</v>
      </c>
      <c r="G11407" s="147">
        <v>86.110612320449178</v>
      </c>
      <c r="H11407" s="147">
        <v>93.050294399999999</v>
      </c>
      <c r="I11407" s="147">
        <v>100.44412</v>
      </c>
      <c r="J11407" s="147">
        <v>107.76252479999999</v>
      </c>
      <c r="K11407" s="147">
        <v>115.09394399999999</v>
      </c>
    </row>
    <row r="11408" spans="2:11" x14ac:dyDescent="0.2">
      <c r="B11408" s="21" t="str">
        <f t="shared" si="178"/>
        <v>LucanWind2055RCP6.0</v>
      </c>
      <c r="C11408" t="s">
        <v>365</v>
      </c>
      <c r="D11408" t="s">
        <v>1</v>
      </c>
      <c r="E11408" s="144" t="s">
        <v>192</v>
      </c>
      <c r="F11408" s="144">
        <v>2055</v>
      </c>
      <c r="G11408" s="147">
        <v>86.144460831581426</v>
      </c>
      <c r="H11408" s="147">
        <v>93.092218799999998</v>
      </c>
      <c r="I11408" s="147">
        <v>100.49704</v>
      </c>
      <c r="J11408" s="147">
        <v>107.8233436</v>
      </c>
      <c r="K11408" s="147">
        <v>115.16097599999999</v>
      </c>
    </row>
    <row r="11409" spans="2:11" x14ac:dyDescent="0.2">
      <c r="B11409" s="21" t="str">
        <f t="shared" si="178"/>
        <v>LucanWind2060RCP6.0</v>
      </c>
      <c r="C11409" t="s">
        <v>365</v>
      </c>
      <c r="D11409" t="s">
        <v>1</v>
      </c>
      <c r="E11409" s="144" t="s">
        <v>192</v>
      </c>
      <c r="F11409" s="144">
        <v>2060</v>
      </c>
      <c r="G11409" s="147">
        <v>86.178309342713689</v>
      </c>
      <c r="H11409" s="147">
        <v>93.134143199999997</v>
      </c>
      <c r="I11409" s="147">
        <v>100.54995999999998</v>
      </c>
      <c r="J11409" s="147">
        <v>107.88416239999999</v>
      </c>
      <c r="K11409" s="147">
        <v>115.22800799999999</v>
      </c>
    </row>
    <row r="11410" spans="2:11" x14ac:dyDescent="0.2">
      <c r="B11410" s="21" t="str">
        <f t="shared" si="178"/>
        <v>LucanWind2065RCP6.0</v>
      </c>
      <c r="C11410" t="s">
        <v>365</v>
      </c>
      <c r="D11410" t="s">
        <v>1</v>
      </c>
      <c r="E11410" s="144" t="s">
        <v>192</v>
      </c>
      <c r="F11410" s="144">
        <v>2065</v>
      </c>
      <c r="G11410" s="147">
        <v>86.212157853845937</v>
      </c>
      <c r="H11410" s="147">
        <v>93.176067599999996</v>
      </c>
      <c r="I11410" s="147">
        <v>100.60287999999998</v>
      </c>
      <c r="J11410" s="147">
        <v>107.9449812</v>
      </c>
      <c r="K11410" s="147">
        <v>115.29503999999999</v>
      </c>
    </row>
    <row r="11411" spans="2:11" x14ac:dyDescent="0.2">
      <c r="B11411" s="21" t="str">
        <f t="shared" si="178"/>
        <v>LucanWind2070RCP6.0</v>
      </c>
      <c r="C11411" t="s">
        <v>365</v>
      </c>
      <c r="D11411" t="s">
        <v>1</v>
      </c>
      <c r="E11411" s="144" t="s">
        <v>192</v>
      </c>
      <c r="F11411" s="144">
        <v>2070</v>
      </c>
      <c r="G11411" s="147">
        <v>86.246006364978186</v>
      </c>
      <c r="H11411" s="147">
        <v>93.217991999999995</v>
      </c>
      <c r="I11411" s="147">
        <v>100.65579999999999</v>
      </c>
      <c r="J11411" s="147">
        <v>108.00580000000001</v>
      </c>
      <c r="K11411" s="147">
        <v>115.36207199999998</v>
      </c>
    </row>
    <row r="11412" spans="2:11" x14ac:dyDescent="0.2">
      <c r="B11412" s="21" t="str">
        <f t="shared" si="178"/>
        <v>LucanWind2075RCP6.0</v>
      </c>
      <c r="C11412" t="s">
        <v>365</v>
      </c>
      <c r="D11412" t="s">
        <v>1</v>
      </c>
      <c r="E11412" s="144" t="s">
        <v>192</v>
      </c>
      <c r="F11412" s="144">
        <v>2075</v>
      </c>
      <c r="G11412" s="147">
        <v>86.402555728964842</v>
      </c>
      <c r="H11412" s="147">
        <v>93.427614000000005</v>
      </c>
      <c r="I11412" s="147">
        <v>100.93019999999999</v>
      </c>
      <c r="J11412" s="147">
        <v>108.33610900000001</v>
      </c>
      <c r="K11412" s="147">
        <v>115.75309199999998</v>
      </c>
    </row>
    <row r="11413" spans="2:11" x14ac:dyDescent="0.2">
      <c r="B11413" s="21" t="str">
        <f t="shared" si="178"/>
        <v>LucanWind2080RCP6.0</v>
      </c>
      <c r="C11413" t="s">
        <v>365</v>
      </c>
      <c r="D11413" t="s">
        <v>1</v>
      </c>
      <c r="E11413" s="144" t="s">
        <v>192</v>
      </c>
      <c r="F11413" s="144">
        <v>2080</v>
      </c>
      <c r="G11413" s="147">
        <v>86.559105092951512</v>
      </c>
      <c r="H11413" s="147">
        <v>93.637236000000001</v>
      </c>
      <c r="I11413" s="147">
        <v>101.2046</v>
      </c>
      <c r="J11413" s="147">
        <v>108.66641799999999</v>
      </c>
      <c r="K11413" s="147">
        <v>116.14411199999998</v>
      </c>
    </row>
    <row r="11414" spans="2:11" x14ac:dyDescent="0.2">
      <c r="B11414" s="21" t="str">
        <f t="shared" si="178"/>
        <v>LucanWind2085RCP6.0</v>
      </c>
      <c r="C11414" t="s">
        <v>365</v>
      </c>
      <c r="D11414" t="s">
        <v>1</v>
      </c>
      <c r="E11414" s="144" t="s">
        <v>192</v>
      </c>
      <c r="F11414" s="144">
        <v>2085</v>
      </c>
      <c r="G11414" s="147">
        <v>86.715654456938182</v>
      </c>
      <c r="H11414" s="147">
        <v>93.846857999999997</v>
      </c>
      <c r="I11414" s="147">
        <v>101.479</v>
      </c>
      <c r="J11414" s="147">
        <v>108.99672699999999</v>
      </c>
      <c r="K11414" s="147">
        <v>116.53513199999999</v>
      </c>
    </row>
    <row r="11415" spans="2:11" x14ac:dyDescent="0.2">
      <c r="B11415" s="21" t="str">
        <f t="shared" si="178"/>
        <v>LucanWind2090RCP6.0</v>
      </c>
      <c r="C11415" t="s">
        <v>365</v>
      </c>
      <c r="D11415" t="s">
        <v>1</v>
      </c>
      <c r="E11415" s="144" t="s">
        <v>192</v>
      </c>
      <c r="F11415" s="144">
        <v>2090</v>
      </c>
      <c r="G11415" s="147">
        <v>87.176840421115102</v>
      </c>
      <c r="H11415" s="147">
        <v>94.421040000000005</v>
      </c>
      <c r="I11415" s="147">
        <v>102.18786666666666</v>
      </c>
      <c r="J11415" s="147">
        <v>109.82686866666666</v>
      </c>
      <c r="K11415" s="147">
        <v>117.48847599999999</v>
      </c>
    </row>
    <row r="11416" spans="2:11" x14ac:dyDescent="0.2">
      <c r="B11416" s="21" t="str">
        <f t="shared" si="178"/>
        <v>LucanWind2095RCP6.0</v>
      </c>
      <c r="C11416" t="s">
        <v>365</v>
      </c>
      <c r="D11416" t="s">
        <v>1</v>
      </c>
      <c r="E11416" s="144" t="s">
        <v>192</v>
      </c>
      <c r="F11416" s="144">
        <v>2095</v>
      </c>
      <c r="G11416" s="147">
        <v>87.481477021305381</v>
      </c>
      <c r="H11416" s="147">
        <v>94.785600000000002</v>
      </c>
      <c r="I11416" s="147">
        <v>102.62233333333334</v>
      </c>
      <c r="J11416" s="147">
        <v>110.32670133333333</v>
      </c>
      <c r="K11416" s="147">
        <v>118.0508</v>
      </c>
    </row>
    <row r="11417" spans="2:11" x14ac:dyDescent="0.2">
      <c r="B11417" s="21" t="str">
        <f t="shared" si="178"/>
        <v>LucanWind2100RCP6.0</v>
      </c>
      <c r="C11417" t="s">
        <v>365</v>
      </c>
      <c r="D11417" t="s">
        <v>1</v>
      </c>
      <c r="E11417" s="144" t="s">
        <v>192</v>
      </c>
      <c r="F11417" s="144">
        <v>2100</v>
      </c>
      <c r="G11417" s="147">
        <v>87.786113621495645</v>
      </c>
      <c r="H11417" s="147">
        <v>95.15016</v>
      </c>
      <c r="I11417" s="147">
        <v>103.05680000000001</v>
      </c>
      <c r="J11417" s="147">
        <v>110.826534</v>
      </c>
      <c r="K11417" s="147">
        <v>118.613124</v>
      </c>
    </row>
    <row r="11418" spans="2:11" x14ac:dyDescent="0.2">
      <c r="B11418" s="21" t="str">
        <f t="shared" si="178"/>
        <v>LucanWind2023RCP8.5</v>
      </c>
      <c r="C11418" t="s">
        <v>365</v>
      </c>
      <c r="D11418" t="s">
        <v>1</v>
      </c>
      <c r="E11418" s="144" t="s">
        <v>191</v>
      </c>
      <c r="F11418" s="144">
        <v>2023</v>
      </c>
      <c r="G11418" s="147">
        <v>85.53518763120087</v>
      </c>
      <c r="H11418" s="147">
        <v>92.297477999999998</v>
      </c>
      <c r="I11418" s="147">
        <v>99.460199999999986</v>
      </c>
      <c r="J11418" s="147">
        <v>106.57970399999999</v>
      </c>
      <c r="K11418" s="147">
        <v>113.70861599999999</v>
      </c>
    </row>
    <row r="11419" spans="2:11" x14ac:dyDescent="0.2">
      <c r="B11419" s="21" t="str">
        <f t="shared" si="178"/>
        <v>LucanWind2025RCP8.5</v>
      </c>
      <c r="C11419" t="s">
        <v>365</v>
      </c>
      <c r="D11419" t="s">
        <v>1</v>
      </c>
      <c r="E11419" s="144" t="s">
        <v>191</v>
      </c>
      <c r="F11419" s="144">
        <v>2025</v>
      </c>
      <c r="G11419" s="147">
        <v>85.715713023906218</v>
      </c>
      <c r="H11419" s="147">
        <v>92.534441999999999</v>
      </c>
      <c r="I11419" s="147">
        <v>99.770533333333319</v>
      </c>
      <c r="J11419" s="147">
        <v>106.95370466666665</v>
      </c>
      <c r="K11419" s="147">
        <v>114.14804799999999</v>
      </c>
    </row>
    <row r="11420" spans="2:11" x14ac:dyDescent="0.2">
      <c r="B11420" s="21" t="str">
        <f t="shared" si="178"/>
        <v>LucanWind2030RCP8.5</v>
      </c>
      <c r="C11420" t="s">
        <v>365</v>
      </c>
      <c r="D11420" t="s">
        <v>1</v>
      </c>
      <c r="E11420" s="144" t="s">
        <v>191</v>
      </c>
      <c r="F11420" s="144">
        <v>2030</v>
      </c>
      <c r="G11420" s="147">
        <v>85.896238416611581</v>
      </c>
      <c r="H11420" s="147">
        <v>92.771405999999999</v>
      </c>
      <c r="I11420" s="147">
        <v>100.08086666666667</v>
      </c>
      <c r="J11420" s="147">
        <v>107.32770533333333</v>
      </c>
      <c r="K11420" s="147">
        <v>114.58748</v>
      </c>
    </row>
    <row r="11421" spans="2:11" x14ac:dyDescent="0.2">
      <c r="B11421" s="21" t="str">
        <f t="shared" si="178"/>
        <v>LucanWind2035RCP8.5</v>
      </c>
      <c r="C11421" t="s">
        <v>365</v>
      </c>
      <c r="D11421" t="s">
        <v>1</v>
      </c>
      <c r="E11421" s="144" t="s">
        <v>191</v>
      </c>
      <c r="F11421" s="144">
        <v>2035</v>
      </c>
      <c r="G11421" s="147">
        <v>86.07676380931693</v>
      </c>
      <c r="H11421" s="147">
        <v>93.008369999999999</v>
      </c>
      <c r="I11421" s="147">
        <v>100.3912</v>
      </c>
      <c r="J11421" s="147">
        <v>107.70170599999999</v>
      </c>
      <c r="K11421" s="147">
        <v>115.026912</v>
      </c>
    </row>
    <row r="11422" spans="2:11" x14ac:dyDescent="0.2">
      <c r="B11422" s="21" t="str">
        <f t="shared" si="178"/>
        <v>LucanWind2040RCP8.5</v>
      </c>
      <c r="C11422" t="s">
        <v>365</v>
      </c>
      <c r="D11422" t="s">
        <v>1</v>
      </c>
      <c r="E11422" s="144" t="s">
        <v>191</v>
      </c>
      <c r="F11422" s="144">
        <v>2040</v>
      </c>
      <c r="G11422" s="147">
        <v>86.133177994537348</v>
      </c>
      <c r="H11422" s="147">
        <v>93.078243999999998</v>
      </c>
      <c r="I11422" s="147">
        <v>100.4794</v>
      </c>
      <c r="J11422" s="147">
        <v>107.80307066666666</v>
      </c>
      <c r="K11422" s="147">
        <v>115.13863199999999</v>
      </c>
    </row>
    <row r="11423" spans="2:11" x14ac:dyDescent="0.2">
      <c r="B11423" s="21" t="str">
        <f t="shared" si="178"/>
        <v>LucanWind2045RCP8.5</v>
      </c>
      <c r="C11423" t="s">
        <v>365</v>
      </c>
      <c r="D11423" t="s">
        <v>1</v>
      </c>
      <c r="E11423" s="144" t="s">
        <v>191</v>
      </c>
      <c r="F11423" s="144">
        <v>2045</v>
      </c>
      <c r="G11423" s="147">
        <v>86.189592179757767</v>
      </c>
      <c r="H11423" s="147">
        <v>93.148117999999997</v>
      </c>
      <c r="I11423" s="147">
        <v>100.56759999999998</v>
      </c>
      <c r="J11423" s="147">
        <v>107.90443533333334</v>
      </c>
      <c r="K11423" s="147">
        <v>115.25035199999999</v>
      </c>
    </row>
    <row r="11424" spans="2:11" x14ac:dyDescent="0.2">
      <c r="B11424" s="21" t="str">
        <f t="shared" si="178"/>
        <v>LucanWind2050RCP8.5</v>
      </c>
      <c r="C11424" t="s">
        <v>365</v>
      </c>
      <c r="D11424" t="s">
        <v>1</v>
      </c>
      <c r="E11424" s="144" t="s">
        <v>191</v>
      </c>
      <c r="F11424" s="144">
        <v>2050</v>
      </c>
      <c r="G11424" s="147">
        <v>86.454738850293737</v>
      </c>
      <c r="H11424" s="147">
        <v>93.497488000000004</v>
      </c>
      <c r="I11424" s="147">
        <v>101.02166666666666</v>
      </c>
      <c r="J11424" s="147">
        <v>108.446212</v>
      </c>
      <c r="K11424" s="147">
        <v>115.88343199999998</v>
      </c>
    </row>
    <row r="11425" spans="2:11" x14ac:dyDescent="0.2">
      <c r="B11425" s="21" t="str">
        <f t="shared" si="178"/>
        <v>LucanWind2055RCP8.5</v>
      </c>
      <c r="C11425" t="s">
        <v>365</v>
      </c>
      <c r="D11425" t="s">
        <v>1</v>
      </c>
      <c r="E11425" s="144" t="s">
        <v>191</v>
      </c>
      <c r="F11425" s="144">
        <v>2055</v>
      </c>
      <c r="G11425" s="147">
        <v>86.663471335609287</v>
      </c>
      <c r="H11425" s="147">
        <v>93.776983999999999</v>
      </c>
      <c r="I11425" s="147">
        <v>101.38753333333332</v>
      </c>
      <c r="J11425" s="147">
        <v>108.886624</v>
      </c>
      <c r="K11425" s="147">
        <v>116.40479199999999</v>
      </c>
    </row>
    <row r="11426" spans="2:11" x14ac:dyDescent="0.2">
      <c r="B11426" s="21" t="str">
        <f t="shared" si="178"/>
        <v>LucanWind2060RCP8.5</v>
      </c>
      <c r="C11426" t="s">
        <v>365</v>
      </c>
      <c r="D11426" t="s">
        <v>1</v>
      </c>
      <c r="E11426" s="144" t="s">
        <v>191</v>
      </c>
      <c r="F11426" s="144">
        <v>2060</v>
      </c>
      <c r="G11426" s="147">
        <v>87.176840421115102</v>
      </c>
      <c r="H11426" s="147">
        <v>94.421040000000005</v>
      </c>
      <c r="I11426" s="147">
        <v>102.18786666666666</v>
      </c>
      <c r="J11426" s="147">
        <v>109.82686866666666</v>
      </c>
      <c r="K11426" s="147">
        <v>117.48847599999999</v>
      </c>
    </row>
    <row r="11427" spans="2:11" x14ac:dyDescent="0.2">
      <c r="B11427" s="21" t="str">
        <f t="shared" si="178"/>
        <v>LucanWind2065RCP8.5</v>
      </c>
      <c r="C11427" t="s">
        <v>365</v>
      </c>
      <c r="D11427" t="s">
        <v>1</v>
      </c>
      <c r="E11427" s="144" t="s">
        <v>191</v>
      </c>
      <c r="F11427" s="144">
        <v>2065</v>
      </c>
      <c r="G11427" s="147">
        <v>87.481477021305381</v>
      </c>
      <c r="H11427" s="147">
        <v>94.785600000000002</v>
      </c>
      <c r="I11427" s="147">
        <v>102.62233333333334</v>
      </c>
      <c r="J11427" s="147">
        <v>110.32670133333333</v>
      </c>
      <c r="K11427" s="147">
        <v>118.0508</v>
      </c>
    </row>
    <row r="11428" spans="2:11" x14ac:dyDescent="0.2">
      <c r="B11428" s="21" t="str">
        <f t="shared" si="178"/>
        <v>LucanWind2070RCP8.5</v>
      </c>
      <c r="C11428" t="s">
        <v>365</v>
      </c>
      <c r="D11428" t="s">
        <v>1</v>
      </c>
      <c r="E11428" s="144" t="s">
        <v>191</v>
      </c>
      <c r="F11428" s="144">
        <v>2070</v>
      </c>
      <c r="G11428" s="147">
        <v>88.054081001292644</v>
      </c>
      <c r="H11428" s="147">
        <v>95.502567999999997</v>
      </c>
      <c r="I11428" s="147">
        <v>103.52066666666667</v>
      </c>
      <c r="J11428" s="147">
        <v>111.37879666666666</v>
      </c>
      <c r="K11428" s="147">
        <v>119.2611</v>
      </c>
    </row>
    <row r="11429" spans="2:11" x14ac:dyDescent="0.2">
      <c r="B11429" s="21" t="str">
        <f t="shared" si="178"/>
        <v>LucanWind2075RCP8.5</v>
      </c>
      <c r="C11429" t="s">
        <v>365</v>
      </c>
      <c r="D11429" t="s">
        <v>1</v>
      </c>
      <c r="E11429" s="144" t="s">
        <v>191</v>
      </c>
      <c r="F11429" s="144">
        <v>2075</v>
      </c>
      <c r="G11429" s="147">
        <v>88.32204838108963</v>
      </c>
      <c r="H11429" s="147">
        <v>95.854976000000008</v>
      </c>
      <c r="I11429" s="147">
        <v>103.98453333333335</v>
      </c>
      <c r="J11429" s="147">
        <v>111.93105933333334</v>
      </c>
      <c r="K11429" s="147">
        <v>119.90907599999998</v>
      </c>
    </row>
    <row r="11430" spans="2:11" x14ac:dyDescent="0.2">
      <c r="B11430" s="21" t="str">
        <f t="shared" si="178"/>
        <v>LucanWind2080RCP8.5</v>
      </c>
      <c r="C11430" t="s">
        <v>365</v>
      </c>
      <c r="D11430" t="s">
        <v>1</v>
      </c>
      <c r="E11430" s="144" t="s">
        <v>191</v>
      </c>
      <c r="F11430" s="144">
        <v>2080</v>
      </c>
      <c r="G11430" s="147">
        <v>88.590015760886629</v>
      </c>
      <c r="H11430" s="147">
        <v>96.207384000000005</v>
      </c>
      <c r="I11430" s="147">
        <v>104.44840000000001</v>
      </c>
      <c r="J11430" s="147">
        <v>112.483322</v>
      </c>
      <c r="K11430" s="147">
        <v>120.55705199999998</v>
      </c>
    </row>
    <row r="11431" spans="2:11" x14ac:dyDescent="0.2">
      <c r="B11431" s="21" t="str">
        <f t="shared" si="178"/>
        <v>LucanWind2085RCP8.5</v>
      </c>
      <c r="C11431" t="s">
        <v>365</v>
      </c>
      <c r="D11431" t="s">
        <v>1</v>
      </c>
      <c r="E11431" s="144" t="s">
        <v>191</v>
      </c>
      <c r="F11431" s="144">
        <v>2085</v>
      </c>
      <c r="G11431" s="147">
        <v>88.94542512777528</v>
      </c>
      <c r="H11431" s="147">
        <v>96.658527000000007</v>
      </c>
      <c r="I11431" s="147">
        <v>105.0217</v>
      </c>
      <c r="J11431" s="147">
        <v>113.16491200000002</v>
      </c>
      <c r="K11431" s="147">
        <v>121.34467799999999</v>
      </c>
    </row>
    <row r="11432" spans="2:11" x14ac:dyDescent="0.2">
      <c r="B11432" s="21" t="str">
        <f t="shared" si="178"/>
        <v>LucanWind2090RCP8.5</v>
      </c>
      <c r="C11432" t="s">
        <v>365</v>
      </c>
      <c r="D11432" t="s">
        <v>1</v>
      </c>
      <c r="E11432" s="144" t="s">
        <v>191</v>
      </c>
      <c r="F11432" s="144">
        <v>2090</v>
      </c>
      <c r="G11432" s="147">
        <v>89.300834494663917</v>
      </c>
      <c r="H11432" s="147">
        <v>97.109670000000008</v>
      </c>
      <c r="I11432" s="147">
        <v>105.59499999999998</v>
      </c>
      <c r="J11432" s="147">
        <v>113.84650200000002</v>
      </c>
      <c r="K11432" s="147">
        <v>122.13230399999998</v>
      </c>
    </row>
    <row r="11433" spans="2:11" x14ac:dyDescent="0.2">
      <c r="B11433" s="21" t="str">
        <f t="shared" si="178"/>
        <v>LucanWind2095RCP8.5</v>
      </c>
      <c r="C11433" t="s">
        <v>365</v>
      </c>
      <c r="D11433" t="s">
        <v>1</v>
      </c>
      <c r="E11433" s="144" t="s">
        <v>191</v>
      </c>
      <c r="F11433" s="144">
        <v>2095</v>
      </c>
      <c r="G11433" s="147">
        <v>89.300834494663917</v>
      </c>
      <c r="H11433" s="147">
        <v>97.109670000000008</v>
      </c>
      <c r="I11433" s="147">
        <v>105.59499999999998</v>
      </c>
      <c r="J11433" s="147">
        <v>113.84650200000002</v>
      </c>
      <c r="K11433" s="147">
        <v>122.13230399999998</v>
      </c>
    </row>
    <row r="11434" spans="2:11" x14ac:dyDescent="0.2">
      <c r="B11434" s="21" t="str">
        <f t="shared" si="178"/>
        <v>LucanWind2100RCP8.5</v>
      </c>
      <c r="C11434" t="s">
        <v>365</v>
      </c>
      <c r="D11434" t="s">
        <v>1</v>
      </c>
      <c r="E11434" s="144" t="s">
        <v>191</v>
      </c>
      <c r="F11434" s="144">
        <v>2100</v>
      </c>
      <c r="G11434" s="147">
        <v>89.300834494663917</v>
      </c>
      <c r="H11434" s="147">
        <v>97.109670000000008</v>
      </c>
      <c r="I11434" s="147">
        <v>105.59499999999998</v>
      </c>
      <c r="J11434" s="147">
        <v>113.84650200000002</v>
      </c>
      <c r="K11434" s="147">
        <v>122.13230399999998</v>
      </c>
    </row>
    <row r="11435" spans="2:11" x14ac:dyDescent="0.2">
      <c r="B11435" s="21" t="str">
        <f t="shared" si="178"/>
        <v>MaitlandIce Accretion2023RCP4.5</v>
      </c>
      <c r="C11435" t="s">
        <v>366</v>
      </c>
      <c r="D11435" t="s">
        <v>486</v>
      </c>
      <c r="E11435" s="144" t="s">
        <v>193</v>
      </c>
      <c r="F11435" s="144">
        <v>2023</v>
      </c>
      <c r="G11435" s="147">
        <v>20.624878874276746</v>
      </c>
      <c r="H11435" s="147">
        <v>24.5763</v>
      </c>
      <c r="I11435" s="147">
        <v>29.61</v>
      </c>
      <c r="J11435" s="147">
        <v>33.459299999999999</v>
      </c>
      <c r="K11435" s="147">
        <v>37.308599999999998</v>
      </c>
    </row>
    <row r="11436" spans="2:11" x14ac:dyDescent="0.2">
      <c r="B11436" s="21" t="str">
        <f t="shared" si="178"/>
        <v>MaitlandIce Accretion2025RCP4.5</v>
      </c>
      <c r="C11436" t="s">
        <v>366</v>
      </c>
      <c r="D11436" t="s">
        <v>486</v>
      </c>
      <c r="E11436" s="144" t="s">
        <v>193</v>
      </c>
      <c r="F11436" s="144">
        <v>2025</v>
      </c>
      <c r="G11436" s="147">
        <v>20.694463485863373</v>
      </c>
      <c r="H11436" s="147">
        <v>24.680050000000001</v>
      </c>
      <c r="I11436" s="147">
        <v>29.754999999999999</v>
      </c>
      <c r="J11436" s="147">
        <v>33.634450000000001</v>
      </c>
      <c r="K11436" s="147">
        <v>37.510199999999998</v>
      </c>
    </row>
    <row r="11437" spans="2:11" x14ac:dyDescent="0.2">
      <c r="B11437" s="21" t="str">
        <f t="shared" si="178"/>
        <v>MaitlandIce Accretion2030RCP4.5</v>
      </c>
      <c r="C11437" t="s">
        <v>366</v>
      </c>
      <c r="D11437" t="s">
        <v>486</v>
      </c>
      <c r="E11437" s="144" t="s">
        <v>193</v>
      </c>
      <c r="F11437" s="144">
        <v>2030</v>
      </c>
      <c r="G11437" s="147">
        <v>20.764048097450004</v>
      </c>
      <c r="H11437" s="147">
        <v>24.783799999999999</v>
      </c>
      <c r="I11437" s="147">
        <v>29.9</v>
      </c>
      <c r="J11437" s="147">
        <v>33.809599999999996</v>
      </c>
      <c r="K11437" s="147">
        <v>37.711799999999997</v>
      </c>
    </row>
    <row r="11438" spans="2:11" x14ac:dyDescent="0.2">
      <c r="B11438" s="21" t="str">
        <f t="shared" si="178"/>
        <v>MaitlandIce Accretion2035RCP4.5</v>
      </c>
      <c r="C11438" t="s">
        <v>366</v>
      </c>
      <c r="D11438" t="s">
        <v>486</v>
      </c>
      <c r="E11438" s="144" t="s">
        <v>193</v>
      </c>
      <c r="F11438" s="144">
        <v>2035</v>
      </c>
      <c r="G11438" s="147">
        <v>20.833632709036632</v>
      </c>
      <c r="H11438" s="147">
        <v>24.887549999999997</v>
      </c>
      <c r="I11438" s="147">
        <v>30.045000000000002</v>
      </c>
      <c r="J11438" s="147">
        <v>33.984749999999998</v>
      </c>
      <c r="K11438" s="147">
        <v>37.913399999999996</v>
      </c>
    </row>
    <row r="11439" spans="2:11" x14ac:dyDescent="0.2">
      <c r="B11439" s="21" t="str">
        <f t="shared" si="178"/>
        <v>MaitlandIce Accretion2040RCP4.5</v>
      </c>
      <c r="C11439" t="s">
        <v>366</v>
      </c>
      <c r="D11439" t="s">
        <v>486</v>
      </c>
      <c r="E11439" s="144" t="s">
        <v>193</v>
      </c>
      <c r="F11439" s="144">
        <v>2040</v>
      </c>
      <c r="G11439" s="147">
        <v>20.903217320623259</v>
      </c>
      <c r="H11439" s="147">
        <v>24.991299999999999</v>
      </c>
      <c r="I11439" s="147">
        <v>30.19</v>
      </c>
      <c r="J11439" s="147">
        <v>34.1599</v>
      </c>
      <c r="K11439" s="147">
        <v>38.114999999999995</v>
      </c>
    </row>
    <row r="11440" spans="2:11" x14ac:dyDescent="0.2">
      <c r="B11440" s="21" t="str">
        <f t="shared" si="178"/>
        <v>MaitlandIce Accretion2045RCP4.5</v>
      </c>
      <c r="C11440" t="s">
        <v>366</v>
      </c>
      <c r="D11440" t="s">
        <v>486</v>
      </c>
      <c r="E11440" s="144" t="s">
        <v>193</v>
      </c>
      <c r="F11440" s="144">
        <v>2045</v>
      </c>
      <c r="G11440" s="147">
        <v>20.97280193220989</v>
      </c>
      <c r="H11440" s="147">
        <v>25.095050000000001</v>
      </c>
      <c r="I11440" s="147">
        <v>30.335000000000001</v>
      </c>
      <c r="J11440" s="147">
        <v>34.335049999999995</v>
      </c>
      <c r="K11440" s="147">
        <v>38.316599999999994</v>
      </c>
    </row>
    <row r="11441" spans="2:11" x14ac:dyDescent="0.2">
      <c r="B11441" s="21" t="str">
        <f t="shared" si="178"/>
        <v>MaitlandIce Accretion2050RCP4.5</v>
      </c>
      <c r="C11441" t="s">
        <v>366</v>
      </c>
      <c r="D11441" t="s">
        <v>486</v>
      </c>
      <c r="E11441" s="144" t="s">
        <v>193</v>
      </c>
      <c r="F11441" s="144">
        <v>2050</v>
      </c>
      <c r="G11441" s="147">
        <v>20.904609012854994</v>
      </c>
      <c r="H11441" s="147">
        <v>25.054379999999998</v>
      </c>
      <c r="I11441" s="147">
        <v>30.318000000000001</v>
      </c>
      <c r="J11441" s="147">
        <v>34.333919999999999</v>
      </c>
      <c r="K11441" s="147">
        <v>38.336759999999991</v>
      </c>
    </row>
    <row r="11442" spans="2:11" x14ac:dyDescent="0.2">
      <c r="B11442" s="21" t="str">
        <f t="shared" si="178"/>
        <v>MaitlandIce Accretion2055RCP4.5</v>
      </c>
      <c r="C11442" t="s">
        <v>366</v>
      </c>
      <c r="D11442" t="s">
        <v>486</v>
      </c>
      <c r="E11442" s="144" t="s">
        <v>193</v>
      </c>
      <c r="F11442" s="144">
        <v>2055</v>
      </c>
      <c r="G11442" s="147">
        <v>20.766831481913467</v>
      </c>
      <c r="H11442" s="147">
        <v>24.909959999999998</v>
      </c>
      <c r="I11442" s="147">
        <v>30.155999999999999</v>
      </c>
      <c r="J11442" s="147">
        <v>34.157640000000001</v>
      </c>
      <c r="K11442" s="147">
        <v>38.155319999999996</v>
      </c>
    </row>
    <row r="11443" spans="2:11" x14ac:dyDescent="0.2">
      <c r="B11443" s="21" t="str">
        <f t="shared" si="178"/>
        <v>MaitlandIce Accretion2060RCP4.5</v>
      </c>
      <c r="C11443" t="s">
        <v>366</v>
      </c>
      <c r="D11443" t="s">
        <v>486</v>
      </c>
      <c r="E11443" s="144" t="s">
        <v>193</v>
      </c>
      <c r="F11443" s="144">
        <v>2060</v>
      </c>
      <c r="G11443" s="147">
        <v>20.629053950971944</v>
      </c>
      <c r="H11443" s="147">
        <v>24.765539999999998</v>
      </c>
      <c r="I11443" s="147">
        <v>29.994</v>
      </c>
      <c r="J11443" s="147">
        <v>33.981359999999995</v>
      </c>
      <c r="K11443" s="147">
        <v>37.973879999999994</v>
      </c>
    </row>
    <row r="11444" spans="2:11" x14ac:dyDescent="0.2">
      <c r="B11444" s="21" t="str">
        <f t="shared" si="178"/>
        <v>MaitlandIce Accretion2065RCP4.5</v>
      </c>
      <c r="C11444" t="s">
        <v>366</v>
      </c>
      <c r="D11444" t="s">
        <v>486</v>
      </c>
      <c r="E11444" s="144" t="s">
        <v>193</v>
      </c>
      <c r="F11444" s="144">
        <v>2065</v>
      </c>
      <c r="G11444" s="147">
        <v>20.491276420030417</v>
      </c>
      <c r="H11444" s="147">
        <v>24.621119999999998</v>
      </c>
      <c r="I11444" s="147">
        <v>29.831999999999997</v>
      </c>
      <c r="J11444" s="147">
        <v>33.805079999999997</v>
      </c>
      <c r="K11444" s="147">
        <v>37.792439999999999</v>
      </c>
    </row>
    <row r="11445" spans="2:11" x14ac:dyDescent="0.2">
      <c r="B11445" s="21" t="str">
        <f t="shared" si="178"/>
        <v>MaitlandIce Accretion2070RCP4.5</v>
      </c>
      <c r="C11445" t="s">
        <v>366</v>
      </c>
      <c r="D11445" t="s">
        <v>486</v>
      </c>
      <c r="E11445" s="144" t="s">
        <v>193</v>
      </c>
      <c r="F11445" s="144">
        <v>2070</v>
      </c>
      <c r="G11445" s="147">
        <v>20.353498889088893</v>
      </c>
      <c r="H11445" s="147">
        <v>24.476699999999997</v>
      </c>
      <c r="I11445" s="147">
        <v>29.669999999999998</v>
      </c>
      <c r="J11445" s="147">
        <v>33.628799999999998</v>
      </c>
      <c r="K11445" s="147">
        <v>37.610999999999997</v>
      </c>
    </row>
    <row r="11446" spans="2:11" x14ac:dyDescent="0.2">
      <c r="B11446" s="21" t="str">
        <f t="shared" si="178"/>
        <v>MaitlandIce Accretion2075RCP4.5</v>
      </c>
      <c r="C11446" t="s">
        <v>366</v>
      </c>
      <c r="D11446" t="s">
        <v>486</v>
      </c>
      <c r="E11446" s="144" t="s">
        <v>193</v>
      </c>
      <c r="F11446" s="144">
        <v>2075</v>
      </c>
      <c r="G11446" s="147">
        <v>20.423083500675521</v>
      </c>
      <c r="H11446" s="147">
        <v>24.584599999999998</v>
      </c>
      <c r="I11446" s="147">
        <v>29.824999999999999</v>
      </c>
      <c r="J11446" s="147">
        <v>33.820899999999995</v>
      </c>
      <c r="K11446" s="147">
        <v>37.837799999999994</v>
      </c>
    </row>
    <row r="11447" spans="2:11" x14ac:dyDescent="0.2">
      <c r="B11447" s="21" t="str">
        <f t="shared" si="178"/>
        <v>MaitlandIce Accretion2080RCP4.5</v>
      </c>
      <c r="C11447" t="s">
        <v>366</v>
      </c>
      <c r="D11447" t="s">
        <v>486</v>
      </c>
      <c r="E11447" s="144" t="s">
        <v>193</v>
      </c>
      <c r="F11447" s="144">
        <v>2080</v>
      </c>
      <c r="G11447" s="147">
        <v>20.492668112262152</v>
      </c>
      <c r="H11447" s="147">
        <v>24.692499999999995</v>
      </c>
      <c r="I11447" s="147">
        <v>29.98</v>
      </c>
      <c r="J11447" s="147">
        <v>34.012999999999998</v>
      </c>
      <c r="K11447" s="147">
        <v>38.064599999999999</v>
      </c>
    </row>
    <row r="11448" spans="2:11" x14ac:dyDescent="0.2">
      <c r="B11448" s="21" t="str">
        <f t="shared" si="178"/>
        <v>MaitlandIce Accretion2085RCP4.5</v>
      </c>
      <c r="C11448" t="s">
        <v>366</v>
      </c>
      <c r="D11448" t="s">
        <v>486</v>
      </c>
      <c r="E11448" s="144" t="s">
        <v>193</v>
      </c>
      <c r="F11448" s="144">
        <v>2085</v>
      </c>
      <c r="G11448" s="147">
        <v>20.562252723848779</v>
      </c>
      <c r="H11448" s="147">
        <v>24.800399999999996</v>
      </c>
      <c r="I11448" s="147">
        <v>30.134999999999998</v>
      </c>
      <c r="J11448" s="147">
        <v>34.205100000000002</v>
      </c>
      <c r="K11448" s="147">
        <v>38.291399999999996</v>
      </c>
    </row>
    <row r="11449" spans="2:11" x14ac:dyDescent="0.2">
      <c r="B11449" s="21" t="str">
        <f t="shared" si="178"/>
        <v>MaitlandIce Accretion2090RCP4.5</v>
      </c>
      <c r="C11449" t="s">
        <v>366</v>
      </c>
      <c r="D11449" t="s">
        <v>486</v>
      </c>
      <c r="E11449" s="144" t="s">
        <v>193</v>
      </c>
      <c r="F11449" s="144">
        <v>2090</v>
      </c>
      <c r="G11449" s="147">
        <v>20.631837335435407</v>
      </c>
      <c r="H11449" s="147">
        <v>24.908299999999997</v>
      </c>
      <c r="I11449" s="147">
        <v>30.29</v>
      </c>
      <c r="J11449" s="147">
        <v>34.397199999999998</v>
      </c>
      <c r="K11449" s="147">
        <v>38.518199999999993</v>
      </c>
    </row>
    <row r="11450" spans="2:11" x14ac:dyDescent="0.2">
      <c r="B11450" s="21" t="str">
        <f t="shared" si="178"/>
        <v>MaitlandIce Accretion2095RCP4.5</v>
      </c>
      <c r="C11450" t="s">
        <v>366</v>
      </c>
      <c r="D11450" t="s">
        <v>486</v>
      </c>
      <c r="E11450" s="144" t="s">
        <v>193</v>
      </c>
      <c r="F11450" s="144">
        <v>2095</v>
      </c>
      <c r="G11450" s="147">
        <v>20.701421947022038</v>
      </c>
      <c r="H11450" s="147">
        <v>25.016199999999994</v>
      </c>
      <c r="I11450" s="147">
        <v>30.445</v>
      </c>
      <c r="J11450" s="147">
        <v>34.589299999999994</v>
      </c>
      <c r="K11450" s="147">
        <v>38.744999999999997</v>
      </c>
    </row>
    <row r="11451" spans="2:11" x14ac:dyDescent="0.2">
      <c r="B11451" s="21" t="str">
        <f t="shared" si="178"/>
        <v>MaitlandIce Accretion2100RCP4.5</v>
      </c>
      <c r="C11451" t="s">
        <v>366</v>
      </c>
      <c r="D11451" t="s">
        <v>486</v>
      </c>
      <c r="E11451" s="144" t="s">
        <v>193</v>
      </c>
      <c r="F11451" s="144">
        <v>2100</v>
      </c>
      <c r="G11451" s="147">
        <v>20.771006558608665</v>
      </c>
      <c r="H11451" s="147">
        <v>25.124099999999995</v>
      </c>
      <c r="I11451" s="147">
        <v>30.6</v>
      </c>
      <c r="J11451" s="147">
        <v>34.781399999999998</v>
      </c>
      <c r="K11451" s="147">
        <v>38.971799999999995</v>
      </c>
    </row>
    <row r="11452" spans="2:11" x14ac:dyDescent="0.2">
      <c r="B11452" s="21" t="str">
        <f t="shared" si="178"/>
        <v>MaitlandIce Accretion2023RCP6.0</v>
      </c>
      <c r="C11452" t="s">
        <v>366</v>
      </c>
      <c r="D11452" t="s">
        <v>486</v>
      </c>
      <c r="E11452" s="144" t="s">
        <v>192</v>
      </c>
      <c r="F11452" s="144">
        <v>2023</v>
      </c>
      <c r="G11452" s="147">
        <v>20.624878874276746</v>
      </c>
      <c r="H11452" s="147">
        <v>24.5763</v>
      </c>
      <c r="I11452" s="147">
        <v>29.61</v>
      </c>
      <c r="J11452" s="147">
        <v>33.459299999999999</v>
      </c>
      <c r="K11452" s="147">
        <v>37.308599999999998</v>
      </c>
    </row>
    <row r="11453" spans="2:11" x14ac:dyDescent="0.2">
      <c r="B11453" s="21" t="str">
        <f t="shared" si="178"/>
        <v>MaitlandIce Accretion2025RCP6.0</v>
      </c>
      <c r="C11453" t="s">
        <v>366</v>
      </c>
      <c r="D11453" t="s">
        <v>486</v>
      </c>
      <c r="E11453" s="144" t="s">
        <v>192</v>
      </c>
      <c r="F11453" s="144">
        <v>2025</v>
      </c>
      <c r="G11453" s="147">
        <v>20.694463485863373</v>
      </c>
      <c r="H11453" s="147">
        <v>24.680050000000001</v>
      </c>
      <c r="I11453" s="147">
        <v>29.754999999999999</v>
      </c>
      <c r="J11453" s="147">
        <v>33.634450000000001</v>
      </c>
      <c r="K11453" s="147">
        <v>37.510199999999998</v>
      </c>
    </row>
    <row r="11454" spans="2:11" x14ac:dyDescent="0.2">
      <c r="B11454" s="21" t="str">
        <f t="shared" si="178"/>
        <v>MaitlandIce Accretion2030RCP6.0</v>
      </c>
      <c r="C11454" t="s">
        <v>366</v>
      </c>
      <c r="D11454" t="s">
        <v>486</v>
      </c>
      <c r="E11454" s="144" t="s">
        <v>192</v>
      </c>
      <c r="F11454" s="144">
        <v>2030</v>
      </c>
      <c r="G11454" s="147">
        <v>20.764048097450004</v>
      </c>
      <c r="H11454" s="147">
        <v>24.783799999999999</v>
      </c>
      <c r="I11454" s="147">
        <v>29.9</v>
      </c>
      <c r="J11454" s="147">
        <v>33.809599999999996</v>
      </c>
      <c r="K11454" s="147">
        <v>37.711799999999997</v>
      </c>
    </row>
    <row r="11455" spans="2:11" x14ac:dyDescent="0.2">
      <c r="B11455" s="21" t="str">
        <f t="shared" si="178"/>
        <v>MaitlandIce Accretion2035RCP6.0</v>
      </c>
      <c r="C11455" t="s">
        <v>366</v>
      </c>
      <c r="D11455" t="s">
        <v>486</v>
      </c>
      <c r="E11455" s="144" t="s">
        <v>192</v>
      </c>
      <c r="F11455" s="144">
        <v>2035</v>
      </c>
      <c r="G11455" s="147">
        <v>20.833632709036632</v>
      </c>
      <c r="H11455" s="147">
        <v>24.887549999999997</v>
      </c>
      <c r="I11455" s="147">
        <v>30.045000000000002</v>
      </c>
      <c r="J11455" s="147">
        <v>33.984749999999998</v>
      </c>
      <c r="K11455" s="147">
        <v>37.913399999999996</v>
      </c>
    </row>
    <row r="11456" spans="2:11" x14ac:dyDescent="0.2">
      <c r="B11456" s="21" t="str">
        <f t="shared" si="178"/>
        <v>MaitlandIce Accretion2040RCP6.0</v>
      </c>
      <c r="C11456" t="s">
        <v>366</v>
      </c>
      <c r="D11456" t="s">
        <v>486</v>
      </c>
      <c r="E11456" s="144" t="s">
        <v>192</v>
      </c>
      <c r="F11456" s="144">
        <v>2040</v>
      </c>
      <c r="G11456" s="147">
        <v>20.903217320623259</v>
      </c>
      <c r="H11456" s="147">
        <v>24.991299999999999</v>
      </c>
      <c r="I11456" s="147">
        <v>30.19</v>
      </c>
      <c r="J11456" s="147">
        <v>34.1599</v>
      </c>
      <c r="K11456" s="147">
        <v>38.114999999999995</v>
      </c>
    </row>
    <row r="11457" spans="2:11" x14ac:dyDescent="0.2">
      <c r="B11457" s="21" t="str">
        <f t="shared" si="178"/>
        <v>MaitlandIce Accretion2045RCP6.0</v>
      </c>
      <c r="C11457" t="s">
        <v>366</v>
      </c>
      <c r="D11457" t="s">
        <v>486</v>
      </c>
      <c r="E11457" s="144" t="s">
        <v>192</v>
      </c>
      <c r="F11457" s="144">
        <v>2045</v>
      </c>
      <c r="G11457" s="147">
        <v>20.97280193220989</v>
      </c>
      <c r="H11457" s="147">
        <v>25.095050000000001</v>
      </c>
      <c r="I11457" s="147">
        <v>30.335000000000001</v>
      </c>
      <c r="J11457" s="147">
        <v>34.335049999999995</v>
      </c>
      <c r="K11457" s="147">
        <v>38.316599999999994</v>
      </c>
    </row>
    <row r="11458" spans="2:11" x14ac:dyDescent="0.2">
      <c r="B11458" s="21" t="str">
        <f t="shared" si="178"/>
        <v>MaitlandIce Accretion2050RCP6.0</v>
      </c>
      <c r="C11458" t="s">
        <v>366</v>
      </c>
      <c r="D11458" t="s">
        <v>486</v>
      </c>
      <c r="E11458" s="144" t="s">
        <v>192</v>
      </c>
      <c r="F11458" s="144">
        <v>2050</v>
      </c>
      <c r="G11458" s="147">
        <v>20.904609012854994</v>
      </c>
      <c r="H11458" s="147">
        <v>25.054379999999998</v>
      </c>
      <c r="I11458" s="147">
        <v>30.318000000000001</v>
      </c>
      <c r="J11458" s="147">
        <v>34.333919999999999</v>
      </c>
      <c r="K11458" s="147">
        <v>38.336759999999991</v>
      </c>
    </row>
    <row r="11459" spans="2:11" x14ac:dyDescent="0.2">
      <c r="B11459" s="21" t="str">
        <f t="shared" si="178"/>
        <v>MaitlandIce Accretion2055RCP6.0</v>
      </c>
      <c r="C11459" t="s">
        <v>366</v>
      </c>
      <c r="D11459" t="s">
        <v>486</v>
      </c>
      <c r="E11459" s="144" t="s">
        <v>192</v>
      </c>
      <c r="F11459" s="144">
        <v>2055</v>
      </c>
      <c r="G11459" s="147">
        <v>20.766831481913467</v>
      </c>
      <c r="H11459" s="147">
        <v>24.909959999999998</v>
      </c>
      <c r="I11459" s="147">
        <v>30.155999999999999</v>
      </c>
      <c r="J11459" s="147">
        <v>34.157640000000001</v>
      </c>
      <c r="K11459" s="147">
        <v>38.155319999999996</v>
      </c>
    </row>
    <row r="11460" spans="2:11" x14ac:dyDescent="0.2">
      <c r="B11460" s="21" t="str">
        <f t="shared" si="178"/>
        <v>MaitlandIce Accretion2060RCP6.0</v>
      </c>
      <c r="C11460" t="s">
        <v>366</v>
      </c>
      <c r="D11460" t="s">
        <v>486</v>
      </c>
      <c r="E11460" s="144" t="s">
        <v>192</v>
      </c>
      <c r="F11460" s="144">
        <v>2060</v>
      </c>
      <c r="G11460" s="147">
        <v>20.629053950971944</v>
      </c>
      <c r="H11460" s="147">
        <v>24.765539999999998</v>
      </c>
      <c r="I11460" s="147">
        <v>29.994</v>
      </c>
      <c r="J11460" s="147">
        <v>33.981359999999995</v>
      </c>
      <c r="K11460" s="147">
        <v>37.973879999999994</v>
      </c>
    </row>
    <row r="11461" spans="2:11" x14ac:dyDescent="0.2">
      <c r="B11461" s="21" t="str">
        <f t="shared" si="178"/>
        <v>MaitlandIce Accretion2065RCP6.0</v>
      </c>
      <c r="C11461" t="s">
        <v>366</v>
      </c>
      <c r="D11461" t="s">
        <v>486</v>
      </c>
      <c r="E11461" s="144" t="s">
        <v>192</v>
      </c>
      <c r="F11461" s="144">
        <v>2065</v>
      </c>
      <c r="G11461" s="147">
        <v>20.491276420030417</v>
      </c>
      <c r="H11461" s="147">
        <v>24.621119999999998</v>
      </c>
      <c r="I11461" s="147">
        <v>29.831999999999997</v>
      </c>
      <c r="J11461" s="147">
        <v>33.805079999999997</v>
      </c>
      <c r="K11461" s="147">
        <v>37.792439999999999</v>
      </c>
    </row>
    <row r="11462" spans="2:11" x14ac:dyDescent="0.2">
      <c r="B11462" s="21" t="str">
        <f t="shared" si="178"/>
        <v>MaitlandIce Accretion2070RCP6.0</v>
      </c>
      <c r="C11462" t="s">
        <v>366</v>
      </c>
      <c r="D11462" t="s">
        <v>486</v>
      </c>
      <c r="E11462" s="144" t="s">
        <v>192</v>
      </c>
      <c r="F11462" s="144">
        <v>2070</v>
      </c>
      <c r="G11462" s="147">
        <v>20.353498889088893</v>
      </c>
      <c r="H11462" s="147">
        <v>24.476699999999997</v>
      </c>
      <c r="I11462" s="147">
        <v>29.669999999999998</v>
      </c>
      <c r="J11462" s="147">
        <v>33.628799999999998</v>
      </c>
      <c r="K11462" s="147">
        <v>37.610999999999997</v>
      </c>
    </row>
    <row r="11463" spans="2:11" x14ac:dyDescent="0.2">
      <c r="B11463" s="21" t="str">
        <f t="shared" si="178"/>
        <v>MaitlandIce Accretion2075RCP6.0</v>
      </c>
      <c r="C11463" t="s">
        <v>366</v>
      </c>
      <c r="D11463" t="s">
        <v>486</v>
      </c>
      <c r="E11463" s="144" t="s">
        <v>192</v>
      </c>
      <c r="F11463" s="144">
        <v>2075</v>
      </c>
      <c r="G11463" s="147">
        <v>20.457875806468834</v>
      </c>
      <c r="H11463" s="147">
        <v>24.638549999999995</v>
      </c>
      <c r="I11463" s="147">
        <v>29.9025</v>
      </c>
      <c r="J11463" s="147">
        <v>33.91695</v>
      </c>
      <c r="K11463" s="147">
        <v>37.9512</v>
      </c>
    </row>
    <row r="11464" spans="2:11" x14ac:dyDescent="0.2">
      <c r="B11464" s="21" t="str">
        <f t="shared" si="178"/>
        <v>MaitlandIce Accretion2080RCP6.0</v>
      </c>
      <c r="C11464" t="s">
        <v>366</v>
      </c>
      <c r="D11464" t="s">
        <v>486</v>
      </c>
      <c r="E11464" s="144" t="s">
        <v>192</v>
      </c>
      <c r="F11464" s="144">
        <v>2080</v>
      </c>
      <c r="G11464" s="147">
        <v>20.562252723848779</v>
      </c>
      <c r="H11464" s="147">
        <v>24.800399999999996</v>
      </c>
      <c r="I11464" s="147">
        <v>30.134999999999998</v>
      </c>
      <c r="J11464" s="147">
        <v>34.205100000000002</v>
      </c>
      <c r="K11464" s="147">
        <v>38.291399999999996</v>
      </c>
    </row>
    <row r="11465" spans="2:11" x14ac:dyDescent="0.2">
      <c r="B11465" s="21" t="str">
        <f t="shared" si="178"/>
        <v>MaitlandIce Accretion2085RCP6.0</v>
      </c>
      <c r="C11465" t="s">
        <v>366</v>
      </c>
      <c r="D11465" t="s">
        <v>486</v>
      </c>
      <c r="E11465" s="144" t="s">
        <v>192</v>
      </c>
      <c r="F11465" s="144">
        <v>2085</v>
      </c>
      <c r="G11465" s="147">
        <v>20.666629641228724</v>
      </c>
      <c r="H11465" s="147">
        <v>24.962249999999997</v>
      </c>
      <c r="I11465" s="147">
        <v>30.3675</v>
      </c>
      <c r="J11465" s="147">
        <v>34.493249999999996</v>
      </c>
      <c r="K11465" s="147">
        <v>38.631599999999992</v>
      </c>
    </row>
    <row r="11466" spans="2:11" x14ac:dyDescent="0.2">
      <c r="B11466" s="21" t="str">
        <f t="shared" si="178"/>
        <v>MaitlandIce Accretion2090RCP6.0</v>
      </c>
      <c r="C11466" t="s">
        <v>366</v>
      </c>
      <c r="D11466" t="s">
        <v>486</v>
      </c>
      <c r="E11466" s="144" t="s">
        <v>192</v>
      </c>
      <c r="F11466" s="144">
        <v>2090</v>
      </c>
      <c r="G11466" s="147">
        <v>20.624878874276746</v>
      </c>
      <c r="H11466" s="147">
        <v>24.991299999999995</v>
      </c>
      <c r="I11466" s="147">
        <v>30.49</v>
      </c>
      <c r="J11466" s="147">
        <v>34.679699999999997</v>
      </c>
      <c r="K11466" s="147">
        <v>38.883599999999994</v>
      </c>
    </row>
    <row r="11467" spans="2:11" x14ac:dyDescent="0.2">
      <c r="B11467" s="21" t="str">
        <f t="shared" si="178"/>
        <v>MaitlandIce Accretion2095RCP6.0</v>
      </c>
      <c r="C11467" t="s">
        <v>366</v>
      </c>
      <c r="D11467" t="s">
        <v>486</v>
      </c>
      <c r="E11467" s="144" t="s">
        <v>192</v>
      </c>
      <c r="F11467" s="144">
        <v>2095</v>
      </c>
      <c r="G11467" s="147">
        <v>20.478751189944823</v>
      </c>
      <c r="H11467" s="147">
        <v>24.858499999999999</v>
      </c>
      <c r="I11467" s="147">
        <v>30.38</v>
      </c>
      <c r="J11467" s="147">
        <v>34.577999999999996</v>
      </c>
      <c r="K11467" s="147">
        <v>38.795400000000001</v>
      </c>
    </row>
    <row r="11468" spans="2:11" x14ac:dyDescent="0.2">
      <c r="B11468" s="21" t="str">
        <f t="shared" ref="B11468:B11531" si="179">C11468&amp;D11468&amp;F11468&amp;E11468</f>
        <v>MaitlandIce Accretion2100RCP6.0</v>
      </c>
      <c r="C11468" t="s">
        <v>366</v>
      </c>
      <c r="D11468" t="s">
        <v>486</v>
      </c>
      <c r="E11468" s="144" t="s">
        <v>192</v>
      </c>
      <c r="F11468" s="144">
        <v>2100</v>
      </c>
      <c r="G11468" s="147">
        <v>20.332623505612904</v>
      </c>
      <c r="H11468" s="147">
        <v>24.7257</v>
      </c>
      <c r="I11468" s="147">
        <v>30.269999999999996</v>
      </c>
      <c r="J11468" s="147">
        <v>34.476299999999995</v>
      </c>
      <c r="K11468" s="147">
        <v>38.7072</v>
      </c>
    </row>
    <row r="11469" spans="2:11" x14ac:dyDescent="0.2">
      <c r="B11469" s="21" t="str">
        <f t="shared" si="179"/>
        <v>MaitlandIce Accretion2023RCP8.5</v>
      </c>
      <c r="C11469" t="s">
        <v>366</v>
      </c>
      <c r="D11469" t="s">
        <v>486</v>
      </c>
      <c r="E11469" s="144" t="s">
        <v>191</v>
      </c>
      <c r="F11469" s="144">
        <v>2023</v>
      </c>
      <c r="G11469" s="147">
        <v>20.624878874276746</v>
      </c>
      <c r="H11469" s="147">
        <v>24.5763</v>
      </c>
      <c r="I11469" s="147">
        <v>29.61</v>
      </c>
      <c r="J11469" s="147">
        <v>33.459299999999999</v>
      </c>
      <c r="K11469" s="147">
        <v>37.308599999999998</v>
      </c>
    </row>
    <row r="11470" spans="2:11" x14ac:dyDescent="0.2">
      <c r="B11470" s="21" t="str">
        <f t="shared" si="179"/>
        <v>MaitlandIce Accretion2025RCP8.5</v>
      </c>
      <c r="C11470" t="s">
        <v>366</v>
      </c>
      <c r="D11470" t="s">
        <v>486</v>
      </c>
      <c r="E11470" s="144" t="s">
        <v>191</v>
      </c>
      <c r="F11470" s="144">
        <v>2025</v>
      </c>
      <c r="G11470" s="147">
        <v>20.764048097450004</v>
      </c>
      <c r="H11470" s="147">
        <v>24.783799999999999</v>
      </c>
      <c r="I11470" s="147">
        <v>29.9</v>
      </c>
      <c r="J11470" s="147">
        <v>33.809599999999996</v>
      </c>
      <c r="K11470" s="147">
        <v>37.711799999999997</v>
      </c>
    </row>
    <row r="11471" spans="2:11" x14ac:dyDescent="0.2">
      <c r="B11471" s="21" t="str">
        <f t="shared" si="179"/>
        <v>MaitlandIce Accretion2030RCP8.5</v>
      </c>
      <c r="C11471" t="s">
        <v>366</v>
      </c>
      <c r="D11471" t="s">
        <v>486</v>
      </c>
      <c r="E11471" s="144" t="s">
        <v>191</v>
      </c>
      <c r="F11471" s="144">
        <v>2030</v>
      </c>
      <c r="G11471" s="147">
        <v>20.903217320623259</v>
      </c>
      <c r="H11471" s="147">
        <v>24.991299999999999</v>
      </c>
      <c r="I11471" s="147">
        <v>30.19</v>
      </c>
      <c r="J11471" s="147">
        <v>34.1599</v>
      </c>
      <c r="K11471" s="147">
        <v>38.114999999999995</v>
      </c>
    </row>
    <row r="11472" spans="2:11" x14ac:dyDescent="0.2">
      <c r="B11472" s="21" t="str">
        <f t="shared" si="179"/>
        <v>MaitlandIce Accretion2035RCP8.5</v>
      </c>
      <c r="C11472" t="s">
        <v>366</v>
      </c>
      <c r="D11472" t="s">
        <v>486</v>
      </c>
      <c r="E11472" s="144" t="s">
        <v>191</v>
      </c>
      <c r="F11472" s="144">
        <v>2035</v>
      </c>
      <c r="G11472" s="147">
        <v>21.042386543796518</v>
      </c>
      <c r="H11472" s="147">
        <v>25.198799999999999</v>
      </c>
      <c r="I11472" s="147">
        <v>30.48</v>
      </c>
      <c r="J11472" s="147">
        <v>34.510199999999998</v>
      </c>
      <c r="K11472" s="147">
        <v>38.518199999999993</v>
      </c>
    </row>
    <row r="11473" spans="2:11" x14ac:dyDescent="0.2">
      <c r="B11473" s="21" t="str">
        <f t="shared" si="179"/>
        <v>MaitlandIce Accretion2040RCP8.5</v>
      </c>
      <c r="C11473" t="s">
        <v>366</v>
      </c>
      <c r="D11473" t="s">
        <v>486</v>
      </c>
      <c r="E11473" s="144" t="s">
        <v>191</v>
      </c>
      <c r="F11473" s="144">
        <v>2040</v>
      </c>
      <c r="G11473" s="147">
        <v>20.812757325560643</v>
      </c>
      <c r="H11473" s="147">
        <v>24.958099999999998</v>
      </c>
      <c r="I11473" s="147">
        <v>30.21</v>
      </c>
      <c r="J11473" s="147">
        <v>34.2164</v>
      </c>
      <c r="K11473" s="147">
        <v>38.215799999999994</v>
      </c>
    </row>
    <row r="11474" spans="2:11" x14ac:dyDescent="0.2">
      <c r="B11474" s="21" t="str">
        <f t="shared" si="179"/>
        <v>MaitlandIce Accretion2045RCP8.5</v>
      </c>
      <c r="C11474" t="s">
        <v>366</v>
      </c>
      <c r="D11474" t="s">
        <v>486</v>
      </c>
      <c r="E11474" s="144" t="s">
        <v>191</v>
      </c>
      <c r="F11474" s="144">
        <v>2045</v>
      </c>
      <c r="G11474" s="147">
        <v>20.583128107324768</v>
      </c>
      <c r="H11474" s="147">
        <v>24.717399999999998</v>
      </c>
      <c r="I11474" s="147">
        <v>29.939999999999998</v>
      </c>
      <c r="J11474" s="147">
        <v>33.922599999999996</v>
      </c>
      <c r="K11474" s="147">
        <v>37.913399999999996</v>
      </c>
    </row>
    <row r="11475" spans="2:11" x14ac:dyDescent="0.2">
      <c r="B11475" s="21" t="str">
        <f t="shared" si="179"/>
        <v>MaitlandIce Accretion2050RCP8.5</v>
      </c>
      <c r="C11475" t="s">
        <v>366</v>
      </c>
      <c r="D11475" t="s">
        <v>486</v>
      </c>
      <c r="E11475" s="144" t="s">
        <v>191</v>
      </c>
      <c r="F11475" s="144">
        <v>2050</v>
      </c>
      <c r="G11475" s="147">
        <v>20.492668112262152</v>
      </c>
      <c r="H11475" s="147">
        <v>24.692499999999995</v>
      </c>
      <c r="I11475" s="147">
        <v>29.98</v>
      </c>
      <c r="J11475" s="147">
        <v>34.012999999999998</v>
      </c>
      <c r="K11475" s="147">
        <v>38.064599999999999</v>
      </c>
    </row>
    <row r="11476" spans="2:11" x14ac:dyDescent="0.2">
      <c r="B11476" s="21" t="str">
        <f t="shared" si="179"/>
        <v>MaitlandIce Accretion2055RCP8.5</v>
      </c>
      <c r="C11476" t="s">
        <v>366</v>
      </c>
      <c r="D11476" t="s">
        <v>486</v>
      </c>
      <c r="E11476" s="144" t="s">
        <v>191</v>
      </c>
      <c r="F11476" s="144">
        <v>2055</v>
      </c>
      <c r="G11476" s="147">
        <v>20.631837335435407</v>
      </c>
      <c r="H11476" s="147">
        <v>24.908299999999997</v>
      </c>
      <c r="I11476" s="147">
        <v>30.29</v>
      </c>
      <c r="J11476" s="147">
        <v>34.397199999999998</v>
      </c>
      <c r="K11476" s="147">
        <v>38.518199999999993</v>
      </c>
    </row>
    <row r="11477" spans="2:11" x14ac:dyDescent="0.2">
      <c r="B11477" s="21" t="str">
        <f t="shared" si="179"/>
        <v>MaitlandIce Accretion2060RCP8.5</v>
      </c>
      <c r="C11477" t="s">
        <v>366</v>
      </c>
      <c r="D11477" t="s">
        <v>486</v>
      </c>
      <c r="E11477" s="144" t="s">
        <v>191</v>
      </c>
      <c r="F11477" s="144">
        <v>2060</v>
      </c>
      <c r="G11477" s="147">
        <v>20.624878874276746</v>
      </c>
      <c r="H11477" s="147">
        <v>24.991299999999995</v>
      </c>
      <c r="I11477" s="147">
        <v>30.49</v>
      </c>
      <c r="J11477" s="147">
        <v>34.679699999999997</v>
      </c>
      <c r="K11477" s="147">
        <v>38.883599999999994</v>
      </c>
    </row>
    <row r="11478" spans="2:11" x14ac:dyDescent="0.2">
      <c r="B11478" s="21" t="str">
        <f t="shared" si="179"/>
        <v>MaitlandIce Accretion2065RCP8.5</v>
      </c>
      <c r="C11478" t="s">
        <v>366</v>
      </c>
      <c r="D11478" t="s">
        <v>486</v>
      </c>
      <c r="E11478" s="144" t="s">
        <v>191</v>
      </c>
      <c r="F11478" s="144">
        <v>2065</v>
      </c>
      <c r="G11478" s="147">
        <v>20.478751189944823</v>
      </c>
      <c r="H11478" s="147">
        <v>24.858499999999999</v>
      </c>
      <c r="I11478" s="147">
        <v>30.38</v>
      </c>
      <c r="J11478" s="147">
        <v>34.577999999999996</v>
      </c>
      <c r="K11478" s="147">
        <v>38.795400000000001</v>
      </c>
    </row>
    <row r="11479" spans="2:11" x14ac:dyDescent="0.2">
      <c r="B11479" s="21" t="str">
        <f t="shared" si="179"/>
        <v>MaitlandIce Accretion2070RCP8.5</v>
      </c>
      <c r="C11479" t="s">
        <v>366</v>
      </c>
      <c r="D11479" t="s">
        <v>486</v>
      </c>
      <c r="E11479" s="144" t="s">
        <v>191</v>
      </c>
      <c r="F11479" s="144">
        <v>2070</v>
      </c>
      <c r="G11479" s="147">
        <v>20.047326598107727</v>
      </c>
      <c r="H11479" s="147">
        <v>24.410299999999999</v>
      </c>
      <c r="I11479" s="147">
        <v>29.909999999999997</v>
      </c>
      <c r="J11479" s="147">
        <v>34.080799999999996</v>
      </c>
      <c r="K11479" s="147">
        <v>38.266199999999998</v>
      </c>
    </row>
    <row r="11480" spans="2:11" x14ac:dyDescent="0.2">
      <c r="B11480" s="21" t="str">
        <f t="shared" si="179"/>
        <v>MaitlandIce Accretion2075RCP8.5</v>
      </c>
      <c r="C11480" t="s">
        <v>366</v>
      </c>
      <c r="D11480" t="s">
        <v>486</v>
      </c>
      <c r="E11480" s="144" t="s">
        <v>191</v>
      </c>
      <c r="F11480" s="144">
        <v>2075</v>
      </c>
      <c r="G11480" s="147">
        <v>19.762029690602553</v>
      </c>
      <c r="H11480" s="147">
        <v>24.094899999999999</v>
      </c>
      <c r="I11480" s="147">
        <v>29.549999999999997</v>
      </c>
      <c r="J11480" s="147">
        <v>33.685299999999998</v>
      </c>
      <c r="K11480" s="147">
        <v>37.825200000000002</v>
      </c>
    </row>
    <row r="11481" spans="2:11" x14ac:dyDescent="0.2">
      <c r="B11481" s="21" t="str">
        <f t="shared" si="179"/>
        <v>MaitlandIce Accretion2080RCP8.5</v>
      </c>
      <c r="C11481" t="s">
        <v>366</v>
      </c>
      <c r="D11481" t="s">
        <v>486</v>
      </c>
      <c r="E11481" s="144" t="s">
        <v>191</v>
      </c>
      <c r="F11481" s="144">
        <v>2080</v>
      </c>
      <c r="G11481" s="147">
        <v>19.476732783097376</v>
      </c>
      <c r="H11481" s="147">
        <v>23.779499999999999</v>
      </c>
      <c r="I11481" s="147">
        <v>29.189999999999998</v>
      </c>
      <c r="J11481" s="147">
        <v>33.2898</v>
      </c>
      <c r="K11481" s="147">
        <v>37.3842</v>
      </c>
    </row>
    <row r="11482" spans="2:11" x14ac:dyDescent="0.2">
      <c r="B11482" s="21" t="str">
        <f t="shared" si="179"/>
        <v>MaitlandIce Accretion2085RCP8.5</v>
      </c>
      <c r="C11482" t="s">
        <v>366</v>
      </c>
      <c r="D11482" t="s">
        <v>486</v>
      </c>
      <c r="E11482" s="144" t="s">
        <v>191</v>
      </c>
      <c r="F11482" s="144">
        <v>2085</v>
      </c>
      <c r="G11482" s="147">
        <v>18.71478128622379</v>
      </c>
      <c r="H11482" s="147">
        <v>22.883099999999999</v>
      </c>
      <c r="I11482" s="147">
        <v>28.14</v>
      </c>
      <c r="J11482" s="147">
        <v>32.120249999999999</v>
      </c>
      <c r="K11482" s="147">
        <v>36.080100000000002</v>
      </c>
    </row>
    <row r="11483" spans="2:11" x14ac:dyDescent="0.2">
      <c r="B11483" s="21" t="str">
        <f t="shared" si="179"/>
        <v>MaitlandIce Accretion2090RCP8.5</v>
      </c>
      <c r="C11483" t="s">
        <v>366</v>
      </c>
      <c r="D11483" t="s">
        <v>486</v>
      </c>
      <c r="E11483" s="144" t="s">
        <v>191</v>
      </c>
      <c r="F11483" s="144">
        <v>2090</v>
      </c>
      <c r="G11483" s="147">
        <v>17.952829789350204</v>
      </c>
      <c r="H11483" s="147">
        <v>21.986699999999999</v>
      </c>
      <c r="I11483" s="147">
        <v>27.09</v>
      </c>
      <c r="J11483" s="147">
        <v>30.950700000000001</v>
      </c>
      <c r="K11483" s="147">
        <v>34.775999999999996</v>
      </c>
    </row>
    <row r="11484" spans="2:11" x14ac:dyDescent="0.2">
      <c r="B11484" s="21" t="str">
        <f t="shared" si="179"/>
        <v>MaitlandIce Accretion2095RCP8.5</v>
      </c>
      <c r="C11484" t="s">
        <v>366</v>
      </c>
      <c r="D11484" t="s">
        <v>486</v>
      </c>
      <c r="E11484" s="144" t="s">
        <v>191</v>
      </c>
      <c r="F11484" s="144">
        <v>2095</v>
      </c>
      <c r="G11484" s="147">
        <v>17.952829789350204</v>
      </c>
      <c r="H11484" s="147">
        <v>21.986699999999999</v>
      </c>
      <c r="I11484" s="147">
        <v>27.09</v>
      </c>
      <c r="J11484" s="147">
        <v>30.950700000000001</v>
      </c>
      <c r="K11484" s="147">
        <v>34.775999999999996</v>
      </c>
    </row>
    <row r="11485" spans="2:11" x14ac:dyDescent="0.2">
      <c r="B11485" s="21" t="str">
        <f t="shared" si="179"/>
        <v>MaitlandIce Accretion2100RCP8.5</v>
      </c>
      <c r="C11485" t="s">
        <v>366</v>
      </c>
      <c r="D11485" t="s">
        <v>486</v>
      </c>
      <c r="E11485" s="144" t="s">
        <v>191</v>
      </c>
      <c r="F11485" s="144">
        <v>2100</v>
      </c>
      <c r="G11485" s="147">
        <v>17.952829789350204</v>
      </c>
      <c r="H11485" s="147">
        <v>21.986699999999999</v>
      </c>
      <c r="I11485" s="147">
        <v>27.09</v>
      </c>
      <c r="J11485" s="147">
        <v>30.950700000000001</v>
      </c>
      <c r="K11485" s="147">
        <v>34.775999999999996</v>
      </c>
    </row>
    <row r="11486" spans="2:11" x14ac:dyDescent="0.2">
      <c r="B11486" s="21" t="str">
        <f t="shared" si="179"/>
        <v>MaitlandWind2023RCP4.5</v>
      </c>
      <c r="C11486" t="s">
        <v>366</v>
      </c>
      <c r="D11486" t="s">
        <v>1</v>
      </c>
      <c r="E11486" s="144" t="s">
        <v>193</v>
      </c>
      <c r="F11486" s="144">
        <v>2023</v>
      </c>
      <c r="G11486" s="147">
        <v>81.002509327973044</v>
      </c>
      <c r="H11486" s="147">
        <v>87.337602000000018</v>
      </c>
      <c r="I11486" s="147">
        <v>94.032300000000006</v>
      </c>
      <c r="J11486" s="147">
        <v>100.70412</v>
      </c>
      <c r="K11486" s="147">
        <v>107.37705599999998</v>
      </c>
    </row>
    <row r="11487" spans="2:11" x14ac:dyDescent="0.2">
      <c r="B11487" s="21" t="str">
        <f t="shared" si="179"/>
        <v>MaitlandWind2025RCP4.5</v>
      </c>
      <c r="C11487" t="s">
        <v>366</v>
      </c>
      <c r="D11487" t="s">
        <v>1</v>
      </c>
      <c r="E11487" s="144" t="s">
        <v>193</v>
      </c>
      <c r="F11487" s="144">
        <v>2025</v>
      </c>
      <c r="G11487" s="147">
        <v>81.006524521257859</v>
      </c>
      <c r="H11487" s="147">
        <v>87.333277500000023</v>
      </c>
      <c r="I11487" s="147">
        <v>94.015250000000009</v>
      </c>
      <c r="J11487" s="147">
        <v>100.67592550000001</v>
      </c>
      <c r="K11487" s="147">
        <v>107.33994899999999</v>
      </c>
    </row>
    <row r="11488" spans="2:11" x14ac:dyDescent="0.2">
      <c r="B11488" s="21" t="str">
        <f t="shared" si="179"/>
        <v>MaitlandWind2030RCP4.5</v>
      </c>
      <c r="C11488" t="s">
        <v>366</v>
      </c>
      <c r="D11488" t="s">
        <v>1</v>
      </c>
      <c r="E11488" s="144" t="s">
        <v>193</v>
      </c>
      <c r="F11488" s="144">
        <v>2030</v>
      </c>
      <c r="G11488" s="147">
        <v>81.010539714542688</v>
      </c>
      <c r="H11488" s="147">
        <v>87.328953000000013</v>
      </c>
      <c r="I11488" s="147">
        <v>93.998200000000011</v>
      </c>
      <c r="J11488" s="147">
        <v>100.64773100000001</v>
      </c>
      <c r="K11488" s="147">
        <v>107.30284199999998</v>
      </c>
    </row>
    <row r="11489" spans="2:11" x14ac:dyDescent="0.2">
      <c r="B11489" s="21" t="str">
        <f t="shared" si="179"/>
        <v>MaitlandWind2035RCP4.5</v>
      </c>
      <c r="C11489" t="s">
        <v>366</v>
      </c>
      <c r="D11489" t="s">
        <v>1</v>
      </c>
      <c r="E11489" s="144" t="s">
        <v>193</v>
      </c>
      <c r="F11489" s="144">
        <v>2035</v>
      </c>
      <c r="G11489" s="147">
        <v>81.014554907827517</v>
      </c>
      <c r="H11489" s="147">
        <v>87.324628500000017</v>
      </c>
      <c r="I11489" s="147">
        <v>93.981150000000014</v>
      </c>
      <c r="J11489" s="147">
        <v>100.61953650000001</v>
      </c>
      <c r="K11489" s="147">
        <v>107.26573499999998</v>
      </c>
    </row>
    <row r="11490" spans="2:11" x14ac:dyDescent="0.2">
      <c r="B11490" s="21" t="str">
        <f t="shared" si="179"/>
        <v>MaitlandWind2040RCP4.5</v>
      </c>
      <c r="C11490" t="s">
        <v>366</v>
      </c>
      <c r="D11490" t="s">
        <v>1</v>
      </c>
      <c r="E11490" s="144" t="s">
        <v>193</v>
      </c>
      <c r="F11490" s="144">
        <v>2040</v>
      </c>
      <c r="G11490" s="147">
        <v>81.018570101112331</v>
      </c>
      <c r="H11490" s="147">
        <v>87.320304000000021</v>
      </c>
      <c r="I11490" s="147">
        <v>93.964100000000002</v>
      </c>
      <c r="J11490" s="147">
        <v>100.591342</v>
      </c>
      <c r="K11490" s="147">
        <v>107.22862799999999</v>
      </c>
    </row>
    <row r="11491" spans="2:11" x14ac:dyDescent="0.2">
      <c r="B11491" s="21" t="str">
        <f t="shared" si="179"/>
        <v>MaitlandWind2045RCP4.5</v>
      </c>
      <c r="C11491" t="s">
        <v>366</v>
      </c>
      <c r="D11491" t="s">
        <v>1</v>
      </c>
      <c r="E11491" s="144" t="s">
        <v>193</v>
      </c>
      <c r="F11491" s="144">
        <v>2045</v>
      </c>
      <c r="G11491" s="147">
        <v>81.022585294397146</v>
      </c>
      <c r="H11491" s="147">
        <v>87.315979500000012</v>
      </c>
      <c r="I11491" s="147">
        <v>93.947050000000004</v>
      </c>
      <c r="J11491" s="147">
        <v>100.5631475</v>
      </c>
      <c r="K11491" s="147">
        <v>107.19152099999999</v>
      </c>
    </row>
    <row r="11492" spans="2:11" x14ac:dyDescent="0.2">
      <c r="B11492" s="21" t="str">
        <f t="shared" si="179"/>
        <v>MaitlandWind2050RCP4.5</v>
      </c>
      <c r="C11492" t="s">
        <v>366</v>
      </c>
      <c r="D11492" t="s">
        <v>1</v>
      </c>
      <c r="E11492" s="144" t="s">
        <v>193</v>
      </c>
      <c r="F11492" s="144">
        <v>2050</v>
      </c>
      <c r="G11492" s="147">
        <v>80.94469054467163</v>
      </c>
      <c r="H11492" s="147">
        <v>87.187109400000011</v>
      </c>
      <c r="I11492" s="147">
        <v>93.751440000000002</v>
      </c>
      <c r="J11492" s="147">
        <v>100.3140408</v>
      </c>
      <c r="K11492" s="147">
        <v>106.8851232</v>
      </c>
    </row>
    <row r="11493" spans="2:11" x14ac:dyDescent="0.2">
      <c r="B11493" s="21" t="str">
        <f t="shared" si="179"/>
        <v>MaitlandWind2055RCP4.5</v>
      </c>
      <c r="C11493" t="s">
        <v>366</v>
      </c>
      <c r="D11493" t="s">
        <v>1</v>
      </c>
      <c r="E11493" s="144" t="s">
        <v>193</v>
      </c>
      <c r="F11493" s="144">
        <v>2055</v>
      </c>
      <c r="G11493" s="147">
        <v>80.862780601661285</v>
      </c>
      <c r="H11493" s="147">
        <v>87.062563800000007</v>
      </c>
      <c r="I11493" s="147">
        <v>93.572879999999998</v>
      </c>
      <c r="J11493" s="147">
        <v>100.0931286</v>
      </c>
      <c r="K11493" s="147">
        <v>106.61583239999999</v>
      </c>
    </row>
    <row r="11494" spans="2:11" x14ac:dyDescent="0.2">
      <c r="B11494" s="21" t="str">
        <f t="shared" si="179"/>
        <v>MaitlandWind2060RCP4.5</v>
      </c>
      <c r="C11494" t="s">
        <v>366</v>
      </c>
      <c r="D11494" t="s">
        <v>1</v>
      </c>
      <c r="E11494" s="144" t="s">
        <v>193</v>
      </c>
      <c r="F11494" s="144">
        <v>2060</v>
      </c>
      <c r="G11494" s="147">
        <v>80.780870658650954</v>
      </c>
      <c r="H11494" s="147">
        <v>86.938018200000016</v>
      </c>
      <c r="I11494" s="147">
        <v>93.394320000000008</v>
      </c>
      <c r="J11494" s="147">
        <v>99.872216399999999</v>
      </c>
      <c r="K11494" s="147">
        <v>106.34654159999999</v>
      </c>
    </row>
    <row r="11495" spans="2:11" x14ac:dyDescent="0.2">
      <c r="B11495" s="21" t="str">
        <f t="shared" si="179"/>
        <v>MaitlandWind2065RCP4.5</v>
      </c>
      <c r="C11495" t="s">
        <v>366</v>
      </c>
      <c r="D11495" t="s">
        <v>1</v>
      </c>
      <c r="E11495" s="144" t="s">
        <v>193</v>
      </c>
      <c r="F11495" s="144">
        <v>2065</v>
      </c>
      <c r="G11495" s="147">
        <v>80.698960715640609</v>
      </c>
      <c r="H11495" s="147">
        <v>86.813472600000011</v>
      </c>
      <c r="I11495" s="147">
        <v>93.215760000000003</v>
      </c>
      <c r="J11495" s="147">
        <v>99.651304199999998</v>
      </c>
      <c r="K11495" s="147">
        <v>106.07725079999999</v>
      </c>
    </row>
    <row r="11496" spans="2:11" x14ac:dyDescent="0.2">
      <c r="B11496" s="21" t="str">
        <f t="shared" si="179"/>
        <v>MaitlandWind2070RCP4.5</v>
      </c>
      <c r="C11496" t="s">
        <v>366</v>
      </c>
      <c r="D11496" t="s">
        <v>1</v>
      </c>
      <c r="E11496" s="144" t="s">
        <v>193</v>
      </c>
      <c r="F11496" s="144">
        <v>2070</v>
      </c>
      <c r="G11496" s="147">
        <v>80.617050772630265</v>
      </c>
      <c r="H11496" s="147">
        <v>86.688927000000007</v>
      </c>
      <c r="I11496" s="147">
        <v>93.037199999999999</v>
      </c>
      <c r="J11496" s="147">
        <v>99.430391999999998</v>
      </c>
      <c r="K11496" s="147">
        <v>105.80795999999999</v>
      </c>
    </row>
    <row r="11497" spans="2:11" x14ac:dyDescent="0.2">
      <c r="B11497" s="21" t="str">
        <f t="shared" si="179"/>
        <v>MaitlandWind2075RCP4.5</v>
      </c>
      <c r="C11497" t="s">
        <v>366</v>
      </c>
      <c r="D11497" t="s">
        <v>1</v>
      </c>
      <c r="E11497" s="144" t="s">
        <v>193</v>
      </c>
      <c r="F11497" s="144">
        <v>2075</v>
      </c>
      <c r="G11497" s="147">
        <v>80.58359082859009</v>
      </c>
      <c r="H11497" s="147">
        <v>86.645682000000008</v>
      </c>
      <c r="I11497" s="147">
        <v>92.984499999999997</v>
      </c>
      <c r="J11497" s="147">
        <v>99.369027500000001</v>
      </c>
      <c r="K11497" s="147">
        <v>105.739047</v>
      </c>
    </row>
    <row r="11498" spans="2:11" x14ac:dyDescent="0.2">
      <c r="B11498" s="21" t="str">
        <f t="shared" si="179"/>
        <v>MaitlandWind2080RCP4.5</v>
      </c>
      <c r="C11498" t="s">
        <v>366</v>
      </c>
      <c r="D11498" t="s">
        <v>1</v>
      </c>
      <c r="E11498" s="144" t="s">
        <v>193</v>
      </c>
      <c r="F11498" s="144">
        <v>2080</v>
      </c>
      <c r="G11498" s="147">
        <v>80.550130884549915</v>
      </c>
      <c r="H11498" s="147">
        <v>86.602437000000009</v>
      </c>
      <c r="I11498" s="147">
        <v>92.931799999999996</v>
      </c>
      <c r="J11498" s="147">
        <v>99.307663000000005</v>
      </c>
      <c r="K11498" s="147">
        <v>105.67013399999999</v>
      </c>
    </row>
    <row r="11499" spans="2:11" x14ac:dyDescent="0.2">
      <c r="B11499" s="21" t="str">
        <f t="shared" si="179"/>
        <v>MaitlandWind2085RCP4.5</v>
      </c>
      <c r="C11499" t="s">
        <v>366</v>
      </c>
      <c r="D11499" t="s">
        <v>1</v>
      </c>
      <c r="E11499" s="144" t="s">
        <v>193</v>
      </c>
      <c r="F11499" s="144">
        <v>2085</v>
      </c>
      <c r="G11499" s="147">
        <v>80.516670940509755</v>
      </c>
      <c r="H11499" s="147">
        <v>86.559191999999996</v>
      </c>
      <c r="I11499" s="147">
        <v>92.879099999999994</v>
      </c>
      <c r="J11499" s="147">
        <v>99.246298499999995</v>
      </c>
      <c r="K11499" s="147">
        <v>105.601221</v>
      </c>
    </row>
    <row r="11500" spans="2:11" x14ac:dyDescent="0.2">
      <c r="B11500" s="21" t="str">
        <f t="shared" si="179"/>
        <v>MaitlandWind2090RCP4.5</v>
      </c>
      <c r="C11500" t="s">
        <v>366</v>
      </c>
      <c r="D11500" t="s">
        <v>1</v>
      </c>
      <c r="E11500" s="144" t="s">
        <v>193</v>
      </c>
      <c r="F11500" s="144">
        <v>2090</v>
      </c>
      <c r="G11500" s="147">
        <v>80.48321099646958</v>
      </c>
      <c r="H11500" s="147">
        <v>86.515946999999997</v>
      </c>
      <c r="I11500" s="147">
        <v>92.826400000000007</v>
      </c>
      <c r="J11500" s="147">
        <v>99.184933999999998</v>
      </c>
      <c r="K11500" s="147">
        <v>105.532308</v>
      </c>
    </row>
    <row r="11501" spans="2:11" x14ac:dyDescent="0.2">
      <c r="B11501" s="21" t="str">
        <f t="shared" si="179"/>
        <v>MaitlandWind2095RCP4.5</v>
      </c>
      <c r="C11501" t="s">
        <v>366</v>
      </c>
      <c r="D11501" t="s">
        <v>1</v>
      </c>
      <c r="E11501" s="144" t="s">
        <v>193</v>
      </c>
      <c r="F11501" s="144">
        <v>2095</v>
      </c>
      <c r="G11501" s="147">
        <v>80.449751052429406</v>
      </c>
      <c r="H11501" s="147">
        <v>86.472701999999998</v>
      </c>
      <c r="I11501" s="147">
        <v>92.773700000000005</v>
      </c>
      <c r="J11501" s="147">
        <v>99.123569500000002</v>
      </c>
      <c r="K11501" s="147">
        <v>105.46339499999999</v>
      </c>
    </row>
    <row r="11502" spans="2:11" x14ac:dyDescent="0.2">
      <c r="B11502" s="21" t="str">
        <f t="shared" si="179"/>
        <v>MaitlandWind2100RCP4.5</v>
      </c>
      <c r="C11502" t="s">
        <v>366</v>
      </c>
      <c r="D11502" t="s">
        <v>1</v>
      </c>
      <c r="E11502" s="144" t="s">
        <v>193</v>
      </c>
      <c r="F11502" s="144">
        <v>2100</v>
      </c>
      <c r="G11502" s="147">
        <v>80.416291108389231</v>
      </c>
      <c r="H11502" s="147">
        <v>86.429456999999999</v>
      </c>
      <c r="I11502" s="147">
        <v>92.721000000000004</v>
      </c>
      <c r="J11502" s="147">
        <v>99.062205000000006</v>
      </c>
      <c r="K11502" s="147">
        <v>105.394482</v>
      </c>
    </row>
    <row r="11503" spans="2:11" x14ac:dyDescent="0.2">
      <c r="B11503" s="21" t="str">
        <f t="shared" si="179"/>
        <v>MaitlandWind2023RCP6.0</v>
      </c>
      <c r="C11503" t="s">
        <v>366</v>
      </c>
      <c r="D11503" t="s">
        <v>1</v>
      </c>
      <c r="E11503" s="144" t="s">
        <v>192</v>
      </c>
      <c r="F11503" s="144">
        <v>2023</v>
      </c>
      <c r="G11503" s="147">
        <v>81.002509327973044</v>
      </c>
      <c r="H11503" s="147">
        <v>87.337602000000018</v>
      </c>
      <c r="I11503" s="147">
        <v>94.032300000000006</v>
      </c>
      <c r="J11503" s="147">
        <v>100.70412</v>
      </c>
      <c r="K11503" s="147">
        <v>107.37705599999998</v>
      </c>
    </row>
    <row r="11504" spans="2:11" x14ac:dyDescent="0.2">
      <c r="B11504" s="21" t="str">
        <f t="shared" si="179"/>
        <v>MaitlandWind2025RCP6.0</v>
      </c>
      <c r="C11504" t="s">
        <v>366</v>
      </c>
      <c r="D11504" t="s">
        <v>1</v>
      </c>
      <c r="E11504" s="144" t="s">
        <v>192</v>
      </c>
      <c r="F11504" s="144">
        <v>2025</v>
      </c>
      <c r="G11504" s="147">
        <v>81.006524521257859</v>
      </c>
      <c r="H11504" s="147">
        <v>87.333277500000023</v>
      </c>
      <c r="I11504" s="147">
        <v>94.015250000000009</v>
      </c>
      <c r="J11504" s="147">
        <v>100.67592550000001</v>
      </c>
      <c r="K11504" s="147">
        <v>107.33994899999999</v>
      </c>
    </row>
    <row r="11505" spans="2:11" x14ac:dyDescent="0.2">
      <c r="B11505" s="21" t="str">
        <f t="shared" si="179"/>
        <v>MaitlandWind2030RCP6.0</v>
      </c>
      <c r="C11505" t="s">
        <v>366</v>
      </c>
      <c r="D11505" t="s">
        <v>1</v>
      </c>
      <c r="E11505" s="144" t="s">
        <v>192</v>
      </c>
      <c r="F11505" s="144">
        <v>2030</v>
      </c>
      <c r="G11505" s="147">
        <v>81.010539714542688</v>
      </c>
      <c r="H11505" s="147">
        <v>87.328953000000013</v>
      </c>
      <c r="I11505" s="147">
        <v>93.998200000000011</v>
      </c>
      <c r="J11505" s="147">
        <v>100.64773100000001</v>
      </c>
      <c r="K11505" s="147">
        <v>107.30284199999998</v>
      </c>
    </row>
    <row r="11506" spans="2:11" x14ac:dyDescent="0.2">
      <c r="B11506" s="21" t="str">
        <f t="shared" si="179"/>
        <v>MaitlandWind2035RCP6.0</v>
      </c>
      <c r="C11506" t="s">
        <v>366</v>
      </c>
      <c r="D11506" t="s">
        <v>1</v>
      </c>
      <c r="E11506" s="144" t="s">
        <v>192</v>
      </c>
      <c r="F11506" s="144">
        <v>2035</v>
      </c>
      <c r="G11506" s="147">
        <v>81.014554907827517</v>
      </c>
      <c r="H11506" s="147">
        <v>87.324628500000017</v>
      </c>
      <c r="I11506" s="147">
        <v>93.981150000000014</v>
      </c>
      <c r="J11506" s="147">
        <v>100.61953650000001</v>
      </c>
      <c r="K11506" s="147">
        <v>107.26573499999998</v>
      </c>
    </row>
    <row r="11507" spans="2:11" x14ac:dyDescent="0.2">
      <c r="B11507" s="21" t="str">
        <f t="shared" si="179"/>
        <v>MaitlandWind2040RCP6.0</v>
      </c>
      <c r="C11507" t="s">
        <v>366</v>
      </c>
      <c r="D11507" t="s">
        <v>1</v>
      </c>
      <c r="E11507" s="144" t="s">
        <v>192</v>
      </c>
      <c r="F11507" s="144">
        <v>2040</v>
      </c>
      <c r="G11507" s="147">
        <v>81.018570101112331</v>
      </c>
      <c r="H11507" s="147">
        <v>87.320304000000021</v>
      </c>
      <c r="I11507" s="147">
        <v>93.964100000000002</v>
      </c>
      <c r="J11507" s="147">
        <v>100.591342</v>
      </c>
      <c r="K11507" s="147">
        <v>107.22862799999999</v>
      </c>
    </row>
    <row r="11508" spans="2:11" x14ac:dyDescent="0.2">
      <c r="B11508" s="21" t="str">
        <f t="shared" si="179"/>
        <v>MaitlandWind2045RCP6.0</v>
      </c>
      <c r="C11508" t="s">
        <v>366</v>
      </c>
      <c r="D11508" t="s">
        <v>1</v>
      </c>
      <c r="E11508" s="144" t="s">
        <v>192</v>
      </c>
      <c r="F11508" s="144">
        <v>2045</v>
      </c>
      <c r="G11508" s="147">
        <v>81.022585294397146</v>
      </c>
      <c r="H11508" s="147">
        <v>87.315979500000012</v>
      </c>
      <c r="I11508" s="147">
        <v>93.947050000000004</v>
      </c>
      <c r="J11508" s="147">
        <v>100.5631475</v>
      </c>
      <c r="K11508" s="147">
        <v>107.19152099999999</v>
      </c>
    </row>
    <row r="11509" spans="2:11" x14ac:dyDescent="0.2">
      <c r="B11509" s="21" t="str">
        <f t="shared" si="179"/>
        <v>MaitlandWind2050RCP6.0</v>
      </c>
      <c r="C11509" t="s">
        <v>366</v>
      </c>
      <c r="D11509" t="s">
        <v>1</v>
      </c>
      <c r="E11509" s="144" t="s">
        <v>192</v>
      </c>
      <c r="F11509" s="144">
        <v>2050</v>
      </c>
      <c r="G11509" s="147">
        <v>80.94469054467163</v>
      </c>
      <c r="H11509" s="147">
        <v>87.187109400000011</v>
      </c>
      <c r="I11509" s="147">
        <v>93.751440000000002</v>
      </c>
      <c r="J11509" s="147">
        <v>100.3140408</v>
      </c>
      <c r="K11509" s="147">
        <v>106.8851232</v>
      </c>
    </row>
    <row r="11510" spans="2:11" x14ac:dyDescent="0.2">
      <c r="B11510" s="21" t="str">
        <f t="shared" si="179"/>
        <v>MaitlandWind2055RCP6.0</v>
      </c>
      <c r="C11510" t="s">
        <v>366</v>
      </c>
      <c r="D11510" t="s">
        <v>1</v>
      </c>
      <c r="E11510" s="144" t="s">
        <v>192</v>
      </c>
      <c r="F11510" s="144">
        <v>2055</v>
      </c>
      <c r="G11510" s="147">
        <v>80.862780601661285</v>
      </c>
      <c r="H11510" s="147">
        <v>87.062563800000007</v>
      </c>
      <c r="I11510" s="147">
        <v>93.572879999999998</v>
      </c>
      <c r="J11510" s="147">
        <v>100.0931286</v>
      </c>
      <c r="K11510" s="147">
        <v>106.61583239999999</v>
      </c>
    </row>
    <row r="11511" spans="2:11" x14ac:dyDescent="0.2">
      <c r="B11511" s="21" t="str">
        <f t="shared" si="179"/>
        <v>MaitlandWind2060RCP6.0</v>
      </c>
      <c r="C11511" t="s">
        <v>366</v>
      </c>
      <c r="D11511" t="s">
        <v>1</v>
      </c>
      <c r="E11511" s="144" t="s">
        <v>192</v>
      </c>
      <c r="F11511" s="144">
        <v>2060</v>
      </c>
      <c r="G11511" s="147">
        <v>80.780870658650954</v>
      </c>
      <c r="H11511" s="147">
        <v>86.938018200000016</v>
      </c>
      <c r="I11511" s="147">
        <v>93.394320000000008</v>
      </c>
      <c r="J11511" s="147">
        <v>99.872216399999999</v>
      </c>
      <c r="K11511" s="147">
        <v>106.34654159999999</v>
      </c>
    </row>
    <row r="11512" spans="2:11" x14ac:dyDescent="0.2">
      <c r="B11512" s="21" t="str">
        <f t="shared" si="179"/>
        <v>MaitlandWind2065RCP6.0</v>
      </c>
      <c r="C11512" t="s">
        <v>366</v>
      </c>
      <c r="D11512" t="s">
        <v>1</v>
      </c>
      <c r="E11512" s="144" t="s">
        <v>192</v>
      </c>
      <c r="F11512" s="144">
        <v>2065</v>
      </c>
      <c r="G11512" s="147">
        <v>80.698960715640609</v>
      </c>
      <c r="H11512" s="147">
        <v>86.813472600000011</v>
      </c>
      <c r="I11512" s="147">
        <v>93.215760000000003</v>
      </c>
      <c r="J11512" s="147">
        <v>99.651304199999998</v>
      </c>
      <c r="K11512" s="147">
        <v>106.07725079999999</v>
      </c>
    </row>
    <row r="11513" spans="2:11" x14ac:dyDescent="0.2">
      <c r="B11513" s="21" t="str">
        <f t="shared" si="179"/>
        <v>MaitlandWind2070RCP6.0</v>
      </c>
      <c r="C11513" t="s">
        <v>366</v>
      </c>
      <c r="D11513" t="s">
        <v>1</v>
      </c>
      <c r="E11513" s="144" t="s">
        <v>192</v>
      </c>
      <c r="F11513" s="144">
        <v>2070</v>
      </c>
      <c r="G11513" s="147">
        <v>80.617050772630265</v>
      </c>
      <c r="H11513" s="147">
        <v>86.688927000000007</v>
      </c>
      <c r="I11513" s="147">
        <v>93.037199999999999</v>
      </c>
      <c r="J11513" s="147">
        <v>99.430391999999998</v>
      </c>
      <c r="K11513" s="147">
        <v>105.80795999999999</v>
      </c>
    </row>
    <row r="11514" spans="2:11" x14ac:dyDescent="0.2">
      <c r="B11514" s="21" t="str">
        <f t="shared" si="179"/>
        <v>MaitlandWind2075RCP6.0</v>
      </c>
      <c r="C11514" t="s">
        <v>366</v>
      </c>
      <c r="D11514" t="s">
        <v>1</v>
      </c>
      <c r="E11514" s="144" t="s">
        <v>192</v>
      </c>
      <c r="F11514" s="144">
        <v>2075</v>
      </c>
      <c r="G11514" s="147">
        <v>80.566860856570003</v>
      </c>
      <c r="H11514" s="147">
        <v>86.624059500000001</v>
      </c>
      <c r="I11514" s="147">
        <v>92.958150000000003</v>
      </c>
      <c r="J11514" s="147">
        <v>99.338345250000003</v>
      </c>
      <c r="K11514" s="147">
        <v>105.70459049999999</v>
      </c>
    </row>
    <row r="11515" spans="2:11" x14ac:dyDescent="0.2">
      <c r="B11515" s="21" t="str">
        <f t="shared" si="179"/>
        <v>MaitlandWind2080RCP6.0</v>
      </c>
      <c r="C11515" t="s">
        <v>366</v>
      </c>
      <c r="D11515" t="s">
        <v>1</v>
      </c>
      <c r="E11515" s="144" t="s">
        <v>192</v>
      </c>
      <c r="F11515" s="144">
        <v>2080</v>
      </c>
      <c r="G11515" s="147">
        <v>80.516670940509755</v>
      </c>
      <c r="H11515" s="147">
        <v>86.559191999999996</v>
      </c>
      <c r="I11515" s="147">
        <v>92.879099999999994</v>
      </c>
      <c r="J11515" s="147">
        <v>99.246298499999995</v>
      </c>
      <c r="K11515" s="147">
        <v>105.601221</v>
      </c>
    </row>
    <row r="11516" spans="2:11" x14ac:dyDescent="0.2">
      <c r="B11516" s="21" t="str">
        <f t="shared" si="179"/>
        <v>MaitlandWind2085RCP6.0</v>
      </c>
      <c r="C11516" t="s">
        <v>366</v>
      </c>
      <c r="D11516" t="s">
        <v>1</v>
      </c>
      <c r="E11516" s="144" t="s">
        <v>192</v>
      </c>
      <c r="F11516" s="144">
        <v>2085</v>
      </c>
      <c r="G11516" s="147">
        <v>80.466481024449493</v>
      </c>
      <c r="H11516" s="147">
        <v>86.494324500000005</v>
      </c>
      <c r="I11516" s="147">
        <v>92.800049999999999</v>
      </c>
      <c r="J11516" s="147">
        <v>99.15425175</v>
      </c>
      <c r="K11516" s="147">
        <v>105.4978515</v>
      </c>
    </row>
    <row r="11517" spans="2:11" x14ac:dyDescent="0.2">
      <c r="B11517" s="21" t="str">
        <f t="shared" si="179"/>
        <v>MaitlandWind2090RCP6.0</v>
      </c>
      <c r="C11517" t="s">
        <v>366</v>
      </c>
      <c r="D11517" t="s">
        <v>1</v>
      </c>
      <c r="E11517" s="144" t="s">
        <v>192</v>
      </c>
      <c r="F11517" s="144">
        <v>2090</v>
      </c>
      <c r="G11517" s="147">
        <v>80.346694424785667</v>
      </c>
      <c r="H11517" s="147">
        <v>86.334317999999996</v>
      </c>
      <c r="I11517" s="147">
        <v>92.587699999999998</v>
      </c>
      <c r="J11517" s="147">
        <v>98.896355000000014</v>
      </c>
      <c r="K11517" s="147">
        <v>105.193044</v>
      </c>
    </row>
    <row r="11518" spans="2:11" x14ac:dyDescent="0.2">
      <c r="B11518" s="21" t="str">
        <f t="shared" si="179"/>
        <v>MaitlandWind2095RCP6.0</v>
      </c>
      <c r="C11518" t="s">
        <v>366</v>
      </c>
      <c r="D11518" t="s">
        <v>1</v>
      </c>
      <c r="E11518" s="144" t="s">
        <v>192</v>
      </c>
      <c r="F11518" s="144">
        <v>2095</v>
      </c>
      <c r="G11518" s="147">
        <v>80.277097741182118</v>
      </c>
      <c r="H11518" s="147">
        <v>86.239179000000007</v>
      </c>
      <c r="I11518" s="147">
        <v>92.454400000000007</v>
      </c>
      <c r="J11518" s="147">
        <v>98.730505000000008</v>
      </c>
      <c r="K11518" s="147">
        <v>104.99160599999999</v>
      </c>
    </row>
    <row r="11519" spans="2:11" x14ac:dyDescent="0.2">
      <c r="B11519" s="21" t="str">
        <f t="shared" si="179"/>
        <v>MaitlandWind2100RCP6.0</v>
      </c>
      <c r="C11519" t="s">
        <v>366</v>
      </c>
      <c r="D11519" t="s">
        <v>1</v>
      </c>
      <c r="E11519" s="144" t="s">
        <v>192</v>
      </c>
      <c r="F11519" s="144">
        <v>2100</v>
      </c>
      <c r="G11519" s="147">
        <v>80.207501057578554</v>
      </c>
      <c r="H11519" s="147">
        <v>86.144040000000004</v>
      </c>
      <c r="I11519" s="147">
        <v>92.321100000000001</v>
      </c>
      <c r="J11519" s="147">
        <v>98.564655000000016</v>
      </c>
      <c r="K11519" s="147">
        <v>104.79016799999999</v>
      </c>
    </row>
    <row r="11520" spans="2:11" x14ac:dyDescent="0.2">
      <c r="B11520" s="21" t="str">
        <f t="shared" si="179"/>
        <v>MaitlandWind2023RCP8.5</v>
      </c>
      <c r="C11520" t="s">
        <v>366</v>
      </c>
      <c r="D11520" t="s">
        <v>1</v>
      </c>
      <c r="E11520" s="144" t="s">
        <v>191</v>
      </c>
      <c r="F11520" s="144">
        <v>2023</v>
      </c>
      <c r="G11520" s="147">
        <v>81.002509327973044</v>
      </c>
      <c r="H11520" s="147">
        <v>87.337602000000018</v>
      </c>
      <c r="I11520" s="147">
        <v>94.032300000000006</v>
      </c>
      <c r="J11520" s="147">
        <v>100.70412</v>
      </c>
      <c r="K11520" s="147">
        <v>107.37705599999998</v>
      </c>
    </row>
    <row r="11521" spans="2:11" x14ac:dyDescent="0.2">
      <c r="B11521" s="21" t="str">
        <f t="shared" si="179"/>
        <v>MaitlandWind2025RCP8.5</v>
      </c>
      <c r="C11521" t="s">
        <v>366</v>
      </c>
      <c r="D11521" t="s">
        <v>1</v>
      </c>
      <c r="E11521" s="144" t="s">
        <v>191</v>
      </c>
      <c r="F11521" s="144">
        <v>2025</v>
      </c>
      <c r="G11521" s="147">
        <v>81.010539714542688</v>
      </c>
      <c r="H11521" s="147">
        <v>87.328953000000013</v>
      </c>
      <c r="I11521" s="147">
        <v>93.998200000000011</v>
      </c>
      <c r="J11521" s="147">
        <v>100.64773100000001</v>
      </c>
      <c r="K11521" s="147">
        <v>107.30284199999998</v>
      </c>
    </row>
    <row r="11522" spans="2:11" x14ac:dyDescent="0.2">
      <c r="B11522" s="21" t="str">
        <f t="shared" si="179"/>
        <v>MaitlandWind2030RCP8.5</v>
      </c>
      <c r="C11522" t="s">
        <v>366</v>
      </c>
      <c r="D11522" t="s">
        <v>1</v>
      </c>
      <c r="E11522" s="144" t="s">
        <v>191</v>
      </c>
      <c r="F11522" s="144">
        <v>2030</v>
      </c>
      <c r="G11522" s="147">
        <v>81.018570101112331</v>
      </c>
      <c r="H11522" s="147">
        <v>87.320304000000021</v>
      </c>
      <c r="I11522" s="147">
        <v>93.964100000000002</v>
      </c>
      <c r="J11522" s="147">
        <v>100.591342</v>
      </c>
      <c r="K11522" s="147">
        <v>107.22862799999999</v>
      </c>
    </row>
    <row r="11523" spans="2:11" x14ac:dyDescent="0.2">
      <c r="B11523" s="21" t="str">
        <f t="shared" si="179"/>
        <v>MaitlandWind2035RCP8.5</v>
      </c>
      <c r="C11523" t="s">
        <v>366</v>
      </c>
      <c r="D11523" t="s">
        <v>1</v>
      </c>
      <c r="E11523" s="144" t="s">
        <v>191</v>
      </c>
      <c r="F11523" s="144">
        <v>2035</v>
      </c>
      <c r="G11523" s="147">
        <v>81.026600487681975</v>
      </c>
      <c r="H11523" s="147">
        <v>87.311655000000016</v>
      </c>
      <c r="I11523" s="147">
        <v>93.93</v>
      </c>
      <c r="J11523" s="147">
        <v>100.534953</v>
      </c>
      <c r="K11523" s="147">
        <v>107.15441399999999</v>
      </c>
    </row>
    <row r="11524" spans="2:11" x14ac:dyDescent="0.2">
      <c r="B11524" s="21" t="str">
        <f t="shared" si="179"/>
        <v>MaitlandWind2040RCP8.5</v>
      </c>
      <c r="C11524" t="s">
        <v>366</v>
      </c>
      <c r="D11524" t="s">
        <v>1</v>
      </c>
      <c r="E11524" s="144" t="s">
        <v>191</v>
      </c>
      <c r="F11524" s="144">
        <v>2040</v>
      </c>
      <c r="G11524" s="147">
        <v>80.890083915998076</v>
      </c>
      <c r="H11524" s="147">
        <v>87.104079000000013</v>
      </c>
      <c r="I11524" s="147">
        <v>93.632400000000004</v>
      </c>
      <c r="J11524" s="147">
        <v>100.166766</v>
      </c>
      <c r="K11524" s="147">
        <v>106.70559599999999</v>
      </c>
    </row>
    <row r="11525" spans="2:11" x14ac:dyDescent="0.2">
      <c r="B11525" s="21" t="str">
        <f t="shared" si="179"/>
        <v>MaitlandWind2045RCP8.5</v>
      </c>
      <c r="C11525" t="s">
        <v>366</v>
      </c>
      <c r="D11525" t="s">
        <v>1</v>
      </c>
      <c r="E11525" s="144" t="s">
        <v>191</v>
      </c>
      <c r="F11525" s="144">
        <v>2045</v>
      </c>
      <c r="G11525" s="147">
        <v>80.753567344314163</v>
      </c>
      <c r="H11525" s="147">
        <v>86.89650300000001</v>
      </c>
      <c r="I11525" s="147">
        <v>93.334800000000001</v>
      </c>
      <c r="J11525" s="147">
        <v>99.798579000000004</v>
      </c>
      <c r="K11525" s="147">
        <v>106.256778</v>
      </c>
    </row>
    <row r="11526" spans="2:11" x14ac:dyDescent="0.2">
      <c r="B11526" s="21" t="str">
        <f t="shared" si="179"/>
        <v>MaitlandWind2050RCP8.5</v>
      </c>
      <c r="C11526" t="s">
        <v>366</v>
      </c>
      <c r="D11526" t="s">
        <v>1</v>
      </c>
      <c r="E11526" s="144" t="s">
        <v>191</v>
      </c>
      <c r="F11526" s="144">
        <v>2050</v>
      </c>
      <c r="G11526" s="147">
        <v>80.550130884549915</v>
      </c>
      <c r="H11526" s="147">
        <v>86.602437000000009</v>
      </c>
      <c r="I11526" s="147">
        <v>92.931799999999996</v>
      </c>
      <c r="J11526" s="147">
        <v>99.307663000000005</v>
      </c>
      <c r="K11526" s="147">
        <v>105.67013399999999</v>
      </c>
    </row>
    <row r="11527" spans="2:11" x14ac:dyDescent="0.2">
      <c r="B11527" s="21" t="str">
        <f t="shared" si="179"/>
        <v>MaitlandWind2055RCP8.5</v>
      </c>
      <c r="C11527" t="s">
        <v>366</v>
      </c>
      <c r="D11527" t="s">
        <v>1</v>
      </c>
      <c r="E11527" s="144" t="s">
        <v>191</v>
      </c>
      <c r="F11527" s="144">
        <v>2055</v>
      </c>
      <c r="G11527" s="147">
        <v>80.48321099646958</v>
      </c>
      <c r="H11527" s="147">
        <v>86.515946999999997</v>
      </c>
      <c r="I11527" s="147">
        <v>92.826400000000007</v>
      </c>
      <c r="J11527" s="147">
        <v>99.184933999999998</v>
      </c>
      <c r="K11527" s="147">
        <v>105.532308</v>
      </c>
    </row>
    <row r="11528" spans="2:11" x14ac:dyDescent="0.2">
      <c r="B11528" s="21" t="str">
        <f t="shared" si="179"/>
        <v>MaitlandWind2060RCP8.5</v>
      </c>
      <c r="C11528" t="s">
        <v>366</v>
      </c>
      <c r="D11528" t="s">
        <v>1</v>
      </c>
      <c r="E11528" s="144" t="s">
        <v>191</v>
      </c>
      <c r="F11528" s="144">
        <v>2060</v>
      </c>
      <c r="G11528" s="147">
        <v>80.346694424785667</v>
      </c>
      <c r="H11528" s="147">
        <v>86.334317999999996</v>
      </c>
      <c r="I11528" s="147">
        <v>92.587699999999998</v>
      </c>
      <c r="J11528" s="147">
        <v>98.896355000000014</v>
      </c>
      <c r="K11528" s="147">
        <v>105.193044</v>
      </c>
    </row>
    <row r="11529" spans="2:11" x14ac:dyDescent="0.2">
      <c r="B11529" s="21" t="str">
        <f t="shared" si="179"/>
        <v>MaitlandWind2065RCP8.5</v>
      </c>
      <c r="C11529" t="s">
        <v>366</v>
      </c>
      <c r="D11529" t="s">
        <v>1</v>
      </c>
      <c r="E11529" s="144" t="s">
        <v>191</v>
      </c>
      <c r="F11529" s="144">
        <v>2065</v>
      </c>
      <c r="G11529" s="147">
        <v>80.277097741182118</v>
      </c>
      <c r="H11529" s="147">
        <v>86.239179000000007</v>
      </c>
      <c r="I11529" s="147">
        <v>92.454400000000007</v>
      </c>
      <c r="J11529" s="147">
        <v>98.730505000000008</v>
      </c>
      <c r="K11529" s="147">
        <v>104.99160599999999</v>
      </c>
    </row>
    <row r="11530" spans="2:11" x14ac:dyDescent="0.2">
      <c r="B11530" s="21" t="str">
        <f t="shared" si="179"/>
        <v>MaitlandWind2070RCP8.5</v>
      </c>
      <c r="C11530" t="s">
        <v>366</v>
      </c>
      <c r="D11530" t="s">
        <v>1</v>
      </c>
      <c r="E11530" s="144" t="s">
        <v>191</v>
      </c>
      <c r="F11530" s="144">
        <v>2070</v>
      </c>
      <c r="G11530" s="147">
        <v>80.335987242692823</v>
      </c>
      <c r="H11530" s="147">
        <v>86.314137000000002</v>
      </c>
      <c r="I11530" s="147">
        <v>92.544300000000007</v>
      </c>
      <c r="J11530" s="147">
        <v>98.833332000000013</v>
      </c>
      <c r="K11530" s="147">
        <v>105.111762</v>
      </c>
    </row>
    <row r="11531" spans="2:11" x14ac:dyDescent="0.2">
      <c r="B11531" s="21" t="str">
        <f t="shared" si="179"/>
        <v>MaitlandWind2075RCP8.5</v>
      </c>
      <c r="C11531" t="s">
        <v>366</v>
      </c>
      <c r="D11531" t="s">
        <v>1</v>
      </c>
      <c r="E11531" s="144" t="s">
        <v>191</v>
      </c>
      <c r="F11531" s="144">
        <v>2075</v>
      </c>
      <c r="G11531" s="147">
        <v>80.464473427807079</v>
      </c>
      <c r="H11531" s="147">
        <v>86.484234000000015</v>
      </c>
      <c r="I11531" s="147">
        <v>92.767499999999998</v>
      </c>
      <c r="J11531" s="147">
        <v>99.10200900000001</v>
      </c>
      <c r="K11531" s="147">
        <v>105.433356</v>
      </c>
    </row>
    <row r="11532" spans="2:11" x14ac:dyDescent="0.2">
      <c r="B11532" s="21" t="str">
        <f t="shared" ref="B11532:B11595" si="180">C11532&amp;D11532&amp;F11532&amp;E11532</f>
        <v>MaitlandWind2080RCP8.5</v>
      </c>
      <c r="C11532" t="s">
        <v>366</v>
      </c>
      <c r="D11532" t="s">
        <v>1</v>
      </c>
      <c r="E11532" s="144" t="s">
        <v>191</v>
      </c>
      <c r="F11532" s="144">
        <v>2080</v>
      </c>
      <c r="G11532" s="147">
        <v>80.592959612921348</v>
      </c>
      <c r="H11532" s="147">
        <v>86.654331000000013</v>
      </c>
      <c r="I11532" s="147">
        <v>92.990700000000004</v>
      </c>
      <c r="J11532" s="147">
        <v>99.370686000000006</v>
      </c>
      <c r="K11532" s="147">
        <v>105.75495000000001</v>
      </c>
    </row>
    <row r="11533" spans="2:11" x14ac:dyDescent="0.2">
      <c r="B11533" s="21" t="str">
        <f t="shared" si="180"/>
        <v>MaitlandWind2085RCP8.5</v>
      </c>
      <c r="C11533" t="s">
        <v>366</v>
      </c>
      <c r="D11533" t="s">
        <v>1</v>
      </c>
      <c r="E11533" s="144" t="s">
        <v>191</v>
      </c>
      <c r="F11533" s="144">
        <v>2085</v>
      </c>
      <c r="G11533" s="147">
        <v>80.576898839782075</v>
      </c>
      <c r="H11533" s="147">
        <v>86.654331000000013</v>
      </c>
      <c r="I11533" s="147">
        <v>93.009299999999996</v>
      </c>
      <c r="J11533" s="147">
        <v>99.40551450000001</v>
      </c>
      <c r="K11533" s="147">
        <v>105.80265900000001</v>
      </c>
    </row>
    <row r="11534" spans="2:11" x14ac:dyDescent="0.2">
      <c r="B11534" s="21" t="str">
        <f t="shared" si="180"/>
        <v>MaitlandWind2090RCP8.5</v>
      </c>
      <c r="C11534" t="s">
        <v>366</v>
      </c>
      <c r="D11534" t="s">
        <v>1</v>
      </c>
      <c r="E11534" s="144" t="s">
        <v>191</v>
      </c>
      <c r="F11534" s="144">
        <v>2090</v>
      </c>
      <c r="G11534" s="147">
        <v>80.560838066642788</v>
      </c>
      <c r="H11534" s="147">
        <v>86.654331000000013</v>
      </c>
      <c r="I11534" s="147">
        <v>93.027900000000002</v>
      </c>
      <c r="J11534" s="147">
        <v>99.440342999999999</v>
      </c>
      <c r="K11534" s="147">
        <v>105.85036799999999</v>
      </c>
    </row>
    <row r="11535" spans="2:11" x14ac:dyDescent="0.2">
      <c r="B11535" s="21" t="str">
        <f t="shared" si="180"/>
        <v>MaitlandWind2095RCP8.5</v>
      </c>
      <c r="C11535" t="s">
        <v>366</v>
      </c>
      <c r="D11535" t="s">
        <v>1</v>
      </c>
      <c r="E11535" s="144" t="s">
        <v>191</v>
      </c>
      <c r="F11535" s="144">
        <v>2095</v>
      </c>
      <c r="G11535" s="147">
        <v>80.560838066642788</v>
      </c>
      <c r="H11535" s="147">
        <v>86.654331000000013</v>
      </c>
      <c r="I11535" s="147">
        <v>93.027900000000002</v>
      </c>
      <c r="J11535" s="147">
        <v>99.440342999999999</v>
      </c>
      <c r="K11535" s="147">
        <v>105.85036799999999</v>
      </c>
    </row>
    <row r="11536" spans="2:11" x14ac:dyDescent="0.2">
      <c r="B11536" s="21" t="str">
        <f t="shared" si="180"/>
        <v>MaitlandWind2100RCP8.5</v>
      </c>
      <c r="C11536" t="s">
        <v>366</v>
      </c>
      <c r="D11536" t="s">
        <v>1</v>
      </c>
      <c r="E11536" s="144" t="s">
        <v>191</v>
      </c>
      <c r="F11536" s="144">
        <v>2100</v>
      </c>
      <c r="G11536" s="147">
        <v>80.560838066642788</v>
      </c>
      <c r="H11536" s="147">
        <v>86.654331000000013</v>
      </c>
      <c r="I11536" s="147">
        <v>93.027900000000002</v>
      </c>
      <c r="J11536" s="147">
        <v>99.440342999999999</v>
      </c>
      <c r="K11536" s="147">
        <v>105.85036799999999</v>
      </c>
    </row>
    <row r="11537" spans="2:11" x14ac:dyDescent="0.2">
      <c r="B11537" s="21" t="str">
        <f t="shared" si="180"/>
        <v>MarkdaleIce Accretion2023RCP4.5</v>
      </c>
      <c r="C11537" t="s">
        <v>367</v>
      </c>
      <c r="D11537" t="s">
        <v>486</v>
      </c>
      <c r="E11537" s="144" t="s">
        <v>193</v>
      </c>
      <c r="F11537" s="144">
        <v>2023</v>
      </c>
      <c r="G11537" s="147">
        <v>15.385157621803604</v>
      </c>
      <c r="H11537" s="147">
        <v>18.387819999999998</v>
      </c>
      <c r="I11537" s="147">
        <v>22.197999999999997</v>
      </c>
      <c r="J11537" s="147">
        <v>25.133459999999996</v>
      </c>
      <c r="K11537" s="147">
        <v>28.024919999999995</v>
      </c>
    </row>
    <row r="11538" spans="2:11" x14ac:dyDescent="0.2">
      <c r="B11538" s="21" t="str">
        <f t="shared" si="180"/>
        <v>MarkdaleIce Accretion2025RCP4.5</v>
      </c>
      <c r="C11538" t="s">
        <v>367</v>
      </c>
      <c r="D11538" t="s">
        <v>486</v>
      </c>
      <c r="E11538" s="144" t="s">
        <v>193</v>
      </c>
      <c r="F11538" s="144">
        <v>2025</v>
      </c>
      <c r="G11538" s="147">
        <v>15.39536336483631</v>
      </c>
      <c r="H11538" s="147">
        <v>18.412166666666664</v>
      </c>
      <c r="I11538" s="147">
        <v>22.23833333333333</v>
      </c>
      <c r="J11538" s="147">
        <v>25.183179999999997</v>
      </c>
      <c r="K11538" s="147">
        <v>28.089599999999994</v>
      </c>
    </row>
    <row r="11539" spans="2:11" x14ac:dyDescent="0.2">
      <c r="B11539" s="21" t="str">
        <f t="shared" si="180"/>
        <v>MarkdaleIce Accretion2030RCP4.5</v>
      </c>
      <c r="C11539" t="s">
        <v>367</v>
      </c>
      <c r="D11539" t="s">
        <v>486</v>
      </c>
      <c r="E11539" s="144" t="s">
        <v>193</v>
      </c>
      <c r="F11539" s="144">
        <v>2030</v>
      </c>
      <c r="G11539" s="147">
        <v>15.405569107869015</v>
      </c>
      <c r="H11539" s="147">
        <v>18.43651333333333</v>
      </c>
      <c r="I11539" s="147">
        <v>22.278666666666666</v>
      </c>
      <c r="J11539" s="147">
        <v>25.232899999999997</v>
      </c>
      <c r="K11539" s="147">
        <v>28.154279999999996</v>
      </c>
    </row>
    <row r="11540" spans="2:11" x14ac:dyDescent="0.2">
      <c r="B11540" s="21" t="str">
        <f t="shared" si="180"/>
        <v>MarkdaleIce Accretion2035RCP4.5</v>
      </c>
      <c r="C11540" t="s">
        <v>367</v>
      </c>
      <c r="D11540" t="s">
        <v>486</v>
      </c>
      <c r="E11540" s="144" t="s">
        <v>193</v>
      </c>
      <c r="F11540" s="144">
        <v>2035</v>
      </c>
      <c r="G11540" s="147">
        <v>15.41577485090172</v>
      </c>
      <c r="H11540" s="147">
        <v>18.460859999999997</v>
      </c>
      <c r="I11540" s="147">
        <v>22.318999999999999</v>
      </c>
      <c r="J11540" s="147">
        <v>25.282619999999994</v>
      </c>
      <c r="K11540" s="147">
        <v>28.218959999999996</v>
      </c>
    </row>
    <row r="11541" spans="2:11" x14ac:dyDescent="0.2">
      <c r="B11541" s="21" t="str">
        <f t="shared" si="180"/>
        <v>MarkdaleIce Accretion2040RCP4.5</v>
      </c>
      <c r="C11541" t="s">
        <v>367</v>
      </c>
      <c r="D11541" t="s">
        <v>486</v>
      </c>
      <c r="E11541" s="144" t="s">
        <v>193</v>
      </c>
      <c r="F11541" s="144">
        <v>2040</v>
      </c>
      <c r="G11541" s="147">
        <v>15.425980593934426</v>
      </c>
      <c r="H11541" s="147">
        <v>18.485206666666663</v>
      </c>
      <c r="I11541" s="147">
        <v>22.359333333333332</v>
      </c>
      <c r="J11541" s="147">
        <v>25.332339999999995</v>
      </c>
      <c r="K11541" s="147">
        <v>28.283639999999995</v>
      </c>
    </row>
    <row r="11542" spans="2:11" x14ac:dyDescent="0.2">
      <c r="B11542" s="21" t="str">
        <f t="shared" si="180"/>
        <v>MarkdaleIce Accretion2045RCP4.5</v>
      </c>
      <c r="C11542" t="s">
        <v>367</v>
      </c>
      <c r="D11542" t="s">
        <v>486</v>
      </c>
      <c r="E11542" s="144" t="s">
        <v>193</v>
      </c>
      <c r="F11542" s="144">
        <v>2045</v>
      </c>
      <c r="G11542" s="147">
        <v>15.436186336967133</v>
      </c>
      <c r="H11542" s="147">
        <v>18.509553333333329</v>
      </c>
      <c r="I11542" s="147">
        <v>22.399666666666668</v>
      </c>
      <c r="J11542" s="147">
        <v>25.382059999999996</v>
      </c>
      <c r="K11542" s="147">
        <v>28.348319999999998</v>
      </c>
    </row>
    <row r="11543" spans="2:11" x14ac:dyDescent="0.2">
      <c r="B11543" s="21" t="str">
        <f t="shared" si="180"/>
        <v>MarkdaleIce Accretion2050RCP4.5</v>
      </c>
      <c r="C11543" t="s">
        <v>367</v>
      </c>
      <c r="D11543" t="s">
        <v>486</v>
      </c>
      <c r="E11543" s="144" t="s">
        <v>193</v>
      </c>
      <c r="F11543" s="144">
        <v>2050</v>
      </c>
      <c r="G11543" s="147">
        <v>15.391281067623227</v>
      </c>
      <c r="H11543" s="147">
        <v>18.482771999999997</v>
      </c>
      <c r="I11543" s="147">
        <v>22.396000000000001</v>
      </c>
      <c r="J11543" s="147">
        <v>25.392003999999996</v>
      </c>
      <c r="K11543" s="147">
        <v>28.374191999999997</v>
      </c>
    </row>
    <row r="11544" spans="2:11" x14ac:dyDescent="0.2">
      <c r="B11544" s="21" t="str">
        <f t="shared" si="180"/>
        <v>MarkdaleIce Accretion2055RCP4.5</v>
      </c>
      <c r="C11544" t="s">
        <v>367</v>
      </c>
      <c r="D11544" t="s">
        <v>486</v>
      </c>
      <c r="E11544" s="144" t="s">
        <v>193</v>
      </c>
      <c r="F11544" s="144">
        <v>2055</v>
      </c>
      <c r="G11544" s="147">
        <v>15.336170055246617</v>
      </c>
      <c r="H11544" s="147">
        <v>18.431643999999995</v>
      </c>
      <c r="I11544" s="147">
        <v>22.352</v>
      </c>
      <c r="J11544" s="147">
        <v>25.352227999999997</v>
      </c>
      <c r="K11544" s="147">
        <v>28.335383999999998</v>
      </c>
    </row>
    <row r="11545" spans="2:11" x14ac:dyDescent="0.2">
      <c r="B11545" s="21" t="str">
        <f t="shared" si="180"/>
        <v>MarkdaleIce Accretion2060RCP4.5</v>
      </c>
      <c r="C11545" t="s">
        <v>367</v>
      </c>
      <c r="D11545" t="s">
        <v>486</v>
      </c>
      <c r="E11545" s="144" t="s">
        <v>193</v>
      </c>
      <c r="F11545" s="144">
        <v>2060</v>
      </c>
      <c r="G11545" s="147">
        <v>15.281059042870009</v>
      </c>
      <c r="H11545" s="147">
        <v>18.380515999999997</v>
      </c>
      <c r="I11545" s="147">
        <v>22.308</v>
      </c>
      <c r="J11545" s="147">
        <v>25.312451999999997</v>
      </c>
      <c r="K11545" s="147">
        <v>28.296575999999998</v>
      </c>
    </row>
    <row r="11546" spans="2:11" x14ac:dyDescent="0.2">
      <c r="B11546" s="21" t="str">
        <f t="shared" si="180"/>
        <v>MarkdaleIce Accretion2065RCP4.5</v>
      </c>
      <c r="C11546" t="s">
        <v>367</v>
      </c>
      <c r="D11546" t="s">
        <v>486</v>
      </c>
      <c r="E11546" s="144" t="s">
        <v>193</v>
      </c>
      <c r="F11546" s="144">
        <v>2065</v>
      </c>
      <c r="G11546" s="147">
        <v>15.225948030493399</v>
      </c>
      <c r="H11546" s="147">
        <v>18.329387999999994</v>
      </c>
      <c r="I11546" s="147">
        <v>22.263999999999999</v>
      </c>
      <c r="J11546" s="147">
        <v>25.272675999999997</v>
      </c>
      <c r="K11546" s="147">
        <v>28.257767999999999</v>
      </c>
    </row>
    <row r="11547" spans="2:11" x14ac:dyDescent="0.2">
      <c r="B11547" s="21" t="str">
        <f t="shared" si="180"/>
        <v>MarkdaleIce Accretion2070RCP4.5</v>
      </c>
      <c r="C11547" t="s">
        <v>367</v>
      </c>
      <c r="D11547" t="s">
        <v>486</v>
      </c>
      <c r="E11547" s="144" t="s">
        <v>193</v>
      </c>
      <c r="F11547" s="144">
        <v>2070</v>
      </c>
      <c r="G11547" s="147">
        <v>15.170837018116789</v>
      </c>
      <c r="H11547" s="147">
        <v>18.278259999999996</v>
      </c>
      <c r="I11547" s="147">
        <v>22.22</v>
      </c>
      <c r="J11547" s="147">
        <v>25.232899999999997</v>
      </c>
      <c r="K11547" s="147">
        <v>28.218959999999999</v>
      </c>
    </row>
    <row r="11548" spans="2:11" x14ac:dyDescent="0.2">
      <c r="B11548" s="21" t="str">
        <f t="shared" si="180"/>
        <v>MarkdaleIce Accretion2075RCP4.5</v>
      </c>
      <c r="C11548" t="s">
        <v>367</v>
      </c>
      <c r="D11548" t="s">
        <v>486</v>
      </c>
      <c r="E11548" s="144" t="s">
        <v>193</v>
      </c>
      <c r="F11548" s="144">
        <v>2075</v>
      </c>
      <c r="G11548" s="147">
        <v>15.114705431436908</v>
      </c>
      <c r="H11548" s="147">
        <v>18.238696666666662</v>
      </c>
      <c r="I11548" s="147">
        <v>22.198</v>
      </c>
      <c r="J11548" s="147">
        <v>25.220469999999999</v>
      </c>
      <c r="K11548" s="147">
        <v>28.218959999999999</v>
      </c>
    </row>
    <row r="11549" spans="2:11" x14ac:dyDescent="0.2">
      <c r="B11549" s="21" t="str">
        <f t="shared" si="180"/>
        <v>MarkdaleIce Accretion2080RCP4.5</v>
      </c>
      <c r="C11549" t="s">
        <v>367</v>
      </c>
      <c r="D11549" t="s">
        <v>486</v>
      </c>
      <c r="E11549" s="144" t="s">
        <v>193</v>
      </c>
      <c r="F11549" s="144">
        <v>2080</v>
      </c>
      <c r="G11549" s="147">
        <v>15.058573844757028</v>
      </c>
      <c r="H11549" s="147">
        <v>18.199133333333329</v>
      </c>
      <c r="I11549" s="147">
        <v>22.175999999999998</v>
      </c>
      <c r="J11549" s="147">
        <v>25.208039999999997</v>
      </c>
      <c r="K11549" s="147">
        <v>28.218959999999999</v>
      </c>
    </row>
    <row r="11550" spans="2:11" x14ac:dyDescent="0.2">
      <c r="B11550" s="21" t="str">
        <f t="shared" si="180"/>
        <v>MarkdaleIce Accretion2085RCP4.5</v>
      </c>
      <c r="C11550" t="s">
        <v>367</v>
      </c>
      <c r="D11550" t="s">
        <v>486</v>
      </c>
      <c r="E11550" s="144" t="s">
        <v>193</v>
      </c>
      <c r="F11550" s="144">
        <v>2085</v>
      </c>
      <c r="G11550" s="147">
        <v>15.002442258077147</v>
      </c>
      <c r="H11550" s="147">
        <v>18.159569999999995</v>
      </c>
      <c r="I11550" s="147">
        <v>22.154</v>
      </c>
      <c r="J11550" s="147">
        <v>25.195609999999999</v>
      </c>
      <c r="K11550" s="147">
        <v>28.218959999999999</v>
      </c>
    </row>
    <row r="11551" spans="2:11" x14ac:dyDescent="0.2">
      <c r="B11551" s="21" t="str">
        <f t="shared" si="180"/>
        <v>MarkdaleIce Accretion2090RCP4.5</v>
      </c>
      <c r="C11551" t="s">
        <v>367</v>
      </c>
      <c r="D11551" t="s">
        <v>486</v>
      </c>
      <c r="E11551" s="144" t="s">
        <v>193</v>
      </c>
      <c r="F11551" s="144">
        <v>2090</v>
      </c>
      <c r="G11551" s="147">
        <v>14.946310671397267</v>
      </c>
      <c r="H11551" s="147">
        <v>18.120006666666665</v>
      </c>
      <c r="I11551" s="147">
        <v>22.132000000000001</v>
      </c>
      <c r="J11551" s="147">
        <v>25.18318</v>
      </c>
      <c r="K11551" s="147">
        <v>28.218959999999999</v>
      </c>
    </row>
    <row r="11552" spans="2:11" x14ac:dyDescent="0.2">
      <c r="B11552" s="21" t="str">
        <f t="shared" si="180"/>
        <v>MarkdaleIce Accretion2095RCP4.5</v>
      </c>
      <c r="C11552" t="s">
        <v>367</v>
      </c>
      <c r="D11552" t="s">
        <v>486</v>
      </c>
      <c r="E11552" s="144" t="s">
        <v>193</v>
      </c>
      <c r="F11552" s="144">
        <v>2095</v>
      </c>
      <c r="G11552" s="147">
        <v>14.890179084717387</v>
      </c>
      <c r="H11552" s="147">
        <v>18.080443333333331</v>
      </c>
      <c r="I11552" s="147">
        <v>22.11</v>
      </c>
      <c r="J11552" s="147">
        <v>25.170749999999998</v>
      </c>
      <c r="K11552" s="147">
        <v>28.218959999999999</v>
      </c>
    </row>
    <row r="11553" spans="2:11" x14ac:dyDescent="0.2">
      <c r="B11553" s="21" t="str">
        <f t="shared" si="180"/>
        <v>MarkdaleIce Accretion2100RCP4.5</v>
      </c>
      <c r="C11553" t="s">
        <v>367</v>
      </c>
      <c r="D11553" t="s">
        <v>486</v>
      </c>
      <c r="E11553" s="144" t="s">
        <v>193</v>
      </c>
      <c r="F11553" s="144">
        <v>2100</v>
      </c>
      <c r="G11553" s="147">
        <v>14.834047498037506</v>
      </c>
      <c r="H11553" s="147">
        <v>18.040879999999998</v>
      </c>
      <c r="I11553" s="147">
        <v>22.088000000000001</v>
      </c>
      <c r="J11553" s="147">
        <v>25.15832</v>
      </c>
      <c r="K11553" s="147">
        <v>28.218959999999999</v>
      </c>
    </row>
    <row r="11554" spans="2:11" x14ac:dyDescent="0.2">
      <c r="B11554" s="21" t="str">
        <f t="shared" si="180"/>
        <v>MarkdaleIce Accretion2023RCP6.0</v>
      </c>
      <c r="C11554" t="s">
        <v>367</v>
      </c>
      <c r="D11554" t="s">
        <v>486</v>
      </c>
      <c r="E11554" s="144" t="s">
        <v>192</v>
      </c>
      <c r="F11554" s="144">
        <v>2023</v>
      </c>
      <c r="G11554" s="147">
        <v>15.385157621803604</v>
      </c>
      <c r="H11554" s="147">
        <v>18.387819999999998</v>
      </c>
      <c r="I11554" s="147">
        <v>22.197999999999997</v>
      </c>
      <c r="J11554" s="147">
        <v>25.133459999999996</v>
      </c>
      <c r="K11554" s="147">
        <v>28.024919999999995</v>
      </c>
    </row>
    <row r="11555" spans="2:11" x14ac:dyDescent="0.2">
      <c r="B11555" s="21" t="str">
        <f t="shared" si="180"/>
        <v>MarkdaleIce Accretion2025RCP6.0</v>
      </c>
      <c r="C11555" t="s">
        <v>367</v>
      </c>
      <c r="D11555" t="s">
        <v>486</v>
      </c>
      <c r="E11555" s="144" t="s">
        <v>192</v>
      </c>
      <c r="F11555" s="144">
        <v>2025</v>
      </c>
      <c r="G11555" s="147">
        <v>15.39536336483631</v>
      </c>
      <c r="H11555" s="147">
        <v>18.412166666666664</v>
      </c>
      <c r="I11555" s="147">
        <v>22.23833333333333</v>
      </c>
      <c r="J11555" s="147">
        <v>25.183179999999997</v>
      </c>
      <c r="K11555" s="147">
        <v>28.089599999999994</v>
      </c>
    </row>
    <row r="11556" spans="2:11" x14ac:dyDescent="0.2">
      <c r="B11556" s="21" t="str">
        <f t="shared" si="180"/>
        <v>MarkdaleIce Accretion2030RCP6.0</v>
      </c>
      <c r="C11556" t="s">
        <v>367</v>
      </c>
      <c r="D11556" t="s">
        <v>486</v>
      </c>
      <c r="E11556" s="144" t="s">
        <v>192</v>
      </c>
      <c r="F11556" s="144">
        <v>2030</v>
      </c>
      <c r="G11556" s="147">
        <v>15.405569107869015</v>
      </c>
      <c r="H11556" s="147">
        <v>18.43651333333333</v>
      </c>
      <c r="I11556" s="147">
        <v>22.278666666666666</v>
      </c>
      <c r="J11556" s="147">
        <v>25.232899999999997</v>
      </c>
      <c r="K11556" s="147">
        <v>28.154279999999996</v>
      </c>
    </row>
    <row r="11557" spans="2:11" x14ac:dyDescent="0.2">
      <c r="B11557" s="21" t="str">
        <f t="shared" si="180"/>
        <v>MarkdaleIce Accretion2035RCP6.0</v>
      </c>
      <c r="C11557" t="s">
        <v>367</v>
      </c>
      <c r="D11557" t="s">
        <v>486</v>
      </c>
      <c r="E11557" s="144" t="s">
        <v>192</v>
      </c>
      <c r="F11557" s="144">
        <v>2035</v>
      </c>
      <c r="G11557" s="147">
        <v>15.41577485090172</v>
      </c>
      <c r="H11557" s="147">
        <v>18.460859999999997</v>
      </c>
      <c r="I11557" s="147">
        <v>22.318999999999999</v>
      </c>
      <c r="J11557" s="147">
        <v>25.282619999999994</v>
      </c>
      <c r="K11557" s="147">
        <v>28.218959999999996</v>
      </c>
    </row>
    <row r="11558" spans="2:11" x14ac:dyDescent="0.2">
      <c r="B11558" s="21" t="str">
        <f t="shared" si="180"/>
        <v>MarkdaleIce Accretion2040RCP6.0</v>
      </c>
      <c r="C11558" t="s">
        <v>367</v>
      </c>
      <c r="D11558" t="s">
        <v>486</v>
      </c>
      <c r="E11558" s="144" t="s">
        <v>192</v>
      </c>
      <c r="F11558" s="144">
        <v>2040</v>
      </c>
      <c r="G11558" s="147">
        <v>15.425980593934426</v>
      </c>
      <c r="H11558" s="147">
        <v>18.485206666666663</v>
      </c>
      <c r="I11558" s="147">
        <v>22.359333333333332</v>
      </c>
      <c r="J11558" s="147">
        <v>25.332339999999995</v>
      </c>
      <c r="K11558" s="147">
        <v>28.283639999999995</v>
      </c>
    </row>
    <row r="11559" spans="2:11" x14ac:dyDescent="0.2">
      <c r="B11559" s="21" t="str">
        <f t="shared" si="180"/>
        <v>MarkdaleIce Accretion2045RCP6.0</v>
      </c>
      <c r="C11559" t="s">
        <v>367</v>
      </c>
      <c r="D11559" t="s">
        <v>486</v>
      </c>
      <c r="E11559" s="144" t="s">
        <v>192</v>
      </c>
      <c r="F11559" s="144">
        <v>2045</v>
      </c>
      <c r="G11559" s="147">
        <v>15.436186336967133</v>
      </c>
      <c r="H11559" s="147">
        <v>18.509553333333329</v>
      </c>
      <c r="I11559" s="147">
        <v>22.399666666666668</v>
      </c>
      <c r="J11559" s="147">
        <v>25.382059999999996</v>
      </c>
      <c r="K11559" s="147">
        <v>28.348319999999998</v>
      </c>
    </row>
    <row r="11560" spans="2:11" x14ac:dyDescent="0.2">
      <c r="B11560" s="21" t="str">
        <f t="shared" si="180"/>
        <v>MarkdaleIce Accretion2050RCP6.0</v>
      </c>
      <c r="C11560" t="s">
        <v>367</v>
      </c>
      <c r="D11560" t="s">
        <v>486</v>
      </c>
      <c r="E11560" s="144" t="s">
        <v>192</v>
      </c>
      <c r="F11560" s="144">
        <v>2050</v>
      </c>
      <c r="G11560" s="147">
        <v>15.391281067623227</v>
      </c>
      <c r="H11560" s="147">
        <v>18.482771999999997</v>
      </c>
      <c r="I11560" s="147">
        <v>22.396000000000001</v>
      </c>
      <c r="J11560" s="147">
        <v>25.392003999999996</v>
      </c>
      <c r="K11560" s="147">
        <v>28.374191999999997</v>
      </c>
    </row>
    <row r="11561" spans="2:11" x14ac:dyDescent="0.2">
      <c r="B11561" s="21" t="str">
        <f t="shared" si="180"/>
        <v>MarkdaleIce Accretion2055RCP6.0</v>
      </c>
      <c r="C11561" t="s">
        <v>367</v>
      </c>
      <c r="D11561" t="s">
        <v>486</v>
      </c>
      <c r="E11561" s="144" t="s">
        <v>192</v>
      </c>
      <c r="F11561" s="144">
        <v>2055</v>
      </c>
      <c r="G11561" s="147">
        <v>15.336170055246617</v>
      </c>
      <c r="H11561" s="147">
        <v>18.431643999999995</v>
      </c>
      <c r="I11561" s="147">
        <v>22.352</v>
      </c>
      <c r="J11561" s="147">
        <v>25.352227999999997</v>
      </c>
      <c r="K11561" s="147">
        <v>28.335383999999998</v>
      </c>
    </row>
    <row r="11562" spans="2:11" x14ac:dyDescent="0.2">
      <c r="B11562" s="21" t="str">
        <f t="shared" si="180"/>
        <v>MarkdaleIce Accretion2060RCP6.0</v>
      </c>
      <c r="C11562" t="s">
        <v>367</v>
      </c>
      <c r="D11562" t="s">
        <v>486</v>
      </c>
      <c r="E11562" s="144" t="s">
        <v>192</v>
      </c>
      <c r="F11562" s="144">
        <v>2060</v>
      </c>
      <c r="G11562" s="147">
        <v>15.281059042870009</v>
      </c>
      <c r="H11562" s="147">
        <v>18.380515999999997</v>
      </c>
      <c r="I11562" s="147">
        <v>22.308</v>
      </c>
      <c r="J11562" s="147">
        <v>25.312451999999997</v>
      </c>
      <c r="K11562" s="147">
        <v>28.296575999999998</v>
      </c>
    </row>
    <row r="11563" spans="2:11" x14ac:dyDescent="0.2">
      <c r="B11563" s="21" t="str">
        <f t="shared" si="180"/>
        <v>MarkdaleIce Accretion2065RCP6.0</v>
      </c>
      <c r="C11563" t="s">
        <v>367</v>
      </c>
      <c r="D11563" t="s">
        <v>486</v>
      </c>
      <c r="E11563" s="144" t="s">
        <v>192</v>
      </c>
      <c r="F11563" s="144">
        <v>2065</v>
      </c>
      <c r="G11563" s="147">
        <v>15.225948030493399</v>
      </c>
      <c r="H11563" s="147">
        <v>18.329387999999994</v>
      </c>
      <c r="I11563" s="147">
        <v>22.263999999999999</v>
      </c>
      <c r="J11563" s="147">
        <v>25.272675999999997</v>
      </c>
      <c r="K11563" s="147">
        <v>28.257767999999999</v>
      </c>
    </row>
    <row r="11564" spans="2:11" x14ac:dyDescent="0.2">
      <c r="B11564" s="21" t="str">
        <f t="shared" si="180"/>
        <v>MarkdaleIce Accretion2070RCP6.0</v>
      </c>
      <c r="C11564" t="s">
        <v>367</v>
      </c>
      <c r="D11564" t="s">
        <v>486</v>
      </c>
      <c r="E11564" s="144" t="s">
        <v>192</v>
      </c>
      <c r="F11564" s="144">
        <v>2070</v>
      </c>
      <c r="G11564" s="147">
        <v>15.170837018116789</v>
      </c>
      <c r="H11564" s="147">
        <v>18.278259999999996</v>
      </c>
      <c r="I11564" s="147">
        <v>22.22</v>
      </c>
      <c r="J11564" s="147">
        <v>25.232899999999997</v>
      </c>
      <c r="K11564" s="147">
        <v>28.218959999999999</v>
      </c>
    </row>
    <row r="11565" spans="2:11" x14ac:dyDescent="0.2">
      <c r="B11565" s="21" t="str">
        <f t="shared" si="180"/>
        <v>MarkdaleIce Accretion2075RCP6.0</v>
      </c>
      <c r="C11565" t="s">
        <v>367</v>
      </c>
      <c r="D11565" t="s">
        <v>486</v>
      </c>
      <c r="E11565" s="144" t="s">
        <v>192</v>
      </c>
      <c r="F11565" s="144">
        <v>2075</v>
      </c>
      <c r="G11565" s="147">
        <v>15.086639638096969</v>
      </c>
      <c r="H11565" s="147">
        <v>18.218914999999996</v>
      </c>
      <c r="I11565" s="147">
        <v>22.186999999999998</v>
      </c>
      <c r="J11565" s="147">
        <v>25.214254999999998</v>
      </c>
      <c r="K11565" s="147">
        <v>28.218959999999999</v>
      </c>
    </row>
    <row r="11566" spans="2:11" x14ac:dyDescent="0.2">
      <c r="B11566" s="21" t="str">
        <f t="shared" si="180"/>
        <v>MarkdaleIce Accretion2080RCP6.0</v>
      </c>
      <c r="C11566" t="s">
        <v>367</v>
      </c>
      <c r="D11566" t="s">
        <v>486</v>
      </c>
      <c r="E11566" s="144" t="s">
        <v>192</v>
      </c>
      <c r="F11566" s="144">
        <v>2080</v>
      </c>
      <c r="G11566" s="147">
        <v>15.002442258077147</v>
      </c>
      <c r="H11566" s="147">
        <v>18.159569999999995</v>
      </c>
      <c r="I11566" s="147">
        <v>22.154</v>
      </c>
      <c r="J11566" s="147">
        <v>25.195609999999999</v>
      </c>
      <c r="K11566" s="147">
        <v>28.218959999999999</v>
      </c>
    </row>
    <row r="11567" spans="2:11" x14ac:dyDescent="0.2">
      <c r="B11567" s="21" t="str">
        <f t="shared" si="180"/>
        <v>MarkdaleIce Accretion2085RCP6.0</v>
      </c>
      <c r="C11567" t="s">
        <v>367</v>
      </c>
      <c r="D11567" t="s">
        <v>486</v>
      </c>
      <c r="E11567" s="144" t="s">
        <v>192</v>
      </c>
      <c r="F11567" s="144">
        <v>2085</v>
      </c>
      <c r="G11567" s="147">
        <v>14.918244878057326</v>
      </c>
      <c r="H11567" s="147">
        <v>18.100224999999998</v>
      </c>
      <c r="I11567" s="147">
        <v>22.121000000000002</v>
      </c>
      <c r="J11567" s="147">
        <v>25.176964999999999</v>
      </c>
      <c r="K11567" s="147">
        <v>28.218959999999999</v>
      </c>
    </row>
    <row r="11568" spans="2:11" x14ac:dyDescent="0.2">
      <c r="B11568" s="21" t="str">
        <f t="shared" si="180"/>
        <v>MarkdaleIce Accretion2090RCP6.0</v>
      </c>
      <c r="C11568" t="s">
        <v>367</v>
      </c>
      <c r="D11568" t="s">
        <v>486</v>
      </c>
      <c r="E11568" s="144" t="s">
        <v>192</v>
      </c>
      <c r="F11568" s="144">
        <v>2090</v>
      </c>
      <c r="G11568" s="147">
        <v>14.573801050703516</v>
      </c>
      <c r="H11568" s="147">
        <v>17.766979999999997</v>
      </c>
      <c r="I11568" s="147">
        <v>21.787333333333333</v>
      </c>
      <c r="J11568" s="147">
        <v>24.843426666666666</v>
      </c>
      <c r="K11568" s="147">
        <v>27.886319999999998</v>
      </c>
    </row>
    <row r="11569" spans="2:11" x14ac:dyDescent="0.2">
      <c r="B11569" s="21" t="str">
        <f t="shared" si="180"/>
        <v>MarkdaleIce Accretion2095RCP6.0</v>
      </c>
      <c r="C11569" t="s">
        <v>367</v>
      </c>
      <c r="D11569" t="s">
        <v>486</v>
      </c>
      <c r="E11569" s="144" t="s">
        <v>192</v>
      </c>
      <c r="F11569" s="144">
        <v>2095</v>
      </c>
      <c r="G11569" s="147">
        <v>14.313554603369523</v>
      </c>
      <c r="H11569" s="147">
        <v>17.493079999999999</v>
      </c>
      <c r="I11569" s="147">
        <v>21.486666666666668</v>
      </c>
      <c r="J11569" s="147">
        <v>24.528533333333332</v>
      </c>
      <c r="K11569" s="147">
        <v>27.55368</v>
      </c>
    </row>
    <row r="11570" spans="2:11" x14ac:dyDescent="0.2">
      <c r="B11570" s="21" t="str">
        <f t="shared" si="180"/>
        <v>MarkdaleIce Accretion2100RCP6.0</v>
      </c>
      <c r="C11570" t="s">
        <v>367</v>
      </c>
      <c r="D11570" t="s">
        <v>486</v>
      </c>
      <c r="E11570" s="144" t="s">
        <v>192</v>
      </c>
      <c r="F11570" s="144">
        <v>2100</v>
      </c>
      <c r="G11570" s="147">
        <v>14.053308156035532</v>
      </c>
      <c r="H11570" s="147">
        <v>17.219179999999998</v>
      </c>
      <c r="I11570" s="147">
        <v>21.186</v>
      </c>
      <c r="J11570" s="147">
        <v>24.213639999999998</v>
      </c>
      <c r="K11570" s="147">
        <v>27.221039999999999</v>
      </c>
    </row>
    <row r="11571" spans="2:11" x14ac:dyDescent="0.2">
      <c r="B11571" s="21" t="str">
        <f t="shared" si="180"/>
        <v>MarkdaleIce Accretion2023RCP8.5</v>
      </c>
      <c r="C11571" t="s">
        <v>367</v>
      </c>
      <c r="D11571" t="s">
        <v>486</v>
      </c>
      <c r="E11571" s="144" t="s">
        <v>191</v>
      </c>
      <c r="F11571" s="144">
        <v>2023</v>
      </c>
      <c r="G11571" s="147">
        <v>15.385157621803604</v>
      </c>
      <c r="H11571" s="147">
        <v>18.387819999999998</v>
      </c>
      <c r="I11571" s="147">
        <v>22.197999999999997</v>
      </c>
      <c r="J11571" s="147">
        <v>25.133459999999996</v>
      </c>
      <c r="K11571" s="147">
        <v>28.024919999999995</v>
      </c>
    </row>
    <row r="11572" spans="2:11" x14ac:dyDescent="0.2">
      <c r="B11572" s="21" t="str">
        <f t="shared" si="180"/>
        <v>MarkdaleIce Accretion2025RCP8.5</v>
      </c>
      <c r="C11572" t="s">
        <v>367</v>
      </c>
      <c r="D11572" t="s">
        <v>486</v>
      </c>
      <c r="E11572" s="144" t="s">
        <v>191</v>
      </c>
      <c r="F11572" s="144">
        <v>2025</v>
      </c>
      <c r="G11572" s="147">
        <v>15.405569107869015</v>
      </c>
      <c r="H11572" s="147">
        <v>18.43651333333333</v>
      </c>
      <c r="I11572" s="147">
        <v>22.278666666666666</v>
      </c>
      <c r="J11572" s="147">
        <v>25.232899999999997</v>
      </c>
      <c r="K11572" s="147">
        <v>28.154279999999996</v>
      </c>
    </row>
    <row r="11573" spans="2:11" x14ac:dyDescent="0.2">
      <c r="B11573" s="21" t="str">
        <f t="shared" si="180"/>
        <v>MarkdaleIce Accretion2030RCP8.5</v>
      </c>
      <c r="C11573" t="s">
        <v>367</v>
      </c>
      <c r="D11573" t="s">
        <v>486</v>
      </c>
      <c r="E11573" s="144" t="s">
        <v>191</v>
      </c>
      <c r="F11573" s="144">
        <v>2030</v>
      </c>
      <c r="G11573" s="147">
        <v>15.425980593934426</v>
      </c>
      <c r="H11573" s="147">
        <v>18.485206666666663</v>
      </c>
      <c r="I11573" s="147">
        <v>22.359333333333332</v>
      </c>
      <c r="J11573" s="147">
        <v>25.332339999999995</v>
      </c>
      <c r="K11573" s="147">
        <v>28.283639999999995</v>
      </c>
    </row>
    <row r="11574" spans="2:11" x14ac:dyDescent="0.2">
      <c r="B11574" s="21" t="str">
        <f t="shared" si="180"/>
        <v>MarkdaleIce Accretion2035RCP8.5</v>
      </c>
      <c r="C11574" t="s">
        <v>367</v>
      </c>
      <c r="D11574" t="s">
        <v>486</v>
      </c>
      <c r="E11574" s="144" t="s">
        <v>191</v>
      </c>
      <c r="F11574" s="144">
        <v>2035</v>
      </c>
      <c r="G11574" s="147">
        <v>15.446392079999837</v>
      </c>
      <c r="H11574" s="147">
        <v>18.533899999999996</v>
      </c>
      <c r="I11574" s="147">
        <v>22.44</v>
      </c>
      <c r="J11574" s="147">
        <v>25.431779999999996</v>
      </c>
      <c r="K11574" s="147">
        <v>28.412999999999997</v>
      </c>
    </row>
    <row r="11575" spans="2:11" x14ac:dyDescent="0.2">
      <c r="B11575" s="21" t="str">
        <f t="shared" si="180"/>
        <v>MarkdaleIce Accretion2040RCP8.5</v>
      </c>
      <c r="C11575" t="s">
        <v>367</v>
      </c>
      <c r="D11575" t="s">
        <v>486</v>
      </c>
      <c r="E11575" s="144" t="s">
        <v>191</v>
      </c>
      <c r="F11575" s="144">
        <v>2040</v>
      </c>
      <c r="G11575" s="147">
        <v>15.354540392705488</v>
      </c>
      <c r="H11575" s="147">
        <v>18.448686666666664</v>
      </c>
      <c r="I11575" s="147">
        <v>22.366666666666667</v>
      </c>
      <c r="J11575" s="147">
        <v>25.365486666666662</v>
      </c>
      <c r="K11575" s="147">
        <v>28.348319999999998</v>
      </c>
    </row>
    <row r="11576" spans="2:11" x14ac:dyDescent="0.2">
      <c r="B11576" s="21" t="str">
        <f t="shared" si="180"/>
        <v>MarkdaleIce Accretion2045RCP8.5</v>
      </c>
      <c r="C11576" t="s">
        <v>367</v>
      </c>
      <c r="D11576" t="s">
        <v>486</v>
      </c>
      <c r="E11576" s="144" t="s">
        <v>191</v>
      </c>
      <c r="F11576" s="144">
        <v>2045</v>
      </c>
      <c r="G11576" s="147">
        <v>15.262688705411138</v>
      </c>
      <c r="H11576" s="147">
        <v>18.363473333333328</v>
      </c>
      <c r="I11576" s="147">
        <v>22.293333333333333</v>
      </c>
      <c r="J11576" s="147">
        <v>25.299193333333331</v>
      </c>
      <c r="K11576" s="147">
        <v>28.283639999999998</v>
      </c>
    </row>
    <row r="11577" spans="2:11" x14ac:dyDescent="0.2">
      <c r="B11577" s="21" t="str">
        <f t="shared" si="180"/>
        <v>MarkdaleIce Accretion2050RCP8.5</v>
      </c>
      <c r="C11577" t="s">
        <v>367</v>
      </c>
      <c r="D11577" t="s">
        <v>486</v>
      </c>
      <c r="E11577" s="144" t="s">
        <v>191</v>
      </c>
      <c r="F11577" s="144">
        <v>2050</v>
      </c>
      <c r="G11577" s="147">
        <v>15.058573844757028</v>
      </c>
      <c r="H11577" s="147">
        <v>18.199133333333329</v>
      </c>
      <c r="I11577" s="147">
        <v>22.175999999999998</v>
      </c>
      <c r="J11577" s="147">
        <v>25.208039999999997</v>
      </c>
      <c r="K11577" s="147">
        <v>28.218959999999999</v>
      </c>
    </row>
    <row r="11578" spans="2:11" x14ac:dyDescent="0.2">
      <c r="B11578" s="21" t="str">
        <f t="shared" si="180"/>
        <v>MarkdaleIce Accretion2055RCP8.5</v>
      </c>
      <c r="C11578" t="s">
        <v>367</v>
      </c>
      <c r="D11578" t="s">
        <v>486</v>
      </c>
      <c r="E11578" s="144" t="s">
        <v>191</v>
      </c>
      <c r="F11578" s="144">
        <v>2055</v>
      </c>
      <c r="G11578" s="147">
        <v>14.946310671397267</v>
      </c>
      <c r="H11578" s="147">
        <v>18.120006666666665</v>
      </c>
      <c r="I11578" s="147">
        <v>22.132000000000001</v>
      </c>
      <c r="J11578" s="147">
        <v>25.18318</v>
      </c>
      <c r="K11578" s="147">
        <v>28.218959999999999</v>
      </c>
    </row>
    <row r="11579" spans="2:11" x14ac:dyDescent="0.2">
      <c r="B11579" s="21" t="str">
        <f t="shared" si="180"/>
        <v>MarkdaleIce Accretion2060RCP8.5</v>
      </c>
      <c r="C11579" t="s">
        <v>367</v>
      </c>
      <c r="D11579" t="s">
        <v>486</v>
      </c>
      <c r="E11579" s="144" t="s">
        <v>191</v>
      </c>
      <c r="F11579" s="144">
        <v>2060</v>
      </c>
      <c r="G11579" s="147">
        <v>14.573801050703516</v>
      </c>
      <c r="H11579" s="147">
        <v>17.766979999999997</v>
      </c>
      <c r="I11579" s="147">
        <v>21.787333333333333</v>
      </c>
      <c r="J11579" s="147">
        <v>24.843426666666666</v>
      </c>
      <c r="K11579" s="147">
        <v>27.886319999999998</v>
      </c>
    </row>
    <row r="11580" spans="2:11" x14ac:dyDescent="0.2">
      <c r="B11580" s="21" t="str">
        <f t="shared" si="180"/>
        <v>MarkdaleIce Accretion2065RCP8.5</v>
      </c>
      <c r="C11580" t="s">
        <v>367</v>
      </c>
      <c r="D11580" t="s">
        <v>486</v>
      </c>
      <c r="E11580" s="144" t="s">
        <v>191</v>
      </c>
      <c r="F11580" s="144">
        <v>2065</v>
      </c>
      <c r="G11580" s="147">
        <v>14.313554603369523</v>
      </c>
      <c r="H11580" s="147">
        <v>17.493079999999999</v>
      </c>
      <c r="I11580" s="147">
        <v>21.486666666666668</v>
      </c>
      <c r="J11580" s="147">
        <v>24.528533333333332</v>
      </c>
      <c r="K11580" s="147">
        <v>27.55368</v>
      </c>
    </row>
    <row r="11581" spans="2:11" x14ac:dyDescent="0.2">
      <c r="B11581" s="21" t="str">
        <f t="shared" si="180"/>
        <v>MarkdaleIce Accretion2070RCP8.5</v>
      </c>
      <c r="C11581" t="s">
        <v>367</v>
      </c>
      <c r="D11581" t="s">
        <v>486</v>
      </c>
      <c r="E11581" s="144" t="s">
        <v>191</v>
      </c>
      <c r="F11581" s="144">
        <v>2070</v>
      </c>
      <c r="G11581" s="147">
        <v>13.665489920792721</v>
      </c>
      <c r="H11581" s="147">
        <v>16.787026666666666</v>
      </c>
      <c r="I11581" s="147">
        <v>20.702000000000002</v>
      </c>
      <c r="J11581" s="147">
        <v>23.691579999999998</v>
      </c>
      <c r="K11581" s="147">
        <v>26.657399999999999</v>
      </c>
    </row>
    <row r="11582" spans="2:11" x14ac:dyDescent="0.2">
      <c r="B11582" s="21" t="str">
        <f t="shared" si="180"/>
        <v>MarkdaleIce Accretion2075RCP8.5</v>
      </c>
      <c r="C11582" t="s">
        <v>367</v>
      </c>
      <c r="D11582" t="s">
        <v>486</v>
      </c>
      <c r="E11582" s="144" t="s">
        <v>191</v>
      </c>
      <c r="F11582" s="144">
        <v>2075</v>
      </c>
      <c r="G11582" s="147">
        <v>13.277671685549912</v>
      </c>
      <c r="H11582" s="147">
        <v>16.35487333333333</v>
      </c>
      <c r="I11582" s="147">
        <v>20.218</v>
      </c>
      <c r="J11582" s="147">
        <v>23.169519999999999</v>
      </c>
      <c r="K11582" s="147">
        <v>26.09376</v>
      </c>
    </row>
    <row r="11583" spans="2:11" x14ac:dyDescent="0.2">
      <c r="B11583" s="21" t="str">
        <f t="shared" si="180"/>
        <v>MarkdaleIce Accretion2080RCP8.5</v>
      </c>
      <c r="C11583" t="s">
        <v>367</v>
      </c>
      <c r="D11583" t="s">
        <v>486</v>
      </c>
      <c r="E11583" s="144" t="s">
        <v>191</v>
      </c>
      <c r="F11583" s="144">
        <v>2080</v>
      </c>
      <c r="G11583" s="147">
        <v>12.889853450307101</v>
      </c>
      <c r="H11583" s="147">
        <v>15.922719999999998</v>
      </c>
      <c r="I11583" s="147">
        <v>19.734000000000002</v>
      </c>
      <c r="J11583" s="147">
        <v>22.647459999999999</v>
      </c>
      <c r="K11583" s="147">
        <v>25.53012</v>
      </c>
    </row>
    <row r="11584" spans="2:11" x14ac:dyDescent="0.2">
      <c r="B11584" s="21" t="str">
        <f t="shared" si="180"/>
        <v>MarkdaleIce Accretion2085RCP8.5</v>
      </c>
      <c r="C11584" t="s">
        <v>367</v>
      </c>
      <c r="D11584" t="s">
        <v>486</v>
      </c>
      <c r="E11584" s="144" t="s">
        <v>191</v>
      </c>
      <c r="F11584" s="144">
        <v>2085</v>
      </c>
      <c r="G11584" s="147">
        <v>12.231583024697592</v>
      </c>
      <c r="H11584" s="147">
        <v>15.164929999999998</v>
      </c>
      <c r="I11584" s="147">
        <v>18.843000000000004</v>
      </c>
      <c r="J11584" s="147">
        <v>21.640629999999998</v>
      </c>
      <c r="K11584" s="147">
        <v>24.421320000000001</v>
      </c>
    </row>
    <row r="11585" spans="2:11" x14ac:dyDescent="0.2">
      <c r="B11585" s="21" t="str">
        <f t="shared" si="180"/>
        <v>MarkdaleIce Accretion2090RCP8.5</v>
      </c>
      <c r="C11585" t="s">
        <v>367</v>
      </c>
      <c r="D11585" t="s">
        <v>486</v>
      </c>
      <c r="E11585" s="144" t="s">
        <v>191</v>
      </c>
      <c r="F11585" s="144">
        <v>2090</v>
      </c>
      <c r="G11585" s="147">
        <v>11.573312599088085</v>
      </c>
      <c r="H11585" s="147">
        <v>14.407139999999997</v>
      </c>
      <c r="I11585" s="147">
        <v>17.952000000000002</v>
      </c>
      <c r="J11585" s="147">
        <v>20.633799999999997</v>
      </c>
      <c r="K11585" s="147">
        <v>23.312519999999999</v>
      </c>
    </row>
    <row r="11586" spans="2:11" x14ac:dyDescent="0.2">
      <c r="B11586" s="21" t="str">
        <f t="shared" si="180"/>
        <v>MarkdaleIce Accretion2095RCP8.5</v>
      </c>
      <c r="C11586" t="s">
        <v>367</v>
      </c>
      <c r="D11586" t="s">
        <v>486</v>
      </c>
      <c r="E11586" s="144" t="s">
        <v>191</v>
      </c>
      <c r="F11586" s="144">
        <v>2095</v>
      </c>
      <c r="G11586" s="147">
        <v>11.573312599088085</v>
      </c>
      <c r="H11586" s="147">
        <v>14.407139999999997</v>
      </c>
      <c r="I11586" s="147">
        <v>17.952000000000002</v>
      </c>
      <c r="J11586" s="147">
        <v>20.633799999999997</v>
      </c>
      <c r="K11586" s="147">
        <v>23.312519999999999</v>
      </c>
    </row>
    <row r="11587" spans="2:11" x14ac:dyDescent="0.2">
      <c r="B11587" s="21" t="str">
        <f t="shared" si="180"/>
        <v>MarkdaleIce Accretion2100RCP8.5</v>
      </c>
      <c r="C11587" t="s">
        <v>367</v>
      </c>
      <c r="D11587" t="s">
        <v>486</v>
      </c>
      <c r="E11587" s="144" t="s">
        <v>191</v>
      </c>
      <c r="F11587" s="144">
        <v>2100</v>
      </c>
      <c r="G11587" s="147">
        <v>11.573312599088085</v>
      </c>
      <c r="H11587" s="147">
        <v>14.407139999999997</v>
      </c>
      <c r="I11587" s="147">
        <v>17.952000000000002</v>
      </c>
      <c r="J11587" s="147">
        <v>20.633799999999997</v>
      </c>
      <c r="K11587" s="147">
        <v>23.312519999999999</v>
      </c>
    </row>
    <row r="11588" spans="2:11" x14ac:dyDescent="0.2">
      <c r="B11588" s="21" t="str">
        <f t="shared" si="180"/>
        <v>MarkdaleWind2023RCP4.5</v>
      </c>
      <c r="C11588" t="s">
        <v>367</v>
      </c>
      <c r="D11588" t="s">
        <v>1</v>
      </c>
      <c r="E11588" s="144" t="s">
        <v>193</v>
      </c>
      <c r="F11588" s="144">
        <v>2023</v>
      </c>
      <c r="G11588" s="147">
        <v>82.894312976943752</v>
      </c>
      <c r="H11588" s="147">
        <v>89.181792000000002</v>
      </c>
      <c r="I11588" s="147">
        <v>95.769599999999997</v>
      </c>
      <c r="J11588" s="147">
        <v>102.391296</v>
      </c>
      <c r="K11588" s="147">
        <v>109.00224</v>
      </c>
    </row>
    <row r="11589" spans="2:11" x14ac:dyDescent="0.2">
      <c r="B11589" s="21" t="str">
        <f t="shared" si="180"/>
        <v>MarkdaleWind2025RCP4.5</v>
      </c>
      <c r="C11589" t="s">
        <v>367</v>
      </c>
      <c r="D11589" t="s">
        <v>1</v>
      </c>
      <c r="E11589" s="144" t="s">
        <v>193</v>
      </c>
      <c r="F11589" s="144">
        <v>2025</v>
      </c>
      <c r="G11589" s="147">
        <v>82.970299430505946</v>
      </c>
      <c r="H11589" s="147">
        <v>89.275536000000002</v>
      </c>
      <c r="I11589" s="147">
        <v>95.887999999999991</v>
      </c>
      <c r="J11589" s="147">
        <v>102.528256</v>
      </c>
      <c r="K11589" s="147">
        <v>109.160928</v>
      </c>
    </row>
    <row r="11590" spans="2:11" x14ac:dyDescent="0.2">
      <c r="B11590" s="21" t="str">
        <f t="shared" si="180"/>
        <v>MarkdaleWind2030RCP4.5</v>
      </c>
      <c r="C11590" t="s">
        <v>367</v>
      </c>
      <c r="D11590" t="s">
        <v>1</v>
      </c>
      <c r="E11590" s="144" t="s">
        <v>193</v>
      </c>
      <c r="F11590" s="144">
        <v>2030</v>
      </c>
      <c r="G11590" s="147">
        <v>83.046285884068155</v>
      </c>
      <c r="H11590" s="147">
        <v>89.369280000000003</v>
      </c>
      <c r="I11590" s="147">
        <v>96.006399999999999</v>
      </c>
      <c r="J11590" s="147">
        <v>102.665216</v>
      </c>
      <c r="K11590" s="147">
        <v>109.319616</v>
      </c>
    </row>
    <row r="11591" spans="2:11" x14ac:dyDescent="0.2">
      <c r="B11591" s="21" t="str">
        <f t="shared" si="180"/>
        <v>MarkdaleWind2035RCP4.5</v>
      </c>
      <c r="C11591" t="s">
        <v>367</v>
      </c>
      <c r="D11591" t="s">
        <v>1</v>
      </c>
      <c r="E11591" s="144" t="s">
        <v>193</v>
      </c>
      <c r="F11591" s="144">
        <v>2035</v>
      </c>
      <c r="G11591" s="147">
        <v>83.122272337630349</v>
      </c>
      <c r="H11591" s="147">
        <v>89.463024000000004</v>
      </c>
      <c r="I11591" s="147">
        <v>96.124799999999993</v>
      </c>
      <c r="J11591" s="147">
        <v>102.802176</v>
      </c>
      <c r="K11591" s="147">
        <v>109.47830399999999</v>
      </c>
    </row>
    <row r="11592" spans="2:11" x14ac:dyDescent="0.2">
      <c r="B11592" s="21" t="str">
        <f t="shared" si="180"/>
        <v>MarkdaleWind2040RCP4.5</v>
      </c>
      <c r="C11592" t="s">
        <v>367</v>
      </c>
      <c r="D11592" t="s">
        <v>1</v>
      </c>
      <c r="E11592" s="144" t="s">
        <v>193</v>
      </c>
      <c r="F11592" s="144">
        <v>2040</v>
      </c>
      <c r="G11592" s="147">
        <v>83.198258791192544</v>
      </c>
      <c r="H11592" s="147">
        <v>89.556768000000005</v>
      </c>
      <c r="I11592" s="147">
        <v>96.243199999999987</v>
      </c>
      <c r="J11592" s="147">
        <v>102.93913599999999</v>
      </c>
      <c r="K11592" s="147">
        <v>109.63699199999999</v>
      </c>
    </row>
    <row r="11593" spans="2:11" x14ac:dyDescent="0.2">
      <c r="B11593" s="21" t="str">
        <f t="shared" si="180"/>
        <v>MarkdaleWind2045RCP4.5</v>
      </c>
      <c r="C11593" t="s">
        <v>367</v>
      </c>
      <c r="D11593" t="s">
        <v>1</v>
      </c>
      <c r="E11593" s="144" t="s">
        <v>193</v>
      </c>
      <c r="F11593" s="144">
        <v>2045</v>
      </c>
      <c r="G11593" s="147">
        <v>83.274245244754752</v>
      </c>
      <c r="H11593" s="147">
        <v>89.650512000000006</v>
      </c>
      <c r="I11593" s="147">
        <v>96.361599999999996</v>
      </c>
      <c r="J11593" s="147">
        <v>103.07609599999999</v>
      </c>
      <c r="K11593" s="147">
        <v>109.79567999999999</v>
      </c>
    </row>
    <row r="11594" spans="2:11" x14ac:dyDescent="0.2">
      <c r="B11594" s="21" t="str">
        <f t="shared" si="180"/>
        <v>MarkdaleWind2050RCP4.5</v>
      </c>
      <c r="C11594" t="s">
        <v>367</v>
      </c>
      <c r="D11594" t="s">
        <v>1</v>
      </c>
      <c r="E11594" s="144" t="s">
        <v>193</v>
      </c>
      <c r="F11594" s="144">
        <v>2050</v>
      </c>
      <c r="G11594" s="147">
        <v>83.346915925797873</v>
      </c>
      <c r="H11594" s="147">
        <v>89.73532800000001</v>
      </c>
      <c r="I11594" s="147">
        <v>96.460799999999992</v>
      </c>
      <c r="J11594" s="147">
        <v>103.1884032</v>
      </c>
      <c r="K11594" s="147">
        <v>109.92153599999999</v>
      </c>
    </row>
    <row r="11595" spans="2:11" x14ac:dyDescent="0.2">
      <c r="B11595" s="21" t="str">
        <f t="shared" si="180"/>
        <v>MarkdaleWind2055RCP4.5</v>
      </c>
      <c r="C11595" t="s">
        <v>367</v>
      </c>
      <c r="D11595" t="s">
        <v>1</v>
      </c>
      <c r="E11595" s="144" t="s">
        <v>193</v>
      </c>
      <c r="F11595" s="144">
        <v>2055</v>
      </c>
      <c r="G11595" s="147">
        <v>83.3436001532788</v>
      </c>
      <c r="H11595" s="147">
        <v>89.726399999999998</v>
      </c>
      <c r="I11595" s="147">
        <v>96.441599999999994</v>
      </c>
      <c r="J11595" s="147">
        <v>103.1637504</v>
      </c>
      <c r="K11595" s="147">
        <v>109.88870399999999</v>
      </c>
    </row>
    <row r="11596" spans="2:11" x14ac:dyDescent="0.2">
      <c r="B11596" s="21" t="str">
        <f t="shared" ref="B11596:B11659" si="181">C11596&amp;D11596&amp;F11596&amp;E11596</f>
        <v>MarkdaleWind2060RCP4.5</v>
      </c>
      <c r="C11596" t="s">
        <v>367</v>
      </c>
      <c r="D11596" t="s">
        <v>1</v>
      </c>
      <c r="E11596" s="144" t="s">
        <v>193</v>
      </c>
      <c r="F11596" s="144">
        <v>2060</v>
      </c>
      <c r="G11596" s="147">
        <v>83.340284380759712</v>
      </c>
      <c r="H11596" s="147">
        <v>89.717472000000001</v>
      </c>
      <c r="I11596" s="147">
        <v>96.422399999999996</v>
      </c>
      <c r="J11596" s="147">
        <v>103.1390976</v>
      </c>
      <c r="K11596" s="147">
        <v>109.85587200000001</v>
      </c>
    </row>
    <row r="11597" spans="2:11" x14ac:dyDescent="0.2">
      <c r="B11597" s="21" t="str">
        <f t="shared" si="181"/>
        <v>MarkdaleWind2065RCP4.5</v>
      </c>
      <c r="C11597" t="s">
        <v>367</v>
      </c>
      <c r="D11597" t="s">
        <v>1</v>
      </c>
      <c r="E11597" s="144" t="s">
        <v>193</v>
      </c>
      <c r="F11597" s="144">
        <v>2065</v>
      </c>
      <c r="G11597" s="147">
        <v>83.336968608240639</v>
      </c>
      <c r="H11597" s="147">
        <v>89.708543999999989</v>
      </c>
      <c r="I11597" s="147">
        <v>96.403199999999998</v>
      </c>
      <c r="J11597" s="147">
        <v>103.1144448</v>
      </c>
      <c r="K11597" s="147">
        <v>109.82304000000001</v>
      </c>
    </row>
    <row r="11598" spans="2:11" x14ac:dyDescent="0.2">
      <c r="B11598" s="21" t="str">
        <f t="shared" si="181"/>
        <v>MarkdaleWind2070RCP4.5</v>
      </c>
      <c r="C11598" t="s">
        <v>367</v>
      </c>
      <c r="D11598" t="s">
        <v>1</v>
      </c>
      <c r="E11598" s="144" t="s">
        <v>193</v>
      </c>
      <c r="F11598" s="144">
        <v>2070</v>
      </c>
      <c r="G11598" s="147">
        <v>83.333652835721566</v>
      </c>
      <c r="H11598" s="147">
        <v>89.699615999999992</v>
      </c>
      <c r="I11598" s="147">
        <v>96.384</v>
      </c>
      <c r="J11598" s="147">
        <v>103.089792</v>
      </c>
      <c r="K11598" s="147">
        <v>109.79020800000001</v>
      </c>
    </row>
    <row r="11599" spans="2:11" x14ac:dyDescent="0.2">
      <c r="B11599" s="21" t="str">
        <f t="shared" si="181"/>
        <v>MarkdaleWind2075RCP4.5</v>
      </c>
      <c r="C11599" t="s">
        <v>367</v>
      </c>
      <c r="D11599" t="s">
        <v>1</v>
      </c>
      <c r="E11599" s="144" t="s">
        <v>193</v>
      </c>
      <c r="F11599" s="144">
        <v>2075</v>
      </c>
      <c r="G11599" s="147">
        <v>83.351613270199906</v>
      </c>
      <c r="H11599" s="147">
        <v>89.718959999999996</v>
      </c>
      <c r="I11599" s="147">
        <v>96.404799999999994</v>
      </c>
      <c r="J11599" s="147">
        <v>103.112048</v>
      </c>
      <c r="K11599" s="147">
        <v>109.81392000000001</v>
      </c>
    </row>
    <row r="11600" spans="2:11" x14ac:dyDescent="0.2">
      <c r="B11600" s="21" t="str">
        <f t="shared" si="181"/>
        <v>MarkdaleWind2080RCP4.5</v>
      </c>
      <c r="C11600" t="s">
        <v>367</v>
      </c>
      <c r="D11600" t="s">
        <v>1</v>
      </c>
      <c r="E11600" s="144" t="s">
        <v>193</v>
      </c>
      <c r="F11600" s="144">
        <v>2080</v>
      </c>
      <c r="G11600" s="147">
        <v>83.369573704678231</v>
      </c>
      <c r="H11600" s="147">
        <v>89.738303999999999</v>
      </c>
      <c r="I11600" s="147">
        <v>96.425600000000003</v>
      </c>
      <c r="J11600" s="147">
        <v>103.134304</v>
      </c>
      <c r="K11600" s="147">
        <v>109.837632</v>
      </c>
    </row>
    <row r="11601" spans="2:11" x14ac:dyDescent="0.2">
      <c r="B11601" s="21" t="str">
        <f t="shared" si="181"/>
        <v>MarkdaleWind2085RCP4.5</v>
      </c>
      <c r="C11601" t="s">
        <v>367</v>
      </c>
      <c r="D11601" t="s">
        <v>1</v>
      </c>
      <c r="E11601" s="144" t="s">
        <v>193</v>
      </c>
      <c r="F11601" s="144">
        <v>2085</v>
      </c>
      <c r="G11601" s="147">
        <v>83.387534139156571</v>
      </c>
      <c r="H11601" s="147">
        <v>89.757647999999989</v>
      </c>
      <c r="I11601" s="147">
        <v>96.446400000000011</v>
      </c>
      <c r="J11601" s="147">
        <v>103.15656</v>
      </c>
      <c r="K11601" s="147">
        <v>109.861344</v>
      </c>
    </row>
    <row r="11602" spans="2:11" x14ac:dyDescent="0.2">
      <c r="B11602" s="21" t="str">
        <f t="shared" si="181"/>
        <v>MarkdaleWind2090RCP4.5</v>
      </c>
      <c r="C11602" t="s">
        <v>367</v>
      </c>
      <c r="D11602" t="s">
        <v>1</v>
      </c>
      <c r="E11602" s="144" t="s">
        <v>193</v>
      </c>
      <c r="F11602" s="144">
        <v>2090</v>
      </c>
      <c r="G11602" s="147">
        <v>83.405494573634911</v>
      </c>
      <c r="H11602" s="147">
        <v>89.776991999999993</v>
      </c>
      <c r="I11602" s="147">
        <v>96.467200000000005</v>
      </c>
      <c r="J11602" s="147">
        <v>103.178816</v>
      </c>
      <c r="K11602" s="147">
        <v>109.88505600000001</v>
      </c>
    </row>
    <row r="11603" spans="2:11" x14ac:dyDescent="0.2">
      <c r="B11603" s="21" t="str">
        <f t="shared" si="181"/>
        <v>MarkdaleWind2095RCP4.5</v>
      </c>
      <c r="C11603" t="s">
        <v>367</v>
      </c>
      <c r="D11603" t="s">
        <v>1</v>
      </c>
      <c r="E11603" s="144" t="s">
        <v>193</v>
      </c>
      <c r="F11603" s="144">
        <v>2095</v>
      </c>
      <c r="G11603" s="147">
        <v>83.423455008113237</v>
      </c>
      <c r="H11603" s="147">
        <v>89.796335999999997</v>
      </c>
      <c r="I11603" s="147">
        <v>96.488</v>
      </c>
      <c r="J11603" s="147">
        <v>103.201072</v>
      </c>
      <c r="K11603" s="147">
        <v>109.90876799999999</v>
      </c>
    </row>
    <row r="11604" spans="2:11" x14ac:dyDescent="0.2">
      <c r="B11604" s="21" t="str">
        <f t="shared" si="181"/>
        <v>MarkdaleWind2100RCP4.5</v>
      </c>
      <c r="C11604" t="s">
        <v>367</v>
      </c>
      <c r="D11604" t="s">
        <v>1</v>
      </c>
      <c r="E11604" s="144" t="s">
        <v>193</v>
      </c>
      <c r="F11604" s="144">
        <v>2100</v>
      </c>
      <c r="G11604" s="147">
        <v>83.441415442591577</v>
      </c>
      <c r="H11604" s="147">
        <v>89.81568</v>
      </c>
      <c r="I11604" s="147">
        <v>96.508800000000008</v>
      </c>
      <c r="J11604" s="147">
        <v>103.223328</v>
      </c>
      <c r="K11604" s="147">
        <v>109.93248</v>
      </c>
    </row>
    <row r="11605" spans="2:11" x14ac:dyDescent="0.2">
      <c r="B11605" s="21" t="str">
        <f t="shared" si="181"/>
        <v>MarkdaleWind2023RCP6.0</v>
      </c>
      <c r="C11605" t="s">
        <v>367</v>
      </c>
      <c r="D11605" t="s">
        <v>1</v>
      </c>
      <c r="E11605" s="144" t="s">
        <v>192</v>
      </c>
      <c r="F11605" s="144">
        <v>2023</v>
      </c>
      <c r="G11605" s="147">
        <v>82.894312976943752</v>
      </c>
      <c r="H11605" s="147">
        <v>89.181792000000002</v>
      </c>
      <c r="I11605" s="147">
        <v>95.769599999999997</v>
      </c>
      <c r="J11605" s="147">
        <v>102.391296</v>
      </c>
      <c r="K11605" s="147">
        <v>109.00224</v>
      </c>
    </row>
    <row r="11606" spans="2:11" x14ac:dyDescent="0.2">
      <c r="B11606" s="21" t="str">
        <f t="shared" si="181"/>
        <v>MarkdaleWind2025RCP6.0</v>
      </c>
      <c r="C11606" t="s">
        <v>367</v>
      </c>
      <c r="D11606" t="s">
        <v>1</v>
      </c>
      <c r="E11606" s="144" t="s">
        <v>192</v>
      </c>
      <c r="F11606" s="144">
        <v>2025</v>
      </c>
      <c r="G11606" s="147">
        <v>82.970299430505946</v>
      </c>
      <c r="H11606" s="147">
        <v>89.275536000000002</v>
      </c>
      <c r="I11606" s="147">
        <v>95.887999999999991</v>
      </c>
      <c r="J11606" s="147">
        <v>102.528256</v>
      </c>
      <c r="K11606" s="147">
        <v>109.160928</v>
      </c>
    </row>
    <row r="11607" spans="2:11" x14ac:dyDescent="0.2">
      <c r="B11607" s="21" t="str">
        <f t="shared" si="181"/>
        <v>MarkdaleWind2030RCP6.0</v>
      </c>
      <c r="C11607" t="s">
        <v>367</v>
      </c>
      <c r="D11607" t="s">
        <v>1</v>
      </c>
      <c r="E11607" s="144" t="s">
        <v>192</v>
      </c>
      <c r="F11607" s="144">
        <v>2030</v>
      </c>
      <c r="G11607" s="147">
        <v>83.046285884068155</v>
      </c>
      <c r="H11607" s="147">
        <v>89.369280000000003</v>
      </c>
      <c r="I11607" s="147">
        <v>96.006399999999999</v>
      </c>
      <c r="J11607" s="147">
        <v>102.665216</v>
      </c>
      <c r="K11607" s="147">
        <v>109.319616</v>
      </c>
    </row>
    <row r="11608" spans="2:11" x14ac:dyDescent="0.2">
      <c r="B11608" s="21" t="str">
        <f t="shared" si="181"/>
        <v>MarkdaleWind2035RCP6.0</v>
      </c>
      <c r="C11608" t="s">
        <v>367</v>
      </c>
      <c r="D11608" t="s">
        <v>1</v>
      </c>
      <c r="E11608" s="144" t="s">
        <v>192</v>
      </c>
      <c r="F11608" s="144">
        <v>2035</v>
      </c>
      <c r="G11608" s="147">
        <v>83.122272337630349</v>
      </c>
      <c r="H11608" s="147">
        <v>89.463024000000004</v>
      </c>
      <c r="I11608" s="147">
        <v>96.124799999999993</v>
      </c>
      <c r="J11608" s="147">
        <v>102.802176</v>
      </c>
      <c r="K11608" s="147">
        <v>109.47830399999999</v>
      </c>
    </row>
    <row r="11609" spans="2:11" x14ac:dyDescent="0.2">
      <c r="B11609" s="21" t="str">
        <f t="shared" si="181"/>
        <v>MarkdaleWind2040RCP6.0</v>
      </c>
      <c r="C11609" t="s">
        <v>367</v>
      </c>
      <c r="D11609" t="s">
        <v>1</v>
      </c>
      <c r="E11609" s="144" t="s">
        <v>192</v>
      </c>
      <c r="F11609" s="144">
        <v>2040</v>
      </c>
      <c r="G11609" s="147">
        <v>83.198258791192544</v>
      </c>
      <c r="H11609" s="147">
        <v>89.556768000000005</v>
      </c>
      <c r="I11609" s="147">
        <v>96.243199999999987</v>
      </c>
      <c r="J11609" s="147">
        <v>102.93913599999999</v>
      </c>
      <c r="K11609" s="147">
        <v>109.63699199999999</v>
      </c>
    </row>
    <row r="11610" spans="2:11" x14ac:dyDescent="0.2">
      <c r="B11610" s="21" t="str">
        <f t="shared" si="181"/>
        <v>MarkdaleWind2045RCP6.0</v>
      </c>
      <c r="C11610" t="s">
        <v>367</v>
      </c>
      <c r="D11610" t="s">
        <v>1</v>
      </c>
      <c r="E11610" s="144" t="s">
        <v>192</v>
      </c>
      <c r="F11610" s="144">
        <v>2045</v>
      </c>
      <c r="G11610" s="147">
        <v>83.274245244754752</v>
      </c>
      <c r="H11610" s="147">
        <v>89.650512000000006</v>
      </c>
      <c r="I11610" s="147">
        <v>96.361599999999996</v>
      </c>
      <c r="J11610" s="147">
        <v>103.07609599999999</v>
      </c>
      <c r="K11610" s="147">
        <v>109.79567999999999</v>
      </c>
    </row>
    <row r="11611" spans="2:11" x14ac:dyDescent="0.2">
      <c r="B11611" s="21" t="str">
        <f t="shared" si="181"/>
        <v>MarkdaleWind2050RCP6.0</v>
      </c>
      <c r="C11611" t="s">
        <v>367</v>
      </c>
      <c r="D11611" t="s">
        <v>1</v>
      </c>
      <c r="E11611" s="144" t="s">
        <v>192</v>
      </c>
      <c r="F11611" s="144">
        <v>2050</v>
      </c>
      <c r="G11611" s="147">
        <v>83.346915925797873</v>
      </c>
      <c r="H11611" s="147">
        <v>89.73532800000001</v>
      </c>
      <c r="I11611" s="147">
        <v>96.460799999999992</v>
      </c>
      <c r="J11611" s="147">
        <v>103.1884032</v>
      </c>
      <c r="K11611" s="147">
        <v>109.92153599999999</v>
      </c>
    </row>
    <row r="11612" spans="2:11" x14ac:dyDescent="0.2">
      <c r="B11612" s="21" t="str">
        <f t="shared" si="181"/>
        <v>MarkdaleWind2055RCP6.0</v>
      </c>
      <c r="C11612" t="s">
        <v>367</v>
      </c>
      <c r="D11612" t="s">
        <v>1</v>
      </c>
      <c r="E11612" s="144" t="s">
        <v>192</v>
      </c>
      <c r="F11612" s="144">
        <v>2055</v>
      </c>
      <c r="G11612" s="147">
        <v>83.3436001532788</v>
      </c>
      <c r="H11612" s="147">
        <v>89.726399999999998</v>
      </c>
      <c r="I11612" s="147">
        <v>96.441599999999994</v>
      </c>
      <c r="J11612" s="147">
        <v>103.1637504</v>
      </c>
      <c r="K11612" s="147">
        <v>109.88870399999999</v>
      </c>
    </row>
    <row r="11613" spans="2:11" x14ac:dyDescent="0.2">
      <c r="B11613" s="21" t="str">
        <f t="shared" si="181"/>
        <v>MarkdaleWind2060RCP6.0</v>
      </c>
      <c r="C11613" t="s">
        <v>367</v>
      </c>
      <c r="D11613" t="s">
        <v>1</v>
      </c>
      <c r="E11613" s="144" t="s">
        <v>192</v>
      </c>
      <c r="F11613" s="144">
        <v>2060</v>
      </c>
      <c r="G11613" s="147">
        <v>83.340284380759712</v>
      </c>
      <c r="H11613" s="147">
        <v>89.717472000000001</v>
      </c>
      <c r="I11613" s="147">
        <v>96.422399999999996</v>
      </c>
      <c r="J11613" s="147">
        <v>103.1390976</v>
      </c>
      <c r="K11613" s="147">
        <v>109.85587200000001</v>
      </c>
    </row>
    <row r="11614" spans="2:11" x14ac:dyDescent="0.2">
      <c r="B11614" s="21" t="str">
        <f t="shared" si="181"/>
        <v>MarkdaleWind2065RCP6.0</v>
      </c>
      <c r="C11614" t="s">
        <v>367</v>
      </c>
      <c r="D11614" t="s">
        <v>1</v>
      </c>
      <c r="E11614" s="144" t="s">
        <v>192</v>
      </c>
      <c r="F11614" s="144">
        <v>2065</v>
      </c>
      <c r="G11614" s="147">
        <v>83.336968608240639</v>
      </c>
      <c r="H11614" s="147">
        <v>89.708543999999989</v>
      </c>
      <c r="I11614" s="147">
        <v>96.403199999999998</v>
      </c>
      <c r="J11614" s="147">
        <v>103.1144448</v>
      </c>
      <c r="K11614" s="147">
        <v>109.82304000000001</v>
      </c>
    </row>
    <row r="11615" spans="2:11" x14ac:dyDescent="0.2">
      <c r="B11615" s="21" t="str">
        <f t="shared" si="181"/>
        <v>MarkdaleWind2070RCP6.0</v>
      </c>
      <c r="C11615" t="s">
        <v>367</v>
      </c>
      <c r="D11615" t="s">
        <v>1</v>
      </c>
      <c r="E11615" s="144" t="s">
        <v>192</v>
      </c>
      <c r="F11615" s="144">
        <v>2070</v>
      </c>
      <c r="G11615" s="147">
        <v>83.333652835721566</v>
      </c>
      <c r="H11615" s="147">
        <v>89.699615999999992</v>
      </c>
      <c r="I11615" s="147">
        <v>96.384</v>
      </c>
      <c r="J11615" s="147">
        <v>103.089792</v>
      </c>
      <c r="K11615" s="147">
        <v>109.79020800000001</v>
      </c>
    </row>
    <row r="11616" spans="2:11" x14ac:dyDescent="0.2">
      <c r="B11616" s="21" t="str">
        <f t="shared" si="181"/>
        <v>MarkdaleWind2075RCP6.0</v>
      </c>
      <c r="C11616" t="s">
        <v>367</v>
      </c>
      <c r="D11616" t="s">
        <v>1</v>
      </c>
      <c r="E11616" s="144" t="s">
        <v>192</v>
      </c>
      <c r="F11616" s="144">
        <v>2075</v>
      </c>
      <c r="G11616" s="147">
        <v>83.360593487439075</v>
      </c>
      <c r="H11616" s="147">
        <v>89.72863199999999</v>
      </c>
      <c r="I11616" s="147">
        <v>96.415199999999999</v>
      </c>
      <c r="J11616" s="147">
        <v>103.123176</v>
      </c>
      <c r="K11616" s="147">
        <v>109.825776</v>
      </c>
    </row>
    <row r="11617" spans="2:11" x14ac:dyDescent="0.2">
      <c r="B11617" s="21" t="str">
        <f t="shared" si="181"/>
        <v>MarkdaleWind2080RCP6.0</v>
      </c>
      <c r="C11617" t="s">
        <v>367</v>
      </c>
      <c r="D11617" t="s">
        <v>1</v>
      </c>
      <c r="E11617" s="144" t="s">
        <v>192</v>
      </c>
      <c r="F11617" s="144">
        <v>2080</v>
      </c>
      <c r="G11617" s="147">
        <v>83.387534139156571</v>
      </c>
      <c r="H11617" s="147">
        <v>89.757647999999989</v>
      </c>
      <c r="I11617" s="147">
        <v>96.446400000000011</v>
      </c>
      <c r="J11617" s="147">
        <v>103.15656</v>
      </c>
      <c r="K11617" s="147">
        <v>109.861344</v>
      </c>
    </row>
    <row r="11618" spans="2:11" x14ac:dyDescent="0.2">
      <c r="B11618" s="21" t="str">
        <f t="shared" si="181"/>
        <v>MarkdaleWind2085RCP6.0</v>
      </c>
      <c r="C11618" t="s">
        <v>367</v>
      </c>
      <c r="D11618" t="s">
        <v>1</v>
      </c>
      <c r="E11618" s="144" t="s">
        <v>192</v>
      </c>
      <c r="F11618" s="144">
        <v>2085</v>
      </c>
      <c r="G11618" s="147">
        <v>83.414474790874067</v>
      </c>
      <c r="H11618" s="147">
        <v>89.786664000000002</v>
      </c>
      <c r="I11618" s="147">
        <v>96.47760000000001</v>
      </c>
      <c r="J11618" s="147">
        <v>103.189944</v>
      </c>
      <c r="K11618" s="147">
        <v>109.896912</v>
      </c>
    </row>
    <row r="11619" spans="2:11" x14ac:dyDescent="0.2">
      <c r="B11619" s="21" t="str">
        <f t="shared" si="181"/>
        <v>MarkdaleWind2090RCP6.0</v>
      </c>
      <c r="C11619" t="s">
        <v>367</v>
      </c>
      <c r="D11619" t="s">
        <v>1</v>
      </c>
      <c r="E11619" s="144" t="s">
        <v>192</v>
      </c>
      <c r="F11619" s="144">
        <v>2090</v>
      </c>
      <c r="G11619" s="147">
        <v>83.574046343354695</v>
      </c>
      <c r="H11619" s="147">
        <v>89.976383999999996</v>
      </c>
      <c r="I11619" s="147">
        <v>96.704000000000008</v>
      </c>
      <c r="J11619" s="147">
        <v>103.445888</v>
      </c>
      <c r="K11619" s="147">
        <v>110.180544</v>
      </c>
    </row>
    <row r="11620" spans="2:11" x14ac:dyDescent="0.2">
      <c r="B11620" s="21" t="str">
        <f t="shared" si="181"/>
        <v>MarkdaleWind2095RCP6.0</v>
      </c>
      <c r="C11620" t="s">
        <v>367</v>
      </c>
      <c r="D11620" t="s">
        <v>1</v>
      </c>
      <c r="E11620" s="144" t="s">
        <v>192</v>
      </c>
      <c r="F11620" s="144">
        <v>2095</v>
      </c>
      <c r="G11620" s="147">
        <v>83.706677244117799</v>
      </c>
      <c r="H11620" s="147">
        <v>90.137088000000006</v>
      </c>
      <c r="I11620" s="147">
        <v>96.899200000000008</v>
      </c>
      <c r="J11620" s="147">
        <v>103.66844800000001</v>
      </c>
      <c r="K11620" s="147">
        <v>110.42860800000001</v>
      </c>
    </row>
    <row r="11621" spans="2:11" x14ac:dyDescent="0.2">
      <c r="B11621" s="21" t="str">
        <f t="shared" si="181"/>
        <v>MarkdaleWind2100RCP6.0</v>
      </c>
      <c r="C11621" t="s">
        <v>367</v>
      </c>
      <c r="D11621" t="s">
        <v>1</v>
      </c>
      <c r="E11621" s="144" t="s">
        <v>192</v>
      </c>
      <c r="F11621" s="144">
        <v>2100</v>
      </c>
      <c r="G11621" s="147">
        <v>83.839308144880917</v>
      </c>
      <c r="H11621" s="147">
        <v>90.297792000000001</v>
      </c>
      <c r="I11621" s="147">
        <v>97.094400000000007</v>
      </c>
      <c r="J11621" s="147">
        <v>103.89100800000001</v>
      </c>
      <c r="K11621" s="147">
        <v>110.67667200000001</v>
      </c>
    </row>
    <row r="11622" spans="2:11" x14ac:dyDescent="0.2">
      <c r="B11622" s="21" t="str">
        <f t="shared" si="181"/>
        <v>MarkdaleWind2023RCP8.5</v>
      </c>
      <c r="C11622" t="s">
        <v>367</v>
      </c>
      <c r="D11622" t="s">
        <v>1</v>
      </c>
      <c r="E11622" s="144" t="s">
        <v>191</v>
      </c>
      <c r="F11622" s="144">
        <v>2023</v>
      </c>
      <c r="G11622" s="147">
        <v>82.894312976943752</v>
      </c>
      <c r="H11622" s="147">
        <v>89.181792000000002</v>
      </c>
      <c r="I11622" s="147">
        <v>95.769599999999997</v>
      </c>
      <c r="J11622" s="147">
        <v>102.391296</v>
      </c>
      <c r="K11622" s="147">
        <v>109.00224</v>
      </c>
    </row>
    <row r="11623" spans="2:11" x14ac:dyDescent="0.2">
      <c r="B11623" s="21" t="str">
        <f t="shared" si="181"/>
        <v>MarkdaleWind2025RCP8.5</v>
      </c>
      <c r="C11623" t="s">
        <v>367</v>
      </c>
      <c r="D11623" t="s">
        <v>1</v>
      </c>
      <c r="E11623" s="144" t="s">
        <v>191</v>
      </c>
      <c r="F11623" s="144">
        <v>2025</v>
      </c>
      <c r="G11623" s="147">
        <v>83.046285884068155</v>
      </c>
      <c r="H11623" s="147">
        <v>89.369280000000003</v>
      </c>
      <c r="I11623" s="147">
        <v>96.006399999999999</v>
      </c>
      <c r="J11623" s="147">
        <v>102.665216</v>
      </c>
      <c r="K11623" s="147">
        <v>109.319616</v>
      </c>
    </row>
    <row r="11624" spans="2:11" x14ac:dyDescent="0.2">
      <c r="B11624" s="21" t="str">
        <f t="shared" si="181"/>
        <v>MarkdaleWind2030RCP8.5</v>
      </c>
      <c r="C11624" t="s">
        <v>367</v>
      </c>
      <c r="D11624" t="s">
        <v>1</v>
      </c>
      <c r="E11624" s="144" t="s">
        <v>191</v>
      </c>
      <c r="F11624" s="144">
        <v>2030</v>
      </c>
      <c r="G11624" s="147">
        <v>83.198258791192544</v>
      </c>
      <c r="H11624" s="147">
        <v>89.556768000000005</v>
      </c>
      <c r="I11624" s="147">
        <v>96.243199999999987</v>
      </c>
      <c r="J11624" s="147">
        <v>102.93913599999999</v>
      </c>
      <c r="K11624" s="147">
        <v>109.63699199999999</v>
      </c>
    </row>
    <row r="11625" spans="2:11" x14ac:dyDescent="0.2">
      <c r="B11625" s="21" t="str">
        <f t="shared" si="181"/>
        <v>MarkdaleWind2035RCP8.5</v>
      </c>
      <c r="C11625" t="s">
        <v>367</v>
      </c>
      <c r="D11625" t="s">
        <v>1</v>
      </c>
      <c r="E11625" s="144" t="s">
        <v>191</v>
      </c>
      <c r="F11625" s="144">
        <v>2035</v>
      </c>
      <c r="G11625" s="147">
        <v>83.350231698316946</v>
      </c>
      <c r="H11625" s="147">
        <v>89.744256000000007</v>
      </c>
      <c r="I11625" s="147">
        <v>96.47999999999999</v>
      </c>
      <c r="J11625" s="147">
        <v>103.21305599999999</v>
      </c>
      <c r="K11625" s="147">
        <v>109.95436799999999</v>
      </c>
    </row>
    <row r="11626" spans="2:11" x14ac:dyDescent="0.2">
      <c r="B11626" s="21" t="str">
        <f t="shared" si="181"/>
        <v>MarkdaleWind2040RCP8.5</v>
      </c>
      <c r="C11626" t="s">
        <v>367</v>
      </c>
      <c r="D11626" t="s">
        <v>1</v>
      </c>
      <c r="E11626" s="144" t="s">
        <v>191</v>
      </c>
      <c r="F11626" s="144">
        <v>2040</v>
      </c>
      <c r="G11626" s="147">
        <v>83.344705410785153</v>
      </c>
      <c r="H11626" s="147">
        <v>89.729376000000002</v>
      </c>
      <c r="I11626" s="147">
        <v>96.447999999999993</v>
      </c>
      <c r="J11626" s="147">
        <v>103.17196799999999</v>
      </c>
      <c r="K11626" s="147">
        <v>109.899648</v>
      </c>
    </row>
    <row r="11627" spans="2:11" x14ac:dyDescent="0.2">
      <c r="B11627" s="21" t="str">
        <f t="shared" si="181"/>
        <v>MarkdaleWind2045RCP8.5</v>
      </c>
      <c r="C11627" t="s">
        <v>367</v>
      </c>
      <c r="D11627" t="s">
        <v>1</v>
      </c>
      <c r="E11627" s="144" t="s">
        <v>191</v>
      </c>
      <c r="F11627" s="144">
        <v>2045</v>
      </c>
      <c r="G11627" s="147">
        <v>83.339179123253359</v>
      </c>
      <c r="H11627" s="147">
        <v>89.714495999999997</v>
      </c>
      <c r="I11627" s="147">
        <v>96.415999999999997</v>
      </c>
      <c r="J11627" s="147">
        <v>103.13088</v>
      </c>
      <c r="K11627" s="147">
        <v>109.844928</v>
      </c>
    </row>
    <row r="11628" spans="2:11" x14ac:dyDescent="0.2">
      <c r="B11628" s="21" t="str">
        <f t="shared" si="181"/>
        <v>MarkdaleWind2050RCP8.5</v>
      </c>
      <c r="C11628" t="s">
        <v>367</v>
      </c>
      <c r="D11628" t="s">
        <v>1</v>
      </c>
      <c r="E11628" s="144" t="s">
        <v>191</v>
      </c>
      <c r="F11628" s="144">
        <v>2050</v>
      </c>
      <c r="G11628" s="147">
        <v>83.369573704678231</v>
      </c>
      <c r="H11628" s="147">
        <v>89.738303999999999</v>
      </c>
      <c r="I11628" s="147">
        <v>96.425600000000003</v>
      </c>
      <c r="J11628" s="147">
        <v>103.134304</v>
      </c>
      <c r="K11628" s="147">
        <v>109.837632</v>
      </c>
    </row>
    <row r="11629" spans="2:11" x14ac:dyDescent="0.2">
      <c r="B11629" s="21" t="str">
        <f t="shared" si="181"/>
        <v>MarkdaleWind2055RCP8.5</v>
      </c>
      <c r="C11629" t="s">
        <v>367</v>
      </c>
      <c r="D11629" t="s">
        <v>1</v>
      </c>
      <c r="E11629" s="144" t="s">
        <v>191</v>
      </c>
      <c r="F11629" s="144">
        <v>2055</v>
      </c>
      <c r="G11629" s="147">
        <v>83.405494573634911</v>
      </c>
      <c r="H11629" s="147">
        <v>89.776991999999993</v>
      </c>
      <c r="I11629" s="147">
        <v>96.467200000000005</v>
      </c>
      <c r="J11629" s="147">
        <v>103.178816</v>
      </c>
      <c r="K11629" s="147">
        <v>109.88505600000001</v>
      </c>
    </row>
    <row r="11630" spans="2:11" x14ac:dyDescent="0.2">
      <c r="B11630" s="21" t="str">
        <f t="shared" si="181"/>
        <v>MarkdaleWind2060RCP8.5</v>
      </c>
      <c r="C11630" t="s">
        <v>367</v>
      </c>
      <c r="D11630" t="s">
        <v>1</v>
      </c>
      <c r="E11630" s="144" t="s">
        <v>191</v>
      </c>
      <c r="F11630" s="144">
        <v>2060</v>
      </c>
      <c r="G11630" s="147">
        <v>83.574046343354695</v>
      </c>
      <c r="H11630" s="147">
        <v>89.976383999999996</v>
      </c>
      <c r="I11630" s="147">
        <v>96.704000000000008</v>
      </c>
      <c r="J11630" s="147">
        <v>103.445888</v>
      </c>
      <c r="K11630" s="147">
        <v>110.180544</v>
      </c>
    </row>
    <row r="11631" spans="2:11" x14ac:dyDescent="0.2">
      <c r="B11631" s="21" t="str">
        <f t="shared" si="181"/>
        <v>MarkdaleWind2065RCP8.5</v>
      </c>
      <c r="C11631" t="s">
        <v>367</v>
      </c>
      <c r="D11631" t="s">
        <v>1</v>
      </c>
      <c r="E11631" s="144" t="s">
        <v>191</v>
      </c>
      <c r="F11631" s="144">
        <v>2065</v>
      </c>
      <c r="G11631" s="147">
        <v>83.706677244117799</v>
      </c>
      <c r="H11631" s="147">
        <v>90.137088000000006</v>
      </c>
      <c r="I11631" s="147">
        <v>96.899200000000008</v>
      </c>
      <c r="J11631" s="147">
        <v>103.66844800000001</v>
      </c>
      <c r="K11631" s="147">
        <v>110.42860800000001</v>
      </c>
    </row>
    <row r="11632" spans="2:11" x14ac:dyDescent="0.2">
      <c r="B11632" s="21" t="str">
        <f t="shared" si="181"/>
        <v>MarkdaleWind2070RCP8.5</v>
      </c>
      <c r="C11632" t="s">
        <v>367</v>
      </c>
      <c r="D11632" t="s">
        <v>1</v>
      </c>
      <c r="E11632" s="144" t="s">
        <v>191</v>
      </c>
      <c r="F11632" s="144">
        <v>2070</v>
      </c>
      <c r="G11632" s="147">
        <v>83.908386739028373</v>
      </c>
      <c r="H11632" s="147">
        <v>90.381119999999996</v>
      </c>
      <c r="I11632" s="147">
        <v>97.190399999999997</v>
      </c>
      <c r="J11632" s="147">
        <v>104.00057600000001</v>
      </c>
      <c r="K11632" s="147">
        <v>110.80435200000001</v>
      </c>
    </row>
    <row r="11633" spans="2:11" x14ac:dyDescent="0.2">
      <c r="B11633" s="21" t="str">
        <f t="shared" si="181"/>
        <v>MarkdaleWind2075RCP8.5</v>
      </c>
      <c r="C11633" t="s">
        <v>367</v>
      </c>
      <c r="D11633" t="s">
        <v>1</v>
      </c>
      <c r="E11633" s="144" t="s">
        <v>191</v>
      </c>
      <c r="F11633" s="144">
        <v>2075</v>
      </c>
      <c r="G11633" s="147">
        <v>83.977465333175815</v>
      </c>
      <c r="H11633" s="147">
        <v>90.464448000000004</v>
      </c>
      <c r="I11633" s="147">
        <v>97.2864</v>
      </c>
      <c r="J11633" s="147">
        <v>104.11014399999999</v>
      </c>
      <c r="K11633" s="147">
        <v>110.93203199999999</v>
      </c>
    </row>
    <row r="11634" spans="2:11" x14ac:dyDescent="0.2">
      <c r="B11634" s="21" t="str">
        <f t="shared" si="181"/>
        <v>MarkdaleWind2080RCP8.5</v>
      </c>
      <c r="C11634" t="s">
        <v>367</v>
      </c>
      <c r="D11634" t="s">
        <v>1</v>
      </c>
      <c r="E11634" s="144" t="s">
        <v>191</v>
      </c>
      <c r="F11634" s="144">
        <v>2080</v>
      </c>
      <c r="G11634" s="147">
        <v>84.04654392732327</v>
      </c>
      <c r="H11634" s="147">
        <v>90.547775999999999</v>
      </c>
      <c r="I11634" s="147">
        <v>97.38239999999999</v>
      </c>
      <c r="J11634" s="147">
        <v>104.21971199999999</v>
      </c>
      <c r="K11634" s="147">
        <v>111.05971199999999</v>
      </c>
    </row>
    <row r="11635" spans="2:11" x14ac:dyDescent="0.2">
      <c r="B11635" s="21" t="str">
        <f t="shared" si="181"/>
        <v>MarkdaleWind2085RCP8.5</v>
      </c>
      <c r="C11635" t="s">
        <v>367</v>
      </c>
      <c r="D11635" t="s">
        <v>1</v>
      </c>
      <c r="E11635" s="144" t="s">
        <v>191</v>
      </c>
      <c r="F11635" s="144">
        <v>2085</v>
      </c>
      <c r="G11635" s="147">
        <v>84.365687032284512</v>
      </c>
      <c r="H11635" s="147">
        <v>90.976320000000001</v>
      </c>
      <c r="I11635" s="147">
        <v>97.953599999999994</v>
      </c>
      <c r="J11635" s="147">
        <v>104.90793599999999</v>
      </c>
      <c r="K11635" s="147">
        <v>111.86409599999999</v>
      </c>
    </row>
    <row r="11636" spans="2:11" x14ac:dyDescent="0.2">
      <c r="B11636" s="21" t="str">
        <f t="shared" si="181"/>
        <v>MarkdaleWind2090RCP8.5</v>
      </c>
      <c r="C11636" t="s">
        <v>367</v>
      </c>
      <c r="D11636" t="s">
        <v>1</v>
      </c>
      <c r="E11636" s="144" t="s">
        <v>191</v>
      </c>
      <c r="F11636" s="144">
        <v>2090</v>
      </c>
      <c r="G11636" s="147">
        <v>84.68483013724574</v>
      </c>
      <c r="H11636" s="147">
        <v>91.404864000000003</v>
      </c>
      <c r="I11636" s="147">
        <v>98.524799999999999</v>
      </c>
      <c r="J11636" s="147">
        <v>105.59616</v>
      </c>
      <c r="K11636" s="147">
        <v>112.66848</v>
      </c>
    </row>
    <row r="11637" spans="2:11" x14ac:dyDescent="0.2">
      <c r="B11637" s="21" t="str">
        <f t="shared" si="181"/>
        <v>MarkdaleWind2095RCP8.5</v>
      </c>
      <c r="C11637" t="s">
        <v>367</v>
      </c>
      <c r="D11637" t="s">
        <v>1</v>
      </c>
      <c r="E11637" s="144" t="s">
        <v>191</v>
      </c>
      <c r="F11637" s="144">
        <v>2095</v>
      </c>
      <c r="G11637" s="147">
        <v>84.68483013724574</v>
      </c>
      <c r="H11637" s="147">
        <v>91.404864000000003</v>
      </c>
      <c r="I11637" s="147">
        <v>98.524799999999999</v>
      </c>
      <c r="J11637" s="147">
        <v>105.59616</v>
      </c>
      <c r="K11637" s="147">
        <v>112.66848</v>
      </c>
    </row>
    <row r="11638" spans="2:11" x14ac:dyDescent="0.2">
      <c r="B11638" s="21" t="str">
        <f t="shared" si="181"/>
        <v>MarkdaleWind2100RCP8.5</v>
      </c>
      <c r="C11638" t="s">
        <v>367</v>
      </c>
      <c r="D11638" t="s">
        <v>1</v>
      </c>
      <c r="E11638" s="144" t="s">
        <v>191</v>
      </c>
      <c r="F11638" s="144">
        <v>2100</v>
      </c>
      <c r="G11638" s="147">
        <v>84.68483013724574</v>
      </c>
      <c r="H11638" s="147">
        <v>91.404864000000003</v>
      </c>
      <c r="I11638" s="147">
        <v>98.524799999999999</v>
      </c>
      <c r="J11638" s="147">
        <v>105.59616</v>
      </c>
      <c r="K11638" s="147">
        <v>112.66848</v>
      </c>
    </row>
    <row r="11639" spans="2:11" x14ac:dyDescent="0.2">
      <c r="B11639" s="21" t="str">
        <f t="shared" si="181"/>
        <v>MarkhamIce Accretion2023RCP4.5</v>
      </c>
      <c r="C11639" t="s">
        <v>368</v>
      </c>
      <c r="D11639" t="s">
        <v>486</v>
      </c>
      <c r="E11639" s="144" t="s">
        <v>193</v>
      </c>
      <c r="F11639" s="144">
        <v>2023</v>
      </c>
      <c r="G11639" s="147">
        <v>16.961249074240744</v>
      </c>
      <c r="H11639" s="147">
        <v>20.35575</v>
      </c>
      <c r="I11639" s="147">
        <v>24.65</v>
      </c>
      <c r="J11639" s="147">
        <v>27.910999999999998</v>
      </c>
      <c r="K11639" s="147">
        <v>31.184999999999999</v>
      </c>
    </row>
    <row r="11640" spans="2:11" x14ac:dyDescent="0.2">
      <c r="B11640" s="21" t="str">
        <f t="shared" si="181"/>
        <v>MarkhamIce Accretion2025RCP4.5</v>
      </c>
      <c r="C11640" t="s">
        <v>368</v>
      </c>
      <c r="D11640" t="s">
        <v>486</v>
      </c>
      <c r="E11640" s="144" t="s">
        <v>193</v>
      </c>
      <c r="F11640" s="144">
        <v>2025</v>
      </c>
      <c r="G11640" s="147">
        <v>16.935154844895759</v>
      </c>
      <c r="H11640" s="147">
        <v>20.345375000000001</v>
      </c>
      <c r="I11640" s="147">
        <v>24.658333333333331</v>
      </c>
      <c r="J11640" s="147">
        <v>27.934541666666664</v>
      </c>
      <c r="K11640" s="147">
        <v>31.22175</v>
      </c>
    </row>
    <row r="11641" spans="2:11" x14ac:dyDescent="0.2">
      <c r="B11641" s="21" t="str">
        <f t="shared" si="181"/>
        <v>MarkhamIce Accretion2030RCP4.5</v>
      </c>
      <c r="C11641" t="s">
        <v>368</v>
      </c>
      <c r="D11641" t="s">
        <v>486</v>
      </c>
      <c r="E11641" s="144" t="s">
        <v>193</v>
      </c>
      <c r="F11641" s="144">
        <v>2030</v>
      </c>
      <c r="G11641" s="147">
        <v>16.909060615550771</v>
      </c>
      <c r="H11641" s="147">
        <v>20.335000000000001</v>
      </c>
      <c r="I11641" s="147">
        <v>24.666666666666664</v>
      </c>
      <c r="J11641" s="147">
        <v>27.958083333333331</v>
      </c>
      <c r="K11641" s="147">
        <v>31.258499999999998</v>
      </c>
    </row>
    <row r="11642" spans="2:11" x14ac:dyDescent="0.2">
      <c r="B11642" s="21" t="str">
        <f t="shared" si="181"/>
        <v>MarkhamIce Accretion2035RCP4.5</v>
      </c>
      <c r="C11642" t="s">
        <v>368</v>
      </c>
      <c r="D11642" t="s">
        <v>486</v>
      </c>
      <c r="E11642" s="144" t="s">
        <v>193</v>
      </c>
      <c r="F11642" s="144">
        <v>2035</v>
      </c>
      <c r="G11642" s="147">
        <v>16.882966386205787</v>
      </c>
      <c r="H11642" s="147">
        <v>20.324624999999997</v>
      </c>
      <c r="I11642" s="147">
        <v>24.674999999999997</v>
      </c>
      <c r="J11642" s="147">
        <v>27.981624999999998</v>
      </c>
      <c r="K11642" s="147">
        <v>31.295249999999999</v>
      </c>
    </row>
    <row r="11643" spans="2:11" x14ac:dyDescent="0.2">
      <c r="B11643" s="21" t="str">
        <f t="shared" si="181"/>
        <v>MarkhamIce Accretion2040RCP4.5</v>
      </c>
      <c r="C11643" t="s">
        <v>368</v>
      </c>
      <c r="D11643" t="s">
        <v>486</v>
      </c>
      <c r="E11643" s="144" t="s">
        <v>193</v>
      </c>
      <c r="F11643" s="144">
        <v>2040</v>
      </c>
      <c r="G11643" s="147">
        <v>16.856872156860803</v>
      </c>
      <c r="H11643" s="147">
        <v>20.314249999999998</v>
      </c>
      <c r="I11643" s="147">
        <v>24.683333333333334</v>
      </c>
      <c r="J11643" s="147">
        <v>28.005166666666664</v>
      </c>
      <c r="K11643" s="147">
        <v>31.332000000000001</v>
      </c>
    </row>
    <row r="11644" spans="2:11" x14ac:dyDescent="0.2">
      <c r="B11644" s="21" t="str">
        <f t="shared" si="181"/>
        <v>MarkhamIce Accretion2045RCP4.5</v>
      </c>
      <c r="C11644" t="s">
        <v>368</v>
      </c>
      <c r="D11644" t="s">
        <v>486</v>
      </c>
      <c r="E11644" s="144" t="s">
        <v>193</v>
      </c>
      <c r="F11644" s="144">
        <v>2045</v>
      </c>
      <c r="G11644" s="147">
        <v>16.830777927515815</v>
      </c>
      <c r="H11644" s="147">
        <v>20.303874999999998</v>
      </c>
      <c r="I11644" s="147">
        <v>24.691666666666666</v>
      </c>
      <c r="J11644" s="147">
        <v>28.028708333333331</v>
      </c>
      <c r="K11644" s="147">
        <v>31.368749999999999</v>
      </c>
    </row>
    <row r="11645" spans="2:11" x14ac:dyDescent="0.2">
      <c r="B11645" s="21" t="str">
        <f t="shared" si="181"/>
        <v>MarkhamIce Accretion2050RCP4.5</v>
      </c>
      <c r="C11645" t="s">
        <v>368</v>
      </c>
      <c r="D11645" t="s">
        <v>486</v>
      </c>
      <c r="E11645" s="144" t="s">
        <v>193</v>
      </c>
      <c r="F11645" s="144">
        <v>2050</v>
      </c>
      <c r="G11645" s="147">
        <v>16.606367555148939</v>
      </c>
      <c r="H11645" s="147">
        <v>20.077699999999997</v>
      </c>
      <c r="I11645" s="147">
        <v>24.454999999999998</v>
      </c>
      <c r="J11645" s="147">
        <v>27.786699999999996</v>
      </c>
      <c r="K11645" s="147">
        <v>31.122</v>
      </c>
    </row>
    <row r="11646" spans="2:11" x14ac:dyDescent="0.2">
      <c r="B11646" s="21" t="str">
        <f t="shared" si="181"/>
        <v>MarkhamIce Accretion2055RCP4.5</v>
      </c>
      <c r="C11646" t="s">
        <v>368</v>
      </c>
      <c r="D11646" t="s">
        <v>486</v>
      </c>
      <c r="E11646" s="144" t="s">
        <v>193</v>
      </c>
      <c r="F11646" s="144">
        <v>2055</v>
      </c>
      <c r="G11646" s="147">
        <v>16.408051412127048</v>
      </c>
      <c r="H11646" s="147">
        <v>19.861899999999999</v>
      </c>
      <c r="I11646" s="147">
        <v>24.21</v>
      </c>
      <c r="J11646" s="147">
        <v>27.521149999999995</v>
      </c>
      <c r="K11646" s="147">
        <v>30.8385</v>
      </c>
    </row>
    <row r="11647" spans="2:11" x14ac:dyDescent="0.2">
      <c r="B11647" s="21" t="str">
        <f t="shared" si="181"/>
        <v>MarkhamIce Accretion2060RCP4.5</v>
      </c>
      <c r="C11647" t="s">
        <v>368</v>
      </c>
      <c r="D11647" t="s">
        <v>486</v>
      </c>
      <c r="E11647" s="144" t="s">
        <v>193</v>
      </c>
      <c r="F11647" s="144">
        <v>2060</v>
      </c>
      <c r="G11647" s="147">
        <v>16.209735269105156</v>
      </c>
      <c r="H11647" s="147">
        <v>19.646099999999997</v>
      </c>
      <c r="I11647" s="147">
        <v>23.965</v>
      </c>
      <c r="J11647" s="147">
        <v>27.255599999999998</v>
      </c>
      <c r="K11647" s="147">
        <v>30.555</v>
      </c>
    </row>
    <row r="11648" spans="2:11" x14ac:dyDescent="0.2">
      <c r="B11648" s="21" t="str">
        <f t="shared" si="181"/>
        <v>MarkhamIce Accretion2065RCP4.5</v>
      </c>
      <c r="C11648" t="s">
        <v>368</v>
      </c>
      <c r="D11648" t="s">
        <v>486</v>
      </c>
      <c r="E11648" s="144" t="s">
        <v>193</v>
      </c>
      <c r="F11648" s="144">
        <v>2065</v>
      </c>
      <c r="G11648" s="147">
        <v>16.011419126083265</v>
      </c>
      <c r="H11648" s="147">
        <v>19.430299999999999</v>
      </c>
      <c r="I11648" s="147">
        <v>23.720000000000002</v>
      </c>
      <c r="J11648" s="147">
        <v>26.990049999999997</v>
      </c>
      <c r="K11648" s="147">
        <v>30.2715</v>
      </c>
    </row>
    <row r="11649" spans="2:11" x14ac:dyDescent="0.2">
      <c r="B11649" s="21" t="str">
        <f t="shared" si="181"/>
        <v>MarkhamIce Accretion2070RCP4.5</v>
      </c>
      <c r="C11649" t="s">
        <v>368</v>
      </c>
      <c r="D11649" t="s">
        <v>486</v>
      </c>
      <c r="E11649" s="144" t="s">
        <v>193</v>
      </c>
      <c r="F11649" s="144">
        <v>2070</v>
      </c>
      <c r="G11649" s="147">
        <v>15.813102983061372</v>
      </c>
      <c r="H11649" s="147">
        <v>19.214499999999997</v>
      </c>
      <c r="I11649" s="147">
        <v>23.475000000000001</v>
      </c>
      <c r="J11649" s="147">
        <v>26.724499999999995</v>
      </c>
      <c r="K11649" s="147">
        <v>29.988</v>
      </c>
    </row>
    <row r="11650" spans="2:11" x14ac:dyDescent="0.2">
      <c r="B11650" s="21" t="str">
        <f t="shared" si="181"/>
        <v>MarkhamIce Accretion2075RCP4.5</v>
      </c>
      <c r="C11650" t="s">
        <v>368</v>
      </c>
      <c r="D11650" t="s">
        <v>486</v>
      </c>
      <c r="E11650" s="144" t="s">
        <v>193</v>
      </c>
      <c r="F11650" s="144">
        <v>2075</v>
      </c>
      <c r="G11650" s="147">
        <v>15.775411318451948</v>
      </c>
      <c r="H11650" s="147">
        <v>19.193749999999998</v>
      </c>
      <c r="I11650" s="147">
        <v>23.479166666666668</v>
      </c>
      <c r="J11650" s="147">
        <v>26.748041666666662</v>
      </c>
      <c r="K11650" s="147">
        <v>30.019500000000001</v>
      </c>
    </row>
    <row r="11651" spans="2:11" x14ac:dyDescent="0.2">
      <c r="B11651" s="21" t="str">
        <f t="shared" si="181"/>
        <v>MarkhamIce Accretion2080RCP4.5</v>
      </c>
      <c r="C11651" t="s">
        <v>368</v>
      </c>
      <c r="D11651" t="s">
        <v>486</v>
      </c>
      <c r="E11651" s="144" t="s">
        <v>193</v>
      </c>
      <c r="F11651" s="144">
        <v>2080</v>
      </c>
      <c r="G11651" s="147">
        <v>15.737719653842523</v>
      </c>
      <c r="H11651" s="147">
        <v>19.172999999999998</v>
      </c>
      <c r="I11651" s="147">
        <v>23.483333333333334</v>
      </c>
      <c r="J11651" s="147">
        <v>26.771583333333329</v>
      </c>
      <c r="K11651" s="147">
        <v>30.050999999999998</v>
      </c>
    </row>
    <row r="11652" spans="2:11" x14ac:dyDescent="0.2">
      <c r="B11652" s="21" t="str">
        <f t="shared" si="181"/>
        <v>MarkhamIce Accretion2085RCP4.5</v>
      </c>
      <c r="C11652" t="s">
        <v>368</v>
      </c>
      <c r="D11652" t="s">
        <v>486</v>
      </c>
      <c r="E11652" s="144" t="s">
        <v>193</v>
      </c>
      <c r="F11652" s="144">
        <v>2085</v>
      </c>
      <c r="G11652" s="147">
        <v>15.700027989233099</v>
      </c>
      <c r="H11652" s="147">
        <v>19.152249999999999</v>
      </c>
      <c r="I11652" s="147">
        <v>23.487500000000001</v>
      </c>
      <c r="J11652" s="147">
        <v>26.795124999999995</v>
      </c>
      <c r="K11652" s="147">
        <v>30.0825</v>
      </c>
    </row>
    <row r="11653" spans="2:11" x14ac:dyDescent="0.2">
      <c r="B11653" s="21" t="str">
        <f t="shared" si="181"/>
        <v>MarkhamIce Accretion2090RCP4.5</v>
      </c>
      <c r="C11653" t="s">
        <v>368</v>
      </c>
      <c r="D11653" t="s">
        <v>486</v>
      </c>
      <c r="E11653" s="144" t="s">
        <v>193</v>
      </c>
      <c r="F11653" s="144">
        <v>2090</v>
      </c>
      <c r="G11653" s="147">
        <v>15.662336324623677</v>
      </c>
      <c r="H11653" s="147">
        <v>19.131499999999999</v>
      </c>
      <c r="I11653" s="147">
        <v>23.491666666666667</v>
      </c>
      <c r="J11653" s="147">
        <v>26.818666666666662</v>
      </c>
      <c r="K11653" s="147">
        <v>30.114000000000001</v>
      </c>
    </row>
    <row r="11654" spans="2:11" x14ac:dyDescent="0.2">
      <c r="B11654" s="21" t="str">
        <f t="shared" si="181"/>
        <v>MarkhamIce Accretion2095RCP4.5</v>
      </c>
      <c r="C11654" t="s">
        <v>368</v>
      </c>
      <c r="D11654" t="s">
        <v>486</v>
      </c>
      <c r="E11654" s="144" t="s">
        <v>193</v>
      </c>
      <c r="F11654" s="144">
        <v>2095</v>
      </c>
      <c r="G11654" s="147">
        <v>15.624644660014253</v>
      </c>
      <c r="H11654" s="147">
        <v>19.110749999999999</v>
      </c>
      <c r="I11654" s="147">
        <v>23.495833333333334</v>
      </c>
      <c r="J11654" s="147">
        <v>26.842208333333328</v>
      </c>
      <c r="K11654" s="147">
        <v>30.145499999999998</v>
      </c>
    </row>
    <row r="11655" spans="2:11" x14ac:dyDescent="0.2">
      <c r="B11655" s="21" t="str">
        <f t="shared" si="181"/>
        <v>MarkhamIce Accretion2100RCP4.5</v>
      </c>
      <c r="C11655" t="s">
        <v>368</v>
      </c>
      <c r="D11655" t="s">
        <v>486</v>
      </c>
      <c r="E11655" s="144" t="s">
        <v>193</v>
      </c>
      <c r="F11655" s="144">
        <v>2100</v>
      </c>
      <c r="G11655" s="147">
        <v>15.586952995404829</v>
      </c>
      <c r="H11655" s="147">
        <v>19.09</v>
      </c>
      <c r="I11655" s="147">
        <v>23.5</v>
      </c>
      <c r="J11655" s="147">
        <v>26.865749999999995</v>
      </c>
      <c r="K11655" s="147">
        <v>30.177</v>
      </c>
    </row>
    <row r="11656" spans="2:11" x14ac:dyDescent="0.2">
      <c r="B11656" s="21" t="str">
        <f t="shared" si="181"/>
        <v>MarkhamIce Accretion2023RCP6.0</v>
      </c>
      <c r="C11656" t="s">
        <v>368</v>
      </c>
      <c r="D11656" t="s">
        <v>486</v>
      </c>
      <c r="E11656" s="144" t="s">
        <v>192</v>
      </c>
      <c r="F11656" s="144">
        <v>2023</v>
      </c>
      <c r="G11656" s="147">
        <v>16.961249074240744</v>
      </c>
      <c r="H11656" s="147">
        <v>20.35575</v>
      </c>
      <c r="I11656" s="147">
        <v>24.65</v>
      </c>
      <c r="J11656" s="147">
        <v>27.910999999999998</v>
      </c>
      <c r="K11656" s="147">
        <v>31.184999999999999</v>
      </c>
    </row>
    <row r="11657" spans="2:11" x14ac:dyDescent="0.2">
      <c r="B11657" s="21" t="str">
        <f t="shared" si="181"/>
        <v>MarkhamIce Accretion2025RCP6.0</v>
      </c>
      <c r="C11657" t="s">
        <v>368</v>
      </c>
      <c r="D11657" t="s">
        <v>486</v>
      </c>
      <c r="E11657" s="144" t="s">
        <v>192</v>
      </c>
      <c r="F11657" s="144">
        <v>2025</v>
      </c>
      <c r="G11657" s="147">
        <v>16.935154844895759</v>
      </c>
      <c r="H11657" s="147">
        <v>20.345375000000001</v>
      </c>
      <c r="I11657" s="147">
        <v>24.658333333333331</v>
      </c>
      <c r="J11657" s="147">
        <v>27.934541666666664</v>
      </c>
      <c r="K11657" s="147">
        <v>31.22175</v>
      </c>
    </row>
    <row r="11658" spans="2:11" x14ac:dyDescent="0.2">
      <c r="B11658" s="21" t="str">
        <f t="shared" si="181"/>
        <v>MarkhamIce Accretion2030RCP6.0</v>
      </c>
      <c r="C11658" t="s">
        <v>368</v>
      </c>
      <c r="D11658" t="s">
        <v>486</v>
      </c>
      <c r="E11658" s="144" t="s">
        <v>192</v>
      </c>
      <c r="F11658" s="144">
        <v>2030</v>
      </c>
      <c r="G11658" s="147">
        <v>16.909060615550771</v>
      </c>
      <c r="H11658" s="147">
        <v>20.335000000000001</v>
      </c>
      <c r="I11658" s="147">
        <v>24.666666666666664</v>
      </c>
      <c r="J11658" s="147">
        <v>27.958083333333331</v>
      </c>
      <c r="K11658" s="147">
        <v>31.258499999999998</v>
      </c>
    </row>
    <row r="11659" spans="2:11" x14ac:dyDescent="0.2">
      <c r="B11659" s="21" t="str">
        <f t="shared" si="181"/>
        <v>MarkhamIce Accretion2035RCP6.0</v>
      </c>
      <c r="C11659" t="s">
        <v>368</v>
      </c>
      <c r="D11659" t="s">
        <v>486</v>
      </c>
      <c r="E11659" s="144" t="s">
        <v>192</v>
      </c>
      <c r="F11659" s="144">
        <v>2035</v>
      </c>
      <c r="G11659" s="147">
        <v>16.882966386205787</v>
      </c>
      <c r="H11659" s="147">
        <v>20.324624999999997</v>
      </c>
      <c r="I11659" s="147">
        <v>24.674999999999997</v>
      </c>
      <c r="J11659" s="147">
        <v>27.981624999999998</v>
      </c>
      <c r="K11659" s="147">
        <v>31.295249999999999</v>
      </c>
    </row>
    <row r="11660" spans="2:11" x14ac:dyDescent="0.2">
      <c r="B11660" s="21" t="str">
        <f t="shared" ref="B11660:B11723" si="182">C11660&amp;D11660&amp;F11660&amp;E11660</f>
        <v>MarkhamIce Accretion2040RCP6.0</v>
      </c>
      <c r="C11660" t="s">
        <v>368</v>
      </c>
      <c r="D11660" t="s">
        <v>486</v>
      </c>
      <c r="E11660" s="144" t="s">
        <v>192</v>
      </c>
      <c r="F11660" s="144">
        <v>2040</v>
      </c>
      <c r="G11660" s="147">
        <v>16.856872156860803</v>
      </c>
      <c r="H11660" s="147">
        <v>20.314249999999998</v>
      </c>
      <c r="I11660" s="147">
        <v>24.683333333333334</v>
      </c>
      <c r="J11660" s="147">
        <v>28.005166666666664</v>
      </c>
      <c r="K11660" s="147">
        <v>31.332000000000001</v>
      </c>
    </row>
    <row r="11661" spans="2:11" x14ac:dyDescent="0.2">
      <c r="B11661" s="21" t="str">
        <f t="shared" si="182"/>
        <v>MarkhamIce Accretion2045RCP6.0</v>
      </c>
      <c r="C11661" t="s">
        <v>368</v>
      </c>
      <c r="D11661" t="s">
        <v>486</v>
      </c>
      <c r="E11661" s="144" t="s">
        <v>192</v>
      </c>
      <c r="F11661" s="144">
        <v>2045</v>
      </c>
      <c r="G11661" s="147">
        <v>16.830777927515815</v>
      </c>
      <c r="H11661" s="147">
        <v>20.303874999999998</v>
      </c>
      <c r="I11661" s="147">
        <v>24.691666666666666</v>
      </c>
      <c r="J11661" s="147">
        <v>28.028708333333331</v>
      </c>
      <c r="K11661" s="147">
        <v>31.368749999999999</v>
      </c>
    </row>
    <row r="11662" spans="2:11" x14ac:dyDescent="0.2">
      <c r="B11662" s="21" t="str">
        <f t="shared" si="182"/>
        <v>MarkhamIce Accretion2050RCP6.0</v>
      </c>
      <c r="C11662" t="s">
        <v>368</v>
      </c>
      <c r="D11662" t="s">
        <v>486</v>
      </c>
      <c r="E11662" s="144" t="s">
        <v>192</v>
      </c>
      <c r="F11662" s="144">
        <v>2050</v>
      </c>
      <c r="G11662" s="147">
        <v>16.606367555148939</v>
      </c>
      <c r="H11662" s="147">
        <v>20.077699999999997</v>
      </c>
      <c r="I11662" s="147">
        <v>24.454999999999998</v>
      </c>
      <c r="J11662" s="147">
        <v>27.786699999999996</v>
      </c>
      <c r="K11662" s="147">
        <v>31.122</v>
      </c>
    </row>
    <row r="11663" spans="2:11" x14ac:dyDescent="0.2">
      <c r="B11663" s="21" t="str">
        <f t="shared" si="182"/>
        <v>MarkhamIce Accretion2055RCP6.0</v>
      </c>
      <c r="C11663" t="s">
        <v>368</v>
      </c>
      <c r="D11663" t="s">
        <v>486</v>
      </c>
      <c r="E11663" s="144" t="s">
        <v>192</v>
      </c>
      <c r="F11663" s="144">
        <v>2055</v>
      </c>
      <c r="G11663" s="147">
        <v>16.408051412127048</v>
      </c>
      <c r="H11663" s="147">
        <v>19.861899999999999</v>
      </c>
      <c r="I11663" s="147">
        <v>24.21</v>
      </c>
      <c r="J11663" s="147">
        <v>27.521149999999995</v>
      </c>
      <c r="K11663" s="147">
        <v>30.8385</v>
      </c>
    </row>
    <row r="11664" spans="2:11" x14ac:dyDescent="0.2">
      <c r="B11664" s="21" t="str">
        <f t="shared" si="182"/>
        <v>MarkhamIce Accretion2060RCP6.0</v>
      </c>
      <c r="C11664" t="s">
        <v>368</v>
      </c>
      <c r="D11664" t="s">
        <v>486</v>
      </c>
      <c r="E11664" s="144" t="s">
        <v>192</v>
      </c>
      <c r="F11664" s="144">
        <v>2060</v>
      </c>
      <c r="G11664" s="147">
        <v>16.209735269105156</v>
      </c>
      <c r="H11664" s="147">
        <v>19.646099999999997</v>
      </c>
      <c r="I11664" s="147">
        <v>23.965</v>
      </c>
      <c r="J11664" s="147">
        <v>27.255599999999998</v>
      </c>
      <c r="K11664" s="147">
        <v>30.555</v>
      </c>
    </row>
    <row r="11665" spans="2:11" x14ac:dyDescent="0.2">
      <c r="B11665" s="21" t="str">
        <f t="shared" si="182"/>
        <v>MarkhamIce Accretion2065RCP6.0</v>
      </c>
      <c r="C11665" t="s">
        <v>368</v>
      </c>
      <c r="D11665" t="s">
        <v>486</v>
      </c>
      <c r="E11665" s="144" t="s">
        <v>192</v>
      </c>
      <c r="F11665" s="144">
        <v>2065</v>
      </c>
      <c r="G11665" s="147">
        <v>16.011419126083265</v>
      </c>
      <c r="H11665" s="147">
        <v>19.430299999999999</v>
      </c>
      <c r="I11665" s="147">
        <v>23.720000000000002</v>
      </c>
      <c r="J11665" s="147">
        <v>26.990049999999997</v>
      </c>
      <c r="K11665" s="147">
        <v>30.2715</v>
      </c>
    </row>
    <row r="11666" spans="2:11" x14ac:dyDescent="0.2">
      <c r="B11666" s="21" t="str">
        <f t="shared" si="182"/>
        <v>MarkhamIce Accretion2070RCP6.0</v>
      </c>
      <c r="C11666" t="s">
        <v>368</v>
      </c>
      <c r="D11666" t="s">
        <v>486</v>
      </c>
      <c r="E11666" s="144" t="s">
        <v>192</v>
      </c>
      <c r="F11666" s="144">
        <v>2070</v>
      </c>
      <c r="G11666" s="147">
        <v>15.813102983061372</v>
      </c>
      <c r="H11666" s="147">
        <v>19.214499999999997</v>
      </c>
      <c r="I11666" s="147">
        <v>23.475000000000001</v>
      </c>
      <c r="J11666" s="147">
        <v>26.724499999999995</v>
      </c>
      <c r="K11666" s="147">
        <v>29.988</v>
      </c>
    </row>
    <row r="11667" spans="2:11" x14ac:dyDescent="0.2">
      <c r="B11667" s="21" t="str">
        <f t="shared" si="182"/>
        <v>MarkhamIce Accretion2075RCP6.0</v>
      </c>
      <c r="C11667" t="s">
        <v>368</v>
      </c>
      <c r="D11667" t="s">
        <v>486</v>
      </c>
      <c r="E11667" s="144" t="s">
        <v>192</v>
      </c>
      <c r="F11667" s="144">
        <v>2075</v>
      </c>
      <c r="G11667" s="147">
        <v>15.756565486147236</v>
      </c>
      <c r="H11667" s="147">
        <v>19.183374999999998</v>
      </c>
      <c r="I11667" s="147">
        <v>23.481250000000003</v>
      </c>
      <c r="J11667" s="147">
        <v>26.759812499999995</v>
      </c>
      <c r="K11667" s="147">
        <v>30.035249999999998</v>
      </c>
    </row>
    <row r="11668" spans="2:11" x14ac:dyDescent="0.2">
      <c r="B11668" s="21" t="str">
        <f t="shared" si="182"/>
        <v>MarkhamIce Accretion2080RCP6.0</v>
      </c>
      <c r="C11668" t="s">
        <v>368</v>
      </c>
      <c r="D11668" t="s">
        <v>486</v>
      </c>
      <c r="E11668" s="144" t="s">
        <v>192</v>
      </c>
      <c r="F11668" s="144">
        <v>2080</v>
      </c>
      <c r="G11668" s="147">
        <v>15.700027989233099</v>
      </c>
      <c r="H11668" s="147">
        <v>19.152249999999999</v>
      </c>
      <c r="I11668" s="147">
        <v>23.487500000000001</v>
      </c>
      <c r="J11668" s="147">
        <v>26.795124999999995</v>
      </c>
      <c r="K11668" s="147">
        <v>30.0825</v>
      </c>
    </row>
    <row r="11669" spans="2:11" x14ac:dyDescent="0.2">
      <c r="B11669" s="21" t="str">
        <f t="shared" si="182"/>
        <v>MarkhamIce Accretion2085RCP6.0</v>
      </c>
      <c r="C11669" t="s">
        <v>368</v>
      </c>
      <c r="D11669" t="s">
        <v>486</v>
      </c>
      <c r="E11669" s="144" t="s">
        <v>192</v>
      </c>
      <c r="F11669" s="144">
        <v>2085</v>
      </c>
      <c r="G11669" s="147">
        <v>15.643490492318964</v>
      </c>
      <c r="H11669" s="147">
        <v>19.121124999999999</v>
      </c>
      <c r="I11669" s="147">
        <v>23.493749999999999</v>
      </c>
      <c r="J11669" s="147">
        <v>26.830437499999995</v>
      </c>
      <c r="K11669" s="147">
        <v>30.129750000000001</v>
      </c>
    </row>
    <row r="11670" spans="2:11" x14ac:dyDescent="0.2">
      <c r="B11670" s="21" t="str">
        <f t="shared" si="182"/>
        <v>MarkhamIce Accretion2090RCP6.0</v>
      </c>
      <c r="C11670" t="s">
        <v>368</v>
      </c>
      <c r="D11670" t="s">
        <v>486</v>
      </c>
      <c r="E11670" s="144" t="s">
        <v>192</v>
      </c>
      <c r="F11670" s="144">
        <v>2090</v>
      </c>
      <c r="G11670" s="147">
        <v>15.221633784575028</v>
      </c>
      <c r="H11670" s="147">
        <v>18.702666666666666</v>
      </c>
      <c r="I11670" s="147">
        <v>23.074999999999999</v>
      </c>
      <c r="J11670" s="147">
        <v>26.40433333333333</v>
      </c>
      <c r="K11670" s="147">
        <v>29.693999999999999</v>
      </c>
    </row>
    <row r="11671" spans="2:11" x14ac:dyDescent="0.2">
      <c r="B11671" s="21" t="str">
        <f t="shared" si="182"/>
        <v>MarkhamIce Accretion2095RCP6.0</v>
      </c>
      <c r="C11671" t="s">
        <v>368</v>
      </c>
      <c r="D11671" t="s">
        <v>486</v>
      </c>
      <c r="E11671" s="144" t="s">
        <v>192</v>
      </c>
      <c r="F11671" s="144">
        <v>2095</v>
      </c>
      <c r="G11671" s="147">
        <v>14.856314573745227</v>
      </c>
      <c r="H11671" s="147">
        <v>18.315333333333335</v>
      </c>
      <c r="I11671" s="147">
        <v>22.650000000000002</v>
      </c>
      <c r="J11671" s="147">
        <v>25.942916666666662</v>
      </c>
      <c r="K11671" s="147">
        <v>29.211000000000002</v>
      </c>
    </row>
    <row r="11672" spans="2:11" x14ac:dyDescent="0.2">
      <c r="B11672" s="21" t="str">
        <f t="shared" si="182"/>
        <v>MarkhamIce Accretion2100RCP6.0</v>
      </c>
      <c r="C11672" t="s">
        <v>368</v>
      </c>
      <c r="D11672" t="s">
        <v>486</v>
      </c>
      <c r="E11672" s="144" t="s">
        <v>192</v>
      </c>
      <c r="F11672" s="144">
        <v>2100</v>
      </c>
      <c r="G11672" s="147">
        <v>14.490995362915426</v>
      </c>
      <c r="H11672" s="147">
        <v>17.928000000000001</v>
      </c>
      <c r="I11672" s="147">
        <v>22.225000000000001</v>
      </c>
      <c r="J11672" s="147">
        <v>25.481499999999997</v>
      </c>
      <c r="K11672" s="147">
        <v>28.728000000000002</v>
      </c>
    </row>
    <row r="11673" spans="2:11" x14ac:dyDescent="0.2">
      <c r="B11673" s="21" t="str">
        <f t="shared" si="182"/>
        <v>MarkhamIce Accretion2023RCP8.5</v>
      </c>
      <c r="C11673" t="s">
        <v>368</v>
      </c>
      <c r="D11673" t="s">
        <v>486</v>
      </c>
      <c r="E11673" s="144" t="s">
        <v>191</v>
      </c>
      <c r="F11673" s="144">
        <v>2023</v>
      </c>
      <c r="G11673" s="147">
        <v>16.961249074240744</v>
      </c>
      <c r="H11673" s="147">
        <v>20.35575</v>
      </c>
      <c r="I11673" s="147">
        <v>24.65</v>
      </c>
      <c r="J11673" s="147">
        <v>27.910999999999998</v>
      </c>
      <c r="K11673" s="147">
        <v>31.184999999999999</v>
      </c>
    </row>
    <row r="11674" spans="2:11" x14ac:dyDescent="0.2">
      <c r="B11674" s="21" t="str">
        <f t="shared" si="182"/>
        <v>MarkhamIce Accretion2025RCP8.5</v>
      </c>
      <c r="C11674" t="s">
        <v>368</v>
      </c>
      <c r="D11674" t="s">
        <v>486</v>
      </c>
      <c r="E11674" s="144" t="s">
        <v>191</v>
      </c>
      <c r="F11674" s="144">
        <v>2025</v>
      </c>
      <c r="G11674" s="147">
        <v>16.909060615550771</v>
      </c>
      <c r="H11674" s="147">
        <v>20.335000000000001</v>
      </c>
      <c r="I11674" s="147">
        <v>24.666666666666664</v>
      </c>
      <c r="J11674" s="147">
        <v>27.958083333333331</v>
      </c>
      <c r="K11674" s="147">
        <v>31.258499999999998</v>
      </c>
    </row>
    <row r="11675" spans="2:11" x14ac:dyDescent="0.2">
      <c r="B11675" s="21" t="str">
        <f t="shared" si="182"/>
        <v>MarkhamIce Accretion2030RCP8.5</v>
      </c>
      <c r="C11675" t="s">
        <v>368</v>
      </c>
      <c r="D11675" t="s">
        <v>486</v>
      </c>
      <c r="E11675" s="144" t="s">
        <v>191</v>
      </c>
      <c r="F11675" s="144">
        <v>2030</v>
      </c>
      <c r="G11675" s="147">
        <v>16.856872156860803</v>
      </c>
      <c r="H11675" s="147">
        <v>20.314249999999998</v>
      </c>
      <c r="I11675" s="147">
        <v>24.683333333333334</v>
      </c>
      <c r="J11675" s="147">
        <v>28.005166666666664</v>
      </c>
      <c r="K11675" s="147">
        <v>31.332000000000001</v>
      </c>
    </row>
    <row r="11676" spans="2:11" x14ac:dyDescent="0.2">
      <c r="B11676" s="21" t="str">
        <f t="shared" si="182"/>
        <v>MarkhamIce Accretion2035RCP8.5</v>
      </c>
      <c r="C11676" t="s">
        <v>368</v>
      </c>
      <c r="D11676" t="s">
        <v>486</v>
      </c>
      <c r="E11676" s="144" t="s">
        <v>191</v>
      </c>
      <c r="F11676" s="144">
        <v>2035</v>
      </c>
      <c r="G11676" s="147">
        <v>16.80468369817083</v>
      </c>
      <c r="H11676" s="147">
        <v>20.293499999999998</v>
      </c>
      <c r="I11676" s="147">
        <v>24.7</v>
      </c>
      <c r="J11676" s="147">
        <v>28.052249999999997</v>
      </c>
      <c r="K11676" s="147">
        <v>31.4055</v>
      </c>
    </row>
    <row r="11677" spans="2:11" x14ac:dyDescent="0.2">
      <c r="B11677" s="21" t="str">
        <f t="shared" si="182"/>
        <v>MarkhamIce Accretion2040RCP8.5</v>
      </c>
      <c r="C11677" t="s">
        <v>368</v>
      </c>
      <c r="D11677" t="s">
        <v>486</v>
      </c>
      <c r="E11677" s="144" t="s">
        <v>191</v>
      </c>
      <c r="F11677" s="144">
        <v>2040</v>
      </c>
      <c r="G11677" s="147">
        <v>16.474156793134345</v>
      </c>
      <c r="H11677" s="147">
        <v>19.933833333333332</v>
      </c>
      <c r="I11677" s="147">
        <v>24.291666666666668</v>
      </c>
      <c r="J11677" s="147">
        <v>27.609666666666662</v>
      </c>
      <c r="K11677" s="147">
        <v>30.933</v>
      </c>
    </row>
    <row r="11678" spans="2:11" x14ac:dyDescent="0.2">
      <c r="B11678" s="21" t="str">
        <f t="shared" si="182"/>
        <v>MarkhamIce Accretion2045RCP8.5</v>
      </c>
      <c r="C11678" t="s">
        <v>368</v>
      </c>
      <c r="D11678" t="s">
        <v>486</v>
      </c>
      <c r="E11678" s="144" t="s">
        <v>191</v>
      </c>
      <c r="F11678" s="144">
        <v>2045</v>
      </c>
      <c r="G11678" s="147">
        <v>16.143629888097859</v>
      </c>
      <c r="H11678" s="147">
        <v>19.574166666666663</v>
      </c>
      <c r="I11678" s="147">
        <v>23.883333333333333</v>
      </c>
      <c r="J11678" s="147">
        <v>27.167083333333331</v>
      </c>
      <c r="K11678" s="147">
        <v>30.4605</v>
      </c>
    </row>
    <row r="11679" spans="2:11" x14ac:dyDescent="0.2">
      <c r="B11679" s="21" t="str">
        <f t="shared" si="182"/>
        <v>MarkhamIce Accretion2050RCP8.5</v>
      </c>
      <c r="C11679" t="s">
        <v>368</v>
      </c>
      <c r="D11679" t="s">
        <v>486</v>
      </c>
      <c r="E11679" s="144" t="s">
        <v>191</v>
      </c>
      <c r="F11679" s="144">
        <v>2050</v>
      </c>
      <c r="G11679" s="147">
        <v>15.737719653842523</v>
      </c>
      <c r="H11679" s="147">
        <v>19.172999999999998</v>
      </c>
      <c r="I11679" s="147">
        <v>23.483333333333334</v>
      </c>
      <c r="J11679" s="147">
        <v>26.771583333333329</v>
      </c>
      <c r="K11679" s="147">
        <v>30.050999999999998</v>
      </c>
    </row>
    <row r="11680" spans="2:11" x14ac:dyDescent="0.2">
      <c r="B11680" s="21" t="str">
        <f t="shared" si="182"/>
        <v>MarkhamIce Accretion2055RCP8.5</v>
      </c>
      <c r="C11680" t="s">
        <v>368</v>
      </c>
      <c r="D11680" t="s">
        <v>486</v>
      </c>
      <c r="E11680" s="144" t="s">
        <v>191</v>
      </c>
      <c r="F11680" s="144">
        <v>2055</v>
      </c>
      <c r="G11680" s="147">
        <v>15.662336324623677</v>
      </c>
      <c r="H11680" s="147">
        <v>19.131499999999999</v>
      </c>
      <c r="I11680" s="147">
        <v>23.491666666666667</v>
      </c>
      <c r="J11680" s="147">
        <v>26.818666666666662</v>
      </c>
      <c r="K11680" s="147">
        <v>30.114000000000001</v>
      </c>
    </row>
    <row r="11681" spans="2:11" x14ac:dyDescent="0.2">
      <c r="B11681" s="21" t="str">
        <f t="shared" si="182"/>
        <v>MarkhamIce Accretion2060RCP8.5</v>
      </c>
      <c r="C11681" t="s">
        <v>368</v>
      </c>
      <c r="D11681" t="s">
        <v>486</v>
      </c>
      <c r="E11681" s="144" t="s">
        <v>191</v>
      </c>
      <c r="F11681" s="144">
        <v>2060</v>
      </c>
      <c r="G11681" s="147">
        <v>15.221633784575028</v>
      </c>
      <c r="H11681" s="147">
        <v>18.702666666666666</v>
      </c>
      <c r="I11681" s="147">
        <v>23.074999999999999</v>
      </c>
      <c r="J11681" s="147">
        <v>26.40433333333333</v>
      </c>
      <c r="K11681" s="147">
        <v>29.693999999999999</v>
      </c>
    </row>
    <row r="11682" spans="2:11" x14ac:dyDescent="0.2">
      <c r="B11682" s="21" t="str">
        <f t="shared" si="182"/>
        <v>MarkhamIce Accretion2065RCP8.5</v>
      </c>
      <c r="C11682" t="s">
        <v>368</v>
      </c>
      <c r="D11682" t="s">
        <v>486</v>
      </c>
      <c r="E11682" s="144" t="s">
        <v>191</v>
      </c>
      <c r="F11682" s="144">
        <v>2065</v>
      </c>
      <c r="G11682" s="147">
        <v>14.856314573745227</v>
      </c>
      <c r="H11682" s="147">
        <v>18.315333333333335</v>
      </c>
      <c r="I11682" s="147">
        <v>22.650000000000002</v>
      </c>
      <c r="J11682" s="147">
        <v>25.942916666666662</v>
      </c>
      <c r="K11682" s="147">
        <v>29.211000000000002</v>
      </c>
    </row>
    <row r="11683" spans="2:11" x14ac:dyDescent="0.2">
      <c r="B11683" s="21" t="str">
        <f t="shared" si="182"/>
        <v>MarkhamIce Accretion2070RCP8.5</v>
      </c>
      <c r="C11683" t="s">
        <v>368</v>
      </c>
      <c r="D11683" t="s">
        <v>486</v>
      </c>
      <c r="E11683" s="144" t="s">
        <v>191</v>
      </c>
      <c r="F11683" s="144">
        <v>2070</v>
      </c>
      <c r="G11683" s="147">
        <v>14.073487693395654</v>
      </c>
      <c r="H11683" s="147">
        <v>17.464583333333334</v>
      </c>
      <c r="I11683" s="147">
        <v>21.700000000000003</v>
      </c>
      <c r="J11683" s="147">
        <v>24.907083333333329</v>
      </c>
      <c r="K11683" s="147">
        <v>28.108499999999999</v>
      </c>
    </row>
    <row r="11684" spans="2:11" x14ac:dyDescent="0.2">
      <c r="B11684" s="21" t="str">
        <f t="shared" si="182"/>
        <v>MarkhamIce Accretion2075RCP8.5</v>
      </c>
      <c r="C11684" t="s">
        <v>368</v>
      </c>
      <c r="D11684" t="s">
        <v>486</v>
      </c>
      <c r="E11684" s="144" t="s">
        <v>191</v>
      </c>
      <c r="F11684" s="144">
        <v>2075</v>
      </c>
      <c r="G11684" s="147">
        <v>13.655980023875882</v>
      </c>
      <c r="H11684" s="147">
        <v>17.001166666666666</v>
      </c>
      <c r="I11684" s="147">
        <v>21.175000000000001</v>
      </c>
      <c r="J11684" s="147">
        <v>24.332666666666665</v>
      </c>
      <c r="K11684" s="147">
        <v>27.489000000000001</v>
      </c>
    </row>
    <row r="11685" spans="2:11" x14ac:dyDescent="0.2">
      <c r="B11685" s="21" t="str">
        <f t="shared" si="182"/>
        <v>MarkhamIce Accretion2080RCP8.5</v>
      </c>
      <c r="C11685" t="s">
        <v>368</v>
      </c>
      <c r="D11685" t="s">
        <v>486</v>
      </c>
      <c r="E11685" s="144" t="s">
        <v>191</v>
      </c>
      <c r="F11685" s="144">
        <v>2080</v>
      </c>
      <c r="G11685" s="147">
        <v>13.23847235435611</v>
      </c>
      <c r="H11685" s="147">
        <v>16.537749999999999</v>
      </c>
      <c r="I11685" s="147">
        <v>20.650000000000002</v>
      </c>
      <c r="J11685" s="147">
        <v>23.758249999999997</v>
      </c>
      <c r="K11685" s="147">
        <v>26.869499999999999</v>
      </c>
    </row>
    <row r="11686" spans="2:11" x14ac:dyDescent="0.2">
      <c r="B11686" s="21" t="str">
        <f t="shared" si="182"/>
        <v>MarkhamIce Accretion2085RCP8.5</v>
      </c>
      <c r="C11686" t="s">
        <v>368</v>
      </c>
      <c r="D11686" t="s">
        <v>486</v>
      </c>
      <c r="E11686" s="144" t="s">
        <v>191</v>
      </c>
      <c r="F11686" s="144">
        <v>2085</v>
      </c>
      <c r="G11686" s="147">
        <v>12.333872403729938</v>
      </c>
      <c r="H11686" s="147">
        <v>15.448374999999999</v>
      </c>
      <c r="I11686" s="147">
        <v>19.337500000000002</v>
      </c>
      <c r="J11686" s="147">
        <v>22.289249999999996</v>
      </c>
      <c r="K11686" s="147">
        <v>25.21575</v>
      </c>
    </row>
    <row r="11687" spans="2:11" x14ac:dyDescent="0.2">
      <c r="B11687" s="21" t="str">
        <f t="shared" si="182"/>
        <v>MarkhamIce Accretion2090RCP8.5</v>
      </c>
      <c r="C11687" t="s">
        <v>368</v>
      </c>
      <c r="D11687" t="s">
        <v>486</v>
      </c>
      <c r="E11687" s="144" t="s">
        <v>191</v>
      </c>
      <c r="F11687" s="144">
        <v>2090</v>
      </c>
      <c r="G11687" s="147">
        <v>11.429272453103763</v>
      </c>
      <c r="H11687" s="147">
        <v>14.358999999999998</v>
      </c>
      <c r="I11687" s="147">
        <v>18.025000000000002</v>
      </c>
      <c r="J11687" s="147">
        <v>20.820249999999998</v>
      </c>
      <c r="K11687" s="147">
        <v>23.562000000000001</v>
      </c>
    </row>
    <row r="11688" spans="2:11" x14ac:dyDescent="0.2">
      <c r="B11688" s="21" t="str">
        <f t="shared" si="182"/>
        <v>MarkhamIce Accretion2095RCP8.5</v>
      </c>
      <c r="C11688" t="s">
        <v>368</v>
      </c>
      <c r="D11688" t="s">
        <v>486</v>
      </c>
      <c r="E11688" s="144" t="s">
        <v>191</v>
      </c>
      <c r="F11688" s="144">
        <v>2095</v>
      </c>
      <c r="G11688" s="147">
        <v>11.429272453103763</v>
      </c>
      <c r="H11688" s="147">
        <v>14.358999999999998</v>
      </c>
      <c r="I11688" s="147">
        <v>18.025000000000002</v>
      </c>
      <c r="J11688" s="147">
        <v>20.820249999999998</v>
      </c>
      <c r="K11688" s="147">
        <v>23.562000000000001</v>
      </c>
    </row>
    <row r="11689" spans="2:11" x14ac:dyDescent="0.2">
      <c r="B11689" s="21" t="str">
        <f t="shared" si="182"/>
        <v>MarkhamIce Accretion2100RCP8.5</v>
      </c>
      <c r="C11689" t="s">
        <v>368</v>
      </c>
      <c r="D11689" t="s">
        <v>486</v>
      </c>
      <c r="E11689" s="144" t="s">
        <v>191</v>
      </c>
      <c r="F11689" s="144">
        <v>2100</v>
      </c>
      <c r="G11689" s="147">
        <v>11.429272453103763</v>
      </c>
      <c r="H11689" s="147">
        <v>14.358999999999998</v>
      </c>
      <c r="I11689" s="147">
        <v>18.025000000000002</v>
      </c>
      <c r="J11689" s="147">
        <v>20.820249999999998</v>
      </c>
      <c r="K11689" s="147">
        <v>23.562000000000001</v>
      </c>
    </row>
    <row r="11690" spans="2:11" x14ac:dyDescent="0.2">
      <c r="B11690" s="21" t="str">
        <f t="shared" si="182"/>
        <v>MarkhamWind2023RCP4.5</v>
      </c>
      <c r="C11690" t="s">
        <v>368</v>
      </c>
      <c r="D11690" t="s">
        <v>1</v>
      </c>
      <c r="E11690" s="144" t="s">
        <v>193</v>
      </c>
      <c r="F11690" s="144">
        <v>2023</v>
      </c>
      <c r="G11690" s="147">
        <v>82.227704543420813</v>
      </c>
      <c r="H11690" s="147">
        <v>88.526700000000005</v>
      </c>
      <c r="I11690" s="147">
        <v>95.152000000000001</v>
      </c>
      <c r="J11690" s="147">
        <v>101.78214500000001</v>
      </c>
      <c r="K11690" s="147">
        <v>108.40829999999998</v>
      </c>
    </row>
    <row r="11691" spans="2:11" x14ac:dyDescent="0.2">
      <c r="B11691" s="21" t="str">
        <f t="shared" si="182"/>
        <v>MarkhamWind2025RCP4.5</v>
      </c>
      <c r="C11691" t="s">
        <v>368</v>
      </c>
      <c r="D11691" t="s">
        <v>1</v>
      </c>
      <c r="E11691" s="144" t="s">
        <v>193</v>
      </c>
      <c r="F11691" s="144">
        <v>2025</v>
      </c>
      <c r="G11691" s="147">
        <v>82.242743529021666</v>
      </c>
      <c r="H11691" s="147">
        <v>88.559095000000013</v>
      </c>
      <c r="I11691" s="147">
        <v>95.204250000000002</v>
      </c>
      <c r="J11691" s="147">
        <v>101.85160583333335</v>
      </c>
      <c r="K11691" s="147">
        <v>108.49493999999999</v>
      </c>
    </row>
    <row r="11692" spans="2:11" x14ac:dyDescent="0.2">
      <c r="B11692" s="21" t="str">
        <f t="shared" si="182"/>
        <v>MarkhamWind2030RCP4.5</v>
      </c>
      <c r="C11692" t="s">
        <v>368</v>
      </c>
      <c r="D11692" t="s">
        <v>1</v>
      </c>
      <c r="E11692" s="144" t="s">
        <v>193</v>
      </c>
      <c r="F11692" s="144">
        <v>2030</v>
      </c>
      <c r="G11692" s="147">
        <v>82.257782514622519</v>
      </c>
      <c r="H11692" s="147">
        <v>88.591490000000007</v>
      </c>
      <c r="I11692" s="147">
        <v>95.256500000000003</v>
      </c>
      <c r="J11692" s="147">
        <v>101.92106666666668</v>
      </c>
      <c r="K11692" s="147">
        <v>108.58157999999999</v>
      </c>
    </row>
    <row r="11693" spans="2:11" x14ac:dyDescent="0.2">
      <c r="B11693" s="21" t="str">
        <f t="shared" si="182"/>
        <v>MarkhamWind2035RCP4.5</v>
      </c>
      <c r="C11693" t="s">
        <v>368</v>
      </c>
      <c r="D11693" t="s">
        <v>1</v>
      </c>
      <c r="E11693" s="144" t="s">
        <v>193</v>
      </c>
      <c r="F11693" s="144">
        <v>2035</v>
      </c>
      <c r="G11693" s="147">
        <v>82.272821500223372</v>
      </c>
      <c r="H11693" s="147">
        <v>88.623885000000001</v>
      </c>
      <c r="I11693" s="147">
        <v>95.308750000000003</v>
      </c>
      <c r="J11693" s="147">
        <v>101.99052750000001</v>
      </c>
      <c r="K11693" s="147">
        <v>108.66821999999999</v>
      </c>
    </row>
    <row r="11694" spans="2:11" x14ac:dyDescent="0.2">
      <c r="B11694" s="21" t="str">
        <f t="shared" si="182"/>
        <v>MarkhamWind2040RCP4.5</v>
      </c>
      <c r="C11694" t="s">
        <v>368</v>
      </c>
      <c r="D11694" t="s">
        <v>1</v>
      </c>
      <c r="E11694" s="144" t="s">
        <v>193</v>
      </c>
      <c r="F11694" s="144">
        <v>2040</v>
      </c>
      <c r="G11694" s="147">
        <v>82.287860485824226</v>
      </c>
      <c r="H11694" s="147">
        <v>88.65628000000001</v>
      </c>
      <c r="I11694" s="147">
        <v>95.36099999999999</v>
      </c>
      <c r="J11694" s="147">
        <v>102.05998833333335</v>
      </c>
      <c r="K11694" s="147">
        <v>108.75485999999999</v>
      </c>
    </row>
    <row r="11695" spans="2:11" x14ac:dyDescent="0.2">
      <c r="B11695" s="21" t="str">
        <f t="shared" si="182"/>
        <v>MarkhamWind2045RCP4.5</v>
      </c>
      <c r="C11695" t="s">
        <v>368</v>
      </c>
      <c r="D11695" t="s">
        <v>1</v>
      </c>
      <c r="E11695" s="144" t="s">
        <v>193</v>
      </c>
      <c r="F11695" s="144">
        <v>2045</v>
      </c>
      <c r="G11695" s="147">
        <v>82.302899471425079</v>
      </c>
      <c r="H11695" s="147">
        <v>88.688675000000018</v>
      </c>
      <c r="I11695" s="147">
        <v>95.413249999999991</v>
      </c>
      <c r="J11695" s="147">
        <v>102.12944916666667</v>
      </c>
      <c r="K11695" s="147">
        <v>108.8415</v>
      </c>
    </row>
    <row r="11696" spans="2:11" x14ac:dyDescent="0.2">
      <c r="B11696" s="21" t="str">
        <f t="shared" si="182"/>
        <v>MarkhamWind2050RCP4.5</v>
      </c>
      <c r="C11696" t="s">
        <v>368</v>
      </c>
      <c r="D11696" t="s">
        <v>1</v>
      </c>
      <c r="E11696" s="144" t="s">
        <v>193</v>
      </c>
      <c r="F11696" s="144">
        <v>2050</v>
      </c>
      <c r="G11696" s="147">
        <v>82.398328670965029</v>
      </c>
      <c r="H11696" s="147">
        <v>88.82178900000001</v>
      </c>
      <c r="I11696" s="147">
        <v>95.592799999999997</v>
      </c>
      <c r="J11696" s="147">
        <v>102.34731900000001</v>
      </c>
      <c r="K11696" s="147">
        <v>109.10142</v>
      </c>
    </row>
    <row r="11697" spans="2:11" x14ac:dyDescent="0.2">
      <c r="B11697" s="21" t="str">
        <f t="shared" si="182"/>
        <v>MarkhamWind2055RCP4.5</v>
      </c>
      <c r="C11697" t="s">
        <v>368</v>
      </c>
      <c r="D11697" t="s">
        <v>1</v>
      </c>
      <c r="E11697" s="144" t="s">
        <v>193</v>
      </c>
      <c r="F11697" s="144">
        <v>2055</v>
      </c>
      <c r="G11697" s="147">
        <v>82.478718884904126</v>
      </c>
      <c r="H11697" s="147">
        <v>88.922508000000008</v>
      </c>
      <c r="I11697" s="147">
        <v>95.720100000000002</v>
      </c>
      <c r="J11697" s="147">
        <v>102.49572800000001</v>
      </c>
      <c r="K11697" s="147">
        <v>109.2747</v>
      </c>
    </row>
    <row r="11698" spans="2:11" x14ac:dyDescent="0.2">
      <c r="B11698" s="21" t="str">
        <f t="shared" si="182"/>
        <v>MarkhamWind2060RCP4.5</v>
      </c>
      <c r="C11698" t="s">
        <v>368</v>
      </c>
      <c r="D11698" t="s">
        <v>1</v>
      </c>
      <c r="E11698" s="144" t="s">
        <v>193</v>
      </c>
      <c r="F11698" s="144">
        <v>2060</v>
      </c>
      <c r="G11698" s="147">
        <v>82.559109098843223</v>
      </c>
      <c r="H11698" s="147">
        <v>89.02322700000002</v>
      </c>
      <c r="I11698" s="147">
        <v>95.847399999999993</v>
      </c>
      <c r="J11698" s="147">
        <v>102.644137</v>
      </c>
      <c r="K11698" s="147">
        <v>109.44798</v>
      </c>
    </row>
    <row r="11699" spans="2:11" x14ac:dyDescent="0.2">
      <c r="B11699" s="21" t="str">
        <f t="shared" si="182"/>
        <v>MarkhamWind2065RCP4.5</v>
      </c>
      <c r="C11699" t="s">
        <v>368</v>
      </c>
      <c r="D11699" t="s">
        <v>1</v>
      </c>
      <c r="E11699" s="144" t="s">
        <v>193</v>
      </c>
      <c r="F11699" s="144">
        <v>2065</v>
      </c>
      <c r="G11699" s="147">
        <v>82.63949931278232</v>
      </c>
      <c r="H11699" s="147">
        <v>89.123946000000018</v>
      </c>
      <c r="I11699" s="147">
        <v>95.974699999999999</v>
      </c>
      <c r="J11699" s="147">
        <v>102.792546</v>
      </c>
      <c r="K11699" s="147">
        <v>109.62125999999999</v>
      </c>
    </row>
    <row r="11700" spans="2:11" x14ac:dyDescent="0.2">
      <c r="B11700" s="21" t="str">
        <f t="shared" si="182"/>
        <v>MarkhamWind2070RCP4.5</v>
      </c>
      <c r="C11700" t="s">
        <v>368</v>
      </c>
      <c r="D11700" t="s">
        <v>1</v>
      </c>
      <c r="E11700" s="144" t="s">
        <v>193</v>
      </c>
      <c r="F11700" s="144">
        <v>2070</v>
      </c>
      <c r="G11700" s="147">
        <v>82.719889526721417</v>
      </c>
      <c r="H11700" s="147">
        <v>89.224665000000016</v>
      </c>
      <c r="I11700" s="147">
        <v>96.102000000000004</v>
      </c>
      <c r="J11700" s="147">
        <v>102.940955</v>
      </c>
      <c r="K11700" s="147">
        <v>109.79454</v>
      </c>
    </row>
    <row r="11701" spans="2:11" x14ac:dyDescent="0.2">
      <c r="B11701" s="21" t="str">
        <f t="shared" si="182"/>
        <v>MarkhamWind2075RCP4.5</v>
      </c>
      <c r="C11701" t="s">
        <v>368</v>
      </c>
      <c r="D11701" t="s">
        <v>1</v>
      </c>
      <c r="E11701" s="144" t="s">
        <v>193</v>
      </c>
      <c r="F11701" s="144">
        <v>2075</v>
      </c>
      <c r="G11701" s="147">
        <v>82.859341938656584</v>
      </c>
      <c r="H11701" s="147">
        <v>89.404310000000009</v>
      </c>
      <c r="I11701" s="147">
        <v>96.331583333333342</v>
      </c>
      <c r="J11701" s="147">
        <v>103.21371583333334</v>
      </c>
      <c r="K11701" s="147">
        <v>110.110415</v>
      </c>
    </row>
    <row r="11702" spans="2:11" x14ac:dyDescent="0.2">
      <c r="B11702" s="21" t="str">
        <f t="shared" si="182"/>
        <v>MarkhamWind2080RCP4.5</v>
      </c>
      <c r="C11702" t="s">
        <v>368</v>
      </c>
      <c r="D11702" t="s">
        <v>1</v>
      </c>
      <c r="E11702" s="144" t="s">
        <v>193</v>
      </c>
      <c r="F11702" s="144">
        <v>2080</v>
      </c>
      <c r="G11702" s="147">
        <v>82.998794350591751</v>
      </c>
      <c r="H11702" s="147">
        <v>89.583955000000017</v>
      </c>
      <c r="I11702" s="147">
        <v>96.561166666666665</v>
      </c>
      <c r="J11702" s="147">
        <v>103.48647666666666</v>
      </c>
      <c r="K11702" s="147">
        <v>110.42628999999999</v>
      </c>
    </row>
    <row r="11703" spans="2:11" x14ac:dyDescent="0.2">
      <c r="B11703" s="21" t="str">
        <f t="shared" si="182"/>
        <v>MarkhamWind2085RCP4.5</v>
      </c>
      <c r="C11703" t="s">
        <v>368</v>
      </c>
      <c r="D11703" t="s">
        <v>1</v>
      </c>
      <c r="E11703" s="144" t="s">
        <v>193</v>
      </c>
      <c r="F11703" s="144">
        <v>2085</v>
      </c>
      <c r="G11703" s="147">
        <v>83.138246762526933</v>
      </c>
      <c r="H11703" s="147">
        <v>89.763600000000011</v>
      </c>
      <c r="I11703" s="147">
        <v>96.790750000000003</v>
      </c>
      <c r="J11703" s="147">
        <v>103.7592375</v>
      </c>
      <c r="K11703" s="147">
        <v>110.742165</v>
      </c>
    </row>
    <row r="11704" spans="2:11" x14ac:dyDescent="0.2">
      <c r="B11704" s="21" t="str">
        <f t="shared" si="182"/>
        <v>MarkhamWind2090RCP4.5</v>
      </c>
      <c r="C11704" t="s">
        <v>368</v>
      </c>
      <c r="D11704" t="s">
        <v>1</v>
      </c>
      <c r="E11704" s="144" t="s">
        <v>193</v>
      </c>
      <c r="F11704" s="144">
        <v>2090</v>
      </c>
      <c r="G11704" s="147">
        <v>83.2776991744621</v>
      </c>
      <c r="H11704" s="147">
        <v>89.943245000000005</v>
      </c>
      <c r="I11704" s="147">
        <v>97.02033333333334</v>
      </c>
      <c r="J11704" s="147">
        <v>104.03199833333333</v>
      </c>
      <c r="K11704" s="147">
        <v>111.05804000000001</v>
      </c>
    </row>
    <row r="11705" spans="2:11" x14ac:dyDescent="0.2">
      <c r="B11705" s="21" t="str">
        <f t="shared" si="182"/>
        <v>MarkhamWind2095RCP4.5</v>
      </c>
      <c r="C11705" t="s">
        <v>368</v>
      </c>
      <c r="D11705" t="s">
        <v>1</v>
      </c>
      <c r="E11705" s="144" t="s">
        <v>193</v>
      </c>
      <c r="F11705" s="144">
        <v>2095</v>
      </c>
      <c r="G11705" s="147">
        <v>83.417151586397267</v>
      </c>
      <c r="H11705" s="147">
        <v>90.122890000000012</v>
      </c>
      <c r="I11705" s="147">
        <v>97.249916666666664</v>
      </c>
      <c r="J11705" s="147">
        <v>104.30475916666666</v>
      </c>
      <c r="K11705" s="147">
        <v>111.373915</v>
      </c>
    </row>
    <row r="11706" spans="2:11" x14ac:dyDescent="0.2">
      <c r="B11706" s="21" t="str">
        <f t="shared" si="182"/>
        <v>MarkhamWind2100RCP4.5</v>
      </c>
      <c r="C11706" t="s">
        <v>368</v>
      </c>
      <c r="D11706" t="s">
        <v>1</v>
      </c>
      <c r="E11706" s="144" t="s">
        <v>193</v>
      </c>
      <c r="F11706" s="144">
        <v>2100</v>
      </c>
      <c r="G11706" s="147">
        <v>83.556603998332434</v>
      </c>
      <c r="H11706" s="147">
        <v>90.302535000000006</v>
      </c>
      <c r="I11706" s="147">
        <v>97.479500000000002</v>
      </c>
      <c r="J11706" s="147">
        <v>104.57751999999999</v>
      </c>
      <c r="K11706" s="147">
        <v>111.68979</v>
      </c>
    </row>
    <row r="11707" spans="2:11" x14ac:dyDescent="0.2">
      <c r="B11707" s="21" t="str">
        <f t="shared" si="182"/>
        <v>MarkhamWind2023RCP6.0</v>
      </c>
      <c r="C11707" t="s">
        <v>368</v>
      </c>
      <c r="D11707" t="s">
        <v>1</v>
      </c>
      <c r="E11707" s="144" t="s">
        <v>192</v>
      </c>
      <c r="F11707" s="144">
        <v>2023</v>
      </c>
      <c r="G11707" s="147">
        <v>82.227704543420813</v>
      </c>
      <c r="H11707" s="147">
        <v>88.526700000000005</v>
      </c>
      <c r="I11707" s="147">
        <v>95.152000000000001</v>
      </c>
      <c r="J11707" s="147">
        <v>101.78214500000001</v>
      </c>
      <c r="K11707" s="147">
        <v>108.40829999999998</v>
      </c>
    </row>
    <row r="11708" spans="2:11" x14ac:dyDescent="0.2">
      <c r="B11708" s="21" t="str">
        <f t="shared" si="182"/>
        <v>MarkhamWind2025RCP6.0</v>
      </c>
      <c r="C11708" t="s">
        <v>368</v>
      </c>
      <c r="D11708" t="s">
        <v>1</v>
      </c>
      <c r="E11708" s="144" t="s">
        <v>192</v>
      </c>
      <c r="F11708" s="144">
        <v>2025</v>
      </c>
      <c r="G11708" s="147">
        <v>82.242743529021666</v>
      </c>
      <c r="H11708" s="147">
        <v>88.559095000000013</v>
      </c>
      <c r="I11708" s="147">
        <v>95.204250000000002</v>
      </c>
      <c r="J11708" s="147">
        <v>101.85160583333335</v>
      </c>
      <c r="K11708" s="147">
        <v>108.49493999999999</v>
      </c>
    </row>
    <row r="11709" spans="2:11" x14ac:dyDescent="0.2">
      <c r="B11709" s="21" t="str">
        <f t="shared" si="182"/>
        <v>MarkhamWind2030RCP6.0</v>
      </c>
      <c r="C11709" t="s">
        <v>368</v>
      </c>
      <c r="D11709" t="s">
        <v>1</v>
      </c>
      <c r="E11709" s="144" t="s">
        <v>192</v>
      </c>
      <c r="F11709" s="144">
        <v>2030</v>
      </c>
      <c r="G11709" s="147">
        <v>82.257782514622519</v>
      </c>
      <c r="H11709" s="147">
        <v>88.591490000000007</v>
      </c>
      <c r="I11709" s="147">
        <v>95.256500000000003</v>
      </c>
      <c r="J11709" s="147">
        <v>101.92106666666668</v>
      </c>
      <c r="K11709" s="147">
        <v>108.58157999999999</v>
      </c>
    </row>
    <row r="11710" spans="2:11" x14ac:dyDescent="0.2">
      <c r="B11710" s="21" t="str">
        <f t="shared" si="182"/>
        <v>MarkhamWind2035RCP6.0</v>
      </c>
      <c r="C11710" t="s">
        <v>368</v>
      </c>
      <c r="D11710" t="s">
        <v>1</v>
      </c>
      <c r="E11710" s="144" t="s">
        <v>192</v>
      </c>
      <c r="F11710" s="144">
        <v>2035</v>
      </c>
      <c r="G11710" s="147">
        <v>82.272821500223372</v>
      </c>
      <c r="H11710" s="147">
        <v>88.623885000000001</v>
      </c>
      <c r="I11710" s="147">
        <v>95.308750000000003</v>
      </c>
      <c r="J11710" s="147">
        <v>101.99052750000001</v>
      </c>
      <c r="K11710" s="147">
        <v>108.66821999999999</v>
      </c>
    </row>
    <row r="11711" spans="2:11" x14ac:dyDescent="0.2">
      <c r="B11711" s="21" t="str">
        <f t="shared" si="182"/>
        <v>MarkhamWind2040RCP6.0</v>
      </c>
      <c r="C11711" t="s">
        <v>368</v>
      </c>
      <c r="D11711" t="s">
        <v>1</v>
      </c>
      <c r="E11711" s="144" t="s">
        <v>192</v>
      </c>
      <c r="F11711" s="144">
        <v>2040</v>
      </c>
      <c r="G11711" s="147">
        <v>82.287860485824226</v>
      </c>
      <c r="H11711" s="147">
        <v>88.65628000000001</v>
      </c>
      <c r="I11711" s="147">
        <v>95.36099999999999</v>
      </c>
      <c r="J11711" s="147">
        <v>102.05998833333335</v>
      </c>
      <c r="K11711" s="147">
        <v>108.75485999999999</v>
      </c>
    </row>
    <row r="11712" spans="2:11" x14ac:dyDescent="0.2">
      <c r="B11712" s="21" t="str">
        <f t="shared" si="182"/>
        <v>MarkhamWind2045RCP6.0</v>
      </c>
      <c r="C11712" t="s">
        <v>368</v>
      </c>
      <c r="D11712" t="s">
        <v>1</v>
      </c>
      <c r="E11712" s="144" t="s">
        <v>192</v>
      </c>
      <c r="F11712" s="144">
        <v>2045</v>
      </c>
      <c r="G11712" s="147">
        <v>82.302899471425079</v>
      </c>
      <c r="H11712" s="147">
        <v>88.688675000000018</v>
      </c>
      <c r="I11712" s="147">
        <v>95.413249999999991</v>
      </c>
      <c r="J11712" s="147">
        <v>102.12944916666667</v>
      </c>
      <c r="K11712" s="147">
        <v>108.8415</v>
      </c>
    </row>
    <row r="11713" spans="2:11" x14ac:dyDescent="0.2">
      <c r="B11713" s="21" t="str">
        <f t="shared" si="182"/>
        <v>MarkhamWind2050RCP6.0</v>
      </c>
      <c r="C11713" t="s">
        <v>368</v>
      </c>
      <c r="D11713" t="s">
        <v>1</v>
      </c>
      <c r="E11713" s="144" t="s">
        <v>192</v>
      </c>
      <c r="F11713" s="144">
        <v>2050</v>
      </c>
      <c r="G11713" s="147">
        <v>82.398328670965029</v>
      </c>
      <c r="H11713" s="147">
        <v>88.82178900000001</v>
      </c>
      <c r="I11713" s="147">
        <v>95.592799999999997</v>
      </c>
      <c r="J11713" s="147">
        <v>102.34731900000001</v>
      </c>
      <c r="K11713" s="147">
        <v>109.10142</v>
      </c>
    </row>
    <row r="11714" spans="2:11" x14ac:dyDescent="0.2">
      <c r="B11714" s="21" t="str">
        <f t="shared" si="182"/>
        <v>MarkhamWind2055RCP6.0</v>
      </c>
      <c r="C11714" t="s">
        <v>368</v>
      </c>
      <c r="D11714" t="s">
        <v>1</v>
      </c>
      <c r="E11714" s="144" t="s">
        <v>192</v>
      </c>
      <c r="F11714" s="144">
        <v>2055</v>
      </c>
      <c r="G11714" s="147">
        <v>82.478718884904126</v>
      </c>
      <c r="H11714" s="147">
        <v>88.922508000000008</v>
      </c>
      <c r="I11714" s="147">
        <v>95.720100000000002</v>
      </c>
      <c r="J11714" s="147">
        <v>102.49572800000001</v>
      </c>
      <c r="K11714" s="147">
        <v>109.2747</v>
      </c>
    </row>
    <row r="11715" spans="2:11" x14ac:dyDescent="0.2">
      <c r="B11715" s="21" t="str">
        <f t="shared" si="182"/>
        <v>MarkhamWind2060RCP6.0</v>
      </c>
      <c r="C11715" t="s">
        <v>368</v>
      </c>
      <c r="D11715" t="s">
        <v>1</v>
      </c>
      <c r="E11715" s="144" t="s">
        <v>192</v>
      </c>
      <c r="F11715" s="144">
        <v>2060</v>
      </c>
      <c r="G11715" s="147">
        <v>82.559109098843223</v>
      </c>
      <c r="H11715" s="147">
        <v>89.02322700000002</v>
      </c>
      <c r="I11715" s="147">
        <v>95.847399999999993</v>
      </c>
      <c r="J11715" s="147">
        <v>102.644137</v>
      </c>
      <c r="K11715" s="147">
        <v>109.44798</v>
      </c>
    </row>
    <row r="11716" spans="2:11" x14ac:dyDescent="0.2">
      <c r="B11716" s="21" t="str">
        <f t="shared" si="182"/>
        <v>MarkhamWind2065RCP6.0</v>
      </c>
      <c r="C11716" t="s">
        <v>368</v>
      </c>
      <c r="D11716" t="s">
        <v>1</v>
      </c>
      <c r="E11716" s="144" t="s">
        <v>192</v>
      </c>
      <c r="F11716" s="144">
        <v>2065</v>
      </c>
      <c r="G11716" s="147">
        <v>82.63949931278232</v>
      </c>
      <c r="H11716" s="147">
        <v>89.123946000000018</v>
      </c>
      <c r="I11716" s="147">
        <v>95.974699999999999</v>
      </c>
      <c r="J11716" s="147">
        <v>102.792546</v>
      </c>
      <c r="K11716" s="147">
        <v>109.62125999999999</v>
      </c>
    </row>
    <row r="11717" spans="2:11" x14ac:dyDescent="0.2">
      <c r="B11717" s="21" t="str">
        <f t="shared" si="182"/>
        <v>MarkhamWind2070RCP6.0</v>
      </c>
      <c r="C11717" t="s">
        <v>368</v>
      </c>
      <c r="D11717" t="s">
        <v>1</v>
      </c>
      <c r="E11717" s="144" t="s">
        <v>192</v>
      </c>
      <c r="F11717" s="144">
        <v>2070</v>
      </c>
      <c r="G11717" s="147">
        <v>82.719889526721417</v>
      </c>
      <c r="H11717" s="147">
        <v>89.224665000000016</v>
      </c>
      <c r="I11717" s="147">
        <v>96.102000000000004</v>
      </c>
      <c r="J11717" s="147">
        <v>102.940955</v>
      </c>
      <c r="K11717" s="147">
        <v>109.79454</v>
      </c>
    </row>
    <row r="11718" spans="2:11" x14ac:dyDescent="0.2">
      <c r="B11718" s="21" t="str">
        <f t="shared" si="182"/>
        <v>MarkhamWind2075RCP6.0</v>
      </c>
      <c r="C11718" t="s">
        <v>368</v>
      </c>
      <c r="D11718" t="s">
        <v>1</v>
      </c>
      <c r="E11718" s="144" t="s">
        <v>192</v>
      </c>
      <c r="F11718" s="144">
        <v>2075</v>
      </c>
      <c r="G11718" s="147">
        <v>82.929068144624168</v>
      </c>
      <c r="H11718" s="147">
        <v>89.494132500000006</v>
      </c>
      <c r="I11718" s="147">
        <v>96.446375000000003</v>
      </c>
      <c r="J11718" s="147">
        <v>103.35009625000001</v>
      </c>
      <c r="K11718" s="147">
        <v>110.26835249999999</v>
      </c>
    </row>
    <row r="11719" spans="2:11" x14ac:dyDescent="0.2">
      <c r="B11719" s="21" t="str">
        <f t="shared" si="182"/>
        <v>MarkhamWind2080RCP6.0</v>
      </c>
      <c r="C11719" t="s">
        <v>368</v>
      </c>
      <c r="D11719" t="s">
        <v>1</v>
      </c>
      <c r="E11719" s="144" t="s">
        <v>192</v>
      </c>
      <c r="F11719" s="144">
        <v>2080</v>
      </c>
      <c r="G11719" s="147">
        <v>83.138246762526933</v>
      </c>
      <c r="H11719" s="147">
        <v>89.763600000000011</v>
      </c>
      <c r="I11719" s="147">
        <v>96.790750000000003</v>
      </c>
      <c r="J11719" s="147">
        <v>103.7592375</v>
      </c>
      <c r="K11719" s="147">
        <v>110.742165</v>
      </c>
    </row>
    <row r="11720" spans="2:11" x14ac:dyDescent="0.2">
      <c r="B11720" s="21" t="str">
        <f t="shared" si="182"/>
        <v>MarkhamWind2085RCP6.0</v>
      </c>
      <c r="C11720" t="s">
        <v>368</v>
      </c>
      <c r="D11720" t="s">
        <v>1</v>
      </c>
      <c r="E11720" s="144" t="s">
        <v>192</v>
      </c>
      <c r="F11720" s="144">
        <v>2085</v>
      </c>
      <c r="G11720" s="147">
        <v>83.347425380429684</v>
      </c>
      <c r="H11720" s="147">
        <v>90.033067500000016</v>
      </c>
      <c r="I11720" s="147">
        <v>97.135125000000002</v>
      </c>
      <c r="J11720" s="147">
        <v>104.16837874999999</v>
      </c>
      <c r="K11720" s="147">
        <v>111.21597750000001</v>
      </c>
    </row>
    <row r="11721" spans="2:11" x14ac:dyDescent="0.2">
      <c r="B11721" s="21" t="str">
        <f t="shared" si="182"/>
        <v>MarkhamWind2090RCP6.0</v>
      </c>
      <c r="C11721" t="s">
        <v>368</v>
      </c>
      <c r="D11721" t="s">
        <v>1</v>
      </c>
      <c r="E11721" s="144" t="s">
        <v>192</v>
      </c>
      <c r="F11721" s="144">
        <v>2090</v>
      </c>
      <c r="G11721" s="147">
        <v>83.98863303922964</v>
      </c>
      <c r="H11721" s="147">
        <v>90.83263500000001</v>
      </c>
      <c r="I11721" s="147">
        <v>98.135000000000005</v>
      </c>
      <c r="J11721" s="147">
        <v>105.339895</v>
      </c>
      <c r="K11721" s="147">
        <v>112.56341</v>
      </c>
    </row>
    <row r="11722" spans="2:11" x14ac:dyDescent="0.2">
      <c r="B11722" s="21" t="str">
        <f t="shared" si="182"/>
        <v>MarkhamWind2095RCP6.0</v>
      </c>
      <c r="C11722" t="s">
        <v>368</v>
      </c>
      <c r="D11722" t="s">
        <v>1</v>
      </c>
      <c r="E11722" s="144" t="s">
        <v>192</v>
      </c>
      <c r="F11722" s="144">
        <v>2095</v>
      </c>
      <c r="G11722" s="147">
        <v>84.420662080126831</v>
      </c>
      <c r="H11722" s="147">
        <v>91.362735000000001</v>
      </c>
      <c r="I11722" s="147">
        <v>98.790499999999994</v>
      </c>
      <c r="J11722" s="147">
        <v>106.10226999999999</v>
      </c>
      <c r="K11722" s="147">
        <v>113.43703000000001</v>
      </c>
    </row>
    <row r="11723" spans="2:11" x14ac:dyDescent="0.2">
      <c r="B11723" s="21" t="str">
        <f t="shared" si="182"/>
        <v>MarkhamWind2100RCP6.0</v>
      </c>
      <c r="C11723" t="s">
        <v>368</v>
      </c>
      <c r="D11723" t="s">
        <v>1</v>
      </c>
      <c r="E11723" s="144" t="s">
        <v>192</v>
      </c>
      <c r="F11723" s="144">
        <v>2100</v>
      </c>
      <c r="G11723" s="147">
        <v>84.852691121024037</v>
      </c>
      <c r="H11723" s="147">
        <v>91.892835000000005</v>
      </c>
      <c r="I11723" s="147">
        <v>99.445999999999998</v>
      </c>
      <c r="J11723" s="147">
        <v>106.864645</v>
      </c>
      <c r="K11723" s="147">
        <v>114.31065000000001</v>
      </c>
    </row>
    <row r="11724" spans="2:11" x14ac:dyDescent="0.2">
      <c r="B11724" s="21" t="str">
        <f t="shared" ref="B11724:B11787" si="183">C11724&amp;D11724&amp;F11724&amp;E11724</f>
        <v>MarkhamWind2023RCP8.5</v>
      </c>
      <c r="C11724" t="s">
        <v>368</v>
      </c>
      <c r="D11724" t="s">
        <v>1</v>
      </c>
      <c r="E11724" s="144" t="s">
        <v>191</v>
      </c>
      <c r="F11724" s="144">
        <v>2023</v>
      </c>
      <c r="G11724" s="147">
        <v>82.227704543420813</v>
      </c>
      <c r="H11724" s="147">
        <v>88.526700000000005</v>
      </c>
      <c r="I11724" s="147">
        <v>95.152000000000001</v>
      </c>
      <c r="J11724" s="147">
        <v>101.78214500000001</v>
      </c>
      <c r="K11724" s="147">
        <v>108.40829999999998</v>
      </c>
    </row>
    <row r="11725" spans="2:11" x14ac:dyDescent="0.2">
      <c r="B11725" s="21" t="str">
        <f t="shared" si="183"/>
        <v>MarkhamWind2025RCP8.5</v>
      </c>
      <c r="C11725" t="s">
        <v>368</v>
      </c>
      <c r="D11725" t="s">
        <v>1</v>
      </c>
      <c r="E11725" s="144" t="s">
        <v>191</v>
      </c>
      <c r="F11725" s="144">
        <v>2025</v>
      </c>
      <c r="G11725" s="147">
        <v>82.257782514622519</v>
      </c>
      <c r="H11725" s="147">
        <v>88.591490000000007</v>
      </c>
      <c r="I11725" s="147">
        <v>95.256500000000003</v>
      </c>
      <c r="J11725" s="147">
        <v>101.92106666666668</v>
      </c>
      <c r="K11725" s="147">
        <v>108.58157999999999</v>
      </c>
    </row>
    <row r="11726" spans="2:11" x14ac:dyDescent="0.2">
      <c r="B11726" s="21" t="str">
        <f t="shared" si="183"/>
        <v>MarkhamWind2030RCP8.5</v>
      </c>
      <c r="C11726" t="s">
        <v>368</v>
      </c>
      <c r="D11726" t="s">
        <v>1</v>
      </c>
      <c r="E11726" s="144" t="s">
        <v>191</v>
      </c>
      <c r="F11726" s="144">
        <v>2030</v>
      </c>
      <c r="G11726" s="147">
        <v>82.287860485824226</v>
      </c>
      <c r="H11726" s="147">
        <v>88.65628000000001</v>
      </c>
      <c r="I11726" s="147">
        <v>95.36099999999999</v>
      </c>
      <c r="J11726" s="147">
        <v>102.05998833333335</v>
      </c>
      <c r="K11726" s="147">
        <v>108.75485999999999</v>
      </c>
    </row>
    <row r="11727" spans="2:11" x14ac:dyDescent="0.2">
      <c r="B11727" s="21" t="str">
        <f t="shared" si="183"/>
        <v>MarkhamWind2035RCP8.5</v>
      </c>
      <c r="C11727" t="s">
        <v>368</v>
      </c>
      <c r="D11727" t="s">
        <v>1</v>
      </c>
      <c r="E11727" s="144" t="s">
        <v>191</v>
      </c>
      <c r="F11727" s="144">
        <v>2035</v>
      </c>
      <c r="G11727" s="147">
        <v>82.317938457025932</v>
      </c>
      <c r="H11727" s="147">
        <v>88.721070000000012</v>
      </c>
      <c r="I11727" s="147">
        <v>95.465499999999992</v>
      </c>
      <c r="J11727" s="147">
        <v>102.19891000000001</v>
      </c>
      <c r="K11727" s="147">
        <v>108.92814</v>
      </c>
    </row>
    <row r="11728" spans="2:11" x14ac:dyDescent="0.2">
      <c r="B11728" s="21" t="str">
        <f t="shared" si="183"/>
        <v>MarkhamWind2040RCP8.5</v>
      </c>
      <c r="C11728" t="s">
        <v>368</v>
      </c>
      <c r="D11728" t="s">
        <v>1</v>
      </c>
      <c r="E11728" s="144" t="s">
        <v>191</v>
      </c>
      <c r="F11728" s="144">
        <v>2040</v>
      </c>
      <c r="G11728" s="147">
        <v>82.451922146924431</v>
      </c>
      <c r="H11728" s="147">
        <v>88.888935000000018</v>
      </c>
      <c r="I11728" s="147">
        <v>95.677666666666667</v>
      </c>
      <c r="J11728" s="147">
        <v>102.44625833333335</v>
      </c>
      <c r="K11728" s="147">
        <v>109.21693999999999</v>
      </c>
    </row>
    <row r="11729" spans="2:11" x14ac:dyDescent="0.2">
      <c r="B11729" s="21" t="str">
        <f t="shared" si="183"/>
        <v>MarkhamWind2045RCP8.5</v>
      </c>
      <c r="C11729" t="s">
        <v>368</v>
      </c>
      <c r="D11729" t="s">
        <v>1</v>
      </c>
      <c r="E11729" s="144" t="s">
        <v>191</v>
      </c>
      <c r="F11729" s="144">
        <v>2045</v>
      </c>
      <c r="G11729" s="147">
        <v>82.585905836822917</v>
      </c>
      <c r="H11729" s="147">
        <v>89.05680000000001</v>
      </c>
      <c r="I11729" s="147">
        <v>95.889833333333328</v>
      </c>
      <c r="J11729" s="147">
        <v>102.69360666666667</v>
      </c>
      <c r="K11729" s="147">
        <v>109.50574</v>
      </c>
    </row>
    <row r="11730" spans="2:11" x14ac:dyDescent="0.2">
      <c r="B11730" s="21" t="str">
        <f t="shared" si="183"/>
        <v>MarkhamWind2050RCP8.5</v>
      </c>
      <c r="C11730" t="s">
        <v>368</v>
      </c>
      <c r="D11730" t="s">
        <v>1</v>
      </c>
      <c r="E11730" s="144" t="s">
        <v>191</v>
      </c>
      <c r="F11730" s="144">
        <v>2050</v>
      </c>
      <c r="G11730" s="147">
        <v>82.998794350591751</v>
      </c>
      <c r="H11730" s="147">
        <v>89.583955000000017</v>
      </c>
      <c r="I11730" s="147">
        <v>96.561166666666665</v>
      </c>
      <c r="J11730" s="147">
        <v>103.48647666666666</v>
      </c>
      <c r="K11730" s="147">
        <v>110.42628999999999</v>
      </c>
    </row>
    <row r="11731" spans="2:11" x14ac:dyDescent="0.2">
      <c r="B11731" s="21" t="str">
        <f t="shared" si="183"/>
        <v>MarkhamWind2055RCP8.5</v>
      </c>
      <c r="C11731" t="s">
        <v>368</v>
      </c>
      <c r="D11731" t="s">
        <v>1</v>
      </c>
      <c r="E11731" s="144" t="s">
        <v>191</v>
      </c>
      <c r="F11731" s="144">
        <v>2055</v>
      </c>
      <c r="G11731" s="147">
        <v>83.2776991744621</v>
      </c>
      <c r="H11731" s="147">
        <v>89.943245000000005</v>
      </c>
      <c r="I11731" s="147">
        <v>97.02033333333334</v>
      </c>
      <c r="J11731" s="147">
        <v>104.03199833333333</v>
      </c>
      <c r="K11731" s="147">
        <v>111.05804000000001</v>
      </c>
    </row>
    <row r="11732" spans="2:11" x14ac:dyDescent="0.2">
      <c r="B11732" s="21" t="str">
        <f t="shared" si="183"/>
        <v>MarkhamWind2060RCP8.5</v>
      </c>
      <c r="C11732" t="s">
        <v>368</v>
      </c>
      <c r="D11732" t="s">
        <v>1</v>
      </c>
      <c r="E11732" s="144" t="s">
        <v>191</v>
      </c>
      <c r="F11732" s="144">
        <v>2060</v>
      </c>
      <c r="G11732" s="147">
        <v>83.98863303922964</v>
      </c>
      <c r="H11732" s="147">
        <v>90.83263500000001</v>
      </c>
      <c r="I11732" s="147">
        <v>98.135000000000005</v>
      </c>
      <c r="J11732" s="147">
        <v>105.339895</v>
      </c>
      <c r="K11732" s="147">
        <v>112.56341</v>
      </c>
    </row>
    <row r="11733" spans="2:11" x14ac:dyDescent="0.2">
      <c r="B11733" s="21" t="str">
        <f t="shared" si="183"/>
        <v>MarkhamWind2065RCP8.5</v>
      </c>
      <c r="C11733" t="s">
        <v>368</v>
      </c>
      <c r="D11733" t="s">
        <v>1</v>
      </c>
      <c r="E11733" s="144" t="s">
        <v>191</v>
      </c>
      <c r="F11733" s="144">
        <v>2065</v>
      </c>
      <c r="G11733" s="147">
        <v>84.420662080126831</v>
      </c>
      <c r="H11733" s="147">
        <v>91.362735000000001</v>
      </c>
      <c r="I11733" s="147">
        <v>98.790499999999994</v>
      </c>
      <c r="J11733" s="147">
        <v>106.10226999999999</v>
      </c>
      <c r="K11733" s="147">
        <v>113.43703000000001</v>
      </c>
    </row>
    <row r="11734" spans="2:11" x14ac:dyDescent="0.2">
      <c r="B11734" s="21" t="str">
        <f t="shared" si="183"/>
        <v>MarkhamWind2070RCP8.5</v>
      </c>
      <c r="C11734" t="s">
        <v>368</v>
      </c>
      <c r="D11734" t="s">
        <v>1</v>
      </c>
      <c r="E11734" s="144" t="s">
        <v>191</v>
      </c>
      <c r="F11734" s="144">
        <v>2070</v>
      </c>
      <c r="G11734" s="147">
        <v>84.981206088885855</v>
      </c>
      <c r="H11734" s="147">
        <v>92.066590000000005</v>
      </c>
      <c r="I11734" s="147">
        <v>99.677166666666665</v>
      </c>
      <c r="J11734" s="147">
        <v>107.149265</v>
      </c>
      <c r="K11734" s="147">
        <v>114.64277</v>
      </c>
    </row>
    <row r="11735" spans="2:11" x14ac:dyDescent="0.2">
      <c r="B11735" s="21" t="str">
        <f t="shared" si="183"/>
        <v>MarkhamWind2075RCP8.5</v>
      </c>
      <c r="C11735" t="s">
        <v>368</v>
      </c>
      <c r="D11735" t="s">
        <v>1</v>
      </c>
      <c r="E11735" s="144" t="s">
        <v>191</v>
      </c>
      <c r="F11735" s="144">
        <v>2075</v>
      </c>
      <c r="G11735" s="147">
        <v>85.109721056747688</v>
      </c>
      <c r="H11735" s="147">
        <v>92.240345000000019</v>
      </c>
      <c r="I11735" s="147">
        <v>99.908333333333331</v>
      </c>
      <c r="J11735" s="147">
        <v>107.43388500000002</v>
      </c>
      <c r="K11735" s="147">
        <v>114.97489</v>
      </c>
    </row>
    <row r="11736" spans="2:11" x14ac:dyDescent="0.2">
      <c r="B11736" s="21" t="str">
        <f t="shared" si="183"/>
        <v>MarkhamWind2080RCP8.5</v>
      </c>
      <c r="C11736" t="s">
        <v>368</v>
      </c>
      <c r="D11736" t="s">
        <v>1</v>
      </c>
      <c r="E11736" s="144" t="s">
        <v>191</v>
      </c>
      <c r="F11736" s="144">
        <v>2080</v>
      </c>
      <c r="G11736" s="147">
        <v>85.238236024609506</v>
      </c>
      <c r="H11736" s="147">
        <v>92.414100000000019</v>
      </c>
      <c r="I11736" s="147">
        <v>100.1395</v>
      </c>
      <c r="J11736" s="147">
        <v>107.71850500000002</v>
      </c>
      <c r="K11736" s="147">
        <v>115.30700999999999</v>
      </c>
    </row>
    <row r="11737" spans="2:11" x14ac:dyDescent="0.2">
      <c r="B11737" s="21" t="str">
        <f t="shared" si="183"/>
        <v>MarkhamWind2085RCP8.5</v>
      </c>
      <c r="C11737" t="s">
        <v>368</v>
      </c>
      <c r="D11737" t="s">
        <v>1</v>
      </c>
      <c r="E11737" s="144" t="s">
        <v>191</v>
      </c>
      <c r="F11737" s="144">
        <v>2085</v>
      </c>
      <c r="G11737" s="147">
        <v>85.513039306952351</v>
      </c>
      <c r="H11737" s="147">
        <v>92.802840000000003</v>
      </c>
      <c r="I11737" s="147">
        <v>100.67149999999999</v>
      </c>
      <c r="J11737" s="147">
        <v>108.36906500000001</v>
      </c>
      <c r="K11737" s="147">
        <v>116.081355</v>
      </c>
    </row>
    <row r="11738" spans="2:11" x14ac:dyDescent="0.2">
      <c r="B11738" s="21" t="str">
        <f t="shared" si="183"/>
        <v>MarkhamWind2090RCP8.5</v>
      </c>
      <c r="C11738" t="s">
        <v>368</v>
      </c>
      <c r="D11738" t="s">
        <v>1</v>
      </c>
      <c r="E11738" s="144" t="s">
        <v>191</v>
      </c>
      <c r="F11738" s="144">
        <v>2090</v>
      </c>
      <c r="G11738" s="147">
        <v>85.787842589295181</v>
      </c>
      <c r="H11738" s="147">
        <v>93.191580000000002</v>
      </c>
      <c r="I11738" s="147">
        <v>101.20349999999999</v>
      </c>
      <c r="J11738" s="147">
        <v>109.019625</v>
      </c>
      <c r="K11738" s="147">
        <v>116.8557</v>
      </c>
    </row>
    <row r="11739" spans="2:11" x14ac:dyDescent="0.2">
      <c r="B11739" s="21" t="str">
        <f t="shared" si="183"/>
        <v>MarkhamWind2095RCP8.5</v>
      </c>
      <c r="C11739" t="s">
        <v>368</v>
      </c>
      <c r="D11739" t="s">
        <v>1</v>
      </c>
      <c r="E11739" s="144" t="s">
        <v>191</v>
      </c>
      <c r="F11739" s="144">
        <v>2095</v>
      </c>
      <c r="G11739" s="147">
        <v>85.787842589295181</v>
      </c>
      <c r="H11739" s="147">
        <v>93.191580000000002</v>
      </c>
      <c r="I11739" s="147">
        <v>101.20349999999999</v>
      </c>
      <c r="J11739" s="147">
        <v>109.019625</v>
      </c>
      <c r="K11739" s="147">
        <v>116.8557</v>
      </c>
    </row>
    <row r="11740" spans="2:11" x14ac:dyDescent="0.2">
      <c r="B11740" s="21" t="str">
        <f t="shared" si="183"/>
        <v>MarkhamWind2100RCP8.5</v>
      </c>
      <c r="C11740" t="s">
        <v>368</v>
      </c>
      <c r="D11740" t="s">
        <v>1</v>
      </c>
      <c r="E11740" s="144" t="s">
        <v>191</v>
      </c>
      <c r="F11740" s="144">
        <v>2100</v>
      </c>
      <c r="G11740" s="147">
        <v>85.787842589295181</v>
      </c>
      <c r="H11740" s="147">
        <v>93.191580000000002</v>
      </c>
      <c r="I11740" s="147">
        <v>101.20349999999999</v>
      </c>
      <c r="J11740" s="147">
        <v>109.019625</v>
      </c>
      <c r="K11740" s="147">
        <v>116.8557</v>
      </c>
    </row>
    <row r="11741" spans="2:11" x14ac:dyDescent="0.2">
      <c r="B11741" s="21" t="str">
        <f t="shared" si="183"/>
        <v>MartinIce Accretion2023RCP4.5</v>
      </c>
      <c r="C11741" t="s">
        <v>369</v>
      </c>
      <c r="D11741" t="s">
        <v>486</v>
      </c>
      <c r="E11741" s="144" t="s">
        <v>193</v>
      </c>
      <c r="F11741" s="144">
        <v>2023</v>
      </c>
      <c r="G11741" s="147">
        <v>10.542068655374248</v>
      </c>
      <c r="H11741" s="147">
        <v>12.574499999999999</v>
      </c>
      <c r="I11741" s="147">
        <v>15.15</v>
      </c>
      <c r="J11741" s="147">
        <v>17.119499999999999</v>
      </c>
      <c r="K11741" s="147">
        <v>19.088999999999999</v>
      </c>
    </row>
    <row r="11742" spans="2:11" x14ac:dyDescent="0.2">
      <c r="B11742" s="21" t="str">
        <f t="shared" si="183"/>
        <v>MartinIce Accretion2025RCP4.5</v>
      </c>
      <c r="C11742" t="s">
        <v>369</v>
      </c>
      <c r="D11742" t="s">
        <v>486</v>
      </c>
      <c r="E11742" s="144" t="s">
        <v>193</v>
      </c>
      <c r="F11742" s="144">
        <v>2025</v>
      </c>
      <c r="G11742" s="147">
        <v>10.648185188043856</v>
      </c>
      <c r="H11742" s="147">
        <v>12.705224999999999</v>
      </c>
      <c r="I11742" s="147">
        <v>15.3125</v>
      </c>
      <c r="J11742" s="147">
        <v>17.305949999999999</v>
      </c>
      <c r="K11742" s="147">
        <v>19.300049999999999</v>
      </c>
    </row>
    <row r="11743" spans="2:11" x14ac:dyDescent="0.2">
      <c r="B11743" s="21" t="str">
        <f t="shared" si="183"/>
        <v>MartinIce Accretion2030RCP4.5</v>
      </c>
      <c r="C11743" t="s">
        <v>369</v>
      </c>
      <c r="D11743" t="s">
        <v>486</v>
      </c>
      <c r="E11743" s="144" t="s">
        <v>193</v>
      </c>
      <c r="F11743" s="144">
        <v>2030</v>
      </c>
      <c r="G11743" s="147">
        <v>10.754301720713466</v>
      </c>
      <c r="H11743" s="147">
        <v>12.835949999999999</v>
      </c>
      <c r="I11743" s="147">
        <v>15.475</v>
      </c>
      <c r="J11743" s="147">
        <v>17.4924</v>
      </c>
      <c r="K11743" s="147">
        <v>19.511099999999999</v>
      </c>
    </row>
    <row r="11744" spans="2:11" x14ac:dyDescent="0.2">
      <c r="B11744" s="21" t="str">
        <f t="shared" si="183"/>
        <v>MartinIce Accretion2035RCP4.5</v>
      </c>
      <c r="C11744" t="s">
        <v>369</v>
      </c>
      <c r="D11744" t="s">
        <v>486</v>
      </c>
      <c r="E11744" s="144" t="s">
        <v>193</v>
      </c>
      <c r="F11744" s="144">
        <v>2035</v>
      </c>
      <c r="G11744" s="147">
        <v>10.860418253383074</v>
      </c>
      <c r="H11744" s="147">
        <v>12.966674999999999</v>
      </c>
      <c r="I11744" s="147">
        <v>15.637499999999999</v>
      </c>
      <c r="J11744" s="147">
        <v>17.678849999999997</v>
      </c>
      <c r="K11744" s="147">
        <v>19.722149999999999</v>
      </c>
    </row>
    <row r="11745" spans="2:11" x14ac:dyDescent="0.2">
      <c r="B11745" s="21" t="str">
        <f t="shared" si="183"/>
        <v>MartinIce Accretion2040RCP4.5</v>
      </c>
      <c r="C11745" t="s">
        <v>369</v>
      </c>
      <c r="D11745" t="s">
        <v>486</v>
      </c>
      <c r="E11745" s="144" t="s">
        <v>193</v>
      </c>
      <c r="F11745" s="144">
        <v>2040</v>
      </c>
      <c r="G11745" s="147">
        <v>10.966534786052682</v>
      </c>
      <c r="H11745" s="147">
        <v>13.097399999999999</v>
      </c>
      <c r="I11745" s="147">
        <v>15.8</v>
      </c>
      <c r="J11745" s="147">
        <v>17.865299999999998</v>
      </c>
      <c r="K11745" s="147">
        <v>19.933199999999996</v>
      </c>
    </row>
    <row r="11746" spans="2:11" x14ac:dyDescent="0.2">
      <c r="B11746" s="21" t="str">
        <f t="shared" si="183"/>
        <v>MartinIce Accretion2045RCP4.5</v>
      </c>
      <c r="C11746" t="s">
        <v>369</v>
      </c>
      <c r="D11746" t="s">
        <v>486</v>
      </c>
      <c r="E11746" s="144" t="s">
        <v>193</v>
      </c>
      <c r="F11746" s="144">
        <v>2045</v>
      </c>
      <c r="G11746" s="147">
        <v>11.072651318722292</v>
      </c>
      <c r="H11746" s="147">
        <v>13.228124999999999</v>
      </c>
      <c r="I11746" s="147">
        <v>15.9625</v>
      </c>
      <c r="J11746" s="147">
        <v>18.051749999999998</v>
      </c>
      <c r="K11746" s="147">
        <v>20.144249999999996</v>
      </c>
    </row>
    <row r="11747" spans="2:11" x14ac:dyDescent="0.2">
      <c r="B11747" s="21" t="str">
        <f t="shared" si="183"/>
        <v>MartinIce Accretion2050RCP4.5</v>
      </c>
      <c r="C11747" t="s">
        <v>369</v>
      </c>
      <c r="D11747" t="s">
        <v>486</v>
      </c>
      <c r="E11747" s="144" t="s">
        <v>193</v>
      </c>
      <c r="F11747" s="144">
        <v>2050</v>
      </c>
      <c r="G11747" s="147">
        <v>11.147454776177916</v>
      </c>
      <c r="H11747" s="147">
        <v>13.319009999999999</v>
      </c>
      <c r="I11747" s="147">
        <v>16.070999999999998</v>
      </c>
      <c r="J11747" s="147">
        <v>18.17379</v>
      </c>
      <c r="K11747" s="147">
        <v>20.279699999999995</v>
      </c>
    </row>
    <row r="11748" spans="2:11" x14ac:dyDescent="0.2">
      <c r="B11748" s="21" t="str">
        <f t="shared" si="183"/>
        <v>MartinIce Accretion2055RCP4.5</v>
      </c>
      <c r="C11748" t="s">
        <v>369</v>
      </c>
      <c r="D11748" t="s">
        <v>486</v>
      </c>
      <c r="E11748" s="144" t="s">
        <v>193</v>
      </c>
      <c r="F11748" s="144">
        <v>2055</v>
      </c>
      <c r="G11748" s="147">
        <v>11.116141700963935</v>
      </c>
      <c r="H11748" s="147">
        <v>13.279169999999999</v>
      </c>
      <c r="I11748" s="147">
        <v>16.016999999999999</v>
      </c>
      <c r="J11748" s="147">
        <v>18.109379999999998</v>
      </c>
      <c r="K11748" s="147">
        <v>20.204099999999997</v>
      </c>
    </row>
    <row r="11749" spans="2:11" x14ac:dyDescent="0.2">
      <c r="B11749" s="21" t="str">
        <f t="shared" si="183"/>
        <v>MartinIce Accretion2060RCP4.5</v>
      </c>
      <c r="C11749" t="s">
        <v>369</v>
      </c>
      <c r="D11749" t="s">
        <v>486</v>
      </c>
      <c r="E11749" s="144" t="s">
        <v>193</v>
      </c>
      <c r="F11749" s="144">
        <v>2060</v>
      </c>
      <c r="G11749" s="147">
        <v>11.084828625749951</v>
      </c>
      <c r="H11749" s="147">
        <v>13.239329999999999</v>
      </c>
      <c r="I11749" s="147">
        <v>15.962999999999999</v>
      </c>
      <c r="J11749" s="147">
        <v>18.044969999999999</v>
      </c>
      <c r="K11749" s="147">
        <v>20.128499999999995</v>
      </c>
    </row>
    <row r="11750" spans="2:11" x14ac:dyDescent="0.2">
      <c r="B11750" s="21" t="str">
        <f t="shared" si="183"/>
        <v>MartinIce Accretion2065RCP4.5</v>
      </c>
      <c r="C11750" t="s">
        <v>369</v>
      </c>
      <c r="D11750" t="s">
        <v>486</v>
      </c>
      <c r="E11750" s="144" t="s">
        <v>193</v>
      </c>
      <c r="F11750" s="144">
        <v>2065</v>
      </c>
      <c r="G11750" s="147">
        <v>11.05351555053597</v>
      </c>
      <c r="H11750" s="147">
        <v>13.199489999999999</v>
      </c>
      <c r="I11750" s="147">
        <v>15.908999999999999</v>
      </c>
      <c r="J11750" s="147">
        <v>17.980559999999997</v>
      </c>
      <c r="K11750" s="147">
        <v>20.052899999999998</v>
      </c>
    </row>
    <row r="11751" spans="2:11" x14ac:dyDescent="0.2">
      <c r="B11751" s="21" t="str">
        <f t="shared" si="183"/>
        <v>MartinIce Accretion2070RCP4.5</v>
      </c>
      <c r="C11751" t="s">
        <v>369</v>
      </c>
      <c r="D11751" t="s">
        <v>486</v>
      </c>
      <c r="E11751" s="144" t="s">
        <v>193</v>
      </c>
      <c r="F11751" s="144">
        <v>2070</v>
      </c>
      <c r="G11751" s="147">
        <v>11.022202475321986</v>
      </c>
      <c r="H11751" s="147">
        <v>13.159649999999999</v>
      </c>
      <c r="I11751" s="147">
        <v>15.854999999999999</v>
      </c>
      <c r="J11751" s="147">
        <v>17.916149999999998</v>
      </c>
      <c r="K11751" s="147">
        <v>19.977299999999996</v>
      </c>
    </row>
    <row r="11752" spans="2:11" x14ac:dyDescent="0.2">
      <c r="B11752" s="21" t="str">
        <f t="shared" si="183"/>
        <v>MartinIce Accretion2075RCP4.5</v>
      </c>
      <c r="C11752" t="s">
        <v>369</v>
      </c>
      <c r="D11752" t="s">
        <v>486</v>
      </c>
      <c r="E11752" s="144" t="s">
        <v>193</v>
      </c>
      <c r="F11752" s="144">
        <v>2075</v>
      </c>
      <c r="G11752" s="147">
        <v>11.055255165825635</v>
      </c>
      <c r="H11752" s="147">
        <v>13.196999999999999</v>
      </c>
      <c r="I11752" s="147">
        <v>15.899999999999999</v>
      </c>
      <c r="J11752" s="147">
        <v>17.966999999999999</v>
      </c>
      <c r="K11752" s="147">
        <v>20.033999999999995</v>
      </c>
    </row>
    <row r="11753" spans="2:11" x14ac:dyDescent="0.2">
      <c r="B11753" s="21" t="str">
        <f t="shared" si="183"/>
        <v>MartinIce Accretion2080RCP4.5</v>
      </c>
      <c r="C11753" t="s">
        <v>369</v>
      </c>
      <c r="D11753" t="s">
        <v>486</v>
      </c>
      <c r="E11753" s="144" t="s">
        <v>193</v>
      </c>
      <c r="F11753" s="144">
        <v>2080</v>
      </c>
      <c r="G11753" s="147">
        <v>11.088307856329283</v>
      </c>
      <c r="H11753" s="147">
        <v>13.234349999999999</v>
      </c>
      <c r="I11753" s="147">
        <v>15.944999999999999</v>
      </c>
      <c r="J11753" s="147">
        <v>18.017849999999999</v>
      </c>
      <c r="K11753" s="147">
        <v>20.090699999999998</v>
      </c>
    </row>
    <row r="11754" spans="2:11" x14ac:dyDescent="0.2">
      <c r="B11754" s="21" t="str">
        <f t="shared" si="183"/>
        <v>MartinIce Accretion2085RCP4.5</v>
      </c>
      <c r="C11754" t="s">
        <v>369</v>
      </c>
      <c r="D11754" t="s">
        <v>486</v>
      </c>
      <c r="E11754" s="144" t="s">
        <v>193</v>
      </c>
      <c r="F11754" s="144">
        <v>2085</v>
      </c>
      <c r="G11754" s="147">
        <v>11.121360546832932</v>
      </c>
      <c r="H11754" s="147">
        <v>13.271699999999999</v>
      </c>
      <c r="I11754" s="147">
        <v>15.989999999999998</v>
      </c>
      <c r="J11754" s="147">
        <v>18.0687</v>
      </c>
      <c r="K11754" s="147">
        <v>20.147399999999998</v>
      </c>
    </row>
    <row r="11755" spans="2:11" x14ac:dyDescent="0.2">
      <c r="B11755" s="21" t="str">
        <f t="shared" si="183"/>
        <v>MartinIce Accretion2090RCP4.5</v>
      </c>
      <c r="C11755" t="s">
        <v>369</v>
      </c>
      <c r="D11755" t="s">
        <v>486</v>
      </c>
      <c r="E11755" s="144" t="s">
        <v>193</v>
      </c>
      <c r="F11755" s="144">
        <v>2090</v>
      </c>
      <c r="G11755" s="147">
        <v>11.154413237336581</v>
      </c>
      <c r="H11755" s="147">
        <v>13.309049999999999</v>
      </c>
      <c r="I11755" s="147">
        <v>16.035</v>
      </c>
      <c r="J11755" s="147">
        <v>18.119549999999997</v>
      </c>
      <c r="K11755" s="147">
        <v>20.204099999999997</v>
      </c>
    </row>
    <row r="11756" spans="2:11" x14ac:dyDescent="0.2">
      <c r="B11756" s="21" t="str">
        <f t="shared" si="183"/>
        <v>MartinIce Accretion2095RCP4.5</v>
      </c>
      <c r="C11756" t="s">
        <v>369</v>
      </c>
      <c r="D11756" t="s">
        <v>486</v>
      </c>
      <c r="E11756" s="144" t="s">
        <v>193</v>
      </c>
      <c r="F11756" s="144">
        <v>2095</v>
      </c>
      <c r="G11756" s="147">
        <v>11.187465927840229</v>
      </c>
      <c r="H11756" s="147">
        <v>13.346399999999999</v>
      </c>
      <c r="I11756" s="147">
        <v>16.079999999999998</v>
      </c>
      <c r="J11756" s="147">
        <v>18.170399999999997</v>
      </c>
      <c r="K11756" s="147">
        <v>20.2608</v>
      </c>
    </row>
    <row r="11757" spans="2:11" x14ac:dyDescent="0.2">
      <c r="B11757" s="21" t="str">
        <f t="shared" si="183"/>
        <v>MartinIce Accretion2100RCP4.5</v>
      </c>
      <c r="C11757" t="s">
        <v>369</v>
      </c>
      <c r="D11757" t="s">
        <v>486</v>
      </c>
      <c r="E11757" s="144" t="s">
        <v>193</v>
      </c>
      <c r="F11757" s="144">
        <v>2100</v>
      </c>
      <c r="G11757" s="147">
        <v>11.220518618343878</v>
      </c>
      <c r="H11757" s="147">
        <v>13.383749999999999</v>
      </c>
      <c r="I11757" s="147">
        <v>16.125</v>
      </c>
      <c r="J11757" s="147">
        <v>18.221249999999998</v>
      </c>
      <c r="K11757" s="147">
        <v>20.317499999999999</v>
      </c>
    </row>
    <row r="11758" spans="2:11" x14ac:dyDescent="0.2">
      <c r="B11758" s="21" t="str">
        <f t="shared" si="183"/>
        <v>MartinIce Accretion2023RCP6.0</v>
      </c>
      <c r="C11758" t="s">
        <v>369</v>
      </c>
      <c r="D11758" t="s">
        <v>486</v>
      </c>
      <c r="E11758" s="144" t="s">
        <v>192</v>
      </c>
      <c r="F11758" s="144">
        <v>2023</v>
      </c>
      <c r="G11758" s="147">
        <v>10.542068655374248</v>
      </c>
      <c r="H11758" s="147">
        <v>12.574499999999999</v>
      </c>
      <c r="I11758" s="147">
        <v>15.15</v>
      </c>
      <c r="J11758" s="147">
        <v>17.119499999999999</v>
      </c>
      <c r="K11758" s="147">
        <v>19.088999999999999</v>
      </c>
    </row>
    <row r="11759" spans="2:11" x14ac:dyDescent="0.2">
      <c r="B11759" s="21" t="str">
        <f t="shared" si="183"/>
        <v>MartinIce Accretion2025RCP6.0</v>
      </c>
      <c r="C11759" t="s">
        <v>369</v>
      </c>
      <c r="D11759" t="s">
        <v>486</v>
      </c>
      <c r="E11759" s="144" t="s">
        <v>192</v>
      </c>
      <c r="F11759" s="144">
        <v>2025</v>
      </c>
      <c r="G11759" s="147">
        <v>10.648185188043856</v>
      </c>
      <c r="H11759" s="147">
        <v>12.705224999999999</v>
      </c>
      <c r="I11759" s="147">
        <v>15.3125</v>
      </c>
      <c r="J11759" s="147">
        <v>17.305949999999999</v>
      </c>
      <c r="K11759" s="147">
        <v>19.300049999999999</v>
      </c>
    </row>
    <row r="11760" spans="2:11" x14ac:dyDescent="0.2">
      <c r="B11760" s="21" t="str">
        <f t="shared" si="183"/>
        <v>MartinIce Accretion2030RCP6.0</v>
      </c>
      <c r="C11760" t="s">
        <v>369</v>
      </c>
      <c r="D11760" t="s">
        <v>486</v>
      </c>
      <c r="E11760" s="144" t="s">
        <v>192</v>
      </c>
      <c r="F11760" s="144">
        <v>2030</v>
      </c>
      <c r="G11760" s="147">
        <v>10.754301720713466</v>
      </c>
      <c r="H11760" s="147">
        <v>12.835949999999999</v>
      </c>
      <c r="I11760" s="147">
        <v>15.475</v>
      </c>
      <c r="J11760" s="147">
        <v>17.4924</v>
      </c>
      <c r="K11760" s="147">
        <v>19.511099999999999</v>
      </c>
    </row>
    <row r="11761" spans="2:11" x14ac:dyDescent="0.2">
      <c r="B11761" s="21" t="str">
        <f t="shared" si="183"/>
        <v>MartinIce Accretion2035RCP6.0</v>
      </c>
      <c r="C11761" t="s">
        <v>369</v>
      </c>
      <c r="D11761" t="s">
        <v>486</v>
      </c>
      <c r="E11761" s="144" t="s">
        <v>192</v>
      </c>
      <c r="F11761" s="144">
        <v>2035</v>
      </c>
      <c r="G11761" s="147">
        <v>10.860418253383074</v>
      </c>
      <c r="H11761" s="147">
        <v>12.966674999999999</v>
      </c>
      <c r="I11761" s="147">
        <v>15.637499999999999</v>
      </c>
      <c r="J11761" s="147">
        <v>17.678849999999997</v>
      </c>
      <c r="K11761" s="147">
        <v>19.722149999999999</v>
      </c>
    </row>
    <row r="11762" spans="2:11" x14ac:dyDescent="0.2">
      <c r="B11762" s="21" t="str">
        <f t="shared" si="183"/>
        <v>MartinIce Accretion2040RCP6.0</v>
      </c>
      <c r="C11762" t="s">
        <v>369</v>
      </c>
      <c r="D11762" t="s">
        <v>486</v>
      </c>
      <c r="E11762" s="144" t="s">
        <v>192</v>
      </c>
      <c r="F11762" s="144">
        <v>2040</v>
      </c>
      <c r="G11762" s="147">
        <v>10.966534786052682</v>
      </c>
      <c r="H11762" s="147">
        <v>13.097399999999999</v>
      </c>
      <c r="I11762" s="147">
        <v>15.8</v>
      </c>
      <c r="J11762" s="147">
        <v>17.865299999999998</v>
      </c>
      <c r="K11762" s="147">
        <v>19.933199999999996</v>
      </c>
    </row>
    <row r="11763" spans="2:11" x14ac:dyDescent="0.2">
      <c r="B11763" s="21" t="str">
        <f t="shared" si="183"/>
        <v>MartinIce Accretion2045RCP6.0</v>
      </c>
      <c r="C11763" t="s">
        <v>369</v>
      </c>
      <c r="D11763" t="s">
        <v>486</v>
      </c>
      <c r="E11763" s="144" t="s">
        <v>192</v>
      </c>
      <c r="F11763" s="144">
        <v>2045</v>
      </c>
      <c r="G11763" s="147">
        <v>11.072651318722292</v>
      </c>
      <c r="H11763" s="147">
        <v>13.228124999999999</v>
      </c>
      <c r="I11763" s="147">
        <v>15.9625</v>
      </c>
      <c r="J11763" s="147">
        <v>18.051749999999998</v>
      </c>
      <c r="K11763" s="147">
        <v>20.144249999999996</v>
      </c>
    </row>
    <row r="11764" spans="2:11" x14ac:dyDescent="0.2">
      <c r="B11764" s="21" t="str">
        <f t="shared" si="183"/>
        <v>MartinIce Accretion2050RCP6.0</v>
      </c>
      <c r="C11764" t="s">
        <v>369</v>
      </c>
      <c r="D11764" t="s">
        <v>486</v>
      </c>
      <c r="E11764" s="144" t="s">
        <v>192</v>
      </c>
      <c r="F11764" s="144">
        <v>2050</v>
      </c>
      <c r="G11764" s="147">
        <v>11.147454776177916</v>
      </c>
      <c r="H11764" s="147">
        <v>13.319009999999999</v>
      </c>
      <c r="I11764" s="147">
        <v>16.070999999999998</v>
      </c>
      <c r="J11764" s="147">
        <v>18.17379</v>
      </c>
      <c r="K11764" s="147">
        <v>20.279699999999995</v>
      </c>
    </row>
    <row r="11765" spans="2:11" x14ac:dyDescent="0.2">
      <c r="B11765" s="21" t="str">
        <f t="shared" si="183"/>
        <v>MartinIce Accretion2055RCP6.0</v>
      </c>
      <c r="C11765" t="s">
        <v>369</v>
      </c>
      <c r="D11765" t="s">
        <v>486</v>
      </c>
      <c r="E11765" s="144" t="s">
        <v>192</v>
      </c>
      <c r="F11765" s="144">
        <v>2055</v>
      </c>
      <c r="G11765" s="147">
        <v>11.116141700963935</v>
      </c>
      <c r="H11765" s="147">
        <v>13.279169999999999</v>
      </c>
      <c r="I11765" s="147">
        <v>16.016999999999999</v>
      </c>
      <c r="J11765" s="147">
        <v>18.109379999999998</v>
      </c>
      <c r="K11765" s="147">
        <v>20.204099999999997</v>
      </c>
    </row>
    <row r="11766" spans="2:11" x14ac:dyDescent="0.2">
      <c r="B11766" s="21" t="str">
        <f t="shared" si="183"/>
        <v>MartinIce Accretion2060RCP6.0</v>
      </c>
      <c r="C11766" t="s">
        <v>369</v>
      </c>
      <c r="D11766" t="s">
        <v>486</v>
      </c>
      <c r="E11766" s="144" t="s">
        <v>192</v>
      </c>
      <c r="F11766" s="144">
        <v>2060</v>
      </c>
      <c r="G11766" s="147">
        <v>11.084828625749951</v>
      </c>
      <c r="H11766" s="147">
        <v>13.239329999999999</v>
      </c>
      <c r="I11766" s="147">
        <v>15.962999999999999</v>
      </c>
      <c r="J11766" s="147">
        <v>18.044969999999999</v>
      </c>
      <c r="K11766" s="147">
        <v>20.128499999999995</v>
      </c>
    </row>
    <row r="11767" spans="2:11" x14ac:dyDescent="0.2">
      <c r="B11767" s="21" t="str">
        <f t="shared" si="183"/>
        <v>MartinIce Accretion2065RCP6.0</v>
      </c>
      <c r="C11767" t="s">
        <v>369</v>
      </c>
      <c r="D11767" t="s">
        <v>486</v>
      </c>
      <c r="E11767" s="144" t="s">
        <v>192</v>
      </c>
      <c r="F11767" s="144">
        <v>2065</v>
      </c>
      <c r="G11767" s="147">
        <v>11.05351555053597</v>
      </c>
      <c r="H11767" s="147">
        <v>13.199489999999999</v>
      </c>
      <c r="I11767" s="147">
        <v>15.908999999999999</v>
      </c>
      <c r="J11767" s="147">
        <v>17.980559999999997</v>
      </c>
      <c r="K11767" s="147">
        <v>20.052899999999998</v>
      </c>
    </row>
    <row r="11768" spans="2:11" x14ac:dyDescent="0.2">
      <c r="B11768" s="21" t="str">
        <f t="shared" si="183"/>
        <v>MartinIce Accretion2070RCP6.0</v>
      </c>
      <c r="C11768" t="s">
        <v>369</v>
      </c>
      <c r="D11768" t="s">
        <v>486</v>
      </c>
      <c r="E11768" s="144" t="s">
        <v>192</v>
      </c>
      <c r="F11768" s="144">
        <v>2070</v>
      </c>
      <c r="G11768" s="147">
        <v>11.022202475321986</v>
      </c>
      <c r="H11768" s="147">
        <v>13.159649999999999</v>
      </c>
      <c r="I11768" s="147">
        <v>15.854999999999999</v>
      </c>
      <c r="J11768" s="147">
        <v>17.916149999999998</v>
      </c>
      <c r="K11768" s="147">
        <v>19.977299999999996</v>
      </c>
    </row>
    <row r="11769" spans="2:11" x14ac:dyDescent="0.2">
      <c r="B11769" s="21" t="str">
        <f t="shared" si="183"/>
        <v>MartinIce Accretion2075RCP6.0</v>
      </c>
      <c r="C11769" t="s">
        <v>369</v>
      </c>
      <c r="D11769" t="s">
        <v>486</v>
      </c>
      <c r="E11769" s="144" t="s">
        <v>192</v>
      </c>
      <c r="F11769" s="144">
        <v>2075</v>
      </c>
      <c r="G11769" s="147">
        <v>11.071781511077459</v>
      </c>
      <c r="H11769" s="147">
        <v>13.215674999999999</v>
      </c>
      <c r="I11769" s="147">
        <v>15.922499999999999</v>
      </c>
      <c r="J11769" s="147">
        <v>17.992424999999997</v>
      </c>
      <c r="K11769" s="147">
        <v>20.062349999999995</v>
      </c>
    </row>
    <row r="11770" spans="2:11" x14ac:dyDescent="0.2">
      <c r="B11770" s="21" t="str">
        <f t="shared" si="183"/>
        <v>MartinIce Accretion2080RCP6.0</v>
      </c>
      <c r="C11770" t="s">
        <v>369</v>
      </c>
      <c r="D11770" t="s">
        <v>486</v>
      </c>
      <c r="E11770" s="144" t="s">
        <v>192</v>
      </c>
      <c r="F11770" s="144">
        <v>2080</v>
      </c>
      <c r="G11770" s="147">
        <v>11.121360546832932</v>
      </c>
      <c r="H11770" s="147">
        <v>13.271699999999999</v>
      </c>
      <c r="I11770" s="147">
        <v>15.989999999999998</v>
      </c>
      <c r="J11770" s="147">
        <v>18.0687</v>
      </c>
      <c r="K11770" s="147">
        <v>20.147399999999998</v>
      </c>
    </row>
    <row r="11771" spans="2:11" x14ac:dyDescent="0.2">
      <c r="B11771" s="21" t="str">
        <f t="shared" si="183"/>
        <v>MartinIce Accretion2085RCP6.0</v>
      </c>
      <c r="C11771" t="s">
        <v>369</v>
      </c>
      <c r="D11771" t="s">
        <v>486</v>
      </c>
      <c r="E11771" s="144" t="s">
        <v>192</v>
      </c>
      <c r="F11771" s="144">
        <v>2085</v>
      </c>
      <c r="G11771" s="147">
        <v>11.170939582588405</v>
      </c>
      <c r="H11771" s="147">
        <v>13.327724999999999</v>
      </c>
      <c r="I11771" s="147">
        <v>16.057500000000001</v>
      </c>
      <c r="J11771" s="147">
        <v>18.144974999999999</v>
      </c>
      <c r="K11771" s="147">
        <v>20.23245</v>
      </c>
    </row>
    <row r="11772" spans="2:11" x14ac:dyDescent="0.2">
      <c r="B11772" s="21" t="str">
        <f t="shared" si="183"/>
        <v>MartinIce Accretion2090RCP6.0</v>
      </c>
      <c r="C11772" t="s">
        <v>369</v>
      </c>
      <c r="D11772" t="s">
        <v>486</v>
      </c>
      <c r="E11772" s="144" t="s">
        <v>192</v>
      </c>
      <c r="F11772" s="144">
        <v>2090</v>
      </c>
      <c r="G11772" s="147">
        <v>11.147454776177918</v>
      </c>
      <c r="H11772" s="147">
        <v>13.292449999999999</v>
      </c>
      <c r="I11772" s="147">
        <v>16.015000000000001</v>
      </c>
      <c r="J11772" s="147">
        <v>18.09695</v>
      </c>
      <c r="K11772" s="147">
        <v>20.178899999999999</v>
      </c>
    </row>
    <row r="11773" spans="2:11" x14ac:dyDescent="0.2">
      <c r="B11773" s="21" t="str">
        <f t="shared" si="183"/>
        <v>MartinIce Accretion2095RCP6.0</v>
      </c>
      <c r="C11773" t="s">
        <v>369</v>
      </c>
      <c r="D11773" t="s">
        <v>486</v>
      </c>
      <c r="E11773" s="144" t="s">
        <v>192</v>
      </c>
      <c r="F11773" s="144">
        <v>2095</v>
      </c>
      <c r="G11773" s="147">
        <v>11.074390934011957</v>
      </c>
      <c r="H11773" s="147">
        <v>13.201149999999998</v>
      </c>
      <c r="I11773" s="147">
        <v>15.904999999999999</v>
      </c>
      <c r="J11773" s="147">
        <v>17.972649999999998</v>
      </c>
      <c r="K11773" s="147">
        <v>20.040299999999998</v>
      </c>
    </row>
    <row r="11774" spans="2:11" x14ac:dyDescent="0.2">
      <c r="B11774" s="21" t="str">
        <f t="shared" si="183"/>
        <v>MartinIce Accretion2100RCP6.0</v>
      </c>
      <c r="C11774" t="s">
        <v>369</v>
      </c>
      <c r="D11774" t="s">
        <v>486</v>
      </c>
      <c r="E11774" s="144" t="s">
        <v>192</v>
      </c>
      <c r="F11774" s="144">
        <v>2100</v>
      </c>
      <c r="G11774" s="147">
        <v>11.001327091845997</v>
      </c>
      <c r="H11774" s="147">
        <v>13.109849999999998</v>
      </c>
      <c r="I11774" s="147">
        <v>15.794999999999998</v>
      </c>
      <c r="J11774" s="147">
        <v>17.84835</v>
      </c>
      <c r="K11774" s="147">
        <v>19.901699999999998</v>
      </c>
    </row>
    <row r="11775" spans="2:11" x14ac:dyDescent="0.2">
      <c r="B11775" s="21" t="str">
        <f t="shared" si="183"/>
        <v>MartinIce Accretion2023RCP8.5</v>
      </c>
      <c r="C11775" t="s">
        <v>369</v>
      </c>
      <c r="D11775" t="s">
        <v>486</v>
      </c>
      <c r="E11775" s="144" t="s">
        <v>191</v>
      </c>
      <c r="F11775" s="144">
        <v>2023</v>
      </c>
      <c r="G11775" s="147">
        <v>10.542068655374248</v>
      </c>
      <c r="H11775" s="147">
        <v>12.574499999999999</v>
      </c>
      <c r="I11775" s="147">
        <v>15.15</v>
      </c>
      <c r="J11775" s="147">
        <v>17.119499999999999</v>
      </c>
      <c r="K11775" s="147">
        <v>19.088999999999999</v>
      </c>
    </row>
    <row r="11776" spans="2:11" x14ac:dyDescent="0.2">
      <c r="B11776" s="21" t="str">
        <f t="shared" si="183"/>
        <v>MartinIce Accretion2025RCP8.5</v>
      </c>
      <c r="C11776" t="s">
        <v>369</v>
      </c>
      <c r="D11776" t="s">
        <v>486</v>
      </c>
      <c r="E11776" s="144" t="s">
        <v>191</v>
      </c>
      <c r="F11776" s="144">
        <v>2025</v>
      </c>
      <c r="G11776" s="147">
        <v>10.754301720713466</v>
      </c>
      <c r="H11776" s="147">
        <v>12.835949999999999</v>
      </c>
      <c r="I11776" s="147">
        <v>15.475</v>
      </c>
      <c r="J11776" s="147">
        <v>17.4924</v>
      </c>
      <c r="K11776" s="147">
        <v>19.511099999999999</v>
      </c>
    </row>
    <row r="11777" spans="2:11" x14ac:dyDescent="0.2">
      <c r="B11777" s="21" t="str">
        <f t="shared" si="183"/>
        <v>MartinIce Accretion2030RCP8.5</v>
      </c>
      <c r="C11777" t="s">
        <v>369</v>
      </c>
      <c r="D11777" t="s">
        <v>486</v>
      </c>
      <c r="E11777" s="144" t="s">
        <v>191</v>
      </c>
      <c r="F11777" s="144">
        <v>2030</v>
      </c>
      <c r="G11777" s="147">
        <v>10.966534786052682</v>
      </c>
      <c r="H11777" s="147">
        <v>13.097399999999999</v>
      </c>
      <c r="I11777" s="147">
        <v>15.8</v>
      </c>
      <c r="J11777" s="147">
        <v>17.865299999999998</v>
      </c>
      <c r="K11777" s="147">
        <v>19.933199999999996</v>
      </c>
    </row>
    <row r="11778" spans="2:11" x14ac:dyDescent="0.2">
      <c r="B11778" s="21" t="str">
        <f t="shared" si="183"/>
        <v>MartinIce Accretion2035RCP8.5</v>
      </c>
      <c r="C11778" t="s">
        <v>369</v>
      </c>
      <c r="D11778" t="s">
        <v>486</v>
      </c>
      <c r="E11778" s="144" t="s">
        <v>191</v>
      </c>
      <c r="F11778" s="144">
        <v>2035</v>
      </c>
      <c r="G11778" s="147">
        <v>11.1787678513919</v>
      </c>
      <c r="H11778" s="147">
        <v>13.358849999999999</v>
      </c>
      <c r="I11778" s="147">
        <v>16.125</v>
      </c>
      <c r="J11778" s="147">
        <v>18.238199999999999</v>
      </c>
      <c r="K11778" s="147">
        <v>20.355299999999996</v>
      </c>
    </row>
    <row r="11779" spans="2:11" x14ac:dyDescent="0.2">
      <c r="B11779" s="21" t="str">
        <f t="shared" si="183"/>
        <v>MartinIce Accretion2040RCP8.5</v>
      </c>
      <c r="C11779" t="s">
        <v>369</v>
      </c>
      <c r="D11779" t="s">
        <v>486</v>
      </c>
      <c r="E11779" s="144" t="s">
        <v>191</v>
      </c>
      <c r="F11779" s="144">
        <v>2040</v>
      </c>
      <c r="G11779" s="147">
        <v>11.126579392701929</v>
      </c>
      <c r="H11779" s="147">
        <v>13.292449999999999</v>
      </c>
      <c r="I11779" s="147">
        <v>16.035</v>
      </c>
      <c r="J11779" s="147">
        <v>18.130849999999999</v>
      </c>
      <c r="K11779" s="147">
        <v>20.229299999999995</v>
      </c>
    </row>
    <row r="11780" spans="2:11" x14ac:dyDescent="0.2">
      <c r="B11780" s="21" t="str">
        <f t="shared" si="183"/>
        <v>MartinIce Accretion2045RCP8.5</v>
      </c>
      <c r="C11780" t="s">
        <v>369</v>
      </c>
      <c r="D11780" t="s">
        <v>486</v>
      </c>
      <c r="E11780" s="144" t="s">
        <v>191</v>
      </c>
      <c r="F11780" s="144">
        <v>2045</v>
      </c>
      <c r="G11780" s="147">
        <v>11.074390934011957</v>
      </c>
      <c r="H11780" s="147">
        <v>13.226049999999999</v>
      </c>
      <c r="I11780" s="147">
        <v>15.944999999999999</v>
      </c>
      <c r="J11780" s="147">
        <v>18.023499999999999</v>
      </c>
      <c r="K11780" s="147">
        <v>20.103299999999997</v>
      </c>
    </row>
    <row r="11781" spans="2:11" x14ac:dyDescent="0.2">
      <c r="B11781" s="21" t="str">
        <f t="shared" si="183"/>
        <v>MartinIce Accretion2050RCP8.5</v>
      </c>
      <c r="C11781" t="s">
        <v>369</v>
      </c>
      <c r="D11781" t="s">
        <v>486</v>
      </c>
      <c r="E11781" s="144" t="s">
        <v>191</v>
      </c>
      <c r="F11781" s="144">
        <v>2050</v>
      </c>
      <c r="G11781" s="147">
        <v>11.088307856329283</v>
      </c>
      <c r="H11781" s="147">
        <v>13.234349999999999</v>
      </c>
      <c r="I11781" s="147">
        <v>15.944999999999999</v>
      </c>
      <c r="J11781" s="147">
        <v>18.017849999999999</v>
      </c>
      <c r="K11781" s="147">
        <v>20.090699999999998</v>
      </c>
    </row>
    <row r="11782" spans="2:11" x14ac:dyDescent="0.2">
      <c r="B11782" s="21" t="str">
        <f t="shared" si="183"/>
        <v>MartinIce Accretion2055RCP8.5</v>
      </c>
      <c r="C11782" t="s">
        <v>369</v>
      </c>
      <c r="D11782" t="s">
        <v>486</v>
      </c>
      <c r="E11782" s="144" t="s">
        <v>191</v>
      </c>
      <c r="F11782" s="144">
        <v>2055</v>
      </c>
      <c r="G11782" s="147">
        <v>11.154413237336581</v>
      </c>
      <c r="H11782" s="147">
        <v>13.309049999999999</v>
      </c>
      <c r="I11782" s="147">
        <v>16.035</v>
      </c>
      <c r="J11782" s="147">
        <v>18.119549999999997</v>
      </c>
      <c r="K11782" s="147">
        <v>20.204099999999997</v>
      </c>
    </row>
    <row r="11783" spans="2:11" x14ac:dyDescent="0.2">
      <c r="B11783" s="21" t="str">
        <f t="shared" si="183"/>
        <v>MartinIce Accretion2060RCP8.5</v>
      </c>
      <c r="C11783" t="s">
        <v>369</v>
      </c>
      <c r="D11783" t="s">
        <v>486</v>
      </c>
      <c r="E11783" s="144" t="s">
        <v>191</v>
      </c>
      <c r="F11783" s="144">
        <v>2060</v>
      </c>
      <c r="G11783" s="147">
        <v>11.147454776177918</v>
      </c>
      <c r="H11783" s="147">
        <v>13.292449999999999</v>
      </c>
      <c r="I11783" s="147">
        <v>16.015000000000001</v>
      </c>
      <c r="J11783" s="147">
        <v>18.09695</v>
      </c>
      <c r="K11783" s="147">
        <v>20.178899999999999</v>
      </c>
    </row>
    <row r="11784" spans="2:11" x14ac:dyDescent="0.2">
      <c r="B11784" s="21" t="str">
        <f t="shared" si="183"/>
        <v>MartinIce Accretion2065RCP8.5</v>
      </c>
      <c r="C11784" t="s">
        <v>369</v>
      </c>
      <c r="D11784" t="s">
        <v>486</v>
      </c>
      <c r="E11784" s="144" t="s">
        <v>191</v>
      </c>
      <c r="F11784" s="144">
        <v>2065</v>
      </c>
      <c r="G11784" s="147">
        <v>11.074390934011957</v>
      </c>
      <c r="H11784" s="147">
        <v>13.201149999999998</v>
      </c>
      <c r="I11784" s="147">
        <v>15.904999999999999</v>
      </c>
      <c r="J11784" s="147">
        <v>17.972649999999998</v>
      </c>
      <c r="K11784" s="147">
        <v>20.040299999999998</v>
      </c>
    </row>
    <row r="11785" spans="2:11" x14ac:dyDescent="0.2">
      <c r="B11785" s="21" t="str">
        <f t="shared" si="183"/>
        <v>MartinIce Accretion2070RCP8.5</v>
      </c>
      <c r="C11785" t="s">
        <v>369</v>
      </c>
      <c r="D11785" t="s">
        <v>486</v>
      </c>
      <c r="E11785" s="144" t="s">
        <v>191</v>
      </c>
      <c r="F11785" s="144">
        <v>2070</v>
      </c>
      <c r="G11785" s="147">
        <v>11.00828555300466</v>
      </c>
      <c r="H11785" s="147">
        <v>13.130599999999999</v>
      </c>
      <c r="I11785" s="147">
        <v>15.834999999999999</v>
      </c>
      <c r="J11785" s="147">
        <v>17.8992</v>
      </c>
      <c r="K11785" s="147">
        <v>19.964699999999997</v>
      </c>
    </row>
    <row r="11786" spans="2:11" x14ac:dyDescent="0.2">
      <c r="B11786" s="21" t="str">
        <f t="shared" si="183"/>
        <v>MartinIce Accretion2075RCP8.5</v>
      </c>
      <c r="C11786" t="s">
        <v>369</v>
      </c>
      <c r="D11786" t="s">
        <v>486</v>
      </c>
      <c r="E11786" s="144" t="s">
        <v>191</v>
      </c>
      <c r="F11786" s="144">
        <v>2075</v>
      </c>
      <c r="G11786" s="147">
        <v>11.015244014163324</v>
      </c>
      <c r="H11786" s="147">
        <v>13.151349999999999</v>
      </c>
      <c r="I11786" s="147">
        <v>15.874999999999998</v>
      </c>
      <c r="J11786" s="147">
        <v>17.950050000000001</v>
      </c>
      <c r="K11786" s="147">
        <v>20.027699999999999</v>
      </c>
    </row>
    <row r="11787" spans="2:11" x14ac:dyDescent="0.2">
      <c r="B11787" s="21" t="str">
        <f t="shared" si="183"/>
        <v>MartinIce Accretion2080RCP8.5</v>
      </c>
      <c r="C11787" t="s">
        <v>369</v>
      </c>
      <c r="D11787" t="s">
        <v>486</v>
      </c>
      <c r="E11787" s="144" t="s">
        <v>191</v>
      </c>
      <c r="F11787" s="144">
        <v>2080</v>
      </c>
      <c r="G11787" s="147">
        <v>11.022202475321986</v>
      </c>
      <c r="H11787" s="147">
        <v>13.1721</v>
      </c>
      <c r="I11787" s="147">
        <v>15.914999999999999</v>
      </c>
      <c r="J11787" s="147">
        <v>18.000900000000001</v>
      </c>
      <c r="K11787" s="147">
        <v>20.090699999999998</v>
      </c>
    </row>
    <row r="11788" spans="2:11" x14ac:dyDescent="0.2">
      <c r="B11788" s="21" t="str">
        <f t="shared" ref="B11788:B11851" si="184">C11788&amp;D11788&amp;F11788&amp;E11788</f>
        <v>MartinIce Accretion2085RCP8.5</v>
      </c>
      <c r="C11788" t="s">
        <v>369</v>
      </c>
      <c r="D11788" t="s">
        <v>486</v>
      </c>
      <c r="E11788" s="144" t="s">
        <v>191</v>
      </c>
      <c r="F11788" s="144">
        <v>2085</v>
      </c>
      <c r="G11788" s="147">
        <v>10.761260181872128</v>
      </c>
      <c r="H11788" s="147">
        <v>12.879524999999999</v>
      </c>
      <c r="I11788" s="147">
        <v>15.5625</v>
      </c>
      <c r="J11788" s="147">
        <v>17.611049999999999</v>
      </c>
      <c r="K11788" s="147">
        <v>19.66545</v>
      </c>
    </row>
    <row r="11789" spans="2:11" x14ac:dyDescent="0.2">
      <c r="B11789" s="21" t="str">
        <f t="shared" si="184"/>
        <v>MartinIce Accretion2090RCP8.5</v>
      </c>
      <c r="C11789" t="s">
        <v>369</v>
      </c>
      <c r="D11789" t="s">
        <v>486</v>
      </c>
      <c r="E11789" s="144" t="s">
        <v>191</v>
      </c>
      <c r="F11789" s="144">
        <v>2090</v>
      </c>
      <c r="G11789" s="147">
        <v>10.50031788842227</v>
      </c>
      <c r="H11789" s="147">
        <v>12.586949999999998</v>
      </c>
      <c r="I11789" s="147">
        <v>15.21</v>
      </c>
      <c r="J11789" s="147">
        <v>17.2212</v>
      </c>
      <c r="K11789" s="147">
        <v>19.240199999999998</v>
      </c>
    </row>
    <row r="11790" spans="2:11" x14ac:dyDescent="0.2">
      <c r="B11790" s="21" t="str">
        <f t="shared" si="184"/>
        <v>MartinIce Accretion2095RCP8.5</v>
      </c>
      <c r="C11790" t="s">
        <v>369</v>
      </c>
      <c r="D11790" t="s">
        <v>486</v>
      </c>
      <c r="E11790" s="144" t="s">
        <v>191</v>
      </c>
      <c r="F11790" s="144">
        <v>2095</v>
      </c>
      <c r="G11790" s="147">
        <v>10.50031788842227</v>
      </c>
      <c r="H11790" s="147">
        <v>12.586949999999998</v>
      </c>
      <c r="I11790" s="147">
        <v>15.21</v>
      </c>
      <c r="J11790" s="147">
        <v>17.2212</v>
      </c>
      <c r="K11790" s="147">
        <v>19.240199999999998</v>
      </c>
    </row>
    <row r="11791" spans="2:11" x14ac:dyDescent="0.2">
      <c r="B11791" s="21" t="str">
        <f t="shared" si="184"/>
        <v>MartinIce Accretion2100RCP8.5</v>
      </c>
      <c r="C11791" t="s">
        <v>369</v>
      </c>
      <c r="D11791" t="s">
        <v>486</v>
      </c>
      <c r="E11791" s="144" t="s">
        <v>191</v>
      </c>
      <c r="F11791" s="144">
        <v>2100</v>
      </c>
      <c r="G11791" s="147">
        <v>10.50031788842227</v>
      </c>
      <c r="H11791" s="147">
        <v>12.586949999999998</v>
      </c>
      <c r="I11791" s="147">
        <v>15.21</v>
      </c>
      <c r="J11791" s="147">
        <v>17.2212</v>
      </c>
      <c r="K11791" s="147">
        <v>19.240199999999998</v>
      </c>
    </row>
    <row r="11792" spans="2:11" x14ac:dyDescent="0.2">
      <c r="B11792" s="21" t="str">
        <f t="shared" si="184"/>
        <v>MartinWind2023RCP4.5</v>
      </c>
      <c r="C11792" t="s">
        <v>369</v>
      </c>
      <c r="D11792" t="s">
        <v>1</v>
      </c>
      <c r="E11792" s="144" t="s">
        <v>193</v>
      </c>
      <c r="F11792" s="144">
        <v>2023</v>
      </c>
      <c r="G11792" s="147">
        <v>72.438231573814505</v>
      </c>
      <c r="H11792" s="147">
        <v>77.979383999999996</v>
      </c>
      <c r="I11792" s="147">
        <v>83.798400000000001</v>
      </c>
      <c r="J11792" s="147">
        <v>89.637324000000007</v>
      </c>
      <c r="K11792" s="147">
        <v>95.463143999999986</v>
      </c>
    </row>
    <row r="11793" spans="2:11" x14ac:dyDescent="0.2">
      <c r="B11793" s="21" t="str">
        <f t="shared" si="184"/>
        <v>MartinWind2025RCP4.5</v>
      </c>
      <c r="C11793" t="s">
        <v>369</v>
      </c>
      <c r="D11793" t="s">
        <v>1</v>
      </c>
      <c r="E11793" s="144" t="s">
        <v>193</v>
      </c>
      <c r="F11793" s="144">
        <v>2025</v>
      </c>
      <c r="G11793" s="147">
        <v>72.531314979428203</v>
      </c>
      <c r="H11793" s="147">
        <v>78.092658</v>
      </c>
      <c r="I11793" s="147">
        <v>83.935599999999994</v>
      </c>
      <c r="J11793" s="147">
        <v>89.79461400000001</v>
      </c>
      <c r="K11793" s="147">
        <v>95.641895999999988</v>
      </c>
    </row>
    <row r="11794" spans="2:11" x14ac:dyDescent="0.2">
      <c r="B11794" s="21" t="str">
        <f t="shared" si="184"/>
        <v>MartinWind2030RCP4.5</v>
      </c>
      <c r="C11794" t="s">
        <v>369</v>
      </c>
      <c r="D11794" t="s">
        <v>1</v>
      </c>
      <c r="E11794" s="144" t="s">
        <v>193</v>
      </c>
      <c r="F11794" s="144">
        <v>2030</v>
      </c>
      <c r="G11794" s="147">
        <v>72.624398385041886</v>
      </c>
      <c r="H11794" s="147">
        <v>78.20593199999999</v>
      </c>
      <c r="I11794" s="147">
        <v>84.072800000000001</v>
      </c>
      <c r="J11794" s="147">
        <v>89.951904000000013</v>
      </c>
      <c r="K11794" s="147">
        <v>95.820647999999991</v>
      </c>
    </row>
    <row r="11795" spans="2:11" x14ac:dyDescent="0.2">
      <c r="B11795" s="21" t="str">
        <f t="shared" si="184"/>
        <v>MartinWind2035RCP4.5</v>
      </c>
      <c r="C11795" t="s">
        <v>369</v>
      </c>
      <c r="D11795" t="s">
        <v>1</v>
      </c>
      <c r="E11795" s="144" t="s">
        <v>193</v>
      </c>
      <c r="F11795" s="144">
        <v>2035</v>
      </c>
      <c r="G11795" s="147">
        <v>72.717481790655583</v>
      </c>
      <c r="H11795" s="147">
        <v>78.319205999999994</v>
      </c>
      <c r="I11795" s="147">
        <v>84.210000000000008</v>
      </c>
      <c r="J11795" s="147">
        <v>90.109194000000002</v>
      </c>
      <c r="K11795" s="147">
        <v>95.99939999999998</v>
      </c>
    </row>
    <row r="11796" spans="2:11" x14ac:dyDescent="0.2">
      <c r="B11796" s="21" t="str">
        <f t="shared" si="184"/>
        <v>MartinWind2040RCP4.5</v>
      </c>
      <c r="C11796" t="s">
        <v>369</v>
      </c>
      <c r="D11796" t="s">
        <v>1</v>
      </c>
      <c r="E11796" s="144" t="s">
        <v>193</v>
      </c>
      <c r="F11796" s="144">
        <v>2040</v>
      </c>
      <c r="G11796" s="147">
        <v>72.81056519626928</v>
      </c>
      <c r="H11796" s="147">
        <v>78.432479999999998</v>
      </c>
      <c r="I11796" s="147">
        <v>84.347200000000001</v>
      </c>
      <c r="J11796" s="147">
        <v>90.266484000000005</v>
      </c>
      <c r="K11796" s="147">
        <v>96.178151999999983</v>
      </c>
    </row>
    <row r="11797" spans="2:11" x14ac:dyDescent="0.2">
      <c r="B11797" s="21" t="str">
        <f t="shared" si="184"/>
        <v>MartinWind2045RCP4.5</v>
      </c>
      <c r="C11797" t="s">
        <v>369</v>
      </c>
      <c r="D11797" t="s">
        <v>1</v>
      </c>
      <c r="E11797" s="144" t="s">
        <v>193</v>
      </c>
      <c r="F11797" s="144">
        <v>2045</v>
      </c>
      <c r="G11797" s="147">
        <v>72.903648601882963</v>
      </c>
      <c r="H11797" s="147">
        <v>78.545753999999988</v>
      </c>
      <c r="I11797" s="147">
        <v>84.484399999999994</v>
      </c>
      <c r="J11797" s="147">
        <v>90.423774000000009</v>
      </c>
      <c r="K11797" s="147">
        <v>96.356903999999986</v>
      </c>
    </row>
    <row r="11798" spans="2:11" x14ac:dyDescent="0.2">
      <c r="B11798" s="21" t="str">
        <f t="shared" si="184"/>
        <v>MartinWind2050RCP4.5</v>
      </c>
      <c r="C11798" t="s">
        <v>369</v>
      </c>
      <c r="D11798" t="s">
        <v>1</v>
      </c>
      <c r="E11798" s="144" t="s">
        <v>193</v>
      </c>
      <c r="F11798" s="144">
        <v>2050</v>
      </c>
      <c r="G11798" s="147">
        <v>73.059109978011818</v>
      </c>
      <c r="H11798" s="147">
        <v>78.743397599999994</v>
      </c>
      <c r="I11798" s="147">
        <v>84.732479999999995</v>
      </c>
      <c r="J11798" s="147">
        <v>90.714086400000014</v>
      </c>
      <c r="K11798" s="147">
        <v>96.692702399999988</v>
      </c>
    </row>
    <row r="11799" spans="2:11" x14ac:dyDescent="0.2">
      <c r="B11799" s="21" t="str">
        <f t="shared" si="184"/>
        <v>MartinWind2055RCP4.5</v>
      </c>
      <c r="C11799" t="s">
        <v>369</v>
      </c>
      <c r="D11799" t="s">
        <v>1</v>
      </c>
      <c r="E11799" s="144" t="s">
        <v>193</v>
      </c>
      <c r="F11799" s="144">
        <v>2055</v>
      </c>
      <c r="G11799" s="147">
        <v>73.121487948526962</v>
      </c>
      <c r="H11799" s="147">
        <v>78.827767199999997</v>
      </c>
      <c r="I11799" s="147">
        <v>84.843360000000004</v>
      </c>
      <c r="J11799" s="147">
        <v>90.847108800000015</v>
      </c>
      <c r="K11799" s="147">
        <v>96.849748799999986</v>
      </c>
    </row>
    <row r="11800" spans="2:11" x14ac:dyDescent="0.2">
      <c r="B11800" s="21" t="str">
        <f t="shared" si="184"/>
        <v>MartinWind2060RCP4.5</v>
      </c>
      <c r="C11800" t="s">
        <v>369</v>
      </c>
      <c r="D11800" t="s">
        <v>1</v>
      </c>
      <c r="E11800" s="144" t="s">
        <v>193</v>
      </c>
      <c r="F11800" s="144">
        <v>2060</v>
      </c>
      <c r="G11800" s="147">
        <v>73.18386591904212</v>
      </c>
      <c r="H11800" s="147">
        <v>78.912136799999999</v>
      </c>
      <c r="I11800" s="147">
        <v>84.954239999999999</v>
      </c>
      <c r="J11800" s="147">
        <v>90.980131200000017</v>
      </c>
      <c r="K11800" s="147">
        <v>97.006795199999985</v>
      </c>
    </row>
    <row r="11801" spans="2:11" x14ac:dyDescent="0.2">
      <c r="B11801" s="21" t="str">
        <f t="shared" si="184"/>
        <v>MartinWind2065RCP4.5</v>
      </c>
      <c r="C11801" t="s">
        <v>369</v>
      </c>
      <c r="D11801" t="s">
        <v>1</v>
      </c>
      <c r="E11801" s="144" t="s">
        <v>193</v>
      </c>
      <c r="F11801" s="144">
        <v>2065</v>
      </c>
      <c r="G11801" s="147">
        <v>73.246243889557263</v>
      </c>
      <c r="H11801" s="147">
        <v>78.996506400000001</v>
      </c>
      <c r="I11801" s="147">
        <v>85.065120000000007</v>
      </c>
      <c r="J11801" s="147">
        <v>91.113153600000018</v>
      </c>
      <c r="K11801" s="147">
        <v>97.163841599999984</v>
      </c>
    </row>
    <row r="11802" spans="2:11" x14ac:dyDescent="0.2">
      <c r="B11802" s="21" t="str">
        <f t="shared" si="184"/>
        <v>MartinWind2070RCP4.5</v>
      </c>
      <c r="C11802" t="s">
        <v>369</v>
      </c>
      <c r="D11802" t="s">
        <v>1</v>
      </c>
      <c r="E11802" s="144" t="s">
        <v>193</v>
      </c>
      <c r="F11802" s="144">
        <v>2070</v>
      </c>
      <c r="G11802" s="147">
        <v>73.308621860072421</v>
      </c>
      <c r="H11802" s="147">
        <v>79.080876000000004</v>
      </c>
      <c r="I11802" s="147">
        <v>85.176000000000002</v>
      </c>
      <c r="J11802" s="147">
        <v>91.24617600000002</v>
      </c>
      <c r="K11802" s="147">
        <v>97.320887999999982</v>
      </c>
    </row>
    <row r="11803" spans="2:11" x14ac:dyDescent="0.2">
      <c r="B11803" s="21" t="str">
        <f t="shared" si="184"/>
        <v>MartinWind2075RCP4.5</v>
      </c>
      <c r="C11803" t="s">
        <v>369</v>
      </c>
      <c r="D11803" t="s">
        <v>1</v>
      </c>
      <c r="E11803" s="144" t="s">
        <v>193</v>
      </c>
      <c r="F11803" s="144">
        <v>2075</v>
      </c>
      <c r="G11803" s="147">
        <v>73.466984537155454</v>
      </c>
      <c r="H11803" s="147">
        <v>79.278780000000012</v>
      </c>
      <c r="I11803" s="147">
        <v>85.4238</v>
      </c>
      <c r="J11803" s="147">
        <v>91.536788000000016</v>
      </c>
      <c r="K11803" s="147">
        <v>97.654451999999978</v>
      </c>
    </row>
    <row r="11804" spans="2:11" x14ac:dyDescent="0.2">
      <c r="B11804" s="21" t="str">
        <f t="shared" si="184"/>
        <v>MartinWind2080RCP4.5</v>
      </c>
      <c r="C11804" t="s">
        <v>369</v>
      </c>
      <c r="D11804" t="s">
        <v>1</v>
      </c>
      <c r="E11804" s="144" t="s">
        <v>193</v>
      </c>
      <c r="F11804" s="144">
        <v>2080</v>
      </c>
      <c r="G11804" s="147">
        <v>73.625347214238488</v>
      </c>
      <c r="H11804" s="147">
        <v>79.476684000000006</v>
      </c>
      <c r="I11804" s="147">
        <v>85.671599999999998</v>
      </c>
      <c r="J11804" s="147">
        <v>91.827400000000011</v>
      </c>
      <c r="K11804" s="147">
        <v>97.988015999999988</v>
      </c>
    </row>
    <row r="11805" spans="2:11" x14ac:dyDescent="0.2">
      <c r="B11805" s="21" t="str">
        <f t="shared" si="184"/>
        <v>MartinWind2085RCP4.5</v>
      </c>
      <c r="C11805" t="s">
        <v>369</v>
      </c>
      <c r="D11805" t="s">
        <v>1</v>
      </c>
      <c r="E11805" s="144" t="s">
        <v>193</v>
      </c>
      <c r="F11805" s="144">
        <v>2085</v>
      </c>
      <c r="G11805" s="147">
        <v>73.783709891321536</v>
      </c>
      <c r="H11805" s="147">
        <v>79.674588</v>
      </c>
      <c r="I11805" s="147">
        <v>85.919399999999996</v>
      </c>
      <c r="J11805" s="147">
        <v>92.118012000000022</v>
      </c>
      <c r="K11805" s="147">
        <v>98.321579999999983</v>
      </c>
    </row>
    <row r="11806" spans="2:11" x14ac:dyDescent="0.2">
      <c r="B11806" s="21" t="str">
        <f t="shared" si="184"/>
        <v>MartinWind2090RCP4.5</v>
      </c>
      <c r="C11806" t="s">
        <v>369</v>
      </c>
      <c r="D11806" t="s">
        <v>1</v>
      </c>
      <c r="E11806" s="144" t="s">
        <v>193</v>
      </c>
      <c r="F11806" s="144">
        <v>2090</v>
      </c>
      <c r="G11806" s="147">
        <v>73.942072568404569</v>
      </c>
      <c r="H11806" s="147">
        <v>79.872492000000008</v>
      </c>
      <c r="I11806" s="147">
        <v>86.167200000000008</v>
      </c>
      <c r="J11806" s="147">
        <v>92.408624000000017</v>
      </c>
      <c r="K11806" s="147">
        <v>98.655143999999979</v>
      </c>
    </row>
    <row r="11807" spans="2:11" x14ac:dyDescent="0.2">
      <c r="B11807" s="21" t="str">
        <f t="shared" si="184"/>
        <v>MartinWind2095RCP4.5</v>
      </c>
      <c r="C11807" t="s">
        <v>369</v>
      </c>
      <c r="D11807" t="s">
        <v>1</v>
      </c>
      <c r="E11807" s="144" t="s">
        <v>193</v>
      </c>
      <c r="F11807" s="144">
        <v>2095</v>
      </c>
      <c r="G11807" s="147">
        <v>74.100435245487603</v>
      </c>
      <c r="H11807" s="147">
        <v>80.070396000000017</v>
      </c>
      <c r="I11807" s="147">
        <v>86.415000000000006</v>
      </c>
      <c r="J11807" s="147">
        <v>92.699236000000013</v>
      </c>
      <c r="K11807" s="147">
        <v>98.988707999999988</v>
      </c>
    </row>
    <row r="11808" spans="2:11" x14ac:dyDescent="0.2">
      <c r="B11808" s="21" t="str">
        <f t="shared" si="184"/>
        <v>MartinWind2100RCP4.5</v>
      </c>
      <c r="C11808" t="s">
        <v>369</v>
      </c>
      <c r="D11808" t="s">
        <v>1</v>
      </c>
      <c r="E11808" s="144" t="s">
        <v>193</v>
      </c>
      <c r="F11808" s="144">
        <v>2100</v>
      </c>
      <c r="G11808" s="147">
        <v>74.258797922570636</v>
      </c>
      <c r="H11808" s="147">
        <v>80.268300000000011</v>
      </c>
      <c r="I11808" s="147">
        <v>86.662800000000004</v>
      </c>
      <c r="J11808" s="147">
        <v>92.989848000000009</v>
      </c>
      <c r="K11808" s="147">
        <v>99.322271999999984</v>
      </c>
    </row>
    <row r="11809" spans="2:11" x14ac:dyDescent="0.2">
      <c r="B11809" s="21" t="str">
        <f t="shared" si="184"/>
        <v>MartinWind2023RCP6.0</v>
      </c>
      <c r="C11809" t="s">
        <v>369</v>
      </c>
      <c r="D11809" t="s">
        <v>1</v>
      </c>
      <c r="E11809" s="144" t="s">
        <v>192</v>
      </c>
      <c r="F11809" s="144">
        <v>2023</v>
      </c>
      <c r="G11809" s="147">
        <v>72.438231573814505</v>
      </c>
      <c r="H11809" s="147">
        <v>77.979383999999996</v>
      </c>
      <c r="I11809" s="147">
        <v>83.798400000000001</v>
      </c>
      <c r="J11809" s="147">
        <v>89.637324000000007</v>
      </c>
      <c r="K11809" s="147">
        <v>95.463143999999986</v>
      </c>
    </row>
    <row r="11810" spans="2:11" x14ac:dyDescent="0.2">
      <c r="B11810" s="21" t="str">
        <f t="shared" si="184"/>
        <v>MartinWind2025RCP6.0</v>
      </c>
      <c r="C11810" t="s">
        <v>369</v>
      </c>
      <c r="D11810" t="s">
        <v>1</v>
      </c>
      <c r="E11810" s="144" t="s">
        <v>192</v>
      </c>
      <c r="F11810" s="144">
        <v>2025</v>
      </c>
      <c r="G11810" s="147">
        <v>72.531314979428203</v>
      </c>
      <c r="H11810" s="147">
        <v>78.092658</v>
      </c>
      <c r="I11810" s="147">
        <v>83.935599999999994</v>
      </c>
      <c r="J11810" s="147">
        <v>89.79461400000001</v>
      </c>
      <c r="K11810" s="147">
        <v>95.641895999999988</v>
      </c>
    </row>
    <row r="11811" spans="2:11" x14ac:dyDescent="0.2">
      <c r="B11811" s="21" t="str">
        <f t="shared" si="184"/>
        <v>MartinWind2030RCP6.0</v>
      </c>
      <c r="C11811" t="s">
        <v>369</v>
      </c>
      <c r="D11811" t="s">
        <v>1</v>
      </c>
      <c r="E11811" s="144" t="s">
        <v>192</v>
      </c>
      <c r="F11811" s="144">
        <v>2030</v>
      </c>
      <c r="G11811" s="147">
        <v>72.624398385041886</v>
      </c>
      <c r="H11811" s="147">
        <v>78.20593199999999</v>
      </c>
      <c r="I11811" s="147">
        <v>84.072800000000001</v>
      </c>
      <c r="J11811" s="147">
        <v>89.951904000000013</v>
      </c>
      <c r="K11811" s="147">
        <v>95.820647999999991</v>
      </c>
    </row>
    <row r="11812" spans="2:11" x14ac:dyDescent="0.2">
      <c r="B11812" s="21" t="str">
        <f t="shared" si="184"/>
        <v>MartinWind2035RCP6.0</v>
      </c>
      <c r="C11812" t="s">
        <v>369</v>
      </c>
      <c r="D11812" t="s">
        <v>1</v>
      </c>
      <c r="E11812" s="144" t="s">
        <v>192</v>
      </c>
      <c r="F11812" s="144">
        <v>2035</v>
      </c>
      <c r="G11812" s="147">
        <v>72.717481790655583</v>
      </c>
      <c r="H11812" s="147">
        <v>78.319205999999994</v>
      </c>
      <c r="I11812" s="147">
        <v>84.210000000000008</v>
      </c>
      <c r="J11812" s="147">
        <v>90.109194000000002</v>
      </c>
      <c r="K11812" s="147">
        <v>95.99939999999998</v>
      </c>
    </row>
    <row r="11813" spans="2:11" x14ac:dyDescent="0.2">
      <c r="B11813" s="21" t="str">
        <f t="shared" si="184"/>
        <v>MartinWind2040RCP6.0</v>
      </c>
      <c r="C11813" t="s">
        <v>369</v>
      </c>
      <c r="D11813" t="s">
        <v>1</v>
      </c>
      <c r="E11813" s="144" t="s">
        <v>192</v>
      </c>
      <c r="F11813" s="144">
        <v>2040</v>
      </c>
      <c r="G11813" s="147">
        <v>72.81056519626928</v>
      </c>
      <c r="H11813" s="147">
        <v>78.432479999999998</v>
      </c>
      <c r="I11813" s="147">
        <v>84.347200000000001</v>
      </c>
      <c r="J11813" s="147">
        <v>90.266484000000005</v>
      </c>
      <c r="K11813" s="147">
        <v>96.178151999999983</v>
      </c>
    </row>
    <row r="11814" spans="2:11" x14ac:dyDescent="0.2">
      <c r="B11814" s="21" t="str">
        <f t="shared" si="184"/>
        <v>MartinWind2045RCP6.0</v>
      </c>
      <c r="C11814" t="s">
        <v>369</v>
      </c>
      <c r="D11814" t="s">
        <v>1</v>
      </c>
      <c r="E11814" s="144" t="s">
        <v>192</v>
      </c>
      <c r="F11814" s="144">
        <v>2045</v>
      </c>
      <c r="G11814" s="147">
        <v>72.903648601882963</v>
      </c>
      <c r="H11814" s="147">
        <v>78.545753999999988</v>
      </c>
      <c r="I11814" s="147">
        <v>84.484399999999994</v>
      </c>
      <c r="J11814" s="147">
        <v>90.423774000000009</v>
      </c>
      <c r="K11814" s="147">
        <v>96.356903999999986</v>
      </c>
    </row>
    <row r="11815" spans="2:11" x14ac:dyDescent="0.2">
      <c r="B11815" s="21" t="str">
        <f t="shared" si="184"/>
        <v>MartinWind2050RCP6.0</v>
      </c>
      <c r="C11815" t="s">
        <v>369</v>
      </c>
      <c r="D11815" t="s">
        <v>1</v>
      </c>
      <c r="E11815" s="144" t="s">
        <v>192</v>
      </c>
      <c r="F11815" s="144">
        <v>2050</v>
      </c>
      <c r="G11815" s="147">
        <v>73.059109978011818</v>
      </c>
      <c r="H11815" s="147">
        <v>78.743397599999994</v>
      </c>
      <c r="I11815" s="147">
        <v>84.732479999999995</v>
      </c>
      <c r="J11815" s="147">
        <v>90.714086400000014</v>
      </c>
      <c r="K11815" s="147">
        <v>96.692702399999988</v>
      </c>
    </row>
    <row r="11816" spans="2:11" x14ac:dyDescent="0.2">
      <c r="B11816" s="21" t="str">
        <f t="shared" si="184"/>
        <v>MartinWind2055RCP6.0</v>
      </c>
      <c r="C11816" t="s">
        <v>369</v>
      </c>
      <c r="D11816" t="s">
        <v>1</v>
      </c>
      <c r="E11816" s="144" t="s">
        <v>192</v>
      </c>
      <c r="F11816" s="144">
        <v>2055</v>
      </c>
      <c r="G11816" s="147">
        <v>73.121487948526962</v>
      </c>
      <c r="H11816" s="147">
        <v>78.827767199999997</v>
      </c>
      <c r="I11816" s="147">
        <v>84.843360000000004</v>
      </c>
      <c r="J11816" s="147">
        <v>90.847108800000015</v>
      </c>
      <c r="K11816" s="147">
        <v>96.849748799999986</v>
      </c>
    </row>
    <row r="11817" spans="2:11" x14ac:dyDescent="0.2">
      <c r="B11817" s="21" t="str">
        <f t="shared" si="184"/>
        <v>MartinWind2060RCP6.0</v>
      </c>
      <c r="C11817" t="s">
        <v>369</v>
      </c>
      <c r="D11817" t="s">
        <v>1</v>
      </c>
      <c r="E11817" s="144" t="s">
        <v>192</v>
      </c>
      <c r="F11817" s="144">
        <v>2060</v>
      </c>
      <c r="G11817" s="147">
        <v>73.18386591904212</v>
      </c>
      <c r="H11817" s="147">
        <v>78.912136799999999</v>
      </c>
      <c r="I11817" s="147">
        <v>84.954239999999999</v>
      </c>
      <c r="J11817" s="147">
        <v>90.980131200000017</v>
      </c>
      <c r="K11817" s="147">
        <v>97.006795199999985</v>
      </c>
    </row>
    <row r="11818" spans="2:11" x14ac:dyDescent="0.2">
      <c r="B11818" s="21" t="str">
        <f t="shared" si="184"/>
        <v>MartinWind2065RCP6.0</v>
      </c>
      <c r="C11818" t="s">
        <v>369</v>
      </c>
      <c r="D11818" t="s">
        <v>1</v>
      </c>
      <c r="E11818" s="144" t="s">
        <v>192</v>
      </c>
      <c r="F11818" s="144">
        <v>2065</v>
      </c>
      <c r="G11818" s="147">
        <v>73.246243889557263</v>
      </c>
      <c r="H11818" s="147">
        <v>78.996506400000001</v>
      </c>
      <c r="I11818" s="147">
        <v>85.065120000000007</v>
      </c>
      <c r="J11818" s="147">
        <v>91.113153600000018</v>
      </c>
      <c r="K11818" s="147">
        <v>97.163841599999984</v>
      </c>
    </row>
    <row r="11819" spans="2:11" x14ac:dyDescent="0.2">
      <c r="B11819" s="21" t="str">
        <f t="shared" si="184"/>
        <v>MartinWind2070RCP6.0</v>
      </c>
      <c r="C11819" t="s">
        <v>369</v>
      </c>
      <c r="D11819" t="s">
        <v>1</v>
      </c>
      <c r="E11819" s="144" t="s">
        <v>192</v>
      </c>
      <c r="F11819" s="144">
        <v>2070</v>
      </c>
      <c r="G11819" s="147">
        <v>73.308621860072421</v>
      </c>
      <c r="H11819" s="147">
        <v>79.080876000000004</v>
      </c>
      <c r="I11819" s="147">
        <v>85.176000000000002</v>
      </c>
      <c r="J11819" s="147">
        <v>91.24617600000002</v>
      </c>
      <c r="K11819" s="147">
        <v>97.320887999999982</v>
      </c>
    </row>
    <row r="11820" spans="2:11" x14ac:dyDescent="0.2">
      <c r="B11820" s="21" t="str">
        <f t="shared" si="184"/>
        <v>MartinWind2075RCP6.0</v>
      </c>
      <c r="C11820" t="s">
        <v>369</v>
      </c>
      <c r="D11820" t="s">
        <v>1</v>
      </c>
      <c r="E11820" s="144" t="s">
        <v>192</v>
      </c>
      <c r="F11820" s="144">
        <v>2075</v>
      </c>
      <c r="G11820" s="147">
        <v>73.546165875696971</v>
      </c>
      <c r="H11820" s="147">
        <v>79.377732000000009</v>
      </c>
      <c r="I11820" s="147">
        <v>85.547700000000006</v>
      </c>
      <c r="J11820" s="147">
        <v>91.682094000000021</v>
      </c>
      <c r="K11820" s="147">
        <v>97.821233999999976</v>
      </c>
    </row>
    <row r="11821" spans="2:11" x14ac:dyDescent="0.2">
      <c r="B11821" s="21" t="str">
        <f t="shared" si="184"/>
        <v>MartinWind2080RCP6.0</v>
      </c>
      <c r="C11821" t="s">
        <v>369</v>
      </c>
      <c r="D11821" t="s">
        <v>1</v>
      </c>
      <c r="E11821" s="144" t="s">
        <v>192</v>
      </c>
      <c r="F11821" s="144">
        <v>2080</v>
      </c>
      <c r="G11821" s="147">
        <v>73.783709891321536</v>
      </c>
      <c r="H11821" s="147">
        <v>79.674588</v>
      </c>
      <c r="I11821" s="147">
        <v>85.919399999999996</v>
      </c>
      <c r="J11821" s="147">
        <v>92.118012000000022</v>
      </c>
      <c r="K11821" s="147">
        <v>98.321579999999983</v>
      </c>
    </row>
    <row r="11822" spans="2:11" x14ac:dyDescent="0.2">
      <c r="B11822" s="21" t="str">
        <f t="shared" si="184"/>
        <v>MartinWind2085RCP6.0</v>
      </c>
      <c r="C11822" t="s">
        <v>369</v>
      </c>
      <c r="D11822" t="s">
        <v>1</v>
      </c>
      <c r="E11822" s="144" t="s">
        <v>192</v>
      </c>
      <c r="F11822" s="144">
        <v>2085</v>
      </c>
      <c r="G11822" s="147">
        <v>74.021253906946086</v>
      </c>
      <c r="H11822" s="147">
        <v>79.971444000000005</v>
      </c>
      <c r="I11822" s="147">
        <v>86.2911</v>
      </c>
      <c r="J11822" s="147">
        <v>92.553930000000008</v>
      </c>
      <c r="K11822" s="147">
        <v>98.821925999999991</v>
      </c>
    </row>
    <row r="11823" spans="2:11" x14ac:dyDescent="0.2">
      <c r="B11823" s="21" t="str">
        <f t="shared" si="184"/>
        <v>MartinWind2090RCP6.0</v>
      </c>
      <c r="C11823" t="s">
        <v>369</v>
      </c>
      <c r="D11823" t="s">
        <v>1</v>
      </c>
      <c r="E11823" s="144" t="s">
        <v>192</v>
      </c>
      <c r="F11823" s="144">
        <v>2090</v>
      </c>
      <c r="G11823" s="147">
        <v>74.483648746520601</v>
      </c>
      <c r="H11823" s="147">
        <v>80.559948000000006</v>
      </c>
      <c r="I11823" s="147">
        <v>87.037999999999997</v>
      </c>
      <c r="J11823" s="147">
        <v>93.433256000000014</v>
      </c>
      <c r="K11823" s="147">
        <v>99.839375999999987</v>
      </c>
    </row>
    <row r="11824" spans="2:11" x14ac:dyDescent="0.2">
      <c r="B11824" s="21" t="str">
        <f t="shared" si="184"/>
        <v>MartinWind2095RCP6.0</v>
      </c>
      <c r="C11824" t="s">
        <v>369</v>
      </c>
      <c r="D11824" t="s">
        <v>1</v>
      </c>
      <c r="E11824" s="144" t="s">
        <v>192</v>
      </c>
      <c r="F11824" s="144">
        <v>2095</v>
      </c>
      <c r="G11824" s="147">
        <v>74.708499570470551</v>
      </c>
      <c r="H11824" s="147">
        <v>80.851596000000001</v>
      </c>
      <c r="I11824" s="147">
        <v>87.413200000000003</v>
      </c>
      <c r="J11824" s="147">
        <v>93.876664000000019</v>
      </c>
      <c r="K11824" s="147">
        <v>100.35647999999998</v>
      </c>
    </row>
    <row r="11825" spans="2:11" x14ac:dyDescent="0.2">
      <c r="B11825" s="21" t="str">
        <f t="shared" si="184"/>
        <v>MartinWind2100RCP6.0</v>
      </c>
      <c r="C11825" t="s">
        <v>369</v>
      </c>
      <c r="D11825" t="s">
        <v>1</v>
      </c>
      <c r="E11825" s="144" t="s">
        <v>192</v>
      </c>
      <c r="F11825" s="144">
        <v>2100</v>
      </c>
      <c r="G11825" s="147">
        <v>74.933350394420515</v>
      </c>
      <c r="H11825" s="147">
        <v>81.143243999999996</v>
      </c>
      <c r="I11825" s="147">
        <v>87.788399999999996</v>
      </c>
      <c r="J11825" s="147">
        <v>94.320072000000025</v>
      </c>
      <c r="K11825" s="147">
        <v>100.87358399999998</v>
      </c>
    </row>
    <row r="11826" spans="2:11" x14ac:dyDescent="0.2">
      <c r="B11826" s="21" t="str">
        <f t="shared" si="184"/>
        <v>MartinWind2023RCP8.5</v>
      </c>
      <c r="C11826" t="s">
        <v>369</v>
      </c>
      <c r="D11826" t="s">
        <v>1</v>
      </c>
      <c r="E11826" s="144" t="s">
        <v>191</v>
      </c>
      <c r="F11826" s="144">
        <v>2023</v>
      </c>
      <c r="G11826" s="147">
        <v>72.438231573814505</v>
      </c>
      <c r="H11826" s="147">
        <v>77.979383999999996</v>
      </c>
      <c r="I11826" s="147">
        <v>83.798400000000001</v>
      </c>
      <c r="J11826" s="147">
        <v>89.637324000000007</v>
      </c>
      <c r="K11826" s="147">
        <v>95.463143999999986</v>
      </c>
    </row>
    <row r="11827" spans="2:11" x14ac:dyDescent="0.2">
      <c r="B11827" s="21" t="str">
        <f t="shared" si="184"/>
        <v>MartinWind2025RCP8.5</v>
      </c>
      <c r="C11827" t="s">
        <v>369</v>
      </c>
      <c r="D11827" t="s">
        <v>1</v>
      </c>
      <c r="E11827" s="144" t="s">
        <v>191</v>
      </c>
      <c r="F11827" s="144">
        <v>2025</v>
      </c>
      <c r="G11827" s="147">
        <v>72.624398385041886</v>
      </c>
      <c r="H11827" s="147">
        <v>78.20593199999999</v>
      </c>
      <c r="I11827" s="147">
        <v>84.072800000000001</v>
      </c>
      <c r="J11827" s="147">
        <v>89.951904000000013</v>
      </c>
      <c r="K11827" s="147">
        <v>95.820647999999991</v>
      </c>
    </row>
    <row r="11828" spans="2:11" x14ac:dyDescent="0.2">
      <c r="B11828" s="21" t="str">
        <f t="shared" si="184"/>
        <v>MartinWind2030RCP8.5</v>
      </c>
      <c r="C11828" t="s">
        <v>369</v>
      </c>
      <c r="D11828" t="s">
        <v>1</v>
      </c>
      <c r="E11828" s="144" t="s">
        <v>191</v>
      </c>
      <c r="F11828" s="144">
        <v>2030</v>
      </c>
      <c r="G11828" s="147">
        <v>72.81056519626928</v>
      </c>
      <c r="H11828" s="147">
        <v>78.432479999999998</v>
      </c>
      <c r="I11828" s="147">
        <v>84.347200000000001</v>
      </c>
      <c r="J11828" s="147">
        <v>90.266484000000005</v>
      </c>
      <c r="K11828" s="147">
        <v>96.178151999999983</v>
      </c>
    </row>
    <row r="11829" spans="2:11" x14ac:dyDescent="0.2">
      <c r="B11829" s="21" t="str">
        <f t="shared" si="184"/>
        <v>MartinWind2035RCP8.5</v>
      </c>
      <c r="C11829" t="s">
        <v>369</v>
      </c>
      <c r="D11829" t="s">
        <v>1</v>
      </c>
      <c r="E11829" s="144" t="s">
        <v>191</v>
      </c>
      <c r="F11829" s="144">
        <v>2035</v>
      </c>
      <c r="G11829" s="147">
        <v>72.996732007496661</v>
      </c>
      <c r="H11829" s="147">
        <v>78.659027999999992</v>
      </c>
      <c r="I11829" s="147">
        <v>84.621600000000001</v>
      </c>
      <c r="J11829" s="147">
        <v>90.581064000000012</v>
      </c>
      <c r="K11829" s="147">
        <v>96.535655999999989</v>
      </c>
    </row>
    <row r="11830" spans="2:11" x14ac:dyDescent="0.2">
      <c r="B11830" s="21" t="str">
        <f t="shared" si="184"/>
        <v>MartinWind2040RCP8.5</v>
      </c>
      <c r="C11830" t="s">
        <v>369</v>
      </c>
      <c r="D11830" t="s">
        <v>1</v>
      </c>
      <c r="E11830" s="144" t="s">
        <v>191</v>
      </c>
      <c r="F11830" s="144">
        <v>2040</v>
      </c>
      <c r="G11830" s="147">
        <v>73.100695291688581</v>
      </c>
      <c r="H11830" s="147">
        <v>78.799644000000001</v>
      </c>
      <c r="I11830" s="147">
        <v>84.806399999999996</v>
      </c>
      <c r="J11830" s="147">
        <v>90.802768000000015</v>
      </c>
      <c r="K11830" s="147">
        <v>96.797399999999982</v>
      </c>
    </row>
    <row r="11831" spans="2:11" x14ac:dyDescent="0.2">
      <c r="B11831" s="21" t="str">
        <f t="shared" si="184"/>
        <v>MartinWind2045RCP8.5</v>
      </c>
      <c r="C11831" t="s">
        <v>369</v>
      </c>
      <c r="D11831" t="s">
        <v>1</v>
      </c>
      <c r="E11831" s="144" t="s">
        <v>191</v>
      </c>
      <c r="F11831" s="144">
        <v>2045</v>
      </c>
      <c r="G11831" s="147">
        <v>73.204658575880501</v>
      </c>
      <c r="H11831" s="147">
        <v>78.940259999999995</v>
      </c>
      <c r="I11831" s="147">
        <v>84.991200000000006</v>
      </c>
      <c r="J11831" s="147">
        <v>91.024472000000017</v>
      </c>
      <c r="K11831" s="147">
        <v>97.059143999999989</v>
      </c>
    </row>
    <row r="11832" spans="2:11" x14ac:dyDescent="0.2">
      <c r="B11832" s="21" t="str">
        <f t="shared" si="184"/>
        <v>MartinWind2050RCP8.5</v>
      </c>
      <c r="C11832" t="s">
        <v>369</v>
      </c>
      <c r="D11832" t="s">
        <v>1</v>
      </c>
      <c r="E11832" s="144" t="s">
        <v>191</v>
      </c>
      <c r="F11832" s="144">
        <v>2050</v>
      </c>
      <c r="G11832" s="147">
        <v>73.625347214238488</v>
      </c>
      <c r="H11832" s="147">
        <v>79.476684000000006</v>
      </c>
      <c r="I11832" s="147">
        <v>85.671599999999998</v>
      </c>
      <c r="J11832" s="147">
        <v>91.827400000000011</v>
      </c>
      <c r="K11832" s="147">
        <v>97.988015999999988</v>
      </c>
    </row>
    <row r="11833" spans="2:11" x14ac:dyDescent="0.2">
      <c r="B11833" s="21" t="str">
        <f t="shared" si="184"/>
        <v>MartinWind2055RCP8.5</v>
      </c>
      <c r="C11833" t="s">
        <v>369</v>
      </c>
      <c r="D11833" t="s">
        <v>1</v>
      </c>
      <c r="E11833" s="144" t="s">
        <v>191</v>
      </c>
      <c r="F11833" s="144">
        <v>2055</v>
      </c>
      <c r="G11833" s="147">
        <v>73.942072568404569</v>
      </c>
      <c r="H11833" s="147">
        <v>79.872492000000008</v>
      </c>
      <c r="I11833" s="147">
        <v>86.167200000000008</v>
      </c>
      <c r="J11833" s="147">
        <v>92.408624000000017</v>
      </c>
      <c r="K11833" s="147">
        <v>98.655143999999979</v>
      </c>
    </row>
    <row r="11834" spans="2:11" x14ac:dyDescent="0.2">
      <c r="B11834" s="21" t="str">
        <f t="shared" si="184"/>
        <v>MartinWind2060RCP8.5</v>
      </c>
      <c r="C11834" t="s">
        <v>369</v>
      </c>
      <c r="D11834" t="s">
        <v>1</v>
      </c>
      <c r="E11834" s="144" t="s">
        <v>191</v>
      </c>
      <c r="F11834" s="144">
        <v>2060</v>
      </c>
      <c r="G11834" s="147">
        <v>74.483648746520601</v>
      </c>
      <c r="H11834" s="147">
        <v>80.559948000000006</v>
      </c>
      <c r="I11834" s="147">
        <v>87.037999999999997</v>
      </c>
      <c r="J11834" s="147">
        <v>93.433256000000014</v>
      </c>
      <c r="K11834" s="147">
        <v>99.839375999999987</v>
      </c>
    </row>
    <row r="11835" spans="2:11" x14ac:dyDescent="0.2">
      <c r="B11835" s="21" t="str">
        <f t="shared" si="184"/>
        <v>MartinWind2065RCP8.5</v>
      </c>
      <c r="C11835" t="s">
        <v>369</v>
      </c>
      <c r="D11835" t="s">
        <v>1</v>
      </c>
      <c r="E11835" s="144" t="s">
        <v>191</v>
      </c>
      <c r="F11835" s="144">
        <v>2065</v>
      </c>
      <c r="G11835" s="147">
        <v>74.708499570470551</v>
      </c>
      <c r="H11835" s="147">
        <v>80.851596000000001</v>
      </c>
      <c r="I11835" s="147">
        <v>87.413200000000003</v>
      </c>
      <c r="J11835" s="147">
        <v>93.876664000000019</v>
      </c>
      <c r="K11835" s="147">
        <v>100.35647999999998</v>
      </c>
    </row>
    <row r="11836" spans="2:11" x14ac:dyDescent="0.2">
      <c r="B11836" s="21" t="str">
        <f t="shared" si="184"/>
        <v>MartinWind2070RCP8.5</v>
      </c>
      <c r="C11836" t="s">
        <v>369</v>
      </c>
      <c r="D11836" t="s">
        <v>1</v>
      </c>
      <c r="E11836" s="144" t="s">
        <v>191</v>
      </c>
      <c r="F11836" s="144">
        <v>2070</v>
      </c>
      <c r="G11836" s="147">
        <v>75.119517205647895</v>
      </c>
      <c r="H11836" s="147">
        <v>81.346356</v>
      </c>
      <c r="I11836" s="147">
        <v>88.015199999999993</v>
      </c>
      <c r="J11836" s="147">
        <v>94.565744000000024</v>
      </c>
      <c r="K11836" s="147">
        <v>101.13851999999999</v>
      </c>
    </row>
    <row r="11837" spans="2:11" x14ac:dyDescent="0.2">
      <c r="B11837" s="21" t="str">
        <f t="shared" si="184"/>
        <v>MartinWind2075RCP8.5</v>
      </c>
      <c r="C11837" t="s">
        <v>369</v>
      </c>
      <c r="D11837" t="s">
        <v>1</v>
      </c>
      <c r="E11837" s="144" t="s">
        <v>191</v>
      </c>
      <c r="F11837" s="144">
        <v>2075</v>
      </c>
      <c r="G11837" s="147">
        <v>75.30568401687529</v>
      </c>
      <c r="H11837" s="147">
        <v>81.549468000000005</v>
      </c>
      <c r="I11837" s="147">
        <v>88.24199999999999</v>
      </c>
      <c r="J11837" s="147">
        <v>94.811416000000023</v>
      </c>
      <c r="K11837" s="147">
        <v>101.40345599999999</v>
      </c>
    </row>
    <row r="11838" spans="2:11" x14ac:dyDescent="0.2">
      <c r="B11838" s="21" t="str">
        <f t="shared" si="184"/>
        <v>MartinWind2080RCP8.5</v>
      </c>
      <c r="C11838" t="s">
        <v>369</v>
      </c>
      <c r="D11838" t="s">
        <v>1</v>
      </c>
      <c r="E11838" s="144" t="s">
        <v>191</v>
      </c>
      <c r="F11838" s="144">
        <v>2080</v>
      </c>
      <c r="G11838" s="147">
        <v>75.49185082810267</v>
      </c>
      <c r="H11838" s="147">
        <v>81.752580000000009</v>
      </c>
      <c r="I11838" s="147">
        <v>88.468799999999987</v>
      </c>
      <c r="J11838" s="147">
        <v>95.057088000000022</v>
      </c>
      <c r="K11838" s="147">
        <v>101.668392</v>
      </c>
    </row>
    <row r="11839" spans="2:11" x14ac:dyDescent="0.2">
      <c r="B11839" s="21" t="str">
        <f t="shared" si="184"/>
        <v>MartinWind2085RCP8.5</v>
      </c>
      <c r="C11839" t="s">
        <v>369</v>
      </c>
      <c r="D11839" t="s">
        <v>1</v>
      </c>
      <c r="E11839" s="144" t="s">
        <v>191</v>
      </c>
      <c r="F11839" s="144">
        <v>2085</v>
      </c>
      <c r="G11839" s="147">
        <v>75.455584566175261</v>
      </c>
      <c r="H11839" s="147">
        <v>81.690084000000013</v>
      </c>
      <c r="I11839" s="147">
        <v>88.372199999999992</v>
      </c>
      <c r="J11839" s="147">
        <v>94.935750000000013</v>
      </c>
      <c r="K11839" s="147">
        <v>101.515176</v>
      </c>
    </row>
    <row r="11840" spans="2:11" x14ac:dyDescent="0.2">
      <c r="B11840" s="21" t="str">
        <f t="shared" si="184"/>
        <v>MartinWind2090RCP8.5</v>
      </c>
      <c r="C11840" t="s">
        <v>369</v>
      </c>
      <c r="D11840" t="s">
        <v>1</v>
      </c>
      <c r="E11840" s="144" t="s">
        <v>191</v>
      </c>
      <c r="F11840" s="144">
        <v>2090</v>
      </c>
      <c r="G11840" s="147">
        <v>75.419318304247852</v>
      </c>
      <c r="H11840" s="147">
        <v>81.627588000000003</v>
      </c>
      <c r="I11840" s="147">
        <v>88.275599999999997</v>
      </c>
      <c r="J11840" s="147">
        <v>94.814412000000004</v>
      </c>
      <c r="K11840" s="147">
        <v>101.36196</v>
      </c>
    </row>
    <row r="11841" spans="2:11" x14ac:dyDescent="0.2">
      <c r="B11841" s="21" t="str">
        <f t="shared" si="184"/>
        <v>MartinWind2095RCP8.5</v>
      </c>
      <c r="C11841" t="s">
        <v>369</v>
      </c>
      <c r="D11841" t="s">
        <v>1</v>
      </c>
      <c r="E11841" s="144" t="s">
        <v>191</v>
      </c>
      <c r="F11841" s="144">
        <v>2095</v>
      </c>
      <c r="G11841" s="147">
        <v>75.419318304247852</v>
      </c>
      <c r="H11841" s="147">
        <v>81.627588000000003</v>
      </c>
      <c r="I11841" s="147">
        <v>88.275599999999997</v>
      </c>
      <c r="J11841" s="147">
        <v>94.814412000000004</v>
      </c>
      <c r="K11841" s="147">
        <v>101.36196</v>
      </c>
    </row>
    <row r="11842" spans="2:11" x14ac:dyDescent="0.2">
      <c r="B11842" s="21" t="str">
        <f t="shared" si="184"/>
        <v>MartinWind2100RCP8.5</v>
      </c>
      <c r="C11842" t="s">
        <v>369</v>
      </c>
      <c r="D11842" t="s">
        <v>1</v>
      </c>
      <c r="E11842" s="144" t="s">
        <v>191</v>
      </c>
      <c r="F11842" s="144">
        <v>2100</v>
      </c>
      <c r="G11842" s="147">
        <v>75.419318304247852</v>
      </c>
      <c r="H11842" s="147">
        <v>81.627588000000003</v>
      </c>
      <c r="I11842" s="147">
        <v>88.275599999999997</v>
      </c>
      <c r="J11842" s="147">
        <v>94.814412000000004</v>
      </c>
      <c r="K11842" s="147">
        <v>101.36196</v>
      </c>
    </row>
    <row r="11843" spans="2:11" x14ac:dyDescent="0.2">
      <c r="B11843" s="21" t="str">
        <f t="shared" si="184"/>
        <v>MathesonIce Accretion2023RCP4.5</v>
      </c>
      <c r="C11843" t="s">
        <v>370</v>
      </c>
      <c r="D11843" t="s">
        <v>486</v>
      </c>
      <c r="E11843" s="144" t="s">
        <v>193</v>
      </c>
      <c r="F11843" s="144">
        <v>2023</v>
      </c>
      <c r="G11843" s="147">
        <v>13.24751835386237</v>
      </c>
      <c r="H11843" s="147">
        <v>15.77</v>
      </c>
      <c r="I11843" s="147">
        <v>18.962</v>
      </c>
      <c r="J11843" s="147">
        <v>21.40559</v>
      </c>
      <c r="K11843" s="147">
        <v>23.868180000000002</v>
      </c>
    </row>
    <row r="11844" spans="2:11" x14ac:dyDescent="0.2">
      <c r="B11844" s="21" t="str">
        <f t="shared" si="184"/>
        <v>MathesonIce Accretion2025RCP4.5</v>
      </c>
      <c r="C11844" t="s">
        <v>370</v>
      </c>
      <c r="D11844" t="s">
        <v>486</v>
      </c>
      <c r="E11844" s="144" t="s">
        <v>193</v>
      </c>
      <c r="F11844" s="144">
        <v>2025</v>
      </c>
      <c r="G11844" s="147">
        <v>13.256332404663343</v>
      </c>
      <c r="H11844" s="147">
        <v>15.780513333333333</v>
      </c>
      <c r="I11844" s="147">
        <v>18.974666666666668</v>
      </c>
      <c r="J11844" s="147">
        <v>21.419903333333334</v>
      </c>
      <c r="K11844" s="147">
        <v>23.884140000000002</v>
      </c>
    </row>
    <row r="11845" spans="2:11" x14ac:dyDescent="0.2">
      <c r="B11845" s="21" t="str">
        <f t="shared" si="184"/>
        <v>MathesonIce Accretion2030RCP4.5</v>
      </c>
      <c r="C11845" t="s">
        <v>370</v>
      </c>
      <c r="D11845" t="s">
        <v>486</v>
      </c>
      <c r="E11845" s="144" t="s">
        <v>193</v>
      </c>
      <c r="F11845" s="144">
        <v>2030</v>
      </c>
      <c r="G11845" s="147">
        <v>13.265146455464317</v>
      </c>
      <c r="H11845" s="147">
        <v>15.791026666666665</v>
      </c>
      <c r="I11845" s="147">
        <v>18.987333333333332</v>
      </c>
      <c r="J11845" s="147">
        <v>21.434216666666664</v>
      </c>
      <c r="K11845" s="147">
        <v>23.900100000000002</v>
      </c>
    </row>
    <row r="11846" spans="2:11" x14ac:dyDescent="0.2">
      <c r="B11846" s="21" t="str">
        <f t="shared" si="184"/>
        <v>MathesonIce Accretion2035RCP4.5</v>
      </c>
      <c r="C11846" t="s">
        <v>370</v>
      </c>
      <c r="D11846" t="s">
        <v>486</v>
      </c>
      <c r="E11846" s="144" t="s">
        <v>193</v>
      </c>
      <c r="F11846" s="144">
        <v>2035</v>
      </c>
      <c r="G11846" s="147">
        <v>13.27396050626529</v>
      </c>
      <c r="H11846" s="147">
        <v>15.801539999999999</v>
      </c>
      <c r="I11846" s="147">
        <v>19</v>
      </c>
      <c r="J11846" s="147">
        <v>21.448529999999998</v>
      </c>
      <c r="K11846" s="147">
        <v>23.916060000000002</v>
      </c>
    </row>
    <row r="11847" spans="2:11" x14ac:dyDescent="0.2">
      <c r="B11847" s="21" t="str">
        <f t="shared" si="184"/>
        <v>MathesonIce Accretion2040RCP4.5</v>
      </c>
      <c r="C11847" t="s">
        <v>370</v>
      </c>
      <c r="D11847" t="s">
        <v>486</v>
      </c>
      <c r="E11847" s="144" t="s">
        <v>193</v>
      </c>
      <c r="F11847" s="144">
        <v>2040</v>
      </c>
      <c r="G11847" s="147">
        <v>13.282774557066261</v>
      </c>
      <c r="H11847" s="147">
        <v>15.812053333333333</v>
      </c>
      <c r="I11847" s="147">
        <v>19.012666666666668</v>
      </c>
      <c r="J11847" s="147">
        <v>21.462843333333332</v>
      </c>
      <c r="K11847" s="147">
        <v>23.932019999999998</v>
      </c>
    </row>
    <row r="11848" spans="2:11" x14ac:dyDescent="0.2">
      <c r="B11848" s="21" t="str">
        <f t="shared" si="184"/>
        <v>MathesonIce Accretion2045RCP4.5</v>
      </c>
      <c r="C11848" t="s">
        <v>370</v>
      </c>
      <c r="D11848" t="s">
        <v>486</v>
      </c>
      <c r="E11848" s="144" t="s">
        <v>193</v>
      </c>
      <c r="F11848" s="144">
        <v>2045</v>
      </c>
      <c r="G11848" s="147">
        <v>13.291588607867235</v>
      </c>
      <c r="H11848" s="147">
        <v>15.822566666666665</v>
      </c>
      <c r="I11848" s="147">
        <v>19.025333333333332</v>
      </c>
      <c r="J11848" s="147">
        <v>21.477156666666662</v>
      </c>
      <c r="K11848" s="147">
        <v>23.947979999999998</v>
      </c>
    </row>
    <row r="11849" spans="2:11" x14ac:dyDescent="0.2">
      <c r="B11849" s="21" t="str">
        <f t="shared" si="184"/>
        <v>MathesonIce Accretion2050RCP4.5</v>
      </c>
      <c r="C11849" t="s">
        <v>370</v>
      </c>
      <c r="D11849" t="s">
        <v>486</v>
      </c>
      <c r="E11849" s="144" t="s">
        <v>193</v>
      </c>
      <c r="F11849" s="144">
        <v>2050</v>
      </c>
      <c r="G11849" s="147">
        <v>13.440546066403678</v>
      </c>
      <c r="H11849" s="147">
        <v>16.006549999999997</v>
      </c>
      <c r="I11849" s="147">
        <v>19.258400000000002</v>
      </c>
      <c r="J11849" s="147">
        <v>21.744815999999997</v>
      </c>
      <c r="K11849" s="147">
        <v>24.251219999999996</v>
      </c>
    </row>
    <row r="11850" spans="2:11" x14ac:dyDescent="0.2">
      <c r="B11850" s="21" t="str">
        <f t="shared" si="184"/>
        <v>MathesonIce Accretion2055RCP4.5</v>
      </c>
      <c r="C11850" t="s">
        <v>370</v>
      </c>
      <c r="D11850" t="s">
        <v>486</v>
      </c>
      <c r="E11850" s="144" t="s">
        <v>193</v>
      </c>
      <c r="F11850" s="144">
        <v>2055</v>
      </c>
      <c r="G11850" s="147">
        <v>13.580689474139149</v>
      </c>
      <c r="H11850" s="147">
        <v>16.180019999999999</v>
      </c>
      <c r="I11850" s="147">
        <v>19.4788</v>
      </c>
      <c r="J11850" s="147">
        <v>21.998161999999997</v>
      </c>
      <c r="K11850" s="147">
        <v>24.538499999999999</v>
      </c>
    </row>
    <row r="11851" spans="2:11" x14ac:dyDescent="0.2">
      <c r="B11851" s="21" t="str">
        <f t="shared" si="184"/>
        <v>MathesonIce Accretion2060RCP4.5</v>
      </c>
      <c r="C11851" t="s">
        <v>370</v>
      </c>
      <c r="D11851" t="s">
        <v>486</v>
      </c>
      <c r="E11851" s="144" t="s">
        <v>193</v>
      </c>
      <c r="F11851" s="144">
        <v>2060</v>
      </c>
      <c r="G11851" s="147">
        <v>13.720832881874617</v>
      </c>
      <c r="H11851" s="147">
        <v>16.353489999999997</v>
      </c>
      <c r="I11851" s="147">
        <v>19.699200000000001</v>
      </c>
      <c r="J11851" s="147">
        <v>22.251507999999998</v>
      </c>
      <c r="K11851" s="147">
        <v>24.825779999999998</v>
      </c>
    </row>
    <row r="11852" spans="2:11" x14ac:dyDescent="0.2">
      <c r="B11852" s="21" t="str">
        <f t="shared" ref="B11852:B11915" si="185">C11852&amp;D11852&amp;F11852&amp;E11852</f>
        <v>MathesonIce Accretion2065RCP4.5</v>
      </c>
      <c r="C11852" t="s">
        <v>370</v>
      </c>
      <c r="D11852" t="s">
        <v>486</v>
      </c>
      <c r="E11852" s="144" t="s">
        <v>193</v>
      </c>
      <c r="F11852" s="144">
        <v>2065</v>
      </c>
      <c r="G11852" s="147">
        <v>13.860976289610088</v>
      </c>
      <c r="H11852" s="147">
        <v>16.526959999999999</v>
      </c>
      <c r="I11852" s="147">
        <v>19.919599999999999</v>
      </c>
      <c r="J11852" s="147">
        <v>22.504853999999998</v>
      </c>
      <c r="K11852" s="147">
        <v>25.113060000000001</v>
      </c>
    </row>
    <row r="11853" spans="2:11" x14ac:dyDescent="0.2">
      <c r="B11853" s="21" t="str">
        <f t="shared" si="185"/>
        <v>MathesonIce Accretion2070RCP4.5</v>
      </c>
      <c r="C11853" t="s">
        <v>370</v>
      </c>
      <c r="D11853" t="s">
        <v>486</v>
      </c>
      <c r="E11853" s="144" t="s">
        <v>193</v>
      </c>
      <c r="F11853" s="144">
        <v>2070</v>
      </c>
      <c r="G11853" s="147">
        <v>14.001119697345558</v>
      </c>
      <c r="H11853" s="147">
        <v>16.700429999999997</v>
      </c>
      <c r="I11853" s="147">
        <v>20.14</v>
      </c>
      <c r="J11853" s="147">
        <v>22.758199999999999</v>
      </c>
      <c r="K11853" s="147">
        <v>25.40034</v>
      </c>
    </row>
    <row r="11854" spans="2:11" x14ac:dyDescent="0.2">
      <c r="B11854" s="21" t="str">
        <f t="shared" si="185"/>
        <v>MathesonIce Accretion2075RCP4.5</v>
      </c>
      <c r="C11854" t="s">
        <v>370</v>
      </c>
      <c r="D11854" t="s">
        <v>486</v>
      </c>
      <c r="E11854" s="144" t="s">
        <v>193</v>
      </c>
      <c r="F11854" s="144">
        <v>2075</v>
      </c>
      <c r="G11854" s="147">
        <v>14.023154824347991</v>
      </c>
      <c r="H11854" s="147">
        <v>16.734598333333331</v>
      </c>
      <c r="I11854" s="147">
        <v>20.1875</v>
      </c>
      <c r="J11854" s="147">
        <v>22.81545333333333</v>
      </c>
      <c r="K11854" s="147">
        <v>25.464179999999999</v>
      </c>
    </row>
    <row r="11855" spans="2:11" x14ac:dyDescent="0.2">
      <c r="B11855" s="21" t="str">
        <f t="shared" si="185"/>
        <v>MathesonIce Accretion2080RCP4.5</v>
      </c>
      <c r="C11855" t="s">
        <v>370</v>
      </c>
      <c r="D11855" t="s">
        <v>486</v>
      </c>
      <c r="E11855" s="144" t="s">
        <v>193</v>
      </c>
      <c r="F11855" s="144">
        <v>2080</v>
      </c>
      <c r="G11855" s="147">
        <v>14.045189951350423</v>
      </c>
      <c r="H11855" s="147">
        <v>16.768766666666664</v>
      </c>
      <c r="I11855" s="147">
        <v>20.234999999999999</v>
      </c>
      <c r="J11855" s="147">
        <v>22.872706666666666</v>
      </c>
      <c r="K11855" s="147">
        <v>25.528020000000001</v>
      </c>
    </row>
    <row r="11856" spans="2:11" x14ac:dyDescent="0.2">
      <c r="B11856" s="21" t="str">
        <f t="shared" si="185"/>
        <v>MathesonIce Accretion2085RCP4.5</v>
      </c>
      <c r="C11856" t="s">
        <v>370</v>
      </c>
      <c r="D11856" t="s">
        <v>486</v>
      </c>
      <c r="E11856" s="144" t="s">
        <v>193</v>
      </c>
      <c r="F11856" s="144">
        <v>2085</v>
      </c>
      <c r="G11856" s="147">
        <v>14.067225078352855</v>
      </c>
      <c r="H11856" s="147">
        <v>16.802934999999998</v>
      </c>
      <c r="I11856" s="147">
        <v>20.282499999999999</v>
      </c>
      <c r="J11856" s="147">
        <v>22.929960000000001</v>
      </c>
      <c r="K11856" s="147">
        <v>25.59186</v>
      </c>
    </row>
    <row r="11857" spans="2:11" x14ac:dyDescent="0.2">
      <c r="B11857" s="21" t="str">
        <f t="shared" si="185"/>
        <v>MathesonIce Accretion2090RCP4.5</v>
      </c>
      <c r="C11857" t="s">
        <v>370</v>
      </c>
      <c r="D11857" t="s">
        <v>486</v>
      </c>
      <c r="E11857" s="144" t="s">
        <v>193</v>
      </c>
      <c r="F11857" s="144">
        <v>2090</v>
      </c>
      <c r="G11857" s="147">
        <v>14.089260205355288</v>
      </c>
      <c r="H11857" s="147">
        <v>16.837103333333335</v>
      </c>
      <c r="I11857" s="147">
        <v>20.330000000000002</v>
      </c>
      <c r="J11857" s="147">
        <v>22.987213333333333</v>
      </c>
      <c r="K11857" s="147">
        <v>25.6557</v>
      </c>
    </row>
    <row r="11858" spans="2:11" x14ac:dyDescent="0.2">
      <c r="B11858" s="21" t="str">
        <f t="shared" si="185"/>
        <v>MathesonIce Accretion2095RCP4.5</v>
      </c>
      <c r="C11858" t="s">
        <v>370</v>
      </c>
      <c r="D11858" t="s">
        <v>486</v>
      </c>
      <c r="E11858" s="144" t="s">
        <v>193</v>
      </c>
      <c r="F11858" s="144">
        <v>2095</v>
      </c>
      <c r="G11858" s="147">
        <v>14.11129533235772</v>
      </c>
      <c r="H11858" s="147">
        <v>16.871271666666669</v>
      </c>
      <c r="I11858" s="147">
        <v>20.377500000000001</v>
      </c>
      <c r="J11858" s="147">
        <v>23.044466666666665</v>
      </c>
      <c r="K11858" s="147">
        <v>25.719540000000002</v>
      </c>
    </row>
    <row r="11859" spans="2:11" x14ac:dyDescent="0.2">
      <c r="B11859" s="21" t="str">
        <f t="shared" si="185"/>
        <v>MathesonIce Accretion2100RCP4.5</v>
      </c>
      <c r="C11859" t="s">
        <v>370</v>
      </c>
      <c r="D11859" t="s">
        <v>486</v>
      </c>
      <c r="E11859" s="144" t="s">
        <v>193</v>
      </c>
      <c r="F11859" s="144">
        <v>2100</v>
      </c>
      <c r="G11859" s="147">
        <v>14.133330459360153</v>
      </c>
      <c r="H11859" s="147">
        <v>16.905440000000002</v>
      </c>
      <c r="I11859" s="147">
        <v>20.425000000000001</v>
      </c>
      <c r="J11859" s="147">
        <v>23.10172</v>
      </c>
      <c r="K11859" s="147">
        <v>25.783380000000001</v>
      </c>
    </row>
    <row r="11860" spans="2:11" x14ac:dyDescent="0.2">
      <c r="B11860" s="21" t="str">
        <f t="shared" si="185"/>
        <v>MathesonIce Accretion2023RCP6.0</v>
      </c>
      <c r="C11860" t="s">
        <v>370</v>
      </c>
      <c r="D11860" t="s">
        <v>486</v>
      </c>
      <c r="E11860" s="144" t="s">
        <v>192</v>
      </c>
      <c r="F11860" s="144">
        <v>2023</v>
      </c>
      <c r="G11860" s="147">
        <v>13.24751835386237</v>
      </c>
      <c r="H11860" s="147">
        <v>15.77</v>
      </c>
      <c r="I11860" s="147">
        <v>18.962</v>
      </c>
      <c r="J11860" s="147">
        <v>21.40559</v>
      </c>
      <c r="K11860" s="147">
        <v>23.868180000000002</v>
      </c>
    </row>
    <row r="11861" spans="2:11" x14ac:dyDescent="0.2">
      <c r="B11861" s="21" t="str">
        <f t="shared" si="185"/>
        <v>MathesonIce Accretion2025RCP6.0</v>
      </c>
      <c r="C11861" t="s">
        <v>370</v>
      </c>
      <c r="D11861" t="s">
        <v>486</v>
      </c>
      <c r="E11861" s="144" t="s">
        <v>192</v>
      </c>
      <c r="F11861" s="144">
        <v>2025</v>
      </c>
      <c r="G11861" s="147">
        <v>13.256332404663343</v>
      </c>
      <c r="H11861" s="147">
        <v>15.780513333333333</v>
      </c>
      <c r="I11861" s="147">
        <v>18.974666666666668</v>
      </c>
      <c r="J11861" s="147">
        <v>21.419903333333334</v>
      </c>
      <c r="K11861" s="147">
        <v>23.884140000000002</v>
      </c>
    </row>
    <row r="11862" spans="2:11" x14ac:dyDescent="0.2">
      <c r="B11862" s="21" t="str">
        <f t="shared" si="185"/>
        <v>MathesonIce Accretion2030RCP6.0</v>
      </c>
      <c r="C11862" t="s">
        <v>370</v>
      </c>
      <c r="D11862" t="s">
        <v>486</v>
      </c>
      <c r="E11862" s="144" t="s">
        <v>192</v>
      </c>
      <c r="F11862" s="144">
        <v>2030</v>
      </c>
      <c r="G11862" s="147">
        <v>13.265146455464317</v>
      </c>
      <c r="H11862" s="147">
        <v>15.791026666666665</v>
      </c>
      <c r="I11862" s="147">
        <v>18.987333333333332</v>
      </c>
      <c r="J11862" s="147">
        <v>21.434216666666664</v>
      </c>
      <c r="K11862" s="147">
        <v>23.900100000000002</v>
      </c>
    </row>
    <row r="11863" spans="2:11" x14ac:dyDescent="0.2">
      <c r="B11863" s="21" t="str">
        <f t="shared" si="185"/>
        <v>MathesonIce Accretion2035RCP6.0</v>
      </c>
      <c r="C11863" t="s">
        <v>370</v>
      </c>
      <c r="D11863" t="s">
        <v>486</v>
      </c>
      <c r="E11863" s="144" t="s">
        <v>192</v>
      </c>
      <c r="F11863" s="144">
        <v>2035</v>
      </c>
      <c r="G11863" s="147">
        <v>13.27396050626529</v>
      </c>
      <c r="H11863" s="147">
        <v>15.801539999999999</v>
      </c>
      <c r="I11863" s="147">
        <v>19</v>
      </c>
      <c r="J11863" s="147">
        <v>21.448529999999998</v>
      </c>
      <c r="K11863" s="147">
        <v>23.916060000000002</v>
      </c>
    </row>
    <row r="11864" spans="2:11" x14ac:dyDescent="0.2">
      <c r="B11864" s="21" t="str">
        <f t="shared" si="185"/>
        <v>MathesonIce Accretion2040RCP6.0</v>
      </c>
      <c r="C11864" t="s">
        <v>370</v>
      </c>
      <c r="D11864" t="s">
        <v>486</v>
      </c>
      <c r="E11864" s="144" t="s">
        <v>192</v>
      </c>
      <c r="F11864" s="144">
        <v>2040</v>
      </c>
      <c r="G11864" s="147">
        <v>13.282774557066261</v>
      </c>
      <c r="H11864" s="147">
        <v>15.812053333333333</v>
      </c>
      <c r="I11864" s="147">
        <v>19.012666666666668</v>
      </c>
      <c r="J11864" s="147">
        <v>21.462843333333332</v>
      </c>
      <c r="K11864" s="147">
        <v>23.932019999999998</v>
      </c>
    </row>
    <row r="11865" spans="2:11" x14ac:dyDescent="0.2">
      <c r="B11865" s="21" t="str">
        <f t="shared" si="185"/>
        <v>MathesonIce Accretion2045RCP6.0</v>
      </c>
      <c r="C11865" t="s">
        <v>370</v>
      </c>
      <c r="D11865" t="s">
        <v>486</v>
      </c>
      <c r="E11865" s="144" t="s">
        <v>192</v>
      </c>
      <c r="F11865" s="144">
        <v>2045</v>
      </c>
      <c r="G11865" s="147">
        <v>13.291588607867235</v>
      </c>
      <c r="H11865" s="147">
        <v>15.822566666666665</v>
      </c>
      <c r="I11865" s="147">
        <v>19.025333333333332</v>
      </c>
      <c r="J11865" s="147">
        <v>21.477156666666662</v>
      </c>
      <c r="K11865" s="147">
        <v>23.947979999999998</v>
      </c>
    </row>
    <row r="11866" spans="2:11" x14ac:dyDescent="0.2">
      <c r="B11866" s="21" t="str">
        <f t="shared" si="185"/>
        <v>MathesonIce Accretion2050RCP6.0</v>
      </c>
      <c r="C11866" t="s">
        <v>370</v>
      </c>
      <c r="D11866" t="s">
        <v>486</v>
      </c>
      <c r="E11866" s="144" t="s">
        <v>192</v>
      </c>
      <c r="F11866" s="144">
        <v>2050</v>
      </c>
      <c r="G11866" s="147">
        <v>13.440546066403678</v>
      </c>
      <c r="H11866" s="147">
        <v>16.006549999999997</v>
      </c>
      <c r="I11866" s="147">
        <v>19.258400000000002</v>
      </c>
      <c r="J11866" s="147">
        <v>21.744815999999997</v>
      </c>
      <c r="K11866" s="147">
        <v>24.251219999999996</v>
      </c>
    </row>
    <row r="11867" spans="2:11" x14ac:dyDescent="0.2">
      <c r="B11867" s="21" t="str">
        <f t="shared" si="185"/>
        <v>MathesonIce Accretion2055RCP6.0</v>
      </c>
      <c r="C11867" t="s">
        <v>370</v>
      </c>
      <c r="D11867" t="s">
        <v>486</v>
      </c>
      <c r="E11867" s="144" t="s">
        <v>192</v>
      </c>
      <c r="F11867" s="144">
        <v>2055</v>
      </c>
      <c r="G11867" s="147">
        <v>13.580689474139149</v>
      </c>
      <c r="H11867" s="147">
        <v>16.180019999999999</v>
      </c>
      <c r="I11867" s="147">
        <v>19.4788</v>
      </c>
      <c r="J11867" s="147">
        <v>21.998161999999997</v>
      </c>
      <c r="K11867" s="147">
        <v>24.538499999999999</v>
      </c>
    </row>
    <row r="11868" spans="2:11" x14ac:dyDescent="0.2">
      <c r="B11868" s="21" t="str">
        <f t="shared" si="185"/>
        <v>MathesonIce Accretion2060RCP6.0</v>
      </c>
      <c r="C11868" t="s">
        <v>370</v>
      </c>
      <c r="D11868" t="s">
        <v>486</v>
      </c>
      <c r="E11868" s="144" t="s">
        <v>192</v>
      </c>
      <c r="F11868" s="144">
        <v>2060</v>
      </c>
      <c r="G11868" s="147">
        <v>13.720832881874617</v>
      </c>
      <c r="H11868" s="147">
        <v>16.353489999999997</v>
      </c>
      <c r="I11868" s="147">
        <v>19.699200000000001</v>
      </c>
      <c r="J11868" s="147">
        <v>22.251507999999998</v>
      </c>
      <c r="K11868" s="147">
        <v>24.825779999999998</v>
      </c>
    </row>
    <row r="11869" spans="2:11" x14ac:dyDescent="0.2">
      <c r="B11869" s="21" t="str">
        <f t="shared" si="185"/>
        <v>MathesonIce Accretion2065RCP6.0</v>
      </c>
      <c r="C11869" t="s">
        <v>370</v>
      </c>
      <c r="D11869" t="s">
        <v>486</v>
      </c>
      <c r="E11869" s="144" t="s">
        <v>192</v>
      </c>
      <c r="F11869" s="144">
        <v>2065</v>
      </c>
      <c r="G11869" s="147">
        <v>13.860976289610088</v>
      </c>
      <c r="H11869" s="147">
        <v>16.526959999999999</v>
      </c>
      <c r="I11869" s="147">
        <v>19.919599999999999</v>
      </c>
      <c r="J11869" s="147">
        <v>22.504853999999998</v>
      </c>
      <c r="K11869" s="147">
        <v>25.113060000000001</v>
      </c>
    </row>
    <row r="11870" spans="2:11" x14ac:dyDescent="0.2">
      <c r="B11870" s="21" t="str">
        <f t="shared" si="185"/>
        <v>MathesonIce Accretion2070RCP6.0</v>
      </c>
      <c r="C11870" t="s">
        <v>370</v>
      </c>
      <c r="D11870" t="s">
        <v>486</v>
      </c>
      <c r="E11870" s="144" t="s">
        <v>192</v>
      </c>
      <c r="F11870" s="144">
        <v>2070</v>
      </c>
      <c r="G11870" s="147">
        <v>14.001119697345558</v>
      </c>
      <c r="H11870" s="147">
        <v>16.700429999999997</v>
      </c>
      <c r="I11870" s="147">
        <v>20.14</v>
      </c>
      <c r="J11870" s="147">
        <v>22.758199999999999</v>
      </c>
      <c r="K11870" s="147">
        <v>25.40034</v>
      </c>
    </row>
    <row r="11871" spans="2:11" x14ac:dyDescent="0.2">
      <c r="B11871" s="21" t="str">
        <f t="shared" si="185"/>
        <v>MathesonIce Accretion2075RCP6.0</v>
      </c>
      <c r="C11871" t="s">
        <v>370</v>
      </c>
      <c r="D11871" t="s">
        <v>486</v>
      </c>
      <c r="E11871" s="144" t="s">
        <v>192</v>
      </c>
      <c r="F11871" s="144">
        <v>2075</v>
      </c>
      <c r="G11871" s="147">
        <v>14.034172387849207</v>
      </c>
      <c r="H11871" s="147">
        <v>16.751682499999998</v>
      </c>
      <c r="I11871" s="147">
        <v>20.21125</v>
      </c>
      <c r="J11871" s="147">
        <v>22.844079999999998</v>
      </c>
      <c r="K11871" s="147">
        <v>25.496099999999998</v>
      </c>
    </row>
    <row r="11872" spans="2:11" x14ac:dyDescent="0.2">
      <c r="B11872" s="21" t="str">
        <f t="shared" si="185"/>
        <v>MathesonIce Accretion2080RCP6.0</v>
      </c>
      <c r="C11872" t="s">
        <v>370</v>
      </c>
      <c r="D11872" t="s">
        <v>486</v>
      </c>
      <c r="E11872" s="144" t="s">
        <v>192</v>
      </c>
      <c r="F11872" s="144">
        <v>2080</v>
      </c>
      <c r="G11872" s="147">
        <v>14.067225078352855</v>
      </c>
      <c r="H11872" s="147">
        <v>16.802934999999998</v>
      </c>
      <c r="I11872" s="147">
        <v>20.282499999999999</v>
      </c>
      <c r="J11872" s="147">
        <v>22.929960000000001</v>
      </c>
      <c r="K11872" s="147">
        <v>25.59186</v>
      </c>
    </row>
    <row r="11873" spans="2:11" x14ac:dyDescent="0.2">
      <c r="B11873" s="21" t="str">
        <f t="shared" si="185"/>
        <v>MathesonIce Accretion2085RCP6.0</v>
      </c>
      <c r="C11873" t="s">
        <v>370</v>
      </c>
      <c r="D11873" t="s">
        <v>486</v>
      </c>
      <c r="E11873" s="144" t="s">
        <v>192</v>
      </c>
      <c r="F11873" s="144">
        <v>2085</v>
      </c>
      <c r="G11873" s="147">
        <v>14.100277768856504</v>
      </c>
      <c r="H11873" s="147">
        <v>16.854187500000002</v>
      </c>
      <c r="I11873" s="147">
        <v>20.353750000000002</v>
      </c>
      <c r="J11873" s="147">
        <v>23.015840000000001</v>
      </c>
      <c r="K11873" s="147">
        <v>25.687620000000003</v>
      </c>
    </row>
    <row r="11874" spans="2:11" x14ac:dyDescent="0.2">
      <c r="B11874" s="21" t="str">
        <f t="shared" si="185"/>
        <v>MathesonIce Accretion2090RCP6.0</v>
      </c>
      <c r="C11874" t="s">
        <v>370</v>
      </c>
      <c r="D11874" t="s">
        <v>486</v>
      </c>
      <c r="E11874" s="144" t="s">
        <v>192</v>
      </c>
      <c r="F11874" s="144">
        <v>2090</v>
      </c>
      <c r="G11874" s="147">
        <v>14.045189951350423</v>
      </c>
      <c r="H11874" s="147">
        <v>16.821333333333335</v>
      </c>
      <c r="I11874" s="147">
        <v>20.342666666666666</v>
      </c>
      <c r="J11874" s="147">
        <v>23.022996666666668</v>
      </c>
      <c r="K11874" s="147">
        <v>25.703580000000002</v>
      </c>
    </row>
    <row r="11875" spans="2:11" x14ac:dyDescent="0.2">
      <c r="B11875" s="21" t="str">
        <f t="shared" si="185"/>
        <v>MathesonIce Accretion2095RCP6.0</v>
      </c>
      <c r="C11875" t="s">
        <v>370</v>
      </c>
      <c r="D11875" t="s">
        <v>486</v>
      </c>
      <c r="E11875" s="144" t="s">
        <v>192</v>
      </c>
      <c r="F11875" s="144">
        <v>2095</v>
      </c>
      <c r="G11875" s="147">
        <v>13.957049443340694</v>
      </c>
      <c r="H11875" s="147">
        <v>16.737226666666668</v>
      </c>
      <c r="I11875" s="147">
        <v>20.260333333333335</v>
      </c>
      <c r="J11875" s="147">
        <v>22.944273333333332</v>
      </c>
      <c r="K11875" s="147">
        <v>25.62378</v>
      </c>
    </row>
    <row r="11876" spans="2:11" x14ac:dyDescent="0.2">
      <c r="B11876" s="21" t="str">
        <f t="shared" si="185"/>
        <v>MathesonIce Accretion2100RCP6.0</v>
      </c>
      <c r="C11876" t="s">
        <v>370</v>
      </c>
      <c r="D11876" t="s">
        <v>486</v>
      </c>
      <c r="E11876" s="144" t="s">
        <v>192</v>
      </c>
      <c r="F11876" s="144">
        <v>2100</v>
      </c>
      <c r="G11876" s="147">
        <v>13.868908935330964</v>
      </c>
      <c r="H11876" s="147">
        <v>16.653120000000001</v>
      </c>
      <c r="I11876" s="147">
        <v>20.178000000000001</v>
      </c>
      <c r="J11876" s="147">
        <v>22.865549999999999</v>
      </c>
      <c r="K11876" s="147">
        <v>25.543980000000001</v>
      </c>
    </row>
    <row r="11877" spans="2:11" x14ac:dyDescent="0.2">
      <c r="B11877" s="21" t="str">
        <f t="shared" si="185"/>
        <v>MathesonIce Accretion2023RCP8.5</v>
      </c>
      <c r="C11877" t="s">
        <v>370</v>
      </c>
      <c r="D11877" t="s">
        <v>486</v>
      </c>
      <c r="E11877" s="144" t="s">
        <v>191</v>
      </c>
      <c r="F11877" s="144">
        <v>2023</v>
      </c>
      <c r="G11877" s="147">
        <v>13.24751835386237</v>
      </c>
      <c r="H11877" s="147">
        <v>15.77</v>
      </c>
      <c r="I11877" s="147">
        <v>18.962</v>
      </c>
      <c r="J11877" s="147">
        <v>21.40559</v>
      </c>
      <c r="K11877" s="147">
        <v>23.868180000000002</v>
      </c>
    </row>
    <row r="11878" spans="2:11" x14ac:dyDescent="0.2">
      <c r="B11878" s="21" t="str">
        <f t="shared" si="185"/>
        <v>MathesonIce Accretion2025RCP8.5</v>
      </c>
      <c r="C11878" t="s">
        <v>370</v>
      </c>
      <c r="D11878" t="s">
        <v>486</v>
      </c>
      <c r="E11878" s="144" t="s">
        <v>191</v>
      </c>
      <c r="F11878" s="144">
        <v>2025</v>
      </c>
      <c r="G11878" s="147">
        <v>13.265146455464317</v>
      </c>
      <c r="H11878" s="147">
        <v>15.791026666666665</v>
      </c>
      <c r="I11878" s="147">
        <v>18.987333333333332</v>
      </c>
      <c r="J11878" s="147">
        <v>21.434216666666664</v>
      </c>
      <c r="K11878" s="147">
        <v>23.900100000000002</v>
      </c>
    </row>
    <row r="11879" spans="2:11" x14ac:dyDescent="0.2">
      <c r="B11879" s="21" t="str">
        <f t="shared" si="185"/>
        <v>MathesonIce Accretion2030RCP8.5</v>
      </c>
      <c r="C11879" t="s">
        <v>370</v>
      </c>
      <c r="D11879" t="s">
        <v>486</v>
      </c>
      <c r="E11879" s="144" t="s">
        <v>191</v>
      </c>
      <c r="F11879" s="144">
        <v>2030</v>
      </c>
      <c r="G11879" s="147">
        <v>13.282774557066261</v>
      </c>
      <c r="H11879" s="147">
        <v>15.812053333333333</v>
      </c>
      <c r="I11879" s="147">
        <v>19.012666666666668</v>
      </c>
      <c r="J11879" s="147">
        <v>21.462843333333332</v>
      </c>
      <c r="K11879" s="147">
        <v>23.932019999999998</v>
      </c>
    </row>
    <row r="11880" spans="2:11" x14ac:dyDescent="0.2">
      <c r="B11880" s="21" t="str">
        <f t="shared" si="185"/>
        <v>MathesonIce Accretion2035RCP8.5</v>
      </c>
      <c r="C11880" t="s">
        <v>370</v>
      </c>
      <c r="D11880" t="s">
        <v>486</v>
      </c>
      <c r="E11880" s="144" t="s">
        <v>191</v>
      </c>
      <c r="F11880" s="144">
        <v>2035</v>
      </c>
      <c r="G11880" s="147">
        <v>13.300402658668208</v>
      </c>
      <c r="H11880" s="147">
        <v>15.833079999999999</v>
      </c>
      <c r="I11880" s="147">
        <v>19.038</v>
      </c>
      <c r="J11880" s="147">
        <v>21.491469999999996</v>
      </c>
      <c r="K11880" s="147">
        <v>23.963939999999997</v>
      </c>
    </row>
    <row r="11881" spans="2:11" x14ac:dyDescent="0.2">
      <c r="B11881" s="21" t="str">
        <f t="shared" si="185"/>
        <v>MathesonIce Accretion2040RCP8.5</v>
      </c>
      <c r="C11881" t="s">
        <v>370</v>
      </c>
      <c r="D11881" t="s">
        <v>486</v>
      </c>
      <c r="E11881" s="144" t="s">
        <v>191</v>
      </c>
      <c r="F11881" s="144">
        <v>2040</v>
      </c>
      <c r="G11881" s="147">
        <v>13.533975004893991</v>
      </c>
      <c r="H11881" s="147">
        <v>16.122196666666664</v>
      </c>
      <c r="I11881" s="147">
        <v>19.405333333333335</v>
      </c>
      <c r="J11881" s="147">
        <v>21.91371333333333</v>
      </c>
      <c r="K11881" s="147">
        <v>24.442739999999997</v>
      </c>
    </row>
    <row r="11882" spans="2:11" x14ac:dyDescent="0.2">
      <c r="B11882" s="21" t="str">
        <f t="shared" si="185"/>
        <v>MathesonIce Accretion2045RCP8.5</v>
      </c>
      <c r="C11882" t="s">
        <v>370</v>
      </c>
      <c r="D11882" t="s">
        <v>486</v>
      </c>
      <c r="E11882" s="144" t="s">
        <v>191</v>
      </c>
      <c r="F11882" s="144">
        <v>2045</v>
      </c>
      <c r="G11882" s="147">
        <v>13.767547351119775</v>
      </c>
      <c r="H11882" s="147">
        <v>16.411313333333332</v>
      </c>
      <c r="I11882" s="147">
        <v>19.772666666666666</v>
      </c>
      <c r="J11882" s="147">
        <v>22.335956666666664</v>
      </c>
      <c r="K11882" s="147">
        <v>24.92154</v>
      </c>
    </row>
    <row r="11883" spans="2:11" x14ac:dyDescent="0.2">
      <c r="B11883" s="21" t="str">
        <f t="shared" si="185"/>
        <v>MathesonIce Accretion2050RCP8.5</v>
      </c>
      <c r="C11883" t="s">
        <v>370</v>
      </c>
      <c r="D11883" t="s">
        <v>486</v>
      </c>
      <c r="E11883" s="144" t="s">
        <v>191</v>
      </c>
      <c r="F11883" s="144">
        <v>2050</v>
      </c>
      <c r="G11883" s="147">
        <v>14.045189951350423</v>
      </c>
      <c r="H11883" s="147">
        <v>16.768766666666664</v>
      </c>
      <c r="I11883" s="147">
        <v>20.234999999999999</v>
      </c>
      <c r="J11883" s="147">
        <v>22.872706666666666</v>
      </c>
      <c r="K11883" s="147">
        <v>25.528020000000001</v>
      </c>
    </row>
    <row r="11884" spans="2:11" x14ac:dyDescent="0.2">
      <c r="B11884" s="21" t="str">
        <f t="shared" si="185"/>
        <v>MathesonIce Accretion2055RCP8.5</v>
      </c>
      <c r="C11884" t="s">
        <v>370</v>
      </c>
      <c r="D11884" t="s">
        <v>486</v>
      </c>
      <c r="E11884" s="144" t="s">
        <v>191</v>
      </c>
      <c r="F11884" s="144">
        <v>2055</v>
      </c>
      <c r="G11884" s="147">
        <v>14.089260205355288</v>
      </c>
      <c r="H11884" s="147">
        <v>16.837103333333335</v>
      </c>
      <c r="I11884" s="147">
        <v>20.330000000000002</v>
      </c>
      <c r="J11884" s="147">
        <v>22.987213333333333</v>
      </c>
      <c r="K11884" s="147">
        <v>25.6557</v>
      </c>
    </row>
    <row r="11885" spans="2:11" x14ac:dyDescent="0.2">
      <c r="B11885" s="21" t="str">
        <f t="shared" si="185"/>
        <v>MathesonIce Accretion2060RCP8.5</v>
      </c>
      <c r="C11885" t="s">
        <v>370</v>
      </c>
      <c r="D11885" t="s">
        <v>486</v>
      </c>
      <c r="E11885" s="144" t="s">
        <v>191</v>
      </c>
      <c r="F11885" s="144">
        <v>2060</v>
      </c>
      <c r="G11885" s="147">
        <v>14.045189951350423</v>
      </c>
      <c r="H11885" s="147">
        <v>16.821333333333335</v>
      </c>
      <c r="I11885" s="147">
        <v>20.342666666666666</v>
      </c>
      <c r="J11885" s="147">
        <v>23.022996666666668</v>
      </c>
      <c r="K11885" s="147">
        <v>25.703580000000002</v>
      </c>
    </row>
    <row r="11886" spans="2:11" x14ac:dyDescent="0.2">
      <c r="B11886" s="21" t="str">
        <f t="shared" si="185"/>
        <v>MathesonIce Accretion2065RCP8.5</v>
      </c>
      <c r="C11886" t="s">
        <v>370</v>
      </c>
      <c r="D11886" t="s">
        <v>486</v>
      </c>
      <c r="E11886" s="144" t="s">
        <v>191</v>
      </c>
      <c r="F11886" s="144">
        <v>2065</v>
      </c>
      <c r="G11886" s="147">
        <v>13.957049443340694</v>
      </c>
      <c r="H11886" s="147">
        <v>16.737226666666668</v>
      </c>
      <c r="I11886" s="147">
        <v>20.260333333333335</v>
      </c>
      <c r="J11886" s="147">
        <v>22.944273333333332</v>
      </c>
      <c r="K11886" s="147">
        <v>25.62378</v>
      </c>
    </row>
    <row r="11887" spans="2:11" x14ac:dyDescent="0.2">
      <c r="B11887" s="21" t="str">
        <f t="shared" si="185"/>
        <v>MathesonIce Accretion2070RCP8.5</v>
      </c>
      <c r="C11887" t="s">
        <v>370</v>
      </c>
      <c r="D11887" t="s">
        <v>486</v>
      </c>
      <c r="E11887" s="144" t="s">
        <v>191</v>
      </c>
      <c r="F11887" s="144">
        <v>2070</v>
      </c>
      <c r="G11887" s="147">
        <v>13.714663046313937</v>
      </c>
      <c r="H11887" s="147">
        <v>16.484906666666667</v>
      </c>
      <c r="I11887" s="147">
        <v>19.988</v>
      </c>
      <c r="J11887" s="147">
        <v>22.665163333333332</v>
      </c>
      <c r="K11887" s="147">
        <v>25.328520000000001</v>
      </c>
    </row>
    <row r="11888" spans="2:11" x14ac:dyDescent="0.2">
      <c r="B11888" s="21" t="str">
        <f t="shared" si="185"/>
        <v>MathesonIce Accretion2075RCP8.5</v>
      </c>
      <c r="C11888" t="s">
        <v>370</v>
      </c>
      <c r="D11888" t="s">
        <v>486</v>
      </c>
      <c r="E11888" s="144" t="s">
        <v>191</v>
      </c>
      <c r="F11888" s="144">
        <v>2075</v>
      </c>
      <c r="G11888" s="147">
        <v>13.560417157296911</v>
      </c>
      <c r="H11888" s="147">
        <v>16.316693333333333</v>
      </c>
      <c r="I11888" s="147">
        <v>19.798000000000002</v>
      </c>
      <c r="J11888" s="147">
        <v>22.464776666666666</v>
      </c>
      <c r="K11888" s="147">
        <v>25.113060000000001</v>
      </c>
    </row>
    <row r="11889" spans="2:11" x14ac:dyDescent="0.2">
      <c r="B11889" s="21" t="str">
        <f t="shared" si="185"/>
        <v>MathesonIce Accretion2080RCP8.5</v>
      </c>
      <c r="C11889" t="s">
        <v>370</v>
      </c>
      <c r="D11889" t="s">
        <v>486</v>
      </c>
      <c r="E11889" s="144" t="s">
        <v>191</v>
      </c>
      <c r="F11889" s="144">
        <v>2080</v>
      </c>
      <c r="G11889" s="147">
        <v>13.406171268279884</v>
      </c>
      <c r="H11889" s="147">
        <v>16.148479999999999</v>
      </c>
      <c r="I11889" s="147">
        <v>19.608000000000001</v>
      </c>
      <c r="J11889" s="147">
        <v>22.264389999999999</v>
      </c>
      <c r="K11889" s="147">
        <v>24.897600000000001</v>
      </c>
    </row>
    <row r="11890" spans="2:11" x14ac:dyDescent="0.2">
      <c r="B11890" s="21" t="str">
        <f t="shared" si="185"/>
        <v>MathesonIce Accretion2085RCP8.5</v>
      </c>
      <c r="C11890" t="s">
        <v>370</v>
      </c>
      <c r="D11890" t="s">
        <v>486</v>
      </c>
      <c r="E11890" s="144" t="s">
        <v>191</v>
      </c>
      <c r="F11890" s="144">
        <v>2085</v>
      </c>
      <c r="G11890" s="147">
        <v>13.115307591847776</v>
      </c>
      <c r="H11890" s="147">
        <v>15.825194999999999</v>
      </c>
      <c r="I11890" s="147">
        <v>19.247</v>
      </c>
      <c r="J11890" s="147">
        <v>21.867194999999999</v>
      </c>
      <c r="K11890" s="147">
        <v>24.46668</v>
      </c>
    </row>
    <row r="11891" spans="2:11" x14ac:dyDescent="0.2">
      <c r="B11891" s="21" t="str">
        <f t="shared" si="185"/>
        <v>MathesonIce Accretion2090RCP8.5</v>
      </c>
      <c r="C11891" t="s">
        <v>370</v>
      </c>
      <c r="D11891" t="s">
        <v>486</v>
      </c>
      <c r="E11891" s="144" t="s">
        <v>191</v>
      </c>
      <c r="F11891" s="144">
        <v>2090</v>
      </c>
      <c r="G11891" s="147">
        <v>12.824443915415667</v>
      </c>
      <c r="H11891" s="147">
        <v>15.501909999999999</v>
      </c>
      <c r="I11891" s="147">
        <v>18.885999999999999</v>
      </c>
      <c r="J11891" s="147">
        <v>21.47</v>
      </c>
      <c r="K11891" s="147">
        <v>24.03576</v>
      </c>
    </row>
    <row r="11892" spans="2:11" x14ac:dyDescent="0.2">
      <c r="B11892" s="21" t="str">
        <f t="shared" si="185"/>
        <v>MathesonIce Accretion2095RCP8.5</v>
      </c>
      <c r="C11892" t="s">
        <v>370</v>
      </c>
      <c r="D11892" t="s">
        <v>486</v>
      </c>
      <c r="E11892" s="144" t="s">
        <v>191</v>
      </c>
      <c r="F11892" s="144">
        <v>2095</v>
      </c>
      <c r="G11892" s="147">
        <v>12.824443915415667</v>
      </c>
      <c r="H11892" s="147">
        <v>15.501909999999999</v>
      </c>
      <c r="I11892" s="147">
        <v>18.885999999999999</v>
      </c>
      <c r="J11892" s="147">
        <v>21.47</v>
      </c>
      <c r="K11892" s="147">
        <v>24.03576</v>
      </c>
    </row>
    <row r="11893" spans="2:11" x14ac:dyDescent="0.2">
      <c r="B11893" s="21" t="str">
        <f t="shared" si="185"/>
        <v>MathesonIce Accretion2100RCP8.5</v>
      </c>
      <c r="C11893" t="s">
        <v>370</v>
      </c>
      <c r="D11893" t="s">
        <v>486</v>
      </c>
      <c r="E11893" s="144" t="s">
        <v>191</v>
      </c>
      <c r="F11893" s="144">
        <v>2100</v>
      </c>
      <c r="G11893" s="147">
        <v>12.824443915415667</v>
      </c>
      <c r="H11893" s="147">
        <v>15.501909999999999</v>
      </c>
      <c r="I11893" s="147">
        <v>18.885999999999999</v>
      </c>
      <c r="J11893" s="147">
        <v>21.47</v>
      </c>
      <c r="K11893" s="147">
        <v>24.03576</v>
      </c>
    </row>
    <row r="11894" spans="2:11" x14ac:dyDescent="0.2">
      <c r="B11894" s="21" t="str">
        <f t="shared" si="185"/>
        <v>MathesonWind2023RCP4.5</v>
      </c>
      <c r="C11894" t="s">
        <v>370</v>
      </c>
      <c r="D11894" t="s">
        <v>1</v>
      </c>
      <c r="E11894" s="144" t="s">
        <v>193</v>
      </c>
      <c r="F11894" s="144">
        <v>2023</v>
      </c>
      <c r="G11894" s="147">
        <v>74.801582976084248</v>
      </c>
      <c r="H11894" s="147">
        <v>80.547858000000019</v>
      </c>
      <c r="I11894" s="147">
        <v>86.584799999999987</v>
      </c>
      <c r="J11894" s="147">
        <v>92.62733200000001</v>
      </c>
      <c r="K11894" s="147">
        <v>98.67725999999999</v>
      </c>
    </row>
    <row r="11895" spans="2:11" x14ac:dyDescent="0.2">
      <c r="B11895" s="21" t="str">
        <f t="shared" si="185"/>
        <v>MathesonWind2025RCP4.5</v>
      </c>
      <c r="C11895" t="s">
        <v>370</v>
      </c>
      <c r="D11895" t="s">
        <v>1</v>
      </c>
      <c r="E11895" s="144" t="s">
        <v>193</v>
      </c>
      <c r="F11895" s="144">
        <v>2025</v>
      </c>
      <c r="G11895" s="147">
        <v>74.828811455277375</v>
      </c>
      <c r="H11895" s="147">
        <v>80.565187000000009</v>
      </c>
      <c r="I11895" s="147">
        <v>86.589099999999988</v>
      </c>
      <c r="J11895" s="147">
        <v>92.621197333333342</v>
      </c>
      <c r="K11895" s="147">
        <v>98.66091999999999</v>
      </c>
    </row>
    <row r="11896" spans="2:11" x14ac:dyDescent="0.2">
      <c r="B11896" s="21" t="str">
        <f t="shared" si="185"/>
        <v>MathesonWind2030RCP4.5</v>
      </c>
      <c r="C11896" t="s">
        <v>370</v>
      </c>
      <c r="D11896" t="s">
        <v>1</v>
      </c>
      <c r="E11896" s="144" t="s">
        <v>193</v>
      </c>
      <c r="F11896" s="144">
        <v>2030</v>
      </c>
      <c r="G11896" s="147">
        <v>74.856039934470488</v>
      </c>
      <c r="H11896" s="147">
        <v>80.582516000000012</v>
      </c>
      <c r="I11896" s="147">
        <v>86.593399999999988</v>
      </c>
      <c r="J11896" s="147">
        <v>92.615062666666674</v>
      </c>
      <c r="K11896" s="147">
        <v>98.644579999999991</v>
      </c>
    </row>
    <row r="11897" spans="2:11" x14ac:dyDescent="0.2">
      <c r="B11897" s="21" t="str">
        <f t="shared" si="185"/>
        <v>MathesonWind2035RCP4.5</v>
      </c>
      <c r="C11897" t="s">
        <v>370</v>
      </c>
      <c r="D11897" t="s">
        <v>1</v>
      </c>
      <c r="E11897" s="144" t="s">
        <v>193</v>
      </c>
      <c r="F11897" s="144">
        <v>2035</v>
      </c>
      <c r="G11897" s="147">
        <v>74.883268413663615</v>
      </c>
      <c r="H11897" s="147">
        <v>80.599845000000016</v>
      </c>
      <c r="I11897" s="147">
        <v>86.597700000000003</v>
      </c>
      <c r="J11897" s="147">
        <v>92.608928000000006</v>
      </c>
      <c r="K11897" s="147">
        <v>98.628239999999991</v>
      </c>
    </row>
    <row r="11898" spans="2:11" x14ac:dyDescent="0.2">
      <c r="B11898" s="21" t="str">
        <f t="shared" si="185"/>
        <v>MathesonWind2040RCP4.5</v>
      </c>
      <c r="C11898" t="s">
        <v>370</v>
      </c>
      <c r="D11898" t="s">
        <v>1</v>
      </c>
      <c r="E11898" s="144" t="s">
        <v>193</v>
      </c>
      <c r="F11898" s="144">
        <v>2040</v>
      </c>
      <c r="G11898" s="147">
        <v>74.910496892856742</v>
      </c>
      <c r="H11898" s="147">
        <v>80.617174000000006</v>
      </c>
      <c r="I11898" s="147">
        <v>86.602000000000004</v>
      </c>
      <c r="J11898" s="147">
        <v>92.602793333333338</v>
      </c>
      <c r="K11898" s="147">
        <v>98.611899999999991</v>
      </c>
    </row>
    <row r="11899" spans="2:11" x14ac:dyDescent="0.2">
      <c r="B11899" s="21" t="str">
        <f t="shared" si="185"/>
        <v>MathesonWind2045RCP4.5</v>
      </c>
      <c r="C11899" t="s">
        <v>370</v>
      </c>
      <c r="D11899" t="s">
        <v>1</v>
      </c>
      <c r="E11899" s="144" t="s">
        <v>193</v>
      </c>
      <c r="F11899" s="144">
        <v>2045</v>
      </c>
      <c r="G11899" s="147">
        <v>74.937725372049854</v>
      </c>
      <c r="H11899" s="147">
        <v>80.634502999999995</v>
      </c>
      <c r="I11899" s="147">
        <v>86.606300000000005</v>
      </c>
      <c r="J11899" s="147">
        <v>92.59665866666667</v>
      </c>
      <c r="K11899" s="147">
        <v>98.595559999999992</v>
      </c>
    </row>
    <row r="11900" spans="2:11" x14ac:dyDescent="0.2">
      <c r="B11900" s="21" t="str">
        <f t="shared" si="185"/>
        <v>MathesonWind2050RCP4.5</v>
      </c>
      <c r="C11900" t="s">
        <v>370</v>
      </c>
      <c r="D11900" t="s">
        <v>1</v>
      </c>
      <c r="E11900" s="144" t="s">
        <v>193</v>
      </c>
      <c r="F11900" s="144">
        <v>2050</v>
      </c>
      <c r="G11900" s="147">
        <v>75.025846631983967</v>
      </c>
      <c r="H11900" s="147">
        <v>80.727013200000002</v>
      </c>
      <c r="I11900" s="147">
        <v>86.703479999999999</v>
      </c>
      <c r="J11900" s="147">
        <v>92.699107600000005</v>
      </c>
      <c r="K11900" s="147">
        <v>98.700789599999993</v>
      </c>
    </row>
    <row r="11901" spans="2:11" x14ac:dyDescent="0.2">
      <c r="B11901" s="21" t="str">
        <f t="shared" si="185"/>
        <v>MathesonWind2055RCP4.5</v>
      </c>
      <c r="C11901" t="s">
        <v>370</v>
      </c>
      <c r="D11901" t="s">
        <v>1</v>
      </c>
      <c r="E11901" s="144" t="s">
        <v>193</v>
      </c>
      <c r="F11901" s="144">
        <v>2055</v>
      </c>
      <c r="G11901" s="147">
        <v>75.086739412724938</v>
      </c>
      <c r="H11901" s="147">
        <v>80.802194400000005</v>
      </c>
      <c r="I11901" s="147">
        <v>86.796360000000007</v>
      </c>
      <c r="J11901" s="147">
        <v>92.807691200000008</v>
      </c>
      <c r="K11901" s="147">
        <v>98.822359199999994</v>
      </c>
    </row>
    <row r="11902" spans="2:11" x14ac:dyDescent="0.2">
      <c r="B11902" s="21" t="str">
        <f t="shared" si="185"/>
        <v>MathesonWind2060RCP4.5</v>
      </c>
      <c r="C11902" t="s">
        <v>370</v>
      </c>
      <c r="D11902" t="s">
        <v>1</v>
      </c>
      <c r="E11902" s="144" t="s">
        <v>193</v>
      </c>
      <c r="F11902" s="144">
        <v>2060</v>
      </c>
      <c r="G11902" s="147">
        <v>75.147632193465924</v>
      </c>
      <c r="H11902" s="147">
        <v>80.877375600000008</v>
      </c>
      <c r="I11902" s="147">
        <v>86.889240000000001</v>
      </c>
      <c r="J11902" s="147">
        <v>92.916274800000011</v>
      </c>
      <c r="K11902" s="147">
        <v>98.943928799999995</v>
      </c>
    </row>
    <row r="11903" spans="2:11" x14ac:dyDescent="0.2">
      <c r="B11903" s="21" t="str">
        <f t="shared" si="185"/>
        <v>MathesonWind2065RCP4.5</v>
      </c>
      <c r="C11903" t="s">
        <v>370</v>
      </c>
      <c r="D11903" t="s">
        <v>1</v>
      </c>
      <c r="E11903" s="144" t="s">
        <v>193</v>
      </c>
      <c r="F11903" s="144">
        <v>2065</v>
      </c>
      <c r="G11903" s="147">
        <v>75.208524974206895</v>
      </c>
      <c r="H11903" s="147">
        <v>80.952556800000011</v>
      </c>
      <c r="I11903" s="147">
        <v>86.982120000000009</v>
      </c>
      <c r="J11903" s="147">
        <v>93.024858400000014</v>
      </c>
      <c r="K11903" s="147">
        <v>99.065498399999996</v>
      </c>
    </row>
    <row r="11904" spans="2:11" x14ac:dyDescent="0.2">
      <c r="B11904" s="21" t="str">
        <f t="shared" si="185"/>
        <v>MathesonWind2070RCP4.5</v>
      </c>
      <c r="C11904" t="s">
        <v>370</v>
      </c>
      <c r="D11904" t="s">
        <v>1</v>
      </c>
      <c r="E11904" s="144" t="s">
        <v>193</v>
      </c>
      <c r="F11904" s="144">
        <v>2070</v>
      </c>
      <c r="G11904" s="147">
        <v>75.269417754947881</v>
      </c>
      <c r="H11904" s="147">
        <v>81.027738000000014</v>
      </c>
      <c r="I11904" s="147">
        <v>87.075000000000003</v>
      </c>
      <c r="J11904" s="147">
        <v>93.133442000000016</v>
      </c>
      <c r="K11904" s="147">
        <v>99.187067999999996</v>
      </c>
    </row>
    <row r="11905" spans="2:11" x14ac:dyDescent="0.2">
      <c r="B11905" s="21" t="str">
        <f t="shared" si="185"/>
        <v>MathesonWind2075RCP4.5</v>
      </c>
      <c r="C11905" t="s">
        <v>370</v>
      </c>
      <c r="D11905" t="s">
        <v>1</v>
      </c>
      <c r="E11905" s="144" t="s">
        <v>193</v>
      </c>
      <c r="F11905" s="144">
        <v>2075</v>
      </c>
      <c r="G11905" s="147">
        <v>75.315211106318131</v>
      </c>
      <c r="H11905" s="147">
        <v>81.075726000000003</v>
      </c>
      <c r="I11905" s="147">
        <v>87.125166666666672</v>
      </c>
      <c r="J11905" s="147">
        <v>93.18558666666668</v>
      </c>
      <c r="K11905" s="147">
        <v>99.242623999999992</v>
      </c>
    </row>
    <row r="11906" spans="2:11" x14ac:dyDescent="0.2">
      <c r="B11906" s="21" t="str">
        <f t="shared" si="185"/>
        <v>MathesonWind2080RCP4.5</v>
      </c>
      <c r="C11906" t="s">
        <v>370</v>
      </c>
      <c r="D11906" t="s">
        <v>1</v>
      </c>
      <c r="E11906" s="144" t="s">
        <v>193</v>
      </c>
      <c r="F11906" s="144">
        <v>2080</v>
      </c>
      <c r="G11906" s="147">
        <v>75.361004457688381</v>
      </c>
      <c r="H11906" s="147">
        <v>81.123714000000007</v>
      </c>
      <c r="I11906" s="147">
        <v>87.175333333333342</v>
      </c>
      <c r="J11906" s="147">
        <v>93.237731333333343</v>
      </c>
      <c r="K11906" s="147">
        <v>99.298179999999988</v>
      </c>
    </row>
    <row r="11907" spans="2:11" x14ac:dyDescent="0.2">
      <c r="B11907" s="21" t="str">
        <f t="shared" si="185"/>
        <v>MathesonWind2085RCP4.5</v>
      </c>
      <c r="C11907" t="s">
        <v>370</v>
      </c>
      <c r="D11907" t="s">
        <v>1</v>
      </c>
      <c r="E11907" s="144" t="s">
        <v>193</v>
      </c>
      <c r="F11907" s="144">
        <v>2085</v>
      </c>
      <c r="G11907" s="147">
        <v>75.406797809058631</v>
      </c>
      <c r="H11907" s="147">
        <v>81.17170200000001</v>
      </c>
      <c r="I11907" s="147">
        <v>87.225500000000011</v>
      </c>
      <c r="J11907" s="147">
        <v>93.289876000000021</v>
      </c>
      <c r="K11907" s="147">
        <v>99.353735999999998</v>
      </c>
    </row>
    <row r="11908" spans="2:11" x14ac:dyDescent="0.2">
      <c r="B11908" s="21" t="str">
        <f t="shared" si="185"/>
        <v>MathesonWind2090RCP4.5</v>
      </c>
      <c r="C11908" t="s">
        <v>370</v>
      </c>
      <c r="D11908" t="s">
        <v>1</v>
      </c>
      <c r="E11908" s="144" t="s">
        <v>193</v>
      </c>
      <c r="F11908" s="144">
        <v>2090</v>
      </c>
      <c r="G11908" s="147">
        <v>75.452591160428881</v>
      </c>
      <c r="H11908" s="147">
        <v>81.21969</v>
      </c>
      <c r="I11908" s="147">
        <v>87.275666666666666</v>
      </c>
      <c r="J11908" s="147">
        <v>93.342020666666684</v>
      </c>
      <c r="K11908" s="147">
        <v>99.409291999999994</v>
      </c>
    </row>
    <row r="11909" spans="2:11" x14ac:dyDescent="0.2">
      <c r="B11909" s="21" t="str">
        <f t="shared" si="185"/>
        <v>MathesonWind2095RCP4.5</v>
      </c>
      <c r="C11909" t="s">
        <v>370</v>
      </c>
      <c r="D11909" t="s">
        <v>1</v>
      </c>
      <c r="E11909" s="144" t="s">
        <v>193</v>
      </c>
      <c r="F11909" s="144">
        <v>2095</v>
      </c>
      <c r="G11909" s="147">
        <v>75.498384511799131</v>
      </c>
      <c r="H11909" s="147">
        <v>81.267677999999989</v>
      </c>
      <c r="I11909" s="147">
        <v>87.325833333333335</v>
      </c>
      <c r="J11909" s="147">
        <v>93.394165333333348</v>
      </c>
      <c r="K11909" s="147">
        <v>99.464847999999989</v>
      </c>
    </row>
    <row r="11910" spans="2:11" x14ac:dyDescent="0.2">
      <c r="B11910" s="21" t="str">
        <f t="shared" si="185"/>
        <v>MathesonWind2100RCP4.5</v>
      </c>
      <c r="C11910" t="s">
        <v>370</v>
      </c>
      <c r="D11910" t="s">
        <v>1</v>
      </c>
      <c r="E11910" s="144" t="s">
        <v>193</v>
      </c>
      <c r="F11910" s="144">
        <v>2100</v>
      </c>
      <c r="G11910" s="147">
        <v>75.544177863169381</v>
      </c>
      <c r="H11910" s="147">
        <v>81.315665999999993</v>
      </c>
      <c r="I11910" s="147">
        <v>87.376000000000005</v>
      </c>
      <c r="J11910" s="147">
        <v>93.446310000000011</v>
      </c>
      <c r="K11910" s="147">
        <v>99.520403999999985</v>
      </c>
    </row>
    <row r="11911" spans="2:11" x14ac:dyDescent="0.2">
      <c r="B11911" s="21" t="str">
        <f t="shared" si="185"/>
        <v>MathesonWind2023RCP6.0</v>
      </c>
      <c r="C11911" t="s">
        <v>370</v>
      </c>
      <c r="D11911" t="s">
        <v>1</v>
      </c>
      <c r="E11911" s="144" t="s">
        <v>192</v>
      </c>
      <c r="F11911" s="144">
        <v>2023</v>
      </c>
      <c r="G11911" s="147">
        <v>74.801582976084248</v>
      </c>
      <c r="H11911" s="147">
        <v>80.547858000000019</v>
      </c>
      <c r="I11911" s="147">
        <v>86.584799999999987</v>
      </c>
      <c r="J11911" s="147">
        <v>92.62733200000001</v>
      </c>
      <c r="K11911" s="147">
        <v>98.67725999999999</v>
      </c>
    </row>
    <row r="11912" spans="2:11" x14ac:dyDescent="0.2">
      <c r="B11912" s="21" t="str">
        <f t="shared" si="185"/>
        <v>MathesonWind2025RCP6.0</v>
      </c>
      <c r="C11912" t="s">
        <v>370</v>
      </c>
      <c r="D11912" t="s">
        <v>1</v>
      </c>
      <c r="E11912" s="144" t="s">
        <v>192</v>
      </c>
      <c r="F11912" s="144">
        <v>2025</v>
      </c>
      <c r="G11912" s="147">
        <v>74.828811455277375</v>
      </c>
      <c r="H11912" s="147">
        <v>80.565187000000009</v>
      </c>
      <c r="I11912" s="147">
        <v>86.589099999999988</v>
      </c>
      <c r="J11912" s="147">
        <v>92.621197333333342</v>
      </c>
      <c r="K11912" s="147">
        <v>98.66091999999999</v>
      </c>
    </row>
    <row r="11913" spans="2:11" x14ac:dyDescent="0.2">
      <c r="B11913" s="21" t="str">
        <f t="shared" si="185"/>
        <v>MathesonWind2030RCP6.0</v>
      </c>
      <c r="C11913" t="s">
        <v>370</v>
      </c>
      <c r="D11913" t="s">
        <v>1</v>
      </c>
      <c r="E11913" s="144" t="s">
        <v>192</v>
      </c>
      <c r="F11913" s="144">
        <v>2030</v>
      </c>
      <c r="G11913" s="147">
        <v>74.856039934470488</v>
      </c>
      <c r="H11913" s="147">
        <v>80.582516000000012</v>
      </c>
      <c r="I11913" s="147">
        <v>86.593399999999988</v>
      </c>
      <c r="J11913" s="147">
        <v>92.615062666666674</v>
      </c>
      <c r="K11913" s="147">
        <v>98.644579999999991</v>
      </c>
    </row>
    <row r="11914" spans="2:11" x14ac:dyDescent="0.2">
      <c r="B11914" s="21" t="str">
        <f t="shared" si="185"/>
        <v>MathesonWind2035RCP6.0</v>
      </c>
      <c r="C11914" t="s">
        <v>370</v>
      </c>
      <c r="D11914" t="s">
        <v>1</v>
      </c>
      <c r="E11914" s="144" t="s">
        <v>192</v>
      </c>
      <c r="F11914" s="144">
        <v>2035</v>
      </c>
      <c r="G11914" s="147">
        <v>74.883268413663615</v>
      </c>
      <c r="H11914" s="147">
        <v>80.599845000000016</v>
      </c>
      <c r="I11914" s="147">
        <v>86.597700000000003</v>
      </c>
      <c r="J11914" s="147">
        <v>92.608928000000006</v>
      </c>
      <c r="K11914" s="147">
        <v>98.628239999999991</v>
      </c>
    </row>
    <row r="11915" spans="2:11" x14ac:dyDescent="0.2">
      <c r="B11915" s="21" t="str">
        <f t="shared" si="185"/>
        <v>MathesonWind2040RCP6.0</v>
      </c>
      <c r="C11915" t="s">
        <v>370</v>
      </c>
      <c r="D11915" t="s">
        <v>1</v>
      </c>
      <c r="E11915" s="144" t="s">
        <v>192</v>
      </c>
      <c r="F11915" s="144">
        <v>2040</v>
      </c>
      <c r="G11915" s="147">
        <v>74.910496892856742</v>
      </c>
      <c r="H11915" s="147">
        <v>80.617174000000006</v>
      </c>
      <c r="I11915" s="147">
        <v>86.602000000000004</v>
      </c>
      <c r="J11915" s="147">
        <v>92.602793333333338</v>
      </c>
      <c r="K11915" s="147">
        <v>98.611899999999991</v>
      </c>
    </row>
    <row r="11916" spans="2:11" x14ac:dyDescent="0.2">
      <c r="B11916" s="21" t="str">
        <f t="shared" ref="B11916:B11979" si="186">C11916&amp;D11916&amp;F11916&amp;E11916</f>
        <v>MathesonWind2045RCP6.0</v>
      </c>
      <c r="C11916" t="s">
        <v>370</v>
      </c>
      <c r="D11916" t="s">
        <v>1</v>
      </c>
      <c r="E11916" s="144" t="s">
        <v>192</v>
      </c>
      <c r="F11916" s="144">
        <v>2045</v>
      </c>
      <c r="G11916" s="147">
        <v>74.937725372049854</v>
      </c>
      <c r="H11916" s="147">
        <v>80.634502999999995</v>
      </c>
      <c r="I11916" s="147">
        <v>86.606300000000005</v>
      </c>
      <c r="J11916" s="147">
        <v>92.59665866666667</v>
      </c>
      <c r="K11916" s="147">
        <v>98.595559999999992</v>
      </c>
    </row>
    <row r="11917" spans="2:11" x14ac:dyDescent="0.2">
      <c r="B11917" s="21" t="str">
        <f t="shared" si="186"/>
        <v>MathesonWind2050RCP6.0</v>
      </c>
      <c r="C11917" t="s">
        <v>370</v>
      </c>
      <c r="D11917" t="s">
        <v>1</v>
      </c>
      <c r="E11917" s="144" t="s">
        <v>192</v>
      </c>
      <c r="F11917" s="144">
        <v>2050</v>
      </c>
      <c r="G11917" s="147">
        <v>75.025846631983967</v>
      </c>
      <c r="H11917" s="147">
        <v>80.727013200000002</v>
      </c>
      <c r="I11917" s="147">
        <v>86.703479999999999</v>
      </c>
      <c r="J11917" s="147">
        <v>92.699107600000005</v>
      </c>
      <c r="K11917" s="147">
        <v>98.700789599999993</v>
      </c>
    </row>
    <row r="11918" spans="2:11" x14ac:dyDescent="0.2">
      <c r="B11918" s="21" t="str">
        <f t="shared" si="186"/>
        <v>MathesonWind2055RCP6.0</v>
      </c>
      <c r="C11918" t="s">
        <v>370</v>
      </c>
      <c r="D11918" t="s">
        <v>1</v>
      </c>
      <c r="E11918" s="144" t="s">
        <v>192</v>
      </c>
      <c r="F11918" s="144">
        <v>2055</v>
      </c>
      <c r="G11918" s="147">
        <v>75.086739412724938</v>
      </c>
      <c r="H11918" s="147">
        <v>80.802194400000005</v>
      </c>
      <c r="I11918" s="147">
        <v>86.796360000000007</v>
      </c>
      <c r="J11918" s="147">
        <v>92.807691200000008</v>
      </c>
      <c r="K11918" s="147">
        <v>98.822359199999994</v>
      </c>
    </row>
    <row r="11919" spans="2:11" x14ac:dyDescent="0.2">
      <c r="B11919" s="21" t="str">
        <f t="shared" si="186"/>
        <v>MathesonWind2060RCP6.0</v>
      </c>
      <c r="C11919" t="s">
        <v>370</v>
      </c>
      <c r="D11919" t="s">
        <v>1</v>
      </c>
      <c r="E11919" s="144" t="s">
        <v>192</v>
      </c>
      <c r="F11919" s="144">
        <v>2060</v>
      </c>
      <c r="G11919" s="147">
        <v>75.147632193465924</v>
      </c>
      <c r="H11919" s="147">
        <v>80.877375600000008</v>
      </c>
      <c r="I11919" s="147">
        <v>86.889240000000001</v>
      </c>
      <c r="J11919" s="147">
        <v>92.916274800000011</v>
      </c>
      <c r="K11919" s="147">
        <v>98.943928799999995</v>
      </c>
    </row>
    <row r="11920" spans="2:11" x14ac:dyDescent="0.2">
      <c r="B11920" s="21" t="str">
        <f t="shared" si="186"/>
        <v>MathesonWind2065RCP6.0</v>
      </c>
      <c r="C11920" t="s">
        <v>370</v>
      </c>
      <c r="D11920" t="s">
        <v>1</v>
      </c>
      <c r="E11920" s="144" t="s">
        <v>192</v>
      </c>
      <c r="F11920" s="144">
        <v>2065</v>
      </c>
      <c r="G11920" s="147">
        <v>75.208524974206895</v>
      </c>
      <c r="H11920" s="147">
        <v>80.952556800000011</v>
      </c>
      <c r="I11920" s="147">
        <v>86.982120000000009</v>
      </c>
      <c r="J11920" s="147">
        <v>93.024858400000014</v>
      </c>
      <c r="K11920" s="147">
        <v>99.065498399999996</v>
      </c>
    </row>
    <row r="11921" spans="2:11" x14ac:dyDescent="0.2">
      <c r="B11921" s="21" t="str">
        <f t="shared" si="186"/>
        <v>MathesonWind2070RCP6.0</v>
      </c>
      <c r="C11921" t="s">
        <v>370</v>
      </c>
      <c r="D11921" t="s">
        <v>1</v>
      </c>
      <c r="E11921" s="144" t="s">
        <v>192</v>
      </c>
      <c r="F11921" s="144">
        <v>2070</v>
      </c>
      <c r="G11921" s="147">
        <v>75.269417754947881</v>
      </c>
      <c r="H11921" s="147">
        <v>81.027738000000014</v>
      </c>
      <c r="I11921" s="147">
        <v>87.075000000000003</v>
      </c>
      <c r="J11921" s="147">
        <v>93.133442000000016</v>
      </c>
      <c r="K11921" s="147">
        <v>99.187067999999996</v>
      </c>
    </row>
    <row r="11922" spans="2:11" x14ac:dyDescent="0.2">
      <c r="B11922" s="21" t="str">
        <f t="shared" si="186"/>
        <v>MathesonWind2075RCP6.0</v>
      </c>
      <c r="C11922" t="s">
        <v>370</v>
      </c>
      <c r="D11922" t="s">
        <v>1</v>
      </c>
      <c r="E11922" s="144" t="s">
        <v>192</v>
      </c>
      <c r="F11922" s="144">
        <v>2075</v>
      </c>
      <c r="G11922" s="147">
        <v>75.338107782003249</v>
      </c>
      <c r="H11922" s="147">
        <v>81.099720000000005</v>
      </c>
      <c r="I11922" s="147">
        <v>87.15025</v>
      </c>
      <c r="J11922" s="147">
        <v>93.211659000000012</v>
      </c>
      <c r="K11922" s="147">
        <v>99.27040199999999</v>
      </c>
    </row>
    <row r="11923" spans="2:11" x14ac:dyDescent="0.2">
      <c r="B11923" s="21" t="str">
        <f t="shared" si="186"/>
        <v>MathesonWind2080RCP6.0</v>
      </c>
      <c r="C11923" t="s">
        <v>370</v>
      </c>
      <c r="D11923" t="s">
        <v>1</v>
      </c>
      <c r="E11923" s="144" t="s">
        <v>192</v>
      </c>
      <c r="F11923" s="144">
        <v>2080</v>
      </c>
      <c r="G11923" s="147">
        <v>75.406797809058631</v>
      </c>
      <c r="H11923" s="147">
        <v>81.17170200000001</v>
      </c>
      <c r="I11923" s="147">
        <v>87.225500000000011</v>
      </c>
      <c r="J11923" s="147">
        <v>93.289876000000021</v>
      </c>
      <c r="K11923" s="147">
        <v>99.353735999999998</v>
      </c>
    </row>
    <row r="11924" spans="2:11" x14ac:dyDescent="0.2">
      <c r="B11924" s="21" t="str">
        <f t="shared" si="186"/>
        <v>MathesonWind2085RCP6.0</v>
      </c>
      <c r="C11924" t="s">
        <v>370</v>
      </c>
      <c r="D11924" t="s">
        <v>1</v>
      </c>
      <c r="E11924" s="144" t="s">
        <v>192</v>
      </c>
      <c r="F11924" s="144">
        <v>2085</v>
      </c>
      <c r="G11924" s="147">
        <v>75.475487836114013</v>
      </c>
      <c r="H11924" s="147">
        <v>81.243684000000002</v>
      </c>
      <c r="I11924" s="147">
        <v>87.300750000000008</v>
      </c>
      <c r="J11924" s="147">
        <v>93.368093000000016</v>
      </c>
      <c r="K11924" s="147">
        <v>99.437069999999991</v>
      </c>
    </row>
    <row r="11925" spans="2:11" x14ac:dyDescent="0.2">
      <c r="B11925" s="21" t="str">
        <f t="shared" si="186"/>
        <v>MathesonWind2090RCP6.0</v>
      </c>
      <c r="C11925" t="s">
        <v>370</v>
      </c>
      <c r="D11925" t="s">
        <v>1</v>
      </c>
      <c r="E11925" s="144" t="s">
        <v>192</v>
      </c>
      <c r="F11925" s="144">
        <v>2090</v>
      </c>
      <c r="G11925" s="147">
        <v>75.74467848268236</v>
      </c>
      <c r="H11925" s="147">
        <v>81.544942000000006</v>
      </c>
      <c r="I11925" s="147">
        <v>87.639733333333339</v>
      </c>
      <c r="J11925" s="147">
        <v>93.743841333333336</v>
      </c>
      <c r="K11925" s="147">
        <v>99.847203999999991</v>
      </c>
    </row>
    <row r="11926" spans="2:11" x14ac:dyDescent="0.2">
      <c r="B11926" s="21" t="str">
        <f t="shared" si="186"/>
        <v>MathesonWind2095RCP6.0</v>
      </c>
      <c r="C11926" t="s">
        <v>370</v>
      </c>
      <c r="D11926" t="s">
        <v>1</v>
      </c>
      <c r="E11926" s="144" t="s">
        <v>192</v>
      </c>
      <c r="F11926" s="144">
        <v>2095</v>
      </c>
      <c r="G11926" s="147">
        <v>75.94517910219534</v>
      </c>
      <c r="H11926" s="147">
        <v>81.774218000000005</v>
      </c>
      <c r="I11926" s="147">
        <v>87.90346666666666</v>
      </c>
      <c r="J11926" s="147">
        <v>94.041372666666675</v>
      </c>
      <c r="K11926" s="147">
        <v>100.17400399999998</v>
      </c>
    </row>
    <row r="11927" spans="2:11" x14ac:dyDescent="0.2">
      <c r="B11927" s="21" t="str">
        <f t="shared" si="186"/>
        <v>MathesonWind2100RCP6.0</v>
      </c>
      <c r="C11927" t="s">
        <v>370</v>
      </c>
      <c r="D11927" t="s">
        <v>1</v>
      </c>
      <c r="E11927" s="144" t="s">
        <v>192</v>
      </c>
      <c r="F11927" s="144">
        <v>2100</v>
      </c>
      <c r="G11927" s="147">
        <v>76.145679721708319</v>
      </c>
      <c r="H11927" s="147">
        <v>82.003494000000018</v>
      </c>
      <c r="I11927" s="147">
        <v>88.167199999999994</v>
      </c>
      <c r="J11927" s="147">
        <v>94.338903999999999</v>
      </c>
      <c r="K11927" s="147">
        <v>100.50080399999999</v>
      </c>
    </row>
    <row r="11928" spans="2:11" x14ac:dyDescent="0.2">
      <c r="B11928" s="21" t="str">
        <f t="shared" si="186"/>
        <v>MathesonWind2023RCP8.5</v>
      </c>
      <c r="C11928" t="s">
        <v>370</v>
      </c>
      <c r="D11928" t="s">
        <v>1</v>
      </c>
      <c r="E11928" s="144" t="s">
        <v>191</v>
      </c>
      <c r="F11928" s="144">
        <v>2023</v>
      </c>
      <c r="G11928" s="147">
        <v>74.801582976084248</v>
      </c>
      <c r="H11928" s="147">
        <v>80.547858000000019</v>
      </c>
      <c r="I11928" s="147">
        <v>86.584799999999987</v>
      </c>
      <c r="J11928" s="147">
        <v>92.62733200000001</v>
      </c>
      <c r="K11928" s="147">
        <v>98.67725999999999</v>
      </c>
    </row>
    <row r="11929" spans="2:11" x14ac:dyDescent="0.2">
      <c r="B11929" s="21" t="str">
        <f t="shared" si="186"/>
        <v>MathesonWind2025RCP8.5</v>
      </c>
      <c r="C11929" t="s">
        <v>370</v>
      </c>
      <c r="D11929" t="s">
        <v>1</v>
      </c>
      <c r="E11929" s="144" t="s">
        <v>191</v>
      </c>
      <c r="F11929" s="144">
        <v>2025</v>
      </c>
      <c r="G11929" s="147">
        <v>74.856039934470488</v>
      </c>
      <c r="H11929" s="147">
        <v>80.582516000000012</v>
      </c>
      <c r="I11929" s="147">
        <v>86.593399999999988</v>
      </c>
      <c r="J11929" s="147">
        <v>92.615062666666674</v>
      </c>
      <c r="K11929" s="147">
        <v>98.644579999999991</v>
      </c>
    </row>
    <row r="11930" spans="2:11" x14ac:dyDescent="0.2">
      <c r="B11930" s="21" t="str">
        <f t="shared" si="186"/>
        <v>MathesonWind2030RCP8.5</v>
      </c>
      <c r="C11930" t="s">
        <v>370</v>
      </c>
      <c r="D11930" t="s">
        <v>1</v>
      </c>
      <c r="E11930" s="144" t="s">
        <v>191</v>
      </c>
      <c r="F11930" s="144">
        <v>2030</v>
      </c>
      <c r="G11930" s="147">
        <v>74.910496892856742</v>
      </c>
      <c r="H11930" s="147">
        <v>80.617174000000006</v>
      </c>
      <c r="I11930" s="147">
        <v>86.602000000000004</v>
      </c>
      <c r="J11930" s="147">
        <v>92.602793333333338</v>
      </c>
      <c r="K11930" s="147">
        <v>98.611899999999991</v>
      </c>
    </row>
    <row r="11931" spans="2:11" x14ac:dyDescent="0.2">
      <c r="B11931" s="21" t="str">
        <f t="shared" si="186"/>
        <v>MathesonWind2035RCP8.5</v>
      </c>
      <c r="C11931" t="s">
        <v>370</v>
      </c>
      <c r="D11931" t="s">
        <v>1</v>
      </c>
      <c r="E11931" s="144" t="s">
        <v>191</v>
      </c>
      <c r="F11931" s="144">
        <v>2035</v>
      </c>
      <c r="G11931" s="147">
        <v>74.964953851242981</v>
      </c>
      <c r="H11931" s="147">
        <v>80.651831999999999</v>
      </c>
      <c r="I11931" s="147">
        <v>86.610600000000005</v>
      </c>
      <c r="J11931" s="147">
        <v>92.590524000000002</v>
      </c>
      <c r="K11931" s="147">
        <v>98.579219999999992</v>
      </c>
    </row>
    <row r="11932" spans="2:11" x14ac:dyDescent="0.2">
      <c r="B11932" s="21" t="str">
        <f t="shared" si="186"/>
        <v>MathesonWind2040RCP8.5</v>
      </c>
      <c r="C11932" t="s">
        <v>370</v>
      </c>
      <c r="D11932" t="s">
        <v>1</v>
      </c>
      <c r="E11932" s="144" t="s">
        <v>191</v>
      </c>
      <c r="F11932" s="144">
        <v>2040</v>
      </c>
      <c r="G11932" s="147">
        <v>75.066441819144615</v>
      </c>
      <c r="H11932" s="147">
        <v>80.777134000000004</v>
      </c>
      <c r="I11932" s="147">
        <v>86.7654</v>
      </c>
      <c r="J11932" s="147">
        <v>92.771496666666678</v>
      </c>
      <c r="K11932" s="147">
        <v>98.781835999999998</v>
      </c>
    </row>
    <row r="11933" spans="2:11" x14ac:dyDescent="0.2">
      <c r="B11933" s="21" t="str">
        <f t="shared" si="186"/>
        <v>MathesonWind2045RCP8.5</v>
      </c>
      <c r="C11933" t="s">
        <v>370</v>
      </c>
      <c r="D11933" t="s">
        <v>1</v>
      </c>
      <c r="E11933" s="144" t="s">
        <v>191</v>
      </c>
      <c r="F11933" s="144">
        <v>2045</v>
      </c>
      <c r="G11933" s="147">
        <v>75.167929787046248</v>
      </c>
      <c r="H11933" s="147">
        <v>80.902436000000009</v>
      </c>
      <c r="I11933" s="147">
        <v>86.920200000000008</v>
      </c>
      <c r="J11933" s="147">
        <v>92.95246933333334</v>
      </c>
      <c r="K11933" s="147">
        <v>98.98445199999999</v>
      </c>
    </row>
    <row r="11934" spans="2:11" x14ac:dyDescent="0.2">
      <c r="B11934" s="21" t="str">
        <f t="shared" si="186"/>
        <v>MathesonWind2050RCP8.5</v>
      </c>
      <c r="C11934" t="s">
        <v>370</v>
      </c>
      <c r="D11934" t="s">
        <v>1</v>
      </c>
      <c r="E11934" s="144" t="s">
        <v>191</v>
      </c>
      <c r="F11934" s="144">
        <v>2050</v>
      </c>
      <c r="G11934" s="147">
        <v>75.361004457688381</v>
      </c>
      <c r="H11934" s="147">
        <v>81.123714000000007</v>
      </c>
      <c r="I11934" s="147">
        <v>87.175333333333342</v>
      </c>
      <c r="J11934" s="147">
        <v>93.237731333333343</v>
      </c>
      <c r="K11934" s="147">
        <v>99.298179999999988</v>
      </c>
    </row>
    <row r="11935" spans="2:11" x14ac:dyDescent="0.2">
      <c r="B11935" s="21" t="str">
        <f t="shared" si="186"/>
        <v>MathesonWind2055RCP8.5</v>
      </c>
      <c r="C11935" t="s">
        <v>370</v>
      </c>
      <c r="D11935" t="s">
        <v>1</v>
      </c>
      <c r="E11935" s="144" t="s">
        <v>191</v>
      </c>
      <c r="F11935" s="144">
        <v>2055</v>
      </c>
      <c r="G11935" s="147">
        <v>75.452591160428881</v>
      </c>
      <c r="H11935" s="147">
        <v>81.21969</v>
      </c>
      <c r="I11935" s="147">
        <v>87.275666666666666</v>
      </c>
      <c r="J11935" s="147">
        <v>93.342020666666684</v>
      </c>
      <c r="K11935" s="147">
        <v>99.409291999999994</v>
      </c>
    </row>
    <row r="11936" spans="2:11" x14ac:dyDescent="0.2">
      <c r="B11936" s="21" t="str">
        <f t="shared" si="186"/>
        <v>MathesonWind2060RCP8.5</v>
      </c>
      <c r="C11936" t="s">
        <v>370</v>
      </c>
      <c r="D11936" t="s">
        <v>1</v>
      </c>
      <c r="E11936" s="144" t="s">
        <v>191</v>
      </c>
      <c r="F11936" s="144">
        <v>2060</v>
      </c>
      <c r="G11936" s="147">
        <v>75.74467848268236</v>
      </c>
      <c r="H11936" s="147">
        <v>81.544942000000006</v>
      </c>
      <c r="I11936" s="147">
        <v>87.639733333333339</v>
      </c>
      <c r="J11936" s="147">
        <v>93.743841333333336</v>
      </c>
      <c r="K11936" s="147">
        <v>99.847203999999991</v>
      </c>
    </row>
    <row r="11937" spans="2:11" x14ac:dyDescent="0.2">
      <c r="B11937" s="21" t="str">
        <f t="shared" si="186"/>
        <v>MathesonWind2065RCP8.5</v>
      </c>
      <c r="C11937" t="s">
        <v>370</v>
      </c>
      <c r="D11937" t="s">
        <v>1</v>
      </c>
      <c r="E11937" s="144" t="s">
        <v>191</v>
      </c>
      <c r="F11937" s="144">
        <v>2065</v>
      </c>
      <c r="G11937" s="147">
        <v>75.94517910219534</v>
      </c>
      <c r="H11937" s="147">
        <v>81.774218000000005</v>
      </c>
      <c r="I11937" s="147">
        <v>87.90346666666666</v>
      </c>
      <c r="J11937" s="147">
        <v>94.041372666666675</v>
      </c>
      <c r="K11937" s="147">
        <v>100.17400399999998</v>
      </c>
    </row>
    <row r="11938" spans="2:11" x14ac:dyDescent="0.2">
      <c r="B11938" s="21" t="str">
        <f t="shared" si="186"/>
        <v>MathesonWind2070RCP8.5</v>
      </c>
      <c r="C11938" t="s">
        <v>370</v>
      </c>
      <c r="D11938" t="s">
        <v>1</v>
      </c>
      <c r="E11938" s="144" t="s">
        <v>191</v>
      </c>
      <c r="F11938" s="144">
        <v>2070</v>
      </c>
      <c r="G11938" s="147">
        <v>76.252118322190526</v>
      </c>
      <c r="H11938" s="147">
        <v>82.110134000000016</v>
      </c>
      <c r="I11938" s="147">
        <v>88.270399999999995</v>
      </c>
      <c r="J11938" s="147">
        <v>94.437058666666672</v>
      </c>
      <c r="K11938" s="147">
        <v>100.59884399999999</v>
      </c>
    </row>
    <row r="11939" spans="2:11" x14ac:dyDescent="0.2">
      <c r="B11939" s="21" t="str">
        <f t="shared" si="186"/>
        <v>MathesonWind2075RCP8.5</v>
      </c>
      <c r="C11939" t="s">
        <v>370</v>
      </c>
      <c r="D11939" t="s">
        <v>1</v>
      </c>
      <c r="E11939" s="144" t="s">
        <v>191</v>
      </c>
      <c r="F11939" s="144">
        <v>2075</v>
      </c>
      <c r="G11939" s="147">
        <v>76.358556922672719</v>
      </c>
      <c r="H11939" s="147">
        <v>82.216774000000015</v>
      </c>
      <c r="I11939" s="147">
        <v>88.373599999999996</v>
      </c>
      <c r="J11939" s="147">
        <v>94.535213333333331</v>
      </c>
      <c r="K11939" s="147">
        <v>100.696884</v>
      </c>
    </row>
    <row r="11940" spans="2:11" x14ac:dyDescent="0.2">
      <c r="B11940" s="21" t="str">
        <f t="shared" si="186"/>
        <v>MathesonWind2080RCP8.5</v>
      </c>
      <c r="C11940" t="s">
        <v>370</v>
      </c>
      <c r="D11940" t="s">
        <v>1</v>
      </c>
      <c r="E11940" s="144" t="s">
        <v>191</v>
      </c>
      <c r="F11940" s="144">
        <v>2080</v>
      </c>
      <c r="G11940" s="147">
        <v>76.464995523154926</v>
      </c>
      <c r="H11940" s="147">
        <v>82.323414000000014</v>
      </c>
      <c r="I11940" s="147">
        <v>88.476799999999997</v>
      </c>
      <c r="J11940" s="147">
        <v>94.633368000000004</v>
      </c>
      <c r="K11940" s="147">
        <v>100.79492399999999</v>
      </c>
    </row>
    <row r="11941" spans="2:11" x14ac:dyDescent="0.2">
      <c r="B11941" s="21" t="str">
        <f t="shared" si="186"/>
        <v>MathesonWind2085RCP8.5</v>
      </c>
      <c r="C11941" t="s">
        <v>370</v>
      </c>
      <c r="D11941" t="s">
        <v>1</v>
      </c>
      <c r="E11941" s="144" t="s">
        <v>191</v>
      </c>
      <c r="F11941" s="144">
        <v>2085</v>
      </c>
      <c r="G11941" s="147">
        <v>76.550393935169708</v>
      </c>
      <c r="H11941" s="147">
        <v>82.427388000000008</v>
      </c>
      <c r="I11941" s="147">
        <v>88.601500000000001</v>
      </c>
      <c r="J11941" s="147">
        <v>94.775999000000013</v>
      </c>
      <c r="K11941" s="147">
        <v>100.95668999999999</v>
      </c>
    </row>
    <row r="11942" spans="2:11" x14ac:dyDescent="0.2">
      <c r="B11942" s="21" t="str">
        <f t="shared" si="186"/>
        <v>MathesonWind2090RCP8.5</v>
      </c>
      <c r="C11942" t="s">
        <v>370</v>
      </c>
      <c r="D11942" t="s">
        <v>1</v>
      </c>
      <c r="E11942" s="144" t="s">
        <v>191</v>
      </c>
      <c r="F11942" s="144">
        <v>2090</v>
      </c>
      <c r="G11942" s="147">
        <v>76.635792347184491</v>
      </c>
      <c r="H11942" s="147">
        <v>82.531362000000001</v>
      </c>
      <c r="I11942" s="147">
        <v>88.726200000000006</v>
      </c>
      <c r="J11942" s="147">
        <v>94.918630000000022</v>
      </c>
      <c r="K11942" s="147">
        <v>101.11845599999999</v>
      </c>
    </row>
    <row r="11943" spans="2:11" x14ac:dyDescent="0.2">
      <c r="B11943" s="21" t="str">
        <f t="shared" si="186"/>
        <v>MathesonWind2095RCP8.5</v>
      </c>
      <c r="C11943" t="s">
        <v>370</v>
      </c>
      <c r="D11943" t="s">
        <v>1</v>
      </c>
      <c r="E11943" s="144" t="s">
        <v>191</v>
      </c>
      <c r="F11943" s="144">
        <v>2095</v>
      </c>
      <c r="G11943" s="147">
        <v>76.635792347184491</v>
      </c>
      <c r="H11943" s="147">
        <v>82.531362000000001</v>
      </c>
      <c r="I11943" s="147">
        <v>88.726200000000006</v>
      </c>
      <c r="J11943" s="147">
        <v>94.918630000000022</v>
      </c>
      <c r="K11943" s="147">
        <v>101.11845599999999</v>
      </c>
    </row>
    <row r="11944" spans="2:11" x14ac:dyDescent="0.2">
      <c r="B11944" s="21" t="str">
        <f t="shared" si="186"/>
        <v>MathesonWind2100RCP8.5</v>
      </c>
      <c r="C11944" t="s">
        <v>370</v>
      </c>
      <c r="D11944" t="s">
        <v>1</v>
      </c>
      <c r="E11944" s="144" t="s">
        <v>191</v>
      </c>
      <c r="F11944" s="144">
        <v>2100</v>
      </c>
      <c r="G11944" s="147">
        <v>76.635792347184491</v>
      </c>
      <c r="H11944" s="147">
        <v>82.531362000000001</v>
      </c>
      <c r="I11944" s="147">
        <v>88.726200000000006</v>
      </c>
      <c r="J11944" s="147">
        <v>94.918630000000022</v>
      </c>
      <c r="K11944" s="147">
        <v>101.11845599999999</v>
      </c>
    </row>
    <row r="11945" spans="2:11" x14ac:dyDescent="0.2">
      <c r="B11945" s="21" t="str">
        <f t="shared" si="186"/>
        <v>MattawaIce Accretion2023RCP4.5</v>
      </c>
      <c r="C11945" t="s">
        <v>371</v>
      </c>
      <c r="D11945" t="s">
        <v>486</v>
      </c>
      <c r="E11945" s="144" t="s">
        <v>193</v>
      </c>
      <c r="F11945" s="144">
        <v>2023</v>
      </c>
      <c r="G11945" s="147">
        <v>15.416470697017587</v>
      </c>
      <c r="H11945" s="147">
        <v>18.440940000000001</v>
      </c>
      <c r="I11945" s="147">
        <v>22.26</v>
      </c>
      <c r="J11945" s="147">
        <v>25.201259999999998</v>
      </c>
      <c r="K11945" s="147">
        <v>28.12698</v>
      </c>
    </row>
    <row r="11946" spans="2:11" x14ac:dyDescent="0.2">
      <c r="B11946" s="21" t="str">
        <f t="shared" si="186"/>
        <v>MattawaIce Accretion2025RCP4.5</v>
      </c>
      <c r="C11946" t="s">
        <v>371</v>
      </c>
      <c r="D11946" t="s">
        <v>486</v>
      </c>
      <c r="E11946" s="144" t="s">
        <v>193</v>
      </c>
      <c r="F11946" s="144">
        <v>2025</v>
      </c>
      <c r="G11946" s="147">
        <v>15.509018230427804</v>
      </c>
      <c r="H11946" s="147">
        <v>18.560045000000002</v>
      </c>
      <c r="I11946" s="147">
        <v>22.414000000000001</v>
      </c>
      <c r="J11946" s="147">
        <v>25.379234999999998</v>
      </c>
      <c r="K11946" s="147">
        <v>28.329840000000001</v>
      </c>
    </row>
    <row r="11947" spans="2:11" x14ac:dyDescent="0.2">
      <c r="B11947" s="21" t="str">
        <f t="shared" si="186"/>
        <v>MattawaIce Accretion2030RCP4.5</v>
      </c>
      <c r="C11947" t="s">
        <v>371</v>
      </c>
      <c r="D11947" t="s">
        <v>486</v>
      </c>
      <c r="E11947" s="144" t="s">
        <v>193</v>
      </c>
      <c r="F11947" s="144">
        <v>2030</v>
      </c>
      <c r="G11947" s="147">
        <v>15.601565763838019</v>
      </c>
      <c r="H11947" s="147">
        <v>18.67915</v>
      </c>
      <c r="I11947" s="147">
        <v>22.568000000000001</v>
      </c>
      <c r="J11947" s="147">
        <v>25.557209999999998</v>
      </c>
      <c r="K11947" s="147">
        <v>28.532699999999998</v>
      </c>
    </row>
    <row r="11948" spans="2:11" x14ac:dyDescent="0.2">
      <c r="B11948" s="21" t="str">
        <f t="shared" si="186"/>
        <v>MattawaIce Accretion2035RCP4.5</v>
      </c>
      <c r="C11948" t="s">
        <v>371</v>
      </c>
      <c r="D11948" t="s">
        <v>486</v>
      </c>
      <c r="E11948" s="144" t="s">
        <v>193</v>
      </c>
      <c r="F11948" s="144">
        <v>2035</v>
      </c>
      <c r="G11948" s="147">
        <v>15.694113297248236</v>
      </c>
      <c r="H11948" s="147">
        <v>18.798255000000001</v>
      </c>
      <c r="I11948" s="147">
        <v>22.722000000000001</v>
      </c>
      <c r="J11948" s="147">
        <v>25.735184999999998</v>
      </c>
      <c r="K11948" s="147">
        <v>28.73556</v>
      </c>
    </row>
    <row r="11949" spans="2:11" x14ac:dyDescent="0.2">
      <c r="B11949" s="21" t="str">
        <f t="shared" si="186"/>
        <v>MattawaIce Accretion2040RCP4.5</v>
      </c>
      <c r="C11949" t="s">
        <v>371</v>
      </c>
      <c r="D11949" t="s">
        <v>486</v>
      </c>
      <c r="E11949" s="144" t="s">
        <v>193</v>
      </c>
      <c r="F11949" s="144">
        <v>2040</v>
      </c>
      <c r="G11949" s="147">
        <v>15.786660830658453</v>
      </c>
      <c r="H11949" s="147">
        <v>18.917360000000002</v>
      </c>
      <c r="I11949" s="147">
        <v>22.876000000000001</v>
      </c>
      <c r="J11949" s="147">
        <v>25.913159999999998</v>
      </c>
      <c r="K11949" s="147">
        <v>28.938420000000001</v>
      </c>
    </row>
    <row r="11950" spans="2:11" x14ac:dyDescent="0.2">
      <c r="B11950" s="21" t="str">
        <f t="shared" si="186"/>
        <v>MattawaIce Accretion2045RCP4.5</v>
      </c>
      <c r="C11950" t="s">
        <v>371</v>
      </c>
      <c r="D11950" t="s">
        <v>486</v>
      </c>
      <c r="E11950" s="144" t="s">
        <v>193</v>
      </c>
      <c r="F11950" s="144">
        <v>2045</v>
      </c>
      <c r="G11950" s="147">
        <v>15.879208364068669</v>
      </c>
      <c r="H11950" s="147">
        <v>19.036465</v>
      </c>
      <c r="I11950" s="147">
        <v>23.03</v>
      </c>
      <c r="J11950" s="147">
        <v>26.091134999999998</v>
      </c>
      <c r="K11950" s="147">
        <v>29.141279999999998</v>
      </c>
    </row>
    <row r="11951" spans="2:11" x14ac:dyDescent="0.2">
      <c r="B11951" s="21" t="str">
        <f t="shared" si="186"/>
        <v>MattawaIce Accretion2050RCP4.5</v>
      </c>
      <c r="C11951" t="s">
        <v>371</v>
      </c>
      <c r="D11951" t="s">
        <v>486</v>
      </c>
      <c r="E11951" s="144" t="s">
        <v>193</v>
      </c>
      <c r="F11951" s="144">
        <v>2050</v>
      </c>
      <c r="G11951" s="147">
        <v>16.056509954391398</v>
      </c>
      <c r="H11951" s="147">
        <v>19.274094000000002</v>
      </c>
      <c r="I11951" s="147">
        <v>23.343600000000002</v>
      </c>
      <c r="J11951" s="147">
        <v>26.458949999999998</v>
      </c>
      <c r="K11951" s="147">
        <v>29.561111999999998</v>
      </c>
    </row>
    <row r="11952" spans="2:11" x14ac:dyDescent="0.2">
      <c r="B11952" s="21" t="str">
        <f t="shared" si="186"/>
        <v>MattawaIce Accretion2055RCP4.5</v>
      </c>
      <c r="C11952" t="s">
        <v>371</v>
      </c>
      <c r="D11952" t="s">
        <v>486</v>
      </c>
      <c r="E11952" s="144" t="s">
        <v>193</v>
      </c>
      <c r="F11952" s="144">
        <v>2055</v>
      </c>
      <c r="G11952" s="147">
        <v>16.141264011303914</v>
      </c>
      <c r="H11952" s="147">
        <v>19.392618000000002</v>
      </c>
      <c r="I11952" s="147">
        <v>23.5032</v>
      </c>
      <c r="J11952" s="147">
        <v>26.648789999999998</v>
      </c>
      <c r="K11952" s="147">
        <v>29.778084</v>
      </c>
    </row>
    <row r="11953" spans="2:11" x14ac:dyDescent="0.2">
      <c r="B11953" s="21" t="str">
        <f t="shared" si="186"/>
        <v>MattawaIce Accretion2060RCP4.5</v>
      </c>
      <c r="C11953" t="s">
        <v>371</v>
      </c>
      <c r="D11953" t="s">
        <v>486</v>
      </c>
      <c r="E11953" s="144" t="s">
        <v>193</v>
      </c>
      <c r="F11953" s="144">
        <v>2060</v>
      </c>
      <c r="G11953" s="147">
        <v>16.226018068216426</v>
      </c>
      <c r="H11953" s="147">
        <v>19.511142</v>
      </c>
      <c r="I11953" s="147">
        <v>23.662800000000001</v>
      </c>
      <c r="J11953" s="147">
        <v>26.838629999999995</v>
      </c>
      <c r="K11953" s="147">
        <v>29.995055999999998</v>
      </c>
    </row>
    <row r="11954" spans="2:11" x14ac:dyDescent="0.2">
      <c r="B11954" s="21" t="str">
        <f t="shared" si="186"/>
        <v>MattawaIce Accretion2065RCP4.5</v>
      </c>
      <c r="C11954" t="s">
        <v>371</v>
      </c>
      <c r="D11954" t="s">
        <v>486</v>
      </c>
      <c r="E11954" s="144" t="s">
        <v>193</v>
      </c>
      <c r="F11954" s="144">
        <v>2065</v>
      </c>
      <c r="G11954" s="147">
        <v>16.310772125128942</v>
      </c>
      <c r="H11954" s="147">
        <v>19.629666</v>
      </c>
      <c r="I11954" s="147">
        <v>23.822399999999998</v>
      </c>
      <c r="J11954" s="147">
        <v>27.028469999999995</v>
      </c>
      <c r="K11954" s="147">
        <v>30.212028</v>
      </c>
    </row>
    <row r="11955" spans="2:11" x14ac:dyDescent="0.2">
      <c r="B11955" s="21" t="str">
        <f t="shared" si="186"/>
        <v>MattawaIce Accretion2070RCP4.5</v>
      </c>
      <c r="C11955" t="s">
        <v>371</v>
      </c>
      <c r="D11955" t="s">
        <v>486</v>
      </c>
      <c r="E11955" s="144" t="s">
        <v>193</v>
      </c>
      <c r="F11955" s="144">
        <v>2070</v>
      </c>
      <c r="G11955" s="147">
        <v>16.395526182041454</v>
      </c>
      <c r="H11955" s="147">
        <v>19.748190000000001</v>
      </c>
      <c r="I11955" s="147">
        <v>23.981999999999999</v>
      </c>
      <c r="J11955" s="147">
        <v>27.218309999999995</v>
      </c>
      <c r="K11955" s="147">
        <v>30.428999999999998</v>
      </c>
    </row>
    <row r="11956" spans="2:11" x14ac:dyDescent="0.2">
      <c r="B11956" s="21" t="str">
        <f t="shared" si="186"/>
        <v>MattawaIce Accretion2075RCP4.5</v>
      </c>
      <c r="C11956" t="s">
        <v>371</v>
      </c>
      <c r="D11956" t="s">
        <v>486</v>
      </c>
      <c r="E11956" s="144" t="s">
        <v>193</v>
      </c>
      <c r="F11956" s="144">
        <v>2075</v>
      </c>
      <c r="G11956" s="147">
        <v>16.371171567986135</v>
      </c>
      <c r="H11956" s="147">
        <v>19.72495</v>
      </c>
      <c r="I11956" s="147">
        <v>23.964500000000001</v>
      </c>
      <c r="J11956" s="147">
        <v>27.202489999999997</v>
      </c>
      <c r="K11956" s="147">
        <v>30.420179999999998</v>
      </c>
    </row>
    <row r="11957" spans="2:11" x14ac:dyDescent="0.2">
      <c r="B11957" s="21" t="str">
        <f t="shared" si="186"/>
        <v>MattawaIce Accretion2080RCP4.5</v>
      </c>
      <c r="C11957" t="s">
        <v>371</v>
      </c>
      <c r="D11957" t="s">
        <v>486</v>
      </c>
      <c r="E11957" s="144" t="s">
        <v>193</v>
      </c>
      <c r="F11957" s="144">
        <v>2080</v>
      </c>
      <c r="G11957" s="147">
        <v>16.346816953930816</v>
      </c>
      <c r="H11957" s="147">
        <v>19.701710000000002</v>
      </c>
      <c r="I11957" s="147">
        <v>23.946999999999999</v>
      </c>
      <c r="J11957" s="147">
        <v>27.186669999999996</v>
      </c>
      <c r="K11957" s="147">
        <v>30.411360000000002</v>
      </c>
    </row>
    <row r="11958" spans="2:11" x14ac:dyDescent="0.2">
      <c r="B11958" s="21" t="str">
        <f t="shared" si="186"/>
        <v>MattawaIce Accretion2085RCP4.5</v>
      </c>
      <c r="C11958" t="s">
        <v>371</v>
      </c>
      <c r="D11958" t="s">
        <v>486</v>
      </c>
      <c r="E11958" s="144" t="s">
        <v>193</v>
      </c>
      <c r="F11958" s="144">
        <v>2085</v>
      </c>
      <c r="G11958" s="147">
        <v>16.322462339875493</v>
      </c>
      <c r="H11958" s="147">
        <v>19.678470000000001</v>
      </c>
      <c r="I11958" s="147">
        <v>23.929499999999997</v>
      </c>
      <c r="J11958" s="147">
        <v>27.170849999999994</v>
      </c>
      <c r="K11958" s="147">
        <v>30.402540000000002</v>
      </c>
    </row>
    <row r="11959" spans="2:11" x14ac:dyDescent="0.2">
      <c r="B11959" s="21" t="str">
        <f t="shared" si="186"/>
        <v>MattawaIce Accretion2090RCP4.5</v>
      </c>
      <c r="C11959" t="s">
        <v>371</v>
      </c>
      <c r="D11959" t="s">
        <v>486</v>
      </c>
      <c r="E11959" s="144" t="s">
        <v>193</v>
      </c>
      <c r="F11959" s="144">
        <v>2090</v>
      </c>
      <c r="G11959" s="147">
        <v>16.298107725820174</v>
      </c>
      <c r="H11959" s="147">
        <v>19.65523</v>
      </c>
      <c r="I11959" s="147">
        <v>23.911999999999999</v>
      </c>
      <c r="J11959" s="147">
        <v>27.155029999999996</v>
      </c>
      <c r="K11959" s="147">
        <v>30.393720000000002</v>
      </c>
    </row>
    <row r="11960" spans="2:11" x14ac:dyDescent="0.2">
      <c r="B11960" s="21" t="str">
        <f t="shared" si="186"/>
        <v>MattawaIce Accretion2095RCP4.5</v>
      </c>
      <c r="C11960" t="s">
        <v>371</v>
      </c>
      <c r="D11960" t="s">
        <v>486</v>
      </c>
      <c r="E11960" s="144" t="s">
        <v>193</v>
      </c>
      <c r="F11960" s="144">
        <v>2095</v>
      </c>
      <c r="G11960" s="147">
        <v>16.273753111764854</v>
      </c>
      <c r="H11960" s="147">
        <v>19.631990000000002</v>
      </c>
      <c r="I11960" s="147">
        <v>23.894500000000001</v>
      </c>
      <c r="J11960" s="147">
        <v>27.139209999999999</v>
      </c>
      <c r="K11960" s="147">
        <v>30.384900000000005</v>
      </c>
    </row>
    <row r="11961" spans="2:11" x14ac:dyDescent="0.2">
      <c r="B11961" s="21" t="str">
        <f t="shared" si="186"/>
        <v>MattawaIce Accretion2100RCP4.5</v>
      </c>
      <c r="C11961" t="s">
        <v>371</v>
      </c>
      <c r="D11961" t="s">
        <v>486</v>
      </c>
      <c r="E11961" s="144" t="s">
        <v>193</v>
      </c>
      <c r="F11961" s="144">
        <v>2100</v>
      </c>
      <c r="G11961" s="147">
        <v>16.249398497709535</v>
      </c>
      <c r="H11961" s="147">
        <v>19.608750000000001</v>
      </c>
      <c r="I11961" s="147">
        <v>23.876999999999999</v>
      </c>
      <c r="J11961" s="147">
        <v>27.123389999999997</v>
      </c>
      <c r="K11961" s="147">
        <v>30.376080000000005</v>
      </c>
    </row>
    <row r="11962" spans="2:11" x14ac:dyDescent="0.2">
      <c r="B11962" s="21" t="str">
        <f t="shared" si="186"/>
        <v>MattawaIce Accretion2023RCP6.0</v>
      </c>
      <c r="C11962" t="s">
        <v>371</v>
      </c>
      <c r="D11962" t="s">
        <v>486</v>
      </c>
      <c r="E11962" s="144" t="s">
        <v>192</v>
      </c>
      <c r="F11962" s="144">
        <v>2023</v>
      </c>
      <c r="G11962" s="147">
        <v>15.416470697017587</v>
      </c>
      <c r="H11962" s="147">
        <v>18.440940000000001</v>
      </c>
      <c r="I11962" s="147">
        <v>22.26</v>
      </c>
      <c r="J11962" s="147">
        <v>25.201259999999998</v>
      </c>
      <c r="K11962" s="147">
        <v>28.12698</v>
      </c>
    </row>
    <row r="11963" spans="2:11" x14ac:dyDescent="0.2">
      <c r="B11963" s="21" t="str">
        <f t="shared" si="186"/>
        <v>MattawaIce Accretion2025RCP6.0</v>
      </c>
      <c r="C11963" t="s">
        <v>371</v>
      </c>
      <c r="D11963" t="s">
        <v>486</v>
      </c>
      <c r="E11963" s="144" t="s">
        <v>192</v>
      </c>
      <c r="F11963" s="144">
        <v>2025</v>
      </c>
      <c r="G11963" s="147">
        <v>15.509018230427804</v>
      </c>
      <c r="H11963" s="147">
        <v>18.560045000000002</v>
      </c>
      <c r="I11963" s="147">
        <v>22.414000000000001</v>
      </c>
      <c r="J11963" s="147">
        <v>25.379234999999998</v>
      </c>
      <c r="K11963" s="147">
        <v>28.329840000000001</v>
      </c>
    </row>
    <row r="11964" spans="2:11" x14ac:dyDescent="0.2">
      <c r="B11964" s="21" t="str">
        <f t="shared" si="186"/>
        <v>MattawaIce Accretion2030RCP6.0</v>
      </c>
      <c r="C11964" t="s">
        <v>371</v>
      </c>
      <c r="D11964" t="s">
        <v>486</v>
      </c>
      <c r="E11964" s="144" t="s">
        <v>192</v>
      </c>
      <c r="F11964" s="144">
        <v>2030</v>
      </c>
      <c r="G11964" s="147">
        <v>15.601565763838019</v>
      </c>
      <c r="H11964" s="147">
        <v>18.67915</v>
      </c>
      <c r="I11964" s="147">
        <v>22.568000000000001</v>
      </c>
      <c r="J11964" s="147">
        <v>25.557209999999998</v>
      </c>
      <c r="K11964" s="147">
        <v>28.532699999999998</v>
      </c>
    </row>
    <row r="11965" spans="2:11" x14ac:dyDescent="0.2">
      <c r="B11965" s="21" t="str">
        <f t="shared" si="186"/>
        <v>MattawaIce Accretion2035RCP6.0</v>
      </c>
      <c r="C11965" t="s">
        <v>371</v>
      </c>
      <c r="D11965" t="s">
        <v>486</v>
      </c>
      <c r="E11965" s="144" t="s">
        <v>192</v>
      </c>
      <c r="F11965" s="144">
        <v>2035</v>
      </c>
      <c r="G11965" s="147">
        <v>15.694113297248236</v>
      </c>
      <c r="H11965" s="147">
        <v>18.798255000000001</v>
      </c>
      <c r="I11965" s="147">
        <v>22.722000000000001</v>
      </c>
      <c r="J11965" s="147">
        <v>25.735184999999998</v>
      </c>
      <c r="K11965" s="147">
        <v>28.73556</v>
      </c>
    </row>
    <row r="11966" spans="2:11" x14ac:dyDescent="0.2">
      <c r="B11966" s="21" t="str">
        <f t="shared" si="186"/>
        <v>MattawaIce Accretion2040RCP6.0</v>
      </c>
      <c r="C11966" t="s">
        <v>371</v>
      </c>
      <c r="D11966" t="s">
        <v>486</v>
      </c>
      <c r="E11966" s="144" t="s">
        <v>192</v>
      </c>
      <c r="F11966" s="144">
        <v>2040</v>
      </c>
      <c r="G11966" s="147">
        <v>15.786660830658453</v>
      </c>
      <c r="H11966" s="147">
        <v>18.917360000000002</v>
      </c>
      <c r="I11966" s="147">
        <v>22.876000000000001</v>
      </c>
      <c r="J11966" s="147">
        <v>25.913159999999998</v>
      </c>
      <c r="K11966" s="147">
        <v>28.938420000000001</v>
      </c>
    </row>
    <row r="11967" spans="2:11" x14ac:dyDescent="0.2">
      <c r="B11967" s="21" t="str">
        <f t="shared" si="186"/>
        <v>MattawaIce Accretion2045RCP6.0</v>
      </c>
      <c r="C11967" t="s">
        <v>371</v>
      </c>
      <c r="D11967" t="s">
        <v>486</v>
      </c>
      <c r="E11967" s="144" t="s">
        <v>192</v>
      </c>
      <c r="F11967" s="144">
        <v>2045</v>
      </c>
      <c r="G11967" s="147">
        <v>15.879208364068669</v>
      </c>
      <c r="H11967" s="147">
        <v>19.036465</v>
      </c>
      <c r="I11967" s="147">
        <v>23.03</v>
      </c>
      <c r="J11967" s="147">
        <v>26.091134999999998</v>
      </c>
      <c r="K11967" s="147">
        <v>29.141279999999998</v>
      </c>
    </row>
    <row r="11968" spans="2:11" x14ac:dyDescent="0.2">
      <c r="B11968" s="21" t="str">
        <f t="shared" si="186"/>
        <v>MattawaIce Accretion2050RCP6.0</v>
      </c>
      <c r="C11968" t="s">
        <v>371</v>
      </c>
      <c r="D11968" t="s">
        <v>486</v>
      </c>
      <c r="E11968" s="144" t="s">
        <v>192</v>
      </c>
      <c r="F11968" s="144">
        <v>2050</v>
      </c>
      <c r="G11968" s="147">
        <v>16.056509954391398</v>
      </c>
      <c r="H11968" s="147">
        <v>19.274094000000002</v>
      </c>
      <c r="I11968" s="147">
        <v>23.343600000000002</v>
      </c>
      <c r="J11968" s="147">
        <v>26.458949999999998</v>
      </c>
      <c r="K11968" s="147">
        <v>29.561111999999998</v>
      </c>
    </row>
    <row r="11969" spans="2:11" x14ac:dyDescent="0.2">
      <c r="B11969" s="21" t="str">
        <f t="shared" si="186"/>
        <v>MattawaIce Accretion2055RCP6.0</v>
      </c>
      <c r="C11969" t="s">
        <v>371</v>
      </c>
      <c r="D11969" t="s">
        <v>486</v>
      </c>
      <c r="E11969" s="144" t="s">
        <v>192</v>
      </c>
      <c r="F11969" s="144">
        <v>2055</v>
      </c>
      <c r="G11969" s="147">
        <v>16.141264011303914</v>
      </c>
      <c r="H11969" s="147">
        <v>19.392618000000002</v>
      </c>
      <c r="I11969" s="147">
        <v>23.5032</v>
      </c>
      <c r="J11969" s="147">
        <v>26.648789999999998</v>
      </c>
      <c r="K11969" s="147">
        <v>29.778084</v>
      </c>
    </row>
    <row r="11970" spans="2:11" x14ac:dyDescent="0.2">
      <c r="B11970" s="21" t="str">
        <f t="shared" si="186"/>
        <v>MattawaIce Accretion2060RCP6.0</v>
      </c>
      <c r="C11970" t="s">
        <v>371</v>
      </c>
      <c r="D11970" t="s">
        <v>486</v>
      </c>
      <c r="E11970" s="144" t="s">
        <v>192</v>
      </c>
      <c r="F11970" s="144">
        <v>2060</v>
      </c>
      <c r="G11970" s="147">
        <v>16.226018068216426</v>
      </c>
      <c r="H11970" s="147">
        <v>19.511142</v>
      </c>
      <c r="I11970" s="147">
        <v>23.662800000000001</v>
      </c>
      <c r="J11970" s="147">
        <v>26.838629999999995</v>
      </c>
      <c r="K11970" s="147">
        <v>29.995055999999998</v>
      </c>
    </row>
    <row r="11971" spans="2:11" x14ac:dyDescent="0.2">
      <c r="B11971" s="21" t="str">
        <f t="shared" si="186"/>
        <v>MattawaIce Accretion2065RCP6.0</v>
      </c>
      <c r="C11971" t="s">
        <v>371</v>
      </c>
      <c r="D11971" t="s">
        <v>486</v>
      </c>
      <c r="E11971" s="144" t="s">
        <v>192</v>
      </c>
      <c r="F11971" s="144">
        <v>2065</v>
      </c>
      <c r="G11971" s="147">
        <v>16.310772125128942</v>
      </c>
      <c r="H11971" s="147">
        <v>19.629666</v>
      </c>
      <c r="I11971" s="147">
        <v>23.822399999999998</v>
      </c>
      <c r="J11971" s="147">
        <v>27.028469999999995</v>
      </c>
      <c r="K11971" s="147">
        <v>30.212028</v>
      </c>
    </row>
    <row r="11972" spans="2:11" x14ac:dyDescent="0.2">
      <c r="B11972" s="21" t="str">
        <f t="shared" si="186"/>
        <v>MattawaIce Accretion2070RCP6.0</v>
      </c>
      <c r="C11972" t="s">
        <v>371</v>
      </c>
      <c r="D11972" t="s">
        <v>486</v>
      </c>
      <c r="E11972" s="144" t="s">
        <v>192</v>
      </c>
      <c r="F11972" s="144">
        <v>2070</v>
      </c>
      <c r="G11972" s="147">
        <v>16.395526182041454</v>
      </c>
      <c r="H11972" s="147">
        <v>19.748190000000001</v>
      </c>
      <c r="I11972" s="147">
        <v>23.981999999999999</v>
      </c>
      <c r="J11972" s="147">
        <v>27.218309999999995</v>
      </c>
      <c r="K11972" s="147">
        <v>30.428999999999998</v>
      </c>
    </row>
    <row r="11973" spans="2:11" x14ac:dyDescent="0.2">
      <c r="B11973" s="21" t="str">
        <f t="shared" si="186"/>
        <v>MattawaIce Accretion2075RCP6.0</v>
      </c>
      <c r="C11973" t="s">
        <v>371</v>
      </c>
      <c r="D11973" t="s">
        <v>486</v>
      </c>
      <c r="E11973" s="144" t="s">
        <v>192</v>
      </c>
      <c r="F11973" s="144">
        <v>2075</v>
      </c>
      <c r="G11973" s="147">
        <v>16.358994260958475</v>
      </c>
      <c r="H11973" s="147">
        <v>19.713329999999999</v>
      </c>
      <c r="I11973" s="147">
        <v>23.955749999999998</v>
      </c>
      <c r="J11973" s="147">
        <v>27.194579999999995</v>
      </c>
      <c r="K11973" s="147">
        <v>30.415770000000002</v>
      </c>
    </row>
    <row r="11974" spans="2:11" x14ac:dyDescent="0.2">
      <c r="B11974" s="21" t="str">
        <f t="shared" si="186"/>
        <v>MattawaIce Accretion2080RCP6.0</v>
      </c>
      <c r="C11974" t="s">
        <v>371</v>
      </c>
      <c r="D11974" t="s">
        <v>486</v>
      </c>
      <c r="E11974" s="144" t="s">
        <v>192</v>
      </c>
      <c r="F11974" s="144">
        <v>2080</v>
      </c>
      <c r="G11974" s="147">
        <v>16.322462339875493</v>
      </c>
      <c r="H11974" s="147">
        <v>19.678470000000001</v>
      </c>
      <c r="I11974" s="147">
        <v>23.929499999999997</v>
      </c>
      <c r="J11974" s="147">
        <v>27.170849999999994</v>
      </c>
      <c r="K11974" s="147">
        <v>30.402540000000002</v>
      </c>
    </row>
    <row r="11975" spans="2:11" x14ac:dyDescent="0.2">
      <c r="B11975" s="21" t="str">
        <f t="shared" si="186"/>
        <v>MattawaIce Accretion2085RCP6.0</v>
      </c>
      <c r="C11975" t="s">
        <v>371</v>
      </c>
      <c r="D11975" t="s">
        <v>486</v>
      </c>
      <c r="E11975" s="144" t="s">
        <v>192</v>
      </c>
      <c r="F11975" s="144">
        <v>2085</v>
      </c>
      <c r="G11975" s="147">
        <v>16.285930418792514</v>
      </c>
      <c r="H11975" s="147">
        <v>19.643610000000002</v>
      </c>
      <c r="I11975" s="147">
        <v>23.90325</v>
      </c>
      <c r="J11975" s="147">
        <v>27.147119999999997</v>
      </c>
      <c r="K11975" s="147">
        <v>30.389310000000002</v>
      </c>
    </row>
    <row r="11976" spans="2:11" x14ac:dyDescent="0.2">
      <c r="B11976" s="21" t="str">
        <f t="shared" si="186"/>
        <v>MattawaIce Accretion2090RCP6.0</v>
      </c>
      <c r="C11976" t="s">
        <v>371</v>
      </c>
      <c r="D11976" t="s">
        <v>486</v>
      </c>
      <c r="E11976" s="144" t="s">
        <v>192</v>
      </c>
      <c r="F11976" s="144">
        <v>2090</v>
      </c>
      <c r="G11976" s="147">
        <v>16.234785729276343</v>
      </c>
      <c r="H11976" s="147">
        <v>19.614560000000001</v>
      </c>
      <c r="I11976" s="147">
        <v>23.898</v>
      </c>
      <c r="J11976" s="147">
        <v>27.162939999999999</v>
      </c>
      <c r="K11976" s="147">
        <v>30.429000000000002</v>
      </c>
    </row>
    <row r="11977" spans="2:11" x14ac:dyDescent="0.2">
      <c r="B11977" s="21" t="str">
        <f t="shared" si="186"/>
        <v>MattawaIce Accretion2095RCP6.0</v>
      </c>
      <c r="C11977" t="s">
        <v>371</v>
      </c>
      <c r="D11977" t="s">
        <v>486</v>
      </c>
      <c r="E11977" s="144" t="s">
        <v>192</v>
      </c>
      <c r="F11977" s="144">
        <v>2095</v>
      </c>
      <c r="G11977" s="147">
        <v>16.220172960843151</v>
      </c>
      <c r="H11977" s="147">
        <v>19.620369999999998</v>
      </c>
      <c r="I11977" s="147">
        <v>23.919</v>
      </c>
      <c r="J11977" s="147">
        <v>27.202489999999997</v>
      </c>
      <c r="K11977" s="147">
        <v>30.481920000000002</v>
      </c>
    </row>
    <row r="11978" spans="2:11" x14ac:dyDescent="0.2">
      <c r="B11978" s="21" t="str">
        <f t="shared" si="186"/>
        <v>MattawaIce Accretion2100RCP6.0</v>
      </c>
      <c r="C11978" t="s">
        <v>371</v>
      </c>
      <c r="D11978" t="s">
        <v>486</v>
      </c>
      <c r="E11978" s="144" t="s">
        <v>192</v>
      </c>
      <c r="F11978" s="144">
        <v>2100</v>
      </c>
      <c r="G11978" s="147">
        <v>16.205560192409958</v>
      </c>
      <c r="H11978" s="147">
        <v>19.626179999999998</v>
      </c>
      <c r="I11978" s="147">
        <v>23.94</v>
      </c>
      <c r="J11978" s="147">
        <v>27.242039999999999</v>
      </c>
      <c r="K11978" s="147">
        <v>30.534839999999999</v>
      </c>
    </row>
    <row r="11979" spans="2:11" x14ac:dyDescent="0.2">
      <c r="B11979" s="21" t="str">
        <f t="shared" si="186"/>
        <v>MattawaIce Accretion2023RCP8.5</v>
      </c>
      <c r="C11979" t="s">
        <v>371</v>
      </c>
      <c r="D11979" t="s">
        <v>486</v>
      </c>
      <c r="E11979" s="144" t="s">
        <v>191</v>
      </c>
      <c r="F11979" s="144">
        <v>2023</v>
      </c>
      <c r="G11979" s="147">
        <v>15.416470697017587</v>
      </c>
      <c r="H11979" s="147">
        <v>18.440940000000001</v>
      </c>
      <c r="I11979" s="147">
        <v>22.26</v>
      </c>
      <c r="J11979" s="147">
        <v>25.201259999999998</v>
      </c>
      <c r="K11979" s="147">
        <v>28.12698</v>
      </c>
    </row>
    <row r="11980" spans="2:11" x14ac:dyDescent="0.2">
      <c r="B11980" s="21" t="str">
        <f t="shared" ref="B11980:B12043" si="187">C11980&amp;D11980&amp;F11980&amp;E11980</f>
        <v>MattawaIce Accretion2025RCP8.5</v>
      </c>
      <c r="C11980" t="s">
        <v>371</v>
      </c>
      <c r="D11980" t="s">
        <v>486</v>
      </c>
      <c r="E11980" s="144" t="s">
        <v>191</v>
      </c>
      <c r="F11980" s="144">
        <v>2025</v>
      </c>
      <c r="G11980" s="147">
        <v>15.601565763838019</v>
      </c>
      <c r="H11980" s="147">
        <v>18.67915</v>
      </c>
      <c r="I11980" s="147">
        <v>22.568000000000001</v>
      </c>
      <c r="J11980" s="147">
        <v>25.557209999999998</v>
      </c>
      <c r="K11980" s="147">
        <v>28.532699999999998</v>
      </c>
    </row>
    <row r="11981" spans="2:11" x14ac:dyDescent="0.2">
      <c r="B11981" s="21" t="str">
        <f t="shared" si="187"/>
        <v>MattawaIce Accretion2030RCP8.5</v>
      </c>
      <c r="C11981" t="s">
        <v>371</v>
      </c>
      <c r="D11981" t="s">
        <v>486</v>
      </c>
      <c r="E11981" s="144" t="s">
        <v>191</v>
      </c>
      <c r="F11981" s="144">
        <v>2030</v>
      </c>
      <c r="G11981" s="147">
        <v>15.786660830658453</v>
      </c>
      <c r="H11981" s="147">
        <v>18.917360000000002</v>
      </c>
      <c r="I11981" s="147">
        <v>22.876000000000001</v>
      </c>
      <c r="J11981" s="147">
        <v>25.913159999999998</v>
      </c>
      <c r="K11981" s="147">
        <v>28.938420000000001</v>
      </c>
    </row>
    <row r="11982" spans="2:11" x14ac:dyDescent="0.2">
      <c r="B11982" s="21" t="str">
        <f t="shared" si="187"/>
        <v>MattawaIce Accretion2035RCP8.5</v>
      </c>
      <c r="C11982" t="s">
        <v>371</v>
      </c>
      <c r="D11982" t="s">
        <v>486</v>
      </c>
      <c r="E11982" s="144" t="s">
        <v>191</v>
      </c>
      <c r="F11982" s="144">
        <v>2035</v>
      </c>
      <c r="G11982" s="147">
        <v>15.971755897478886</v>
      </c>
      <c r="H11982" s="147">
        <v>19.155570000000001</v>
      </c>
      <c r="I11982" s="147">
        <v>23.184000000000001</v>
      </c>
      <c r="J11982" s="147">
        <v>26.269109999999998</v>
      </c>
      <c r="K11982" s="147">
        <v>29.344139999999999</v>
      </c>
    </row>
    <row r="11983" spans="2:11" x14ac:dyDescent="0.2">
      <c r="B11983" s="21" t="str">
        <f t="shared" si="187"/>
        <v>MattawaIce Accretion2040RCP8.5</v>
      </c>
      <c r="C11983" t="s">
        <v>371</v>
      </c>
      <c r="D11983" t="s">
        <v>486</v>
      </c>
      <c r="E11983" s="144" t="s">
        <v>191</v>
      </c>
      <c r="F11983" s="144">
        <v>2040</v>
      </c>
      <c r="G11983" s="147">
        <v>16.113012658999743</v>
      </c>
      <c r="H11983" s="147">
        <v>19.353110000000001</v>
      </c>
      <c r="I11983" s="147">
        <v>23.45</v>
      </c>
      <c r="J11983" s="147">
        <v>26.585509999999996</v>
      </c>
      <c r="K11983" s="147">
        <v>29.705759999999998</v>
      </c>
    </row>
    <row r="11984" spans="2:11" x14ac:dyDescent="0.2">
      <c r="B11984" s="21" t="str">
        <f t="shared" si="187"/>
        <v>MattawaIce Accretion2045RCP8.5</v>
      </c>
      <c r="C11984" t="s">
        <v>371</v>
      </c>
      <c r="D11984" t="s">
        <v>486</v>
      </c>
      <c r="E11984" s="144" t="s">
        <v>191</v>
      </c>
      <c r="F11984" s="144">
        <v>2045</v>
      </c>
      <c r="G11984" s="147">
        <v>16.254269420520597</v>
      </c>
      <c r="H11984" s="147">
        <v>19.550650000000001</v>
      </c>
      <c r="I11984" s="147">
        <v>23.716000000000001</v>
      </c>
      <c r="J11984" s="147">
        <v>26.901909999999997</v>
      </c>
      <c r="K11984" s="147">
        <v>30.06738</v>
      </c>
    </row>
    <row r="11985" spans="2:11" x14ac:dyDescent="0.2">
      <c r="B11985" s="21" t="str">
        <f t="shared" si="187"/>
        <v>MattawaIce Accretion2050RCP8.5</v>
      </c>
      <c r="C11985" t="s">
        <v>371</v>
      </c>
      <c r="D11985" t="s">
        <v>486</v>
      </c>
      <c r="E11985" s="144" t="s">
        <v>191</v>
      </c>
      <c r="F11985" s="144">
        <v>2050</v>
      </c>
      <c r="G11985" s="147">
        <v>16.346816953930816</v>
      </c>
      <c r="H11985" s="147">
        <v>19.701710000000002</v>
      </c>
      <c r="I11985" s="147">
        <v>23.946999999999999</v>
      </c>
      <c r="J11985" s="147">
        <v>27.186669999999996</v>
      </c>
      <c r="K11985" s="147">
        <v>30.411360000000002</v>
      </c>
    </row>
    <row r="11986" spans="2:11" x14ac:dyDescent="0.2">
      <c r="B11986" s="21" t="str">
        <f t="shared" si="187"/>
        <v>MattawaIce Accretion2055RCP8.5</v>
      </c>
      <c r="C11986" t="s">
        <v>371</v>
      </c>
      <c r="D11986" t="s">
        <v>486</v>
      </c>
      <c r="E11986" s="144" t="s">
        <v>191</v>
      </c>
      <c r="F11986" s="144">
        <v>2055</v>
      </c>
      <c r="G11986" s="147">
        <v>16.298107725820174</v>
      </c>
      <c r="H11986" s="147">
        <v>19.65523</v>
      </c>
      <c r="I11986" s="147">
        <v>23.911999999999999</v>
      </c>
      <c r="J11986" s="147">
        <v>27.155029999999996</v>
      </c>
      <c r="K11986" s="147">
        <v>30.393720000000002</v>
      </c>
    </row>
    <row r="11987" spans="2:11" x14ac:dyDescent="0.2">
      <c r="B11987" s="21" t="str">
        <f t="shared" si="187"/>
        <v>MattawaIce Accretion2060RCP8.5</v>
      </c>
      <c r="C11987" t="s">
        <v>371</v>
      </c>
      <c r="D11987" t="s">
        <v>486</v>
      </c>
      <c r="E11987" s="144" t="s">
        <v>191</v>
      </c>
      <c r="F11987" s="144">
        <v>2060</v>
      </c>
      <c r="G11987" s="147">
        <v>16.234785729276343</v>
      </c>
      <c r="H11987" s="147">
        <v>19.614560000000001</v>
      </c>
      <c r="I11987" s="147">
        <v>23.898</v>
      </c>
      <c r="J11987" s="147">
        <v>27.162939999999999</v>
      </c>
      <c r="K11987" s="147">
        <v>30.429000000000002</v>
      </c>
    </row>
    <row r="11988" spans="2:11" x14ac:dyDescent="0.2">
      <c r="B11988" s="21" t="str">
        <f t="shared" si="187"/>
        <v>MattawaIce Accretion2065RCP8.5</v>
      </c>
      <c r="C11988" t="s">
        <v>371</v>
      </c>
      <c r="D11988" t="s">
        <v>486</v>
      </c>
      <c r="E11988" s="144" t="s">
        <v>191</v>
      </c>
      <c r="F11988" s="144">
        <v>2065</v>
      </c>
      <c r="G11988" s="147">
        <v>16.220172960843151</v>
      </c>
      <c r="H11988" s="147">
        <v>19.620369999999998</v>
      </c>
      <c r="I11988" s="147">
        <v>23.919</v>
      </c>
      <c r="J11988" s="147">
        <v>27.202489999999997</v>
      </c>
      <c r="K11988" s="147">
        <v>30.481920000000002</v>
      </c>
    </row>
    <row r="11989" spans="2:11" x14ac:dyDescent="0.2">
      <c r="B11989" s="21" t="str">
        <f t="shared" si="187"/>
        <v>MattawaIce Accretion2070RCP8.5</v>
      </c>
      <c r="C11989" t="s">
        <v>371</v>
      </c>
      <c r="D11989" t="s">
        <v>486</v>
      </c>
      <c r="E11989" s="144" t="s">
        <v>191</v>
      </c>
      <c r="F11989" s="144">
        <v>2070</v>
      </c>
      <c r="G11989" s="147">
        <v>15.932788514990374</v>
      </c>
      <c r="H11989" s="147">
        <v>19.300819999999998</v>
      </c>
      <c r="I11989" s="147">
        <v>23.555</v>
      </c>
      <c r="J11989" s="147">
        <v>26.814899999999998</v>
      </c>
      <c r="K11989" s="147">
        <v>30.05856</v>
      </c>
    </row>
    <row r="11990" spans="2:11" x14ac:dyDescent="0.2">
      <c r="B11990" s="21" t="str">
        <f t="shared" si="187"/>
        <v>MattawaIce Accretion2075RCP8.5</v>
      </c>
      <c r="C11990" t="s">
        <v>371</v>
      </c>
      <c r="D11990" t="s">
        <v>486</v>
      </c>
      <c r="E11990" s="144" t="s">
        <v>191</v>
      </c>
      <c r="F11990" s="144">
        <v>2075</v>
      </c>
      <c r="G11990" s="147">
        <v>15.660016837570788</v>
      </c>
      <c r="H11990" s="147">
        <v>18.975460000000002</v>
      </c>
      <c r="I11990" s="147">
        <v>23.17</v>
      </c>
      <c r="J11990" s="147">
        <v>26.38776</v>
      </c>
      <c r="K11990" s="147">
        <v>29.582280000000001</v>
      </c>
    </row>
    <row r="11991" spans="2:11" x14ac:dyDescent="0.2">
      <c r="B11991" s="21" t="str">
        <f t="shared" si="187"/>
        <v>MattawaIce Accretion2080RCP8.5</v>
      </c>
      <c r="C11991" t="s">
        <v>371</v>
      </c>
      <c r="D11991" t="s">
        <v>486</v>
      </c>
      <c r="E11991" s="144" t="s">
        <v>191</v>
      </c>
      <c r="F11991" s="144">
        <v>2080</v>
      </c>
      <c r="G11991" s="147">
        <v>15.387245160151204</v>
      </c>
      <c r="H11991" s="147">
        <v>18.650100000000002</v>
      </c>
      <c r="I11991" s="147">
        <v>22.785</v>
      </c>
      <c r="J11991" s="147">
        <v>25.960619999999999</v>
      </c>
      <c r="K11991" s="147">
        <v>29.106000000000002</v>
      </c>
    </row>
    <row r="11992" spans="2:11" x14ac:dyDescent="0.2">
      <c r="B11992" s="21" t="str">
        <f t="shared" si="187"/>
        <v>MattawaIce Accretion2085RCP8.5</v>
      </c>
      <c r="C11992" t="s">
        <v>371</v>
      </c>
      <c r="D11992" t="s">
        <v>486</v>
      </c>
      <c r="E11992" s="144" t="s">
        <v>191</v>
      </c>
      <c r="F11992" s="144">
        <v>2085</v>
      </c>
      <c r="G11992" s="147">
        <v>15.219198323169497</v>
      </c>
      <c r="H11992" s="147">
        <v>18.493230000000001</v>
      </c>
      <c r="I11992" s="147">
        <v>22.637999999999998</v>
      </c>
      <c r="J11992" s="147">
        <v>25.806374999999996</v>
      </c>
      <c r="K11992" s="147">
        <v>28.960470000000001</v>
      </c>
    </row>
    <row r="11993" spans="2:11" x14ac:dyDescent="0.2">
      <c r="B11993" s="21" t="str">
        <f t="shared" si="187"/>
        <v>MattawaIce Accretion2090RCP8.5</v>
      </c>
      <c r="C11993" t="s">
        <v>371</v>
      </c>
      <c r="D11993" t="s">
        <v>486</v>
      </c>
      <c r="E11993" s="144" t="s">
        <v>191</v>
      </c>
      <c r="F11993" s="144">
        <v>2090</v>
      </c>
      <c r="G11993" s="147">
        <v>15.051151486187788</v>
      </c>
      <c r="H11993" s="147">
        <v>18.336359999999999</v>
      </c>
      <c r="I11993" s="147">
        <v>22.491</v>
      </c>
      <c r="J11993" s="147">
        <v>25.652129999999996</v>
      </c>
      <c r="K11993" s="147">
        <v>28.81494</v>
      </c>
    </row>
    <row r="11994" spans="2:11" x14ac:dyDescent="0.2">
      <c r="B11994" s="21" t="str">
        <f t="shared" si="187"/>
        <v>MattawaIce Accretion2095RCP8.5</v>
      </c>
      <c r="C11994" t="s">
        <v>371</v>
      </c>
      <c r="D11994" t="s">
        <v>486</v>
      </c>
      <c r="E11994" s="144" t="s">
        <v>191</v>
      </c>
      <c r="F11994" s="144">
        <v>2095</v>
      </c>
      <c r="G11994" s="147">
        <v>15.051151486187788</v>
      </c>
      <c r="H11994" s="147">
        <v>18.336359999999999</v>
      </c>
      <c r="I11994" s="147">
        <v>22.491</v>
      </c>
      <c r="J11994" s="147">
        <v>25.652129999999996</v>
      </c>
      <c r="K11994" s="147">
        <v>28.81494</v>
      </c>
    </row>
    <row r="11995" spans="2:11" x14ac:dyDescent="0.2">
      <c r="B11995" s="21" t="str">
        <f t="shared" si="187"/>
        <v>MattawaIce Accretion2100RCP8.5</v>
      </c>
      <c r="C11995" t="s">
        <v>371</v>
      </c>
      <c r="D11995" t="s">
        <v>486</v>
      </c>
      <c r="E11995" s="144" t="s">
        <v>191</v>
      </c>
      <c r="F11995" s="144">
        <v>2100</v>
      </c>
      <c r="G11995" s="147">
        <v>15.051151486187788</v>
      </c>
      <c r="H11995" s="147">
        <v>18.336359999999999</v>
      </c>
      <c r="I11995" s="147">
        <v>22.491</v>
      </c>
      <c r="J11995" s="147">
        <v>25.652129999999996</v>
      </c>
      <c r="K11995" s="147">
        <v>28.81494</v>
      </c>
    </row>
    <row r="11996" spans="2:11" x14ac:dyDescent="0.2">
      <c r="B11996" s="21" t="str">
        <f t="shared" si="187"/>
        <v>MattawaWind2023RCP4.5</v>
      </c>
      <c r="C11996" t="s">
        <v>371</v>
      </c>
      <c r="D11996" t="s">
        <v>1</v>
      </c>
      <c r="E11996" s="144" t="s">
        <v>193</v>
      </c>
      <c r="F11996" s="144">
        <v>2023</v>
      </c>
      <c r="G11996" s="147">
        <v>75.172880419626807</v>
      </c>
      <c r="H11996" s="147">
        <v>81.003743999999998</v>
      </c>
      <c r="I11996" s="147">
        <v>87.161000000000001</v>
      </c>
      <c r="J11996" s="147">
        <v>93.299078000000009</v>
      </c>
      <c r="K11996" s="147">
        <v>99.441971999999993</v>
      </c>
    </row>
    <row r="11997" spans="2:11" x14ac:dyDescent="0.2">
      <c r="B11997" s="21" t="str">
        <f t="shared" si="187"/>
        <v>MattawaWind2025RCP4.5</v>
      </c>
      <c r="C11997" t="s">
        <v>371</v>
      </c>
      <c r="D11997" t="s">
        <v>1</v>
      </c>
      <c r="E11997" s="144" t="s">
        <v>193</v>
      </c>
      <c r="F11997" s="144">
        <v>2025</v>
      </c>
      <c r="G11997" s="147">
        <v>75.208772505835924</v>
      </c>
      <c r="H11997" s="147">
        <v>81.043734000000001</v>
      </c>
      <c r="I11997" s="147">
        <v>87.201133333333331</v>
      </c>
      <c r="J11997" s="147">
        <v>93.34202066666667</v>
      </c>
      <c r="K11997" s="147">
        <v>99.487723999999986</v>
      </c>
    </row>
    <row r="11998" spans="2:11" x14ac:dyDescent="0.2">
      <c r="B11998" s="21" t="str">
        <f t="shared" si="187"/>
        <v>MattawaWind2030RCP4.5</v>
      </c>
      <c r="C11998" t="s">
        <v>371</v>
      </c>
      <c r="D11998" t="s">
        <v>1</v>
      </c>
      <c r="E11998" s="144" t="s">
        <v>193</v>
      </c>
      <c r="F11998" s="144">
        <v>2030</v>
      </c>
      <c r="G11998" s="147">
        <v>75.244664592045041</v>
      </c>
      <c r="H11998" s="147">
        <v>81.083724000000004</v>
      </c>
      <c r="I11998" s="147">
        <v>87.241266666666661</v>
      </c>
      <c r="J11998" s="147">
        <v>93.384963333333346</v>
      </c>
      <c r="K11998" s="147">
        <v>99.533475999999993</v>
      </c>
    </row>
    <row r="11999" spans="2:11" x14ac:dyDescent="0.2">
      <c r="B11999" s="21" t="str">
        <f t="shared" si="187"/>
        <v>MattawaWind2035RCP4.5</v>
      </c>
      <c r="C11999" t="s">
        <v>371</v>
      </c>
      <c r="D11999" t="s">
        <v>1</v>
      </c>
      <c r="E11999" s="144" t="s">
        <v>193</v>
      </c>
      <c r="F11999" s="144">
        <v>2035</v>
      </c>
      <c r="G11999" s="147">
        <v>75.280556678254158</v>
      </c>
      <c r="H11999" s="147">
        <v>81.123714000000007</v>
      </c>
      <c r="I11999" s="147">
        <v>87.281399999999991</v>
      </c>
      <c r="J11999" s="147">
        <v>93.427906000000007</v>
      </c>
      <c r="K11999" s="147">
        <v>99.579227999999986</v>
      </c>
    </row>
    <row r="12000" spans="2:11" x14ac:dyDescent="0.2">
      <c r="B12000" s="21" t="str">
        <f t="shared" si="187"/>
        <v>MattawaWind2040RCP4.5</v>
      </c>
      <c r="C12000" t="s">
        <v>371</v>
      </c>
      <c r="D12000" t="s">
        <v>1</v>
      </c>
      <c r="E12000" s="144" t="s">
        <v>193</v>
      </c>
      <c r="F12000" s="144">
        <v>2040</v>
      </c>
      <c r="G12000" s="147">
        <v>75.31644876446326</v>
      </c>
      <c r="H12000" s="147">
        <v>81.163703999999996</v>
      </c>
      <c r="I12000" s="147">
        <v>87.321533333333335</v>
      </c>
      <c r="J12000" s="147">
        <v>93.470848666666669</v>
      </c>
      <c r="K12000" s="147">
        <v>99.624979999999979</v>
      </c>
    </row>
    <row r="12001" spans="2:11" x14ac:dyDescent="0.2">
      <c r="B12001" s="21" t="str">
        <f t="shared" si="187"/>
        <v>MattawaWind2045RCP4.5</v>
      </c>
      <c r="C12001" t="s">
        <v>371</v>
      </c>
      <c r="D12001" t="s">
        <v>1</v>
      </c>
      <c r="E12001" s="144" t="s">
        <v>193</v>
      </c>
      <c r="F12001" s="144">
        <v>2045</v>
      </c>
      <c r="G12001" s="147">
        <v>75.352340850672377</v>
      </c>
      <c r="H12001" s="147">
        <v>81.203693999999999</v>
      </c>
      <c r="I12001" s="147">
        <v>87.361666666666665</v>
      </c>
      <c r="J12001" s="147">
        <v>93.513791333333344</v>
      </c>
      <c r="K12001" s="147">
        <v>99.670731999999987</v>
      </c>
    </row>
    <row r="12002" spans="2:11" x14ac:dyDescent="0.2">
      <c r="B12002" s="21" t="str">
        <f t="shared" si="187"/>
        <v>MattawaWind2050RCP4.5</v>
      </c>
      <c r="C12002" t="s">
        <v>371</v>
      </c>
      <c r="D12002" t="s">
        <v>1</v>
      </c>
      <c r="E12002" s="144" t="s">
        <v>193</v>
      </c>
      <c r="F12002" s="144">
        <v>2050</v>
      </c>
      <c r="G12002" s="147">
        <v>75.342192053882215</v>
      </c>
      <c r="H12002" s="147">
        <v>81.181299600000003</v>
      </c>
      <c r="I12002" s="147">
        <v>87.320959999999999</v>
      </c>
      <c r="J12002" s="147">
        <v>93.461033200000003</v>
      </c>
      <c r="K12002" s="147">
        <v>99.60275759999999</v>
      </c>
    </row>
    <row r="12003" spans="2:11" x14ac:dyDescent="0.2">
      <c r="B12003" s="21" t="str">
        <f t="shared" si="187"/>
        <v>MattawaWind2055RCP4.5</v>
      </c>
      <c r="C12003" t="s">
        <v>371</v>
      </c>
      <c r="D12003" t="s">
        <v>1</v>
      </c>
      <c r="E12003" s="144" t="s">
        <v>193</v>
      </c>
      <c r="F12003" s="144">
        <v>2055</v>
      </c>
      <c r="G12003" s="147">
        <v>75.296151170882936</v>
      </c>
      <c r="H12003" s="147">
        <v>81.118915200000004</v>
      </c>
      <c r="I12003" s="147">
        <v>87.240120000000005</v>
      </c>
      <c r="J12003" s="147">
        <v>93.365332400000014</v>
      </c>
      <c r="K12003" s="147">
        <v>99.489031199999985</v>
      </c>
    </row>
    <row r="12004" spans="2:11" x14ac:dyDescent="0.2">
      <c r="B12004" s="21" t="str">
        <f t="shared" si="187"/>
        <v>MattawaWind2060RCP4.5</v>
      </c>
      <c r="C12004" t="s">
        <v>371</v>
      </c>
      <c r="D12004" t="s">
        <v>1</v>
      </c>
      <c r="E12004" s="144" t="s">
        <v>193</v>
      </c>
      <c r="F12004" s="144">
        <v>2060</v>
      </c>
      <c r="G12004" s="147">
        <v>75.250110287883658</v>
      </c>
      <c r="H12004" s="147">
        <v>81.056530800000004</v>
      </c>
      <c r="I12004" s="147">
        <v>87.159279999999995</v>
      </c>
      <c r="J12004" s="147">
        <v>93.269631600000011</v>
      </c>
      <c r="K12004" s="147">
        <v>99.375304799999995</v>
      </c>
    </row>
    <row r="12005" spans="2:11" x14ac:dyDescent="0.2">
      <c r="B12005" s="21" t="str">
        <f t="shared" si="187"/>
        <v>MattawaWind2065RCP4.5</v>
      </c>
      <c r="C12005" t="s">
        <v>371</v>
      </c>
      <c r="D12005" t="s">
        <v>1</v>
      </c>
      <c r="E12005" s="144" t="s">
        <v>193</v>
      </c>
      <c r="F12005" s="144">
        <v>2065</v>
      </c>
      <c r="G12005" s="147">
        <v>75.204069404884379</v>
      </c>
      <c r="H12005" s="147">
        <v>80.994146400000005</v>
      </c>
      <c r="I12005" s="147">
        <v>87.078440000000001</v>
      </c>
      <c r="J12005" s="147">
        <v>93.173930800000022</v>
      </c>
      <c r="K12005" s="147">
        <v>99.261578399999991</v>
      </c>
    </row>
    <row r="12006" spans="2:11" x14ac:dyDescent="0.2">
      <c r="B12006" s="21" t="str">
        <f t="shared" si="187"/>
        <v>MattawaWind2070RCP4.5</v>
      </c>
      <c r="C12006" t="s">
        <v>371</v>
      </c>
      <c r="D12006" t="s">
        <v>1</v>
      </c>
      <c r="E12006" s="144" t="s">
        <v>193</v>
      </c>
      <c r="F12006" s="144">
        <v>2070</v>
      </c>
      <c r="G12006" s="147">
        <v>75.1580285218851</v>
      </c>
      <c r="H12006" s="147">
        <v>80.931762000000006</v>
      </c>
      <c r="I12006" s="147">
        <v>86.997600000000006</v>
      </c>
      <c r="J12006" s="147">
        <v>93.078230000000019</v>
      </c>
      <c r="K12006" s="147">
        <v>99.147852</v>
      </c>
    </row>
    <row r="12007" spans="2:11" x14ac:dyDescent="0.2">
      <c r="B12007" s="21" t="str">
        <f t="shared" si="187"/>
        <v>MattawaWind2075RCP4.5</v>
      </c>
      <c r="C12007" t="s">
        <v>371</v>
      </c>
      <c r="D12007" t="s">
        <v>1</v>
      </c>
      <c r="E12007" s="144" t="s">
        <v>193</v>
      </c>
      <c r="F12007" s="144">
        <v>2075</v>
      </c>
      <c r="G12007" s="147">
        <v>75.238476301319324</v>
      </c>
      <c r="H12007" s="147">
        <v>81.030404000000004</v>
      </c>
      <c r="I12007" s="147">
        <v>87.118000000000009</v>
      </c>
      <c r="J12007" s="147">
        <v>93.21626000000002</v>
      </c>
      <c r="K12007" s="147">
        <v>99.304715999999999</v>
      </c>
    </row>
    <row r="12008" spans="2:11" x14ac:dyDescent="0.2">
      <c r="B12008" s="21" t="str">
        <f t="shared" si="187"/>
        <v>MattawaWind2080RCP4.5</v>
      </c>
      <c r="C12008" t="s">
        <v>371</v>
      </c>
      <c r="D12008" t="s">
        <v>1</v>
      </c>
      <c r="E12008" s="144" t="s">
        <v>193</v>
      </c>
      <c r="F12008" s="144">
        <v>2080</v>
      </c>
      <c r="G12008" s="147">
        <v>75.318924080753547</v>
      </c>
      <c r="H12008" s="147">
        <v>81.129046000000002</v>
      </c>
      <c r="I12008" s="147">
        <v>87.238399999999999</v>
      </c>
      <c r="J12008" s="147">
        <v>93.35429000000002</v>
      </c>
      <c r="K12008" s="147">
        <v>99.461579999999998</v>
      </c>
    </row>
    <row r="12009" spans="2:11" x14ac:dyDescent="0.2">
      <c r="B12009" s="21" t="str">
        <f t="shared" si="187"/>
        <v>MattawaWind2085RCP4.5</v>
      </c>
      <c r="C12009" t="s">
        <v>371</v>
      </c>
      <c r="D12009" t="s">
        <v>1</v>
      </c>
      <c r="E12009" s="144" t="s">
        <v>193</v>
      </c>
      <c r="F12009" s="144">
        <v>2085</v>
      </c>
      <c r="G12009" s="147">
        <v>75.399371860187756</v>
      </c>
      <c r="H12009" s="147">
        <v>81.227688000000001</v>
      </c>
      <c r="I12009" s="147">
        <v>87.358800000000002</v>
      </c>
      <c r="J12009" s="147">
        <v>93.492320000000007</v>
      </c>
      <c r="K12009" s="147">
        <v>99.618443999999982</v>
      </c>
    </row>
    <row r="12010" spans="2:11" x14ac:dyDescent="0.2">
      <c r="B12010" s="21" t="str">
        <f t="shared" si="187"/>
        <v>MattawaWind2090RCP4.5</v>
      </c>
      <c r="C12010" t="s">
        <v>371</v>
      </c>
      <c r="D12010" t="s">
        <v>1</v>
      </c>
      <c r="E12010" s="144" t="s">
        <v>193</v>
      </c>
      <c r="F12010" s="144">
        <v>2090</v>
      </c>
      <c r="G12010" s="147">
        <v>75.479819639621979</v>
      </c>
      <c r="H12010" s="147">
        <v>81.326330000000013</v>
      </c>
      <c r="I12010" s="147">
        <v>87.479200000000006</v>
      </c>
      <c r="J12010" s="147">
        <v>93.630350000000007</v>
      </c>
      <c r="K12010" s="147">
        <v>99.775307999999981</v>
      </c>
    </row>
    <row r="12011" spans="2:11" x14ac:dyDescent="0.2">
      <c r="B12011" s="21" t="str">
        <f t="shared" si="187"/>
        <v>MattawaWind2095RCP4.5</v>
      </c>
      <c r="C12011" t="s">
        <v>371</v>
      </c>
      <c r="D12011" t="s">
        <v>1</v>
      </c>
      <c r="E12011" s="144" t="s">
        <v>193</v>
      </c>
      <c r="F12011" s="144">
        <v>2095</v>
      </c>
      <c r="G12011" s="147">
        <v>75.560267419056203</v>
      </c>
      <c r="H12011" s="147">
        <v>81.424972000000011</v>
      </c>
      <c r="I12011" s="147">
        <v>87.599599999999995</v>
      </c>
      <c r="J12011" s="147">
        <v>93.768380000000008</v>
      </c>
      <c r="K12011" s="147">
        <v>99.93217199999998</v>
      </c>
    </row>
    <row r="12012" spans="2:11" x14ac:dyDescent="0.2">
      <c r="B12012" s="21" t="str">
        <f t="shared" si="187"/>
        <v>MattawaWind2100RCP4.5</v>
      </c>
      <c r="C12012" t="s">
        <v>371</v>
      </c>
      <c r="D12012" t="s">
        <v>1</v>
      </c>
      <c r="E12012" s="144" t="s">
        <v>193</v>
      </c>
      <c r="F12012" s="144">
        <v>2100</v>
      </c>
      <c r="G12012" s="147">
        <v>75.640715198490426</v>
      </c>
      <c r="H12012" s="147">
        <v>81.523614000000009</v>
      </c>
      <c r="I12012" s="147">
        <v>87.72</v>
      </c>
      <c r="J12012" s="147">
        <v>93.906410000000008</v>
      </c>
      <c r="K12012" s="147">
        <v>100.08903599999998</v>
      </c>
    </row>
    <row r="12013" spans="2:11" x14ac:dyDescent="0.2">
      <c r="B12013" s="21" t="str">
        <f t="shared" si="187"/>
        <v>MattawaWind2023RCP6.0</v>
      </c>
      <c r="C12013" t="s">
        <v>371</v>
      </c>
      <c r="D12013" t="s">
        <v>1</v>
      </c>
      <c r="E12013" s="144" t="s">
        <v>192</v>
      </c>
      <c r="F12013" s="144">
        <v>2023</v>
      </c>
      <c r="G12013" s="147">
        <v>75.172880419626807</v>
      </c>
      <c r="H12013" s="147">
        <v>81.003743999999998</v>
      </c>
      <c r="I12013" s="147">
        <v>87.161000000000001</v>
      </c>
      <c r="J12013" s="147">
        <v>93.299078000000009</v>
      </c>
      <c r="K12013" s="147">
        <v>99.441971999999993</v>
      </c>
    </row>
    <row r="12014" spans="2:11" x14ac:dyDescent="0.2">
      <c r="B12014" s="21" t="str">
        <f t="shared" si="187"/>
        <v>MattawaWind2025RCP6.0</v>
      </c>
      <c r="C12014" t="s">
        <v>371</v>
      </c>
      <c r="D12014" t="s">
        <v>1</v>
      </c>
      <c r="E12014" s="144" t="s">
        <v>192</v>
      </c>
      <c r="F12014" s="144">
        <v>2025</v>
      </c>
      <c r="G12014" s="147">
        <v>75.208772505835924</v>
      </c>
      <c r="H12014" s="147">
        <v>81.043734000000001</v>
      </c>
      <c r="I12014" s="147">
        <v>87.201133333333331</v>
      </c>
      <c r="J12014" s="147">
        <v>93.34202066666667</v>
      </c>
      <c r="K12014" s="147">
        <v>99.487723999999986</v>
      </c>
    </row>
    <row r="12015" spans="2:11" x14ac:dyDescent="0.2">
      <c r="B12015" s="21" t="str">
        <f t="shared" si="187"/>
        <v>MattawaWind2030RCP6.0</v>
      </c>
      <c r="C12015" t="s">
        <v>371</v>
      </c>
      <c r="D12015" t="s">
        <v>1</v>
      </c>
      <c r="E12015" s="144" t="s">
        <v>192</v>
      </c>
      <c r="F12015" s="144">
        <v>2030</v>
      </c>
      <c r="G12015" s="147">
        <v>75.244664592045041</v>
      </c>
      <c r="H12015" s="147">
        <v>81.083724000000004</v>
      </c>
      <c r="I12015" s="147">
        <v>87.241266666666661</v>
      </c>
      <c r="J12015" s="147">
        <v>93.384963333333346</v>
      </c>
      <c r="K12015" s="147">
        <v>99.533475999999993</v>
      </c>
    </row>
    <row r="12016" spans="2:11" x14ac:dyDescent="0.2">
      <c r="B12016" s="21" t="str">
        <f t="shared" si="187"/>
        <v>MattawaWind2035RCP6.0</v>
      </c>
      <c r="C12016" t="s">
        <v>371</v>
      </c>
      <c r="D12016" t="s">
        <v>1</v>
      </c>
      <c r="E12016" s="144" t="s">
        <v>192</v>
      </c>
      <c r="F12016" s="144">
        <v>2035</v>
      </c>
      <c r="G12016" s="147">
        <v>75.280556678254158</v>
      </c>
      <c r="H12016" s="147">
        <v>81.123714000000007</v>
      </c>
      <c r="I12016" s="147">
        <v>87.281399999999991</v>
      </c>
      <c r="J12016" s="147">
        <v>93.427906000000007</v>
      </c>
      <c r="K12016" s="147">
        <v>99.579227999999986</v>
      </c>
    </row>
    <row r="12017" spans="2:11" x14ac:dyDescent="0.2">
      <c r="B12017" s="21" t="str">
        <f t="shared" si="187"/>
        <v>MattawaWind2040RCP6.0</v>
      </c>
      <c r="C12017" t="s">
        <v>371</v>
      </c>
      <c r="D12017" t="s">
        <v>1</v>
      </c>
      <c r="E12017" s="144" t="s">
        <v>192</v>
      </c>
      <c r="F12017" s="144">
        <v>2040</v>
      </c>
      <c r="G12017" s="147">
        <v>75.31644876446326</v>
      </c>
      <c r="H12017" s="147">
        <v>81.163703999999996</v>
      </c>
      <c r="I12017" s="147">
        <v>87.321533333333335</v>
      </c>
      <c r="J12017" s="147">
        <v>93.470848666666669</v>
      </c>
      <c r="K12017" s="147">
        <v>99.624979999999979</v>
      </c>
    </row>
    <row r="12018" spans="2:11" x14ac:dyDescent="0.2">
      <c r="B12018" s="21" t="str">
        <f t="shared" si="187"/>
        <v>MattawaWind2045RCP6.0</v>
      </c>
      <c r="C12018" t="s">
        <v>371</v>
      </c>
      <c r="D12018" t="s">
        <v>1</v>
      </c>
      <c r="E12018" s="144" t="s">
        <v>192</v>
      </c>
      <c r="F12018" s="144">
        <v>2045</v>
      </c>
      <c r="G12018" s="147">
        <v>75.352340850672377</v>
      </c>
      <c r="H12018" s="147">
        <v>81.203693999999999</v>
      </c>
      <c r="I12018" s="147">
        <v>87.361666666666665</v>
      </c>
      <c r="J12018" s="147">
        <v>93.513791333333344</v>
      </c>
      <c r="K12018" s="147">
        <v>99.670731999999987</v>
      </c>
    </row>
    <row r="12019" spans="2:11" x14ac:dyDescent="0.2">
      <c r="B12019" s="21" t="str">
        <f t="shared" si="187"/>
        <v>MattawaWind2050RCP6.0</v>
      </c>
      <c r="C12019" t="s">
        <v>371</v>
      </c>
      <c r="D12019" t="s">
        <v>1</v>
      </c>
      <c r="E12019" s="144" t="s">
        <v>192</v>
      </c>
      <c r="F12019" s="144">
        <v>2050</v>
      </c>
      <c r="G12019" s="147">
        <v>75.342192053882215</v>
      </c>
      <c r="H12019" s="147">
        <v>81.181299600000003</v>
      </c>
      <c r="I12019" s="147">
        <v>87.320959999999999</v>
      </c>
      <c r="J12019" s="147">
        <v>93.461033200000003</v>
      </c>
      <c r="K12019" s="147">
        <v>99.60275759999999</v>
      </c>
    </row>
    <row r="12020" spans="2:11" x14ac:dyDescent="0.2">
      <c r="B12020" s="21" t="str">
        <f t="shared" si="187"/>
        <v>MattawaWind2055RCP6.0</v>
      </c>
      <c r="C12020" t="s">
        <v>371</v>
      </c>
      <c r="D12020" t="s">
        <v>1</v>
      </c>
      <c r="E12020" s="144" t="s">
        <v>192</v>
      </c>
      <c r="F12020" s="144">
        <v>2055</v>
      </c>
      <c r="G12020" s="147">
        <v>75.296151170882936</v>
      </c>
      <c r="H12020" s="147">
        <v>81.118915200000004</v>
      </c>
      <c r="I12020" s="147">
        <v>87.240120000000005</v>
      </c>
      <c r="J12020" s="147">
        <v>93.365332400000014</v>
      </c>
      <c r="K12020" s="147">
        <v>99.489031199999985</v>
      </c>
    </row>
    <row r="12021" spans="2:11" x14ac:dyDescent="0.2">
      <c r="B12021" s="21" t="str">
        <f t="shared" si="187"/>
        <v>MattawaWind2060RCP6.0</v>
      </c>
      <c r="C12021" t="s">
        <v>371</v>
      </c>
      <c r="D12021" t="s">
        <v>1</v>
      </c>
      <c r="E12021" s="144" t="s">
        <v>192</v>
      </c>
      <c r="F12021" s="144">
        <v>2060</v>
      </c>
      <c r="G12021" s="147">
        <v>75.250110287883658</v>
      </c>
      <c r="H12021" s="147">
        <v>81.056530800000004</v>
      </c>
      <c r="I12021" s="147">
        <v>87.159279999999995</v>
      </c>
      <c r="J12021" s="147">
        <v>93.269631600000011</v>
      </c>
      <c r="K12021" s="147">
        <v>99.375304799999995</v>
      </c>
    </row>
    <row r="12022" spans="2:11" x14ac:dyDescent="0.2">
      <c r="B12022" s="21" t="str">
        <f t="shared" si="187"/>
        <v>MattawaWind2065RCP6.0</v>
      </c>
      <c r="C12022" t="s">
        <v>371</v>
      </c>
      <c r="D12022" t="s">
        <v>1</v>
      </c>
      <c r="E12022" s="144" t="s">
        <v>192</v>
      </c>
      <c r="F12022" s="144">
        <v>2065</v>
      </c>
      <c r="G12022" s="147">
        <v>75.204069404884379</v>
      </c>
      <c r="H12022" s="147">
        <v>80.994146400000005</v>
      </c>
      <c r="I12022" s="147">
        <v>87.078440000000001</v>
      </c>
      <c r="J12022" s="147">
        <v>93.173930800000022</v>
      </c>
      <c r="K12022" s="147">
        <v>99.261578399999991</v>
      </c>
    </row>
    <row r="12023" spans="2:11" x14ac:dyDescent="0.2">
      <c r="B12023" s="21" t="str">
        <f t="shared" si="187"/>
        <v>MattawaWind2070RCP6.0</v>
      </c>
      <c r="C12023" t="s">
        <v>371</v>
      </c>
      <c r="D12023" t="s">
        <v>1</v>
      </c>
      <c r="E12023" s="144" t="s">
        <v>192</v>
      </c>
      <c r="F12023" s="144">
        <v>2070</v>
      </c>
      <c r="G12023" s="147">
        <v>75.1580285218851</v>
      </c>
      <c r="H12023" s="147">
        <v>80.931762000000006</v>
      </c>
      <c r="I12023" s="147">
        <v>86.997600000000006</v>
      </c>
      <c r="J12023" s="147">
        <v>93.078230000000019</v>
      </c>
      <c r="K12023" s="147">
        <v>99.147852</v>
      </c>
    </row>
    <row r="12024" spans="2:11" x14ac:dyDescent="0.2">
      <c r="B12024" s="21" t="str">
        <f t="shared" si="187"/>
        <v>MattawaWind2075RCP6.0</v>
      </c>
      <c r="C12024" t="s">
        <v>371</v>
      </c>
      <c r="D12024" t="s">
        <v>1</v>
      </c>
      <c r="E12024" s="144" t="s">
        <v>192</v>
      </c>
      <c r="F12024" s="144">
        <v>2075</v>
      </c>
      <c r="G12024" s="147">
        <v>75.278700191036435</v>
      </c>
      <c r="H12024" s="147">
        <v>81.07972500000001</v>
      </c>
      <c r="I12024" s="147">
        <v>87.178200000000004</v>
      </c>
      <c r="J12024" s="147">
        <v>93.285275000000013</v>
      </c>
      <c r="K12024" s="147">
        <v>99.383147999999991</v>
      </c>
    </row>
    <row r="12025" spans="2:11" x14ac:dyDescent="0.2">
      <c r="B12025" s="21" t="str">
        <f t="shared" si="187"/>
        <v>MattawaWind2080RCP6.0</v>
      </c>
      <c r="C12025" t="s">
        <v>371</v>
      </c>
      <c r="D12025" t="s">
        <v>1</v>
      </c>
      <c r="E12025" s="144" t="s">
        <v>192</v>
      </c>
      <c r="F12025" s="144">
        <v>2080</v>
      </c>
      <c r="G12025" s="147">
        <v>75.399371860187756</v>
      </c>
      <c r="H12025" s="147">
        <v>81.227688000000001</v>
      </c>
      <c r="I12025" s="147">
        <v>87.358800000000002</v>
      </c>
      <c r="J12025" s="147">
        <v>93.492320000000007</v>
      </c>
      <c r="K12025" s="147">
        <v>99.618443999999982</v>
      </c>
    </row>
    <row r="12026" spans="2:11" x14ac:dyDescent="0.2">
      <c r="B12026" s="21" t="str">
        <f t="shared" si="187"/>
        <v>MattawaWind2085RCP6.0</v>
      </c>
      <c r="C12026" t="s">
        <v>371</v>
      </c>
      <c r="D12026" t="s">
        <v>1</v>
      </c>
      <c r="E12026" s="144" t="s">
        <v>192</v>
      </c>
      <c r="F12026" s="144">
        <v>2085</v>
      </c>
      <c r="G12026" s="147">
        <v>75.520043529339091</v>
      </c>
      <c r="H12026" s="147">
        <v>81.375651000000005</v>
      </c>
      <c r="I12026" s="147">
        <v>87.539400000000001</v>
      </c>
      <c r="J12026" s="147">
        <v>93.699365000000014</v>
      </c>
      <c r="K12026" s="147">
        <v>99.853739999999988</v>
      </c>
    </row>
    <row r="12027" spans="2:11" x14ac:dyDescent="0.2">
      <c r="B12027" s="21" t="str">
        <f t="shared" si="187"/>
        <v>MattawaWind2090RCP6.0</v>
      </c>
      <c r="C12027" t="s">
        <v>371</v>
      </c>
      <c r="D12027" t="s">
        <v>1</v>
      </c>
      <c r="E12027" s="144" t="s">
        <v>192</v>
      </c>
      <c r="F12027" s="144">
        <v>2090</v>
      </c>
      <c r="G12027" s="147">
        <v>75.613486719297313</v>
      </c>
      <c r="H12027" s="147">
        <v>81.494288000000012</v>
      </c>
      <c r="I12027" s="147">
        <v>87.691333333333333</v>
      </c>
      <c r="J12027" s="147">
        <v>93.878804000000017</v>
      </c>
      <c r="K12027" s="147">
        <v>100.06289199999998</v>
      </c>
    </row>
    <row r="12028" spans="2:11" x14ac:dyDescent="0.2">
      <c r="B12028" s="21" t="str">
        <f t="shared" si="187"/>
        <v>MattawaWind2095RCP6.0</v>
      </c>
      <c r="C12028" t="s">
        <v>371</v>
      </c>
      <c r="D12028" t="s">
        <v>1</v>
      </c>
      <c r="E12028" s="144" t="s">
        <v>192</v>
      </c>
      <c r="F12028" s="144">
        <v>2095</v>
      </c>
      <c r="G12028" s="147">
        <v>75.586258240104186</v>
      </c>
      <c r="H12028" s="147">
        <v>81.464962</v>
      </c>
      <c r="I12028" s="147">
        <v>87.662666666666652</v>
      </c>
      <c r="J12028" s="147">
        <v>93.851198000000011</v>
      </c>
      <c r="K12028" s="147">
        <v>100.03674799999999</v>
      </c>
    </row>
    <row r="12029" spans="2:11" x14ac:dyDescent="0.2">
      <c r="B12029" s="21" t="str">
        <f t="shared" si="187"/>
        <v>MattawaWind2100RCP6.0</v>
      </c>
      <c r="C12029" t="s">
        <v>371</v>
      </c>
      <c r="D12029" t="s">
        <v>1</v>
      </c>
      <c r="E12029" s="144" t="s">
        <v>192</v>
      </c>
      <c r="F12029" s="144">
        <v>2100</v>
      </c>
      <c r="G12029" s="147">
        <v>75.559029760911073</v>
      </c>
      <c r="H12029" s="147">
        <v>81.435636000000002</v>
      </c>
      <c r="I12029" s="147">
        <v>87.633999999999986</v>
      </c>
      <c r="J12029" s="147">
        <v>93.823592000000019</v>
      </c>
      <c r="K12029" s="147">
        <v>100.01060399999999</v>
      </c>
    </row>
    <row r="12030" spans="2:11" x14ac:dyDescent="0.2">
      <c r="B12030" s="21" t="str">
        <f t="shared" si="187"/>
        <v>MattawaWind2023RCP8.5</v>
      </c>
      <c r="C12030" t="s">
        <v>371</v>
      </c>
      <c r="D12030" t="s">
        <v>1</v>
      </c>
      <c r="E12030" s="144" t="s">
        <v>191</v>
      </c>
      <c r="F12030" s="144">
        <v>2023</v>
      </c>
      <c r="G12030" s="147">
        <v>75.172880419626807</v>
      </c>
      <c r="H12030" s="147">
        <v>81.003743999999998</v>
      </c>
      <c r="I12030" s="147">
        <v>87.161000000000001</v>
      </c>
      <c r="J12030" s="147">
        <v>93.299078000000009</v>
      </c>
      <c r="K12030" s="147">
        <v>99.441971999999993</v>
      </c>
    </row>
    <row r="12031" spans="2:11" x14ac:dyDescent="0.2">
      <c r="B12031" s="21" t="str">
        <f t="shared" si="187"/>
        <v>MattawaWind2025RCP8.5</v>
      </c>
      <c r="C12031" t="s">
        <v>371</v>
      </c>
      <c r="D12031" t="s">
        <v>1</v>
      </c>
      <c r="E12031" s="144" t="s">
        <v>191</v>
      </c>
      <c r="F12031" s="144">
        <v>2025</v>
      </c>
      <c r="G12031" s="147">
        <v>75.244664592045041</v>
      </c>
      <c r="H12031" s="147">
        <v>81.083724000000004</v>
      </c>
      <c r="I12031" s="147">
        <v>87.241266666666661</v>
      </c>
      <c r="J12031" s="147">
        <v>93.384963333333346</v>
      </c>
      <c r="K12031" s="147">
        <v>99.533475999999993</v>
      </c>
    </row>
    <row r="12032" spans="2:11" x14ac:dyDescent="0.2">
      <c r="B12032" s="21" t="str">
        <f t="shared" si="187"/>
        <v>MattawaWind2030RCP8.5</v>
      </c>
      <c r="C12032" t="s">
        <v>371</v>
      </c>
      <c r="D12032" t="s">
        <v>1</v>
      </c>
      <c r="E12032" s="144" t="s">
        <v>191</v>
      </c>
      <c r="F12032" s="144">
        <v>2030</v>
      </c>
      <c r="G12032" s="147">
        <v>75.31644876446326</v>
      </c>
      <c r="H12032" s="147">
        <v>81.163703999999996</v>
      </c>
      <c r="I12032" s="147">
        <v>87.321533333333335</v>
      </c>
      <c r="J12032" s="147">
        <v>93.470848666666669</v>
      </c>
      <c r="K12032" s="147">
        <v>99.624979999999979</v>
      </c>
    </row>
    <row r="12033" spans="2:11" x14ac:dyDescent="0.2">
      <c r="B12033" s="21" t="str">
        <f t="shared" si="187"/>
        <v>MattawaWind2035RCP8.5</v>
      </c>
      <c r="C12033" t="s">
        <v>371</v>
      </c>
      <c r="D12033" t="s">
        <v>1</v>
      </c>
      <c r="E12033" s="144" t="s">
        <v>191</v>
      </c>
      <c r="F12033" s="144">
        <v>2035</v>
      </c>
      <c r="G12033" s="147">
        <v>75.388232936881494</v>
      </c>
      <c r="H12033" s="147">
        <v>81.243684000000002</v>
      </c>
      <c r="I12033" s="147">
        <v>87.401799999999994</v>
      </c>
      <c r="J12033" s="147">
        <v>93.556734000000006</v>
      </c>
      <c r="K12033" s="147">
        <v>99.71648399999998</v>
      </c>
    </row>
    <row r="12034" spans="2:11" x14ac:dyDescent="0.2">
      <c r="B12034" s="21" t="str">
        <f t="shared" si="187"/>
        <v>MattawaWind2040RCP8.5</v>
      </c>
      <c r="C12034" t="s">
        <v>371</v>
      </c>
      <c r="D12034" t="s">
        <v>1</v>
      </c>
      <c r="E12034" s="144" t="s">
        <v>191</v>
      </c>
      <c r="F12034" s="144">
        <v>2040</v>
      </c>
      <c r="G12034" s="147">
        <v>75.311498131882701</v>
      </c>
      <c r="H12034" s="147">
        <v>81.139710000000008</v>
      </c>
      <c r="I12034" s="147">
        <v>87.267066666666665</v>
      </c>
      <c r="J12034" s="147">
        <v>93.397232666666682</v>
      </c>
      <c r="K12034" s="147">
        <v>99.526939999999982</v>
      </c>
    </row>
    <row r="12035" spans="2:11" x14ac:dyDescent="0.2">
      <c r="B12035" s="21" t="str">
        <f t="shared" si="187"/>
        <v>MattawaWind2045RCP8.5</v>
      </c>
      <c r="C12035" t="s">
        <v>371</v>
      </c>
      <c r="D12035" t="s">
        <v>1</v>
      </c>
      <c r="E12035" s="144" t="s">
        <v>191</v>
      </c>
      <c r="F12035" s="144">
        <v>2045</v>
      </c>
      <c r="G12035" s="147">
        <v>75.234763326883893</v>
      </c>
      <c r="H12035" s="147">
        <v>81.035736</v>
      </c>
      <c r="I12035" s="147">
        <v>87.132333333333335</v>
      </c>
      <c r="J12035" s="147">
        <v>93.237731333333343</v>
      </c>
      <c r="K12035" s="147">
        <v>99.337395999999998</v>
      </c>
    </row>
    <row r="12036" spans="2:11" x14ac:dyDescent="0.2">
      <c r="B12036" s="21" t="str">
        <f t="shared" si="187"/>
        <v>MattawaWind2050RCP8.5</v>
      </c>
      <c r="C12036" t="s">
        <v>371</v>
      </c>
      <c r="D12036" t="s">
        <v>1</v>
      </c>
      <c r="E12036" s="144" t="s">
        <v>191</v>
      </c>
      <c r="F12036" s="144">
        <v>2050</v>
      </c>
      <c r="G12036" s="147">
        <v>75.318924080753547</v>
      </c>
      <c r="H12036" s="147">
        <v>81.129046000000002</v>
      </c>
      <c r="I12036" s="147">
        <v>87.238399999999999</v>
      </c>
      <c r="J12036" s="147">
        <v>93.35429000000002</v>
      </c>
      <c r="K12036" s="147">
        <v>99.461579999999998</v>
      </c>
    </row>
    <row r="12037" spans="2:11" x14ac:dyDescent="0.2">
      <c r="B12037" s="21" t="str">
        <f t="shared" si="187"/>
        <v>MattawaWind2055RCP8.5</v>
      </c>
      <c r="C12037" t="s">
        <v>371</v>
      </c>
      <c r="D12037" t="s">
        <v>1</v>
      </c>
      <c r="E12037" s="144" t="s">
        <v>191</v>
      </c>
      <c r="F12037" s="144">
        <v>2055</v>
      </c>
      <c r="G12037" s="147">
        <v>75.479819639621979</v>
      </c>
      <c r="H12037" s="147">
        <v>81.326330000000013</v>
      </c>
      <c r="I12037" s="147">
        <v>87.479200000000006</v>
      </c>
      <c r="J12037" s="147">
        <v>93.630350000000007</v>
      </c>
      <c r="K12037" s="147">
        <v>99.775307999999981</v>
      </c>
    </row>
    <row r="12038" spans="2:11" x14ac:dyDescent="0.2">
      <c r="B12038" s="21" t="str">
        <f t="shared" si="187"/>
        <v>MattawaWind2060RCP8.5</v>
      </c>
      <c r="C12038" t="s">
        <v>371</v>
      </c>
      <c r="D12038" t="s">
        <v>1</v>
      </c>
      <c r="E12038" s="144" t="s">
        <v>191</v>
      </c>
      <c r="F12038" s="144">
        <v>2060</v>
      </c>
      <c r="G12038" s="147">
        <v>75.613486719297313</v>
      </c>
      <c r="H12038" s="147">
        <v>81.494288000000012</v>
      </c>
      <c r="I12038" s="147">
        <v>87.691333333333333</v>
      </c>
      <c r="J12038" s="147">
        <v>93.878804000000017</v>
      </c>
      <c r="K12038" s="147">
        <v>100.06289199999998</v>
      </c>
    </row>
    <row r="12039" spans="2:11" x14ac:dyDescent="0.2">
      <c r="B12039" s="21" t="str">
        <f t="shared" si="187"/>
        <v>MattawaWind2065RCP8.5</v>
      </c>
      <c r="C12039" t="s">
        <v>371</v>
      </c>
      <c r="D12039" t="s">
        <v>1</v>
      </c>
      <c r="E12039" s="144" t="s">
        <v>191</v>
      </c>
      <c r="F12039" s="144">
        <v>2065</v>
      </c>
      <c r="G12039" s="147">
        <v>75.586258240104186</v>
      </c>
      <c r="H12039" s="147">
        <v>81.464962</v>
      </c>
      <c r="I12039" s="147">
        <v>87.662666666666652</v>
      </c>
      <c r="J12039" s="147">
        <v>93.851198000000011</v>
      </c>
      <c r="K12039" s="147">
        <v>100.03674799999999</v>
      </c>
    </row>
    <row r="12040" spans="2:11" x14ac:dyDescent="0.2">
      <c r="B12040" s="21" t="str">
        <f t="shared" si="187"/>
        <v>MattawaWind2070RCP8.5</v>
      </c>
      <c r="C12040" t="s">
        <v>371</v>
      </c>
      <c r="D12040" t="s">
        <v>1</v>
      </c>
      <c r="E12040" s="144" t="s">
        <v>191</v>
      </c>
      <c r="F12040" s="144">
        <v>2070</v>
      </c>
      <c r="G12040" s="147">
        <v>75.759530380424053</v>
      </c>
      <c r="H12040" s="147">
        <v>81.667578000000006</v>
      </c>
      <c r="I12040" s="147">
        <v>87.897733333333321</v>
      </c>
      <c r="J12040" s="147">
        <v>94.114988666666676</v>
      </c>
      <c r="K12040" s="147">
        <v>100.33413599999999</v>
      </c>
    </row>
    <row r="12041" spans="2:11" x14ac:dyDescent="0.2">
      <c r="B12041" s="21" t="str">
        <f t="shared" si="187"/>
        <v>MattawaWind2075RCP8.5</v>
      </c>
      <c r="C12041" t="s">
        <v>371</v>
      </c>
      <c r="D12041" t="s">
        <v>1</v>
      </c>
      <c r="E12041" s="144" t="s">
        <v>191</v>
      </c>
      <c r="F12041" s="144">
        <v>2075</v>
      </c>
      <c r="G12041" s="147">
        <v>75.960030999937047</v>
      </c>
      <c r="H12041" s="147">
        <v>81.899519999999995</v>
      </c>
      <c r="I12041" s="147">
        <v>88.161466666666669</v>
      </c>
      <c r="J12041" s="147">
        <v>94.406385333333347</v>
      </c>
      <c r="K12041" s="147">
        <v>100.657668</v>
      </c>
    </row>
    <row r="12042" spans="2:11" x14ac:dyDescent="0.2">
      <c r="B12042" s="21" t="str">
        <f t="shared" si="187"/>
        <v>MattawaWind2080RCP8.5</v>
      </c>
      <c r="C12042" t="s">
        <v>371</v>
      </c>
      <c r="D12042" t="s">
        <v>1</v>
      </c>
      <c r="E12042" s="144" t="s">
        <v>191</v>
      </c>
      <c r="F12042" s="144">
        <v>2080</v>
      </c>
      <c r="G12042" s="147">
        <v>76.160531619450026</v>
      </c>
      <c r="H12042" s="147">
        <v>82.131461999999999</v>
      </c>
      <c r="I12042" s="147">
        <v>88.425200000000004</v>
      </c>
      <c r="J12042" s="147">
        <v>94.697782000000004</v>
      </c>
      <c r="K12042" s="147">
        <v>100.9812</v>
      </c>
    </row>
    <row r="12043" spans="2:11" x14ac:dyDescent="0.2">
      <c r="B12043" s="21" t="str">
        <f t="shared" si="187"/>
        <v>MattawaWind2085RCP8.5</v>
      </c>
      <c r="C12043" t="s">
        <v>371</v>
      </c>
      <c r="D12043" t="s">
        <v>1</v>
      </c>
      <c r="E12043" s="144" t="s">
        <v>191</v>
      </c>
      <c r="F12043" s="144">
        <v>2085</v>
      </c>
      <c r="G12043" s="147">
        <v>76.182809466062579</v>
      </c>
      <c r="H12043" s="147">
        <v>82.13946</v>
      </c>
      <c r="I12043" s="147">
        <v>88.416600000000003</v>
      </c>
      <c r="J12043" s="147">
        <v>94.674777000000006</v>
      </c>
      <c r="K12043" s="147">
        <v>100.94198399999999</v>
      </c>
    </row>
    <row r="12044" spans="2:11" x14ac:dyDescent="0.2">
      <c r="B12044" s="21" t="str">
        <f t="shared" ref="B12044:B12107" si="188">C12044&amp;D12044&amp;F12044&amp;E12044</f>
        <v>MattawaWind2090RCP8.5</v>
      </c>
      <c r="C12044" t="s">
        <v>371</v>
      </c>
      <c r="D12044" t="s">
        <v>1</v>
      </c>
      <c r="E12044" s="144" t="s">
        <v>191</v>
      </c>
      <c r="F12044" s="144">
        <v>2090</v>
      </c>
      <c r="G12044" s="147">
        <v>76.205087312675133</v>
      </c>
      <c r="H12044" s="147">
        <v>82.147458</v>
      </c>
      <c r="I12044" s="147">
        <v>88.408000000000001</v>
      </c>
      <c r="J12044" s="147">
        <v>94.651772000000008</v>
      </c>
      <c r="K12044" s="147">
        <v>100.90276799999998</v>
      </c>
    </row>
    <row r="12045" spans="2:11" x14ac:dyDescent="0.2">
      <c r="B12045" s="21" t="str">
        <f t="shared" si="188"/>
        <v>MattawaWind2095RCP8.5</v>
      </c>
      <c r="C12045" t="s">
        <v>371</v>
      </c>
      <c r="D12045" t="s">
        <v>1</v>
      </c>
      <c r="E12045" s="144" t="s">
        <v>191</v>
      </c>
      <c r="F12045" s="144">
        <v>2095</v>
      </c>
      <c r="G12045" s="147">
        <v>76.205087312675133</v>
      </c>
      <c r="H12045" s="147">
        <v>82.147458</v>
      </c>
      <c r="I12045" s="147">
        <v>88.408000000000001</v>
      </c>
      <c r="J12045" s="147">
        <v>94.651772000000008</v>
      </c>
      <c r="K12045" s="147">
        <v>100.90276799999998</v>
      </c>
    </row>
    <row r="12046" spans="2:11" x14ac:dyDescent="0.2">
      <c r="B12046" s="21" t="str">
        <f t="shared" si="188"/>
        <v>MattawaWind2100RCP8.5</v>
      </c>
      <c r="C12046" t="s">
        <v>371</v>
      </c>
      <c r="D12046" t="s">
        <v>1</v>
      </c>
      <c r="E12046" s="144" t="s">
        <v>191</v>
      </c>
      <c r="F12046" s="144">
        <v>2100</v>
      </c>
      <c r="G12046" s="147">
        <v>76.205087312675133</v>
      </c>
      <c r="H12046" s="147">
        <v>82.147458</v>
      </c>
      <c r="I12046" s="147">
        <v>88.408000000000001</v>
      </c>
      <c r="J12046" s="147">
        <v>94.651772000000008</v>
      </c>
      <c r="K12046" s="147">
        <v>100.90276799999998</v>
      </c>
    </row>
    <row r="12047" spans="2:11" x14ac:dyDescent="0.2">
      <c r="B12047" s="21" t="str">
        <f t="shared" si="188"/>
        <v>MidlandIce Accretion2023RCP4.5</v>
      </c>
      <c r="C12047" t="s">
        <v>372</v>
      </c>
      <c r="D12047" t="s">
        <v>486</v>
      </c>
      <c r="E12047" s="144" t="s">
        <v>193</v>
      </c>
      <c r="F12047" s="144">
        <v>2023</v>
      </c>
      <c r="G12047" s="147">
        <v>13.65250079329655</v>
      </c>
      <c r="H12047" s="147">
        <v>16.284599999999998</v>
      </c>
      <c r="I12047" s="147">
        <v>19.62</v>
      </c>
      <c r="J12047" s="147">
        <v>22.170599999999997</v>
      </c>
      <c r="K12047" s="147">
        <v>24.746399999999998</v>
      </c>
    </row>
    <row r="12048" spans="2:11" x14ac:dyDescent="0.2">
      <c r="B12048" s="21" t="str">
        <f t="shared" si="188"/>
        <v>MidlandIce Accretion2025RCP4.5</v>
      </c>
      <c r="C12048" t="s">
        <v>372</v>
      </c>
      <c r="D12048" t="s">
        <v>486</v>
      </c>
      <c r="E12048" s="144" t="s">
        <v>193</v>
      </c>
      <c r="F12048" s="144">
        <v>2025</v>
      </c>
      <c r="G12048" s="147">
        <v>13.636264383926337</v>
      </c>
      <c r="H12048" s="147">
        <v>16.273533333333329</v>
      </c>
      <c r="I12048" s="147">
        <v>19.613333333333333</v>
      </c>
      <c r="J12048" s="147">
        <v>22.170599999999997</v>
      </c>
      <c r="K12048" s="147">
        <v>24.746399999999998</v>
      </c>
    </row>
    <row r="12049" spans="2:11" x14ac:dyDescent="0.2">
      <c r="B12049" s="21" t="str">
        <f t="shared" si="188"/>
        <v>MidlandIce Accretion2030RCP4.5</v>
      </c>
      <c r="C12049" t="s">
        <v>372</v>
      </c>
      <c r="D12049" t="s">
        <v>486</v>
      </c>
      <c r="E12049" s="144" t="s">
        <v>193</v>
      </c>
      <c r="F12049" s="144">
        <v>2030</v>
      </c>
      <c r="G12049" s="147">
        <v>13.620027974556123</v>
      </c>
      <c r="H12049" s="147">
        <v>16.262466666666665</v>
      </c>
      <c r="I12049" s="147">
        <v>19.606666666666666</v>
      </c>
      <c r="J12049" s="147">
        <v>22.170599999999997</v>
      </c>
      <c r="K12049" s="147">
        <v>24.746399999999998</v>
      </c>
    </row>
    <row r="12050" spans="2:11" x14ac:dyDescent="0.2">
      <c r="B12050" s="21" t="str">
        <f t="shared" si="188"/>
        <v>MidlandIce Accretion2035RCP4.5</v>
      </c>
      <c r="C12050" t="s">
        <v>372</v>
      </c>
      <c r="D12050" t="s">
        <v>486</v>
      </c>
      <c r="E12050" s="144" t="s">
        <v>193</v>
      </c>
      <c r="F12050" s="144">
        <v>2035</v>
      </c>
      <c r="G12050" s="147">
        <v>13.60379156518591</v>
      </c>
      <c r="H12050" s="147">
        <v>16.251399999999997</v>
      </c>
      <c r="I12050" s="147">
        <v>19.600000000000001</v>
      </c>
      <c r="J12050" s="147">
        <v>22.170599999999997</v>
      </c>
      <c r="K12050" s="147">
        <v>24.746399999999998</v>
      </c>
    </row>
    <row r="12051" spans="2:11" x14ac:dyDescent="0.2">
      <c r="B12051" s="21" t="str">
        <f t="shared" si="188"/>
        <v>MidlandIce Accretion2040RCP4.5</v>
      </c>
      <c r="C12051" t="s">
        <v>372</v>
      </c>
      <c r="D12051" t="s">
        <v>486</v>
      </c>
      <c r="E12051" s="144" t="s">
        <v>193</v>
      </c>
      <c r="F12051" s="144">
        <v>2040</v>
      </c>
      <c r="G12051" s="147">
        <v>13.587555155815696</v>
      </c>
      <c r="H12051" s="147">
        <v>16.240333333333329</v>
      </c>
      <c r="I12051" s="147">
        <v>19.593333333333334</v>
      </c>
      <c r="J12051" s="147">
        <v>22.170599999999997</v>
      </c>
      <c r="K12051" s="147">
        <v>24.746399999999998</v>
      </c>
    </row>
    <row r="12052" spans="2:11" x14ac:dyDescent="0.2">
      <c r="B12052" s="21" t="str">
        <f t="shared" si="188"/>
        <v>MidlandIce Accretion2045RCP4.5</v>
      </c>
      <c r="C12052" t="s">
        <v>372</v>
      </c>
      <c r="D12052" t="s">
        <v>486</v>
      </c>
      <c r="E12052" s="144" t="s">
        <v>193</v>
      </c>
      <c r="F12052" s="144">
        <v>2045</v>
      </c>
      <c r="G12052" s="147">
        <v>13.571318746445483</v>
      </c>
      <c r="H12052" s="147">
        <v>16.229266666666664</v>
      </c>
      <c r="I12052" s="147">
        <v>19.586666666666666</v>
      </c>
      <c r="J12052" s="147">
        <v>22.170599999999997</v>
      </c>
      <c r="K12052" s="147">
        <v>24.746399999999998</v>
      </c>
    </row>
    <row r="12053" spans="2:11" x14ac:dyDescent="0.2">
      <c r="B12053" s="21" t="str">
        <f t="shared" si="188"/>
        <v>MidlandIce Accretion2050RCP4.5</v>
      </c>
      <c r="C12053" t="s">
        <v>372</v>
      </c>
      <c r="D12053" t="s">
        <v>486</v>
      </c>
      <c r="E12053" s="144" t="s">
        <v>193</v>
      </c>
      <c r="F12053" s="144">
        <v>2050</v>
      </c>
      <c r="G12053" s="147">
        <v>13.552298952611805</v>
      </c>
      <c r="H12053" s="147">
        <v>16.228159999999995</v>
      </c>
      <c r="I12053" s="147">
        <v>19.611999999999998</v>
      </c>
      <c r="J12053" s="147">
        <v>22.211279999999999</v>
      </c>
      <c r="K12053" s="147">
        <v>24.801839999999999</v>
      </c>
    </row>
    <row r="12054" spans="2:11" x14ac:dyDescent="0.2">
      <c r="B12054" s="21" t="str">
        <f t="shared" si="188"/>
        <v>MidlandIce Accretion2055RCP4.5</v>
      </c>
      <c r="C12054" t="s">
        <v>372</v>
      </c>
      <c r="D12054" t="s">
        <v>486</v>
      </c>
      <c r="E12054" s="144" t="s">
        <v>193</v>
      </c>
      <c r="F12054" s="144">
        <v>2055</v>
      </c>
      <c r="G12054" s="147">
        <v>13.549515568148339</v>
      </c>
      <c r="H12054" s="147">
        <v>16.238119999999995</v>
      </c>
      <c r="I12054" s="147">
        <v>19.643999999999998</v>
      </c>
      <c r="J12054" s="147">
        <v>22.251959999999997</v>
      </c>
      <c r="K12054" s="147">
        <v>24.857279999999999</v>
      </c>
    </row>
    <row r="12055" spans="2:11" x14ac:dyDescent="0.2">
      <c r="B12055" s="21" t="str">
        <f t="shared" si="188"/>
        <v>MidlandIce Accretion2060RCP4.5</v>
      </c>
      <c r="C12055" t="s">
        <v>372</v>
      </c>
      <c r="D12055" t="s">
        <v>486</v>
      </c>
      <c r="E12055" s="144" t="s">
        <v>193</v>
      </c>
      <c r="F12055" s="144">
        <v>2060</v>
      </c>
      <c r="G12055" s="147">
        <v>13.546732183684874</v>
      </c>
      <c r="H12055" s="147">
        <v>16.248079999999998</v>
      </c>
      <c r="I12055" s="147">
        <v>19.675999999999998</v>
      </c>
      <c r="J12055" s="147">
        <v>22.292639999999999</v>
      </c>
      <c r="K12055" s="147">
        <v>24.912719999999997</v>
      </c>
    </row>
    <row r="12056" spans="2:11" x14ac:dyDescent="0.2">
      <c r="B12056" s="21" t="str">
        <f t="shared" si="188"/>
        <v>MidlandIce Accretion2065RCP4.5</v>
      </c>
      <c r="C12056" t="s">
        <v>372</v>
      </c>
      <c r="D12056" t="s">
        <v>486</v>
      </c>
      <c r="E12056" s="144" t="s">
        <v>193</v>
      </c>
      <c r="F12056" s="144">
        <v>2065</v>
      </c>
      <c r="G12056" s="147">
        <v>13.543948799221408</v>
      </c>
      <c r="H12056" s="147">
        <v>16.258039999999998</v>
      </c>
      <c r="I12056" s="147">
        <v>19.707999999999998</v>
      </c>
      <c r="J12056" s="147">
        <v>22.333319999999997</v>
      </c>
      <c r="K12056" s="147">
        <v>24.968159999999997</v>
      </c>
    </row>
    <row r="12057" spans="2:11" x14ac:dyDescent="0.2">
      <c r="B12057" s="21" t="str">
        <f t="shared" si="188"/>
        <v>MidlandIce Accretion2070RCP4.5</v>
      </c>
      <c r="C12057" t="s">
        <v>372</v>
      </c>
      <c r="D12057" t="s">
        <v>486</v>
      </c>
      <c r="E12057" s="144" t="s">
        <v>193</v>
      </c>
      <c r="F12057" s="144">
        <v>2070</v>
      </c>
      <c r="G12057" s="147">
        <v>13.541165414757943</v>
      </c>
      <c r="H12057" s="147">
        <v>16.267999999999997</v>
      </c>
      <c r="I12057" s="147">
        <v>19.739999999999998</v>
      </c>
      <c r="J12057" s="147">
        <v>22.373999999999999</v>
      </c>
      <c r="K12057" s="147">
        <v>25.023599999999998</v>
      </c>
    </row>
    <row r="12058" spans="2:11" x14ac:dyDescent="0.2">
      <c r="B12058" s="21" t="str">
        <f t="shared" si="188"/>
        <v>MidlandIce Accretion2075RCP4.5</v>
      </c>
      <c r="C12058" t="s">
        <v>372</v>
      </c>
      <c r="D12058" t="s">
        <v>486</v>
      </c>
      <c r="E12058" s="144" t="s">
        <v>193</v>
      </c>
      <c r="F12058" s="144">
        <v>2075</v>
      </c>
      <c r="G12058" s="147">
        <v>13.580596694657032</v>
      </c>
      <c r="H12058" s="147">
        <v>16.331633333333329</v>
      </c>
      <c r="I12058" s="147">
        <v>19.829999999999998</v>
      </c>
      <c r="J12058" s="147">
        <v>22.483233333333331</v>
      </c>
      <c r="K12058" s="147">
        <v>25.153799999999997</v>
      </c>
    </row>
    <row r="12059" spans="2:11" x14ac:dyDescent="0.2">
      <c r="B12059" s="21" t="str">
        <f t="shared" si="188"/>
        <v>MidlandIce Accretion2080RCP4.5</v>
      </c>
      <c r="C12059" t="s">
        <v>372</v>
      </c>
      <c r="D12059" t="s">
        <v>486</v>
      </c>
      <c r="E12059" s="144" t="s">
        <v>193</v>
      </c>
      <c r="F12059" s="144">
        <v>2080</v>
      </c>
      <c r="G12059" s="147">
        <v>13.620027974556123</v>
      </c>
      <c r="H12059" s="147">
        <v>16.395266666666664</v>
      </c>
      <c r="I12059" s="147">
        <v>19.919999999999998</v>
      </c>
      <c r="J12059" s="147">
        <v>22.592466666666663</v>
      </c>
      <c r="K12059" s="147">
        <v>25.283999999999999</v>
      </c>
    </row>
    <row r="12060" spans="2:11" x14ac:dyDescent="0.2">
      <c r="B12060" s="21" t="str">
        <f t="shared" si="188"/>
        <v>MidlandIce Accretion2085RCP4.5</v>
      </c>
      <c r="C12060" t="s">
        <v>372</v>
      </c>
      <c r="D12060" t="s">
        <v>486</v>
      </c>
      <c r="E12060" s="144" t="s">
        <v>193</v>
      </c>
      <c r="F12060" s="144">
        <v>2085</v>
      </c>
      <c r="G12060" s="147">
        <v>13.659459254455212</v>
      </c>
      <c r="H12060" s="147">
        <v>16.458899999999996</v>
      </c>
      <c r="I12060" s="147">
        <v>20.009999999999998</v>
      </c>
      <c r="J12060" s="147">
        <v>22.701699999999995</v>
      </c>
      <c r="K12060" s="147">
        <v>25.414200000000001</v>
      </c>
    </row>
    <row r="12061" spans="2:11" x14ac:dyDescent="0.2">
      <c r="B12061" s="21" t="str">
        <f t="shared" si="188"/>
        <v>MidlandIce Accretion2090RCP4.5</v>
      </c>
      <c r="C12061" t="s">
        <v>372</v>
      </c>
      <c r="D12061" t="s">
        <v>486</v>
      </c>
      <c r="E12061" s="144" t="s">
        <v>193</v>
      </c>
      <c r="F12061" s="144">
        <v>2090</v>
      </c>
      <c r="G12061" s="147">
        <v>13.698890534354302</v>
      </c>
      <c r="H12061" s="147">
        <v>16.522533333333328</v>
      </c>
      <c r="I12061" s="147">
        <v>20.100000000000001</v>
      </c>
      <c r="J12061" s="147">
        <v>22.810933333333331</v>
      </c>
      <c r="K12061" s="147">
        <v>25.5444</v>
      </c>
    </row>
    <row r="12062" spans="2:11" x14ac:dyDescent="0.2">
      <c r="B12062" s="21" t="str">
        <f t="shared" si="188"/>
        <v>MidlandIce Accretion2095RCP4.5</v>
      </c>
      <c r="C12062" t="s">
        <v>372</v>
      </c>
      <c r="D12062" t="s">
        <v>486</v>
      </c>
      <c r="E12062" s="144" t="s">
        <v>193</v>
      </c>
      <c r="F12062" s="144">
        <v>2095</v>
      </c>
      <c r="G12062" s="147">
        <v>13.738321814253393</v>
      </c>
      <c r="H12062" s="147">
        <v>16.586166666666664</v>
      </c>
      <c r="I12062" s="147">
        <v>20.190000000000001</v>
      </c>
      <c r="J12062" s="147">
        <v>22.920166666666663</v>
      </c>
      <c r="K12062" s="147">
        <v>25.674599999999998</v>
      </c>
    </row>
    <row r="12063" spans="2:11" x14ac:dyDescent="0.2">
      <c r="B12063" s="21" t="str">
        <f t="shared" si="188"/>
        <v>MidlandIce Accretion2100RCP4.5</v>
      </c>
      <c r="C12063" t="s">
        <v>372</v>
      </c>
      <c r="D12063" t="s">
        <v>486</v>
      </c>
      <c r="E12063" s="144" t="s">
        <v>193</v>
      </c>
      <c r="F12063" s="144">
        <v>2100</v>
      </c>
      <c r="G12063" s="147">
        <v>13.777753094152482</v>
      </c>
      <c r="H12063" s="147">
        <v>16.649799999999995</v>
      </c>
      <c r="I12063" s="147">
        <v>20.28</v>
      </c>
      <c r="J12063" s="147">
        <v>23.029399999999995</v>
      </c>
      <c r="K12063" s="147">
        <v>25.8048</v>
      </c>
    </row>
    <row r="12064" spans="2:11" x14ac:dyDescent="0.2">
      <c r="B12064" s="21" t="str">
        <f t="shared" si="188"/>
        <v>MidlandIce Accretion2023RCP6.0</v>
      </c>
      <c r="C12064" t="s">
        <v>372</v>
      </c>
      <c r="D12064" t="s">
        <v>486</v>
      </c>
      <c r="E12064" s="144" t="s">
        <v>192</v>
      </c>
      <c r="F12064" s="144">
        <v>2023</v>
      </c>
      <c r="G12064" s="147">
        <v>13.65250079329655</v>
      </c>
      <c r="H12064" s="147">
        <v>16.284599999999998</v>
      </c>
      <c r="I12064" s="147">
        <v>19.62</v>
      </c>
      <c r="J12064" s="147">
        <v>22.170599999999997</v>
      </c>
      <c r="K12064" s="147">
        <v>24.746399999999998</v>
      </c>
    </row>
    <row r="12065" spans="2:11" x14ac:dyDescent="0.2">
      <c r="B12065" s="21" t="str">
        <f t="shared" si="188"/>
        <v>MidlandIce Accretion2025RCP6.0</v>
      </c>
      <c r="C12065" t="s">
        <v>372</v>
      </c>
      <c r="D12065" t="s">
        <v>486</v>
      </c>
      <c r="E12065" s="144" t="s">
        <v>192</v>
      </c>
      <c r="F12065" s="144">
        <v>2025</v>
      </c>
      <c r="G12065" s="147">
        <v>13.636264383926337</v>
      </c>
      <c r="H12065" s="147">
        <v>16.273533333333329</v>
      </c>
      <c r="I12065" s="147">
        <v>19.613333333333333</v>
      </c>
      <c r="J12065" s="147">
        <v>22.170599999999997</v>
      </c>
      <c r="K12065" s="147">
        <v>24.746399999999998</v>
      </c>
    </row>
    <row r="12066" spans="2:11" x14ac:dyDescent="0.2">
      <c r="B12066" s="21" t="str">
        <f t="shared" si="188"/>
        <v>MidlandIce Accretion2030RCP6.0</v>
      </c>
      <c r="C12066" t="s">
        <v>372</v>
      </c>
      <c r="D12066" t="s">
        <v>486</v>
      </c>
      <c r="E12066" s="144" t="s">
        <v>192</v>
      </c>
      <c r="F12066" s="144">
        <v>2030</v>
      </c>
      <c r="G12066" s="147">
        <v>13.620027974556123</v>
      </c>
      <c r="H12066" s="147">
        <v>16.262466666666665</v>
      </c>
      <c r="I12066" s="147">
        <v>19.606666666666666</v>
      </c>
      <c r="J12066" s="147">
        <v>22.170599999999997</v>
      </c>
      <c r="K12066" s="147">
        <v>24.746399999999998</v>
      </c>
    </row>
    <row r="12067" spans="2:11" x14ac:dyDescent="0.2">
      <c r="B12067" s="21" t="str">
        <f t="shared" si="188"/>
        <v>MidlandIce Accretion2035RCP6.0</v>
      </c>
      <c r="C12067" t="s">
        <v>372</v>
      </c>
      <c r="D12067" t="s">
        <v>486</v>
      </c>
      <c r="E12067" s="144" t="s">
        <v>192</v>
      </c>
      <c r="F12067" s="144">
        <v>2035</v>
      </c>
      <c r="G12067" s="147">
        <v>13.60379156518591</v>
      </c>
      <c r="H12067" s="147">
        <v>16.251399999999997</v>
      </c>
      <c r="I12067" s="147">
        <v>19.600000000000001</v>
      </c>
      <c r="J12067" s="147">
        <v>22.170599999999997</v>
      </c>
      <c r="K12067" s="147">
        <v>24.746399999999998</v>
      </c>
    </row>
    <row r="12068" spans="2:11" x14ac:dyDescent="0.2">
      <c r="B12068" s="21" t="str">
        <f t="shared" si="188"/>
        <v>MidlandIce Accretion2040RCP6.0</v>
      </c>
      <c r="C12068" t="s">
        <v>372</v>
      </c>
      <c r="D12068" t="s">
        <v>486</v>
      </c>
      <c r="E12068" s="144" t="s">
        <v>192</v>
      </c>
      <c r="F12068" s="144">
        <v>2040</v>
      </c>
      <c r="G12068" s="147">
        <v>13.587555155815696</v>
      </c>
      <c r="H12068" s="147">
        <v>16.240333333333329</v>
      </c>
      <c r="I12068" s="147">
        <v>19.593333333333334</v>
      </c>
      <c r="J12068" s="147">
        <v>22.170599999999997</v>
      </c>
      <c r="K12068" s="147">
        <v>24.746399999999998</v>
      </c>
    </row>
    <row r="12069" spans="2:11" x14ac:dyDescent="0.2">
      <c r="B12069" s="21" t="str">
        <f t="shared" si="188"/>
        <v>MidlandIce Accretion2045RCP6.0</v>
      </c>
      <c r="C12069" t="s">
        <v>372</v>
      </c>
      <c r="D12069" t="s">
        <v>486</v>
      </c>
      <c r="E12069" s="144" t="s">
        <v>192</v>
      </c>
      <c r="F12069" s="144">
        <v>2045</v>
      </c>
      <c r="G12069" s="147">
        <v>13.571318746445483</v>
      </c>
      <c r="H12069" s="147">
        <v>16.229266666666664</v>
      </c>
      <c r="I12069" s="147">
        <v>19.586666666666666</v>
      </c>
      <c r="J12069" s="147">
        <v>22.170599999999997</v>
      </c>
      <c r="K12069" s="147">
        <v>24.746399999999998</v>
      </c>
    </row>
    <row r="12070" spans="2:11" x14ac:dyDescent="0.2">
      <c r="B12070" s="21" t="str">
        <f t="shared" si="188"/>
        <v>MidlandIce Accretion2050RCP6.0</v>
      </c>
      <c r="C12070" t="s">
        <v>372</v>
      </c>
      <c r="D12070" t="s">
        <v>486</v>
      </c>
      <c r="E12070" s="144" t="s">
        <v>192</v>
      </c>
      <c r="F12070" s="144">
        <v>2050</v>
      </c>
      <c r="G12070" s="147">
        <v>13.552298952611805</v>
      </c>
      <c r="H12070" s="147">
        <v>16.228159999999995</v>
      </c>
      <c r="I12070" s="147">
        <v>19.611999999999998</v>
      </c>
      <c r="J12070" s="147">
        <v>22.211279999999999</v>
      </c>
      <c r="K12070" s="147">
        <v>24.801839999999999</v>
      </c>
    </row>
    <row r="12071" spans="2:11" x14ac:dyDescent="0.2">
      <c r="B12071" s="21" t="str">
        <f t="shared" si="188"/>
        <v>MidlandIce Accretion2055RCP6.0</v>
      </c>
      <c r="C12071" t="s">
        <v>372</v>
      </c>
      <c r="D12071" t="s">
        <v>486</v>
      </c>
      <c r="E12071" s="144" t="s">
        <v>192</v>
      </c>
      <c r="F12071" s="144">
        <v>2055</v>
      </c>
      <c r="G12071" s="147">
        <v>13.549515568148339</v>
      </c>
      <c r="H12071" s="147">
        <v>16.238119999999995</v>
      </c>
      <c r="I12071" s="147">
        <v>19.643999999999998</v>
      </c>
      <c r="J12071" s="147">
        <v>22.251959999999997</v>
      </c>
      <c r="K12071" s="147">
        <v>24.857279999999999</v>
      </c>
    </row>
    <row r="12072" spans="2:11" x14ac:dyDescent="0.2">
      <c r="B12072" s="21" t="str">
        <f t="shared" si="188"/>
        <v>MidlandIce Accretion2060RCP6.0</v>
      </c>
      <c r="C12072" t="s">
        <v>372</v>
      </c>
      <c r="D12072" t="s">
        <v>486</v>
      </c>
      <c r="E12072" s="144" t="s">
        <v>192</v>
      </c>
      <c r="F12072" s="144">
        <v>2060</v>
      </c>
      <c r="G12072" s="147">
        <v>13.546732183684874</v>
      </c>
      <c r="H12072" s="147">
        <v>16.248079999999998</v>
      </c>
      <c r="I12072" s="147">
        <v>19.675999999999998</v>
      </c>
      <c r="J12072" s="147">
        <v>22.292639999999999</v>
      </c>
      <c r="K12072" s="147">
        <v>24.912719999999997</v>
      </c>
    </row>
    <row r="12073" spans="2:11" x14ac:dyDescent="0.2">
      <c r="B12073" s="21" t="str">
        <f t="shared" si="188"/>
        <v>MidlandIce Accretion2065RCP6.0</v>
      </c>
      <c r="C12073" t="s">
        <v>372</v>
      </c>
      <c r="D12073" t="s">
        <v>486</v>
      </c>
      <c r="E12073" s="144" t="s">
        <v>192</v>
      </c>
      <c r="F12073" s="144">
        <v>2065</v>
      </c>
      <c r="G12073" s="147">
        <v>13.543948799221408</v>
      </c>
      <c r="H12073" s="147">
        <v>16.258039999999998</v>
      </c>
      <c r="I12073" s="147">
        <v>19.707999999999998</v>
      </c>
      <c r="J12073" s="147">
        <v>22.333319999999997</v>
      </c>
      <c r="K12073" s="147">
        <v>24.968159999999997</v>
      </c>
    </row>
    <row r="12074" spans="2:11" x14ac:dyDescent="0.2">
      <c r="B12074" s="21" t="str">
        <f t="shared" si="188"/>
        <v>MidlandIce Accretion2070RCP6.0</v>
      </c>
      <c r="C12074" t="s">
        <v>372</v>
      </c>
      <c r="D12074" t="s">
        <v>486</v>
      </c>
      <c r="E12074" s="144" t="s">
        <v>192</v>
      </c>
      <c r="F12074" s="144">
        <v>2070</v>
      </c>
      <c r="G12074" s="147">
        <v>13.541165414757943</v>
      </c>
      <c r="H12074" s="147">
        <v>16.267999999999997</v>
      </c>
      <c r="I12074" s="147">
        <v>19.739999999999998</v>
      </c>
      <c r="J12074" s="147">
        <v>22.373999999999999</v>
      </c>
      <c r="K12074" s="147">
        <v>25.023599999999998</v>
      </c>
    </row>
    <row r="12075" spans="2:11" x14ac:dyDescent="0.2">
      <c r="B12075" s="21" t="str">
        <f t="shared" si="188"/>
        <v>MidlandIce Accretion2075RCP6.0</v>
      </c>
      <c r="C12075" t="s">
        <v>372</v>
      </c>
      <c r="D12075" t="s">
        <v>486</v>
      </c>
      <c r="E12075" s="144" t="s">
        <v>192</v>
      </c>
      <c r="F12075" s="144">
        <v>2075</v>
      </c>
      <c r="G12075" s="147">
        <v>13.600312334606578</v>
      </c>
      <c r="H12075" s="147">
        <v>16.363449999999997</v>
      </c>
      <c r="I12075" s="147">
        <v>19.875</v>
      </c>
      <c r="J12075" s="147">
        <v>22.537849999999999</v>
      </c>
      <c r="K12075" s="147">
        <v>25.218899999999998</v>
      </c>
    </row>
    <row r="12076" spans="2:11" x14ac:dyDescent="0.2">
      <c r="B12076" s="21" t="str">
        <f t="shared" si="188"/>
        <v>MidlandIce Accretion2080RCP6.0</v>
      </c>
      <c r="C12076" t="s">
        <v>372</v>
      </c>
      <c r="D12076" t="s">
        <v>486</v>
      </c>
      <c r="E12076" s="144" t="s">
        <v>192</v>
      </c>
      <c r="F12076" s="144">
        <v>2080</v>
      </c>
      <c r="G12076" s="147">
        <v>13.659459254455212</v>
      </c>
      <c r="H12076" s="147">
        <v>16.458899999999996</v>
      </c>
      <c r="I12076" s="147">
        <v>20.009999999999998</v>
      </c>
      <c r="J12076" s="147">
        <v>22.701699999999995</v>
      </c>
      <c r="K12076" s="147">
        <v>25.414200000000001</v>
      </c>
    </row>
    <row r="12077" spans="2:11" x14ac:dyDescent="0.2">
      <c r="B12077" s="21" t="str">
        <f t="shared" si="188"/>
        <v>MidlandIce Accretion2085RCP6.0</v>
      </c>
      <c r="C12077" t="s">
        <v>372</v>
      </c>
      <c r="D12077" t="s">
        <v>486</v>
      </c>
      <c r="E12077" s="144" t="s">
        <v>192</v>
      </c>
      <c r="F12077" s="144">
        <v>2085</v>
      </c>
      <c r="G12077" s="147">
        <v>13.718606174303847</v>
      </c>
      <c r="H12077" s="147">
        <v>16.554349999999996</v>
      </c>
      <c r="I12077" s="147">
        <v>20.145</v>
      </c>
      <c r="J12077" s="147">
        <v>22.865549999999995</v>
      </c>
      <c r="K12077" s="147">
        <v>25.609500000000001</v>
      </c>
    </row>
    <row r="12078" spans="2:11" x14ac:dyDescent="0.2">
      <c r="B12078" s="21" t="str">
        <f t="shared" si="188"/>
        <v>MidlandIce Accretion2090RCP6.0</v>
      </c>
      <c r="C12078" t="s">
        <v>372</v>
      </c>
      <c r="D12078" t="s">
        <v>486</v>
      </c>
      <c r="E12078" s="144" t="s">
        <v>192</v>
      </c>
      <c r="F12078" s="144">
        <v>2090</v>
      </c>
      <c r="G12078" s="147">
        <v>13.754558223623606</v>
      </c>
      <c r="H12078" s="147">
        <v>16.660866666666664</v>
      </c>
      <c r="I12078" s="147">
        <v>20.333333333333336</v>
      </c>
      <c r="J12078" s="147">
        <v>23.119799999999994</v>
      </c>
      <c r="K12078" s="147">
        <v>25.9224</v>
      </c>
    </row>
    <row r="12079" spans="2:11" x14ac:dyDescent="0.2">
      <c r="B12079" s="21" t="str">
        <f t="shared" si="188"/>
        <v>MidlandIce Accretion2095RCP6.0</v>
      </c>
      <c r="C12079" t="s">
        <v>372</v>
      </c>
      <c r="D12079" t="s">
        <v>486</v>
      </c>
      <c r="E12079" s="144" t="s">
        <v>192</v>
      </c>
      <c r="F12079" s="144">
        <v>2095</v>
      </c>
      <c r="G12079" s="147">
        <v>13.731363353094729</v>
      </c>
      <c r="H12079" s="147">
        <v>16.671933333333328</v>
      </c>
      <c r="I12079" s="147">
        <v>20.386666666666667</v>
      </c>
      <c r="J12079" s="147">
        <v>23.210199999999997</v>
      </c>
      <c r="K12079" s="147">
        <v>26.04</v>
      </c>
    </row>
    <row r="12080" spans="2:11" x14ac:dyDescent="0.2">
      <c r="B12080" s="21" t="str">
        <f t="shared" si="188"/>
        <v>MidlandIce Accretion2100RCP6.0</v>
      </c>
      <c r="C12080" t="s">
        <v>372</v>
      </c>
      <c r="D12080" t="s">
        <v>486</v>
      </c>
      <c r="E12080" s="144" t="s">
        <v>192</v>
      </c>
      <c r="F12080" s="144">
        <v>2100</v>
      </c>
      <c r="G12080" s="147">
        <v>13.708168482565853</v>
      </c>
      <c r="H12080" s="147">
        <v>16.682999999999996</v>
      </c>
      <c r="I12080" s="147">
        <v>20.440000000000001</v>
      </c>
      <c r="J12080" s="147">
        <v>23.300599999999996</v>
      </c>
      <c r="K12080" s="147">
        <v>26.157599999999999</v>
      </c>
    </row>
    <row r="12081" spans="2:11" x14ac:dyDescent="0.2">
      <c r="B12081" s="21" t="str">
        <f t="shared" si="188"/>
        <v>MidlandIce Accretion2023RCP8.5</v>
      </c>
      <c r="C12081" t="s">
        <v>372</v>
      </c>
      <c r="D12081" t="s">
        <v>486</v>
      </c>
      <c r="E12081" s="144" t="s">
        <v>191</v>
      </c>
      <c r="F12081" s="144">
        <v>2023</v>
      </c>
      <c r="G12081" s="147">
        <v>13.65250079329655</v>
      </c>
      <c r="H12081" s="147">
        <v>16.284599999999998</v>
      </c>
      <c r="I12081" s="147">
        <v>19.62</v>
      </c>
      <c r="J12081" s="147">
        <v>22.170599999999997</v>
      </c>
      <c r="K12081" s="147">
        <v>24.746399999999998</v>
      </c>
    </row>
    <row r="12082" spans="2:11" x14ac:dyDescent="0.2">
      <c r="B12082" s="21" t="str">
        <f t="shared" si="188"/>
        <v>MidlandIce Accretion2025RCP8.5</v>
      </c>
      <c r="C12082" t="s">
        <v>372</v>
      </c>
      <c r="D12082" t="s">
        <v>486</v>
      </c>
      <c r="E12082" s="144" t="s">
        <v>191</v>
      </c>
      <c r="F12082" s="144">
        <v>2025</v>
      </c>
      <c r="G12082" s="147">
        <v>13.620027974556123</v>
      </c>
      <c r="H12082" s="147">
        <v>16.262466666666665</v>
      </c>
      <c r="I12082" s="147">
        <v>19.606666666666666</v>
      </c>
      <c r="J12082" s="147">
        <v>22.170599999999997</v>
      </c>
      <c r="K12082" s="147">
        <v>24.746399999999998</v>
      </c>
    </row>
    <row r="12083" spans="2:11" x14ac:dyDescent="0.2">
      <c r="B12083" s="21" t="str">
        <f t="shared" si="188"/>
        <v>MidlandIce Accretion2030RCP8.5</v>
      </c>
      <c r="C12083" t="s">
        <v>372</v>
      </c>
      <c r="D12083" t="s">
        <v>486</v>
      </c>
      <c r="E12083" s="144" t="s">
        <v>191</v>
      </c>
      <c r="F12083" s="144">
        <v>2030</v>
      </c>
      <c r="G12083" s="147">
        <v>13.587555155815696</v>
      </c>
      <c r="H12083" s="147">
        <v>16.240333333333329</v>
      </c>
      <c r="I12083" s="147">
        <v>19.593333333333334</v>
      </c>
      <c r="J12083" s="147">
        <v>22.170599999999997</v>
      </c>
      <c r="K12083" s="147">
        <v>24.746399999999998</v>
      </c>
    </row>
    <row r="12084" spans="2:11" x14ac:dyDescent="0.2">
      <c r="B12084" s="21" t="str">
        <f t="shared" si="188"/>
        <v>MidlandIce Accretion2035RCP8.5</v>
      </c>
      <c r="C12084" t="s">
        <v>372</v>
      </c>
      <c r="D12084" t="s">
        <v>486</v>
      </c>
      <c r="E12084" s="144" t="s">
        <v>191</v>
      </c>
      <c r="F12084" s="144">
        <v>2035</v>
      </c>
      <c r="G12084" s="147">
        <v>13.55508233707527</v>
      </c>
      <c r="H12084" s="147">
        <v>16.218199999999996</v>
      </c>
      <c r="I12084" s="147">
        <v>19.579999999999998</v>
      </c>
      <c r="J12084" s="147">
        <v>22.170599999999997</v>
      </c>
      <c r="K12084" s="147">
        <v>24.746399999999998</v>
      </c>
    </row>
    <row r="12085" spans="2:11" x14ac:dyDescent="0.2">
      <c r="B12085" s="21" t="str">
        <f t="shared" si="188"/>
        <v>MidlandIce Accretion2040RCP8.5</v>
      </c>
      <c r="C12085" t="s">
        <v>372</v>
      </c>
      <c r="D12085" t="s">
        <v>486</v>
      </c>
      <c r="E12085" s="144" t="s">
        <v>191</v>
      </c>
      <c r="F12085" s="144">
        <v>2040</v>
      </c>
      <c r="G12085" s="147">
        <v>13.550443362969494</v>
      </c>
      <c r="H12085" s="147">
        <v>16.234799999999996</v>
      </c>
      <c r="I12085" s="147">
        <v>19.633333333333333</v>
      </c>
      <c r="J12085" s="147">
        <v>22.238399999999999</v>
      </c>
      <c r="K12085" s="147">
        <v>24.838799999999999</v>
      </c>
    </row>
    <row r="12086" spans="2:11" x14ac:dyDescent="0.2">
      <c r="B12086" s="21" t="str">
        <f t="shared" si="188"/>
        <v>MidlandIce Accretion2045RCP8.5</v>
      </c>
      <c r="C12086" t="s">
        <v>372</v>
      </c>
      <c r="D12086" t="s">
        <v>486</v>
      </c>
      <c r="E12086" s="144" t="s">
        <v>191</v>
      </c>
      <c r="F12086" s="144">
        <v>2045</v>
      </c>
      <c r="G12086" s="147">
        <v>13.545804388863719</v>
      </c>
      <c r="H12086" s="147">
        <v>16.251399999999997</v>
      </c>
      <c r="I12086" s="147">
        <v>19.686666666666664</v>
      </c>
      <c r="J12086" s="147">
        <v>22.306199999999997</v>
      </c>
      <c r="K12086" s="147">
        <v>24.931199999999997</v>
      </c>
    </row>
    <row r="12087" spans="2:11" x14ac:dyDescent="0.2">
      <c r="B12087" s="21" t="str">
        <f t="shared" si="188"/>
        <v>MidlandIce Accretion2050RCP8.5</v>
      </c>
      <c r="C12087" t="s">
        <v>372</v>
      </c>
      <c r="D12087" t="s">
        <v>486</v>
      </c>
      <c r="E12087" s="144" t="s">
        <v>191</v>
      </c>
      <c r="F12087" s="144">
        <v>2050</v>
      </c>
      <c r="G12087" s="147">
        <v>13.620027974556123</v>
      </c>
      <c r="H12087" s="147">
        <v>16.395266666666664</v>
      </c>
      <c r="I12087" s="147">
        <v>19.919999999999998</v>
      </c>
      <c r="J12087" s="147">
        <v>22.592466666666663</v>
      </c>
      <c r="K12087" s="147">
        <v>25.283999999999999</v>
      </c>
    </row>
    <row r="12088" spans="2:11" x14ac:dyDescent="0.2">
      <c r="B12088" s="21" t="str">
        <f t="shared" si="188"/>
        <v>MidlandIce Accretion2055RCP8.5</v>
      </c>
      <c r="C12088" t="s">
        <v>372</v>
      </c>
      <c r="D12088" t="s">
        <v>486</v>
      </c>
      <c r="E12088" s="144" t="s">
        <v>191</v>
      </c>
      <c r="F12088" s="144">
        <v>2055</v>
      </c>
      <c r="G12088" s="147">
        <v>13.698890534354302</v>
      </c>
      <c r="H12088" s="147">
        <v>16.522533333333328</v>
      </c>
      <c r="I12088" s="147">
        <v>20.100000000000001</v>
      </c>
      <c r="J12088" s="147">
        <v>22.810933333333331</v>
      </c>
      <c r="K12088" s="147">
        <v>25.5444</v>
      </c>
    </row>
    <row r="12089" spans="2:11" x14ac:dyDescent="0.2">
      <c r="B12089" s="21" t="str">
        <f t="shared" si="188"/>
        <v>MidlandIce Accretion2060RCP8.5</v>
      </c>
      <c r="C12089" t="s">
        <v>372</v>
      </c>
      <c r="D12089" t="s">
        <v>486</v>
      </c>
      <c r="E12089" s="144" t="s">
        <v>191</v>
      </c>
      <c r="F12089" s="144">
        <v>2060</v>
      </c>
      <c r="G12089" s="147">
        <v>13.754558223623606</v>
      </c>
      <c r="H12089" s="147">
        <v>16.660866666666664</v>
      </c>
      <c r="I12089" s="147">
        <v>20.333333333333336</v>
      </c>
      <c r="J12089" s="147">
        <v>23.119799999999994</v>
      </c>
      <c r="K12089" s="147">
        <v>25.9224</v>
      </c>
    </row>
    <row r="12090" spans="2:11" x14ac:dyDescent="0.2">
      <c r="B12090" s="21" t="str">
        <f t="shared" si="188"/>
        <v>MidlandIce Accretion2065RCP8.5</v>
      </c>
      <c r="C12090" t="s">
        <v>372</v>
      </c>
      <c r="D12090" t="s">
        <v>486</v>
      </c>
      <c r="E12090" s="144" t="s">
        <v>191</v>
      </c>
      <c r="F12090" s="144">
        <v>2065</v>
      </c>
      <c r="G12090" s="147">
        <v>13.731363353094729</v>
      </c>
      <c r="H12090" s="147">
        <v>16.671933333333328</v>
      </c>
      <c r="I12090" s="147">
        <v>20.386666666666667</v>
      </c>
      <c r="J12090" s="147">
        <v>23.210199999999997</v>
      </c>
      <c r="K12090" s="147">
        <v>26.04</v>
      </c>
    </row>
    <row r="12091" spans="2:11" x14ac:dyDescent="0.2">
      <c r="B12091" s="21" t="str">
        <f t="shared" si="188"/>
        <v>MidlandIce Accretion2070RCP8.5</v>
      </c>
      <c r="C12091" t="s">
        <v>372</v>
      </c>
      <c r="D12091" t="s">
        <v>486</v>
      </c>
      <c r="E12091" s="144" t="s">
        <v>191</v>
      </c>
      <c r="F12091" s="144">
        <v>2070</v>
      </c>
      <c r="G12091" s="147">
        <v>13.457663880853989</v>
      </c>
      <c r="H12091" s="147">
        <v>16.417399999999997</v>
      </c>
      <c r="I12091" s="147">
        <v>20.153333333333332</v>
      </c>
      <c r="J12091" s="147">
        <v>22.991733333333329</v>
      </c>
      <c r="K12091" s="147">
        <v>25.83</v>
      </c>
    </row>
    <row r="12092" spans="2:11" x14ac:dyDescent="0.2">
      <c r="B12092" s="21" t="str">
        <f t="shared" si="188"/>
        <v>MidlandIce Accretion2075RCP8.5</v>
      </c>
      <c r="C12092" t="s">
        <v>372</v>
      </c>
      <c r="D12092" t="s">
        <v>486</v>
      </c>
      <c r="E12092" s="144" t="s">
        <v>191</v>
      </c>
      <c r="F12092" s="144">
        <v>2075</v>
      </c>
      <c r="G12092" s="147">
        <v>13.207159279142127</v>
      </c>
      <c r="H12092" s="147">
        <v>16.151799999999998</v>
      </c>
      <c r="I12092" s="147">
        <v>19.866666666666667</v>
      </c>
      <c r="J12092" s="147">
        <v>22.682866666666666</v>
      </c>
      <c r="K12092" s="147">
        <v>25.502399999999998</v>
      </c>
    </row>
    <row r="12093" spans="2:11" x14ac:dyDescent="0.2">
      <c r="B12093" s="21" t="str">
        <f t="shared" si="188"/>
        <v>MidlandIce Accretion2080RCP8.5</v>
      </c>
      <c r="C12093" t="s">
        <v>372</v>
      </c>
      <c r="D12093" t="s">
        <v>486</v>
      </c>
      <c r="E12093" s="144" t="s">
        <v>191</v>
      </c>
      <c r="F12093" s="144">
        <v>2080</v>
      </c>
      <c r="G12093" s="147">
        <v>12.956654677430263</v>
      </c>
      <c r="H12093" s="147">
        <v>15.886199999999997</v>
      </c>
      <c r="I12093" s="147">
        <v>19.579999999999998</v>
      </c>
      <c r="J12093" s="147">
        <v>22.373999999999999</v>
      </c>
      <c r="K12093" s="147">
        <v>25.174799999999998</v>
      </c>
    </row>
    <row r="12094" spans="2:11" x14ac:dyDescent="0.2">
      <c r="B12094" s="21" t="str">
        <f t="shared" si="188"/>
        <v>MidlandIce Accretion2085RCP8.5</v>
      </c>
      <c r="C12094" t="s">
        <v>372</v>
      </c>
      <c r="D12094" t="s">
        <v>486</v>
      </c>
      <c r="E12094" s="144" t="s">
        <v>191</v>
      </c>
      <c r="F12094" s="144">
        <v>2085</v>
      </c>
      <c r="G12094" s="147">
        <v>12.434770090530549</v>
      </c>
      <c r="H12094" s="147">
        <v>15.296899999999997</v>
      </c>
      <c r="I12094" s="147">
        <v>18.899999999999999</v>
      </c>
      <c r="J12094" s="147">
        <v>21.6282</v>
      </c>
      <c r="K12094" s="147">
        <v>24.355799999999999</v>
      </c>
    </row>
    <row r="12095" spans="2:11" x14ac:dyDescent="0.2">
      <c r="B12095" s="21" t="str">
        <f t="shared" si="188"/>
        <v>MidlandIce Accretion2090RCP8.5</v>
      </c>
      <c r="C12095" t="s">
        <v>372</v>
      </c>
      <c r="D12095" t="s">
        <v>486</v>
      </c>
      <c r="E12095" s="144" t="s">
        <v>191</v>
      </c>
      <c r="F12095" s="144">
        <v>2090</v>
      </c>
      <c r="G12095" s="147">
        <v>11.912885503630832</v>
      </c>
      <c r="H12095" s="147">
        <v>14.707599999999998</v>
      </c>
      <c r="I12095" s="147">
        <v>18.22</v>
      </c>
      <c r="J12095" s="147">
        <v>20.882400000000001</v>
      </c>
      <c r="K12095" s="147">
        <v>23.536799999999999</v>
      </c>
    </row>
    <row r="12096" spans="2:11" x14ac:dyDescent="0.2">
      <c r="B12096" s="21" t="str">
        <f t="shared" si="188"/>
        <v>MidlandIce Accretion2095RCP8.5</v>
      </c>
      <c r="C12096" t="s">
        <v>372</v>
      </c>
      <c r="D12096" t="s">
        <v>486</v>
      </c>
      <c r="E12096" s="144" t="s">
        <v>191</v>
      </c>
      <c r="F12096" s="144">
        <v>2095</v>
      </c>
      <c r="G12096" s="147">
        <v>11.912885503630832</v>
      </c>
      <c r="H12096" s="147">
        <v>14.707599999999998</v>
      </c>
      <c r="I12096" s="147">
        <v>18.22</v>
      </c>
      <c r="J12096" s="147">
        <v>20.882400000000001</v>
      </c>
      <c r="K12096" s="147">
        <v>23.536799999999999</v>
      </c>
    </row>
    <row r="12097" spans="2:11" x14ac:dyDescent="0.2">
      <c r="B12097" s="21" t="str">
        <f t="shared" si="188"/>
        <v>MidlandIce Accretion2100RCP8.5</v>
      </c>
      <c r="C12097" t="s">
        <v>372</v>
      </c>
      <c r="D12097" t="s">
        <v>486</v>
      </c>
      <c r="E12097" s="144" t="s">
        <v>191</v>
      </c>
      <c r="F12097" s="144">
        <v>2100</v>
      </c>
      <c r="G12097" s="147">
        <v>11.912885503630832</v>
      </c>
      <c r="H12097" s="147">
        <v>14.707599999999998</v>
      </c>
      <c r="I12097" s="147">
        <v>18.22</v>
      </c>
      <c r="J12097" s="147">
        <v>20.882400000000001</v>
      </c>
      <c r="K12097" s="147">
        <v>23.536799999999999</v>
      </c>
    </row>
    <row r="12098" spans="2:11" x14ac:dyDescent="0.2">
      <c r="B12098" s="21" t="str">
        <f t="shared" si="188"/>
        <v>MidlandWind2023RCP4.5</v>
      </c>
      <c r="C12098" t="s">
        <v>372</v>
      </c>
      <c r="D12098" t="s">
        <v>1</v>
      </c>
      <c r="E12098" s="144" t="s">
        <v>193</v>
      </c>
      <c r="F12098" s="144">
        <v>2023</v>
      </c>
      <c r="G12098" s="147">
        <v>78.210784293746414</v>
      </c>
      <c r="H12098" s="147">
        <v>84.269159999999999</v>
      </c>
      <c r="I12098" s="147">
        <v>90.657000000000011</v>
      </c>
      <c r="J12098" s="147">
        <v>97.031880000000015</v>
      </c>
      <c r="K12098" s="147">
        <v>103.41054</v>
      </c>
    </row>
    <row r="12099" spans="2:11" x14ac:dyDescent="0.2">
      <c r="B12099" s="21" t="str">
        <f t="shared" si="188"/>
        <v>MidlandWind2025RCP4.5</v>
      </c>
      <c r="C12099" t="s">
        <v>372</v>
      </c>
      <c r="D12099" t="s">
        <v>1</v>
      </c>
      <c r="E12099" s="144" t="s">
        <v>193</v>
      </c>
      <c r="F12099" s="144">
        <v>2025</v>
      </c>
      <c r="G12099" s="147">
        <v>78.291088159442836</v>
      </c>
      <c r="H12099" s="147">
        <v>84.365414999999999</v>
      </c>
      <c r="I12099" s="147">
        <v>90.771000000000015</v>
      </c>
      <c r="J12099" s="147">
        <v>97.161885000000012</v>
      </c>
      <c r="K12099" s="147">
        <v>103.55588999999999</v>
      </c>
    </row>
    <row r="12100" spans="2:11" x14ac:dyDescent="0.2">
      <c r="B12100" s="21" t="str">
        <f t="shared" si="188"/>
        <v>MidlandWind2030RCP4.5</v>
      </c>
      <c r="C12100" t="s">
        <v>372</v>
      </c>
      <c r="D12100" t="s">
        <v>1</v>
      </c>
      <c r="E12100" s="144" t="s">
        <v>193</v>
      </c>
      <c r="F12100" s="144">
        <v>2030</v>
      </c>
      <c r="G12100" s="147">
        <v>78.371392025139244</v>
      </c>
      <c r="H12100" s="147">
        <v>84.461669999999998</v>
      </c>
      <c r="I12100" s="147">
        <v>90.885000000000005</v>
      </c>
      <c r="J12100" s="147">
        <v>97.291890000000009</v>
      </c>
      <c r="K12100" s="147">
        <v>103.70124</v>
      </c>
    </row>
    <row r="12101" spans="2:11" x14ac:dyDescent="0.2">
      <c r="B12101" s="21" t="str">
        <f t="shared" si="188"/>
        <v>MidlandWind2035RCP4.5</v>
      </c>
      <c r="C12101" t="s">
        <v>372</v>
      </c>
      <c r="D12101" t="s">
        <v>1</v>
      </c>
      <c r="E12101" s="144" t="s">
        <v>193</v>
      </c>
      <c r="F12101" s="144">
        <v>2035</v>
      </c>
      <c r="G12101" s="147">
        <v>78.451695890835651</v>
      </c>
      <c r="H12101" s="147">
        <v>84.557925000000012</v>
      </c>
      <c r="I12101" s="147">
        <v>90.998999999999995</v>
      </c>
      <c r="J12101" s="147">
        <v>97.421895000000006</v>
      </c>
      <c r="K12101" s="147">
        <v>103.84658999999999</v>
      </c>
    </row>
    <row r="12102" spans="2:11" x14ac:dyDescent="0.2">
      <c r="B12102" s="21" t="str">
        <f t="shared" si="188"/>
        <v>MidlandWind2040RCP4.5</v>
      </c>
      <c r="C12102" t="s">
        <v>372</v>
      </c>
      <c r="D12102" t="s">
        <v>1</v>
      </c>
      <c r="E12102" s="144" t="s">
        <v>193</v>
      </c>
      <c r="F12102" s="144">
        <v>2040</v>
      </c>
      <c r="G12102" s="147">
        <v>78.531999756532073</v>
      </c>
      <c r="H12102" s="147">
        <v>84.654180000000011</v>
      </c>
      <c r="I12102" s="147">
        <v>91.113</v>
      </c>
      <c r="J12102" s="147">
        <v>97.551900000000018</v>
      </c>
      <c r="K12102" s="147">
        <v>103.99193999999999</v>
      </c>
    </row>
    <row r="12103" spans="2:11" x14ac:dyDescent="0.2">
      <c r="B12103" s="21" t="str">
        <f t="shared" si="188"/>
        <v>MidlandWind2045RCP4.5</v>
      </c>
      <c r="C12103" t="s">
        <v>372</v>
      </c>
      <c r="D12103" t="s">
        <v>1</v>
      </c>
      <c r="E12103" s="144" t="s">
        <v>193</v>
      </c>
      <c r="F12103" s="144">
        <v>2045</v>
      </c>
      <c r="G12103" s="147">
        <v>78.612303622228495</v>
      </c>
      <c r="H12103" s="147">
        <v>84.75043500000001</v>
      </c>
      <c r="I12103" s="147">
        <v>91.227000000000004</v>
      </c>
      <c r="J12103" s="147">
        <v>97.681905000000015</v>
      </c>
      <c r="K12103" s="147">
        <v>104.13728999999999</v>
      </c>
    </row>
    <row r="12104" spans="2:11" x14ac:dyDescent="0.2">
      <c r="B12104" s="21" t="str">
        <f t="shared" si="188"/>
        <v>MidlandWind2050RCP4.5</v>
      </c>
      <c r="C12104" t="s">
        <v>372</v>
      </c>
      <c r="D12104" t="s">
        <v>1</v>
      </c>
      <c r="E12104" s="144" t="s">
        <v>193</v>
      </c>
      <c r="F12104" s="144">
        <v>2050</v>
      </c>
      <c r="G12104" s="147">
        <v>78.804514810443777</v>
      </c>
      <c r="H12104" s="147">
        <v>84.980610000000013</v>
      </c>
      <c r="I12104" s="147">
        <v>91.503</v>
      </c>
      <c r="J12104" s="147">
        <v>97.998732000000018</v>
      </c>
      <c r="K12104" s="147">
        <v>104.49604799999999</v>
      </c>
    </row>
    <row r="12105" spans="2:11" x14ac:dyDescent="0.2">
      <c r="B12105" s="21" t="str">
        <f t="shared" si="188"/>
        <v>MidlandWind2055RCP4.5</v>
      </c>
      <c r="C12105" t="s">
        <v>372</v>
      </c>
      <c r="D12105" t="s">
        <v>1</v>
      </c>
      <c r="E12105" s="144" t="s">
        <v>193</v>
      </c>
      <c r="F12105" s="144">
        <v>2055</v>
      </c>
      <c r="G12105" s="147">
        <v>78.916422132962651</v>
      </c>
      <c r="H12105" s="147">
        <v>85.114530000000016</v>
      </c>
      <c r="I12105" s="147">
        <v>91.664999999999992</v>
      </c>
      <c r="J12105" s="147">
        <v>98.18555400000001</v>
      </c>
      <c r="K12105" s="147">
        <v>104.70945599999999</v>
      </c>
    </row>
    <row r="12106" spans="2:11" x14ac:dyDescent="0.2">
      <c r="B12106" s="21" t="str">
        <f t="shared" si="188"/>
        <v>MidlandWind2060RCP4.5</v>
      </c>
      <c r="C12106" t="s">
        <v>372</v>
      </c>
      <c r="D12106" t="s">
        <v>1</v>
      </c>
      <c r="E12106" s="144" t="s">
        <v>193</v>
      </c>
      <c r="F12106" s="144">
        <v>2060</v>
      </c>
      <c r="G12106" s="147">
        <v>79.02832945548154</v>
      </c>
      <c r="H12106" s="147">
        <v>85.248450000000005</v>
      </c>
      <c r="I12106" s="147">
        <v>91.826999999999998</v>
      </c>
      <c r="J12106" s="147">
        <v>98.372376000000017</v>
      </c>
      <c r="K12106" s="147">
        <v>104.92286399999999</v>
      </c>
    </row>
    <row r="12107" spans="2:11" x14ac:dyDescent="0.2">
      <c r="B12107" s="21" t="str">
        <f t="shared" si="188"/>
        <v>MidlandWind2065RCP4.5</v>
      </c>
      <c r="C12107" t="s">
        <v>372</v>
      </c>
      <c r="D12107" t="s">
        <v>1</v>
      </c>
      <c r="E12107" s="144" t="s">
        <v>193</v>
      </c>
      <c r="F12107" s="144">
        <v>2065</v>
      </c>
      <c r="G12107" s="147">
        <v>79.140236778000414</v>
      </c>
      <c r="H12107" s="147">
        <v>85.382370000000009</v>
      </c>
      <c r="I12107" s="147">
        <v>91.98899999999999</v>
      </c>
      <c r="J12107" s="147">
        <v>98.559198000000009</v>
      </c>
      <c r="K12107" s="147">
        <v>105.13627199999999</v>
      </c>
    </row>
    <row r="12108" spans="2:11" x14ac:dyDescent="0.2">
      <c r="B12108" s="21" t="str">
        <f t="shared" ref="B12108:B12171" si="189">C12108&amp;D12108&amp;F12108&amp;E12108</f>
        <v>MidlandWind2070RCP4.5</v>
      </c>
      <c r="C12108" t="s">
        <v>372</v>
      </c>
      <c r="D12108" t="s">
        <v>1</v>
      </c>
      <c r="E12108" s="144" t="s">
        <v>193</v>
      </c>
      <c r="F12108" s="144">
        <v>2070</v>
      </c>
      <c r="G12108" s="147">
        <v>79.252144100519288</v>
      </c>
      <c r="H12108" s="147">
        <v>85.516290000000012</v>
      </c>
      <c r="I12108" s="147">
        <v>92.150999999999996</v>
      </c>
      <c r="J12108" s="147">
        <v>98.746020000000016</v>
      </c>
      <c r="K12108" s="147">
        <v>105.34967999999999</v>
      </c>
    </row>
    <row r="12109" spans="2:11" x14ac:dyDescent="0.2">
      <c r="B12109" s="21" t="str">
        <f t="shared" si="189"/>
        <v>MidlandWind2075RCP4.5</v>
      </c>
      <c r="C12109" t="s">
        <v>372</v>
      </c>
      <c r="D12109" t="s">
        <v>1</v>
      </c>
      <c r="E12109" s="144" t="s">
        <v>193</v>
      </c>
      <c r="F12109" s="144">
        <v>2075</v>
      </c>
      <c r="G12109" s="147">
        <v>79.287115138806428</v>
      </c>
      <c r="H12109" s="147">
        <v>85.566510000000008</v>
      </c>
      <c r="I12109" s="147">
        <v>92.221499999999992</v>
      </c>
      <c r="J12109" s="147">
        <v>98.832690000000014</v>
      </c>
      <c r="K12109" s="147">
        <v>105.45227999999999</v>
      </c>
    </row>
    <row r="12110" spans="2:11" x14ac:dyDescent="0.2">
      <c r="B12110" s="21" t="str">
        <f t="shared" si="189"/>
        <v>MidlandWind2080RCP4.5</v>
      </c>
      <c r="C12110" t="s">
        <v>372</v>
      </c>
      <c r="D12110" t="s">
        <v>1</v>
      </c>
      <c r="E12110" s="144" t="s">
        <v>193</v>
      </c>
      <c r="F12110" s="144">
        <v>2080</v>
      </c>
      <c r="G12110" s="147">
        <v>79.322086177093581</v>
      </c>
      <c r="H12110" s="147">
        <v>85.616730000000018</v>
      </c>
      <c r="I12110" s="147">
        <v>92.292000000000002</v>
      </c>
      <c r="J12110" s="147">
        <v>98.919360000000012</v>
      </c>
      <c r="K12110" s="147">
        <v>105.55488</v>
      </c>
    </row>
    <row r="12111" spans="2:11" x14ac:dyDescent="0.2">
      <c r="B12111" s="21" t="str">
        <f t="shared" si="189"/>
        <v>MidlandWind2085RCP4.5</v>
      </c>
      <c r="C12111" t="s">
        <v>372</v>
      </c>
      <c r="D12111" t="s">
        <v>1</v>
      </c>
      <c r="E12111" s="144" t="s">
        <v>193</v>
      </c>
      <c r="F12111" s="144">
        <v>2085</v>
      </c>
      <c r="G12111" s="147">
        <v>79.357057215380735</v>
      </c>
      <c r="H12111" s="147">
        <v>85.666950000000014</v>
      </c>
      <c r="I12111" s="147">
        <v>92.362499999999997</v>
      </c>
      <c r="J12111" s="147">
        <v>99.00603000000001</v>
      </c>
      <c r="K12111" s="147">
        <v>105.65747999999999</v>
      </c>
    </row>
    <row r="12112" spans="2:11" x14ac:dyDescent="0.2">
      <c r="B12112" s="21" t="str">
        <f t="shared" si="189"/>
        <v>MidlandWind2090RCP4.5</v>
      </c>
      <c r="C12112" t="s">
        <v>372</v>
      </c>
      <c r="D12112" t="s">
        <v>1</v>
      </c>
      <c r="E12112" s="144" t="s">
        <v>193</v>
      </c>
      <c r="F12112" s="144">
        <v>2090</v>
      </c>
      <c r="G12112" s="147">
        <v>79.392028253667874</v>
      </c>
      <c r="H12112" s="147">
        <v>85.71717000000001</v>
      </c>
      <c r="I12112" s="147">
        <v>92.432999999999993</v>
      </c>
      <c r="J12112" s="147">
        <v>99.092700000000008</v>
      </c>
      <c r="K12112" s="147">
        <v>105.76007999999999</v>
      </c>
    </row>
    <row r="12113" spans="2:11" x14ac:dyDescent="0.2">
      <c r="B12113" s="21" t="str">
        <f t="shared" si="189"/>
        <v>MidlandWind2095RCP4.5</v>
      </c>
      <c r="C12113" t="s">
        <v>372</v>
      </c>
      <c r="D12113" t="s">
        <v>1</v>
      </c>
      <c r="E12113" s="144" t="s">
        <v>193</v>
      </c>
      <c r="F12113" s="144">
        <v>2095</v>
      </c>
      <c r="G12113" s="147">
        <v>79.426999291955013</v>
      </c>
      <c r="H12113" s="147">
        <v>85.76739000000002</v>
      </c>
      <c r="I12113" s="147">
        <v>92.503500000000003</v>
      </c>
      <c r="J12113" s="147">
        <v>99.179370000000006</v>
      </c>
      <c r="K12113" s="147">
        <v>105.86268</v>
      </c>
    </row>
    <row r="12114" spans="2:11" x14ac:dyDescent="0.2">
      <c r="B12114" s="21" t="str">
        <f t="shared" si="189"/>
        <v>MidlandWind2100RCP4.5</v>
      </c>
      <c r="C12114" t="s">
        <v>372</v>
      </c>
      <c r="D12114" t="s">
        <v>1</v>
      </c>
      <c r="E12114" s="144" t="s">
        <v>193</v>
      </c>
      <c r="F12114" s="144">
        <v>2100</v>
      </c>
      <c r="G12114" s="147">
        <v>79.461970330242167</v>
      </c>
      <c r="H12114" s="147">
        <v>85.817610000000016</v>
      </c>
      <c r="I12114" s="147">
        <v>92.573999999999998</v>
      </c>
      <c r="J12114" s="147">
        <v>99.266040000000004</v>
      </c>
      <c r="K12114" s="147">
        <v>105.96527999999999</v>
      </c>
    </row>
    <row r="12115" spans="2:11" x14ac:dyDescent="0.2">
      <c r="B12115" s="21" t="str">
        <f t="shared" si="189"/>
        <v>MidlandWind2023RCP6.0</v>
      </c>
      <c r="C12115" t="s">
        <v>372</v>
      </c>
      <c r="D12115" t="s">
        <v>1</v>
      </c>
      <c r="E12115" s="144" t="s">
        <v>192</v>
      </c>
      <c r="F12115" s="144">
        <v>2023</v>
      </c>
      <c r="G12115" s="147">
        <v>78.210784293746414</v>
      </c>
      <c r="H12115" s="147">
        <v>84.269159999999999</v>
      </c>
      <c r="I12115" s="147">
        <v>90.657000000000011</v>
      </c>
      <c r="J12115" s="147">
        <v>97.031880000000015</v>
      </c>
      <c r="K12115" s="147">
        <v>103.41054</v>
      </c>
    </row>
    <row r="12116" spans="2:11" x14ac:dyDescent="0.2">
      <c r="B12116" s="21" t="str">
        <f t="shared" si="189"/>
        <v>MidlandWind2025RCP6.0</v>
      </c>
      <c r="C12116" t="s">
        <v>372</v>
      </c>
      <c r="D12116" t="s">
        <v>1</v>
      </c>
      <c r="E12116" s="144" t="s">
        <v>192</v>
      </c>
      <c r="F12116" s="144">
        <v>2025</v>
      </c>
      <c r="G12116" s="147">
        <v>78.291088159442836</v>
      </c>
      <c r="H12116" s="147">
        <v>84.365414999999999</v>
      </c>
      <c r="I12116" s="147">
        <v>90.771000000000015</v>
      </c>
      <c r="J12116" s="147">
        <v>97.161885000000012</v>
      </c>
      <c r="K12116" s="147">
        <v>103.55588999999999</v>
      </c>
    </row>
    <row r="12117" spans="2:11" x14ac:dyDescent="0.2">
      <c r="B12117" s="21" t="str">
        <f t="shared" si="189"/>
        <v>MidlandWind2030RCP6.0</v>
      </c>
      <c r="C12117" t="s">
        <v>372</v>
      </c>
      <c r="D12117" t="s">
        <v>1</v>
      </c>
      <c r="E12117" s="144" t="s">
        <v>192</v>
      </c>
      <c r="F12117" s="144">
        <v>2030</v>
      </c>
      <c r="G12117" s="147">
        <v>78.371392025139244</v>
      </c>
      <c r="H12117" s="147">
        <v>84.461669999999998</v>
      </c>
      <c r="I12117" s="147">
        <v>90.885000000000005</v>
      </c>
      <c r="J12117" s="147">
        <v>97.291890000000009</v>
      </c>
      <c r="K12117" s="147">
        <v>103.70124</v>
      </c>
    </row>
    <row r="12118" spans="2:11" x14ac:dyDescent="0.2">
      <c r="B12118" s="21" t="str">
        <f t="shared" si="189"/>
        <v>MidlandWind2035RCP6.0</v>
      </c>
      <c r="C12118" t="s">
        <v>372</v>
      </c>
      <c r="D12118" t="s">
        <v>1</v>
      </c>
      <c r="E12118" s="144" t="s">
        <v>192</v>
      </c>
      <c r="F12118" s="144">
        <v>2035</v>
      </c>
      <c r="G12118" s="147">
        <v>78.451695890835651</v>
      </c>
      <c r="H12118" s="147">
        <v>84.557925000000012</v>
      </c>
      <c r="I12118" s="147">
        <v>90.998999999999995</v>
      </c>
      <c r="J12118" s="147">
        <v>97.421895000000006</v>
      </c>
      <c r="K12118" s="147">
        <v>103.84658999999999</v>
      </c>
    </row>
    <row r="12119" spans="2:11" x14ac:dyDescent="0.2">
      <c r="B12119" s="21" t="str">
        <f t="shared" si="189"/>
        <v>MidlandWind2040RCP6.0</v>
      </c>
      <c r="C12119" t="s">
        <v>372</v>
      </c>
      <c r="D12119" t="s">
        <v>1</v>
      </c>
      <c r="E12119" s="144" t="s">
        <v>192</v>
      </c>
      <c r="F12119" s="144">
        <v>2040</v>
      </c>
      <c r="G12119" s="147">
        <v>78.531999756532073</v>
      </c>
      <c r="H12119" s="147">
        <v>84.654180000000011</v>
      </c>
      <c r="I12119" s="147">
        <v>91.113</v>
      </c>
      <c r="J12119" s="147">
        <v>97.551900000000018</v>
      </c>
      <c r="K12119" s="147">
        <v>103.99193999999999</v>
      </c>
    </row>
    <row r="12120" spans="2:11" x14ac:dyDescent="0.2">
      <c r="B12120" s="21" t="str">
        <f t="shared" si="189"/>
        <v>MidlandWind2045RCP6.0</v>
      </c>
      <c r="C12120" t="s">
        <v>372</v>
      </c>
      <c r="D12120" t="s">
        <v>1</v>
      </c>
      <c r="E12120" s="144" t="s">
        <v>192</v>
      </c>
      <c r="F12120" s="144">
        <v>2045</v>
      </c>
      <c r="G12120" s="147">
        <v>78.612303622228495</v>
      </c>
      <c r="H12120" s="147">
        <v>84.75043500000001</v>
      </c>
      <c r="I12120" s="147">
        <v>91.227000000000004</v>
      </c>
      <c r="J12120" s="147">
        <v>97.681905000000015</v>
      </c>
      <c r="K12120" s="147">
        <v>104.13728999999999</v>
      </c>
    </row>
    <row r="12121" spans="2:11" x14ac:dyDescent="0.2">
      <c r="B12121" s="21" t="str">
        <f t="shared" si="189"/>
        <v>MidlandWind2050RCP6.0</v>
      </c>
      <c r="C12121" t="s">
        <v>372</v>
      </c>
      <c r="D12121" t="s">
        <v>1</v>
      </c>
      <c r="E12121" s="144" t="s">
        <v>192</v>
      </c>
      <c r="F12121" s="144">
        <v>2050</v>
      </c>
      <c r="G12121" s="147">
        <v>78.804514810443777</v>
      </c>
      <c r="H12121" s="147">
        <v>84.980610000000013</v>
      </c>
      <c r="I12121" s="147">
        <v>91.503</v>
      </c>
      <c r="J12121" s="147">
        <v>97.998732000000018</v>
      </c>
      <c r="K12121" s="147">
        <v>104.49604799999999</v>
      </c>
    </row>
    <row r="12122" spans="2:11" x14ac:dyDescent="0.2">
      <c r="B12122" s="21" t="str">
        <f t="shared" si="189"/>
        <v>MidlandWind2055RCP6.0</v>
      </c>
      <c r="C12122" t="s">
        <v>372</v>
      </c>
      <c r="D12122" t="s">
        <v>1</v>
      </c>
      <c r="E12122" s="144" t="s">
        <v>192</v>
      </c>
      <c r="F12122" s="144">
        <v>2055</v>
      </c>
      <c r="G12122" s="147">
        <v>78.916422132962651</v>
      </c>
      <c r="H12122" s="147">
        <v>85.114530000000016</v>
      </c>
      <c r="I12122" s="147">
        <v>91.664999999999992</v>
      </c>
      <c r="J12122" s="147">
        <v>98.18555400000001</v>
      </c>
      <c r="K12122" s="147">
        <v>104.70945599999999</v>
      </c>
    </row>
    <row r="12123" spans="2:11" x14ac:dyDescent="0.2">
      <c r="B12123" s="21" t="str">
        <f t="shared" si="189"/>
        <v>MidlandWind2060RCP6.0</v>
      </c>
      <c r="C12123" t="s">
        <v>372</v>
      </c>
      <c r="D12123" t="s">
        <v>1</v>
      </c>
      <c r="E12123" s="144" t="s">
        <v>192</v>
      </c>
      <c r="F12123" s="144">
        <v>2060</v>
      </c>
      <c r="G12123" s="147">
        <v>79.02832945548154</v>
      </c>
      <c r="H12123" s="147">
        <v>85.248450000000005</v>
      </c>
      <c r="I12123" s="147">
        <v>91.826999999999998</v>
      </c>
      <c r="J12123" s="147">
        <v>98.372376000000017</v>
      </c>
      <c r="K12123" s="147">
        <v>104.92286399999999</v>
      </c>
    </row>
    <row r="12124" spans="2:11" x14ac:dyDescent="0.2">
      <c r="B12124" s="21" t="str">
        <f t="shared" si="189"/>
        <v>MidlandWind2065RCP6.0</v>
      </c>
      <c r="C12124" t="s">
        <v>372</v>
      </c>
      <c r="D12124" t="s">
        <v>1</v>
      </c>
      <c r="E12124" s="144" t="s">
        <v>192</v>
      </c>
      <c r="F12124" s="144">
        <v>2065</v>
      </c>
      <c r="G12124" s="147">
        <v>79.140236778000414</v>
      </c>
      <c r="H12124" s="147">
        <v>85.382370000000009</v>
      </c>
      <c r="I12124" s="147">
        <v>91.98899999999999</v>
      </c>
      <c r="J12124" s="147">
        <v>98.559198000000009</v>
      </c>
      <c r="K12124" s="147">
        <v>105.13627199999999</v>
      </c>
    </row>
    <row r="12125" spans="2:11" x14ac:dyDescent="0.2">
      <c r="B12125" s="21" t="str">
        <f t="shared" si="189"/>
        <v>MidlandWind2070RCP6.0</v>
      </c>
      <c r="C12125" t="s">
        <v>372</v>
      </c>
      <c r="D12125" t="s">
        <v>1</v>
      </c>
      <c r="E12125" s="144" t="s">
        <v>192</v>
      </c>
      <c r="F12125" s="144">
        <v>2070</v>
      </c>
      <c r="G12125" s="147">
        <v>79.252144100519288</v>
      </c>
      <c r="H12125" s="147">
        <v>85.516290000000012</v>
      </c>
      <c r="I12125" s="147">
        <v>92.150999999999996</v>
      </c>
      <c r="J12125" s="147">
        <v>98.746020000000016</v>
      </c>
      <c r="K12125" s="147">
        <v>105.34967999999999</v>
      </c>
    </row>
    <row r="12126" spans="2:11" x14ac:dyDescent="0.2">
      <c r="B12126" s="21" t="str">
        <f t="shared" si="189"/>
        <v>MidlandWind2075RCP6.0</v>
      </c>
      <c r="C12126" t="s">
        <v>372</v>
      </c>
      <c r="D12126" t="s">
        <v>1</v>
      </c>
      <c r="E12126" s="144" t="s">
        <v>192</v>
      </c>
      <c r="F12126" s="144">
        <v>2075</v>
      </c>
      <c r="G12126" s="147">
        <v>79.304600657950004</v>
      </c>
      <c r="H12126" s="147">
        <v>85.591620000000006</v>
      </c>
      <c r="I12126" s="147">
        <v>92.256749999999997</v>
      </c>
      <c r="J12126" s="147">
        <v>98.876025000000013</v>
      </c>
      <c r="K12126" s="147">
        <v>105.50358</v>
      </c>
    </row>
    <row r="12127" spans="2:11" x14ac:dyDescent="0.2">
      <c r="B12127" s="21" t="str">
        <f t="shared" si="189"/>
        <v>MidlandWind2080RCP6.0</v>
      </c>
      <c r="C12127" t="s">
        <v>372</v>
      </c>
      <c r="D12127" t="s">
        <v>1</v>
      </c>
      <c r="E12127" s="144" t="s">
        <v>192</v>
      </c>
      <c r="F12127" s="144">
        <v>2080</v>
      </c>
      <c r="G12127" s="147">
        <v>79.357057215380735</v>
      </c>
      <c r="H12127" s="147">
        <v>85.666950000000014</v>
      </c>
      <c r="I12127" s="147">
        <v>92.362499999999997</v>
      </c>
      <c r="J12127" s="147">
        <v>99.00603000000001</v>
      </c>
      <c r="K12127" s="147">
        <v>105.65747999999999</v>
      </c>
    </row>
    <row r="12128" spans="2:11" x14ac:dyDescent="0.2">
      <c r="B12128" s="21" t="str">
        <f t="shared" si="189"/>
        <v>MidlandWind2085RCP6.0</v>
      </c>
      <c r="C12128" t="s">
        <v>372</v>
      </c>
      <c r="D12128" t="s">
        <v>1</v>
      </c>
      <c r="E12128" s="144" t="s">
        <v>192</v>
      </c>
      <c r="F12128" s="144">
        <v>2085</v>
      </c>
      <c r="G12128" s="147">
        <v>79.409513772811451</v>
      </c>
      <c r="H12128" s="147">
        <v>85.742280000000022</v>
      </c>
      <c r="I12128" s="147">
        <v>92.468249999999998</v>
      </c>
      <c r="J12128" s="147">
        <v>99.136035000000007</v>
      </c>
      <c r="K12128" s="147">
        <v>105.81137999999999</v>
      </c>
    </row>
    <row r="12129" spans="2:11" x14ac:dyDescent="0.2">
      <c r="B12129" s="21" t="str">
        <f t="shared" si="189"/>
        <v>MidlandWind2090RCP6.0</v>
      </c>
      <c r="C12129" t="s">
        <v>372</v>
      </c>
      <c r="D12129" t="s">
        <v>1</v>
      </c>
      <c r="E12129" s="144" t="s">
        <v>192</v>
      </c>
      <c r="F12129" s="144">
        <v>2090</v>
      </c>
      <c r="G12129" s="147">
        <v>79.578540457865998</v>
      </c>
      <c r="H12129" s="147">
        <v>85.973850000000013</v>
      </c>
      <c r="I12129" s="147">
        <v>92.774999999999991</v>
      </c>
      <c r="J12129" s="147">
        <v>99.506790000000009</v>
      </c>
      <c r="K12129" s="147">
        <v>106.24571999999999</v>
      </c>
    </row>
    <row r="12130" spans="2:11" x14ac:dyDescent="0.2">
      <c r="B12130" s="21" t="str">
        <f t="shared" si="189"/>
        <v>MidlandWind2095RCP6.0</v>
      </c>
      <c r="C12130" t="s">
        <v>372</v>
      </c>
      <c r="D12130" t="s">
        <v>1</v>
      </c>
      <c r="E12130" s="144" t="s">
        <v>192</v>
      </c>
      <c r="F12130" s="144">
        <v>2095</v>
      </c>
      <c r="G12130" s="147">
        <v>79.695110585489815</v>
      </c>
      <c r="H12130" s="147">
        <v>86.130089999999996</v>
      </c>
      <c r="I12130" s="147">
        <v>92.975999999999999</v>
      </c>
      <c r="J12130" s="147">
        <v>99.747540000000001</v>
      </c>
      <c r="K12130" s="147">
        <v>106.52615999999999</v>
      </c>
    </row>
    <row r="12131" spans="2:11" x14ac:dyDescent="0.2">
      <c r="B12131" s="21" t="str">
        <f t="shared" si="189"/>
        <v>MidlandWind2100RCP6.0</v>
      </c>
      <c r="C12131" t="s">
        <v>372</v>
      </c>
      <c r="D12131" t="s">
        <v>1</v>
      </c>
      <c r="E12131" s="144" t="s">
        <v>192</v>
      </c>
      <c r="F12131" s="144">
        <v>2100</v>
      </c>
      <c r="G12131" s="147">
        <v>79.811680713113645</v>
      </c>
      <c r="H12131" s="147">
        <v>86.286329999999992</v>
      </c>
      <c r="I12131" s="147">
        <v>93.176999999999992</v>
      </c>
      <c r="J12131" s="147">
        <v>99.988290000000006</v>
      </c>
      <c r="K12131" s="147">
        <v>106.80659999999999</v>
      </c>
    </row>
    <row r="12132" spans="2:11" x14ac:dyDescent="0.2">
      <c r="B12132" s="21" t="str">
        <f t="shared" si="189"/>
        <v>MidlandWind2023RCP8.5</v>
      </c>
      <c r="C12132" t="s">
        <v>372</v>
      </c>
      <c r="D12132" t="s">
        <v>1</v>
      </c>
      <c r="E12132" s="144" t="s">
        <v>191</v>
      </c>
      <c r="F12132" s="144">
        <v>2023</v>
      </c>
      <c r="G12132" s="147">
        <v>78.210784293746414</v>
      </c>
      <c r="H12132" s="147">
        <v>84.269159999999999</v>
      </c>
      <c r="I12132" s="147">
        <v>90.657000000000011</v>
      </c>
      <c r="J12132" s="147">
        <v>97.031880000000015</v>
      </c>
      <c r="K12132" s="147">
        <v>103.41054</v>
      </c>
    </row>
    <row r="12133" spans="2:11" x14ac:dyDescent="0.2">
      <c r="B12133" s="21" t="str">
        <f t="shared" si="189"/>
        <v>MidlandWind2025RCP8.5</v>
      </c>
      <c r="C12133" t="s">
        <v>372</v>
      </c>
      <c r="D12133" t="s">
        <v>1</v>
      </c>
      <c r="E12133" s="144" t="s">
        <v>191</v>
      </c>
      <c r="F12133" s="144">
        <v>2025</v>
      </c>
      <c r="G12133" s="147">
        <v>78.371392025139244</v>
      </c>
      <c r="H12133" s="147">
        <v>84.461669999999998</v>
      </c>
      <c r="I12133" s="147">
        <v>90.885000000000005</v>
      </c>
      <c r="J12133" s="147">
        <v>97.291890000000009</v>
      </c>
      <c r="K12133" s="147">
        <v>103.70124</v>
      </c>
    </row>
    <row r="12134" spans="2:11" x14ac:dyDescent="0.2">
      <c r="B12134" s="21" t="str">
        <f t="shared" si="189"/>
        <v>MidlandWind2030RCP8.5</v>
      </c>
      <c r="C12134" t="s">
        <v>372</v>
      </c>
      <c r="D12134" t="s">
        <v>1</v>
      </c>
      <c r="E12134" s="144" t="s">
        <v>191</v>
      </c>
      <c r="F12134" s="144">
        <v>2030</v>
      </c>
      <c r="G12134" s="147">
        <v>78.531999756532073</v>
      </c>
      <c r="H12134" s="147">
        <v>84.654180000000011</v>
      </c>
      <c r="I12134" s="147">
        <v>91.113</v>
      </c>
      <c r="J12134" s="147">
        <v>97.551900000000018</v>
      </c>
      <c r="K12134" s="147">
        <v>103.99193999999999</v>
      </c>
    </row>
    <row r="12135" spans="2:11" x14ac:dyDescent="0.2">
      <c r="B12135" s="21" t="str">
        <f t="shared" si="189"/>
        <v>MidlandWind2035RCP8.5</v>
      </c>
      <c r="C12135" t="s">
        <v>372</v>
      </c>
      <c r="D12135" t="s">
        <v>1</v>
      </c>
      <c r="E12135" s="144" t="s">
        <v>191</v>
      </c>
      <c r="F12135" s="144">
        <v>2035</v>
      </c>
      <c r="G12135" s="147">
        <v>78.692607487924903</v>
      </c>
      <c r="H12135" s="147">
        <v>84.846690000000009</v>
      </c>
      <c r="I12135" s="147">
        <v>91.340999999999994</v>
      </c>
      <c r="J12135" s="147">
        <v>97.811910000000012</v>
      </c>
      <c r="K12135" s="147">
        <v>104.28263999999999</v>
      </c>
    </row>
    <row r="12136" spans="2:11" x14ac:dyDescent="0.2">
      <c r="B12136" s="21" t="str">
        <f t="shared" si="189"/>
        <v>MidlandWind2040RCP8.5</v>
      </c>
      <c r="C12136" t="s">
        <v>372</v>
      </c>
      <c r="D12136" t="s">
        <v>1</v>
      </c>
      <c r="E12136" s="144" t="s">
        <v>191</v>
      </c>
      <c r="F12136" s="144">
        <v>2040</v>
      </c>
      <c r="G12136" s="147">
        <v>78.879119692123027</v>
      </c>
      <c r="H12136" s="147">
        <v>85.069890000000015</v>
      </c>
      <c r="I12136" s="147">
        <v>91.61099999999999</v>
      </c>
      <c r="J12136" s="147">
        <v>98.123280000000008</v>
      </c>
      <c r="K12136" s="147">
        <v>104.63831999999999</v>
      </c>
    </row>
    <row r="12137" spans="2:11" x14ac:dyDescent="0.2">
      <c r="B12137" s="21" t="str">
        <f t="shared" si="189"/>
        <v>MidlandWind2045RCP8.5</v>
      </c>
      <c r="C12137" t="s">
        <v>372</v>
      </c>
      <c r="D12137" t="s">
        <v>1</v>
      </c>
      <c r="E12137" s="144" t="s">
        <v>191</v>
      </c>
      <c r="F12137" s="144">
        <v>2045</v>
      </c>
      <c r="G12137" s="147">
        <v>79.065631896321165</v>
      </c>
      <c r="H12137" s="147">
        <v>85.293090000000007</v>
      </c>
      <c r="I12137" s="147">
        <v>91.881</v>
      </c>
      <c r="J12137" s="147">
        <v>98.434650000000019</v>
      </c>
      <c r="K12137" s="147">
        <v>104.99399999999999</v>
      </c>
    </row>
    <row r="12138" spans="2:11" x14ac:dyDescent="0.2">
      <c r="B12138" s="21" t="str">
        <f t="shared" si="189"/>
        <v>MidlandWind2050RCP8.5</v>
      </c>
      <c r="C12138" t="s">
        <v>372</v>
      </c>
      <c r="D12138" t="s">
        <v>1</v>
      </c>
      <c r="E12138" s="144" t="s">
        <v>191</v>
      </c>
      <c r="F12138" s="144">
        <v>2050</v>
      </c>
      <c r="G12138" s="147">
        <v>79.322086177093581</v>
      </c>
      <c r="H12138" s="147">
        <v>85.616730000000018</v>
      </c>
      <c r="I12138" s="147">
        <v>92.292000000000002</v>
      </c>
      <c r="J12138" s="147">
        <v>98.919360000000012</v>
      </c>
      <c r="K12138" s="147">
        <v>105.55488</v>
      </c>
    </row>
    <row r="12139" spans="2:11" x14ac:dyDescent="0.2">
      <c r="B12139" s="21" t="str">
        <f t="shared" si="189"/>
        <v>MidlandWind2055RCP8.5</v>
      </c>
      <c r="C12139" t="s">
        <v>372</v>
      </c>
      <c r="D12139" t="s">
        <v>1</v>
      </c>
      <c r="E12139" s="144" t="s">
        <v>191</v>
      </c>
      <c r="F12139" s="144">
        <v>2055</v>
      </c>
      <c r="G12139" s="147">
        <v>79.392028253667874</v>
      </c>
      <c r="H12139" s="147">
        <v>85.71717000000001</v>
      </c>
      <c r="I12139" s="147">
        <v>92.432999999999993</v>
      </c>
      <c r="J12139" s="147">
        <v>99.092700000000008</v>
      </c>
      <c r="K12139" s="147">
        <v>105.76007999999999</v>
      </c>
    </row>
    <row r="12140" spans="2:11" x14ac:dyDescent="0.2">
      <c r="B12140" s="21" t="str">
        <f t="shared" si="189"/>
        <v>MidlandWind2060RCP8.5</v>
      </c>
      <c r="C12140" t="s">
        <v>372</v>
      </c>
      <c r="D12140" t="s">
        <v>1</v>
      </c>
      <c r="E12140" s="144" t="s">
        <v>191</v>
      </c>
      <c r="F12140" s="144">
        <v>2060</v>
      </c>
      <c r="G12140" s="147">
        <v>79.578540457865998</v>
      </c>
      <c r="H12140" s="147">
        <v>85.973850000000013</v>
      </c>
      <c r="I12140" s="147">
        <v>92.774999999999991</v>
      </c>
      <c r="J12140" s="147">
        <v>99.506790000000009</v>
      </c>
      <c r="K12140" s="147">
        <v>106.24571999999999</v>
      </c>
    </row>
    <row r="12141" spans="2:11" x14ac:dyDescent="0.2">
      <c r="B12141" s="21" t="str">
        <f t="shared" si="189"/>
        <v>MidlandWind2065RCP8.5</v>
      </c>
      <c r="C12141" t="s">
        <v>372</v>
      </c>
      <c r="D12141" t="s">
        <v>1</v>
      </c>
      <c r="E12141" s="144" t="s">
        <v>191</v>
      </c>
      <c r="F12141" s="144">
        <v>2065</v>
      </c>
      <c r="G12141" s="147">
        <v>79.695110585489815</v>
      </c>
      <c r="H12141" s="147">
        <v>86.130089999999996</v>
      </c>
      <c r="I12141" s="147">
        <v>92.975999999999999</v>
      </c>
      <c r="J12141" s="147">
        <v>99.747540000000001</v>
      </c>
      <c r="K12141" s="147">
        <v>106.52615999999999</v>
      </c>
    </row>
    <row r="12142" spans="2:11" x14ac:dyDescent="0.2">
      <c r="B12142" s="21" t="str">
        <f t="shared" si="189"/>
        <v>MidlandWind2070RCP8.5</v>
      </c>
      <c r="C12142" t="s">
        <v>372</v>
      </c>
      <c r="D12142" t="s">
        <v>1</v>
      </c>
      <c r="E12142" s="144" t="s">
        <v>191</v>
      </c>
      <c r="F12142" s="144">
        <v>2070</v>
      </c>
      <c r="G12142" s="147">
        <v>79.798728476710991</v>
      </c>
      <c r="H12142" s="147">
        <v>86.280749999999998</v>
      </c>
      <c r="I12142" s="147">
        <v>93.182999999999993</v>
      </c>
      <c r="J12142" s="147">
        <v>100.00113</v>
      </c>
      <c r="K12142" s="147">
        <v>106.83054</v>
      </c>
    </row>
    <row r="12143" spans="2:11" x14ac:dyDescent="0.2">
      <c r="B12143" s="21" t="str">
        <f t="shared" si="189"/>
        <v>MidlandWind2075RCP8.5</v>
      </c>
      <c r="C12143" t="s">
        <v>372</v>
      </c>
      <c r="D12143" t="s">
        <v>1</v>
      </c>
      <c r="E12143" s="144" t="s">
        <v>191</v>
      </c>
      <c r="F12143" s="144">
        <v>2075</v>
      </c>
      <c r="G12143" s="147">
        <v>79.785776240308351</v>
      </c>
      <c r="H12143" s="147">
        <v>86.275169999999989</v>
      </c>
      <c r="I12143" s="147">
        <v>93.189000000000007</v>
      </c>
      <c r="J12143" s="147">
        <v>100.01397000000001</v>
      </c>
      <c r="K12143" s="147">
        <v>106.85448</v>
      </c>
    </row>
    <row r="12144" spans="2:11" x14ac:dyDescent="0.2">
      <c r="B12144" s="21" t="str">
        <f t="shared" si="189"/>
        <v>MidlandWind2080RCP8.5</v>
      </c>
      <c r="C12144" t="s">
        <v>372</v>
      </c>
      <c r="D12144" t="s">
        <v>1</v>
      </c>
      <c r="E12144" s="144" t="s">
        <v>191</v>
      </c>
      <c r="F12144" s="144">
        <v>2080</v>
      </c>
      <c r="G12144" s="147">
        <v>79.772824003905697</v>
      </c>
      <c r="H12144" s="147">
        <v>86.269589999999994</v>
      </c>
      <c r="I12144" s="147">
        <v>93.195000000000007</v>
      </c>
      <c r="J12144" s="147">
        <v>100.02681000000001</v>
      </c>
      <c r="K12144" s="147">
        <v>106.87842000000001</v>
      </c>
    </row>
    <row r="12145" spans="2:11" x14ac:dyDescent="0.2">
      <c r="B12145" s="21" t="str">
        <f t="shared" si="189"/>
        <v>MidlandWind2085RCP8.5</v>
      </c>
      <c r="C12145" t="s">
        <v>372</v>
      </c>
      <c r="D12145" t="s">
        <v>1</v>
      </c>
      <c r="E12145" s="144" t="s">
        <v>191</v>
      </c>
      <c r="F12145" s="144">
        <v>2085</v>
      </c>
      <c r="G12145" s="147">
        <v>79.873851447846349</v>
      </c>
      <c r="H12145" s="147">
        <v>86.399325000000005</v>
      </c>
      <c r="I12145" s="147">
        <v>93.366</v>
      </c>
      <c r="J12145" s="147">
        <v>100.22904000000001</v>
      </c>
      <c r="K12145" s="147">
        <v>107.1144</v>
      </c>
    </row>
    <row r="12146" spans="2:11" x14ac:dyDescent="0.2">
      <c r="B12146" s="21" t="str">
        <f t="shared" si="189"/>
        <v>MidlandWind2090RCP8.5</v>
      </c>
      <c r="C12146" t="s">
        <v>372</v>
      </c>
      <c r="D12146" t="s">
        <v>1</v>
      </c>
      <c r="E12146" s="144" t="s">
        <v>191</v>
      </c>
      <c r="F12146" s="144">
        <v>2090</v>
      </c>
      <c r="G12146" s="147">
        <v>79.974878891787</v>
      </c>
      <c r="H12146" s="147">
        <v>86.529060000000001</v>
      </c>
      <c r="I12146" s="147">
        <v>93.536999999999992</v>
      </c>
      <c r="J12146" s="147">
        <v>100.43127000000001</v>
      </c>
      <c r="K12146" s="147">
        <v>107.35038</v>
      </c>
    </row>
    <row r="12147" spans="2:11" x14ac:dyDescent="0.2">
      <c r="B12147" s="21" t="str">
        <f t="shared" si="189"/>
        <v>MidlandWind2095RCP8.5</v>
      </c>
      <c r="C12147" t="s">
        <v>372</v>
      </c>
      <c r="D12147" t="s">
        <v>1</v>
      </c>
      <c r="E12147" s="144" t="s">
        <v>191</v>
      </c>
      <c r="F12147" s="144">
        <v>2095</v>
      </c>
      <c r="G12147" s="147">
        <v>79.974878891787</v>
      </c>
      <c r="H12147" s="147">
        <v>86.529060000000001</v>
      </c>
      <c r="I12147" s="147">
        <v>93.536999999999992</v>
      </c>
      <c r="J12147" s="147">
        <v>100.43127000000001</v>
      </c>
      <c r="K12147" s="147">
        <v>107.35038</v>
      </c>
    </row>
    <row r="12148" spans="2:11" x14ac:dyDescent="0.2">
      <c r="B12148" s="21" t="str">
        <f t="shared" si="189"/>
        <v>MidlandWind2100RCP8.5</v>
      </c>
      <c r="C12148" t="s">
        <v>372</v>
      </c>
      <c r="D12148" t="s">
        <v>1</v>
      </c>
      <c r="E12148" s="144" t="s">
        <v>191</v>
      </c>
      <c r="F12148" s="144">
        <v>2100</v>
      </c>
      <c r="G12148" s="147">
        <v>79.974878891787</v>
      </c>
      <c r="H12148" s="147">
        <v>86.529060000000001</v>
      </c>
      <c r="I12148" s="147">
        <v>93.536999999999992</v>
      </c>
      <c r="J12148" s="147">
        <v>100.43127000000001</v>
      </c>
      <c r="K12148" s="147">
        <v>107.35038</v>
      </c>
    </row>
    <row r="12149" spans="2:11" x14ac:dyDescent="0.2">
      <c r="B12149" s="21" t="str">
        <f t="shared" si="189"/>
        <v>MiltonIce Accretion2023RCP4.5</v>
      </c>
      <c r="C12149" t="s">
        <v>373</v>
      </c>
      <c r="D12149" t="s">
        <v>486</v>
      </c>
      <c r="E12149" s="144" t="s">
        <v>193</v>
      </c>
      <c r="F12149" s="144">
        <v>2023</v>
      </c>
      <c r="G12149" s="147">
        <v>16.909060615550771</v>
      </c>
      <c r="H12149" s="147">
        <v>20.314250000000001</v>
      </c>
      <c r="I12149" s="147">
        <v>24.6</v>
      </c>
      <c r="J12149" s="147">
        <v>27.882749999999998</v>
      </c>
      <c r="K12149" s="147">
        <v>31.184999999999999</v>
      </c>
    </row>
    <row r="12150" spans="2:11" x14ac:dyDescent="0.2">
      <c r="B12150" s="21" t="str">
        <f t="shared" si="189"/>
        <v>MiltonIce Accretion2025RCP4.5</v>
      </c>
      <c r="C12150" t="s">
        <v>373</v>
      </c>
      <c r="D12150" t="s">
        <v>486</v>
      </c>
      <c r="E12150" s="144" t="s">
        <v>193</v>
      </c>
      <c r="F12150" s="144">
        <v>2025</v>
      </c>
      <c r="G12150" s="147">
        <v>16.859771515676911</v>
      </c>
      <c r="H12150" s="147">
        <v>20.272750000000002</v>
      </c>
      <c r="I12150" s="147">
        <v>24.570833333333333</v>
      </c>
      <c r="J12150" s="147">
        <v>27.859208333333331</v>
      </c>
      <c r="K12150" s="147">
        <v>31.163999999999998</v>
      </c>
    </row>
    <row r="12151" spans="2:11" x14ac:dyDescent="0.2">
      <c r="B12151" s="21" t="str">
        <f t="shared" si="189"/>
        <v>MiltonIce Accretion2030RCP4.5</v>
      </c>
      <c r="C12151" t="s">
        <v>373</v>
      </c>
      <c r="D12151" t="s">
        <v>486</v>
      </c>
      <c r="E12151" s="144" t="s">
        <v>193</v>
      </c>
      <c r="F12151" s="144">
        <v>2030</v>
      </c>
      <c r="G12151" s="147">
        <v>16.810482415803047</v>
      </c>
      <c r="H12151" s="147">
        <v>20.231249999999999</v>
      </c>
      <c r="I12151" s="147">
        <v>24.541666666666668</v>
      </c>
      <c r="J12151" s="147">
        <v>27.835666666666665</v>
      </c>
      <c r="K12151" s="147">
        <v>31.143000000000001</v>
      </c>
    </row>
    <row r="12152" spans="2:11" x14ac:dyDescent="0.2">
      <c r="B12152" s="21" t="str">
        <f t="shared" si="189"/>
        <v>MiltonIce Accretion2035RCP4.5</v>
      </c>
      <c r="C12152" t="s">
        <v>373</v>
      </c>
      <c r="D12152" t="s">
        <v>486</v>
      </c>
      <c r="E12152" s="144" t="s">
        <v>193</v>
      </c>
      <c r="F12152" s="144">
        <v>2035</v>
      </c>
      <c r="G12152" s="147">
        <v>16.761193315929184</v>
      </c>
      <c r="H12152" s="147">
        <v>20.18975</v>
      </c>
      <c r="I12152" s="147">
        <v>24.512500000000003</v>
      </c>
      <c r="J12152" s="147">
        <v>27.812124999999995</v>
      </c>
      <c r="K12152" s="147">
        <v>31.122</v>
      </c>
    </row>
    <row r="12153" spans="2:11" x14ac:dyDescent="0.2">
      <c r="B12153" s="21" t="str">
        <f t="shared" si="189"/>
        <v>MiltonIce Accretion2040RCP4.5</v>
      </c>
      <c r="C12153" t="s">
        <v>373</v>
      </c>
      <c r="D12153" t="s">
        <v>486</v>
      </c>
      <c r="E12153" s="144" t="s">
        <v>193</v>
      </c>
      <c r="F12153" s="144">
        <v>2040</v>
      </c>
      <c r="G12153" s="147">
        <v>16.711904216055324</v>
      </c>
      <c r="H12153" s="147">
        <v>20.148250000000001</v>
      </c>
      <c r="I12153" s="147">
        <v>24.483333333333334</v>
      </c>
      <c r="J12153" s="147">
        <v>27.788583333333328</v>
      </c>
      <c r="K12153" s="147">
        <v>31.100999999999999</v>
      </c>
    </row>
    <row r="12154" spans="2:11" x14ac:dyDescent="0.2">
      <c r="B12154" s="21" t="str">
        <f t="shared" si="189"/>
        <v>MiltonIce Accretion2045RCP4.5</v>
      </c>
      <c r="C12154" t="s">
        <v>373</v>
      </c>
      <c r="D12154" t="s">
        <v>486</v>
      </c>
      <c r="E12154" s="144" t="s">
        <v>193</v>
      </c>
      <c r="F12154" s="144">
        <v>2045</v>
      </c>
      <c r="G12154" s="147">
        <v>16.662615116181463</v>
      </c>
      <c r="H12154" s="147">
        <v>20.106749999999998</v>
      </c>
      <c r="I12154" s="147">
        <v>24.454166666666666</v>
      </c>
      <c r="J12154" s="147">
        <v>27.765041666666662</v>
      </c>
      <c r="K12154" s="147">
        <v>31.080000000000002</v>
      </c>
    </row>
    <row r="12155" spans="2:11" x14ac:dyDescent="0.2">
      <c r="B12155" s="21" t="str">
        <f t="shared" si="189"/>
        <v>MiltonIce Accretion2050RCP4.5</v>
      </c>
      <c r="C12155" t="s">
        <v>373</v>
      </c>
      <c r="D12155" t="s">
        <v>486</v>
      </c>
      <c r="E12155" s="144" t="s">
        <v>193</v>
      </c>
      <c r="F12155" s="144">
        <v>2050</v>
      </c>
      <c r="G12155" s="147">
        <v>16.408051412127044</v>
      </c>
      <c r="H12155" s="147">
        <v>19.837</v>
      </c>
      <c r="I12155" s="147">
        <v>24.164999999999999</v>
      </c>
      <c r="J12155" s="147">
        <v>27.458999999999996</v>
      </c>
      <c r="K12155" s="147">
        <v>30.750300000000003</v>
      </c>
    </row>
    <row r="12156" spans="2:11" x14ac:dyDescent="0.2">
      <c r="B12156" s="21" t="str">
        <f t="shared" si="189"/>
        <v>MiltonIce Accretion2055RCP4.5</v>
      </c>
      <c r="C12156" t="s">
        <v>373</v>
      </c>
      <c r="D12156" t="s">
        <v>486</v>
      </c>
      <c r="E12156" s="144" t="s">
        <v>193</v>
      </c>
      <c r="F12156" s="144">
        <v>2055</v>
      </c>
      <c r="G12156" s="147">
        <v>16.202776807946492</v>
      </c>
      <c r="H12156" s="147">
        <v>19.608750000000001</v>
      </c>
      <c r="I12156" s="147">
        <v>23.905000000000001</v>
      </c>
      <c r="J12156" s="147">
        <v>27.176499999999994</v>
      </c>
      <c r="K12156" s="147">
        <v>30.441600000000001</v>
      </c>
    </row>
    <row r="12157" spans="2:11" x14ac:dyDescent="0.2">
      <c r="B12157" s="21" t="str">
        <f t="shared" si="189"/>
        <v>MiltonIce Accretion2060RCP4.5</v>
      </c>
      <c r="C12157" t="s">
        <v>373</v>
      </c>
      <c r="D12157" t="s">
        <v>486</v>
      </c>
      <c r="E12157" s="144" t="s">
        <v>193</v>
      </c>
      <c r="F12157" s="144">
        <v>2060</v>
      </c>
      <c r="G12157" s="147">
        <v>15.997502203765936</v>
      </c>
      <c r="H12157" s="147">
        <v>19.380499999999998</v>
      </c>
      <c r="I12157" s="147">
        <v>23.645</v>
      </c>
      <c r="J12157" s="147">
        <v>26.893999999999995</v>
      </c>
      <c r="K12157" s="147">
        <v>30.132900000000003</v>
      </c>
    </row>
    <row r="12158" spans="2:11" x14ac:dyDescent="0.2">
      <c r="B12158" s="21" t="str">
        <f t="shared" si="189"/>
        <v>MiltonIce Accretion2065RCP4.5</v>
      </c>
      <c r="C12158" t="s">
        <v>373</v>
      </c>
      <c r="D12158" t="s">
        <v>486</v>
      </c>
      <c r="E12158" s="144" t="s">
        <v>193</v>
      </c>
      <c r="F12158" s="144">
        <v>2065</v>
      </c>
      <c r="G12158" s="147">
        <v>15.792227599585383</v>
      </c>
      <c r="H12158" s="147">
        <v>19.152249999999999</v>
      </c>
      <c r="I12158" s="147">
        <v>23.385000000000002</v>
      </c>
      <c r="J12158" s="147">
        <v>26.611499999999992</v>
      </c>
      <c r="K12158" s="147">
        <v>29.824200000000001</v>
      </c>
    </row>
    <row r="12159" spans="2:11" x14ac:dyDescent="0.2">
      <c r="B12159" s="21" t="str">
        <f t="shared" si="189"/>
        <v>MiltonIce Accretion2070RCP4.5</v>
      </c>
      <c r="C12159" t="s">
        <v>373</v>
      </c>
      <c r="D12159" t="s">
        <v>486</v>
      </c>
      <c r="E12159" s="144" t="s">
        <v>193</v>
      </c>
      <c r="F12159" s="144">
        <v>2070</v>
      </c>
      <c r="G12159" s="147">
        <v>15.586952995404829</v>
      </c>
      <c r="H12159" s="147">
        <v>18.923999999999999</v>
      </c>
      <c r="I12159" s="147">
        <v>23.125</v>
      </c>
      <c r="J12159" s="147">
        <v>26.328999999999994</v>
      </c>
      <c r="K12159" s="147">
        <v>29.515500000000003</v>
      </c>
    </row>
    <row r="12160" spans="2:11" x14ac:dyDescent="0.2">
      <c r="B12160" s="21" t="str">
        <f t="shared" si="189"/>
        <v>MiltonIce Accretion2075RCP4.5</v>
      </c>
      <c r="C12160" t="s">
        <v>373</v>
      </c>
      <c r="D12160" t="s">
        <v>486</v>
      </c>
      <c r="E12160" s="144" t="s">
        <v>193</v>
      </c>
      <c r="F12160" s="144">
        <v>2075</v>
      </c>
      <c r="G12160" s="147">
        <v>15.537663895530967</v>
      </c>
      <c r="H12160" s="147">
        <v>18.889416666666666</v>
      </c>
      <c r="I12160" s="147">
        <v>23.112500000000001</v>
      </c>
      <c r="J12160" s="147">
        <v>26.328999999999994</v>
      </c>
      <c r="K12160" s="147">
        <v>29.531250000000004</v>
      </c>
    </row>
    <row r="12161" spans="2:11" x14ac:dyDescent="0.2">
      <c r="B12161" s="21" t="str">
        <f t="shared" si="189"/>
        <v>MiltonIce Accretion2080RCP4.5</v>
      </c>
      <c r="C12161" t="s">
        <v>373</v>
      </c>
      <c r="D12161" t="s">
        <v>486</v>
      </c>
      <c r="E12161" s="144" t="s">
        <v>193</v>
      </c>
      <c r="F12161" s="144">
        <v>2080</v>
      </c>
      <c r="G12161" s="147">
        <v>15.488374795657105</v>
      </c>
      <c r="H12161" s="147">
        <v>18.854833333333332</v>
      </c>
      <c r="I12161" s="147">
        <v>23.1</v>
      </c>
      <c r="J12161" s="147">
        <v>26.328999999999994</v>
      </c>
      <c r="K12161" s="147">
        <v>29.547000000000001</v>
      </c>
    </row>
    <row r="12162" spans="2:11" x14ac:dyDescent="0.2">
      <c r="B12162" s="21" t="str">
        <f t="shared" si="189"/>
        <v>MiltonIce Accretion2085RCP4.5</v>
      </c>
      <c r="C12162" t="s">
        <v>373</v>
      </c>
      <c r="D12162" t="s">
        <v>486</v>
      </c>
      <c r="E12162" s="144" t="s">
        <v>193</v>
      </c>
      <c r="F12162" s="144">
        <v>2085</v>
      </c>
      <c r="G12162" s="147">
        <v>15.439085695783241</v>
      </c>
      <c r="H12162" s="147">
        <v>18.820250000000001</v>
      </c>
      <c r="I12162" s="147">
        <v>23.087499999999999</v>
      </c>
      <c r="J12162" s="147">
        <v>26.328999999999994</v>
      </c>
      <c r="K12162" s="147">
        <v>29.562750000000001</v>
      </c>
    </row>
    <row r="12163" spans="2:11" x14ac:dyDescent="0.2">
      <c r="B12163" s="21" t="str">
        <f t="shared" si="189"/>
        <v>MiltonIce Accretion2090RCP4.5</v>
      </c>
      <c r="C12163" t="s">
        <v>373</v>
      </c>
      <c r="D12163" t="s">
        <v>486</v>
      </c>
      <c r="E12163" s="144" t="s">
        <v>193</v>
      </c>
      <c r="F12163" s="144">
        <v>2090</v>
      </c>
      <c r="G12163" s="147">
        <v>15.389796595909379</v>
      </c>
      <c r="H12163" s="147">
        <v>18.785666666666668</v>
      </c>
      <c r="I12163" s="147">
        <v>23.074999999999999</v>
      </c>
      <c r="J12163" s="147">
        <v>26.328999999999994</v>
      </c>
      <c r="K12163" s="147">
        <v>29.578500000000002</v>
      </c>
    </row>
    <row r="12164" spans="2:11" x14ac:dyDescent="0.2">
      <c r="B12164" s="21" t="str">
        <f t="shared" si="189"/>
        <v>MiltonIce Accretion2095RCP4.5</v>
      </c>
      <c r="C12164" t="s">
        <v>373</v>
      </c>
      <c r="D12164" t="s">
        <v>486</v>
      </c>
      <c r="E12164" s="144" t="s">
        <v>193</v>
      </c>
      <c r="F12164" s="144">
        <v>2095</v>
      </c>
      <c r="G12164" s="147">
        <v>15.340507496035517</v>
      </c>
      <c r="H12164" s="147">
        <v>18.751083333333334</v>
      </c>
      <c r="I12164" s="147">
        <v>23.0625</v>
      </c>
      <c r="J12164" s="147">
        <v>26.328999999999994</v>
      </c>
      <c r="K12164" s="147">
        <v>29.594249999999999</v>
      </c>
    </row>
    <row r="12165" spans="2:11" x14ac:dyDescent="0.2">
      <c r="B12165" s="21" t="str">
        <f t="shared" si="189"/>
        <v>MiltonIce Accretion2100RCP4.5</v>
      </c>
      <c r="C12165" t="s">
        <v>373</v>
      </c>
      <c r="D12165" t="s">
        <v>486</v>
      </c>
      <c r="E12165" s="144" t="s">
        <v>193</v>
      </c>
      <c r="F12165" s="144">
        <v>2100</v>
      </c>
      <c r="G12165" s="147">
        <v>15.291218396161655</v>
      </c>
      <c r="H12165" s="147">
        <v>18.7165</v>
      </c>
      <c r="I12165" s="147">
        <v>23.05</v>
      </c>
      <c r="J12165" s="147">
        <v>26.328999999999994</v>
      </c>
      <c r="K12165" s="147">
        <v>29.61</v>
      </c>
    </row>
    <row r="12166" spans="2:11" x14ac:dyDescent="0.2">
      <c r="B12166" s="21" t="str">
        <f t="shared" si="189"/>
        <v>MiltonIce Accretion2023RCP6.0</v>
      </c>
      <c r="C12166" t="s">
        <v>373</v>
      </c>
      <c r="D12166" t="s">
        <v>486</v>
      </c>
      <c r="E12166" s="144" t="s">
        <v>192</v>
      </c>
      <c r="F12166" s="144">
        <v>2023</v>
      </c>
      <c r="G12166" s="147">
        <v>16.909060615550771</v>
      </c>
      <c r="H12166" s="147">
        <v>20.314250000000001</v>
      </c>
      <c r="I12166" s="147">
        <v>24.6</v>
      </c>
      <c r="J12166" s="147">
        <v>27.882749999999998</v>
      </c>
      <c r="K12166" s="147">
        <v>31.184999999999999</v>
      </c>
    </row>
    <row r="12167" spans="2:11" x14ac:dyDescent="0.2">
      <c r="B12167" s="21" t="str">
        <f t="shared" si="189"/>
        <v>MiltonIce Accretion2025RCP6.0</v>
      </c>
      <c r="C12167" t="s">
        <v>373</v>
      </c>
      <c r="D12167" t="s">
        <v>486</v>
      </c>
      <c r="E12167" s="144" t="s">
        <v>192</v>
      </c>
      <c r="F12167" s="144">
        <v>2025</v>
      </c>
      <c r="G12167" s="147">
        <v>16.859771515676911</v>
      </c>
      <c r="H12167" s="147">
        <v>20.272750000000002</v>
      </c>
      <c r="I12167" s="147">
        <v>24.570833333333333</v>
      </c>
      <c r="J12167" s="147">
        <v>27.859208333333331</v>
      </c>
      <c r="K12167" s="147">
        <v>31.163999999999998</v>
      </c>
    </row>
    <row r="12168" spans="2:11" x14ac:dyDescent="0.2">
      <c r="B12168" s="21" t="str">
        <f t="shared" si="189"/>
        <v>MiltonIce Accretion2030RCP6.0</v>
      </c>
      <c r="C12168" t="s">
        <v>373</v>
      </c>
      <c r="D12168" t="s">
        <v>486</v>
      </c>
      <c r="E12168" s="144" t="s">
        <v>192</v>
      </c>
      <c r="F12168" s="144">
        <v>2030</v>
      </c>
      <c r="G12168" s="147">
        <v>16.810482415803047</v>
      </c>
      <c r="H12168" s="147">
        <v>20.231249999999999</v>
      </c>
      <c r="I12168" s="147">
        <v>24.541666666666668</v>
      </c>
      <c r="J12168" s="147">
        <v>27.835666666666665</v>
      </c>
      <c r="K12168" s="147">
        <v>31.143000000000001</v>
      </c>
    </row>
    <row r="12169" spans="2:11" x14ac:dyDescent="0.2">
      <c r="B12169" s="21" t="str">
        <f t="shared" si="189"/>
        <v>MiltonIce Accretion2035RCP6.0</v>
      </c>
      <c r="C12169" t="s">
        <v>373</v>
      </c>
      <c r="D12169" t="s">
        <v>486</v>
      </c>
      <c r="E12169" s="144" t="s">
        <v>192</v>
      </c>
      <c r="F12169" s="144">
        <v>2035</v>
      </c>
      <c r="G12169" s="147">
        <v>16.761193315929184</v>
      </c>
      <c r="H12169" s="147">
        <v>20.18975</v>
      </c>
      <c r="I12169" s="147">
        <v>24.512500000000003</v>
      </c>
      <c r="J12169" s="147">
        <v>27.812124999999995</v>
      </c>
      <c r="K12169" s="147">
        <v>31.122</v>
      </c>
    </row>
    <row r="12170" spans="2:11" x14ac:dyDescent="0.2">
      <c r="B12170" s="21" t="str">
        <f t="shared" si="189"/>
        <v>MiltonIce Accretion2040RCP6.0</v>
      </c>
      <c r="C12170" t="s">
        <v>373</v>
      </c>
      <c r="D12170" t="s">
        <v>486</v>
      </c>
      <c r="E12170" s="144" t="s">
        <v>192</v>
      </c>
      <c r="F12170" s="144">
        <v>2040</v>
      </c>
      <c r="G12170" s="147">
        <v>16.711904216055324</v>
      </c>
      <c r="H12170" s="147">
        <v>20.148250000000001</v>
      </c>
      <c r="I12170" s="147">
        <v>24.483333333333334</v>
      </c>
      <c r="J12170" s="147">
        <v>27.788583333333328</v>
      </c>
      <c r="K12170" s="147">
        <v>31.100999999999999</v>
      </c>
    </row>
    <row r="12171" spans="2:11" x14ac:dyDescent="0.2">
      <c r="B12171" s="21" t="str">
        <f t="shared" si="189"/>
        <v>MiltonIce Accretion2045RCP6.0</v>
      </c>
      <c r="C12171" t="s">
        <v>373</v>
      </c>
      <c r="D12171" t="s">
        <v>486</v>
      </c>
      <c r="E12171" s="144" t="s">
        <v>192</v>
      </c>
      <c r="F12171" s="144">
        <v>2045</v>
      </c>
      <c r="G12171" s="147">
        <v>16.662615116181463</v>
      </c>
      <c r="H12171" s="147">
        <v>20.106749999999998</v>
      </c>
      <c r="I12171" s="147">
        <v>24.454166666666666</v>
      </c>
      <c r="J12171" s="147">
        <v>27.765041666666662</v>
      </c>
      <c r="K12171" s="147">
        <v>31.080000000000002</v>
      </c>
    </row>
    <row r="12172" spans="2:11" x14ac:dyDescent="0.2">
      <c r="B12172" s="21" t="str">
        <f t="shared" ref="B12172:B12235" si="190">C12172&amp;D12172&amp;F12172&amp;E12172</f>
        <v>MiltonIce Accretion2050RCP6.0</v>
      </c>
      <c r="C12172" t="s">
        <v>373</v>
      </c>
      <c r="D12172" t="s">
        <v>486</v>
      </c>
      <c r="E12172" s="144" t="s">
        <v>192</v>
      </c>
      <c r="F12172" s="144">
        <v>2050</v>
      </c>
      <c r="G12172" s="147">
        <v>16.408051412127044</v>
      </c>
      <c r="H12172" s="147">
        <v>19.837</v>
      </c>
      <c r="I12172" s="147">
        <v>24.164999999999999</v>
      </c>
      <c r="J12172" s="147">
        <v>27.458999999999996</v>
      </c>
      <c r="K12172" s="147">
        <v>30.750300000000003</v>
      </c>
    </row>
    <row r="12173" spans="2:11" x14ac:dyDescent="0.2">
      <c r="B12173" s="21" t="str">
        <f t="shared" si="190"/>
        <v>MiltonIce Accretion2055RCP6.0</v>
      </c>
      <c r="C12173" t="s">
        <v>373</v>
      </c>
      <c r="D12173" t="s">
        <v>486</v>
      </c>
      <c r="E12173" s="144" t="s">
        <v>192</v>
      </c>
      <c r="F12173" s="144">
        <v>2055</v>
      </c>
      <c r="G12173" s="147">
        <v>16.202776807946492</v>
      </c>
      <c r="H12173" s="147">
        <v>19.608750000000001</v>
      </c>
      <c r="I12173" s="147">
        <v>23.905000000000001</v>
      </c>
      <c r="J12173" s="147">
        <v>27.176499999999994</v>
      </c>
      <c r="K12173" s="147">
        <v>30.441600000000001</v>
      </c>
    </row>
    <row r="12174" spans="2:11" x14ac:dyDescent="0.2">
      <c r="B12174" s="21" t="str">
        <f t="shared" si="190"/>
        <v>MiltonIce Accretion2060RCP6.0</v>
      </c>
      <c r="C12174" t="s">
        <v>373</v>
      </c>
      <c r="D12174" t="s">
        <v>486</v>
      </c>
      <c r="E12174" s="144" t="s">
        <v>192</v>
      </c>
      <c r="F12174" s="144">
        <v>2060</v>
      </c>
      <c r="G12174" s="147">
        <v>15.997502203765936</v>
      </c>
      <c r="H12174" s="147">
        <v>19.380499999999998</v>
      </c>
      <c r="I12174" s="147">
        <v>23.645</v>
      </c>
      <c r="J12174" s="147">
        <v>26.893999999999995</v>
      </c>
      <c r="K12174" s="147">
        <v>30.132900000000003</v>
      </c>
    </row>
    <row r="12175" spans="2:11" x14ac:dyDescent="0.2">
      <c r="B12175" s="21" t="str">
        <f t="shared" si="190"/>
        <v>MiltonIce Accretion2065RCP6.0</v>
      </c>
      <c r="C12175" t="s">
        <v>373</v>
      </c>
      <c r="D12175" t="s">
        <v>486</v>
      </c>
      <c r="E12175" s="144" t="s">
        <v>192</v>
      </c>
      <c r="F12175" s="144">
        <v>2065</v>
      </c>
      <c r="G12175" s="147">
        <v>15.792227599585383</v>
      </c>
      <c r="H12175" s="147">
        <v>19.152249999999999</v>
      </c>
      <c r="I12175" s="147">
        <v>23.385000000000002</v>
      </c>
      <c r="J12175" s="147">
        <v>26.611499999999992</v>
      </c>
      <c r="K12175" s="147">
        <v>29.824200000000001</v>
      </c>
    </row>
    <row r="12176" spans="2:11" x14ac:dyDescent="0.2">
      <c r="B12176" s="21" t="str">
        <f t="shared" si="190"/>
        <v>MiltonIce Accretion2070RCP6.0</v>
      </c>
      <c r="C12176" t="s">
        <v>373</v>
      </c>
      <c r="D12176" t="s">
        <v>486</v>
      </c>
      <c r="E12176" s="144" t="s">
        <v>192</v>
      </c>
      <c r="F12176" s="144">
        <v>2070</v>
      </c>
      <c r="G12176" s="147">
        <v>15.586952995404829</v>
      </c>
      <c r="H12176" s="147">
        <v>18.923999999999999</v>
      </c>
      <c r="I12176" s="147">
        <v>23.125</v>
      </c>
      <c r="J12176" s="147">
        <v>26.328999999999994</v>
      </c>
      <c r="K12176" s="147">
        <v>29.515500000000003</v>
      </c>
    </row>
    <row r="12177" spans="2:11" x14ac:dyDescent="0.2">
      <c r="B12177" s="21" t="str">
        <f t="shared" si="190"/>
        <v>MiltonIce Accretion2075RCP6.0</v>
      </c>
      <c r="C12177" t="s">
        <v>373</v>
      </c>
      <c r="D12177" t="s">
        <v>486</v>
      </c>
      <c r="E12177" s="144" t="s">
        <v>192</v>
      </c>
      <c r="F12177" s="144">
        <v>2075</v>
      </c>
      <c r="G12177" s="147">
        <v>15.513019345594035</v>
      </c>
      <c r="H12177" s="147">
        <v>18.872125</v>
      </c>
      <c r="I12177" s="147">
        <v>23.106249999999999</v>
      </c>
      <c r="J12177" s="147">
        <v>26.328999999999994</v>
      </c>
      <c r="K12177" s="147">
        <v>29.539125000000002</v>
      </c>
    </row>
    <row r="12178" spans="2:11" x14ac:dyDescent="0.2">
      <c r="B12178" s="21" t="str">
        <f t="shared" si="190"/>
        <v>MiltonIce Accretion2080RCP6.0</v>
      </c>
      <c r="C12178" t="s">
        <v>373</v>
      </c>
      <c r="D12178" t="s">
        <v>486</v>
      </c>
      <c r="E12178" s="144" t="s">
        <v>192</v>
      </c>
      <c r="F12178" s="144">
        <v>2080</v>
      </c>
      <c r="G12178" s="147">
        <v>15.439085695783241</v>
      </c>
      <c r="H12178" s="147">
        <v>18.820250000000001</v>
      </c>
      <c r="I12178" s="147">
        <v>23.087499999999999</v>
      </c>
      <c r="J12178" s="147">
        <v>26.328999999999994</v>
      </c>
      <c r="K12178" s="147">
        <v>29.562750000000001</v>
      </c>
    </row>
    <row r="12179" spans="2:11" x14ac:dyDescent="0.2">
      <c r="B12179" s="21" t="str">
        <f t="shared" si="190"/>
        <v>MiltonIce Accretion2085RCP6.0</v>
      </c>
      <c r="C12179" t="s">
        <v>373</v>
      </c>
      <c r="D12179" t="s">
        <v>486</v>
      </c>
      <c r="E12179" s="144" t="s">
        <v>192</v>
      </c>
      <c r="F12179" s="144">
        <v>2085</v>
      </c>
      <c r="G12179" s="147">
        <v>15.365152045972449</v>
      </c>
      <c r="H12179" s="147">
        <v>18.768374999999999</v>
      </c>
      <c r="I12179" s="147">
        <v>23.068750000000001</v>
      </c>
      <c r="J12179" s="147">
        <v>26.328999999999994</v>
      </c>
      <c r="K12179" s="147">
        <v>29.586375</v>
      </c>
    </row>
    <row r="12180" spans="2:11" x14ac:dyDescent="0.2">
      <c r="B12180" s="21" t="str">
        <f t="shared" si="190"/>
        <v>MiltonIce Accretion2090RCP6.0</v>
      </c>
      <c r="C12180" t="s">
        <v>373</v>
      </c>
      <c r="D12180" t="s">
        <v>486</v>
      </c>
      <c r="E12180" s="144" t="s">
        <v>192</v>
      </c>
      <c r="F12180" s="144">
        <v>2090</v>
      </c>
      <c r="G12180" s="147">
        <v>14.931697902964073</v>
      </c>
      <c r="H12180" s="147">
        <v>18.343</v>
      </c>
      <c r="I12180" s="147">
        <v>22.641666666666666</v>
      </c>
      <c r="J12180" s="147">
        <v>25.905249999999995</v>
      </c>
      <c r="K12180" s="147">
        <v>29.1585</v>
      </c>
    </row>
    <row r="12181" spans="2:11" x14ac:dyDescent="0.2">
      <c r="B12181" s="21" t="str">
        <f t="shared" si="190"/>
        <v>MiltonIce Accretion2095RCP6.0</v>
      </c>
      <c r="C12181" t="s">
        <v>373</v>
      </c>
      <c r="D12181" t="s">
        <v>486</v>
      </c>
      <c r="E12181" s="144" t="s">
        <v>192</v>
      </c>
      <c r="F12181" s="144">
        <v>2095</v>
      </c>
      <c r="G12181" s="147">
        <v>14.572177409766493</v>
      </c>
      <c r="H12181" s="147">
        <v>17.9695</v>
      </c>
      <c r="I12181" s="147">
        <v>22.233333333333334</v>
      </c>
      <c r="J12181" s="147">
        <v>25.481499999999997</v>
      </c>
      <c r="K12181" s="147">
        <v>28.707000000000001</v>
      </c>
    </row>
    <row r="12182" spans="2:11" x14ac:dyDescent="0.2">
      <c r="B12182" s="21" t="str">
        <f t="shared" si="190"/>
        <v>MiltonIce Accretion2100RCP6.0</v>
      </c>
      <c r="C12182" t="s">
        <v>373</v>
      </c>
      <c r="D12182" t="s">
        <v>486</v>
      </c>
      <c r="E12182" s="144" t="s">
        <v>192</v>
      </c>
      <c r="F12182" s="144">
        <v>2100</v>
      </c>
      <c r="G12182" s="147">
        <v>14.212656916568911</v>
      </c>
      <c r="H12182" s="147">
        <v>17.596</v>
      </c>
      <c r="I12182" s="147">
        <v>21.824999999999999</v>
      </c>
      <c r="J12182" s="147">
        <v>25.057749999999999</v>
      </c>
      <c r="K12182" s="147">
        <v>28.255500000000001</v>
      </c>
    </row>
    <row r="12183" spans="2:11" x14ac:dyDescent="0.2">
      <c r="B12183" s="21" t="str">
        <f t="shared" si="190"/>
        <v>MiltonIce Accretion2023RCP8.5</v>
      </c>
      <c r="C12183" t="s">
        <v>373</v>
      </c>
      <c r="D12183" t="s">
        <v>486</v>
      </c>
      <c r="E12183" s="144" t="s">
        <v>191</v>
      </c>
      <c r="F12183" s="144">
        <v>2023</v>
      </c>
      <c r="G12183" s="147">
        <v>16.909060615550771</v>
      </c>
      <c r="H12183" s="147">
        <v>20.314250000000001</v>
      </c>
      <c r="I12183" s="147">
        <v>24.6</v>
      </c>
      <c r="J12183" s="147">
        <v>27.882749999999998</v>
      </c>
      <c r="K12183" s="147">
        <v>31.184999999999999</v>
      </c>
    </row>
    <row r="12184" spans="2:11" x14ac:dyDescent="0.2">
      <c r="B12184" s="21" t="str">
        <f t="shared" si="190"/>
        <v>MiltonIce Accretion2025RCP8.5</v>
      </c>
      <c r="C12184" t="s">
        <v>373</v>
      </c>
      <c r="D12184" t="s">
        <v>486</v>
      </c>
      <c r="E12184" s="144" t="s">
        <v>191</v>
      </c>
      <c r="F12184" s="144">
        <v>2025</v>
      </c>
      <c r="G12184" s="147">
        <v>16.810482415803047</v>
      </c>
      <c r="H12184" s="147">
        <v>20.231249999999999</v>
      </c>
      <c r="I12184" s="147">
        <v>24.541666666666668</v>
      </c>
      <c r="J12184" s="147">
        <v>27.835666666666665</v>
      </c>
      <c r="K12184" s="147">
        <v>31.143000000000001</v>
      </c>
    </row>
    <row r="12185" spans="2:11" x14ac:dyDescent="0.2">
      <c r="B12185" s="21" t="str">
        <f t="shared" si="190"/>
        <v>MiltonIce Accretion2030RCP8.5</v>
      </c>
      <c r="C12185" t="s">
        <v>373</v>
      </c>
      <c r="D12185" t="s">
        <v>486</v>
      </c>
      <c r="E12185" s="144" t="s">
        <v>191</v>
      </c>
      <c r="F12185" s="144">
        <v>2030</v>
      </c>
      <c r="G12185" s="147">
        <v>16.711904216055324</v>
      </c>
      <c r="H12185" s="147">
        <v>20.148250000000001</v>
      </c>
      <c r="I12185" s="147">
        <v>24.483333333333334</v>
      </c>
      <c r="J12185" s="147">
        <v>27.788583333333328</v>
      </c>
      <c r="K12185" s="147">
        <v>31.100999999999999</v>
      </c>
    </row>
    <row r="12186" spans="2:11" x14ac:dyDescent="0.2">
      <c r="B12186" s="21" t="str">
        <f t="shared" si="190"/>
        <v>MiltonIce Accretion2035RCP8.5</v>
      </c>
      <c r="C12186" t="s">
        <v>373</v>
      </c>
      <c r="D12186" t="s">
        <v>486</v>
      </c>
      <c r="E12186" s="144" t="s">
        <v>191</v>
      </c>
      <c r="F12186" s="144">
        <v>2035</v>
      </c>
      <c r="G12186" s="147">
        <v>16.6133260163076</v>
      </c>
      <c r="H12186" s="147">
        <v>20.065249999999999</v>
      </c>
      <c r="I12186" s="147">
        <v>24.425000000000001</v>
      </c>
      <c r="J12186" s="147">
        <v>27.741499999999995</v>
      </c>
      <c r="K12186" s="147">
        <v>31.059000000000001</v>
      </c>
    </row>
    <row r="12187" spans="2:11" x14ac:dyDescent="0.2">
      <c r="B12187" s="21" t="str">
        <f t="shared" si="190"/>
        <v>MiltonIce Accretion2040RCP8.5</v>
      </c>
      <c r="C12187" t="s">
        <v>373</v>
      </c>
      <c r="D12187" t="s">
        <v>486</v>
      </c>
      <c r="E12187" s="144" t="s">
        <v>191</v>
      </c>
      <c r="F12187" s="144">
        <v>2040</v>
      </c>
      <c r="G12187" s="147">
        <v>16.271201676006676</v>
      </c>
      <c r="H12187" s="147">
        <v>19.684833333333334</v>
      </c>
      <c r="I12187" s="147">
        <v>23.991666666666667</v>
      </c>
      <c r="J12187" s="147">
        <v>27.27066666666666</v>
      </c>
      <c r="K12187" s="147">
        <v>30.544500000000003</v>
      </c>
    </row>
    <row r="12188" spans="2:11" x14ac:dyDescent="0.2">
      <c r="B12188" s="21" t="str">
        <f t="shared" si="190"/>
        <v>MiltonIce Accretion2045RCP8.5</v>
      </c>
      <c r="C12188" t="s">
        <v>373</v>
      </c>
      <c r="D12188" t="s">
        <v>486</v>
      </c>
      <c r="E12188" s="144" t="s">
        <v>191</v>
      </c>
      <c r="F12188" s="144">
        <v>2045</v>
      </c>
      <c r="G12188" s="147">
        <v>15.929077335705752</v>
      </c>
      <c r="H12188" s="147">
        <v>19.304416666666665</v>
      </c>
      <c r="I12188" s="147">
        <v>23.558333333333334</v>
      </c>
      <c r="J12188" s="147">
        <v>26.799833333333329</v>
      </c>
      <c r="K12188" s="147">
        <v>30.03</v>
      </c>
    </row>
    <row r="12189" spans="2:11" x14ac:dyDescent="0.2">
      <c r="B12189" s="21" t="str">
        <f t="shared" si="190"/>
        <v>MiltonIce Accretion2050RCP8.5</v>
      </c>
      <c r="C12189" t="s">
        <v>373</v>
      </c>
      <c r="D12189" t="s">
        <v>486</v>
      </c>
      <c r="E12189" s="144" t="s">
        <v>191</v>
      </c>
      <c r="F12189" s="144">
        <v>2050</v>
      </c>
      <c r="G12189" s="147">
        <v>15.488374795657105</v>
      </c>
      <c r="H12189" s="147">
        <v>18.854833333333332</v>
      </c>
      <c r="I12189" s="147">
        <v>23.1</v>
      </c>
      <c r="J12189" s="147">
        <v>26.328999999999994</v>
      </c>
      <c r="K12189" s="147">
        <v>29.547000000000001</v>
      </c>
    </row>
    <row r="12190" spans="2:11" x14ac:dyDescent="0.2">
      <c r="B12190" s="21" t="str">
        <f t="shared" si="190"/>
        <v>MiltonIce Accretion2055RCP8.5</v>
      </c>
      <c r="C12190" t="s">
        <v>373</v>
      </c>
      <c r="D12190" t="s">
        <v>486</v>
      </c>
      <c r="E12190" s="144" t="s">
        <v>191</v>
      </c>
      <c r="F12190" s="144">
        <v>2055</v>
      </c>
      <c r="G12190" s="147">
        <v>15.389796595909379</v>
      </c>
      <c r="H12190" s="147">
        <v>18.785666666666668</v>
      </c>
      <c r="I12190" s="147">
        <v>23.074999999999999</v>
      </c>
      <c r="J12190" s="147">
        <v>26.328999999999994</v>
      </c>
      <c r="K12190" s="147">
        <v>29.578500000000002</v>
      </c>
    </row>
    <row r="12191" spans="2:11" x14ac:dyDescent="0.2">
      <c r="B12191" s="21" t="str">
        <f t="shared" si="190"/>
        <v>MiltonIce Accretion2060RCP8.5</v>
      </c>
      <c r="C12191" t="s">
        <v>373</v>
      </c>
      <c r="D12191" t="s">
        <v>486</v>
      </c>
      <c r="E12191" s="144" t="s">
        <v>191</v>
      </c>
      <c r="F12191" s="144">
        <v>2060</v>
      </c>
      <c r="G12191" s="147">
        <v>14.931697902964073</v>
      </c>
      <c r="H12191" s="147">
        <v>18.343</v>
      </c>
      <c r="I12191" s="147">
        <v>22.641666666666666</v>
      </c>
      <c r="J12191" s="147">
        <v>25.905249999999995</v>
      </c>
      <c r="K12191" s="147">
        <v>29.1585</v>
      </c>
    </row>
    <row r="12192" spans="2:11" x14ac:dyDescent="0.2">
      <c r="B12192" s="21" t="str">
        <f t="shared" si="190"/>
        <v>MiltonIce Accretion2065RCP8.5</v>
      </c>
      <c r="C12192" t="s">
        <v>373</v>
      </c>
      <c r="D12192" t="s">
        <v>486</v>
      </c>
      <c r="E12192" s="144" t="s">
        <v>191</v>
      </c>
      <c r="F12192" s="144">
        <v>2065</v>
      </c>
      <c r="G12192" s="147">
        <v>14.572177409766493</v>
      </c>
      <c r="H12192" s="147">
        <v>17.9695</v>
      </c>
      <c r="I12192" s="147">
        <v>22.233333333333334</v>
      </c>
      <c r="J12192" s="147">
        <v>25.481499999999997</v>
      </c>
      <c r="K12192" s="147">
        <v>28.707000000000001</v>
      </c>
    </row>
    <row r="12193" spans="2:11" x14ac:dyDescent="0.2">
      <c r="B12193" s="21" t="str">
        <f t="shared" si="190"/>
        <v>MiltonIce Accretion2070RCP8.5</v>
      </c>
      <c r="C12193" t="s">
        <v>373</v>
      </c>
      <c r="D12193" t="s">
        <v>486</v>
      </c>
      <c r="E12193" s="144" t="s">
        <v>191</v>
      </c>
      <c r="F12193" s="144">
        <v>2070</v>
      </c>
      <c r="G12193" s="147">
        <v>13.812545399945796</v>
      </c>
      <c r="H12193" s="147">
        <v>17.146416666666667</v>
      </c>
      <c r="I12193" s="147">
        <v>21.324999999999999</v>
      </c>
      <c r="J12193" s="147">
        <v>24.502166666666664</v>
      </c>
      <c r="K12193" s="147">
        <v>27.657</v>
      </c>
    </row>
    <row r="12194" spans="2:11" x14ac:dyDescent="0.2">
      <c r="B12194" s="21" t="str">
        <f t="shared" si="190"/>
        <v>MiltonIce Accretion2075RCP8.5</v>
      </c>
      <c r="C12194" t="s">
        <v>373</v>
      </c>
      <c r="D12194" t="s">
        <v>486</v>
      </c>
      <c r="E12194" s="144" t="s">
        <v>191</v>
      </c>
      <c r="F12194" s="144">
        <v>2075</v>
      </c>
      <c r="G12194" s="147">
        <v>13.412433883322681</v>
      </c>
      <c r="H12194" s="147">
        <v>16.696833333333334</v>
      </c>
      <c r="I12194" s="147">
        <v>20.824999999999999</v>
      </c>
      <c r="J12194" s="147">
        <v>23.946583333333333</v>
      </c>
      <c r="K12194" s="147">
        <v>27.058499999999999</v>
      </c>
    </row>
    <row r="12195" spans="2:11" x14ac:dyDescent="0.2">
      <c r="B12195" s="21" t="str">
        <f t="shared" si="190"/>
        <v>MiltonIce Accretion2080RCP8.5</v>
      </c>
      <c r="C12195" t="s">
        <v>373</v>
      </c>
      <c r="D12195" t="s">
        <v>486</v>
      </c>
      <c r="E12195" s="144" t="s">
        <v>191</v>
      </c>
      <c r="F12195" s="144">
        <v>2080</v>
      </c>
      <c r="G12195" s="147">
        <v>13.012322366699566</v>
      </c>
      <c r="H12195" s="147">
        <v>16.247250000000001</v>
      </c>
      <c r="I12195" s="147">
        <v>20.324999999999999</v>
      </c>
      <c r="J12195" s="147">
        <v>23.390999999999998</v>
      </c>
      <c r="K12195" s="147">
        <v>26.459999999999997</v>
      </c>
    </row>
    <row r="12196" spans="2:11" x14ac:dyDescent="0.2">
      <c r="B12196" s="21" t="str">
        <f t="shared" si="190"/>
        <v>MiltonIce Accretion2085RCP8.5</v>
      </c>
      <c r="C12196" t="s">
        <v>373</v>
      </c>
      <c r="D12196" t="s">
        <v>486</v>
      </c>
      <c r="E12196" s="144" t="s">
        <v>191</v>
      </c>
      <c r="F12196" s="144">
        <v>2085</v>
      </c>
      <c r="G12196" s="147">
        <v>12.133816645418378</v>
      </c>
      <c r="H12196" s="147">
        <v>15.199375</v>
      </c>
      <c r="I12196" s="147">
        <v>19.0625</v>
      </c>
      <c r="J12196" s="147">
        <v>21.978499999999997</v>
      </c>
      <c r="K12196" s="147">
        <v>24.884999999999998</v>
      </c>
    </row>
    <row r="12197" spans="2:11" x14ac:dyDescent="0.2">
      <c r="B12197" s="21" t="str">
        <f t="shared" si="190"/>
        <v>MiltonIce Accretion2090RCP8.5</v>
      </c>
      <c r="C12197" t="s">
        <v>373</v>
      </c>
      <c r="D12197" t="s">
        <v>486</v>
      </c>
      <c r="E12197" s="144" t="s">
        <v>191</v>
      </c>
      <c r="F12197" s="144">
        <v>2090</v>
      </c>
      <c r="G12197" s="147">
        <v>11.255310924137191</v>
      </c>
      <c r="H12197" s="147">
        <v>14.151499999999999</v>
      </c>
      <c r="I12197" s="147">
        <v>17.8</v>
      </c>
      <c r="J12197" s="147">
        <v>20.565999999999995</v>
      </c>
      <c r="K12197" s="147">
        <v>23.31</v>
      </c>
    </row>
    <row r="12198" spans="2:11" x14ac:dyDescent="0.2">
      <c r="B12198" s="21" t="str">
        <f t="shared" si="190"/>
        <v>MiltonIce Accretion2095RCP8.5</v>
      </c>
      <c r="C12198" t="s">
        <v>373</v>
      </c>
      <c r="D12198" t="s">
        <v>486</v>
      </c>
      <c r="E12198" s="144" t="s">
        <v>191</v>
      </c>
      <c r="F12198" s="144">
        <v>2095</v>
      </c>
      <c r="G12198" s="147">
        <v>11.255310924137191</v>
      </c>
      <c r="H12198" s="147">
        <v>14.151499999999999</v>
      </c>
      <c r="I12198" s="147">
        <v>17.8</v>
      </c>
      <c r="J12198" s="147">
        <v>20.565999999999995</v>
      </c>
      <c r="K12198" s="147">
        <v>23.31</v>
      </c>
    </row>
    <row r="12199" spans="2:11" x14ac:dyDescent="0.2">
      <c r="B12199" s="21" t="str">
        <f t="shared" si="190"/>
        <v>MiltonIce Accretion2100RCP8.5</v>
      </c>
      <c r="C12199" t="s">
        <v>373</v>
      </c>
      <c r="D12199" t="s">
        <v>486</v>
      </c>
      <c r="E12199" s="144" t="s">
        <v>191</v>
      </c>
      <c r="F12199" s="144">
        <v>2100</v>
      </c>
      <c r="G12199" s="147">
        <v>11.255310924137191</v>
      </c>
      <c r="H12199" s="147">
        <v>14.151499999999999</v>
      </c>
      <c r="I12199" s="147">
        <v>17.8</v>
      </c>
      <c r="J12199" s="147">
        <v>20.565999999999995</v>
      </c>
      <c r="K12199" s="147">
        <v>23.31</v>
      </c>
    </row>
    <row r="12200" spans="2:11" x14ac:dyDescent="0.2">
      <c r="B12200" s="21" t="str">
        <f t="shared" si="190"/>
        <v>MiltonWind2023RCP4.5</v>
      </c>
      <c r="C12200" t="s">
        <v>373</v>
      </c>
      <c r="D12200" t="s">
        <v>1</v>
      </c>
      <c r="E12200" s="144" t="s">
        <v>193</v>
      </c>
      <c r="F12200" s="144">
        <v>2023</v>
      </c>
      <c r="G12200" s="147">
        <v>82.43278161979606</v>
      </c>
      <c r="H12200" s="147">
        <v>88.835925000000017</v>
      </c>
      <c r="I12200" s="147">
        <v>95.588999999999999</v>
      </c>
      <c r="J12200" s="147">
        <v>102.33105499999999</v>
      </c>
      <c r="K12200" s="147">
        <v>109.06893000000001</v>
      </c>
    </row>
    <row r="12201" spans="2:11" x14ac:dyDescent="0.2">
      <c r="B12201" s="21" t="str">
        <f t="shared" si="190"/>
        <v>MiltonWind2025RCP4.5</v>
      </c>
      <c r="C12201" t="s">
        <v>373</v>
      </c>
      <c r="D12201" t="s">
        <v>1</v>
      </c>
      <c r="E12201" s="144" t="s">
        <v>193</v>
      </c>
      <c r="F12201" s="144">
        <v>2025</v>
      </c>
      <c r="G12201" s="147">
        <v>82.462859590997766</v>
      </c>
      <c r="H12201" s="147">
        <v>88.880100000000013</v>
      </c>
      <c r="I12201" s="147">
        <v>95.652333333333331</v>
      </c>
      <c r="J12201" s="147">
        <v>102.41068083333333</v>
      </c>
      <c r="K12201" s="147">
        <v>109.16459500000001</v>
      </c>
    </row>
    <row r="12202" spans="2:11" x14ac:dyDescent="0.2">
      <c r="B12202" s="21" t="str">
        <f t="shared" si="190"/>
        <v>MiltonWind2030RCP4.5</v>
      </c>
      <c r="C12202" t="s">
        <v>373</v>
      </c>
      <c r="D12202" t="s">
        <v>1</v>
      </c>
      <c r="E12202" s="144" t="s">
        <v>193</v>
      </c>
      <c r="F12202" s="144">
        <v>2030</v>
      </c>
      <c r="G12202" s="147">
        <v>82.492937562199472</v>
      </c>
      <c r="H12202" s="147">
        <v>88.924275000000009</v>
      </c>
      <c r="I12202" s="147">
        <v>95.715666666666664</v>
      </c>
      <c r="J12202" s="147">
        <v>102.49030666666667</v>
      </c>
      <c r="K12202" s="147">
        <v>109.26026</v>
      </c>
    </row>
    <row r="12203" spans="2:11" x14ac:dyDescent="0.2">
      <c r="B12203" s="21" t="str">
        <f t="shared" si="190"/>
        <v>MiltonWind2035RCP4.5</v>
      </c>
      <c r="C12203" t="s">
        <v>373</v>
      </c>
      <c r="D12203" t="s">
        <v>1</v>
      </c>
      <c r="E12203" s="144" t="s">
        <v>193</v>
      </c>
      <c r="F12203" s="144">
        <v>2035</v>
      </c>
      <c r="G12203" s="147">
        <v>82.523015533401178</v>
      </c>
      <c r="H12203" s="147">
        <v>88.968450000000018</v>
      </c>
      <c r="I12203" s="147">
        <v>95.778999999999996</v>
      </c>
      <c r="J12203" s="147">
        <v>102.56993249999999</v>
      </c>
      <c r="K12203" s="147">
        <v>109.355925</v>
      </c>
    </row>
    <row r="12204" spans="2:11" x14ac:dyDescent="0.2">
      <c r="B12204" s="21" t="str">
        <f t="shared" si="190"/>
        <v>MiltonWind2040RCP4.5</v>
      </c>
      <c r="C12204" t="s">
        <v>373</v>
      </c>
      <c r="D12204" t="s">
        <v>1</v>
      </c>
      <c r="E12204" s="144" t="s">
        <v>193</v>
      </c>
      <c r="F12204" s="144">
        <v>2040</v>
      </c>
      <c r="G12204" s="147">
        <v>82.553093504602884</v>
      </c>
      <c r="H12204" s="147">
        <v>89.012625000000014</v>
      </c>
      <c r="I12204" s="147">
        <v>95.842333333333329</v>
      </c>
      <c r="J12204" s="147">
        <v>102.64955833333333</v>
      </c>
      <c r="K12204" s="147">
        <v>109.45159</v>
      </c>
    </row>
    <row r="12205" spans="2:11" x14ac:dyDescent="0.2">
      <c r="B12205" s="21" t="str">
        <f t="shared" si="190"/>
        <v>MiltonWind2045RCP4.5</v>
      </c>
      <c r="C12205" t="s">
        <v>373</v>
      </c>
      <c r="D12205" t="s">
        <v>1</v>
      </c>
      <c r="E12205" s="144" t="s">
        <v>193</v>
      </c>
      <c r="F12205" s="144">
        <v>2045</v>
      </c>
      <c r="G12205" s="147">
        <v>82.583171475804591</v>
      </c>
      <c r="H12205" s="147">
        <v>89.05680000000001</v>
      </c>
      <c r="I12205" s="147">
        <v>95.905666666666662</v>
      </c>
      <c r="J12205" s="147">
        <v>102.72918416666667</v>
      </c>
      <c r="K12205" s="147">
        <v>109.54725499999999</v>
      </c>
    </row>
    <row r="12206" spans="2:11" x14ac:dyDescent="0.2">
      <c r="B12206" s="21" t="str">
        <f t="shared" si="190"/>
        <v>MiltonWind2050RCP4.5</v>
      </c>
      <c r="C12206" t="s">
        <v>373</v>
      </c>
      <c r="D12206" t="s">
        <v>1</v>
      </c>
      <c r="E12206" s="144" t="s">
        <v>193</v>
      </c>
      <c r="F12206" s="144">
        <v>2050</v>
      </c>
      <c r="G12206" s="147">
        <v>82.678874111446376</v>
      </c>
      <c r="H12206" s="147">
        <v>89.180490000000006</v>
      </c>
      <c r="I12206" s="147">
        <v>96.065899999999999</v>
      </c>
      <c r="J12206" s="147">
        <v>102.920625</v>
      </c>
      <c r="K12206" s="147">
        <v>109.77071399999998</v>
      </c>
    </row>
    <row r="12207" spans="2:11" x14ac:dyDescent="0.2">
      <c r="B12207" s="21" t="str">
        <f t="shared" si="190"/>
        <v>MiltonWind2055RCP4.5</v>
      </c>
      <c r="C12207" t="s">
        <v>373</v>
      </c>
      <c r="D12207" t="s">
        <v>1</v>
      </c>
      <c r="E12207" s="144" t="s">
        <v>193</v>
      </c>
      <c r="F12207" s="144">
        <v>2055</v>
      </c>
      <c r="G12207" s="147">
        <v>82.744498775886456</v>
      </c>
      <c r="H12207" s="147">
        <v>89.260005000000007</v>
      </c>
      <c r="I12207" s="147">
        <v>96.162800000000004</v>
      </c>
      <c r="J12207" s="147">
        <v>103.03244000000001</v>
      </c>
      <c r="K12207" s="147">
        <v>109.89850799999999</v>
      </c>
    </row>
    <row r="12208" spans="2:11" x14ac:dyDescent="0.2">
      <c r="B12208" s="21" t="str">
        <f t="shared" si="190"/>
        <v>MiltonWind2060RCP4.5</v>
      </c>
      <c r="C12208" t="s">
        <v>373</v>
      </c>
      <c r="D12208" t="s">
        <v>1</v>
      </c>
      <c r="E12208" s="144" t="s">
        <v>193</v>
      </c>
      <c r="F12208" s="144">
        <v>2060</v>
      </c>
      <c r="G12208" s="147">
        <v>82.810123440326535</v>
      </c>
      <c r="H12208" s="147">
        <v>89.339519999999993</v>
      </c>
      <c r="I12208" s="147">
        <v>96.259699999999995</v>
      </c>
      <c r="J12208" s="147">
        <v>103.144255</v>
      </c>
      <c r="K12208" s="147">
        <v>110.02630199999999</v>
      </c>
    </row>
    <row r="12209" spans="2:11" x14ac:dyDescent="0.2">
      <c r="B12209" s="21" t="str">
        <f t="shared" si="190"/>
        <v>MiltonWind2065RCP4.5</v>
      </c>
      <c r="C12209" t="s">
        <v>373</v>
      </c>
      <c r="D12209" t="s">
        <v>1</v>
      </c>
      <c r="E12209" s="144" t="s">
        <v>193</v>
      </c>
      <c r="F12209" s="144">
        <v>2065</v>
      </c>
      <c r="G12209" s="147">
        <v>82.875748104766615</v>
      </c>
      <c r="H12209" s="147">
        <v>89.419034999999994</v>
      </c>
      <c r="I12209" s="147">
        <v>96.3566</v>
      </c>
      <c r="J12209" s="147">
        <v>103.25607000000001</v>
      </c>
      <c r="K12209" s="147">
        <v>110.154096</v>
      </c>
    </row>
    <row r="12210" spans="2:11" x14ac:dyDescent="0.2">
      <c r="B12210" s="21" t="str">
        <f t="shared" si="190"/>
        <v>MiltonWind2070RCP4.5</v>
      </c>
      <c r="C12210" t="s">
        <v>373</v>
      </c>
      <c r="D12210" t="s">
        <v>1</v>
      </c>
      <c r="E12210" s="144" t="s">
        <v>193</v>
      </c>
      <c r="F12210" s="144">
        <v>2070</v>
      </c>
      <c r="G12210" s="147">
        <v>82.941372769206694</v>
      </c>
      <c r="H12210" s="147">
        <v>89.498549999999994</v>
      </c>
      <c r="I12210" s="147">
        <v>96.453500000000005</v>
      </c>
      <c r="J12210" s="147">
        <v>103.367885</v>
      </c>
      <c r="K12210" s="147">
        <v>110.28188999999999</v>
      </c>
    </row>
    <row r="12211" spans="2:11" x14ac:dyDescent="0.2">
      <c r="B12211" s="21" t="str">
        <f t="shared" si="190"/>
        <v>MiltonWind2075RCP4.5</v>
      </c>
      <c r="C12211" t="s">
        <v>373</v>
      </c>
      <c r="D12211" t="s">
        <v>1</v>
      </c>
      <c r="E12211" s="144" t="s">
        <v>193</v>
      </c>
      <c r="F12211" s="144">
        <v>2075</v>
      </c>
      <c r="G12211" s="147">
        <v>83.031606682811798</v>
      </c>
      <c r="H12211" s="147">
        <v>89.625185000000002</v>
      </c>
      <c r="I12211" s="147">
        <v>96.626083333333341</v>
      </c>
      <c r="J12211" s="147">
        <v>103.57796166666667</v>
      </c>
      <c r="K12211" s="147">
        <v>110.53098</v>
      </c>
    </row>
    <row r="12212" spans="2:11" x14ac:dyDescent="0.2">
      <c r="B12212" s="21" t="str">
        <f t="shared" si="190"/>
        <v>MiltonWind2080RCP4.5</v>
      </c>
      <c r="C12212" t="s">
        <v>373</v>
      </c>
      <c r="D12212" t="s">
        <v>1</v>
      </c>
      <c r="E12212" s="144" t="s">
        <v>193</v>
      </c>
      <c r="F12212" s="144">
        <v>2080</v>
      </c>
      <c r="G12212" s="147">
        <v>83.121840596416916</v>
      </c>
      <c r="H12212" s="147">
        <v>89.751819999999995</v>
      </c>
      <c r="I12212" s="147">
        <v>96.798666666666676</v>
      </c>
      <c r="J12212" s="147">
        <v>103.78803833333333</v>
      </c>
      <c r="K12212" s="147">
        <v>110.78006999999999</v>
      </c>
    </row>
    <row r="12213" spans="2:11" x14ac:dyDescent="0.2">
      <c r="B12213" s="21" t="str">
        <f t="shared" si="190"/>
        <v>MiltonWind2085RCP4.5</v>
      </c>
      <c r="C12213" t="s">
        <v>373</v>
      </c>
      <c r="D12213" t="s">
        <v>1</v>
      </c>
      <c r="E12213" s="144" t="s">
        <v>193</v>
      </c>
      <c r="F12213" s="144">
        <v>2085</v>
      </c>
      <c r="G12213" s="147">
        <v>83.212074510022035</v>
      </c>
      <c r="H12213" s="147">
        <v>89.878455000000002</v>
      </c>
      <c r="I12213" s="147">
        <v>96.971249999999998</v>
      </c>
      <c r="J12213" s="147">
        <v>103.99811500000001</v>
      </c>
      <c r="K12213" s="147">
        <v>111.02915999999999</v>
      </c>
    </row>
    <row r="12214" spans="2:11" x14ac:dyDescent="0.2">
      <c r="B12214" s="21" t="str">
        <f t="shared" si="190"/>
        <v>MiltonWind2090RCP4.5</v>
      </c>
      <c r="C12214" t="s">
        <v>373</v>
      </c>
      <c r="D12214" t="s">
        <v>1</v>
      </c>
      <c r="E12214" s="144" t="s">
        <v>193</v>
      </c>
      <c r="F12214" s="144">
        <v>2090</v>
      </c>
      <c r="G12214" s="147">
        <v>83.302308423627139</v>
      </c>
      <c r="H12214" s="147">
        <v>90.00509000000001</v>
      </c>
      <c r="I12214" s="147">
        <v>97.143833333333333</v>
      </c>
      <c r="J12214" s="147">
        <v>104.20819166666668</v>
      </c>
      <c r="K12214" s="147">
        <v>111.27825</v>
      </c>
    </row>
    <row r="12215" spans="2:11" x14ac:dyDescent="0.2">
      <c r="B12215" s="21" t="str">
        <f t="shared" si="190"/>
        <v>MiltonWind2095RCP4.5</v>
      </c>
      <c r="C12215" t="s">
        <v>373</v>
      </c>
      <c r="D12215" t="s">
        <v>1</v>
      </c>
      <c r="E12215" s="144" t="s">
        <v>193</v>
      </c>
      <c r="F12215" s="144">
        <v>2095</v>
      </c>
      <c r="G12215" s="147">
        <v>83.392542337232243</v>
      </c>
      <c r="H12215" s="147">
        <v>90.131725000000003</v>
      </c>
      <c r="I12215" s="147">
        <v>97.316416666666669</v>
      </c>
      <c r="J12215" s="147">
        <v>104.41826833333334</v>
      </c>
      <c r="K12215" s="147">
        <v>111.52734000000001</v>
      </c>
    </row>
    <row r="12216" spans="2:11" x14ac:dyDescent="0.2">
      <c r="B12216" s="21" t="str">
        <f t="shared" si="190"/>
        <v>MiltonWind2100RCP4.5</v>
      </c>
      <c r="C12216" t="s">
        <v>373</v>
      </c>
      <c r="D12216" t="s">
        <v>1</v>
      </c>
      <c r="E12216" s="144" t="s">
        <v>193</v>
      </c>
      <c r="F12216" s="144">
        <v>2100</v>
      </c>
      <c r="G12216" s="147">
        <v>83.482776250837361</v>
      </c>
      <c r="H12216" s="147">
        <v>90.25836000000001</v>
      </c>
      <c r="I12216" s="147">
        <v>97.489000000000004</v>
      </c>
      <c r="J12216" s="147">
        <v>104.62834500000001</v>
      </c>
      <c r="K12216" s="147">
        <v>111.77643</v>
      </c>
    </row>
    <row r="12217" spans="2:11" x14ac:dyDescent="0.2">
      <c r="B12217" s="21" t="str">
        <f t="shared" si="190"/>
        <v>MiltonWind2023RCP6.0</v>
      </c>
      <c r="C12217" t="s">
        <v>373</v>
      </c>
      <c r="D12217" t="s">
        <v>1</v>
      </c>
      <c r="E12217" s="144" t="s">
        <v>192</v>
      </c>
      <c r="F12217" s="144">
        <v>2023</v>
      </c>
      <c r="G12217" s="147">
        <v>82.43278161979606</v>
      </c>
      <c r="H12217" s="147">
        <v>88.835925000000017</v>
      </c>
      <c r="I12217" s="147">
        <v>95.588999999999999</v>
      </c>
      <c r="J12217" s="147">
        <v>102.33105499999999</v>
      </c>
      <c r="K12217" s="147">
        <v>109.06893000000001</v>
      </c>
    </row>
    <row r="12218" spans="2:11" x14ac:dyDescent="0.2">
      <c r="B12218" s="21" t="str">
        <f t="shared" si="190"/>
        <v>MiltonWind2025RCP6.0</v>
      </c>
      <c r="C12218" t="s">
        <v>373</v>
      </c>
      <c r="D12218" t="s">
        <v>1</v>
      </c>
      <c r="E12218" s="144" t="s">
        <v>192</v>
      </c>
      <c r="F12218" s="144">
        <v>2025</v>
      </c>
      <c r="G12218" s="147">
        <v>82.462859590997766</v>
      </c>
      <c r="H12218" s="147">
        <v>88.880100000000013</v>
      </c>
      <c r="I12218" s="147">
        <v>95.652333333333331</v>
      </c>
      <c r="J12218" s="147">
        <v>102.41068083333333</v>
      </c>
      <c r="K12218" s="147">
        <v>109.16459500000001</v>
      </c>
    </row>
    <row r="12219" spans="2:11" x14ac:dyDescent="0.2">
      <c r="B12219" s="21" t="str">
        <f t="shared" si="190"/>
        <v>MiltonWind2030RCP6.0</v>
      </c>
      <c r="C12219" t="s">
        <v>373</v>
      </c>
      <c r="D12219" t="s">
        <v>1</v>
      </c>
      <c r="E12219" s="144" t="s">
        <v>192</v>
      </c>
      <c r="F12219" s="144">
        <v>2030</v>
      </c>
      <c r="G12219" s="147">
        <v>82.492937562199472</v>
      </c>
      <c r="H12219" s="147">
        <v>88.924275000000009</v>
      </c>
      <c r="I12219" s="147">
        <v>95.715666666666664</v>
      </c>
      <c r="J12219" s="147">
        <v>102.49030666666667</v>
      </c>
      <c r="K12219" s="147">
        <v>109.26026</v>
      </c>
    </row>
    <row r="12220" spans="2:11" x14ac:dyDescent="0.2">
      <c r="B12220" s="21" t="str">
        <f t="shared" si="190"/>
        <v>MiltonWind2035RCP6.0</v>
      </c>
      <c r="C12220" t="s">
        <v>373</v>
      </c>
      <c r="D12220" t="s">
        <v>1</v>
      </c>
      <c r="E12220" s="144" t="s">
        <v>192</v>
      </c>
      <c r="F12220" s="144">
        <v>2035</v>
      </c>
      <c r="G12220" s="147">
        <v>82.523015533401178</v>
      </c>
      <c r="H12220" s="147">
        <v>88.968450000000018</v>
      </c>
      <c r="I12220" s="147">
        <v>95.778999999999996</v>
      </c>
      <c r="J12220" s="147">
        <v>102.56993249999999</v>
      </c>
      <c r="K12220" s="147">
        <v>109.355925</v>
      </c>
    </row>
    <row r="12221" spans="2:11" x14ac:dyDescent="0.2">
      <c r="B12221" s="21" t="str">
        <f t="shared" si="190"/>
        <v>MiltonWind2040RCP6.0</v>
      </c>
      <c r="C12221" t="s">
        <v>373</v>
      </c>
      <c r="D12221" t="s">
        <v>1</v>
      </c>
      <c r="E12221" s="144" t="s">
        <v>192</v>
      </c>
      <c r="F12221" s="144">
        <v>2040</v>
      </c>
      <c r="G12221" s="147">
        <v>82.553093504602884</v>
      </c>
      <c r="H12221" s="147">
        <v>89.012625000000014</v>
      </c>
      <c r="I12221" s="147">
        <v>95.842333333333329</v>
      </c>
      <c r="J12221" s="147">
        <v>102.64955833333333</v>
      </c>
      <c r="K12221" s="147">
        <v>109.45159</v>
      </c>
    </row>
    <row r="12222" spans="2:11" x14ac:dyDescent="0.2">
      <c r="B12222" s="21" t="str">
        <f t="shared" si="190"/>
        <v>MiltonWind2045RCP6.0</v>
      </c>
      <c r="C12222" t="s">
        <v>373</v>
      </c>
      <c r="D12222" t="s">
        <v>1</v>
      </c>
      <c r="E12222" s="144" t="s">
        <v>192</v>
      </c>
      <c r="F12222" s="144">
        <v>2045</v>
      </c>
      <c r="G12222" s="147">
        <v>82.583171475804591</v>
      </c>
      <c r="H12222" s="147">
        <v>89.05680000000001</v>
      </c>
      <c r="I12222" s="147">
        <v>95.905666666666662</v>
      </c>
      <c r="J12222" s="147">
        <v>102.72918416666667</v>
      </c>
      <c r="K12222" s="147">
        <v>109.54725499999999</v>
      </c>
    </row>
    <row r="12223" spans="2:11" x14ac:dyDescent="0.2">
      <c r="B12223" s="21" t="str">
        <f t="shared" si="190"/>
        <v>MiltonWind2050RCP6.0</v>
      </c>
      <c r="C12223" t="s">
        <v>373</v>
      </c>
      <c r="D12223" t="s">
        <v>1</v>
      </c>
      <c r="E12223" s="144" t="s">
        <v>192</v>
      </c>
      <c r="F12223" s="144">
        <v>2050</v>
      </c>
      <c r="G12223" s="147">
        <v>82.678874111446376</v>
      </c>
      <c r="H12223" s="147">
        <v>89.180490000000006</v>
      </c>
      <c r="I12223" s="147">
        <v>96.065899999999999</v>
      </c>
      <c r="J12223" s="147">
        <v>102.920625</v>
      </c>
      <c r="K12223" s="147">
        <v>109.77071399999998</v>
      </c>
    </row>
    <row r="12224" spans="2:11" x14ac:dyDescent="0.2">
      <c r="B12224" s="21" t="str">
        <f t="shared" si="190"/>
        <v>MiltonWind2055RCP6.0</v>
      </c>
      <c r="C12224" t="s">
        <v>373</v>
      </c>
      <c r="D12224" t="s">
        <v>1</v>
      </c>
      <c r="E12224" s="144" t="s">
        <v>192</v>
      </c>
      <c r="F12224" s="144">
        <v>2055</v>
      </c>
      <c r="G12224" s="147">
        <v>82.744498775886456</v>
      </c>
      <c r="H12224" s="147">
        <v>89.260005000000007</v>
      </c>
      <c r="I12224" s="147">
        <v>96.162800000000004</v>
      </c>
      <c r="J12224" s="147">
        <v>103.03244000000001</v>
      </c>
      <c r="K12224" s="147">
        <v>109.89850799999999</v>
      </c>
    </row>
    <row r="12225" spans="2:11" x14ac:dyDescent="0.2">
      <c r="B12225" s="21" t="str">
        <f t="shared" si="190"/>
        <v>MiltonWind2060RCP6.0</v>
      </c>
      <c r="C12225" t="s">
        <v>373</v>
      </c>
      <c r="D12225" t="s">
        <v>1</v>
      </c>
      <c r="E12225" s="144" t="s">
        <v>192</v>
      </c>
      <c r="F12225" s="144">
        <v>2060</v>
      </c>
      <c r="G12225" s="147">
        <v>82.810123440326535</v>
      </c>
      <c r="H12225" s="147">
        <v>89.339519999999993</v>
      </c>
      <c r="I12225" s="147">
        <v>96.259699999999995</v>
      </c>
      <c r="J12225" s="147">
        <v>103.144255</v>
      </c>
      <c r="K12225" s="147">
        <v>110.02630199999999</v>
      </c>
    </row>
    <row r="12226" spans="2:11" x14ac:dyDescent="0.2">
      <c r="B12226" s="21" t="str">
        <f t="shared" si="190"/>
        <v>MiltonWind2065RCP6.0</v>
      </c>
      <c r="C12226" t="s">
        <v>373</v>
      </c>
      <c r="D12226" t="s">
        <v>1</v>
      </c>
      <c r="E12226" s="144" t="s">
        <v>192</v>
      </c>
      <c r="F12226" s="144">
        <v>2065</v>
      </c>
      <c r="G12226" s="147">
        <v>82.875748104766615</v>
      </c>
      <c r="H12226" s="147">
        <v>89.419034999999994</v>
      </c>
      <c r="I12226" s="147">
        <v>96.3566</v>
      </c>
      <c r="J12226" s="147">
        <v>103.25607000000001</v>
      </c>
      <c r="K12226" s="147">
        <v>110.154096</v>
      </c>
    </row>
    <row r="12227" spans="2:11" x14ac:dyDescent="0.2">
      <c r="B12227" s="21" t="str">
        <f t="shared" si="190"/>
        <v>MiltonWind2070RCP6.0</v>
      </c>
      <c r="C12227" t="s">
        <v>373</v>
      </c>
      <c r="D12227" t="s">
        <v>1</v>
      </c>
      <c r="E12227" s="144" t="s">
        <v>192</v>
      </c>
      <c r="F12227" s="144">
        <v>2070</v>
      </c>
      <c r="G12227" s="147">
        <v>82.941372769206694</v>
      </c>
      <c r="H12227" s="147">
        <v>89.498549999999994</v>
      </c>
      <c r="I12227" s="147">
        <v>96.453500000000005</v>
      </c>
      <c r="J12227" s="147">
        <v>103.367885</v>
      </c>
      <c r="K12227" s="147">
        <v>110.28188999999999</v>
      </c>
    </row>
    <row r="12228" spans="2:11" x14ac:dyDescent="0.2">
      <c r="B12228" s="21" t="str">
        <f t="shared" si="190"/>
        <v>MiltonWind2075RCP6.0</v>
      </c>
      <c r="C12228" t="s">
        <v>373</v>
      </c>
      <c r="D12228" t="s">
        <v>1</v>
      </c>
      <c r="E12228" s="144" t="s">
        <v>192</v>
      </c>
      <c r="F12228" s="144">
        <v>2075</v>
      </c>
      <c r="G12228" s="147">
        <v>83.076723639614357</v>
      </c>
      <c r="H12228" s="147">
        <v>89.688502499999998</v>
      </c>
      <c r="I12228" s="147">
        <v>96.712375000000009</v>
      </c>
      <c r="J12228" s="147">
        <v>103.68300000000001</v>
      </c>
      <c r="K12228" s="147">
        <v>110.655525</v>
      </c>
    </row>
    <row r="12229" spans="2:11" x14ac:dyDescent="0.2">
      <c r="B12229" s="21" t="str">
        <f t="shared" si="190"/>
        <v>MiltonWind2080RCP6.0</v>
      </c>
      <c r="C12229" t="s">
        <v>373</v>
      </c>
      <c r="D12229" t="s">
        <v>1</v>
      </c>
      <c r="E12229" s="144" t="s">
        <v>192</v>
      </c>
      <c r="F12229" s="144">
        <v>2080</v>
      </c>
      <c r="G12229" s="147">
        <v>83.212074510022035</v>
      </c>
      <c r="H12229" s="147">
        <v>89.878455000000002</v>
      </c>
      <c r="I12229" s="147">
        <v>96.971249999999998</v>
      </c>
      <c r="J12229" s="147">
        <v>103.99811500000001</v>
      </c>
      <c r="K12229" s="147">
        <v>111.02915999999999</v>
      </c>
    </row>
    <row r="12230" spans="2:11" x14ac:dyDescent="0.2">
      <c r="B12230" s="21" t="str">
        <f t="shared" si="190"/>
        <v>MiltonWind2085RCP6.0</v>
      </c>
      <c r="C12230" t="s">
        <v>373</v>
      </c>
      <c r="D12230" t="s">
        <v>1</v>
      </c>
      <c r="E12230" s="144" t="s">
        <v>192</v>
      </c>
      <c r="F12230" s="144">
        <v>2085</v>
      </c>
      <c r="G12230" s="147">
        <v>83.347425380429698</v>
      </c>
      <c r="H12230" s="147">
        <v>90.068407500000006</v>
      </c>
      <c r="I12230" s="147">
        <v>97.230125000000001</v>
      </c>
      <c r="J12230" s="147">
        <v>104.31323</v>
      </c>
      <c r="K12230" s="147">
        <v>111.402795</v>
      </c>
    </row>
    <row r="12231" spans="2:11" x14ac:dyDescent="0.2">
      <c r="B12231" s="21" t="str">
        <f t="shared" si="190"/>
        <v>MiltonWind2090RCP6.0</v>
      </c>
      <c r="C12231" t="s">
        <v>373</v>
      </c>
      <c r="D12231" t="s">
        <v>1</v>
      </c>
      <c r="E12231" s="144" t="s">
        <v>192</v>
      </c>
      <c r="F12231" s="144">
        <v>2090</v>
      </c>
      <c r="G12231" s="147">
        <v>83.767149796744377</v>
      </c>
      <c r="H12231" s="147">
        <v>90.623540000000006</v>
      </c>
      <c r="I12231" s="147">
        <v>97.954499999999996</v>
      </c>
      <c r="J12231" s="147">
        <v>105.18064333333335</v>
      </c>
      <c r="K12231" s="147">
        <v>112.41901</v>
      </c>
    </row>
    <row r="12232" spans="2:11" x14ac:dyDescent="0.2">
      <c r="B12232" s="21" t="str">
        <f t="shared" si="190"/>
        <v>MiltonWind2095RCP6.0</v>
      </c>
      <c r="C12232" t="s">
        <v>373</v>
      </c>
      <c r="D12232" t="s">
        <v>1</v>
      </c>
      <c r="E12232" s="144" t="s">
        <v>192</v>
      </c>
      <c r="F12232" s="144">
        <v>2095</v>
      </c>
      <c r="G12232" s="147">
        <v>84.051523342651393</v>
      </c>
      <c r="H12232" s="147">
        <v>90.988720000000015</v>
      </c>
      <c r="I12232" s="147">
        <v>98.42</v>
      </c>
      <c r="J12232" s="147">
        <v>105.73294166666668</v>
      </c>
      <c r="K12232" s="147">
        <v>113.06159000000001</v>
      </c>
    </row>
    <row r="12233" spans="2:11" x14ac:dyDescent="0.2">
      <c r="B12233" s="21" t="str">
        <f t="shared" si="190"/>
        <v>MiltonWind2100RCP6.0</v>
      </c>
      <c r="C12233" t="s">
        <v>373</v>
      </c>
      <c r="D12233" t="s">
        <v>1</v>
      </c>
      <c r="E12233" s="144" t="s">
        <v>192</v>
      </c>
      <c r="F12233" s="144">
        <v>2100</v>
      </c>
      <c r="G12233" s="147">
        <v>84.335896888558409</v>
      </c>
      <c r="H12233" s="147">
        <v>91.35390000000001</v>
      </c>
      <c r="I12233" s="147">
        <v>98.885499999999993</v>
      </c>
      <c r="J12233" s="147">
        <v>106.28524000000002</v>
      </c>
      <c r="K12233" s="147">
        <v>113.70417</v>
      </c>
    </row>
    <row r="12234" spans="2:11" x14ac:dyDescent="0.2">
      <c r="B12234" s="21" t="str">
        <f t="shared" si="190"/>
        <v>MiltonWind2023RCP8.5</v>
      </c>
      <c r="C12234" t="s">
        <v>373</v>
      </c>
      <c r="D12234" t="s">
        <v>1</v>
      </c>
      <c r="E12234" s="144" t="s">
        <v>191</v>
      </c>
      <c r="F12234" s="144">
        <v>2023</v>
      </c>
      <c r="G12234" s="147">
        <v>82.43278161979606</v>
      </c>
      <c r="H12234" s="147">
        <v>88.835925000000017</v>
      </c>
      <c r="I12234" s="147">
        <v>95.588999999999999</v>
      </c>
      <c r="J12234" s="147">
        <v>102.33105499999999</v>
      </c>
      <c r="K12234" s="147">
        <v>109.06893000000001</v>
      </c>
    </row>
    <row r="12235" spans="2:11" x14ac:dyDescent="0.2">
      <c r="B12235" s="21" t="str">
        <f t="shared" si="190"/>
        <v>MiltonWind2025RCP8.5</v>
      </c>
      <c r="C12235" t="s">
        <v>373</v>
      </c>
      <c r="D12235" t="s">
        <v>1</v>
      </c>
      <c r="E12235" s="144" t="s">
        <v>191</v>
      </c>
      <c r="F12235" s="144">
        <v>2025</v>
      </c>
      <c r="G12235" s="147">
        <v>82.492937562199472</v>
      </c>
      <c r="H12235" s="147">
        <v>88.924275000000009</v>
      </c>
      <c r="I12235" s="147">
        <v>95.715666666666664</v>
      </c>
      <c r="J12235" s="147">
        <v>102.49030666666667</v>
      </c>
      <c r="K12235" s="147">
        <v>109.26026</v>
      </c>
    </row>
    <row r="12236" spans="2:11" x14ac:dyDescent="0.2">
      <c r="B12236" s="21" t="str">
        <f t="shared" ref="B12236:B12299" si="191">C12236&amp;D12236&amp;F12236&amp;E12236</f>
        <v>MiltonWind2030RCP8.5</v>
      </c>
      <c r="C12236" t="s">
        <v>373</v>
      </c>
      <c r="D12236" t="s">
        <v>1</v>
      </c>
      <c r="E12236" s="144" t="s">
        <v>191</v>
      </c>
      <c r="F12236" s="144">
        <v>2030</v>
      </c>
      <c r="G12236" s="147">
        <v>82.553093504602884</v>
      </c>
      <c r="H12236" s="147">
        <v>89.012625000000014</v>
      </c>
      <c r="I12236" s="147">
        <v>95.842333333333329</v>
      </c>
      <c r="J12236" s="147">
        <v>102.64955833333333</v>
      </c>
      <c r="K12236" s="147">
        <v>109.45159</v>
      </c>
    </row>
    <row r="12237" spans="2:11" x14ac:dyDescent="0.2">
      <c r="B12237" s="21" t="str">
        <f t="shared" si="191"/>
        <v>MiltonWind2035RCP8.5</v>
      </c>
      <c r="C12237" t="s">
        <v>373</v>
      </c>
      <c r="D12237" t="s">
        <v>1</v>
      </c>
      <c r="E12237" s="144" t="s">
        <v>191</v>
      </c>
      <c r="F12237" s="144">
        <v>2035</v>
      </c>
      <c r="G12237" s="147">
        <v>82.613249447006297</v>
      </c>
      <c r="H12237" s="147">
        <v>89.100975000000005</v>
      </c>
      <c r="I12237" s="147">
        <v>95.968999999999994</v>
      </c>
      <c r="J12237" s="147">
        <v>102.80881000000001</v>
      </c>
      <c r="K12237" s="147">
        <v>109.64291999999999</v>
      </c>
    </row>
    <row r="12238" spans="2:11" x14ac:dyDescent="0.2">
      <c r="B12238" s="21" t="str">
        <f t="shared" si="191"/>
        <v>MiltonWind2040RCP8.5</v>
      </c>
      <c r="C12238" t="s">
        <v>373</v>
      </c>
      <c r="D12238" t="s">
        <v>1</v>
      </c>
      <c r="E12238" s="144" t="s">
        <v>191</v>
      </c>
      <c r="F12238" s="144">
        <v>2040</v>
      </c>
      <c r="G12238" s="147">
        <v>82.722623887739758</v>
      </c>
      <c r="H12238" s="147">
        <v>89.233500000000006</v>
      </c>
      <c r="I12238" s="147">
        <v>96.130499999999998</v>
      </c>
      <c r="J12238" s="147">
        <v>102.99516833333334</v>
      </c>
      <c r="K12238" s="147">
        <v>109.85590999999999</v>
      </c>
    </row>
    <row r="12239" spans="2:11" x14ac:dyDescent="0.2">
      <c r="B12239" s="21" t="str">
        <f t="shared" si="191"/>
        <v>MiltonWind2045RCP8.5</v>
      </c>
      <c r="C12239" t="s">
        <v>373</v>
      </c>
      <c r="D12239" t="s">
        <v>1</v>
      </c>
      <c r="E12239" s="144" t="s">
        <v>191</v>
      </c>
      <c r="F12239" s="144">
        <v>2045</v>
      </c>
      <c r="G12239" s="147">
        <v>82.831998328473233</v>
      </c>
      <c r="H12239" s="147">
        <v>89.366024999999993</v>
      </c>
      <c r="I12239" s="147">
        <v>96.292000000000002</v>
      </c>
      <c r="J12239" s="147">
        <v>103.18152666666667</v>
      </c>
      <c r="K12239" s="147">
        <v>110.06889999999999</v>
      </c>
    </row>
    <row r="12240" spans="2:11" x14ac:dyDescent="0.2">
      <c r="B12240" s="21" t="str">
        <f t="shared" si="191"/>
        <v>MiltonWind2050RCP8.5</v>
      </c>
      <c r="C12240" t="s">
        <v>373</v>
      </c>
      <c r="D12240" t="s">
        <v>1</v>
      </c>
      <c r="E12240" s="144" t="s">
        <v>191</v>
      </c>
      <c r="F12240" s="144">
        <v>2050</v>
      </c>
      <c r="G12240" s="147">
        <v>83.121840596416916</v>
      </c>
      <c r="H12240" s="147">
        <v>89.751819999999995</v>
      </c>
      <c r="I12240" s="147">
        <v>96.798666666666676</v>
      </c>
      <c r="J12240" s="147">
        <v>103.78803833333333</v>
      </c>
      <c r="K12240" s="147">
        <v>110.78006999999999</v>
      </c>
    </row>
    <row r="12241" spans="2:11" x14ac:dyDescent="0.2">
      <c r="B12241" s="21" t="str">
        <f t="shared" si="191"/>
        <v>MiltonWind2055RCP8.5</v>
      </c>
      <c r="C12241" t="s">
        <v>373</v>
      </c>
      <c r="D12241" t="s">
        <v>1</v>
      </c>
      <c r="E12241" s="144" t="s">
        <v>191</v>
      </c>
      <c r="F12241" s="144">
        <v>2055</v>
      </c>
      <c r="G12241" s="147">
        <v>83.302308423627139</v>
      </c>
      <c r="H12241" s="147">
        <v>90.00509000000001</v>
      </c>
      <c r="I12241" s="147">
        <v>97.143833333333333</v>
      </c>
      <c r="J12241" s="147">
        <v>104.20819166666668</v>
      </c>
      <c r="K12241" s="147">
        <v>111.27825</v>
      </c>
    </row>
    <row r="12242" spans="2:11" x14ac:dyDescent="0.2">
      <c r="B12242" s="21" t="str">
        <f t="shared" si="191"/>
        <v>MiltonWind2060RCP8.5</v>
      </c>
      <c r="C12242" t="s">
        <v>373</v>
      </c>
      <c r="D12242" t="s">
        <v>1</v>
      </c>
      <c r="E12242" s="144" t="s">
        <v>191</v>
      </c>
      <c r="F12242" s="144">
        <v>2060</v>
      </c>
      <c r="G12242" s="147">
        <v>83.767149796744377</v>
      </c>
      <c r="H12242" s="147">
        <v>90.623540000000006</v>
      </c>
      <c r="I12242" s="147">
        <v>97.954499999999996</v>
      </c>
      <c r="J12242" s="147">
        <v>105.18064333333335</v>
      </c>
      <c r="K12242" s="147">
        <v>112.41901</v>
      </c>
    </row>
    <row r="12243" spans="2:11" x14ac:dyDescent="0.2">
      <c r="B12243" s="21" t="str">
        <f t="shared" si="191"/>
        <v>MiltonWind2065RCP8.5</v>
      </c>
      <c r="C12243" t="s">
        <v>373</v>
      </c>
      <c r="D12243" t="s">
        <v>1</v>
      </c>
      <c r="E12243" s="144" t="s">
        <v>191</v>
      </c>
      <c r="F12243" s="144">
        <v>2065</v>
      </c>
      <c r="G12243" s="147">
        <v>84.051523342651393</v>
      </c>
      <c r="H12243" s="147">
        <v>90.988720000000015</v>
      </c>
      <c r="I12243" s="147">
        <v>98.42</v>
      </c>
      <c r="J12243" s="147">
        <v>105.73294166666668</v>
      </c>
      <c r="K12243" s="147">
        <v>113.06159000000001</v>
      </c>
    </row>
    <row r="12244" spans="2:11" x14ac:dyDescent="0.2">
      <c r="B12244" s="21" t="str">
        <f t="shared" si="191"/>
        <v>MiltonWind2070RCP8.5</v>
      </c>
      <c r="C12244" t="s">
        <v>373</v>
      </c>
      <c r="D12244" t="s">
        <v>1</v>
      </c>
      <c r="E12244" s="144" t="s">
        <v>191</v>
      </c>
      <c r="F12244" s="144">
        <v>2070</v>
      </c>
      <c r="G12244" s="147">
        <v>84.497224188640274</v>
      </c>
      <c r="H12244" s="147">
        <v>91.586555000000004</v>
      </c>
      <c r="I12244" s="147">
        <v>99.208499999999987</v>
      </c>
      <c r="J12244" s="147">
        <v>106.68167500000001</v>
      </c>
      <c r="K12244" s="147">
        <v>114.17708</v>
      </c>
    </row>
    <row r="12245" spans="2:11" x14ac:dyDescent="0.2">
      <c r="B12245" s="21" t="str">
        <f t="shared" si="191"/>
        <v>MiltonWind2075RCP8.5</v>
      </c>
      <c r="C12245" t="s">
        <v>373</v>
      </c>
      <c r="D12245" t="s">
        <v>1</v>
      </c>
      <c r="E12245" s="144" t="s">
        <v>191</v>
      </c>
      <c r="F12245" s="144">
        <v>2075</v>
      </c>
      <c r="G12245" s="147">
        <v>84.658551488722125</v>
      </c>
      <c r="H12245" s="147">
        <v>91.819210000000012</v>
      </c>
      <c r="I12245" s="147">
        <v>99.531499999999994</v>
      </c>
      <c r="J12245" s="147">
        <v>107.07811</v>
      </c>
      <c r="K12245" s="147">
        <v>114.64998999999999</v>
      </c>
    </row>
    <row r="12246" spans="2:11" x14ac:dyDescent="0.2">
      <c r="B12246" s="21" t="str">
        <f t="shared" si="191"/>
        <v>MiltonWind2080RCP8.5</v>
      </c>
      <c r="C12246" t="s">
        <v>373</v>
      </c>
      <c r="D12246" t="s">
        <v>1</v>
      </c>
      <c r="E12246" s="144" t="s">
        <v>191</v>
      </c>
      <c r="F12246" s="144">
        <v>2080</v>
      </c>
      <c r="G12246" s="147">
        <v>84.81987878880399</v>
      </c>
      <c r="H12246" s="147">
        <v>92.051865000000006</v>
      </c>
      <c r="I12246" s="147">
        <v>99.854499999999987</v>
      </c>
      <c r="J12246" s="147">
        <v>107.47454499999999</v>
      </c>
      <c r="K12246" s="147">
        <v>115.12289999999999</v>
      </c>
    </row>
    <row r="12247" spans="2:11" x14ac:dyDescent="0.2">
      <c r="B12247" s="21" t="str">
        <f t="shared" si="191"/>
        <v>MiltonWind2085RCP8.5</v>
      </c>
      <c r="C12247" t="s">
        <v>373</v>
      </c>
      <c r="D12247" t="s">
        <v>1</v>
      </c>
      <c r="E12247" s="144" t="s">
        <v>191</v>
      </c>
      <c r="F12247" s="144">
        <v>2085</v>
      </c>
      <c r="G12247" s="147">
        <v>85.078275905036804</v>
      </c>
      <c r="H12247" s="147">
        <v>92.387595000000005</v>
      </c>
      <c r="I12247" s="147">
        <v>100.28675</v>
      </c>
      <c r="J12247" s="147">
        <v>107.99296</v>
      </c>
      <c r="K12247" s="147">
        <v>115.72937999999999</v>
      </c>
    </row>
    <row r="12248" spans="2:11" x14ac:dyDescent="0.2">
      <c r="B12248" s="21" t="str">
        <f t="shared" si="191"/>
        <v>MiltonWind2090RCP8.5</v>
      </c>
      <c r="C12248" t="s">
        <v>373</v>
      </c>
      <c r="D12248" t="s">
        <v>1</v>
      </c>
      <c r="E12248" s="144" t="s">
        <v>191</v>
      </c>
      <c r="F12248" s="144">
        <v>2090</v>
      </c>
      <c r="G12248" s="147">
        <v>85.336673021269632</v>
      </c>
      <c r="H12248" s="147">
        <v>92.723325000000017</v>
      </c>
      <c r="I12248" s="147">
        <v>100.71900000000001</v>
      </c>
      <c r="J12248" s="147">
        <v>108.511375</v>
      </c>
      <c r="K12248" s="147">
        <v>116.33586</v>
      </c>
    </row>
    <row r="12249" spans="2:11" x14ac:dyDescent="0.2">
      <c r="B12249" s="21" t="str">
        <f t="shared" si="191"/>
        <v>MiltonWind2095RCP8.5</v>
      </c>
      <c r="C12249" t="s">
        <v>373</v>
      </c>
      <c r="D12249" t="s">
        <v>1</v>
      </c>
      <c r="E12249" s="144" t="s">
        <v>191</v>
      </c>
      <c r="F12249" s="144">
        <v>2095</v>
      </c>
      <c r="G12249" s="147">
        <v>85.336673021269632</v>
      </c>
      <c r="H12249" s="147">
        <v>92.723325000000017</v>
      </c>
      <c r="I12249" s="147">
        <v>100.71900000000001</v>
      </c>
      <c r="J12249" s="147">
        <v>108.511375</v>
      </c>
      <c r="K12249" s="147">
        <v>116.33586</v>
      </c>
    </row>
    <row r="12250" spans="2:11" x14ac:dyDescent="0.2">
      <c r="B12250" s="21" t="str">
        <f t="shared" si="191"/>
        <v>MiltonWind2100RCP8.5</v>
      </c>
      <c r="C12250" t="s">
        <v>373</v>
      </c>
      <c r="D12250" t="s">
        <v>1</v>
      </c>
      <c r="E12250" s="144" t="s">
        <v>191</v>
      </c>
      <c r="F12250" s="144">
        <v>2100</v>
      </c>
      <c r="G12250" s="147">
        <v>85.336673021269632</v>
      </c>
      <c r="H12250" s="147">
        <v>92.723325000000017</v>
      </c>
      <c r="I12250" s="147">
        <v>100.71900000000001</v>
      </c>
      <c r="J12250" s="147">
        <v>108.511375</v>
      </c>
      <c r="K12250" s="147">
        <v>116.33586</v>
      </c>
    </row>
    <row r="12251" spans="2:11" x14ac:dyDescent="0.2">
      <c r="B12251" s="21" t="str">
        <f t="shared" si="191"/>
        <v>MilvertonIce Accretion2023RCP4.5</v>
      </c>
      <c r="C12251" t="s">
        <v>374</v>
      </c>
      <c r="D12251" t="s">
        <v>486</v>
      </c>
      <c r="E12251" s="144" t="s">
        <v>193</v>
      </c>
      <c r="F12251" s="144">
        <v>2023</v>
      </c>
      <c r="G12251" s="147">
        <v>15.972451743594752</v>
      </c>
      <c r="H12251" s="147">
        <v>19.185449999999999</v>
      </c>
      <c r="I12251" s="147">
        <v>23.252999999999997</v>
      </c>
      <c r="J12251" s="147">
        <v>26.353859999999997</v>
      </c>
      <c r="K12251" s="147">
        <v>29.443680000000001</v>
      </c>
    </row>
    <row r="12252" spans="2:11" x14ac:dyDescent="0.2">
      <c r="B12252" s="21" t="str">
        <f t="shared" si="191"/>
        <v>MilvertonIce Accretion2025RCP4.5</v>
      </c>
      <c r="C12252" t="s">
        <v>374</v>
      </c>
      <c r="D12252" t="s">
        <v>486</v>
      </c>
      <c r="E12252" s="144" t="s">
        <v>193</v>
      </c>
      <c r="F12252" s="144">
        <v>2025</v>
      </c>
      <c r="G12252" s="147">
        <v>16.049806636808555</v>
      </c>
      <c r="H12252" s="147">
        <v>19.284081666666665</v>
      </c>
      <c r="I12252" s="147">
        <v>23.379499999999997</v>
      </c>
      <c r="J12252" s="147">
        <v>26.505468333333329</v>
      </c>
      <c r="K12252" s="147">
        <v>29.617560000000001</v>
      </c>
    </row>
    <row r="12253" spans="2:11" x14ac:dyDescent="0.2">
      <c r="B12253" s="21" t="str">
        <f t="shared" si="191"/>
        <v>MilvertonIce Accretion2030RCP4.5</v>
      </c>
      <c r="C12253" t="s">
        <v>374</v>
      </c>
      <c r="D12253" t="s">
        <v>486</v>
      </c>
      <c r="E12253" s="144" t="s">
        <v>193</v>
      </c>
      <c r="F12253" s="144">
        <v>2030</v>
      </c>
      <c r="G12253" s="147">
        <v>16.127161530022356</v>
      </c>
      <c r="H12253" s="147">
        <v>19.382713333333331</v>
      </c>
      <c r="I12253" s="147">
        <v>23.505999999999997</v>
      </c>
      <c r="J12253" s="147">
        <v>26.657076666666665</v>
      </c>
      <c r="K12253" s="147">
        <v>29.791440000000001</v>
      </c>
    </row>
    <row r="12254" spans="2:11" x14ac:dyDescent="0.2">
      <c r="B12254" s="21" t="str">
        <f t="shared" si="191"/>
        <v>MilvertonIce Accretion2035RCP4.5</v>
      </c>
      <c r="C12254" t="s">
        <v>374</v>
      </c>
      <c r="D12254" t="s">
        <v>486</v>
      </c>
      <c r="E12254" s="144" t="s">
        <v>193</v>
      </c>
      <c r="F12254" s="144">
        <v>2035</v>
      </c>
      <c r="G12254" s="147">
        <v>16.204516423236157</v>
      </c>
      <c r="H12254" s="147">
        <v>19.481344999999997</v>
      </c>
      <c r="I12254" s="147">
        <v>23.6325</v>
      </c>
      <c r="J12254" s="147">
        <v>26.808684999999997</v>
      </c>
      <c r="K12254" s="147">
        <v>29.965320000000002</v>
      </c>
    </row>
    <row r="12255" spans="2:11" x14ac:dyDescent="0.2">
      <c r="B12255" s="21" t="str">
        <f t="shared" si="191"/>
        <v>MilvertonIce Accretion2040RCP4.5</v>
      </c>
      <c r="C12255" t="s">
        <v>374</v>
      </c>
      <c r="D12255" t="s">
        <v>486</v>
      </c>
      <c r="E12255" s="144" t="s">
        <v>193</v>
      </c>
      <c r="F12255" s="144">
        <v>2040</v>
      </c>
      <c r="G12255" s="147">
        <v>16.281871316449958</v>
      </c>
      <c r="H12255" s="147">
        <v>19.579976666666667</v>
      </c>
      <c r="I12255" s="147">
        <v>23.759</v>
      </c>
      <c r="J12255" s="147">
        <v>26.960293333333329</v>
      </c>
      <c r="K12255" s="147">
        <v>30.139200000000002</v>
      </c>
    </row>
    <row r="12256" spans="2:11" x14ac:dyDescent="0.2">
      <c r="B12256" s="21" t="str">
        <f t="shared" si="191"/>
        <v>MilvertonIce Accretion2045RCP4.5</v>
      </c>
      <c r="C12256" t="s">
        <v>374</v>
      </c>
      <c r="D12256" t="s">
        <v>486</v>
      </c>
      <c r="E12256" s="144" t="s">
        <v>193</v>
      </c>
      <c r="F12256" s="144">
        <v>2045</v>
      </c>
      <c r="G12256" s="147">
        <v>16.359226209663763</v>
      </c>
      <c r="H12256" s="147">
        <v>19.678608333333333</v>
      </c>
      <c r="I12256" s="147">
        <v>23.8855</v>
      </c>
      <c r="J12256" s="147">
        <v>27.111901666666665</v>
      </c>
      <c r="K12256" s="147">
        <v>30.313080000000003</v>
      </c>
    </row>
    <row r="12257" spans="2:11" x14ac:dyDescent="0.2">
      <c r="B12257" s="21" t="str">
        <f t="shared" si="191"/>
        <v>MilvertonIce Accretion2050RCP4.5</v>
      </c>
      <c r="C12257" t="s">
        <v>374</v>
      </c>
      <c r="D12257" t="s">
        <v>486</v>
      </c>
      <c r="E12257" s="144" t="s">
        <v>193</v>
      </c>
      <c r="F12257" s="144">
        <v>2050</v>
      </c>
      <c r="G12257" s="147">
        <v>16.442982887143533</v>
      </c>
      <c r="H12257" s="147">
        <v>19.807783999999998</v>
      </c>
      <c r="I12257" s="147">
        <v>24.0764</v>
      </c>
      <c r="J12257" s="147">
        <v>27.341479999999997</v>
      </c>
      <c r="K12257" s="147">
        <v>30.591288000000002</v>
      </c>
    </row>
    <row r="12258" spans="2:11" x14ac:dyDescent="0.2">
      <c r="B12258" s="21" t="str">
        <f t="shared" si="191"/>
        <v>MilvertonIce Accretion2055RCP4.5</v>
      </c>
      <c r="C12258" t="s">
        <v>374</v>
      </c>
      <c r="D12258" t="s">
        <v>486</v>
      </c>
      <c r="E12258" s="144" t="s">
        <v>193</v>
      </c>
      <c r="F12258" s="144">
        <v>2055</v>
      </c>
      <c r="G12258" s="147">
        <v>16.449384671409504</v>
      </c>
      <c r="H12258" s="147">
        <v>19.838328000000001</v>
      </c>
      <c r="I12258" s="147">
        <v>24.140799999999999</v>
      </c>
      <c r="J12258" s="147">
        <v>27.419449999999998</v>
      </c>
      <c r="K12258" s="147">
        <v>30.695616000000001</v>
      </c>
    </row>
    <row r="12259" spans="2:11" x14ac:dyDescent="0.2">
      <c r="B12259" s="21" t="str">
        <f t="shared" si="191"/>
        <v>MilvertonIce Accretion2060RCP4.5</v>
      </c>
      <c r="C12259" t="s">
        <v>374</v>
      </c>
      <c r="D12259" t="s">
        <v>486</v>
      </c>
      <c r="E12259" s="144" t="s">
        <v>193</v>
      </c>
      <c r="F12259" s="144">
        <v>2060</v>
      </c>
      <c r="G12259" s="147">
        <v>16.455786455675472</v>
      </c>
      <c r="H12259" s="147">
        <v>19.868872</v>
      </c>
      <c r="I12259" s="147">
        <v>24.205200000000001</v>
      </c>
      <c r="J12259" s="147">
        <v>27.497419999999998</v>
      </c>
      <c r="K12259" s="147">
        <v>30.799944000000004</v>
      </c>
    </row>
    <row r="12260" spans="2:11" x14ac:dyDescent="0.2">
      <c r="B12260" s="21" t="str">
        <f t="shared" si="191"/>
        <v>MilvertonIce Accretion2065RCP4.5</v>
      </c>
      <c r="C12260" t="s">
        <v>374</v>
      </c>
      <c r="D12260" t="s">
        <v>486</v>
      </c>
      <c r="E12260" s="144" t="s">
        <v>193</v>
      </c>
      <c r="F12260" s="144">
        <v>2065</v>
      </c>
      <c r="G12260" s="147">
        <v>16.462188239941444</v>
      </c>
      <c r="H12260" s="147">
        <v>19.899416000000002</v>
      </c>
      <c r="I12260" s="147">
        <v>24.269600000000001</v>
      </c>
      <c r="J12260" s="147">
        <v>27.575389999999999</v>
      </c>
      <c r="K12260" s="147">
        <v>30.904272000000002</v>
      </c>
    </row>
    <row r="12261" spans="2:11" x14ac:dyDescent="0.2">
      <c r="B12261" s="21" t="str">
        <f t="shared" si="191"/>
        <v>MilvertonIce Accretion2070RCP4.5</v>
      </c>
      <c r="C12261" t="s">
        <v>374</v>
      </c>
      <c r="D12261" t="s">
        <v>486</v>
      </c>
      <c r="E12261" s="144" t="s">
        <v>193</v>
      </c>
      <c r="F12261" s="144">
        <v>2070</v>
      </c>
      <c r="G12261" s="147">
        <v>16.468590024207412</v>
      </c>
      <c r="H12261" s="147">
        <v>19.929960000000001</v>
      </c>
      <c r="I12261" s="147">
        <v>24.334</v>
      </c>
      <c r="J12261" s="147">
        <v>27.653359999999999</v>
      </c>
      <c r="K12261" s="147">
        <v>31.008600000000001</v>
      </c>
    </row>
    <row r="12262" spans="2:11" x14ac:dyDescent="0.2">
      <c r="B12262" s="21" t="str">
        <f t="shared" si="191"/>
        <v>MilvertonIce Accretion2075RCP4.5</v>
      </c>
      <c r="C12262" t="s">
        <v>374</v>
      </c>
      <c r="D12262" t="s">
        <v>486</v>
      </c>
      <c r="E12262" s="144" t="s">
        <v>193</v>
      </c>
      <c r="F12262" s="144">
        <v>2075</v>
      </c>
      <c r="G12262" s="147">
        <v>16.417909232101817</v>
      </c>
      <c r="H12262" s="147">
        <v>19.898143333333334</v>
      </c>
      <c r="I12262" s="147">
        <v>24.318666666666665</v>
      </c>
      <c r="J12262" s="147">
        <v>27.657691666666665</v>
      </c>
      <c r="K12262" s="147">
        <v>31.02309</v>
      </c>
    </row>
    <row r="12263" spans="2:11" x14ac:dyDescent="0.2">
      <c r="B12263" s="21" t="str">
        <f t="shared" si="191"/>
        <v>MilvertonIce Accretion2080RCP4.5</v>
      </c>
      <c r="C12263" t="s">
        <v>374</v>
      </c>
      <c r="D12263" t="s">
        <v>486</v>
      </c>
      <c r="E12263" s="144" t="s">
        <v>193</v>
      </c>
      <c r="F12263" s="144">
        <v>2080</v>
      </c>
      <c r="G12263" s="147">
        <v>16.367228439996225</v>
      </c>
      <c r="H12263" s="147">
        <v>19.866326666666669</v>
      </c>
      <c r="I12263" s="147">
        <v>24.303333333333335</v>
      </c>
      <c r="J12263" s="147">
        <v>27.66202333333333</v>
      </c>
      <c r="K12263" s="147">
        <v>31.037580000000002</v>
      </c>
    </row>
    <row r="12264" spans="2:11" x14ac:dyDescent="0.2">
      <c r="B12264" s="21" t="str">
        <f t="shared" si="191"/>
        <v>MilvertonIce Accretion2085RCP4.5</v>
      </c>
      <c r="C12264" t="s">
        <v>374</v>
      </c>
      <c r="D12264" t="s">
        <v>486</v>
      </c>
      <c r="E12264" s="144" t="s">
        <v>193</v>
      </c>
      <c r="F12264" s="144">
        <v>2085</v>
      </c>
      <c r="G12264" s="147">
        <v>16.31654764789063</v>
      </c>
      <c r="H12264" s="147">
        <v>19.834510000000002</v>
      </c>
      <c r="I12264" s="147">
        <v>24.288</v>
      </c>
      <c r="J12264" s="147">
        <v>27.666354999999996</v>
      </c>
      <c r="K12264" s="147">
        <v>31.052070000000001</v>
      </c>
    </row>
    <row r="12265" spans="2:11" x14ac:dyDescent="0.2">
      <c r="B12265" s="21" t="str">
        <f t="shared" si="191"/>
        <v>MilvertonIce Accretion2090RCP4.5</v>
      </c>
      <c r="C12265" t="s">
        <v>374</v>
      </c>
      <c r="D12265" t="s">
        <v>486</v>
      </c>
      <c r="E12265" s="144" t="s">
        <v>193</v>
      </c>
      <c r="F12265" s="144">
        <v>2090</v>
      </c>
      <c r="G12265" s="147">
        <v>16.265866855785035</v>
      </c>
      <c r="H12265" s="147">
        <v>19.802693333333334</v>
      </c>
      <c r="I12265" s="147">
        <v>24.272666666666666</v>
      </c>
      <c r="J12265" s="147">
        <v>27.670686666666665</v>
      </c>
      <c r="K12265" s="147">
        <v>31.066559999999999</v>
      </c>
    </row>
    <row r="12266" spans="2:11" x14ac:dyDescent="0.2">
      <c r="B12266" s="21" t="str">
        <f t="shared" si="191"/>
        <v>MilvertonIce Accretion2095RCP4.5</v>
      </c>
      <c r="C12266" t="s">
        <v>374</v>
      </c>
      <c r="D12266" t="s">
        <v>486</v>
      </c>
      <c r="E12266" s="144" t="s">
        <v>193</v>
      </c>
      <c r="F12266" s="144">
        <v>2095</v>
      </c>
      <c r="G12266" s="147">
        <v>16.215186063679443</v>
      </c>
      <c r="H12266" s="147">
        <v>19.77087666666667</v>
      </c>
      <c r="I12266" s="147">
        <v>24.257333333333335</v>
      </c>
      <c r="J12266" s="147">
        <v>27.67501833333333</v>
      </c>
      <c r="K12266" s="147">
        <v>31.081050000000001</v>
      </c>
    </row>
    <row r="12267" spans="2:11" x14ac:dyDescent="0.2">
      <c r="B12267" s="21" t="str">
        <f t="shared" si="191"/>
        <v>MilvertonIce Accretion2100RCP4.5</v>
      </c>
      <c r="C12267" t="s">
        <v>374</v>
      </c>
      <c r="D12267" t="s">
        <v>486</v>
      </c>
      <c r="E12267" s="144" t="s">
        <v>193</v>
      </c>
      <c r="F12267" s="144">
        <v>2100</v>
      </c>
      <c r="G12267" s="147">
        <v>16.164505271573848</v>
      </c>
      <c r="H12267" s="147">
        <v>19.739060000000002</v>
      </c>
      <c r="I12267" s="147">
        <v>24.242000000000001</v>
      </c>
      <c r="J12267" s="147">
        <v>27.679349999999996</v>
      </c>
      <c r="K12267" s="147">
        <v>31.09554</v>
      </c>
    </row>
    <row r="12268" spans="2:11" x14ac:dyDescent="0.2">
      <c r="B12268" s="21" t="str">
        <f t="shared" si="191"/>
        <v>MilvertonIce Accretion2023RCP6.0</v>
      </c>
      <c r="C12268" t="s">
        <v>374</v>
      </c>
      <c r="D12268" t="s">
        <v>486</v>
      </c>
      <c r="E12268" s="144" t="s">
        <v>192</v>
      </c>
      <c r="F12268" s="144">
        <v>2023</v>
      </c>
      <c r="G12268" s="147">
        <v>15.972451743594752</v>
      </c>
      <c r="H12268" s="147">
        <v>19.185449999999999</v>
      </c>
      <c r="I12268" s="147">
        <v>23.252999999999997</v>
      </c>
      <c r="J12268" s="147">
        <v>26.353859999999997</v>
      </c>
      <c r="K12268" s="147">
        <v>29.443680000000001</v>
      </c>
    </row>
    <row r="12269" spans="2:11" x14ac:dyDescent="0.2">
      <c r="B12269" s="21" t="str">
        <f t="shared" si="191"/>
        <v>MilvertonIce Accretion2025RCP6.0</v>
      </c>
      <c r="C12269" t="s">
        <v>374</v>
      </c>
      <c r="D12269" t="s">
        <v>486</v>
      </c>
      <c r="E12269" s="144" t="s">
        <v>192</v>
      </c>
      <c r="F12269" s="144">
        <v>2025</v>
      </c>
      <c r="G12269" s="147">
        <v>16.049806636808555</v>
      </c>
      <c r="H12269" s="147">
        <v>19.284081666666665</v>
      </c>
      <c r="I12269" s="147">
        <v>23.379499999999997</v>
      </c>
      <c r="J12269" s="147">
        <v>26.505468333333329</v>
      </c>
      <c r="K12269" s="147">
        <v>29.617560000000001</v>
      </c>
    </row>
    <row r="12270" spans="2:11" x14ac:dyDescent="0.2">
      <c r="B12270" s="21" t="str">
        <f t="shared" si="191"/>
        <v>MilvertonIce Accretion2030RCP6.0</v>
      </c>
      <c r="C12270" t="s">
        <v>374</v>
      </c>
      <c r="D12270" t="s">
        <v>486</v>
      </c>
      <c r="E12270" s="144" t="s">
        <v>192</v>
      </c>
      <c r="F12270" s="144">
        <v>2030</v>
      </c>
      <c r="G12270" s="147">
        <v>16.127161530022356</v>
      </c>
      <c r="H12270" s="147">
        <v>19.382713333333331</v>
      </c>
      <c r="I12270" s="147">
        <v>23.505999999999997</v>
      </c>
      <c r="J12270" s="147">
        <v>26.657076666666665</v>
      </c>
      <c r="K12270" s="147">
        <v>29.791440000000001</v>
      </c>
    </row>
    <row r="12271" spans="2:11" x14ac:dyDescent="0.2">
      <c r="B12271" s="21" t="str">
        <f t="shared" si="191"/>
        <v>MilvertonIce Accretion2035RCP6.0</v>
      </c>
      <c r="C12271" t="s">
        <v>374</v>
      </c>
      <c r="D12271" t="s">
        <v>486</v>
      </c>
      <c r="E12271" s="144" t="s">
        <v>192</v>
      </c>
      <c r="F12271" s="144">
        <v>2035</v>
      </c>
      <c r="G12271" s="147">
        <v>16.204516423236157</v>
      </c>
      <c r="H12271" s="147">
        <v>19.481344999999997</v>
      </c>
      <c r="I12271" s="147">
        <v>23.6325</v>
      </c>
      <c r="J12271" s="147">
        <v>26.808684999999997</v>
      </c>
      <c r="K12271" s="147">
        <v>29.965320000000002</v>
      </c>
    </row>
    <row r="12272" spans="2:11" x14ac:dyDescent="0.2">
      <c r="B12272" s="21" t="str">
        <f t="shared" si="191"/>
        <v>MilvertonIce Accretion2040RCP6.0</v>
      </c>
      <c r="C12272" t="s">
        <v>374</v>
      </c>
      <c r="D12272" t="s">
        <v>486</v>
      </c>
      <c r="E12272" s="144" t="s">
        <v>192</v>
      </c>
      <c r="F12272" s="144">
        <v>2040</v>
      </c>
      <c r="G12272" s="147">
        <v>16.281871316449958</v>
      </c>
      <c r="H12272" s="147">
        <v>19.579976666666667</v>
      </c>
      <c r="I12272" s="147">
        <v>23.759</v>
      </c>
      <c r="J12272" s="147">
        <v>26.960293333333329</v>
      </c>
      <c r="K12272" s="147">
        <v>30.139200000000002</v>
      </c>
    </row>
    <row r="12273" spans="2:11" x14ac:dyDescent="0.2">
      <c r="B12273" s="21" t="str">
        <f t="shared" si="191"/>
        <v>MilvertonIce Accretion2045RCP6.0</v>
      </c>
      <c r="C12273" t="s">
        <v>374</v>
      </c>
      <c r="D12273" t="s">
        <v>486</v>
      </c>
      <c r="E12273" s="144" t="s">
        <v>192</v>
      </c>
      <c r="F12273" s="144">
        <v>2045</v>
      </c>
      <c r="G12273" s="147">
        <v>16.359226209663763</v>
      </c>
      <c r="H12273" s="147">
        <v>19.678608333333333</v>
      </c>
      <c r="I12273" s="147">
        <v>23.8855</v>
      </c>
      <c r="J12273" s="147">
        <v>27.111901666666665</v>
      </c>
      <c r="K12273" s="147">
        <v>30.313080000000003</v>
      </c>
    </row>
    <row r="12274" spans="2:11" x14ac:dyDescent="0.2">
      <c r="B12274" s="21" t="str">
        <f t="shared" si="191"/>
        <v>MilvertonIce Accretion2050RCP6.0</v>
      </c>
      <c r="C12274" t="s">
        <v>374</v>
      </c>
      <c r="D12274" t="s">
        <v>486</v>
      </c>
      <c r="E12274" s="144" t="s">
        <v>192</v>
      </c>
      <c r="F12274" s="144">
        <v>2050</v>
      </c>
      <c r="G12274" s="147">
        <v>16.442982887143533</v>
      </c>
      <c r="H12274" s="147">
        <v>19.807783999999998</v>
      </c>
      <c r="I12274" s="147">
        <v>24.0764</v>
      </c>
      <c r="J12274" s="147">
        <v>27.341479999999997</v>
      </c>
      <c r="K12274" s="147">
        <v>30.591288000000002</v>
      </c>
    </row>
    <row r="12275" spans="2:11" x14ac:dyDescent="0.2">
      <c r="B12275" s="21" t="str">
        <f t="shared" si="191"/>
        <v>MilvertonIce Accretion2055RCP6.0</v>
      </c>
      <c r="C12275" t="s">
        <v>374</v>
      </c>
      <c r="D12275" t="s">
        <v>486</v>
      </c>
      <c r="E12275" s="144" t="s">
        <v>192</v>
      </c>
      <c r="F12275" s="144">
        <v>2055</v>
      </c>
      <c r="G12275" s="147">
        <v>16.449384671409504</v>
      </c>
      <c r="H12275" s="147">
        <v>19.838328000000001</v>
      </c>
      <c r="I12275" s="147">
        <v>24.140799999999999</v>
      </c>
      <c r="J12275" s="147">
        <v>27.419449999999998</v>
      </c>
      <c r="K12275" s="147">
        <v>30.695616000000001</v>
      </c>
    </row>
    <row r="12276" spans="2:11" x14ac:dyDescent="0.2">
      <c r="B12276" s="21" t="str">
        <f t="shared" si="191"/>
        <v>MilvertonIce Accretion2060RCP6.0</v>
      </c>
      <c r="C12276" t="s">
        <v>374</v>
      </c>
      <c r="D12276" t="s">
        <v>486</v>
      </c>
      <c r="E12276" s="144" t="s">
        <v>192</v>
      </c>
      <c r="F12276" s="144">
        <v>2060</v>
      </c>
      <c r="G12276" s="147">
        <v>16.455786455675472</v>
      </c>
      <c r="H12276" s="147">
        <v>19.868872</v>
      </c>
      <c r="I12276" s="147">
        <v>24.205200000000001</v>
      </c>
      <c r="J12276" s="147">
        <v>27.497419999999998</v>
      </c>
      <c r="K12276" s="147">
        <v>30.799944000000004</v>
      </c>
    </row>
    <row r="12277" spans="2:11" x14ac:dyDescent="0.2">
      <c r="B12277" s="21" t="str">
        <f t="shared" si="191"/>
        <v>MilvertonIce Accretion2065RCP6.0</v>
      </c>
      <c r="C12277" t="s">
        <v>374</v>
      </c>
      <c r="D12277" t="s">
        <v>486</v>
      </c>
      <c r="E12277" s="144" t="s">
        <v>192</v>
      </c>
      <c r="F12277" s="144">
        <v>2065</v>
      </c>
      <c r="G12277" s="147">
        <v>16.462188239941444</v>
      </c>
      <c r="H12277" s="147">
        <v>19.899416000000002</v>
      </c>
      <c r="I12277" s="147">
        <v>24.269600000000001</v>
      </c>
      <c r="J12277" s="147">
        <v>27.575389999999999</v>
      </c>
      <c r="K12277" s="147">
        <v>30.904272000000002</v>
      </c>
    </row>
    <row r="12278" spans="2:11" x14ac:dyDescent="0.2">
      <c r="B12278" s="21" t="str">
        <f t="shared" si="191"/>
        <v>MilvertonIce Accretion2070RCP6.0</v>
      </c>
      <c r="C12278" t="s">
        <v>374</v>
      </c>
      <c r="D12278" t="s">
        <v>486</v>
      </c>
      <c r="E12278" s="144" t="s">
        <v>192</v>
      </c>
      <c r="F12278" s="144">
        <v>2070</v>
      </c>
      <c r="G12278" s="147">
        <v>16.468590024207412</v>
      </c>
      <c r="H12278" s="147">
        <v>19.929960000000001</v>
      </c>
      <c r="I12278" s="147">
        <v>24.334</v>
      </c>
      <c r="J12278" s="147">
        <v>27.653359999999999</v>
      </c>
      <c r="K12278" s="147">
        <v>31.008600000000001</v>
      </c>
    </row>
    <row r="12279" spans="2:11" x14ac:dyDescent="0.2">
      <c r="B12279" s="21" t="str">
        <f t="shared" si="191"/>
        <v>MilvertonIce Accretion2075RCP6.0</v>
      </c>
      <c r="C12279" t="s">
        <v>374</v>
      </c>
      <c r="D12279" t="s">
        <v>486</v>
      </c>
      <c r="E12279" s="144" t="s">
        <v>192</v>
      </c>
      <c r="F12279" s="144">
        <v>2075</v>
      </c>
      <c r="G12279" s="147">
        <v>16.392568836049023</v>
      </c>
      <c r="H12279" s="147">
        <v>19.882235000000001</v>
      </c>
      <c r="I12279" s="147">
        <v>24.311</v>
      </c>
      <c r="J12279" s="147">
        <v>27.659857499999998</v>
      </c>
      <c r="K12279" s="147">
        <v>31.030335000000001</v>
      </c>
    </row>
    <row r="12280" spans="2:11" x14ac:dyDescent="0.2">
      <c r="B12280" s="21" t="str">
        <f t="shared" si="191"/>
        <v>MilvertonIce Accretion2080RCP6.0</v>
      </c>
      <c r="C12280" t="s">
        <v>374</v>
      </c>
      <c r="D12280" t="s">
        <v>486</v>
      </c>
      <c r="E12280" s="144" t="s">
        <v>192</v>
      </c>
      <c r="F12280" s="144">
        <v>2080</v>
      </c>
      <c r="G12280" s="147">
        <v>16.31654764789063</v>
      </c>
      <c r="H12280" s="147">
        <v>19.834510000000002</v>
      </c>
      <c r="I12280" s="147">
        <v>24.288</v>
      </c>
      <c r="J12280" s="147">
        <v>27.666354999999996</v>
      </c>
      <c r="K12280" s="147">
        <v>31.052070000000001</v>
      </c>
    </row>
    <row r="12281" spans="2:11" x14ac:dyDescent="0.2">
      <c r="B12281" s="21" t="str">
        <f t="shared" si="191"/>
        <v>MilvertonIce Accretion2085RCP6.0</v>
      </c>
      <c r="C12281" t="s">
        <v>374</v>
      </c>
      <c r="D12281" t="s">
        <v>486</v>
      </c>
      <c r="E12281" s="144" t="s">
        <v>192</v>
      </c>
      <c r="F12281" s="144">
        <v>2085</v>
      </c>
      <c r="G12281" s="147">
        <v>16.240526459732237</v>
      </c>
      <c r="H12281" s="147">
        <v>19.786785000000002</v>
      </c>
      <c r="I12281" s="147">
        <v>24.265000000000001</v>
      </c>
      <c r="J12281" s="147">
        <v>27.672852499999998</v>
      </c>
      <c r="K12281" s="147">
        <v>31.073805</v>
      </c>
    </row>
    <row r="12282" spans="2:11" x14ac:dyDescent="0.2">
      <c r="B12282" s="21" t="str">
        <f t="shared" si="191"/>
        <v>MilvertonIce Accretion2090RCP6.0</v>
      </c>
      <c r="C12282" t="s">
        <v>374</v>
      </c>
      <c r="D12282" t="s">
        <v>486</v>
      </c>
      <c r="E12282" s="144" t="s">
        <v>192</v>
      </c>
      <c r="F12282" s="144">
        <v>2090</v>
      </c>
      <c r="G12282" s="147">
        <v>15.897764260491771</v>
      </c>
      <c r="H12282" s="147">
        <v>19.465436666666669</v>
      </c>
      <c r="I12282" s="147">
        <v>23.958333333333332</v>
      </c>
      <c r="J12282" s="147">
        <v>27.376133333333332</v>
      </c>
      <c r="K12282" s="147">
        <v>30.78642</v>
      </c>
    </row>
    <row r="12283" spans="2:11" x14ac:dyDescent="0.2">
      <c r="B12283" s="21" t="str">
        <f t="shared" si="191"/>
        <v>MilvertonIce Accretion2095RCP6.0</v>
      </c>
      <c r="C12283" t="s">
        <v>374</v>
      </c>
      <c r="D12283" t="s">
        <v>486</v>
      </c>
      <c r="E12283" s="144" t="s">
        <v>192</v>
      </c>
      <c r="F12283" s="144">
        <v>2095</v>
      </c>
      <c r="G12283" s="147">
        <v>15.631023249409694</v>
      </c>
      <c r="H12283" s="147">
        <v>19.191813333333332</v>
      </c>
      <c r="I12283" s="147">
        <v>23.674666666666667</v>
      </c>
      <c r="J12283" s="147">
        <v>27.072916666666664</v>
      </c>
      <c r="K12283" s="147">
        <v>30.4773</v>
      </c>
    </row>
    <row r="12284" spans="2:11" x14ac:dyDescent="0.2">
      <c r="B12284" s="21" t="str">
        <f t="shared" si="191"/>
        <v>MilvertonIce Accretion2100RCP6.0</v>
      </c>
      <c r="C12284" t="s">
        <v>374</v>
      </c>
      <c r="D12284" t="s">
        <v>486</v>
      </c>
      <c r="E12284" s="144" t="s">
        <v>192</v>
      </c>
      <c r="F12284" s="144">
        <v>2100</v>
      </c>
      <c r="G12284" s="147">
        <v>15.364282238327617</v>
      </c>
      <c r="H12284" s="147">
        <v>18.918189999999999</v>
      </c>
      <c r="I12284" s="147">
        <v>23.390999999999998</v>
      </c>
      <c r="J12284" s="147">
        <v>26.7697</v>
      </c>
      <c r="K12284" s="147">
        <v>30.16818</v>
      </c>
    </row>
    <row r="12285" spans="2:11" x14ac:dyDescent="0.2">
      <c r="B12285" s="21" t="str">
        <f t="shared" si="191"/>
        <v>MilvertonIce Accretion2023RCP8.5</v>
      </c>
      <c r="C12285" t="s">
        <v>374</v>
      </c>
      <c r="D12285" t="s">
        <v>486</v>
      </c>
      <c r="E12285" s="144" t="s">
        <v>191</v>
      </c>
      <c r="F12285" s="144">
        <v>2023</v>
      </c>
      <c r="G12285" s="147">
        <v>15.972451743594752</v>
      </c>
      <c r="H12285" s="147">
        <v>19.185449999999999</v>
      </c>
      <c r="I12285" s="147">
        <v>23.252999999999997</v>
      </c>
      <c r="J12285" s="147">
        <v>26.353859999999997</v>
      </c>
      <c r="K12285" s="147">
        <v>29.443680000000001</v>
      </c>
    </row>
    <row r="12286" spans="2:11" x14ac:dyDescent="0.2">
      <c r="B12286" s="21" t="str">
        <f t="shared" si="191"/>
        <v>MilvertonIce Accretion2025RCP8.5</v>
      </c>
      <c r="C12286" t="s">
        <v>374</v>
      </c>
      <c r="D12286" t="s">
        <v>486</v>
      </c>
      <c r="E12286" s="144" t="s">
        <v>191</v>
      </c>
      <c r="F12286" s="144">
        <v>2025</v>
      </c>
      <c r="G12286" s="147">
        <v>16.127161530022356</v>
      </c>
      <c r="H12286" s="147">
        <v>19.382713333333331</v>
      </c>
      <c r="I12286" s="147">
        <v>23.505999999999997</v>
      </c>
      <c r="J12286" s="147">
        <v>26.657076666666665</v>
      </c>
      <c r="K12286" s="147">
        <v>29.791440000000001</v>
      </c>
    </row>
    <row r="12287" spans="2:11" x14ac:dyDescent="0.2">
      <c r="B12287" s="21" t="str">
        <f t="shared" si="191"/>
        <v>MilvertonIce Accretion2030RCP8.5</v>
      </c>
      <c r="C12287" t="s">
        <v>374</v>
      </c>
      <c r="D12287" t="s">
        <v>486</v>
      </c>
      <c r="E12287" s="144" t="s">
        <v>191</v>
      </c>
      <c r="F12287" s="144">
        <v>2030</v>
      </c>
      <c r="G12287" s="147">
        <v>16.281871316449958</v>
      </c>
      <c r="H12287" s="147">
        <v>19.579976666666667</v>
      </c>
      <c r="I12287" s="147">
        <v>23.759</v>
      </c>
      <c r="J12287" s="147">
        <v>26.960293333333329</v>
      </c>
      <c r="K12287" s="147">
        <v>30.139200000000002</v>
      </c>
    </row>
    <row r="12288" spans="2:11" x14ac:dyDescent="0.2">
      <c r="B12288" s="21" t="str">
        <f t="shared" si="191"/>
        <v>MilvertonIce Accretion2035RCP8.5</v>
      </c>
      <c r="C12288" t="s">
        <v>374</v>
      </c>
      <c r="D12288" t="s">
        <v>486</v>
      </c>
      <c r="E12288" s="144" t="s">
        <v>191</v>
      </c>
      <c r="F12288" s="144">
        <v>2035</v>
      </c>
      <c r="G12288" s="147">
        <v>16.436581102877565</v>
      </c>
      <c r="H12288" s="147">
        <v>19.777239999999999</v>
      </c>
      <c r="I12288" s="147">
        <v>24.012</v>
      </c>
      <c r="J12288" s="147">
        <v>27.263509999999997</v>
      </c>
      <c r="K12288" s="147">
        <v>30.486960000000003</v>
      </c>
    </row>
    <row r="12289" spans="2:11" x14ac:dyDescent="0.2">
      <c r="B12289" s="21" t="str">
        <f t="shared" si="191"/>
        <v>MilvertonIce Accretion2040RCP8.5</v>
      </c>
      <c r="C12289" t="s">
        <v>374</v>
      </c>
      <c r="D12289" t="s">
        <v>486</v>
      </c>
      <c r="E12289" s="144" t="s">
        <v>191</v>
      </c>
      <c r="F12289" s="144">
        <v>2040</v>
      </c>
      <c r="G12289" s="147">
        <v>16.447250743320847</v>
      </c>
      <c r="H12289" s="147">
        <v>19.828146666666665</v>
      </c>
      <c r="I12289" s="147">
        <v>24.119333333333334</v>
      </c>
      <c r="J12289" s="147">
        <v>27.393459999999997</v>
      </c>
      <c r="K12289" s="147">
        <v>30.660840000000004</v>
      </c>
    </row>
    <row r="12290" spans="2:11" x14ac:dyDescent="0.2">
      <c r="B12290" s="21" t="str">
        <f t="shared" si="191"/>
        <v>MilvertonIce Accretion2045RCP8.5</v>
      </c>
      <c r="C12290" t="s">
        <v>374</v>
      </c>
      <c r="D12290" t="s">
        <v>486</v>
      </c>
      <c r="E12290" s="144" t="s">
        <v>191</v>
      </c>
      <c r="F12290" s="144">
        <v>2045</v>
      </c>
      <c r="G12290" s="147">
        <v>16.457920383764129</v>
      </c>
      <c r="H12290" s="147">
        <v>19.879053333333335</v>
      </c>
      <c r="I12290" s="147">
        <v>24.226666666666667</v>
      </c>
      <c r="J12290" s="147">
        <v>27.523409999999998</v>
      </c>
      <c r="K12290" s="147">
        <v>30.834720000000001</v>
      </c>
    </row>
    <row r="12291" spans="2:11" x14ac:dyDescent="0.2">
      <c r="B12291" s="21" t="str">
        <f t="shared" si="191"/>
        <v>MilvertonIce Accretion2050RCP8.5</v>
      </c>
      <c r="C12291" t="s">
        <v>374</v>
      </c>
      <c r="D12291" t="s">
        <v>486</v>
      </c>
      <c r="E12291" s="144" t="s">
        <v>191</v>
      </c>
      <c r="F12291" s="144">
        <v>2050</v>
      </c>
      <c r="G12291" s="147">
        <v>16.367228439996225</v>
      </c>
      <c r="H12291" s="147">
        <v>19.866326666666669</v>
      </c>
      <c r="I12291" s="147">
        <v>24.303333333333335</v>
      </c>
      <c r="J12291" s="147">
        <v>27.66202333333333</v>
      </c>
      <c r="K12291" s="147">
        <v>31.037580000000002</v>
      </c>
    </row>
    <row r="12292" spans="2:11" x14ac:dyDescent="0.2">
      <c r="B12292" s="21" t="str">
        <f t="shared" si="191"/>
        <v>MilvertonIce Accretion2055RCP8.5</v>
      </c>
      <c r="C12292" t="s">
        <v>374</v>
      </c>
      <c r="D12292" t="s">
        <v>486</v>
      </c>
      <c r="E12292" s="144" t="s">
        <v>191</v>
      </c>
      <c r="F12292" s="144">
        <v>2055</v>
      </c>
      <c r="G12292" s="147">
        <v>16.265866855785035</v>
      </c>
      <c r="H12292" s="147">
        <v>19.802693333333334</v>
      </c>
      <c r="I12292" s="147">
        <v>24.272666666666666</v>
      </c>
      <c r="J12292" s="147">
        <v>27.670686666666665</v>
      </c>
      <c r="K12292" s="147">
        <v>31.066559999999999</v>
      </c>
    </row>
    <row r="12293" spans="2:11" x14ac:dyDescent="0.2">
      <c r="B12293" s="21" t="str">
        <f t="shared" si="191"/>
        <v>MilvertonIce Accretion2060RCP8.5</v>
      </c>
      <c r="C12293" t="s">
        <v>374</v>
      </c>
      <c r="D12293" t="s">
        <v>486</v>
      </c>
      <c r="E12293" s="144" t="s">
        <v>191</v>
      </c>
      <c r="F12293" s="144">
        <v>2060</v>
      </c>
      <c r="G12293" s="147">
        <v>15.897764260491771</v>
      </c>
      <c r="H12293" s="147">
        <v>19.465436666666669</v>
      </c>
      <c r="I12293" s="147">
        <v>23.958333333333332</v>
      </c>
      <c r="J12293" s="147">
        <v>27.376133333333332</v>
      </c>
      <c r="K12293" s="147">
        <v>30.78642</v>
      </c>
    </row>
    <row r="12294" spans="2:11" x14ac:dyDescent="0.2">
      <c r="B12294" s="21" t="str">
        <f t="shared" si="191"/>
        <v>MilvertonIce Accretion2065RCP8.5</v>
      </c>
      <c r="C12294" t="s">
        <v>374</v>
      </c>
      <c r="D12294" t="s">
        <v>486</v>
      </c>
      <c r="E12294" s="144" t="s">
        <v>191</v>
      </c>
      <c r="F12294" s="144">
        <v>2065</v>
      </c>
      <c r="G12294" s="147">
        <v>15.631023249409694</v>
      </c>
      <c r="H12294" s="147">
        <v>19.191813333333332</v>
      </c>
      <c r="I12294" s="147">
        <v>23.674666666666667</v>
      </c>
      <c r="J12294" s="147">
        <v>27.072916666666664</v>
      </c>
      <c r="K12294" s="147">
        <v>30.4773</v>
      </c>
    </row>
    <row r="12295" spans="2:11" x14ac:dyDescent="0.2">
      <c r="B12295" s="21" t="str">
        <f t="shared" si="191"/>
        <v>MilvertonIce Accretion2070RCP8.5</v>
      </c>
      <c r="C12295" t="s">
        <v>374</v>
      </c>
      <c r="D12295" t="s">
        <v>486</v>
      </c>
      <c r="E12295" s="144" t="s">
        <v>191</v>
      </c>
      <c r="F12295" s="144">
        <v>2070</v>
      </c>
      <c r="G12295" s="147">
        <v>14.873478777936596</v>
      </c>
      <c r="H12295" s="147">
        <v>18.36458</v>
      </c>
      <c r="I12295" s="147">
        <v>22.762333333333334</v>
      </c>
      <c r="J12295" s="147">
        <v>26.085296666666665</v>
      </c>
      <c r="K12295" s="147">
        <v>29.4147</v>
      </c>
    </row>
    <row r="12296" spans="2:11" x14ac:dyDescent="0.2">
      <c r="B12296" s="21" t="str">
        <f t="shared" si="191"/>
        <v>MilvertonIce Accretion2075RCP8.5</v>
      </c>
      <c r="C12296" t="s">
        <v>374</v>
      </c>
      <c r="D12296" t="s">
        <v>486</v>
      </c>
      <c r="E12296" s="144" t="s">
        <v>191</v>
      </c>
      <c r="F12296" s="144">
        <v>2075</v>
      </c>
      <c r="G12296" s="147">
        <v>14.382675317545575</v>
      </c>
      <c r="H12296" s="147">
        <v>17.810970000000001</v>
      </c>
      <c r="I12296" s="147">
        <v>22.133666666666667</v>
      </c>
      <c r="J12296" s="147">
        <v>25.400893333333332</v>
      </c>
      <c r="K12296" s="147">
        <v>28.66122</v>
      </c>
    </row>
    <row r="12297" spans="2:11" x14ac:dyDescent="0.2">
      <c r="B12297" s="21" t="str">
        <f t="shared" si="191"/>
        <v>MilvertonIce Accretion2080RCP8.5</v>
      </c>
      <c r="C12297" t="s">
        <v>374</v>
      </c>
      <c r="D12297" t="s">
        <v>486</v>
      </c>
      <c r="E12297" s="144" t="s">
        <v>191</v>
      </c>
      <c r="F12297" s="144">
        <v>2080</v>
      </c>
      <c r="G12297" s="147">
        <v>13.891871857154554</v>
      </c>
      <c r="H12297" s="147">
        <v>17.257360000000002</v>
      </c>
      <c r="I12297" s="147">
        <v>21.505000000000003</v>
      </c>
      <c r="J12297" s="147">
        <v>24.716489999999997</v>
      </c>
      <c r="K12297" s="147">
        <v>27.90774</v>
      </c>
    </row>
    <row r="12298" spans="2:11" x14ac:dyDescent="0.2">
      <c r="B12298" s="21" t="str">
        <f t="shared" si="191"/>
        <v>MilvertonIce Accretion2085RCP8.5</v>
      </c>
      <c r="C12298" t="s">
        <v>374</v>
      </c>
      <c r="D12298" t="s">
        <v>486</v>
      </c>
      <c r="E12298" s="144" t="s">
        <v>191</v>
      </c>
      <c r="F12298" s="144">
        <v>2085</v>
      </c>
      <c r="G12298" s="147">
        <v>13.171671127232948</v>
      </c>
      <c r="H12298" s="147">
        <v>16.407855000000001</v>
      </c>
      <c r="I12298" s="147">
        <v>20.493000000000002</v>
      </c>
      <c r="J12298" s="147">
        <v>23.572929999999999</v>
      </c>
      <c r="K12298" s="147">
        <v>26.647109999999998</v>
      </c>
    </row>
    <row r="12299" spans="2:11" x14ac:dyDescent="0.2">
      <c r="B12299" s="21" t="str">
        <f t="shared" si="191"/>
        <v>MilvertonIce Accretion2090RCP8.5</v>
      </c>
      <c r="C12299" t="s">
        <v>374</v>
      </c>
      <c r="D12299" t="s">
        <v>486</v>
      </c>
      <c r="E12299" s="144" t="s">
        <v>191</v>
      </c>
      <c r="F12299" s="144">
        <v>2090</v>
      </c>
      <c r="G12299" s="147">
        <v>12.45147039731134</v>
      </c>
      <c r="H12299" s="147">
        <v>15.558349999999999</v>
      </c>
      <c r="I12299" s="147">
        <v>19.480999999999998</v>
      </c>
      <c r="J12299" s="147">
        <v>22.429369999999999</v>
      </c>
      <c r="K12299" s="147">
        <v>25.386479999999999</v>
      </c>
    </row>
    <row r="12300" spans="2:11" x14ac:dyDescent="0.2">
      <c r="B12300" s="21" t="str">
        <f t="shared" ref="B12300:B12363" si="192">C12300&amp;D12300&amp;F12300&amp;E12300</f>
        <v>MilvertonIce Accretion2095RCP8.5</v>
      </c>
      <c r="C12300" t="s">
        <v>374</v>
      </c>
      <c r="D12300" t="s">
        <v>486</v>
      </c>
      <c r="E12300" s="144" t="s">
        <v>191</v>
      </c>
      <c r="F12300" s="144">
        <v>2095</v>
      </c>
      <c r="G12300" s="147">
        <v>12.45147039731134</v>
      </c>
      <c r="H12300" s="147">
        <v>15.558349999999999</v>
      </c>
      <c r="I12300" s="147">
        <v>19.480999999999998</v>
      </c>
      <c r="J12300" s="147">
        <v>22.429369999999999</v>
      </c>
      <c r="K12300" s="147">
        <v>25.386479999999999</v>
      </c>
    </row>
    <row r="12301" spans="2:11" x14ac:dyDescent="0.2">
      <c r="B12301" s="21" t="str">
        <f t="shared" si="192"/>
        <v>MilvertonIce Accretion2100RCP8.5</v>
      </c>
      <c r="C12301" t="s">
        <v>374</v>
      </c>
      <c r="D12301" t="s">
        <v>486</v>
      </c>
      <c r="E12301" s="144" t="s">
        <v>191</v>
      </c>
      <c r="F12301" s="144">
        <v>2100</v>
      </c>
      <c r="G12301" s="147">
        <v>12.45147039731134</v>
      </c>
      <c r="H12301" s="147">
        <v>15.558349999999999</v>
      </c>
      <c r="I12301" s="147">
        <v>19.480999999999998</v>
      </c>
      <c r="J12301" s="147">
        <v>22.429369999999999</v>
      </c>
      <c r="K12301" s="147">
        <v>25.386479999999999</v>
      </c>
    </row>
    <row r="12302" spans="2:11" x14ac:dyDescent="0.2">
      <c r="B12302" s="21" t="str">
        <f t="shared" si="192"/>
        <v>MilvertonWind2023RCP4.5</v>
      </c>
      <c r="C12302" t="s">
        <v>374</v>
      </c>
      <c r="D12302" t="s">
        <v>1</v>
      </c>
      <c r="E12302" s="144" t="s">
        <v>193</v>
      </c>
      <c r="F12302" s="144">
        <v>2023</v>
      </c>
      <c r="G12302" s="147">
        <v>85.213626775444482</v>
      </c>
      <c r="H12302" s="147">
        <v>91.869119999999995</v>
      </c>
      <c r="I12302" s="147">
        <v>98.891800000000018</v>
      </c>
      <c r="J12302" s="147">
        <v>105.89811400000001</v>
      </c>
      <c r="K12302" s="147">
        <v>112.90423199999998</v>
      </c>
    </row>
    <row r="12303" spans="2:11" x14ac:dyDescent="0.2">
      <c r="B12303" s="21" t="str">
        <f t="shared" si="192"/>
        <v>MilvertonWind2025RCP4.5</v>
      </c>
      <c r="C12303" t="s">
        <v>374</v>
      </c>
      <c r="D12303" t="s">
        <v>1</v>
      </c>
      <c r="E12303" s="144" t="s">
        <v>193</v>
      </c>
      <c r="F12303" s="144">
        <v>2025</v>
      </c>
      <c r="G12303" s="147">
        <v>85.258758123620822</v>
      </c>
      <c r="H12303" s="147">
        <v>91.922285000000002</v>
      </c>
      <c r="I12303" s="147">
        <v>98.955500000000015</v>
      </c>
      <c r="J12303" s="147">
        <v>105.96976833333333</v>
      </c>
      <c r="K12303" s="147">
        <v>112.98615999999998</v>
      </c>
    </row>
    <row r="12304" spans="2:11" x14ac:dyDescent="0.2">
      <c r="B12304" s="21" t="str">
        <f t="shared" si="192"/>
        <v>MilvertonWind2030RCP4.5</v>
      </c>
      <c r="C12304" t="s">
        <v>374</v>
      </c>
      <c r="D12304" t="s">
        <v>1</v>
      </c>
      <c r="E12304" s="144" t="s">
        <v>193</v>
      </c>
      <c r="F12304" s="144">
        <v>2030</v>
      </c>
      <c r="G12304" s="147">
        <v>85.303889471797149</v>
      </c>
      <c r="H12304" s="147">
        <v>91.975449999999995</v>
      </c>
      <c r="I12304" s="147">
        <v>99.019200000000012</v>
      </c>
      <c r="J12304" s="147">
        <v>106.04142266666668</v>
      </c>
      <c r="K12304" s="147">
        <v>113.06808799999997</v>
      </c>
    </row>
    <row r="12305" spans="2:11" x14ac:dyDescent="0.2">
      <c r="B12305" s="21" t="str">
        <f t="shared" si="192"/>
        <v>MilvertonWind2035RCP4.5</v>
      </c>
      <c r="C12305" t="s">
        <v>374</v>
      </c>
      <c r="D12305" t="s">
        <v>1</v>
      </c>
      <c r="E12305" s="144" t="s">
        <v>193</v>
      </c>
      <c r="F12305" s="144">
        <v>2035</v>
      </c>
      <c r="G12305" s="147">
        <v>85.349020819973489</v>
      </c>
      <c r="H12305" s="147">
        <v>92.028615000000002</v>
      </c>
      <c r="I12305" s="147">
        <v>99.082899999999995</v>
      </c>
      <c r="J12305" s="147">
        <v>106.113077</v>
      </c>
      <c r="K12305" s="147">
        <v>113.15001599999998</v>
      </c>
    </row>
    <row r="12306" spans="2:11" x14ac:dyDescent="0.2">
      <c r="B12306" s="21" t="str">
        <f t="shared" si="192"/>
        <v>MilvertonWind2040RCP4.5</v>
      </c>
      <c r="C12306" t="s">
        <v>374</v>
      </c>
      <c r="D12306" t="s">
        <v>1</v>
      </c>
      <c r="E12306" s="144" t="s">
        <v>193</v>
      </c>
      <c r="F12306" s="144">
        <v>2040</v>
      </c>
      <c r="G12306" s="147">
        <v>85.39415216814983</v>
      </c>
      <c r="H12306" s="147">
        <v>92.081780000000009</v>
      </c>
      <c r="I12306" s="147">
        <v>99.146599999999992</v>
      </c>
      <c r="J12306" s="147">
        <v>106.18473133333333</v>
      </c>
      <c r="K12306" s="147">
        <v>113.23194399999998</v>
      </c>
    </row>
    <row r="12307" spans="2:11" x14ac:dyDescent="0.2">
      <c r="B12307" s="21" t="str">
        <f t="shared" si="192"/>
        <v>MilvertonWind2045RCP4.5</v>
      </c>
      <c r="C12307" t="s">
        <v>374</v>
      </c>
      <c r="D12307" t="s">
        <v>1</v>
      </c>
      <c r="E12307" s="144" t="s">
        <v>193</v>
      </c>
      <c r="F12307" s="144">
        <v>2045</v>
      </c>
      <c r="G12307" s="147">
        <v>85.439283516326157</v>
      </c>
      <c r="H12307" s="147">
        <v>92.134945000000002</v>
      </c>
      <c r="I12307" s="147">
        <v>99.210299999999989</v>
      </c>
      <c r="J12307" s="147">
        <v>106.25638566666667</v>
      </c>
      <c r="K12307" s="147">
        <v>113.31387199999998</v>
      </c>
    </row>
    <row r="12308" spans="2:11" x14ac:dyDescent="0.2">
      <c r="B12308" s="21" t="str">
        <f t="shared" si="192"/>
        <v>MilvertonWind2050RCP4.5</v>
      </c>
      <c r="C12308" t="s">
        <v>374</v>
      </c>
      <c r="D12308" t="s">
        <v>1</v>
      </c>
      <c r="E12308" s="144" t="s">
        <v>193</v>
      </c>
      <c r="F12308" s="144">
        <v>2050</v>
      </c>
      <c r="G12308" s="147">
        <v>85.492876992285559</v>
      </c>
      <c r="H12308" s="147">
        <v>92.193578400000007</v>
      </c>
      <c r="I12308" s="147">
        <v>99.273999999999987</v>
      </c>
      <c r="J12308" s="147">
        <v>106.32594280000001</v>
      </c>
      <c r="K12308" s="147">
        <v>113.38686239999998</v>
      </c>
    </row>
    <row r="12309" spans="2:11" x14ac:dyDescent="0.2">
      <c r="B12309" s="21" t="str">
        <f t="shared" si="192"/>
        <v>MilvertonWind2055RCP4.5</v>
      </c>
      <c r="C12309" t="s">
        <v>374</v>
      </c>
      <c r="D12309" t="s">
        <v>1</v>
      </c>
      <c r="E12309" s="144" t="s">
        <v>193</v>
      </c>
      <c r="F12309" s="144">
        <v>2055</v>
      </c>
      <c r="G12309" s="147">
        <v>85.501339120068621</v>
      </c>
      <c r="H12309" s="147">
        <v>92.199046800000005</v>
      </c>
      <c r="I12309" s="147">
        <v>99.273999999999987</v>
      </c>
      <c r="J12309" s="147">
        <v>106.3238456</v>
      </c>
      <c r="K12309" s="147">
        <v>113.37792479999997</v>
      </c>
    </row>
    <row r="12310" spans="2:11" x14ac:dyDescent="0.2">
      <c r="B12310" s="21" t="str">
        <f t="shared" si="192"/>
        <v>MilvertonWind2060RCP4.5</v>
      </c>
      <c r="C12310" t="s">
        <v>374</v>
      </c>
      <c r="D12310" t="s">
        <v>1</v>
      </c>
      <c r="E12310" s="144" t="s">
        <v>193</v>
      </c>
      <c r="F12310" s="144">
        <v>2060</v>
      </c>
      <c r="G12310" s="147">
        <v>85.509801247851684</v>
      </c>
      <c r="H12310" s="147">
        <v>92.204515200000003</v>
      </c>
      <c r="I12310" s="147">
        <v>99.273999999999987</v>
      </c>
      <c r="J12310" s="147">
        <v>106.3217484</v>
      </c>
      <c r="K12310" s="147">
        <v>113.36898719999998</v>
      </c>
    </row>
    <row r="12311" spans="2:11" x14ac:dyDescent="0.2">
      <c r="B12311" s="21" t="str">
        <f t="shared" si="192"/>
        <v>MilvertonWind2065RCP4.5</v>
      </c>
      <c r="C12311" t="s">
        <v>374</v>
      </c>
      <c r="D12311" t="s">
        <v>1</v>
      </c>
      <c r="E12311" s="144" t="s">
        <v>193</v>
      </c>
      <c r="F12311" s="144">
        <v>2065</v>
      </c>
      <c r="G12311" s="147">
        <v>85.518263375634746</v>
      </c>
      <c r="H12311" s="147">
        <v>92.209983600000001</v>
      </c>
      <c r="I12311" s="147">
        <v>99.273999999999987</v>
      </c>
      <c r="J12311" s="147">
        <v>106.3196512</v>
      </c>
      <c r="K12311" s="147">
        <v>113.36004959999997</v>
      </c>
    </row>
    <row r="12312" spans="2:11" x14ac:dyDescent="0.2">
      <c r="B12312" s="21" t="str">
        <f t="shared" si="192"/>
        <v>MilvertonWind2070RCP4.5</v>
      </c>
      <c r="C12312" t="s">
        <v>374</v>
      </c>
      <c r="D12312" t="s">
        <v>1</v>
      </c>
      <c r="E12312" s="144" t="s">
        <v>193</v>
      </c>
      <c r="F12312" s="144">
        <v>2070</v>
      </c>
      <c r="G12312" s="147">
        <v>85.526725503417808</v>
      </c>
      <c r="H12312" s="147">
        <v>92.215451999999999</v>
      </c>
      <c r="I12312" s="147">
        <v>99.273999999999987</v>
      </c>
      <c r="J12312" s="147">
        <v>106.317554</v>
      </c>
      <c r="K12312" s="147">
        <v>113.35111199999997</v>
      </c>
    </row>
    <row r="12313" spans="2:11" x14ac:dyDescent="0.2">
      <c r="B12313" s="21" t="str">
        <f t="shared" si="192"/>
        <v>MilvertonWind2075RCP4.5</v>
      </c>
      <c r="C12313" t="s">
        <v>374</v>
      </c>
      <c r="D12313" t="s">
        <v>1</v>
      </c>
      <c r="E12313" s="144" t="s">
        <v>193</v>
      </c>
      <c r="F12313" s="144">
        <v>2075</v>
      </c>
      <c r="G12313" s="147">
        <v>85.621219263662013</v>
      </c>
      <c r="H12313" s="147">
        <v>92.344566999999998</v>
      </c>
      <c r="I12313" s="147">
        <v>99.448766666666657</v>
      </c>
      <c r="J12313" s="147">
        <v>106.53076933333334</v>
      </c>
      <c r="K12313" s="147">
        <v>113.60434399999997</v>
      </c>
    </row>
    <row r="12314" spans="2:11" x14ac:dyDescent="0.2">
      <c r="B12314" s="21" t="str">
        <f t="shared" si="192"/>
        <v>MilvertonWind2080RCP4.5</v>
      </c>
      <c r="C12314" t="s">
        <v>374</v>
      </c>
      <c r="D12314" t="s">
        <v>1</v>
      </c>
      <c r="E12314" s="144" t="s">
        <v>193</v>
      </c>
      <c r="F12314" s="144">
        <v>2080</v>
      </c>
      <c r="G12314" s="147">
        <v>85.715713023906218</v>
      </c>
      <c r="H12314" s="147">
        <v>92.473681999999997</v>
      </c>
      <c r="I12314" s="147">
        <v>99.623533333333327</v>
      </c>
      <c r="J12314" s="147">
        <v>106.74398466666666</v>
      </c>
      <c r="K12314" s="147">
        <v>113.85757599999998</v>
      </c>
    </row>
    <row r="12315" spans="2:11" x14ac:dyDescent="0.2">
      <c r="B12315" s="21" t="str">
        <f t="shared" si="192"/>
        <v>MilvertonWind2085RCP4.5</v>
      </c>
      <c r="C12315" t="s">
        <v>374</v>
      </c>
      <c r="D12315" t="s">
        <v>1</v>
      </c>
      <c r="E12315" s="144" t="s">
        <v>193</v>
      </c>
      <c r="F12315" s="144">
        <v>2085</v>
      </c>
      <c r="G12315" s="147">
        <v>85.810206784150438</v>
      </c>
      <c r="H12315" s="147">
        <v>92.60279700000001</v>
      </c>
      <c r="I12315" s="147">
        <v>99.798299999999998</v>
      </c>
      <c r="J12315" s="147">
        <v>106.9572</v>
      </c>
      <c r="K12315" s="147">
        <v>114.11080799999998</v>
      </c>
    </row>
    <row r="12316" spans="2:11" x14ac:dyDescent="0.2">
      <c r="B12316" s="21" t="str">
        <f t="shared" si="192"/>
        <v>MilvertonWind2090RCP4.5</v>
      </c>
      <c r="C12316" t="s">
        <v>374</v>
      </c>
      <c r="D12316" t="s">
        <v>1</v>
      </c>
      <c r="E12316" s="144" t="s">
        <v>193</v>
      </c>
      <c r="F12316" s="144">
        <v>2090</v>
      </c>
      <c r="G12316" s="147">
        <v>85.904700544394643</v>
      </c>
      <c r="H12316" s="147">
        <v>92.731912000000008</v>
      </c>
      <c r="I12316" s="147">
        <v>99.973066666666668</v>
      </c>
      <c r="J12316" s="147">
        <v>107.17041533333334</v>
      </c>
      <c r="K12316" s="147">
        <v>114.36403999999997</v>
      </c>
    </row>
    <row r="12317" spans="2:11" x14ac:dyDescent="0.2">
      <c r="B12317" s="21" t="str">
        <f t="shared" si="192"/>
        <v>MilvertonWind2095RCP4.5</v>
      </c>
      <c r="C12317" t="s">
        <v>374</v>
      </c>
      <c r="D12317" t="s">
        <v>1</v>
      </c>
      <c r="E12317" s="144" t="s">
        <v>193</v>
      </c>
      <c r="F12317" s="144">
        <v>2095</v>
      </c>
      <c r="G12317" s="147">
        <v>85.999194304638849</v>
      </c>
      <c r="H12317" s="147">
        <v>92.861027000000007</v>
      </c>
      <c r="I12317" s="147">
        <v>100.14783333333334</v>
      </c>
      <c r="J12317" s="147">
        <v>107.38363066666666</v>
      </c>
      <c r="K12317" s="147">
        <v>114.61727199999999</v>
      </c>
    </row>
    <row r="12318" spans="2:11" x14ac:dyDescent="0.2">
      <c r="B12318" s="21" t="str">
        <f t="shared" si="192"/>
        <v>MilvertonWind2100RCP4.5</v>
      </c>
      <c r="C12318" t="s">
        <v>374</v>
      </c>
      <c r="D12318" t="s">
        <v>1</v>
      </c>
      <c r="E12318" s="144" t="s">
        <v>193</v>
      </c>
      <c r="F12318" s="144">
        <v>2100</v>
      </c>
      <c r="G12318" s="147">
        <v>86.093688064883054</v>
      </c>
      <c r="H12318" s="147">
        <v>92.990142000000006</v>
      </c>
      <c r="I12318" s="147">
        <v>100.32260000000001</v>
      </c>
      <c r="J12318" s="147">
        <v>107.596846</v>
      </c>
      <c r="K12318" s="147">
        <v>114.87050399999998</v>
      </c>
    </row>
    <row r="12319" spans="2:11" x14ac:dyDescent="0.2">
      <c r="B12319" s="21" t="str">
        <f t="shared" si="192"/>
        <v>MilvertonWind2023RCP6.0</v>
      </c>
      <c r="C12319" t="s">
        <v>374</v>
      </c>
      <c r="D12319" t="s">
        <v>1</v>
      </c>
      <c r="E12319" s="144" t="s">
        <v>192</v>
      </c>
      <c r="F12319" s="144">
        <v>2023</v>
      </c>
      <c r="G12319" s="147">
        <v>85.213626775444482</v>
      </c>
      <c r="H12319" s="147">
        <v>91.869119999999995</v>
      </c>
      <c r="I12319" s="147">
        <v>98.891800000000018</v>
      </c>
      <c r="J12319" s="147">
        <v>105.89811400000001</v>
      </c>
      <c r="K12319" s="147">
        <v>112.90423199999998</v>
      </c>
    </row>
    <row r="12320" spans="2:11" x14ac:dyDescent="0.2">
      <c r="B12320" s="21" t="str">
        <f t="shared" si="192"/>
        <v>MilvertonWind2025RCP6.0</v>
      </c>
      <c r="C12320" t="s">
        <v>374</v>
      </c>
      <c r="D12320" t="s">
        <v>1</v>
      </c>
      <c r="E12320" s="144" t="s">
        <v>192</v>
      </c>
      <c r="F12320" s="144">
        <v>2025</v>
      </c>
      <c r="G12320" s="147">
        <v>85.258758123620822</v>
      </c>
      <c r="H12320" s="147">
        <v>91.922285000000002</v>
      </c>
      <c r="I12320" s="147">
        <v>98.955500000000015</v>
      </c>
      <c r="J12320" s="147">
        <v>105.96976833333333</v>
      </c>
      <c r="K12320" s="147">
        <v>112.98615999999998</v>
      </c>
    </row>
    <row r="12321" spans="2:11" x14ac:dyDescent="0.2">
      <c r="B12321" s="21" t="str">
        <f t="shared" si="192"/>
        <v>MilvertonWind2030RCP6.0</v>
      </c>
      <c r="C12321" t="s">
        <v>374</v>
      </c>
      <c r="D12321" t="s">
        <v>1</v>
      </c>
      <c r="E12321" s="144" t="s">
        <v>192</v>
      </c>
      <c r="F12321" s="144">
        <v>2030</v>
      </c>
      <c r="G12321" s="147">
        <v>85.303889471797149</v>
      </c>
      <c r="H12321" s="147">
        <v>91.975449999999995</v>
      </c>
      <c r="I12321" s="147">
        <v>99.019200000000012</v>
      </c>
      <c r="J12321" s="147">
        <v>106.04142266666668</v>
      </c>
      <c r="K12321" s="147">
        <v>113.06808799999997</v>
      </c>
    </row>
    <row r="12322" spans="2:11" x14ac:dyDescent="0.2">
      <c r="B12322" s="21" t="str">
        <f t="shared" si="192"/>
        <v>MilvertonWind2035RCP6.0</v>
      </c>
      <c r="C12322" t="s">
        <v>374</v>
      </c>
      <c r="D12322" t="s">
        <v>1</v>
      </c>
      <c r="E12322" s="144" t="s">
        <v>192</v>
      </c>
      <c r="F12322" s="144">
        <v>2035</v>
      </c>
      <c r="G12322" s="147">
        <v>85.349020819973489</v>
      </c>
      <c r="H12322" s="147">
        <v>92.028615000000002</v>
      </c>
      <c r="I12322" s="147">
        <v>99.082899999999995</v>
      </c>
      <c r="J12322" s="147">
        <v>106.113077</v>
      </c>
      <c r="K12322" s="147">
        <v>113.15001599999998</v>
      </c>
    </row>
    <row r="12323" spans="2:11" x14ac:dyDescent="0.2">
      <c r="B12323" s="21" t="str">
        <f t="shared" si="192"/>
        <v>MilvertonWind2040RCP6.0</v>
      </c>
      <c r="C12323" t="s">
        <v>374</v>
      </c>
      <c r="D12323" t="s">
        <v>1</v>
      </c>
      <c r="E12323" s="144" t="s">
        <v>192</v>
      </c>
      <c r="F12323" s="144">
        <v>2040</v>
      </c>
      <c r="G12323" s="147">
        <v>85.39415216814983</v>
      </c>
      <c r="H12323" s="147">
        <v>92.081780000000009</v>
      </c>
      <c r="I12323" s="147">
        <v>99.146599999999992</v>
      </c>
      <c r="J12323" s="147">
        <v>106.18473133333333</v>
      </c>
      <c r="K12323" s="147">
        <v>113.23194399999998</v>
      </c>
    </row>
    <row r="12324" spans="2:11" x14ac:dyDescent="0.2">
      <c r="B12324" s="21" t="str">
        <f t="shared" si="192"/>
        <v>MilvertonWind2045RCP6.0</v>
      </c>
      <c r="C12324" t="s">
        <v>374</v>
      </c>
      <c r="D12324" t="s">
        <v>1</v>
      </c>
      <c r="E12324" s="144" t="s">
        <v>192</v>
      </c>
      <c r="F12324" s="144">
        <v>2045</v>
      </c>
      <c r="G12324" s="147">
        <v>85.439283516326157</v>
      </c>
      <c r="H12324" s="147">
        <v>92.134945000000002</v>
      </c>
      <c r="I12324" s="147">
        <v>99.210299999999989</v>
      </c>
      <c r="J12324" s="147">
        <v>106.25638566666667</v>
      </c>
      <c r="K12324" s="147">
        <v>113.31387199999998</v>
      </c>
    </row>
    <row r="12325" spans="2:11" x14ac:dyDescent="0.2">
      <c r="B12325" s="21" t="str">
        <f t="shared" si="192"/>
        <v>MilvertonWind2050RCP6.0</v>
      </c>
      <c r="C12325" t="s">
        <v>374</v>
      </c>
      <c r="D12325" t="s">
        <v>1</v>
      </c>
      <c r="E12325" s="144" t="s">
        <v>192</v>
      </c>
      <c r="F12325" s="144">
        <v>2050</v>
      </c>
      <c r="G12325" s="147">
        <v>85.492876992285559</v>
      </c>
      <c r="H12325" s="147">
        <v>92.193578400000007</v>
      </c>
      <c r="I12325" s="147">
        <v>99.273999999999987</v>
      </c>
      <c r="J12325" s="147">
        <v>106.32594280000001</v>
      </c>
      <c r="K12325" s="147">
        <v>113.38686239999998</v>
      </c>
    </row>
    <row r="12326" spans="2:11" x14ac:dyDescent="0.2">
      <c r="B12326" s="21" t="str">
        <f t="shared" si="192"/>
        <v>MilvertonWind2055RCP6.0</v>
      </c>
      <c r="C12326" t="s">
        <v>374</v>
      </c>
      <c r="D12326" t="s">
        <v>1</v>
      </c>
      <c r="E12326" s="144" t="s">
        <v>192</v>
      </c>
      <c r="F12326" s="144">
        <v>2055</v>
      </c>
      <c r="G12326" s="147">
        <v>85.501339120068621</v>
      </c>
      <c r="H12326" s="147">
        <v>92.199046800000005</v>
      </c>
      <c r="I12326" s="147">
        <v>99.273999999999987</v>
      </c>
      <c r="J12326" s="147">
        <v>106.3238456</v>
      </c>
      <c r="K12326" s="147">
        <v>113.37792479999997</v>
      </c>
    </row>
    <row r="12327" spans="2:11" x14ac:dyDescent="0.2">
      <c r="B12327" s="21" t="str">
        <f t="shared" si="192"/>
        <v>MilvertonWind2060RCP6.0</v>
      </c>
      <c r="C12327" t="s">
        <v>374</v>
      </c>
      <c r="D12327" t="s">
        <v>1</v>
      </c>
      <c r="E12327" s="144" t="s">
        <v>192</v>
      </c>
      <c r="F12327" s="144">
        <v>2060</v>
      </c>
      <c r="G12327" s="147">
        <v>85.509801247851684</v>
      </c>
      <c r="H12327" s="147">
        <v>92.204515200000003</v>
      </c>
      <c r="I12327" s="147">
        <v>99.273999999999987</v>
      </c>
      <c r="J12327" s="147">
        <v>106.3217484</v>
      </c>
      <c r="K12327" s="147">
        <v>113.36898719999998</v>
      </c>
    </row>
    <row r="12328" spans="2:11" x14ac:dyDescent="0.2">
      <c r="B12328" s="21" t="str">
        <f t="shared" si="192"/>
        <v>MilvertonWind2065RCP6.0</v>
      </c>
      <c r="C12328" t="s">
        <v>374</v>
      </c>
      <c r="D12328" t="s">
        <v>1</v>
      </c>
      <c r="E12328" s="144" t="s">
        <v>192</v>
      </c>
      <c r="F12328" s="144">
        <v>2065</v>
      </c>
      <c r="G12328" s="147">
        <v>85.518263375634746</v>
      </c>
      <c r="H12328" s="147">
        <v>92.209983600000001</v>
      </c>
      <c r="I12328" s="147">
        <v>99.273999999999987</v>
      </c>
      <c r="J12328" s="147">
        <v>106.3196512</v>
      </c>
      <c r="K12328" s="147">
        <v>113.36004959999997</v>
      </c>
    </row>
    <row r="12329" spans="2:11" x14ac:dyDescent="0.2">
      <c r="B12329" s="21" t="str">
        <f t="shared" si="192"/>
        <v>MilvertonWind2070RCP6.0</v>
      </c>
      <c r="C12329" t="s">
        <v>374</v>
      </c>
      <c r="D12329" t="s">
        <v>1</v>
      </c>
      <c r="E12329" s="144" t="s">
        <v>192</v>
      </c>
      <c r="F12329" s="144">
        <v>2070</v>
      </c>
      <c r="G12329" s="147">
        <v>85.526725503417808</v>
      </c>
      <c r="H12329" s="147">
        <v>92.215451999999999</v>
      </c>
      <c r="I12329" s="147">
        <v>99.273999999999987</v>
      </c>
      <c r="J12329" s="147">
        <v>106.317554</v>
      </c>
      <c r="K12329" s="147">
        <v>113.35111199999997</v>
      </c>
    </row>
    <row r="12330" spans="2:11" x14ac:dyDescent="0.2">
      <c r="B12330" s="21" t="str">
        <f t="shared" si="192"/>
        <v>MilvertonWind2075RCP6.0</v>
      </c>
      <c r="C12330" t="s">
        <v>374</v>
      </c>
      <c r="D12330" t="s">
        <v>1</v>
      </c>
      <c r="E12330" s="144" t="s">
        <v>192</v>
      </c>
      <c r="F12330" s="144">
        <v>2075</v>
      </c>
      <c r="G12330" s="147">
        <v>85.668466143784116</v>
      </c>
      <c r="H12330" s="147">
        <v>92.409124500000004</v>
      </c>
      <c r="I12330" s="147">
        <v>99.536149999999992</v>
      </c>
      <c r="J12330" s="147">
        <v>106.637377</v>
      </c>
      <c r="K12330" s="147">
        <v>113.73095999999998</v>
      </c>
    </row>
    <row r="12331" spans="2:11" x14ac:dyDescent="0.2">
      <c r="B12331" s="21" t="str">
        <f t="shared" si="192"/>
        <v>MilvertonWind2080RCP6.0</v>
      </c>
      <c r="C12331" t="s">
        <v>374</v>
      </c>
      <c r="D12331" t="s">
        <v>1</v>
      </c>
      <c r="E12331" s="144" t="s">
        <v>192</v>
      </c>
      <c r="F12331" s="144">
        <v>2080</v>
      </c>
      <c r="G12331" s="147">
        <v>85.810206784150438</v>
      </c>
      <c r="H12331" s="147">
        <v>92.60279700000001</v>
      </c>
      <c r="I12331" s="147">
        <v>99.798299999999998</v>
      </c>
      <c r="J12331" s="147">
        <v>106.9572</v>
      </c>
      <c r="K12331" s="147">
        <v>114.11080799999998</v>
      </c>
    </row>
    <row r="12332" spans="2:11" x14ac:dyDescent="0.2">
      <c r="B12332" s="21" t="str">
        <f t="shared" si="192"/>
        <v>MilvertonWind2085RCP6.0</v>
      </c>
      <c r="C12332" t="s">
        <v>374</v>
      </c>
      <c r="D12332" t="s">
        <v>1</v>
      </c>
      <c r="E12332" s="144" t="s">
        <v>192</v>
      </c>
      <c r="F12332" s="144">
        <v>2085</v>
      </c>
      <c r="G12332" s="147">
        <v>85.951947424516746</v>
      </c>
      <c r="H12332" s="147">
        <v>92.796469500000001</v>
      </c>
      <c r="I12332" s="147">
        <v>100.06045</v>
      </c>
      <c r="J12332" s="147">
        <v>107.277023</v>
      </c>
      <c r="K12332" s="147">
        <v>114.49065599999997</v>
      </c>
    </row>
    <row r="12333" spans="2:11" x14ac:dyDescent="0.2">
      <c r="B12333" s="21" t="str">
        <f t="shared" si="192"/>
        <v>MilvertonWind2090RCP6.0</v>
      </c>
      <c r="C12333" t="s">
        <v>374</v>
      </c>
      <c r="D12333" t="s">
        <v>1</v>
      </c>
      <c r="E12333" s="144" t="s">
        <v>192</v>
      </c>
      <c r="F12333" s="144">
        <v>2090</v>
      </c>
      <c r="G12333" s="147">
        <v>86.468842396598845</v>
      </c>
      <c r="H12333" s="147">
        <v>93.451918000000006</v>
      </c>
      <c r="I12333" s="147">
        <v>100.88773333333333</v>
      </c>
      <c r="J12333" s="147">
        <v>108.25047333333333</v>
      </c>
      <c r="K12333" s="147">
        <v>115.61902799999999</v>
      </c>
    </row>
    <row r="12334" spans="2:11" x14ac:dyDescent="0.2">
      <c r="B12334" s="21" t="str">
        <f t="shared" si="192"/>
        <v>MilvertonWind2095RCP6.0</v>
      </c>
      <c r="C12334" t="s">
        <v>374</v>
      </c>
      <c r="D12334" t="s">
        <v>1</v>
      </c>
      <c r="E12334" s="144" t="s">
        <v>192</v>
      </c>
      <c r="F12334" s="144">
        <v>2095</v>
      </c>
      <c r="G12334" s="147">
        <v>86.843996728314622</v>
      </c>
      <c r="H12334" s="147">
        <v>93.913694000000007</v>
      </c>
      <c r="I12334" s="147">
        <v>101.45286666666667</v>
      </c>
      <c r="J12334" s="147">
        <v>108.90410066666666</v>
      </c>
      <c r="K12334" s="147">
        <v>116.36755199999998</v>
      </c>
    </row>
    <row r="12335" spans="2:11" x14ac:dyDescent="0.2">
      <c r="B12335" s="21" t="str">
        <f t="shared" si="192"/>
        <v>MilvertonWind2100RCP6.0</v>
      </c>
      <c r="C12335" t="s">
        <v>374</v>
      </c>
      <c r="D12335" t="s">
        <v>1</v>
      </c>
      <c r="E12335" s="144" t="s">
        <v>192</v>
      </c>
      <c r="F12335" s="144">
        <v>2100</v>
      </c>
      <c r="G12335" s="147">
        <v>87.219151060030413</v>
      </c>
      <c r="H12335" s="147">
        <v>94.375470000000007</v>
      </c>
      <c r="I12335" s="147">
        <v>102.01799999999999</v>
      </c>
      <c r="J12335" s="147">
        <v>109.557728</v>
      </c>
      <c r="K12335" s="147">
        <v>117.11607599999998</v>
      </c>
    </row>
    <row r="12336" spans="2:11" x14ac:dyDescent="0.2">
      <c r="B12336" s="21" t="str">
        <f t="shared" si="192"/>
        <v>MilvertonWind2023RCP8.5</v>
      </c>
      <c r="C12336" t="s">
        <v>374</v>
      </c>
      <c r="D12336" t="s">
        <v>1</v>
      </c>
      <c r="E12336" s="144" t="s">
        <v>191</v>
      </c>
      <c r="F12336" s="144">
        <v>2023</v>
      </c>
      <c r="G12336" s="147">
        <v>85.213626775444482</v>
      </c>
      <c r="H12336" s="147">
        <v>91.869119999999995</v>
      </c>
      <c r="I12336" s="147">
        <v>98.891800000000018</v>
      </c>
      <c r="J12336" s="147">
        <v>105.89811400000001</v>
      </c>
      <c r="K12336" s="147">
        <v>112.90423199999998</v>
      </c>
    </row>
    <row r="12337" spans="2:11" x14ac:dyDescent="0.2">
      <c r="B12337" s="21" t="str">
        <f t="shared" si="192"/>
        <v>MilvertonWind2025RCP8.5</v>
      </c>
      <c r="C12337" t="s">
        <v>374</v>
      </c>
      <c r="D12337" t="s">
        <v>1</v>
      </c>
      <c r="E12337" s="144" t="s">
        <v>191</v>
      </c>
      <c r="F12337" s="144">
        <v>2025</v>
      </c>
      <c r="G12337" s="147">
        <v>85.303889471797149</v>
      </c>
      <c r="H12337" s="147">
        <v>91.975449999999995</v>
      </c>
      <c r="I12337" s="147">
        <v>99.019200000000012</v>
      </c>
      <c r="J12337" s="147">
        <v>106.04142266666668</v>
      </c>
      <c r="K12337" s="147">
        <v>113.06808799999997</v>
      </c>
    </row>
    <row r="12338" spans="2:11" x14ac:dyDescent="0.2">
      <c r="B12338" s="21" t="str">
        <f t="shared" si="192"/>
        <v>MilvertonWind2030RCP8.5</v>
      </c>
      <c r="C12338" t="s">
        <v>374</v>
      </c>
      <c r="D12338" t="s">
        <v>1</v>
      </c>
      <c r="E12338" s="144" t="s">
        <v>191</v>
      </c>
      <c r="F12338" s="144">
        <v>2030</v>
      </c>
      <c r="G12338" s="147">
        <v>85.39415216814983</v>
      </c>
      <c r="H12338" s="147">
        <v>92.081780000000009</v>
      </c>
      <c r="I12338" s="147">
        <v>99.146599999999992</v>
      </c>
      <c r="J12338" s="147">
        <v>106.18473133333333</v>
      </c>
      <c r="K12338" s="147">
        <v>113.23194399999998</v>
      </c>
    </row>
    <row r="12339" spans="2:11" x14ac:dyDescent="0.2">
      <c r="B12339" s="21" t="str">
        <f t="shared" si="192"/>
        <v>MilvertonWind2035RCP8.5</v>
      </c>
      <c r="C12339" t="s">
        <v>374</v>
      </c>
      <c r="D12339" t="s">
        <v>1</v>
      </c>
      <c r="E12339" s="144" t="s">
        <v>191</v>
      </c>
      <c r="F12339" s="144">
        <v>2035</v>
      </c>
      <c r="G12339" s="147">
        <v>85.484414864502497</v>
      </c>
      <c r="H12339" s="147">
        <v>92.188110000000009</v>
      </c>
      <c r="I12339" s="147">
        <v>99.273999999999987</v>
      </c>
      <c r="J12339" s="147">
        <v>106.32804</v>
      </c>
      <c r="K12339" s="147">
        <v>113.39579999999998</v>
      </c>
    </row>
    <row r="12340" spans="2:11" x14ac:dyDescent="0.2">
      <c r="B12340" s="21" t="str">
        <f t="shared" si="192"/>
        <v>MilvertonWind2040RCP8.5</v>
      </c>
      <c r="C12340" t="s">
        <v>374</v>
      </c>
      <c r="D12340" t="s">
        <v>1</v>
      </c>
      <c r="E12340" s="144" t="s">
        <v>191</v>
      </c>
      <c r="F12340" s="144">
        <v>2040</v>
      </c>
      <c r="G12340" s="147">
        <v>85.498518410807606</v>
      </c>
      <c r="H12340" s="147">
        <v>92.197224000000006</v>
      </c>
      <c r="I12340" s="147">
        <v>99.273999999999987</v>
      </c>
      <c r="J12340" s="147">
        <v>106.32454466666667</v>
      </c>
      <c r="K12340" s="147">
        <v>113.38090399999997</v>
      </c>
    </row>
    <row r="12341" spans="2:11" x14ac:dyDescent="0.2">
      <c r="B12341" s="21" t="str">
        <f t="shared" si="192"/>
        <v>MilvertonWind2045RCP8.5</v>
      </c>
      <c r="C12341" t="s">
        <v>374</v>
      </c>
      <c r="D12341" t="s">
        <v>1</v>
      </c>
      <c r="E12341" s="144" t="s">
        <v>191</v>
      </c>
      <c r="F12341" s="144">
        <v>2045</v>
      </c>
      <c r="G12341" s="147">
        <v>85.5126219571127</v>
      </c>
      <c r="H12341" s="147">
        <v>92.206338000000002</v>
      </c>
      <c r="I12341" s="147">
        <v>99.273999999999987</v>
      </c>
      <c r="J12341" s="147">
        <v>106.32104933333333</v>
      </c>
      <c r="K12341" s="147">
        <v>113.36600799999998</v>
      </c>
    </row>
    <row r="12342" spans="2:11" x14ac:dyDescent="0.2">
      <c r="B12342" s="21" t="str">
        <f t="shared" si="192"/>
        <v>MilvertonWind2050RCP8.5</v>
      </c>
      <c r="C12342" t="s">
        <v>374</v>
      </c>
      <c r="D12342" t="s">
        <v>1</v>
      </c>
      <c r="E12342" s="144" t="s">
        <v>191</v>
      </c>
      <c r="F12342" s="144">
        <v>2050</v>
      </c>
      <c r="G12342" s="147">
        <v>85.715713023906218</v>
      </c>
      <c r="H12342" s="147">
        <v>92.473681999999997</v>
      </c>
      <c r="I12342" s="147">
        <v>99.623533333333327</v>
      </c>
      <c r="J12342" s="147">
        <v>106.74398466666666</v>
      </c>
      <c r="K12342" s="147">
        <v>113.85757599999998</v>
      </c>
    </row>
    <row r="12343" spans="2:11" x14ac:dyDescent="0.2">
      <c r="B12343" s="21" t="str">
        <f t="shared" si="192"/>
        <v>MilvertonWind2055RCP8.5</v>
      </c>
      <c r="C12343" t="s">
        <v>374</v>
      </c>
      <c r="D12343" t="s">
        <v>1</v>
      </c>
      <c r="E12343" s="144" t="s">
        <v>191</v>
      </c>
      <c r="F12343" s="144">
        <v>2055</v>
      </c>
      <c r="G12343" s="147">
        <v>85.904700544394643</v>
      </c>
      <c r="H12343" s="147">
        <v>92.731912000000008</v>
      </c>
      <c r="I12343" s="147">
        <v>99.973066666666668</v>
      </c>
      <c r="J12343" s="147">
        <v>107.17041533333334</v>
      </c>
      <c r="K12343" s="147">
        <v>114.36403999999997</v>
      </c>
    </row>
    <row r="12344" spans="2:11" x14ac:dyDescent="0.2">
      <c r="B12344" s="21" t="str">
        <f t="shared" si="192"/>
        <v>MilvertonWind2060RCP8.5</v>
      </c>
      <c r="C12344" t="s">
        <v>374</v>
      </c>
      <c r="D12344" t="s">
        <v>1</v>
      </c>
      <c r="E12344" s="144" t="s">
        <v>191</v>
      </c>
      <c r="F12344" s="144">
        <v>2060</v>
      </c>
      <c r="G12344" s="147">
        <v>86.468842396598845</v>
      </c>
      <c r="H12344" s="147">
        <v>93.451918000000006</v>
      </c>
      <c r="I12344" s="147">
        <v>100.88773333333333</v>
      </c>
      <c r="J12344" s="147">
        <v>108.25047333333333</v>
      </c>
      <c r="K12344" s="147">
        <v>115.61902799999999</v>
      </c>
    </row>
    <row r="12345" spans="2:11" x14ac:dyDescent="0.2">
      <c r="B12345" s="21" t="str">
        <f t="shared" si="192"/>
        <v>MilvertonWind2065RCP8.5</v>
      </c>
      <c r="C12345" t="s">
        <v>374</v>
      </c>
      <c r="D12345" t="s">
        <v>1</v>
      </c>
      <c r="E12345" s="144" t="s">
        <v>191</v>
      </c>
      <c r="F12345" s="144">
        <v>2065</v>
      </c>
      <c r="G12345" s="147">
        <v>86.843996728314622</v>
      </c>
      <c r="H12345" s="147">
        <v>93.913694000000007</v>
      </c>
      <c r="I12345" s="147">
        <v>101.45286666666667</v>
      </c>
      <c r="J12345" s="147">
        <v>108.90410066666666</v>
      </c>
      <c r="K12345" s="147">
        <v>116.36755199999998</v>
      </c>
    </row>
    <row r="12346" spans="2:11" x14ac:dyDescent="0.2">
      <c r="B12346" s="21" t="str">
        <f t="shared" si="192"/>
        <v>MilvertonWind2070RCP8.5</v>
      </c>
      <c r="C12346" t="s">
        <v>374</v>
      </c>
      <c r="D12346" t="s">
        <v>1</v>
      </c>
      <c r="E12346" s="144" t="s">
        <v>191</v>
      </c>
      <c r="F12346" s="144">
        <v>2070</v>
      </c>
      <c r="G12346" s="147">
        <v>87.495580567610475</v>
      </c>
      <c r="H12346" s="147">
        <v>94.736992000000015</v>
      </c>
      <c r="I12346" s="147">
        <v>102.49166666666666</v>
      </c>
      <c r="J12346" s="147">
        <v>110.12397199999999</v>
      </c>
      <c r="K12346" s="147">
        <v>117.77894799999999</v>
      </c>
    </row>
    <row r="12347" spans="2:11" x14ac:dyDescent="0.2">
      <c r="B12347" s="21" t="str">
        <f t="shared" si="192"/>
        <v>MilvertonWind2075RCP8.5</v>
      </c>
      <c r="C12347" t="s">
        <v>374</v>
      </c>
      <c r="D12347" t="s">
        <v>1</v>
      </c>
      <c r="E12347" s="144" t="s">
        <v>191</v>
      </c>
      <c r="F12347" s="144">
        <v>2075</v>
      </c>
      <c r="G12347" s="147">
        <v>87.772010075190536</v>
      </c>
      <c r="H12347" s="147">
        <v>95.098514000000009</v>
      </c>
      <c r="I12347" s="147">
        <v>102.96533333333333</v>
      </c>
      <c r="J12347" s="147">
        <v>110.69021599999999</v>
      </c>
      <c r="K12347" s="147">
        <v>118.44181999999998</v>
      </c>
    </row>
    <row r="12348" spans="2:11" x14ac:dyDescent="0.2">
      <c r="B12348" s="21" t="str">
        <f t="shared" si="192"/>
        <v>MilvertonWind2080RCP8.5</v>
      </c>
      <c r="C12348" t="s">
        <v>374</v>
      </c>
      <c r="D12348" t="s">
        <v>1</v>
      </c>
      <c r="E12348" s="144" t="s">
        <v>191</v>
      </c>
      <c r="F12348" s="144">
        <v>2080</v>
      </c>
      <c r="G12348" s="147">
        <v>88.048439582770598</v>
      </c>
      <c r="H12348" s="147">
        <v>95.460036000000017</v>
      </c>
      <c r="I12348" s="147">
        <v>103.43900000000001</v>
      </c>
      <c r="J12348" s="147">
        <v>111.25645999999999</v>
      </c>
      <c r="K12348" s="147">
        <v>119.10469199999999</v>
      </c>
    </row>
    <row r="12349" spans="2:11" x14ac:dyDescent="0.2">
      <c r="B12349" s="21" t="str">
        <f t="shared" si="192"/>
        <v>MilvertonWind2085RCP8.5</v>
      </c>
      <c r="C12349" t="s">
        <v>374</v>
      </c>
      <c r="D12349" t="s">
        <v>1</v>
      </c>
      <c r="E12349" s="144" t="s">
        <v>191</v>
      </c>
      <c r="F12349" s="144">
        <v>2085</v>
      </c>
      <c r="G12349" s="147">
        <v>88.264223841238703</v>
      </c>
      <c r="H12349" s="147">
        <v>95.747127000000006</v>
      </c>
      <c r="I12349" s="147">
        <v>103.8163</v>
      </c>
      <c r="J12349" s="147">
        <v>111.70735799999999</v>
      </c>
      <c r="K12349" s="147">
        <v>119.62977599999998</v>
      </c>
    </row>
    <row r="12350" spans="2:11" x14ac:dyDescent="0.2">
      <c r="B12350" s="21" t="str">
        <f t="shared" si="192"/>
        <v>MilvertonWind2090RCP8.5</v>
      </c>
      <c r="C12350" t="s">
        <v>374</v>
      </c>
      <c r="D12350" t="s">
        <v>1</v>
      </c>
      <c r="E12350" s="144" t="s">
        <v>191</v>
      </c>
      <c r="F12350" s="144">
        <v>2090</v>
      </c>
      <c r="G12350" s="147">
        <v>88.480008099706822</v>
      </c>
      <c r="H12350" s="147">
        <v>96.03421800000001</v>
      </c>
      <c r="I12350" s="147">
        <v>104.19359999999999</v>
      </c>
      <c r="J12350" s="147">
        <v>112.15825599999998</v>
      </c>
      <c r="K12350" s="147">
        <v>120.15485999999997</v>
      </c>
    </row>
    <row r="12351" spans="2:11" x14ac:dyDescent="0.2">
      <c r="B12351" s="21" t="str">
        <f t="shared" si="192"/>
        <v>MilvertonWind2095RCP8.5</v>
      </c>
      <c r="C12351" t="s">
        <v>374</v>
      </c>
      <c r="D12351" t="s">
        <v>1</v>
      </c>
      <c r="E12351" s="144" t="s">
        <v>191</v>
      </c>
      <c r="F12351" s="144">
        <v>2095</v>
      </c>
      <c r="G12351" s="147">
        <v>88.480008099706822</v>
      </c>
      <c r="H12351" s="147">
        <v>96.03421800000001</v>
      </c>
      <c r="I12351" s="147">
        <v>104.19359999999999</v>
      </c>
      <c r="J12351" s="147">
        <v>112.15825599999998</v>
      </c>
      <c r="K12351" s="147">
        <v>120.15485999999997</v>
      </c>
    </row>
    <row r="12352" spans="2:11" x14ac:dyDescent="0.2">
      <c r="B12352" s="21" t="str">
        <f t="shared" si="192"/>
        <v>MilvertonWind2100RCP8.5</v>
      </c>
      <c r="C12352" t="s">
        <v>374</v>
      </c>
      <c r="D12352" t="s">
        <v>1</v>
      </c>
      <c r="E12352" s="144" t="s">
        <v>191</v>
      </c>
      <c r="F12352" s="144">
        <v>2100</v>
      </c>
      <c r="G12352" s="147">
        <v>88.480008099706822</v>
      </c>
      <c r="H12352" s="147">
        <v>96.03421800000001</v>
      </c>
      <c r="I12352" s="147">
        <v>104.19359999999999</v>
      </c>
      <c r="J12352" s="147">
        <v>112.15825599999998</v>
      </c>
      <c r="K12352" s="147">
        <v>120.15485999999997</v>
      </c>
    </row>
    <row r="12353" spans="2:11" x14ac:dyDescent="0.2">
      <c r="B12353" s="21" t="str">
        <f t="shared" si="192"/>
        <v>MindenIce Accretion2023RCP4.5</v>
      </c>
      <c r="C12353" t="s">
        <v>375</v>
      </c>
      <c r="D12353" t="s">
        <v>486</v>
      </c>
      <c r="E12353" s="144" t="s">
        <v>193</v>
      </c>
      <c r="F12353" s="144">
        <v>2023</v>
      </c>
      <c r="G12353" s="147">
        <v>16.856872156860803</v>
      </c>
      <c r="H12353" s="147">
        <v>20.065249999999999</v>
      </c>
      <c r="I12353" s="147">
        <v>24.125</v>
      </c>
      <c r="J12353" s="147">
        <v>27.232999999999997</v>
      </c>
      <c r="K12353" s="147">
        <v>30.366</v>
      </c>
    </row>
    <row r="12354" spans="2:11" x14ac:dyDescent="0.2">
      <c r="B12354" s="21" t="str">
        <f t="shared" si="192"/>
        <v>MindenIce Accretion2025RCP4.5</v>
      </c>
      <c r="C12354" t="s">
        <v>375</v>
      </c>
      <c r="D12354" t="s">
        <v>486</v>
      </c>
      <c r="E12354" s="144" t="s">
        <v>193</v>
      </c>
      <c r="F12354" s="144">
        <v>2025</v>
      </c>
      <c r="G12354" s="147">
        <v>16.839476003964144</v>
      </c>
      <c r="H12354" s="147">
        <v>20.041041666666665</v>
      </c>
      <c r="I12354" s="147">
        <v>24.091666666666669</v>
      </c>
      <c r="J12354" s="147">
        <v>27.19533333333333</v>
      </c>
      <c r="K12354" s="147">
        <v>30.318750000000001</v>
      </c>
    </row>
    <row r="12355" spans="2:11" x14ac:dyDescent="0.2">
      <c r="B12355" s="21" t="str">
        <f t="shared" si="192"/>
        <v>MindenIce Accretion2030RCP4.5</v>
      </c>
      <c r="C12355" t="s">
        <v>375</v>
      </c>
      <c r="D12355" t="s">
        <v>486</v>
      </c>
      <c r="E12355" s="144" t="s">
        <v>193</v>
      </c>
      <c r="F12355" s="144">
        <v>2030</v>
      </c>
      <c r="G12355" s="147">
        <v>16.822079851067489</v>
      </c>
      <c r="H12355" s="147">
        <v>20.016833333333331</v>
      </c>
      <c r="I12355" s="147">
        <v>24.058333333333334</v>
      </c>
      <c r="J12355" s="147">
        <v>27.157666666666664</v>
      </c>
      <c r="K12355" s="147">
        <v>30.2715</v>
      </c>
    </row>
    <row r="12356" spans="2:11" x14ac:dyDescent="0.2">
      <c r="B12356" s="21" t="str">
        <f t="shared" si="192"/>
        <v>MindenIce Accretion2035RCP4.5</v>
      </c>
      <c r="C12356" t="s">
        <v>375</v>
      </c>
      <c r="D12356" t="s">
        <v>486</v>
      </c>
      <c r="E12356" s="144" t="s">
        <v>193</v>
      </c>
      <c r="F12356" s="144">
        <v>2035</v>
      </c>
      <c r="G12356" s="147">
        <v>16.80468369817083</v>
      </c>
      <c r="H12356" s="147">
        <v>19.992624999999997</v>
      </c>
      <c r="I12356" s="147">
        <v>24.024999999999999</v>
      </c>
      <c r="J12356" s="147">
        <v>27.119999999999997</v>
      </c>
      <c r="K12356" s="147">
        <v>30.224249999999998</v>
      </c>
    </row>
    <row r="12357" spans="2:11" x14ac:dyDescent="0.2">
      <c r="B12357" s="21" t="str">
        <f t="shared" si="192"/>
        <v>MindenIce Accretion2040RCP4.5</v>
      </c>
      <c r="C12357" t="s">
        <v>375</v>
      </c>
      <c r="D12357" t="s">
        <v>486</v>
      </c>
      <c r="E12357" s="144" t="s">
        <v>193</v>
      </c>
      <c r="F12357" s="144">
        <v>2040</v>
      </c>
      <c r="G12357" s="147">
        <v>16.787287545274172</v>
      </c>
      <c r="H12357" s="147">
        <v>19.968416666666666</v>
      </c>
      <c r="I12357" s="147">
        <v>23.991666666666667</v>
      </c>
      <c r="J12357" s="147">
        <v>27.082333333333327</v>
      </c>
      <c r="K12357" s="147">
        <v>30.177</v>
      </c>
    </row>
    <row r="12358" spans="2:11" x14ac:dyDescent="0.2">
      <c r="B12358" s="21" t="str">
        <f t="shared" si="192"/>
        <v>MindenIce Accretion2045RCP4.5</v>
      </c>
      <c r="C12358" t="s">
        <v>375</v>
      </c>
      <c r="D12358" t="s">
        <v>486</v>
      </c>
      <c r="E12358" s="144" t="s">
        <v>193</v>
      </c>
      <c r="F12358" s="144">
        <v>2045</v>
      </c>
      <c r="G12358" s="147">
        <v>16.769891392377517</v>
      </c>
      <c r="H12358" s="147">
        <v>19.944208333333332</v>
      </c>
      <c r="I12358" s="147">
        <v>23.958333333333336</v>
      </c>
      <c r="J12358" s="147">
        <v>27.044666666666661</v>
      </c>
      <c r="K12358" s="147">
        <v>30.129750000000001</v>
      </c>
    </row>
    <row r="12359" spans="2:11" x14ac:dyDescent="0.2">
      <c r="B12359" s="21" t="str">
        <f t="shared" si="192"/>
        <v>MindenIce Accretion2050RCP4.5</v>
      </c>
      <c r="C12359" t="s">
        <v>375</v>
      </c>
      <c r="D12359" t="s">
        <v>486</v>
      </c>
      <c r="E12359" s="144" t="s">
        <v>193</v>
      </c>
      <c r="F12359" s="144">
        <v>2050</v>
      </c>
      <c r="G12359" s="147">
        <v>16.749016008901528</v>
      </c>
      <c r="H12359" s="147">
        <v>19.932449999999999</v>
      </c>
      <c r="I12359" s="147">
        <v>23.965</v>
      </c>
      <c r="J12359" s="147">
        <v>27.063499999999994</v>
      </c>
      <c r="K12359" s="147">
        <v>30.158100000000001</v>
      </c>
    </row>
    <row r="12360" spans="2:11" x14ac:dyDescent="0.2">
      <c r="B12360" s="21" t="str">
        <f t="shared" si="192"/>
        <v>MindenIce Accretion2055RCP4.5</v>
      </c>
      <c r="C12360" t="s">
        <v>375</v>
      </c>
      <c r="D12360" t="s">
        <v>486</v>
      </c>
      <c r="E12360" s="144" t="s">
        <v>193</v>
      </c>
      <c r="F12360" s="144">
        <v>2055</v>
      </c>
      <c r="G12360" s="147">
        <v>16.745536778322194</v>
      </c>
      <c r="H12360" s="147">
        <v>19.944900000000001</v>
      </c>
      <c r="I12360" s="147">
        <v>24.004999999999999</v>
      </c>
      <c r="J12360" s="147">
        <v>27.119999999999994</v>
      </c>
      <c r="K12360" s="147">
        <v>30.233699999999999</v>
      </c>
    </row>
    <row r="12361" spans="2:11" x14ac:dyDescent="0.2">
      <c r="B12361" s="21" t="str">
        <f t="shared" si="192"/>
        <v>MindenIce Accretion2060RCP4.5</v>
      </c>
      <c r="C12361" t="s">
        <v>375</v>
      </c>
      <c r="D12361" t="s">
        <v>486</v>
      </c>
      <c r="E12361" s="144" t="s">
        <v>193</v>
      </c>
      <c r="F12361" s="144">
        <v>2060</v>
      </c>
      <c r="G12361" s="147">
        <v>16.742057547742863</v>
      </c>
      <c r="H12361" s="147">
        <v>19.957349999999998</v>
      </c>
      <c r="I12361" s="147">
        <v>24.045000000000002</v>
      </c>
      <c r="J12361" s="147">
        <v>27.176499999999997</v>
      </c>
      <c r="K12361" s="147">
        <v>30.3093</v>
      </c>
    </row>
    <row r="12362" spans="2:11" x14ac:dyDescent="0.2">
      <c r="B12362" s="21" t="str">
        <f t="shared" si="192"/>
        <v>MindenIce Accretion2065RCP4.5</v>
      </c>
      <c r="C12362" t="s">
        <v>375</v>
      </c>
      <c r="D12362" t="s">
        <v>486</v>
      </c>
      <c r="E12362" s="144" t="s">
        <v>193</v>
      </c>
      <c r="F12362" s="144">
        <v>2065</v>
      </c>
      <c r="G12362" s="147">
        <v>16.73857831716353</v>
      </c>
      <c r="H12362" s="147">
        <v>19.969799999999999</v>
      </c>
      <c r="I12362" s="147">
        <v>24.085000000000001</v>
      </c>
      <c r="J12362" s="147">
        <v>27.232999999999997</v>
      </c>
      <c r="K12362" s="147">
        <v>30.384899999999998</v>
      </c>
    </row>
    <row r="12363" spans="2:11" x14ac:dyDescent="0.2">
      <c r="B12363" s="21" t="str">
        <f t="shared" si="192"/>
        <v>MindenIce Accretion2070RCP4.5</v>
      </c>
      <c r="C12363" t="s">
        <v>375</v>
      </c>
      <c r="D12363" t="s">
        <v>486</v>
      </c>
      <c r="E12363" s="144" t="s">
        <v>193</v>
      </c>
      <c r="F12363" s="144">
        <v>2070</v>
      </c>
      <c r="G12363" s="147">
        <v>16.735099086584199</v>
      </c>
      <c r="H12363" s="147">
        <v>19.982250000000001</v>
      </c>
      <c r="I12363" s="147">
        <v>24.125</v>
      </c>
      <c r="J12363" s="147">
        <v>27.289499999999997</v>
      </c>
      <c r="K12363" s="147">
        <v>30.4605</v>
      </c>
    </row>
    <row r="12364" spans="2:11" x14ac:dyDescent="0.2">
      <c r="B12364" s="21" t="str">
        <f t="shared" ref="B12364:B12427" si="193">C12364&amp;D12364&amp;F12364&amp;E12364</f>
        <v>MindenIce Accretion2075RCP4.5</v>
      </c>
      <c r="C12364" t="s">
        <v>375</v>
      </c>
      <c r="D12364" t="s">
        <v>486</v>
      </c>
      <c r="E12364" s="144" t="s">
        <v>193</v>
      </c>
      <c r="F12364" s="144">
        <v>2075</v>
      </c>
      <c r="G12364" s="147">
        <v>16.813381774619156</v>
      </c>
      <c r="H12364" s="147">
        <v>20.092916666666667</v>
      </c>
      <c r="I12364" s="147">
        <v>24.270833333333332</v>
      </c>
      <c r="J12364" s="147">
        <v>27.463708333333329</v>
      </c>
      <c r="K12364" s="147">
        <v>30.66</v>
      </c>
    </row>
    <row r="12365" spans="2:11" x14ac:dyDescent="0.2">
      <c r="B12365" s="21" t="str">
        <f t="shared" si="193"/>
        <v>MindenIce Accretion2080RCP4.5</v>
      </c>
      <c r="C12365" t="s">
        <v>375</v>
      </c>
      <c r="D12365" t="s">
        <v>486</v>
      </c>
      <c r="E12365" s="144" t="s">
        <v>193</v>
      </c>
      <c r="F12365" s="144">
        <v>2080</v>
      </c>
      <c r="G12365" s="147">
        <v>16.891664462654113</v>
      </c>
      <c r="H12365" s="147">
        <v>20.203583333333334</v>
      </c>
      <c r="I12365" s="147">
        <v>24.416666666666668</v>
      </c>
      <c r="J12365" s="147">
        <v>27.637916666666662</v>
      </c>
      <c r="K12365" s="147">
        <v>30.859499999999997</v>
      </c>
    </row>
    <row r="12366" spans="2:11" x14ac:dyDescent="0.2">
      <c r="B12366" s="21" t="str">
        <f t="shared" si="193"/>
        <v>MindenIce Accretion2085RCP4.5</v>
      </c>
      <c r="C12366" t="s">
        <v>375</v>
      </c>
      <c r="D12366" t="s">
        <v>486</v>
      </c>
      <c r="E12366" s="144" t="s">
        <v>193</v>
      </c>
      <c r="F12366" s="144">
        <v>2085</v>
      </c>
      <c r="G12366" s="147">
        <v>16.969947150689073</v>
      </c>
      <c r="H12366" s="147">
        <v>20.314250000000001</v>
      </c>
      <c r="I12366" s="147">
        <v>24.5625</v>
      </c>
      <c r="J12366" s="147">
        <v>27.812124999999995</v>
      </c>
      <c r="K12366" s="147">
        <v>31.058999999999997</v>
      </c>
    </row>
    <row r="12367" spans="2:11" x14ac:dyDescent="0.2">
      <c r="B12367" s="21" t="str">
        <f t="shared" si="193"/>
        <v>MindenIce Accretion2090RCP4.5</v>
      </c>
      <c r="C12367" t="s">
        <v>375</v>
      </c>
      <c r="D12367" t="s">
        <v>486</v>
      </c>
      <c r="E12367" s="144" t="s">
        <v>193</v>
      </c>
      <c r="F12367" s="144">
        <v>2090</v>
      </c>
      <c r="G12367" s="147">
        <v>17.04822983872403</v>
      </c>
      <c r="H12367" s="147">
        <v>20.424916666666665</v>
      </c>
      <c r="I12367" s="147">
        <v>24.708333333333332</v>
      </c>
      <c r="J12367" s="147">
        <v>27.986333333333327</v>
      </c>
      <c r="K12367" s="147">
        <v>31.258499999999998</v>
      </c>
    </row>
    <row r="12368" spans="2:11" x14ac:dyDescent="0.2">
      <c r="B12368" s="21" t="str">
        <f t="shared" si="193"/>
        <v>MindenIce Accretion2095RCP4.5</v>
      </c>
      <c r="C12368" t="s">
        <v>375</v>
      </c>
      <c r="D12368" t="s">
        <v>486</v>
      </c>
      <c r="E12368" s="144" t="s">
        <v>193</v>
      </c>
      <c r="F12368" s="144">
        <v>2095</v>
      </c>
      <c r="G12368" s="147">
        <v>17.126512526758987</v>
      </c>
      <c r="H12368" s="147">
        <v>20.535583333333332</v>
      </c>
      <c r="I12368" s="147">
        <v>24.854166666666668</v>
      </c>
      <c r="J12368" s="147">
        <v>28.16054166666666</v>
      </c>
      <c r="K12368" s="147">
        <v>31.457999999999995</v>
      </c>
    </row>
    <row r="12369" spans="2:11" x14ac:dyDescent="0.2">
      <c r="B12369" s="21" t="str">
        <f t="shared" si="193"/>
        <v>MindenIce Accretion2100RCP4.5</v>
      </c>
      <c r="C12369" t="s">
        <v>375</v>
      </c>
      <c r="D12369" t="s">
        <v>486</v>
      </c>
      <c r="E12369" s="144" t="s">
        <v>193</v>
      </c>
      <c r="F12369" s="144">
        <v>2100</v>
      </c>
      <c r="G12369" s="147">
        <v>17.204795214793943</v>
      </c>
      <c r="H12369" s="147">
        <v>20.646249999999998</v>
      </c>
      <c r="I12369" s="147">
        <v>25</v>
      </c>
      <c r="J12369" s="147">
        <v>28.334749999999993</v>
      </c>
      <c r="K12369" s="147">
        <v>31.657499999999995</v>
      </c>
    </row>
    <row r="12370" spans="2:11" x14ac:dyDescent="0.2">
      <c r="B12370" s="21" t="str">
        <f t="shared" si="193"/>
        <v>MindenIce Accretion2023RCP6.0</v>
      </c>
      <c r="C12370" t="s">
        <v>375</v>
      </c>
      <c r="D12370" t="s">
        <v>486</v>
      </c>
      <c r="E12370" s="144" t="s">
        <v>192</v>
      </c>
      <c r="F12370" s="144">
        <v>2023</v>
      </c>
      <c r="G12370" s="147">
        <v>16.856872156860803</v>
      </c>
      <c r="H12370" s="147">
        <v>20.065249999999999</v>
      </c>
      <c r="I12370" s="147">
        <v>24.125</v>
      </c>
      <c r="J12370" s="147">
        <v>27.232999999999997</v>
      </c>
      <c r="K12370" s="147">
        <v>30.366</v>
      </c>
    </row>
    <row r="12371" spans="2:11" x14ac:dyDescent="0.2">
      <c r="B12371" s="21" t="str">
        <f t="shared" si="193"/>
        <v>MindenIce Accretion2025RCP6.0</v>
      </c>
      <c r="C12371" t="s">
        <v>375</v>
      </c>
      <c r="D12371" t="s">
        <v>486</v>
      </c>
      <c r="E12371" s="144" t="s">
        <v>192</v>
      </c>
      <c r="F12371" s="144">
        <v>2025</v>
      </c>
      <c r="G12371" s="147">
        <v>16.839476003964144</v>
      </c>
      <c r="H12371" s="147">
        <v>20.041041666666665</v>
      </c>
      <c r="I12371" s="147">
        <v>24.091666666666669</v>
      </c>
      <c r="J12371" s="147">
        <v>27.19533333333333</v>
      </c>
      <c r="K12371" s="147">
        <v>30.318750000000001</v>
      </c>
    </row>
    <row r="12372" spans="2:11" x14ac:dyDescent="0.2">
      <c r="B12372" s="21" t="str">
        <f t="shared" si="193"/>
        <v>MindenIce Accretion2030RCP6.0</v>
      </c>
      <c r="C12372" t="s">
        <v>375</v>
      </c>
      <c r="D12372" t="s">
        <v>486</v>
      </c>
      <c r="E12372" s="144" t="s">
        <v>192</v>
      </c>
      <c r="F12372" s="144">
        <v>2030</v>
      </c>
      <c r="G12372" s="147">
        <v>16.822079851067489</v>
      </c>
      <c r="H12372" s="147">
        <v>20.016833333333331</v>
      </c>
      <c r="I12372" s="147">
        <v>24.058333333333334</v>
      </c>
      <c r="J12372" s="147">
        <v>27.157666666666664</v>
      </c>
      <c r="K12372" s="147">
        <v>30.2715</v>
      </c>
    </row>
    <row r="12373" spans="2:11" x14ac:dyDescent="0.2">
      <c r="B12373" s="21" t="str">
        <f t="shared" si="193"/>
        <v>MindenIce Accretion2035RCP6.0</v>
      </c>
      <c r="C12373" t="s">
        <v>375</v>
      </c>
      <c r="D12373" t="s">
        <v>486</v>
      </c>
      <c r="E12373" s="144" t="s">
        <v>192</v>
      </c>
      <c r="F12373" s="144">
        <v>2035</v>
      </c>
      <c r="G12373" s="147">
        <v>16.80468369817083</v>
      </c>
      <c r="H12373" s="147">
        <v>19.992624999999997</v>
      </c>
      <c r="I12373" s="147">
        <v>24.024999999999999</v>
      </c>
      <c r="J12373" s="147">
        <v>27.119999999999997</v>
      </c>
      <c r="K12373" s="147">
        <v>30.224249999999998</v>
      </c>
    </row>
    <row r="12374" spans="2:11" x14ac:dyDescent="0.2">
      <c r="B12374" s="21" t="str">
        <f t="shared" si="193"/>
        <v>MindenIce Accretion2040RCP6.0</v>
      </c>
      <c r="C12374" t="s">
        <v>375</v>
      </c>
      <c r="D12374" t="s">
        <v>486</v>
      </c>
      <c r="E12374" s="144" t="s">
        <v>192</v>
      </c>
      <c r="F12374" s="144">
        <v>2040</v>
      </c>
      <c r="G12374" s="147">
        <v>16.787287545274172</v>
      </c>
      <c r="H12374" s="147">
        <v>19.968416666666666</v>
      </c>
      <c r="I12374" s="147">
        <v>23.991666666666667</v>
      </c>
      <c r="J12374" s="147">
        <v>27.082333333333327</v>
      </c>
      <c r="K12374" s="147">
        <v>30.177</v>
      </c>
    </row>
    <row r="12375" spans="2:11" x14ac:dyDescent="0.2">
      <c r="B12375" s="21" t="str">
        <f t="shared" si="193"/>
        <v>MindenIce Accretion2045RCP6.0</v>
      </c>
      <c r="C12375" t="s">
        <v>375</v>
      </c>
      <c r="D12375" t="s">
        <v>486</v>
      </c>
      <c r="E12375" s="144" t="s">
        <v>192</v>
      </c>
      <c r="F12375" s="144">
        <v>2045</v>
      </c>
      <c r="G12375" s="147">
        <v>16.769891392377517</v>
      </c>
      <c r="H12375" s="147">
        <v>19.944208333333332</v>
      </c>
      <c r="I12375" s="147">
        <v>23.958333333333336</v>
      </c>
      <c r="J12375" s="147">
        <v>27.044666666666661</v>
      </c>
      <c r="K12375" s="147">
        <v>30.129750000000001</v>
      </c>
    </row>
    <row r="12376" spans="2:11" x14ac:dyDescent="0.2">
      <c r="B12376" s="21" t="str">
        <f t="shared" si="193"/>
        <v>MindenIce Accretion2050RCP6.0</v>
      </c>
      <c r="C12376" t="s">
        <v>375</v>
      </c>
      <c r="D12376" t="s">
        <v>486</v>
      </c>
      <c r="E12376" s="144" t="s">
        <v>192</v>
      </c>
      <c r="F12376" s="144">
        <v>2050</v>
      </c>
      <c r="G12376" s="147">
        <v>16.749016008901528</v>
      </c>
      <c r="H12376" s="147">
        <v>19.932449999999999</v>
      </c>
      <c r="I12376" s="147">
        <v>23.965</v>
      </c>
      <c r="J12376" s="147">
        <v>27.063499999999994</v>
      </c>
      <c r="K12376" s="147">
        <v>30.158100000000001</v>
      </c>
    </row>
    <row r="12377" spans="2:11" x14ac:dyDescent="0.2">
      <c r="B12377" s="21" t="str">
        <f t="shared" si="193"/>
        <v>MindenIce Accretion2055RCP6.0</v>
      </c>
      <c r="C12377" t="s">
        <v>375</v>
      </c>
      <c r="D12377" t="s">
        <v>486</v>
      </c>
      <c r="E12377" s="144" t="s">
        <v>192</v>
      </c>
      <c r="F12377" s="144">
        <v>2055</v>
      </c>
      <c r="G12377" s="147">
        <v>16.745536778322194</v>
      </c>
      <c r="H12377" s="147">
        <v>19.944900000000001</v>
      </c>
      <c r="I12377" s="147">
        <v>24.004999999999999</v>
      </c>
      <c r="J12377" s="147">
        <v>27.119999999999994</v>
      </c>
      <c r="K12377" s="147">
        <v>30.233699999999999</v>
      </c>
    </row>
    <row r="12378" spans="2:11" x14ac:dyDescent="0.2">
      <c r="B12378" s="21" t="str">
        <f t="shared" si="193"/>
        <v>MindenIce Accretion2060RCP6.0</v>
      </c>
      <c r="C12378" t="s">
        <v>375</v>
      </c>
      <c r="D12378" t="s">
        <v>486</v>
      </c>
      <c r="E12378" s="144" t="s">
        <v>192</v>
      </c>
      <c r="F12378" s="144">
        <v>2060</v>
      </c>
      <c r="G12378" s="147">
        <v>16.742057547742863</v>
      </c>
      <c r="H12378" s="147">
        <v>19.957349999999998</v>
      </c>
      <c r="I12378" s="147">
        <v>24.045000000000002</v>
      </c>
      <c r="J12378" s="147">
        <v>27.176499999999997</v>
      </c>
      <c r="K12378" s="147">
        <v>30.3093</v>
      </c>
    </row>
    <row r="12379" spans="2:11" x14ac:dyDescent="0.2">
      <c r="B12379" s="21" t="str">
        <f t="shared" si="193"/>
        <v>MindenIce Accretion2065RCP6.0</v>
      </c>
      <c r="C12379" t="s">
        <v>375</v>
      </c>
      <c r="D12379" t="s">
        <v>486</v>
      </c>
      <c r="E12379" s="144" t="s">
        <v>192</v>
      </c>
      <c r="F12379" s="144">
        <v>2065</v>
      </c>
      <c r="G12379" s="147">
        <v>16.73857831716353</v>
      </c>
      <c r="H12379" s="147">
        <v>19.969799999999999</v>
      </c>
      <c r="I12379" s="147">
        <v>24.085000000000001</v>
      </c>
      <c r="J12379" s="147">
        <v>27.232999999999997</v>
      </c>
      <c r="K12379" s="147">
        <v>30.384899999999998</v>
      </c>
    </row>
    <row r="12380" spans="2:11" x14ac:dyDescent="0.2">
      <c r="B12380" s="21" t="str">
        <f t="shared" si="193"/>
        <v>MindenIce Accretion2070RCP6.0</v>
      </c>
      <c r="C12380" t="s">
        <v>375</v>
      </c>
      <c r="D12380" t="s">
        <v>486</v>
      </c>
      <c r="E12380" s="144" t="s">
        <v>192</v>
      </c>
      <c r="F12380" s="144">
        <v>2070</v>
      </c>
      <c r="G12380" s="147">
        <v>16.735099086584199</v>
      </c>
      <c r="H12380" s="147">
        <v>19.982250000000001</v>
      </c>
      <c r="I12380" s="147">
        <v>24.125</v>
      </c>
      <c r="J12380" s="147">
        <v>27.289499999999997</v>
      </c>
      <c r="K12380" s="147">
        <v>30.4605</v>
      </c>
    </row>
    <row r="12381" spans="2:11" x14ac:dyDescent="0.2">
      <c r="B12381" s="21" t="str">
        <f t="shared" si="193"/>
        <v>MindenIce Accretion2075RCP6.0</v>
      </c>
      <c r="C12381" t="s">
        <v>375</v>
      </c>
      <c r="D12381" t="s">
        <v>486</v>
      </c>
      <c r="E12381" s="144" t="s">
        <v>192</v>
      </c>
      <c r="F12381" s="144">
        <v>2075</v>
      </c>
      <c r="G12381" s="147">
        <v>16.852523118636636</v>
      </c>
      <c r="H12381" s="147">
        <v>20.148250000000001</v>
      </c>
      <c r="I12381" s="147">
        <v>24.34375</v>
      </c>
      <c r="J12381" s="147">
        <v>27.550812499999996</v>
      </c>
      <c r="K12381" s="147">
        <v>30.759749999999997</v>
      </c>
    </row>
    <row r="12382" spans="2:11" x14ac:dyDescent="0.2">
      <c r="B12382" s="21" t="str">
        <f t="shared" si="193"/>
        <v>MindenIce Accretion2080RCP6.0</v>
      </c>
      <c r="C12382" t="s">
        <v>375</v>
      </c>
      <c r="D12382" t="s">
        <v>486</v>
      </c>
      <c r="E12382" s="144" t="s">
        <v>192</v>
      </c>
      <c r="F12382" s="144">
        <v>2080</v>
      </c>
      <c r="G12382" s="147">
        <v>16.969947150689073</v>
      </c>
      <c r="H12382" s="147">
        <v>20.314250000000001</v>
      </c>
      <c r="I12382" s="147">
        <v>24.5625</v>
      </c>
      <c r="J12382" s="147">
        <v>27.812124999999995</v>
      </c>
      <c r="K12382" s="147">
        <v>31.058999999999997</v>
      </c>
    </row>
    <row r="12383" spans="2:11" x14ac:dyDescent="0.2">
      <c r="B12383" s="21" t="str">
        <f t="shared" si="193"/>
        <v>MindenIce Accretion2085RCP6.0</v>
      </c>
      <c r="C12383" t="s">
        <v>375</v>
      </c>
      <c r="D12383" t="s">
        <v>486</v>
      </c>
      <c r="E12383" s="144" t="s">
        <v>192</v>
      </c>
      <c r="F12383" s="144">
        <v>2085</v>
      </c>
      <c r="G12383" s="147">
        <v>17.087371182741506</v>
      </c>
      <c r="H12383" s="147">
        <v>20.480249999999998</v>
      </c>
      <c r="I12383" s="147">
        <v>24.78125</v>
      </c>
      <c r="J12383" s="147">
        <v>28.073437499999994</v>
      </c>
      <c r="K12383" s="147">
        <v>31.358249999999998</v>
      </c>
    </row>
    <row r="12384" spans="2:11" x14ac:dyDescent="0.2">
      <c r="B12384" s="21" t="str">
        <f t="shared" si="193"/>
        <v>MindenIce Accretion2090RCP6.0</v>
      </c>
      <c r="C12384" t="s">
        <v>375</v>
      </c>
      <c r="D12384" t="s">
        <v>486</v>
      </c>
      <c r="E12384" s="144" t="s">
        <v>192</v>
      </c>
      <c r="F12384" s="144">
        <v>2090</v>
      </c>
      <c r="G12384" s="147">
        <v>17.303373414541667</v>
      </c>
      <c r="H12384" s="147">
        <v>20.805333333333333</v>
      </c>
      <c r="I12384" s="147">
        <v>25.241666666666667</v>
      </c>
      <c r="J12384" s="147">
        <v>28.636083333333325</v>
      </c>
      <c r="K12384" s="147">
        <v>32.014499999999998</v>
      </c>
    </row>
    <row r="12385" spans="2:11" x14ac:dyDescent="0.2">
      <c r="B12385" s="21" t="str">
        <f t="shared" si="193"/>
        <v>MindenIce Accretion2095RCP6.0</v>
      </c>
      <c r="C12385" t="s">
        <v>375</v>
      </c>
      <c r="D12385" t="s">
        <v>486</v>
      </c>
      <c r="E12385" s="144" t="s">
        <v>192</v>
      </c>
      <c r="F12385" s="144">
        <v>2095</v>
      </c>
      <c r="G12385" s="147">
        <v>17.401951614289395</v>
      </c>
      <c r="H12385" s="147">
        <v>20.964416666666665</v>
      </c>
      <c r="I12385" s="147">
        <v>25.483333333333331</v>
      </c>
      <c r="J12385" s="147">
        <v>28.93741666666666</v>
      </c>
      <c r="K12385" s="147">
        <v>32.371499999999997</v>
      </c>
    </row>
    <row r="12386" spans="2:11" x14ac:dyDescent="0.2">
      <c r="B12386" s="21" t="str">
        <f t="shared" si="193"/>
        <v>MindenIce Accretion2100RCP6.0</v>
      </c>
      <c r="C12386" t="s">
        <v>375</v>
      </c>
      <c r="D12386" t="s">
        <v>486</v>
      </c>
      <c r="E12386" s="144" t="s">
        <v>192</v>
      </c>
      <c r="F12386" s="144">
        <v>2100</v>
      </c>
      <c r="G12386" s="147">
        <v>17.500529814037119</v>
      </c>
      <c r="H12386" s="147">
        <v>21.1235</v>
      </c>
      <c r="I12386" s="147">
        <v>25.724999999999998</v>
      </c>
      <c r="J12386" s="147">
        <v>29.238749999999992</v>
      </c>
      <c r="K12386" s="147">
        <v>32.728499999999997</v>
      </c>
    </row>
    <row r="12387" spans="2:11" x14ac:dyDescent="0.2">
      <c r="B12387" s="21" t="str">
        <f t="shared" si="193"/>
        <v>MindenIce Accretion2023RCP8.5</v>
      </c>
      <c r="C12387" t="s">
        <v>375</v>
      </c>
      <c r="D12387" t="s">
        <v>486</v>
      </c>
      <c r="E12387" s="144" t="s">
        <v>191</v>
      </c>
      <c r="F12387" s="144">
        <v>2023</v>
      </c>
      <c r="G12387" s="147">
        <v>16.856872156860803</v>
      </c>
      <c r="H12387" s="147">
        <v>20.065249999999999</v>
      </c>
      <c r="I12387" s="147">
        <v>24.125</v>
      </c>
      <c r="J12387" s="147">
        <v>27.232999999999997</v>
      </c>
      <c r="K12387" s="147">
        <v>30.366</v>
      </c>
    </row>
    <row r="12388" spans="2:11" x14ac:dyDescent="0.2">
      <c r="B12388" s="21" t="str">
        <f t="shared" si="193"/>
        <v>MindenIce Accretion2025RCP8.5</v>
      </c>
      <c r="C12388" t="s">
        <v>375</v>
      </c>
      <c r="D12388" t="s">
        <v>486</v>
      </c>
      <c r="E12388" s="144" t="s">
        <v>191</v>
      </c>
      <c r="F12388" s="144">
        <v>2025</v>
      </c>
      <c r="G12388" s="147">
        <v>16.822079851067489</v>
      </c>
      <c r="H12388" s="147">
        <v>20.016833333333331</v>
      </c>
      <c r="I12388" s="147">
        <v>24.058333333333334</v>
      </c>
      <c r="J12388" s="147">
        <v>27.157666666666664</v>
      </c>
      <c r="K12388" s="147">
        <v>30.2715</v>
      </c>
    </row>
    <row r="12389" spans="2:11" x14ac:dyDescent="0.2">
      <c r="B12389" s="21" t="str">
        <f t="shared" si="193"/>
        <v>MindenIce Accretion2030RCP8.5</v>
      </c>
      <c r="C12389" t="s">
        <v>375</v>
      </c>
      <c r="D12389" t="s">
        <v>486</v>
      </c>
      <c r="E12389" s="144" t="s">
        <v>191</v>
      </c>
      <c r="F12389" s="144">
        <v>2030</v>
      </c>
      <c r="G12389" s="147">
        <v>16.787287545274172</v>
      </c>
      <c r="H12389" s="147">
        <v>19.968416666666666</v>
      </c>
      <c r="I12389" s="147">
        <v>23.991666666666667</v>
      </c>
      <c r="J12389" s="147">
        <v>27.082333333333327</v>
      </c>
      <c r="K12389" s="147">
        <v>30.177</v>
      </c>
    </row>
    <row r="12390" spans="2:11" x14ac:dyDescent="0.2">
      <c r="B12390" s="21" t="str">
        <f t="shared" si="193"/>
        <v>MindenIce Accretion2035RCP8.5</v>
      </c>
      <c r="C12390" t="s">
        <v>375</v>
      </c>
      <c r="D12390" t="s">
        <v>486</v>
      </c>
      <c r="E12390" s="144" t="s">
        <v>191</v>
      </c>
      <c r="F12390" s="144">
        <v>2035</v>
      </c>
      <c r="G12390" s="147">
        <v>16.752495239480858</v>
      </c>
      <c r="H12390" s="147">
        <v>19.919999999999998</v>
      </c>
      <c r="I12390" s="147">
        <v>23.925000000000001</v>
      </c>
      <c r="J12390" s="147">
        <v>27.006999999999994</v>
      </c>
      <c r="K12390" s="147">
        <v>30.0825</v>
      </c>
    </row>
    <row r="12391" spans="2:11" x14ac:dyDescent="0.2">
      <c r="B12391" s="21" t="str">
        <f t="shared" si="193"/>
        <v>MindenIce Accretion2040RCP8.5</v>
      </c>
      <c r="C12391" t="s">
        <v>375</v>
      </c>
      <c r="D12391" t="s">
        <v>486</v>
      </c>
      <c r="E12391" s="144" t="s">
        <v>191</v>
      </c>
      <c r="F12391" s="144">
        <v>2040</v>
      </c>
      <c r="G12391" s="147">
        <v>16.746696521848637</v>
      </c>
      <c r="H12391" s="147">
        <v>19.940749999999998</v>
      </c>
      <c r="I12391" s="147">
        <v>23.991666666666667</v>
      </c>
      <c r="J12391" s="147">
        <v>27.101166666666661</v>
      </c>
      <c r="K12391" s="147">
        <v>30.208500000000001</v>
      </c>
    </row>
    <row r="12392" spans="2:11" x14ac:dyDescent="0.2">
      <c r="B12392" s="21" t="str">
        <f t="shared" si="193"/>
        <v>MindenIce Accretion2045RCP8.5</v>
      </c>
      <c r="C12392" t="s">
        <v>375</v>
      </c>
      <c r="D12392" t="s">
        <v>486</v>
      </c>
      <c r="E12392" s="144" t="s">
        <v>191</v>
      </c>
      <c r="F12392" s="144">
        <v>2045</v>
      </c>
      <c r="G12392" s="147">
        <v>16.74089780421642</v>
      </c>
      <c r="H12392" s="147">
        <v>19.961500000000001</v>
      </c>
      <c r="I12392" s="147">
        <v>24.058333333333334</v>
      </c>
      <c r="J12392" s="147">
        <v>27.19533333333333</v>
      </c>
      <c r="K12392" s="147">
        <v>30.334499999999998</v>
      </c>
    </row>
    <row r="12393" spans="2:11" x14ac:dyDescent="0.2">
      <c r="B12393" s="21" t="str">
        <f t="shared" si="193"/>
        <v>MindenIce Accretion2050RCP8.5</v>
      </c>
      <c r="C12393" t="s">
        <v>375</v>
      </c>
      <c r="D12393" t="s">
        <v>486</v>
      </c>
      <c r="E12393" s="144" t="s">
        <v>191</v>
      </c>
      <c r="F12393" s="144">
        <v>2050</v>
      </c>
      <c r="G12393" s="147">
        <v>16.891664462654113</v>
      </c>
      <c r="H12393" s="147">
        <v>20.203583333333334</v>
      </c>
      <c r="I12393" s="147">
        <v>24.416666666666668</v>
      </c>
      <c r="J12393" s="147">
        <v>27.637916666666662</v>
      </c>
      <c r="K12393" s="147">
        <v>30.859499999999997</v>
      </c>
    </row>
    <row r="12394" spans="2:11" x14ac:dyDescent="0.2">
      <c r="B12394" s="21" t="str">
        <f t="shared" si="193"/>
        <v>MindenIce Accretion2055RCP8.5</v>
      </c>
      <c r="C12394" t="s">
        <v>375</v>
      </c>
      <c r="D12394" t="s">
        <v>486</v>
      </c>
      <c r="E12394" s="144" t="s">
        <v>191</v>
      </c>
      <c r="F12394" s="144">
        <v>2055</v>
      </c>
      <c r="G12394" s="147">
        <v>17.04822983872403</v>
      </c>
      <c r="H12394" s="147">
        <v>20.424916666666665</v>
      </c>
      <c r="I12394" s="147">
        <v>24.708333333333332</v>
      </c>
      <c r="J12394" s="147">
        <v>27.986333333333327</v>
      </c>
      <c r="K12394" s="147">
        <v>31.258499999999998</v>
      </c>
    </row>
    <row r="12395" spans="2:11" x14ac:dyDescent="0.2">
      <c r="B12395" s="21" t="str">
        <f t="shared" si="193"/>
        <v>MindenIce Accretion2060RCP8.5</v>
      </c>
      <c r="C12395" t="s">
        <v>375</v>
      </c>
      <c r="D12395" t="s">
        <v>486</v>
      </c>
      <c r="E12395" s="144" t="s">
        <v>191</v>
      </c>
      <c r="F12395" s="144">
        <v>2060</v>
      </c>
      <c r="G12395" s="147">
        <v>17.303373414541667</v>
      </c>
      <c r="H12395" s="147">
        <v>20.805333333333333</v>
      </c>
      <c r="I12395" s="147">
        <v>25.241666666666667</v>
      </c>
      <c r="J12395" s="147">
        <v>28.636083333333325</v>
      </c>
      <c r="K12395" s="147">
        <v>32.014499999999998</v>
      </c>
    </row>
    <row r="12396" spans="2:11" x14ac:dyDescent="0.2">
      <c r="B12396" s="21" t="str">
        <f t="shared" si="193"/>
        <v>MindenIce Accretion2065RCP8.5</v>
      </c>
      <c r="C12396" t="s">
        <v>375</v>
      </c>
      <c r="D12396" t="s">
        <v>486</v>
      </c>
      <c r="E12396" s="144" t="s">
        <v>191</v>
      </c>
      <c r="F12396" s="144">
        <v>2065</v>
      </c>
      <c r="G12396" s="147">
        <v>17.401951614289395</v>
      </c>
      <c r="H12396" s="147">
        <v>20.964416666666665</v>
      </c>
      <c r="I12396" s="147">
        <v>25.483333333333331</v>
      </c>
      <c r="J12396" s="147">
        <v>28.93741666666666</v>
      </c>
      <c r="K12396" s="147">
        <v>32.371499999999997</v>
      </c>
    </row>
    <row r="12397" spans="2:11" x14ac:dyDescent="0.2">
      <c r="B12397" s="21" t="str">
        <f t="shared" si="193"/>
        <v>MindenIce Accretion2070RCP8.5</v>
      </c>
      <c r="C12397" t="s">
        <v>375</v>
      </c>
      <c r="D12397" t="s">
        <v>486</v>
      </c>
      <c r="E12397" s="144" t="s">
        <v>191</v>
      </c>
      <c r="F12397" s="144">
        <v>2070</v>
      </c>
      <c r="G12397" s="147">
        <v>17.372958026128298</v>
      </c>
      <c r="H12397" s="147">
        <v>20.998999999999999</v>
      </c>
      <c r="I12397" s="147">
        <v>25.599999999999998</v>
      </c>
      <c r="J12397" s="147">
        <v>29.116333333333326</v>
      </c>
      <c r="K12397" s="147">
        <v>32.613</v>
      </c>
    </row>
    <row r="12398" spans="2:11" x14ac:dyDescent="0.2">
      <c r="B12398" s="21" t="str">
        <f t="shared" si="193"/>
        <v>MindenIce Accretion2075RCP8.5</v>
      </c>
      <c r="C12398" t="s">
        <v>375</v>
      </c>
      <c r="D12398" t="s">
        <v>486</v>
      </c>
      <c r="E12398" s="144" t="s">
        <v>191</v>
      </c>
      <c r="F12398" s="144">
        <v>2075</v>
      </c>
      <c r="G12398" s="147">
        <v>17.245386238219481</v>
      </c>
      <c r="H12398" s="147">
        <v>20.874500000000001</v>
      </c>
      <c r="I12398" s="147">
        <v>25.475000000000001</v>
      </c>
      <c r="J12398" s="147">
        <v>28.993916666666664</v>
      </c>
      <c r="K12398" s="147">
        <v>32.497499999999995</v>
      </c>
    </row>
    <row r="12399" spans="2:11" x14ac:dyDescent="0.2">
      <c r="B12399" s="21" t="str">
        <f t="shared" si="193"/>
        <v>MindenIce Accretion2080RCP8.5</v>
      </c>
      <c r="C12399" t="s">
        <v>375</v>
      </c>
      <c r="D12399" t="s">
        <v>486</v>
      </c>
      <c r="E12399" s="144" t="s">
        <v>191</v>
      </c>
      <c r="F12399" s="144">
        <v>2080</v>
      </c>
      <c r="G12399" s="147">
        <v>17.117814450310661</v>
      </c>
      <c r="H12399" s="147">
        <v>20.75</v>
      </c>
      <c r="I12399" s="147">
        <v>25.35</v>
      </c>
      <c r="J12399" s="147">
        <v>28.871499999999997</v>
      </c>
      <c r="K12399" s="147">
        <v>32.381999999999998</v>
      </c>
    </row>
    <row r="12400" spans="2:11" x14ac:dyDescent="0.2">
      <c r="B12400" s="21" t="str">
        <f t="shared" si="193"/>
        <v>MindenIce Accretion2085RCP8.5</v>
      </c>
      <c r="C12400" t="s">
        <v>375</v>
      </c>
      <c r="D12400" t="s">
        <v>486</v>
      </c>
      <c r="E12400" s="144" t="s">
        <v>191</v>
      </c>
      <c r="F12400" s="144">
        <v>2085</v>
      </c>
      <c r="G12400" s="147">
        <v>16.69160870434256</v>
      </c>
      <c r="H12400" s="147">
        <v>20.283124999999998</v>
      </c>
      <c r="I12400" s="147">
        <v>24.837499999999999</v>
      </c>
      <c r="J12400" s="147">
        <v>28.306499999999996</v>
      </c>
      <c r="K12400" s="147">
        <v>31.767749999999999</v>
      </c>
    </row>
    <row r="12401" spans="2:11" x14ac:dyDescent="0.2">
      <c r="B12401" s="21" t="str">
        <f t="shared" si="193"/>
        <v>MindenIce Accretion2090RCP8.5</v>
      </c>
      <c r="C12401" t="s">
        <v>375</v>
      </c>
      <c r="D12401" t="s">
        <v>486</v>
      </c>
      <c r="E12401" s="144" t="s">
        <v>191</v>
      </c>
      <c r="F12401" s="144">
        <v>2090</v>
      </c>
      <c r="G12401" s="147">
        <v>16.265402958374459</v>
      </c>
      <c r="H12401" s="147">
        <v>19.81625</v>
      </c>
      <c r="I12401" s="147">
        <v>24.324999999999999</v>
      </c>
      <c r="J12401" s="147">
        <v>27.741499999999995</v>
      </c>
      <c r="K12401" s="147">
        <v>31.153500000000001</v>
      </c>
    </row>
    <row r="12402" spans="2:11" x14ac:dyDescent="0.2">
      <c r="B12402" s="21" t="str">
        <f t="shared" si="193"/>
        <v>MindenIce Accretion2095RCP8.5</v>
      </c>
      <c r="C12402" t="s">
        <v>375</v>
      </c>
      <c r="D12402" t="s">
        <v>486</v>
      </c>
      <c r="E12402" s="144" t="s">
        <v>191</v>
      </c>
      <c r="F12402" s="144">
        <v>2095</v>
      </c>
      <c r="G12402" s="147">
        <v>16.265402958374459</v>
      </c>
      <c r="H12402" s="147">
        <v>19.81625</v>
      </c>
      <c r="I12402" s="147">
        <v>24.324999999999999</v>
      </c>
      <c r="J12402" s="147">
        <v>27.741499999999995</v>
      </c>
      <c r="K12402" s="147">
        <v>31.153500000000001</v>
      </c>
    </row>
    <row r="12403" spans="2:11" x14ac:dyDescent="0.2">
      <c r="B12403" s="21" t="str">
        <f t="shared" si="193"/>
        <v>MindenIce Accretion2100RCP8.5</v>
      </c>
      <c r="C12403" t="s">
        <v>375</v>
      </c>
      <c r="D12403" t="s">
        <v>486</v>
      </c>
      <c r="E12403" s="144" t="s">
        <v>191</v>
      </c>
      <c r="F12403" s="144">
        <v>2100</v>
      </c>
      <c r="G12403" s="147">
        <v>16.265402958374459</v>
      </c>
      <c r="H12403" s="147">
        <v>19.81625</v>
      </c>
      <c r="I12403" s="147">
        <v>24.324999999999999</v>
      </c>
      <c r="J12403" s="147">
        <v>27.741499999999995</v>
      </c>
      <c r="K12403" s="147">
        <v>31.153500000000001</v>
      </c>
    </row>
    <row r="12404" spans="2:11" x14ac:dyDescent="0.2">
      <c r="B12404" s="21" t="str">
        <f t="shared" si="193"/>
        <v>MindenWind2023RCP4.5</v>
      </c>
      <c r="C12404" t="s">
        <v>375</v>
      </c>
      <c r="D12404" t="s">
        <v>1</v>
      </c>
      <c r="E12404" s="144" t="s">
        <v>193</v>
      </c>
      <c r="F12404" s="144">
        <v>2023</v>
      </c>
      <c r="G12404" s="147">
        <v>69.54142072824105</v>
      </c>
      <c r="H12404" s="147">
        <v>74.913359999999997</v>
      </c>
      <c r="I12404" s="147">
        <v>80.576000000000008</v>
      </c>
      <c r="J12404" s="147">
        <v>86.233440000000016</v>
      </c>
      <c r="K12404" s="147">
        <v>91.884</v>
      </c>
    </row>
    <row r="12405" spans="2:11" x14ac:dyDescent="0.2">
      <c r="B12405" s="21" t="str">
        <f t="shared" si="193"/>
        <v>MindenWind2025RCP4.5</v>
      </c>
      <c r="C12405" t="s">
        <v>375</v>
      </c>
      <c r="D12405" t="s">
        <v>1</v>
      </c>
      <c r="E12405" s="144" t="s">
        <v>193</v>
      </c>
      <c r="F12405" s="144">
        <v>2025</v>
      </c>
      <c r="G12405" s="147">
        <v>69.626617661022905</v>
      </c>
      <c r="H12405" s="147">
        <v>75.028679999999994</v>
      </c>
      <c r="I12405" s="147">
        <v>80.728000000000009</v>
      </c>
      <c r="J12405" s="147">
        <v>86.416053333333352</v>
      </c>
      <c r="K12405" s="147">
        <v>92.09984</v>
      </c>
    </row>
    <row r="12406" spans="2:11" x14ac:dyDescent="0.2">
      <c r="B12406" s="21" t="str">
        <f t="shared" si="193"/>
        <v>MindenWind2030RCP4.5</v>
      </c>
      <c r="C12406" t="s">
        <v>375</v>
      </c>
      <c r="D12406" t="s">
        <v>1</v>
      </c>
      <c r="E12406" s="144" t="s">
        <v>193</v>
      </c>
      <c r="F12406" s="144">
        <v>2030</v>
      </c>
      <c r="G12406" s="147">
        <v>69.711814593804775</v>
      </c>
      <c r="H12406" s="147">
        <v>75.144000000000005</v>
      </c>
      <c r="I12406" s="147">
        <v>80.88000000000001</v>
      </c>
      <c r="J12406" s="147">
        <v>86.598666666666674</v>
      </c>
      <c r="K12406" s="147">
        <v>92.31568</v>
      </c>
    </row>
    <row r="12407" spans="2:11" x14ac:dyDescent="0.2">
      <c r="B12407" s="21" t="str">
        <f t="shared" si="193"/>
        <v>MindenWind2035RCP4.5</v>
      </c>
      <c r="C12407" t="s">
        <v>375</v>
      </c>
      <c r="D12407" t="s">
        <v>1</v>
      </c>
      <c r="E12407" s="144" t="s">
        <v>193</v>
      </c>
      <c r="F12407" s="144">
        <v>2035</v>
      </c>
      <c r="G12407" s="147">
        <v>69.79701152658663</v>
      </c>
      <c r="H12407" s="147">
        <v>75.259320000000002</v>
      </c>
      <c r="I12407" s="147">
        <v>81.032000000000011</v>
      </c>
      <c r="J12407" s="147">
        <v>86.78128000000001</v>
      </c>
      <c r="K12407" s="147">
        <v>92.53152</v>
      </c>
    </row>
    <row r="12408" spans="2:11" x14ac:dyDescent="0.2">
      <c r="B12408" s="21" t="str">
        <f t="shared" si="193"/>
        <v>MindenWind2040RCP4.5</v>
      </c>
      <c r="C12408" t="s">
        <v>375</v>
      </c>
      <c r="D12408" t="s">
        <v>1</v>
      </c>
      <c r="E12408" s="144" t="s">
        <v>193</v>
      </c>
      <c r="F12408" s="144">
        <v>2040</v>
      </c>
      <c r="G12408" s="147">
        <v>69.882208459368485</v>
      </c>
      <c r="H12408" s="147">
        <v>75.374639999999999</v>
      </c>
      <c r="I12408" s="147">
        <v>81.183999999999997</v>
      </c>
      <c r="J12408" s="147">
        <v>86.963893333333345</v>
      </c>
      <c r="K12408" s="147">
        <v>92.747359999999986</v>
      </c>
    </row>
    <row r="12409" spans="2:11" x14ac:dyDescent="0.2">
      <c r="B12409" s="21" t="str">
        <f t="shared" si="193"/>
        <v>MindenWind2045RCP4.5</v>
      </c>
      <c r="C12409" t="s">
        <v>375</v>
      </c>
      <c r="D12409" t="s">
        <v>1</v>
      </c>
      <c r="E12409" s="144" t="s">
        <v>193</v>
      </c>
      <c r="F12409" s="144">
        <v>2045</v>
      </c>
      <c r="G12409" s="147">
        <v>69.967405392150354</v>
      </c>
      <c r="H12409" s="147">
        <v>75.489960000000011</v>
      </c>
      <c r="I12409" s="147">
        <v>81.335999999999999</v>
      </c>
      <c r="J12409" s="147">
        <v>87.146506666666667</v>
      </c>
      <c r="K12409" s="147">
        <v>92.963199999999986</v>
      </c>
    </row>
    <row r="12410" spans="2:11" x14ac:dyDescent="0.2">
      <c r="B12410" s="21" t="str">
        <f t="shared" si="193"/>
        <v>MindenWind2050RCP4.5</v>
      </c>
      <c r="C12410" t="s">
        <v>375</v>
      </c>
      <c r="D12410" t="s">
        <v>1</v>
      </c>
      <c r="E12410" s="144" t="s">
        <v>193</v>
      </c>
      <c r="F12410" s="144">
        <v>2050</v>
      </c>
      <c r="G12410" s="147">
        <v>70.049839181166305</v>
      </c>
      <c r="H12410" s="147">
        <v>75.594864000000001</v>
      </c>
      <c r="I12410" s="147">
        <v>81.467200000000005</v>
      </c>
      <c r="J12410" s="147">
        <v>87.300015999999999</v>
      </c>
      <c r="K12410" s="147">
        <v>93.14073599999999</v>
      </c>
    </row>
    <row r="12411" spans="2:11" x14ac:dyDescent="0.2">
      <c r="B12411" s="21" t="str">
        <f t="shared" si="193"/>
        <v>MindenWind2055RCP4.5</v>
      </c>
      <c r="C12411" t="s">
        <v>375</v>
      </c>
      <c r="D12411" t="s">
        <v>1</v>
      </c>
      <c r="E12411" s="144" t="s">
        <v>193</v>
      </c>
      <c r="F12411" s="144">
        <v>2055</v>
      </c>
      <c r="G12411" s="147">
        <v>70.047076037400416</v>
      </c>
      <c r="H12411" s="147">
        <v>75.584448000000009</v>
      </c>
      <c r="I12411" s="147">
        <v>81.446400000000011</v>
      </c>
      <c r="J12411" s="147">
        <v>87.270911999999996</v>
      </c>
      <c r="K12411" s="147">
        <v>93.102431999999993</v>
      </c>
    </row>
    <row r="12412" spans="2:11" x14ac:dyDescent="0.2">
      <c r="B12412" s="21" t="str">
        <f t="shared" si="193"/>
        <v>MindenWind2060RCP4.5</v>
      </c>
      <c r="C12412" t="s">
        <v>375</v>
      </c>
      <c r="D12412" t="s">
        <v>1</v>
      </c>
      <c r="E12412" s="144" t="s">
        <v>193</v>
      </c>
      <c r="F12412" s="144">
        <v>2060</v>
      </c>
      <c r="G12412" s="147">
        <v>70.044312893634512</v>
      </c>
      <c r="H12412" s="147">
        <v>75.574032000000003</v>
      </c>
      <c r="I12412" s="147">
        <v>81.425600000000003</v>
      </c>
      <c r="J12412" s="147">
        <v>87.241808000000006</v>
      </c>
      <c r="K12412" s="147">
        <v>93.064127999999982</v>
      </c>
    </row>
    <row r="12413" spans="2:11" x14ac:dyDescent="0.2">
      <c r="B12413" s="21" t="str">
        <f t="shared" si="193"/>
        <v>MindenWind2065RCP4.5</v>
      </c>
      <c r="C12413" t="s">
        <v>375</v>
      </c>
      <c r="D12413" t="s">
        <v>1</v>
      </c>
      <c r="E12413" s="144" t="s">
        <v>193</v>
      </c>
      <c r="F12413" s="144">
        <v>2065</v>
      </c>
      <c r="G12413" s="147">
        <v>70.041549749868622</v>
      </c>
      <c r="H12413" s="147">
        <v>75.56361600000001</v>
      </c>
      <c r="I12413" s="147">
        <v>81.404800000000009</v>
      </c>
      <c r="J12413" s="147">
        <v>87.212704000000002</v>
      </c>
      <c r="K12413" s="147">
        <v>93.025823999999986</v>
      </c>
    </row>
    <row r="12414" spans="2:11" x14ac:dyDescent="0.2">
      <c r="B12414" s="21" t="str">
        <f t="shared" si="193"/>
        <v>MindenWind2070RCP4.5</v>
      </c>
      <c r="C12414" t="s">
        <v>375</v>
      </c>
      <c r="D12414" t="s">
        <v>1</v>
      </c>
      <c r="E12414" s="144" t="s">
        <v>193</v>
      </c>
      <c r="F12414" s="144">
        <v>2070</v>
      </c>
      <c r="G12414" s="147">
        <v>70.038786606102718</v>
      </c>
      <c r="H12414" s="147">
        <v>75.553200000000004</v>
      </c>
      <c r="I12414" s="147">
        <v>81.384000000000015</v>
      </c>
      <c r="J12414" s="147">
        <v>87.183599999999998</v>
      </c>
      <c r="K12414" s="147">
        <v>92.987519999999989</v>
      </c>
    </row>
    <row r="12415" spans="2:11" x14ac:dyDescent="0.2">
      <c r="B12415" s="21" t="str">
        <f t="shared" si="193"/>
        <v>MindenWind2075RCP4.5</v>
      </c>
      <c r="C12415" t="s">
        <v>375</v>
      </c>
      <c r="D12415" t="s">
        <v>1</v>
      </c>
      <c r="E12415" s="144" t="s">
        <v>193</v>
      </c>
      <c r="F12415" s="144">
        <v>2075</v>
      </c>
      <c r="G12415" s="147">
        <v>69.999642069419167</v>
      </c>
      <c r="H12415" s="147">
        <v>75.50236000000001</v>
      </c>
      <c r="I12415" s="147">
        <v>81.320000000000007</v>
      </c>
      <c r="J12415" s="147">
        <v>87.109413333333336</v>
      </c>
      <c r="K12415" s="147">
        <v>92.900879999999987</v>
      </c>
    </row>
    <row r="12416" spans="2:11" x14ac:dyDescent="0.2">
      <c r="B12416" s="21" t="str">
        <f t="shared" si="193"/>
        <v>MindenWind2080RCP4.5</v>
      </c>
      <c r="C12416" t="s">
        <v>375</v>
      </c>
      <c r="D12416" t="s">
        <v>1</v>
      </c>
      <c r="E12416" s="144" t="s">
        <v>193</v>
      </c>
      <c r="F12416" s="144">
        <v>2080</v>
      </c>
      <c r="G12416" s="147">
        <v>69.960497532735602</v>
      </c>
      <c r="H12416" s="147">
        <v>75.451520000000002</v>
      </c>
      <c r="I12416" s="147">
        <v>81.256000000000014</v>
      </c>
      <c r="J12416" s="147">
        <v>87.035226666666674</v>
      </c>
      <c r="K12416" s="147">
        <v>92.814239999999984</v>
      </c>
    </row>
    <row r="12417" spans="2:11" x14ac:dyDescent="0.2">
      <c r="B12417" s="21" t="str">
        <f t="shared" si="193"/>
        <v>MindenWind2085RCP4.5</v>
      </c>
      <c r="C12417" t="s">
        <v>375</v>
      </c>
      <c r="D12417" t="s">
        <v>1</v>
      </c>
      <c r="E12417" s="144" t="s">
        <v>193</v>
      </c>
      <c r="F12417" s="144">
        <v>2085</v>
      </c>
      <c r="G12417" s="147">
        <v>69.921352996052036</v>
      </c>
      <c r="H12417" s="147">
        <v>75.400680000000008</v>
      </c>
      <c r="I12417" s="147">
        <v>81.192000000000007</v>
      </c>
      <c r="J12417" s="147">
        <v>86.961039999999997</v>
      </c>
      <c r="K12417" s="147">
        <v>92.727599999999995</v>
      </c>
    </row>
    <row r="12418" spans="2:11" x14ac:dyDescent="0.2">
      <c r="B12418" s="21" t="str">
        <f t="shared" si="193"/>
        <v>MindenWind2090RCP4.5</v>
      </c>
      <c r="C12418" t="s">
        <v>375</v>
      </c>
      <c r="D12418" t="s">
        <v>1</v>
      </c>
      <c r="E12418" s="144" t="s">
        <v>193</v>
      </c>
      <c r="F12418" s="144">
        <v>2090</v>
      </c>
      <c r="G12418" s="147">
        <v>69.882208459368485</v>
      </c>
      <c r="H12418" s="147">
        <v>75.349840000000015</v>
      </c>
      <c r="I12418" s="147">
        <v>81.128</v>
      </c>
      <c r="J12418" s="147">
        <v>86.886853333333335</v>
      </c>
      <c r="K12418" s="147">
        <v>92.640959999999993</v>
      </c>
    </row>
    <row r="12419" spans="2:11" x14ac:dyDescent="0.2">
      <c r="B12419" s="21" t="str">
        <f t="shared" si="193"/>
        <v>MindenWind2095RCP4.5</v>
      </c>
      <c r="C12419" t="s">
        <v>375</v>
      </c>
      <c r="D12419" t="s">
        <v>1</v>
      </c>
      <c r="E12419" s="144" t="s">
        <v>193</v>
      </c>
      <c r="F12419" s="144">
        <v>2095</v>
      </c>
      <c r="G12419" s="147">
        <v>69.843063922684934</v>
      </c>
      <c r="H12419" s="147">
        <v>75.299000000000007</v>
      </c>
      <c r="I12419" s="147">
        <v>81.064000000000007</v>
      </c>
      <c r="J12419" s="147">
        <v>86.812666666666672</v>
      </c>
      <c r="K12419" s="147">
        <v>92.55431999999999</v>
      </c>
    </row>
    <row r="12420" spans="2:11" x14ac:dyDescent="0.2">
      <c r="B12420" s="21" t="str">
        <f t="shared" si="193"/>
        <v>MindenWind2100RCP4.5</v>
      </c>
      <c r="C12420" t="s">
        <v>375</v>
      </c>
      <c r="D12420" t="s">
        <v>1</v>
      </c>
      <c r="E12420" s="144" t="s">
        <v>193</v>
      </c>
      <c r="F12420" s="144">
        <v>2100</v>
      </c>
      <c r="G12420" s="147">
        <v>69.803919386001368</v>
      </c>
      <c r="H12420" s="147">
        <v>75.248160000000013</v>
      </c>
      <c r="I12420" s="147">
        <v>81</v>
      </c>
      <c r="J12420" s="147">
        <v>86.73848000000001</v>
      </c>
      <c r="K12420" s="147">
        <v>92.467679999999987</v>
      </c>
    </row>
    <row r="12421" spans="2:11" x14ac:dyDescent="0.2">
      <c r="B12421" s="21" t="str">
        <f t="shared" si="193"/>
        <v>MindenWind2023RCP6.0</v>
      </c>
      <c r="C12421" t="s">
        <v>375</v>
      </c>
      <c r="D12421" t="s">
        <v>1</v>
      </c>
      <c r="E12421" s="144" t="s">
        <v>192</v>
      </c>
      <c r="F12421" s="144">
        <v>2023</v>
      </c>
      <c r="G12421" s="147">
        <v>69.54142072824105</v>
      </c>
      <c r="H12421" s="147">
        <v>74.913359999999997</v>
      </c>
      <c r="I12421" s="147">
        <v>80.576000000000008</v>
      </c>
      <c r="J12421" s="147">
        <v>86.233440000000016</v>
      </c>
      <c r="K12421" s="147">
        <v>91.884</v>
      </c>
    </row>
    <row r="12422" spans="2:11" x14ac:dyDescent="0.2">
      <c r="B12422" s="21" t="str">
        <f t="shared" si="193"/>
        <v>MindenWind2025RCP6.0</v>
      </c>
      <c r="C12422" t="s">
        <v>375</v>
      </c>
      <c r="D12422" t="s">
        <v>1</v>
      </c>
      <c r="E12422" s="144" t="s">
        <v>192</v>
      </c>
      <c r="F12422" s="144">
        <v>2025</v>
      </c>
      <c r="G12422" s="147">
        <v>69.626617661022905</v>
      </c>
      <c r="H12422" s="147">
        <v>75.028679999999994</v>
      </c>
      <c r="I12422" s="147">
        <v>80.728000000000009</v>
      </c>
      <c r="J12422" s="147">
        <v>86.416053333333352</v>
      </c>
      <c r="K12422" s="147">
        <v>92.09984</v>
      </c>
    </row>
    <row r="12423" spans="2:11" x14ac:dyDescent="0.2">
      <c r="B12423" s="21" t="str">
        <f t="shared" si="193"/>
        <v>MindenWind2030RCP6.0</v>
      </c>
      <c r="C12423" t="s">
        <v>375</v>
      </c>
      <c r="D12423" t="s">
        <v>1</v>
      </c>
      <c r="E12423" s="144" t="s">
        <v>192</v>
      </c>
      <c r="F12423" s="144">
        <v>2030</v>
      </c>
      <c r="G12423" s="147">
        <v>69.711814593804775</v>
      </c>
      <c r="H12423" s="147">
        <v>75.144000000000005</v>
      </c>
      <c r="I12423" s="147">
        <v>80.88000000000001</v>
      </c>
      <c r="J12423" s="147">
        <v>86.598666666666674</v>
      </c>
      <c r="K12423" s="147">
        <v>92.31568</v>
      </c>
    </row>
    <row r="12424" spans="2:11" x14ac:dyDescent="0.2">
      <c r="B12424" s="21" t="str">
        <f t="shared" si="193"/>
        <v>MindenWind2035RCP6.0</v>
      </c>
      <c r="C12424" t="s">
        <v>375</v>
      </c>
      <c r="D12424" t="s">
        <v>1</v>
      </c>
      <c r="E12424" s="144" t="s">
        <v>192</v>
      </c>
      <c r="F12424" s="144">
        <v>2035</v>
      </c>
      <c r="G12424" s="147">
        <v>69.79701152658663</v>
      </c>
      <c r="H12424" s="147">
        <v>75.259320000000002</v>
      </c>
      <c r="I12424" s="147">
        <v>81.032000000000011</v>
      </c>
      <c r="J12424" s="147">
        <v>86.78128000000001</v>
      </c>
      <c r="K12424" s="147">
        <v>92.53152</v>
      </c>
    </row>
    <row r="12425" spans="2:11" x14ac:dyDescent="0.2">
      <c r="B12425" s="21" t="str">
        <f t="shared" si="193"/>
        <v>MindenWind2040RCP6.0</v>
      </c>
      <c r="C12425" t="s">
        <v>375</v>
      </c>
      <c r="D12425" t="s">
        <v>1</v>
      </c>
      <c r="E12425" s="144" t="s">
        <v>192</v>
      </c>
      <c r="F12425" s="144">
        <v>2040</v>
      </c>
      <c r="G12425" s="147">
        <v>69.882208459368485</v>
      </c>
      <c r="H12425" s="147">
        <v>75.374639999999999</v>
      </c>
      <c r="I12425" s="147">
        <v>81.183999999999997</v>
      </c>
      <c r="J12425" s="147">
        <v>86.963893333333345</v>
      </c>
      <c r="K12425" s="147">
        <v>92.747359999999986</v>
      </c>
    </row>
    <row r="12426" spans="2:11" x14ac:dyDescent="0.2">
      <c r="B12426" s="21" t="str">
        <f t="shared" si="193"/>
        <v>MindenWind2045RCP6.0</v>
      </c>
      <c r="C12426" t="s">
        <v>375</v>
      </c>
      <c r="D12426" t="s">
        <v>1</v>
      </c>
      <c r="E12426" s="144" t="s">
        <v>192</v>
      </c>
      <c r="F12426" s="144">
        <v>2045</v>
      </c>
      <c r="G12426" s="147">
        <v>69.967405392150354</v>
      </c>
      <c r="H12426" s="147">
        <v>75.489960000000011</v>
      </c>
      <c r="I12426" s="147">
        <v>81.335999999999999</v>
      </c>
      <c r="J12426" s="147">
        <v>87.146506666666667</v>
      </c>
      <c r="K12426" s="147">
        <v>92.963199999999986</v>
      </c>
    </row>
    <row r="12427" spans="2:11" x14ac:dyDescent="0.2">
      <c r="B12427" s="21" t="str">
        <f t="shared" si="193"/>
        <v>MindenWind2050RCP6.0</v>
      </c>
      <c r="C12427" t="s">
        <v>375</v>
      </c>
      <c r="D12427" t="s">
        <v>1</v>
      </c>
      <c r="E12427" s="144" t="s">
        <v>192</v>
      </c>
      <c r="F12427" s="144">
        <v>2050</v>
      </c>
      <c r="G12427" s="147">
        <v>70.049839181166305</v>
      </c>
      <c r="H12427" s="147">
        <v>75.594864000000001</v>
      </c>
      <c r="I12427" s="147">
        <v>81.467200000000005</v>
      </c>
      <c r="J12427" s="147">
        <v>87.300015999999999</v>
      </c>
      <c r="K12427" s="147">
        <v>93.14073599999999</v>
      </c>
    </row>
    <row r="12428" spans="2:11" x14ac:dyDescent="0.2">
      <c r="B12428" s="21" t="str">
        <f t="shared" ref="B12428:B12491" si="194">C12428&amp;D12428&amp;F12428&amp;E12428</f>
        <v>MindenWind2055RCP6.0</v>
      </c>
      <c r="C12428" t="s">
        <v>375</v>
      </c>
      <c r="D12428" t="s">
        <v>1</v>
      </c>
      <c r="E12428" s="144" t="s">
        <v>192</v>
      </c>
      <c r="F12428" s="144">
        <v>2055</v>
      </c>
      <c r="G12428" s="147">
        <v>70.047076037400416</v>
      </c>
      <c r="H12428" s="147">
        <v>75.584448000000009</v>
      </c>
      <c r="I12428" s="147">
        <v>81.446400000000011</v>
      </c>
      <c r="J12428" s="147">
        <v>87.270911999999996</v>
      </c>
      <c r="K12428" s="147">
        <v>93.102431999999993</v>
      </c>
    </row>
    <row r="12429" spans="2:11" x14ac:dyDescent="0.2">
      <c r="B12429" s="21" t="str">
        <f t="shared" si="194"/>
        <v>MindenWind2060RCP6.0</v>
      </c>
      <c r="C12429" t="s">
        <v>375</v>
      </c>
      <c r="D12429" t="s">
        <v>1</v>
      </c>
      <c r="E12429" s="144" t="s">
        <v>192</v>
      </c>
      <c r="F12429" s="144">
        <v>2060</v>
      </c>
      <c r="G12429" s="147">
        <v>70.044312893634512</v>
      </c>
      <c r="H12429" s="147">
        <v>75.574032000000003</v>
      </c>
      <c r="I12429" s="147">
        <v>81.425600000000003</v>
      </c>
      <c r="J12429" s="147">
        <v>87.241808000000006</v>
      </c>
      <c r="K12429" s="147">
        <v>93.064127999999982</v>
      </c>
    </row>
    <row r="12430" spans="2:11" x14ac:dyDescent="0.2">
      <c r="B12430" s="21" t="str">
        <f t="shared" si="194"/>
        <v>MindenWind2065RCP6.0</v>
      </c>
      <c r="C12430" t="s">
        <v>375</v>
      </c>
      <c r="D12430" t="s">
        <v>1</v>
      </c>
      <c r="E12430" s="144" t="s">
        <v>192</v>
      </c>
      <c r="F12430" s="144">
        <v>2065</v>
      </c>
      <c r="G12430" s="147">
        <v>70.041549749868622</v>
      </c>
      <c r="H12430" s="147">
        <v>75.56361600000001</v>
      </c>
      <c r="I12430" s="147">
        <v>81.404800000000009</v>
      </c>
      <c r="J12430" s="147">
        <v>87.212704000000002</v>
      </c>
      <c r="K12430" s="147">
        <v>93.025823999999986</v>
      </c>
    </row>
    <row r="12431" spans="2:11" x14ac:dyDescent="0.2">
      <c r="B12431" s="21" t="str">
        <f t="shared" si="194"/>
        <v>MindenWind2070RCP6.0</v>
      </c>
      <c r="C12431" t="s">
        <v>375</v>
      </c>
      <c r="D12431" t="s">
        <v>1</v>
      </c>
      <c r="E12431" s="144" t="s">
        <v>192</v>
      </c>
      <c r="F12431" s="144">
        <v>2070</v>
      </c>
      <c r="G12431" s="147">
        <v>70.038786606102718</v>
      </c>
      <c r="H12431" s="147">
        <v>75.553200000000004</v>
      </c>
      <c r="I12431" s="147">
        <v>81.384000000000015</v>
      </c>
      <c r="J12431" s="147">
        <v>87.183599999999998</v>
      </c>
      <c r="K12431" s="147">
        <v>92.987519999999989</v>
      </c>
    </row>
    <row r="12432" spans="2:11" x14ac:dyDescent="0.2">
      <c r="B12432" s="21" t="str">
        <f t="shared" si="194"/>
        <v>MindenWind2075RCP6.0</v>
      </c>
      <c r="C12432" t="s">
        <v>375</v>
      </c>
      <c r="D12432" t="s">
        <v>1</v>
      </c>
      <c r="E12432" s="144" t="s">
        <v>192</v>
      </c>
      <c r="F12432" s="144">
        <v>2075</v>
      </c>
      <c r="G12432" s="147">
        <v>69.980069801077377</v>
      </c>
      <c r="H12432" s="147">
        <v>75.476940000000013</v>
      </c>
      <c r="I12432" s="147">
        <v>81.288000000000011</v>
      </c>
      <c r="J12432" s="147">
        <v>87.072320000000005</v>
      </c>
      <c r="K12432" s="147">
        <v>92.857559999999992</v>
      </c>
    </row>
    <row r="12433" spans="2:11" x14ac:dyDescent="0.2">
      <c r="B12433" s="21" t="str">
        <f t="shared" si="194"/>
        <v>MindenWind2080RCP6.0</v>
      </c>
      <c r="C12433" t="s">
        <v>375</v>
      </c>
      <c r="D12433" t="s">
        <v>1</v>
      </c>
      <c r="E12433" s="144" t="s">
        <v>192</v>
      </c>
      <c r="F12433" s="144">
        <v>2080</v>
      </c>
      <c r="G12433" s="147">
        <v>69.921352996052036</v>
      </c>
      <c r="H12433" s="147">
        <v>75.400680000000008</v>
      </c>
      <c r="I12433" s="147">
        <v>81.192000000000007</v>
      </c>
      <c r="J12433" s="147">
        <v>86.961039999999997</v>
      </c>
      <c r="K12433" s="147">
        <v>92.727599999999995</v>
      </c>
    </row>
    <row r="12434" spans="2:11" x14ac:dyDescent="0.2">
      <c r="B12434" s="21" t="str">
        <f t="shared" si="194"/>
        <v>MindenWind2085RCP6.0</v>
      </c>
      <c r="C12434" t="s">
        <v>375</v>
      </c>
      <c r="D12434" t="s">
        <v>1</v>
      </c>
      <c r="E12434" s="144" t="s">
        <v>192</v>
      </c>
      <c r="F12434" s="144">
        <v>2085</v>
      </c>
      <c r="G12434" s="147">
        <v>69.862636191026709</v>
      </c>
      <c r="H12434" s="147">
        <v>75.324420000000003</v>
      </c>
      <c r="I12434" s="147">
        <v>81.096000000000004</v>
      </c>
      <c r="J12434" s="147">
        <v>86.849760000000003</v>
      </c>
      <c r="K12434" s="147">
        <v>92.597639999999984</v>
      </c>
    </row>
    <row r="12435" spans="2:11" x14ac:dyDescent="0.2">
      <c r="B12435" s="21" t="str">
        <f t="shared" si="194"/>
        <v>MindenWind2090RCP6.0</v>
      </c>
      <c r="C12435" t="s">
        <v>375</v>
      </c>
      <c r="D12435" t="s">
        <v>1</v>
      </c>
      <c r="E12435" s="144" t="s">
        <v>192</v>
      </c>
      <c r="F12435" s="144">
        <v>2090</v>
      </c>
      <c r="G12435" s="147">
        <v>69.730235552244082</v>
      </c>
      <c r="H12435" s="147">
        <v>75.146480000000011</v>
      </c>
      <c r="I12435" s="147">
        <v>80.861333333333334</v>
      </c>
      <c r="J12435" s="147">
        <v>86.567280000000011</v>
      </c>
      <c r="K12435" s="147">
        <v>92.267039999999994</v>
      </c>
    </row>
    <row r="12436" spans="2:11" x14ac:dyDescent="0.2">
      <c r="B12436" s="21" t="str">
        <f t="shared" si="194"/>
        <v>MindenWind2095RCP6.0</v>
      </c>
      <c r="C12436" t="s">
        <v>375</v>
      </c>
      <c r="D12436" t="s">
        <v>1</v>
      </c>
      <c r="E12436" s="144" t="s">
        <v>192</v>
      </c>
      <c r="F12436" s="144">
        <v>2095</v>
      </c>
      <c r="G12436" s="147">
        <v>69.65655171848681</v>
      </c>
      <c r="H12436" s="147">
        <v>75.044800000000009</v>
      </c>
      <c r="I12436" s="147">
        <v>80.722666666666669</v>
      </c>
      <c r="J12436" s="147">
        <v>86.396080000000012</v>
      </c>
      <c r="K12436" s="147">
        <v>92.066399999999987</v>
      </c>
    </row>
    <row r="12437" spans="2:11" x14ac:dyDescent="0.2">
      <c r="B12437" s="21" t="str">
        <f t="shared" si="194"/>
        <v>MindenWind2100RCP6.0</v>
      </c>
      <c r="C12437" t="s">
        <v>375</v>
      </c>
      <c r="D12437" t="s">
        <v>1</v>
      </c>
      <c r="E12437" s="144" t="s">
        <v>192</v>
      </c>
      <c r="F12437" s="144">
        <v>2100</v>
      </c>
      <c r="G12437" s="147">
        <v>69.582867884729524</v>
      </c>
      <c r="H12437" s="147">
        <v>74.943120000000008</v>
      </c>
      <c r="I12437" s="147">
        <v>80.584000000000003</v>
      </c>
      <c r="J12437" s="147">
        <v>86.224880000000013</v>
      </c>
      <c r="K12437" s="147">
        <v>91.865759999999995</v>
      </c>
    </row>
    <row r="12438" spans="2:11" x14ac:dyDescent="0.2">
      <c r="B12438" s="21" t="str">
        <f t="shared" si="194"/>
        <v>MindenWind2023RCP8.5</v>
      </c>
      <c r="C12438" t="s">
        <v>375</v>
      </c>
      <c r="D12438" t="s">
        <v>1</v>
      </c>
      <c r="E12438" s="144" t="s">
        <v>191</v>
      </c>
      <c r="F12438" s="144">
        <v>2023</v>
      </c>
      <c r="G12438" s="147">
        <v>69.54142072824105</v>
      </c>
      <c r="H12438" s="147">
        <v>74.913359999999997</v>
      </c>
      <c r="I12438" s="147">
        <v>80.576000000000008</v>
      </c>
      <c r="J12438" s="147">
        <v>86.233440000000016</v>
      </c>
      <c r="K12438" s="147">
        <v>91.884</v>
      </c>
    </row>
    <row r="12439" spans="2:11" x14ac:dyDescent="0.2">
      <c r="B12439" s="21" t="str">
        <f t="shared" si="194"/>
        <v>MindenWind2025RCP8.5</v>
      </c>
      <c r="C12439" t="s">
        <v>375</v>
      </c>
      <c r="D12439" t="s">
        <v>1</v>
      </c>
      <c r="E12439" s="144" t="s">
        <v>191</v>
      </c>
      <c r="F12439" s="144">
        <v>2025</v>
      </c>
      <c r="G12439" s="147">
        <v>69.711814593804775</v>
      </c>
      <c r="H12439" s="147">
        <v>75.144000000000005</v>
      </c>
      <c r="I12439" s="147">
        <v>80.88000000000001</v>
      </c>
      <c r="J12439" s="147">
        <v>86.598666666666674</v>
      </c>
      <c r="K12439" s="147">
        <v>92.31568</v>
      </c>
    </row>
    <row r="12440" spans="2:11" x14ac:dyDescent="0.2">
      <c r="B12440" s="21" t="str">
        <f t="shared" si="194"/>
        <v>MindenWind2030RCP8.5</v>
      </c>
      <c r="C12440" t="s">
        <v>375</v>
      </c>
      <c r="D12440" t="s">
        <v>1</v>
      </c>
      <c r="E12440" s="144" t="s">
        <v>191</v>
      </c>
      <c r="F12440" s="144">
        <v>2030</v>
      </c>
      <c r="G12440" s="147">
        <v>69.882208459368485</v>
      </c>
      <c r="H12440" s="147">
        <v>75.374639999999999</v>
      </c>
      <c r="I12440" s="147">
        <v>81.183999999999997</v>
      </c>
      <c r="J12440" s="147">
        <v>86.963893333333345</v>
      </c>
      <c r="K12440" s="147">
        <v>92.747359999999986</v>
      </c>
    </row>
    <row r="12441" spans="2:11" x14ac:dyDescent="0.2">
      <c r="B12441" s="21" t="str">
        <f t="shared" si="194"/>
        <v>MindenWind2035RCP8.5</v>
      </c>
      <c r="C12441" t="s">
        <v>375</v>
      </c>
      <c r="D12441" t="s">
        <v>1</v>
      </c>
      <c r="E12441" s="144" t="s">
        <v>191</v>
      </c>
      <c r="F12441" s="144">
        <v>2035</v>
      </c>
      <c r="G12441" s="147">
        <v>70.052602324932209</v>
      </c>
      <c r="H12441" s="147">
        <v>75.605280000000008</v>
      </c>
      <c r="I12441" s="147">
        <v>81.488</v>
      </c>
      <c r="J12441" s="147">
        <v>87.329120000000003</v>
      </c>
      <c r="K12441" s="147">
        <v>93.179039999999986</v>
      </c>
    </row>
    <row r="12442" spans="2:11" x14ac:dyDescent="0.2">
      <c r="B12442" s="21" t="str">
        <f t="shared" si="194"/>
        <v>MindenWind2040RCP8.5</v>
      </c>
      <c r="C12442" t="s">
        <v>375</v>
      </c>
      <c r="D12442" t="s">
        <v>1</v>
      </c>
      <c r="E12442" s="144" t="s">
        <v>191</v>
      </c>
      <c r="F12442" s="144">
        <v>2040</v>
      </c>
      <c r="G12442" s="147">
        <v>70.047997085322379</v>
      </c>
      <c r="H12442" s="147">
        <v>75.587920000000011</v>
      </c>
      <c r="I12442" s="147">
        <v>81.453333333333333</v>
      </c>
      <c r="J12442" s="147">
        <v>87.280613333333335</v>
      </c>
      <c r="K12442" s="147">
        <v>93.115199999999987</v>
      </c>
    </row>
    <row r="12443" spans="2:11" x14ac:dyDescent="0.2">
      <c r="B12443" s="21" t="str">
        <f t="shared" si="194"/>
        <v>MindenWind2045RCP8.5</v>
      </c>
      <c r="C12443" t="s">
        <v>375</v>
      </c>
      <c r="D12443" t="s">
        <v>1</v>
      </c>
      <c r="E12443" s="144" t="s">
        <v>191</v>
      </c>
      <c r="F12443" s="144">
        <v>2045</v>
      </c>
      <c r="G12443" s="147">
        <v>70.043391845712549</v>
      </c>
      <c r="H12443" s="147">
        <v>75.57056</v>
      </c>
      <c r="I12443" s="147">
        <v>81.418666666666681</v>
      </c>
      <c r="J12443" s="147">
        <v>87.232106666666667</v>
      </c>
      <c r="K12443" s="147">
        <v>93.051359999999988</v>
      </c>
    </row>
    <row r="12444" spans="2:11" x14ac:dyDescent="0.2">
      <c r="B12444" s="21" t="str">
        <f t="shared" si="194"/>
        <v>MindenWind2050RCP8.5</v>
      </c>
      <c r="C12444" t="s">
        <v>375</v>
      </c>
      <c r="D12444" t="s">
        <v>1</v>
      </c>
      <c r="E12444" s="144" t="s">
        <v>191</v>
      </c>
      <c r="F12444" s="144">
        <v>2050</v>
      </c>
      <c r="G12444" s="147">
        <v>69.960497532735602</v>
      </c>
      <c r="H12444" s="147">
        <v>75.451520000000002</v>
      </c>
      <c r="I12444" s="147">
        <v>81.256000000000014</v>
      </c>
      <c r="J12444" s="147">
        <v>87.035226666666674</v>
      </c>
      <c r="K12444" s="147">
        <v>92.814239999999984</v>
      </c>
    </row>
    <row r="12445" spans="2:11" x14ac:dyDescent="0.2">
      <c r="B12445" s="21" t="str">
        <f t="shared" si="194"/>
        <v>MindenWind2055RCP8.5</v>
      </c>
      <c r="C12445" t="s">
        <v>375</v>
      </c>
      <c r="D12445" t="s">
        <v>1</v>
      </c>
      <c r="E12445" s="144" t="s">
        <v>191</v>
      </c>
      <c r="F12445" s="144">
        <v>2055</v>
      </c>
      <c r="G12445" s="147">
        <v>69.882208459368485</v>
      </c>
      <c r="H12445" s="147">
        <v>75.349840000000015</v>
      </c>
      <c r="I12445" s="147">
        <v>81.128</v>
      </c>
      <c r="J12445" s="147">
        <v>86.886853333333335</v>
      </c>
      <c r="K12445" s="147">
        <v>92.640959999999993</v>
      </c>
    </row>
    <row r="12446" spans="2:11" x14ac:dyDescent="0.2">
      <c r="B12446" s="21" t="str">
        <f t="shared" si="194"/>
        <v>MindenWind2060RCP8.5</v>
      </c>
      <c r="C12446" t="s">
        <v>375</v>
      </c>
      <c r="D12446" t="s">
        <v>1</v>
      </c>
      <c r="E12446" s="144" t="s">
        <v>191</v>
      </c>
      <c r="F12446" s="144">
        <v>2060</v>
      </c>
      <c r="G12446" s="147">
        <v>69.730235552244082</v>
      </c>
      <c r="H12446" s="147">
        <v>75.146480000000011</v>
      </c>
      <c r="I12446" s="147">
        <v>80.861333333333334</v>
      </c>
      <c r="J12446" s="147">
        <v>86.567280000000011</v>
      </c>
      <c r="K12446" s="147">
        <v>92.267039999999994</v>
      </c>
    </row>
    <row r="12447" spans="2:11" x14ac:dyDescent="0.2">
      <c r="B12447" s="21" t="str">
        <f t="shared" si="194"/>
        <v>MindenWind2065RCP8.5</v>
      </c>
      <c r="C12447" t="s">
        <v>375</v>
      </c>
      <c r="D12447" t="s">
        <v>1</v>
      </c>
      <c r="E12447" s="144" t="s">
        <v>191</v>
      </c>
      <c r="F12447" s="144">
        <v>2065</v>
      </c>
      <c r="G12447" s="147">
        <v>69.65655171848681</v>
      </c>
      <c r="H12447" s="147">
        <v>75.044800000000009</v>
      </c>
      <c r="I12447" s="147">
        <v>80.722666666666669</v>
      </c>
      <c r="J12447" s="147">
        <v>86.396080000000012</v>
      </c>
      <c r="K12447" s="147">
        <v>92.066399999999987</v>
      </c>
    </row>
    <row r="12448" spans="2:11" x14ac:dyDescent="0.2">
      <c r="B12448" s="21" t="str">
        <f t="shared" si="194"/>
        <v>MindenWind2070RCP8.5</v>
      </c>
      <c r="C12448" t="s">
        <v>375</v>
      </c>
      <c r="D12448" t="s">
        <v>1</v>
      </c>
      <c r="E12448" s="144" t="s">
        <v>191</v>
      </c>
      <c r="F12448" s="144">
        <v>2070</v>
      </c>
      <c r="G12448" s="147">
        <v>69.594380983754107</v>
      </c>
      <c r="H12448" s="147">
        <v>74.938160000000011</v>
      </c>
      <c r="I12448" s="147">
        <v>80.554666666666662</v>
      </c>
      <c r="J12448" s="147">
        <v>86.176373333333345</v>
      </c>
      <c r="K12448" s="147">
        <v>91.798879999999997</v>
      </c>
    </row>
    <row r="12449" spans="2:11" x14ac:dyDescent="0.2">
      <c r="B12449" s="21" t="str">
        <f t="shared" si="194"/>
        <v>MindenWind2075RCP8.5</v>
      </c>
      <c r="C12449" t="s">
        <v>375</v>
      </c>
      <c r="D12449" t="s">
        <v>1</v>
      </c>
      <c r="E12449" s="144" t="s">
        <v>191</v>
      </c>
      <c r="F12449" s="144">
        <v>2075</v>
      </c>
      <c r="G12449" s="147">
        <v>69.605894082778676</v>
      </c>
      <c r="H12449" s="147">
        <v>74.933200000000014</v>
      </c>
      <c r="I12449" s="147">
        <v>80.525333333333336</v>
      </c>
      <c r="J12449" s="147">
        <v>86.127866666666677</v>
      </c>
      <c r="K12449" s="147">
        <v>91.731999999999999</v>
      </c>
    </row>
    <row r="12450" spans="2:11" x14ac:dyDescent="0.2">
      <c r="B12450" s="21" t="str">
        <f t="shared" si="194"/>
        <v>MindenWind2080RCP8.5</v>
      </c>
      <c r="C12450" t="s">
        <v>375</v>
      </c>
      <c r="D12450" t="s">
        <v>1</v>
      </c>
      <c r="E12450" s="144" t="s">
        <v>191</v>
      </c>
      <c r="F12450" s="144">
        <v>2080</v>
      </c>
      <c r="G12450" s="147">
        <v>69.617407181803259</v>
      </c>
      <c r="H12450" s="147">
        <v>74.928240000000017</v>
      </c>
      <c r="I12450" s="147">
        <v>80.495999999999995</v>
      </c>
      <c r="J12450" s="147">
        <v>86.079360000000008</v>
      </c>
      <c r="K12450" s="147">
        <v>91.665120000000002</v>
      </c>
    </row>
    <row r="12451" spans="2:11" x14ac:dyDescent="0.2">
      <c r="B12451" s="21" t="str">
        <f t="shared" si="194"/>
        <v>MindenWind2085RCP8.5</v>
      </c>
      <c r="C12451" t="s">
        <v>375</v>
      </c>
      <c r="D12451" t="s">
        <v>1</v>
      </c>
      <c r="E12451" s="144" t="s">
        <v>191</v>
      </c>
      <c r="F12451" s="144">
        <v>2085</v>
      </c>
      <c r="G12451" s="147">
        <v>69.831550823660365</v>
      </c>
      <c r="H12451" s="147">
        <v>75.196080000000009</v>
      </c>
      <c r="I12451" s="147">
        <v>80.831999999999994</v>
      </c>
      <c r="J12451" s="147">
        <v>86.473120000000009</v>
      </c>
      <c r="K12451" s="147">
        <v>92.116559999999993</v>
      </c>
    </row>
    <row r="12452" spans="2:11" x14ac:dyDescent="0.2">
      <c r="B12452" s="21" t="str">
        <f t="shared" si="194"/>
        <v>MindenWind2090RCP8.5</v>
      </c>
      <c r="C12452" t="s">
        <v>375</v>
      </c>
      <c r="D12452" t="s">
        <v>1</v>
      </c>
      <c r="E12452" s="144" t="s">
        <v>191</v>
      </c>
      <c r="F12452" s="144">
        <v>2090</v>
      </c>
      <c r="G12452" s="147">
        <v>70.045694465517457</v>
      </c>
      <c r="H12452" s="147">
        <v>75.463920000000002</v>
      </c>
      <c r="I12452" s="147">
        <v>81.167999999999992</v>
      </c>
      <c r="J12452" s="147">
        <v>86.866880000000009</v>
      </c>
      <c r="K12452" s="147">
        <v>92.567999999999984</v>
      </c>
    </row>
    <row r="12453" spans="2:11" x14ac:dyDescent="0.2">
      <c r="B12453" s="21" t="str">
        <f t="shared" si="194"/>
        <v>MindenWind2095RCP8.5</v>
      </c>
      <c r="C12453" t="s">
        <v>375</v>
      </c>
      <c r="D12453" t="s">
        <v>1</v>
      </c>
      <c r="E12453" s="144" t="s">
        <v>191</v>
      </c>
      <c r="F12453" s="144">
        <v>2095</v>
      </c>
      <c r="G12453" s="147">
        <v>70.045694465517457</v>
      </c>
      <c r="H12453" s="147">
        <v>75.463920000000002</v>
      </c>
      <c r="I12453" s="147">
        <v>81.167999999999992</v>
      </c>
      <c r="J12453" s="147">
        <v>86.866880000000009</v>
      </c>
      <c r="K12453" s="147">
        <v>92.567999999999984</v>
      </c>
    </row>
    <row r="12454" spans="2:11" x14ac:dyDescent="0.2">
      <c r="B12454" s="21" t="str">
        <f t="shared" si="194"/>
        <v>MindenWind2100RCP8.5</v>
      </c>
      <c r="C12454" t="s">
        <v>375</v>
      </c>
      <c r="D12454" t="s">
        <v>1</v>
      </c>
      <c r="E12454" s="144" t="s">
        <v>191</v>
      </c>
      <c r="F12454" s="144">
        <v>2100</v>
      </c>
      <c r="G12454" s="147">
        <v>70.045694465517457</v>
      </c>
      <c r="H12454" s="147">
        <v>75.463920000000002</v>
      </c>
      <c r="I12454" s="147">
        <v>81.167999999999992</v>
      </c>
      <c r="J12454" s="147">
        <v>86.866880000000009</v>
      </c>
      <c r="K12454" s="147">
        <v>92.567999999999984</v>
      </c>
    </row>
    <row r="12455" spans="2:11" x14ac:dyDescent="0.2">
      <c r="B12455" s="21" t="str">
        <f t="shared" si="194"/>
        <v>MississaugaIce Accretion2023RCP4.5</v>
      </c>
      <c r="C12455" t="s">
        <v>376</v>
      </c>
      <c r="D12455" t="s">
        <v>486</v>
      </c>
      <c r="E12455" s="144" t="s">
        <v>193</v>
      </c>
      <c r="F12455" s="144">
        <v>2023</v>
      </c>
      <c r="G12455" s="147">
        <v>16.909060615550771</v>
      </c>
      <c r="H12455" s="147">
        <v>20.314250000000001</v>
      </c>
      <c r="I12455" s="147">
        <v>24.6</v>
      </c>
      <c r="J12455" s="147">
        <v>27.882749999999998</v>
      </c>
      <c r="K12455" s="147">
        <v>31.184999999999999</v>
      </c>
    </row>
    <row r="12456" spans="2:11" x14ac:dyDescent="0.2">
      <c r="B12456" s="21" t="str">
        <f t="shared" si="194"/>
        <v>MississaugaIce Accretion2025RCP4.5</v>
      </c>
      <c r="C12456" t="s">
        <v>376</v>
      </c>
      <c r="D12456" t="s">
        <v>486</v>
      </c>
      <c r="E12456" s="144" t="s">
        <v>193</v>
      </c>
      <c r="F12456" s="144">
        <v>2025</v>
      </c>
      <c r="G12456" s="147">
        <v>16.859771515676911</v>
      </c>
      <c r="H12456" s="147">
        <v>20.272750000000002</v>
      </c>
      <c r="I12456" s="147">
        <v>24.570833333333333</v>
      </c>
      <c r="J12456" s="147">
        <v>27.859208333333331</v>
      </c>
      <c r="K12456" s="147">
        <v>31.163999999999998</v>
      </c>
    </row>
    <row r="12457" spans="2:11" x14ac:dyDescent="0.2">
      <c r="B12457" s="21" t="str">
        <f t="shared" si="194"/>
        <v>MississaugaIce Accretion2030RCP4.5</v>
      </c>
      <c r="C12457" t="s">
        <v>376</v>
      </c>
      <c r="D12457" t="s">
        <v>486</v>
      </c>
      <c r="E12457" s="144" t="s">
        <v>193</v>
      </c>
      <c r="F12457" s="144">
        <v>2030</v>
      </c>
      <c r="G12457" s="147">
        <v>16.810482415803047</v>
      </c>
      <c r="H12457" s="147">
        <v>20.231249999999999</v>
      </c>
      <c r="I12457" s="147">
        <v>24.541666666666668</v>
      </c>
      <c r="J12457" s="147">
        <v>27.835666666666665</v>
      </c>
      <c r="K12457" s="147">
        <v>31.143000000000001</v>
      </c>
    </row>
    <row r="12458" spans="2:11" x14ac:dyDescent="0.2">
      <c r="B12458" s="21" t="str">
        <f t="shared" si="194"/>
        <v>MississaugaIce Accretion2035RCP4.5</v>
      </c>
      <c r="C12458" t="s">
        <v>376</v>
      </c>
      <c r="D12458" t="s">
        <v>486</v>
      </c>
      <c r="E12458" s="144" t="s">
        <v>193</v>
      </c>
      <c r="F12458" s="144">
        <v>2035</v>
      </c>
      <c r="G12458" s="147">
        <v>16.761193315929184</v>
      </c>
      <c r="H12458" s="147">
        <v>20.18975</v>
      </c>
      <c r="I12458" s="147">
        <v>24.512500000000003</v>
      </c>
      <c r="J12458" s="147">
        <v>27.812124999999995</v>
      </c>
      <c r="K12458" s="147">
        <v>31.122</v>
      </c>
    </row>
    <row r="12459" spans="2:11" x14ac:dyDescent="0.2">
      <c r="B12459" s="21" t="str">
        <f t="shared" si="194"/>
        <v>MississaugaIce Accretion2040RCP4.5</v>
      </c>
      <c r="C12459" t="s">
        <v>376</v>
      </c>
      <c r="D12459" t="s">
        <v>486</v>
      </c>
      <c r="E12459" s="144" t="s">
        <v>193</v>
      </c>
      <c r="F12459" s="144">
        <v>2040</v>
      </c>
      <c r="G12459" s="147">
        <v>16.711904216055324</v>
      </c>
      <c r="H12459" s="147">
        <v>20.148250000000001</v>
      </c>
      <c r="I12459" s="147">
        <v>24.483333333333334</v>
      </c>
      <c r="J12459" s="147">
        <v>27.788583333333328</v>
      </c>
      <c r="K12459" s="147">
        <v>31.100999999999999</v>
      </c>
    </row>
    <row r="12460" spans="2:11" x14ac:dyDescent="0.2">
      <c r="B12460" s="21" t="str">
        <f t="shared" si="194"/>
        <v>MississaugaIce Accretion2045RCP4.5</v>
      </c>
      <c r="C12460" t="s">
        <v>376</v>
      </c>
      <c r="D12460" t="s">
        <v>486</v>
      </c>
      <c r="E12460" s="144" t="s">
        <v>193</v>
      </c>
      <c r="F12460" s="144">
        <v>2045</v>
      </c>
      <c r="G12460" s="147">
        <v>16.662615116181463</v>
      </c>
      <c r="H12460" s="147">
        <v>20.106749999999998</v>
      </c>
      <c r="I12460" s="147">
        <v>24.454166666666666</v>
      </c>
      <c r="J12460" s="147">
        <v>27.765041666666662</v>
      </c>
      <c r="K12460" s="147">
        <v>31.080000000000002</v>
      </c>
    </row>
    <row r="12461" spans="2:11" x14ac:dyDescent="0.2">
      <c r="B12461" s="21" t="str">
        <f t="shared" si="194"/>
        <v>MississaugaIce Accretion2050RCP4.5</v>
      </c>
      <c r="C12461" t="s">
        <v>376</v>
      </c>
      <c r="D12461" t="s">
        <v>486</v>
      </c>
      <c r="E12461" s="144" t="s">
        <v>193</v>
      </c>
      <c r="F12461" s="144">
        <v>2050</v>
      </c>
      <c r="G12461" s="147">
        <v>16.408051412127044</v>
      </c>
      <c r="H12461" s="147">
        <v>19.837</v>
      </c>
      <c r="I12461" s="147">
        <v>24.164999999999999</v>
      </c>
      <c r="J12461" s="147">
        <v>27.458999999999996</v>
      </c>
      <c r="K12461" s="147">
        <v>30.750300000000003</v>
      </c>
    </row>
    <row r="12462" spans="2:11" x14ac:dyDescent="0.2">
      <c r="B12462" s="21" t="str">
        <f t="shared" si="194"/>
        <v>MississaugaIce Accretion2055RCP4.5</v>
      </c>
      <c r="C12462" t="s">
        <v>376</v>
      </c>
      <c r="D12462" t="s">
        <v>486</v>
      </c>
      <c r="E12462" s="144" t="s">
        <v>193</v>
      </c>
      <c r="F12462" s="144">
        <v>2055</v>
      </c>
      <c r="G12462" s="147">
        <v>16.202776807946492</v>
      </c>
      <c r="H12462" s="147">
        <v>19.608750000000001</v>
      </c>
      <c r="I12462" s="147">
        <v>23.905000000000001</v>
      </c>
      <c r="J12462" s="147">
        <v>27.176499999999994</v>
      </c>
      <c r="K12462" s="147">
        <v>30.441600000000001</v>
      </c>
    </row>
    <row r="12463" spans="2:11" x14ac:dyDescent="0.2">
      <c r="B12463" s="21" t="str">
        <f t="shared" si="194"/>
        <v>MississaugaIce Accretion2060RCP4.5</v>
      </c>
      <c r="C12463" t="s">
        <v>376</v>
      </c>
      <c r="D12463" t="s">
        <v>486</v>
      </c>
      <c r="E12463" s="144" t="s">
        <v>193</v>
      </c>
      <c r="F12463" s="144">
        <v>2060</v>
      </c>
      <c r="G12463" s="147">
        <v>15.997502203765936</v>
      </c>
      <c r="H12463" s="147">
        <v>19.380499999999998</v>
      </c>
      <c r="I12463" s="147">
        <v>23.645</v>
      </c>
      <c r="J12463" s="147">
        <v>26.893999999999995</v>
      </c>
      <c r="K12463" s="147">
        <v>30.132900000000003</v>
      </c>
    </row>
    <row r="12464" spans="2:11" x14ac:dyDescent="0.2">
      <c r="B12464" s="21" t="str">
        <f t="shared" si="194"/>
        <v>MississaugaIce Accretion2065RCP4.5</v>
      </c>
      <c r="C12464" t="s">
        <v>376</v>
      </c>
      <c r="D12464" t="s">
        <v>486</v>
      </c>
      <c r="E12464" s="144" t="s">
        <v>193</v>
      </c>
      <c r="F12464" s="144">
        <v>2065</v>
      </c>
      <c r="G12464" s="147">
        <v>15.792227599585383</v>
      </c>
      <c r="H12464" s="147">
        <v>19.152249999999999</v>
      </c>
      <c r="I12464" s="147">
        <v>23.385000000000002</v>
      </c>
      <c r="J12464" s="147">
        <v>26.611499999999992</v>
      </c>
      <c r="K12464" s="147">
        <v>29.824200000000001</v>
      </c>
    </row>
    <row r="12465" spans="2:11" x14ac:dyDescent="0.2">
      <c r="B12465" s="21" t="str">
        <f t="shared" si="194"/>
        <v>MississaugaIce Accretion2070RCP4.5</v>
      </c>
      <c r="C12465" t="s">
        <v>376</v>
      </c>
      <c r="D12465" t="s">
        <v>486</v>
      </c>
      <c r="E12465" s="144" t="s">
        <v>193</v>
      </c>
      <c r="F12465" s="144">
        <v>2070</v>
      </c>
      <c r="G12465" s="147">
        <v>15.586952995404829</v>
      </c>
      <c r="H12465" s="147">
        <v>18.923999999999999</v>
      </c>
      <c r="I12465" s="147">
        <v>23.125</v>
      </c>
      <c r="J12465" s="147">
        <v>26.328999999999994</v>
      </c>
      <c r="K12465" s="147">
        <v>29.515500000000003</v>
      </c>
    </row>
    <row r="12466" spans="2:11" x14ac:dyDescent="0.2">
      <c r="B12466" s="21" t="str">
        <f t="shared" si="194"/>
        <v>MississaugaIce Accretion2075RCP4.5</v>
      </c>
      <c r="C12466" t="s">
        <v>376</v>
      </c>
      <c r="D12466" t="s">
        <v>486</v>
      </c>
      <c r="E12466" s="144" t="s">
        <v>193</v>
      </c>
      <c r="F12466" s="144">
        <v>2075</v>
      </c>
      <c r="G12466" s="147">
        <v>15.537663895530967</v>
      </c>
      <c r="H12466" s="147">
        <v>18.889416666666666</v>
      </c>
      <c r="I12466" s="147">
        <v>23.112500000000001</v>
      </c>
      <c r="J12466" s="147">
        <v>26.328999999999994</v>
      </c>
      <c r="K12466" s="147">
        <v>29.531250000000004</v>
      </c>
    </row>
    <row r="12467" spans="2:11" x14ac:dyDescent="0.2">
      <c r="B12467" s="21" t="str">
        <f t="shared" si="194"/>
        <v>MississaugaIce Accretion2080RCP4.5</v>
      </c>
      <c r="C12467" t="s">
        <v>376</v>
      </c>
      <c r="D12467" t="s">
        <v>486</v>
      </c>
      <c r="E12467" s="144" t="s">
        <v>193</v>
      </c>
      <c r="F12467" s="144">
        <v>2080</v>
      </c>
      <c r="G12467" s="147">
        <v>15.488374795657105</v>
      </c>
      <c r="H12467" s="147">
        <v>18.854833333333332</v>
      </c>
      <c r="I12467" s="147">
        <v>23.1</v>
      </c>
      <c r="J12467" s="147">
        <v>26.328999999999994</v>
      </c>
      <c r="K12467" s="147">
        <v>29.547000000000001</v>
      </c>
    </row>
    <row r="12468" spans="2:11" x14ac:dyDescent="0.2">
      <c r="B12468" s="21" t="str">
        <f t="shared" si="194"/>
        <v>MississaugaIce Accretion2085RCP4.5</v>
      </c>
      <c r="C12468" t="s">
        <v>376</v>
      </c>
      <c r="D12468" t="s">
        <v>486</v>
      </c>
      <c r="E12468" s="144" t="s">
        <v>193</v>
      </c>
      <c r="F12468" s="144">
        <v>2085</v>
      </c>
      <c r="G12468" s="147">
        <v>15.439085695783241</v>
      </c>
      <c r="H12468" s="147">
        <v>18.820250000000001</v>
      </c>
      <c r="I12468" s="147">
        <v>23.087499999999999</v>
      </c>
      <c r="J12468" s="147">
        <v>26.328999999999994</v>
      </c>
      <c r="K12468" s="147">
        <v>29.562750000000001</v>
      </c>
    </row>
    <row r="12469" spans="2:11" x14ac:dyDescent="0.2">
      <c r="B12469" s="21" t="str">
        <f t="shared" si="194"/>
        <v>MississaugaIce Accretion2090RCP4.5</v>
      </c>
      <c r="C12469" t="s">
        <v>376</v>
      </c>
      <c r="D12469" t="s">
        <v>486</v>
      </c>
      <c r="E12469" s="144" t="s">
        <v>193</v>
      </c>
      <c r="F12469" s="144">
        <v>2090</v>
      </c>
      <c r="G12469" s="147">
        <v>15.389796595909379</v>
      </c>
      <c r="H12469" s="147">
        <v>18.785666666666668</v>
      </c>
      <c r="I12469" s="147">
        <v>23.074999999999999</v>
      </c>
      <c r="J12469" s="147">
        <v>26.328999999999994</v>
      </c>
      <c r="K12469" s="147">
        <v>29.578500000000002</v>
      </c>
    </row>
    <row r="12470" spans="2:11" x14ac:dyDescent="0.2">
      <c r="B12470" s="21" t="str">
        <f t="shared" si="194"/>
        <v>MississaugaIce Accretion2095RCP4.5</v>
      </c>
      <c r="C12470" t="s">
        <v>376</v>
      </c>
      <c r="D12470" t="s">
        <v>486</v>
      </c>
      <c r="E12470" s="144" t="s">
        <v>193</v>
      </c>
      <c r="F12470" s="144">
        <v>2095</v>
      </c>
      <c r="G12470" s="147">
        <v>15.340507496035517</v>
      </c>
      <c r="H12470" s="147">
        <v>18.751083333333334</v>
      </c>
      <c r="I12470" s="147">
        <v>23.0625</v>
      </c>
      <c r="J12470" s="147">
        <v>26.328999999999994</v>
      </c>
      <c r="K12470" s="147">
        <v>29.594249999999999</v>
      </c>
    </row>
    <row r="12471" spans="2:11" x14ac:dyDescent="0.2">
      <c r="B12471" s="21" t="str">
        <f t="shared" si="194"/>
        <v>MississaugaIce Accretion2100RCP4.5</v>
      </c>
      <c r="C12471" t="s">
        <v>376</v>
      </c>
      <c r="D12471" t="s">
        <v>486</v>
      </c>
      <c r="E12471" s="144" t="s">
        <v>193</v>
      </c>
      <c r="F12471" s="144">
        <v>2100</v>
      </c>
      <c r="G12471" s="147">
        <v>15.291218396161655</v>
      </c>
      <c r="H12471" s="147">
        <v>18.7165</v>
      </c>
      <c r="I12471" s="147">
        <v>23.05</v>
      </c>
      <c r="J12471" s="147">
        <v>26.328999999999994</v>
      </c>
      <c r="K12471" s="147">
        <v>29.61</v>
      </c>
    </row>
    <row r="12472" spans="2:11" x14ac:dyDescent="0.2">
      <c r="B12472" s="21" t="str">
        <f t="shared" si="194"/>
        <v>MississaugaIce Accretion2023RCP6.0</v>
      </c>
      <c r="C12472" t="s">
        <v>376</v>
      </c>
      <c r="D12472" t="s">
        <v>486</v>
      </c>
      <c r="E12472" s="144" t="s">
        <v>192</v>
      </c>
      <c r="F12472" s="144">
        <v>2023</v>
      </c>
      <c r="G12472" s="147">
        <v>16.909060615550771</v>
      </c>
      <c r="H12472" s="147">
        <v>20.314250000000001</v>
      </c>
      <c r="I12472" s="147">
        <v>24.6</v>
      </c>
      <c r="J12472" s="147">
        <v>27.882749999999998</v>
      </c>
      <c r="K12472" s="147">
        <v>31.184999999999999</v>
      </c>
    </row>
    <row r="12473" spans="2:11" x14ac:dyDescent="0.2">
      <c r="B12473" s="21" t="str">
        <f t="shared" si="194"/>
        <v>MississaugaIce Accretion2025RCP6.0</v>
      </c>
      <c r="C12473" t="s">
        <v>376</v>
      </c>
      <c r="D12473" t="s">
        <v>486</v>
      </c>
      <c r="E12473" s="144" t="s">
        <v>192</v>
      </c>
      <c r="F12473" s="144">
        <v>2025</v>
      </c>
      <c r="G12473" s="147">
        <v>16.859771515676911</v>
      </c>
      <c r="H12473" s="147">
        <v>20.272750000000002</v>
      </c>
      <c r="I12473" s="147">
        <v>24.570833333333333</v>
      </c>
      <c r="J12473" s="147">
        <v>27.859208333333331</v>
      </c>
      <c r="K12473" s="147">
        <v>31.163999999999998</v>
      </c>
    </row>
    <row r="12474" spans="2:11" x14ac:dyDescent="0.2">
      <c r="B12474" s="21" t="str">
        <f t="shared" si="194"/>
        <v>MississaugaIce Accretion2030RCP6.0</v>
      </c>
      <c r="C12474" t="s">
        <v>376</v>
      </c>
      <c r="D12474" t="s">
        <v>486</v>
      </c>
      <c r="E12474" s="144" t="s">
        <v>192</v>
      </c>
      <c r="F12474" s="144">
        <v>2030</v>
      </c>
      <c r="G12474" s="147">
        <v>16.810482415803047</v>
      </c>
      <c r="H12474" s="147">
        <v>20.231249999999999</v>
      </c>
      <c r="I12474" s="147">
        <v>24.541666666666668</v>
      </c>
      <c r="J12474" s="147">
        <v>27.835666666666665</v>
      </c>
      <c r="K12474" s="147">
        <v>31.143000000000001</v>
      </c>
    </row>
    <row r="12475" spans="2:11" x14ac:dyDescent="0.2">
      <c r="B12475" s="21" t="str">
        <f t="shared" si="194"/>
        <v>MississaugaIce Accretion2035RCP6.0</v>
      </c>
      <c r="C12475" t="s">
        <v>376</v>
      </c>
      <c r="D12475" t="s">
        <v>486</v>
      </c>
      <c r="E12475" s="144" t="s">
        <v>192</v>
      </c>
      <c r="F12475" s="144">
        <v>2035</v>
      </c>
      <c r="G12475" s="147">
        <v>16.761193315929184</v>
      </c>
      <c r="H12475" s="147">
        <v>20.18975</v>
      </c>
      <c r="I12475" s="147">
        <v>24.512500000000003</v>
      </c>
      <c r="J12475" s="147">
        <v>27.812124999999995</v>
      </c>
      <c r="K12475" s="147">
        <v>31.122</v>
      </c>
    </row>
    <row r="12476" spans="2:11" x14ac:dyDescent="0.2">
      <c r="B12476" s="21" t="str">
        <f t="shared" si="194"/>
        <v>MississaugaIce Accretion2040RCP6.0</v>
      </c>
      <c r="C12476" t="s">
        <v>376</v>
      </c>
      <c r="D12476" t="s">
        <v>486</v>
      </c>
      <c r="E12476" s="144" t="s">
        <v>192</v>
      </c>
      <c r="F12476" s="144">
        <v>2040</v>
      </c>
      <c r="G12476" s="147">
        <v>16.711904216055324</v>
      </c>
      <c r="H12476" s="147">
        <v>20.148250000000001</v>
      </c>
      <c r="I12476" s="147">
        <v>24.483333333333334</v>
      </c>
      <c r="J12476" s="147">
        <v>27.788583333333328</v>
      </c>
      <c r="K12476" s="147">
        <v>31.100999999999999</v>
      </c>
    </row>
    <row r="12477" spans="2:11" x14ac:dyDescent="0.2">
      <c r="B12477" s="21" t="str">
        <f t="shared" si="194"/>
        <v>MississaugaIce Accretion2045RCP6.0</v>
      </c>
      <c r="C12477" t="s">
        <v>376</v>
      </c>
      <c r="D12477" t="s">
        <v>486</v>
      </c>
      <c r="E12477" s="144" t="s">
        <v>192</v>
      </c>
      <c r="F12477" s="144">
        <v>2045</v>
      </c>
      <c r="G12477" s="147">
        <v>16.662615116181463</v>
      </c>
      <c r="H12477" s="147">
        <v>20.106749999999998</v>
      </c>
      <c r="I12477" s="147">
        <v>24.454166666666666</v>
      </c>
      <c r="J12477" s="147">
        <v>27.765041666666662</v>
      </c>
      <c r="K12477" s="147">
        <v>31.080000000000002</v>
      </c>
    </row>
    <row r="12478" spans="2:11" x14ac:dyDescent="0.2">
      <c r="B12478" s="21" t="str">
        <f t="shared" si="194"/>
        <v>MississaugaIce Accretion2050RCP6.0</v>
      </c>
      <c r="C12478" t="s">
        <v>376</v>
      </c>
      <c r="D12478" t="s">
        <v>486</v>
      </c>
      <c r="E12478" s="144" t="s">
        <v>192</v>
      </c>
      <c r="F12478" s="144">
        <v>2050</v>
      </c>
      <c r="G12478" s="147">
        <v>16.408051412127044</v>
      </c>
      <c r="H12478" s="147">
        <v>19.837</v>
      </c>
      <c r="I12478" s="147">
        <v>24.164999999999999</v>
      </c>
      <c r="J12478" s="147">
        <v>27.458999999999996</v>
      </c>
      <c r="K12478" s="147">
        <v>30.750300000000003</v>
      </c>
    </row>
    <row r="12479" spans="2:11" x14ac:dyDescent="0.2">
      <c r="B12479" s="21" t="str">
        <f t="shared" si="194"/>
        <v>MississaugaIce Accretion2055RCP6.0</v>
      </c>
      <c r="C12479" t="s">
        <v>376</v>
      </c>
      <c r="D12479" t="s">
        <v>486</v>
      </c>
      <c r="E12479" s="144" t="s">
        <v>192</v>
      </c>
      <c r="F12479" s="144">
        <v>2055</v>
      </c>
      <c r="G12479" s="147">
        <v>16.202776807946492</v>
      </c>
      <c r="H12479" s="147">
        <v>19.608750000000001</v>
      </c>
      <c r="I12479" s="147">
        <v>23.905000000000001</v>
      </c>
      <c r="J12479" s="147">
        <v>27.176499999999994</v>
      </c>
      <c r="K12479" s="147">
        <v>30.441600000000001</v>
      </c>
    </row>
    <row r="12480" spans="2:11" x14ac:dyDescent="0.2">
      <c r="B12480" s="21" t="str">
        <f t="shared" si="194"/>
        <v>MississaugaIce Accretion2060RCP6.0</v>
      </c>
      <c r="C12480" t="s">
        <v>376</v>
      </c>
      <c r="D12480" t="s">
        <v>486</v>
      </c>
      <c r="E12480" s="144" t="s">
        <v>192</v>
      </c>
      <c r="F12480" s="144">
        <v>2060</v>
      </c>
      <c r="G12480" s="147">
        <v>15.997502203765936</v>
      </c>
      <c r="H12480" s="147">
        <v>19.380499999999998</v>
      </c>
      <c r="I12480" s="147">
        <v>23.645</v>
      </c>
      <c r="J12480" s="147">
        <v>26.893999999999995</v>
      </c>
      <c r="K12480" s="147">
        <v>30.132900000000003</v>
      </c>
    </row>
    <row r="12481" spans="2:11" x14ac:dyDescent="0.2">
      <c r="B12481" s="21" t="str">
        <f t="shared" si="194"/>
        <v>MississaugaIce Accretion2065RCP6.0</v>
      </c>
      <c r="C12481" t="s">
        <v>376</v>
      </c>
      <c r="D12481" t="s">
        <v>486</v>
      </c>
      <c r="E12481" s="144" t="s">
        <v>192</v>
      </c>
      <c r="F12481" s="144">
        <v>2065</v>
      </c>
      <c r="G12481" s="147">
        <v>15.792227599585383</v>
      </c>
      <c r="H12481" s="147">
        <v>19.152249999999999</v>
      </c>
      <c r="I12481" s="147">
        <v>23.385000000000002</v>
      </c>
      <c r="J12481" s="147">
        <v>26.611499999999992</v>
      </c>
      <c r="K12481" s="147">
        <v>29.824200000000001</v>
      </c>
    </row>
    <row r="12482" spans="2:11" x14ac:dyDescent="0.2">
      <c r="B12482" s="21" t="str">
        <f t="shared" si="194"/>
        <v>MississaugaIce Accretion2070RCP6.0</v>
      </c>
      <c r="C12482" t="s">
        <v>376</v>
      </c>
      <c r="D12482" t="s">
        <v>486</v>
      </c>
      <c r="E12482" s="144" t="s">
        <v>192</v>
      </c>
      <c r="F12482" s="144">
        <v>2070</v>
      </c>
      <c r="G12482" s="147">
        <v>15.586952995404829</v>
      </c>
      <c r="H12482" s="147">
        <v>18.923999999999999</v>
      </c>
      <c r="I12482" s="147">
        <v>23.125</v>
      </c>
      <c r="J12482" s="147">
        <v>26.328999999999994</v>
      </c>
      <c r="K12482" s="147">
        <v>29.515500000000003</v>
      </c>
    </row>
    <row r="12483" spans="2:11" x14ac:dyDescent="0.2">
      <c r="B12483" s="21" t="str">
        <f t="shared" si="194"/>
        <v>MississaugaIce Accretion2075RCP6.0</v>
      </c>
      <c r="C12483" t="s">
        <v>376</v>
      </c>
      <c r="D12483" t="s">
        <v>486</v>
      </c>
      <c r="E12483" s="144" t="s">
        <v>192</v>
      </c>
      <c r="F12483" s="144">
        <v>2075</v>
      </c>
      <c r="G12483" s="147">
        <v>15.513019345594035</v>
      </c>
      <c r="H12483" s="147">
        <v>18.872125</v>
      </c>
      <c r="I12483" s="147">
        <v>23.106249999999999</v>
      </c>
      <c r="J12483" s="147">
        <v>26.328999999999994</v>
      </c>
      <c r="K12483" s="147">
        <v>29.539125000000002</v>
      </c>
    </row>
    <row r="12484" spans="2:11" x14ac:dyDescent="0.2">
      <c r="B12484" s="21" t="str">
        <f t="shared" si="194"/>
        <v>MississaugaIce Accretion2080RCP6.0</v>
      </c>
      <c r="C12484" t="s">
        <v>376</v>
      </c>
      <c r="D12484" t="s">
        <v>486</v>
      </c>
      <c r="E12484" s="144" t="s">
        <v>192</v>
      </c>
      <c r="F12484" s="144">
        <v>2080</v>
      </c>
      <c r="G12484" s="147">
        <v>15.439085695783241</v>
      </c>
      <c r="H12484" s="147">
        <v>18.820250000000001</v>
      </c>
      <c r="I12484" s="147">
        <v>23.087499999999999</v>
      </c>
      <c r="J12484" s="147">
        <v>26.328999999999994</v>
      </c>
      <c r="K12484" s="147">
        <v>29.562750000000001</v>
      </c>
    </row>
    <row r="12485" spans="2:11" x14ac:dyDescent="0.2">
      <c r="B12485" s="21" t="str">
        <f t="shared" si="194"/>
        <v>MississaugaIce Accretion2085RCP6.0</v>
      </c>
      <c r="C12485" t="s">
        <v>376</v>
      </c>
      <c r="D12485" t="s">
        <v>486</v>
      </c>
      <c r="E12485" s="144" t="s">
        <v>192</v>
      </c>
      <c r="F12485" s="144">
        <v>2085</v>
      </c>
      <c r="G12485" s="147">
        <v>15.365152045972449</v>
      </c>
      <c r="H12485" s="147">
        <v>18.768374999999999</v>
      </c>
      <c r="I12485" s="147">
        <v>23.068750000000001</v>
      </c>
      <c r="J12485" s="147">
        <v>26.328999999999994</v>
      </c>
      <c r="K12485" s="147">
        <v>29.586375</v>
      </c>
    </row>
    <row r="12486" spans="2:11" x14ac:dyDescent="0.2">
      <c r="B12486" s="21" t="str">
        <f t="shared" si="194"/>
        <v>MississaugaIce Accretion2090RCP6.0</v>
      </c>
      <c r="C12486" t="s">
        <v>376</v>
      </c>
      <c r="D12486" t="s">
        <v>486</v>
      </c>
      <c r="E12486" s="144" t="s">
        <v>192</v>
      </c>
      <c r="F12486" s="144">
        <v>2090</v>
      </c>
      <c r="G12486" s="147">
        <v>14.931697902964073</v>
      </c>
      <c r="H12486" s="147">
        <v>18.343</v>
      </c>
      <c r="I12486" s="147">
        <v>22.641666666666666</v>
      </c>
      <c r="J12486" s="147">
        <v>25.905249999999995</v>
      </c>
      <c r="K12486" s="147">
        <v>29.1585</v>
      </c>
    </row>
    <row r="12487" spans="2:11" x14ac:dyDescent="0.2">
      <c r="B12487" s="21" t="str">
        <f t="shared" si="194"/>
        <v>MississaugaIce Accretion2095RCP6.0</v>
      </c>
      <c r="C12487" t="s">
        <v>376</v>
      </c>
      <c r="D12487" t="s">
        <v>486</v>
      </c>
      <c r="E12487" s="144" t="s">
        <v>192</v>
      </c>
      <c r="F12487" s="144">
        <v>2095</v>
      </c>
      <c r="G12487" s="147">
        <v>14.572177409766493</v>
      </c>
      <c r="H12487" s="147">
        <v>17.9695</v>
      </c>
      <c r="I12487" s="147">
        <v>22.233333333333334</v>
      </c>
      <c r="J12487" s="147">
        <v>25.481499999999997</v>
      </c>
      <c r="K12487" s="147">
        <v>28.707000000000001</v>
      </c>
    </row>
    <row r="12488" spans="2:11" x14ac:dyDescent="0.2">
      <c r="B12488" s="21" t="str">
        <f t="shared" si="194"/>
        <v>MississaugaIce Accretion2100RCP6.0</v>
      </c>
      <c r="C12488" t="s">
        <v>376</v>
      </c>
      <c r="D12488" t="s">
        <v>486</v>
      </c>
      <c r="E12488" s="144" t="s">
        <v>192</v>
      </c>
      <c r="F12488" s="144">
        <v>2100</v>
      </c>
      <c r="G12488" s="147">
        <v>14.212656916568911</v>
      </c>
      <c r="H12488" s="147">
        <v>17.596</v>
      </c>
      <c r="I12488" s="147">
        <v>21.824999999999999</v>
      </c>
      <c r="J12488" s="147">
        <v>25.057749999999999</v>
      </c>
      <c r="K12488" s="147">
        <v>28.255500000000001</v>
      </c>
    </row>
    <row r="12489" spans="2:11" x14ac:dyDescent="0.2">
      <c r="B12489" s="21" t="str">
        <f t="shared" si="194"/>
        <v>MississaugaIce Accretion2023RCP8.5</v>
      </c>
      <c r="C12489" t="s">
        <v>376</v>
      </c>
      <c r="D12489" t="s">
        <v>486</v>
      </c>
      <c r="E12489" s="144" t="s">
        <v>191</v>
      </c>
      <c r="F12489" s="144">
        <v>2023</v>
      </c>
      <c r="G12489" s="147">
        <v>16.909060615550771</v>
      </c>
      <c r="H12489" s="147">
        <v>20.314250000000001</v>
      </c>
      <c r="I12489" s="147">
        <v>24.6</v>
      </c>
      <c r="J12489" s="147">
        <v>27.882749999999998</v>
      </c>
      <c r="K12489" s="147">
        <v>31.184999999999999</v>
      </c>
    </row>
    <row r="12490" spans="2:11" x14ac:dyDescent="0.2">
      <c r="B12490" s="21" t="str">
        <f t="shared" si="194"/>
        <v>MississaugaIce Accretion2025RCP8.5</v>
      </c>
      <c r="C12490" t="s">
        <v>376</v>
      </c>
      <c r="D12490" t="s">
        <v>486</v>
      </c>
      <c r="E12490" s="144" t="s">
        <v>191</v>
      </c>
      <c r="F12490" s="144">
        <v>2025</v>
      </c>
      <c r="G12490" s="147">
        <v>16.810482415803047</v>
      </c>
      <c r="H12490" s="147">
        <v>20.231249999999999</v>
      </c>
      <c r="I12490" s="147">
        <v>24.541666666666668</v>
      </c>
      <c r="J12490" s="147">
        <v>27.835666666666665</v>
      </c>
      <c r="K12490" s="147">
        <v>31.143000000000001</v>
      </c>
    </row>
    <row r="12491" spans="2:11" x14ac:dyDescent="0.2">
      <c r="B12491" s="21" t="str">
        <f t="shared" si="194"/>
        <v>MississaugaIce Accretion2030RCP8.5</v>
      </c>
      <c r="C12491" t="s">
        <v>376</v>
      </c>
      <c r="D12491" t="s">
        <v>486</v>
      </c>
      <c r="E12491" s="144" t="s">
        <v>191</v>
      </c>
      <c r="F12491" s="144">
        <v>2030</v>
      </c>
      <c r="G12491" s="147">
        <v>16.711904216055324</v>
      </c>
      <c r="H12491" s="147">
        <v>20.148250000000001</v>
      </c>
      <c r="I12491" s="147">
        <v>24.483333333333334</v>
      </c>
      <c r="J12491" s="147">
        <v>27.788583333333328</v>
      </c>
      <c r="K12491" s="147">
        <v>31.100999999999999</v>
      </c>
    </row>
    <row r="12492" spans="2:11" x14ac:dyDescent="0.2">
      <c r="B12492" s="21" t="str">
        <f t="shared" ref="B12492:B12555" si="195">C12492&amp;D12492&amp;F12492&amp;E12492</f>
        <v>MississaugaIce Accretion2035RCP8.5</v>
      </c>
      <c r="C12492" t="s">
        <v>376</v>
      </c>
      <c r="D12492" t="s">
        <v>486</v>
      </c>
      <c r="E12492" s="144" t="s">
        <v>191</v>
      </c>
      <c r="F12492" s="144">
        <v>2035</v>
      </c>
      <c r="G12492" s="147">
        <v>16.6133260163076</v>
      </c>
      <c r="H12492" s="147">
        <v>20.065249999999999</v>
      </c>
      <c r="I12492" s="147">
        <v>24.425000000000001</v>
      </c>
      <c r="J12492" s="147">
        <v>27.741499999999995</v>
      </c>
      <c r="K12492" s="147">
        <v>31.059000000000001</v>
      </c>
    </row>
    <row r="12493" spans="2:11" x14ac:dyDescent="0.2">
      <c r="B12493" s="21" t="str">
        <f t="shared" si="195"/>
        <v>MississaugaIce Accretion2040RCP8.5</v>
      </c>
      <c r="C12493" t="s">
        <v>376</v>
      </c>
      <c r="D12493" t="s">
        <v>486</v>
      </c>
      <c r="E12493" s="144" t="s">
        <v>191</v>
      </c>
      <c r="F12493" s="144">
        <v>2040</v>
      </c>
      <c r="G12493" s="147">
        <v>16.271201676006676</v>
      </c>
      <c r="H12493" s="147">
        <v>19.684833333333334</v>
      </c>
      <c r="I12493" s="147">
        <v>23.991666666666667</v>
      </c>
      <c r="J12493" s="147">
        <v>27.27066666666666</v>
      </c>
      <c r="K12493" s="147">
        <v>30.544500000000003</v>
      </c>
    </row>
    <row r="12494" spans="2:11" x14ac:dyDescent="0.2">
      <c r="B12494" s="21" t="str">
        <f t="shared" si="195"/>
        <v>MississaugaIce Accretion2045RCP8.5</v>
      </c>
      <c r="C12494" t="s">
        <v>376</v>
      </c>
      <c r="D12494" t="s">
        <v>486</v>
      </c>
      <c r="E12494" s="144" t="s">
        <v>191</v>
      </c>
      <c r="F12494" s="144">
        <v>2045</v>
      </c>
      <c r="G12494" s="147">
        <v>15.929077335705752</v>
      </c>
      <c r="H12494" s="147">
        <v>19.304416666666665</v>
      </c>
      <c r="I12494" s="147">
        <v>23.558333333333334</v>
      </c>
      <c r="J12494" s="147">
        <v>26.799833333333329</v>
      </c>
      <c r="K12494" s="147">
        <v>30.03</v>
      </c>
    </row>
    <row r="12495" spans="2:11" x14ac:dyDescent="0.2">
      <c r="B12495" s="21" t="str">
        <f t="shared" si="195"/>
        <v>MississaugaIce Accretion2050RCP8.5</v>
      </c>
      <c r="C12495" t="s">
        <v>376</v>
      </c>
      <c r="D12495" t="s">
        <v>486</v>
      </c>
      <c r="E12495" s="144" t="s">
        <v>191</v>
      </c>
      <c r="F12495" s="144">
        <v>2050</v>
      </c>
      <c r="G12495" s="147">
        <v>15.488374795657105</v>
      </c>
      <c r="H12495" s="147">
        <v>18.854833333333332</v>
      </c>
      <c r="I12495" s="147">
        <v>23.1</v>
      </c>
      <c r="J12495" s="147">
        <v>26.328999999999994</v>
      </c>
      <c r="K12495" s="147">
        <v>29.547000000000001</v>
      </c>
    </row>
    <row r="12496" spans="2:11" x14ac:dyDescent="0.2">
      <c r="B12496" s="21" t="str">
        <f t="shared" si="195"/>
        <v>MississaugaIce Accretion2055RCP8.5</v>
      </c>
      <c r="C12496" t="s">
        <v>376</v>
      </c>
      <c r="D12496" t="s">
        <v>486</v>
      </c>
      <c r="E12496" s="144" t="s">
        <v>191</v>
      </c>
      <c r="F12496" s="144">
        <v>2055</v>
      </c>
      <c r="G12496" s="147">
        <v>15.389796595909379</v>
      </c>
      <c r="H12496" s="147">
        <v>18.785666666666668</v>
      </c>
      <c r="I12496" s="147">
        <v>23.074999999999999</v>
      </c>
      <c r="J12496" s="147">
        <v>26.328999999999994</v>
      </c>
      <c r="K12496" s="147">
        <v>29.578500000000002</v>
      </c>
    </row>
    <row r="12497" spans="2:11" x14ac:dyDescent="0.2">
      <c r="B12497" s="21" t="str">
        <f t="shared" si="195"/>
        <v>MississaugaIce Accretion2060RCP8.5</v>
      </c>
      <c r="C12497" t="s">
        <v>376</v>
      </c>
      <c r="D12497" t="s">
        <v>486</v>
      </c>
      <c r="E12497" s="144" t="s">
        <v>191</v>
      </c>
      <c r="F12497" s="144">
        <v>2060</v>
      </c>
      <c r="G12497" s="147">
        <v>14.931697902964073</v>
      </c>
      <c r="H12497" s="147">
        <v>18.343</v>
      </c>
      <c r="I12497" s="147">
        <v>22.641666666666666</v>
      </c>
      <c r="J12497" s="147">
        <v>25.905249999999995</v>
      </c>
      <c r="K12497" s="147">
        <v>29.1585</v>
      </c>
    </row>
    <row r="12498" spans="2:11" x14ac:dyDescent="0.2">
      <c r="B12498" s="21" t="str">
        <f t="shared" si="195"/>
        <v>MississaugaIce Accretion2065RCP8.5</v>
      </c>
      <c r="C12498" t="s">
        <v>376</v>
      </c>
      <c r="D12498" t="s">
        <v>486</v>
      </c>
      <c r="E12498" s="144" t="s">
        <v>191</v>
      </c>
      <c r="F12498" s="144">
        <v>2065</v>
      </c>
      <c r="G12498" s="147">
        <v>14.572177409766493</v>
      </c>
      <c r="H12498" s="147">
        <v>17.9695</v>
      </c>
      <c r="I12498" s="147">
        <v>22.233333333333334</v>
      </c>
      <c r="J12498" s="147">
        <v>25.481499999999997</v>
      </c>
      <c r="K12498" s="147">
        <v>28.707000000000001</v>
      </c>
    </row>
    <row r="12499" spans="2:11" x14ac:dyDescent="0.2">
      <c r="B12499" s="21" t="str">
        <f t="shared" si="195"/>
        <v>MississaugaIce Accretion2070RCP8.5</v>
      </c>
      <c r="C12499" t="s">
        <v>376</v>
      </c>
      <c r="D12499" t="s">
        <v>486</v>
      </c>
      <c r="E12499" s="144" t="s">
        <v>191</v>
      </c>
      <c r="F12499" s="144">
        <v>2070</v>
      </c>
      <c r="G12499" s="147">
        <v>13.812545399945796</v>
      </c>
      <c r="H12499" s="147">
        <v>17.146416666666667</v>
      </c>
      <c r="I12499" s="147">
        <v>21.324999999999999</v>
      </c>
      <c r="J12499" s="147">
        <v>24.502166666666664</v>
      </c>
      <c r="K12499" s="147">
        <v>27.657</v>
      </c>
    </row>
    <row r="12500" spans="2:11" x14ac:dyDescent="0.2">
      <c r="B12500" s="21" t="str">
        <f t="shared" si="195"/>
        <v>MississaugaIce Accretion2075RCP8.5</v>
      </c>
      <c r="C12500" t="s">
        <v>376</v>
      </c>
      <c r="D12500" t="s">
        <v>486</v>
      </c>
      <c r="E12500" s="144" t="s">
        <v>191</v>
      </c>
      <c r="F12500" s="144">
        <v>2075</v>
      </c>
      <c r="G12500" s="147">
        <v>13.412433883322681</v>
      </c>
      <c r="H12500" s="147">
        <v>16.696833333333334</v>
      </c>
      <c r="I12500" s="147">
        <v>20.824999999999999</v>
      </c>
      <c r="J12500" s="147">
        <v>23.946583333333333</v>
      </c>
      <c r="K12500" s="147">
        <v>27.058499999999999</v>
      </c>
    </row>
    <row r="12501" spans="2:11" x14ac:dyDescent="0.2">
      <c r="B12501" s="21" t="str">
        <f t="shared" si="195"/>
        <v>MississaugaIce Accretion2080RCP8.5</v>
      </c>
      <c r="C12501" t="s">
        <v>376</v>
      </c>
      <c r="D12501" t="s">
        <v>486</v>
      </c>
      <c r="E12501" s="144" t="s">
        <v>191</v>
      </c>
      <c r="F12501" s="144">
        <v>2080</v>
      </c>
      <c r="G12501" s="147">
        <v>13.012322366699566</v>
      </c>
      <c r="H12501" s="147">
        <v>16.247250000000001</v>
      </c>
      <c r="I12501" s="147">
        <v>20.324999999999999</v>
      </c>
      <c r="J12501" s="147">
        <v>23.390999999999998</v>
      </c>
      <c r="K12501" s="147">
        <v>26.459999999999997</v>
      </c>
    </row>
    <row r="12502" spans="2:11" x14ac:dyDescent="0.2">
      <c r="B12502" s="21" t="str">
        <f t="shared" si="195"/>
        <v>MississaugaIce Accretion2085RCP8.5</v>
      </c>
      <c r="C12502" t="s">
        <v>376</v>
      </c>
      <c r="D12502" t="s">
        <v>486</v>
      </c>
      <c r="E12502" s="144" t="s">
        <v>191</v>
      </c>
      <c r="F12502" s="144">
        <v>2085</v>
      </c>
      <c r="G12502" s="147">
        <v>12.133816645418378</v>
      </c>
      <c r="H12502" s="147">
        <v>15.199375</v>
      </c>
      <c r="I12502" s="147">
        <v>19.0625</v>
      </c>
      <c r="J12502" s="147">
        <v>21.978499999999997</v>
      </c>
      <c r="K12502" s="147">
        <v>24.884999999999998</v>
      </c>
    </row>
    <row r="12503" spans="2:11" x14ac:dyDescent="0.2">
      <c r="B12503" s="21" t="str">
        <f t="shared" si="195"/>
        <v>MississaugaIce Accretion2090RCP8.5</v>
      </c>
      <c r="C12503" t="s">
        <v>376</v>
      </c>
      <c r="D12503" t="s">
        <v>486</v>
      </c>
      <c r="E12503" s="144" t="s">
        <v>191</v>
      </c>
      <c r="F12503" s="144">
        <v>2090</v>
      </c>
      <c r="G12503" s="147">
        <v>11.255310924137191</v>
      </c>
      <c r="H12503" s="147">
        <v>14.151499999999999</v>
      </c>
      <c r="I12503" s="147">
        <v>17.8</v>
      </c>
      <c r="J12503" s="147">
        <v>20.565999999999995</v>
      </c>
      <c r="K12503" s="147">
        <v>23.31</v>
      </c>
    </row>
    <row r="12504" spans="2:11" x14ac:dyDescent="0.2">
      <c r="B12504" s="21" t="str">
        <f t="shared" si="195"/>
        <v>MississaugaIce Accretion2095RCP8.5</v>
      </c>
      <c r="C12504" t="s">
        <v>376</v>
      </c>
      <c r="D12504" t="s">
        <v>486</v>
      </c>
      <c r="E12504" s="144" t="s">
        <v>191</v>
      </c>
      <c r="F12504" s="144">
        <v>2095</v>
      </c>
      <c r="G12504" s="147">
        <v>11.255310924137191</v>
      </c>
      <c r="H12504" s="147">
        <v>14.151499999999999</v>
      </c>
      <c r="I12504" s="147">
        <v>17.8</v>
      </c>
      <c r="J12504" s="147">
        <v>20.565999999999995</v>
      </c>
      <c r="K12504" s="147">
        <v>23.31</v>
      </c>
    </row>
    <row r="12505" spans="2:11" x14ac:dyDescent="0.2">
      <c r="B12505" s="21" t="str">
        <f t="shared" si="195"/>
        <v>MississaugaIce Accretion2100RCP8.5</v>
      </c>
      <c r="C12505" t="s">
        <v>376</v>
      </c>
      <c r="D12505" t="s">
        <v>486</v>
      </c>
      <c r="E12505" s="144" t="s">
        <v>191</v>
      </c>
      <c r="F12505" s="144">
        <v>2100</v>
      </c>
      <c r="G12505" s="147">
        <v>11.255310924137191</v>
      </c>
      <c r="H12505" s="147">
        <v>14.151499999999999</v>
      </c>
      <c r="I12505" s="147">
        <v>17.8</v>
      </c>
      <c r="J12505" s="147">
        <v>20.565999999999995</v>
      </c>
      <c r="K12505" s="147">
        <v>23.31</v>
      </c>
    </row>
    <row r="12506" spans="2:11" x14ac:dyDescent="0.2">
      <c r="B12506" s="21" t="str">
        <f t="shared" si="195"/>
        <v>MississaugaWind2023RCP4.5</v>
      </c>
      <c r="C12506" t="s">
        <v>376</v>
      </c>
      <c r="D12506" t="s">
        <v>1</v>
      </c>
      <c r="E12506" s="144" t="s">
        <v>193</v>
      </c>
      <c r="F12506" s="144">
        <v>2023</v>
      </c>
      <c r="G12506" s="147">
        <v>85.035922092000163</v>
      </c>
      <c r="H12506" s="147">
        <v>91.641270000000006</v>
      </c>
      <c r="I12506" s="147">
        <v>98.607600000000005</v>
      </c>
      <c r="J12506" s="147">
        <v>105.56256199999999</v>
      </c>
      <c r="K12506" s="147">
        <v>112.513212</v>
      </c>
    </row>
    <row r="12507" spans="2:11" x14ac:dyDescent="0.2">
      <c r="B12507" s="21" t="str">
        <f t="shared" si="195"/>
        <v>MississaugaWind2025RCP4.5</v>
      </c>
      <c r="C12507" t="s">
        <v>376</v>
      </c>
      <c r="D12507" t="s">
        <v>1</v>
      </c>
      <c r="E12507" s="144" t="s">
        <v>193</v>
      </c>
      <c r="F12507" s="144">
        <v>2025</v>
      </c>
      <c r="G12507" s="147">
        <v>85.066949893871396</v>
      </c>
      <c r="H12507" s="147">
        <v>91.686840000000004</v>
      </c>
      <c r="I12507" s="147">
        <v>98.672933333333333</v>
      </c>
      <c r="J12507" s="147">
        <v>105.64470233333333</v>
      </c>
      <c r="K12507" s="147">
        <v>112.611898</v>
      </c>
    </row>
    <row r="12508" spans="2:11" x14ac:dyDescent="0.2">
      <c r="B12508" s="21" t="str">
        <f t="shared" si="195"/>
        <v>MississaugaWind2030RCP4.5</v>
      </c>
      <c r="C12508" t="s">
        <v>376</v>
      </c>
      <c r="D12508" t="s">
        <v>1</v>
      </c>
      <c r="E12508" s="144" t="s">
        <v>193</v>
      </c>
      <c r="F12508" s="144">
        <v>2030</v>
      </c>
      <c r="G12508" s="147">
        <v>85.097977695742628</v>
      </c>
      <c r="H12508" s="147">
        <v>91.732410000000002</v>
      </c>
      <c r="I12508" s="147">
        <v>98.738266666666675</v>
      </c>
      <c r="J12508" s="147">
        <v>105.72684266666666</v>
      </c>
      <c r="K12508" s="147">
        <v>112.710584</v>
      </c>
    </row>
    <row r="12509" spans="2:11" x14ac:dyDescent="0.2">
      <c r="B12509" s="21" t="str">
        <f t="shared" si="195"/>
        <v>MississaugaWind2035RCP4.5</v>
      </c>
      <c r="C12509" t="s">
        <v>376</v>
      </c>
      <c r="D12509" t="s">
        <v>1</v>
      </c>
      <c r="E12509" s="144" t="s">
        <v>193</v>
      </c>
      <c r="F12509" s="144">
        <v>2035</v>
      </c>
      <c r="G12509" s="147">
        <v>85.129005497613861</v>
      </c>
      <c r="H12509" s="147">
        <v>91.777979999999999</v>
      </c>
      <c r="I12509" s="147">
        <v>98.803600000000003</v>
      </c>
      <c r="J12509" s="147">
        <v>105.808983</v>
      </c>
      <c r="K12509" s="147">
        <v>112.80927</v>
      </c>
    </row>
    <row r="12510" spans="2:11" x14ac:dyDescent="0.2">
      <c r="B12510" s="21" t="str">
        <f t="shared" si="195"/>
        <v>MississaugaWind2040RCP4.5</v>
      </c>
      <c r="C12510" t="s">
        <v>376</v>
      </c>
      <c r="D12510" t="s">
        <v>1</v>
      </c>
      <c r="E12510" s="144" t="s">
        <v>193</v>
      </c>
      <c r="F12510" s="144">
        <v>2040</v>
      </c>
      <c r="G12510" s="147">
        <v>85.160033299485093</v>
      </c>
      <c r="H12510" s="147">
        <v>91.823549999999997</v>
      </c>
      <c r="I12510" s="147">
        <v>98.868933333333331</v>
      </c>
      <c r="J12510" s="147">
        <v>105.89112333333334</v>
      </c>
      <c r="K12510" s="147">
        <v>112.90795599999998</v>
      </c>
    </row>
    <row r="12511" spans="2:11" x14ac:dyDescent="0.2">
      <c r="B12511" s="21" t="str">
        <f t="shared" si="195"/>
        <v>MississaugaWind2045RCP4.5</v>
      </c>
      <c r="C12511" t="s">
        <v>376</v>
      </c>
      <c r="D12511" t="s">
        <v>1</v>
      </c>
      <c r="E12511" s="144" t="s">
        <v>193</v>
      </c>
      <c r="F12511" s="144">
        <v>2045</v>
      </c>
      <c r="G12511" s="147">
        <v>85.191061101356325</v>
      </c>
      <c r="H12511" s="147">
        <v>91.869119999999995</v>
      </c>
      <c r="I12511" s="147">
        <v>98.934266666666673</v>
      </c>
      <c r="J12511" s="147">
        <v>105.97326366666667</v>
      </c>
      <c r="K12511" s="147">
        <v>113.00664199999999</v>
      </c>
    </row>
    <row r="12512" spans="2:11" x14ac:dyDescent="0.2">
      <c r="B12512" s="21" t="str">
        <f t="shared" si="195"/>
        <v>MississaugaWind2050RCP4.5</v>
      </c>
      <c r="C12512" t="s">
        <v>376</v>
      </c>
      <c r="D12512" t="s">
        <v>1</v>
      </c>
      <c r="E12512" s="144" t="s">
        <v>193</v>
      </c>
      <c r="F12512" s="144">
        <v>2050</v>
      </c>
      <c r="G12512" s="147">
        <v>85.289785925492069</v>
      </c>
      <c r="H12512" s="147">
        <v>91.996715999999992</v>
      </c>
      <c r="I12512" s="147">
        <v>99.099559999999997</v>
      </c>
      <c r="J12512" s="147">
        <v>106.17075000000001</v>
      </c>
      <c r="K12512" s="147">
        <v>113.23715759999999</v>
      </c>
    </row>
    <row r="12513" spans="2:11" x14ac:dyDescent="0.2">
      <c r="B12513" s="21" t="str">
        <f t="shared" si="195"/>
        <v>MississaugaWind2055RCP4.5</v>
      </c>
      <c r="C12513" t="s">
        <v>376</v>
      </c>
      <c r="D12513" t="s">
        <v>1</v>
      </c>
      <c r="E12513" s="144" t="s">
        <v>193</v>
      </c>
      <c r="F12513" s="144">
        <v>2055</v>
      </c>
      <c r="G12513" s="147">
        <v>85.357482947756566</v>
      </c>
      <c r="H12513" s="147">
        <v>92.078741999999991</v>
      </c>
      <c r="I12513" s="147">
        <v>99.199520000000007</v>
      </c>
      <c r="J12513" s="147">
        <v>106.286096</v>
      </c>
      <c r="K12513" s="147">
        <v>113.36898719999999</v>
      </c>
    </row>
    <row r="12514" spans="2:11" x14ac:dyDescent="0.2">
      <c r="B12514" s="21" t="str">
        <f t="shared" si="195"/>
        <v>MississaugaWind2060RCP4.5</v>
      </c>
      <c r="C12514" t="s">
        <v>376</v>
      </c>
      <c r="D12514" t="s">
        <v>1</v>
      </c>
      <c r="E12514" s="144" t="s">
        <v>193</v>
      </c>
      <c r="F12514" s="144">
        <v>2060</v>
      </c>
      <c r="G12514" s="147">
        <v>85.425179970021077</v>
      </c>
      <c r="H12514" s="147">
        <v>92.16076799999999</v>
      </c>
      <c r="I12514" s="147">
        <v>99.299480000000003</v>
      </c>
      <c r="J12514" s="147">
        <v>106.401442</v>
      </c>
      <c r="K12514" s="147">
        <v>113.50081679999998</v>
      </c>
    </row>
    <row r="12515" spans="2:11" x14ac:dyDescent="0.2">
      <c r="B12515" s="21" t="str">
        <f t="shared" si="195"/>
        <v>MississaugaWind2065RCP4.5</v>
      </c>
      <c r="C12515" t="s">
        <v>376</v>
      </c>
      <c r="D12515" t="s">
        <v>1</v>
      </c>
      <c r="E12515" s="144" t="s">
        <v>193</v>
      </c>
      <c r="F12515" s="144">
        <v>2065</v>
      </c>
      <c r="G12515" s="147">
        <v>85.492876992285574</v>
      </c>
      <c r="H12515" s="147">
        <v>92.242793999999989</v>
      </c>
      <c r="I12515" s="147">
        <v>99.399440000000013</v>
      </c>
      <c r="J12515" s="147">
        <v>106.51678799999999</v>
      </c>
      <c r="K12515" s="147">
        <v>113.63264639999998</v>
      </c>
    </row>
    <row r="12516" spans="2:11" x14ac:dyDescent="0.2">
      <c r="B12516" s="21" t="str">
        <f t="shared" si="195"/>
        <v>MississaugaWind2070RCP4.5</v>
      </c>
      <c r="C12516" t="s">
        <v>376</v>
      </c>
      <c r="D12516" t="s">
        <v>1</v>
      </c>
      <c r="E12516" s="144" t="s">
        <v>193</v>
      </c>
      <c r="F12516" s="144">
        <v>2070</v>
      </c>
      <c r="G12516" s="147">
        <v>85.560574014550085</v>
      </c>
      <c r="H12516" s="147">
        <v>92.324819999999988</v>
      </c>
      <c r="I12516" s="147">
        <v>99.499400000000009</v>
      </c>
      <c r="J12516" s="147">
        <v>106.63213399999999</v>
      </c>
      <c r="K12516" s="147">
        <v>113.76447599999999</v>
      </c>
    </row>
    <row r="12517" spans="2:11" x14ac:dyDescent="0.2">
      <c r="B12517" s="21" t="str">
        <f t="shared" si="195"/>
        <v>MississaugaWind2075RCP4.5</v>
      </c>
      <c r="C12517" t="s">
        <v>376</v>
      </c>
      <c r="D12517" t="s">
        <v>1</v>
      </c>
      <c r="E12517" s="144" t="s">
        <v>193</v>
      </c>
      <c r="F12517" s="144">
        <v>2075</v>
      </c>
      <c r="G12517" s="147">
        <v>85.653657420163782</v>
      </c>
      <c r="H12517" s="147">
        <v>92.455453999999989</v>
      </c>
      <c r="I12517" s="147">
        <v>99.67743333333334</v>
      </c>
      <c r="J12517" s="147">
        <v>106.84884466666666</v>
      </c>
      <c r="K12517" s="147">
        <v>114.02143199999999</v>
      </c>
    </row>
    <row r="12518" spans="2:11" x14ac:dyDescent="0.2">
      <c r="B12518" s="21" t="str">
        <f t="shared" si="195"/>
        <v>MississaugaWind2080RCP4.5</v>
      </c>
      <c r="C12518" t="s">
        <v>376</v>
      </c>
      <c r="D12518" t="s">
        <v>1</v>
      </c>
      <c r="E12518" s="144" t="s">
        <v>193</v>
      </c>
      <c r="F12518" s="144">
        <v>2080</v>
      </c>
      <c r="G12518" s="147">
        <v>85.746740825777465</v>
      </c>
      <c r="H12518" s="147">
        <v>92.58608799999999</v>
      </c>
      <c r="I12518" s="147">
        <v>99.855466666666672</v>
      </c>
      <c r="J12518" s="147">
        <v>107.06555533333334</v>
      </c>
      <c r="K12518" s="147">
        <v>114.27838799999999</v>
      </c>
    </row>
    <row r="12519" spans="2:11" x14ac:dyDescent="0.2">
      <c r="B12519" s="21" t="str">
        <f t="shared" si="195"/>
        <v>MississaugaWind2085RCP4.5</v>
      </c>
      <c r="C12519" t="s">
        <v>376</v>
      </c>
      <c r="D12519" t="s">
        <v>1</v>
      </c>
      <c r="E12519" s="144" t="s">
        <v>193</v>
      </c>
      <c r="F12519" s="144">
        <v>2085</v>
      </c>
      <c r="G12519" s="147">
        <v>85.839824231391162</v>
      </c>
      <c r="H12519" s="147">
        <v>92.716722000000004</v>
      </c>
      <c r="I12519" s="147">
        <v>100.0335</v>
      </c>
      <c r="J12519" s="147">
        <v>107.28226599999999</v>
      </c>
      <c r="K12519" s="147">
        <v>114.53534399999998</v>
      </c>
    </row>
    <row r="12520" spans="2:11" x14ac:dyDescent="0.2">
      <c r="B12520" s="21" t="str">
        <f t="shared" si="195"/>
        <v>MississaugaWind2090RCP4.5</v>
      </c>
      <c r="C12520" t="s">
        <v>376</v>
      </c>
      <c r="D12520" t="s">
        <v>1</v>
      </c>
      <c r="E12520" s="144" t="s">
        <v>193</v>
      </c>
      <c r="F12520" s="144">
        <v>2090</v>
      </c>
      <c r="G12520" s="147">
        <v>85.93290763700486</v>
      </c>
      <c r="H12520" s="147">
        <v>92.847356000000005</v>
      </c>
      <c r="I12520" s="147">
        <v>100.21153333333334</v>
      </c>
      <c r="J12520" s="147">
        <v>107.49897666666666</v>
      </c>
      <c r="K12520" s="147">
        <v>114.79229999999998</v>
      </c>
    </row>
    <row r="12521" spans="2:11" x14ac:dyDescent="0.2">
      <c r="B12521" s="21" t="str">
        <f t="shared" si="195"/>
        <v>MississaugaWind2095RCP4.5</v>
      </c>
      <c r="C12521" t="s">
        <v>376</v>
      </c>
      <c r="D12521" t="s">
        <v>1</v>
      </c>
      <c r="E12521" s="144" t="s">
        <v>193</v>
      </c>
      <c r="F12521" s="144">
        <v>2095</v>
      </c>
      <c r="G12521" s="147">
        <v>86.025991042618543</v>
      </c>
      <c r="H12521" s="147">
        <v>92.977990000000005</v>
      </c>
      <c r="I12521" s="147">
        <v>100.38956666666667</v>
      </c>
      <c r="J12521" s="147">
        <v>107.71568733333334</v>
      </c>
      <c r="K12521" s="147">
        <v>115.04925599999999</v>
      </c>
    </row>
    <row r="12522" spans="2:11" x14ac:dyDescent="0.2">
      <c r="B12522" s="21" t="str">
        <f t="shared" si="195"/>
        <v>MississaugaWind2100RCP4.5</v>
      </c>
      <c r="C12522" t="s">
        <v>376</v>
      </c>
      <c r="D12522" t="s">
        <v>1</v>
      </c>
      <c r="E12522" s="144" t="s">
        <v>193</v>
      </c>
      <c r="F12522" s="144">
        <v>2100</v>
      </c>
      <c r="G12522" s="147">
        <v>86.11907444823224</v>
      </c>
      <c r="H12522" s="147">
        <v>93.108624000000006</v>
      </c>
      <c r="I12522" s="147">
        <v>100.5676</v>
      </c>
      <c r="J12522" s="147">
        <v>107.93239800000001</v>
      </c>
      <c r="K12522" s="147">
        <v>115.30621199999999</v>
      </c>
    </row>
    <row r="12523" spans="2:11" x14ac:dyDescent="0.2">
      <c r="B12523" s="21" t="str">
        <f t="shared" si="195"/>
        <v>MississaugaWind2023RCP6.0</v>
      </c>
      <c r="C12523" t="s">
        <v>376</v>
      </c>
      <c r="D12523" t="s">
        <v>1</v>
      </c>
      <c r="E12523" s="144" t="s">
        <v>192</v>
      </c>
      <c r="F12523" s="144">
        <v>2023</v>
      </c>
      <c r="G12523" s="147">
        <v>85.035922092000163</v>
      </c>
      <c r="H12523" s="147">
        <v>91.641270000000006</v>
      </c>
      <c r="I12523" s="147">
        <v>98.607600000000005</v>
      </c>
      <c r="J12523" s="147">
        <v>105.56256199999999</v>
      </c>
      <c r="K12523" s="147">
        <v>112.513212</v>
      </c>
    </row>
    <row r="12524" spans="2:11" x14ac:dyDescent="0.2">
      <c r="B12524" s="21" t="str">
        <f t="shared" si="195"/>
        <v>MississaugaWind2025RCP6.0</v>
      </c>
      <c r="C12524" t="s">
        <v>376</v>
      </c>
      <c r="D12524" t="s">
        <v>1</v>
      </c>
      <c r="E12524" s="144" t="s">
        <v>192</v>
      </c>
      <c r="F12524" s="144">
        <v>2025</v>
      </c>
      <c r="G12524" s="147">
        <v>85.066949893871396</v>
      </c>
      <c r="H12524" s="147">
        <v>91.686840000000004</v>
      </c>
      <c r="I12524" s="147">
        <v>98.672933333333333</v>
      </c>
      <c r="J12524" s="147">
        <v>105.64470233333333</v>
      </c>
      <c r="K12524" s="147">
        <v>112.611898</v>
      </c>
    </row>
    <row r="12525" spans="2:11" x14ac:dyDescent="0.2">
      <c r="B12525" s="21" t="str">
        <f t="shared" si="195"/>
        <v>MississaugaWind2030RCP6.0</v>
      </c>
      <c r="C12525" t="s">
        <v>376</v>
      </c>
      <c r="D12525" t="s">
        <v>1</v>
      </c>
      <c r="E12525" s="144" t="s">
        <v>192</v>
      </c>
      <c r="F12525" s="144">
        <v>2030</v>
      </c>
      <c r="G12525" s="147">
        <v>85.097977695742628</v>
      </c>
      <c r="H12525" s="147">
        <v>91.732410000000002</v>
      </c>
      <c r="I12525" s="147">
        <v>98.738266666666675</v>
      </c>
      <c r="J12525" s="147">
        <v>105.72684266666666</v>
      </c>
      <c r="K12525" s="147">
        <v>112.710584</v>
      </c>
    </row>
    <row r="12526" spans="2:11" x14ac:dyDescent="0.2">
      <c r="B12526" s="21" t="str">
        <f t="shared" si="195"/>
        <v>MississaugaWind2035RCP6.0</v>
      </c>
      <c r="C12526" t="s">
        <v>376</v>
      </c>
      <c r="D12526" t="s">
        <v>1</v>
      </c>
      <c r="E12526" s="144" t="s">
        <v>192</v>
      </c>
      <c r="F12526" s="144">
        <v>2035</v>
      </c>
      <c r="G12526" s="147">
        <v>85.129005497613861</v>
      </c>
      <c r="H12526" s="147">
        <v>91.777979999999999</v>
      </c>
      <c r="I12526" s="147">
        <v>98.803600000000003</v>
      </c>
      <c r="J12526" s="147">
        <v>105.808983</v>
      </c>
      <c r="K12526" s="147">
        <v>112.80927</v>
      </c>
    </row>
    <row r="12527" spans="2:11" x14ac:dyDescent="0.2">
      <c r="B12527" s="21" t="str">
        <f t="shared" si="195"/>
        <v>MississaugaWind2040RCP6.0</v>
      </c>
      <c r="C12527" t="s">
        <v>376</v>
      </c>
      <c r="D12527" t="s">
        <v>1</v>
      </c>
      <c r="E12527" s="144" t="s">
        <v>192</v>
      </c>
      <c r="F12527" s="144">
        <v>2040</v>
      </c>
      <c r="G12527" s="147">
        <v>85.160033299485093</v>
      </c>
      <c r="H12527" s="147">
        <v>91.823549999999997</v>
      </c>
      <c r="I12527" s="147">
        <v>98.868933333333331</v>
      </c>
      <c r="J12527" s="147">
        <v>105.89112333333334</v>
      </c>
      <c r="K12527" s="147">
        <v>112.90795599999998</v>
      </c>
    </row>
    <row r="12528" spans="2:11" x14ac:dyDescent="0.2">
      <c r="B12528" s="21" t="str">
        <f t="shared" si="195"/>
        <v>MississaugaWind2045RCP6.0</v>
      </c>
      <c r="C12528" t="s">
        <v>376</v>
      </c>
      <c r="D12528" t="s">
        <v>1</v>
      </c>
      <c r="E12528" s="144" t="s">
        <v>192</v>
      </c>
      <c r="F12528" s="144">
        <v>2045</v>
      </c>
      <c r="G12528" s="147">
        <v>85.191061101356325</v>
      </c>
      <c r="H12528" s="147">
        <v>91.869119999999995</v>
      </c>
      <c r="I12528" s="147">
        <v>98.934266666666673</v>
      </c>
      <c r="J12528" s="147">
        <v>105.97326366666667</v>
      </c>
      <c r="K12528" s="147">
        <v>113.00664199999999</v>
      </c>
    </row>
    <row r="12529" spans="2:11" x14ac:dyDescent="0.2">
      <c r="B12529" s="21" t="str">
        <f t="shared" si="195"/>
        <v>MississaugaWind2050RCP6.0</v>
      </c>
      <c r="C12529" t="s">
        <v>376</v>
      </c>
      <c r="D12529" t="s">
        <v>1</v>
      </c>
      <c r="E12529" s="144" t="s">
        <v>192</v>
      </c>
      <c r="F12529" s="144">
        <v>2050</v>
      </c>
      <c r="G12529" s="147">
        <v>85.289785925492069</v>
      </c>
      <c r="H12529" s="147">
        <v>91.996715999999992</v>
      </c>
      <c r="I12529" s="147">
        <v>99.099559999999997</v>
      </c>
      <c r="J12529" s="147">
        <v>106.17075000000001</v>
      </c>
      <c r="K12529" s="147">
        <v>113.23715759999999</v>
      </c>
    </row>
    <row r="12530" spans="2:11" x14ac:dyDescent="0.2">
      <c r="B12530" s="21" t="str">
        <f t="shared" si="195"/>
        <v>MississaugaWind2055RCP6.0</v>
      </c>
      <c r="C12530" t="s">
        <v>376</v>
      </c>
      <c r="D12530" t="s">
        <v>1</v>
      </c>
      <c r="E12530" s="144" t="s">
        <v>192</v>
      </c>
      <c r="F12530" s="144">
        <v>2055</v>
      </c>
      <c r="G12530" s="147">
        <v>85.357482947756566</v>
      </c>
      <c r="H12530" s="147">
        <v>92.078741999999991</v>
      </c>
      <c r="I12530" s="147">
        <v>99.199520000000007</v>
      </c>
      <c r="J12530" s="147">
        <v>106.286096</v>
      </c>
      <c r="K12530" s="147">
        <v>113.36898719999999</v>
      </c>
    </row>
    <row r="12531" spans="2:11" x14ac:dyDescent="0.2">
      <c r="B12531" s="21" t="str">
        <f t="shared" si="195"/>
        <v>MississaugaWind2060RCP6.0</v>
      </c>
      <c r="C12531" t="s">
        <v>376</v>
      </c>
      <c r="D12531" t="s">
        <v>1</v>
      </c>
      <c r="E12531" s="144" t="s">
        <v>192</v>
      </c>
      <c r="F12531" s="144">
        <v>2060</v>
      </c>
      <c r="G12531" s="147">
        <v>85.425179970021077</v>
      </c>
      <c r="H12531" s="147">
        <v>92.16076799999999</v>
      </c>
      <c r="I12531" s="147">
        <v>99.299480000000003</v>
      </c>
      <c r="J12531" s="147">
        <v>106.401442</v>
      </c>
      <c r="K12531" s="147">
        <v>113.50081679999998</v>
      </c>
    </row>
    <row r="12532" spans="2:11" x14ac:dyDescent="0.2">
      <c r="B12532" s="21" t="str">
        <f t="shared" si="195"/>
        <v>MississaugaWind2065RCP6.0</v>
      </c>
      <c r="C12532" t="s">
        <v>376</v>
      </c>
      <c r="D12532" t="s">
        <v>1</v>
      </c>
      <c r="E12532" s="144" t="s">
        <v>192</v>
      </c>
      <c r="F12532" s="144">
        <v>2065</v>
      </c>
      <c r="G12532" s="147">
        <v>85.492876992285574</v>
      </c>
      <c r="H12532" s="147">
        <v>92.242793999999989</v>
      </c>
      <c r="I12532" s="147">
        <v>99.399440000000013</v>
      </c>
      <c r="J12532" s="147">
        <v>106.51678799999999</v>
      </c>
      <c r="K12532" s="147">
        <v>113.63264639999998</v>
      </c>
    </row>
    <row r="12533" spans="2:11" x14ac:dyDescent="0.2">
      <c r="B12533" s="21" t="str">
        <f t="shared" si="195"/>
        <v>MississaugaWind2070RCP6.0</v>
      </c>
      <c r="C12533" t="s">
        <v>376</v>
      </c>
      <c r="D12533" t="s">
        <v>1</v>
      </c>
      <c r="E12533" s="144" t="s">
        <v>192</v>
      </c>
      <c r="F12533" s="144">
        <v>2070</v>
      </c>
      <c r="G12533" s="147">
        <v>85.560574014550085</v>
      </c>
      <c r="H12533" s="147">
        <v>92.324819999999988</v>
      </c>
      <c r="I12533" s="147">
        <v>99.499400000000009</v>
      </c>
      <c r="J12533" s="147">
        <v>106.63213399999999</v>
      </c>
      <c r="K12533" s="147">
        <v>113.76447599999999</v>
      </c>
    </row>
    <row r="12534" spans="2:11" x14ac:dyDescent="0.2">
      <c r="B12534" s="21" t="str">
        <f t="shared" si="195"/>
        <v>MississaugaWind2075RCP6.0</v>
      </c>
      <c r="C12534" t="s">
        <v>376</v>
      </c>
      <c r="D12534" t="s">
        <v>1</v>
      </c>
      <c r="E12534" s="144" t="s">
        <v>192</v>
      </c>
      <c r="F12534" s="144">
        <v>2075</v>
      </c>
      <c r="G12534" s="147">
        <v>85.700199122970616</v>
      </c>
      <c r="H12534" s="147">
        <v>92.520770999999996</v>
      </c>
      <c r="I12534" s="147">
        <v>99.766450000000006</v>
      </c>
      <c r="J12534" s="147">
        <v>106.9572</v>
      </c>
      <c r="K12534" s="147">
        <v>114.14990999999999</v>
      </c>
    </row>
    <row r="12535" spans="2:11" x14ac:dyDescent="0.2">
      <c r="B12535" s="21" t="str">
        <f t="shared" si="195"/>
        <v>MississaugaWind2080RCP6.0</v>
      </c>
      <c r="C12535" t="s">
        <v>376</v>
      </c>
      <c r="D12535" t="s">
        <v>1</v>
      </c>
      <c r="E12535" s="144" t="s">
        <v>192</v>
      </c>
      <c r="F12535" s="144">
        <v>2080</v>
      </c>
      <c r="G12535" s="147">
        <v>85.839824231391162</v>
      </c>
      <c r="H12535" s="147">
        <v>92.716722000000004</v>
      </c>
      <c r="I12535" s="147">
        <v>100.0335</v>
      </c>
      <c r="J12535" s="147">
        <v>107.28226599999999</v>
      </c>
      <c r="K12535" s="147">
        <v>114.53534399999998</v>
      </c>
    </row>
    <row r="12536" spans="2:11" x14ac:dyDescent="0.2">
      <c r="B12536" s="21" t="str">
        <f t="shared" si="195"/>
        <v>MississaugaWind2085RCP6.0</v>
      </c>
      <c r="C12536" t="s">
        <v>376</v>
      </c>
      <c r="D12536" t="s">
        <v>1</v>
      </c>
      <c r="E12536" s="144" t="s">
        <v>192</v>
      </c>
      <c r="F12536" s="144">
        <v>2085</v>
      </c>
      <c r="G12536" s="147">
        <v>85.979449339811708</v>
      </c>
      <c r="H12536" s="147">
        <v>92.912672999999998</v>
      </c>
      <c r="I12536" s="147">
        <v>100.30055</v>
      </c>
      <c r="J12536" s="147">
        <v>107.607332</v>
      </c>
      <c r="K12536" s="147">
        <v>114.92077799999998</v>
      </c>
    </row>
    <row r="12537" spans="2:11" x14ac:dyDescent="0.2">
      <c r="B12537" s="21" t="str">
        <f t="shared" si="195"/>
        <v>MississaugaWind2090RCP6.0</v>
      </c>
      <c r="C12537" t="s">
        <v>376</v>
      </c>
      <c r="D12537" t="s">
        <v>1</v>
      </c>
      <c r="E12537" s="144" t="s">
        <v>192</v>
      </c>
      <c r="F12537" s="144">
        <v>2090</v>
      </c>
      <c r="G12537" s="147">
        <v>86.412428211378426</v>
      </c>
      <c r="H12537" s="147">
        <v>93.485336000000004</v>
      </c>
      <c r="I12537" s="147">
        <v>101.0478</v>
      </c>
      <c r="J12537" s="147">
        <v>108.50213733333334</v>
      </c>
      <c r="K12537" s="147">
        <v>115.969084</v>
      </c>
    </row>
    <row r="12538" spans="2:11" x14ac:dyDescent="0.2">
      <c r="B12538" s="21" t="str">
        <f t="shared" si="195"/>
        <v>MississaugaWind2095RCP6.0</v>
      </c>
      <c r="C12538" t="s">
        <v>376</v>
      </c>
      <c r="D12538" t="s">
        <v>1</v>
      </c>
      <c r="E12538" s="144" t="s">
        <v>192</v>
      </c>
      <c r="F12538" s="144">
        <v>2095</v>
      </c>
      <c r="G12538" s="147">
        <v>86.705781974524598</v>
      </c>
      <c r="H12538" s="147">
        <v>93.862048000000001</v>
      </c>
      <c r="I12538" s="147">
        <v>101.52799999999999</v>
      </c>
      <c r="J12538" s="147">
        <v>109.07187666666668</v>
      </c>
      <c r="K12538" s="147">
        <v>116.63195599999999</v>
      </c>
    </row>
    <row r="12539" spans="2:11" x14ac:dyDescent="0.2">
      <c r="B12539" s="21" t="str">
        <f t="shared" si="195"/>
        <v>MississaugaWind2100RCP6.0</v>
      </c>
      <c r="C12539" t="s">
        <v>376</v>
      </c>
      <c r="D12539" t="s">
        <v>1</v>
      </c>
      <c r="E12539" s="144" t="s">
        <v>192</v>
      </c>
      <c r="F12539" s="144">
        <v>2100</v>
      </c>
      <c r="G12539" s="147">
        <v>86.999135737670784</v>
      </c>
      <c r="H12539" s="147">
        <v>94.238759999999999</v>
      </c>
      <c r="I12539" s="147">
        <v>102.00819999999999</v>
      </c>
      <c r="J12539" s="147">
        <v>109.64161600000001</v>
      </c>
      <c r="K12539" s="147">
        <v>117.294828</v>
      </c>
    </row>
    <row r="12540" spans="2:11" x14ac:dyDescent="0.2">
      <c r="B12540" s="21" t="str">
        <f t="shared" si="195"/>
        <v>MississaugaWind2023RCP8.5</v>
      </c>
      <c r="C12540" t="s">
        <v>376</v>
      </c>
      <c r="D12540" t="s">
        <v>1</v>
      </c>
      <c r="E12540" s="144" t="s">
        <v>191</v>
      </c>
      <c r="F12540" s="144">
        <v>2023</v>
      </c>
      <c r="G12540" s="147">
        <v>85.035922092000163</v>
      </c>
      <c r="H12540" s="147">
        <v>91.641270000000006</v>
      </c>
      <c r="I12540" s="147">
        <v>98.607600000000005</v>
      </c>
      <c r="J12540" s="147">
        <v>105.56256199999999</v>
      </c>
      <c r="K12540" s="147">
        <v>112.513212</v>
      </c>
    </row>
    <row r="12541" spans="2:11" x14ac:dyDescent="0.2">
      <c r="B12541" s="21" t="str">
        <f t="shared" si="195"/>
        <v>MississaugaWind2025RCP8.5</v>
      </c>
      <c r="C12541" t="s">
        <v>376</v>
      </c>
      <c r="D12541" t="s">
        <v>1</v>
      </c>
      <c r="E12541" s="144" t="s">
        <v>191</v>
      </c>
      <c r="F12541" s="144">
        <v>2025</v>
      </c>
      <c r="G12541" s="147">
        <v>85.097977695742628</v>
      </c>
      <c r="H12541" s="147">
        <v>91.732410000000002</v>
      </c>
      <c r="I12541" s="147">
        <v>98.738266666666675</v>
      </c>
      <c r="J12541" s="147">
        <v>105.72684266666666</v>
      </c>
      <c r="K12541" s="147">
        <v>112.710584</v>
      </c>
    </row>
    <row r="12542" spans="2:11" x14ac:dyDescent="0.2">
      <c r="B12542" s="21" t="str">
        <f t="shared" si="195"/>
        <v>MississaugaWind2030RCP8.5</v>
      </c>
      <c r="C12542" t="s">
        <v>376</v>
      </c>
      <c r="D12542" t="s">
        <v>1</v>
      </c>
      <c r="E12542" s="144" t="s">
        <v>191</v>
      </c>
      <c r="F12542" s="144">
        <v>2030</v>
      </c>
      <c r="G12542" s="147">
        <v>85.160033299485093</v>
      </c>
      <c r="H12542" s="147">
        <v>91.823549999999997</v>
      </c>
      <c r="I12542" s="147">
        <v>98.868933333333331</v>
      </c>
      <c r="J12542" s="147">
        <v>105.89112333333334</v>
      </c>
      <c r="K12542" s="147">
        <v>112.90795599999998</v>
      </c>
    </row>
    <row r="12543" spans="2:11" x14ac:dyDescent="0.2">
      <c r="B12543" s="21" t="str">
        <f t="shared" si="195"/>
        <v>MississaugaWind2035RCP8.5</v>
      </c>
      <c r="C12543" t="s">
        <v>376</v>
      </c>
      <c r="D12543" t="s">
        <v>1</v>
      </c>
      <c r="E12543" s="144" t="s">
        <v>191</v>
      </c>
      <c r="F12543" s="144">
        <v>2035</v>
      </c>
      <c r="G12543" s="147">
        <v>85.222088903227558</v>
      </c>
      <c r="H12543" s="147">
        <v>91.914689999999993</v>
      </c>
      <c r="I12543" s="147">
        <v>98.999600000000001</v>
      </c>
      <c r="J12543" s="147">
        <v>106.05540400000001</v>
      </c>
      <c r="K12543" s="147">
        <v>113.10532799999999</v>
      </c>
    </row>
    <row r="12544" spans="2:11" x14ac:dyDescent="0.2">
      <c r="B12544" s="21" t="str">
        <f t="shared" si="195"/>
        <v>MississaugaWind2040RCP8.5</v>
      </c>
      <c r="C12544" t="s">
        <v>376</v>
      </c>
      <c r="D12544" t="s">
        <v>1</v>
      </c>
      <c r="E12544" s="144" t="s">
        <v>191</v>
      </c>
      <c r="F12544" s="144">
        <v>2040</v>
      </c>
      <c r="G12544" s="147">
        <v>85.334917273668395</v>
      </c>
      <c r="H12544" s="147">
        <v>92.051399999999987</v>
      </c>
      <c r="I12544" s="147">
        <v>99.166200000000003</v>
      </c>
      <c r="J12544" s="147">
        <v>106.24764733333333</v>
      </c>
      <c r="K12544" s="147">
        <v>113.32504399999999</v>
      </c>
    </row>
    <row r="12545" spans="2:11" x14ac:dyDescent="0.2">
      <c r="B12545" s="21" t="str">
        <f t="shared" si="195"/>
        <v>MississaugaWind2045RCP8.5</v>
      </c>
      <c r="C12545" t="s">
        <v>376</v>
      </c>
      <c r="D12545" t="s">
        <v>1</v>
      </c>
      <c r="E12545" s="144" t="s">
        <v>191</v>
      </c>
      <c r="F12545" s="144">
        <v>2045</v>
      </c>
      <c r="G12545" s="147">
        <v>85.447745644109247</v>
      </c>
      <c r="H12545" s="147">
        <v>92.188109999999995</v>
      </c>
      <c r="I12545" s="147">
        <v>99.332800000000006</v>
      </c>
      <c r="J12545" s="147">
        <v>106.43989066666667</v>
      </c>
      <c r="K12545" s="147">
        <v>113.54475999999998</v>
      </c>
    </row>
    <row r="12546" spans="2:11" x14ac:dyDescent="0.2">
      <c r="B12546" s="21" t="str">
        <f t="shared" si="195"/>
        <v>MississaugaWind2050RCP8.5</v>
      </c>
      <c r="C12546" t="s">
        <v>376</v>
      </c>
      <c r="D12546" t="s">
        <v>1</v>
      </c>
      <c r="E12546" s="144" t="s">
        <v>191</v>
      </c>
      <c r="F12546" s="144">
        <v>2050</v>
      </c>
      <c r="G12546" s="147">
        <v>85.746740825777465</v>
      </c>
      <c r="H12546" s="147">
        <v>92.58608799999999</v>
      </c>
      <c r="I12546" s="147">
        <v>99.855466666666672</v>
      </c>
      <c r="J12546" s="147">
        <v>107.06555533333334</v>
      </c>
      <c r="K12546" s="147">
        <v>114.27838799999999</v>
      </c>
    </row>
    <row r="12547" spans="2:11" x14ac:dyDescent="0.2">
      <c r="B12547" s="21" t="str">
        <f t="shared" si="195"/>
        <v>MississaugaWind2055RCP8.5</v>
      </c>
      <c r="C12547" t="s">
        <v>376</v>
      </c>
      <c r="D12547" t="s">
        <v>1</v>
      </c>
      <c r="E12547" s="144" t="s">
        <v>191</v>
      </c>
      <c r="F12547" s="144">
        <v>2055</v>
      </c>
      <c r="G12547" s="147">
        <v>85.93290763700486</v>
      </c>
      <c r="H12547" s="147">
        <v>92.847356000000005</v>
      </c>
      <c r="I12547" s="147">
        <v>100.21153333333334</v>
      </c>
      <c r="J12547" s="147">
        <v>107.49897666666666</v>
      </c>
      <c r="K12547" s="147">
        <v>114.79229999999998</v>
      </c>
    </row>
    <row r="12548" spans="2:11" x14ac:dyDescent="0.2">
      <c r="B12548" s="21" t="str">
        <f t="shared" si="195"/>
        <v>MississaugaWind2060RCP8.5</v>
      </c>
      <c r="C12548" t="s">
        <v>376</v>
      </c>
      <c r="D12548" t="s">
        <v>1</v>
      </c>
      <c r="E12548" s="144" t="s">
        <v>191</v>
      </c>
      <c r="F12548" s="144">
        <v>2060</v>
      </c>
      <c r="G12548" s="147">
        <v>86.412428211378426</v>
      </c>
      <c r="H12548" s="147">
        <v>93.485336000000004</v>
      </c>
      <c r="I12548" s="147">
        <v>101.0478</v>
      </c>
      <c r="J12548" s="147">
        <v>108.50213733333334</v>
      </c>
      <c r="K12548" s="147">
        <v>115.969084</v>
      </c>
    </row>
    <row r="12549" spans="2:11" x14ac:dyDescent="0.2">
      <c r="B12549" s="21" t="str">
        <f t="shared" si="195"/>
        <v>MississaugaWind2065RCP8.5</v>
      </c>
      <c r="C12549" t="s">
        <v>376</v>
      </c>
      <c r="D12549" t="s">
        <v>1</v>
      </c>
      <c r="E12549" s="144" t="s">
        <v>191</v>
      </c>
      <c r="F12549" s="144">
        <v>2065</v>
      </c>
      <c r="G12549" s="147">
        <v>86.705781974524598</v>
      </c>
      <c r="H12549" s="147">
        <v>93.862048000000001</v>
      </c>
      <c r="I12549" s="147">
        <v>101.52799999999999</v>
      </c>
      <c r="J12549" s="147">
        <v>109.07187666666668</v>
      </c>
      <c r="K12549" s="147">
        <v>116.63195599999999</v>
      </c>
    </row>
    <row r="12550" spans="2:11" x14ac:dyDescent="0.2">
      <c r="B12550" s="21" t="str">
        <f t="shared" si="195"/>
        <v>MississaugaWind2070RCP8.5</v>
      </c>
      <c r="C12550" t="s">
        <v>376</v>
      </c>
      <c r="D12550" t="s">
        <v>1</v>
      </c>
      <c r="E12550" s="144" t="s">
        <v>191</v>
      </c>
      <c r="F12550" s="144">
        <v>2070</v>
      </c>
      <c r="G12550" s="147">
        <v>87.165557584071024</v>
      </c>
      <c r="H12550" s="147">
        <v>94.478762000000003</v>
      </c>
      <c r="I12550" s="147">
        <v>102.34139999999999</v>
      </c>
      <c r="J12550" s="147">
        <v>110.05057000000001</v>
      </c>
      <c r="K12550" s="147">
        <v>117.78267199999999</v>
      </c>
    </row>
    <row r="12551" spans="2:11" x14ac:dyDescent="0.2">
      <c r="B12551" s="21" t="str">
        <f t="shared" si="195"/>
        <v>MississaugaWind2075RCP8.5</v>
      </c>
      <c r="C12551" t="s">
        <v>376</v>
      </c>
      <c r="D12551" t="s">
        <v>1</v>
      </c>
      <c r="E12551" s="144" t="s">
        <v>191</v>
      </c>
      <c r="F12551" s="144">
        <v>2075</v>
      </c>
      <c r="G12551" s="147">
        <v>87.331979430471264</v>
      </c>
      <c r="H12551" s="147">
        <v>94.718764000000007</v>
      </c>
      <c r="I12551" s="147">
        <v>102.67459999999998</v>
      </c>
      <c r="J12551" s="147">
        <v>110.459524</v>
      </c>
      <c r="K12551" s="147">
        <v>118.27051599999999</v>
      </c>
    </row>
    <row r="12552" spans="2:11" x14ac:dyDescent="0.2">
      <c r="B12552" s="21" t="str">
        <f t="shared" si="195"/>
        <v>MississaugaWind2080RCP8.5</v>
      </c>
      <c r="C12552" t="s">
        <v>376</v>
      </c>
      <c r="D12552" t="s">
        <v>1</v>
      </c>
      <c r="E12552" s="144" t="s">
        <v>191</v>
      </c>
      <c r="F12552" s="144">
        <v>2080</v>
      </c>
      <c r="G12552" s="147">
        <v>87.498401276871505</v>
      </c>
      <c r="H12552" s="147">
        <v>94.958766000000011</v>
      </c>
      <c r="I12552" s="147">
        <v>103.00779999999999</v>
      </c>
      <c r="J12552" s="147">
        <v>110.868478</v>
      </c>
      <c r="K12552" s="147">
        <v>118.75835999999998</v>
      </c>
    </row>
    <row r="12553" spans="2:11" x14ac:dyDescent="0.2">
      <c r="B12553" s="21" t="str">
        <f t="shared" si="195"/>
        <v>MississaugaWind2085RCP8.5</v>
      </c>
      <c r="C12553" t="s">
        <v>376</v>
      </c>
      <c r="D12553" t="s">
        <v>1</v>
      </c>
      <c r="E12553" s="144" t="s">
        <v>191</v>
      </c>
      <c r="F12553" s="144">
        <v>2085</v>
      </c>
      <c r="G12553" s="147">
        <v>87.764958302037996</v>
      </c>
      <c r="H12553" s="147">
        <v>95.305098000000015</v>
      </c>
      <c r="I12553" s="147">
        <v>103.4537</v>
      </c>
      <c r="J12553" s="147">
        <v>111.40326399999999</v>
      </c>
      <c r="K12553" s="147">
        <v>119.38399199999998</v>
      </c>
    </row>
    <row r="12554" spans="2:11" x14ac:dyDescent="0.2">
      <c r="B12554" s="21" t="str">
        <f t="shared" si="195"/>
        <v>MississaugaWind2090RCP8.5</v>
      </c>
      <c r="C12554" t="s">
        <v>376</v>
      </c>
      <c r="D12554" t="s">
        <v>1</v>
      </c>
      <c r="E12554" s="144" t="s">
        <v>191</v>
      </c>
      <c r="F12554" s="144">
        <v>2090</v>
      </c>
      <c r="G12554" s="147">
        <v>88.031515327204474</v>
      </c>
      <c r="H12554" s="147">
        <v>95.651430000000005</v>
      </c>
      <c r="I12554" s="147">
        <v>103.89960000000001</v>
      </c>
      <c r="J12554" s="147">
        <v>111.93804999999999</v>
      </c>
      <c r="K12554" s="147">
        <v>120.00962399999999</v>
      </c>
    </row>
    <row r="12555" spans="2:11" x14ac:dyDescent="0.2">
      <c r="B12555" s="21" t="str">
        <f t="shared" si="195"/>
        <v>MississaugaWind2095RCP8.5</v>
      </c>
      <c r="C12555" t="s">
        <v>376</v>
      </c>
      <c r="D12555" t="s">
        <v>1</v>
      </c>
      <c r="E12555" s="144" t="s">
        <v>191</v>
      </c>
      <c r="F12555" s="144">
        <v>2095</v>
      </c>
      <c r="G12555" s="147">
        <v>88.031515327204474</v>
      </c>
      <c r="H12555" s="147">
        <v>95.651430000000005</v>
      </c>
      <c r="I12555" s="147">
        <v>103.89960000000001</v>
      </c>
      <c r="J12555" s="147">
        <v>111.93804999999999</v>
      </c>
      <c r="K12555" s="147">
        <v>120.00962399999999</v>
      </c>
    </row>
    <row r="12556" spans="2:11" x14ac:dyDescent="0.2">
      <c r="B12556" s="21" t="str">
        <f t="shared" ref="B12556:B12619" si="196">C12556&amp;D12556&amp;F12556&amp;E12556</f>
        <v>MississaugaWind2100RCP8.5</v>
      </c>
      <c r="C12556" t="s">
        <v>376</v>
      </c>
      <c r="D12556" t="s">
        <v>1</v>
      </c>
      <c r="E12556" s="144" t="s">
        <v>191</v>
      </c>
      <c r="F12556" s="144">
        <v>2100</v>
      </c>
      <c r="G12556" s="147">
        <v>88.031515327204474</v>
      </c>
      <c r="H12556" s="147">
        <v>95.651430000000005</v>
      </c>
      <c r="I12556" s="147">
        <v>103.89960000000001</v>
      </c>
      <c r="J12556" s="147">
        <v>111.93804999999999</v>
      </c>
      <c r="K12556" s="147">
        <v>120.00962399999999</v>
      </c>
    </row>
    <row r="12557" spans="2:11" x14ac:dyDescent="0.2">
      <c r="B12557" s="21" t="str">
        <f t="shared" si="196"/>
        <v>Mississauga Port CreditIce Accretion2023RCP4.5</v>
      </c>
      <c r="C12557" t="s">
        <v>377</v>
      </c>
      <c r="D12557" t="s">
        <v>486</v>
      </c>
      <c r="E12557" s="144" t="s">
        <v>193</v>
      </c>
      <c r="F12557" s="144">
        <v>2023</v>
      </c>
      <c r="G12557" s="147">
        <v>16.700306780790886</v>
      </c>
      <c r="H12557" s="147">
        <v>20.003</v>
      </c>
      <c r="I12557" s="147">
        <v>24.175000000000001</v>
      </c>
      <c r="J12557" s="147">
        <v>27.374249999999996</v>
      </c>
      <c r="K12557" s="147">
        <v>30.555</v>
      </c>
    </row>
    <row r="12558" spans="2:11" x14ac:dyDescent="0.2">
      <c r="B12558" s="21" t="str">
        <f t="shared" si="196"/>
        <v>Mississauga Port CreditIce Accretion2025RCP4.5</v>
      </c>
      <c r="C12558" t="s">
        <v>377</v>
      </c>
      <c r="D12558" t="s">
        <v>486</v>
      </c>
      <c r="E12558" s="144" t="s">
        <v>193</v>
      </c>
      <c r="F12558" s="144">
        <v>2025</v>
      </c>
      <c r="G12558" s="147">
        <v>16.61912473393982</v>
      </c>
      <c r="H12558" s="147">
        <v>19.916541666666667</v>
      </c>
      <c r="I12558" s="147">
        <v>24.083333333333336</v>
      </c>
      <c r="J12558" s="147">
        <v>27.28008333333333</v>
      </c>
      <c r="K12558" s="147">
        <v>30.455249999999999</v>
      </c>
    </row>
    <row r="12559" spans="2:11" x14ac:dyDescent="0.2">
      <c r="B12559" s="21" t="str">
        <f t="shared" si="196"/>
        <v>Mississauga Port CreditIce Accretion2030RCP4.5</v>
      </c>
      <c r="C12559" t="s">
        <v>377</v>
      </c>
      <c r="D12559" t="s">
        <v>486</v>
      </c>
      <c r="E12559" s="144" t="s">
        <v>193</v>
      </c>
      <c r="F12559" s="144">
        <v>2030</v>
      </c>
      <c r="G12559" s="147">
        <v>16.537942687088751</v>
      </c>
      <c r="H12559" s="147">
        <v>19.830083333333334</v>
      </c>
      <c r="I12559" s="147">
        <v>23.991666666666667</v>
      </c>
      <c r="J12559" s="147">
        <v>27.185916666666664</v>
      </c>
      <c r="K12559" s="147">
        <v>30.355499999999999</v>
      </c>
    </row>
    <row r="12560" spans="2:11" x14ac:dyDescent="0.2">
      <c r="B12560" s="21" t="str">
        <f t="shared" si="196"/>
        <v>Mississauga Port CreditIce Accretion2035RCP4.5</v>
      </c>
      <c r="C12560" t="s">
        <v>377</v>
      </c>
      <c r="D12560" t="s">
        <v>486</v>
      </c>
      <c r="E12560" s="144" t="s">
        <v>193</v>
      </c>
      <c r="F12560" s="144">
        <v>2035</v>
      </c>
      <c r="G12560" s="147">
        <v>16.456760640237686</v>
      </c>
      <c r="H12560" s="147">
        <v>19.743625000000002</v>
      </c>
      <c r="I12560" s="147">
        <v>23.9</v>
      </c>
      <c r="J12560" s="147">
        <v>27.091749999999998</v>
      </c>
      <c r="K12560" s="147">
        <v>30.255749999999999</v>
      </c>
    </row>
    <row r="12561" spans="2:11" x14ac:dyDescent="0.2">
      <c r="B12561" s="21" t="str">
        <f t="shared" si="196"/>
        <v>Mississauga Port CreditIce Accretion2040RCP4.5</v>
      </c>
      <c r="C12561" t="s">
        <v>377</v>
      </c>
      <c r="D12561" t="s">
        <v>486</v>
      </c>
      <c r="E12561" s="144" t="s">
        <v>193</v>
      </c>
      <c r="F12561" s="144">
        <v>2040</v>
      </c>
      <c r="G12561" s="147">
        <v>16.375578593386621</v>
      </c>
      <c r="H12561" s="147">
        <v>19.657166666666669</v>
      </c>
      <c r="I12561" s="147">
        <v>23.808333333333334</v>
      </c>
      <c r="J12561" s="147">
        <v>26.997583333333328</v>
      </c>
      <c r="K12561" s="147">
        <v>30.155999999999999</v>
      </c>
    </row>
    <row r="12562" spans="2:11" x14ac:dyDescent="0.2">
      <c r="B12562" s="21" t="str">
        <f t="shared" si="196"/>
        <v>Mississauga Port CreditIce Accretion2045RCP4.5</v>
      </c>
      <c r="C12562" t="s">
        <v>377</v>
      </c>
      <c r="D12562" t="s">
        <v>486</v>
      </c>
      <c r="E12562" s="144" t="s">
        <v>193</v>
      </c>
      <c r="F12562" s="144">
        <v>2045</v>
      </c>
      <c r="G12562" s="147">
        <v>16.294396546535552</v>
      </c>
      <c r="H12562" s="147">
        <v>19.570708333333336</v>
      </c>
      <c r="I12562" s="147">
        <v>23.716666666666669</v>
      </c>
      <c r="J12562" s="147">
        <v>26.903416666666661</v>
      </c>
      <c r="K12562" s="147">
        <v>30.056249999999999</v>
      </c>
    </row>
    <row r="12563" spans="2:11" x14ac:dyDescent="0.2">
      <c r="B12563" s="21" t="str">
        <f t="shared" si="196"/>
        <v>Mississauga Port CreditIce Accretion2050RCP4.5</v>
      </c>
      <c r="C12563" t="s">
        <v>377</v>
      </c>
      <c r="D12563" t="s">
        <v>486</v>
      </c>
      <c r="E12563" s="144" t="s">
        <v>193</v>
      </c>
      <c r="F12563" s="144">
        <v>2050</v>
      </c>
      <c r="G12563" s="147">
        <v>15.889646055806663</v>
      </c>
      <c r="H12563" s="147">
        <v>19.123200000000001</v>
      </c>
      <c r="I12563" s="147">
        <v>23.215</v>
      </c>
      <c r="J12563" s="147">
        <v>26.351599999999994</v>
      </c>
      <c r="K12563" s="147">
        <v>29.4588</v>
      </c>
    </row>
    <row r="12564" spans="2:11" x14ac:dyDescent="0.2">
      <c r="B12564" s="21" t="str">
        <f t="shared" si="196"/>
        <v>Mississauga Port CreditIce Accretion2055RCP4.5</v>
      </c>
      <c r="C12564" t="s">
        <v>377</v>
      </c>
      <c r="D12564" t="s">
        <v>486</v>
      </c>
      <c r="E12564" s="144" t="s">
        <v>193</v>
      </c>
      <c r="F12564" s="144">
        <v>2055</v>
      </c>
      <c r="G12564" s="147">
        <v>15.56607761192884</v>
      </c>
      <c r="H12564" s="147">
        <v>18.762150000000002</v>
      </c>
      <c r="I12564" s="147">
        <v>22.805</v>
      </c>
      <c r="J12564" s="147">
        <v>25.893949999999997</v>
      </c>
      <c r="K12564" s="147">
        <v>28.961099999999998</v>
      </c>
    </row>
    <row r="12565" spans="2:11" x14ac:dyDescent="0.2">
      <c r="B12565" s="21" t="str">
        <f t="shared" si="196"/>
        <v>Mississauga Port CreditIce Accretion2060RCP4.5</v>
      </c>
      <c r="C12565" t="s">
        <v>377</v>
      </c>
      <c r="D12565" t="s">
        <v>486</v>
      </c>
      <c r="E12565" s="144" t="s">
        <v>193</v>
      </c>
      <c r="F12565" s="144">
        <v>2060</v>
      </c>
      <c r="G12565" s="147">
        <v>15.242509168051015</v>
      </c>
      <c r="H12565" s="147">
        <v>18.4011</v>
      </c>
      <c r="I12565" s="147">
        <v>22.395</v>
      </c>
      <c r="J12565" s="147">
        <v>25.436299999999996</v>
      </c>
      <c r="K12565" s="147">
        <v>28.4634</v>
      </c>
    </row>
    <row r="12566" spans="2:11" x14ac:dyDescent="0.2">
      <c r="B12566" s="21" t="str">
        <f t="shared" si="196"/>
        <v>Mississauga Port CreditIce Accretion2065RCP4.5</v>
      </c>
      <c r="C12566" t="s">
        <v>377</v>
      </c>
      <c r="D12566" t="s">
        <v>486</v>
      </c>
      <c r="E12566" s="144" t="s">
        <v>193</v>
      </c>
      <c r="F12566" s="144">
        <v>2065</v>
      </c>
      <c r="G12566" s="147">
        <v>14.918940724173192</v>
      </c>
      <c r="H12566" s="147">
        <v>18.040050000000001</v>
      </c>
      <c r="I12566" s="147">
        <v>21.984999999999999</v>
      </c>
      <c r="J12566" s="147">
        <v>24.978649999999998</v>
      </c>
      <c r="K12566" s="147">
        <v>27.965699999999998</v>
      </c>
    </row>
    <row r="12567" spans="2:11" x14ac:dyDescent="0.2">
      <c r="B12567" s="21" t="str">
        <f t="shared" si="196"/>
        <v>Mississauga Port CreditIce Accretion2070RCP4.5</v>
      </c>
      <c r="C12567" t="s">
        <v>377</v>
      </c>
      <c r="D12567" t="s">
        <v>486</v>
      </c>
      <c r="E12567" s="144" t="s">
        <v>193</v>
      </c>
      <c r="F12567" s="144">
        <v>2070</v>
      </c>
      <c r="G12567" s="147">
        <v>14.595372280295368</v>
      </c>
      <c r="H12567" s="147">
        <v>17.678999999999998</v>
      </c>
      <c r="I12567" s="147">
        <v>21.574999999999999</v>
      </c>
      <c r="J12567" s="147">
        <v>24.520999999999997</v>
      </c>
      <c r="K12567" s="147">
        <v>27.468</v>
      </c>
    </row>
    <row r="12568" spans="2:11" x14ac:dyDescent="0.2">
      <c r="B12568" s="21" t="str">
        <f t="shared" si="196"/>
        <v>Mississauga Port CreditIce Accretion2075RCP4.5</v>
      </c>
      <c r="C12568" t="s">
        <v>377</v>
      </c>
      <c r="D12568" t="s">
        <v>486</v>
      </c>
      <c r="E12568" s="144" t="s">
        <v>193</v>
      </c>
      <c r="F12568" s="144">
        <v>2075</v>
      </c>
      <c r="G12568" s="147">
        <v>14.490995362915426</v>
      </c>
      <c r="H12568" s="147">
        <v>17.575249999999997</v>
      </c>
      <c r="I12568" s="147">
        <v>21.470833333333331</v>
      </c>
      <c r="J12568" s="147">
        <v>24.417416666666664</v>
      </c>
      <c r="K12568" s="147">
        <v>27.363</v>
      </c>
    </row>
    <row r="12569" spans="2:11" x14ac:dyDescent="0.2">
      <c r="B12569" s="21" t="str">
        <f t="shared" si="196"/>
        <v>Mississauga Port CreditIce Accretion2080RCP4.5</v>
      </c>
      <c r="C12569" t="s">
        <v>377</v>
      </c>
      <c r="D12569" t="s">
        <v>486</v>
      </c>
      <c r="E12569" s="144" t="s">
        <v>193</v>
      </c>
      <c r="F12569" s="144">
        <v>2080</v>
      </c>
      <c r="G12569" s="147">
        <v>14.386618445535483</v>
      </c>
      <c r="H12569" s="147">
        <v>17.471499999999999</v>
      </c>
      <c r="I12569" s="147">
        <v>21.366666666666667</v>
      </c>
      <c r="J12569" s="147">
        <v>24.313833333333331</v>
      </c>
      <c r="K12569" s="147">
        <v>27.257999999999999</v>
      </c>
    </row>
    <row r="12570" spans="2:11" x14ac:dyDescent="0.2">
      <c r="B12570" s="21" t="str">
        <f t="shared" si="196"/>
        <v>Mississauga Port CreditIce Accretion2085RCP4.5</v>
      </c>
      <c r="C12570" t="s">
        <v>377</v>
      </c>
      <c r="D12570" t="s">
        <v>486</v>
      </c>
      <c r="E12570" s="144" t="s">
        <v>193</v>
      </c>
      <c r="F12570" s="144">
        <v>2085</v>
      </c>
      <c r="G12570" s="147">
        <v>14.28224152815554</v>
      </c>
      <c r="H12570" s="147">
        <v>17.367750000000001</v>
      </c>
      <c r="I12570" s="147">
        <v>21.262499999999999</v>
      </c>
      <c r="J12570" s="147">
        <v>24.210249999999995</v>
      </c>
      <c r="K12570" s="147">
        <v>27.152999999999999</v>
      </c>
    </row>
    <row r="12571" spans="2:11" x14ac:dyDescent="0.2">
      <c r="B12571" s="21" t="str">
        <f t="shared" si="196"/>
        <v>Mississauga Port CreditIce Accretion2090RCP4.5</v>
      </c>
      <c r="C12571" t="s">
        <v>377</v>
      </c>
      <c r="D12571" t="s">
        <v>486</v>
      </c>
      <c r="E12571" s="144" t="s">
        <v>193</v>
      </c>
      <c r="F12571" s="144">
        <v>2090</v>
      </c>
      <c r="G12571" s="147">
        <v>14.177864610775597</v>
      </c>
      <c r="H12571" s="147">
        <v>17.263999999999999</v>
      </c>
      <c r="I12571" s="147">
        <v>21.158333333333331</v>
      </c>
      <c r="J12571" s="147">
        <v>24.106666666666662</v>
      </c>
      <c r="K12571" s="147">
        <v>27.048000000000002</v>
      </c>
    </row>
    <row r="12572" spans="2:11" x14ac:dyDescent="0.2">
      <c r="B12572" s="21" t="str">
        <f t="shared" si="196"/>
        <v>Mississauga Port CreditIce Accretion2095RCP4.5</v>
      </c>
      <c r="C12572" t="s">
        <v>377</v>
      </c>
      <c r="D12572" t="s">
        <v>486</v>
      </c>
      <c r="E12572" s="144" t="s">
        <v>193</v>
      </c>
      <c r="F12572" s="144">
        <v>2095</v>
      </c>
      <c r="G12572" s="147">
        <v>14.073487693395654</v>
      </c>
      <c r="H12572" s="147">
        <v>17.160249999999998</v>
      </c>
      <c r="I12572" s="147">
        <v>21.054166666666667</v>
      </c>
      <c r="J12572" s="147">
        <v>24.003083333333329</v>
      </c>
      <c r="K12572" s="147">
        <v>26.943000000000001</v>
      </c>
    </row>
    <row r="12573" spans="2:11" x14ac:dyDescent="0.2">
      <c r="B12573" s="21" t="str">
        <f t="shared" si="196"/>
        <v>Mississauga Port CreditIce Accretion2100RCP4.5</v>
      </c>
      <c r="C12573" t="s">
        <v>377</v>
      </c>
      <c r="D12573" t="s">
        <v>486</v>
      </c>
      <c r="E12573" s="144" t="s">
        <v>193</v>
      </c>
      <c r="F12573" s="144">
        <v>2100</v>
      </c>
      <c r="G12573" s="147">
        <v>13.969110776015711</v>
      </c>
      <c r="H12573" s="147">
        <v>17.0565</v>
      </c>
      <c r="I12573" s="147">
        <v>20.95</v>
      </c>
      <c r="J12573" s="147">
        <v>23.899499999999996</v>
      </c>
      <c r="K12573" s="147">
        <v>26.838000000000001</v>
      </c>
    </row>
    <row r="12574" spans="2:11" x14ac:dyDescent="0.2">
      <c r="B12574" s="21" t="str">
        <f t="shared" si="196"/>
        <v>Mississauga Port CreditIce Accretion2023RCP6.0</v>
      </c>
      <c r="C12574" t="s">
        <v>377</v>
      </c>
      <c r="D12574" t="s">
        <v>486</v>
      </c>
      <c r="E12574" s="144" t="s">
        <v>192</v>
      </c>
      <c r="F12574" s="144">
        <v>2023</v>
      </c>
      <c r="G12574" s="147">
        <v>16.700306780790886</v>
      </c>
      <c r="H12574" s="147">
        <v>20.003</v>
      </c>
      <c r="I12574" s="147">
        <v>24.175000000000001</v>
      </c>
      <c r="J12574" s="147">
        <v>27.374249999999996</v>
      </c>
      <c r="K12574" s="147">
        <v>30.555</v>
      </c>
    </row>
    <row r="12575" spans="2:11" x14ac:dyDescent="0.2">
      <c r="B12575" s="21" t="str">
        <f t="shared" si="196"/>
        <v>Mississauga Port CreditIce Accretion2025RCP6.0</v>
      </c>
      <c r="C12575" t="s">
        <v>377</v>
      </c>
      <c r="D12575" t="s">
        <v>486</v>
      </c>
      <c r="E12575" s="144" t="s">
        <v>192</v>
      </c>
      <c r="F12575" s="144">
        <v>2025</v>
      </c>
      <c r="G12575" s="147">
        <v>16.61912473393982</v>
      </c>
      <c r="H12575" s="147">
        <v>19.916541666666667</v>
      </c>
      <c r="I12575" s="147">
        <v>24.083333333333336</v>
      </c>
      <c r="J12575" s="147">
        <v>27.28008333333333</v>
      </c>
      <c r="K12575" s="147">
        <v>30.455249999999999</v>
      </c>
    </row>
    <row r="12576" spans="2:11" x14ac:dyDescent="0.2">
      <c r="B12576" s="21" t="str">
        <f t="shared" si="196"/>
        <v>Mississauga Port CreditIce Accretion2030RCP6.0</v>
      </c>
      <c r="C12576" t="s">
        <v>377</v>
      </c>
      <c r="D12576" t="s">
        <v>486</v>
      </c>
      <c r="E12576" s="144" t="s">
        <v>192</v>
      </c>
      <c r="F12576" s="144">
        <v>2030</v>
      </c>
      <c r="G12576" s="147">
        <v>16.537942687088751</v>
      </c>
      <c r="H12576" s="147">
        <v>19.830083333333334</v>
      </c>
      <c r="I12576" s="147">
        <v>23.991666666666667</v>
      </c>
      <c r="J12576" s="147">
        <v>27.185916666666664</v>
      </c>
      <c r="K12576" s="147">
        <v>30.355499999999999</v>
      </c>
    </row>
    <row r="12577" spans="2:11" x14ac:dyDescent="0.2">
      <c r="B12577" s="21" t="str">
        <f t="shared" si="196"/>
        <v>Mississauga Port CreditIce Accretion2035RCP6.0</v>
      </c>
      <c r="C12577" t="s">
        <v>377</v>
      </c>
      <c r="D12577" t="s">
        <v>486</v>
      </c>
      <c r="E12577" s="144" t="s">
        <v>192</v>
      </c>
      <c r="F12577" s="144">
        <v>2035</v>
      </c>
      <c r="G12577" s="147">
        <v>16.456760640237686</v>
      </c>
      <c r="H12577" s="147">
        <v>19.743625000000002</v>
      </c>
      <c r="I12577" s="147">
        <v>23.9</v>
      </c>
      <c r="J12577" s="147">
        <v>27.091749999999998</v>
      </c>
      <c r="K12577" s="147">
        <v>30.255749999999999</v>
      </c>
    </row>
    <row r="12578" spans="2:11" x14ac:dyDescent="0.2">
      <c r="B12578" s="21" t="str">
        <f t="shared" si="196"/>
        <v>Mississauga Port CreditIce Accretion2040RCP6.0</v>
      </c>
      <c r="C12578" t="s">
        <v>377</v>
      </c>
      <c r="D12578" t="s">
        <v>486</v>
      </c>
      <c r="E12578" s="144" t="s">
        <v>192</v>
      </c>
      <c r="F12578" s="144">
        <v>2040</v>
      </c>
      <c r="G12578" s="147">
        <v>16.375578593386621</v>
      </c>
      <c r="H12578" s="147">
        <v>19.657166666666669</v>
      </c>
      <c r="I12578" s="147">
        <v>23.808333333333334</v>
      </c>
      <c r="J12578" s="147">
        <v>26.997583333333328</v>
      </c>
      <c r="K12578" s="147">
        <v>30.155999999999999</v>
      </c>
    </row>
    <row r="12579" spans="2:11" x14ac:dyDescent="0.2">
      <c r="B12579" s="21" t="str">
        <f t="shared" si="196"/>
        <v>Mississauga Port CreditIce Accretion2045RCP6.0</v>
      </c>
      <c r="C12579" t="s">
        <v>377</v>
      </c>
      <c r="D12579" t="s">
        <v>486</v>
      </c>
      <c r="E12579" s="144" t="s">
        <v>192</v>
      </c>
      <c r="F12579" s="144">
        <v>2045</v>
      </c>
      <c r="G12579" s="147">
        <v>16.294396546535552</v>
      </c>
      <c r="H12579" s="147">
        <v>19.570708333333336</v>
      </c>
      <c r="I12579" s="147">
        <v>23.716666666666669</v>
      </c>
      <c r="J12579" s="147">
        <v>26.903416666666661</v>
      </c>
      <c r="K12579" s="147">
        <v>30.056249999999999</v>
      </c>
    </row>
    <row r="12580" spans="2:11" x14ac:dyDescent="0.2">
      <c r="B12580" s="21" t="str">
        <f t="shared" si="196"/>
        <v>Mississauga Port CreditIce Accretion2050RCP6.0</v>
      </c>
      <c r="C12580" t="s">
        <v>377</v>
      </c>
      <c r="D12580" t="s">
        <v>486</v>
      </c>
      <c r="E12580" s="144" t="s">
        <v>192</v>
      </c>
      <c r="F12580" s="144">
        <v>2050</v>
      </c>
      <c r="G12580" s="147">
        <v>15.889646055806663</v>
      </c>
      <c r="H12580" s="147">
        <v>19.123200000000001</v>
      </c>
      <c r="I12580" s="147">
        <v>23.215</v>
      </c>
      <c r="J12580" s="147">
        <v>26.351599999999994</v>
      </c>
      <c r="K12580" s="147">
        <v>29.4588</v>
      </c>
    </row>
    <row r="12581" spans="2:11" x14ac:dyDescent="0.2">
      <c r="B12581" s="21" t="str">
        <f t="shared" si="196"/>
        <v>Mississauga Port CreditIce Accretion2055RCP6.0</v>
      </c>
      <c r="C12581" t="s">
        <v>377</v>
      </c>
      <c r="D12581" t="s">
        <v>486</v>
      </c>
      <c r="E12581" s="144" t="s">
        <v>192</v>
      </c>
      <c r="F12581" s="144">
        <v>2055</v>
      </c>
      <c r="G12581" s="147">
        <v>15.56607761192884</v>
      </c>
      <c r="H12581" s="147">
        <v>18.762150000000002</v>
      </c>
      <c r="I12581" s="147">
        <v>22.805</v>
      </c>
      <c r="J12581" s="147">
        <v>25.893949999999997</v>
      </c>
      <c r="K12581" s="147">
        <v>28.961099999999998</v>
      </c>
    </row>
    <row r="12582" spans="2:11" x14ac:dyDescent="0.2">
      <c r="B12582" s="21" t="str">
        <f t="shared" si="196"/>
        <v>Mississauga Port CreditIce Accretion2060RCP6.0</v>
      </c>
      <c r="C12582" t="s">
        <v>377</v>
      </c>
      <c r="D12582" t="s">
        <v>486</v>
      </c>
      <c r="E12582" s="144" t="s">
        <v>192</v>
      </c>
      <c r="F12582" s="144">
        <v>2060</v>
      </c>
      <c r="G12582" s="147">
        <v>15.242509168051015</v>
      </c>
      <c r="H12582" s="147">
        <v>18.4011</v>
      </c>
      <c r="I12582" s="147">
        <v>22.395</v>
      </c>
      <c r="J12582" s="147">
        <v>25.436299999999996</v>
      </c>
      <c r="K12582" s="147">
        <v>28.4634</v>
      </c>
    </row>
    <row r="12583" spans="2:11" x14ac:dyDescent="0.2">
      <c r="B12583" s="21" t="str">
        <f t="shared" si="196"/>
        <v>Mississauga Port CreditIce Accretion2065RCP6.0</v>
      </c>
      <c r="C12583" t="s">
        <v>377</v>
      </c>
      <c r="D12583" t="s">
        <v>486</v>
      </c>
      <c r="E12583" s="144" t="s">
        <v>192</v>
      </c>
      <c r="F12583" s="144">
        <v>2065</v>
      </c>
      <c r="G12583" s="147">
        <v>14.918940724173192</v>
      </c>
      <c r="H12583" s="147">
        <v>18.040050000000001</v>
      </c>
      <c r="I12583" s="147">
        <v>21.984999999999999</v>
      </c>
      <c r="J12583" s="147">
        <v>24.978649999999998</v>
      </c>
      <c r="K12583" s="147">
        <v>27.965699999999998</v>
      </c>
    </row>
    <row r="12584" spans="2:11" x14ac:dyDescent="0.2">
      <c r="B12584" s="21" t="str">
        <f t="shared" si="196"/>
        <v>Mississauga Port CreditIce Accretion2070RCP6.0</v>
      </c>
      <c r="C12584" t="s">
        <v>377</v>
      </c>
      <c r="D12584" t="s">
        <v>486</v>
      </c>
      <c r="E12584" s="144" t="s">
        <v>192</v>
      </c>
      <c r="F12584" s="144">
        <v>2070</v>
      </c>
      <c r="G12584" s="147">
        <v>14.595372280295368</v>
      </c>
      <c r="H12584" s="147">
        <v>17.678999999999998</v>
      </c>
      <c r="I12584" s="147">
        <v>21.574999999999999</v>
      </c>
      <c r="J12584" s="147">
        <v>24.520999999999997</v>
      </c>
      <c r="K12584" s="147">
        <v>27.468</v>
      </c>
    </row>
    <row r="12585" spans="2:11" x14ac:dyDescent="0.2">
      <c r="B12585" s="21" t="str">
        <f t="shared" si="196"/>
        <v>Mississauga Port CreditIce Accretion2075RCP6.0</v>
      </c>
      <c r="C12585" t="s">
        <v>377</v>
      </c>
      <c r="D12585" t="s">
        <v>486</v>
      </c>
      <c r="E12585" s="144" t="s">
        <v>192</v>
      </c>
      <c r="F12585" s="144">
        <v>2075</v>
      </c>
      <c r="G12585" s="147">
        <v>14.438806904225455</v>
      </c>
      <c r="H12585" s="147">
        <v>17.523374999999998</v>
      </c>
      <c r="I12585" s="147">
        <v>21.418749999999999</v>
      </c>
      <c r="J12585" s="147">
        <v>24.365624999999998</v>
      </c>
      <c r="K12585" s="147">
        <v>27.310500000000001</v>
      </c>
    </row>
    <row r="12586" spans="2:11" x14ac:dyDescent="0.2">
      <c r="B12586" s="21" t="str">
        <f t="shared" si="196"/>
        <v>Mississauga Port CreditIce Accretion2080RCP6.0</v>
      </c>
      <c r="C12586" t="s">
        <v>377</v>
      </c>
      <c r="D12586" t="s">
        <v>486</v>
      </c>
      <c r="E12586" s="144" t="s">
        <v>192</v>
      </c>
      <c r="F12586" s="144">
        <v>2080</v>
      </c>
      <c r="G12586" s="147">
        <v>14.28224152815554</v>
      </c>
      <c r="H12586" s="147">
        <v>17.367750000000001</v>
      </c>
      <c r="I12586" s="147">
        <v>21.262499999999999</v>
      </c>
      <c r="J12586" s="147">
        <v>24.210249999999995</v>
      </c>
      <c r="K12586" s="147">
        <v>27.152999999999999</v>
      </c>
    </row>
    <row r="12587" spans="2:11" x14ac:dyDescent="0.2">
      <c r="B12587" s="21" t="str">
        <f t="shared" si="196"/>
        <v>Mississauga Port CreditIce Accretion2085RCP6.0</v>
      </c>
      <c r="C12587" t="s">
        <v>377</v>
      </c>
      <c r="D12587" t="s">
        <v>486</v>
      </c>
      <c r="E12587" s="144" t="s">
        <v>192</v>
      </c>
      <c r="F12587" s="144">
        <v>2085</v>
      </c>
      <c r="G12587" s="147">
        <v>14.125676152085624</v>
      </c>
      <c r="H12587" s="147">
        <v>17.212125</v>
      </c>
      <c r="I12587" s="147">
        <v>21.106249999999999</v>
      </c>
      <c r="J12587" s="147">
        <v>24.054874999999996</v>
      </c>
      <c r="K12587" s="147">
        <v>26.9955</v>
      </c>
    </row>
    <row r="12588" spans="2:11" x14ac:dyDescent="0.2">
      <c r="B12588" s="21" t="str">
        <f t="shared" si="196"/>
        <v>Mississauga Port CreditIce Accretion2090RCP6.0</v>
      </c>
      <c r="C12588" t="s">
        <v>377</v>
      </c>
      <c r="D12588" t="s">
        <v>486</v>
      </c>
      <c r="E12588" s="144" t="s">
        <v>192</v>
      </c>
      <c r="F12588" s="144">
        <v>2090</v>
      </c>
      <c r="G12588" s="147">
        <v>13.470421059644872</v>
      </c>
      <c r="H12588" s="147">
        <v>16.49625</v>
      </c>
      <c r="I12588" s="147">
        <v>20.3</v>
      </c>
      <c r="J12588" s="147">
        <v>23.183833333333329</v>
      </c>
      <c r="K12588" s="147">
        <v>26.0505</v>
      </c>
    </row>
    <row r="12589" spans="2:11" x14ac:dyDescent="0.2">
      <c r="B12589" s="21" t="str">
        <f t="shared" si="196"/>
        <v>Mississauga Port CreditIce Accretion2095RCP6.0</v>
      </c>
      <c r="C12589" t="s">
        <v>377</v>
      </c>
      <c r="D12589" t="s">
        <v>486</v>
      </c>
      <c r="E12589" s="144" t="s">
        <v>192</v>
      </c>
      <c r="F12589" s="144">
        <v>2095</v>
      </c>
      <c r="G12589" s="147">
        <v>12.971731343274032</v>
      </c>
      <c r="H12589" s="147">
        <v>15.936</v>
      </c>
      <c r="I12589" s="147">
        <v>19.649999999999999</v>
      </c>
      <c r="J12589" s="147">
        <v>22.468166666666665</v>
      </c>
      <c r="K12589" s="147">
        <v>25.263000000000002</v>
      </c>
    </row>
    <row r="12590" spans="2:11" x14ac:dyDescent="0.2">
      <c r="B12590" s="21" t="str">
        <f t="shared" si="196"/>
        <v>Mississauga Port CreditIce Accretion2100RCP6.0</v>
      </c>
      <c r="C12590" t="s">
        <v>377</v>
      </c>
      <c r="D12590" t="s">
        <v>486</v>
      </c>
      <c r="E12590" s="144" t="s">
        <v>192</v>
      </c>
      <c r="F12590" s="144">
        <v>2100</v>
      </c>
      <c r="G12590" s="147">
        <v>12.473041626903193</v>
      </c>
      <c r="H12590" s="147">
        <v>15.37575</v>
      </c>
      <c r="I12590" s="147">
        <v>19</v>
      </c>
      <c r="J12590" s="147">
        <v>21.752499999999998</v>
      </c>
      <c r="K12590" s="147">
        <v>24.4755</v>
      </c>
    </row>
    <row r="12591" spans="2:11" x14ac:dyDescent="0.2">
      <c r="B12591" s="21" t="str">
        <f t="shared" si="196"/>
        <v>Mississauga Port CreditIce Accretion2023RCP8.5</v>
      </c>
      <c r="C12591" t="s">
        <v>377</v>
      </c>
      <c r="D12591" t="s">
        <v>486</v>
      </c>
      <c r="E12591" s="144" t="s">
        <v>191</v>
      </c>
      <c r="F12591" s="144">
        <v>2023</v>
      </c>
      <c r="G12591" s="147">
        <v>16.700306780790886</v>
      </c>
      <c r="H12591" s="147">
        <v>20.003</v>
      </c>
      <c r="I12591" s="147">
        <v>24.175000000000001</v>
      </c>
      <c r="J12591" s="147">
        <v>27.374249999999996</v>
      </c>
      <c r="K12591" s="147">
        <v>30.555</v>
      </c>
    </row>
    <row r="12592" spans="2:11" x14ac:dyDescent="0.2">
      <c r="B12592" s="21" t="str">
        <f t="shared" si="196"/>
        <v>Mississauga Port CreditIce Accretion2025RCP8.5</v>
      </c>
      <c r="C12592" t="s">
        <v>377</v>
      </c>
      <c r="D12592" t="s">
        <v>486</v>
      </c>
      <c r="E12592" s="144" t="s">
        <v>191</v>
      </c>
      <c r="F12592" s="144">
        <v>2025</v>
      </c>
      <c r="G12592" s="147">
        <v>16.537942687088751</v>
      </c>
      <c r="H12592" s="147">
        <v>19.830083333333334</v>
      </c>
      <c r="I12592" s="147">
        <v>23.991666666666667</v>
      </c>
      <c r="J12592" s="147">
        <v>27.185916666666664</v>
      </c>
      <c r="K12592" s="147">
        <v>30.355499999999999</v>
      </c>
    </row>
    <row r="12593" spans="2:11" x14ac:dyDescent="0.2">
      <c r="B12593" s="21" t="str">
        <f t="shared" si="196"/>
        <v>Mississauga Port CreditIce Accretion2030RCP8.5</v>
      </c>
      <c r="C12593" t="s">
        <v>377</v>
      </c>
      <c r="D12593" t="s">
        <v>486</v>
      </c>
      <c r="E12593" s="144" t="s">
        <v>191</v>
      </c>
      <c r="F12593" s="144">
        <v>2030</v>
      </c>
      <c r="G12593" s="147">
        <v>16.375578593386621</v>
      </c>
      <c r="H12593" s="147">
        <v>19.657166666666669</v>
      </c>
      <c r="I12593" s="147">
        <v>23.808333333333334</v>
      </c>
      <c r="J12593" s="147">
        <v>26.997583333333328</v>
      </c>
      <c r="K12593" s="147">
        <v>30.155999999999999</v>
      </c>
    </row>
    <row r="12594" spans="2:11" x14ac:dyDescent="0.2">
      <c r="B12594" s="21" t="str">
        <f t="shared" si="196"/>
        <v>Mississauga Port CreditIce Accretion2035RCP8.5</v>
      </c>
      <c r="C12594" t="s">
        <v>377</v>
      </c>
      <c r="D12594" t="s">
        <v>486</v>
      </c>
      <c r="E12594" s="144" t="s">
        <v>191</v>
      </c>
      <c r="F12594" s="144">
        <v>2035</v>
      </c>
      <c r="G12594" s="147">
        <v>16.213214499684486</v>
      </c>
      <c r="H12594" s="147">
        <v>19.484250000000003</v>
      </c>
      <c r="I12594" s="147">
        <v>23.625</v>
      </c>
      <c r="J12594" s="147">
        <v>26.809249999999995</v>
      </c>
      <c r="K12594" s="147">
        <v>29.956499999999998</v>
      </c>
    </row>
    <row r="12595" spans="2:11" x14ac:dyDescent="0.2">
      <c r="B12595" s="21" t="str">
        <f t="shared" si="196"/>
        <v>Mississauga Port CreditIce Accretion2040RCP8.5</v>
      </c>
      <c r="C12595" t="s">
        <v>377</v>
      </c>
      <c r="D12595" t="s">
        <v>486</v>
      </c>
      <c r="E12595" s="144" t="s">
        <v>191</v>
      </c>
      <c r="F12595" s="144">
        <v>2040</v>
      </c>
      <c r="G12595" s="147">
        <v>15.673933759888113</v>
      </c>
      <c r="H12595" s="147">
        <v>18.8825</v>
      </c>
      <c r="I12595" s="147">
        <v>22.941666666666666</v>
      </c>
      <c r="J12595" s="147">
        <v>26.046499999999995</v>
      </c>
      <c r="K12595" s="147">
        <v>29.126999999999999</v>
      </c>
    </row>
    <row r="12596" spans="2:11" x14ac:dyDescent="0.2">
      <c r="B12596" s="21" t="str">
        <f t="shared" si="196"/>
        <v>Mississauga Port CreditIce Accretion2045RCP8.5</v>
      </c>
      <c r="C12596" t="s">
        <v>377</v>
      </c>
      <c r="D12596" t="s">
        <v>486</v>
      </c>
      <c r="E12596" s="144" t="s">
        <v>191</v>
      </c>
      <c r="F12596" s="144">
        <v>2045</v>
      </c>
      <c r="G12596" s="147">
        <v>15.134653020091742</v>
      </c>
      <c r="H12596" s="147">
        <v>18.280750000000001</v>
      </c>
      <c r="I12596" s="147">
        <v>22.258333333333333</v>
      </c>
      <c r="J12596" s="147">
        <v>25.283749999999998</v>
      </c>
      <c r="K12596" s="147">
        <v>28.297499999999999</v>
      </c>
    </row>
    <row r="12597" spans="2:11" x14ac:dyDescent="0.2">
      <c r="B12597" s="21" t="str">
        <f t="shared" si="196"/>
        <v>Mississauga Port CreditIce Accretion2050RCP8.5</v>
      </c>
      <c r="C12597" t="s">
        <v>377</v>
      </c>
      <c r="D12597" t="s">
        <v>486</v>
      </c>
      <c r="E12597" s="144" t="s">
        <v>191</v>
      </c>
      <c r="F12597" s="144">
        <v>2050</v>
      </c>
      <c r="G12597" s="147">
        <v>14.386618445535483</v>
      </c>
      <c r="H12597" s="147">
        <v>17.471499999999999</v>
      </c>
      <c r="I12597" s="147">
        <v>21.366666666666667</v>
      </c>
      <c r="J12597" s="147">
        <v>24.313833333333331</v>
      </c>
      <c r="K12597" s="147">
        <v>27.257999999999999</v>
      </c>
    </row>
    <row r="12598" spans="2:11" x14ac:dyDescent="0.2">
      <c r="B12598" s="21" t="str">
        <f t="shared" si="196"/>
        <v>Mississauga Port CreditIce Accretion2055RCP8.5</v>
      </c>
      <c r="C12598" t="s">
        <v>377</v>
      </c>
      <c r="D12598" t="s">
        <v>486</v>
      </c>
      <c r="E12598" s="144" t="s">
        <v>191</v>
      </c>
      <c r="F12598" s="144">
        <v>2055</v>
      </c>
      <c r="G12598" s="147">
        <v>14.177864610775597</v>
      </c>
      <c r="H12598" s="147">
        <v>17.263999999999999</v>
      </c>
      <c r="I12598" s="147">
        <v>21.158333333333331</v>
      </c>
      <c r="J12598" s="147">
        <v>24.106666666666662</v>
      </c>
      <c r="K12598" s="147">
        <v>27.048000000000002</v>
      </c>
    </row>
    <row r="12599" spans="2:11" x14ac:dyDescent="0.2">
      <c r="B12599" s="21" t="str">
        <f t="shared" si="196"/>
        <v>Mississauga Port CreditIce Accretion2060RCP8.5</v>
      </c>
      <c r="C12599" t="s">
        <v>377</v>
      </c>
      <c r="D12599" t="s">
        <v>486</v>
      </c>
      <c r="E12599" s="144" t="s">
        <v>191</v>
      </c>
      <c r="F12599" s="144">
        <v>2060</v>
      </c>
      <c r="G12599" s="147">
        <v>13.470421059644872</v>
      </c>
      <c r="H12599" s="147">
        <v>16.49625</v>
      </c>
      <c r="I12599" s="147">
        <v>20.3</v>
      </c>
      <c r="J12599" s="147">
        <v>23.183833333333329</v>
      </c>
      <c r="K12599" s="147">
        <v>26.0505</v>
      </c>
    </row>
    <row r="12600" spans="2:11" x14ac:dyDescent="0.2">
      <c r="B12600" s="21" t="str">
        <f t="shared" si="196"/>
        <v>Mississauga Port CreditIce Accretion2065RCP8.5</v>
      </c>
      <c r="C12600" t="s">
        <v>377</v>
      </c>
      <c r="D12600" t="s">
        <v>486</v>
      </c>
      <c r="E12600" s="144" t="s">
        <v>191</v>
      </c>
      <c r="F12600" s="144">
        <v>2065</v>
      </c>
      <c r="G12600" s="147">
        <v>12.971731343274032</v>
      </c>
      <c r="H12600" s="147">
        <v>15.936</v>
      </c>
      <c r="I12600" s="147">
        <v>19.649999999999999</v>
      </c>
      <c r="J12600" s="147">
        <v>22.468166666666665</v>
      </c>
      <c r="K12600" s="147">
        <v>25.263000000000002</v>
      </c>
    </row>
    <row r="12601" spans="2:11" x14ac:dyDescent="0.2">
      <c r="B12601" s="21" t="str">
        <f t="shared" si="196"/>
        <v>Mississauga Port CreditIce Accretion2070RCP8.5</v>
      </c>
      <c r="C12601" t="s">
        <v>377</v>
      </c>
      <c r="D12601" t="s">
        <v>486</v>
      </c>
      <c r="E12601" s="144" t="s">
        <v>191</v>
      </c>
      <c r="F12601" s="144">
        <v>2070</v>
      </c>
      <c r="G12601" s="147">
        <v>12.18310574529224</v>
      </c>
      <c r="H12601" s="147">
        <v>15.057583333333334</v>
      </c>
      <c r="I12601" s="147">
        <v>18.641666666666666</v>
      </c>
      <c r="J12601" s="147">
        <v>21.366416666666662</v>
      </c>
      <c r="K12601" s="147">
        <v>24.055499999999999</v>
      </c>
    </row>
    <row r="12602" spans="2:11" x14ac:dyDescent="0.2">
      <c r="B12602" s="21" t="str">
        <f t="shared" si="196"/>
        <v>Mississauga Port CreditIce Accretion2075RCP8.5</v>
      </c>
      <c r="C12602" t="s">
        <v>377</v>
      </c>
      <c r="D12602" t="s">
        <v>486</v>
      </c>
      <c r="E12602" s="144" t="s">
        <v>191</v>
      </c>
      <c r="F12602" s="144">
        <v>2075</v>
      </c>
      <c r="G12602" s="147">
        <v>11.893169863681289</v>
      </c>
      <c r="H12602" s="147">
        <v>14.739416666666667</v>
      </c>
      <c r="I12602" s="147">
        <v>18.283333333333335</v>
      </c>
      <c r="J12602" s="147">
        <v>20.980333333333331</v>
      </c>
      <c r="K12602" s="147">
        <v>23.6355</v>
      </c>
    </row>
    <row r="12603" spans="2:11" x14ac:dyDescent="0.2">
      <c r="B12603" s="21" t="str">
        <f t="shared" si="196"/>
        <v>Mississauga Port CreditIce Accretion2080RCP8.5</v>
      </c>
      <c r="C12603" t="s">
        <v>377</v>
      </c>
      <c r="D12603" t="s">
        <v>486</v>
      </c>
      <c r="E12603" s="144" t="s">
        <v>191</v>
      </c>
      <c r="F12603" s="144">
        <v>2080</v>
      </c>
      <c r="G12603" s="147">
        <v>11.603233982070336</v>
      </c>
      <c r="H12603" s="147">
        <v>14.421250000000001</v>
      </c>
      <c r="I12603" s="147">
        <v>17.925000000000001</v>
      </c>
      <c r="J12603" s="147">
        <v>20.594249999999995</v>
      </c>
      <c r="K12603" s="147">
        <v>23.215499999999999</v>
      </c>
    </row>
    <row r="12604" spans="2:11" x14ac:dyDescent="0.2">
      <c r="B12604" s="21" t="str">
        <f t="shared" si="196"/>
        <v>Mississauga Port CreditIce Accretion2085RCP8.5</v>
      </c>
      <c r="C12604" t="s">
        <v>377</v>
      </c>
      <c r="D12604" t="s">
        <v>486</v>
      </c>
      <c r="E12604" s="144" t="s">
        <v>191</v>
      </c>
      <c r="F12604" s="144">
        <v>2085</v>
      </c>
      <c r="G12604" s="147">
        <v>10.994368630687333</v>
      </c>
      <c r="H12604" s="147">
        <v>13.695</v>
      </c>
      <c r="I12604" s="147">
        <v>17.0625</v>
      </c>
      <c r="J12604" s="147">
        <v>19.619624999999996</v>
      </c>
      <c r="K12604" s="147">
        <v>22.144500000000001</v>
      </c>
    </row>
    <row r="12605" spans="2:11" x14ac:dyDescent="0.2">
      <c r="B12605" s="21" t="str">
        <f t="shared" si="196"/>
        <v>Mississauga Port CreditIce Accretion2090RCP8.5</v>
      </c>
      <c r="C12605" t="s">
        <v>377</v>
      </c>
      <c r="D12605" t="s">
        <v>486</v>
      </c>
      <c r="E12605" s="144" t="s">
        <v>191</v>
      </c>
      <c r="F12605" s="144">
        <v>2090</v>
      </c>
      <c r="G12605" s="147">
        <v>10.385503279304332</v>
      </c>
      <c r="H12605" s="147">
        <v>12.96875</v>
      </c>
      <c r="I12605" s="147">
        <v>16.2</v>
      </c>
      <c r="J12605" s="147">
        <v>18.644999999999996</v>
      </c>
      <c r="K12605" s="147">
        <v>21.073500000000003</v>
      </c>
    </row>
    <row r="12606" spans="2:11" x14ac:dyDescent="0.2">
      <c r="B12606" s="21" t="str">
        <f t="shared" si="196"/>
        <v>Mississauga Port CreditIce Accretion2095RCP8.5</v>
      </c>
      <c r="C12606" t="s">
        <v>377</v>
      </c>
      <c r="D12606" t="s">
        <v>486</v>
      </c>
      <c r="E12606" s="144" t="s">
        <v>191</v>
      </c>
      <c r="F12606" s="144">
        <v>2095</v>
      </c>
      <c r="G12606" s="147">
        <v>10.385503279304332</v>
      </c>
      <c r="H12606" s="147">
        <v>12.96875</v>
      </c>
      <c r="I12606" s="147">
        <v>16.2</v>
      </c>
      <c r="J12606" s="147">
        <v>18.644999999999996</v>
      </c>
      <c r="K12606" s="147">
        <v>21.073500000000003</v>
      </c>
    </row>
    <row r="12607" spans="2:11" x14ac:dyDescent="0.2">
      <c r="B12607" s="21" t="str">
        <f t="shared" si="196"/>
        <v>Mississauga Port CreditIce Accretion2100RCP8.5</v>
      </c>
      <c r="C12607" t="s">
        <v>377</v>
      </c>
      <c r="D12607" t="s">
        <v>486</v>
      </c>
      <c r="E12607" s="144" t="s">
        <v>191</v>
      </c>
      <c r="F12607" s="144">
        <v>2100</v>
      </c>
      <c r="G12607" s="147">
        <v>10.385503279304332</v>
      </c>
      <c r="H12607" s="147">
        <v>12.96875</v>
      </c>
      <c r="I12607" s="147">
        <v>16.2</v>
      </c>
      <c r="J12607" s="147">
        <v>18.644999999999996</v>
      </c>
      <c r="K12607" s="147">
        <v>21.073500000000003</v>
      </c>
    </row>
    <row r="12608" spans="2:11" x14ac:dyDescent="0.2">
      <c r="B12608" s="21" t="str">
        <f t="shared" si="196"/>
        <v>Mississauga Port CreditWind2023RCP4.5</v>
      </c>
      <c r="C12608" t="s">
        <v>377</v>
      </c>
      <c r="D12608" t="s">
        <v>1</v>
      </c>
      <c r="E12608" s="144" t="s">
        <v>193</v>
      </c>
      <c r="F12608" s="144">
        <v>2023</v>
      </c>
      <c r="G12608" s="147">
        <v>86.348156336073714</v>
      </c>
      <c r="H12608" s="147">
        <v>93.15642600000001</v>
      </c>
      <c r="I12608" s="147">
        <v>100.36620000000001</v>
      </c>
      <c r="J12608" s="147">
        <v>107.52954299999999</v>
      </c>
      <c r="K12608" s="147">
        <v>114.69961799999999</v>
      </c>
    </row>
    <row r="12609" spans="2:11" x14ac:dyDescent="0.2">
      <c r="B12609" s="21" t="str">
        <f t="shared" si="196"/>
        <v>Mississauga Port CreditWind2025RCP4.5</v>
      </c>
      <c r="C12609" t="s">
        <v>377</v>
      </c>
      <c r="D12609" t="s">
        <v>1</v>
      </c>
      <c r="E12609" s="144" t="s">
        <v>193</v>
      </c>
      <c r="F12609" s="144">
        <v>2025</v>
      </c>
      <c r="G12609" s="147">
        <v>86.328209892013632</v>
      </c>
      <c r="H12609" s="147">
        <v>93.134943000000007</v>
      </c>
      <c r="I12609" s="147">
        <v>100.34310000000001</v>
      </c>
      <c r="J12609" s="147">
        <v>107.50482599999999</v>
      </c>
      <c r="K12609" s="147">
        <v>114.67328399999998</v>
      </c>
    </row>
    <row r="12610" spans="2:11" x14ac:dyDescent="0.2">
      <c r="B12610" s="21" t="str">
        <f t="shared" si="196"/>
        <v>Mississauga Port CreditWind2030RCP4.5</v>
      </c>
      <c r="C12610" t="s">
        <v>377</v>
      </c>
      <c r="D12610" t="s">
        <v>1</v>
      </c>
      <c r="E12610" s="144" t="s">
        <v>193</v>
      </c>
      <c r="F12610" s="144">
        <v>2030</v>
      </c>
      <c r="G12610" s="147">
        <v>86.308263447953564</v>
      </c>
      <c r="H12610" s="147">
        <v>93.113460000000003</v>
      </c>
      <c r="I12610" s="147">
        <v>100.32000000000001</v>
      </c>
      <c r="J12610" s="147">
        <v>107.480109</v>
      </c>
      <c r="K12610" s="147">
        <v>114.64694999999999</v>
      </c>
    </row>
    <row r="12611" spans="2:11" x14ac:dyDescent="0.2">
      <c r="B12611" s="21" t="str">
        <f t="shared" si="196"/>
        <v>Mississauga Port CreditWind2035RCP4.5</v>
      </c>
      <c r="C12611" t="s">
        <v>377</v>
      </c>
      <c r="D12611" t="s">
        <v>1</v>
      </c>
      <c r="E12611" s="144" t="s">
        <v>193</v>
      </c>
      <c r="F12611" s="144">
        <v>2035</v>
      </c>
      <c r="G12611" s="147">
        <v>86.288317003893482</v>
      </c>
      <c r="H12611" s="147">
        <v>93.091977000000014</v>
      </c>
      <c r="I12611" s="147">
        <v>100.29689999999999</v>
      </c>
      <c r="J12611" s="147">
        <v>107.455392</v>
      </c>
      <c r="K12611" s="147">
        <v>114.62061599999998</v>
      </c>
    </row>
    <row r="12612" spans="2:11" x14ac:dyDescent="0.2">
      <c r="B12612" s="21" t="str">
        <f t="shared" si="196"/>
        <v>Mississauga Port CreditWind2040RCP4.5</v>
      </c>
      <c r="C12612" t="s">
        <v>377</v>
      </c>
      <c r="D12612" t="s">
        <v>1</v>
      </c>
      <c r="E12612" s="144" t="s">
        <v>193</v>
      </c>
      <c r="F12612" s="144">
        <v>2040</v>
      </c>
      <c r="G12612" s="147">
        <v>86.2683705598334</v>
      </c>
      <c r="H12612" s="147">
        <v>93.070494000000011</v>
      </c>
      <c r="I12612" s="147">
        <v>100.27379999999999</v>
      </c>
      <c r="J12612" s="147">
        <v>107.43067500000001</v>
      </c>
      <c r="K12612" s="147">
        <v>114.59428199999998</v>
      </c>
    </row>
    <row r="12613" spans="2:11" x14ac:dyDescent="0.2">
      <c r="B12613" s="21" t="str">
        <f t="shared" si="196"/>
        <v>Mississauga Port CreditWind2045RCP4.5</v>
      </c>
      <c r="C12613" t="s">
        <v>377</v>
      </c>
      <c r="D12613" t="s">
        <v>1</v>
      </c>
      <c r="E12613" s="144" t="s">
        <v>193</v>
      </c>
      <c r="F12613" s="144">
        <v>2045</v>
      </c>
      <c r="G12613" s="147">
        <v>86.248424115773332</v>
      </c>
      <c r="H12613" s="147">
        <v>93.049011000000007</v>
      </c>
      <c r="I12613" s="147">
        <v>100.25069999999999</v>
      </c>
      <c r="J12613" s="147">
        <v>107.40595800000001</v>
      </c>
      <c r="K12613" s="147">
        <v>114.56794799999999</v>
      </c>
    </row>
    <row r="12614" spans="2:11" x14ac:dyDescent="0.2">
      <c r="B12614" s="21" t="str">
        <f t="shared" si="196"/>
        <v>Mississauga Port CreditWind2050RCP4.5</v>
      </c>
      <c r="C12614" t="s">
        <v>377</v>
      </c>
      <c r="D12614" t="s">
        <v>1</v>
      </c>
      <c r="E12614" s="144" t="s">
        <v>193</v>
      </c>
      <c r="F12614" s="144">
        <v>2050</v>
      </c>
      <c r="G12614" s="147">
        <v>86.334478774432512</v>
      </c>
      <c r="H12614" s="147">
        <v>93.160108800000003</v>
      </c>
      <c r="I12614" s="147">
        <v>100.39391999999999</v>
      </c>
      <c r="J12614" s="147">
        <v>107.57615220000001</v>
      </c>
      <c r="K12614" s="147">
        <v>114.76733399999998</v>
      </c>
    </row>
    <row r="12615" spans="2:11" x14ac:dyDescent="0.2">
      <c r="B12615" s="21" t="str">
        <f t="shared" si="196"/>
        <v>Mississauga Port CreditWind2055RCP4.5</v>
      </c>
      <c r="C12615" t="s">
        <v>377</v>
      </c>
      <c r="D12615" t="s">
        <v>1</v>
      </c>
      <c r="E12615" s="144" t="s">
        <v>193</v>
      </c>
      <c r="F12615" s="144">
        <v>2055</v>
      </c>
      <c r="G12615" s="147">
        <v>86.440479877151787</v>
      </c>
      <c r="H12615" s="147">
        <v>93.292689600000003</v>
      </c>
      <c r="I12615" s="147">
        <v>100.56023999999999</v>
      </c>
      <c r="J12615" s="147">
        <v>107.7710634</v>
      </c>
      <c r="K12615" s="147">
        <v>114.99305399999997</v>
      </c>
    </row>
    <row r="12616" spans="2:11" x14ac:dyDescent="0.2">
      <c r="B12616" s="21" t="str">
        <f t="shared" si="196"/>
        <v>Mississauga Port CreditWind2060RCP4.5</v>
      </c>
      <c r="C12616" t="s">
        <v>377</v>
      </c>
      <c r="D12616" t="s">
        <v>1</v>
      </c>
      <c r="E12616" s="144" t="s">
        <v>193</v>
      </c>
      <c r="F12616" s="144">
        <v>2060</v>
      </c>
      <c r="G12616" s="147">
        <v>86.546480979871049</v>
      </c>
      <c r="H12616" s="147">
        <v>93.425270400000016</v>
      </c>
      <c r="I12616" s="147">
        <v>100.72655999999999</v>
      </c>
      <c r="J12616" s="147">
        <v>107.96597460000001</v>
      </c>
      <c r="K12616" s="147">
        <v>115.21877399999998</v>
      </c>
    </row>
    <row r="12617" spans="2:11" x14ac:dyDescent="0.2">
      <c r="B12617" s="21" t="str">
        <f t="shared" si="196"/>
        <v>Mississauga Port CreditWind2065RCP4.5</v>
      </c>
      <c r="C12617" t="s">
        <v>377</v>
      </c>
      <c r="D12617" t="s">
        <v>1</v>
      </c>
      <c r="E12617" s="144" t="s">
        <v>193</v>
      </c>
      <c r="F12617" s="144">
        <v>2065</v>
      </c>
      <c r="G12617" s="147">
        <v>86.652482082590325</v>
      </c>
      <c r="H12617" s="147">
        <v>93.557851200000016</v>
      </c>
      <c r="I12617" s="147">
        <v>100.89287999999999</v>
      </c>
      <c r="J12617" s="147">
        <v>108.1608858</v>
      </c>
      <c r="K12617" s="147">
        <v>115.44449399999998</v>
      </c>
    </row>
    <row r="12618" spans="2:11" x14ac:dyDescent="0.2">
      <c r="B12618" s="21" t="str">
        <f t="shared" si="196"/>
        <v>Mississauga Port CreditWind2070RCP4.5</v>
      </c>
      <c r="C12618" t="s">
        <v>377</v>
      </c>
      <c r="D12618" t="s">
        <v>1</v>
      </c>
      <c r="E12618" s="144" t="s">
        <v>193</v>
      </c>
      <c r="F12618" s="144">
        <v>2070</v>
      </c>
      <c r="G12618" s="147">
        <v>86.758483185309586</v>
      </c>
      <c r="H12618" s="147">
        <v>93.690432000000015</v>
      </c>
      <c r="I12618" s="147">
        <v>101.05919999999999</v>
      </c>
      <c r="J12618" s="147">
        <v>108.355797</v>
      </c>
      <c r="K12618" s="147">
        <v>115.67021399999997</v>
      </c>
    </row>
    <row r="12619" spans="2:11" x14ac:dyDescent="0.2">
      <c r="B12619" s="21" t="str">
        <f t="shared" si="196"/>
        <v>Mississauga Port CreditWind2075RCP4.5</v>
      </c>
      <c r="C12619" t="s">
        <v>377</v>
      </c>
      <c r="D12619" t="s">
        <v>1</v>
      </c>
      <c r="E12619" s="144" t="s">
        <v>193</v>
      </c>
      <c r="F12619" s="144">
        <v>2075</v>
      </c>
      <c r="G12619" s="147">
        <v>86.811198787468356</v>
      </c>
      <c r="H12619" s="147">
        <v>93.76255350000001</v>
      </c>
      <c r="I12619" s="147">
        <v>101.1549</v>
      </c>
      <c r="J12619" s="147">
        <v>108.4740855</v>
      </c>
      <c r="K12619" s="147">
        <v>115.80752699999998</v>
      </c>
    </row>
    <row r="12620" spans="2:11" x14ac:dyDescent="0.2">
      <c r="B12620" s="21" t="str">
        <f t="shared" ref="B12620:B12683" si="197">C12620&amp;D12620&amp;F12620&amp;E12620</f>
        <v>Mississauga Port CreditWind2080RCP4.5</v>
      </c>
      <c r="C12620" t="s">
        <v>377</v>
      </c>
      <c r="D12620" t="s">
        <v>1</v>
      </c>
      <c r="E12620" s="144" t="s">
        <v>193</v>
      </c>
      <c r="F12620" s="144">
        <v>2080</v>
      </c>
      <c r="G12620" s="147">
        <v>86.863914389627141</v>
      </c>
      <c r="H12620" s="147">
        <v>93.834675000000018</v>
      </c>
      <c r="I12620" s="147">
        <v>101.25059999999999</v>
      </c>
      <c r="J12620" s="147">
        <v>108.59237400000001</v>
      </c>
      <c r="K12620" s="147">
        <v>115.94483999999997</v>
      </c>
    </row>
    <row r="12621" spans="2:11" x14ac:dyDescent="0.2">
      <c r="B12621" s="21" t="str">
        <f t="shared" si="197"/>
        <v>Mississauga Port CreditWind2085RCP4.5</v>
      </c>
      <c r="C12621" t="s">
        <v>377</v>
      </c>
      <c r="D12621" t="s">
        <v>1</v>
      </c>
      <c r="E12621" s="144" t="s">
        <v>193</v>
      </c>
      <c r="F12621" s="144">
        <v>2085</v>
      </c>
      <c r="G12621" s="147">
        <v>86.916629991785911</v>
      </c>
      <c r="H12621" s="147">
        <v>93.906796500000013</v>
      </c>
      <c r="I12621" s="147">
        <v>101.34629999999999</v>
      </c>
      <c r="J12621" s="147">
        <v>108.71066250000001</v>
      </c>
      <c r="K12621" s="147">
        <v>116.08215299999998</v>
      </c>
    </row>
    <row r="12622" spans="2:11" x14ac:dyDescent="0.2">
      <c r="B12622" s="21" t="str">
        <f t="shared" si="197"/>
        <v>Mississauga Port CreditWind2090RCP4.5</v>
      </c>
      <c r="C12622" t="s">
        <v>377</v>
      </c>
      <c r="D12622" t="s">
        <v>1</v>
      </c>
      <c r="E12622" s="144" t="s">
        <v>193</v>
      </c>
      <c r="F12622" s="144">
        <v>2090</v>
      </c>
      <c r="G12622" s="147">
        <v>86.969345593944681</v>
      </c>
      <c r="H12622" s="147">
        <v>93.978918000000007</v>
      </c>
      <c r="I12622" s="147">
        <v>101.44199999999999</v>
      </c>
      <c r="J12622" s="147">
        <v>108.828951</v>
      </c>
      <c r="K12622" s="147">
        <v>116.21946599999998</v>
      </c>
    </row>
    <row r="12623" spans="2:11" x14ac:dyDescent="0.2">
      <c r="B12623" s="21" t="str">
        <f t="shared" si="197"/>
        <v>Mississauga Port CreditWind2095RCP4.5</v>
      </c>
      <c r="C12623" t="s">
        <v>377</v>
      </c>
      <c r="D12623" t="s">
        <v>1</v>
      </c>
      <c r="E12623" s="144" t="s">
        <v>193</v>
      </c>
      <c r="F12623" s="144">
        <v>2095</v>
      </c>
      <c r="G12623" s="147">
        <v>87.022061196103465</v>
      </c>
      <c r="H12623" s="147">
        <v>94.051039500000016</v>
      </c>
      <c r="I12623" s="147">
        <v>101.5377</v>
      </c>
      <c r="J12623" s="147">
        <v>108.94723950000001</v>
      </c>
      <c r="K12623" s="147">
        <v>116.35677899999997</v>
      </c>
    </row>
    <row r="12624" spans="2:11" x14ac:dyDescent="0.2">
      <c r="B12624" s="21" t="str">
        <f t="shared" si="197"/>
        <v>Mississauga Port CreditWind2100RCP4.5</v>
      </c>
      <c r="C12624" t="s">
        <v>377</v>
      </c>
      <c r="D12624" t="s">
        <v>1</v>
      </c>
      <c r="E12624" s="144" t="s">
        <v>193</v>
      </c>
      <c r="F12624" s="144">
        <v>2100</v>
      </c>
      <c r="G12624" s="147">
        <v>87.074776798262235</v>
      </c>
      <c r="H12624" s="147">
        <v>94.12316100000001</v>
      </c>
      <c r="I12624" s="147">
        <v>101.63339999999999</v>
      </c>
      <c r="J12624" s="147">
        <v>109.06552800000001</v>
      </c>
      <c r="K12624" s="147">
        <v>116.49409199999998</v>
      </c>
    </row>
    <row r="12625" spans="2:11" x14ac:dyDescent="0.2">
      <c r="B12625" s="21" t="str">
        <f t="shared" si="197"/>
        <v>Mississauga Port CreditWind2023RCP6.0</v>
      </c>
      <c r="C12625" t="s">
        <v>377</v>
      </c>
      <c r="D12625" t="s">
        <v>1</v>
      </c>
      <c r="E12625" s="144" t="s">
        <v>192</v>
      </c>
      <c r="F12625" s="144">
        <v>2023</v>
      </c>
      <c r="G12625" s="147">
        <v>86.348156336073714</v>
      </c>
      <c r="H12625" s="147">
        <v>93.15642600000001</v>
      </c>
      <c r="I12625" s="147">
        <v>100.36620000000001</v>
      </c>
      <c r="J12625" s="147">
        <v>107.52954299999999</v>
      </c>
      <c r="K12625" s="147">
        <v>114.69961799999999</v>
      </c>
    </row>
    <row r="12626" spans="2:11" x14ac:dyDescent="0.2">
      <c r="B12626" s="21" t="str">
        <f t="shared" si="197"/>
        <v>Mississauga Port CreditWind2025RCP6.0</v>
      </c>
      <c r="C12626" t="s">
        <v>377</v>
      </c>
      <c r="D12626" t="s">
        <v>1</v>
      </c>
      <c r="E12626" s="144" t="s">
        <v>192</v>
      </c>
      <c r="F12626" s="144">
        <v>2025</v>
      </c>
      <c r="G12626" s="147">
        <v>86.328209892013632</v>
      </c>
      <c r="H12626" s="147">
        <v>93.134943000000007</v>
      </c>
      <c r="I12626" s="147">
        <v>100.34310000000001</v>
      </c>
      <c r="J12626" s="147">
        <v>107.50482599999999</v>
      </c>
      <c r="K12626" s="147">
        <v>114.67328399999998</v>
      </c>
    </row>
    <row r="12627" spans="2:11" x14ac:dyDescent="0.2">
      <c r="B12627" s="21" t="str">
        <f t="shared" si="197"/>
        <v>Mississauga Port CreditWind2030RCP6.0</v>
      </c>
      <c r="C12627" t="s">
        <v>377</v>
      </c>
      <c r="D12627" t="s">
        <v>1</v>
      </c>
      <c r="E12627" s="144" t="s">
        <v>192</v>
      </c>
      <c r="F12627" s="144">
        <v>2030</v>
      </c>
      <c r="G12627" s="147">
        <v>86.308263447953564</v>
      </c>
      <c r="H12627" s="147">
        <v>93.113460000000003</v>
      </c>
      <c r="I12627" s="147">
        <v>100.32000000000001</v>
      </c>
      <c r="J12627" s="147">
        <v>107.480109</v>
      </c>
      <c r="K12627" s="147">
        <v>114.64694999999999</v>
      </c>
    </row>
    <row r="12628" spans="2:11" x14ac:dyDescent="0.2">
      <c r="B12628" s="21" t="str">
        <f t="shared" si="197"/>
        <v>Mississauga Port CreditWind2035RCP6.0</v>
      </c>
      <c r="C12628" t="s">
        <v>377</v>
      </c>
      <c r="D12628" t="s">
        <v>1</v>
      </c>
      <c r="E12628" s="144" t="s">
        <v>192</v>
      </c>
      <c r="F12628" s="144">
        <v>2035</v>
      </c>
      <c r="G12628" s="147">
        <v>86.288317003893482</v>
      </c>
      <c r="H12628" s="147">
        <v>93.091977000000014</v>
      </c>
      <c r="I12628" s="147">
        <v>100.29689999999999</v>
      </c>
      <c r="J12628" s="147">
        <v>107.455392</v>
      </c>
      <c r="K12628" s="147">
        <v>114.62061599999998</v>
      </c>
    </row>
    <row r="12629" spans="2:11" x14ac:dyDescent="0.2">
      <c r="B12629" s="21" t="str">
        <f t="shared" si="197"/>
        <v>Mississauga Port CreditWind2040RCP6.0</v>
      </c>
      <c r="C12629" t="s">
        <v>377</v>
      </c>
      <c r="D12629" t="s">
        <v>1</v>
      </c>
      <c r="E12629" s="144" t="s">
        <v>192</v>
      </c>
      <c r="F12629" s="144">
        <v>2040</v>
      </c>
      <c r="G12629" s="147">
        <v>86.2683705598334</v>
      </c>
      <c r="H12629" s="147">
        <v>93.070494000000011</v>
      </c>
      <c r="I12629" s="147">
        <v>100.27379999999999</v>
      </c>
      <c r="J12629" s="147">
        <v>107.43067500000001</v>
      </c>
      <c r="K12629" s="147">
        <v>114.59428199999998</v>
      </c>
    </row>
    <row r="12630" spans="2:11" x14ac:dyDescent="0.2">
      <c r="B12630" s="21" t="str">
        <f t="shared" si="197"/>
        <v>Mississauga Port CreditWind2045RCP6.0</v>
      </c>
      <c r="C12630" t="s">
        <v>377</v>
      </c>
      <c r="D12630" t="s">
        <v>1</v>
      </c>
      <c r="E12630" s="144" t="s">
        <v>192</v>
      </c>
      <c r="F12630" s="144">
        <v>2045</v>
      </c>
      <c r="G12630" s="147">
        <v>86.248424115773332</v>
      </c>
      <c r="H12630" s="147">
        <v>93.049011000000007</v>
      </c>
      <c r="I12630" s="147">
        <v>100.25069999999999</v>
      </c>
      <c r="J12630" s="147">
        <v>107.40595800000001</v>
      </c>
      <c r="K12630" s="147">
        <v>114.56794799999999</v>
      </c>
    </row>
    <row r="12631" spans="2:11" x14ac:dyDescent="0.2">
      <c r="B12631" s="21" t="str">
        <f t="shared" si="197"/>
        <v>Mississauga Port CreditWind2050RCP6.0</v>
      </c>
      <c r="C12631" t="s">
        <v>377</v>
      </c>
      <c r="D12631" t="s">
        <v>1</v>
      </c>
      <c r="E12631" s="144" t="s">
        <v>192</v>
      </c>
      <c r="F12631" s="144">
        <v>2050</v>
      </c>
      <c r="G12631" s="147">
        <v>86.334478774432512</v>
      </c>
      <c r="H12631" s="147">
        <v>93.160108800000003</v>
      </c>
      <c r="I12631" s="147">
        <v>100.39391999999999</v>
      </c>
      <c r="J12631" s="147">
        <v>107.57615220000001</v>
      </c>
      <c r="K12631" s="147">
        <v>114.76733399999998</v>
      </c>
    </row>
    <row r="12632" spans="2:11" x14ac:dyDescent="0.2">
      <c r="B12632" s="21" t="str">
        <f t="shared" si="197"/>
        <v>Mississauga Port CreditWind2055RCP6.0</v>
      </c>
      <c r="C12632" t="s">
        <v>377</v>
      </c>
      <c r="D12632" t="s">
        <v>1</v>
      </c>
      <c r="E12632" s="144" t="s">
        <v>192</v>
      </c>
      <c r="F12632" s="144">
        <v>2055</v>
      </c>
      <c r="G12632" s="147">
        <v>86.440479877151787</v>
      </c>
      <c r="H12632" s="147">
        <v>93.292689600000003</v>
      </c>
      <c r="I12632" s="147">
        <v>100.56023999999999</v>
      </c>
      <c r="J12632" s="147">
        <v>107.7710634</v>
      </c>
      <c r="K12632" s="147">
        <v>114.99305399999997</v>
      </c>
    </row>
    <row r="12633" spans="2:11" x14ac:dyDescent="0.2">
      <c r="B12633" s="21" t="str">
        <f t="shared" si="197"/>
        <v>Mississauga Port CreditWind2060RCP6.0</v>
      </c>
      <c r="C12633" t="s">
        <v>377</v>
      </c>
      <c r="D12633" t="s">
        <v>1</v>
      </c>
      <c r="E12633" s="144" t="s">
        <v>192</v>
      </c>
      <c r="F12633" s="144">
        <v>2060</v>
      </c>
      <c r="G12633" s="147">
        <v>86.546480979871049</v>
      </c>
      <c r="H12633" s="147">
        <v>93.425270400000016</v>
      </c>
      <c r="I12633" s="147">
        <v>100.72655999999999</v>
      </c>
      <c r="J12633" s="147">
        <v>107.96597460000001</v>
      </c>
      <c r="K12633" s="147">
        <v>115.21877399999998</v>
      </c>
    </row>
    <row r="12634" spans="2:11" x14ac:dyDescent="0.2">
      <c r="B12634" s="21" t="str">
        <f t="shared" si="197"/>
        <v>Mississauga Port CreditWind2065RCP6.0</v>
      </c>
      <c r="C12634" t="s">
        <v>377</v>
      </c>
      <c r="D12634" t="s">
        <v>1</v>
      </c>
      <c r="E12634" s="144" t="s">
        <v>192</v>
      </c>
      <c r="F12634" s="144">
        <v>2065</v>
      </c>
      <c r="G12634" s="147">
        <v>86.652482082590325</v>
      </c>
      <c r="H12634" s="147">
        <v>93.557851200000016</v>
      </c>
      <c r="I12634" s="147">
        <v>100.89287999999999</v>
      </c>
      <c r="J12634" s="147">
        <v>108.1608858</v>
      </c>
      <c r="K12634" s="147">
        <v>115.44449399999998</v>
      </c>
    </row>
    <row r="12635" spans="2:11" x14ac:dyDescent="0.2">
      <c r="B12635" s="21" t="str">
        <f t="shared" si="197"/>
        <v>Mississauga Port CreditWind2070RCP6.0</v>
      </c>
      <c r="C12635" t="s">
        <v>377</v>
      </c>
      <c r="D12635" t="s">
        <v>1</v>
      </c>
      <c r="E12635" s="144" t="s">
        <v>192</v>
      </c>
      <c r="F12635" s="144">
        <v>2070</v>
      </c>
      <c r="G12635" s="147">
        <v>86.758483185309586</v>
      </c>
      <c r="H12635" s="147">
        <v>93.690432000000015</v>
      </c>
      <c r="I12635" s="147">
        <v>101.05919999999999</v>
      </c>
      <c r="J12635" s="147">
        <v>108.355797</v>
      </c>
      <c r="K12635" s="147">
        <v>115.67021399999997</v>
      </c>
    </row>
    <row r="12636" spans="2:11" x14ac:dyDescent="0.2">
      <c r="B12636" s="21" t="str">
        <f t="shared" si="197"/>
        <v>Mississauga Port CreditWind2075RCP6.0</v>
      </c>
      <c r="C12636" t="s">
        <v>377</v>
      </c>
      <c r="D12636" t="s">
        <v>1</v>
      </c>
      <c r="E12636" s="144" t="s">
        <v>192</v>
      </c>
      <c r="F12636" s="144">
        <v>2075</v>
      </c>
      <c r="G12636" s="147">
        <v>86.837556588547756</v>
      </c>
      <c r="H12636" s="147">
        <v>93.798614250000014</v>
      </c>
      <c r="I12636" s="147">
        <v>101.20274999999999</v>
      </c>
      <c r="J12636" s="147">
        <v>108.53322975</v>
      </c>
      <c r="K12636" s="147">
        <v>115.87618349999997</v>
      </c>
    </row>
    <row r="12637" spans="2:11" x14ac:dyDescent="0.2">
      <c r="B12637" s="21" t="str">
        <f t="shared" si="197"/>
        <v>Mississauga Port CreditWind2080RCP6.0</v>
      </c>
      <c r="C12637" t="s">
        <v>377</v>
      </c>
      <c r="D12637" t="s">
        <v>1</v>
      </c>
      <c r="E12637" s="144" t="s">
        <v>192</v>
      </c>
      <c r="F12637" s="144">
        <v>2080</v>
      </c>
      <c r="G12637" s="147">
        <v>86.916629991785911</v>
      </c>
      <c r="H12637" s="147">
        <v>93.906796500000013</v>
      </c>
      <c r="I12637" s="147">
        <v>101.34629999999999</v>
      </c>
      <c r="J12637" s="147">
        <v>108.71066250000001</v>
      </c>
      <c r="K12637" s="147">
        <v>116.08215299999998</v>
      </c>
    </row>
    <row r="12638" spans="2:11" x14ac:dyDescent="0.2">
      <c r="B12638" s="21" t="str">
        <f t="shared" si="197"/>
        <v>Mississauga Port CreditWind2085RCP6.0</v>
      </c>
      <c r="C12638" t="s">
        <v>377</v>
      </c>
      <c r="D12638" t="s">
        <v>1</v>
      </c>
      <c r="E12638" s="144" t="s">
        <v>192</v>
      </c>
      <c r="F12638" s="144">
        <v>2085</v>
      </c>
      <c r="G12638" s="147">
        <v>86.995703395024066</v>
      </c>
      <c r="H12638" s="147">
        <v>94.014978750000012</v>
      </c>
      <c r="I12638" s="147">
        <v>101.48984999999999</v>
      </c>
      <c r="J12638" s="147">
        <v>108.88809525000001</v>
      </c>
      <c r="K12638" s="147">
        <v>116.28812249999999</v>
      </c>
    </row>
    <row r="12639" spans="2:11" x14ac:dyDescent="0.2">
      <c r="B12639" s="21" t="str">
        <f t="shared" si="197"/>
        <v>Mississauga Port CreditWind2090RCP6.0</v>
      </c>
      <c r="C12639" t="s">
        <v>377</v>
      </c>
      <c r="D12639" t="s">
        <v>1</v>
      </c>
      <c r="E12639" s="144" t="s">
        <v>192</v>
      </c>
      <c r="F12639" s="144">
        <v>2090</v>
      </c>
      <c r="G12639" s="147">
        <v>87.240047334760021</v>
      </c>
      <c r="H12639" s="147">
        <v>94.341060000000013</v>
      </c>
      <c r="I12639" s="147">
        <v>101.91719999999999</v>
      </c>
      <c r="J12639" s="147">
        <v>109.40097300000001</v>
      </c>
      <c r="K12639" s="147">
        <v>116.88910199999998</v>
      </c>
    </row>
    <row r="12640" spans="2:11" x14ac:dyDescent="0.2">
      <c r="B12640" s="21" t="str">
        <f t="shared" si="197"/>
        <v>Mississauga Port CreditWind2095RCP6.0</v>
      </c>
      <c r="C12640" t="s">
        <v>377</v>
      </c>
      <c r="D12640" t="s">
        <v>1</v>
      </c>
      <c r="E12640" s="144" t="s">
        <v>192</v>
      </c>
      <c r="F12640" s="144">
        <v>2095</v>
      </c>
      <c r="G12640" s="147">
        <v>87.405317871257793</v>
      </c>
      <c r="H12640" s="147">
        <v>94.558959000000016</v>
      </c>
      <c r="I12640" s="147">
        <v>102.20099999999999</v>
      </c>
      <c r="J12640" s="147">
        <v>109.736418</v>
      </c>
      <c r="K12640" s="147">
        <v>117.28411199999998</v>
      </c>
    </row>
    <row r="12641" spans="2:11" x14ac:dyDescent="0.2">
      <c r="B12641" s="21" t="str">
        <f t="shared" si="197"/>
        <v>Mississauga Port CreditWind2100RCP6.0</v>
      </c>
      <c r="C12641" t="s">
        <v>377</v>
      </c>
      <c r="D12641" t="s">
        <v>1</v>
      </c>
      <c r="E12641" s="144" t="s">
        <v>192</v>
      </c>
      <c r="F12641" s="144">
        <v>2100</v>
      </c>
      <c r="G12641" s="147">
        <v>87.570588407755579</v>
      </c>
      <c r="H12641" s="147">
        <v>94.776858000000018</v>
      </c>
      <c r="I12641" s="147">
        <v>102.48479999999999</v>
      </c>
      <c r="J12641" s="147">
        <v>110.07186299999999</v>
      </c>
      <c r="K12641" s="147">
        <v>117.67912199999998</v>
      </c>
    </row>
    <row r="12642" spans="2:11" x14ac:dyDescent="0.2">
      <c r="B12642" s="21" t="str">
        <f t="shared" si="197"/>
        <v>Mississauga Port CreditWind2023RCP8.5</v>
      </c>
      <c r="C12642" t="s">
        <v>377</v>
      </c>
      <c r="D12642" t="s">
        <v>1</v>
      </c>
      <c r="E12642" s="144" t="s">
        <v>191</v>
      </c>
      <c r="F12642" s="144">
        <v>2023</v>
      </c>
      <c r="G12642" s="147">
        <v>86.348156336073714</v>
      </c>
      <c r="H12642" s="147">
        <v>93.15642600000001</v>
      </c>
      <c r="I12642" s="147">
        <v>100.36620000000001</v>
      </c>
      <c r="J12642" s="147">
        <v>107.52954299999999</v>
      </c>
      <c r="K12642" s="147">
        <v>114.69961799999999</v>
      </c>
    </row>
    <row r="12643" spans="2:11" x14ac:dyDescent="0.2">
      <c r="B12643" s="21" t="str">
        <f t="shared" si="197"/>
        <v>Mississauga Port CreditWind2025RCP8.5</v>
      </c>
      <c r="C12643" t="s">
        <v>377</v>
      </c>
      <c r="D12643" t="s">
        <v>1</v>
      </c>
      <c r="E12643" s="144" t="s">
        <v>191</v>
      </c>
      <c r="F12643" s="144">
        <v>2025</v>
      </c>
      <c r="G12643" s="147">
        <v>86.308263447953564</v>
      </c>
      <c r="H12643" s="147">
        <v>93.113460000000003</v>
      </c>
      <c r="I12643" s="147">
        <v>100.32000000000001</v>
      </c>
      <c r="J12643" s="147">
        <v>107.480109</v>
      </c>
      <c r="K12643" s="147">
        <v>114.64694999999999</v>
      </c>
    </row>
    <row r="12644" spans="2:11" x14ac:dyDescent="0.2">
      <c r="B12644" s="21" t="str">
        <f t="shared" si="197"/>
        <v>Mississauga Port CreditWind2030RCP8.5</v>
      </c>
      <c r="C12644" t="s">
        <v>377</v>
      </c>
      <c r="D12644" t="s">
        <v>1</v>
      </c>
      <c r="E12644" s="144" t="s">
        <v>191</v>
      </c>
      <c r="F12644" s="144">
        <v>2030</v>
      </c>
      <c r="G12644" s="147">
        <v>86.2683705598334</v>
      </c>
      <c r="H12644" s="147">
        <v>93.070494000000011</v>
      </c>
      <c r="I12644" s="147">
        <v>100.27379999999999</v>
      </c>
      <c r="J12644" s="147">
        <v>107.43067500000001</v>
      </c>
      <c r="K12644" s="147">
        <v>114.59428199999998</v>
      </c>
    </row>
    <row r="12645" spans="2:11" x14ac:dyDescent="0.2">
      <c r="B12645" s="21" t="str">
        <f t="shared" si="197"/>
        <v>Mississauga Port CreditWind2035RCP8.5</v>
      </c>
      <c r="C12645" t="s">
        <v>377</v>
      </c>
      <c r="D12645" t="s">
        <v>1</v>
      </c>
      <c r="E12645" s="144" t="s">
        <v>191</v>
      </c>
      <c r="F12645" s="144">
        <v>2035</v>
      </c>
      <c r="G12645" s="147">
        <v>86.22847767171325</v>
      </c>
      <c r="H12645" s="147">
        <v>93.027528000000004</v>
      </c>
      <c r="I12645" s="147">
        <v>100.2276</v>
      </c>
      <c r="J12645" s="147">
        <v>107.38124100000002</v>
      </c>
      <c r="K12645" s="147">
        <v>114.54161399999998</v>
      </c>
    </row>
    <row r="12646" spans="2:11" x14ac:dyDescent="0.2">
      <c r="B12646" s="21" t="str">
        <f t="shared" si="197"/>
        <v>Mississauga Port CreditWind2040RCP8.5</v>
      </c>
      <c r="C12646" t="s">
        <v>377</v>
      </c>
      <c r="D12646" t="s">
        <v>1</v>
      </c>
      <c r="E12646" s="144" t="s">
        <v>191</v>
      </c>
      <c r="F12646" s="144">
        <v>2040</v>
      </c>
      <c r="G12646" s="147">
        <v>86.405146176245367</v>
      </c>
      <c r="H12646" s="147">
        <v>93.248496000000003</v>
      </c>
      <c r="I12646" s="147">
        <v>100.50479999999999</v>
      </c>
      <c r="J12646" s="147">
        <v>107.70609300000001</v>
      </c>
      <c r="K12646" s="147">
        <v>114.91781399999998</v>
      </c>
    </row>
    <row r="12647" spans="2:11" x14ac:dyDescent="0.2">
      <c r="B12647" s="21" t="str">
        <f t="shared" si="197"/>
        <v>Mississauga Port CreditWind2045RCP8.5</v>
      </c>
      <c r="C12647" t="s">
        <v>377</v>
      </c>
      <c r="D12647" t="s">
        <v>1</v>
      </c>
      <c r="E12647" s="144" t="s">
        <v>191</v>
      </c>
      <c r="F12647" s="144">
        <v>2045</v>
      </c>
      <c r="G12647" s="147">
        <v>86.58181468077747</v>
      </c>
      <c r="H12647" s="147">
        <v>93.469464000000016</v>
      </c>
      <c r="I12647" s="147">
        <v>100.782</v>
      </c>
      <c r="J12647" s="147">
        <v>108.030945</v>
      </c>
      <c r="K12647" s="147">
        <v>115.29401399999998</v>
      </c>
    </row>
    <row r="12648" spans="2:11" x14ac:dyDescent="0.2">
      <c r="B12648" s="21" t="str">
        <f t="shared" si="197"/>
        <v>Mississauga Port CreditWind2050RCP8.5</v>
      </c>
      <c r="C12648" t="s">
        <v>377</v>
      </c>
      <c r="D12648" t="s">
        <v>1</v>
      </c>
      <c r="E12648" s="144" t="s">
        <v>191</v>
      </c>
      <c r="F12648" s="144">
        <v>2050</v>
      </c>
      <c r="G12648" s="147">
        <v>86.863914389627141</v>
      </c>
      <c r="H12648" s="147">
        <v>93.834675000000018</v>
      </c>
      <c r="I12648" s="147">
        <v>101.25059999999999</v>
      </c>
      <c r="J12648" s="147">
        <v>108.59237400000001</v>
      </c>
      <c r="K12648" s="147">
        <v>115.94483999999997</v>
      </c>
    </row>
    <row r="12649" spans="2:11" x14ac:dyDescent="0.2">
      <c r="B12649" s="21" t="str">
        <f t="shared" si="197"/>
        <v>Mississauga Port CreditWind2055RCP8.5</v>
      </c>
      <c r="C12649" t="s">
        <v>377</v>
      </c>
      <c r="D12649" t="s">
        <v>1</v>
      </c>
      <c r="E12649" s="144" t="s">
        <v>191</v>
      </c>
      <c r="F12649" s="144">
        <v>2055</v>
      </c>
      <c r="G12649" s="147">
        <v>86.969345593944681</v>
      </c>
      <c r="H12649" s="147">
        <v>93.978918000000007</v>
      </c>
      <c r="I12649" s="147">
        <v>101.44199999999999</v>
      </c>
      <c r="J12649" s="147">
        <v>108.828951</v>
      </c>
      <c r="K12649" s="147">
        <v>116.21946599999998</v>
      </c>
    </row>
    <row r="12650" spans="2:11" x14ac:dyDescent="0.2">
      <c r="B12650" s="21" t="str">
        <f t="shared" si="197"/>
        <v>Mississauga Port CreditWind2060RCP8.5</v>
      </c>
      <c r="C12650" t="s">
        <v>377</v>
      </c>
      <c r="D12650" t="s">
        <v>1</v>
      </c>
      <c r="E12650" s="144" t="s">
        <v>191</v>
      </c>
      <c r="F12650" s="144">
        <v>2060</v>
      </c>
      <c r="G12650" s="147">
        <v>87.240047334760021</v>
      </c>
      <c r="H12650" s="147">
        <v>94.341060000000013</v>
      </c>
      <c r="I12650" s="147">
        <v>101.91719999999999</v>
      </c>
      <c r="J12650" s="147">
        <v>109.40097300000001</v>
      </c>
      <c r="K12650" s="147">
        <v>116.88910199999998</v>
      </c>
    </row>
    <row r="12651" spans="2:11" x14ac:dyDescent="0.2">
      <c r="B12651" s="21" t="str">
        <f t="shared" si="197"/>
        <v>Mississauga Port CreditWind2065RCP8.5</v>
      </c>
      <c r="C12651" t="s">
        <v>377</v>
      </c>
      <c r="D12651" t="s">
        <v>1</v>
      </c>
      <c r="E12651" s="144" t="s">
        <v>191</v>
      </c>
      <c r="F12651" s="144">
        <v>2065</v>
      </c>
      <c r="G12651" s="147">
        <v>87.405317871257793</v>
      </c>
      <c r="H12651" s="147">
        <v>94.558959000000016</v>
      </c>
      <c r="I12651" s="147">
        <v>102.20099999999999</v>
      </c>
      <c r="J12651" s="147">
        <v>109.736418</v>
      </c>
      <c r="K12651" s="147">
        <v>117.28411199999998</v>
      </c>
    </row>
    <row r="12652" spans="2:11" x14ac:dyDescent="0.2">
      <c r="B12652" s="21" t="str">
        <f t="shared" si="197"/>
        <v>Mississauga Port CreditWind2070RCP8.5</v>
      </c>
      <c r="C12652" t="s">
        <v>377</v>
      </c>
      <c r="D12652" t="s">
        <v>1</v>
      </c>
      <c r="E12652" s="144" t="s">
        <v>191</v>
      </c>
      <c r="F12652" s="144">
        <v>2070</v>
      </c>
      <c r="G12652" s="147">
        <v>87.4879531395067</v>
      </c>
      <c r="H12652" s="147">
        <v>94.697064000000012</v>
      </c>
      <c r="I12652" s="147">
        <v>102.4122</v>
      </c>
      <c r="J12652" s="147">
        <v>110.00124299999999</v>
      </c>
      <c r="K12652" s="147">
        <v>117.61516799999998</v>
      </c>
    </row>
    <row r="12653" spans="2:11" x14ac:dyDescent="0.2">
      <c r="B12653" s="21" t="str">
        <f t="shared" si="197"/>
        <v>Mississauga Port CreditWind2075RCP8.5</v>
      </c>
      <c r="C12653" t="s">
        <v>377</v>
      </c>
      <c r="D12653" t="s">
        <v>1</v>
      </c>
      <c r="E12653" s="144" t="s">
        <v>191</v>
      </c>
      <c r="F12653" s="144">
        <v>2075</v>
      </c>
      <c r="G12653" s="147">
        <v>87.405317871257807</v>
      </c>
      <c r="H12653" s="147">
        <v>94.617270000000005</v>
      </c>
      <c r="I12653" s="147">
        <v>102.33959999999999</v>
      </c>
      <c r="J12653" s="147">
        <v>109.930623</v>
      </c>
      <c r="K12653" s="147">
        <v>117.55121399999997</v>
      </c>
    </row>
    <row r="12654" spans="2:11" x14ac:dyDescent="0.2">
      <c r="B12654" s="21" t="str">
        <f t="shared" si="197"/>
        <v>Mississauga Port CreditWind2080RCP8.5</v>
      </c>
      <c r="C12654" t="s">
        <v>377</v>
      </c>
      <c r="D12654" t="s">
        <v>1</v>
      </c>
      <c r="E12654" s="144" t="s">
        <v>191</v>
      </c>
      <c r="F12654" s="144">
        <v>2080</v>
      </c>
      <c r="G12654" s="147">
        <v>87.322682603008928</v>
      </c>
      <c r="H12654" s="147">
        <v>94.537475999999998</v>
      </c>
      <c r="I12654" s="147">
        <v>102.267</v>
      </c>
      <c r="J12654" s="147">
        <v>109.86000299999999</v>
      </c>
      <c r="K12654" s="147">
        <v>117.48725999999998</v>
      </c>
    </row>
    <row r="12655" spans="2:11" x14ac:dyDescent="0.2">
      <c r="B12655" s="21" t="str">
        <f t="shared" si="197"/>
        <v>Mississauga Port CreditWind2085RCP8.5</v>
      </c>
      <c r="C12655" t="s">
        <v>377</v>
      </c>
      <c r="D12655" t="s">
        <v>1</v>
      </c>
      <c r="E12655" s="144" t="s">
        <v>191</v>
      </c>
      <c r="F12655" s="144">
        <v>2085</v>
      </c>
      <c r="G12655" s="147">
        <v>87.553491455704091</v>
      </c>
      <c r="H12655" s="147">
        <v>94.882738500000002</v>
      </c>
      <c r="I12655" s="147">
        <v>102.75704999999999</v>
      </c>
      <c r="J12655" s="147">
        <v>110.474397</v>
      </c>
      <c r="K12655" s="147">
        <v>118.22084999999998</v>
      </c>
    </row>
    <row r="12656" spans="2:11" x14ac:dyDescent="0.2">
      <c r="B12656" s="21" t="str">
        <f t="shared" si="197"/>
        <v>Mississauga Port CreditWind2090RCP8.5</v>
      </c>
      <c r="C12656" t="s">
        <v>377</v>
      </c>
      <c r="D12656" t="s">
        <v>1</v>
      </c>
      <c r="E12656" s="144" t="s">
        <v>191</v>
      </c>
      <c r="F12656" s="144">
        <v>2090</v>
      </c>
      <c r="G12656" s="147">
        <v>87.784300308399267</v>
      </c>
      <c r="H12656" s="147">
        <v>95.228001000000006</v>
      </c>
      <c r="I12656" s="147">
        <v>103.24709999999999</v>
      </c>
      <c r="J12656" s="147">
        <v>111.088791</v>
      </c>
      <c r="K12656" s="147">
        <v>118.95443999999999</v>
      </c>
    </row>
    <row r="12657" spans="2:11" x14ac:dyDescent="0.2">
      <c r="B12657" s="21" t="str">
        <f t="shared" si="197"/>
        <v>Mississauga Port CreditWind2095RCP8.5</v>
      </c>
      <c r="C12657" t="s">
        <v>377</v>
      </c>
      <c r="D12657" t="s">
        <v>1</v>
      </c>
      <c r="E12657" s="144" t="s">
        <v>191</v>
      </c>
      <c r="F12657" s="144">
        <v>2095</v>
      </c>
      <c r="G12657" s="147">
        <v>87.784300308399267</v>
      </c>
      <c r="H12657" s="147">
        <v>95.228001000000006</v>
      </c>
      <c r="I12657" s="147">
        <v>103.24709999999999</v>
      </c>
      <c r="J12657" s="147">
        <v>111.088791</v>
      </c>
      <c r="K12657" s="147">
        <v>118.95443999999999</v>
      </c>
    </row>
    <row r="12658" spans="2:11" x14ac:dyDescent="0.2">
      <c r="B12658" s="21" t="str">
        <f t="shared" si="197"/>
        <v>Mississauga Port CreditWind2100RCP8.5</v>
      </c>
      <c r="C12658" t="s">
        <v>377</v>
      </c>
      <c r="D12658" t="s">
        <v>1</v>
      </c>
      <c r="E12658" s="144" t="s">
        <v>191</v>
      </c>
      <c r="F12658" s="144">
        <v>2100</v>
      </c>
      <c r="G12658" s="147">
        <v>87.784300308399267</v>
      </c>
      <c r="H12658" s="147">
        <v>95.228001000000006</v>
      </c>
      <c r="I12658" s="147">
        <v>103.24709999999999</v>
      </c>
      <c r="J12658" s="147">
        <v>111.088791</v>
      </c>
      <c r="K12658" s="147">
        <v>118.95443999999999</v>
      </c>
    </row>
    <row r="12659" spans="2:11" x14ac:dyDescent="0.2">
      <c r="B12659" s="21" t="str">
        <f t="shared" si="197"/>
        <v>MitchellIce Accretion2023RCP4.5</v>
      </c>
      <c r="C12659" t="s">
        <v>378</v>
      </c>
      <c r="D12659" t="s">
        <v>486</v>
      </c>
      <c r="E12659" s="144" t="s">
        <v>193</v>
      </c>
      <c r="F12659" s="144">
        <v>2023</v>
      </c>
      <c r="G12659" s="147">
        <v>16.433101872298234</v>
      </c>
      <c r="H12659" s="147">
        <v>19.700879999999998</v>
      </c>
      <c r="I12659" s="147">
        <v>23.808</v>
      </c>
      <c r="J12659" s="147">
        <v>26.957279999999997</v>
      </c>
      <c r="K12659" s="147">
        <v>30.088800000000003</v>
      </c>
    </row>
    <row r="12660" spans="2:11" x14ac:dyDescent="0.2">
      <c r="B12660" s="21" t="str">
        <f t="shared" si="197"/>
        <v>MitchellIce Accretion2025RCP4.5</v>
      </c>
      <c r="C12660" t="s">
        <v>378</v>
      </c>
      <c r="D12660" t="s">
        <v>486</v>
      </c>
      <c r="E12660" s="144" t="s">
        <v>193</v>
      </c>
      <c r="F12660" s="144">
        <v>2025</v>
      </c>
      <c r="G12660" s="147">
        <v>16.449802179079025</v>
      </c>
      <c r="H12660" s="147">
        <v>19.734079999999999</v>
      </c>
      <c r="I12660" s="147">
        <v>23.867999999999999</v>
      </c>
      <c r="J12660" s="147">
        <v>27.034119999999998</v>
      </c>
      <c r="K12660" s="147">
        <v>30.184560000000001</v>
      </c>
    </row>
    <row r="12661" spans="2:11" x14ac:dyDescent="0.2">
      <c r="B12661" s="21" t="str">
        <f t="shared" si="197"/>
        <v>MitchellIce Accretion2030RCP4.5</v>
      </c>
      <c r="C12661" t="s">
        <v>378</v>
      </c>
      <c r="D12661" t="s">
        <v>486</v>
      </c>
      <c r="E12661" s="144" t="s">
        <v>193</v>
      </c>
      <c r="F12661" s="144">
        <v>2030</v>
      </c>
      <c r="G12661" s="147">
        <v>16.466502485859817</v>
      </c>
      <c r="H12661" s="147">
        <v>19.76728</v>
      </c>
      <c r="I12661" s="147">
        <v>23.928000000000001</v>
      </c>
      <c r="J12661" s="147">
        <v>27.110959999999995</v>
      </c>
      <c r="K12661" s="147">
        <v>30.280320000000003</v>
      </c>
    </row>
    <row r="12662" spans="2:11" x14ac:dyDescent="0.2">
      <c r="B12662" s="21" t="str">
        <f t="shared" si="197"/>
        <v>MitchellIce Accretion2035RCP4.5</v>
      </c>
      <c r="C12662" t="s">
        <v>378</v>
      </c>
      <c r="D12662" t="s">
        <v>486</v>
      </c>
      <c r="E12662" s="144" t="s">
        <v>193</v>
      </c>
      <c r="F12662" s="144">
        <v>2035</v>
      </c>
      <c r="G12662" s="147">
        <v>16.483202792640608</v>
      </c>
      <c r="H12662" s="147">
        <v>19.80048</v>
      </c>
      <c r="I12662" s="147">
        <v>23.988</v>
      </c>
      <c r="J12662" s="147">
        <v>27.187799999999996</v>
      </c>
      <c r="K12662" s="147">
        <v>30.376080000000002</v>
      </c>
    </row>
    <row r="12663" spans="2:11" x14ac:dyDescent="0.2">
      <c r="B12663" s="21" t="str">
        <f t="shared" si="197"/>
        <v>MitchellIce Accretion2040RCP4.5</v>
      </c>
      <c r="C12663" t="s">
        <v>378</v>
      </c>
      <c r="D12663" t="s">
        <v>486</v>
      </c>
      <c r="E12663" s="144" t="s">
        <v>193</v>
      </c>
      <c r="F12663" s="144">
        <v>2040</v>
      </c>
      <c r="G12663" s="147">
        <v>16.499903099421399</v>
      </c>
      <c r="H12663" s="147">
        <v>19.833679999999998</v>
      </c>
      <c r="I12663" s="147">
        <v>24.047999999999998</v>
      </c>
      <c r="J12663" s="147">
        <v>27.264639999999996</v>
      </c>
      <c r="K12663" s="147">
        <v>30.47184</v>
      </c>
    </row>
    <row r="12664" spans="2:11" x14ac:dyDescent="0.2">
      <c r="B12664" s="21" t="str">
        <f t="shared" si="197"/>
        <v>MitchellIce Accretion2045RCP4.5</v>
      </c>
      <c r="C12664" t="s">
        <v>378</v>
      </c>
      <c r="D12664" t="s">
        <v>486</v>
      </c>
      <c r="E12664" s="144" t="s">
        <v>193</v>
      </c>
      <c r="F12664" s="144">
        <v>2045</v>
      </c>
      <c r="G12664" s="147">
        <v>16.51660340620219</v>
      </c>
      <c r="H12664" s="147">
        <v>19.866879999999998</v>
      </c>
      <c r="I12664" s="147">
        <v>24.108000000000001</v>
      </c>
      <c r="J12664" s="147">
        <v>27.341479999999994</v>
      </c>
      <c r="K12664" s="147">
        <v>30.567600000000002</v>
      </c>
    </row>
    <row r="12665" spans="2:11" x14ac:dyDescent="0.2">
      <c r="B12665" s="21" t="str">
        <f t="shared" si="197"/>
        <v>MitchellIce Accretion2050RCP4.5</v>
      </c>
      <c r="C12665" t="s">
        <v>378</v>
      </c>
      <c r="D12665" t="s">
        <v>486</v>
      </c>
      <c r="E12665" s="144" t="s">
        <v>193</v>
      </c>
      <c r="F12665" s="144">
        <v>2050</v>
      </c>
      <c r="G12665" s="147">
        <v>16.466502485859817</v>
      </c>
      <c r="H12665" s="147">
        <v>19.852271999999999</v>
      </c>
      <c r="I12665" s="147">
        <v>24.139199999999999</v>
      </c>
      <c r="J12665" s="147">
        <v>27.402047999999994</v>
      </c>
      <c r="K12665" s="147">
        <v>30.663360000000001</v>
      </c>
    </row>
    <row r="12666" spans="2:11" x14ac:dyDescent="0.2">
      <c r="B12666" s="21" t="str">
        <f t="shared" si="197"/>
        <v>MitchellIce Accretion2055RCP4.5</v>
      </c>
      <c r="C12666" t="s">
        <v>378</v>
      </c>
      <c r="D12666" t="s">
        <v>486</v>
      </c>
      <c r="E12666" s="144" t="s">
        <v>193</v>
      </c>
      <c r="F12666" s="144">
        <v>2055</v>
      </c>
      <c r="G12666" s="147">
        <v>16.399701258736652</v>
      </c>
      <c r="H12666" s="147">
        <v>19.804463999999999</v>
      </c>
      <c r="I12666" s="147">
        <v>24.110399999999998</v>
      </c>
      <c r="J12666" s="147">
        <v>27.385775999999996</v>
      </c>
      <c r="K12666" s="147">
        <v>30.663360000000001</v>
      </c>
    </row>
    <row r="12667" spans="2:11" x14ac:dyDescent="0.2">
      <c r="B12667" s="21" t="str">
        <f t="shared" si="197"/>
        <v>MitchellIce Accretion2060RCP4.5</v>
      </c>
      <c r="C12667" t="s">
        <v>378</v>
      </c>
      <c r="D12667" t="s">
        <v>486</v>
      </c>
      <c r="E12667" s="144" t="s">
        <v>193</v>
      </c>
      <c r="F12667" s="144">
        <v>2060</v>
      </c>
      <c r="G12667" s="147">
        <v>16.332900031613491</v>
      </c>
      <c r="H12667" s="147">
        <v>19.756655999999996</v>
      </c>
      <c r="I12667" s="147">
        <v>24.081599999999998</v>
      </c>
      <c r="J12667" s="147">
        <v>27.369503999999996</v>
      </c>
      <c r="K12667" s="147">
        <v>30.663360000000001</v>
      </c>
    </row>
    <row r="12668" spans="2:11" x14ac:dyDescent="0.2">
      <c r="B12668" s="21" t="str">
        <f t="shared" si="197"/>
        <v>MitchellIce Accretion2065RCP4.5</v>
      </c>
      <c r="C12668" t="s">
        <v>378</v>
      </c>
      <c r="D12668" t="s">
        <v>486</v>
      </c>
      <c r="E12668" s="144" t="s">
        <v>193</v>
      </c>
      <c r="F12668" s="144">
        <v>2065</v>
      </c>
      <c r="G12668" s="147">
        <v>16.266098804490326</v>
      </c>
      <c r="H12668" s="147">
        <v>19.708847999999996</v>
      </c>
      <c r="I12668" s="147">
        <v>24.052799999999998</v>
      </c>
      <c r="J12668" s="147">
        <v>27.353231999999998</v>
      </c>
      <c r="K12668" s="147">
        <v>30.663360000000001</v>
      </c>
    </row>
    <row r="12669" spans="2:11" x14ac:dyDescent="0.2">
      <c r="B12669" s="21" t="str">
        <f t="shared" si="197"/>
        <v>MitchellIce Accretion2070RCP4.5</v>
      </c>
      <c r="C12669" t="s">
        <v>378</v>
      </c>
      <c r="D12669" t="s">
        <v>486</v>
      </c>
      <c r="E12669" s="144" t="s">
        <v>193</v>
      </c>
      <c r="F12669" s="144">
        <v>2070</v>
      </c>
      <c r="G12669" s="147">
        <v>16.199297577367162</v>
      </c>
      <c r="H12669" s="147">
        <v>19.661039999999996</v>
      </c>
      <c r="I12669" s="147">
        <v>24.023999999999997</v>
      </c>
      <c r="J12669" s="147">
        <v>27.336959999999998</v>
      </c>
      <c r="K12669" s="147">
        <v>30.663360000000001</v>
      </c>
    </row>
    <row r="12670" spans="2:11" x14ac:dyDescent="0.2">
      <c r="B12670" s="21" t="str">
        <f t="shared" si="197"/>
        <v>MitchellIce Accretion2075RCP4.5</v>
      </c>
      <c r="C12670" t="s">
        <v>378</v>
      </c>
      <c r="D12670" t="s">
        <v>486</v>
      </c>
      <c r="E12670" s="144" t="s">
        <v>193</v>
      </c>
      <c r="F12670" s="144">
        <v>2075</v>
      </c>
      <c r="G12670" s="147">
        <v>16.168680348269046</v>
      </c>
      <c r="H12670" s="147">
        <v>19.647759999999998</v>
      </c>
      <c r="I12670" s="147">
        <v>24.035999999999998</v>
      </c>
      <c r="J12670" s="147">
        <v>27.364079999999998</v>
      </c>
      <c r="K12670" s="147">
        <v>30.70872</v>
      </c>
    </row>
    <row r="12671" spans="2:11" x14ac:dyDescent="0.2">
      <c r="B12671" s="21" t="str">
        <f t="shared" si="197"/>
        <v>MitchellIce Accretion2080RCP4.5</v>
      </c>
      <c r="C12671" t="s">
        <v>378</v>
      </c>
      <c r="D12671" t="s">
        <v>486</v>
      </c>
      <c r="E12671" s="144" t="s">
        <v>193</v>
      </c>
      <c r="F12671" s="144">
        <v>2080</v>
      </c>
      <c r="G12671" s="147">
        <v>16.13806311917093</v>
      </c>
      <c r="H12671" s="147">
        <v>19.634479999999996</v>
      </c>
      <c r="I12671" s="147">
        <v>24.047999999999998</v>
      </c>
      <c r="J12671" s="147">
        <v>27.391199999999998</v>
      </c>
      <c r="K12671" s="147">
        <v>30.754080000000002</v>
      </c>
    </row>
    <row r="12672" spans="2:11" x14ac:dyDescent="0.2">
      <c r="B12672" s="21" t="str">
        <f t="shared" si="197"/>
        <v>MitchellIce Accretion2085RCP4.5</v>
      </c>
      <c r="C12672" t="s">
        <v>378</v>
      </c>
      <c r="D12672" t="s">
        <v>486</v>
      </c>
      <c r="E12672" s="144" t="s">
        <v>193</v>
      </c>
      <c r="F12672" s="144">
        <v>2085</v>
      </c>
      <c r="G12672" s="147">
        <v>16.10744589007281</v>
      </c>
      <c r="H12672" s="147">
        <v>19.621199999999995</v>
      </c>
      <c r="I12672" s="147">
        <v>24.06</v>
      </c>
      <c r="J12672" s="147">
        <v>27.418319999999998</v>
      </c>
      <c r="K12672" s="147">
        <v>30.799440000000001</v>
      </c>
    </row>
    <row r="12673" spans="2:11" x14ac:dyDescent="0.2">
      <c r="B12673" s="21" t="str">
        <f t="shared" si="197"/>
        <v>MitchellIce Accretion2090RCP4.5</v>
      </c>
      <c r="C12673" t="s">
        <v>378</v>
      </c>
      <c r="D12673" t="s">
        <v>486</v>
      </c>
      <c r="E12673" s="144" t="s">
        <v>193</v>
      </c>
      <c r="F12673" s="144">
        <v>2090</v>
      </c>
      <c r="G12673" s="147">
        <v>16.076828660974694</v>
      </c>
      <c r="H12673" s="147">
        <v>19.607919999999996</v>
      </c>
      <c r="I12673" s="147">
        <v>24.071999999999999</v>
      </c>
      <c r="J12673" s="147">
        <v>27.445439999999998</v>
      </c>
      <c r="K12673" s="147">
        <v>30.844799999999999</v>
      </c>
    </row>
    <row r="12674" spans="2:11" x14ac:dyDescent="0.2">
      <c r="B12674" s="21" t="str">
        <f t="shared" si="197"/>
        <v>MitchellIce Accretion2095RCP4.5</v>
      </c>
      <c r="C12674" t="s">
        <v>378</v>
      </c>
      <c r="D12674" t="s">
        <v>486</v>
      </c>
      <c r="E12674" s="144" t="s">
        <v>193</v>
      </c>
      <c r="F12674" s="144">
        <v>2095</v>
      </c>
      <c r="G12674" s="147">
        <v>16.046211431876579</v>
      </c>
      <c r="H12674" s="147">
        <v>19.594639999999998</v>
      </c>
      <c r="I12674" s="147">
        <v>24.084</v>
      </c>
      <c r="J12674" s="147">
        <v>27.472559999999998</v>
      </c>
      <c r="K12674" s="147">
        <v>30.890160000000002</v>
      </c>
    </row>
    <row r="12675" spans="2:11" x14ac:dyDescent="0.2">
      <c r="B12675" s="21" t="str">
        <f t="shared" si="197"/>
        <v>MitchellIce Accretion2100RCP4.5</v>
      </c>
      <c r="C12675" t="s">
        <v>378</v>
      </c>
      <c r="D12675" t="s">
        <v>486</v>
      </c>
      <c r="E12675" s="144" t="s">
        <v>193</v>
      </c>
      <c r="F12675" s="144">
        <v>2100</v>
      </c>
      <c r="G12675" s="147">
        <v>16.015594202778463</v>
      </c>
      <c r="H12675" s="147">
        <v>19.581359999999997</v>
      </c>
      <c r="I12675" s="147">
        <v>24.096</v>
      </c>
      <c r="J12675" s="147">
        <v>27.499679999999998</v>
      </c>
      <c r="K12675" s="147">
        <v>30.93552</v>
      </c>
    </row>
    <row r="12676" spans="2:11" x14ac:dyDescent="0.2">
      <c r="B12676" s="21" t="str">
        <f t="shared" si="197"/>
        <v>MitchellIce Accretion2023RCP6.0</v>
      </c>
      <c r="C12676" t="s">
        <v>378</v>
      </c>
      <c r="D12676" t="s">
        <v>486</v>
      </c>
      <c r="E12676" s="144" t="s">
        <v>192</v>
      </c>
      <c r="F12676" s="144">
        <v>2023</v>
      </c>
      <c r="G12676" s="147">
        <v>16.433101872298234</v>
      </c>
      <c r="H12676" s="147">
        <v>19.700879999999998</v>
      </c>
      <c r="I12676" s="147">
        <v>23.808</v>
      </c>
      <c r="J12676" s="147">
        <v>26.957279999999997</v>
      </c>
      <c r="K12676" s="147">
        <v>30.088800000000003</v>
      </c>
    </row>
    <row r="12677" spans="2:11" x14ac:dyDescent="0.2">
      <c r="B12677" s="21" t="str">
        <f t="shared" si="197"/>
        <v>MitchellIce Accretion2025RCP6.0</v>
      </c>
      <c r="C12677" t="s">
        <v>378</v>
      </c>
      <c r="D12677" t="s">
        <v>486</v>
      </c>
      <c r="E12677" s="144" t="s">
        <v>192</v>
      </c>
      <c r="F12677" s="144">
        <v>2025</v>
      </c>
      <c r="G12677" s="147">
        <v>16.449802179079025</v>
      </c>
      <c r="H12677" s="147">
        <v>19.734079999999999</v>
      </c>
      <c r="I12677" s="147">
        <v>23.867999999999999</v>
      </c>
      <c r="J12677" s="147">
        <v>27.034119999999998</v>
      </c>
      <c r="K12677" s="147">
        <v>30.184560000000001</v>
      </c>
    </row>
    <row r="12678" spans="2:11" x14ac:dyDescent="0.2">
      <c r="B12678" s="21" t="str">
        <f t="shared" si="197"/>
        <v>MitchellIce Accretion2030RCP6.0</v>
      </c>
      <c r="C12678" t="s">
        <v>378</v>
      </c>
      <c r="D12678" t="s">
        <v>486</v>
      </c>
      <c r="E12678" s="144" t="s">
        <v>192</v>
      </c>
      <c r="F12678" s="144">
        <v>2030</v>
      </c>
      <c r="G12678" s="147">
        <v>16.466502485859817</v>
      </c>
      <c r="H12678" s="147">
        <v>19.76728</v>
      </c>
      <c r="I12678" s="147">
        <v>23.928000000000001</v>
      </c>
      <c r="J12678" s="147">
        <v>27.110959999999995</v>
      </c>
      <c r="K12678" s="147">
        <v>30.280320000000003</v>
      </c>
    </row>
    <row r="12679" spans="2:11" x14ac:dyDescent="0.2">
      <c r="B12679" s="21" t="str">
        <f t="shared" si="197"/>
        <v>MitchellIce Accretion2035RCP6.0</v>
      </c>
      <c r="C12679" t="s">
        <v>378</v>
      </c>
      <c r="D12679" t="s">
        <v>486</v>
      </c>
      <c r="E12679" s="144" t="s">
        <v>192</v>
      </c>
      <c r="F12679" s="144">
        <v>2035</v>
      </c>
      <c r="G12679" s="147">
        <v>16.483202792640608</v>
      </c>
      <c r="H12679" s="147">
        <v>19.80048</v>
      </c>
      <c r="I12679" s="147">
        <v>23.988</v>
      </c>
      <c r="J12679" s="147">
        <v>27.187799999999996</v>
      </c>
      <c r="K12679" s="147">
        <v>30.376080000000002</v>
      </c>
    </row>
    <row r="12680" spans="2:11" x14ac:dyDescent="0.2">
      <c r="B12680" s="21" t="str">
        <f t="shared" si="197"/>
        <v>MitchellIce Accretion2040RCP6.0</v>
      </c>
      <c r="C12680" t="s">
        <v>378</v>
      </c>
      <c r="D12680" t="s">
        <v>486</v>
      </c>
      <c r="E12680" s="144" t="s">
        <v>192</v>
      </c>
      <c r="F12680" s="144">
        <v>2040</v>
      </c>
      <c r="G12680" s="147">
        <v>16.499903099421399</v>
      </c>
      <c r="H12680" s="147">
        <v>19.833679999999998</v>
      </c>
      <c r="I12680" s="147">
        <v>24.047999999999998</v>
      </c>
      <c r="J12680" s="147">
        <v>27.264639999999996</v>
      </c>
      <c r="K12680" s="147">
        <v>30.47184</v>
      </c>
    </row>
    <row r="12681" spans="2:11" x14ac:dyDescent="0.2">
      <c r="B12681" s="21" t="str">
        <f t="shared" si="197"/>
        <v>MitchellIce Accretion2045RCP6.0</v>
      </c>
      <c r="C12681" t="s">
        <v>378</v>
      </c>
      <c r="D12681" t="s">
        <v>486</v>
      </c>
      <c r="E12681" s="144" t="s">
        <v>192</v>
      </c>
      <c r="F12681" s="144">
        <v>2045</v>
      </c>
      <c r="G12681" s="147">
        <v>16.51660340620219</v>
      </c>
      <c r="H12681" s="147">
        <v>19.866879999999998</v>
      </c>
      <c r="I12681" s="147">
        <v>24.108000000000001</v>
      </c>
      <c r="J12681" s="147">
        <v>27.341479999999994</v>
      </c>
      <c r="K12681" s="147">
        <v>30.567600000000002</v>
      </c>
    </row>
    <row r="12682" spans="2:11" x14ac:dyDescent="0.2">
      <c r="B12682" s="21" t="str">
        <f t="shared" si="197"/>
        <v>MitchellIce Accretion2050RCP6.0</v>
      </c>
      <c r="C12682" t="s">
        <v>378</v>
      </c>
      <c r="D12682" t="s">
        <v>486</v>
      </c>
      <c r="E12682" s="144" t="s">
        <v>192</v>
      </c>
      <c r="F12682" s="144">
        <v>2050</v>
      </c>
      <c r="G12682" s="147">
        <v>16.466502485859817</v>
      </c>
      <c r="H12682" s="147">
        <v>19.852271999999999</v>
      </c>
      <c r="I12682" s="147">
        <v>24.139199999999999</v>
      </c>
      <c r="J12682" s="147">
        <v>27.402047999999994</v>
      </c>
      <c r="K12682" s="147">
        <v>30.663360000000001</v>
      </c>
    </row>
    <row r="12683" spans="2:11" x14ac:dyDescent="0.2">
      <c r="B12683" s="21" t="str">
        <f t="shared" si="197"/>
        <v>MitchellIce Accretion2055RCP6.0</v>
      </c>
      <c r="C12683" t="s">
        <v>378</v>
      </c>
      <c r="D12683" t="s">
        <v>486</v>
      </c>
      <c r="E12683" s="144" t="s">
        <v>192</v>
      </c>
      <c r="F12683" s="144">
        <v>2055</v>
      </c>
      <c r="G12683" s="147">
        <v>16.399701258736652</v>
      </c>
      <c r="H12683" s="147">
        <v>19.804463999999999</v>
      </c>
      <c r="I12683" s="147">
        <v>24.110399999999998</v>
      </c>
      <c r="J12683" s="147">
        <v>27.385775999999996</v>
      </c>
      <c r="K12683" s="147">
        <v>30.663360000000001</v>
      </c>
    </row>
    <row r="12684" spans="2:11" x14ac:dyDescent="0.2">
      <c r="B12684" s="21" t="str">
        <f t="shared" ref="B12684:B12747" si="198">C12684&amp;D12684&amp;F12684&amp;E12684</f>
        <v>MitchellIce Accretion2060RCP6.0</v>
      </c>
      <c r="C12684" t="s">
        <v>378</v>
      </c>
      <c r="D12684" t="s">
        <v>486</v>
      </c>
      <c r="E12684" s="144" t="s">
        <v>192</v>
      </c>
      <c r="F12684" s="144">
        <v>2060</v>
      </c>
      <c r="G12684" s="147">
        <v>16.332900031613491</v>
      </c>
      <c r="H12684" s="147">
        <v>19.756655999999996</v>
      </c>
      <c r="I12684" s="147">
        <v>24.081599999999998</v>
      </c>
      <c r="J12684" s="147">
        <v>27.369503999999996</v>
      </c>
      <c r="K12684" s="147">
        <v>30.663360000000001</v>
      </c>
    </row>
    <row r="12685" spans="2:11" x14ac:dyDescent="0.2">
      <c r="B12685" s="21" t="str">
        <f t="shared" si="198"/>
        <v>MitchellIce Accretion2065RCP6.0</v>
      </c>
      <c r="C12685" t="s">
        <v>378</v>
      </c>
      <c r="D12685" t="s">
        <v>486</v>
      </c>
      <c r="E12685" s="144" t="s">
        <v>192</v>
      </c>
      <c r="F12685" s="144">
        <v>2065</v>
      </c>
      <c r="G12685" s="147">
        <v>16.266098804490326</v>
      </c>
      <c r="H12685" s="147">
        <v>19.708847999999996</v>
      </c>
      <c r="I12685" s="147">
        <v>24.052799999999998</v>
      </c>
      <c r="J12685" s="147">
        <v>27.353231999999998</v>
      </c>
      <c r="K12685" s="147">
        <v>30.663360000000001</v>
      </c>
    </row>
    <row r="12686" spans="2:11" x14ac:dyDescent="0.2">
      <c r="B12686" s="21" t="str">
        <f t="shared" si="198"/>
        <v>MitchellIce Accretion2070RCP6.0</v>
      </c>
      <c r="C12686" t="s">
        <v>378</v>
      </c>
      <c r="D12686" t="s">
        <v>486</v>
      </c>
      <c r="E12686" s="144" t="s">
        <v>192</v>
      </c>
      <c r="F12686" s="144">
        <v>2070</v>
      </c>
      <c r="G12686" s="147">
        <v>16.199297577367162</v>
      </c>
      <c r="H12686" s="147">
        <v>19.661039999999996</v>
      </c>
      <c r="I12686" s="147">
        <v>24.023999999999997</v>
      </c>
      <c r="J12686" s="147">
        <v>27.336959999999998</v>
      </c>
      <c r="K12686" s="147">
        <v>30.663360000000001</v>
      </c>
    </row>
    <row r="12687" spans="2:11" x14ac:dyDescent="0.2">
      <c r="B12687" s="21" t="str">
        <f t="shared" si="198"/>
        <v>MitchellIce Accretion2075RCP6.0</v>
      </c>
      <c r="C12687" t="s">
        <v>378</v>
      </c>
      <c r="D12687" t="s">
        <v>486</v>
      </c>
      <c r="E12687" s="144" t="s">
        <v>192</v>
      </c>
      <c r="F12687" s="144">
        <v>2075</v>
      </c>
      <c r="G12687" s="147">
        <v>16.153371733719986</v>
      </c>
      <c r="H12687" s="147">
        <v>19.641119999999997</v>
      </c>
      <c r="I12687" s="147">
        <v>24.041999999999998</v>
      </c>
      <c r="J12687" s="147">
        <v>27.37764</v>
      </c>
      <c r="K12687" s="147">
        <v>30.731400000000001</v>
      </c>
    </row>
    <row r="12688" spans="2:11" x14ac:dyDescent="0.2">
      <c r="B12688" s="21" t="str">
        <f t="shared" si="198"/>
        <v>MitchellIce Accretion2080RCP6.0</v>
      </c>
      <c r="C12688" t="s">
        <v>378</v>
      </c>
      <c r="D12688" t="s">
        <v>486</v>
      </c>
      <c r="E12688" s="144" t="s">
        <v>192</v>
      </c>
      <c r="F12688" s="144">
        <v>2080</v>
      </c>
      <c r="G12688" s="147">
        <v>16.10744589007281</v>
      </c>
      <c r="H12688" s="147">
        <v>19.621199999999995</v>
      </c>
      <c r="I12688" s="147">
        <v>24.06</v>
      </c>
      <c r="J12688" s="147">
        <v>27.418319999999998</v>
      </c>
      <c r="K12688" s="147">
        <v>30.799440000000001</v>
      </c>
    </row>
    <row r="12689" spans="2:11" x14ac:dyDescent="0.2">
      <c r="B12689" s="21" t="str">
        <f t="shared" si="198"/>
        <v>MitchellIce Accretion2085RCP6.0</v>
      </c>
      <c r="C12689" t="s">
        <v>378</v>
      </c>
      <c r="D12689" t="s">
        <v>486</v>
      </c>
      <c r="E12689" s="144" t="s">
        <v>192</v>
      </c>
      <c r="F12689" s="144">
        <v>2085</v>
      </c>
      <c r="G12689" s="147">
        <v>16.061520046425638</v>
      </c>
      <c r="H12689" s="147">
        <v>19.601279999999996</v>
      </c>
      <c r="I12689" s="147">
        <v>24.077999999999999</v>
      </c>
      <c r="J12689" s="147">
        <v>27.458999999999996</v>
      </c>
      <c r="K12689" s="147">
        <v>30.86748</v>
      </c>
    </row>
    <row r="12690" spans="2:11" x14ac:dyDescent="0.2">
      <c r="B12690" s="21" t="str">
        <f t="shared" si="198"/>
        <v>MitchellIce Accretion2090RCP6.0</v>
      </c>
      <c r="C12690" t="s">
        <v>378</v>
      </c>
      <c r="D12690" t="s">
        <v>486</v>
      </c>
      <c r="E12690" s="144" t="s">
        <v>192</v>
      </c>
      <c r="F12690" s="144">
        <v>2090</v>
      </c>
      <c r="G12690" s="147">
        <v>15.815190521408972</v>
      </c>
      <c r="H12690" s="147">
        <v>19.382159999999995</v>
      </c>
      <c r="I12690" s="147">
        <v>23.888000000000002</v>
      </c>
      <c r="J12690" s="147">
        <v>27.291759999999996</v>
      </c>
      <c r="K12690" s="147">
        <v>30.713760000000001</v>
      </c>
    </row>
    <row r="12691" spans="2:11" x14ac:dyDescent="0.2">
      <c r="B12691" s="21" t="str">
        <f t="shared" si="198"/>
        <v>MitchellIce Accretion2095RCP6.0</v>
      </c>
      <c r="C12691" t="s">
        <v>378</v>
      </c>
      <c r="D12691" t="s">
        <v>486</v>
      </c>
      <c r="E12691" s="144" t="s">
        <v>192</v>
      </c>
      <c r="F12691" s="144">
        <v>2095</v>
      </c>
      <c r="G12691" s="147">
        <v>15.614786840039482</v>
      </c>
      <c r="H12691" s="147">
        <v>19.182959999999998</v>
      </c>
      <c r="I12691" s="147">
        <v>23.68</v>
      </c>
      <c r="J12691" s="147">
        <v>27.083839999999999</v>
      </c>
      <c r="K12691" s="147">
        <v>30.491999999999997</v>
      </c>
    </row>
    <row r="12692" spans="2:11" x14ac:dyDescent="0.2">
      <c r="B12692" s="21" t="str">
        <f t="shared" si="198"/>
        <v>MitchellIce Accretion2100RCP6.0</v>
      </c>
      <c r="C12692" t="s">
        <v>378</v>
      </c>
      <c r="D12692" t="s">
        <v>486</v>
      </c>
      <c r="E12692" s="144" t="s">
        <v>192</v>
      </c>
      <c r="F12692" s="144">
        <v>2100</v>
      </c>
      <c r="G12692" s="147">
        <v>15.414383158669992</v>
      </c>
      <c r="H12692" s="147">
        <v>18.983759999999997</v>
      </c>
      <c r="I12692" s="147">
        <v>23.472000000000001</v>
      </c>
      <c r="J12692" s="147">
        <v>26.875919999999997</v>
      </c>
      <c r="K12692" s="147">
        <v>30.270239999999998</v>
      </c>
    </row>
    <row r="12693" spans="2:11" x14ac:dyDescent="0.2">
      <c r="B12693" s="21" t="str">
        <f t="shared" si="198"/>
        <v>MitchellIce Accretion2023RCP8.5</v>
      </c>
      <c r="C12693" t="s">
        <v>378</v>
      </c>
      <c r="D12693" t="s">
        <v>486</v>
      </c>
      <c r="E12693" s="144" t="s">
        <v>191</v>
      </c>
      <c r="F12693" s="144">
        <v>2023</v>
      </c>
      <c r="G12693" s="147">
        <v>16.433101872298234</v>
      </c>
      <c r="H12693" s="147">
        <v>19.700879999999998</v>
      </c>
      <c r="I12693" s="147">
        <v>23.808</v>
      </c>
      <c r="J12693" s="147">
        <v>26.957279999999997</v>
      </c>
      <c r="K12693" s="147">
        <v>30.088800000000003</v>
      </c>
    </row>
    <row r="12694" spans="2:11" x14ac:dyDescent="0.2">
      <c r="B12694" s="21" t="str">
        <f t="shared" si="198"/>
        <v>MitchellIce Accretion2025RCP8.5</v>
      </c>
      <c r="C12694" t="s">
        <v>378</v>
      </c>
      <c r="D12694" t="s">
        <v>486</v>
      </c>
      <c r="E12694" s="144" t="s">
        <v>191</v>
      </c>
      <c r="F12694" s="144">
        <v>2025</v>
      </c>
      <c r="G12694" s="147">
        <v>16.466502485859817</v>
      </c>
      <c r="H12694" s="147">
        <v>19.76728</v>
      </c>
      <c r="I12694" s="147">
        <v>23.928000000000001</v>
      </c>
      <c r="J12694" s="147">
        <v>27.110959999999995</v>
      </c>
      <c r="K12694" s="147">
        <v>30.280320000000003</v>
      </c>
    </row>
    <row r="12695" spans="2:11" x14ac:dyDescent="0.2">
      <c r="B12695" s="21" t="str">
        <f t="shared" si="198"/>
        <v>MitchellIce Accretion2030RCP8.5</v>
      </c>
      <c r="C12695" t="s">
        <v>378</v>
      </c>
      <c r="D12695" t="s">
        <v>486</v>
      </c>
      <c r="E12695" s="144" t="s">
        <v>191</v>
      </c>
      <c r="F12695" s="144">
        <v>2030</v>
      </c>
      <c r="G12695" s="147">
        <v>16.499903099421399</v>
      </c>
      <c r="H12695" s="147">
        <v>19.833679999999998</v>
      </c>
      <c r="I12695" s="147">
        <v>24.047999999999998</v>
      </c>
      <c r="J12695" s="147">
        <v>27.264639999999996</v>
      </c>
      <c r="K12695" s="147">
        <v>30.47184</v>
      </c>
    </row>
    <row r="12696" spans="2:11" x14ac:dyDescent="0.2">
      <c r="B12696" s="21" t="str">
        <f t="shared" si="198"/>
        <v>MitchellIce Accretion2035RCP8.5</v>
      </c>
      <c r="C12696" t="s">
        <v>378</v>
      </c>
      <c r="D12696" t="s">
        <v>486</v>
      </c>
      <c r="E12696" s="144" t="s">
        <v>191</v>
      </c>
      <c r="F12696" s="144">
        <v>2035</v>
      </c>
      <c r="G12696" s="147">
        <v>16.533303712982981</v>
      </c>
      <c r="H12696" s="147">
        <v>19.900079999999999</v>
      </c>
      <c r="I12696" s="147">
        <v>24.167999999999999</v>
      </c>
      <c r="J12696" s="147">
        <v>27.418319999999994</v>
      </c>
      <c r="K12696" s="147">
        <v>30.663360000000001</v>
      </c>
    </row>
    <row r="12697" spans="2:11" x14ac:dyDescent="0.2">
      <c r="B12697" s="21" t="str">
        <f t="shared" si="198"/>
        <v>MitchellIce Accretion2040RCP8.5</v>
      </c>
      <c r="C12697" t="s">
        <v>378</v>
      </c>
      <c r="D12697" t="s">
        <v>486</v>
      </c>
      <c r="E12697" s="144" t="s">
        <v>191</v>
      </c>
      <c r="F12697" s="144">
        <v>2040</v>
      </c>
      <c r="G12697" s="147">
        <v>16.421968334444376</v>
      </c>
      <c r="H12697" s="147">
        <v>19.820399999999999</v>
      </c>
      <c r="I12697" s="147">
        <v>24.119999999999997</v>
      </c>
      <c r="J12697" s="147">
        <v>27.391199999999994</v>
      </c>
      <c r="K12697" s="147">
        <v>30.663360000000001</v>
      </c>
    </row>
    <row r="12698" spans="2:11" x14ac:dyDescent="0.2">
      <c r="B12698" s="21" t="str">
        <f t="shared" si="198"/>
        <v>MitchellIce Accretion2045RCP8.5</v>
      </c>
      <c r="C12698" t="s">
        <v>378</v>
      </c>
      <c r="D12698" t="s">
        <v>486</v>
      </c>
      <c r="E12698" s="144" t="s">
        <v>191</v>
      </c>
      <c r="F12698" s="144">
        <v>2045</v>
      </c>
      <c r="G12698" s="147">
        <v>16.310632955905767</v>
      </c>
      <c r="H12698" s="147">
        <v>19.740719999999996</v>
      </c>
      <c r="I12698" s="147">
        <v>24.071999999999999</v>
      </c>
      <c r="J12698" s="147">
        <v>27.364079999999998</v>
      </c>
      <c r="K12698" s="147">
        <v>30.663360000000001</v>
      </c>
    </row>
    <row r="12699" spans="2:11" x14ac:dyDescent="0.2">
      <c r="B12699" s="21" t="str">
        <f t="shared" si="198"/>
        <v>MitchellIce Accretion2050RCP8.5</v>
      </c>
      <c r="C12699" t="s">
        <v>378</v>
      </c>
      <c r="D12699" t="s">
        <v>486</v>
      </c>
      <c r="E12699" s="144" t="s">
        <v>191</v>
      </c>
      <c r="F12699" s="144">
        <v>2050</v>
      </c>
      <c r="G12699" s="147">
        <v>16.13806311917093</v>
      </c>
      <c r="H12699" s="147">
        <v>19.634479999999996</v>
      </c>
      <c r="I12699" s="147">
        <v>24.047999999999998</v>
      </c>
      <c r="J12699" s="147">
        <v>27.391199999999998</v>
      </c>
      <c r="K12699" s="147">
        <v>30.754080000000002</v>
      </c>
    </row>
    <row r="12700" spans="2:11" x14ac:dyDescent="0.2">
      <c r="B12700" s="21" t="str">
        <f t="shared" si="198"/>
        <v>MitchellIce Accretion2055RCP8.5</v>
      </c>
      <c r="C12700" t="s">
        <v>378</v>
      </c>
      <c r="D12700" t="s">
        <v>486</v>
      </c>
      <c r="E12700" s="144" t="s">
        <v>191</v>
      </c>
      <c r="F12700" s="144">
        <v>2055</v>
      </c>
      <c r="G12700" s="147">
        <v>16.076828660974694</v>
      </c>
      <c r="H12700" s="147">
        <v>19.607919999999996</v>
      </c>
      <c r="I12700" s="147">
        <v>24.071999999999999</v>
      </c>
      <c r="J12700" s="147">
        <v>27.445439999999998</v>
      </c>
      <c r="K12700" s="147">
        <v>30.844799999999999</v>
      </c>
    </row>
    <row r="12701" spans="2:11" x14ac:dyDescent="0.2">
      <c r="B12701" s="21" t="str">
        <f t="shared" si="198"/>
        <v>MitchellIce Accretion2060RCP8.5</v>
      </c>
      <c r="C12701" t="s">
        <v>378</v>
      </c>
      <c r="D12701" t="s">
        <v>486</v>
      </c>
      <c r="E12701" s="144" t="s">
        <v>191</v>
      </c>
      <c r="F12701" s="144">
        <v>2060</v>
      </c>
      <c r="G12701" s="147">
        <v>15.815190521408972</v>
      </c>
      <c r="H12701" s="147">
        <v>19.382159999999995</v>
      </c>
      <c r="I12701" s="147">
        <v>23.888000000000002</v>
      </c>
      <c r="J12701" s="147">
        <v>27.291759999999996</v>
      </c>
      <c r="K12701" s="147">
        <v>30.713760000000001</v>
      </c>
    </row>
    <row r="12702" spans="2:11" x14ac:dyDescent="0.2">
      <c r="B12702" s="21" t="str">
        <f t="shared" si="198"/>
        <v>MitchellIce Accretion2065RCP8.5</v>
      </c>
      <c r="C12702" t="s">
        <v>378</v>
      </c>
      <c r="D12702" t="s">
        <v>486</v>
      </c>
      <c r="E12702" s="144" t="s">
        <v>191</v>
      </c>
      <c r="F12702" s="144">
        <v>2065</v>
      </c>
      <c r="G12702" s="147">
        <v>15.614786840039482</v>
      </c>
      <c r="H12702" s="147">
        <v>19.182959999999998</v>
      </c>
      <c r="I12702" s="147">
        <v>23.68</v>
      </c>
      <c r="J12702" s="147">
        <v>27.083839999999999</v>
      </c>
      <c r="K12702" s="147">
        <v>30.491999999999997</v>
      </c>
    </row>
    <row r="12703" spans="2:11" x14ac:dyDescent="0.2">
      <c r="B12703" s="21" t="str">
        <f t="shared" si="198"/>
        <v>MitchellIce Accretion2070RCP8.5</v>
      </c>
      <c r="C12703" t="s">
        <v>378</v>
      </c>
      <c r="D12703" t="s">
        <v>486</v>
      </c>
      <c r="E12703" s="144" t="s">
        <v>191</v>
      </c>
      <c r="F12703" s="144">
        <v>2070</v>
      </c>
      <c r="G12703" s="147">
        <v>15.052543178419523</v>
      </c>
      <c r="H12703" s="147">
        <v>18.578719999999997</v>
      </c>
      <c r="I12703" s="147">
        <v>23.016000000000002</v>
      </c>
      <c r="J12703" s="147">
        <v>26.378719999999998</v>
      </c>
      <c r="K12703" s="147">
        <v>29.725919999999999</v>
      </c>
    </row>
    <row r="12704" spans="2:11" x14ac:dyDescent="0.2">
      <c r="B12704" s="21" t="str">
        <f t="shared" si="198"/>
        <v>MitchellIce Accretion2075RCP8.5</v>
      </c>
      <c r="C12704" t="s">
        <v>378</v>
      </c>
      <c r="D12704" t="s">
        <v>486</v>
      </c>
      <c r="E12704" s="144" t="s">
        <v>191</v>
      </c>
      <c r="F12704" s="144">
        <v>2075</v>
      </c>
      <c r="G12704" s="147">
        <v>14.690703198169052</v>
      </c>
      <c r="H12704" s="147">
        <v>18.173679999999997</v>
      </c>
      <c r="I12704" s="147">
        <v>22.56</v>
      </c>
      <c r="J12704" s="147">
        <v>25.881519999999995</v>
      </c>
      <c r="K12704" s="147">
        <v>29.1816</v>
      </c>
    </row>
    <row r="12705" spans="2:11" x14ac:dyDescent="0.2">
      <c r="B12705" s="21" t="str">
        <f t="shared" si="198"/>
        <v>MitchellIce Accretion2080RCP8.5</v>
      </c>
      <c r="C12705" t="s">
        <v>378</v>
      </c>
      <c r="D12705" t="s">
        <v>486</v>
      </c>
      <c r="E12705" s="144" t="s">
        <v>191</v>
      </c>
      <c r="F12705" s="144">
        <v>2080</v>
      </c>
      <c r="G12705" s="147">
        <v>14.328863217918583</v>
      </c>
      <c r="H12705" s="147">
        <v>17.768639999999998</v>
      </c>
      <c r="I12705" s="147">
        <v>22.103999999999999</v>
      </c>
      <c r="J12705" s="147">
        <v>25.384319999999995</v>
      </c>
      <c r="K12705" s="147">
        <v>28.637280000000001</v>
      </c>
    </row>
    <row r="12706" spans="2:11" x14ac:dyDescent="0.2">
      <c r="B12706" s="21" t="str">
        <f t="shared" si="198"/>
        <v>MitchellIce Accretion2085RCP8.5</v>
      </c>
      <c r="C12706" t="s">
        <v>378</v>
      </c>
      <c r="D12706" t="s">
        <v>486</v>
      </c>
      <c r="E12706" s="144" t="s">
        <v>191</v>
      </c>
      <c r="F12706" s="144">
        <v>2085</v>
      </c>
      <c r="G12706" s="147">
        <v>13.577349412782993</v>
      </c>
      <c r="H12706" s="147">
        <v>16.882199999999997</v>
      </c>
      <c r="I12706" s="147">
        <v>21.047999999999998</v>
      </c>
      <c r="J12706" s="147">
        <v>24.204599999999996</v>
      </c>
      <c r="K12706" s="147">
        <v>27.336960000000001</v>
      </c>
    </row>
    <row r="12707" spans="2:11" x14ac:dyDescent="0.2">
      <c r="B12707" s="21" t="str">
        <f t="shared" si="198"/>
        <v>MitchellIce Accretion2090RCP8.5</v>
      </c>
      <c r="C12707" t="s">
        <v>378</v>
      </c>
      <c r="D12707" t="s">
        <v>486</v>
      </c>
      <c r="E12707" s="144" t="s">
        <v>191</v>
      </c>
      <c r="F12707" s="144">
        <v>2090</v>
      </c>
      <c r="G12707" s="147">
        <v>12.825835607647402</v>
      </c>
      <c r="H12707" s="147">
        <v>15.995759999999999</v>
      </c>
      <c r="I12707" s="147">
        <v>19.991999999999997</v>
      </c>
      <c r="J12707" s="147">
        <v>23.024879999999996</v>
      </c>
      <c r="K12707" s="147">
        <v>26.036640000000002</v>
      </c>
    </row>
    <row r="12708" spans="2:11" x14ac:dyDescent="0.2">
      <c r="B12708" s="21" t="str">
        <f t="shared" si="198"/>
        <v>MitchellIce Accretion2095RCP8.5</v>
      </c>
      <c r="C12708" t="s">
        <v>378</v>
      </c>
      <c r="D12708" t="s">
        <v>486</v>
      </c>
      <c r="E12708" s="144" t="s">
        <v>191</v>
      </c>
      <c r="F12708" s="144">
        <v>2095</v>
      </c>
      <c r="G12708" s="147">
        <v>12.825835607647402</v>
      </c>
      <c r="H12708" s="147">
        <v>15.995759999999999</v>
      </c>
      <c r="I12708" s="147">
        <v>19.991999999999997</v>
      </c>
      <c r="J12708" s="147">
        <v>23.024879999999996</v>
      </c>
      <c r="K12708" s="147">
        <v>26.036640000000002</v>
      </c>
    </row>
    <row r="12709" spans="2:11" x14ac:dyDescent="0.2">
      <c r="B12709" s="21" t="str">
        <f t="shared" si="198"/>
        <v>MitchellIce Accretion2100RCP8.5</v>
      </c>
      <c r="C12709" t="s">
        <v>378</v>
      </c>
      <c r="D12709" t="s">
        <v>486</v>
      </c>
      <c r="E12709" s="144" t="s">
        <v>191</v>
      </c>
      <c r="F12709" s="144">
        <v>2100</v>
      </c>
      <c r="G12709" s="147">
        <v>12.825835607647402</v>
      </c>
      <c r="H12709" s="147">
        <v>15.995759999999999</v>
      </c>
      <c r="I12709" s="147">
        <v>19.991999999999997</v>
      </c>
      <c r="J12709" s="147">
        <v>23.024879999999996</v>
      </c>
      <c r="K12709" s="147">
        <v>26.036640000000002</v>
      </c>
    </row>
    <row r="12710" spans="2:11" x14ac:dyDescent="0.2">
      <c r="B12710" s="21" t="str">
        <f t="shared" si="198"/>
        <v>MitchellWind2023RCP4.5</v>
      </c>
      <c r="C12710" t="s">
        <v>378</v>
      </c>
      <c r="D12710" t="s">
        <v>1</v>
      </c>
      <c r="E12710" s="144" t="s">
        <v>193</v>
      </c>
      <c r="F12710" s="144">
        <v>2023</v>
      </c>
      <c r="G12710" s="147">
        <v>85.53518763120087</v>
      </c>
      <c r="H12710" s="147">
        <v>92.297477999999998</v>
      </c>
      <c r="I12710" s="147">
        <v>99.460199999999986</v>
      </c>
      <c r="J12710" s="147">
        <v>106.57970399999999</v>
      </c>
      <c r="K12710" s="147">
        <v>113.70861599999999</v>
      </c>
    </row>
    <row r="12711" spans="2:11" x14ac:dyDescent="0.2">
      <c r="B12711" s="21" t="str">
        <f t="shared" si="198"/>
        <v>MitchellWind2025RCP4.5</v>
      </c>
      <c r="C12711" t="s">
        <v>378</v>
      </c>
      <c r="D12711" t="s">
        <v>1</v>
      </c>
      <c r="E12711" s="144" t="s">
        <v>193</v>
      </c>
      <c r="F12711" s="144">
        <v>2025</v>
      </c>
      <c r="G12711" s="147">
        <v>85.625450327553551</v>
      </c>
      <c r="H12711" s="147">
        <v>92.415959999999998</v>
      </c>
      <c r="I12711" s="147">
        <v>99.61536666666666</v>
      </c>
      <c r="J12711" s="147">
        <v>106.76670433333332</v>
      </c>
      <c r="K12711" s="147">
        <v>113.928332</v>
      </c>
    </row>
    <row r="12712" spans="2:11" x14ac:dyDescent="0.2">
      <c r="B12712" s="21" t="str">
        <f t="shared" si="198"/>
        <v>MitchellWind2030RCP4.5</v>
      </c>
      <c r="C12712" t="s">
        <v>378</v>
      </c>
      <c r="D12712" t="s">
        <v>1</v>
      </c>
      <c r="E12712" s="144" t="s">
        <v>193</v>
      </c>
      <c r="F12712" s="144">
        <v>2030</v>
      </c>
      <c r="G12712" s="147">
        <v>85.715713023906218</v>
      </c>
      <c r="H12712" s="147">
        <v>92.534441999999999</v>
      </c>
      <c r="I12712" s="147">
        <v>99.770533333333319</v>
      </c>
      <c r="J12712" s="147">
        <v>106.95370466666665</v>
      </c>
      <c r="K12712" s="147">
        <v>114.14804799999999</v>
      </c>
    </row>
    <row r="12713" spans="2:11" x14ac:dyDescent="0.2">
      <c r="B12713" s="21" t="str">
        <f t="shared" si="198"/>
        <v>MitchellWind2035RCP4.5</v>
      </c>
      <c r="C12713" t="s">
        <v>378</v>
      </c>
      <c r="D12713" t="s">
        <v>1</v>
      </c>
      <c r="E12713" s="144" t="s">
        <v>193</v>
      </c>
      <c r="F12713" s="144">
        <v>2035</v>
      </c>
      <c r="G12713" s="147">
        <v>85.8059757202589</v>
      </c>
      <c r="H12713" s="147">
        <v>92.652923999999999</v>
      </c>
      <c r="I12713" s="147">
        <v>99.925699999999992</v>
      </c>
      <c r="J12713" s="147">
        <v>107.140705</v>
      </c>
      <c r="K12713" s="147">
        <v>114.36776399999999</v>
      </c>
    </row>
    <row r="12714" spans="2:11" x14ac:dyDescent="0.2">
      <c r="B12714" s="21" t="str">
        <f t="shared" si="198"/>
        <v>MitchellWind2040RCP4.5</v>
      </c>
      <c r="C12714" t="s">
        <v>378</v>
      </c>
      <c r="D12714" t="s">
        <v>1</v>
      </c>
      <c r="E12714" s="144" t="s">
        <v>193</v>
      </c>
      <c r="F12714" s="144">
        <v>2040</v>
      </c>
      <c r="G12714" s="147">
        <v>85.896238416611581</v>
      </c>
      <c r="H12714" s="147">
        <v>92.771405999999999</v>
      </c>
      <c r="I12714" s="147">
        <v>100.08086666666667</v>
      </c>
      <c r="J12714" s="147">
        <v>107.32770533333333</v>
      </c>
      <c r="K12714" s="147">
        <v>114.58748</v>
      </c>
    </row>
    <row r="12715" spans="2:11" x14ac:dyDescent="0.2">
      <c r="B12715" s="21" t="str">
        <f t="shared" si="198"/>
        <v>MitchellWind2045RCP4.5</v>
      </c>
      <c r="C12715" t="s">
        <v>378</v>
      </c>
      <c r="D12715" t="s">
        <v>1</v>
      </c>
      <c r="E12715" s="144" t="s">
        <v>193</v>
      </c>
      <c r="F12715" s="144">
        <v>2045</v>
      </c>
      <c r="G12715" s="147">
        <v>85.986501112964248</v>
      </c>
      <c r="H12715" s="147">
        <v>92.889887999999999</v>
      </c>
      <c r="I12715" s="147">
        <v>100.23603333333332</v>
      </c>
      <c r="J12715" s="147">
        <v>107.51470566666666</v>
      </c>
      <c r="K12715" s="147">
        <v>114.80719599999999</v>
      </c>
    </row>
    <row r="12716" spans="2:11" x14ac:dyDescent="0.2">
      <c r="B12716" s="21" t="str">
        <f t="shared" si="198"/>
        <v>MitchellWind2050RCP4.5</v>
      </c>
      <c r="C12716" t="s">
        <v>378</v>
      </c>
      <c r="D12716" t="s">
        <v>1</v>
      </c>
      <c r="E12716" s="144" t="s">
        <v>193</v>
      </c>
      <c r="F12716" s="144">
        <v>2050</v>
      </c>
      <c r="G12716" s="147">
        <v>86.110612320449178</v>
      </c>
      <c r="H12716" s="147">
        <v>93.050294399999999</v>
      </c>
      <c r="I12716" s="147">
        <v>100.44412</v>
      </c>
      <c r="J12716" s="147">
        <v>107.76252479999999</v>
      </c>
      <c r="K12716" s="147">
        <v>115.09394399999999</v>
      </c>
    </row>
    <row r="12717" spans="2:11" x14ac:dyDescent="0.2">
      <c r="B12717" s="21" t="str">
        <f t="shared" si="198"/>
        <v>MitchellWind2055RCP4.5</v>
      </c>
      <c r="C12717" t="s">
        <v>378</v>
      </c>
      <c r="D12717" t="s">
        <v>1</v>
      </c>
      <c r="E12717" s="144" t="s">
        <v>193</v>
      </c>
      <c r="F12717" s="144">
        <v>2055</v>
      </c>
      <c r="G12717" s="147">
        <v>86.144460831581426</v>
      </c>
      <c r="H12717" s="147">
        <v>93.092218799999998</v>
      </c>
      <c r="I12717" s="147">
        <v>100.49704</v>
      </c>
      <c r="J12717" s="147">
        <v>107.8233436</v>
      </c>
      <c r="K12717" s="147">
        <v>115.16097599999999</v>
      </c>
    </row>
    <row r="12718" spans="2:11" x14ac:dyDescent="0.2">
      <c r="B12718" s="21" t="str">
        <f t="shared" si="198"/>
        <v>MitchellWind2060RCP4.5</v>
      </c>
      <c r="C12718" t="s">
        <v>378</v>
      </c>
      <c r="D12718" t="s">
        <v>1</v>
      </c>
      <c r="E12718" s="144" t="s">
        <v>193</v>
      </c>
      <c r="F12718" s="144">
        <v>2060</v>
      </c>
      <c r="G12718" s="147">
        <v>86.178309342713689</v>
      </c>
      <c r="H12718" s="147">
        <v>93.134143199999997</v>
      </c>
      <c r="I12718" s="147">
        <v>100.54995999999998</v>
      </c>
      <c r="J12718" s="147">
        <v>107.88416239999999</v>
      </c>
      <c r="K12718" s="147">
        <v>115.22800799999999</v>
      </c>
    </row>
    <row r="12719" spans="2:11" x14ac:dyDescent="0.2">
      <c r="B12719" s="21" t="str">
        <f t="shared" si="198"/>
        <v>MitchellWind2065RCP4.5</v>
      </c>
      <c r="C12719" t="s">
        <v>378</v>
      </c>
      <c r="D12719" t="s">
        <v>1</v>
      </c>
      <c r="E12719" s="144" t="s">
        <v>193</v>
      </c>
      <c r="F12719" s="144">
        <v>2065</v>
      </c>
      <c r="G12719" s="147">
        <v>86.212157853845937</v>
      </c>
      <c r="H12719" s="147">
        <v>93.176067599999996</v>
      </c>
      <c r="I12719" s="147">
        <v>100.60287999999998</v>
      </c>
      <c r="J12719" s="147">
        <v>107.9449812</v>
      </c>
      <c r="K12719" s="147">
        <v>115.29503999999999</v>
      </c>
    </row>
    <row r="12720" spans="2:11" x14ac:dyDescent="0.2">
      <c r="B12720" s="21" t="str">
        <f t="shared" si="198"/>
        <v>MitchellWind2070RCP4.5</v>
      </c>
      <c r="C12720" t="s">
        <v>378</v>
      </c>
      <c r="D12720" t="s">
        <v>1</v>
      </c>
      <c r="E12720" s="144" t="s">
        <v>193</v>
      </c>
      <c r="F12720" s="144">
        <v>2070</v>
      </c>
      <c r="G12720" s="147">
        <v>86.246006364978186</v>
      </c>
      <c r="H12720" s="147">
        <v>93.217991999999995</v>
      </c>
      <c r="I12720" s="147">
        <v>100.65579999999999</v>
      </c>
      <c r="J12720" s="147">
        <v>108.00580000000001</v>
      </c>
      <c r="K12720" s="147">
        <v>115.36207199999998</v>
      </c>
    </row>
    <row r="12721" spans="2:11" x14ac:dyDescent="0.2">
      <c r="B12721" s="21" t="str">
        <f t="shared" si="198"/>
        <v>MitchellWind2075RCP4.5</v>
      </c>
      <c r="C12721" t="s">
        <v>378</v>
      </c>
      <c r="D12721" t="s">
        <v>1</v>
      </c>
      <c r="E12721" s="144" t="s">
        <v>193</v>
      </c>
      <c r="F12721" s="144">
        <v>2075</v>
      </c>
      <c r="G12721" s="147">
        <v>86.350372607635961</v>
      </c>
      <c r="H12721" s="147">
        <v>93.357739999999993</v>
      </c>
      <c r="I12721" s="147">
        <v>100.83873333333332</v>
      </c>
      <c r="J12721" s="147">
        <v>108.22600600000001</v>
      </c>
      <c r="K12721" s="147">
        <v>115.62275199999999</v>
      </c>
    </row>
    <row r="12722" spans="2:11" x14ac:dyDescent="0.2">
      <c r="B12722" s="21" t="str">
        <f t="shared" si="198"/>
        <v>MitchellWind2080RCP4.5</v>
      </c>
      <c r="C12722" t="s">
        <v>378</v>
      </c>
      <c r="D12722" t="s">
        <v>1</v>
      </c>
      <c r="E12722" s="144" t="s">
        <v>193</v>
      </c>
      <c r="F12722" s="144">
        <v>2080</v>
      </c>
      <c r="G12722" s="147">
        <v>86.454738850293737</v>
      </c>
      <c r="H12722" s="147">
        <v>93.497488000000004</v>
      </c>
      <c r="I12722" s="147">
        <v>101.02166666666666</v>
      </c>
      <c r="J12722" s="147">
        <v>108.446212</v>
      </c>
      <c r="K12722" s="147">
        <v>115.88343199999998</v>
      </c>
    </row>
    <row r="12723" spans="2:11" x14ac:dyDescent="0.2">
      <c r="B12723" s="21" t="str">
        <f t="shared" si="198"/>
        <v>MitchellWind2085RCP4.5</v>
      </c>
      <c r="C12723" t="s">
        <v>378</v>
      </c>
      <c r="D12723" t="s">
        <v>1</v>
      </c>
      <c r="E12723" s="144" t="s">
        <v>193</v>
      </c>
      <c r="F12723" s="144">
        <v>2085</v>
      </c>
      <c r="G12723" s="147">
        <v>86.559105092951512</v>
      </c>
      <c r="H12723" s="147">
        <v>93.637236000000001</v>
      </c>
      <c r="I12723" s="147">
        <v>101.2046</v>
      </c>
      <c r="J12723" s="147">
        <v>108.66641799999999</v>
      </c>
      <c r="K12723" s="147">
        <v>116.14411199999998</v>
      </c>
    </row>
    <row r="12724" spans="2:11" x14ac:dyDescent="0.2">
      <c r="B12724" s="21" t="str">
        <f t="shared" si="198"/>
        <v>MitchellWind2090RCP4.5</v>
      </c>
      <c r="C12724" t="s">
        <v>378</v>
      </c>
      <c r="D12724" t="s">
        <v>1</v>
      </c>
      <c r="E12724" s="144" t="s">
        <v>193</v>
      </c>
      <c r="F12724" s="144">
        <v>2090</v>
      </c>
      <c r="G12724" s="147">
        <v>86.663471335609287</v>
      </c>
      <c r="H12724" s="147">
        <v>93.776983999999999</v>
      </c>
      <c r="I12724" s="147">
        <v>101.38753333333332</v>
      </c>
      <c r="J12724" s="147">
        <v>108.886624</v>
      </c>
      <c r="K12724" s="147">
        <v>116.40479199999999</v>
      </c>
    </row>
    <row r="12725" spans="2:11" x14ac:dyDescent="0.2">
      <c r="B12725" s="21" t="str">
        <f t="shared" si="198"/>
        <v>MitchellWind2095RCP4.5</v>
      </c>
      <c r="C12725" t="s">
        <v>378</v>
      </c>
      <c r="D12725" t="s">
        <v>1</v>
      </c>
      <c r="E12725" s="144" t="s">
        <v>193</v>
      </c>
      <c r="F12725" s="144">
        <v>2095</v>
      </c>
      <c r="G12725" s="147">
        <v>86.767837578267063</v>
      </c>
      <c r="H12725" s="147">
        <v>93.91673200000001</v>
      </c>
      <c r="I12725" s="147">
        <v>101.57046666666666</v>
      </c>
      <c r="J12725" s="147">
        <v>109.10683</v>
      </c>
      <c r="K12725" s="147">
        <v>116.66547199999999</v>
      </c>
    </row>
    <row r="12726" spans="2:11" x14ac:dyDescent="0.2">
      <c r="B12726" s="21" t="str">
        <f t="shared" si="198"/>
        <v>MitchellWind2100RCP4.5</v>
      </c>
      <c r="C12726" t="s">
        <v>378</v>
      </c>
      <c r="D12726" t="s">
        <v>1</v>
      </c>
      <c r="E12726" s="144" t="s">
        <v>193</v>
      </c>
      <c r="F12726" s="144">
        <v>2100</v>
      </c>
      <c r="G12726" s="147">
        <v>86.872203820924838</v>
      </c>
      <c r="H12726" s="147">
        <v>94.056480000000008</v>
      </c>
      <c r="I12726" s="147">
        <v>101.7534</v>
      </c>
      <c r="J12726" s="147">
        <v>109.32703599999999</v>
      </c>
      <c r="K12726" s="147">
        <v>116.92615199999999</v>
      </c>
    </row>
    <row r="12727" spans="2:11" x14ac:dyDescent="0.2">
      <c r="B12727" s="21" t="str">
        <f t="shared" si="198"/>
        <v>MitchellWind2023RCP6.0</v>
      </c>
      <c r="C12727" t="s">
        <v>378</v>
      </c>
      <c r="D12727" t="s">
        <v>1</v>
      </c>
      <c r="E12727" s="144" t="s">
        <v>192</v>
      </c>
      <c r="F12727" s="144">
        <v>2023</v>
      </c>
      <c r="G12727" s="147">
        <v>85.53518763120087</v>
      </c>
      <c r="H12727" s="147">
        <v>92.297477999999998</v>
      </c>
      <c r="I12727" s="147">
        <v>99.460199999999986</v>
      </c>
      <c r="J12727" s="147">
        <v>106.57970399999999</v>
      </c>
      <c r="K12727" s="147">
        <v>113.70861599999999</v>
      </c>
    </row>
    <row r="12728" spans="2:11" x14ac:dyDescent="0.2">
      <c r="B12728" s="21" t="str">
        <f t="shared" si="198"/>
        <v>MitchellWind2025RCP6.0</v>
      </c>
      <c r="C12728" t="s">
        <v>378</v>
      </c>
      <c r="D12728" t="s">
        <v>1</v>
      </c>
      <c r="E12728" s="144" t="s">
        <v>192</v>
      </c>
      <c r="F12728" s="144">
        <v>2025</v>
      </c>
      <c r="G12728" s="147">
        <v>85.625450327553551</v>
      </c>
      <c r="H12728" s="147">
        <v>92.415959999999998</v>
      </c>
      <c r="I12728" s="147">
        <v>99.61536666666666</v>
      </c>
      <c r="J12728" s="147">
        <v>106.76670433333332</v>
      </c>
      <c r="K12728" s="147">
        <v>113.928332</v>
      </c>
    </row>
    <row r="12729" spans="2:11" x14ac:dyDescent="0.2">
      <c r="B12729" s="21" t="str">
        <f t="shared" si="198"/>
        <v>MitchellWind2030RCP6.0</v>
      </c>
      <c r="C12729" t="s">
        <v>378</v>
      </c>
      <c r="D12729" t="s">
        <v>1</v>
      </c>
      <c r="E12729" s="144" t="s">
        <v>192</v>
      </c>
      <c r="F12729" s="144">
        <v>2030</v>
      </c>
      <c r="G12729" s="147">
        <v>85.715713023906218</v>
      </c>
      <c r="H12729" s="147">
        <v>92.534441999999999</v>
      </c>
      <c r="I12729" s="147">
        <v>99.770533333333319</v>
      </c>
      <c r="J12729" s="147">
        <v>106.95370466666665</v>
      </c>
      <c r="K12729" s="147">
        <v>114.14804799999999</v>
      </c>
    </row>
    <row r="12730" spans="2:11" x14ac:dyDescent="0.2">
      <c r="B12730" s="21" t="str">
        <f t="shared" si="198"/>
        <v>MitchellWind2035RCP6.0</v>
      </c>
      <c r="C12730" t="s">
        <v>378</v>
      </c>
      <c r="D12730" t="s">
        <v>1</v>
      </c>
      <c r="E12730" s="144" t="s">
        <v>192</v>
      </c>
      <c r="F12730" s="144">
        <v>2035</v>
      </c>
      <c r="G12730" s="147">
        <v>85.8059757202589</v>
      </c>
      <c r="H12730" s="147">
        <v>92.652923999999999</v>
      </c>
      <c r="I12730" s="147">
        <v>99.925699999999992</v>
      </c>
      <c r="J12730" s="147">
        <v>107.140705</v>
      </c>
      <c r="K12730" s="147">
        <v>114.36776399999999</v>
      </c>
    </row>
    <row r="12731" spans="2:11" x14ac:dyDescent="0.2">
      <c r="B12731" s="21" t="str">
        <f t="shared" si="198"/>
        <v>MitchellWind2040RCP6.0</v>
      </c>
      <c r="C12731" t="s">
        <v>378</v>
      </c>
      <c r="D12731" t="s">
        <v>1</v>
      </c>
      <c r="E12731" s="144" t="s">
        <v>192</v>
      </c>
      <c r="F12731" s="144">
        <v>2040</v>
      </c>
      <c r="G12731" s="147">
        <v>85.896238416611581</v>
      </c>
      <c r="H12731" s="147">
        <v>92.771405999999999</v>
      </c>
      <c r="I12731" s="147">
        <v>100.08086666666667</v>
      </c>
      <c r="J12731" s="147">
        <v>107.32770533333333</v>
      </c>
      <c r="K12731" s="147">
        <v>114.58748</v>
      </c>
    </row>
    <row r="12732" spans="2:11" x14ac:dyDescent="0.2">
      <c r="B12732" s="21" t="str">
        <f t="shared" si="198"/>
        <v>MitchellWind2045RCP6.0</v>
      </c>
      <c r="C12732" t="s">
        <v>378</v>
      </c>
      <c r="D12732" t="s">
        <v>1</v>
      </c>
      <c r="E12732" s="144" t="s">
        <v>192</v>
      </c>
      <c r="F12732" s="144">
        <v>2045</v>
      </c>
      <c r="G12732" s="147">
        <v>85.986501112964248</v>
      </c>
      <c r="H12732" s="147">
        <v>92.889887999999999</v>
      </c>
      <c r="I12732" s="147">
        <v>100.23603333333332</v>
      </c>
      <c r="J12732" s="147">
        <v>107.51470566666666</v>
      </c>
      <c r="K12732" s="147">
        <v>114.80719599999999</v>
      </c>
    </row>
    <row r="12733" spans="2:11" x14ac:dyDescent="0.2">
      <c r="B12733" s="21" t="str">
        <f t="shared" si="198"/>
        <v>MitchellWind2050RCP6.0</v>
      </c>
      <c r="C12733" t="s">
        <v>378</v>
      </c>
      <c r="D12733" t="s">
        <v>1</v>
      </c>
      <c r="E12733" s="144" t="s">
        <v>192</v>
      </c>
      <c r="F12733" s="144">
        <v>2050</v>
      </c>
      <c r="G12733" s="147">
        <v>86.110612320449178</v>
      </c>
      <c r="H12733" s="147">
        <v>93.050294399999999</v>
      </c>
      <c r="I12733" s="147">
        <v>100.44412</v>
      </c>
      <c r="J12733" s="147">
        <v>107.76252479999999</v>
      </c>
      <c r="K12733" s="147">
        <v>115.09394399999999</v>
      </c>
    </row>
    <row r="12734" spans="2:11" x14ac:dyDescent="0.2">
      <c r="B12734" s="21" t="str">
        <f t="shared" si="198"/>
        <v>MitchellWind2055RCP6.0</v>
      </c>
      <c r="C12734" t="s">
        <v>378</v>
      </c>
      <c r="D12734" t="s">
        <v>1</v>
      </c>
      <c r="E12734" s="144" t="s">
        <v>192</v>
      </c>
      <c r="F12734" s="144">
        <v>2055</v>
      </c>
      <c r="G12734" s="147">
        <v>86.144460831581426</v>
      </c>
      <c r="H12734" s="147">
        <v>93.092218799999998</v>
      </c>
      <c r="I12734" s="147">
        <v>100.49704</v>
      </c>
      <c r="J12734" s="147">
        <v>107.8233436</v>
      </c>
      <c r="K12734" s="147">
        <v>115.16097599999999</v>
      </c>
    </row>
    <row r="12735" spans="2:11" x14ac:dyDescent="0.2">
      <c r="B12735" s="21" t="str">
        <f t="shared" si="198"/>
        <v>MitchellWind2060RCP6.0</v>
      </c>
      <c r="C12735" t="s">
        <v>378</v>
      </c>
      <c r="D12735" t="s">
        <v>1</v>
      </c>
      <c r="E12735" s="144" t="s">
        <v>192</v>
      </c>
      <c r="F12735" s="144">
        <v>2060</v>
      </c>
      <c r="G12735" s="147">
        <v>86.178309342713689</v>
      </c>
      <c r="H12735" s="147">
        <v>93.134143199999997</v>
      </c>
      <c r="I12735" s="147">
        <v>100.54995999999998</v>
      </c>
      <c r="J12735" s="147">
        <v>107.88416239999999</v>
      </c>
      <c r="K12735" s="147">
        <v>115.22800799999999</v>
      </c>
    </row>
    <row r="12736" spans="2:11" x14ac:dyDescent="0.2">
      <c r="B12736" s="21" t="str">
        <f t="shared" si="198"/>
        <v>MitchellWind2065RCP6.0</v>
      </c>
      <c r="C12736" t="s">
        <v>378</v>
      </c>
      <c r="D12736" t="s">
        <v>1</v>
      </c>
      <c r="E12736" s="144" t="s">
        <v>192</v>
      </c>
      <c r="F12736" s="144">
        <v>2065</v>
      </c>
      <c r="G12736" s="147">
        <v>86.212157853845937</v>
      </c>
      <c r="H12736" s="147">
        <v>93.176067599999996</v>
      </c>
      <c r="I12736" s="147">
        <v>100.60287999999998</v>
      </c>
      <c r="J12736" s="147">
        <v>107.9449812</v>
      </c>
      <c r="K12736" s="147">
        <v>115.29503999999999</v>
      </c>
    </row>
    <row r="12737" spans="2:11" x14ac:dyDescent="0.2">
      <c r="B12737" s="21" t="str">
        <f t="shared" si="198"/>
        <v>MitchellWind2070RCP6.0</v>
      </c>
      <c r="C12737" t="s">
        <v>378</v>
      </c>
      <c r="D12737" t="s">
        <v>1</v>
      </c>
      <c r="E12737" s="144" t="s">
        <v>192</v>
      </c>
      <c r="F12737" s="144">
        <v>2070</v>
      </c>
      <c r="G12737" s="147">
        <v>86.246006364978186</v>
      </c>
      <c r="H12737" s="147">
        <v>93.217991999999995</v>
      </c>
      <c r="I12737" s="147">
        <v>100.65579999999999</v>
      </c>
      <c r="J12737" s="147">
        <v>108.00580000000001</v>
      </c>
      <c r="K12737" s="147">
        <v>115.36207199999998</v>
      </c>
    </row>
    <row r="12738" spans="2:11" x14ac:dyDescent="0.2">
      <c r="B12738" s="21" t="str">
        <f t="shared" si="198"/>
        <v>MitchellWind2075RCP6.0</v>
      </c>
      <c r="C12738" t="s">
        <v>378</v>
      </c>
      <c r="D12738" t="s">
        <v>1</v>
      </c>
      <c r="E12738" s="144" t="s">
        <v>192</v>
      </c>
      <c r="F12738" s="144">
        <v>2075</v>
      </c>
      <c r="G12738" s="147">
        <v>86.402555728964842</v>
      </c>
      <c r="H12738" s="147">
        <v>93.427614000000005</v>
      </c>
      <c r="I12738" s="147">
        <v>100.93019999999999</v>
      </c>
      <c r="J12738" s="147">
        <v>108.33610900000001</v>
      </c>
      <c r="K12738" s="147">
        <v>115.75309199999998</v>
      </c>
    </row>
    <row r="12739" spans="2:11" x14ac:dyDescent="0.2">
      <c r="B12739" s="21" t="str">
        <f t="shared" si="198"/>
        <v>MitchellWind2080RCP6.0</v>
      </c>
      <c r="C12739" t="s">
        <v>378</v>
      </c>
      <c r="D12739" t="s">
        <v>1</v>
      </c>
      <c r="E12739" s="144" t="s">
        <v>192</v>
      </c>
      <c r="F12739" s="144">
        <v>2080</v>
      </c>
      <c r="G12739" s="147">
        <v>86.559105092951512</v>
      </c>
      <c r="H12739" s="147">
        <v>93.637236000000001</v>
      </c>
      <c r="I12739" s="147">
        <v>101.2046</v>
      </c>
      <c r="J12739" s="147">
        <v>108.66641799999999</v>
      </c>
      <c r="K12739" s="147">
        <v>116.14411199999998</v>
      </c>
    </row>
    <row r="12740" spans="2:11" x14ac:dyDescent="0.2">
      <c r="B12740" s="21" t="str">
        <f t="shared" si="198"/>
        <v>MitchellWind2085RCP6.0</v>
      </c>
      <c r="C12740" t="s">
        <v>378</v>
      </c>
      <c r="D12740" t="s">
        <v>1</v>
      </c>
      <c r="E12740" s="144" t="s">
        <v>192</v>
      </c>
      <c r="F12740" s="144">
        <v>2085</v>
      </c>
      <c r="G12740" s="147">
        <v>86.715654456938182</v>
      </c>
      <c r="H12740" s="147">
        <v>93.846857999999997</v>
      </c>
      <c r="I12740" s="147">
        <v>101.479</v>
      </c>
      <c r="J12740" s="147">
        <v>108.99672699999999</v>
      </c>
      <c r="K12740" s="147">
        <v>116.53513199999999</v>
      </c>
    </row>
    <row r="12741" spans="2:11" x14ac:dyDescent="0.2">
      <c r="B12741" s="21" t="str">
        <f t="shared" si="198"/>
        <v>MitchellWind2090RCP6.0</v>
      </c>
      <c r="C12741" t="s">
        <v>378</v>
      </c>
      <c r="D12741" t="s">
        <v>1</v>
      </c>
      <c r="E12741" s="144" t="s">
        <v>192</v>
      </c>
      <c r="F12741" s="144">
        <v>2090</v>
      </c>
      <c r="G12741" s="147">
        <v>87.176840421115102</v>
      </c>
      <c r="H12741" s="147">
        <v>94.421040000000005</v>
      </c>
      <c r="I12741" s="147">
        <v>102.18786666666666</v>
      </c>
      <c r="J12741" s="147">
        <v>109.82686866666666</v>
      </c>
      <c r="K12741" s="147">
        <v>117.48847599999999</v>
      </c>
    </row>
    <row r="12742" spans="2:11" x14ac:dyDescent="0.2">
      <c r="B12742" s="21" t="str">
        <f t="shared" si="198"/>
        <v>MitchellWind2095RCP6.0</v>
      </c>
      <c r="C12742" t="s">
        <v>378</v>
      </c>
      <c r="D12742" t="s">
        <v>1</v>
      </c>
      <c r="E12742" s="144" t="s">
        <v>192</v>
      </c>
      <c r="F12742" s="144">
        <v>2095</v>
      </c>
      <c r="G12742" s="147">
        <v>87.481477021305381</v>
      </c>
      <c r="H12742" s="147">
        <v>94.785600000000002</v>
      </c>
      <c r="I12742" s="147">
        <v>102.62233333333334</v>
      </c>
      <c r="J12742" s="147">
        <v>110.32670133333333</v>
      </c>
      <c r="K12742" s="147">
        <v>118.0508</v>
      </c>
    </row>
    <row r="12743" spans="2:11" x14ac:dyDescent="0.2">
      <c r="B12743" s="21" t="str">
        <f t="shared" si="198"/>
        <v>MitchellWind2100RCP6.0</v>
      </c>
      <c r="C12743" t="s">
        <v>378</v>
      </c>
      <c r="D12743" t="s">
        <v>1</v>
      </c>
      <c r="E12743" s="144" t="s">
        <v>192</v>
      </c>
      <c r="F12743" s="144">
        <v>2100</v>
      </c>
      <c r="G12743" s="147">
        <v>87.786113621495645</v>
      </c>
      <c r="H12743" s="147">
        <v>95.15016</v>
      </c>
      <c r="I12743" s="147">
        <v>103.05680000000001</v>
      </c>
      <c r="J12743" s="147">
        <v>110.826534</v>
      </c>
      <c r="K12743" s="147">
        <v>118.613124</v>
      </c>
    </row>
    <row r="12744" spans="2:11" x14ac:dyDescent="0.2">
      <c r="B12744" s="21" t="str">
        <f t="shared" si="198"/>
        <v>MitchellWind2023RCP8.5</v>
      </c>
      <c r="C12744" t="s">
        <v>378</v>
      </c>
      <c r="D12744" t="s">
        <v>1</v>
      </c>
      <c r="E12744" s="144" t="s">
        <v>191</v>
      </c>
      <c r="F12744" s="144">
        <v>2023</v>
      </c>
      <c r="G12744" s="147">
        <v>85.53518763120087</v>
      </c>
      <c r="H12744" s="147">
        <v>92.297477999999998</v>
      </c>
      <c r="I12744" s="147">
        <v>99.460199999999986</v>
      </c>
      <c r="J12744" s="147">
        <v>106.57970399999999</v>
      </c>
      <c r="K12744" s="147">
        <v>113.70861599999999</v>
      </c>
    </row>
    <row r="12745" spans="2:11" x14ac:dyDescent="0.2">
      <c r="B12745" s="21" t="str">
        <f t="shared" si="198"/>
        <v>MitchellWind2025RCP8.5</v>
      </c>
      <c r="C12745" t="s">
        <v>378</v>
      </c>
      <c r="D12745" t="s">
        <v>1</v>
      </c>
      <c r="E12745" s="144" t="s">
        <v>191</v>
      </c>
      <c r="F12745" s="144">
        <v>2025</v>
      </c>
      <c r="G12745" s="147">
        <v>85.715713023906218</v>
      </c>
      <c r="H12745" s="147">
        <v>92.534441999999999</v>
      </c>
      <c r="I12745" s="147">
        <v>99.770533333333319</v>
      </c>
      <c r="J12745" s="147">
        <v>106.95370466666665</v>
      </c>
      <c r="K12745" s="147">
        <v>114.14804799999999</v>
      </c>
    </row>
    <row r="12746" spans="2:11" x14ac:dyDescent="0.2">
      <c r="B12746" s="21" t="str">
        <f t="shared" si="198"/>
        <v>MitchellWind2030RCP8.5</v>
      </c>
      <c r="C12746" t="s">
        <v>378</v>
      </c>
      <c r="D12746" t="s">
        <v>1</v>
      </c>
      <c r="E12746" s="144" t="s">
        <v>191</v>
      </c>
      <c r="F12746" s="144">
        <v>2030</v>
      </c>
      <c r="G12746" s="147">
        <v>85.896238416611581</v>
      </c>
      <c r="H12746" s="147">
        <v>92.771405999999999</v>
      </c>
      <c r="I12746" s="147">
        <v>100.08086666666667</v>
      </c>
      <c r="J12746" s="147">
        <v>107.32770533333333</v>
      </c>
      <c r="K12746" s="147">
        <v>114.58748</v>
      </c>
    </row>
    <row r="12747" spans="2:11" x14ac:dyDescent="0.2">
      <c r="B12747" s="21" t="str">
        <f t="shared" si="198"/>
        <v>MitchellWind2035RCP8.5</v>
      </c>
      <c r="C12747" t="s">
        <v>378</v>
      </c>
      <c r="D12747" t="s">
        <v>1</v>
      </c>
      <c r="E12747" s="144" t="s">
        <v>191</v>
      </c>
      <c r="F12747" s="144">
        <v>2035</v>
      </c>
      <c r="G12747" s="147">
        <v>86.07676380931693</v>
      </c>
      <c r="H12747" s="147">
        <v>93.008369999999999</v>
      </c>
      <c r="I12747" s="147">
        <v>100.3912</v>
      </c>
      <c r="J12747" s="147">
        <v>107.70170599999999</v>
      </c>
      <c r="K12747" s="147">
        <v>115.026912</v>
      </c>
    </row>
    <row r="12748" spans="2:11" x14ac:dyDescent="0.2">
      <c r="B12748" s="21" t="str">
        <f t="shared" ref="B12748:B12811" si="199">C12748&amp;D12748&amp;F12748&amp;E12748</f>
        <v>MitchellWind2040RCP8.5</v>
      </c>
      <c r="C12748" t="s">
        <v>378</v>
      </c>
      <c r="D12748" t="s">
        <v>1</v>
      </c>
      <c r="E12748" s="144" t="s">
        <v>191</v>
      </c>
      <c r="F12748" s="144">
        <v>2040</v>
      </c>
      <c r="G12748" s="147">
        <v>86.133177994537348</v>
      </c>
      <c r="H12748" s="147">
        <v>93.078243999999998</v>
      </c>
      <c r="I12748" s="147">
        <v>100.4794</v>
      </c>
      <c r="J12748" s="147">
        <v>107.80307066666666</v>
      </c>
      <c r="K12748" s="147">
        <v>115.13863199999999</v>
      </c>
    </row>
    <row r="12749" spans="2:11" x14ac:dyDescent="0.2">
      <c r="B12749" s="21" t="str">
        <f t="shared" si="199"/>
        <v>MitchellWind2045RCP8.5</v>
      </c>
      <c r="C12749" t="s">
        <v>378</v>
      </c>
      <c r="D12749" t="s">
        <v>1</v>
      </c>
      <c r="E12749" s="144" t="s">
        <v>191</v>
      </c>
      <c r="F12749" s="144">
        <v>2045</v>
      </c>
      <c r="G12749" s="147">
        <v>86.189592179757767</v>
      </c>
      <c r="H12749" s="147">
        <v>93.148117999999997</v>
      </c>
      <c r="I12749" s="147">
        <v>100.56759999999998</v>
      </c>
      <c r="J12749" s="147">
        <v>107.90443533333334</v>
      </c>
      <c r="K12749" s="147">
        <v>115.25035199999999</v>
      </c>
    </row>
    <row r="12750" spans="2:11" x14ac:dyDescent="0.2">
      <c r="B12750" s="21" t="str">
        <f t="shared" si="199"/>
        <v>MitchellWind2050RCP8.5</v>
      </c>
      <c r="C12750" t="s">
        <v>378</v>
      </c>
      <c r="D12750" t="s">
        <v>1</v>
      </c>
      <c r="E12750" s="144" t="s">
        <v>191</v>
      </c>
      <c r="F12750" s="144">
        <v>2050</v>
      </c>
      <c r="G12750" s="147">
        <v>86.454738850293737</v>
      </c>
      <c r="H12750" s="147">
        <v>93.497488000000004</v>
      </c>
      <c r="I12750" s="147">
        <v>101.02166666666666</v>
      </c>
      <c r="J12750" s="147">
        <v>108.446212</v>
      </c>
      <c r="K12750" s="147">
        <v>115.88343199999998</v>
      </c>
    </row>
    <row r="12751" spans="2:11" x14ac:dyDescent="0.2">
      <c r="B12751" s="21" t="str">
        <f t="shared" si="199"/>
        <v>MitchellWind2055RCP8.5</v>
      </c>
      <c r="C12751" t="s">
        <v>378</v>
      </c>
      <c r="D12751" t="s">
        <v>1</v>
      </c>
      <c r="E12751" s="144" t="s">
        <v>191</v>
      </c>
      <c r="F12751" s="144">
        <v>2055</v>
      </c>
      <c r="G12751" s="147">
        <v>86.663471335609287</v>
      </c>
      <c r="H12751" s="147">
        <v>93.776983999999999</v>
      </c>
      <c r="I12751" s="147">
        <v>101.38753333333332</v>
      </c>
      <c r="J12751" s="147">
        <v>108.886624</v>
      </c>
      <c r="K12751" s="147">
        <v>116.40479199999999</v>
      </c>
    </row>
    <row r="12752" spans="2:11" x14ac:dyDescent="0.2">
      <c r="B12752" s="21" t="str">
        <f t="shared" si="199"/>
        <v>MitchellWind2060RCP8.5</v>
      </c>
      <c r="C12752" t="s">
        <v>378</v>
      </c>
      <c r="D12752" t="s">
        <v>1</v>
      </c>
      <c r="E12752" s="144" t="s">
        <v>191</v>
      </c>
      <c r="F12752" s="144">
        <v>2060</v>
      </c>
      <c r="G12752" s="147">
        <v>87.176840421115102</v>
      </c>
      <c r="H12752" s="147">
        <v>94.421040000000005</v>
      </c>
      <c r="I12752" s="147">
        <v>102.18786666666666</v>
      </c>
      <c r="J12752" s="147">
        <v>109.82686866666666</v>
      </c>
      <c r="K12752" s="147">
        <v>117.48847599999999</v>
      </c>
    </row>
    <row r="12753" spans="2:11" x14ac:dyDescent="0.2">
      <c r="B12753" s="21" t="str">
        <f t="shared" si="199"/>
        <v>MitchellWind2065RCP8.5</v>
      </c>
      <c r="C12753" t="s">
        <v>378</v>
      </c>
      <c r="D12753" t="s">
        <v>1</v>
      </c>
      <c r="E12753" s="144" t="s">
        <v>191</v>
      </c>
      <c r="F12753" s="144">
        <v>2065</v>
      </c>
      <c r="G12753" s="147">
        <v>87.481477021305381</v>
      </c>
      <c r="H12753" s="147">
        <v>94.785600000000002</v>
      </c>
      <c r="I12753" s="147">
        <v>102.62233333333334</v>
      </c>
      <c r="J12753" s="147">
        <v>110.32670133333333</v>
      </c>
      <c r="K12753" s="147">
        <v>118.0508</v>
      </c>
    </row>
    <row r="12754" spans="2:11" x14ac:dyDescent="0.2">
      <c r="B12754" s="21" t="str">
        <f t="shared" si="199"/>
        <v>MitchellWind2070RCP8.5</v>
      </c>
      <c r="C12754" t="s">
        <v>378</v>
      </c>
      <c r="D12754" t="s">
        <v>1</v>
      </c>
      <c r="E12754" s="144" t="s">
        <v>191</v>
      </c>
      <c r="F12754" s="144">
        <v>2070</v>
      </c>
      <c r="G12754" s="147">
        <v>88.054081001292644</v>
      </c>
      <c r="H12754" s="147">
        <v>95.502567999999997</v>
      </c>
      <c r="I12754" s="147">
        <v>103.52066666666667</v>
      </c>
      <c r="J12754" s="147">
        <v>111.37879666666666</v>
      </c>
      <c r="K12754" s="147">
        <v>119.2611</v>
      </c>
    </row>
    <row r="12755" spans="2:11" x14ac:dyDescent="0.2">
      <c r="B12755" s="21" t="str">
        <f t="shared" si="199"/>
        <v>MitchellWind2075RCP8.5</v>
      </c>
      <c r="C12755" t="s">
        <v>378</v>
      </c>
      <c r="D12755" t="s">
        <v>1</v>
      </c>
      <c r="E12755" s="144" t="s">
        <v>191</v>
      </c>
      <c r="F12755" s="144">
        <v>2075</v>
      </c>
      <c r="G12755" s="147">
        <v>88.32204838108963</v>
      </c>
      <c r="H12755" s="147">
        <v>95.854976000000008</v>
      </c>
      <c r="I12755" s="147">
        <v>103.98453333333335</v>
      </c>
      <c r="J12755" s="147">
        <v>111.93105933333334</v>
      </c>
      <c r="K12755" s="147">
        <v>119.90907599999998</v>
      </c>
    </row>
    <row r="12756" spans="2:11" x14ac:dyDescent="0.2">
      <c r="B12756" s="21" t="str">
        <f t="shared" si="199"/>
        <v>MitchellWind2080RCP8.5</v>
      </c>
      <c r="C12756" t="s">
        <v>378</v>
      </c>
      <c r="D12756" t="s">
        <v>1</v>
      </c>
      <c r="E12756" s="144" t="s">
        <v>191</v>
      </c>
      <c r="F12756" s="144">
        <v>2080</v>
      </c>
      <c r="G12756" s="147">
        <v>88.590015760886629</v>
      </c>
      <c r="H12756" s="147">
        <v>96.207384000000005</v>
      </c>
      <c r="I12756" s="147">
        <v>104.44840000000001</v>
      </c>
      <c r="J12756" s="147">
        <v>112.483322</v>
      </c>
      <c r="K12756" s="147">
        <v>120.55705199999998</v>
      </c>
    </row>
    <row r="12757" spans="2:11" x14ac:dyDescent="0.2">
      <c r="B12757" s="21" t="str">
        <f t="shared" si="199"/>
        <v>MitchellWind2085RCP8.5</v>
      </c>
      <c r="C12757" t="s">
        <v>378</v>
      </c>
      <c r="D12757" t="s">
        <v>1</v>
      </c>
      <c r="E12757" s="144" t="s">
        <v>191</v>
      </c>
      <c r="F12757" s="144">
        <v>2085</v>
      </c>
      <c r="G12757" s="147">
        <v>88.94542512777528</v>
      </c>
      <c r="H12757" s="147">
        <v>96.658527000000007</v>
      </c>
      <c r="I12757" s="147">
        <v>105.0217</v>
      </c>
      <c r="J12757" s="147">
        <v>113.16491200000002</v>
      </c>
      <c r="K12757" s="147">
        <v>121.34467799999999</v>
      </c>
    </row>
    <row r="12758" spans="2:11" x14ac:dyDescent="0.2">
      <c r="B12758" s="21" t="str">
        <f t="shared" si="199"/>
        <v>MitchellWind2090RCP8.5</v>
      </c>
      <c r="C12758" t="s">
        <v>378</v>
      </c>
      <c r="D12758" t="s">
        <v>1</v>
      </c>
      <c r="E12758" s="144" t="s">
        <v>191</v>
      </c>
      <c r="F12758" s="144">
        <v>2090</v>
      </c>
      <c r="G12758" s="147">
        <v>89.300834494663917</v>
      </c>
      <c r="H12758" s="147">
        <v>97.109670000000008</v>
      </c>
      <c r="I12758" s="147">
        <v>105.59499999999998</v>
      </c>
      <c r="J12758" s="147">
        <v>113.84650200000002</v>
      </c>
      <c r="K12758" s="147">
        <v>122.13230399999998</v>
      </c>
    </row>
    <row r="12759" spans="2:11" x14ac:dyDescent="0.2">
      <c r="B12759" s="21" t="str">
        <f t="shared" si="199"/>
        <v>MitchellWind2095RCP8.5</v>
      </c>
      <c r="C12759" t="s">
        <v>378</v>
      </c>
      <c r="D12759" t="s">
        <v>1</v>
      </c>
      <c r="E12759" s="144" t="s">
        <v>191</v>
      </c>
      <c r="F12759" s="144">
        <v>2095</v>
      </c>
      <c r="G12759" s="147">
        <v>89.300834494663917</v>
      </c>
      <c r="H12759" s="147">
        <v>97.109670000000008</v>
      </c>
      <c r="I12759" s="147">
        <v>105.59499999999998</v>
      </c>
      <c r="J12759" s="147">
        <v>113.84650200000002</v>
      </c>
      <c r="K12759" s="147">
        <v>122.13230399999998</v>
      </c>
    </row>
    <row r="12760" spans="2:11" x14ac:dyDescent="0.2">
      <c r="B12760" s="21" t="str">
        <f t="shared" si="199"/>
        <v>MitchellWind2100RCP8.5</v>
      </c>
      <c r="C12760" t="s">
        <v>378</v>
      </c>
      <c r="D12760" t="s">
        <v>1</v>
      </c>
      <c r="E12760" s="144" t="s">
        <v>191</v>
      </c>
      <c r="F12760" s="144">
        <v>2100</v>
      </c>
      <c r="G12760" s="147">
        <v>89.300834494663917</v>
      </c>
      <c r="H12760" s="147">
        <v>97.109670000000008</v>
      </c>
      <c r="I12760" s="147">
        <v>105.59499999999998</v>
      </c>
      <c r="J12760" s="147">
        <v>113.84650200000002</v>
      </c>
      <c r="K12760" s="147">
        <v>122.13230399999998</v>
      </c>
    </row>
    <row r="12761" spans="2:11" x14ac:dyDescent="0.2">
      <c r="B12761" s="21" t="str">
        <f t="shared" si="199"/>
        <v>MoosoneeIce Accretion2023RCP4.5</v>
      </c>
      <c r="C12761" t="s">
        <v>379</v>
      </c>
      <c r="D12761" t="s">
        <v>486</v>
      </c>
      <c r="E12761" s="144" t="s">
        <v>193</v>
      </c>
      <c r="F12761" s="144">
        <v>2023</v>
      </c>
      <c r="G12761" s="147">
        <v>10.625570189278202</v>
      </c>
      <c r="H12761" s="147">
        <v>12.649199999999999</v>
      </c>
      <c r="I12761" s="147">
        <v>15.194999999999999</v>
      </c>
      <c r="J12761" s="147">
        <v>17.153399999999998</v>
      </c>
      <c r="K12761" s="147">
        <v>19.107899999999997</v>
      </c>
    </row>
    <row r="12762" spans="2:11" x14ac:dyDescent="0.2">
      <c r="B12762" s="21" t="str">
        <f t="shared" si="199"/>
        <v>MoosoneeIce Accretion2025RCP4.5</v>
      </c>
      <c r="C12762" t="s">
        <v>379</v>
      </c>
      <c r="D12762" t="s">
        <v>486</v>
      </c>
      <c r="E12762" s="144" t="s">
        <v>193</v>
      </c>
      <c r="F12762" s="144">
        <v>2025</v>
      </c>
      <c r="G12762" s="147">
        <v>10.696894416154496</v>
      </c>
      <c r="H12762" s="147">
        <v>12.736349999999998</v>
      </c>
      <c r="I12762" s="147">
        <v>15.304999999999998</v>
      </c>
      <c r="J12762" s="147">
        <v>17.280524999999997</v>
      </c>
      <c r="K12762" s="147">
        <v>19.252799999999997</v>
      </c>
    </row>
    <row r="12763" spans="2:11" x14ac:dyDescent="0.2">
      <c r="B12763" s="21" t="str">
        <f t="shared" si="199"/>
        <v>MoosoneeIce Accretion2030RCP4.5</v>
      </c>
      <c r="C12763" t="s">
        <v>379</v>
      </c>
      <c r="D12763" t="s">
        <v>486</v>
      </c>
      <c r="E12763" s="144" t="s">
        <v>193</v>
      </c>
      <c r="F12763" s="144">
        <v>2030</v>
      </c>
      <c r="G12763" s="147">
        <v>10.76821864303079</v>
      </c>
      <c r="H12763" s="147">
        <v>12.823499999999999</v>
      </c>
      <c r="I12763" s="147">
        <v>15.414999999999999</v>
      </c>
      <c r="J12763" s="147">
        <v>17.407649999999997</v>
      </c>
      <c r="K12763" s="147">
        <v>19.397699999999997</v>
      </c>
    </row>
    <row r="12764" spans="2:11" x14ac:dyDescent="0.2">
      <c r="B12764" s="21" t="str">
        <f t="shared" si="199"/>
        <v>MoosoneeIce Accretion2035RCP4.5</v>
      </c>
      <c r="C12764" t="s">
        <v>379</v>
      </c>
      <c r="D12764" t="s">
        <v>486</v>
      </c>
      <c r="E12764" s="144" t="s">
        <v>193</v>
      </c>
      <c r="F12764" s="144">
        <v>2035</v>
      </c>
      <c r="G12764" s="147">
        <v>10.839542869907085</v>
      </c>
      <c r="H12764" s="147">
        <v>12.91065</v>
      </c>
      <c r="I12764" s="147">
        <v>15.524999999999999</v>
      </c>
      <c r="J12764" s="147">
        <v>17.534774999999996</v>
      </c>
      <c r="K12764" s="147">
        <v>19.542599999999997</v>
      </c>
    </row>
    <row r="12765" spans="2:11" x14ac:dyDescent="0.2">
      <c r="B12765" s="21" t="str">
        <f t="shared" si="199"/>
        <v>MoosoneeIce Accretion2040RCP4.5</v>
      </c>
      <c r="C12765" t="s">
        <v>379</v>
      </c>
      <c r="D12765" t="s">
        <v>486</v>
      </c>
      <c r="E12765" s="144" t="s">
        <v>193</v>
      </c>
      <c r="F12765" s="144">
        <v>2040</v>
      </c>
      <c r="G12765" s="147">
        <v>10.910867096783379</v>
      </c>
      <c r="H12765" s="147">
        <v>12.9978</v>
      </c>
      <c r="I12765" s="147">
        <v>15.634999999999998</v>
      </c>
      <c r="J12765" s="147">
        <v>17.661899999999999</v>
      </c>
      <c r="K12765" s="147">
        <v>19.687499999999996</v>
      </c>
    </row>
    <row r="12766" spans="2:11" x14ac:dyDescent="0.2">
      <c r="B12766" s="21" t="str">
        <f t="shared" si="199"/>
        <v>MoosoneeIce Accretion2045RCP4.5</v>
      </c>
      <c r="C12766" t="s">
        <v>379</v>
      </c>
      <c r="D12766" t="s">
        <v>486</v>
      </c>
      <c r="E12766" s="144" t="s">
        <v>193</v>
      </c>
      <c r="F12766" s="144">
        <v>2045</v>
      </c>
      <c r="G12766" s="147">
        <v>10.982191323659674</v>
      </c>
      <c r="H12766" s="147">
        <v>13.084949999999999</v>
      </c>
      <c r="I12766" s="147">
        <v>15.744999999999999</v>
      </c>
      <c r="J12766" s="147">
        <v>17.789024999999999</v>
      </c>
      <c r="K12766" s="147">
        <v>19.832399999999996</v>
      </c>
    </row>
    <row r="12767" spans="2:11" x14ac:dyDescent="0.2">
      <c r="B12767" s="21" t="str">
        <f t="shared" si="199"/>
        <v>MoosoneeIce Accretion2050RCP4.5</v>
      </c>
      <c r="C12767" t="s">
        <v>379</v>
      </c>
      <c r="D12767" t="s">
        <v>486</v>
      </c>
      <c r="E12767" s="144" t="s">
        <v>193</v>
      </c>
      <c r="F12767" s="144">
        <v>2050</v>
      </c>
      <c r="G12767" s="147">
        <v>11.036815243755177</v>
      </c>
      <c r="H12767" s="147">
        <v>13.164630000000001</v>
      </c>
      <c r="I12767" s="147">
        <v>15.857999999999999</v>
      </c>
      <c r="J12767" s="147">
        <v>17.926319999999997</v>
      </c>
      <c r="K12767" s="147">
        <v>19.996199999999998</v>
      </c>
    </row>
    <row r="12768" spans="2:11" x14ac:dyDescent="0.2">
      <c r="B12768" s="21" t="str">
        <f t="shared" si="199"/>
        <v>MoosoneeIce Accretion2055RCP4.5</v>
      </c>
      <c r="C12768" t="s">
        <v>379</v>
      </c>
      <c r="D12768" t="s">
        <v>486</v>
      </c>
      <c r="E12768" s="144" t="s">
        <v>193</v>
      </c>
      <c r="F12768" s="144">
        <v>2055</v>
      </c>
      <c r="G12768" s="147">
        <v>11.020114936974386</v>
      </c>
      <c r="H12768" s="147">
        <v>13.157159999999999</v>
      </c>
      <c r="I12768" s="147">
        <v>15.860999999999999</v>
      </c>
      <c r="J12768" s="147">
        <v>17.936489999999999</v>
      </c>
      <c r="K12768" s="147">
        <v>20.015099999999997</v>
      </c>
    </row>
    <row r="12769" spans="2:11" x14ac:dyDescent="0.2">
      <c r="B12769" s="21" t="str">
        <f t="shared" si="199"/>
        <v>MoosoneeIce Accretion2060RCP4.5</v>
      </c>
      <c r="C12769" t="s">
        <v>379</v>
      </c>
      <c r="D12769" t="s">
        <v>486</v>
      </c>
      <c r="E12769" s="144" t="s">
        <v>193</v>
      </c>
      <c r="F12769" s="144">
        <v>2060</v>
      </c>
      <c r="G12769" s="147">
        <v>11.003414630193596</v>
      </c>
      <c r="H12769" s="147">
        <v>13.14969</v>
      </c>
      <c r="I12769" s="147">
        <v>15.864000000000001</v>
      </c>
      <c r="J12769" s="147">
        <v>17.946659999999998</v>
      </c>
      <c r="K12769" s="147">
        <v>20.033999999999999</v>
      </c>
    </row>
    <row r="12770" spans="2:11" x14ac:dyDescent="0.2">
      <c r="B12770" s="21" t="str">
        <f t="shared" si="199"/>
        <v>MoosoneeIce Accretion2065RCP4.5</v>
      </c>
      <c r="C12770" t="s">
        <v>379</v>
      </c>
      <c r="D12770" t="s">
        <v>486</v>
      </c>
      <c r="E12770" s="144" t="s">
        <v>193</v>
      </c>
      <c r="F12770" s="144">
        <v>2065</v>
      </c>
      <c r="G12770" s="147">
        <v>10.986714323412805</v>
      </c>
      <c r="H12770" s="147">
        <v>13.142219999999998</v>
      </c>
      <c r="I12770" s="147">
        <v>15.867000000000001</v>
      </c>
      <c r="J12770" s="147">
        <v>17.95683</v>
      </c>
      <c r="K12770" s="147">
        <v>20.052899999999998</v>
      </c>
    </row>
    <row r="12771" spans="2:11" x14ac:dyDescent="0.2">
      <c r="B12771" s="21" t="str">
        <f t="shared" si="199"/>
        <v>MoosoneeIce Accretion2070RCP4.5</v>
      </c>
      <c r="C12771" t="s">
        <v>379</v>
      </c>
      <c r="D12771" t="s">
        <v>486</v>
      </c>
      <c r="E12771" s="144" t="s">
        <v>193</v>
      </c>
      <c r="F12771" s="144">
        <v>2070</v>
      </c>
      <c r="G12771" s="147">
        <v>10.970014016632014</v>
      </c>
      <c r="H12771" s="147">
        <v>13.134749999999999</v>
      </c>
      <c r="I12771" s="147">
        <v>15.870000000000001</v>
      </c>
      <c r="J12771" s="147">
        <v>17.966999999999999</v>
      </c>
      <c r="K12771" s="147">
        <v>20.0718</v>
      </c>
    </row>
    <row r="12772" spans="2:11" x14ac:dyDescent="0.2">
      <c r="B12772" s="21" t="str">
        <f t="shared" si="199"/>
        <v>MoosoneeIce Accretion2075RCP4.5</v>
      </c>
      <c r="C12772" t="s">
        <v>379</v>
      </c>
      <c r="D12772" t="s">
        <v>486</v>
      </c>
      <c r="E12772" s="144" t="s">
        <v>193</v>
      </c>
      <c r="F12772" s="144">
        <v>2075</v>
      </c>
      <c r="G12772" s="147">
        <v>10.88651248272806</v>
      </c>
      <c r="H12772" s="147">
        <v>13.045524999999998</v>
      </c>
      <c r="I12772" s="147">
        <v>15.775</v>
      </c>
      <c r="J12772" s="147">
        <v>17.868124999999999</v>
      </c>
      <c r="K12772" s="147">
        <v>19.964700000000001</v>
      </c>
    </row>
    <row r="12773" spans="2:11" x14ac:dyDescent="0.2">
      <c r="B12773" s="21" t="str">
        <f t="shared" si="199"/>
        <v>MoosoneeIce Accretion2080RCP4.5</v>
      </c>
      <c r="C12773" t="s">
        <v>379</v>
      </c>
      <c r="D12773" t="s">
        <v>486</v>
      </c>
      <c r="E12773" s="144" t="s">
        <v>193</v>
      </c>
      <c r="F12773" s="144">
        <v>2080</v>
      </c>
      <c r="G12773" s="147">
        <v>10.803010948824104</v>
      </c>
      <c r="H12773" s="147">
        <v>12.956299999999999</v>
      </c>
      <c r="I12773" s="147">
        <v>15.680000000000001</v>
      </c>
      <c r="J12773" s="147">
        <v>17.76925</v>
      </c>
      <c r="K12773" s="147">
        <v>19.857599999999998</v>
      </c>
    </row>
    <row r="12774" spans="2:11" x14ac:dyDescent="0.2">
      <c r="B12774" s="21" t="str">
        <f t="shared" si="199"/>
        <v>MoosoneeIce Accretion2085RCP4.5</v>
      </c>
      <c r="C12774" t="s">
        <v>379</v>
      </c>
      <c r="D12774" t="s">
        <v>486</v>
      </c>
      <c r="E12774" s="144" t="s">
        <v>193</v>
      </c>
      <c r="F12774" s="144">
        <v>2085</v>
      </c>
      <c r="G12774" s="147">
        <v>10.71950941492015</v>
      </c>
      <c r="H12774" s="147">
        <v>12.867075</v>
      </c>
      <c r="I12774" s="147">
        <v>15.585000000000001</v>
      </c>
      <c r="J12774" s="147">
        <v>17.670375</v>
      </c>
      <c r="K12774" s="147">
        <v>19.750499999999999</v>
      </c>
    </row>
    <row r="12775" spans="2:11" x14ac:dyDescent="0.2">
      <c r="B12775" s="21" t="str">
        <f t="shared" si="199"/>
        <v>MoosoneeIce Accretion2090RCP4.5</v>
      </c>
      <c r="C12775" t="s">
        <v>379</v>
      </c>
      <c r="D12775" t="s">
        <v>486</v>
      </c>
      <c r="E12775" s="144" t="s">
        <v>193</v>
      </c>
      <c r="F12775" s="144">
        <v>2090</v>
      </c>
      <c r="G12775" s="147">
        <v>10.636007881016196</v>
      </c>
      <c r="H12775" s="147">
        <v>12.777849999999999</v>
      </c>
      <c r="I12775" s="147">
        <v>15.49</v>
      </c>
      <c r="J12775" s="147">
        <v>17.571499999999997</v>
      </c>
      <c r="K12775" s="147">
        <v>19.6434</v>
      </c>
    </row>
    <row r="12776" spans="2:11" x14ac:dyDescent="0.2">
      <c r="B12776" s="21" t="str">
        <f t="shared" si="199"/>
        <v>MoosoneeIce Accretion2095RCP4.5</v>
      </c>
      <c r="C12776" t="s">
        <v>379</v>
      </c>
      <c r="D12776" t="s">
        <v>486</v>
      </c>
      <c r="E12776" s="144" t="s">
        <v>193</v>
      </c>
      <c r="F12776" s="144">
        <v>2095</v>
      </c>
      <c r="G12776" s="147">
        <v>10.55250634711224</v>
      </c>
      <c r="H12776" s="147">
        <v>12.688624999999998</v>
      </c>
      <c r="I12776" s="147">
        <v>15.395000000000001</v>
      </c>
      <c r="J12776" s="147">
        <v>17.472624999999997</v>
      </c>
      <c r="K12776" s="147">
        <v>19.536299999999997</v>
      </c>
    </row>
    <row r="12777" spans="2:11" x14ac:dyDescent="0.2">
      <c r="B12777" s="21" t="str">
        <f t="shared" si="199"/>
        <v>MoosoneeIce Accretion2100RCP4.5</v>
      </c>
      <c r="C12777" t="s">
        <v>379</v>
      </c>
      <c r="D12777" t="s">
        <v>486</v>
      </c>
      <c r="E12777" s="144" t="s">
        <v>193</v>
      </c>
      <c r="F12777" s="144">
        <v>2100</v>
      </c>
      <c r="G12777" s="147">
        <v>10.469004813208286</v>
      </c>
      <c r="H12777" s="147">
        <v>12.599399999999999</v>
      </c>
      <c r="I12777" s="147">
        <v>15.3</v>
      </c>
      <c r="J12777" s="147">
        <v>17.373749999999998</v>
      </c>
      <c r="K12777" s="147">
        <v>19.429199999999998</v>
      </c>
    </row>
    <row r="12778" spans="2:11" x14ac:dyDescent="0.2">
      <c r="B12778" s="21" t="str">
        <f t="shared" si="199"/>
        <v>MoosoneeIce Accretion2023RCP6.0</v>
      </c>
      <c r="C12778" t="s">
        <v>379</v>
      </c>
      <c r="D12778" t="s">
        <v>486</v>
      </c>
      <c r="E12778" s="144" t="s">
        <v>192</v>
      </c>
      <c r="F12778" s="144">
        <v>2023</v>
      </c>
      <c r="G12778" s="147">
        <v>10.625570189278202</v>
      </c>
      <c r="H12778" s="147">
        <v>12.649199999999999</v>
      </c>
      <c r="I12778" s="147">
        <v>15.194999999999999</v>
      </c>
      <c r="J12778" s="147">
        <v>17.153399999999998</v>
      </c>
      <c r="K12778" s="147">
        <v>19.107899999999997</v>
      </c>
    </row>
    <row r="12779" spans="2:11" x14ac:dyDescent="0.2">
      <c r="B12779" s="21" t="str">
        <f t="shared" si="199"/>
        <v>MoosoneeIce Accretion2025RCP6.0</v>
      </c>
      <c r="C12779" t="s">
        <v>379</v>
      </c>
      <c r="D12779" t="s">
        <v>486</v>
      </c>
      <c r="E12779" s="144" t="s">
        <v>192</v>
      </c>
      <c r="F12779" s="144">
        <v>2025</v>
      </c>
      <c r="G12779" s="147">
        <v>10.696894416154496</v>
      </c>
      <c r="H12779" s="147">
        <v>12.736349999999998</v>
      </c>
      <c r="I12779" s="147">
        <v>15.304999999999998</v>
      </c>
      <c r="J12779" s="147">
        <v>17.280524999999997</v>
      </c>
      <c r="K12779" s="147">
        <v>19.252799999999997</v>
      </c>
    </row>
    <row r="12780" spans="2:11" x14ac:dyDescent="0.2">
      <c r="B12780" s="21" t="str">
        <f t="shared" si="199"/>
        <v>MoosoneeIce Accretion2030RCP6.0</v>
      </c>
      <c r="C12780" t="s">
        <v>379</v>
      </c>
      <c r="D12780" t="s">
        <v>486</v>
      </c>
      <c r="E12780" s="144" t="s">
        <v>192</v>
      </c>
      <c r="F12780" s="144">
        <v>2030</v>
      </c>
      <c r="G12780" s="147">
        <v>10.76821864303079</v>
      </c>
      <c r="H12780" s="147">
        <v>12.823499999999999</v>
      </c>
      <c r="I12780" s="147">
        <v>15.414999999999999</v>
      </c>
      <c r="J12780" s="147">
        <v>17.407649999999997</v>
      </c>
      <c r="K12780" s="147">
        <v>19.397699999999997</v>
      </c>
    </row>
    <row r="12781" spans="2:11" x14ac:dyDescent="0.2">
      <c r="B12781" s="21" t="str">
        <f t="shared" si="199"/>
        <v>MoosoneeIce Accretion2035RCP6.0</v>
      </c>
      <c r="C12781" t="s">
        <v>379</v>
      </c>
      <c r="D12781" t="s">
        <v>486</v>
      </c>
      <c r="E12781" s="144" t="s">
        <v>192</v>
      </c>
      <c r="F12781" s="144">
        <v>2035</v>
      </c>
      <c r="G12781" s="147">
        <v>10.839542869907085</v>
      </c>
      <c r="H12781" s="147">
        <v>12.91065</v>
      </c>
      <c r="I12781" s="147">
        <v>15.524999999999999</v>
      </c>
      <c r="J12781" s="147">
        <v>17.534774999999996</v>
      </c>
      <c r="K12781" s="147">
        <v>19.542599999999997</v>
      </c>
    </row>
    <row r="12782" spans="2:11" x14ac:dyDescent="0.2">
      <c r="B12782" s="21" t="str">
        <f t="shared" si="199"/>
        <v>MoosoneeIce Accretion2040RCP6.0</v>
      </c>
      <c r="C12782" t="s">
        <v>379</v>
      </c>
      <c r="D12782" t="s">
        <v>486</v>
      </c>
      <c r="E12782" s="144" t="s">
        <v>192</v>
      </c>
      <c r="F12782" s="144">
        <v>2040</v>
      </c>
      <c r="G12782" s="147">
        <v>10.910867096783379</v>
      </c>
      <c r="H12782" s="147">
        <v>12.9978</v>
      </c>
      <c r="I12782" s="147">
        <v>15.634999999999998</v>
      </c>
      <c r="J12782" s="147">
        <v>17.661899999999999</v>
      </c>
      <c r="K12782" s="147">
        <v>19.687499999999996</v>
      </c>
    </row>
    <row r="12783" spans="2:11" x14ac:dyDescent="0.2">
      <c r="B12783" s="21" t="str">
        <f t="shared" si="199"/>
        <v>MoosoneeIce Accretion2045RCP6.0</v>
      </c>
      <c r="C12783" t="s">
        <v>379</v>
      </c>
      <c r="D12783" t="s">
        <v>486</v>
      </c>
      <c r="E12783" s="144" t="s">
        <v>192</v>
      </c>
      <c r="F12783" s="144">
        <v>2045</v>
      </c>
      <c r="G12783" s="147">
        <v>10.982191323659674</v>
      </c>
      <c r="H12783" s="147">
        <v>13.084949999999999</v>
      </c>
      <c r="I12783" s="147">
        <v>15.744999999999999</v>
      </c>
      <c r="J12783" s="147">
        <v>17.789024999999999</v>
      </c>
      <c r="K12783" s="147">
        <v>19.832399999999996</v>
      </c>
    </row>
    <row r="12784" spans="2:11" x14ac:dyDescent="0.2">
      <c r="B12784" s="21" t="str">
        <f t="shared" si="199"/>
        <v>MoosoneeIce Accretion2050RCP6.0</v>
      </c>
      <c r="C12784" t="s">
        <v>379</v>
      </c>
      <c r="D12784" t="s">
        <v>486</v>
      </c>
      <c r="E12784" s="144" t="s">
        <v>192</v>
      </c>
      <c r="F12784" s="144">
        <v>2050</v>
      </c>
      <c r="G12784" s="147">
        <v>11.036815243755177</v>
      </c>
      <c r="H12784" s="147">
        <v>13.164630000000001</v>
      </c>
      <c r="I12784" s="147">
        <v>15.857999999999999</v>
      </c>
      <c r="J12784" s="147">
        <v>17.926319999999997</v>
      </c>
      <c r="K12784" s="147">
        <v>19.996199999999998</v>
      </c>
    </row>
    <row r="12785" spans="2:11" x14ac:dyDescent="0.2">
      <c r="B12785" s="21" t="str">
        <f t="shared" si="199"/>
        <v>MoosoneeIce Accretion2055RCP6.0</v>
      </c>
      <c r="C12785" t="s">
        <v>379</v>
      </c>
      <c r="D12785" t="s">
        <v>486</v>
      </c>
      <c r="E12785" s="144" t="s">
        <v>192</v>
      </c>
      <c r="F12785" s="144">
        <v>2055</v>
      </c>
      <c r="G12785" s="147">
        <v>11.020114936974386</v>
      </c>
      <c r="H12785" s="147">
        <v>13.157159999999999</v>
      </c>
      <c r="I12785" s="147">
        <v>15.860999999999999</v>
      </c>
      <c r="J12785" s="147">
        <v>17.936489999999999</v>
      </c>
      <c r="K12785" s="147">
        <v>20.015099999999997</v>
      </c>
    </row>
    <row r="12786" spans="2:11" x14ac:dyDescent="0.2">
      <c r="B12786" s="21" t="str">
        <f t="shared" si="199"/>
        <v>MoosoneeIce Accretion2060RCP6.0</v>
      </c>
      <c r="C12786" t="s">
        <v>379</v>
      </c>
      <c r="D12786" t="s">
        <v>486</v>
      </c>
      <c r="E12786" s="144" t="s">
        <v>192</v>
      </c>
      <c r="F12786" s="144">
        <v>2060</v>
      </c>
      <c r="G12786" s="147">
        <v>11.003414630193596</v>
      </c>
      <c r="H12786" s="147">
        <v>13.14969</v>
      </c>
      <c r="I12786" s="147">
        <v>15.864000000000001</v>
      </c>
      <c r="J12786" s="147">
        <v>17.946659999999998</v>
      </c>
      <c r="K12786" s="147">
        <v>20.033999999999999</v>
      </c>
    </row>
    <row r="12787" spans="2:11" x14ac:dyDescent="0.2">
      <c r="B12787" s="21" t="str">
        <f t="shared" si="199"/>
        <v>MoosoneeIce Accretion2065RCP6.0</v>
      </c>
      <c r="C12787" t="s">
        <v>379</v>
      </c>
      <c r="D12787" t="s">
        <v>486</v>
      </c>
      <c r="E12787" s="144" t="s">
        <v>192</v>
      </c>
      <c r="F12787" s="144">
        <v>2065</v>
      </c>
      <c r="G12787" s="147">
        <v>10.986714323412805</v>
      </c>
      <c r="H12787" s="147">
        <v>13.142219999999998</v>
      </c>
      <c r="I12787" s="147">
        <v>15.867000000000001</v>
      </c>
      <c r="J12787" s="147">
        <v>17.95683</v>
      </c>
      <c r="K12787" s="147">
        <v>20.052899999999998</v>
      </c>
    </row>
    <row r="12788" spans="2:11" x14ac:dyDescent="0.2">
      <c r="B12788" s="21" t="str">
        <f t="shared" si="199"/>
        <v>MoosoneeIce Accretion2070RCP6.0</v>
      </c>
      <c r="C12788" t="s">
        <v>379</v>
      </c>
      <c r="D12788" t="s">
        <v>486</v>
      </c>
      <c r="E12788" s="144" t="s">
        <v>192</v>
      </c>
      <c r="F12788" s="144">
        <v>2070</v>
      </c>
      <c r="G12788" s="147">
        <v>10.970014016632014</v>
      </c>
      <c r="H12788" s="147">
        <v>13.134749999999999</v>
      </c>
      <c r="I12788" s="147">
        <v>15.870000000000001</v>
      </c>
      <c r="J12788" s="147">
        <v>17.966999999999999</v>
      </c>
      <c r="K12788" s="147">
        <v>20.0718</v>
      </c>
    </row>
    <row r="12789" spans="2:11" x14ac:dyDescent="0.2">
      <c r="B12789" s="21" t="str">
        <f t="shared" si="199"/>
        <v>MoosoneeIce Accretion2075RCP6.0</v>
      </c>
      <c r="C12789" t="s">
        <v>379</v>
      </c>
      <c r="D12789" t="s">
        <v>486</v>
      </c>
      <c r="E12789" s="144" t="s">
        <v>192</v>
      </c>
      <c r="F12789" s="144">
        <v>2075</v>
      </c>
      <c r="G12789" s="147">
        <v>10.844761715776082</v>
      </c>
      <c r="H12789" s="147">
        <v>13.000912499999998</v>
      </c>
      <c r="I12789" s="147">
        <v>15.727500000000001</v>
      </c>
      <c r="J12789" s="147">
        <v>17.818687499999999</v>
      </c>
      <c r="K12789" s="147">
        <v>19.911149999999999</v>
      </c>
    </row>
    <row r="12790" spans="2:11" x14ac:dyDescent="0.2">
      <c r="B12790" s="21" t="str">
        <f t="shared" si="199"/>
        <v>MoosoneeIce Accretion2080RCP6.0</v>
      </c>
      <c r="C12790" t="s">
        <v>379</v>
      </c>
      <c r="D12790" t="s">
        <v>486</v>
      </c>
      <c r="E12790" s="144" t="s">
        <v>192</v>
      </c>
      <c r="F12790" s="144">
        <v>2080</v>
      </c>
      <c r="G12790" s="147">
        <v>10.71950941492015</v>
      </c>
      <c r="H12790" s="147">
        <v>12.867075</v>
      </c>
      <c r="I12790" s="147">
        <v>15.585000000000001</v>
      </c>
      <c r="J12790" s="147">
        <v>17.670375</v>
      </c>
      <c r="K12790" s="147">
        <v>19.750499999999999</v>
      </c>
    </row>
    <row r="12791" spans="2:11" x14ac:dyDescent="0.2">
      <c r="B12791" s="21" t="str">
        <f t="shared" si="199"/>
        <v>MoosoneeIce Accretion2085RCP6.0</v>
      </c>
      <c r="C12791" t="s">
        <v>379</v>
      </c>
      <c r="D12791" t="s">
        <v>486</v>
      </c>
      <c r="E12791" s="144" t="s">
        <v>192</v>
      </c>
      <c r="F12791" s="144">
        <v>2085</v>
      </c>
      <c r="G12791" s="147">
        <v>10.594257114064218</v>
      </c>
      <c r="H12791" s="147">
        <v>12.7332375</v>
      </c>
      <c r="I12791" s="147">
        <v>15.442500000000001</v>
      </c>
      <c r="J12791" s="147">
        <v>17.522062499999997</v>
      </c>
      <c r="K12791" s="147">
        <v>19.589849999999998</v>
      </c>
    </row>
    <row r="12792" spans="2:11" x14ac:dyDescent="0.2">
      <c r="B12792" s="21" t="str">
        <f t="shared" si="199"/>
        <v>MoosoneeIce Accretion2090RCP6.0</v>
      </c>
      <c r="C12792" t="s">
        <v>379</v>
      </c>
      <c r="D12792" t="s">
        <v>486</v>
      </c>
      <c r="E12792" s="144" t="s">
        <v>192</v>
      </c>
      <c r="F12792" s="144">
        <v>2090</v>
      </c>
      <c r="G12792" s="147">
        <v>10.16283252222712</v>
      </c>
      <c r="H12792" s="147">
        <v>12.254949999999999</v>
      </c>
      <c r="I12792" s="147">
        <v>14.904999999999999</v>
      </c>
      <c r="J12792" s="147">
        <v>16.938699999999997</v>
      </c>
      <c r="K12792" s="147">
        <v>18.950399999999998</v>
      </c>
    </row>
    <row r="12793" spans="2:11" x14ac:dyDescent="0.2">
      <c r="B12793" s="21" t="str">
        <f t="shared" si="199"/>
        <v>MoosoneeIce Accretion2095RCP6.0</v>
      </c>
      <c r="C12793" t="s">
        <v>379</v>
      </c>
      <c r="D12793" t="s">
        <v>486</v>
      </c>
      <c r="E12793" s="144" t="s">
        <v>192</v>
      </c>
      <c r="F12793" s="144">
        <v>2095</v>
      </c>
      <c r="G12793" s="147">
        <v>9.8566602312459555</v>
      </c>
      <c r="H12793" s="147">
        <v>11.910500000000001</v>
      </c>
      <c r="I12793" s="147">
        <v>14.51</v>
      </c>
      <c r="J12793" s="147">
        <v>16.50365</v>
      </c>
      <c r="K12793" s="147">
        <v>18.471599999999999</v>
      </c>
    </row>
    <row r="12794" spans="2:11" x14ac:dyDescent="0.2">
      <c r="B12794" s="21" t="str">
        <f t="shared" si="199"/>
        <v>MoosoneeIce Accretion2100RCP6.0</v>
      </c>
      <c r="C12794" t="s">
        <v>379</v>
      </c>
      <c r="D12794" t="s">
        <v>486</v>
      </c>
      <c r="E12794" s="144" t="s">
        <v>192</v>
      </c>
      <c r="F12794" s="144">
        <v>2100</v>
      </c>
      <c r="G12794" s="147">
        <v>9.5504879402647891</v>
      </c>
      <c r="H12794" s="147">
        <v>11.566050000000001</v>
      </c>
      <c r="I12794" s="147">
        <v>14.114999999999998</v>
      </c>
      <c r="J12794" s="147">
        <v>16.0686</v>
      </c>
      <c r="K12794" s="147">
        <v>17.992799999999999</v>
      </c>
    </row>
    <row r="12795" spans="2:11" x14ac:dyDescent="0.2">
      <c r="B12795" s="21" t="str">
        <f t="shared" si="199"/>
        <v>MoosoneeIce Accretion2023RCP8.5</v>
      </c>
      <c r="C12795" t="s">
        <v>379</v>
      </c>
      <c r="D12795" t="s">
        <v>486</v>
      </c>
      <c r="E12795" s="144" t="s">
        <v>191</v>
      </c>
      <c r="F12795" s="144">
        <v>2023</v>
      </c>
      <c r="G12795" s="147">
        <v>10.625570189278202</v>
      </c>
      <c r="H12795" s="147">
        <v>12.649199999999999</v>
      </c>
      <c r="I12795" s="147">
        <v>15.194999999999999</v>
      </c>
      <c r="J12795" s="147">
        <v>17.153399999999998</v>
      </c>
      <c r="K12795" s="147">
        <v>19.107899999999997</v>
      </c>
    </row>
    <row r="12796" spans="2:11" x14ac:dyDescent="0.2">
      <c r="B12796" s="21" t="str">
        <f t="shared" si="199"/>
        <v>MoosoneeIce Accretion2025RCP8.5</v>
      </c>
      <c r="C12796" t="s">
        <v>379</v>
      </c>
      <c r="D12796" t="s">
        <v>486</v>
      </c>
      <c r="E12796" s="144" t="s">
        <v>191</v>
      </c>
      <c r="F12796" s="144">
        <v>2025</v>
      </c>
      <c r="G12796" s="147">
        <v>10.76821864303079</v>
      </c>
      <c r="H12796" s="147">
        <v>12.823499999999999</v>
      </c>
      <c r="I12796" s="147">
        <v>15.414999999999999</v>
      </c>
      <c r="J12796" s="147">
        <v>17.407649999999997</v>
      </c>
      <c r="K12796" s="147">
        <v>19.397699999999997</v>
      </c>
    </row>
    <row r="12797" spans="2:11" x14ac:dyDescent="0.2">
      <c r="B12797" s="21" t="str">
        <f t="shared" si="199"/>
        <v>MoosoneeIce Accretion2030RCP8.5</v>
      </c>
      <c r="C12797" t="s">
        <v>379</v>
      </c>
      <c r="D12797" t="s">
        <v>486</v>
      </c>
      <c r="E12797" s="144" t="s">
        <v>191</v>
      </c>
      <c r="F12797" s="144">
        <v>2030</v>
      </c>
      <c r="G12797" s="147">
        <v>10.910867096783379</v>
      </c>
      <c r="H12797" s="147">
        <v>12.9978</v>
      </c>
      <c r="I12797" s="147">
        <v>15.634999999999998</v>
      </c>
      <c r="J12797" s="147">
        <v>17.661899999999999</v>
      </c>
      <c r="K12797" s="147">
        <v>19.687499999999996</v>
      </c>
    </row>
    <row r="12798" spans="2:11" x14ac:dyDescent="0.2">
      <c r="B12798" s="21" t="str">
        <f t="shared" si="199"/>
        <v>MoosoneeIce Accretion2035RCP8.5</v>
      </c>
      <c r="C12798" t="s">
        <v>379</v>
      </c>
      <c r="D12798" t="s">
        <v>486</v>
      </c>
      <c r="E12798" s="144" t="s">
        <v>191</v>
      </c>
      <c r="F12798" s="144">
        <v>2035</v>
      </c>
      <c r="G12798" s="147">
        <v>11.053515550535968</v>
      </c>
      <c r="H12798" s="147">
        <v>13.1721</v>
      </c>
      <c r="I12798" s="147">
        <v>15.854999999999999</v>
      </c>
      <c r="J12798" s="147">
        <v>17.916149999999998</v>
      </c>
      <c r="K12798" s="147">
        <v>19.977299999999996</v>
      </c>
    </row>
    <row r="12799" spans="2:11" x14ac:dyDescent="0.2">
      <c r="B12799" s="21" t="str">
        <f t="shared" si="199"/>
        <v>MoosoneeIce Accretion2040RCP8.5</v>
      </c>
      <c r="C12799" t="s">
        <v>379</v>
      </c>
      <c r="D12799" t="s">
        <v>486</v>
      </c>
      <c r="E12799" s="144" t="s">
        <v>191</v>
      </c>
      <c r="F12799" s="144">
        <v>2040</v>
      </c>
      <c r="G12799" s="147">
        <v>11.025681705901317</v>
      </c>
      <c r="H12799" s="147">
        <v>13.159649999999999</v>
      </c>
      <c r="I12799" s="147">
        <v>15.86</v>
      </c>
      <c r="J12799" s="147">
        <v>17.9331</v>
      </c>
      <c r="K12799" s="147">
        <v>20.008799999999997</v>
      </c>
    </row>
    <row r="12800" spans="2:11" x14ac:dyDescent="0.2">
      <c r="B12800" s="21" t="str">
        <f t="shared" si="199"/>
        <v>MoosoneeIce Accretion2045RCP8.5</v>
      </c>
      <c r="C12800" t="s">
        <v>379</v>
      </c>
      <c r="D12800" t="s">
        <v>486</v>
      </c>
      <c r="E12800" s="144" t="s">
        <v>191</v>
      </c>
      <c r="F12800" s="144">
        <v>2045</v>
      </c>
      <c r="G12800" s="147">
        <v>10.997847861266665</v>
      </c>
      <c r="H12800" s="147">
        <v>13.1472</v>
      </c>
      <c r="I12800" s="147">
        <v>15.865</v>
      </c>
      <c r="J12800" s="147">
        <v>17.950049999999997</v>
      </c>
      <c r="K12800" s="147">
        <v>20.040299999999998</v>
      </c>
    </row>
    <row r="12801" spans="2:11" x14ac:dyDescent="0.2">
      <c r="B12801" s="21" t="str">
        <f t="shared" si="199"/>
        <v>MoosoneeIce Accretion2050RCP8.5</v>
      </c>
      <c r="C12801" t="s">
        <v>379</v>
      </c>
      <c r="D12801" t="s">
        <v>486</v>
      </c>
      <c r="E12801" s="144" t="s">
        <v>191</v>
      </c>
      <c r="F12801" s="144">
        <v>2050</v>
      </c>
      <c r="G12801" s="147">
        <v>10.803010948824104</v>
      </c>
      <c r="H12801" s="147">
        <v>12.956299999999999</v>
      </c>
      <c r="I12801" s="147">
        <v>15.680000000000001</v>
      </c>
      <c r="J12801" s="147">
        <v>17.76925</v>
      </c>
      <c r="K12801" s="147">
        <v>19.857599999999998</v>
      </c>
    </row>
    <row r="12802" spans="2:11" x14ac:dyDescent="0.2">
      <c r="B12802" s="21" t="str">
        <f t="shared" si="199"/>
        <v>MoosoneeIce Accretion2055RCP8.5</v>
      </c>
      <c r="C12802" t="s">
        <v>379</v>
      </c>
      <c r="D12802" t="s">
        <v>486</v>
      </c>
      <c r="E12802" s="144" t="s">
        <v>191</v>
      </c>
      <c r="F12802" s="144">
        <v>2055</v>
      </c>
      <c r="G12802" s="147">
        <v>10.636007881016196</v>
      </c>
      <c r="H12802" s="147">
        <v>12.777849999999999</v>
      </c>
      <c r="I12802" s="147">
        <v>15.49</v>
      </c>
      <c r="J12802" s="147">
        <v>17.571499999999997</v>
      </c>
      <c r="K12802" s="147">
        <v>19.6434</v>
      </c>
    </row>
    <row r="12803" spans="2:11" x14ac:dyDescent="0.2">
      <c r="B12803" s="21" t="str">
        <f t="shared" si="199"/>
        <v>MoosoneeIce Accretion2060RCP8.5</v>
      </c>
      <c r="C12803" t="s">
        <v>379</v>
      </c>
      <c r="D12803" t="s">
        <v>486</v>
      </c>
      <c r="E12803" s="144" t="s">
        <v>191</v>
      </c>
      <c r="F12803" s="144">
        <v>2060</v>
      </c>
      <c r="G12803" s="147">
        <v>10.16283252222712</v>
      </c>
      <c r="H12803" s="147">
        <v>12.254949999999999</v>
      </c>
      <c r="I12803" s="147">
        <v>14.904999999999999</v>
      </c>
      <c r="J12803" s="147">
        <v>16.938699999999997</v>
      </c>
      <c r="K12803" s="147">
        <v>18.950399999999998</v>
      </c>
    </row>
    <row r="12804" spans="2:11" x14ac:dyDescent="0.2">
      <c r="B12804" s="21" t="str">
        <f t="shared" si="199"/>
        <v>MoosoneeIce Accretion2065RCP8.5</v>
      </c>
      <c r="C12804" t="s">
        <v>379</v>
      </c>
      <c r="D12804" t="s">
        <v>486</v>
      </c>
      <c r="E12804" s="144" t="s">
        <v>191</v>
      </c>
      <c r="F12804" s="144">
        <v>2065</v>
      </c>
      <c r="G12804" s="147">
        <v>9.8566602312459555</v>
      </c>
      <c r="H12804" s="147">
        <v>11.910500000000001</v>
      </c>
      <c r="I12804" s="147">
        <v>14.51</v>
      </c>
      <c r="J12804" s="147">
        <v>16.50365</v>
      </c>
      <c r="K12804" s="147">
        <v>18.471599999999999</v>
      </c>
    </row>
    <row r="12805" spans="2:11" x14ac:dyDescent="0.2">
      <c r="B12805" s="21" t="str">
        <f t="shared" si="199"/>
        <v>MoosoneeIce Accretion2070RCP8.5</v>
      </c>
      <c r="C12805" t="s">
        <v>379</v>
      </c>
      <c r="D12805" t="s">
        <v>486</v>
      </c>
      <c r="E12805" s="144" t="s">
        <v>191</v>
      </c>
      <c r="F12805" s="144">
        <v>2070</v>
      </c>
      <c r="G12805" s="147">
        <v>9.2756287244976061</v>
      </c>
      <c r="H12805" s="147">
        <v>11.2631</v>
      </c>
      <c r="I12805" s="147">
        <v>13.774999999999999</v>
      </c>
      <c r="J12805" s="147">
        <v>15.6957</v>
      </c>
      <c r="K12805" s="147">
        <v>17.5959</v>
      </c>
    </row>
    <row r="12806" spans="2:11" x14ac:dyDescent="0.2">
      <c r="B12806" s="21" t="str">
        <f t="shared" si="199"/>
        <v>MoosoneeIce Accretion2075RCP8.5</v>
      </c>
      <c r="C12806" t="s">
        <v>379</v>
      </c>
      <c r="D12806" t="s">
        <v>486</v>
      </c>
      <c r="E12806" s="144" t="s">
        <v>191</v>
      </c>
      <c r="F12806" s="144">
        <v>2075</v>
      </c>
      <c r="G12806" s="147">
        <v>9.0007695087304231</v>
      </c>
      <c r="H12806" s="147">
        <v>10.960150000000001</v>
      </c>
      <c r="I12806" s="147">
        <v>13.435</v>
      </c>
      <c r="J12806" s="147">
        <v>15.322799999999999</v>
      </c>
      <c r="K12806" s="147">
        <v>17.198999999999998</v>
      </c>
    </row>
    <row r="12807" spans="2:11" x14ac:dyDescent="0.2">
      <c r="B12807" s="21" t="str">
        <f t="shared" si="199"/>
        <v>MoosoneeIce Accretion2080RCP8.5</v>
      </c>
      <c r="C12807" t="s">
        <v>379</v>
      </c>
      <c r="D12807" t="s">
        <v>486</v>
      </c>
      <c r="E12807" s="144" t="s">
        <v>191</v>
      </c>
      <c r="F12807" s="144">
        <v>2080</v>
      </c>
      <c r="G12807" s="147">
        <v>8.7259102929632402</v>
      </c>
      <c r="H12807" s="147">
        <v>10.6572</v>
      </c>
      <c r="I12807" s="147">
        <v>13.095000000000001</v>
      </c>
      <c r="J12807" s="147">
        <v>14.9499</v>
      </c>
      <c r="K12807" s="147">
        <v>16.802099999999999</v>
      </c>
    </row>
    <row r="12808" spans="2:11" x14ac:dyDescent="0.2">
      <c r="B12808" s="21" t="str">
        <f t="shared" si="199"/>
        <v>MoosoneeIce Accretion2085RCP8.5</v>
      </c>
      <c r="C12808" t="s">
        <v>379</v>
      </c>
      <c r="D12808" t="s">
        <v>486</v>
      </c>
      <c r="E12808" s="144" t="s">
        <v>191</v>
      </c>
      <c r="F12808" s="144">
        <v>2085</v>
      </c>
      <c r="G12808" s="147">
        <v>8.2823083940984823</v>
      </c>
      <c r="H12808" s="147">
        <v>10.159199999999998</v>
      </c>
      <c r="I12808" s="147">
        <v>12.524999999999999</v>
      </c>
      <c r="J12808" s="147">
        <v>14.331225</v>
      </c>
      <c r="K12808" s="147">
        <v>16.121699999999997</v>
      </c>
    </row>
    <row r="12809" spans="2:11" x14ac:dyDescent="0.2">
      <c r="B12809" s="21" t="str">
        <f t="shared" si="199"/>
        <v>MoosoneeIce Accretion2090RCP8.5</v>
      </c>
      <c r="C12809" t="s">
        <v>379</v>
      </c>
      <c r="D12809" t="s">
        <v>486</v>
      </c>
      <c r="E12809" s="144" t="s">
        <v>191</v>
      </c>
      <c r="F12809" s="144">
        <v>2090</v>
      </c>
      <c r="G12809" s="147">
        <v>7.8387064952337226</v>
      </c>
      <c r="H12809" s="147">
        <v>9.6611999999999991</v>
      </c>
      <c r="I12809" s="147">
        <v>11.954999999999998</v>
      </c>
      <c r="J12809" s="147">
        <v>13.712549999999998</v>
      </c>
      <c r="K12809" s="147">
        <v>15.441299999999998</v>
      </c>
    </row>
    <row r="12810" spans="2:11" x14ac:dyDescent="0.2">
      <c r="B12810" s="21" t="str">
        <f t="shared" si="199"/>
        <v>MoosoneeIce Accretion2095RCP8.5</v>
      </c>
      <c r="C12810" t="s">
        <v>379</v>
      </c>
      <c r="D12810" t="s">
        <v>486</v>
      </c>
      <c r="E12810" s="144" t="s">
        <v>191</v>
      </c>
      <c r="F12810" s="144">
        <v>2095</v>
      </c>
      <c r="G12810" s="147">
        <v>7.8387064952337226</v>
      </c>
      <c r="H12810" s="147">
        <v>9.6611999999999991</v>
      </c>
      <c r="I12810" s="147">
        <v>11.954999999999998</v>
      </c>
      <c r="J12810" s="147">
        <v>13.712549999999998</v>
      </c>
      <c r="K12810" s="147">
        <v>15.441299999999998</v>
      </c>
    </row>
    <row r="12811" spans="2:11" x14ac:dyDescent="0.2">
      <c r="B12811" s="21" t="str">
        <f t="shared" si="199"/>
        <v>MoosoneeIce Accretion2100RCP8.5</v>
      </c>
      <c r="C12811" t="s">
        <v>379</v>
      </c>
      <c r="D12811" t="s">
        <v>486</v>
      </c>
      <c r="E12811" s="144" t="s">
        <v>191</v>
      </c>
      <c r="F12811" s="144">
        <v>2100</v>
      </c>
      <c r="G12811" s="147">
        <v>7.8387064952337226</v>
      </c>
      <c r="H12811" s="147">
        <v>9.6611999999999991</v>
      </c>
      <c r="I12811" s="147">
        <v>11.954999999999998</v>
      </c>
      <c r="J12811" s="147">
        <v>13.712549999999998</v>
      </c>
      <c r="K12811" s="147">
        <v>15.441299999999998</v>
      </c>
    </row>
    <row r="12812" spans="2:11" x14ac:dyDescent="0.2">
      <c r="B12812" s="21" t="str">
        <f t="shared" ref="B12812:B12875" si="200">C12812&amp;D12812&amp;F12812&amp;E12812</f>
        <v>MoosoneeWind2023RCP4.5</v>
      </c>
      <c r="C12812" t="s">
        <v>379</v>
      </c>
      <c r="D12812" t="s">
        <v>1</v>
      </c>
      <c r="E12812" s="144" t="s">
        <v>193</v>
      </c>
      <c r="F12812" s="144">
        <v>2023</v>
      </c>
      <c r="G12812" s="147">
        <v>77.202236819193615</v>
      </c>
      <c r="H12812" s="147">
        <v>83.288568000000012</v>
      </c>
      <c r="I12812" s="147">
        <v>89.724800000000002</v>
      </c>
      <c r="J12812" s="147">
        <v>96.127943999999999</v>
      </c>
      <c r="K12812" s="147">
        <v>102.53707199999999</v>
      </c>
    </row>
    <row r="12813" spans="2:11" x14ac:dyDescent="0.2">
      <c r="B12813" s="21" t="str">
        <f t="shared" si="200"/>
        <v>MoosoneeWind2025RCP4.5</v>
      </c>
      <c r="C12813" t="s">
        <v>379</v>
      </c>
      <c r="D12813" t="s">
        <v>1</v>
      </c>
      <c r="E12813" s="144" t="s">
        <v>193</v>
      </c>
      <c r="F12813" s="144">
        <v>2025</v>
      </c>
      <c r="G12813" s="147">
        <v>77.3149500586442</v>
      </c>
      <c r="H12813" s="147">
        <v>83.419512000000012</v>
      </c>
      <c r="I12813" s="147">
        <v>89.880266666666671</v>
      </c>
      <c r="J12813" s="147">
        <v>96.30370933333333</v>
      </c>
      <c r="K12813" s="147">
        <v>102.73269599999999</v>
      </c>
    </row>
    <row r="12814" spans="2:11" x14ac:dyDescent="0.2">
      <c r="B12814" s="21" t="str">
        <f t="shared" si="200"/>
        <v>MoosoneeWind2030RCP4.5</v>
      </c>
      <c r="C12814" t="s">
        <v>379</v>
      </c>
      <c r="D12814" t="s">
        <v>1</v>
      </c>
      <c r="E12814" s="144" t="s">
        <v>193</v>
      </c>
      <c r="F12814" s="144">
        <v>2030</v>
      </c>
      <c r="G12814" s="147">
        <v>77.427663298094799</v>
      </c>
      <c r="H12814" s="147">
        <v>83.550456000000011</v>
      </c>
      <c r="I12814" s="147">
        <v>90.03573333333334</v>
      </c>
      <c r="J12814" s="147">
        <v>96.479474666666675</v>
      </c>
      <c r="K12814" s="147">
        <v>102.92832</v>
      </c>
    </row>
    <row r="12815" spans="2:11" x14ac:dyDescent="0.2">
      <c r="B12815" s="21" t="str">
        <f t="shared" si="200"/>
        <v>MoosoneeWind2035RCP4.5</v>
      </c>
      <c r="C12815" t="s">
        <v>379</v>
      </c>
      <c r="D12815" t="s">
        <v>1</v>
      </c>
      <c r="E12815" s="144" t="s">
        <v>193</v>
      </c>
      <c r="F12815" s="144">
        <v>2035</v>
      </c>
      <c r="G12815" s="147">
        <v>77.540376537545399</v>
      </c>
      <c r="H12815" s="147">
        <v>83.681400000000011</v>
      </c>
      <c r="I12815" s="147">
        <v>90.191200000000009</v>
      </c>
      <c r="J12815" s="147">
        <v>96.655240000000006</v>
      </c>
      <c r="K12815" s="147">
        <v>103.12394399999999</v>
      </c>
    </row>
    <row r="12816" spans="2:11" x14ac:dyDescent="0.2">
      <c r="B12816" s="21" t="str">
        <f t="shared" si="200"/>
        <v>MoosoneeWind2040RCP4.5</v>
      </c>
      <c r="C12816" t="s">
        <v>379</v>
      </c>
      <c r="D12816" t="s">
        <v>1</v>
      </c>
      <c r="E12816" s="144" t="s">
        <v>193</v>
      </c>
      <c r="F12816" s="144">
        <v>2040</v>
      </c>
      <c r="G12816" s="147">
        <v>77.653089776995984</v>
      </c>
      <c r="H12816" s="147">
        <v>83.81234400000001</v>
      </c>
      <c r="I12816" s="147">
        <v>90.346666666666664</v>
      </c>
      <c r="J12816" s="147">
        <v>96.831005333333337</v>
      </c>
      <c r="K12816" s="147">
        <v>103.31956799999999</v>
      </c>
    </row>
    <row r="12817" spans="2:11" x14ac:dyDescent="0.2">
      <c r="B12817" s="21" t="str">
        <f t="shared" si="200"/>
        <v>MoosoneeWind2045RCP4.5</v>
      </c>
      <c r="C12817" t="s">
        <v>379</v>
      </c>
      <c r="D12817" t="s">
        <v>1</v>
      </c>
      <c r="E12817" s="144" t="s">
        <v>193</v>
      </c>
      <c r="F12817" s="144">
        <v>2045</v>
      </c>
      <c r="G12817" s="147">
        <v>77.765803016446569</v>
      </c>
      <c r="H12817" s="147">
        <v>83.94328800000001</v>
      </c>
      <c r="I12817" s="147">
        <v>90.502133333333333</v>
      </c>
      <c r="J12817" s="147">
        <v>97.006770666666682</v>
      </c>
      <c r="K12817" s="147">
        <v>103.515192</v>
      </c>
    </row>
    <row r="12818" spans="2:11" x14ac:dyDescent="0.2">
      <c r="B12818" s="21" t="str">
        <f t="shared" si="200"/>
        <v>MoosoneeWind2050RCP4.5</v>
      </c>
      <c r="C12818" t="s">
        <v>379</v>
      </c>
      <c r="D12818" t="s">
        <v>1</v>
      </c>
      <c r="E12818" s="144" t="s">
        <v>193</v>
      </c>
      <c r="F12818" s="144">
        <v>2050</v>
      </c>
      <c r="G12818" s="147">
        <v>77.928667315248219</v>
      </c>
      <c r="H12818" s="147">
        <v>84.128246400000009</v>
      </c>
      <c r="I12818" s="147">
        <v>90.712159999999997</v>
      </c>
      <c r="J12818" s="147">
        <v>97.239032000000009</v>
      </c>
      <c r="K12818" s="147">
        <v>103.77100799999999</v>
      </c>
    </row>
    <row r="12819" spans="2:11" x14ac:dyDescent="0.2">
      <c r="B12819" s="21" t="str">
        <f t="shared" si="200"/>
        <v>MoosoneeWind2055RCP4.5</v>
      </c>
      <c r="C12819" t="s">
        <v>379</v>
      </c>
      <c r="D12819" t="s">
        <v>1</v>
      </c>
      <c r="E12819" s="144" t="s">
        <v>193</v>
      </c>
      <c r="F12819" s="144">
        <v>2055</v>
      </c>
      <c r="G12819" s="147">
        <v>77.978818374599271</v>
      </c>
      <c r="H12819" s="147">
        <v>84.182260800000009</v>
      </c>
      <c r="I12819" s="147">
        <v>90.766720000000007</v>
      </c>
      <c r="J12819" s="147">
        <v>97.295528000000004</v>
      </c>
      <c r="K12819" s="147">
        <v>103.8312</v>
      </c>
    </row>
    <row r="12820" spans="2:11" x14ac:dyDescent="0.2">
      <c r="B12820" s="21" t="str">
        <f t="shared" si="200"/>
        <v>MoosoneeWind2060RCP4.5</v>
      </c>
      <c r="C12820" t="s">
        <v>379</v>
      </c>
      <c r="D12820" t="s">
        <v>1</v>
      </c>
      <c r="E12820" s="144" t="s">
        <v>193</v>
      </c>
      <c r="F12820" s="144">
        <v>2060</v>
      </c>
      <c r="G12820" s="147">
        <v>78.028969433950323</v>
      </c>
      <c r="H12820" s="147">
        <v>84.236275199999994</v>
      </c>
      <c r="I12820" s="147">
        <v>90.821280000000002</v>
      </c>
      <c r="J12820" s="147">
        <v>97.352024000000014</v>
      </c>
      <c r="K12820" s="147">
        <v>103.89139199999998</v>
      </c>
    </row>
    <row r="12821" spans="2:11" x14ac:dyDescent="0.2">
      <c r="B12821" s="21" t="str">
        <f t="shared" si="200"/>
        <v>MoosoneeWind2065RCP4.5</v>
      </c>
      <c r="C12821" t="s">
        <v>379</v>
      </c>
      <c r="D12821" t="s">
        <v>1</v>
      </c>
      <c r="E12821" s="144" t="s">
        <v>193</v>
      </c>
      <c r="F12821" s="144">
        <v>2065</v>
      </c>
      <c r="G12821" s="147">
        <v>78.079120493301374</v>
      </c>
      <c r="H12821" s="147">
        <v>84.290289599999994</v>
      </c>
      <c r="I12821" s="147">
        <v>90.875840000000011</v>
      </c>
      <c r="J12821" s="147">
        <v>97.40852000000001</v>
      </c>
      <c r="K12821" s="147">
        <v>103.95158399999998</v>
      </c>
    </row>
    <row r="12822" spans="2:11" x14ac:dyDescent="0.2">
      <c r="B12822" s="21" t="str">
        <f t="shared" si="200"/>
        <v>MoosoneeWind2070RCP4.5</v>
      </c>
      <c r="C12822" t="s">
        <v>379</v>
      </c>
      <c r="D12822" t="s">
        <v>1</v>
      </c>
      <c r="E12822" s="144" t="s">
        <v>193</v>
      </c>
      <c r="F12822" s="144">
        <v>2070</v>
      </c>
      <c r="G12822" s="147">
        <v>78.129271552652426</v>
      </c>
      <c r="H12822" s="147">
        <v>84.344303999999994</v>
      </c>
      <c r="I12822" s="147">
        <v>90.930400000000006</v>
      </c>
      <c r="J12822" s="147">
        <v>97.465016000000006</v>
      </c>
      <c r="K12822" s="147">
        <v>104.01177599999998</v>
      </c>
    </row>
    <row r="12823" spans="2:11" x14ac:dyDescent="0.2">
      <c r="B12823" s="21" t="str">
        <f t="shared" si="200"/>
        <v>MoosoneeWind2075RCP4.5</v>
      </c>
      <c r="C12823" t="s">
        <v>379</v>
      </c>
      <c r="D12823" t="s">
        <v>1</v>
      </c>
      <c r="E12823" s="144" t="s">
        <v>193</v>
      </c>
      <c r="F12823" s="144">
        <v>2075</v>
      </c>
      <c r="G12823" s="147">
        <v>78.134337316223238</v>
      </c>
      <c r="H12823" s="147">
        <v>84.334755999999999</v>
      </c>
      <c r="I12823" s="147">
        <v>90.902533333333338</v>
      </c>
      <c r="J12823" s="147">
        <v>97.422644000000005</v>
      </c>
      <c r="K12823" s="147">
        <v>103.95492799999998</v>
      </c>
    </row>
    <row r="12824" spans="2:11" x14ac:dyDescent="0.2">
      <c r="B12824" s="21" t="str">
        <f t="shared" si="200"/>
        <v>MoosoneeWind2080RCP4.5</v>
      </c>
      <c r="C12824" t="s">
        <v>379</v>
      </c>
      <c r="D12824" t="s">
        <v>1</v>
      </c>
      <c r="E12824" s="144" t="s">
        <v>193</v>
      </c>
      <c r="F12824" s="144">
        <v>2080</v>
      </c>
      <c r="G12824" s="147">
        <v>78.13940307979405</v>
      </c>
      <c r="H12824" s="147">
        <v>84.325208000000003</v>
      </c>
      <c r="I12824" s="147">
        <v>90.87466666666667</v>
      </c>
      <c r="J12824" s="147">
        <v>97.380272000000005</v>
      </c>
      <c r="K12824" s="147">
        <v>103.89807999999999</v>
      </c>
    </row>
    <row r="12825" spans="2:11" x14ac:dyDescent="0.2">
      <c r="B12825" s="21" t="str">
        <f t="shared" si="200"/>
        <v>MoosoneeWind2085RCP4.5</v>
      </c>
      <c r="C12825" t="s">
        <v>379</v>
      </c>
      <c r="D12825" t="s">
        <v>1</v>
      </c>
      <c r="E12825" s="144" t="s">
        <v>193</v>
      </c>
      <c r="F12825" s="144">
        <v>2085</v>
      </c>
      <c r="G12825" s="147">
        <v>78.144468843364876</v>
      </c>
      <c r="H12825" s="147">
        <v>84.315660000000008</v>
      </c>
      <c r="I12825" s="147">
        <v>90.846800000000002</v>
      </c>
      <c r="J12825" s="147">
        <v>97.337900000000005</v>
      </c>
      <c r="K12825" s="147">
        <v>103.84123199999999</v>
      </c>
    </row>
    <row r="12826" spans="2:11" x14ac:dyDescent="0.2">
      <c r="B12826" s="21" t="str">
        <f t="shared" si="200"/>
        <v>MoosoneeWind2090RCP4.5</v>
      </c>
      <c r="C12826" t="s">
        <v>379</v>
      </c>
      <c r="D12826" t="s">
        <v>1</v>
      </c>
      <c r="E12826" s="144" t="s">
        <v>193</v>
      </c>
      <c r="F12826" s="144">
        <v>2090</v>
      </c>
      <c r="G12826" s="147">
        <v>78.149534606935688</v>
      </c>
      <c r="H12826" s="147">
        <v>84.306111999999999</v>
      </c>
      <c r="I12826" s="147">
        <v>90.818933333333348</v>
      </c>
      <c r="J12826" s="147">
        <v>97.295528000000004</v>
      </c>
      <c r="K12826" s="147">
        <v>103.78438399999999</v>
      </c>
    </row>
    <row r="12827" spans="2:11" x14ac:dyDescent="0.2">
      <c r="B12827" s="21" t="str">
        <f t="shared" si="200"/>
        <v>MoosoneeWind2095RCP4.5</v>
      </c>
      <c r="C12827" t="s">
        <v>379</v>
      </c>
      <c r="D12827" t="s">
        <v>1</v>
      </c>
      <c r="E12827" s="144" t="s">
        <v>193</v>
      </c>
      <c r="F12827" s="144">
        <v>2095</v>
      </c>
      <c r="G12827" s="147">
        <v>78.1546003705065</v>
      </c>
      <c r="H12827" s="147">
        <v>84.296564000000004</v>
      </c>
      <c r="I12827" s="147">
        <v>90.79106666666668</v>
      </c>
      <c r="J12827" s="147">
        <v>97.253156000000004</v>
      </c>
      <c r="K12827" s="147">
        <v>103.727536</v>
      </c>
    </row>
    <row r="12828" spans="2:11" x14ac:dyDescent="0.2">
      <c r="B12828" s="21" t="str">
        <f t="shared" si="200"/>
        <v>MoosoneeWind2100RCP4.5</v>
      </c>
      <c r="C12828" t="s">
        <v>379</v>
      </c>
      <c r="D12828" t="s">
        <v>1</v>
      </c>
      <c r="E12828" s="144" t="s">
        <v>193</v>
      </c>
      <c r="F12828" s="144">
        <v>2100</v>
      </c>
      <c r="G12828" s="147">
        <v>78.159666134077312</v>
      </c>
      <c r="H12828" s="147">
        <v>84.287016000000008</v>
      </c>
      <c r="I12828" s="147">
        <v>90.763200000000012</v>
      </c>
      <c r="J12828" s="147">
        <v>97.210784000000004</v>
      </c>
      <c r="K12828" s="147">
        <v>103.670688</v>
      </c>
    </row>
    <row r="12829" spans="2:11" x14ac:dyDescent="0.2">
      <c r="B12829" s="21" t="str">
        <f t="shared" si="200"/>
        <v>MoosoneeWind2023RCP6.0</v>
      </c>
      <c r="C12829" t="s">
        <v>379</v>
      </c>
      <c r="D12829" t="s">
        <v>1</v>
      </c>
      <c r="E12829" s="144" t="s">
        <v>192</v>
      </c>
      <c r="F12829" s="144">
        <v>2023</v>
      </c>
      <c r="G12829" s="147">
        <v>77.202236819193615</v>
      </c>
      <c r="H12829" s="147">
        <v>83.288568000000012</v>
      </c>
      <c r="I12829" s="147">
        <v>89.724800000000002</v>
      </c>
      <c r="J12829" s="147">
        <v>96.127943999999999</v>
      </c>
      <c r="K12829" s="147">
        <v>102.53707199999999</v>
      </c>
    </row>
    <row r="12830" spans="2:11" x14ac:dyDescent="0.2">
      <c r="B12830" s="21" t="str">
        <f t="shared" si="200"/>
        <v>MoosoneeWind2025RCP6.0</v>
      </c>
      <c r="C12830" t="s">
        <v>379</v>
      </c>
      <c r="D12830" t="s">
        <v>1</v>
      </c>
      <c r="E12830" s="144" t="s">
        <v>192</v>
      </c>
      <c r="F12830" s="144">
        <v>2025</v>
      </c>
      <c r="G12830" s="147">
        <v>77.3149500586442</v>
      </c>
      <c r="H12830" s="147">
        <v>83.419512000000012</v>
      </c>
      <c r="I12830" s="147">
        <v>89.880266666666671</v>
      </c>
      <c r="J12830" s="147">
        <v>96.30370933333333</v>
      </c>
      <c r="K12830" s="147">
        <v>102.73269599999999</v>
      </c>
    </row>
    <row r="12831" spans="2:11" x14ac:dyDescent="0.2">
      <c r="B12831" s="21" t="str">
        <f t="shared" si="200"/>
        <v>MoosoneeWind2030RCP6.0</v>
      </c>
      <c r="C12831" t="s">
        <v>379</v>
      </c>
      <c r="D12831" t="s">
        <v>1</v>
      </c>
      <c r="E12831" s="144" t="s">
        <v>192</v>
      </c>
      <c r="F12831" s="144">
        <v>2030</v>
      </c>
      <c r="G12831" s="147">
        <v>77.427663298094799</v>
      </c>
      <c r="H12831" s="147">
        <v>83.550456000000011</v>
      </c>
      <c r="I12831" s="147">
        <v>90.03573333333334</v>
      </c>
      <c r="J12831" s="147">
        <v>96.479474666666675</v>
      </c>
      <c r="K12831" s="147">
        <v>102.92832</v>
      </c>
    </row>
    <row r="12832" spans="2:11" x14ac:dyDescent="0.2">
      <c r="B12832" s="21" t="str">
        <f t="shared" si="200"/>
        <v>MoosoneeWind2035RCP6.0</v>
      </c>
      <c r="C12832" t="s">
        <v>379</v>
      </c>
      <c r="D12832" t="s">
        <v>1</v>
      </c>
      <c r="E12832" s="144" t="s">
        <v>192</v>
      </c>
      <c r="F12832" s="144">
        <v>2035</v>
      </c>
      <c r="G12832" s="147">
        <v>77.540376537545399</v>
      </c>
      <c r="H12832" s="147">
        <v>83.681400000000011</v>
      </c>
      <c r="I12832" s="147">
        <v>90.191200000000009</v>
      </c>
      <c r="J12832" s="147">
        <v>96.655240000000006</v>
      </c>
      <c r="K12832" s="147">
        <v>103.12394399999999</v>
      </c>
    </row>
    <row r="12833" spans="2:11" x14ac:dyDescent="0.2">
      <c r="B12833" s="21" t="str">
        <f t="shared" si="200"/>
        <v>MoosoneeWind2040RCP6.0</v>
      </c>
      <c r="C12833" t="s">
        <v>379</v>
      </c>
      <c r="D12833" t="s">
        <v>1</v>
      </c>
      <c r="E12833" s="144" t="s">
        <v>192</v>
      </c>
      <c r="F12833" s="144">
        <v>2040</v>
      </c>
      <c r="G12833" s="147">
        <v>77.653089776995984</v>
      </c>
      <c r="H12833" s="147">
        <v>83.81234400000001</v>
      </c>
      <c r="I12833" s="147">
        <v>90.346666666666664</v>
      </c>
      <c r="J12833" s="147">
        <v>96.831005333333337</v>
      </c>
      <c r="K12833" s="147">
        <v>103.31956799999999</v>
      </c>
    </row>
    <row r="12834" spans="2:11" x14ac:dyDescent="0.2">
      <c r="B12834" s="21" t="str">
        <f t="shared" si="200"/>
        <v>MoosoneeWind2045RCP6.0</v>
      </c>
      <c r="C12834" t="s">
        <v>379</v>
      </c>
      <c r="D12834" t="s">
        <v>1</v>
      </c>
      <c r="E12834" s="144" t="s">
        <v>192</v>
      </c>
      <c r="F12834" s="144">
        <v>2045</v>
      </c>
      <c r="G12834" s="147">
        <v>77.765803016446569</v>
      </c>
      <c r="H12834" s="147">
        <v>83.94328800000001</v>
      </c>
      <c r="I12834" s="147">
        <v>90.502133333333333</v>
      </c>
      <c r="J12834" s="147">
        <v>97.006770666666682</v>
      </c>
      <c r="K12834" s="147">
        <v>103.515192</v>
      </c>
    </row>
    <row r="12835" spans="2:11" x14ac:dyDescent="0.2">
      <c r="B12835" s="21" t="str">
        <f t="shared" si="200"/>
        <v>MoosoneeWind2050RCP6.0</v>
      </c>
      <c r="C12835" t="s">
        <v>379</v>
      </c>
      <c r="D12835" t="s">
        <v>1</v>
      </c>
      <c r="E12835" s="144" t="s">
        <v>192</v>
      </c>
      <c r="F12835" s="144">
        <v>2050</v>
      </c>
      <c r="G12835" s="147">
        <v>77.928667315248219</v>
      </c>
      <c r="H12835" s="147">
        <v>84.128246400000009</v>
      </c>
      <c r="I12835" s="147">
        <v>90.712159999999997</v>
      </c>
      <c r="J12835" s="147">
        <v>97.239032000000009</v>
      </c>
      <c r="K12835" s="147">
        <v>103.77100799999999</v>
      </c>
    </row>
    <row r="12836" spans="2:11" x14ac:dyDescent="0.2">
      <c r="B12836" s="21" t="str">
        <f t="shared" si="200"/>
        <v>MoosoneeWind2055RCP6.0</v>
      </c>
      <c r="C12836" t="s">
        <v>379</v>
      </c>
      <c r="D12836" t="s">
        <v>1</v>
      </c>
      <c r="E12836" s="144" t="s">
        <v>192</v>
      </c>
      <c r="F12836" s="144">
        <v>2055</v>
      </c>
      <c r="G12836" s="147">
        <v>77.978818374599271</v>
      </c>
      <c r="H12836" s="147">
        <v>84.182260800000009</v>
      </c>
      <c r="I12836" s="147">
        <v>90.766720000000007</v>
      </c>
      <c r="J12836" s="147">
        <v>97.295528000000004</v>
      </c>
      <c r="K12836" s="147">
        <v>103.8312</v>
      </c>
    </row>
    <row r="12837" spans="2:11" x14ac:dyDescent="0.2">
      <c r="B12837" s="21" t="str">
        <f t="shared" si="200"/>
        <v>MoosoneeWind2060RCP6.0</v>
      </c>
      <c r="C12837" t="s">
        <v>379</v>
      </c>
      <c r="D12837" t="s">
        <v>1</v>
      </c>
      <c r="E12837" s="144" t="s">
        <v>192</v>
      </c>
      <c r="F12837" s="144">
        <v>2060</v>
      </c>
      <c r="G12837" s="147">
        <v>78.028969433950323</v>
      </c>
      <c r="H12837" s="147">
        <v>84.236275199999994</v>
      </c>
      <c r="I12837" s="147">
        <v>90.821280000000002</v>
      </c>
      <c r="J12837" s="147">
        <v>97.352024000000014</v>
      </c>
      <c r="K12837" s="147">
        <v>103.89139199999998</v>
      </c>
    </row>
    <row r="12838" spans="2:11" x14ac:dyDescent="0.2">
      <c r="B12838" s="21" t="str">
        <f t="shared" si="200"/>
        <v>MoosoneeWind2065RCP6.0</v>
      </c>
      <c r="C12838" t="s">
        <v>379</v>
      </c>
      <c r="D12838" t="s">
        <v>1</v>
      </c>
      <c r="E12838" s="144" t="s">
        <v>192</v>
      </c>
      <c r="F12838" s="144">
        <v>2065</v>
      </c>
      <c r="G12838" s="147">
        <v>78.079120493301374</v>
      </c>
      <c r="H12838" s="147">
        <v>84.290289599999994</v>
      </c>
      <c r="I12838" s="147">
        <v>90.875840000000011</v>
      </c>
      <c r="J12838" s="147">
        <v>97.40852000000001</v>
      </c>
      <c r="K12838" s="147">
        <v>103.95158399999998</v>
      </c>
    </row>
    <row r="12839" spans="2:11" x14ac:dyDescent="0.2">
      <c r="B12839" s="21" t="str">
        <f t="shared" si="200"/>
        <v>MoosoneeWind2070RCP6.0</v>
      </c>
      <c r="C12839" t="s">
        <v>379</v>
      </c>
      <c r="D12839" t="s">
        <v>1</v>
      </c>
      <c r="E12839" s="144" t="s">
        <v>192</v>
      </c>
      <c r="F12839" s="144">
        <v>2070</v>
      </c>
      <c r="G12839" s="147">
        <v>78.129271552652426</v>
      </c>
      <c r="H12839" s="147">
        <v>84.344303999999994</v>
      </c>
      <c r="I12839" s="147">
        <v>90.930400000000006</v>
      </c>
      <c r="J12839" s="147">
        <v>97.465016000000006</v>
      </c>
      <c r="K12839" s="147">
        <v>104.01177599999998</v>
      </c>
    </row>
    <row r="12840" spans="2:11" x14ac:dyDescent="0.2">
      <c r="B12840" s="21" t="str">
        <f t="shared" si="200"/>
        <v>MoosoneeWind2075RCP6.0</v>
      </c>
      <c r="C12840" t="s">
        <v>379</v>
      </c>
      <c r="D12840" t="s">
        <v>1</v>
      </c>
      <c r="E12840" s="144" t="s">
        <v>192</v>
      </c>
      <c r="F12840" s="144">
        <v>2075</v>
      </c>
      <c r="G12840" s="147">
        <v>78.136870198008651</v>
      </c>
      <c r="H12840" s="147">
        <v>84.329982000000001</v>
      </c>
      <c r="I12840" s="147">
        <v>90.888600000000011</v>
      </c>
      <c r="J12840" s="147">
        <v>97.401458000000005</v>
      </c>
      <c r="K12840" s="147">
        <v>103.92650399999999</v>
      </c>
    </row>
    <row r="12841" spans="2:11" x14ac:dyDescent="0.2">
      <c r="B12841" s="21" t="str">
        <f t="shared" si="200"/>
        <v>MoosoneeWind2080RCP6.0</v>
      </c>
      <c r="C12841" t="s">
        <v>379</v>
      </c>
      <c r="D12841" t="s">
        <v>1</v>
      </c>
      <c r="E12841" s="144" t="s">
        <v>192</v>
      </c>
      <c r="F12841" s="144">
        <v>2080</v>
      </c>
      <c r="G12841" s="147">
        <v>78.144468843364876</v>
      </c>
      <c r="H12841" s="147">
        <v>84.315660000000008</v>
      </c>
      <c r="I12841" s="147">
        <v>90.846800000000002</v>
      </c>
      <c r="J12841" s="147">
        <v>97.337900000000005</v>
      </c>
      <c r="K12841" s="147">
        <v>103.84123199999999</v>
      </c>
    </row>
    <row r="12842" spans="2:11" x14ac:dyDescent="0.2">
      <c r="B12842" s="21" t="str">
        <f t="shared" si="200"/>
        <v>MoosoneeWind2085RCP6.0</v>
      </c>
      <c r="C12842" t="s">
        <v>379</v>
      </c>
      <c r="D12842" t="s">
        <v>1</v>
      </c>
      <c r="E12842" s="144" t="s">
        <v>192</v>
      </c>
      <c r="F12842" s="144">
        <v>2085</v>
      </c>
      <c r="G12842" s="147">
        <v>78.152067488721087</v>
      </c>
      <c r="H12842" s="147">
        <v>84.301338000000001</v>
      </c>
      <c r="I12842" s="147">
        <v>90.805000000000007</v>
      </c>
      <c r="J12842" s="147">
        <v>97.274342000000004</v>
      </c>
      <c r="K12842" s="147">
        <v>103.75595999999999</v>
      </c>
    </row>
    <row r="12843" spans="2:11" x14ac:dyDescent="0.2">
      <c r="B12843" s="21" t="str">
        <f t="shared" si="200"/>
        <v>MoosoneeWind2090RCP6.0</v>
      </c>
      <c r="C12843" t="s">
        <v>379</v>
      </c>
      <c r="D12843" t="s">
        <v>1</v>
      </c>
      <c r="E12843" s="144" t="s">
        <v>192</v>
      </c>
      <c r="F12843" s="144">
        <v>2090</v>
      </c>
      <c r="G12843" s="147">
        <v>78.367362440480647</v>
      </c>
      <c r="H12843" s="147">
        <v>84.513440000000003</v>
      </c>
      <c r="I12843" s="147">
        <v>91.009600000000006</v>
      </c>
      <c r="J12843" s="147">
        <v>97.477570666666665</v>
      </c>
      <c r="K12843" s="147">
        <v>103.954928</v>
      </c>
    </row>
    <row r="12844" spans="2:11" x14ac:dyDescent="0.2">
      <c r="B12844" s="21" t="str">
        <f t="shared" si="200"/>
        <v>MoosoneeWind2095RCP6.0</v>
      </c>
      <c r="C12844" t="s">
        <v>379</v>
      </c>
      <c r="D12844" t="s">
        <v>1</v>
      </c>
      <c r="E12844" s="144" t="s">
        <v>192</v>
      </c>
      <c r="F12844" s="144">
        <v>2095</v>
      </c>
      <c r="G12844" s="147">
        <v>78.575058746883997</v>
      </c>
      <c r="H12844" s="147">
        <v>84.739864000000011</v>
      </c>
      <c r="I12844" s="147">
        <v>91.256000000000014</v>
      </c>
      <c r="J12844" s="147">
        <v>97.74435733333334</v>
      </c>
      <c r="K12844" s="147">
        <v>104.23916800000001</v>
      </c>
    </row>
    <row r="12845" spans="2:11" x14ac:dyDescent="0.2">
      <c r="B12845" s="21" t="str">
        <f t="shared" si="200"/>
        <v>MoosoneeWind2100RCP6.0</v>
      </c>
      <c r="C12845" t="s">
        <v>379</v>
      </c>
      <c r="D12845" t="s">
        <v>1</v>
      </c>
      <c r="E12845" s="144" t="s">
        <v>192</v>
      </c>
      <c r="F12845" s="144">
        <v>2100</v>
      </c>
      <c r="G12845" s="147">
        <v>78.782755053287332</v>
      </c>
      <c r="H12845" s="147">
        <v>84.966288000000006</v>
      </c>
      <c r="I12845" s="147">
        <v>91.502400000000009</v>
      </c>
      <c r="J12845" s="147">
        <v>98.011144000000002</v>
      </c>
      <c r="K12845" s="147">
        <v>104.523408</v>
      </c>
    </row>
    <row r="12846" spans="2:11" x14ac:dyDescent="0.2">
      <c r="B12846" s="21" t="str">
        <f t="shared" si="200"/>
        <v>MoosoneeWind2023RCP8.5</v>
      </c>
      <c r="C12846" t="s">
        <v>379</v>
      </c>
      <c r="D12846" t="s">
        <v>1</v>
      </c>
      <c r="E12846" s="144" t="s">
        <v>191</v>
      </c>
      <c r="F12846" s="144">
        <v>2023</v>
      </c>
      <c r="G12846" s="147">
        <v>77.202236819193615</v>
      </c>
      <c r="H12846" s="147">
        <v>83.288568000000012</v>
      </c>
      <c r="I12846" s="147">
        <v>89.724800000000002</v>
      </c>
      <c r="J12846" s="147">
        <v>96.127943999999999</v>
      </c>
      <c r="K12846" s="147">
        <v>102.53707199999999</v>
      </c>
    </row>
    <row r="12847" spans="2:11" x14ac:dyDescent="0.2">
      <c r="B12847" s="21" t="str">
        <f t="shared" si="200"/>
        <v>MoosoneeWind2025RCP8.5</v>
      </c>
      <c r="C12847" t="s">
        <v>379</v>
      </c>
      <c r="D12847" t="s">
        <v>1</v>
      </c>
      <c r="E12847" s="144" t="s">
        <v>191</v>
      </c>
      <c r="F12847" s="144">
        <v>2025</v>
      </c>
      <c r="G12847" s="147">
        <v>77.427663298094799</v>
      </c>
      <c r="H12847" s="147">
        <v>83.550456000000011</v>
      </c>
      <c r="I12847" s="147">
        <v>90.03573333333334</v>
      </c>
      <c r="J12847" s="147">
        <v>96.479474666666675</v>
      </c>
      <c r="K12847" s="147">
        <v>102.92832</v>
      </c>
    </row>
    <row r="12848" spans="2:11" x14ac:dyDescent="0.2">
      <c r="B12848" s="21" t="str">
        <f t="shared" si="200"/>
        <v>MoosoneeWind2030RCP8.5</v>
      </c>
      <c r="C12848" t="s">
        <v>379</v>
      </c>
      <c r="D12848" t="s">
        <v>1</v>
      </c>
      <c r="E12848" s="144" t="s">
        <v>191</v>
      </c>
      <c r="F12848" s="144">
        <v>2030</v>
      </c>
      <c r="G12848" s="147">
        <v>77.653089776995984</v>
      </c>
      <c r="H12848" s="147">
        <v>83.81234400000001</v>
      </c>
      <c r="I12848" s="147">
        <v>90.346666666666664</v>
      </c>
      <c r="J12848" s="147">
        <v>96.831005333333337</v>
      </c>
      <c r="K12848" s="147">
        <v>103.31956799999999</v>
      </c>
    </row>
    <row r="12849" spans="2:11" x14ac:dyDescent="0.2">
      <c r="B12849" s="21" t="str">
        <f t="shared" si="200"/>
        <v>MoosoneeWind2035RCP8.5</v>
      </c>
      <c r="C12849" t="s">
        <v>379</v>
      </c>
      <c r="D12849" t="s">
        <v>1</v>
      </c>
      <c r="E12849" s="144" t="s">
        <v>191</v>
      </c>
      <c r="F12849" s="144">
        <v>2035</v>
      </c>
      <c r="G12849" s="147">
        <v>77.878516255897168</v>
      </c>
      <c r="H12849" s="147">
        <v>84.074232000000009</v>
      </c>
      <c r="I12849" s="147">
        <v>90.657600000000002</v>
      </c>
      <c r="J12849" s="147">
        <v>97.182536000000013</v>
      </c>
      <c r="K12849" s="147">
        <v>103.71081599999999</v>
      </c>
    </row>
    <row r="12850" spans="2:11" x14ac:dyDescent="0.2">
      <c r="B12850" s="21" t="str">
        <f t="shared" si="200"/>
        <v>MoosoneeWind2040RCP8.5</v>
      </c>
      <c r="C12850" t="s">
        <v>379</v>
      </c>
      <c r="D12850" t="s">
        <v>1</v>
      </c>
      <c r="E12850" s="144" t="s">
        <v>191</v>
      </c>
      <c r="F12850" s="144">
        <v>2040</v>
      </c>
      <c r="G12850" s="147">
        <v>77.962101354815587</v>
      </c>
      <c r="H12850" s="147">
        <v>84.164256000000009</v>
      </c>
      <c r="I12850" s="147">
        <v>90.748533333333341</v>
      </c>
      <c r="J12850" s="147">
        <v>97.276696000000015</v>
      </c>
      <c r="K12850" s="147">
        <v>103.81113599999999</v>
      </c>
    </row>
    <row r="12851" spans="2:11" x14ac:dyDescent="0.2">
      <c r="B12851" s="21" t="str">
        <f t="shared" si="200"/>
        <v>MoosoneeWind2045RCP8.5</v>
      </c>
      <c r="C12851" t="s">
        <v>379</v>
      </c>
      <c r="D12851" t="s">
        <v>1</v>
      </c>
      <c r="E12851" s="144" t="s">
        <v>191</v>
      </c>
      <c r="F12851" s="144">
        <v>2045</v>
      </c>
      <c r="G12851" s="147">
        <v>78.045686453734007</v>
      </c>
      <c r="H12851" s="147">
        <v>84.254279999999994</v>
      </c>
      <c r="I12851" s="147">
        <v>90.839466666666667</v>
      </c>
      <c r="J12851" s="147">
        <v>97.370856000000003</v>
      </c>
      <c r="K12851" s="147">
        <v>103.91145599999999</v>
      </c>
    </row>
    <row r="12852" spans="2:11" x14ac:dyDescent="0.2">
      <c r="B12852" s="21" t="str">
        <f t="shared" si="200"/>
        <v>MoosoneeWind2050RCP8.5</v>
      </c>
      <c r="C12852" t="s">
        <v>379</v>
      </c>
      <c r="D12852" t="s">
        <v>1</v>
      </c>
      <c r="E12852" s="144" t="s">
        <v>191</v>
      </c>
      <c r="F12852" s="144">
        <v>2050</v>
      </c>
      <c r="G12852" s="147">
        <v>78.13940307979405</v>
      </c>
      <c r="H12852" s="147">
        <v>84.325208000000003</v>
      </c>
      <c r="I12852" s="147">
        <v>90.87466666666667</v>
      </c>
      <c r="J12852" s="147">
        <v>97.380272000000005</v>
      </c>
      <c r="K12852" s="147">
        <v>103.89807999999999</v>
      </c>
    </row>
    <row r="12853" spans="2:11" x14ac:dyDescent="0.2">
      <c r="B12853" s="21" t="str">
        <f t="shared" si="200"/>
        <v>MoosoneeWind2055RCP8.5</v>
      </c>
      <c r="C12853" t="s">
        <v>379</v>
      </c>
      <c r="D12853" t="s">
        <v>1</v>
      </c>
      <c r="E12853" s="144" t="s">
        <v>191</v>
      </c>
      <c r="F12853" s="144">
        <v>2055</v>
      </c>
      <c r="G12853" s="147">
        <v>78.149534606935688</v>
      </c>
      <c r="H12853" s="147">
        <v>84.306111999999999</v>
      </c>
      <c r="I12853" s="147">
        <v>90.818933333333348</v>
      </c>
      <c r="J12853" s="147">
        <v>97.295528000000004</v>
      </c>
      <c r="K12853" s="147">
        <v>103.78438399999999</v>
      </c>
    </row>
    <row r="12854" spans="2:11" x14ac:dyDescent="0.2">
      <c r="B12854" s="21" t="str">
        <f t="shared" si="200"/>
        <v>MoosoneeWind2060RCP8.5</v>
      </c>
      <c r="C12854" t="s">
        <v>379</v>
      </c>
      <c r="D12854" t="s">
        <v>1</v>
      </c>
      <c r="E12854" s="144" t="s">
        <v>191</v>
      </c>
      <c r="F12854" s="144">
        <v>2060</v>
      </c>
      <c r="G12854" s="147">
        <v>78.367362440480647</v>
      </c>
      <c r="H12854" s="147">
        <v>84.513440000000003</v>
      </c>
      <c r="I12854" s="147">
        <v>91.009600000000006</v>
      </c>
      <c r="J12854" s="147">
        <v>97.477570666666665</v>
      </c>
      <c r="K12854" s="147">
        <v>103.954928</v>
      </c>
    </row>
    <row r="12855" spans="2:11" x14ac:dyDescent="0.2">
      <c r="B12855" s="21" t="str">
        <f t="shared" si="200"/>
        <v>MoosoneeWind2065RCP8.5</v>
      </c>
      <c r="C12855" t="s">
        <v>379</v>
      </c>
      <c r="D12855" t="s">
        <v>1</v>
      </c>
      <c r="E12855" s="144" t="s">
        <v>191</v>
      </c>
      <c r="F12855" s="144">
        <v>2065</v>
      </c>
      <c r="G12855" s="147">
        <v>78.575058746883997</v>
      </c>
      <c r="H12855" s="147">
        <v>84.739864000000011</v>
      </c>
      <c r="I12855" s="147">
        <v>91.256000000000014</v>
      </c>
      <c r="J12855" s="147">
        <v>97.74435733333334</v>
      </c>
      <c r="K12855" s="147">
        <v>104.23916800000001</v>
      </c>
    </row>
    <row r="12856" spans="2:11" x14ac:dyDescent="0.2">
      <c r="B12856" s="21" t="str">
        <f t="shared" si="200"/>
        <v>MoosoneeWind2070RCP8.5</v>
      </c>
      <c r="C12856" t="s">
        <v>379</v>
      </c>
      <c r="D12856" t="s">
        <v>1</v>
      </c>
      <c r="E12856" s="144" t="s">
        <v>191</v>
      </c>
      <c r="F12856" s="144">
        <v>2070</v>
      </c>
      <c r="G12856" s="147">
        <v>78.815682516497617</v>
      </c>
      <c r="H12856" s="147">
        <v>84.977200000000011</v>
      </c>
      <c r="I12856" s="147">
        <v>91.47893333333333</v>
      </c>
      <c r="J12856" s="147">
        <v>97.964064000000008</v>
      </c>
      <c r="K12856" s="147">
        <v>104.44984000000001</v>
      </c>
    </row>
    <row r="12857" spans="2:11" x14ac:dyDescent="0.2">
      <c r="B12857" s="21" t="str">
        <f t="shared" si="200"/>
        <v>MoosoneeWind2075RCP8.5</v>
      </c>
      <c r="C12857" t="s">
        <v>379</v>
      </c>
      <c r="D12857" t="s">
        <v>1</v>
      </c>
      <c r="E12857" s="144" t="s">
        <v>191</v>
      </c>
      <c r="F12857" s="144">
        <v>2075</v>
      </c>
      <c r="G12857" s="147">
        <v>78.848609979707916</v>
      </c>
      <c r="H12857" s="147">
        <v>84.988112000000001</v>
      </c>
      <c r="I12857" s="147">
        <v>91.455466666666666</v>
      </c>
      <c r="J12857" s="147">
        <v>97.916984000000014</v>
      </c>
      <c r="K12857" s="147">
        <v>104.376272</v>
      </c>
    </row>
    <row r="12858" spans="2:11" x14ac:dyDescent="0.2">
      <c r="B12858" s="21" t="str">
        <f t="shared" si="200"/>
        <v>MoosoneeWind2080RCP8.5</v>
      </c>
      <c r="C12858" t="s">
        <v>379</v>
      </c>
      <c r="D12858" t="s">
        <v>1</v>
      </c>
      <c r="E12858" s="144" t="s">
        <v>191</v>
      </c>
      <c r="F12858" s="144">
        <v>2080</v>
      </c>
      <c r="G12858" s="147">
        <v>78.881537442918201</v>
      </c>
      <c r="H12858" s="147">
        <v>84.999024000000006</v>
      </c>
      <c r="I12858" s="147">
        <v>91.431999999999988</v>
      </c>
      <c r="J12858" s="147">
        <v>97.86990400000002</v>
      </c>
      <c r="K12858" s="147">
        <v>104.30270400000001</v>
      </c>
    </row>
    <row r="12859" spans="2:11" x14ac:dyDescent="0.2">
      <c r="B12859" s="21" t="str">
        <f t="shared" si="200"/>
        <v>MoosoneeWind2085RCP8.5</v>
      </c>
      <c r="C12859" t="s">
        <v>379</v>
      </c>
      <c r="D12859" t="s">
        <v>1</v>
      </c>
      <c r="E12859" s="144" t="s">
        <v>191</v>
      </c>
      <c r="F12859" s="144">
        <v>2085</v>
      </c>
      <c r="G12859" s="147">
        <v>78.938527283089854</v>
      </c>
      <c r="H12859" s="147">
        <v>85.048128000000005</v>
      </c>
      <c r="I12859" s="147">
        <v>91.471599999999995</v>
      </c>
      <c r="J12859" s="147">
        <v>97.89815200000001</v>
      </c>
      <c r="K12859" s="147">
        <v>104.322768</v>
      </c>
    </row>
    <row r="12860" spans="2:11" x14ac:dyDescent="0.2">
      <c r="B12860" s="21" t="str">
        <f t="shared" si="200"/>
        <v>MoosoneeWind2090RCP8.5</v>
      </c>
      <c r="C12860" t="s">
        <v>379</v>
      </c>
      <c r="D12860" t="s">
        <v>1</v>
      </c>
      <c r="E12860" s="144" t="s">
        <v>191</v>
      </c>
      <c r="F12860" s="144">
        <v>2090</v>
      </c>
      <c r="G12860" s="147">
        <v>78.995517123261493</v>
      </c>
      <c r="H12860" s="147">
        <v>85.097232000000005</v>
      </c>
      <c r="I12860" s="147">
        <v>91.511200000000002</v>
      </c>
      <c r="J12860" s="147">
        <v>97.926400000000015</v>
      </c>
      <c r="K12860" s="147">
        <v>104.342832</v>
      </c>
    </row>
    <row r="12861" spans="2:11" x14ac:dyDescent="0.2">
      <c r="B12861" s="21" t="str">
        <f t="shared" si="200"/>
        <v>MoosoneeWind2095RCP8.5</v>
      </c>
      <c r="C12861" t="s">
        <v>379</v>
      </c>
      <c r="D12861" t="s">
        <v>1</v>
      </c>
      <c r="E12861" s="144" t="s">
        <v>191</v>
      </c>
      <c r="F12861" s="144">
        <v>2095</v>
      </c>
      <c r="G12861" s="147">
        <v>78.995517123261493</v>
      </c>
      <c r="H12861" s="147">
        <v>85.097232000000005</v>
      </c>
      <c r="I12861" s="147">
        <v>91.511200000000002</v>
      </c>
      <c r="J12861" s="147">
        <v>97.926400000000015</v>
      </c>
      <c r="K12861" s="147">
        <v>104.342832</v>
      </c>
    </row>
    <row r="12862" spans="2:11" x14ac:dyDescent="0.2">
      <c r="B12862" s="21" t="str">
        <f t="shared" si="200"/>
        <v>MoosoneeWind2100RCP8.5</v>
      </c>
      <c r="C12862" t="s">
        <v>379</v>
      </c>
      <c r="D12862" t="s">
        <v>1</v>
      </c>
      <c r="E12862" s="144" t="s">
        <v>191</v>
      </c>
      <c r="F12862" s="144">
        <v>2100</v>
      </c>
      <c r="G12862" s="147">
        <v>78.995517123261493</v>
      </c>
      <c r="H12862" s="147">
        <v>85.097232000000005</v>
      </c>
      <c r="I12862" s="147">
        <v>91.511200000000002</v>
      </c>
      <c r="J12862" s="147">
        <v>97.926400000000015</v>
      </c>
      <c r="K12862" s="147">
        <v>104.342832</v>
      </c>
    </row>
    <row r="12863" spans="2:11" x14ac:dyDescent="0.2">
      <c r="B12863" s="21" t="str">
        <f t="shared" si="200"/>
        <v>MorrisburgIce Accretion2023RCP4.5</v>
      </c>
      <c r="C12863" t="s">
        <v>380</v>
      </c>
      <c r="D12863" t="s">
        <v>486</v>
      </c>
      <c r="E12863" s="144" t="s">
        <v>193</v>
      </c>
      <c r="F12863" s="144">
        <v>2023</v>
      </c>
      <c r="G12863" s="147">
        <v>21.021511160320529</v>
      </c>
      <c r="H12863" s="147">
        <v>25.074299999999997</v>
      </c>
      <c r="I12863" s="147">
        <v>30.209999999999997</v>
      </c>
      <c r="J12863" s="147">
        <v>34.137299999999996</v>
      </c>
      <c r="K12863" s="147">
        <v>38.064599999999992</v>
      </c>
    </row>
    <row r="12864" spans="2:11" x14ac:dyDescent="0.2">
      <c r="B12864" s="21" t="str">
        <f t="shared" si="200"/>
        <v>MorrisburgIce Accretion2025RCP4.5</v>
      </c>
      <c r="C12864" t="s">
        <v>380</v>
      </c>
      <c r="D12864" t="s">
        <v>486</v>
      </c>
      <c r="E12864" s="144" t="s">
        <v>193</v>
      </c>
      <c r="F12864" s="144">
        <v>2025</v>
      </c>
      <c r="G12864" s="147">
        <v>21.073699619010501</v>
      </c>
      <c r="H12864" s="147">
        <v>25.153149999999997</v>
      </c>
      <c r="I12864" s="147">
        <v>30.324999999999999</v>
      </c>
      <c r="J12864" s="147">
        <v>34.284199999999998</v>
      </c>
      <c r="K12864" s="147">
        <v>38.234699999999989</v>
      </c>
    </row>
    <row r="12865" spans="2:11" x14ac:dyDescent="0.2">
      <c r="B12865" s="21" t="str">
        <f t="shared" si="200"/>
        <v>MorrisburgIce Accretion2030RCP4.5</v>
      </c>
      <c r="C12865" t="s">
        <v>380</v>
      </c>
      <c r="D12865" t="s">
        <v>486</v>
      </c>
      <c r="E12865" s="144" t="s">
        <v>193</v>
      </c>
      <c r="F12865" s="144">
        <v>2030</v>
      </c>
      <c r="G12865" s="147">
        <v>21.125888077700473</v>
      </c>
      <c r="H12865" s="147">
        <v>25.231999999999999</v>
      </c>
      <c r="I12865" s="147">
        <v>30.439999999999998</v>
      </c>
      <c r="J12865" s="147">
        <v>34.431099999999994</v>
      </c>
      <c r="K12865" s="147">
        <v>38.404799999999994</v>
      </c>
    </row>
    <row r="12866" spans="2:11" x14ac:dyDescent="0.2">
      <c r="B12866" s="21" t="str">
        <f t="shared" si="200"/>
        <v>MorrisburgIce Accretion2035RCP4.5</v>
      </c>
      <c r="C12866" t="s">
        <v>380</v>
      </c>
      <c r="D12866" t="s">
        <v>486</v>
      </c>
      <c r="E12866" s="144" t="s">
        <v>193</v>
      </c>
      <c r="F12866" s="144">
        <v>2035</v>
      </c>
      <c r="G12866" s="147">
        <v>21.178076536390442</v>
      </c>
      <c r="H12866" s="147">
        <v>25.310849999999999</v>
      </c>
      <c r="I12866" s="147">
        <v>30.555</v>
      </c>
      <c r="J12866" s="147">
        <v>34.577999999999996</v>
      </c>
      <c r="K12866" s="147">
        <v>38.5749</v>
      </c>
    </row>
    <row r="12867" spans="2:11" x14ac:dyDescent="0.2">
      <c r="B12867" s="21" t="str">
        <f t="shared" si="200"/>
        <v>MorrisburgIce Accretion2040RCP4.5</v>
      </c>
      <c r="C12867" t="s">
        <v>380</v>
      </c>
      <c r="D12867" t="s">
        <v>486</v>
      </c>
      <c r="E12867" s="144" t="s">
        <v>193</v>
      </c>
      <c r="F12867" s="144">
        <v>2040</v>
      </c>
      <c r="G12867" s="147">
        <v>21.230264995080415</v>
      </c>
      <c r="H12867" s="147">
        <v>25.389699999999998</v>
      </c>
      <c r="I12867" s="147">
        <v>30.67</v>
      </c>
      <c r="J12867" s="147">
        <v>34.724899999999998</v>
      </c>
      <c r="K12867" s="147">
        <v>38.744999999999997</v>
      </c>
    </row>
    <row r="12868" spans="2:11" x14ac:dyDescent="0.2">
      <c r="B12868" s="21" t="str">
        <f t="shared" si="200"/>
        <v>MorrisburgIce Accretion2045RCP4.5</v>
      </c>
      <c r="C12868" t="s">
        <v>380</v>
      </c>
      <c r="D12868" t="s">
        <v>486</v>
      </c>
      <c r="E12868" s="144" t="s">
        <v>193</v>
      </c>
      <c r="F12868" s="144">
        <v>2045</v>
      </c>
      <c r="G12868" s="147">
        <v>21.282453453770387</v>
      </c>
      <c r="H12868" s="147">
        <v>25.46855</v>
      </c>
      <c r="I12868" s="147">
        <v>30.785</v>
      </c>
      <c r="J12868" s="147">
        <v>34.871799999999993</v>
      </c>
      <c r="K12868" s="147">
        <v>38.915099999999995</v>
      </c>
    </row>
    <row r="12869" spans="2:11" x14ac:dyDescent="0.2">
      <c r="B12869" s="21" t="str">
        <f t="shared" si="200"/>
        <v>MorrisburgIce Accretion2050RCP4.5</v>
      </c>
      <c r="C12869" t="s">
        <v>380</v>
      </c>
      <c r="D12869" t="s">
        <v>486</v>
      </c>
      <c r="E12869" s="144" t="s">
        <v>193</v>
      </c>
      <c r="F12869" s="144">
        <v>2050</v>
      </c>
      <c r="G12869" s="147">
        <v>21.305416375593975</v>
      </c>
      <c r="H12869" s="147">
        <v>25.53246</v>
      </c>
      <c r="I12869" s="147">
        <v>30.900000000000002</v>
      </c>
      <c r="J12869" s="147">
        <v>35.018699999999995</v>
      </c>
      <c r="K12869" s="147">
        <v>39.100319999999996</v>
      </c>
    </row>
    <row r="12870" spans="2:11" x14ac:dyDescent="0.2">
      <c r="B12870" s="21" t="str">
        <f t="shared" si="200"/>
        <v>MorrisburgIce Accretion2055RCP4.5</v>
      </c>
      <c r="C12870" t="s">
        <v>380</v>
      </c>
      <c r="D12870" t="s">
        <v>486</v>
      </c>
      <c r="E12870" s="144" t="s">
        <v>193</v>
      </c>
      <c r="F12870" s="144">
        <v>2055</v>
      </c>
      <c r="G12870" s="147">
        <v>21.27619083872759</v>
      </c>
      <c r="H12870" s="147">
        <v>25.517519999999998</v>
      </c>
      <c r="I12870" s="147">
        <v>30.900000000000002</v>
      </c>
      <c r="J12870" s="147">
        <v>35.018699999999995</v>
      </c>
      <c r="K12870" s="147">
        <v>39.11544</v>
      </c>
    </row>
    <row r="12871" spans="2:11" x14ac:dyDescent="0.2">
      <c r="B12871" s="21" t="str">
        <f t="shared" si="200"/>
        <v>MorrisburgIce Accretion2060RCP4.5</v>
      </c>
      <c r="C12871" t="s">
        <v>380</v>
      </c>
      <c r="D12871" t="s">
        <v>486</v>
      </c>
      <c r="E12871" s="144" t="s">
        <v>193</v>
      </c>
      <c r="F12871" s="144">
        <v>2060</v>
      </c>
      <c r="G12871" s="147">
        <v>21.246965301861206</v>
      </c>
      <c r="H12871" s="147">
        <v>25.502579999999998</v>
      </c>
      <c r="I12871" s="147">
        <v>30.900000000000002</v>
      </c>
      <c r="J12871" s="147">
        <v>35.018699999999995</v>
      </c>
      <c r="K12871" s="147">
        <v>39.130559999999996</v>
      </c>
    </row>
    <row r="12872" spans="2:11" x14ac:dyDescent="0.2">
      <c r="B12872" s="21" t="str">
        <f t="shared" si="200"/>
        <v>MorrisburgIce Accretion2065RCP4.5</v>
      </c>
      <c r="C12872" t="s">
        <v>380</v>
      </c>
      <c r="D12872" t="s">
        <v>486</v>
      </c>
      <c r="E12872" s="144" t="s">
        <v>193</v>
      </c>
      <c r="F12872" s="144">
        <v>2065</v>
      </c>
      <c r="G12872" s="147">
        <v>21.217739764994821</v>
      </c>
      <c r="H12872" s="147">
        <v>25.487639999999995</v>
      </c>
      <c r="I12872" s="147">
        <v>30.900000000000002</v>
      </c>
      <c r="J12872" s="147">
        <v>35.018699999999995</v>
      </c>
      <c r="K12872" s="147">
        <v>39.145679999999999</v>
      </c>
    </row>
    <row r="12873" spans="2:11" x14ac:dyDescent="0.2">
      <c r="B12873" s="21" t="str">
        <f t="shared" si="200"/>
        <v>MorrisburgIce Accretion2070RCP4.5</v>
      </c>
      <c r="C12873" t="s">
        <v>380</v>
      </c>
      <c r="D12873" t="s">
        <v>486</v>
      </c>
      <c r="E12873" s="144" t="s">
        <v>193</v>
      </c>
      <c r="F12873" s="144">
        <v>2070</v>
      </c>
      <c r="G12873" s="147">
        <v>21.188514228128437</v>
      </c>
      <c r="H12873" s="147">
        <v>25.472699999999996</v>
      </c>
      <c r="I12873" s="147">
        <v>30.900000000000002</v>
      </c>
      <c r="J12873" s="147">
        <v>35.018699999999995</v>
      </c>
      <c r="K12873" s="147">
        <v>39.160799999999995</v>
      </c>
    </row>
    <row r="12874" spans="2:11" x14ac:dyDescent="0.2">
      <c r="B12874" s="21" t="str">
        <f t="shared" si="200"/>
        <v>MorrisburgIce Accretion2075RCP4.5</v>
      </c>
      <c r="C12874" t="s">
        <v>380</v>
      </c>
      <c r="D12874" t="s">
        <v>486</v>
      </c>
      <c r="E12874" s="144" t="s">
        <v>193</v>
      </c>
      <c r="F12874" s="144">
        <v>2075</v>
      </c>
      <c r="G12874" s="147">
        <v>21.285932684349717</v>
      </c>
      <c r="H12874" s="147">
        <v>25.613799999999998</v>
      </c>
      <c r="I12874" s="147">
        <v>31.1</v>
      </c>
      <c r="J12874" s="147">
        <v>35.261649999999996</v>
      </c>
      <c r="K12874" s="147">
        <v>39.444299999999998</v>
      </c>
    </row>
    <row r="12875" spans="2:11" x14ac:dyDescent="0.2">
      <c r="B12875" s="21" t="str">
        <f t="shared" si="200"/>
        <v>MorrisburgIce Accretion2080RCP4.5</v>
      </c>
      <c r="C12875" t="s">
        <v>380</v>
      </c>
      <c r="D12875" t="s">
        <v>486</v>
      </c>
      <c r="E12875" s="144" t="s">
        <v>193</v>
      </c>
      <c r="F12875" s="144">
        <v>2080</v>
      </c>
      <c r="G12875" s="147">
        <v>21.383351140570998</v>
      </c>
      <c r="H12875" s="147">
        <v>25.754899999999996</v>
      </c>
      <c r="I12875" s="147">
        <v>31.3</v>
      </c>
      <c r="J12875" s="147">
        <v>35.504599999999996</v>
      </c>
      <c r="K12875" s="147">
        <v>39.727799999999995</v>
      </c>
    </row>
    <row r="12876" spans="2:11" x14ac:dyDescent="0.2">
      <c r="B12876" s="21" t="str">
        <f t="shared" ref="B12876:B12939" si="201">C12876&amp;D12876&amp;F12876&amp;E12876</f>
        <v>MorrisburgIce Accretion2085RCP4.5</v>
      </c>
      <c r="C12876" t="s">
        <v>380</v>
      </c>
      <c r="D12876" t="s">
        <v>486</v>
      </c>
      <c r="E12876" s="144" t="s">
        <v>193</v>
      </c>
      <c r="F12876" s="144">
        <v>2085</v>
      </c>
      <c r="G12876" s="147">
        <v>21.480769596792278</v>
      </c>
      <c r="H12876" s="147">
        <v>25.895999999999997</v>
      </c>
      <c r="I12876" s="147">
        <v>31.5</v>
      </c>
      <c r="J12876" s="147">
        <v>35.747549999999997</v>
      </c>
      <c r="K12876" s="147">
        <v>40.011299999999991</v>
      </c>
    </row>
    <row r="12877" spans="2:11" x14ac:dyDescent="0.2">
      <c r="B12877" s="21" t="str">
        <f t="shared" si="201"/>
        <v>MorrisburgIce Accretion2090RCP4.5</v>
      </c>
      <c r="C12877" t="s">
        <v>380</v>
      </c>
      <c r="D12877" t="s">
        <v>486</v>
      </c>
      <c r="E12877" s="144" t="s">
        <v>193</v>
      </c>
      <c r="F12877" s="144">
        <v>2090</v>
      </c>
      <c r="G12877" s="147">
        <v>21.578188053013559</v>
      </c>
      <c r="H12877" s="147">
        <v>26.037099999999999</v>
      </c>
      <c r="I12877" s="147">
        <v>31.700000000000003</v>
      </c>
      <c r="J12877" s="147">
        <v>35.990499999999997</v>
      </c>
      <c r="K12877" s="147">
        <v>40.294799999999995</v>
      </c>
    </row>
    <row r="12878" spans="2:11" x14ac:dyDescent="0.2">
      <c r="B12878" s="21" t="str">
        <f t="shared" si="201"/>
        <v>MorrisburgIce Accretion2095RCP4.5</v>
      </c>
      <c r="C12878" t="s">
        <v>380</v>
      </c>
      <c r="D12878" t="s">
        <v>486</v>
      </c>
      <c r="E12878" s="144" t="s">
        <v>193</v>
      </c>
      <c r="F12878" s="144">
        <v>2095</v>
      </c>
      <c r="G12878" s="147">
        <v>21.675606509234839</v>
      </c>
      <c r="H12878" s="147">
        <v>26.178199999999997</v>
      </c>
      <c r="I12878" s="147">
        <v>31.900000000000002</v>
      </c>
      <c r="J12878" s="147">
        <v>36.233449999999998</v>
      </c>
      <c r="K12878" s="147">
        <v>40.578299999999999</v>
      </c>
    </row>
    <row r="12879" spans="2:11" x14ac:dyDescent="0.2">
      <c r="B12879" s="21" t="str">
        <f t="shared" si="201"/>
        <v>MorrisburgIce Accretion2100RCP4.5</v>
      </c>
      <c r="C12879" t="s">
        <v>380</v>
      </c>
      <c r="D12879" t="s">
        <v>486</v>
      </c>
      <c r="E12879" s="144" t="s">
        <v>193</v>
      </c>
      <c r="F12879" s="144">
        <v>2100</v>
      </c>
      <c r="G12879" s="147">
        <v>21.77302496545612</v>
      </c>
      <c r="H12879" s="147">
        <v>26.319299999999998</v>
      </c>
      <c r="I12879" s="147">
        <v>32.1</v>
      </c>
      <c r="J12879" s="147">
        <v>36.476399999999998</v>
      </c>
      <c r="K12879" s="147">
        <v>40.861799999999995</v>
      </c>
    </row>
    <row r="12880" spans="2:11" x14ac:dyDescent="0.2">
      <c r="B12880" s="21" t="str">
        <f t="shared" si="201"/>
        <v>MorrisburgIce Accretion2023RCP6.0</v>
      </c>
      <c r="C12880" t="s">
        <v>380</v>
      </c>
      <c r="D12880" t="s">
        <v>486</v>
      </c>
      <c r="E12880" s="144" t="s">
        <v>192</v>
      </c>
      <c r="F12880" s="144">
        <v>2023</v>
      </c>
      <c r="G12880" s="147">
        <v>21.021511160320529</v>
      </c>
      <c r="H12880" s="147">
        <v>25.074299999999997</v>
      </c>
      <c r="I12880" s="147">
        <v>30.209999999999997</v>
      </c>
      <c r="J12880" s="147">
        <v>34.137299999999996</v>
      </c>
      <c r="K12880" s="147">
        <v>38.064599999999992</v>
      </c>
    </row>
    <row r="12881" spans="2:11" x14ac:dyDescent="0.2">
      <c r="B12881" s="21" t="str">
        <f t="shared" si="201"/>
        <v>MorrisburgIce Accretion2025RCP6.0</v>
      </c>
      <c r="C12881" t="s">
        <v>380</v>
      </c>
      <c r="D12881" t="s">
        <v>486</v>
      </c>
      <c r="E12881" s="144" t="s">
        <v>192</v>
      </c>
      <c r="F12881" s="144">
        <v>2025</v>
      </c>
      <c r="G12881" s="147">
        <v>21.073699619010501</v>
      </c>
      <c r="H12881" s="147">
        <v>25.153149999999997</v>
      </c>
      <c r="I12881" s="147">
        <v>30.324999999999999</v>
      </c>
      <c r="J12881" s="147">
        <v>34.284199999999998</v>
      </c>
      <c r="K12881" s="147">
        <v>38.234699999999989</v>
      </c>
    </row>
    <row r="12882" spans="2:11" x14ac:dyDescent="0.2">
      <c r="B12882" s="21" t="str">
        <f t="shared" si="201"/>
        <v>MorrisburgIce Accretion2030RCP6.0</v>
      </c>
      <c r="C12882" t="s">
        <v>380</v>
      </c>
      <c r="D12882" t="s">
        <v>486</v>
      </c>
      <c r="E12882" s="144" t="s">
        <v>192</v>
      </c>
      <c r="F12882" s="144">
        <v>2030</v>
      </c>
      <c r="G12882" s="147">
        <v>21.125888077700473</v>
      </c>
      <c r="H12882" s="147">
        <v>25.231999999999999</v>
      </c>
      <c r="I12882" s="147">
        <v>30.439999999999998</v>
      </c>
      <c r="J12882" s="147">
        <v>34.431099999999994</v>
      </c>
      <c r="K12882" s="147">
        <v>38.404799999999994</v>
      </c>
    </row>
    <row r="12883" spans="2:11" x14ac:dyDescent="0.2">
      <c r="B12883" s="21" t="str">
        <f t="shared" si="201"/>
        <v>MorrisburgIce Accretion2035RCP6.0</v>
      </c>
      <c r="C12883" t="s">
        <v>380</v>
      </c>
      <c r="D12883" t="s">
        <v>486</v>
      </c>
      <c r="E12883" s="144" t="s">
        <v>192</v>
      </c>
      <c r="F12883" s="144">
        <v>2035</v>
      </c>
      <c r="G12883" s="147">
        <v>21.178076536390442</v>
      </c>
      <c r="H12883" s="147">
        <v>25.310849999999999</v>
      </c>
      <c r="I12883" s="147">
        <v>30.555</v>
      </c>
      <c r="J12883" s="147">
        <v>34.577999999999996</v>
      </c>
      <c r="K12883" s="147">
        <v>38.5749</v>
      </c>
    </row>
    <row r="12884" spans="2:11" x14ac:dyDescent="0.2">
      <c r="B12884" s="21" t="str">
        <f t="shared" si="201"/>
        <v>MorrisburgIce Accretion2040RCP6.0</v>
      </c>
      <c r="C12884" t="s">
        <v>380</v>
      </c>
      <c r="D12884" t="s">
        <v>486</v>
      </c>
      <c r="E12884" s="144" t="s">
        <v>192</v>
      </c>
      <c r="F12884" s="144">
        <v>2040</v>
      </c>
      <c r="G12884" s="147">
        <v>21.230264995080415</v>
      </c>
      <c r="H12884" s="147">
        <v>25.389699999999998</v>
      </c>
      <c r="I12884" s="147">
        <v>30.67</v>
      </c>
      <c r="J12884" s="147">
        <v>34.724899999999998</v>
      </c>
      <c r="K12884" s="147">
        <v>38.744999999999997</v>
      </c>
    </row>
    <row r="12885" spans="2:11" x14ac:dyDescent="0.2">
      <c r="B12885" s="21" t="str">
        <f t="shared" si="201"/>
        <v>MorrisburgIce Accretion2045RCP6.0</v>
      </c>
      <c r="C12885" t="s">
        <v>380</v>
      </c>
      <c r="D12885" t="s">
        <v>486</v>
      </c>
      <c r="E12885" s="144" t="s">
        <v>192</v>
      </c>
      <c r="F12885" s="144">
        <v>2045</v>
      </c>
      <c r="G12885" s="147">
        <v>21.282453453770387</v>
      </c>
      <c r="H12885" s="147">
        <v>25.46855</v>
      </c>
      <c r="I12885" s="147">
        <v>30.785</v>
      </c>
      <c r="J12885" s="147">
        <v>34.871799999999993</v>
      </c>
      <c r="K12885" s="147">
        <v>38.915099999999995</v>
      </c>
    </row>
    <row r="12886" spans="2:11" x14ac:dyDescent="0.2">
      <c r="B12886" s="21" t="str">
        <f t="shared" si="201"/>
        <v>MorrisburgIce Accretion2050RCP6.0</v>
      </c>
      <c r="C12886" t="s">
        <v>380</v>
      </c>
      <c r="D12886" t="s">
        <v>486</v>
      </c>
      <c r="E12886" s="144" t="s">
        <v>192</v>
      </c>
      <c r="F12886" s="144">
        <v>2050</v>
      </c>
      <c r="G12886" s="147">
        <v>21.305416375593975</v>
      </c>
      <c r="H12886" s="147">
        <v>25.53246</v>
      </c>
      <c r="I12886" s="147">
        <v>30.900000000000002</v>
      </c>
      <c r="J12886" s="147">
        <v>35.018699999999995</v>
      </c>
      <c r="K12886" s="147">
        <v>39.100319999999996</v>
      </c>
    </row>
    <row r="12887" spans="2:11" x14ac:dyDescent="0.2">
      <c r="B12887" s="21" t="str">
        <f t="shared" si="201"/>
        <v>MorrisburgIce Accretion2055RCP6.0</v>
      </c>
      <c r="C12887" t="s">
        <v>380</v>
      </c>
      <c r="D12887" t="s">
        <v>486</v>
      </c>
      <c r="E12887" s="144" t="s">
        <v>192</v>
      </c>
      <c r="F12887" s="144">
        <v>2055</v>
      </c>
      <c r="G12887" s="147">
        <v>21.27619083872759</v>
      </c>
      <c r="H12887" s="147">
        <v>25.517519999999998</v>
      </c>
      <c r="I12887" s="147">
        <v>30.900000000000002</v>
      </c>
      <c r="J12887" s="147">
        <v>35.018699999999995</v>
      </c>
      <c r="K12887" s="147">
        <v>39.11544</v>
      </c>
    </row>
    <row r="12888" spans="2:11" x14ac:dyDescent="0.2">
      <c r="B12888" s="21" t="str">
        <f t="shared" si="201"/>
        <v>MorrisburgIce Accretion2060RCP6.0</v>
      </c>
      <c r="C12888" t="s">
        <v>380</v>
      </c>
      <c r="D12888" t="s">
        <v>486</v>
      </c>
      <c r="E12888" s="144" t="s">
        <v>192</v>
      </c>
      <c r="F12888" s="144">
        <v>2060</v>
      </c>
      <c r="G12888" s="147">
        <v>21.246965301861206</v>
      </c>
      <c r="H12888" s="147">
        <v>25.502579999999998</v>
      </c>
      <c r="I12888" s="147">
        <v>30.900000000000002</v>
      </c>
      <c r="J12888" s="147">
        <v>35.018699999999995</v>
      </c>
      <c r="K12888" s="147">
        <v>39.130559999999996</v>
      </c>
    </row>
    <row r="12889" spans="2:11" x14ac:dyDescent="0.2">
      <c r="B12889" s="21" t="str">
        <f t="shared" si="201"/>
        <v>MorrisburgIce Accretion2065RCP6.0</v>
      </c>
      <c r="C12889" t="s">
        <v>380</v>
      </c>
      <c r="D12889" t="s">
        <v>486</v>
      </c>
      <c r="E12889" s="144" t="s">
        <v>192</v>
      </c>
      <c r="F12889" s="144">
        <v>2065</v>
      </c>
      <c r="G12889" s="147">
        <v>21.217739764994821</v>
      </c>
      <c r="H12889" s="147">
        <v>25.487639999999995</v>
      </c>
      <c r="I12889" s="147">
        <v>30.900000000000002</v>
      </c>
      <c r="J12889" s="147">
        <v>35.018699999999995</v>
      </c>
      <c r="K12889" s="147">
        <v>39.145679999999999</v>
      </c>
    </row>
    <row r="12890" spans="2:11" x14ac:dyDescent="0.2">
      <c r="B12890" s="21" t="str">
        <f t="shared" si="201"/>
        <v>MorrisburgIce Accretion2070RCP6.0</v>
      </c>
      <c r="C12890" t="s">
        <v>380</v>
      </c>
      <c r="D12890" t="s">
        <v>486</v>
      </c>
      <c r="E12890" s="144" t="s">
        <v>192</v>
      </c>
      <c r="F12890" s="144">
        <v>2070</v>
      </c>
      <c r="G12890" s="147">
        <v>21.188514228128437</v>
      </c>
      <c r="H12890" s="147">
        <v>25.472699999999996</v>
      </c>
      <c r="I12890" s="147">
        <v>30.900000000000002</v>
      </c>
      <c r="J12890" s="147">
        <v>35.018699999999995</v>
      </c>
      <c r="K12890" s="147">
        <v>39.160799999999995</v>
      </c>
    </row>
    <row r="12891" spans="2:11" x14ac:dyDescent="0.2">
      <c r="B12891" s="21" t="str">
        <f t="shared" si="201"/>
        <v>MorrisburgIce Accretion2075RCP6.0</v>
      </c>
      <c r="C12891" t="s">
        <v>380</v>
      </c>
      <c r="D12891" t="s">
        <v>486</v>
      </c>
      <c r="E12891" s="144" t="s">
        <v>192</v>
      </c>
      <c r="F12891" s="144">
        <v>2075</v>
      </c>
      <c r="G12891" s="147">
        <v>21.334641912460356</v>
      </c>
      <c r="H12891" s="147">
        <v>25.684349999999995</v>
      </c>
      <c r="I12891" s="147">
        <v>31.200000000000003</v>
      </c>
      <c r="J12891" s="147">
        <v>35.383124999999993</v>
      </c>
      <c r="K12891" s="147">
        <v>39.586049999999993</v>
      </c>
    </row>
    <row r="12892" spans="2:11" x14ac:dyDescent="0.2">
      <c r="B12892" s="21" t="str">
        <f t="shared" si="201"/>
        <v>MorrisburgIce Accretion2080RCP6.0</v>
      </c>
      <c r="C12892" t="s">
        <v>380</v>
      </c>
      <c r="D12892" t="s">
        <v>486</v>
      </c>
      <c r="E12892" s="144" t="s">
        <v>192</v>
      </c>
      <c r="F12892" s="144">
        <v>2080</v>
      </c>
      <c r="G12892" s="147">
        <v>21.480769596792278</v>
      </c>
      <c r="H12892" s="147">
        <v>25.895999999999997</v>
      </c>
      <c r="I12892" s="147">
        <v>31.5</v>
      </c>
      <c r="J12892" s="147">
        <v>35.747549999999997</v>
      </c>
      <c r="K12892" s="147">
        <v>40.011299999999991</v>
      </c>
    </row>
    <row r="12893" spans="2:11" x14ac:dyDescent="0.2">
      <c r="B12893" s="21" t="str">
        <f t="shared" si="201"/>
        <v>MorrisburgIce Accretion2085RCP6.0</v>
      </c>
      <c r="C12893" t="s">
        <v>380</v>
      </c>
      <c r="D12893" t="s">
        <v>486</v>
      </c>
      <c r="E12893" s="144" t="s">
        <v>192</v>
      </c>
      <c r="F12893" s="144">
        <v>2085</v>
      </c>
      <c r="G12893" s="147">
        <v>21.626897281124201</v>
      </c>
      <c r="H12893" s="147">
        <v>26.10765</v>
      </c>
      <c r="I12893" s="147">
        <v>31.8</v>
      </c>
      <c r="J12893" s="147">
        <v>36.111975000000001</v>
      </c>
      <c r="K12893" s="147">
        <v>40.436549999999997</v>
      </c>
    </row>
    <row r="12894" spans="2:11" x14ac:dyDescent="0.2">
      <c r="B12894" s="21" t="str">
        <f t="shared" si="201"/>
        <v>MorrisburgIce Accretion2090RCP6.0</v>
      </c>
      <c r="C12894" t="s">
        <v>380</v>
      </c>
      <c r="D12894" t="s">
        <v>486</v>
      </c>
      <c r="E12894" s="144" t="s">
        <v>192</v>
      </c>
      <c r="F12894" s="144">
        <v>2090</v>
      </c>
      <c r="G12894" s="147">
        <v>21.626897281124201</v>
      </c>
      <c r="H12894" s="147">
        <v>26.194799999999997</v>
      </c>
      <c r="I12894" s="147">
        <v>31.98</v>
      </c>
      <c r="J12894" s="147">
        <v>36.363399999999999</v>
      </c>
      <c r="K12894" s="147">
        <v>40.760999999999996</v>
      </c>
    </row>
    <row r="12895" spans="2:11" x14ac:dyDescent="0.2">
      <c r="B12895" s="21" t="str">
        <f t="shared" si="201"/>
        <v>MorrisburgIce Accretion2095RCP6.0</v>
      </c>
      <c r="C12895" t="s">
        <v>380</v>
      </c>
      <c r="D12895" t="s">
        <v>486</v>
      </c>
      <c r="E12895" s="144" t="s">
        <v>192</v>
      </c>
      <c r="F12895" s="144">
        <v>2095</v>
      </c>
      <c r="G12895" s="147">
        <v>21.480769596792278</v>
      </c>
      <c r="H12895" s="147">
        <v>26.0703</v>
      </c>
      <c r="I12895" s="147">
        <v>31.860000000000003</v>
      </c>
      <c r="J12895" s="147">
        <v>36.250399999999999</v>
      </c>
      <c r="K12895" s="147">
        <v>40.660199999999996</v>
      </c>
    </row>
    <row r="12896" spans="2:11" x14ac:dyDescent="0.2">
      <c r="B12896" s="21" t="str">
        <f t="shared" si="201"/>
        <v>MorrisburgIce Accretion2100RCP6.0</v>
      </c>
      <c r="C12896" t="s">
        <v>380</v>
      </c>
      <c r="D12896" t="s">
        <v>486</v>
      </c>
      <c r="E12896" s="144" t="s">
        <v>192</v>
      </c>
      <c r="F12896" s="144">
        <v>2100</v>
      </c>
      <c r="G12896" s="147">
        <v>21.334641912460359</v>
      </c>
      <c r="H12896" s="147">
        <v>25.945799999999998</v>
      </c>
      <c r="I12896" s="147">
        <v>31.740000000000002</v>
      </c>
      <c r="J12896" s="147">
        <v>36.1374</v>
      </c>
      <c r="K12896" s="147">
        <v>40.559399999999997</v>
      </c>
    </row>
    <row r="12897" spans="2:11" x14ac:dyDescent="0.2">
      <c r="B12897" s="21" t="str">
        <f t="shared" si="201"/>
        <v>MorrisburgIce Accretion2023RCP8.5</v>
      </c>
      <c r="C12897" t="s">
        <v>380</v>
      </c>
      <c r="D12897" t="s">
        <v>486</v>
      </c>
      <c r="E12897" s="144" t="s">
        <v>191</v>
      </c>
      <c r="F12897" s="144">
        <v>2023</v>
      </c>
      <c r="G12897" s="147">
        <v>21.021511160320529</v>
      </c>
      <c r="H12897" s="147">
        <v>25.074299999999997</v>
      </c>
      <c r="I12897" s="147">
        <v>30.209999999999997</v>
      </c>
      <c r="J12897" s="147">
        <v>34.137299999999996</v>
      </c>
      <c r="K12897" s="147">
        <v>38.064599999999992</v>
      </c>
    </row>
    <row r="12898" spans="2:11" x14ac:dyDescent="0.2">
      <c r="B12898" s="21" t="str">
        <f t="shared" si="201"/>
        <v>MorrisburgIce Accretion2025RCP8.5</v>
      </c>
      <c r="C12898" t="s">
        <v>380</v>
      </c>
      <c r="D12898" t="s">
        <v>486</v>
      </c>
      <c r="E12898" s="144" t="s">
        <v>191</v>
      </c>
      <c r="F12898" s="144">
        <v>2025</v>
      </c>
      <c r="G12898" s="147">
        <v>21.125888077700473</v>
      </c>
      <c r="H12898" s="147">
        <v>25.231999999999999</v>
      </c>
      <c r="I12898" s="147">
        <v>30.439999999999998</v>
      </c>
      <c r="J12898" s="147">
        <v>34.431099999999994</v>
      </c>
      <c r="K12898" s="147">
        <v>38.404799999999994</v>
      </c>
    </row>
    <row r="12899" spans="2:11" x14ac:dyDescent="0.2">
      <c r="B12899" s="21" t="str">
        <f t="shared" si="201"/>
        <v>MorrisburgIce Accretion2030RCP8.5</v>
      </c>
      <c r="C12899" t="s">
        <v>380</v>
      </c>
      <c r="D12899" t="s">
        <v>486</v>
      </c>
      <c r="E12899" s="144" t="s">
        <v>191</v>
      </c>
      <c r="F12899" s="144">
        <v>2030</v>
      </c>
      <c r="G12899" s="147">
        <v>21.230264995080415</v>
      </c>
      <c r="H12899" s="147">
        <v>25.389699999999998</v>
      </c>
      <c r="I12899" s="147">
        <v>30.67</v>
      </c>
      <c r="J12899" s="147">
        <v>34.724899999999998</v>
      </c>
      <c r="K12899" s="147">
        <v>38.744999999999997</v>
      </c>
    </row>
    <row r="12900" spans="2:11" x14ac:dyDescent="0.2">
      <c r="B12900" s="21" t="str">
        <f t="shared" si="201"/>
        <v>MorrisburgIce Accretion2035RCP8.5</v>
      </c>
      <c r="C12900" t="s">
        <v>380</v>
      </c>
      <c r="D12900" t="s">
        <v>486</v>
      </c>
      <c r="E12900" s="144" t="s">
        <v>191</v>
      </c>
      <c r="F12900" s="144">
        <v>2035</v>
      </c>
      <c r="G12900" s="147">
        <v>21.334641912460359</v>
      </c>
      <c r="H12900" s="147">
        <v>25.5474</v>
      </c>
      <c r="I12900" s="147">
        <v>30.900000000000002</v>
      </c>
      <c r="J12900" s="147">
        <v>35.018699999999995</v>
      </c>
      <c r="K12900" s="147">
        <v>39.0852</v>
      </c>
    </row>
    <row r="12901" spans="2:11" x14ac:dyDescent="0.2">
      <c r="B12901" s="21" t="str">
        <f t="shared" si="201"/>
        <v>MorrisburgIce Accretion2040RCP8.5</v>
      </c>
      <c r="C12901" t="s">
        <v>380</v>
      </c>
      <c r="D12901" t="s">
        <v>486</v>
      </c>
      <c r="E12901" s="144" t="s">
        <v>191</v>
      </c>
      <c r="F12901" s="144">
        <v>2040</v>
      </c>
      <c r="G12901" s="147">
        <v>21.285932684349717</v>
      </c>
      <c r="H12901" s="147">
        <v>25.522499999999997</v>
      </c>
      <c r="I12901" s="147">
        <v>30.900000000000002</v>
      </c>
      <c r="J12901" s="147">
        <v>35.018699999999995</v>
      </c>
      <c r="K12901" s="147">
        <v>39.110399999999998</v>
      </c>
    </row>
    <row r="12902" spans="2:11" x14ac:dyDescent="0.2">
      <c r="B12902" s="21" t="str">
        <f t="shared" si="201"/>
        <v>MorrisburgIce Accretion2045RCP8.5</v>
      </c>
      <c r="C12902" t="s">
        <v>380</v>
      </c>
      <c r="D12902" t="s">
        <v>486</v>
      </c>
      <c r="E12902" s="144" t="s">
        <v>191</v>
      </c>
      <c r="F12902" s="144">
        <v>2045</v>
      </c>
      <c r="G12902" s="147">
        <v>21.237223456239079</v>
      </c>
      <c r="H12902" s="147">
        <v>25.497599999999998</v>
      </c>
      <c r="I12902" s="147">
        <v>30.900000000000002</v>
      </c>
      <c r="J12902" s="147">
        <v>35.018699999999995</v>
      </c>
      <c r="K12902" s="147">
        <v>39.135599999999997</v>
      </c>
    </row>
    <row r="12903" spans="2:11" x14ac:dyDescent="0.2">
      <c r="B12903" s="21" t="str">
        <f t="shared" si="201"/>
        <v>MorrisburgIce Accretion2050RCP8.5</v>
      </c>
      <c r="C12903" t="s">
        <v>380</v>
      </c>
      <c r="D12903" t="s">
        <v>486</v>
      </c>
      <c r="E12903" s="144" t="s">
        <v>191</v>
      </c>
      <c r="F12903" s="144">
        <v>2050</v>
      </c>
      <c r="G12903" s="147">
        <v>21.383351140570998</v>
      </c>
      <c r="H12903" s="147">
        <v>25.754899999999996</v>
      </c>
      <c r="I12903" s="147">
        <v>31.3</v>
      </c>
      <c r="J12903" s="147">
        <v>35.504599999999996</v>
      </c>
      <c r="K12903" s="147">
        <v>39.727799999999995</v>
      </c>
    </row>
    <row r="12904" spans="2:11" x14ac:dyDescent="0.2">
      <c r="B12904" s="21" t="str">
        <f t="shared" si="201"/>
        <v>MorrisburgIce Accretion2055RCP8.5</v>
      </c>
      <c r="C12904" t="s">
        <v>380</v>
      </c>
      <c r="D12904" t="s">
        <v>486</v>
      </c>
      <c r="E12904" s="144" t="s">
        <v>191</v>
      </c>
      <c r="F12904" s="144">
        <v>2055</v>
      </c>
      <c r="G12904" s="147">
        <v>21.578188053013559</v>
      </c>
      <c r="H12904" s="147">
        <v>26.037099999999999</v>
      </c>
      <c r="I12904" s="147">
        <v>31.700000000000003</v>
      </c>
      <c r="J12904" s="147">
        <v>35.990499999999997</v>
      </c>
      <c r="K12904" s="147">
        <v>40.294799999999995</v>
      </c>
    </row>
    <row r="12905" spans="2:11" x14ac:dyDescent="0.2">
      <c r="B12905" s="21" t="str">
        <f t="shared" si="201"/>
        <v>MorrisburgIce Accretion2060RCP8.5</v>
      </c>
      <c r="C12905" t="s">
        <v>380</v>
      </c>
      <c r="D12905" t="s">
        <v>486</v>
      </c>
      <c r="E12905" s="144" t="s">
        <v>191</v>
      </c>
      <c r="F12905" s="144">
        <v>2060</v>
      </c>
      <c r="G12905" s="147">
        <v>21.626897281124201</v>
      </c>
      <c r="H12905" s="147">
        <v>26.194799999999997</v>
      </c>
      <c r="I12905" s="147">
        <v>31.98</v>
      </c>
      <c r="J12905" s="147">
        <v>36.363399999999999</v>
      </c>
      <c r="K12905" s="147">
        <v>40.760999999999996</v>
      </c>
    </row>
    <row r="12906" spans="2:11" x14ac:dyDescent="0.2">
      <c r="B12906" s="21" t="str">
        <f t="shared" si="201"/>
        <v>MorrisburgIce Accretion2065RCP8.5</v>
      </c>
      <c r="C12906" t="s">
        <v>380</v>
      </c>
      <c r="D12906" t="s">
        <v>486</v>
      </c>
      <c r="E12906" s="144" t="s">
        <v>191</v>
      </c>
      <c r="F12906" s="144">
        <v>2065</v>
      </c>
      <c r="G12906" s="147">
        <v>21.480769596792278</v>
      </c>
      <c r="H12906" s="147">
        <v>26.0703</v>
      </c>
      <c r="I12906" s="147">
        <v>31.860000000000003</v>
      </c>
      <c r="J12906" s="147">
        <v>36.250399999999999</v>
      </c>
      <c r="K12906" s="147">
        <v>40.660199999999996</v>
      </c>
    </row>
    <row r="12907" spans="2:11" x14ac:dyDescent="0.2">
      <c r="B12907" s="21" t="str">
        <f t="shared" si="201"/>
        <v>MorrisburgIce Accretion2070RCP8.5</v>
      </c>
      <c r="C12907" t="s">
        <v>380</v>
      </c>
      <c r="D12907" t="s">
        <v>486</v>
      </c>
      <c r="E12907" s="144" t="s">
        <v>191</v>
      </c>
      <c r="F12907" s="144">
        <v>2070</v>
      </c>
      <c r="G12907" s="147">
        <v>21.056303466113846</v>
      </c>
      <c r="H12907" s="147">
        <v>25.638699999999996</v>
      </c>
      <c r="I12907" s="147">
        <v>31.400000000000002</v>
      </c>
      <c r="J12907" s="147">
        <v>35.775799999999997</v>
      </c>
      <c r="K12907" s="147">
        <v>40.168799999999997</v>
      </c>
    </row>
    <row r="12908" spans="2:11" x14ac:dyDescent="0.2">
      <c r="B12908" s="21" t="str">
        <f t="shared" si="201"/>
        <v>MorrisburgIce Accretion2075RCP8.5</v>
      </c>
      <c r="C12908" t="s">
        <v>380</v>
      </c>
      <c r="D12908" t="s">
        <v>486</v>
      </c>
      <c r="E12908" s="144" t="s">
        <v>191</v>
      </c>
      <c r="F12908" s="144">
        <v>2075</v>
      </c>
      <c r="G12908" s="147">
        <v>20.777965019767329</v>
      </c>
      <c r="H12908" s="147">
        <v>25.331599999999998</v>
      </c>
      <c r="I12908" s="147">
        <v>31.06</v>
      </c>
      <c r="J12908" s="147">
        <v>35.414200000000001</v>
      </c>
      <c r="K12908" s="147">
        <v>39.778199999999998</v>
      </c>
    </row>
    <row r="12909" spans="2:11" x14ac:dyDescent="0.2">
      <c r="B12909" s="21" t="str">
        <f t="shared" si="201"/>
        <v>MorrisburgIce Accretion2080RCP8.5</v>
      </c>
      <c r="C12909" t="s">
        <v>380</v>
      </c>
      <c r="D12909" t="s">
        <v>486</v>
      </c>
      <c r="E12909" s="144" t="s">
        <v>191</v>
      </c>
      <c r="F12909" s="144">
        <v>2080</v>
      </c>
      <c r="G12909" s="147">
        <v>20.499626573420816</v>
      </c>
      <c r="H12909" s="147">
        <v>25.024499999999996</v>
      </c>
      <c r="I12909" s="147">
        <v>30.72</v>
      </c>
      <c r="J12909" s="147">
        <v>35.052599999999998</v>
      </c>
      <c r="K12909" s="147">
        <v>39.387599999999999</v>
      </c>
    </row>
    <row r="12910" spans="2:11" x14ac:dyDescent="0.2">
      <c r="B12910" s="21" t="str">
        <f t="shared" si="201"/>
        <v>MorrisburgIce Accretion2085RCP8.5</v>
      </c>
      <c r="C12910" t="s">
        <v>380</v>
      </c>
      <c r="D12910" t="s">
        <v>486</v>
      </c>
      <c r="E12910" s="144" t="s">
        <v>191</v>
      </c>
      <c r="F12910" s="144">
        <v>2085</v>
      </c>
      <c r="G12910" s="147">
        <v>19.633298159167289</v>
      </c>
      <c r="H12910" s="147">
        <v>24.003599999999999</v>
      </c>
      <c r="I12910" s="147">
        <v>29.52</v>
      </c>
      <c r="J12910" s="147">
        <v>33.696599999999997</v>
      </c>
      <c r="K12910" s="147">
        <v>37.875599999999999</v>
      </c>
    </row>
    <row r="12911" spans="2:11" x14ac:dyDescent="0.2">
      <c r="B12911" s="21" t="str">
        <f t="shared" si="201"/>
        <v>MorrisburgIce Accretion2090RCP8.5</v>
      </c>
      <c r="C12911" t="s">
        <v>380</v>
      </c>
      <c r="D12911" t="s">
        <v>486</v>
      </c>
      <c r="E12911" s="144" t="s">
        <v>191</v>
      </c>
      <c r="F12911" s="144">
        <v>2090</v>
      </c>
      <c r="G12911" s="147">
        <v>18.766969744913762</v>
      </c>
      <c r="H12911" s="147">
        <v>22.982700000000001</v>
      </c>
      <c r="I12911" s="147">
        <v>28.32</v>
      </c>
      <c r="J12911" s="147">
        <v>32.340599999999995</v>
      </c>
      <c r="K12911" s="147">
        <v>36.363599999999998</v>
      </c>
    </row>
    <row r="12912" spans="2:11" x14ac:dyDescent="0.2">
      <c r="B12912" s="21" t="str">
        <f t="shared" si="201"/>
        <v>MorrisburgIce Accretion2095RCP8.5</v>
      </c>
      <c r="C12912" t="s">
        <v>380</v>
      </c>
      <c r="D12912" t="s">
        <v>486</v>
      </c>
      <c r="E12912" s="144" t="s">
        <v>191</v>
      </c>
      <c r="F12912" s="144">
        <v>2095</v>
      </c>
      <c r="G12912" s="147">
        <v>18.766969744913762</v>
      </c>
      <c r="H12912" s="147">
        <v>22.982700000000001</v>
      </c>
      <c r="I12912" s="147">
        <v>28.32</v>
      </c>
      <c r="J12912" s="147">
        <v>32.340599999999995</v>
      </c>
      <c r="K12912" s="147">
        <v>36.363599999999998</v>
      </c>
    </row>
    <row r="12913" spans="2:11" x14ac:dyDescent="0.2">
      <c r="B12913" s="21" t="str">
        <f t="shared" si="201"/>
        <v>MorrisburgIce Accretion2100RCP8.5</v>
      </c>
      <c r="C12913" t="s">
        <v>380</v>
      </c>
      <c r="D12913" t="s">
        <v>486</v>
      </c>
      <c r="E12913" s="144" t="s">
        <v>191</v>
      </c>
      <c r="F12913" s="144">
        <v>2100</v>
      </c>
      <c r="G12913" s="147">
        <v>18.766969744913762</v>
      </c>
      <c r="H12913" s="147">
        <v>22.982700000000001</v>
      </c>
      <c r="I12913" s="147">
        <v>28.32</v>
      </c>
      <c r="J12913" s="147">
        <v>32.340599999999995</v>
      </c>
      <c r="K12913" s="147">
        <v>36.363599999999998</v>
      </c>
    </row>
    <row r="12914" spans="2:11" x14ac:dyDescent="0.2">
      <c r="B12914" s="21" t="str">
        <f t="shared" si="201"/>
        <v>MorrisburgWind2023RCP4.5</v>
      </c>
      <c r="C12914" t="s">
        <v>380</v>
      </c>
      <c r="D12914" t="s">
        <v>1</v>
      </c>
      <c r="E12914" s="144" t="s">
        <v>193</v>
      </c>
      <c r="F12914" s="144">
        <v>2023</v>
      </c>
      <c r="G12914" s="147">
        <v>80.93023584884628</v>
      </c>
      <c r="H12914" s="147">
        <v>87.242463000000001</v>
      </c>
      <c r="I12914" s="147">
        <v>93.892800000000008</v>
      </c>
      <c r="J12914" s="147">
        <v>100.534953</v>
      </c>
      <c r="K12914" s="147">
        <v>107.16501599999999</v>
      </c>
    </row>
    <row r="12915" spans="2:11" x14ac:dyDescent="0.2">
      <c r="B12915" s="21" t="str">
        <f t="shared" si="201"/>
        <v>MorrisburgWind2025RCP4.5</v>
      </c>
      <c r="C12915" t="s">
        <v>380</v>
      </c>
      <c r="D12915" t="s">
        <v>1</v>
      </c>
      <c r="E12915" s="144" t="s">
        <v>193</v>
      </c>
      <c r="F12915" s="144">
        <v>2025</v>
      </c>
      <c r="G12915" s="147">
        <v>80.973064577217698</v>
      </c>
      <c r="H12915" s="147">
        <v>87.282825000000003</v>
      </c>
      <c r="I12915" s="147">
        <v>93.931550000000001</v>
      </c>
      <c r="J12915" s="147">
        <v>100.5730985</v>
      </c>
      <c r="K12915" s="147">
        <v>107.202123</v>
      </c>
    </row>
    <row r="12916" spans="2:11" x14ac:dyDescent="0.2">
      <c r="B12916" s="21" t="str">
        <f t="shared" si="201"/>
        <v>MorrisburgWind2030RCP4.5</v>
      </c>
      <c r="C12916" t="s">
        <v>380</v>
      </c>
      <c r="D12916" t="s">
        <v>1</v>
      </c>
      <c r="E12916" s="144" t="s">
        <v>193</v>
      </c>
      <c r="F12916" s="144">
        <v>2030</v>
      </c>
      <c r="G12916" s="147">
        <v>81.015893305589117</v>
      </c>
      <c r="H12916" s="147">
        <v>87.323187000000004</v>
      </c>
      <c r="I12916" s="147">
        <v>93.970300000000009</v>
      </c>
      <c r="J12916" s="147">
        <v>100.611244</v>
      </c>
      <c r="K12916" s="147">
        <v>107.23922999999999</v>
      </c>
    </row>
    <row r="12917" spans="2:11" x14ac:dyDescent="0.2">
      <c r="B12917" s="21" t="str">
        <f t="shared" si="201"/>
        <v>MorrisburgWind2035RCP4.5</v>
      </c>
      <c r="C12917" t="s">
        <v>380</v>
      </c>
      <c r="D12917" t="s">
        <v>1</v>
      </c>
      <c r="E12917" s="144" t="s">
        <v>193</v>
      </c>
      <c r="F12917" s="144">
        <v>2035</v>
      </c>
      <c r="G12917" s="147">
        <v>81.058722033960549</v>
      </c>
      <c r="H12917" s="147">
        <v>87.363549000000006</v>
      </c>
      <c r="I12917" s="147">
        <v>94.009050000000002</v>
      </c>
      <c r="J12917" s="147">
        <v>100.6493895</v>
      </c>
      <c r="K12917" s="147">
        <v>107.27633699999998</v>
      </c>
    </row>
    <row r="12918" spans="2:11" x14ac:dyDescent="0.2">
      <c r="B12918" s="21" t="str">
        <f t="shared" si="201"/>
        <v>MorrisburgWind2040RCP4.5</v>
      </c>
      <c r="C12918" t="s">
        <v>380</v>
      </c>
      <c r="D12918" t="s">
        <v>1</v>
      </c>
      <c r="E12918" s="144" t="s">
        <v>193</v>
      </c>
      <c r="F12918" s="144">
        <v>2040</v>
      </c>
      <c r="G12918" s="147">
        <v>81.101550762331968</v>
      </c>
      <c r="H12918" s="147">
        <v>87.403911000000008</v>
      </c>
      <c r="I12918" s="147">
        <v>94.047799999999995</v>
      </c>
      <c r="J12918" s="147">
        <v>100.687535</v>
      </c>
      <c r="K12918" s="147">
        <v>107.31344399999999</v>
      </c>
    </row>
    <row r="12919" spans="2:11" x14ac:dyDescent="0.2">
      <c r="B12919" s="21" t="str">
        <f t="shared" si="201"/>
        <v>MorrisburgWind2045RCP4.5</v>
      </c>
      <c r="C12919" t="s">
        <v>380</v>
      </c>
      <c r="D12919" t="s">
        <v>1</v>
      </c>
      <c r="E12919" s="144" t="s">
        <v>193</v>
      </c>
      <c r="F12919" s="144">
        <v>2045</v>
      </c>
      <c r="G12919" s="147">
        <v>81.144379490703386</v>
      </c>
      <c r="H12919" s="147">
        <v>87.44427300000001</v>
      </c>
      <c r="I12919" s="147">
        <v>94.086550000000003</v>
      </c>
      <c r="J12919" s="147">
        <v>100.7256805</v>
      </c>
      <c r="K12919" s="147">
        <v>107.350551</v>
      </c>
    </row>
    <row r="12920" spans="2:11" x14ac:dyDescent="0.2">
      <c r="B12920" s="21" t="str">
        <f t="shared" si="201"/>
        <v>MorrisburgWind2050RCP4.5</v>
      </c>
      <c r="C12920" t="s">
        <v>380</v>
      </c>
      <c r="D12920" t="s">
        <v>1</v>
      </c>
      <c r="E12920" s="144" t="s">
        <v>193</v>
      </c>
      <c r="F12920" s="144">
        <v>2050</v>
      </c>
      <c r="G12920" s="147">
        <v>81.163117059365888</v>
      </c>
      <c r="H12920" s="147">
        <v>87.45522840000001</v>
      </c>
      <c r="I12920" s="147">
        <v>94.089959999999991</v>
      </c>
      <c r="J12920" s="147">
        <v>100.7200416</v>
      </c>
      <c r="K12920" s="147">
        <v>107.33888879999999</v>
      </c>
    </row>
    <row r="12921" spans="2:11" x14ac:dyDescent="0.2">
      <c r="B12921" s="21" t="str">
        <f t="shared" si="201"/>
        <v>MorrisburgWind2055RCP4.5</v>
      </c>
      <c r="C12921" t="s">
        <v>380</v>
      </c>
      <c r="D12921" t="s">
        <v>1</v>
      </c>
      <c r="E12921" s="144" t="s">
        <v>193</v>
      </c>
      <c r="F12921" s="144">
        <v>2055</v>
      </c>
      <c r="G12921" s="147">
        <v>81.139025899656957</v>
      </c>
      <c r="H12921" s="147">
        <v>87.425821800000008</v>
      </c>
      <c r="I12921" s="147">
        <v>94.05462</v>
      </c>
      <c r="J12921" s="147">
        <v>100.67625719999999</v>
      </c>
      <c r="K12921" s="147">
        <v>107.2901196</v>
      </c>
    </row>
    <row r="12922" spans="2:11" x14ac:dyDescent="0.2">
      <c r="B12922" s="21" t="str">
        <f t="shared" si="201"/>
        <v>MorrisburgWind2060RCP4.5</v>
      </c>
      <c r="C12922" t="s">
        <v>380</v>
      </c>
      <c r="D12922" t="s">
        <v>1</v>
      </c>
      <c r="E12922" s="144" t="s">
        <v>193</v>
      </c>
      <c r="F12922" s="144">
        <v>2060</v>
      </c>
      <c r="G12922" s="147">
        <v>81.11493473994804</v>
      </c>
      <c r="H12922" s="147">
        <v>87.396415200000021</v>
      </c>
      <c r="I12922" s="147">
        <v>94.019279999999995</v>
      </c>
      <c r="J12922" s="147">
        <v>100.6324728</v>
      </c>
      <c r="K12922" s="147">
        <v>107.24135039999999</v>
      </c>
    </row>
    <row r="12923" spans="2:11" x14ac:dyDescent="0.2">
      <c r="B12923" s="21" t="str">
        <f t="shared" si="201"/>
        <v>MorrisburgWind2065RCP4.5</v>
      </c>
      <c r="C12923" t="s">
        <v>380</v>
      </c>
      <c r="D12923" t="s">
        <v>1</v>
      </c>
      <c r="E12923" s="144" t="s">
        <v>193</v>
      </c>
      <c r="F12923" s="144">
        <v>2065</v>
      </c>
      <c r="G12923" s="147">
        <v>81.09084358023911</v>
      </c>
      <c r="H12923" s="147">
        <v>87.36700860000002</v>
      </c>
      <c r="I12923" s="147">
        <v>93.983940000000004</v>
      </c>
      <c r="J12923" s="147">
        <v>100.5886884</v>
      </c>
      <c r="K12923" s="147">
        <v>107.19258119999999</v>
      </c>
    </row>
    <row r="12924" spans="2:11" x14ac:dyDescent="0.2">
      <c r="B12924" s="21" t="str">
        <f t="shared" si="201"/>
        <v>MorrisburgWind2070RCP4.5</v>
      </c>
      <c r="C12924" t="s">
        <v>380</v>
      </c>
      <c r="D12924" t="s">
        <v>1</v>
      </c>
      <c r="E12924" s="144" t="s">
        <v>193</v>
      </c>
      <c r="F12924" s="144">
        <v>2070</v>
      </c>
      <c r="G12924" s="147">
        <v>81.066752420530193</v>
      </c>
      <c r="H12924" s="147">
        <v>87.337602000000018</v>
      </c>
      <c r="I12924" s="147">
        <v>93.948599999999999</v>
      </c>
      <c r="J12924" s="147">
        <v>100.544904</v>
      </c>
      <c r="K12924" s="147">
        <v>107.143812</v>
      </c>
    </row>
    <row r="12925" spans="2:11" x14ac:dyDescent="0.2">
      <c r="B12925" s="21" t="str">
        <f t="shared" si="201"/>
        <v>MorrisburgWind2075RCP4.5</v>
      </c>
      <c r="C12925" t="s">
        <v>380</v>
      </c>
      <c r="D12925" t="s">
        <v>1</v>
      </c>
      <c r="E12925" s="144" t="s">
        <v>193</v>
      </c>
      <c r="F12925" s="144">
        <v>2075</v>
      </c>
      <c r="G12925" s="147">
        <v>81.046676454106091</v>
      </c>
      <c r="H12925" s="147">
        <v>87.315979500000012</v>
      </c>
      <c r="I12925" s="147">
        <v>93.925349999999995</v>
      </c>
      <c r="J12925" s="147">
        <v>100.52168500000001</v>
      </c>
      <c r="K12925" s="147">
        <v>107.119074</v>
      </c>
    </row>
    <row r="12926" spans="2:11" x14ac:dyDescent="0.2">
      <c r="B12926" s="21" t="str">
        <f t="shared" si="201"/>
        <v>MorrisburgWind2080RCP4.5</v>
      </c>
      <c r="C12926" t="s">
        <v>380</v>
      </c>
      <c r="D12926" t="s">
        <v>1</v>
      </c>
      <c r="E12926" s="144" t="s">
        <v>193</v>
      </c>
      <c r="F12926" s="144">
        <v>2080</v>
      </c>
      <c r="G12926" s="147">
        <v>81.026600487681989</v>
      </c>
      <c r="H12926" s="147">
        <v>87.294357000000019</v>
      </c>
      <c r="I12926" s="147">
        <v>93.90209999999999</v>
      </c>
      <c r="J12926" s="147">
        <v>100.49846599999999</v>
      </c>
      <c r="K12926" s="147">
        <v>107.094336</v>
      </c>
    </row>
    <row r="12927" spans="2:11" x14ac:dyDescent="0.2">
      <c r="B12927" s="21" t="str">
        <f t="shared" si="201"/>
        <v>MorrisburgWind2085RCP4.5</v>
      </c>
      <c r="C12927" t="s">
        <v>380</v>
      </c>
      <c r="D12927" t="s">
        <v>1</v>
      </c>
      <c r="E12927" s="144" t="s">
        <v>193</v>
      </c>
      <c r="F12927" s="144">
        <v>2085</v>
      </c>
      <c r="G12927" s="147">
        <v>81.006524521257887</v>
      </c>
      <c r="H12927" s="147">
        <v>87.272734500000013</v>
      </c>
      <c r="I12927" s="147">
        <v>93.87885</v>
      </c>
      <c r="J12927" s="147">
        <v>100.475247</v>
      </c>
      <c r="K12927" s="147">
        <v>107.069598</v>
      </c>
    </row>
    <row r="12928" spans="2:11" x14ac:dyDescent="0.2">
      <c r="B12928" s="21" t="str">
        <f t="shared" si="201"/>
        <v>MorrisburgWind2090RCP4.5</v>
      </c>
      <c r="C12928" t="s">
        <v>380</v>
      </c>
      <c r="D12928" t="s">
        <v>1</v>
      </c>
      <c r="E12928" s="144" t="s">
        <v>193</v>
      </c>
      <c r="F12928" s="144">
        <v>2090</v>
      </c>
      <c r="G12928" s="147">
        <v>80.986448554833771</v>
      </c>
      <c r="H12928" s="147">
        <v>87.251112000000006</v>
      </c>
      <c r="I12928" s="147">
        <v>93.855599999999995</v>
      </c>
      <c r="J12928" s="147">
        <v>100.452028</v>
      </c>
      <c r="K12928" s="147">
        <v>107.04486</v>
      </c>
    </row>
    <row r="12929" spans="2:11" x14ac:dyDescent="0.2">
      <c r="B12929" s="21" t="str">
        <f t="shared" si="201"/>
        <v>MorrisburgWind2095RCP4.5</v>
      </c>
      <c r="C12929" t="s">
        <v>380</v>
      </c>
      <c r="D12929" t="s">
        <v>1</v>
      </c>
      <c r="E12929" s="144" t="s">
        <v>193</v>
      </c>
      <c r="F12929" s="144">
        <v>2095</v>
      </c>
      <c r="G12929" s="147">
        <v>80.966372588409669</v>
      </c>
      <c r="H12929" s="147">
        <v>87.229489500000014</v>
      </c>
      <c r="I12929" s="147">
        <v>93.832349999999991</v>
      </c>
      <c r="J12929" s="147">
        <v>100.42880899999999</v>
      </c>
      <c r="K12929" s="147">
        <v>107.020122</v>
      </c>
    </row>
    <row r="12930" spans="2:11" x14ac:dyDescent="0.2">
      <c r="B12930" s="21" t="str">
        <f t="shared" si="201"/>
        <v>MorrisburgWind2100RCP4.5</v>
      </c>
      <c r="C12930" t="s">
        <v>380</v>
      </c>
      <c r="D12930" t="s">
        <v>1</v>
      </c>
      <c r="E12930" s="144" t="s">
        <v>193</v>
      </c>
      <c r="F12930" s="144">
        <v>2100</v>
      </c>
      <c r="G12930" s="147">
        <v>80.946296621985567</v>
      </c>
      <c r="H12930" s="147">
        <v>87.207867000000007</v>
      </c>
      <c r="I12930" s="147">
        <v>93.809099999999987</v>
      </c>
      <c r="J12930" s="147">
        <v>100.40558999999999</v>
      </c>
      <c r="K12930" s="147">
        <v>106.995384</v>
      </c>
    </row>
    <row r="12931" spans="2:11" x14ac:dyDescent="0.2">
      <c r="B12931" s="21" t="str">
        <f t="shared" si="201"/>
        <v>MorrisburgWind2023RCP6.0</v>
      </c>
      <c r="C12931" t="s">
        <v>380</v>
      </c>
      <c r="D12931" t="s">
        <v>1</v>
      </c>
      <c r="E12931" s="144" t="s">
        <v>192</v>
      </c>
      <c r="F12931" s="144">
        <v>2023</v>
      </c>
      <c r="G12931" s="147">
        <v>80.93023584884628</v>
      </c>
      <c r="H12931" s="147">
        <v>87.242463000000001</v>
      </c>
      <c r="I12931" s="147">
        <v>93.892800000000008</v>
      </c>
      <c r="J12931" s="147">
        <v>100.534953</v>
      </c>
      <c r="K12931" s="147">
        <v>107.16501599999999</v>
      </c>
    </row>
    <row r="12932" spans="2:11" x14ac:dyDescent="0.2">
      <c r="B12932" s="21" t="str">
        <f t="shared" si="201"/>
        <v>MorrisburgWind2025RCP6.0</v>
      </c>
      <c r="C12932" t="s">
        <v>380</v>
      </c>
      <c r="D12932" t="s">
        <v>1</v>
      </c>
      <c r="E12932" s="144" t="s">
        <v>192</v>
      </c>
      <c r="F12932" s="144">
        <v>2025</v>
      </c>
      <c r="G12932" s="147">
        <v>80.973064577217698</v>
      </c>
      <c r="H12932" s="147">
        <v>87.282825000000003</v>
      </c>
      <c r="I12932" s="147">
        <v>93.931550000000001</v>
      </c>
      <c r="J12932" s="147">
        <v>100.5730985</v>
      </c>
      <c r="K12932" s="147">
        <v>107.202123</v>
      </c>
    </row>
    <row r="12933" spans="2:11" x14ac:dyDescent="0.2">
      <c r="B12933" s="21" t="str">
        <f t="shared" si="201"/>
        <v>MorrisburgWind2030RCP6.0</v>
      </c>
      <c r="C12933" t="s">
        <v>380</v>
      </c>
      <c r="D12933" t="s">
        <v>1</v>
      </c>
      <c r="E12933" s="144" t="s">
        <v>192</v>
      </c>
      <c r="F12933" s="144">
        <v>2030</v>
      </c>
      <c r="G12933" s="147">
        <v>81.015893305589117</v>
      </c>
      <c r="H12933" s="147">
        <v>87.323187000000004</v>
      </c>
      <c r="I12933" s="147">
        <v>93.970300000000009</v>
      </c>
      <c r="J12933" s="147">
        <v>100.611244</v>
      </c>
      <c r="K12933" s="147">
        <v>107.23922999999999</v>
      </c>
    </row>
    <row r="12934" spans="2:11" x14ac:dyDescent="0.2">
      <c r="B12934" s="21" t="str">
        <f t="shared" si="201"/>
        <v>MorrisburgWind2035RCP6.0</v>
      </c>
      <c r="C12934" t="s">
        <v>380</v>
      </c>
      <c r="D12934" t="s">
        <v>1</v>
      </c>
      <c r="E12934" s="144" t="s">
        <v>192</v>
      </c>
      <c r="F12934" s="144">
        <v>2035</v>
      </c>
      <c r="G12934" s="147">
        <v>81.058722033960549</v>
      </c>
      <c r="H12934" s="147">
        <v>87.363549000000006</v>
      </c>
      <c r="I12934" s="147">
        <v>94.009050000000002</v>
      </c>
      <c r="J12934" s="147">
        <v>100.6493895</v>
      </c>
      <c r="K12934" s="147">
        <v>107.27633699999998</v>
      </c>
    </row>
    <row r="12935" spans="2:11" x14ac:dyDescent="0.2">
      <c r="B12935" s="21" t="str">
        <f t="shared" si="201"/>
        <v>MorrisburgWind2040RCP6.0</v>
      </c>
      <c r="C12935" t="s">
        <v>380</v>
      </c>
      <c r="D12935" t="s">
        <v>1</v>
      </c>
      <c r="E12935" s="144" t="s">
        <v>192</v>
      </c>
      <c r="F12935" s="144">
        <v>2040</v>
      </c>
      <c r="G12935" s="147">
        <v>81.101550762331968</v>
      </c>
      <c r="H12935" s="147">
        <v>87.403911000000008</v>
      </c>
      <c r="I12935" s="147">
        <v>94.047799999999995</v>
      </c>
      <c r="J12935" s="147">
        <v>100.687535</v>
      </c>
      <c r="K12935" s="147">
        <v>107.31344399999999</v>
      </c>
    </row>
    <row r="12936" spans="2:11" x14ac:dyDescent="0.2">
      <c r="B12936" s="21" t="str">
        <f t="shared" si="201"/>
        <v>MorrisburgWind2045RCP6.0</v>
      </c>
      <c r="C12936" t="s">
        <v>380</v>
      </c>
      <c r="D12936" t="s">
        <v>1</v>
      </c>
      <c r="E12936" s="144" t="s">
        <v>192</v>
      </c>
      <c r="F12936" s="144">
        <v>2045</v>
      </c>
      <c r="G12936" s="147">
        <v>81.144379490703386</v>
      </c>
      <c r="H12936" s="147">
        <v>87.44427300000001</v>
      </c>
      <c r="I12936" s="147">
        <v>94.086550000000003</v>
      </c>
      <c r="J12936" s="147">
        <v>100.7256805</v>
      </c>
      <c r="K12936" s="147">
        <v>107.350551</v>
      </c>
    </row>
    <row r="12937" spans="2:11" x14ac:dyDescent="0.2">
      <c r="B12937" s="21" t="str">
        <f t="shared" si="201"/>
        <v>MorrisburgWind2050RCP6.0</v>
      </c>
      <c r="C12937" t="s">
        <v>380</v>
      </c>
      <c r="D12937" t="s">
        <v>1</v>
      </c>
      <c r="E12937" s="144" t="s">
        <v>192</v>
      </c>
      <c r="F12937" s="144">
        <v>2050</v>
      </c>
      <c r="G12937" s="147">
        <v>81.163117059365888</v>
      </c>
      <c r="H12937" s="147">
        <v>87.45522840000001</v>
      </c>
      <c r="I12937" s="147">
        <v>94.089959999999991</v>
      </c>
      <c r="J12937" s="147">
        <v>100.7200416</v>
      </c>
      <c r="K12937" s="147">
        <v>107.33888879999999</v>
      </c>
    </row>
    <row r="12938" spans="2:11" x14ac:dyDescent="0.2">
      <c r="B12938" s="21" t="str">
        <f t="shared" si="201"/>
        <v>MorrisburgWind2055RCP6.0</v>
      </c>
      <c r="C12938" t="s">
        <v>380</v>
      </c>
      <c r="D12938" t="s">
        <v>1</v>
      </c>
      <c r="E12938" s="144" t="s">
        <v>192</v>
      </c>
      <c r="F12938" s="144">
        <v>2055</v>
      </c>
      <c r="G12938" s="147">
        <v>81.139025899656957</v>
      </c>
      <c r="H12938" s="147">
        <v>87.425821800000008</v>
      </c>
      <c r="I12938" s="147">
        <v>94.05462</v>
      </c>
      <c r="J12938" s="147">
        <v>100.67625719999999</v>
      </c>
      <c r="K12938" s="147">
        <v>107.2901196</v>
      </c>
    </row>
    <row r="12939" spans="2:11" x14ac:dyDescent="0.2">
      <c r="B12939" s="21" t="str">
        <f t="shared" si="201"/>
        <v>MorrisburgWind2060RCP6.0</v>
      </c>
      <c r="C12939" t="s">
        <v>380</v>
      </c>
      <c r="D12939" t="s">
        <v>1</v>
      </c>
      <c r="E12939" s="144" t="s">
        <v>192</v>
      </c>
      <c r="F12939" s="144">
        <v>2060</v>
      </c>
      <c r="G12939" s="147">
        <v>81.11493473994804</v>
      </c>
      <c r="H12939" s="147">
        <v>87.396415200000021</v>
      </c>
      <c r="I12939" s="147">
        <v>94.019279999999995</v>
      </c>
      <c r="J12939" s="147">
        <v>100.6324728</v>
      </c>
      <c r="K12939" s="147">
        <v>107.24135039999999</v>
      </c>
    </row>
    <row r="12940" spans="2:11" x14ac:dyDescent="0.2">
      <c r="B12940" s="21" t="str">
        <f t="shared" ref="B12940:B13003" si="202">C12940&amp;D12940&amp;F12940&amp;E12940</f>
        <v>MorrisburgWind2065RCP6.0</v>
      </c>
      <c r="C12940" t="s">
        <v>380</v>
      </c>
      <c r="D12940" t="s">
        <v>1</v>
      </c>
      <c r="E12940" s="144" t="s">
        <v>192</v>
      </c>
      <c r="F12940" s="144">
        <v>2065</v>
      </c>
      <c r="G12940" s="147">
        <v>81.09084358023911</v>
      </c>
      <c r="H12940" s="147">
        <v>87.36700860000002</v>
      </c>
      <c r="I12940" s="147">
        <v>93.983940000000004</v>
      </c>
      <c r="J12940" s="147">
        <v>100.5886884</v>
      </c>
      <c r="K12940" s="147">
        <v>107.19258119999999</v>
      </c>
    </row>
    <row r="12941" spans="2:11" x14ac:dyDescent="0.2">
      <c r="B12941" s="21" t="str">
        <f t="shared" si="202"/>
        <v>MorrisburgWind2070RCP6.0</v>
      </c>
      <c r="C12941" t="s">
        <v>380</v>
      </c>
      <c r="D12941" t="s">
        <v>1</v>
      </c>
      <c r="E12941" s="144" t="s">
        <v>192</v>
      </c>
      <c r="F12941" s="144">
        <v>2070</v>
      </c>
      <c r="G12941" s="147">
        <v>81.066752420530193</v>
      </c>
      <c r="H12941" s="147">
        <v>87.337602000000018</v>
      </c>
      <c r="I12941" s="147">
        <v>93.948599999999999</v>
      </c>
      <c r="J12941" s="147">
        <v>100.544904</v>
      </c>
      <c r="K12941" s="147">
        <v>107.143812</v>
      </c>
    </row>
    <row r="12942" spans="2:11" x14ac:dyDescent="0.2">
      <c r="B12942" s="21" t="str">
        <f t="shared" si="202"/>
        <v>MorrisburgWind2075RCP6.0</v>
      </c>
      <c r="C12942" t="s">
        <v>380</v>
      </c>
      <c r="D12942" t="s">
        <v>1</v>
      </c>
      <c r="E12942" s="144" t="s">
        <v>192</v>
      </c>
      <c r="F12942" s="144">
        <v>2075</v>
      </c>
      <c r="G12942" s="147">
        <v>81.036638470894033</v>
      </c>
      <c r="H12942" s="147">
        <v>87.305168250000008</v>
      </c>
      <c r="I12942" s="147">
        <v>93.913724999999999</v>
      </c>
      <c r="J12942" s="147">
        <v>100.5100755</v>
      </c>
      <c r="K12942" s="147">
        <v>107.10670500000001</v>
      </c>
    </row>
    <row r="12943" spans="2:11" x14ac:dyDescent="0.2">
      <c r="B12943" s="21" t="str">
        <f t="shared" si="202"/>
        <v>MorrisburgWind2080RCP6.0</v>
      </c>
      <c r="C12943" t="s">
        <v>380</v>
      </c>
      <c r="D12943" t="s">
        <v>1</v>
      </c>
      <c r="E12943" s="144" t="s">
        <v>192</v>
      </c>
      <c r="F12943" s="144">
        <v>2080</v>
      </c>
      <c r="G12943" s="147">
        <v>81.006524521257887</v>
      </c>
      <c r="H12943" s="147">
        <v>87.272734500000013</v>
      </c>
      <c r="I12943" s="147">
        <v>93.87885</v>
      </c>
      <c r="J12943" s="147">
        <v>100.475247</v>
      </c>
      <c r="K12943" s="147">
        <v>107.069598</v>
      </c>
    </row>
    <row r="12944" spans="2:11" x14ac:dyDescent="0.2">
      <c r="B12944" s="21" t="str">
        <f t="shared" si="202"/>
        <v>MorrisburgWind2085RCP6.0</v>
      </c>
      <c r="C12944" t="s">
        <v>380</v>
      </c>
      <c r="D12944" t="s">
        <v>1</v>
      </c>
      <c r="E12944" s="144" t="s">
        <v>192</v>
      </c>
      <c r="F12944" s="144">
        <v>2085</v>
      </c>
      <c r="G12944" s="147">
        <v>80.976410571621727</v>
      </c>
      <c r="H12944" s="147">
        <v>87.240300750000017</v>
      </c>
      <c r="I12944" s="147">
        <v>93.843974999999986</v>
      </c>
      <c r="J12944" s="147">
        <v>100.44041849999999</v>
      </c>
      <c r="K12944" s="147">
        <v>107.03249099999999</v>
      </c>
    </row>
    <row r="12945" spans="2:11" x14ac:dyDescent="0.2">
      <c r="B12945" s="21" t="str">
        <f t="shared" si="202"/>
        <v>MorrisburgWind2090RCP6.0</v>
      </c>
      <c r="C12945" t="s">
        <v>380</v>
      </c>
      <c r="D12945" t="s">
        <v>1</v>
      </c>
      <c r="E12945" s="144" t="s">
        <v>192</v>
      </c>
      <c r="F12945" s="144">
        <v>2090</v>
      </c>
      <c r="G12945" s="147">
        <v>80.895437507044505</v>
      </c>
      <c r="H12945" s="147">
        <v>87.147324000000012</v>
      </c>
      <c r="I12945" s="147">
        <v>93.734699999999989</v>
      </c>
      <c r="J12945" s="147">
        <v>100.31934799999999</v>
      </c>
      <c r="K12945" s="147">
        <v>106.89996599999999</v>
      </c>
    </row>
    <row r="12946" spans="2:11" x14ac:dyDescent="0.2">
      <c r="B12946" s="21" t="str">
        <f t="shared" si="202"/>
        <v>MorrisburgWind2095RCP6.0</v>
      </c>
      <c r="C12946" t="s">
        <v>380</v>
      </c>
      <c r="D12946" t="s">
        <v>1</v>
      </c>
      <c r="E12946" s="144" t="s">
        <v>192</v>
      </c>
      <c r="F12946" s="144">
        <v>2095</v>
      </c>
      <c r="G12946" s="147">
        <v>80.844578392103443</v>
      </c>
      <c r="H12946" s="147">
        <v>87.086781000000002</v>
      </c>
      <c r="I12946" s="147">
        <v>93.660299999999992</v>
      </c>
      <c r="J12946" s="147">
        <v>100.23310600000001</v>
      </c>
      <c r="K12946" s="147">
        <v>106.804548</v>
      </c>
    </row>
    <row r="12947" spans="2:11" x14ac:dyDescent="0.2">
      <c r="B12947" s="21" t="str">
        <f t="shared" si="202"/>
        <v>MorrisburgWind2100RCP6.0</v>
      </c>
      <c r="C12947" t="s">
        <v>380</v>
      </c>
      <c r="D12947" t="s">
        <v>1</v>
      </c>
      <c r="E12947" s="144" t="s">
        <v>192</v>
      </c>
      <c r="F12947" s="144">
        <v>2100</v>
      </c>
      <c r="G12947" s="147">
        <v>80.793719277162381</v>
      </c>
      <c r="H12947" s="147">
        <v>87.026238000000006</v>
      </c>
      <c r="I12947" s="147">
        <v>93.585899999999995</v>
      </c>
      <c r="J12947" s="147">
        <v>100.14686400000001</v>
      </c>
      <c r="K12947" s="147">
        <v>106.70912999999999</v>
      </c>
    </row>
    <row r="12948" spans="2:11" x14ac:dyDescent="0.2">
      <c r="B12948" s="21" t="str">
        <f t="shared" si="202"/>
        <v>MorrisburgWind2023RCP8.5</v>
      </c>
      <c r="C12948" t="s">
        <v>380</v>
      </c>
      <c r="D12948" t="s">
        <v>1</v>
      </c>
      <c r="E12948" s="144" t="s">
        <v>191</v>
      </c>
      <c r="F12948" s="144">
        <v>2023</v>
      </c>
      <c r="G12948" s="147">
        <v>80.93023584884628</v>
      </c>
      <c r="H12948" s="147">
        <v>87.242463000000001</v>
      </c>
      <c r="I12948" s="147">
        <v>93.892800000000008</v>
      </c>
      <c r="J12948" s="147">
        <v>100.534953</v>
      </c>
      <c r="K12948" s="147">
        <v>107.16501599999999</v>
      </c>
    </row>
    <row r="12949" spans="2:11" x14ac:dyDescent="0.2">
      <c r="B12949" s="21" t="str">
        <f t="shared" si="202"/>
        <v>MorrisburgWind2025RCP8.5</v>
      </c>
      <c r="C12949" t="s">
        <v>380</v>
      </c>
      <c r="D12949" t="s">
        <v>1</v>
      </c>
      <c r="E12949" s="144" t="s">
        <v>191</v>
      </c>
      <c r="F12949" s="144">
        <v>2025</v>
      </c>
      <c r="G12949" s="147">
        <v>81.015893305589117</v>
      </c>
      <c r="H12949" s="147">
        <v>87.323187000000004</v>
      </c>
      <c r="I12949" s="147">
        <v>93.970300000000009</v>
      </c>
      <c r="J12949" s="147">
        <v>100.611244</v>
      </c>
      <c r="K12949" s="147">
        <v>107.23922999999999</v>
      </c>
    </row>
    <row r="12950" spans="2:11" x14ac:dyDescent="0.2">
      <c r="B12950" s="21" t="str">
        <f t="shared" si="202"/>
        <v>MorrisburgWind2030RCP8.5</v>
      </c>
      <c r="C12950" t="s">
        <v>380</v>
      </c>
      <c r="D12950" t="s">
        <v>1</v>
      </c>
      <c r="E12950" s="144" t="s">
        <v>191</v>
      </c>
      <c r="F12950" s="144">
        <v>2030</v>
      </c>
      <c r="G12950" s="147">
        <v>81.101550762331968</v>
      </c>
      <c r="H12950" s="147">
        <v>87.403911000000008</v>
      </c>
      <c r="I12950" s="147">
        <v>94.047799999999995</v>
      </c>
      <c r="J12950" s="147">
        <v>100.687535</v>
      </c>
      <c r="K12950" s="147">
        <v>107.31344399999999</v>
      </c>
    </row>
    <row r="12951" spans="2:11" x14ac:dyDescent="0.2">
      <c r="B12951" s="21" t="str">
        <f t="shared" si="202"/>
        <v>MorrisburgWind2035RCP8.5</v>
      </c>
      <c r="C12951" t="s">
        <v>380</v>
      </c>
      <c r="D12951" t="s">
        <v>1</v>
      </c>
      <c r="E12951" s="144" t="s">
        <v>191</v>
      </c>
      <c r="F12951" s="144">
        <v>2035</v>
      </c>
      <c r="G12951" s="147">
        <v>81.187208219074805</v>
      </c>
      <c r="H12951" s="147">
        <v>87.484635000000011</v>
      </c>
      <c r="I12951" s="147">
        <v>94.125299999999996</v>
      </c>
      <c r="J12951" s="147">
        <v>100.76382599999999</v>
      </c>
      <c r="K12951" s="147">
        <v>107.38765799999999</v>
      </c>
    </row>
    <row r="12952" spans="2:11" x14ac:dyDescent="0.2">
      <c r="B12952" s="21" t="str">
        <f t="shared" si="202"/>
        <v>MorrisburgWind2040RCP8.5</v>
      </c>
      <c r="C12952" t="s">
        <v>380</v>
      </c>
      <c r="D12952" t="s">
        <v>1</v>
      </c>
      <c r="E12952" s="144" t="s">
        <v>191</v>
      </c>
      <c r="F12952" s="144">
        <v>2040</v>
      </c>
      <c r="G12952" s="147">
        <v>81.147056286226601</v>
      </c>
      <c r="H12952" s="147">
        <v>87.435624000000018</v>
      </c>
      <c r="I12952" s="147">
        <v>94.066400000000002</v>
      </c>
      <c r="J12952" s="147">
        <v>100.69085199999999</v>
      </c>
      <c r="K12952" s="147">
        <v>107.30637599999999</v>
      </c>
    </row>
    <row r="12953" spans="2:11" x14ac:dyDescent="0.2">
      <c r="B12953" s="21" t="str">
        <f t="shared" si="202"/>
        <v>MorrisburgWind2045RCP8.5</v>
      </c>
      <c r="C12953" t="s">
        <v>380</v>
      </c>
      <c r="D12953" t="s">
        <v>1</v>
      </c>
      <c r="E12953" s="144" t="s">
        <v>191</v>
      </c>
      <c r="F12953" s="144">
        <v>2045</v>
      </c>
      <c r="G12953" s="147">
        <v>81.106904353378397</v>
      </c>
      <c r="H12953" s="147">
        <v>87.386613000000011</v>
      </c>
      <c r="I12953" s="147">
        <v>94.007499999999993</v>
      </c>
      <c r="J12953" s="147">
        <v>100.617878</v>
      </c>
      <c r="K12953" s="147">
        <v>107.225094</v>
      </c>
    </row>
    <row r="12954" spans="2:11" x14ac:dyDescent="0.2">
      <c r="B12954" s="21" t="str">
        <f t="shared" si="202"/>
        <v>MorrisburgWind2050RCP8.5</v>
      </c>
      <c r="C12954" t="s">
        <v>380</v>
      </c>
      <c r="D12954" t="s">
        <v>1</v>
      </c>
      <c r="E12954" s="144" t="s">
        <v>191</v>
      </c>
      <c r="F12954" s="144">
        <v>2050</v>
      </c>
      <c r="G12954" s="147">
        <v>81.026600487681989</v>
      </c>
      <c r="H12954" s="147">
        <v>87.294357000000019</v>
      </c>
      <c r="I12954" s="147">
        <v>93.90209999999999</v>
      </c>
      <c r="J12954" s="147">
        <v>100.49846599999999</v>
      </c>
      <c r="K12954" s="147">
        <v>107.094336</v>
      </c>
    </row>
    <row r="12955" spans="2:11" x14ac:dyDescent="0.2">
      <c r="B12955" s="21" t="str">
        <f t="shared" si="202"/>
        <v>MorrisburgWind2055RCP8.5</v>
      </c>
      <c r="C12955" t="s">
        <v>380</v>
      </c>
      <c r="D12955" t="s">
        <v>1</v>
      </c>
      <c r="E12955" s="144" t="s">
        <v>191</v>
      </c>
      <c r="F12955" s="144">
        <v>2055</v>
      </c>
      <c r="G12955" s="147">
        <v>80.986448554833771</v>
      </c>
      <c r="H12955" s="147">
        <v>87.251112000000006</v>
      </c>
      <c r="I12955" s="147">
        <v>93.855599999999995</v>
      </c>
      <c r="J12955" s="147">
        <v>100.452028</v>
      </c>
      <c r="K12955" s="147">
        <v>107.04486</v>
      </c>
    </row>
    <row r="12956" spans="2:11" x14ac:dyDescent="0.2">
      <c r="B12956" s="21" t="str">
        <f t="shared" si="202"/>
        <v>MorrisburgWind2060RCP8.5</v>
      </c>
      <c r="C12956" t="s">
        <v>380</v>
      </c>
      <c r="D12956" t="s">
        <v>1</v>
      </c>
      <c r="E12956" s="144" t="s">
        <v>191</v>
      </c>
      <c r="F12956" s="144">
        <v>2060</v>
      </c>
      <c r="G12956" s="147">
        <v>80.895437507044505</v>
      </c>
      <c r="H12956" s="147">
        <v>87.147324000000012</v>
      </c>
      <c r="I12956" s="147">
        <v>93.734699999999989</v>
      </c>
      <c r="J12956" s="147">
        <v>100.31934799999999</v>
      </c>
      <c r="K12956" s="147">
        <v>106.89996599999999</v>
      </c>
    </row>
    <row r="12957" spans="2:11" x14ac:dyDescent="0.2">
      <c r="B12957" s="21" t="str">
        <f t="shared" si="202"/>
        <v>MorrisburgWind2065RCP8.5</v>
      </c>
      <c r="C12957" t="s">
        <v>380</v>
      </c>
      <c r="D12957" t="s">
        <v>1</v>
      </c>
      <c r="E12957" s="144" t="s">
        <v>191</v>
      </c>
      <c r="F12957" s="144">
        <v>2065</v>
      </c>
      <c r="G12957" s="147">
        <v>80.844578392103443</v>
      </c>
      <c r="H12957" s="147">
        <v>87.086781000000002</v>
      </c>
      <c r="I12957" s="147">
        <v>93.660299999999992</v>
      </c>
      <c r="J12957" s="147">
        <v>100.23310600000001</v>
      </c>
      <c r="K12957" s="147">
        <v>106.804548</v>
      </c>
    </row>
    <row r="12958" spans="2:11" x14ac:dyDescent="0.2">
      <c r="B12958" s="21" t="str">
        <f t="shared" si="202"/>
        <v>MorrisburgWind2070RCP8.5</v>
      </c>
      <c r="C12958" t="s">
        <v>380</v>
      </c>
      <c r="D12958" t="s">
        <v>1</v>
      </c>
      <c r="E12958" s="144" t="s">
        <v>191</v>
      </c>
      <c r="F12958" s="144">
        <v>2070</v>
      </c>
      <c r="G12958" s="147">
        <v>80.951650213031996</v>
      </c>
      <c r="H12958" s="147">
        <v>87.236697000000007</v>
      </c>
      <c r="I12958" s="147">
        <v>93.861800000000002</v>
      </c>
      <c r="J12958" s="147">
        <v>100.47856400000001</v>
      </c>
      <c r="K12958" s="147">
        <v>107.094336</v>
      </c>
    </row>
    <row r="12959" spans="2:11" x14ac:dyDescent="0.2">
      <c r="B12959" s="21" t="str">
        <f t="shared" si="202"/>
        <v>MorrisburgWind2075RCP8.5</v>
      </c>
      <c r="C12959" t="s">
        <v>380</v>
      </c>
      <c r="D12959" t="s">
        <v>1</v>
      </c>
      <c r="E12959" s="144" t="s">
        <v>191</v>
      </c>
      <c r="F12959" s="144">
        <v>2075</v>
      </c>
      <c r="G12959" s="147">
        <v>81.109581148901611</v>
      </c>
      <c r="H12959" s="147">
        <v>87.447156000000021</v>
      </c>
      <c r="I12959" s="147">
        <v>94.137699999999995</v>
      </c>
      <c r="J12959" s="147">
        <v>100.810264</v>
      </c>
      <c r="K12959" s="147">
        <v>107.479542</v>
      </c>
    </row>
    <row r="12960" spans="2:11" x14ac:dyDescent="0.2">
      <c r="B12960" s="21" t="str">
        <f t="shared" si="202"/>
        <v>MorrisburgWind2080RCP8.5</v>
      </c>
      <c r="C12960" t="s">
        <v>380</v>
      </c>
      <c r="D12960" t="s">
        <v>1</v>
      </c>
      <c r="E12960" s="144" t="s">
        <v>191</v>
      </c>
      <c r="F12960" s="144">
        <v>2080</v>
      </c>
      <c r="G12960" s="147">
        <v>81.267512084771226</v>
      </c>
      <c r="H12960" s="147">
        <v>87.657615000000021</v>
      </c>
      <c r="I12960" s="147">
        <v>94.413600000000002</v>
      </c>
      <c r="J12960" s="147">
        <v>101.141964</v>
      </c>
      <c r="K12960" s="147">
        <v>107.86474800000001</v>
      </c>
    </row>
    <row r="12961" spans="2:11" x14ac:dyDescent="0.2">
      <c r="B12961" s="21" t="str">
        <f t="shared" si="202"/>
        <v>MorrisburgWind2085RCP8.5</v>
      </c>
      <c r="C12961" t="s">
        <v>380</v>
      </c>
      <c r="D12961" t="s">
        <v>1</v>
      </c>
      <c r="E12961" s="144" t="s">
        <v>191</v>
      </c>
      <c r="F12961" s="144">
        <v>2085</v>
      </c>
      <c r="G12961" s="147">
        <v>81.147056286226601</v>
      </c>
      <c r="H12961" s="147">
        <v>87.480310500000016</v>
      </c>
      <c r="I12961" s="147">
        <v>94.167149999999992</v>
      </c>
      <c r="J12961" s="147">
        <v>100.8384585</v>
      </c>
      <c r="K12961" s="147">
        <v>107.49897899999999</v>
      </c>
    </row>
    <row r="12962" spans="2:11" x14ac:dyDescent="0.2">
      <c r="B12962" s="21" t="str">
        <f t="shared" si="202"/>
        <v>MorrisburgWind2090RCP8.5</v>
      </c>
      <c r="C12962" t="s">
        <v>380</v>
      </c>
      <c r="D12962" t="s">
        <v>1</v>
      </c>
      <c r="E12962" s="144" t="s">
        <v>191</v>
      </c>
      <c r="F12962" s="144">
        <v>2090</v>
      </c>
      <c r="G12962" s="147">
        <v>81.026600487681975</v>
      </c>
      <c r="H12962" s="147">
        <v>87.303006000000011</v>
      </c>
      <c r="I12962" s="147">
        <v>93.920699999999997</v>
      </c>
      <c r="J12962" s="147">
        <v>100.534953</v>
      </c>
      <c r="K12962" s="147">
        <v>107.13320999999999</v>
      </c>
    </row>
    <row r="12963" spans="2:11" x14ac:dyDescent="0.2">
      <c r="B12963" s="21" t="str">
        <f t="shared" si="202"/>
        <v>MorrisburgWind2095RCP8.5</v>
      </c>
      <c r="C12963" t="s">
        <v>380</v>
      </c>
      <c r="D12963" t="s">
        <v>1</v>
      </c>
      <c r="E12963" s="144" t="s">
        <v>191</v>
      </c>
      <c r="F12963" s="144">
        <v>2095</v>
      </c>
      <c r="G12963" s="147">
        <v>81.026600487681975</v>
      </c>
      <c r="H12963" s="147">
        <v>87.303006000000011</v>
      </c>
      <c r="I12963" s="147">
        <v>93.920699999999997</v>
      </c>
      <c r="J12963" s="147">
        <v>100.534953</v>
      </c>
      <c r="K12963" s="147">
        <v>107.13320999999999</v>
      </c>
    </row>
    <row r="12964" spans="2:11" x14ac:dyDescent="0.2">
      <c r="B12964" s="21" t="str">
        <f t="shared" si="202"/>
        <v>MorrisburgWind2100RCP8.5</v>
      </c>
      <c r="C12964" t="s">
        <v>380</v>
      </c>
      <c r="D12964" t="s">
        <v>1</v>
      </c>
      <c r="E12964" s="144" t="s">
        <v>191</v>
      </c>
      <c r="F12964" s="144">
        <v>2100</v>
      </c>
      <c r="G12964" s="147">
        <v>81.026600487681975</v>
      </c>
      <c r="H12964" s="147">
        <v>87.303006000000011</v>
      </c>
      <c r="I12964" s="147">
        <v>93.920699999999997</v>
      </c>
      <c r="J12964" s="147">
        <v>100.534953</v>
      </c>
      <c r="K12964" s="147">
        <v>107.13320999999999</v>
      </c>
    </row>
    <row r="12965" spans="2:11" x14ac:dyDescent="0.2">
      <c r="B12965" s="21" t="str">
        <f t="shared" si="202"/>
        <v>Mount ForestIce Accretion2023RCP4.5</v>
      </c>
      <c r="C12965" t="s">
        <v>381</v>
      </c>
      <c r="D12965" t="s">
        <v>486</v>
      </c>
      <c r="E12965" s="144" t="s">
        <v>193</v>
      </c>
      <c r="F12965" s="144">
        <v>2023</v>
      </c>
      <c r="G12965" s="147">
        <v>15.293305934509256</v>
      </c>
      <c r="H12965" s="147">
        <v>18.333039999999997</v>
      </c>
      <c r="I12965" s="147">
        <v>22.197999999999997</v>
      </c>
      <c r="J12965" s="147">
        <v>25.133459999999996</v>
      </c>
      <c r="K12965" s="147">
        <v>28.080359999999995</v>
      </c>
    </row>
    <row r="12966" spans="2:11" x14ac:dyDescent="0.2">
      <c r="B12966" s="21" t="str">
        <f t="shared" si="202"/>
        <v>Mount ForestIce Accretion2025RCP4.5</v>
      </c>
      <c r="C12966" t="s">
        <v>381</v>
      </c>
      <c r="D12966" t="s">
        <v>486</v>
      </c>
      <c r="E12966" s="144" t="s">
        <v>193</v>
      </c>
      <c r="F12966" s="144">
        <v>2025</v>
      </c>
      <c r="G12966" s="147">
        <v>15.298408806025609</v>
      </c>
      <c r="H12966" s="147">
        <v>18.354343333333329</v>
      </c>
      <c r="I12966" s="147">
        <v>22.230999999999998</v>
      </c>
      <c r="J12966" s="147">
        <v>25.179036666666661</v>
      </c>
      <c r="K12966" s="147">
        <v>28.140419999999995</v>
      </c>
    </row>
    <row r="12967" spans="2:11" x14ac:dyDescent="0.2">
      <c r="B12967" s="21" t="str">
        <f t="shared" si="202"/>
        <v>Mount ForestIce Accretion2030RCP4.5</v>
      </c>
      <c r="C12967" t="s">
        <v>381</v>
      </c>
      <c r="D12967" t="s">
        <v>486</v>
      </c>
      <c r="E12967" s="144" t="s">
        <v>193</v>
      </c>
      <c r="F12967" s="144">
        <v>2030</v>
      </c>
      <c r="G12967" s="147">
        <v>15.303511677541961</v>
      </c>
      <c r="H12967" s="147">
        <v>18.375646666666665</v>
      </c>
      <c r="I12967" s="147">
        <v>22.263999999999999</v>
      </c>
      <c r="J12967" s="147">
        <v>25.22461333333333</v>
      </c>
      <c r="K12967" s="147">
        <v>28.200479999999995</v>
      </c>
    </row>
    <row r="12968" spans="2:11" x14ac:dyDescent="0.2">
      <c r="B12968" s="21" t="str">
        <f t="shared" si="202"/>
        <v>Mount ForestIce Accretion2035RCP4.5</v>
      </c>
      <c r="C12968" t="s">
        <v>381</v>
      </c>
      <c r="D12968" t="s">
        <v>486</v>
      </c>
      <c r="E12968" s="144" t="s">
        <v>193</v>
      </c>
      <c r="F12968" s="144">
        <v>2035</v>
      </c>
      <c r="G12968" s="147">
        <v>15.308614549058312</v>
      </c>
      <c r="H12968" s="147">
        <v>18.396949999999997</v>
      </c>
      <c r="I12968" s="147">
        <v>22.296999999999997</v>
      </c>
      <c r="J12968" s="147">
        <v>25.270189999999999</v>
      </c>
      <c r="K12968" s="147">
        <v>28.260539999999999</v>
      </c>
    </row>
    <row r="12969" spans="2:11" x14ac:dyDescent="0.2">
      <c r="B12969" s="21" t="str">
        <f t="shared" si="202"/>
        <v>Mount ForestIce Accretion2040RCP4.5</v>
      </c>
      <c r="C12969" t="s">
        <v>381</v>
      </c>
      <c r="D12969" t="s">
        <v>486</v>
      </c>
      <c r="E12969" s="144" t="s">
        <v>193</v>
      </c>
      <c r="F12969" s="144">
        <v>2040</v>
      </c>
      <c r="G12969" s="147">
        <v>15.313717420574665</v>
      </c>
      <c r="H12969" s="147">
        <v>18.418253333333329</v>
      </c>
      <c r="I12969" s="147">
        <v>22.33</v>
      </c>
      <c r="J12969" s="147">
        <v>25.315766666666665</v>
      </c>
      <c r="K12969" s="147">
        <v>28.320599999999999</v>
      </c>
    </row>
    <row r="12970" spans="2:11" x14ac:dyDescent="0.2">
      <c r="B12970" s="21" t="str">
        <f t="shared" si="202"/>
        <v>Mount ForestIce Accretion2045RCP4.5</v>
      </c>
      <c r="C12970" t="s">
        <v>381</v>
      </c>
      <c r="D12970" t="s">
        <v>486</v>
      </c>
      <c r="E12970" s="144" t="s">
        <v>193</v>
      </c>
      <c r="F12970" s="144">
        <v>2045</v>
      </c>
      <c r="G12970" s="147">
        <v>15.318820292091019</v>
      </c>
      <c r="H12970" s="147">
        <v>18.439556666666665</v>
      </c>
      <c r="I12970" s="147">
        <v>22.363</v>
      </c>
      <c r="J12970" s="147">
        <v>25.36134333333333</v>
      </c>
      <c r="K12970" s="147">
        <v>28.380659999999999</v>
      </c>
    </row>
    <row r="12971" spans="2:11" x14ac:dyDescent="0.2">
      <c r="B12971" s="21" t="str">
        <f t="shared" si="202"/>
        <v>Mount ForestIce Accretion2050RCP4.5</v>
      </c>
      <c r="C12971" t="s">
        <v>381</v>
      </c>
      <c r="D12971" t="s">
        <v>486</v>
      </c>
      <c r="E12971" s="144" t="s">
        <v>193</v>
      </c>
      <c r="F12971" s="144">
        <v>2050</v>
      </c>
      <c r="G12971" s="147">
        <v>15.317799717787747</v>
      </c>
      <c r="H12971" s="147">
        <v>18.471815999999997</v>
      </c>
      <c r="I12971" s="147">
        <v>22.435600000000001</v>
      </c>
      <c r="J12971" s="147">
        <v>25.466584000000001</v>
      </c>
      <c r="K12971" s="147">
        <v>28.518335999999998</v>
      </c>
    </row>
    <row r="12972" spans="2:11" x14ac:dyDescent="0.2">
      <c r="B12972" s="21" t="str">
        <f t="shared" si="202"/>
        <v>Mount ForestIce Accretion2055RCP4.5</v>
      </c>
      <c r="C12972" t="s">
        <v>381</v>
      </c>
      <c r="D12972" t="s">
        <v>486</v>
      </c>
      <c r="E12972" s="144" t="s">
        <v>193</v>
      </c>
      <c r="F12972" s="144">
        <v>2055</v>
      </c>
      <c r="G12972" s="147">
        <v>15.311676271968125</v>
      </c>
      <c r="H12972" s="147">
        <v>18.482771999999997</v>
      </c>
      <c r="I12972" s="147">
        <v>22.475200000000001</v>
      </c>
      <c r="J12972" s="147">
        <v>25.526247999999999</v>
      </c>
      <c r="K12972" s="147">
        <v>28.595952</v>
      </c>
    </row>
    <row r="12973" spans="2:11" x14ac:dyDescent="0.2">
      <c r="B12973" s="21" t="str">
        <f t="shared" si="202"/>
        <v>Mount ForestIce Accretion2060RCP4.5</v>
      </c>
      <c r="C12973" t="s">
        <v>381</v>
      </c>
      <c r="D12973" t="s">
        <v>486</v>
      </c>
      <c r="E12973" s="144" t="s">
        <v>193</v>
      </c>
      <c r="F12973" s="144">
        <v>2060</v>
      </c>
      <c r="G12973" s="147">
        <v>15.305552826148501</v>
      </c>
      <c r="H12973" s="147">
        <v>18.493727999999997</v>
      </c>
      <c r="I12973" s="147">
        <v>22.514799999999997</v>
      </c>
      <c r="J12973" s="147">
        <v>25.585912</v>
      </c>
      <c r="K12973" s="147">
        <v>28.673568</v>
      </c>
    </row>
    <row r="12974" spans="2:11" x14ac:dyDescent="0.2">
      <c r="B12974" s="21" t="str">
        <f t="shared" si="202"/>
        <v>Mount ForestIce Accretion2065RCP4.5</v>
      </c>
      <c r="C12974" t="s">
        <v>381</v>
      </c>
      <c r="D12974" t="s">
        <v>486</v>
      </c>
      <c r="E12974" s="144" t="s">
        <v>193</v>
      </c>
      <c r="F12974" s="144">
        <v>2065</v>
      </c>
      <c r="G12974" s="147">
        <v>15.299429380328879</v>
      </c>
      <c r="H12974" s="147">
        <v>18.504683999999997</v>
      </c>
      <c r="I12974" s="147">
        <v>22.554399999999998</v>
      </c>
      <c r="J12974" s="147">
        <v>25.645575999999998</v>
      </c>
      <c r="K12974" s="147">
        <v>28.751184000000002</v>
      </c>
    </row>
    <row r="12975" spans="2:11" x14ac:dyDescent="0.2">
      <c r="B12975" s="21" t="str">
        <f t="shared" si="202"/>
        <v>Mount ForestIce Accretion2070RCP4.5</v>
      </c>
      <c r="C12975" t="s">
        <v>381</v>
      </c>
      <c r="D12975" t="s">
        <v>486</v>
      </c>
      <c r="E12975" s="144" t="s">
        <v>193</v>
      </c>
      <c r="F12975" s="144">
        <v>2070</v>
      </c>
      <c r="G12975" s="147">
        <v>15.293305934509256</v>
      </c>
      <c r="H12975" s="147">
        <v>18.515639999999998</v>
      </c>
      <c r="I12975" s="147">
        <v>22.593999999999998</v>
      </c>
      <c r="J12975" s="147">
        <v>25.70524</v>
      </c>
      <c r="K12975" s="147">
        <v>28.828800000000001</v>
      </c>
    </row>
    <row r="12976" spans="2:11" x14ac:dyDescent="0.2">
      <c r="B12976" s="21" t="str">
        <f t="shared" si="202"/>
        <v>Mount ForestIce Accretion2075RCP4.5</v>
      </c>
      <c r="C12976" t="s">
        <v>381</v>
      </c>
      <c r="D12976" t="s">
        <v>486</v>
      </c>
      <c r="E12976" s="144" t="s">
        <v>193</v>
      </c>
      <c r="F12976" s="144">
        <v>2075</v>
      </c>
      <c r="G12976" s="147">
        <v>15.226968604796669</v>
      </c>
      <c r="H12976" s="147">
        <v>18.460859999999997</v>
      </c>
      <c r="I12976" s="147">
        <v>22.557333333333332</v>
      </c>
      <c r="J12976" s="147">
        <v>25.676236666666668</v>
      </c>
      <c r="K12976" s="147">
        <v>28.810320000000001</v>
      </c>
    </row>
    <row r="12977" spans="2:11" x14ac:dyDescent="0.2">
      <c r="B12977" s="21" t="str">
        <f t="shared" si="202"/>
        <v>Mount ForestIce Accretion2080RCP4.5</v>
      </c>
      <c r="C12977" t="s">
        <v>381</v>
      </c>
      <c r="D12977" t="s">
        <v>486</v>
      </c>
      <c r="E12977" s="144" t="s">
        <v>193</v>
      </c>
      <c r="F12977" s="144">
        <v>2080</v>
      </c>
      <c r="G12977" s="147">
        <v>15.160631275084084</v>
      </c>
      <c r="H12977" s="147">
        <v>18.406079999999999</v>
      </c>
      <c r="I12977" s="147">
        <v>22.520666666666664</v>
      </c>
      <c r="J12977" s="147">
        <v>25.647233333333332</v>
      </c>
      <c r="K12977" s="147">
        <v>28.791840000000001</v>
      </c>
    </row>
    <row r="12978" spans="2:11" x14ac:dyDescent="0.2">
      <c r="B12978" s="21" t="str">
        <f t="shared" si="202"/>
        <v>Mount ForestIce Accretion2085RCP4.5</v>
      </c>
      <c r="C12978" t="s">
        <v>381</v>
      </c>
      <c r="D12978" t="s">
        <v>486</v>
      </c>
      <c r="E12978" s="144" t="s">
        <v>193</v>
      </c>
      <c r="F12978" s="144">
        <v>2085</v>
      </c>
      <c r="G12978" s="147">
        <v>15.094293945371497</v>
      </c>
      <c r="H12978" s="147">
        <v>18.351299999999998</v>
      </c>
      <c r="I12978" s="147">
        <v>22.483999999999998</v>
      </c>
      <c r="J12978" s="147">
        <v>25.618229999999997</v>
      </c>
      <c r="K12978" s="147">
        <v>28.77336</v>
      </c>
    </row>
    <row r="12979" spans="2:11" x14ac:dyDescent="0.2">
      <c r="B12979" s="21" t="str">
        <f t="shared" si="202"/>
        <v>Mount ForestIce Accretion2090RCP4.5</v>
      </c>
      <c r="C12979" t="s">
        <v>381</v>
      </c>
      <c r="D12979" t="s">
        <v>486</v>
      </c>
      <c r="E12979" s="144" t="s">
        <v>193</v>
      </c>
      <c r="F12979" s="144">
        <v>2090</v>
      </c>
      <c r="G12979" s="147">
        <v>15.02795661565891</v>
      </c>
      <c r="H12979" s="147">
        <v>18.296519999999997</v>
      </c>
      <c r="I12979" s="147">
        <v>22.447333333333333</v>
      </c>
      <c r="J12979" s="147">
        <v>25.589226666666665</v>
      </c>
      <c r="K12979" s="147">
        <v>28.75488</v>
      </c>
    </row>
    <row r="12980" spans="2:11" x14ac:dyDescent="0.2">
      <c r="B12980" s="21" t="str">
        <f t="shared" si="202"/>
        <v>Mount ForestIce Accretion2095RCP4.5</v>
      </c>
      <c r="C12980" t="s">
        <v>381</v>
      </c>
      <c r="D12980" t="s">
        <v>486</v>
      </c>
      <c r="E12980" s="144" t="s">
        <v>193</v>
      </c>
      <c r="F12980" s="144">
        <v>2095</v>
      </c>
      <c r="G12980" s="147">
        <v>14.961619285946325</v>
      </c>
      <c r="H12980" s="147">
        <v>18.24174</v>
      </c>
      <c r="I12980" s="147">
        <v>22.410666666666664</v>
      </c>
      <c r="J12980" s="147">
        <v>25.560223333333333</v>
      </c>
      <c r="K12980" s="147">
        <v>28.7364</v>
      </c>
    </row>
    <row r="12981" spans="2:11" x14ac:dyDescent="0.2">
      <c r="B12981" s="21" t="str">
        <f t="shared" si="202"/>
        <v>Mount ForestIce Accretion2100RCP4.5</v>
      </c>
      <c r="C12981" t="s">
        <v>381</v>
      </c>
      <c r="D12981" t="s">
        <v>486</v>
      </c>
      <c r="E12981" s="144" t="s">
        <v>193</v>
      </c>
      <c r="F12981" s="144">
        <v>2100</v>
      </c>
      <c r="G12981" s="147">
        <v>14.895281956233738</v>
      </c>
      <c r="H12981" s="147">
        <v>18.186959999999999</v>
      </c>
      <c r="I12981" s="147">
        <v>22.373999999999999</v>
      </c>
      <c r="J12981" s="147">
        <v>25.531219999999998</v>
      </c>
      <c r="K12981" s="147">
        <v>28.717919999999999</v>
      </c>
    </row>
    <row r="12982" spans="2:11" x14ac:dyDescent="0.2">
      <c r="B12982" s="21" t="str">
        <f t="shared" si="202"/>
        <v>Mount ForestIce Accretion2023RCP6.0</v>
      </c>
      <c r="C12982" t="s">
        <v>381</v>
      </c>
      <c r="D12982" t="s">
        <v>486</v>
      </c>
      <c r="E12982" s="144" t="s">
        <v>192</v>
      </c>
      <c r="F12982" s="144">
        <v>2023</v>
      </c>
      <c r="G12982" s="147">
        <v>15.293305934509256</v>
      </c>
      <c r="H12982" s="147">
        <v>18.333039999999997</v>
      </c>
      <c r="I12982" s="147">
        <v>22.197999999999997</v>
      </c>
      <c r="J12982" s="147">
        <v>25.133459999999996</v>
      </c>
      <c r="K12982" s="147">
        <v>28.080359999999995</v>
      </c>
    </row>
    <row r="12983" spans="2:11" x14ac:dyDescent="0.2">
      <c r="B12983" s="21" t="str">
        <f t="shared" si="202"/>
        <v>Mount ForestIce Accretion2025RCP6.0</v>
      </c>
      <c r="C12983" t="s">
        <v>381</v>
      </c>
      <c r="D12983" t="s">
        <v>486</v>
      </c>
      <c r="E12983" s="144" t="s">
        <v>192</v>
      </c>
      <c r="F12983" s="144">
        <v>2025</v>
      </c>
      <c r="G12983" s="147">
        <v>15.298408806025609</v>
      </c>
      <c r="H12983" s="147">
        <v>18.354343333333329</v>
      </c>
      <c r="I12983" s="147">
        <v>22.230999999999998</v>
      </c>
      <c r="J12983" s="147">
        <v>25.179036666666661</v>
      </c>
      <c r="K12983" s="147">
        <v>28.140419999999995</v>
      </c>
    </row>
    <row r="12984" spans="2:11" x14ac:dyDescent="0.2">
      <c r="B12984" s="21" t="str">
        <f t="shared" si="202"/>
        <v>Mount ForestIce Accretion2030RCP6.0</v>
      </c>
      <c r="C12984" t="s">
        <v>381</v>
      </c>
      <c r="D12984" t="s">
        <v>486</v>
      </c>
      <c r="E12984" s="144" t="s">
        <v>192</v>
      </c>
      <c r="F12984" s="144">
        <v>2030</v>
      </c>
      <c r="G12984" s="147">
        <v>15.303511677541961</v>
      </c>
      <c r="H12984" s="147">
        <v>18.375646666666665</v>
      </c>
      <c r="I12984" s="147">
        <v>22.263999999999999</v>
      </c>
      <c r="J12984" s="147">
        <v>25.22461333333333</v>
      </c>
      <c r="K12984" s="147">
        <v>28.200479999999995</v>
      </c>
    </row>
    <row r="12985" spans="2:11" x14ac:dyDescent="0.2">
      <c r="B12985" s="21" t="str">
        <f t="shared" si="202"/>
        <v>Mount ForestIce Accretion2035RCP6.0</v>
      </c>
      <c r="C12985" t="s">
        <v>381</v>
      </c>
      <c r="D12985" t="s">
        <v>486</v>
      </c>
      <c r="E12985" s="144" t="s">
        <v>192</v>
      </c>
      <c r="F12985" s="144">
        <v>2035</v>
      </c>
      <c r="G12985" s="147">
        <v>15.308614549058312</v>
      </c>
      <c r="H12985" s="147">
        <v>18.396949999999997</v>
      </c>
      <c r="I12985" s="147">
        <v>22.296999999999997</v>
      </c>
      <c r="J12985" s="147">
        <v>25.270189999999999</v>
      </c>
      <c r="K12985" s="147">
        <v>28.260539999999999</v>
      </c>
    </row>
    <row r="12986" spans="2:11" x14ac:dyDescent="0.2">
      <c r="B12986" s="21" t="str">
        <f t="shared" si="202"/>
        <v>Mount ForestIce Accretion2040RCP6.0</v>
      </c>
      <c r="C12986" t="s">
        <v>381</v>
      </c>
      <c r="D12986" t="s">
        <v>486</v>
      </c>
      <c r="E12986" s="144" t="s">
        <v>192</v>
      </c>
      <c r="F12986" s="144">
        <v>2040</v>
      </c>
      <c r="G12986" s="147">
        <v>15.313717420574665</v>
      </c>
      <c r="H12986" s="147">
        <v>18.418253333333329</v>
      </c>
      <c r="I12986" s="147">
        <v>22.33</v>
      </c>
      <c r="J12986" s="147">
        <v>25.315766666666665</v>
      </c>
      <c r="K12986" s="147">
        <v>28.320599999999999</v>
      </c>
    </row>
    <row r="12987" spans="2:11" x14ac:dyDescent="0.2">
      <c r="B12987" s="21" t="str">
        <f t="shared" si="202"/>
        <v>Mount ForestIce Accretion2045RCP6.0</v>
      </c>
      <c r="C12987" t="s">
        <v>381</v>
      </c>
      <c r="D12987" t="s">
        <v>486</v>
      </c>
      <c r="E12987" s="144" t="s">
        <v>192</v>
      </c>
      <c r="F12987" s="144">
        <v>2045</v>
      </c>
      <c r="G12987" s="147">
        <v>15.318820292091019</v>
      </c>
      <c r="H12987" s="147">
        <v>18.439556666666665</v>
      </c>
      <c r="I12987" s="147">
        <v>22.363</v>
      </c>
      <c r="J12987" s="147">
        <v>25.36134333333333</v>
      </c>
      <c r="K12987" s="147">
        <v>28.380659999999999</v>
      </c>
    </row>
    <row r="12988" spans="2:11" x14ac:dyDescent="0.2">
      <c r="B12988" s="21" t="str">
        <f t="shared" si="202"/>
        <v>Mount ForestIce Accretion2050RCP6.0</v>
      </c>
      <c r="C12988" t="s">
        <v>381</v>
      </c>
      <c r="D12988" t="s">
        <v>486</v>
      </c>
      <c r="E12988" s="144" t="s">
        <v>192</v>
      </c>
      <c r="F12988" s="144">
        <v>2050</v>
      </c>
      <c r="G12988" s="147">
        <v>15.317799717787747</v>
      </c>
      <c r="H12988" s="147">
        <v>18.471815999999997</v>
      </c>
      <c r="I12988" s="147">
        <v>22.435600000000001</v>
      </c>
      <c r="J12988" s="147">
        <v>25.466584000000001</v>
      </c>
      <c r="K12988" s="147">
        <v>28.518335999999998</v>
      </c>
    </row>
    <row r="12989" spans="2:11" x14ac:dyDescent="0.2">
      <c r="B12989" s="21" t="str">
        <f t="shared" si="202"/>
        <v>Mount ForestIce Accretion2055RCP6.0</v>
      </c>
      <c r="C12989" t="s">
        <v>381</v>
      </c>
      <c r="D12989" t="s">
        <v>486</v>
      </c>
      <c r="E12989" s="144" t="s">
        <v>192</v>
      </c>
      <c r="F12989" s="144">
        <v>2055</v>
      </c>
      <c r="G12989" s="147">
        <v>15.311676271968125</v>
      </c>
      <c r="H12989" s="147">
        <v>18.482771999999997</v>
      </c>
      <c r="I12989" s="147">
        <v>22.475200000000001</v>
      </c>
      <c r="J12989" s="147">
        <v>25.526247999999999</v>
      </c>
      <c r="K12989" s="147">
        <v>28.595952</v>
      </c>
    </row>
    <row r="12990" spans="2:11" x14ac:dyDescent="0.2">
      <c r="B12990" s="21" t="str">
        <f t="shared" si="202"/>
        <v>Mount ForestIce Accretion2060RCP6.0</v>
      </c>
      <c r="C12990" t="s">
        <v>381</v>
      </c>
      <c r="D12990" t="s">
        <v>486</v>
      </c>
      <c r="E12990" s="144" t="s">
        <v>192</v>
      </c>
      <c r="F12990" s="144">
        <v>2060</v>
      </c>
      <c r="G12990" s="147">
        <v>15.305552826148501</v>
      </c>
      <c r="H12990" s="147">
        <v>18.493727999999997</v>
      </c>
      <c r="I12990" s="147">
        <v>22.514799999999997</v>
      </c>
      <c r="J12990" s="147">
        <v>25.585912</v>
      </c>
      <c r="K12990" s="147">
        <v>28.673568</v>
      </c>
    </row>
    <row r="12991" spans="2:11" x14ac:dyDescent="0.2">
      <c r="B12991" s="21" t="str">
        <f t="shared" si="202"/>
        <v>Mount ForestIce Accretion2065RCP6.0</v>
      </c>
      <c r="C12991" t="s">
        <v>381</v>
      </c>
      <c r="D12991" t="s">
        <v>486</v>
      </c>
      <c r="E12991" s="144" t="s">
        <v>192</v>
      </c>
      <c r="F12991" s="144">
        <v>2065</v>
      </c>
      <c r="G12991" s="147">
        <v>15.299429380328879</v>
      </c>
      <c r="H12991" s="147">
        <v>18.504683999999997</v>
      </c>
      <c r="I12991" s="147">
        <v>22.554399999999998</v>
      </c>
      <c r="J12991" s="147">
        <v>25.645575999999998</v>
      </c>
      <c r="K12991" s="147">
        <v>28.751184000000002</v>
      </c>
    </row>
    <row r="12992" spans="2:11" x14ac:dyDescent="0.2">
      <c r="B12992" s="21" t="str">
        <f t="shared" si="202"/>
        <v>Mount ForestIce Accretion2070RCP6.0</v>
      </c>
      <c r="C12992" t="s">
        <v>381</v>
      </c>
      <c r="D12992" t="s">
        <v>486</v>
      </c>
      <c r="E12992" s="144" t="s">
        <v>192</v>
      </c>
      <c r="F12992" s="144">
        <v>2070</v>
      </c>
      <c r="G12992" s="147">
        <v>15.293305934509256</v>
      </c>
      <c r="H12992" s="147">
        <v>18.515639999999998</v>
      </c>
      <c r="I12992" s="147">
        <v>22.593999999999998</v>
      </c>
      <c r="J12992" s="147">
        <v>25.70524</v>
      </c>
      <c r="K12992" s="147">
        <v>28.828800000000001</v>
      </c>
    </row>
    <row r="12993" spans="2:11" x14ac:dyDescent="0.2">
      <c r="B12993" s="21" t="str">
        <f t="shared" si="202"/>
        <v>Mount ForestIce Accretion2075RCP6.0</v>
      </c>
      <c r="C12993" t="s">
        <v>381</v>
      </c>
      <c r="D12993" t="s">
        <v>486</v>
      </c>
      <c r="E12993" s="144" t="s">
        <v>192</v>
      </c>
      <c r="F12993" s="144">
        <v>2075</v>
      </c>
      <c r="G12993" s="147">
        <v>15.193799939940376</v>
      </c>
      <c r="H12993" s="147">
        <v>18.43347</v>
      </c>
      <c r="I12993" s="147">
        <v>22.538999999999998</v>
      </c>
      <c r="J12993" s="147">
        <v>25.661735</v>
      </c>
      <c r="K12993" s="147">
        <v>28.801079999999999</v>
      </c>
    </row>
    <row r="12994" spans="2:11" x14ac:dyDescent="0.2">
      <c r="B12994" s="21" t="str">
        <f t="shared" si="202"/>
        <v>Mount ForestIce Accretion2080RCP6.0</v>
      </c>
      <c r="C12994" t="s">
        <v>381</v>
      </c>
      <c r="D12994" t="s">
        <v>486</v>
      </c>
      <c r="E12994" s="144" t="s">
        <v>192</v>
      </c>
      <c r="F12994" s="144">
        <v>2080</v>
      </c>
      <c r="G12994" s="147">
        <v>15.094293945371497</v>
      </c>
      <c r="H12994" s="147">
        <v>18.351299999999998</v>
      </c>
      <c r="I12994" s="147">
        <v>22.483999999999998</v>
      </c>
      <c r="J12994" s="147">
        <v>25.618229999999997</v>
      </c>
      <c r="K12994" s="147">
        <v>28.77336</v>
      </c>
    </row>
    <row r="12995" spans="2:11" x14ac:dyDescent="0.2">
      <c r="B12995" s="21" t="str">
        <f t="shared" si="202"/>
        <v>Mount ForestIce Accretion2085RCP6.0</v>
      </c>
      <c r="C12995" t="s">
        <v>381</v>
      </c>
      <c r="D12995" t="s">
        <v>486</v>
      </c>
      <c r="E12995" s="144" t="s">
        <v>192</v>
      </c>
      <c r="F12995" s="144">
        <v>2085</v>
      </c>
      <c r="G12995" s="147">
        <v>14.994787950802618</v>
      </c>
      <c r="H12995" s="147">
        <v>18.269129999999997</v>
      </c>
      <c r="I12995" s="147">
        <v>22.428999999999998</v>
      </c>
      <c r="J12995" s="147">
        <v>25.574724999999997</v>
      </c>
      <c r="K12995" s="147">
        <v>28.745640000000002</v>
      </c>
    </row>
    <row r="12996" spans="2:11" x14ac:dyDescent="0.2">
      <c r="B12996" s="21" t="str">
        <f t="shared" si="202"/>
        <v>Mount ForestIce Accretion2090RCP6.0</v>
      </c>
      <c r="C12996" t="s">
        <v>381</v>
      </c>
      <c r="D12996" t="s">
        <v>486</v>
      </c>
      <c r="E12996" s="144" t="s">
        <v>192</v>
      </c>
      <c r="F12996" s="144">
        <v>2090</v>
      </c>
      <c r="G12996" s="147">
        <v>14.640138380416101</v>
      </c>
      <c r="H12996" s="147">
        <v>17.919146666666666</v>
      </c>
      <c r="I12996" s="147">
        <v>22.073333333333334</v>
      </c>
      <c r="J12996" s="147">
        <v>25.216326666666664</v>
      </c>
      <c r="K12996" s="147">
        <v>28.37604</v>
      </c>
    </row>
    <row r="12997" spans="2:11" x14ac:dyDescent="0.2">
      <c r="B12997" s="21" t="str">
        <f t="shared" si="202"/>
        <v>Mount ForestIce Accretion2095RCP6.0</v>
      </c>
      <c r="C12997" t="s">
        <v>381</v>
      </c>
      <c r="D12997" t="s">
        <v>486</v>
      </c>
      <c r="E12997" s="144" t="s">
        <v>192</v>
      </c>
      <c r="F12997" s="144">
        <v>2095</v>
      </c>
      <c r="G12997" s="147">
        <v>14.384994804598461</v>
      </c>
      <c r="H12997" s="147">
        <v>17.65133333333333</v>
      </c>
      <c r="I12997" s="147">
        <v>21.772666666666666</v>
      </c>
      <c r="J12997" s="147">
        <v>24.901433333333333</v>
      </c>
      <c r="K12997" s="147">
        <v>28.03416</v>
      </c>
    </row>
    <row r="12998" spans="2:11" x14ac:dyDescent="0.2">
      <c r="B12998" s="21" t="str">
        <f t="shared" si="202"/>
        <v>Mount ForestIce Accretion2100RCP6.0</v>
      </c>
      <c r="C12998" t="s">
        <v>381</v>
      </c>
      <c r="D12998" t="s">
        <v>486</v>
      </c>
      <c r="E12998" s="144" t="s">
        <v>192</v>
      </c>
      <c r="F12998" s="144">
        <v>2100</v>
      </c>
      <c r="G12998" s="147">
        <v>14.129851228780824</v>
      </c>
      <c r="H12998" s="147">
        <v>17.383519999999997</v>
      </c>
      <c r="I12998" s="147">
        <v>21.472000000000001</v>
      </c>
      <c r="J12998" s="147">
        <v>24.586539999999999</v>
      </c>
      <c r="K12998" s="147">
        <v>27.69228</v>
      </c>
    </row>
    <row r="12999" spans="2:11" x14ac:dyDescent="0.2">
      <c r="B12999" s="21" t="str">
        <f t="shared" si="202"/>
        <v>Mount ForestIce Accretion2023RCP8.5</v>
      </c>
      <c r="C12999" t="s">
        <v>381</v>
      </c>
      <c r="D12999" t="s">
        <v>486</v>
      </c>
      <c r="E12999" s="144" t="s">
        <v>191</v>
      </c>
      <c r="F12999" s="144">
        <v>2023</v>
      </c>
      <c r="G12999" s="147">
        <v>15.293305934509256</v>
      </c>
      <c r="H12999" s="147">
        <v>18.333039999999997</v>
      </c>
      <c r="I12999" s="147">
        <v>22.197999999999997</v>
      </c>
      <c r="J12999" s="147">
        <v>25.133459999999996</v>
      </c>
      <c r="K12999" s="147">
        <v>28.080359999999995</v>
      </c>
    </row>
    <row r="13000" spans="2:11" x14ac:dyDescent="0.2">
      <c r="B13000" s="21" t="str">
        <f t="shared" si="202"/>
        <v>Mount ForestIce Accretion2025RCP8.5</v>
      </c>
      <c r="C13000" t="s">
        <v>381</v>
      </c>
      <c r="D13000" t="s">
        <v>486</v>
      </c>
      <c r="E13000" s="144" t="s">
        <v>191</v>
      </c>
      <c r="F13000" s="144">
        <v>2025</v>
      </c>
      <c r="G13000" s="147">
        <v>15.303511677541961</v>
      </c>
      <c r="H13000" s="147">
        <v>18.375646666666665</v>
      </c>
      <c r="I13000" s="147">
        <v>22.263999999999999</v>
      </c>
      <c r="J13000" s="147">
        <v>25.22461333333333</v>
      </c>
      <c r="K13000" s="147">
        <v>28.200479999999995</v>
      </c>
    </row>
    <row r="13001" spans="2:11" x14ac:dyDescent="0.2">
      <c r="B13001" s="21" t="str">
        <f t="shared" si="202"/>
        <v>Mount ForestIce Accretion2030RCP8.5</v>
      </c>
      <c r="C13001" t="s">
        <v>381</v>
      </c>
      <c r="D13001" t="s">
        <v>486</v>
      </c>
      <c r="E13001" s="144" t="s">
        <v>191</v>
      </c>
      <c r="F13001" s="144">
        <v>2030</v>
      </c>
      <c r="G13001" s="147">
        <v>15.313717420574665</v>
      </c>
      <c r="H13001" s="147">
        <v>18.418253333333329</v>
      </c>
      <c r="I13001" s="147">
        <v>22.33</v>
      </c>
      <c r="J13001" s="147">
        <v>25.315766666666665</v>
      </c>
      <c r="K13001" s="147">
        <v>28.320599999999999</v>
      </c>
    </row>
    <row r="13002" spans="2:11" x14ac:dyDescent="0.2">
      <c r="B13002" s="21" t="str">
        <f t="shared" si="202"/>
        <v>Mount ForestIce Accretion2035RCP8.5</v>
      </c>
      <c r="C13002" t="s">
        <v>381</v>
      </c>
      <c r="D13002" t="s">
        <v>486</v>
      </c>
      <c r="E13002" s="144" t="s">
        <v>191</v>
      </c>
      <c r="F13002" s="144">
        <v>2035</v>
      </c>
      <c r="G13002" s="147">
        <v>15.32392316360737</v>
      </c>
      <c r="H13002" s="147">
        <v>18.460859999999997</v>
      </c>
      <c r="I13002" s="147">
        <v>22.396000000000001</v>
      </c>
      <c r="J13002" s="147">
        <v>25.40692</v>
      </c>
      <c r="K13002" s="147">
        <v>28.440719999999999</v>
      </c>
    </row>
    <row r="13003" spans="2:11" x14ac:dyDescent="0.2">
      <c r="B13003" s="21" t="str">
        <f t="shared" si="202"/>
        <v>Mount ForestIce Accretion2040RCP8.5</v>
      </c>
      <c r="C13003" t="s">
        <v>381</v>
      </c>
      <c r="D13003" t="s">
        <v>486</v>
      </c>
      <c r="E13003" s="144" t="s">
        <v>191</v>
      </c>
      <c r="F13003" s="144">
        <v>2040</v>
      </c>
      <c r="G13003" s="147">
        <v>15.313717420574665</v>
      </c>
      <c r="H13003" s="147">
        <v>18.479119999999998</v>
      </c>
      <c r="I13003" s="147">
        <v>22.462</v>
      </c>
      <c r="J13003" s="147">
        <v>25.506360000000001</v>
      </c>
      <c r="K13003" s="147">
        <v>28.570080000000001</v>
      </c>
    </row>
    <row r="13004" spans="2:11" x14ac:dyDescent="0.2">
      <c r="B13004" s="21" t="str">
        <f t="shared" ref="B13004:B13067" si="203">C13004&amp;D13004&amp;F13004&amp;E13004</f>
        <v>Mount ForestIce Accretion2045RCP8.5</v>
      </c>
      <c r="C13004" t="s">
        <v>381</v>
      </c>
      <c r="D13004" t="s">
        <v>486</v>
      </c>
      <c r="E13004" s="144" t="s">
        <v>191</v>
      </c>
      <c r="F13004" s="144">
        <v>2045</v>
      </c>
      <c r="G13004" s="147">
        <v>15.303511677541961</v>
      </c>
      <c r="H13004" s="147">
        <v>18.497379999999996</v>
      </c>
      <c r="I13004" s="147">
        <v>22.527999999999999</v>
      </c>
      <c r="J13004" s="147">
        <v>25.605799999999999</v>
      </c>
      <c r="K13004" s="147">
        <v>28.699439999999999</v>
      </c>
    </row>
    <row r="13005" spans="2:11" x14ac:dyDescent="0.2">
      <c r="B13005" s="21" t="str">
        <f t="shared" si="203"/>
        <v>Mount ForestIce Accretion2050RCP8.5</v>
      </c>
      <c r="C13005" t="s">
        <v>381</v>
      </c>
      <c r="D13005" t="s">
        <v>486</v>
      </c>
      <c r="E13005" s="144" t="s">
        <v>191</v>
      </c>
      <c r="F13005" s="144">
        <v>2050</v>
      </c>
      <c r="G13005" s="147">
        <v>15.160631275084084</v>
      </c>
      <c r="H13005" s="147">
        <v>18.406079999999999</v>
      </c>
      <c r="I13005" s="147">
        <v>22.520666666666664</v>
      </c>
      <c r="J13005" s="147">
        <v>25.647233333333332</v>
      </c>
      <c r="K13005" s="147">
        <v>28.791840000000001</v>
      </c>
    </row>
    <row r="13006" spans="2:11" x14ac:dyDescent="0.2">
      <c r="B13006" s="21" t="str">
        <f t="shared" si="203"/>
        <v>Mount ForestIce Accretion2055RCP8.5</v>
      </c>
      <c r="C13006" t="s">
        <v>381</v>
      </c>
      <c r="D13006" t="s">
        <v>486</v>
      </c>
      <c r="E13006" s="144" t="s">
        <v>191</v>
      </c>
      <c r="F13006" s="144">
        <v>2055</v>
      </c>
      <c r="G13006" s="147">
        <v>15.02795661565891</v>
      </c>
      <c r="H13006" s="147">
        <v>18.296519999999997</v>
      </c>
      <c r="I13006" s="147">
        <v>22.447333333333333</v>
      </c>
      <c r="J13006" s="147">
        <v>25.589226666666665</v>
      </c>
      <c r="K13006" s="147">
        <v>28.75488</v>
      </c>
    </row>
    <row r="13007" spans="2:11" x14ac:dyDescent="0.2">
      <c r="B13007" s="21" t="str">
        <f t="shared" si="203"/>
        <v>Mount ForestIce Accretion2060RCP8.5</v>
      </c>
      <c r="C13007" t="s">
        <v>381</v>
      </c>
      <c r="D13007" t="s">
        <v>486</v>
      </c>
      <c r="E13007" s="144" t="s">
        <v>191</v>
      </c>
      <c r="F13007" s="144">
        <v>2060</v>
      </c>
      <c r="G13007" s="147">
        <v>14.640138380416101</v>
      </c>
      <c r="H13007" s="147">
        <v>17.919146666666666</v>
      </c>
      <c r="I13007" s="147">
        <v>22.073333333333334</v>
      </c>
      <c r="J13007" s="147">
        <v>25.216326666666664</v>
      </c>
      <c r="K13007" s="147">
        <v>28.37604</v>
      </c>
    </row>
    <row r="13008" spans="2:11" x14ac:dyDescent="0.2">
      <c r="B13008" s="21" t="str">
        <f t="shared" si="203"/>
        <v>Mount ForestIce Accretion2065RCP8.5</v>
      </c>
      <c r="C13008" t="s">
        <v>381</v>
      </c>
      <c r="D13008" t="s">
        <v>486</v>
      </c>
      <c r="E13008" s="144" t="s">
        <v>191</v>
      </c>
      <c r="F13008" s="144">
        <v>2065</v>
      </c>
      <c r="G13008" s="147">
        <v>14.384994804598461</v>
      </c>
      <c r="H13008" s="147">
        <v>17.65133333333333</v>
      </c>
      <c r="I13008" s="147">
        <v>21.772666666666666</v>
      </c>
      <c r="J13008" s="147">
        <v>24.901433333333333</v>
      </c>
      <c r="K13008" s="147">
        <v>28.03416</v>
      </c>
    </row>
    <row r="13009" spans="2:11" x14ac:dyDescent="0.2">
      <c r="B13009" s="21" t="str">
        <f t="shared" si="203"/>
        <v>Mount ForestIce Accretion2070RCP8.5</v>
      </c>
      <c r="C13009" t="s">
        <v>381</v>
      </c>
      <c r="D13009" t="s">
        <v>486</v>
      </c>
      <c r="E13009" s="144" t="s">
        <v>191</v>
      </c>
      <c r="F13009" s="144">
        <v>2070</v>
      </c>
      <c r="G13009" s="147">
        <v>13.711415764439897</v>
      </c>
      <c r="H13009" s="147">
        <v>16.908759999999997</v>
      </c>
      <c r="I13009" s="147">
        <v>20.936666666666667</v>
      </c>
      <c r="J13009" s="147">
        <v>23.998186666666665</v>
      </c>
      <c r="K13009" s="147">
        <v>27.05472</v>
      </c>
    </row>
    <row r="13010" spans="2:11" x14ac:dyDescent="0.2">
      <c r="B13010" s="21" t="str">
        <f t="shared" si="203"/>
        <v>Mount ForestIce Accretion2075RCP8.5</v>
      </c>
      <c r="C13010" t="s">
        <v>381</v>
      </c>
      <c r="D13010" t="s">
        <v>486</v>
      </c>
      <c r="E13010" s="144" t="s">
        <v>191</v>
      </c>
      <c r="F13010" s="144">
        <v>2075</v>
      </c>
      <c r="G13010" s="147">
        <v>13.292980300098968</v>
      </c>
      <c r="H13010" s="147">
        <v>16.433999999999997</v>
      </c>
      <c r="I13010" s="147">
        <v>20.401333333333334</v>
      </c>
      <c r="J13010" s="147">
        <v>23.409833333333335</v>
      </c>
      <c r="K13010" s="147">
        <v>26.417159999999999</v>
      </c>
    </row>
    <row r="13011" spans="2:11" x14ac:dyDescent="0.2">
      <c r="B13011" s="21" t="str">
        <f t="shared" si="203"/>
        <v>Mount ForestIce Accretion2080RCP8.5</v>
      </c>
      <c r="C13011" t="s">
        <v>381</v>
      </c>
      <c r="D13011" t="s">
        <v>486</v>
      </c>
      <c r="E13011" s="144" t="s">
        <v>191</v>
      </c>
      <c r="F13011" s="144">
        <v>2080</v>
      </c>
      <c r="G13011" s="147">
        <v>12.874544835758041</v>
      </c>
      <c r="H13011" s="147">
        <v>15.959239999999998</v>
      </c>
      <c r="I13011" s="147">
        <v>19.866</v>
      </c>
      <c r="J13011" s="147">
        <v>22.821480000000001</v>
      </c>
      <c r="K13011" s="147">
        <v>25.779599999999999</v>
      </c>
    </row>
    <row r="13012" spans="2:11" x14ac:dyDescent="0.2">
      <c r="B13012" s="21" t="str">
        <f t="shared" si="203"/>
        <v>Mount ForestIce Accretion2085RCP8.5</v>
      </c>
      <c r="C13012" t="s">
        <v>381</v>
      </c>
      <c r="D13012" t="s">
        <v>486</v>
      </c>
      <c r="E13012" s="144" t="s">
        <v>191</v>
      </c>
      <c r="F13012" s="144">
        <v>2085</v>
      </c>
      <c r="G13012" s="147">
        <v>12.453557935658939</v>
      </c>
      <c r="H13012" s="147">
        <v>15.493609999999997</v>
      </c>
      <c r="I13012" s="147">
        <v>19.338000000000001</v>
      </c>
      <c r="J13012" s="147">
        <v>22.249700000000001</v>
      </c>
      <c r="K13012" s="147">
        <v>25.169759999999997</v>
      </c>
    </row>
    <row r="13013" spans="2:11" x14ac:dyDescent="0.2">
      <c r="B13013" s="21" t="str">
        <f t="shared" si="203"/>
        <v>Mount ForestIce Accretion2090RCP8.5</v>
      </c>
      <c r="C13013" t="s">
        <v>381</v>
      </c>
      <c r="D13013" t="s">
        <v>486</v>
      </c>
      <c r="E13013" s="144" t="s">
        <v>191</v>
      </c>
      <c r="F13013" s="144">
        <v>2090</v>
      </c>
      <c r="G13013" s="147">
        <v>12.032571035559835</v>
      </c>
      <c r="H13013" s="147">
        <v>15.027979999999998</v>
      </c>
      <c r="I13013" s="147">
        <v>18.809999999999999</v>
      </c>
      <c r="J13013" s="147">
        <v>21.67792</v>
      </c>
      <c r="K13013" s="147">
        <v>24.559919999999998</v>
      </c>
    </row>
    <row r="13014" spans="2:11" x14ac:dyDescent="0.2">
      <c r="B13014" s="21" t="str">
        <f t="shared" si="203"/>
        <v>Mount ForestIce Accretion2095RCP8.5</v>
      </c>
      <c r="C13014" t="s">
        <v>381</v>
      </c>
      <c r="D13014" t="s">
        <v>486</v>
      </c>
      <c r="E13014" s="144" t="s">
        <v>191</v>
      </c>
      <c r="F13014" s="144">
        <v>2095</v>
      </c>
      <c r="G13014" s="147">
        <v>12.032571035559835</v>
      </c>
      <c r="H13014" s="147">
        <v>15.027979999999998</v>
      </c>
      <c r="I13014" s="147">
        <v>18.809999999999999</v>
      </c>
      <c r="J13014" s="147">
        <v>21.67792</v>
      </c>
      <c r="K13014" s="147">
        <v>24.559919999999998</v>
      </c>
    </row>
    <row r="13015" spans="2:11" x14ac:dyDescent="0.2">
      <c r="B13015" s="21" t="str">
        <f t="shared" si="203"/>
        <v>Mount ForestIce Accretion2100RCP8.5</v>
      </c>
      <c r="C13015" t="s">
        <v>381</v>
      </c>
      <c r="D13015" t="s">
        <v>486</v>
      </c>
      <c r="E13015" s="144" t="s">
        <v>191</v>
      </c>
      <c r="F13015" s="144">
        <v>2100</v>
      </c>
      <c r="G13015" s="147">
        <v>12.032571035559835</v>
      </c>
      <c r="H13015" s="147">
        <v>15.027979999999998</v>
      </c>
      <c r="I13015" s="147">
        <v>18.809999999999999</v>
      </c>
      <c r="J13015" s="147">
        <v>21.67792</v>
      </c>
      <c r="K13015" s="147">
        <v>24.559919999999998</v>
      </c>
    </row>
    <row r="13016" spans="2:11" x14ac:dyDescent="0.2">
      <c r="B13016" s="21" t="str">
        <f t="shared" si="203"/>
        <v>Mount ForestWind2023RCP4.5</v>
      </c>
      <c r="C13016" t="s">
        <v>381</v>
      </c>
      <c r="D13016" t="s">
        <v>1</v>
      </c>
      <c r="E13016" s="144" t="s">
        <v>193</v>
      </c>
      <c r="F13016" s="144">
        <v>2023</v>
      </c>
      <c r="G13016" s="147">
        <v>83.590625205950076</v>
      </c>
      <c r="H13016" s="147">
        <v>90.163871999999998</v>
      </c>
      <c r="I13016" s="147">
        <v>97.113600000000005</v>
      </c>
      <c r="J13016" s="147">
        <v>104.02454399999999</v>
      </c>
      <c r="K13016" s="147">
        <v>110.939328</v>
      </c>
    </row>
    <row r="13017" spans="2:11" x14ac:dyDescent="0.2">
      <c r="B13017" s="21" t="str">
        <f t="shared" si="203"/>
        <v>Mount ForestWind2025RCP4.5</v>
      </c>
      <c r="C13017" t="s">
        <v>381</v>
      </c>
      <c r="D13017" t="s">
        <v>1</v>
      </c>
      <c r="E13017" s="144" t="s">
        <v>193</v>
      </c>
      <c r="F13017" s="144">
        <v>2025</v>
      </c>
      <c r="G13017" s="147">
        <v>83.670756375161119</v>
      </c>
      <c r="H13017" s="147">
        <v>90.262079999999997</v>
      </c>
      <c r="I13017" s="147">
        <v>97.236800000000002</v>
      </c>
      <c r="J13017" s="147">
        <v>104.168352</v>
      </c>
      <c r="K13017" s="147">
        <v>111.105312</v>
      </c>
    </row>
    <row r="13018" spans="2:11" x14ac:dyDescent="0.2">
      <c r="B13018" s="21" t="str">
        <f t="shared" si="203"/>
        <v>Mount ForestWind2030RCP4.5</v>
      </c>
      <c r="C13018" t="s">
        <v>381</v>
      </c>
      <c r="D13018" t="s">
        <v>1</v>
      </c>
      <c r="E13018" s="144" t="s">
        <v>193</v>
      </c>
      <c r="F13018" s="144">
        <v>2030</v>
      </c>
      <c r="G13018" s="147">
        <v>83.750887544372162</v>
      </c>
      <c r="H13018" s="147">
        <v>90.360287999999997</v>
      </c>
      <c r="I13018" s="147">
        <v>97.36</v>
      </c>
      <c r="J13018" s="147">
        <v>104.31215999999999</v>
      </c>
      <c r="K13018" s="147">
        <v>111.27129599999999</v>
      </c>
    </row>
    <row r="13019" spans="2:11" x14ac:dyDescent="0.2">
      <c r="B13019" s="21" t="str">
        <f t="shared" si="203"/>
        <v>Mount ForestWind2035RCP4.5</v>
      </c>
      <c r="C13019" t="s">
        <v>381</v>
      </c>
      <c r="D13019" t="s">
        <v>1</v>
      </c>
      <c r="E13019" s="144" t="s">
        <v>193</v>
      </c>
      <c r="F13019" s="144">
        <v>2035</v>
      </c>
      <c r="G13019" s="147">
        <v>83.831018713583205</v>
      </c>
      <c r="H13019" s="147">
        <v>90.458495999999997</v>
      </c>
      <c r="I13019" s="147">
        <v>97.483200000000011</v>
      </c>
      <c r="J13019" s="147">
        <v>104.45596799999998</v>
      </c>
      <c r="K13019" s="147">
        <v>111.43727999999999</v>
      </c>
    </row>
    <row r="13020" spans="2:11" x14ac:dyDescent="0.2">
      <c r="B13020" s="21" t="str">
        <f t="shared" si="203"/>
        <v>Mount ForestWind2040RCP4.5</v>
      </c>
      <c r="C13020" t="s">
        <v>381</v>
      </c>
      <c r="D13020" t="s">
        <v>1</v>
      </c>
      <c r="E13020" s="144" t="s">
        <v>193</v>
      </c>
      <c r="F13020" s="144">
        <v>2040</v>
      </c>
      <c r="G13020" s="147">
        <v>83.911149882794263</v>
      </c>
      <c r="H13020" s="147">
        <v>90.556703999999996</v>
      </c>
      <c r="I13020" s="147">
        <v>97.606400000000008</v>
      </c>
      <c r="J13020" s="147">
        <v>104.59977599999999</v>
      </c>
      <c r="K13020" s="147">
        <v>111.603264</v>
      </c>
    </row>
    <row r="13021" spans="2:11" x14ac:dyDescent="0.2">
      <c r="B13021" s="21" t="str">
        <f t="shared" si="203"/>
        <v>Mount ForestWind2045RCP4.5</v>
      </c>
      <c r="C13021" t="s">
        <v>381</v>
      </c>
      <c r="D13021" t="s">
        <v>1</v>
      </c>
      <c r="E13021" s="144" t="s">
        <v>193</v>
      </c>
      <c r="F13021" s="144">
        <v>2045</v>
      </c>
      <c r="G13021" s="147">
        <v>83.991281052005306</v>
      </c>
      <c r="H13021" s="147">
        <v>90.654911999999996</v>
      </c>
      <c r="I13021" s="147">
        <v>97.729600000000005</v>
      </c>
      <c r="J13021" s="147">
        <v>104.743584</v>
      </c>
      <c r="K13021" s="147">
        <v>111.76924799999999</v>
      </c>
    </row>
    <row r="13022" spans="2:11" x14ac:dyDescent="0.2">
      <c r="B13022" s="21" t="str">
        <f t="shared" si="203"/>
        <v>Mount ForestWind2050RCP4.5</v>
      </c>
      <c r="C13022" t="s">
        <v>381</v>
      </c>
      <c r="D13022" t="s">
        <v>1</v>
      </c>
      <c r="E13022" s="144" t="s">
        <v>193</v>
      </c>
      <c r="F13022" s="144">
        <v>2050</v>
      </c>
      <c r="G13022" s="147">
        <v>84.084675311292656</v>
      </c>
      <c r="H13022" s="147">
        <v>90.765619200000003</v>
      </c>
      <c r="I13022" s="147">
        <v>97.862400000000008</v>
      </c>
      <c r="J13022" s="147">
        <v>104.8956096</v>
      </c>
      <c r="K13022" s="147">
        <v>111.94179839999998</v>
      </c>
    </row>
    <row r="13023" spans="2:11" x14ac:dyDescent="0.2">
      <c r="B13023" s="21" t="str">
        <f t="shared" si="203"/>
        <v>Mount ForestWind2055RCP4.5</v>
      </c>
      <c r="C13023" t="s">
        <v>381</v>
      </c>
      <c r="D13023" t="s">
        <v>1</v>
      </c>
      <c r="E13023" s="144" t="s">
        <v>193</v>
      </c>
      <c r="F13023" s="144">
        <v>2055</v>
      </c>
      <c r="G13023" s="147">
        <v>84.097938401368964</v>
      </c>
      <c r="H13023" s="147">
        <v>90.778118399999997</v>
      </c>
      <c r="I13023" s="147">
        <v>97.872</v>
      </c>
      <c r="J13023" s="147">
        <v>104.90382719999999</v>
      </c>
      <c r="K13023" s="147">
        <v>111.94836479999998</v>
      </c>
    </row>
    <row r="13024" spans="2:11" x14ac:dyDescent="0.2">
      <c r="B13024" s="21" t="str">
        <f t="shared" si="203"/>
        <v>Mount ForestWind2060RCP4.5</v>
      </c>
      <c r="C13024" t="s">
        <v>381</v>
      </c>
      <c r="D13024" t="s">
        <v>1</v>
      </c>
      <c r="E13024" s="144" t="s">
        <v>193</v>
      </c>
      <c r="F13024" s="144">
        <v>2060</v>
      </c>
      <c r="G13024" s="147">
        <v>84.111201491445286</v>
      </c>
      <c r="H13024" s="147">
        <v>90.790617600000004</v>
      </c>
      <c r="I13024" s="147">
        <v>97.881600000000006</v>
      </c>
      <c r="J13024" s="147">
        <v>104.9120448</v>
      </c>
      <c r="K13024" s="147">
        <v>111.95493119999999</v>
      </c>
    </row>
    <row r="13025" spans="2:11" x14ac:dyDescent="0.2">
      <c r="B13025" s="21" t="str">
        <f t="shared" si="203"/>
        <v>Mount ForestWind2065RCP4.5</v>
      </c>
      <c r="C13025" t="s">
        <v>381</v>
      </c>
      <c r="D13025" t="s">
        <v>1</v>
      </c>
      <c r="E13025" s="144" t="s">
        <v>193</v>
      </c>
      <c r="F13025" s="144">
        <v>2065</v>
      </c>
      <c r="G13025" s="147">
        <v>84.124464581521593</v>
      </c>
      <c r="H13025" s="147">
        <v>90.803116799999998</v>
      </c>
      <c r="I13025" s="147">
        <v>97.891199999999998</v>
      </c>
      <c r="J13025" s="147">
        <v>104.9202624</v>
      </c>
      <c r="K13025" s="147">
        <v>111.96149759999999</v>
      </c>
    </row>
    <row r="13026" spans="2:11" x14ac:dyDescent="0.2">
      <c r="B13026" s="21" t="str">
        <f t="shared" si="203"/>
        <v>Mount ForestWind2070RCP4.5</v>
      </c>
      <c r="C13026" t="s">
        <v>381</v>
      </c>
      <c r="D13026" t="s">
        <v>1</v>
      </c>
      <c r="E13026" s="144" t="s">
        <v>193</v>
      </c>
      <c r="F13026" s="144">
        <v>2070</v>
      </c>
      <c r="G13026" s="147">
        <v>84.137727671597901</v>
      </c>
      <c r="H13026" s="147">
        <v>90.815616000000006</v>
      </c>
      <c r="I13026" s="147">
        <v>97.900800000000004</v>
      </c>
      <c r="J13026" s="147">
        <v>104.92848000000001</v>
      </c>
      <c r="K13026" s="147">
        <v>111.96806399999998</v>
      </c>
    </row>
    <row r="13027" spans="2:11" x14ac:dyDescent="0.2">
      <c r="B13027" s="21" t="str">
        <f t="shared" si="203"/>
        <v>Mount ForestWind2075RCP4.5</v>
      </c>
      <c r="C13027" t="s">
        <v>381</v>
      </c>
      <c r="D13027" t="s">
        <v>1</v>
      </c>
      <c r="E13027" s="144" t="s">
        <v>193</v>
      </c>
      <c r="F13027" s="144">
        <v>2075</v>
      </c>
      <c r="G13027" s="147">
        <v>84.219240412691903</v>
      </c>
      <c r="H13027" s="147">
        <v>90.921264000000008</v>
      </c>
      <c r="I13027" s="147">
        <v>98.036799999999999</v>
      </c>
      <c r="J13027" s="147">
        <v>105.09112</v>
      </c>
      <c r="K13027" s="147">
        <v>112.15593599999998</v>
      </c>
    </row>
    <row r="13028" spans="2:11" x14ac:dyDescent="0.2">
      <c r="B13028" s="21" t="str">
        <f t="shared" si="203"/>
        <v>Mount ForestWind2080RCP4.5</v>
      </c>
      <c r="C13028" t="s">
        <v>381</v>
      </c>
      <c r="D13028" t="s">
        <v>1</v>
      </c>
      <c r="E13028" s="144" t="s">
        <v>193</v>
      </c>
      <c r="F13028" s="144">
        <v>2080</v>
      </c>
      <c r="G13028" s="147">
        <v>84.300753153785891</v>
      </c>
      <c r="H13028" s="147">
        <v>91.02691200000001</v>
      </c>
      <c r="I13028" s="147">
        <v>98.172800000000009</v>
      </c>
      <c r="J13028" s="147">
        <v>105.25376</v>
      </c>
      <c r="K13028" s="147">
        <v>112.343808</v>
      </c>
    </row>
    <row r="13029" spans="2:11" x14ac:dyDescent="0.2">
      <c r="B13029" s="21" t="str">
        <f t="shared" si="203"/>
        <v>Mount ForestWind2085RCP4.5</v>
      </c>
      <c r="C13029" t="s">
        <v>381</v>
      </c>
      <c r="D13029" t="s">
        <v>1</v>
      </c>
      <c r="E13029" s="144" t="s">
        <v>193</v>
      </c>
      <c r="F13029" s="144">
        <v>2085</v>
      </c>
      <c r="G13029" s="147">
        <v>84.382265894879879</v>
      </c>
      <c r="H13029" s="147">
        <v>91.132560000000012</v>
      </c>
      <c r="I13029" s="147">
        <v>98.308800000000005</v>
      </c>
      <c r="J13029" s="147">
        <v>105.4164</v>
      </c>
      <c r="K13029" s="147">
        <v>112.53167999999999</v>
      </c>
    </row>
    <row r="13030" spans="2:11" x14ac:dyDescent="0.2">
      <c r="B13030" s="21" t="str">
        <f t="shared" si="203"/>
        <v>Mount ForestWind2090RCP4.5</v>
      </c>
      <c r="C13030" t="s">
        <v>381</v>
      </c>
      <c r="D13030" t="s">
        <v>1</v>
      </c>
      <c r="E13030" s="144" t="s">
        <v>193</v>
      </c>
      <c r="F13030" s="144">
        <v>2090</v>
      </c>
      <c r="G13030" s="147">
        <v>84.463778635973881</v>
      </c>
      <c r="H13030" s="147">
        <v>91.238208</v>
      </c>
      <c r="I13030" s="147">
        <v>98.444800000000001</v>
      </c>
      <c r="J13030" s="147">
        <v>105.57903999999999</v>
      </c>
      <c r="K13030" s="147">
        <v>112.71955199999999</v>
      </c>
    </row>
    <row r="13031" spans="2:11" x14ac:dyDescent="0.2">
      <c r="B13031" s="21" t="str">
        <f t="shared" si="203"/>
        <v>Mount ForestWind2095RCP4.5</v>
      </c>
      <c r="C13031" t="s">
        <v>381</v>
      </c>
      <c r="D13031" t="s">
        <v>1</v>
      </c>
      <c r="E13031" s="144" t="s">
        <v>193</v>
      </c>
      <c r="F13031" s="144">
        <v>2095</v>
      </c>
      <c r="G13031" s="147">
        <v>84.545291377067883</v>
      </c>
      <c r="H13031" s="147">
        <v>91.343856000000002</v>
      </c>
      <c r="I13031" s="147">
        <v>98.580800000000011</v>
      </c>
      <c r="J13031" s="147">
        <v>105.74167999999999</v>
      </c>
      <c r="K13031" s="147">
        <v>112.90742400000001</v>
      </c>
    </row>
    <row r="13032" spans="2:11" x14ac:dyDescent="0.2">
      <c r="B13032" s="21" t="str">
        <f t="shared" si="203"/>
        <v>Mount ForestWind2100RCP4.5</v>
      </c>
      <c r="C13032" t="s">
        <v>381</v>
      </c>
      <c r="D13032" t="s">
        <v>1</v>
      </c>
      <c r="E13032" s="144" t="s">
        <v>193</v>
      </c>
      <c r="F13032" s="144">
        <v>2100</v>
      </c>
      <c r="G13032" s="147">
        <v>84.626804118161871</v>
      </c>
      <c r="H13032" s="147">
        <v>91.449504000000005</v>
      </c>
      <c r="I13032" s="147">
        <v>98.716800000000006</v>
      </c>
      <c r="J13032" s="147">
        <v>105.90431999999998</v>
      </c>
      <c r="K13032" s="147">
        <v>113.095296</v>
      </c>
    </row>
    <row r="13033" spans="2:11" x14ac:dyDescent="0.2">
      <c r="B13033" s="21" t="str">
        <f t="shared" si="203"/>
        <v>Mount ForestWind2023RCP6.0</v>
      </c>
      <c r="C13033" t="s">
        <v>381</v>
      </c>
      <c r="D13033" t="s">
        <v>1</v>
      </c>
      <c r="E13033" s="144" t="s">
        <v>192</v>
      </c>
      <c r="F13033" s="144">
        <v>2023</v>
      </c>
      <c r="G13033" s="147">
        <v>83.590625205950076</v>
      </c>
      <c r="H13033" s="147">
        <v>90.163871999999998</v>
      </c>
      <c r="I13033" s="147">
        <v>97.113600000000005</v>
      </c>
      <c r="J13033" s="147">
        <v>104.02454399999999</v>
      </c>
      <c r="K13033" s="147">
        <v>110.939328</v>
      </c>
    </row>
    <row r="13034" spans="2:11" x14ac:dyDescent="0.2">
      <c r="B13034" s="21" t="str">
        <f t="shared" si="203"/>
        <v>Mount ForestWind2025RCP6.0</v>
      </c>
      <c r="C13034" t="s">
        <v>381</v>
      </c>
      <c r="D13034" t="s">
        <v>1</v>
      </c>
      <c r="E13034" s="144" t="s">
        <v>192</v>
      </c>
      <c r="F13034" s="144">
        <v>2025</v>
      </c>
      <c r="G13034" s="147">
        <v>83.670756375161119</v>
      </c>
      <c r="H13034" s="147">
        <v>90.262079999999997</v>
      </c>
      <c r="I13034" s="147">
        <v>97.236800000000002</v>
      </c>
      <c r="J13034" s="147">
        <v>104.168352</v>
      </c>
      <c r="K13034" s="147">
        <v>111.105312</v>
      </c>
    </row>
    <row r="13035" spans="2:11" x14ac:dyDescent="0.2">
      <c r="B13035" s="21" t="str">
        <f t="shared" si="203"/>
        <v>Mount ForestWind2030RCP6.0</v>
      </c>
      <c r="C13035" t="s">
        <v>381</v>
      </c>
      <c r="D13035" t="s">
        <v>1</v>
      </c>
      <c r="E13035" s="144" t="s">
        <v>192</v>
      </c>
      <c r="F13035" s="144">
        <v>2030</v>
      </c>
      <c r="G13035" s="147">
        <v>83.750887544372162</v>
      </c>
      <c r="H13035" s="147">
        <v>90.360287999999997</v>
      </c>
      <c r="I13035" s="147">
        <v>97.36</v>
      </c>
      <c r="J13035" s="147">
        <v>104.31215999999999</v>
      </c>
      <c r="K13035" s="147">
        <v>111.27129599999999</v>
      </c>
    </row>
    <row r="13036" spans="2:11" x14ac:dyDescent="0.2">
      <c r="B13036" s="21" t="str">
        <f t="shared" si="203"/>
        <v>Mount ForestWind2035RCP6.0</v>
      </c>
      <c r="C13036" t="s">
        <v>381</v>
      </c>
      <c r="D13036" t="s">
        <v>1</v>
      </c>
      <c r="E13036" s="144" t="s">
        <v>192</v>
      </c>
      <c r="F13036" s="144">
        <v>2035</v>
      </c>
      <c r="G13036" s="147">
        <v>83.831018713583205</v>
      </c>
      <c r="H13036" s="147">
        <v>90.458495999999997</v>
      </c>
      <c r="I13036" s="147">
        <v>97.483200000000011</v>
      </c>
      <c r="J13036" s="147">
        <v>104.45596799999998</v>
      </c>
      <c r="K13036" s="147">
        <v>111.43727999999999</v>
      </c>
    </row>
    <row r="13037" spans="2:11" x14ac:dyDescent="0.2">
      <c r="B13037" s="21" t="str">
        <f t="shared" si="203"/>
        <v>Mount ForestWind2040RCP6.0</v>
      </c>
      <c r="C13037" t="s">
        <v>381</v>
      </c>
      <c r="D13037" t="s">
        <v>1</v>
      </c>
      <c r="E13037" s="144" t="s">
        <v>192</v>
      </c>
      <c r="F13037" s="144">
        <v>2040</v>
      </c>
      <c r="G13037" s="147">
        <v>83.911149882794263</v>
      </c>
      <c r="H13037" s="147">
        <v>90.556703999999996</v>
      </c>
      <c r="I13037" s="147">
        <v>97.606400000000008</v>
      </c>
      <c r="J13037" s="147">
        <v>104.59977599999999</v>
      </c>
      <c r="K13037" s="147">
        <v>111.603264</v>
      </c>
    </row>
    <row r="13038" spans="2:11" x14ac:dyDescent="0.2">
      <c r="B13038" s="21" t="str">
        <f t="shared" si="203"/>
        <v>Mount ForestWind2045RCP6.0</v>
      </c>
      <c r="C13038" t="s">
        <v>381</v>
      </c>
      <c r="D13038" t="s">
        <v>1</v>
      </c>
      <c r="E13038" s="144" t="s">
        <v>192</v>
      </c>
      <c r="F13038" s="144">
        <v>2045</v>
      </c>
      <c r="G13038" s="147">
        <v>83.991281052005306</v>
      </c>
      <c r="H13038" s="147">
        <v>90.654911999999996</v>
      </c>
      <c r="I13038" s="147">
        <v>97.729600000000005</v>
      </c>
      <c r="J13038" s="147">
        <v>104.743584</v>
      </c>
      <c r="K13038" s="147">
        <v>111.76924799999999</v>
      </c>
    </row>
    <row r="13039" spans="2:11" x14ac:dyDescent="0.2">
      <c r="B13039" s="21" t="str">
        <f t="shared" si="203"/>
        <v>Mount ForestWind2050RCP6.0</v>
      </c>
      <c r="C13039" t="s">
        <v>381</v>
      </c>
      <c r="D13039" t="s">
        <v>1</v>
      </c>
      <c r="E13039" s="144" t="s">
        <v>192</v>
      </c>
      <c r="F13039" s="144">
        <v>2050</v>
      </c>
      <c r="G13039" s="147">
        <v>84.084675311292656</v>
      </c>
      <c r="H13039" s="147">
        <v>90.765619200000003</v>
      </c>
      <c r="I13039" s="147">
        <v>97.862400000000008</v>
      </c>
      <c r="J13039" s="147">
        <v>104.8956096</v>
      </c>
      <c r="K13039" s="147">
        <v>111.94179839999998</v>
      </c>
    </row>
    <row r="13040" spans="2:11" x14ac:dyDescent="0.2">
      <c r="B13040" s="21" t="str">
        <f t="shared" si="203"/>
        <v>Mount ForestWind2055RCP6.0</v>
      </c>
      <c r="C13040" t="s">
        <v>381</v>
      </c>
      <c r="D13040" t="s">
        <v>1</v>
      </c>
      <c r="E13040" s="144" t="s">
        <v>192</v>
      </c>
      <c r="F13040" s="144">
        <v>2055</v>
      </c>
      <c r="G13040" s="147">
        <v>84.097938401368964</v>
      </c>
      <c r="H13040" s="147">
        <v>90.778118399999997</v>
      </c>
      <c r="I13040" s="147">
        <v>97.872</v>
      </c>
      <c r="J13040" s="147">
        <v>104.90382719999999</v>
      </c>
      <c r="K13040" s="147">
        <v>111.94836479999998</v>
      </c>
    </row>
    <row r="13041" spans="2:11" x14ac:dyDescent="0.2">
      <c r="B13041" s="21" t="str">
        <f t="shared" si="203"/>
        <v>Mount ForestWind2060RCP6.0</v>
      </c>
      <c r="C13041" t="s">
        <v>381</v>
      </c>
      <c r="D13041" t="s">
        <v>1</v>
      </c>
      <c r="E13041" s="144" t="s">
        <v>192</v>
      </c>
      <c r="F13041" s="144">
        <v>2060</v>
      </c>
      <c r="G13041" s="147">
        <v>84.111201491445286</v>
      </c>
      <c r="H13041" s="147">
        <v>90.790617600000004</v>
      </c>
      <c r="I13041" s="147">
        <v>97.881600000000006</v>
      </c>
      <c r="J13041" s="147">
        <v>104.9120448</v>
      </c>
      <c r="K13041" s="147">
        <v>111.95493119999999</v>
      </c>
    </row>
    <row r="13042" spans="2:11" x14ac:dyDescent="0.2">
      <c r="B13042" s="21" t="str">
        <f t="shared" si="203"/>
        <v>Mount ForestWind2065RCP6.0</v>
      </c>
      <c r="C13042" t="s">
        <v>381</v>
      </c>
      <c r="D13042" t="s">
        <v>1</v>
      </c>
      <c r="E13042" s="144" t="s">
        <v>192</v>
      </c>
      <c r="F13042" s="144">
        <v>2065</v>
      </c>
      <c r="G13042" s="147">
        <v>84.124464581521593</v>
      </c>
      <c r="H13042" s="147">
        <v>90.803116799999998</v>
      </c>
      <c r="I13042" s="147">
        <v>97.891199999999998</v>
      </c>
      <c r="J13042" s="147">
        <v>104.9202624</v>
      </c>
      <c r="K13042" s="147">
        <v>111.96149759999999</v>
      </c>
    </row>
    <row r="13043" spans="2:11" x14ac:dyDescent="0.2">
      <c r="B13043" s="21" t="str">
        <f t="shared" si="203"/>
        <v>Mount ForestWind2070RCP6.0</v>
      </c>
      <c r="C13043" t="s">
        <v>381</v>
      </c>
      <c r="D13043" t="s">
        <v>1</v>
      </c>
      <c r="E13043" s="144" t="s">
        <v>192</v>
      </c>
      <c r="F13043" s="144">
        <v>2070</v>
      </c>
      <c r="G13043" s="147">
        <v>84.137727671597901</v>
      </c>
      <c r="H13043" s="147">
        <v>90.815616000000006</v>
      </c>
      <c r="I13043" s="147">
        <v>97.900800000000004</v>
      </c>
      <c r="J13043" s="147">
        <v>104.92848000000001</v>
      </c>
      <c r="K13043" s="147">
        <v>111.96806399999998</v>
      </c>
    </row>
    <row r="13044" spans="2:11" x14ac:dyDescent="0.2">
      <c r="B13044" s="21" t="str">
        <f t="shared" si="203"/>
        <v>Mount ForestWind2075RCP6.0</v>
      </c>
      <c r="C13044" t="s">
        <v>381</v>
      </c>
      <c r="D13044" t="s">
        <v>1</v>
      </c>
      <c r="E13044" s="144" t="s">
        <v>192</v>
      </c>
      <c r="F13044" s="144">
        <v>2075</v>
      </c>
      <c r="G13044" s="147">
        <v>84.25999678323889</v>
      </c>
      <c r="H13044" s="147">
        <v>90.974088000000009</v>
      </c>
      <c r="I13044" s="147">
        <v>98.104800000000012</v>
      </c>
      <c r="J13044" s="147">
        <v>105.17243999999999</v>
      </c>
      <c r="K13044" s="147">
        <v>112.24987199999998</v>
      </c>
    </row>
    <row r="13045" spans="2:11" x14ac:dyDescent="0.2">
      <c r="B13045" s="21" t="str">
        <f t="shared" si="203"/>
        <v>Mount ForestWind2080RCP6.0</v>
      </c>
      <c r="C13045" t="s">
        <v>381</v>
      </c>
      <c r="D13045" t="s">
        <v>1</v>
      </c>
      <c r="E13045" s="144" t="s">
        <v>192</v>
      </c>
      <c r="F13045" s="144">
        <v>2080</v>
      </c>
      <c r="G13045" s="147">
        <v>84.382265894879879</v>
      </c>
      <c r="H13045" s="147">
        <v>91.132560000000012</v>
      </c>
      <c r="I13045" s="147">
        <v>98.308800000000005</v>
      </c>
      <c r="J13045" s="147">
        <v>105.4164</v>
      </c>
      <c r="K13045" s="147">
        <v>112.53167999999999</v>
      </c>
    </row>
    <row r="13046" spans="2:11" x14ac:dyDescent="0.2">
      <c r="B13046" s="21" t="str">
        <f t="shared" si="203"/>
        <v>Mount ForestWind2085RCP6.0</v>
      </c>
      <c r="C13046" t="s">
        <v>381</v>
      </c>
      <c r="D13046" t="s">
        <v>1</v>
      </c>
      <c r="E13046" s="144" t="s">
        <v>192</v>
      </c>
      <c r="F13046" s="144">
        <v>2085</v>
      </c>
      <c r="G13046" s="147">
        <v>84.504535006520882</v>
      </c>
      <c r="H13046" s="147">
        <v>91.291032000000001</v>
      </c>
      <c r="I13046" s="147">
        <v>98.512799999999999</v>
      </c>
      <c r="J13046" s="147">
        <v>105.66036</v>
      </c>
      <c r="K13046" s="147">
        <v>112.81348800000001</v>
      </c>
    </row>
    <row r="13047" spans="2:11" x14ac:dyDescent="0.2">
      <c r="B13047" s="21" t="str">
        <f t="shared" si="203"/>
        <v>Mount ForestWind2090RCP6.0</v>
      </c>
      <c r="C13047" t="s">
        <v>381</v>
      </c>
      <c r="D13047" t="s">
        <v>1</v>
      </c>
      <c r="E13047" s="144" t="s">
        <v>192</v>
      </c>
      <c r="F13047" s="144">
        <v>2090</v>
      </c>
      <c r="G13047" s="147">
        <v>85.030223107983005</v>
      </c>
      <c r="H13047" s="147">
        <v>91.955423999999994</v>
      </c>
      <c r="I13047" s="147">
        <v>99.347200000000001</v>
      </c>
      <c r="J13047" s="147">
        <v>106.64390399999999</v>
      </c>
      <c r="K13047" s="147">
        <v>113.948928</v>
      </c>
    </row>
    <row r="13048" spans="2:11" x14ac:dyDescent="0.2">
      <c r="B13048" s="21" t="str">
        <f t="shared" si="203"/>
        <v>Mount ForestWind2095RCP6.0</v>
      </c>
      <c r="C13048" t="s">
        <v>381</v>
      </c>
      <c r="D13048" t="s">
        <v>1</v>
      </c>
      <c r="E13048" s="144" t="s">
        <v>192</v>
      </c>
      <c r="F13048" s="144">
        <v>2095</v>
      </c>
      <c r="G13048" s="147">
        <v>85.433642097804125</v>
      </c>
      <c r="H13048" s="147">
        <v>92.461343999999997</v>
      </c>
      <c r="I13048" s="147">
        <v>99.97760000000001</v>
      </c>
      <c r="J13048" s="147">
        <v>107.38348799999999</v>
      </c>
      <c r="K13048" s="147">
        <v>114.80256</v>
      </c>
    </row>
    <row r="13049" spans="2:11" x14ac:dyDescent="0.2">
      <c r="B13049" s="21" t="str">
        <f t="shared" si="203"/>
        <v>Mount ForestWind2100RCP6.0</v>
      </c>
      <c r="C13049" t="s">
        <v>381</v>
      </c>
      <c r="D13049" t="s">
        <v>1</v>
      </c>
      <c r="E13049" s="144" t="s">
        <v>192</v>
      </c>
      <c r="F13049" s="144">
        <v>2100</v>
      </c>
      <c r="G13049" s="147">
        <v>85.837061087625258</v>
      </c>
      <c r="H13049" s="147">
        <v>92.967263999999986</v>
      </c>
      <c r="I13049" s="147">
        <v>100.608</v>
      </c>
      <c r="J13049" s="147">
        <v>108.12307199999999</v>
      </c>
      <c r="K13049" s="147">
        <v>115.65619199999999</v>
      </c>
    </row>
    <row r="13050" spans="2:11" x14ac:dyDescent="0.2">
      <c r="B13050" s="21" t="str">
        <f t="shared" si="203"/>
        <v>Mount ForestWind2023RCP8.5</v>
      </c>
      <c r="C13050" t="s">
        <v>381</v>
      </c>
      <c r="D13050" t="s">
        <v>1</v>
      </c>
      <c r="E13050" s="144" t="s">
        <v>191</v>
      </c>
      <c r="F13050" s="144">
        <v>2023</v>
      </c>
      <c r="G13050" s="147">
        <v>83.590625205950076</v>
      </c>
      <c r="H13050" s="147">
        <v>90.163871999999998</v>
      </c>
      <c r="I13050" s="147">
        <v>97.113600000000005</v>
      </c>
      <c r="J13050" s="147">
        <v>104.02454399999999</v>
      </c>
      <c r="K13050" s="147">
        <v>110.939328</v>
      </c>
    </row>
    <row r="13051" spans="2:11" x14ac:dyDescent="0.2">
      <c r="B13051" s="21" t="str">
        <f t="shared" si="203"/>
        <v>Mount ForestWind2025RCP8.5</v>
      </c>
      <c r="C13051" t="s">
        <v>381</v>
      </c>
      <c r="D13051" t="s">
        <v>1</v>
      </c>
      <c r="E13051" s="144" t="s">
        <v>191</v>
      </c>
      <c r="F13051" s="144">
        <v>2025</v>
      </c>
      <c r="G13051" s="147">
        <v>83.750887544372162</v>
      </c>
      <c r="H13051" s="147">
        <v>90.360287999999997</v>
      </c>
      <c r="I13051" s="147">
        <v>97.36</v>
      </c>
      <c r="J13051" s="147">
        <v>104.31215999999999</v>
      </c>
      <c r="K13051" s="147">
        <v>111.27129599999999</v>
      </c>
    </row>
    <row r="13052" spans="2:11" x14ac:dyDescent="0.2">
      <c r="B13052" s="21" t="str">
        <f t="shared" si="203"/>
        <v>Mount ForestWind2030RCP8.5</v>
      </c>
      <c r="C13052" t="s">
        <v>381</v>
      </c>
      <c r="D13052" t="s">
        <v>1</v>
      </c>
      <c r="E13052" s="144" t="s">
        <v>191</v>
      </c>
      <c r="F13052" s="144">
        <v>2030</v>
      </c>
      <c r="G13052" s="147">
        <v>83.911149882794263</v>
      </c>
      <c r="H13052" s="147">
        <v>90.556703999999996</v>
      </c>
      <c r="I13052" s="147">
        <v>97.606400000000008</v>
      </c>
      <c r="J13052" s="147">
        <v>104.59977599999999</v>
      </c>
      <c r="K13052" s="147">
        <v>111.603264</v>
      </c>
    </row>
    <row r="13053" spans="2:11" x14ac:dyDescent="0.2">
      <c r="B13053" s="21" t="str">
        <f t="shared" si="203"/>
        <v>Mount ForestWind2035RCP8.5</v>
      </c>
      <c r="C13053" t="s">
        <v>381</v>
      </c>
      <c r="D13053" t="s">
        <v>1</v>
      </c>
      <c r="E13053" s="144" t="s">
        <v>191</v>
      </c>
      <c r="F13053" s="144">
        <v>2035</v>
      </c>
      <c r="G13053" s="147">
        <v>84.071412221216349</v>
      </c>
      <c r="H13053" s="147">
        <v>90.753119999999996</v>
      </c>
      <c r="I13053" s="147">
        <v>97.852800000000002</v>
      </c>
      <c r="J13053" s="147">
        <v>104.88739199999999</v>
      </c>
      <c r="K13053" s="147">
        <v>111.93523199999998</v>
      </c>
    </row>
    <row r="13054" spans="2:11" x14ac:dyDescent="0.2">
      <c r="B13054" s="21" t="str">
        <f t="shared" si="203"/>
        <v>Mount ForestWind2040RCP8.5</v>
      </c>
      <c r="C13054" t="s">
        <v>381</v>
      </c>
      <c r="D13054" t="s">
        <v>1</v>
      </c>
      <c r="E13054" s="144" t="s">
        <v>191</v>
      </c>
      <c r="F13054" s="144">
        <v>2040</v>
      </c>
      <c r="G13054" s="147">
        <v>84.093517371343538</v>
      </c>
      <c r="H13054" s="147">
        <v>90.773951999999994</v>
      </c>
      <c r="I13054" s="147">
        <v>97.868800000000007</v>
      </c>
      <c r="J13054" s="147">
        <v>104.901088</v>
      </c>
      <c r="K13054" s="147">
        <v>111.94617599999998</v>
      </c>
    </row>
    <row r="13055" spans="2:11" x14ac:dyDescent="0.2">
      <c r="B13055" s="21" t="str">
        <f t="shared" si="203"/>
        <v>Mount ForestWind2045RCP8.5</v>
      </c>
      <c r="C13055" t="s">
        <v>381</v>
      </c>
      <c r="D13055" t="s">
        <v>1</v>
      </c>
      <c r="E13055" s="144" t="s">
        <v>191</v>
      </c>
      <c r="F13055" s="144">
        <v>2045</v>
      </c>
      <c r="G13055" s="147">
        <v>84.115622521470712</v>
      </c>
      <c r="H13055" s="147">
        <v>90.794784000000007</v>
      </c>
      <c r="I13055" s="147">
        <v>97.884799999999998</v>
      </c>
      <c r="J13055" s="147">
        <v>104.914784</v>
      </c>
      <c r="K13055" s="147">
        <v>111.95711999999999</v>
      </c>
    </row>
    <row r="13056" spans="2:11" x14ac:dyDescent="0.2">
      <c r="B13056" s="21" t="str">
        <f t="shared" si="203"/>
        <v>Mount ForestWind2050RCP8.5</v>
      </c>
      <c r="C13056" t="s">
        <v>381</v>
      </c>
      <c r="D13056" t="s">
        <v>1</v>
      </c>
      <c r="E13056" s="144" t="s">
        <v>191</v>
      </c>
      <c r="F13056" s="144">
        <v>2050</v>
      </c>
      <c r="G13056" s="147">
        <v>84.300753153785891</v>
      </c>
      <c r="H13056" s="147">
        <v>91.02691200000001</v>
      </c>
      <c r="I13056" s="147">
        <v>98.172800000000009</v>
      </c>
      <c r="J13056" s="147">
        <v>105.25376</v>
      </c>
      <c r="K13056" s="147">
        <v>112.343808</v>
      </c>
    </row>
    <row r="13057" spans="2:11" x14ac:dyDescent="0.2">
      <c r="B13057" s="21" t="str">
        <f t="shared" si="203"/>
        <v>Mount ForestWind2055RCP8.5</v>
      </c>
      <c r="C13057" t="s">
        <v>381</v>
      </c>
      <c r="D13057" t="s">
        <v>1</v>
      </c>
      <c r="E13057" s="144" t="s">
        <v>191</v>
      </c>
      <c r="F13057" s="144">
        <v>2055</v>
      </c>
      <c r="G13057" s="147">
        <v>84.463778635973881</v>
      </c>
      <c r="H13057" s="147">
        <v>91.238208</v>
      </c>
      <c r="I13057" s="147">
        <v>98.444800000000001</v>
      </c>
      <c r="J13057" s="147">
        <v>105.57903999999999</v>
      </c>
      <c r="K13057" s="147">
        <v>112.71955199999999</v>
      </c>
    </row>
    <row r="13058" spans="2:11" x14ac:dyDescent="0.2">
      <c r="B13058" s="21" t="str">
        <f t="shared" si="203"/>
        <v>Mount ForestWind2060RCP8.5</v>
      </c>
      <c r="C13058" t="s">
        <v>381</v>
      </c>
      <c r="D13058" t="s">
        <v>1</v>
      </c>
      <c r="E13058" s="144" t="s">
        <v>191</v>
      </c>
      <c r="F13058" s="144">
        <v>2060</v>
      </c>
      <c r="G13058" s="147">
        <v>85.030223107983005</v>
      </c>
      <c r="H13058" s="147">
        <v>91.955423999999994</v>
      </c>
      <c r="I13058" s="147">
        <v>99.347200000000001</v>
      </c>
      <c r="J13058" s="147">
        <v>106.64390399999999</v>
      </c>
      <c r="K13058" s="147">
        <v>113.948928</v>
      </c>
    </row>
    <row r="13059" spans="2:11" x14ac:dyDescent="0.2">
      <c r="B13059" s="21" t="str">
        <f t="shared" si="203"/>
        <v>Mount ForestWind2065RCP8.5</v>
      </c>
      <c r="C13059" t="s">
        <v>381</v>
      </c>
      <c r="D13059" t="s">
        <v>1</v>
      </c>
      <c r="E13059" s="144" t="s">
        <v>191</v>
      </c>
      <c r="F13059" s="144">
        <v>2065</v>
      </c>
      <c r="G13059" s="147">
        <v>85.433642097804125</v>
      </c>
      <c r="H13059" s="147">
        <v>92.461343999999997</v>
      </c>
      <c r="I13059" s="147">
        <v>99.97760000000001</v>
      </c>
      <c r="J13059" s="147">
        <v>107.38348799999999</v>
      </c>
      <c r="K13059" s="147">
        <v>114.80256</v>
      </c>
    </row>
    <row r="13060" spans="2:11" x14ac:dyDescent="0.2">
      <c r="B13060" s="21" t="str">
        <f t="shared" si="203"/>
        <v>Mount ForestWind2070RCP8.5</v>
      </c>
      <c r="C13060" t="s">
        <v>381</v>
      </c>
      <c r="D13060" t="s">
        <v>1</v>
      </c>
      <c r="E13060" s="144" t="s">
        <v>191</v>
      </c>
      <c r="F13060" s="144">
        <v>2070</v>
      </c>
      <c r="G13060" s="147">
        <v>86.047060013833516</v>
      </c>
      <c r="H13060" s="147">
        <v>93.223199999999991</v>
      </c>
      <c r="I13060" s="147">
        <v>100.9216</v>
      </c>
      <c r="J13060" s="147">
        <v>108.48601599999999</v>
      </c>
      <c r="K13060" s="147">
        <v>116.068416</v>
      </c>
    </row>
    <row r="13061" spans="2:11" x14ac:dyDescent="0.2">
      <c r="B13061" s="21" t="str">
        <f t="shared" si="203"/>
        <v>Mount ForestWind2075RCP8.5</v>
      </c>
      <c r="C13061" t="s">
        <v>381</v>
      </c>
      <c r="D13061" t="s">
        <v>1</v>
      </c>
      <c r="E13061" s="144" t="s">
        <v>191</v>
      </c>
      <c r="F13061" s="144">
        <v>2075</v>
      </c>
      <c r="G13061" s="147">
        <v>86.257058940041759</v>
      </c>
      <c r="H13061" s="147">
        <v>93.479135999999997</v>
      </c>
      <c r="I13061" s="147">
        <v>101.23520000000001</v>
      </c>
      <c r="J13061" s="147">
        <v>108.84895999999999</v>
      </c>
      <c r="K13061" s="147">
        <v>116.48063999999999</v>
      </c>
    </row>
    <row r="13062" spans="2:11" x14ac:dyDescent="0.2">
      <c r="B13062" s="21" t="str">
        <f t="shared" si="203"/>
        <v>Mount ForestWind2080RCP8.5</v>
      </c>
      <c r="C13062" t="s">
        <v>381</v>
      </c>
      <c r="D13062" t="s">
        <v>1</v>
      </c>
      <c r="E13062" s="144" t="s">
        <v>191</v>
      </c>
      <c r="F13062" s="144">
        <v>2080</v>
      </c>
      <c r="G13062" s="147">
        <v>86.467057866250016</v>
      </c>
      <c r="H13062" s="147">
        <v>93.735072000000002</v>
      </c>
      <c r="I13062" s="147">
        <v>101.5488</v>
      </c>
      <c r="J13062" s="147">
        <v>109.21190399999999</v>
      </c>
      <c r="K13062" s="147">
        <v>116.892864</v>
      </c>
    </row>
    <row r="13063" spans="2:11" x14ac:dyDescent="0.2">
      <c r="B13063" s="21" t="str">
        <f t="shared" si="203"/>
        <v>Mount ForestWind2085RCP8.5</v>
      </c>
      <c r="C13063" t="s">
        <v>381</v>
      </c>
      <c r="D13063" t="s">
        <v>1</v>
      </c>
      <c r="E13063" s="144" t="s">
        <v>191</v>
      </c>
      <c r="F13063" s="144">
        <v>2085</v>
      </c>
      <c r="G13063" s="147">
        <v>86.48778144449426</v>
      </c>
      <c r="H13063" s="147">
        <v>93.744</v>
      </c>
      <c r="I13063" s="147">
        <v>101.5488</v>
      </c>
      <c r="J13063" s="147">
        <v>109.196496</v>
      </c>
      <c r="K13063" s="147">
        <v>116.87097600000001</v>
      </c>
    </row>
    <row r="13064" spans="2:11" x14ac:dyDescent="0.2">
      <c r="B13064" s="21" t="str">
        <f t="shared" si="203"/>
        <v>Mount ForestWind2090RCP8.5</v>
      </c>
      <c r="C13064" t="s">
        <v>381</v>
      </c>
      <c r="D13064" t="s">
        <v>1</v>
      </c>
      <c r="E13064" s="144" t="s">
        <v>191</v>
      </c>
      <c r="F13064" s="144">
        <v>2090</v>
      </c>
      <c r="G13064" s="147">
        <v>86.508505022738504</v>
      </c>
      <c r="H13064" s="147">
        <v>93.752927999999997</v>
      </c>
      <c r="I13064" s="147">
        <v>101.5488</v>
      </c>
      <c r="J13064" s="147">
        <v>109.18108799999999</v>
      </c>
      <c r="K13064" s="147">
        <v>116.84908800000001</v>
      </c>
    </row>
    <row r="13065" spans="2:11" x14ac:dyDescent="0.2">
      <c r="B13065" s="21" t="str">
        <f t="shared" si="203"/>
        <v>Mount ForestWind2095RCP8.5</v>
      </c>
      <c r="C13065" t="s">
        <v>381</v>
      </c>
      <c r="D13065" t="s">
        <v>1</v>
      </c>
      <c r="E13065" s="144" t="s">
        <v>191</v>
      </c>
      <c r="F13065" s="144">
        <v>2095</v>
      </c>
      <c r="G13065" s="147">
        <v>86.508505022738504</v>
      </c>
      <c r="H13065" s="147">
        <v>93.752927999999997</v>
      </c>
      <c r="I13065" s="147">
        <v>101.5488</v>
      </c>
      <c r="J13065" s="147">
        <v>109.18108799999999</v>
      </c>
      <c r="K13065" s="147">
        <v>116.84908800000001</v>
      </c>
    </row>
    <row r="13066" spans="2:11" x14ac:dyDescent="0.2">
      <c r="B13066" s="21" t="str">
        <f t="shared" si="203"/>
        <v>Mount ForestWind2100RCP8.5</v>
      </c>
      <c r="C13066" t="s">
        <v>381</v>
      </c>
      <c r="D13066" t="s">
        <v>1</v>
      </c>
      <c r="E13066" s="144" t="s">
        <v>191</v>
      </c>
      <c r="F13066" s="144">
        <v>2100</v>
      </c>
      <c r="G13066" s="147">
        <v>86.508505022738504</v>
      </c>
      <c r="H13066" s="147">
        <v>93.752927999999997</v>
      </c>
      <c r="I13066" s="147">
        <v>101.5488</v>
      </c>
      <c r="J13066" s="147">
        <v>109.18108799999999</v>
      </c>
      <c r="K13066" s="147">
        <v>116.84908800000001</v>
      </c>
    </row>
    <row r="13067" spans="2:11" x14ac:dyDescent="0.2">
      <c r="B13067" s="21" t="str">
        <f t="shared" si="203"/>
        <v>NakinaIce Accretion2023RCP4.5</v>
      </c>
      <c r="C13067" t="s">
        <v>382</v>
      </c>
      <c r="D13067" t="s">
        <v>486</v>
      </c>
      <c r="E13067" s="144" t="s">
        <v>193</v>
      </c>
      <c r="F13067" s="144">
        <v>2023</v>
      </c>
      <c r="G13067" s="147">
        <v>8.4420050776897941</v>
      </c>
      <c r="H13067" s="147">
        <v>10.0596</v>
      </c>
      <c r="I13067" s="147">
        <v>12.107999999999999</v>
      </c>
      <c r="J13067" s="147">
        <v>13.682039999999997</v>
      </c>
      <c r="K13067" s="147">
        <v>15.256079999999999</v>
      </c>
    </row>
    <row r="13068" spans="2:11" x14ac:dyDescent="0.2">
      <c r="B13068" s="21" t="str">
        <f t="shared" ref="B13068:B13131" si="204">C13068&amp;D13068&amp;F13068&amp;E13068</f>
        <v>NakinaIce Accretion2025RCP4.5</v>
      </c>
      <c r="C13068" t="s">
        <v>382</v>
      </c>
      <c r="D13068" t="s">
        <v>486</v>
      </c>
      <c r="E13068" s="144" t="s">
        <v>193</v>
      </c>
      <c r="F13068" s="144">
        <v>2025</v>
      </c>
      <c r="G13068" s="147">
        <v>8.5213315348985503</v>
      </c>
      <c r="H13068" s="147">
        <v>10.154219999999999</v>
      </c>
      <c r="I13068" s="147">
        <v>12.222</v>
      </c>
      <c r="J13068" s="147">
        <v>13.808599999999997</v>
      </c>
      <c r="K13068" s="147">
        <v>15.3972</v>
      </c>
    </row>
    <row r="13069" spans="2:11" x14ac:dyDescent="0.2">
      <c r="B13069" s="21" t="str">
        <f t="shared" si="204"/>
        <v>NakinaIce Accretion2030RCP4.5</v>
      </c>
      <c r="C13069" t="s">
        <v>382</v>
      </c>
      <c r="D13069" t="s">
        <v>486</v>
      </c>
      <c r="E13069" s="144" t="s">
        <v>193</v>
      </c>
      <c r="F13069" s="144">
        <v>2030</v>
      </c>
      <c r="G13069" s="147">
        <v>8.6006579921073083</v>
      </c>
      <c r="H13069" s="147">
        <v>10.24884</v>
      </c>
      <c r="I13069" s="147">
        <v>12.336</v>
      </c>
      <c r="J13069" s="147">
        <v>13.935159999999998</v>
      </c>
      <c r="K13069" s="147">
        <v>15.538320000000001</v>
      </c>
    </row>
    <row r="13070" spans="2:11" x14ac:dyDescent="0.2">
      <c r="B13070" s="21" t="str">
        <f t="shared" si="204"/>
        <v>NakinaIce Accretion2035RCP4.5</v>
      </c>
      <c r="C13070" t="s">
        <v>382</v>
      </c>
      <c r="D13070" t="s">
        <v>486</v>
      </c>
      <c r="E13070" s="144" t="s">
        <v>193</v>
      </c>
      <c r="F13070" s="144">
        <v>2035</v>
      </c>
      <c r="G13070" s="147">
        <v>8.6799844493160645</v>
      </c>
      <c r="H13070" s="147">
        <v>10.34346</v>
      </c>
      <c r="I13070" s="147">
        <v>12.45</v>
      </c>
      <c r="J13070" s="147">
        <v>14.061719999999998</v>
      </c>
      <c r="K13070" s="147">
        <v>15.67944</v>
      </c>
    </row>
    <row r="13071" spans="2:11" x14ac:dyDescent="0.2">
      <c r="B13071" s="21" t="str">
        <f t="shared" si="204"/>
        <v>NakinaIce Accretion2040RCP4.5</v>
      </c>
      <c r="C13071" t="s">
        <v>382</v>
      </c>
      <c r="D13071" t="s">
        <v>486</v>
      </c>
      <c r="E13071" s="144" t="s">
        <v>193</v>
      </c>
      <c r="F13071" s="144">
        <v>2040</v>
      </c>
      <c r="G13071" s="147">
        <v>8.7593109065248207</v>
      </c>
      <c r="H13071" s="147">
        <v>10.438079999999999</v>
      </c>
      <c r="I13071" s="147">
        <v>12.564</v>
      </c>
      <c r="J13071" s="147">
        <v>14.188279999999997</v>
      </c>
      <c r="K13071" s="147">
        <v>15.82056</v>
      </c>
    </row>
    <row r="13072" spans="2:11" x14ac:dyDescent="0.2">
      <c r="B13072" s="21" t="str">
        <f t="shared" si="204"/>
        <v>NakinaIce Accretion2045RCP4.5</v>
      </c>
      <c r="C13072" t="s">
        <v>382</v>
      </c>
      <c r="D13072" t="s">
        <v>486</v>
      </c>
      <c r="E13072" s="144" t="s">
        <v>193</v>
      </c>
      <c r="F13072" s="144">
        <v>2045</v>
      </c>
      <c r="G13072" s="147">
        <v>8.8386373637335787</v>
      </c>
      <c r="H13072" s="147">
        <v>10.532699999999998</v>
      </c>
      <c r="I13072" s="147">
        <v>12.678000000000001</v>
      </c>
      <c r="J13072" s="147">
        <v>14.314839999999998</v>
      </c>
      <c r="K13072" s="147">
        <v>15.961680000000001</v>
      </c>
    </row>
    <row r="13073" spans="2:11" x14ac:dyDescent="0.2">
      <c r="B13073" s="21" t="str">
        <f t="shared" si="204"/>
        <v>NakinaIce Accretion2050RCP4.5</v>
      </c>
      <c r="C13073" t="s">
        <v>382</v>
      </c>
      <c r="D13073" t="s">
        <v>486</v>
      </c>
      <c r="E13073" s="144" t="s">
        <v>193</v>
      </c>
      <c r="F13073" s="144">
        <v>2050</v>
      </c>
      <c r="G13073" s="147">
        <v>8.9580445572162333</v>
      </c>
      <c r="H13073" s="147">
        <v>10.671144</v>
      </c>
      <c r="I13073" s="147">
        <v>12.840000000000002</v>
      </c>
      <c r="J13073" s="147">
        <v>14.495639999999998</v>
      </c>
      <c r="K13073" s="147">
        <v>16.160256</v>
      </c>
    </row>
    <row r="13074" spans="2:11" x14ac:dyDescent="0.2">
      <c r="B13074" s="21" t="str">
        <f t="shared" si="204"/>
        <v>NakinaIce Accretion2055RCP4.5</v>
      </c>
      <c r="C13074" t="s">
        <v>382</v>
      </c>
      <c r="D13074" t="s">
        <v>486</v>
      </c>
      <c r="E13074" s="144" t="s">
        <v>193</v>
      </c>
      <c r="F13074" s="144">
        <v>2055</v>
      </c>
      <c r="G13074" s="147">
        <v>8.9981252934901317</v>
      </c>
      <c r="H13074" s="147">
        <v>10.714967999999999</v>
      </c>
      <c r="I13074" s="147">
        <v>12.888000000000002</v>
      </c>
      <c r="J13074" s="147">
        <v>14.549879999999998</v>
      </c>
      <c r="K13074" s="147">
        <v>16.217712000000002</v>
      </c>
    </row>
    <row r="13075" spans="2:11" x14ac:dyDescent="0.2">
      <c r="B13075" s="21" t="str">
        <f t="shared" si="204"/>
        <v>NakinaIce Accretion2060RCP4.5</v>
      </c>
      <c r="C13075" t="s">
        <v>382</v>
      </c>
      <c r="D13075" t="s">
        <v>486</v>
      </c>
      <c r="E13075" s="144" t="s">
        <v>193</v>
      </c>
      <c r="F13075" s="144">
        <v>2060</v>
      </c>
      <c r="G13075" s="147">
        <v>9.0382060297640301</v>
      </c>
      <c r="H13075" s="147">
        <v>10.758792</v>
      </c>
      <c r="I13075" s="147">
        <v>12.936</v>
      </c>
      <c r="J13075" s="147">
        <v>14.604119999999998</v>
      </c>
      <c r="K13075" s="147">
        <v>16.275168000000001</v>
      </c>
    </row>
    <row r="13076" spans="2:11" x14ac:dyDescent="0.2">
      <c r="B13076" s="21" t="str">
        <f t="shared" si="204"/>
        <v>NakinaIce Accretion2065RCP4.5</v>
      </c>
      <c r="C13076" t="s">
        <v>382</v>
      </c>
      <c r="D13076" t="s">
        <v>486</v>
      </c>
      <c r="E13076" s="144" t="s">
        <v>193</v>
      </c>
      <c r="F13076" s="144">
        <v>2065</v>
      </c>
      <c r="G13076" s="147">
        <v>9.0782867660379285</v>
      </c>
      <c r="H13076" s="147">
        <v>10.802615999999999</v>
      </c>
      <c r="I13076" s="147">
        <v>12.984</v>
      </c>
      <c r="J13076" s="147">
        <v>14.658359999999998</v>
      </c>
      <c r="K13076" s="147">
        <v>16.332624000000003</v>
      </c>
    </row>
    <row r="13077" spans="2:11" x14ac:dyDescent="0.2">
      <c r="B13077" s="21" t="str">
        <f t="shared" si="204"/>
        <v>NakinaIce Accretion2070RCP4.5</v>
      </c>
      <c r="C13077" t="s">
        <v>382</v>
      </c>
      <c r="D13077" t="s">
        <v>486</v>
      </c>
      <c r="E13077" s="144" t="s">
        <v>193</v>
      </c>
      <c r="F13077" s="144">
        <v>2070</v>
      </c>
      <c r="G13077" s="147">
        <v>9.1183675023118269</v>
      </c>
      <c r="H13077" s="147">
        <v>10.846439999999999</v>
      </c>
      <c r="I13077" s="147">
        <v>13.032</v>
      </c>
      <c r="J13077" s="147">
        <v>14.712599999999998</v>
      </c>
      <c r="K13077" s="147">
        <v>16.390080000000001</v>
      </c>
    </row>
    <row r="13078" spans="2:11" x14ac:dyDescent="0.2">
      <c r="B13078" s="21" t="str">
        <f t="shared" si="204"/>
        <v>NakinaIce Accretion2075RCP4.5</v>
      </c>
      <c r="C13078" t="s">
        <v>382</v>
      </c>
      <c r="D13078" t="s">
        <v>486</v>
      </c>
      <c r="E13078" s="144" t="s">
        <v>193</v>
      </c>
      <c r="F13078" s="144">
        <v>2075</v>
      </c>
      <c r="G13078" s="147">
        <v>9.1197591945435583</v>
      </c>
      <c r="H13078" s="147">
        <v>10.84976</v>
      </c>
      <c r="I13078" s="147">
        <v>13.038</v>
      </c>
      <c r="J13078" s="147">
        <v>14.719379999999999</v>
      </c>
      <c r="K13078" s="147">
        <v>16.397640000000003</v>
      </c>
    </row>
    <row r="13079" spans="2:11" x14ac:dyDescent="0.2">
      <c r="B13079" s="21" t="str">
        <f t="shared" si="204"/>
        <v>NakinaIce Accretion2080RCP4.5</v>
      </c>
      <c r="C13079" t="s">
        <v>382</v>
      </c>
      <c r="D13079" t="s">
        <v>486</v>
      </c>
      <c r="E13079" s="144" t="s">
        <v>193</v>
      </c>
      <c r="F13079" s="144">
        <v>2080</v>
      </c>
      <c r="G13079" s="147">
        <v>9.1211508867752915</v>
      </c>
      <c r="H13079" s="147">
        <v>10.853079999999999</v>
      </c>
      <c r="I13079" s="147">
        <v>13.044</v>
      </c>
      <c r="J13079" s="147">
        <v>14.726159999999998</v>
      </c>
      <c r="K13079" s="147">
        <v>16.405200000000001</v>
      </c>
    </row>
    <row r="13080" spans="2:11" x14ac:dyDescent="0.2">
      <c r="B13080" s="21" t="str">
        <f t="shared" si="204"/>
        <v>NakinaIce Accretion2085RCP4.5</v>
      </c>
      <c r="C13080" t="s">
        <v>382</v>
      </c>
      <c r="D13080" t="s">
        <v>486</v>
      </c>
      <c r="E13080" s="144" t="s">
        <v>193</v>
      </c>
      <c r="F13080" s="144">
        <v>2085</v>
      </c>
      <c r="G13080" s="147">
        <v>9.1225425790070247</v>
      </c>
      <c r="H13080" s="147">
        <v>10.856399999999999</v>
      </c>
      <c r="I13080" s="147">
        <v>13.05</v>
      </c>
      <c r="J13080" s="147">
        <v>14.732939999999999</v>
      </c>
      <c r="K13080" s="147">
        <v>16.412759999999999</v>
      </c>
    </row>
    <row r="13081" spans="2:11" x14ac:dyDescent="0.2">
      <c r="B13081" s="21" t="str">
        <f t="shared" si="204"/>
        <v>NakinaIce Accretion2090RCP4.5</v>
      </c>
      <c r="C13081" t="s">
        <v>382</v>
      </c>
      <c r="D13081" t="s">
        <v>486</v>
      </c>
      <c r="E13081" s="144" t="s">
        <v>193</v>
      </c>
      <c r="F13081" s="144">
        <v>2090</v>
      </c>
      <c r="G13081" s="147">
        <v>9.1239342712387561</v>
      </c>
      <c r="H13081" s="147">
        <v>10.859719999999999</v>
      </c>
      <c r="I13081" s="147">
        <v>13.055999999999999</v>
      </c>
      <c r="J13081" s="147">
        <v>14.73972</v>
      </c>
      <c r="K13081" s="147">
        <v>16.42032</v>
      </c>
    </row>
    <row r="13082" spans="2:11" x14ac:dyDescent="0.2">
      <c r="B13082" s="21" t="str">
        <f t="shared" si="204"/>
        <v>NakinaIce Accretion2095RCP4.5</v>
      </c>
      <c r="C13082" t="s">
        <v>382</v>
      </c>
      <c r="D13082" t="s">
        <v>486</v>
      </c>
      <c r="E13082" s="144" t="s">
        <v>193</v>
      </c>
      <c r="F13082" s="144">
        <v>2095</v>
      </c>
      <c r="G13082" s="147">
        <v>9.1253259634704875</v>
      </c>
      <c r="H13082" s="147">
        <v>10.863039999999998</v>
      </c>
      <c r="I13082" s="147">
        <v>13.061999999999999</v>
      </c>
      <c r="J13082" s="147">
        <v>14.746499999999999</v>
      </c>
      <c r="K13082" s="147">
        <v>16.427880000000002</v>
      </c>
    </row>
    <row r="13083" spans="2:11" x14ac:dyDescent="0.2">
      <c r="B13083" s="21" t="str">
        <f t="shared" si="204"/>
        <v>NakinaIce Accretion2100RCP4.5</v>
      </c>
      <c r="C13083" t="s">
        <v>382</v>
      </c>
      <c r="D13083" t="s">
        <v>486</v>
      </c>
      <c r="E13083" s="144" t="s">
        <v>193</v>
      </c>
      <c r="F13083" s="144">
        <v>2100</v>
      </c>
      <c r="G13083" s="147">
        <v>9.1267176557022207</v>
      </c>
      <c r="H13083" s="147">
        <v>10.866359999999998</v>
      </c>
      <c r="I13083" s="147">
        <v>13.068</v>
      </c>
      <c r="J13083" s="147">
        <v>14.75328</v>
      </c>
      <c r="K13083" s="147">
        <v>16.43544</v>
      </c>
    </row>
    <row r="13084" spans="2:11" x14ac:dyDescent="0.2">
      <c r="B13084" s="21" t="str">
        <f t="shared" si="204"/>
        <v>NakinaIce Accretion2023RCP6.0</v>
      </c>
      <c r="C13084" t="s">
        <v>382</v>
      </c>
      <c r="D13084" t="s">
        <v>486</v>
      </c>
      <c r="E13084" s="144" t="s">
        <v>192</v>
      </c>
      <c r="F13084" s="144">
        <v>2023</v>
      </c>
      <c r="G13084" s="147">
        <v>8.4420050776897941</v>
      </c>
      <c r="H13084" s="147">
        <v>10.0596</v>
      </c>
      <c r="I13084" s="147">
        <v>12.107999999999999</v>
      </c>
      <c r="J13084" s="147">
        <v>13.682039999999997</v>
      </c>
      <c r="K13084" s="147">
        <v>15.256079999999999</v>
      </c>
    </row>
    <row r="13085" spans="2:11" x14ac:dyDescent="0.2">
      <c r="B13085" s="21" t="str">
        <f t="shared" si="204"/>
        <v>NakinaIce Accretion2025RCP6.0</v>
      </c>
      <c r="C13085" t="s">
        <v>382</v>
      </c>
      <c r="D13085" t="s">
        <v>486</v>
      </c>
      <c r="E13085" s="144" t="s">
        <v>192</v>
      </c>
      <c r="F13085" s="144">
        <v>2025</v>
      </c>
      <c r="G13085" s="147">
        <v>8.5213315348985503</v>
      </c>
      <c r="H13085" s="147">
        <v>10.154219999999999</v>
      </c>
      <c r="I13085" s="147">
        <v>12.222</v>
      </c>
      <c r="J13085" s="147">
        <v>13.808599999999997</v>
      </c>
      <c r="K13085" s="147">
        <v>15.3972</v>
      </c>
    </row>
    <row r="13086" spans="2:11" x14ac:dyDescent="0.2">
      <c r="B13086" s="21" t="str">
        <f t="shared" si="204"/>
        <v>NakinaIce Accretion2030RCP6.0</v>
      </c>
      <c r="C13086" t="s">
        <v>382</v>
      </c>
      <c r="D13086" t="s">
        <v>486</v>
      </c>
      <c r="E13086" s="144" t="s">
        <v>192</v>
      </c>
      <c r="F13086" s="144">
        <v>2030</v>
      </c>
      <c r="G13086" s="147">
        <v>8.6006579921073083</v>
      </c>
      <c r="H13086" s="147">
        <v>10.24884</v>
      </c>
      <c r="I13086" s="147">
        <v>12.336</v>
      </c>
      <c r="J13086" s="147">
        <v>13.935159999999998</v>
      </c>
      <c r="K13086" s="147">
        <v>15.538320000000001</v>
      </c>
    </row>
    <row r="13087" spans="2:11" x14ac:dyDescent="0.2">
      <c r="B13087" s="21" t="str">
        <f t="shared" si="204"/>
        <v>NakinaIce Accretion2035RCP6.0</v>
      </c>
      <c r="C13087" t="s">
        <v>382</v>
      </c>
      <c r="D13087" t="s">
        <v>486</v>
      </c>
      <c r="E13087" s="144" t="s">
        <v>192</v>
      </c>
      <c r="F13087" s="144">
        <v>2035</v>
      </c>
      <c r="G13087" s="147">
        <v>8.6799844493160645</v>
      </c>
      <c r="H13087" s="147">
        <v>10.34346</v>
      </c>
      <c r="I13087" s="147">
        <v>12.45</v>
      </c>
      <c r="J13087" s="147">
        <v>14.061719999999998</v>
      </c>
      <c r="K13087" s="147">
        <v>15.67944</v>
      </c>
    </row>
    <row r="13088" spans="2:11" x14ac:dyDescent="0.2">
      <c r="B13088" s="21" t="str">
        <f t="shared" si="204"/>
        <v>NakinaIce Accretion2040RCP6.0</v>
      </c>
      <c r="C13088" t="s">
        <v>382</v>
      </c>
      <c r="D13088" t="s">
        <v>486</v>
      </c>
      <c r="E13088" s="144" t="s">
        <v>192</v>
      </c>
      <c r="F13088" s="144">
        <v>2040</v>
      </c>
      <c r="G13088" s="147">
        <v>8.7593109065248207</v>
      </c>
      <c r="H13088" s="147">
        <v>10.438079999999999</v>
      </c>
      <c r="I13088" s="147">
        <v>12.564</v>
      </c>
      <c r="J13088" s="147">
        <v>14.188279999999997</v>
      </c>
      <c r="K13088" s="147">
        <v>15.82056</v>
      </c>
    </row>
    <row r="13089" spans="2:11" x14ac:dyDescent="0.2">
      <c r="B13089" s="21" t="str">
        <f t="shared" si="204"/>
        <v>NakinaIce Accretion2045RCP6.0</v>
      </c>
      <c r="C13089" t="s">
        <v>382</v>
      </c>
      <c r="D13089" t="s">
        <v>486</v>
      </c>
      <c r="E13089" s="144" t="s">
        <v>192</v>
      </c>
      <c r="F13089" s="144">
        <v>2045</v>
      </c>
      <c r="G13089" s="147">
        <v>8.8386373637335787</v>
      </c>
      <c r="H13089" s="147">
        <v>10.532699999999998</v>
      </c>
      <c r="I13089" s="147">
        <v>12.678000000000001</v>
      </c>
      <c r="J13089" s="147">
        <v>14.314839999999998</v>
      </c>
      <c r="K13089" s="147">
        <v>15.961680000000001</v>
      </c>
    </row>
    <row r="13090" spans="2:11" x14ac:dyDescent="0.2">
      <c r="B13090" s="21" t="str">
        <f t="shared" si="204"/>
        <v>NakinaIce Accretion2050RCP6.0</v>
      </c>
      <c r="C13090" t="s">
        <v>382</v>
      </c>
      <c r="D13090" t="s">
        <v>486</v>
      </c>
      <c r="E13090" s="144" t="s">
        <v>192</v>
      </c>
      <c r="F13090" s="144">
        <v>2050</v>
      </c>
      <c r="G13090" s="147">
        <v>8.9580445572162333</v>
      </c>
      <c r="H13090" s="147">
        <v>10.671144</v>
      </c>
      <c r="I13090" s="147">
        <v>12.840000000000002</v>
      </c>
      <c r="J13090" s="147">
        <v>14.495639999999998</v>
      </c>
      <c r="K13090" s="147">
        <v>16.160256</v>
      </c>
    </row>
    <row r="13091" spans="2:11" x14ac:dyDescent="0.2">
      <c r="B13091" s="21" t="str">
        <f t="shared" si="204"/>
        <v>NakinaIce Accretion2055RCP6.0</v>
      </c>
      <c r="C13091" t="s">
        <v>382</v>
      </c>
      <c r="D13091" t="s">
        <v>486</v>
      </c>
      <c r="E13091" s="144" t="s">
        <v>192</v>
      </c>
      <c r="F13091" s="144">
        <v>2055</v>
      </c>
      <c r="G13091" s="147">
        <v>8.9981252934901317</v>
      </c>
      <c r="H13091" s="147">
        <v>10.714967999999999</v>
      </c>
      <c r="I13091" s="147">
        <v>12.888000000000002</v>
      </c>
      <c r="J13091" s="147">
        <v>14.549879999999998</v>
      </c>
      <c r="K13091" s="147">
        <v>16.217712000000002</v>
      </c>
    </row>
    <row r="13092" spans="2:11" x14ac:dyDescent="0.2">
      <c r="B13092" s="21" t="str">
        <f t="shared" si="204"/>
        <v>NakinaIce Accretion2060RCP6.0</v>
      </c>
      <c r="C13092" t="s">
        <v>382</v>
      </c>
      <c r="D13092" t="s">
        <v>486</v>
      </c>
      <c r="E13092" s="144" t="s">
        <v>192</v>
      </c>
      <c r="F13092" s="144">
        <v>2060</v>
      </c>
      <c r="G13092" s="147">
        <v>9.0382060297640301</v>
      </c>
      <c r="H13092" s="147">
        <v>10.758792</v>
      </c>
      <c r="I13092" s="147">
        <v>12.936</v>
      </c>
      <c r="J13092" s="147">
        <v>14.604119999999998</v>
      </c>
      <c r="K13092" s="147">
        <v>16.275168000000001</v>
      </c>
    </row>
    <row r="13093" spans="2:11" x14ac:dyDescent="0.2">
      <c r="B13093" s="21" t="str">
        <f t="shared" si="204"/>
        <v>NakinaIce Accretion2065RCP6.0</v>
      </c>
      <c r="C13093" t="s">
        <v>382</v>
      </c>
      <c r="D13093" t="s">
        <v>486</v>
      </c>
      <c r="E13093" s="144" t="s">
        <v>192</v>
      </c>
      <c r="F13093" s="144">
        <v>2065</v>
      </c>
      <c r="G13093" s="147">
        <v>9.0782867660379285</v>
      </c>
      <c r="H13093" s="147">
        <v>10.802615999999999</v>
      </c>
      <c r="I13093" s="147">
        <v>12.984</v>
      </c>
      <c r="J13093" s="147">
        <v>14.658359999999998</v>
      </c>
      <c r="K13093" s="147">
        <v>16.332624000000003</v>
      </c>
    </row>
    <row r="13094" spans="2:11" x14ac:dyDescent="0.2">
      <c r="B13094" s="21" t="str">
        <f t="shared" si="204"/>
        <v>NakinaIce Accretion2070RCP6.0</v>
      </c>
      <c r="C13094" t="s">
        <v>382</v>
      </c>
      <c r="D13094" t="s">
        <v>486</v>
      </c>
      <c r="E13094" s="144" t="s">
        <v>192</v>
      </c>
      <c r="F13094" s="144">
        <v>2070</v>
      </c>
      <c r="G13094" s="147">
        <v>9.1183675023118269</v>
      </c>
      <c r="H13094" s="147">
        <v>10.846439999999999</v>
      </c>
      <c r="I13094" s="147">
        <v>13.032</v>
      </c>
      <c r="J13094" s="147">
        <v>14.712599999999998</v>
      </c>
      <c r="K13094" s="147">
        <v>16.390080000000001</v>
      </c>
    </row>
    <row r="13095" spans="2:11" x14ac:dyDescent="0.2">
      <c r="B13095" s="21" t="str">
        <f t="shared" si="204"/>
        <v>NakinaIce Accretion2075RCP6.0</v>
      </c>
      <c r="C13095" t="s">
        <v>382</v>
      </c>
      <c r="D13095" t="s">
        <v>486</v>
      </c>
      <c r="E13095" s="144" t="s">
        <v>192</v>
      </c>
      <c r="F13095" s="144">
        <v>2075</v>
      </c>
      <c r="G13095" s="147">
        <v>9.1204550406594258</v>
      </c>
      <c r="H13095" s="147">
        <v>10.851419999999999</v>
      </c>
      <c r="I13095" s="147">
        <v>13.041</v>
      </c>
      <c r="J13095" s="147">
        <v>14.722769999999999</v>
      </c>
      <c r="K13095" s="147">
        <v>16.401420000000002</v>
      </c>
    </row>
    <row r="13096" spans="2:11" x14ac:dyDescent="0.2">
      <c r="B13096" s="21" t="str">
        <f t="shared" si="204"/>
        <v>NakinaIce Accretion2080RCP6.0</v>
      </c>
      <c r="C13096" t="s">
        <v>382</v>
      </c>
      <c r="D13096" t="s">
        <v>486</v>
      </c>
      <c r="E13096" s="144" t="s">
        <v>192</v>
      </c>
      <c r="F13096" s="144">
        <v>2080</v>
      </c>
      <c r="G13096" s="147">
        <v>9.1225425790070247</v>
      </c>
      <c r="H13096" s="147">
        <v>10.856399999999999</v>
      </c>
      <c r="I13096" s="147">
        <v>13.05</v>
      </c>
      <c r="J13096" s="147">
        <v>14.732939999999999</v>
      </c>
      <c r="K13096" s="147">
        <v>16.412759999999999</v>
      </c>
    </row>
    <row r="13097" spans="2:11" x14ac:dyDescent="0.2">
      <c r="B13097" s="21" t="str">
        <f t="shared" si="204"/>
        <v>NakinaIce Accretion2085RCP6.0</v>
      </c>
      <c r="C13097" t="s">
        <v>382</v>
      </c>
      <c r="D13097" t="s">
        <v>486</v>
      </c>
      <c r="E13097" s="144" t="s">
        <v>192</v>
      </c>
      <c r="F13097" s="144">
        <v>2085</v>
      </c>
      <c r="G13097" s="147">
        <v>9.1246301173546218</v>
      </c>
      <c r="H13097" s="147">
        <v>10.861379999999999</v>
      </c>
      <c r="I13097" s="147">
        <v>13.058999999999999</v>
      </c>
      <c r="J13097" s="147">
        <v>14.74311</v>
      </c>
      <c r="K13097" s="147">
        <v>16.424099999999999</v>
      </c>
    </row>
    <row r="13098" spans="2:11" x14ac:dyDescent="0.2">
      <c r="B13098" s="21" t="str">
        <f t="shared" si="204"/>
        <v>NakinaIce Accretion2090RCP6.0</v>
      </c>
      <c r="C13098" t="s">
        <v>382</v>
      </c>
      <c r="D13098" t="s">
        <v>486</v>
      </c>
      <c r="E13098" s="144" t="s">
        <v>192</v>
      </c>
      <c r="F13098" s="144">
        <v>2090</v>
      </c>
      <c r="G13098" s="147">
        <v>9.0404327373348021</v>
      </c>
      <c r="H13098" s="147">
        <v>10.763439999999999</v>
      </c>
      <c r="I13098" s="147">
        <v>12.944000000000001</v>
      </c>
      <c r="J13098" s="147">
        <v>14.613159999999999</v>
      </c>
      <c r="K13098" s="147">
        <v>16.279199999999999</v>
      </c>
    </row>
    <row r="13099" spans="2:11" x14ac:dyDescent="0.2">
      <c r="B13099" s="21" t="str">
        <f t="shared" si="204"/>
        <v>NakinaIce Accretion2095RCP6.0</v>
      </c>
      <c r="C13099" t="s">
        <v>382</v>
      </c>
      <c r="D13099" t="s">
        <v>486</v>
      </c>
      <c r="E13099" s="144" t="s">
        <v>192</v>
      </c>
      <c r="F13099" s="144">
        <v>2095</v>
      </c>
      <c r="G13099" s="147">
        <v>8.9541478189673818</v>
      </c>
      <c r="H13099" s="147">
        <v>10.660519999999998</v>
      </c>
      <c r="I13099" s="147">
        <v>12.82</v>
      </c>
      <c r="J13099" s="147">
        <v>14.473039999999999</v>
      </c>
      <c r="K13099" s="147">
        <v>16.122960000000003</v>
      </c>
    </row>
    <row r="13100" spans="2:11" x14ac:dyDescent="0.2">
      <c r="B13100" s="21" t="str">
        <f t="shared" si="204"/>
        <v>NakinaIce Accretion2100RCP6.0</v>
      </c>
      <c r="C13100" t="s">
        <v>382</v>
      </c>
      <c r="D13100" t="s">
        <v>486</v>
      </c>
      <c r="E13100" s="144" t="s">
        <v>192</v>
      </c>
      <c r="F13100" s="144">
        <v>2100</v>
      </c>
      <c r="G13100" s="147">
        <v>8.8678629005999632</v>
      </c>
      <c r="H13100" s="147">
        <v>10.557599999999999</v>
      </c>
      <c r="I13100" s="147">
        <v>12.696000000000002</v>
      </c>
      <c r="J13100" s="147">
        <v>14.332919999999998</v>
      </c>
      <c r="K13100" s="147">
        <v>15.966720000000002</v>
      </c>
    </row>
    <row r="13101" spans="2:11" x14ac:dyDescent="0.2">
      <c r="B13101" s="21" t="str">
        <f t="shared" si="204"/>
        <v>NakinaIce Accretion2023RCP8.5</v>
      </c>
      <c r="C13101" t="s">
        <v>382</v>
      </c>
      <c r="D13101" t="s">
        <v>486</v>
      </c>
      <c r="E13101" s="144" t="s">
        <v>191</v>
      </c>
      <c r="F13101" s="144">
        <v>2023</v>
      </c>
      <c r="G13101" s="147">
        <v>8.4420050776897941</v>
      </c>
      <c r="H13101" s="147">
        <v>10.0596</v>
      </c>
      <c r="I13101" s="147">
        <v>12.107999999999999</v>
      </c>
      <c r="J13101" s="147">
        <v>13.682039999999997</v>
      </c>
      <c r="K13101" s="147">
        <v>15.256079999999999</v>
      </c>
    </row>
    <row r="13102" spans="2:11" x14ac:dyDescent="0.2">
      <c r="B13102" s="21" t="str">
        <f t="shared" si="204"/>
        <v>NakinaIce Accretion2025RCP8.5</v>
      </c>
      <c r="C13102" t="s">
        <v>382</v>
      </c>
      <c r="D13102" t="s">
        <v>486</v>
      </c>
      <c r="E13102" s="144" t="s">
        <v>191</v>
      </c>
      <c r="F13102" s="144">
        <v>2025</v>
      </c>
      <c r="G13102" s="147">
        <v>8.6006579921073083</v>
      </c>
      <c r="H13102" s="147">
        <v>10.24884</v>
      </c>
      <c r="I13102" s="147">
        <v>12.336</v>
      </c>
      <c r="J13102" s="147">
        <v>13.935159999999998</v>
      </c>
      <c r="K13102" s="147">
        <v>15.538320000000001</v>
      </c>
    </row>
    <row r="13103" spans="2:11" x14ac:dyDescent="0.2">
      <c r="B13103" s="21" t="str">
        <f t="shared" si="204"/>
        <v>NakinaIce Accretion2030RCP8.5</v>
      </c>
      <c r="C13103" t="s">
        <v>382</v>
      </c>
      <c r="D13103" t="s">
        <v>486</v>
      </c>
      <c r="E13103" s="144" t="s">
        <v>191</v>
      </c>
      <c r="F13103" s="144">
        <v>2030</v>
      </c>
      <c r="G13103" s="147">
        <v>8.7593109065248207</v>
      </c>
      <c r="H13103" s="147">
        <v>10.438079999999999</v>
      </c>
      <c r="I13103" s="147">
        <v>12.564</v>
      </c>
      <c r="J13103" s="147">
        <v>14.188279999999997</v>
      </c>
      <c r="K13103" s="147">
        <v>15.82056</v>
      </c>
    </row>
    <row r="13104" spans="2:11" x14ac:dyDescent="0.2">
      <c r="B13104" s="21" t="str">
        <f t="shared" si="204"/>
        <v>NakinaIce Accretion2035RCP8.5</v>
      </c>
      <c r="C13104" t="s">
        <v>382</v>
      </c>
      <c r="D13104" t="s">
        <v>486</v>
      </c>
      <c r="E13104" s="144" t="s">
        <v>191</v>
      </c>
      <c r="F13104" s="144">
        <v>2035</v>
      </c>
      <c r="G13104" s="147">
        <v>8.9179638209423349</v>
      </c>
      <c r="H13104" s="147">
        <v>10.627319999999999</v>
      </c>
      <c r="I13104" s="147">
        <v>12.792000000000002</v>
      </c>
      <c r="J13104" s="147">
        <v>14.441399999999998</v>
      </c>
      <c r="K13104" s="147">
        <v>16.102800000000002</v>
      </c>
    </row>
    <row r="13105" spans="2:11" x14ac:dyDescent="0.2">
      <c r="B13105" s="21" t="str">
        <f t="shared" si="204"/>
        <v>NakinaIce Accretion2040RCP8.5</v>
      </c>
      <c r="C13105" t="s">
        <v>382</v>
      </c>
      <c r="D13105" t="s">
        <v>486</v>
      </c>
      <c r="E13105" s="144" t="s">
        <v>191</v>
      </c>
      <c r="F13105" s="144">
        <v>2040</v>
      </c>
      <c r="G13105" s="147">
        <v>8.9847650480654995</v>
      </c>
      <c r="H13105" s="147">
        <v>10.70036</v>
      </c>
      <c r="I13105" s="147">
        <v>12.872000000000002</v>
      </c>
      <c r="J13105" s="147">
        <v>14.531799999999999</v>
      </c>
      <c r="K13105" s="147">
        <v>16.198560000000001</v>
      </c>
    </row>
    <row r="13106" spans="2:11" x14ac:dyDescent="0.2">
      <c r="B13106" s="21" t="str">
        <f t="shared" si="204"/>
        <v>NakinaIce Accretion2045RCP8.5</v>
      </c>
      <c r="C13106" t="s">
        <v>382</v>
      </c>
      <c r="D13106" t="s">
        <v>486</v>
      </c>
      <c r="E13106" s="144" t="s">
        <v>191</v>
      </c>
      <c r="F13106" s="144">
        <v>2045</v>
      </c>
      <c r="G13106" s="147">
        <v>9.0515662751886623</v>
      </c>
      <c r="H13106" s="147">
        <v>10.773399999999999</v>
      </c>
      <c r="I13106" s="147">
        <v>12.952</v>
      </c>
      <c r="J13106" s="147">
        <v>14.622199999999998</v>
      </c>
      <c r="K13106" s="147">
        <v>16.294320000000003</v>
      </c>
    </row>
    <row r="13107" spans="2:11" x14ac:dyDescent="0.2">
      <c r="B13107" s="21" t="str">
        <f t="shared" si="204"/>
        <v>NakinaIce Accretion2050RCP8.5</v>
      </c>
      <c r="C13107" t="s">
        <v>382</v>
      </c>
      <c r="D13107" t="s">
        <v>486</v>
      </c>
      <c r="E13107" s="144" t="s">
        <v>191</v>
      </c>
      <c r="F13107" s="144">
        <v>2050</v>
      </c>
      <c r="G13107" s="147">
        <v>9.1211508867752915</v>
      </c>
      <c r="H13107" s="147">
        <v>10.853079999999999</v>
      </c>
      <c r="I13107" s="147">
        <v>13.044</v>
      </c>
      <c r="J13107" s="147">
        <v>14.726159999999998</v>
      </c>
      <c r="K13107" s="147">
        <v>16.405200000000001</v>
      </c>
    </row>
    <row r="13108" spans="2:11" x14ac:dyDescent="0.2">
      <c r="B13108" s="21" t="str">
        <f t="shared" si="204"/>
        <v>NakinaIce Accretion2055RCP8.5</v>
      </c>
      <c r="C13108" t="s">
        <v>382</v>
      </c>
      <c r="D13108" t="s">
        <v>486</v>
      </c>
      <c r="E13108" s="144" t="s">
        <v>191</v>
      </c>
      <c r="F13108" s="144">
        <v>2055</v>
      </c>
      <c r="G13108" s="147">
        <v>9.1239342712387561</v>
      </c>
      <c r="H13108" s="147">
        <v>10.859719999999999</v>
      </c>
      <c r="I13108" s="147">
        <v>13.055999999999999</v>
      </c>
      <c r="J13108" s="147">
        <v>14.73972</v>
      </c>
      <c r="K13108" s="147">
        <v>16.42032</v>
      </c>
    </row>
    <row r="13109" spans="2:11" x14ac:dyDescent="0.2">
      <c r="B13109" s="21" t="str">
        <f t="shared" si="204"/>
        <v>NakinaIce Accretion2060RCP8.5</v>
      </c>
      <c r="C13109" t="s">
        <v>382</v>
      </c>
      <c r="D13109" t="s">
        <v>486</v>
      </c>
      <c r="E13109" s="144" t="s">
        <v>191</v>
      </c>
      <c r="F13109" s="144">
        <v>2060</v>
      </c>
      <c r="G13109" s="147">
        <v>9.0404327373348021</v>
      </c>
      <c r="H13109" s="147">
        <v>10.763439999999999</v>
      </c>
      <c r="I13109" s="147">
        <v>12.944000000000001</v>
      </c>
      <c r="J13109" s="147">
        <v>14.613159999999999</v>
      </c>
      <c r="K13109" s="147">
        <v>16.279199999999999</v>
      </c>
    </row>
    <row r="13110" spans="2:11" x14ac:dyDescent="0.2">
      <c r="B13110" s="21" t="str">
        <f t="shared" si="204"/>
        <v>NakinaIce Accretion2065RCP8.5</v>
      </c>
      <c r="C13110" t="s">
        <v>382</v>
      </c>
      <c r="D13110" t="s">
        <v>486</v>
      </c>
      <c r="E13110" s="144" t="s">
        <v>191</v>
      </c>
      <c r="F13110" s="144">
        <v>2065</v>
      </c>
      <c r="G13110" s="147">
        <v>8.9541478189673818</v>
      </c>
      <c r="H13110" s="147">
        <v>10.660519999999998</v>
      </c>
      <c r="I13110" s="147">
        <v>12.82</v>
      </c>
      <c r="J13110" s="147">
        <v>14.473039999999999</v>
      </c>
      <c r="K13110" s="147">
        <v>16.122960000000003</v>
      </c>
    </row>
    <row r="13111" spans="2:11" x14ac:dyDescent="0.2">
      <c r="B13111" s="21" t="str">
        <f t="shared" si="204"/>
        <v>NakinaIce Accretion2070RCP8.5</v>
      </c>
      <c r="C13111" t="s">
        <v>382</v>
      </c>
      <c r="D13111" t="s">
        <v>486</v>
      </c>
      <c r="E13111" s="144" t="s">
        <v>191</v>
      </c>
      <c r="F13111" s="144">
        <v>2070</v>
      </c>
      <c r="G13111" s="147">
        <v>8.8595127472095676</v>
      </c>
      <c r="H13111" s="147">
        <v>10.557599999999999</v>
      </c>
      <c r="I13111" s="147">
        <v>12.708</v>
      </c>
      <c r="J13111" s="147">
        <v>14.355519999999999</v>
      </c>
      <c r="K13111" s="147">
        <v>15.996960000000003</v>
      </c>
    </row>
    <row r="13112" spans="2:11" x14ac:dyDescent="0.2">
      <c r="B13112" s="21" t="str">
        <f t="shared" si="204"/>
        <v>NakinaIce Accretion2075RCP8.5</v>
      </c>
      <c r="C13112" t="s">
        <v>382</v>
      </c>
      <c r="D13112" t="s">
        <v>486</v>
      </c>
      <c r="E13112" s="144" t="s">
        <v>191</v>
      </c>
      <c r="F13112" s="144">
        <v>2075</v>
      </c>
      <c r="G13112" s="147">
        <v>8.8511625938191703</v>
      </c>
      <c r="H13112" s="147">
        <v>10.557599999999999</v>
      </c>
      <c r="I13112" s="147">
        <v>12.72</v>
      </c>
      <c r="J13112" s="147">
        <v>14.378119999999999</v>
      </c>
      <c r="K13112" s="147">
        <v>16.027200000000004</v>
      </c>
    </row>
    <row r="13113" spans="2:11" x14ac:dyDescent="0.2">
      <c r="B13113" s="21" t="str">
        <f t="shared" si="204"/>
        <v>NakinaIce Accretion2080RCP8.5</v>
      </c>
      <c r="C13113" t="s">
        <v>382</v>
      </c>
      <c r="D13113" t="s">
        <v>486</v>
      </c>
      <c r="E13113" s="144" t="s">
        <v>191</v>
      </c>
      <c r="F13113" s="144">
        <v>2080</v>
      </c>
      <c r="G13113" s="147">
        <v>8.8428124404287747</v>
      </c>
      <c r="H13113" s="147">
        <v>10.557599999999999</v>
      </c>
      <c r="I13113" s="147">
        <v>12.731999999999999</v>
      </c>
      <c r="J13113" s="147">
        <v>14.40072</v>
      </c>
      <c r="K13113" s="147">
        <v>16.057440000000003</v>
      </c>
    </row>
    <row r="13114" spans="2:11" x14ac:dyDescent="0.2">
      <c r="B13114" s="21" t="str">
        <f t="shared" si="204"/>
        <v>NakinaIce Accretion2085RCP8.5</v>
      </c>
      <c r="C13114" t="s">
        <v>382</v>
      </c>
      <c r="D13114" t="s">
        <v>486</v>
      </c>
      <c r="E13114" s="144" t="s">
        <v>191</v>
      </c>
      <c r="F13114" s="144">
        <v>2085</v>
      </c>
      <c r="G13114" s="147">
        <v>8.8595127472095658</v>
      </c>
      <c r="H13114" s="147">
        <v>10.597439999999999</v>
      </c>
      <c r="I13114" s="147">
        <v>12.798</v>
      </c>
      <c r="J13114" s="147">
        <v>14.48208</v>
      </c>
      <c r="K13114" s="147">
        <v>16.16328</v>
      </c>
    </row>
    <row r="13115" spans="2:11" x14ac:dyDescent="0.2">
      <c r="B13115" s="21" t="str">
        <f t="shared" si="204"/>
        <v>NakinaIce Accretion2090RCP8.5</v>
      </c>
      <c r="C13115" t="s">
        <v>382</v>
      </c>
      <c r="D13115" t="s">
        <v>486</v>
      </c>
      <c r="E13115" s="144" t="s">
        <v>191</v>
      </c>
      <c r="F13115" s="144">
        <v>2090</v>
      </c>
      <c r="G13115" s="147">
        <v>8.876213053990357</v>
      </c>
      <c r="H13115" s="147">
        <v>10.637279999999999</v>
      </c>
      <c r="I13115" s="147">
        <v>12.864000000000001</v>
      </c>
      <c r="J13115" s="147">
        <v>14.56344</v>
      </c>
      <c r="K13115" s="147">
        <v>16.269120000000001</v>
      </c>
    </row>
    <row r="13116" spans="2:11" x14ac:dyDescent="0.2">
      <c r="B13116" s="21" t="str">
        <f t="shared" si="204"/>
        <v>NakinaIce Accretion2095RCP8.5</v>
      </c>
      <c r="C13116" t="s">
        <v>382</v>
      </c>
      <c r="D13116" t="s">
        <v>486</v>
      </c>
      <c r="E13116" s="144" t="s">
        <v>191</v>
      </c>
      <c r="F13116" s="144">
        <v>2095</v>
      </c>
      <c r="G13116" s="147">
        <v>8.876213053990357</v>
      </c>
      <c r="H13116" s="147">
        <v>10.637279999999999</v>
      </c>
      <c r="I13116" s="147">
        <v>12.864000000000001</v>
      </c>
      <c r="J13116" s="147">
        <v>14.56344</v>
      </c>
      <c r="K13116" s="147">
        <v>16.269120000000001</v>
      </c>
    </row>
    <row r="13117" spans="2:11" x14ac:dyDescent="0.2">
      <c r="B13117" s="21" t="str">
        <f t="shared" si="204"/>
        <v>NakinaIce Accretion2100RCP8.5</v>
      </c>
      <c r="C13117" t="s">
        <v>382</v>
      </c>
      <c r="D13117" t="s">
        <v>486</v>
      </c>
      <c r="E13117" s="144" t="s">
        <v>191</v>
      </c>
      <c r="F13117" s="144">
        <v>2100</v>
      </c>
      <c r="G13117" s="147">
        <v>8.876213053990357</v>
      </c>
      <c r="H13117" s="147">
        <v>10.637279999999999</v>
      </c>
      <c r="I13117" s="147">
        <v>12.864000000000001</v>
      </c>
      <c r="J13117" s="147">
        <v>14.56344</v>
      </c>
      <c r="K13117" s="147">
        <v>16.269120000000001</v>
      </c>
    </row>
    <row r="13118" spans="2:11" x14ac:dyDescent="0.2">
      <c r="B13118" s="21" t="str">
        <f t="shared" si="204"/>
        <v>NakinaWind2023RCP4.5</v>
      </c>
      <c r="C13118" t="s">
        <v>382</v>
      </c>
      <c r="D13118" t="s">
        <v>1</v>
      </c>
      <c r="E13118" s="144" t="s">
        <v>193</v>
      </c>
      <c r="F13118" s="144">
        <v>2023</v>
      </c>
      <c r="G13118" s="147">
        <v>69.285829929895471</v>
      </c>
      <c r="H13118" s="147">
        <v>74.593440000000001</v>
      </c>
      <c r="I13118" s="147">
        <v>80.16</v>
      </c>
      <c r="J13118" s="147">
        <v>85.745520000000013</v>
      </c>
      <c r="K13118" s="147">
        <v>91.318559999999991</v>
      </c>
    </row>
    <row r="13119" spans="2:11" x14ac:dyDescent="0.2">
      <c r="B13119" s="21" t="str">
        <f t="shared" si="204"/>
        <v>NakinaWind2025RCP4.5</v>
      </c>
      <c r="C13119" t="s">
        <v>382</v>
      </c>
      <c r="D13119" t="s">
        <v>1</v>
      </c>
      <c r="E13119" s="144" t="s">
        <v>193</v>
      </c>
      <c r="F13119" s="144">
        <v>2025</v>
      </c>
      <c r="G13119" s="147">
        <v>69.399809610238776</v>
      </c>
      <c r="H13119" s="147">
        <v>74.732320000000001</v>
      </c>
      <c r="I13119" s="147">
        <v>80.331999999999994</v>
      </c>
      <c r="J13119" s="147">
        <v>85.943826666666681</v>
      </c>
      <c r="K13119" s="147">
        <v>91.546559999999985</v>
      </c>
    </row>
    <row r="13120" spans="2:11" x14ac:dyDescent="0.2">
      <c r="B13120" s="21" t="str">
        <f t="shared" si="204"/>
        <v>NakinaWind2030RCP4.5</v>
      </c>
      <c r="C13120" t="s">
        <v>382</v>
      </c>
      <c r="D13120" t="s">
        <v>1</v>
      </c>
      <c r="E13120" s="144" t="s">
        <v>193</v>
      </c>
      <c r="F13120" s="144">
        <v>2030</v>
      </c>
      <c r="G13120" s="147">
        <v>69.513789290582068</v>
      </c>
      <c r="H13120" s="147">
        <v>74.871200000000002</v>
      </c>
      <c r="I13120" s="147">
        <v>80.503999999999991</v>
      </c>
      <c r="J13120" s="147">
        <v>86.142133333333348</v>
      </c>
      <c r="K13120" s="147">
        <v>91.774559999999994</v>
      </c>
    </row>
    <row r="13121" spans="2:11" x14ac:dyDescent="0.2">
      <c r="B13121" s="21" t="str">
        <f t="shared" si="204"/>
        <v>NakinaWind2035RCP4.5</v>
      </c>
      <c r="C13121" t="s">
        <v>382</v>
      </c>
      <c r="D13121" t="s">
        <v>1</v>
      </c>
      <c r="E13121" s="144" t="s">
        <v>193</v>
      </c>
      <c r="F13121" s="144">
        <v>2035</v>
      </c>
      <c r="G13121" s="147">
        <v>69.627768970925359</v>
      </c>
      <c r="H13121" s="147">
        <v>75.010080000000002</v>
      </c>
      <c r="I13121" s="147">
        <v>80.675999999999988</v>
      </c>
      <c r="J13121" s="147">
        <v>86.340440000000015</v>
      </c>
      <c r="K13121" s="147">
        <v>92.002559999999988</v>
      </c>
    </row>
    <row r="13122" spans="2:11" x14ac:dyDescent="0.2">
      <c r="B13122" s="21" t="str">
        <f t="shared" si="204"/>
        <v>NakinaWind2040RCP4.5</v>
      </c>
      <c r="C13122" t="s">
        <v>382</v>
      </c>
      <c r="D13122" t="s">
        <v>1</v>
      </c>
      <c r="E13122" s="144" t="s">
        <v>193</v>
      </c>
      <c r="F13122" s="144">
        <v>2040</v>
      </c>
      <c r="G13122" s="147">
        <v>69.741748651268665</v>
      </c>
      <c r="H13122" s="147">
        <v>75.148960000000002</v>
      </c>
      <c r="I13122" s="147">
        <v>80.847999999999999</v>
      </c>
      <c r="J13122" s="147">
        <v>86.538746666666682</v>
      </c>
      <c r="K13122" s="147">
        <v>92.230559999999983</v>
      </c>
    </row>
    <row r="13123" spans="2:11" x14ac:dyDescent="0.2">
      <c r="B13123" s="21" t="str">
        <f t="shared" si="204"/>
        <v>NakinaWind2045RCP4.5</v>
      </c>
      <c r="C13123" t="s">
        <v>382</v>
      </c>
      <c r="D13123" t="s">
        <v>1</v>
      </c>
      <c r="E13123" s="144" t="s">
        <v>193</v>
      </c>
      <c r="F13123" s="144">
        <v>2045</v>
      </c>
      <c r="G13123" s="147">
        <v>69.855728331611971</v>
      </c>
      <c r="H13123" s="147">
        <v>75.287840000000003</v>
      </c>
      <c r="I13123" s="147">
        <v>81.02</v>
      </c>
      <c r="J13123" s="147">
        <v>86.73705333333335</v>
      </c>
      <c r="K13123" s="147">
        <v>92.458559999999991</v>
      </c>
    </row>
    <row r="13124" spans="2:11" x14ac:dyDescent="0.2">
      <c r="B13124" s="21" t="str">
        <f t="shared" si="204"/>
        <v>NakinaWind2050RCP4.5</v>
      </c>
      <c r="C13124" t="s">
        <v>382</v>
      </c>
      <c r="D13124" t="s">
        <v>1</v>
      </c>
      <c r="E13124" s="144" t="s">
        <v>193</v>
      </c>
      <c r="F13124" s="144">
        <v>2050</v>
      </c>
      <c r="G13124" s="147">
        <v>70.059510184346948</v>
      </c>
      <c r="H13124" s="147">
        <v>75.533856</v>
      </c>
      <c r="I13124" s="147">
        <v>81.318399999999997</v>
      </c>
      <c r="J13124" s="147">
        <v>87.077456000000012</v>
      </c>
      <c r="K13124" s="147">
        <v>92.845247999999984</v>
      </c>
    </row>
    <row r="13125" spans="2:11" x14ac:dyDescent="0.2">
      <c r="B13125" s="21" t="str">
        <f t="shared" si="204"/>
        <v>NakinaWind2055RCP4.5</v>
      </c>
      <c r="C13125" t="s">
        <v>382</v>
      </c>
      <c r="D13125" t="s">
        <v>1</v>
      </c>
      <c r="E13125" s="144" t="s">
        <v>193</v>
      </c>
      <c r="F13125" s="144">
        <v>2055</v>
      </c>
      <c r="G13125" s="147">
        <v>70.149312356738648</v>
      </c>
      <c r="H13125" s="147">
        <v>75.640991999999997</v>
      </c>
      <c r="I13125" s="147">
        <v>81.444800000000001</v>
      </c>
      <c r="J13125" s="147">
        <v>87.219552000000007</v>
      </c>
      <c r="K13125" s="147">
        <v>93.003935999999982</v>
      </c>
    </row>
    <row r="13126" spans="2:11" x14ac:dyDescent="0.2">
      <c r="B13126" s="21" t="str">
        <f t="shared" si="204"/>
        <v>NakinaWind2060RCP4.5</v>
      </c>
      <c r="C13126" t="s">
        <v>382</v>
      </c>
      <c r="D13126" t="s">
        <v>1</v>
      </c>
      <c r="E13126" s="144" t="s">
        <v>193</v>
      </c>
      <c r="F13126" s="144">
        <v>2060</v>
      </c>
      <c r="G13126" s="147">
        <v>70.239114529130333</v>
      </c>
      <c r="H13126" s="147">
        <v>75.748128000000008</v>
      </c>
      <c r="I13126" s="147">
        <v>81.57119999999999</v>
      </c>
      <c r="J13126" s="147">
        <v>87.361648000000017</v>
      </c>
      <c r="K13126" s="147">
        <v>93.16262399999998</v>
      </c>
    </row>
    <row r="13127" spans="2:11" x14ac:dyDescent="0.2">
      <c r="B13127" s="21" t="str">
        <f t="shared" si="204"/>
        <v>NakinaWind2065RCP4.5</v>
      </c>
      <c r="C13127" t="s">
        <v>382</v>
      </c>
      <c r="D13127" t="s">
        <v>1</v>
      </c>
      <c r="E13127" s="144" t="s">
        <v>193</v>
      </c>
      <c r="F13127" s="144">
        <v>2065</v>
      </c>
      <c r="G13127" s="147">
        <v>70.328916701522033</v>
      </c>
      <c r="H13127" s="147">
        <v>75.855264000000005</v>
      </c>
      <c r="I13127" s="147">
        <v>81.697599999999994</v>
      </c>
      <c r="J13127" s="147">
        <v>87.503744000000012</v>
      </c>
      <c r="K13127" s="147">
        <v>93.321311999999978</v>
      </c>
    </row>
    <row r="13128" spans="2:11" x14ac:dyDescent="0.2">
      <c r="B13128" s="21" t="str">
        <f t="shared" si="204"/>
        <v>NakinaWind2070RCP4.5</v>
      </c>
      <c r="C13128" t="s">
        <v>382</v>
      </c>
      <c r="D13128" t="s">
        <v>1</v>
      </c>
      <c r="E13128" s="144" t="s">
        <v>193</v>
      </c>
      <c r="F13128" s="144">
        <v>2070</v>
      </c>
      <c r="G13128" s="147">
        <v>70.418718873913718</v>
      </c>
      <c r="H13128" s="147">
        <v>75.962400000000002</v>
      </c>
      <c r="I13128" s="147">
        <v>81.823999999999998</v>
      </c>
      <c r="J13128" s="147">
        <v>87.645840000000007</v>
      </c>
      <c r="K13128" s="147">
        <v>93.479999999999976</v>
      </c>
    </row>
    <row r="13129" spans="2:11" x14ac:dyDescent="0.2">
      <c r="B13129" s="21" t="str">
        <f t="shared" si="204"/>
        <v>NakinaWind2075RCP4.5</v>
      </c>
      <c r="C13129" t="s">
        <v>382</v>
      </c>
      <c r="D13129" t="s">
        <v>1</v>
      </c>
      <c r="E13129" s="144" t="s">
        <v>193</v>
      </c>
      <c r="F13129" s="144">
        <v>2075</v>
      </c>
      <c r="G13129" s="147">
        <v>70.508521046305404</v>
      </c>
      <c r="H13129" s="147">
        <v>76.069040000000001</v>
      </c>
      <c r="I13129" s="147">
        <v>81.950666666666663</v>
      </c>
      <c r="J13129" s="147">
        <v>87.791360000000012</v>
      </c>
      <c r="K13129" s="147">
        <v>93.642639999999972</v>
      </c>
    </row>
    <row r="13130" spans="2:11" x14ac:dyDescent="0.2">
      <c r="B13130" s="21" t="str">
        <f t="shared" si="204"/>
        <v>NakinaWind2080RCP4.5</v>
      </c>
      <c r="C13130" t="s">
        <v>382</v>
      </c>
      <c r="D13130" t="s">
        <v>1</v>
      </c>
      <c r="E13130" s="144" t="s">
        <v>193</v>
      </c>
      <c r="F13130" s="144">
        <v>2080</v>
      </c>
      <c r="G13130" s="147">
        <v>70.598323218697089</v>
      </c>
      <c r="H13130" s="147">
        <v>76.17568</v>
      </c>
      <c r="I13130" s="147">
        <v>82.077333333333328</v>
      </c>
      <c r="J13130" s="147">
        <v>87.936880000000002</v>
      </c>
      <c r="K13130" s="147">
        <v>93.805279999999982</v>
      </c>
    </row>
    <row r="13131" spans="2:11" x14ac:dyDescent="0.2">
      <c r="B13131" s="21" t="str">
        <f t="shared" si="204"/>
        <v>NakinaWind2085RCP4.5</v>
      </c>
      <c r="C13131" t="s">
        <v>382</v>
      </c>
      <c r="D13131" t="s">
        <v>1</v>
      </c>
      <c r="E13131" s="144" t="s">
        <v>193</v>
      </c>
      <c r="F13131" s="144">
        <v>2085</v>
      </c>
      <c r="G13131" s="147">
        <v>70.688125391088789</v>
      </c>
      <c r="H13131" s="147">
        <v>76.282319999999999</v>
      </c>
      <c r="I13131" s="147">
        <v>82.204000000000008</v>
      </c>
      <c r="J13131" s="147">
        <v>88.082400000000007</v>
      </c>
      <c r="K13131" s="147">
        <v>93.967919999999992</v>
      </c>
    </row>
    <row r="13132" spans="2:11" x14ac:dyDescent="0.2">
      <c r="B13132" s="21" t="str">
        <f t="shared" ref="B13132:B13195" si="205">C13132&amp;D13132&amp;F13132&amp;E13132</f>
        <v>NakinaWind2090RCP4.5</v>
      </c>
      <c r="C13132" t="s">
        <v>382</v>
      </c>
      <c r="D13132" t="s">
        <v>1</v>
      </c>
      <c r="E13132" s="144" t="s">
        <v>193</v>
      </c>
      <c r="F13132" s="144">
        <v>2090</v>
      </c>
      <c r="G13132" s="147">
        <v>70.777927563480475</v>
      </c>
      <c r="H13132" s="147">
        <v>76.388960000000012</v>
      </c>
      <c r="I13132" s="147">
        <v>82.330666666666673</v>
      </c>
      <c r="J13132" s="147">
        <v>88.227920000000012</v>
      </c>
      <c r="K13132" s="147">
        <v>94.130559999999988</v>
      </c>
    </row>
    <row r="13133" spans="2:11" x14ac:dyDescent="0.2">
      <c r="B13133" s="21" t="str">
        <f t="shared" si="205"/>
        <v>NakinaWind2095RCP4.5</v>
      </c>
      <c r="C13133" t="s">
        <v>382</v>
      </c>
      <c r="D13133" t="s">
        <v>1</v>
      </c>
      <c r="E13133" s="144" t="s">
        <v>193</v>
      </c>
      <c r="F13133" s="144">
        <v>2095</v>
      </c>
      <c r="G13133" s="147">
        <v>70.86772973587216</v>
      </c>
      <c r="H13133" s="147">
        <v>76.49560000000001</v>
      </c>
      <c r="I13133" s="147">
        <v>82.457333333333338</v>
      </c>
      <c r="J13133" s="147">
        <v>88.373440000000002</v>
      </c>
      <c r="K13133" s="147">
        <v>94.293199999999985</v>
      </c>
    </row>
    <row r="13134" spans="2:11" x14ac:dyDescent="0.2">
      <c r="B13134" s="21" t="str">
        <f t="shared" si="205"/>
        <v>NakinaWind2100RCP4.5</v>
      </c>
      <c r="C13134" t="s">
        <v>382</v>
      </c>
      <c r="D13134" t="s">
        <v>1</v>
      </c>
      <c r="E13134" s="144" t="s">
        <v>193</v>
      </c>
      <c r="F13134" s="144">
        <v>2100</v>
      </c>
      <c r="G13134" s="147">
        <v>70.957531908263846</v>
      </c>
      <c r="H13134" s="147">
        <v>76.602240000000009</v>
      </c>
      <c r="I13134" s="147">
        <v>82.584000000000003</v>
      </c>
      <c r="J13134" s="147">
        <v>88.518960000000007</v>
      </c>
      <c r="K13134" s="147">
        <v>94.455839999999995</v>
      </c>
    </row>
    <row r="13135" spans="2:11" x14ac:dyDescent="0.2">
      <c r="B13135" s="21" t="str">
        <f t="shared" si="205"/>
        <v>NakinaWind2023RCP6.0</v>
      </c>
      <c r="C13135" t="s">
        <v>382</v>
      </c>
      <c r="D13135" t="s">
        <v>1</v>
      </c>
      <c r="E13135" s="144" t="s">
        <v>192</v>
      </c>
      <c r="F13135" s="144">
        <v>2023</v>
      </c>
      <c r="G13135" s="147">
        <v>69.285829929895471</v>
      </c>
      <c r="H13135" s="147">
        <v>74.593440000000001</v>
      </c>
      <c r="I13135" s="147">
        <v>80.16</v>
      </c>
      <c r="J13135" s="147">
        <v>85.745520000000013</v>
      </c>
      <c r="K13135" s="147">
        <v>91.318559999999991</v>
      </c>
    </row>
    <row r="13136" spans="2:11" x14ac:dyDescent="0.2">
      <c r="B13136" s="21" t="str">
        <f t="shared" si="205"/>
        <v>NakinaWind2025RCP6.0</v>
      </c>
      <c r="C13136" t="s">
        <v>382</v>
      </c>
      <c r="D13136" t="s">
        <v>1</v>
      </c>
      <c r="E13136" s="144" t="s">
        <v>192</v>
      </c>
      <c r="F13136" s="144">
        <v>2025</v>
      </c>
      <c r="G13136" s="147">
        <v>69.399809610238776</v>
      </c>
      <c r="H13136" s="147">
        <v>74.732320000000001</v>
      </c>
      <c r="I13136" s="147">
        <v>80.331999999999994</v>
      </c>
      <c r="J13136" s="147">
        <v>85.943826666666681</v>
      </c>
      <c r="K13136" s="147">
        <v>91.546559999999985</v>
      </c>
    </row>
    <row r="13137" spans="2:11" x14ac:dyDescent="0.2">
      <c r="B13137" s="21" t="str">
        <f t="shared" si="205"/>
        <v>NakinaWind2030RCP6.0</v>
      </c>
      <c r="C13137" t="s">
        <v>382</v>
      </c>
      <c r="D13137" t="s">
        <v>1</v>
      </c>
      <c r="E13137" s="144" t="s">
        <v>192</v>
      </c>
      <c r="F13137" s="144">
        <v>2030</v>
      </c>
      <c r="G13137" s="147">
        <v>69.513789290582068</v>
      </c>
      <c r="H13137" s="147">
        <v>74.871200000000002</v>
      </c>
      <c r="I13137" s="147">
        <v>80.503999999999991</v>
      </c>
      <c r="J13137" s="147">
        <v>86.142133333333348</v>
      </c>
      <c r="K13137" s="147">
        <v>91.774559999999994</v>
      </c>
    </row>
    <row r="13138" spans="2:11" x14ac:dyDescent="0.2">
      <c r="B13138" s="21" t="str">
        <f t="shared" si="205"/>
        <v>NakinaWind2035RCP6.0</v>
      </c>
      <c r="C13138" t="s">
        <v>382</v>
      </c>
      <c r="D13138" t="s">
        <v>1</v>
      </c>
      <c r="E13138" s="144" t="s">
        <v>192</v>
      </c>
      <c r="F13138" s="144">
        <v>2035</v>
      </c>
      <c r="G13138" s="147">
        <v>69.627768970925359</v>
      </c>
      <c r="H13138" s="147">
        <v>75.010080000000002</v>
      </c>
      <c r="I13138" s="147">
        <v>80.675999999999988</v>
      </c>
      <c r="J13138" s="147">
        <v>86.340440000000015</v>
      </c>
      <c r="K13138" s="147">
        <v>92.002559999999988</v>
      </c>
    </row>
    <row r="13139" spans="2:11" x14ac:dyDescent="0.2">
      <c r="B13139" s="21" t="str">
        <f t="shared" si="205"/>
        <v>NakinaWind2040RCP6.0</v>
      </c>
      <c r="C13139" t="s">
        <v>382</v>
      </c>
      <c r="D13139" t="s">
        <v>1</v>
      </c>
      <c r="E13139" s="144" t="s">
        <v>192</v>
      </c>
      <c r="F13139" s="144">
        <v>2040</v>
      </c>
      <c r="G13139" s="147">
        <v>69.741748651268665</v>
      </c>
      <c r="H13139" s="147">
        <v>75.148960000000002</v>
      </c>
      <c r="I13139" s="147">
        <v>80.847999999999999</v>
      </c>
      <c r="J13139" s="147">
        <v>86.538746666666682</v>
      </c>
      <c r="K13139" s="147">
        <v>92.230559999999983</v>
      </c>
    </row>
    <row r="13140" spans="2:11" x14ac:dyDescent="0.2">
      <c r="B13140" s="21" t="str">
        <f t="shared" si="205"/>
        <v>NakinaWind2045RCP6.0</v>
      </c>
      <c r="C13140" t="s">
        <v>382</v>
      </c>
      <c r="D13140" t="s">
        <v>1</v>
      </c>
      <c r="E13140" s="144" t="s">
        <v>192</v>
      </c>
      <c r="F13140" s="144">
        <v>2045</v>
      </c>
      <c r="G13140" s="147">
        <v>69.855728331611971</v>
      </c>
      <c r="H13140" s="147">
        <v>75.287840000000003</v>
      </c>
      <c r="I13140" s="147">
        <v>81.02</v>
      </c>
      <c r="J13140" s="147">
        <v>86.73705333333335</v>
      </c>
      <c r="K13140" s="147">
        <v>92.458559999999991</v>
      </c>
    </row>
    <row r="13141" spans="2:11" x14ac:dyDescent="0.2">
      <c r="B13141" s="21" t="str">
        <f t="shared" si="205"/>
        <v>NakinaWind2050RCP6.0</v>
      </c>
      <c r="C13141" t="s">
        <v>382</v>
      </c>
      <c r="D13141" t="s">
        <v>1</v>
      </c>
      <c r="E13141" s="144" t="s">
        <v>192</v>
      </c>
      <c r="F13141" s="144">
        <v>2050</v>
      </c>
      <c r="G13141" s="147">
        <v>70.059510184346948</v>
      </c>
      <c r="H13141" s="147">
        <v>75.533856</v>
      </c>
      <c r="I13141" s="147">
        <v>81.318399999999997</v>
      </c>
      <c r="J13141" s="147">
        <v>87.077456000000012</v>
      </c>
      <c r="K13141" s="147">
        <v>92.845247999999984</v>
      </c>
    </row>
    <row r="13142" spans="2:11" x14ac:dyDescent="0.2">
      <c r="B13142" s="21" t="str">
        <f t="shared" si="205"/>
        <v>NakinaWind2055RCP6.0</v>
      </c>
      <c r="C13142" t="s">
        <v>382</v>
      </c>
      <c r="D13142" t="s">
        <v>1</v>
      </c>
      <c r="E13142" s="144" t="s">
        <v>192</v>
      </c>
      <c r="F13142" s="144">
        <v>2055</v>
      </c>
      <c r="G13142" s="147">
        <v>70.149312356738648</v>
      </c>
      <c r="H13142" s="147">
        <v>75.640991999999997</v>
      </c>
      <c r="I13142" s="147">
        <v>81.444800000000001</v>
      </c>
      <c r="J13142" s="147">
        <v>87.219552000000007</v>
      </c>
      <c r="K13142" s="147">
        <v>93.003935999999982</v>
      </c>
    </row>
    <row r="13143" spans="2:11" x14ac:dyDescent="0.2">
      <c r="B13143" s="21" t="str">
        <f t="shared" si="205"/>
        <v>NakinaWind2060RCP6.0</v>
      </c>
      <c r="C13143" t="s">
        <v>382</v>
      </c>
      <c r="D13143" t="s">
        <v>1</v>
      </c>
      <c r="E13143" s="144" t="s">
        <v>192</v>
      </c>
      <c r="F13143" s="144">
        <v>2060</v>
      </c>
      <c r="G13143" s="147">
        <v>70.239114529130333</v>
      </c>
      <c r="H13143" s="147">
        <v>75.748128000000008</v>
      </c>
      <c r="I13143" s="147">
        <v>81.57119999999999</v>
      </c>
      <c r="J13143" s="147">
        <v>87.361648000000017</v>
      </c>
      <c r="K13143" s="147">
        <v>93.16262399999998</v>
      </c>
    </row>
    <row r="13144" spans="2:11" x14ac:dyDescent="0.2">
      <c r="B13144" s="21" t="str">
        <f t="shared" si="205"/>
        <v>NakinaWind2065RCP6.0</v>
      </c>
      <c r="C13144" t="s">
        <v>382</v>
      </c>
      <c r="D13144" t="s">
        <v>1</v>
      </c>
      <c r="E13144" s="144" t="s">
        <v>192</v>
      </c>
      <c r="F13144" s="144">
        <v>2065</v>
      </c>
      <c r="G13144" s="147">
        <v>70.328916701522033</v>
      </c>
      <c r="H13144" s="147">
        <v>75.855264000000005</v>
      </c>
      <c r="I13144" s="147">
        <v>81.697599999999994</v>
      </c>
      <c r="J13144" s="147">
        <v>87.503744000000012</v>
      </c>
      <c r="K13144" s="147">
        <v>93.321311999999978</v>
      </c>
    </row>
    <row r="13145" spans="2:11" x14ac:dyDescent="0.2">
      <c r="B13145" s="21" t="str">
        <f t="shared" si="205"/>
        <v>NakinaWind2070RCP6.0</v>
      </c>
      <c r="C13145" t="s">
        <v>382</v>
      </c>
      <c r="D13145" t="s">
        <v>1</v>
      </c>
      <c r="E13145" s="144" t="s">
        <v>192</v>
      </c>
      <c r="F13145" s="144">
        <v>2070</v>
      </c>
      <c r="G13145" s="147">
        <v>70.418718873913718</v>
      </c>
      <c r="H13145" s="147">
        <v>75.962400000000002</v>
      </c>
      <c r="I13145" s="147">
        <v>81.823999999999998</v>
      </c>
      <c r="J13145" s="147">
        <v>87.645840000000007</v>
      </c>
      <c r="K13145" s="147">
        <v>93.479999999999976</v>
      </c>
    </row>
    <row r="13146" spans="2:11" x14ac:dyDescent="0.2">
      <c r="B13146" s="21" t="str">
        <f t="shared" si="205"/>
        <v>NakinaWind2075RCP6.0</v>
      </c>
      <c r="C13146" t="s">
        <v>382</v>
      </c>
      <c r="D13146" t="s">
        <v>1</v>
      </c>
      <c r="E13146" s="144" t="s">
        <v>192</v>
      </c>
      <c r="F13146" s="144">
        <v>2075</v>
      </c>
      <c r="G13146" s="147">
        <v>70.553422132501254</v>
      </c>
      <c r="H13146" s="147">
        <v>76.12236</v>
      </c>
      <c r="I13146" s="147">
        <v>82.013999999999996</v>
      </c>
      <c r="J13146" s="147">
        <v>87.864120000000014</v>
      </c>
      <c r="K13146" s="147">
        <v>93.723959999999977</v>
      </c>
    </row>
    <row r="13147" spans="2:11" x14ac:dyDescent="0.2">
      <c r="B13147" s="21" t="str">
        <f t="shared" si="205"/>
        <v>NakinaWind2080RCP6.0</v>
      </c>
      <c r="C13147" t="s">
        <v>382</v>
      </c>
      <c r="D13147" t="s">
        <v>1</v>
      </c>
      <c r="E13147" s="144" t="s">
        <v>192</v>
      </c>
      <c r="F13147" s="144">
        <v>2080</v>
      </c>
      <c r="G13147" s="147">
        <v>70.688125391088789</v>
      </c>
      <c r="H13147" s="147">
        <v>76.282319999999999</v>
      </c>
      <c r="I13147" s="147">
        <v>82.204000000000008</v>
      </c>
      <c r="J13147" s="147">
        <v>88.082400000000007</v>
      </c>
      <c r="K13147" s="147">
        <v>93.967919999999992</v>
      </c>
    </row>
    <row r="13148" spans="2:11" x14ac:dyDescent="0.2">
      <c r="B13148" s="21" t="str">
        <f t="shared" si="205"/>
        <v>NakinaWind2085RCP6.0</v>
      </c>
      <c r="C13148" t="s">
        <v>382</v>
      </c>
      <c r="D13148" t="s">
        <v>1</v>
      </c>
      <c r="E13148" s="144" t="s">
        <v>192</v>
      </c>
      <c r="F13148" s="144">
        <v>2085</v>
      </c>
      <c r="G13148" s="147">
        <v>70.82282864967631</v>
      </c>
      <c r="H13148" s="147">
        <v>76.442280000000011</v>
      </c>
      <c r="I13148" s="147">
        <v>82.394000000000005</v>
      </c>
      <c r="J13148" s="147">
        <v>88.30068</v>
      </c>
      <c r="K13148" s="147">
        <v>94.211879999999994</v>
      </c>
    </row>
    <row r="13149" spans="2:11" x14ac:dyDescent="0.2">
      <c r="B13149" s="21" t="str">
        <f t="shared" si="205"/>
        <v>NakinaWind2090RCP6.0</v>
      </c>
      <c r="C13149" t="s">
        <v>382</v>
      </c>
      <c r="D13149" t="s">
        <v>1</v>
      </c>
      <c r="E13149" s="144" t="s">
        <v>192</v>
      </c>
      <c r="F13149" s="144">
        <v>2090</v>
      </c>
      <c r="G13149" s="147">
        <v>71.015097403386719</v>
      </c>
      <c r="H13149" s="147">
        <v>76.674160000000001</v>
      </c>
      <c r="I13149" s="147">
        <v>82.672000000000011</v>
      </c>
      <c r="J13149" s="147">
        <v>88.621680000000012</v>
      </c>
      <c r="K13149" s="147">
        <v>94.574399999999997</v>
      </c>
    </row>
    <row r="13150" spans="2:11" x14ac:dyDescent="0.2">
      <c r="B13150" s="21" t="str">
        <f t="shared" si="205"/>
        <v>NakinaWind2095RCP6.0</v>
      </c>
      <c r="C13150" t="s">
        <v>382</v>
      </c>
      <c r="D13150" t="s">
        <v>1</v>
      </c>
      <c r="E13150" s="144" t="s">
        <v>192</v>
      </c>
      <c r="F13150" s="144">
        <v>2095</v>
      </c>
      <c r="G13150" s="147">
        <v>71.072662898509606</v>
      </c>
      <c r="H13150" s="147">
        <v>76.746080000000006</v>
      </c>
      <c r="I13150" s="147">
        <v>82.76</v>
      </c>
      <c r="J13150" s="147">
        <v>88.724400000000003</v>
      </c>
      <c r="K13150" s="147">
        <v>94.692959999999999</v>
      </c>
    </row>
    <row r="13151" spans="2:11" x14ac:dyDescent="0.2">
      <c r="B13151" s="21" t="str">
        <f t="shared" si="205"/>
        <v>NakinaWind2100RCP6.0</v>
      </c>
      <c r="C13151" t="s">
        <v>382</v>
      </c>
      <c r="D13151" t="s">
        <v>1</v>
      </c>
      <c r="E13151" s="144" t="s">
        <v>192</v>
      </c>
      <c r="F13151" s="144">
        <v>2100</v>
      </c>
      <c r="G13151" s="147">
        <v>71.130228393632478</v>
      </c>
      <c r="H13151" s="147">
        <v>76.817999999999998</v>
      </c>
      <c r="I13151" s="147">
        <v>82.848000000000013</v>
      </c>
      <c r="J13151" s="147">
        <v>88.827120000000008</v>
      </c>
      <c r="K13151" s="147">
        <v>94.811520000000002</v>
      </c>
    </row>
    <row r="13152" spans="2:11" x14ac:dyDescent="0.2">
      <c r="B13152" s="21" t="str">
        <f t="shared" si="205"/>
        <v>NakinaWind2023RCP8.5</v>
      </c>
      <c r="C13152" t="s">
        <v>382</v>
      </c>
      <c r="D13152" t="s">
        <v>1</v>
      </c>
      <c r="E13152" s="144" t="s">
        <v>191</v>
      </c>
      <c r="F13152" s="144">
        <v>2023</v>
      </c>
      <c r="G13152" s="147">
        <v>69.285829929895471</v>
      </c>
      <c r="H13152" s="147">
        <v>74.593440000000001</v>
      </c>
      <c r="I13152" s="147">
        <v>80.16</v>
      </c>
      <c r="J13152" s="147">
        <v>85.745520000000013</v>
      </c>
      <c r="K13152" s="147">
        <v>91.318559999999991</v>
      </c>
    </row>
    <row r="13153" spans="2:11" x14ac:dyDescent="0.2">
      <c r="B13153" s="21" t="str">
        <f t="shared" si="205"/>
        <v>NakinaWind2025RCP8.5</v>
      </c>
      <c r="C13153" t="s">
        <v>382</v>
      </c>
      <c r="D13153" t="s">
        <v>1</v>
      </c>
      <c r="E13153" s="144" t="s">
        <v>191</v>
      </c>
      <c r="F13153" s="144">
        <v>2025</v>
      </c>
      <c r="G13153" s="147">
        <v>69.513789290582068</v>
      </c>
      <c r="H13153" s="147">
        <v>74.871200000000002</v>
      </c>
      <c r="I13153" s="147">
        <v>80.503999999999991</v>
      </c>
      <c r="J13153" s="147">
        <v>86.142133333333348</v>
      </c>
      <c r="K13153" s="147">
        <v>91.774559999999994</v>
      </c>
    </row>
    <row r="13154" spans="2:11" x14ac:dyDescent="0.2">
      <c r="B13154" s="21" t="str">
        <f t="shared" si="205"/>
        <v>NakinaWind2030RCP8.5</v>
      </c>
      <c r="C13154" t="s">
        <v>382</v>
      </c>
      <c r="D13154" t="s">
        <v>1</v>
      </c>
      <c r="E13154" s="144" t="s">
        <v>191</v>
      </c>
      <c r="F13154" s="144">
        <v>2030</v>
      </c>
      <c r="G13154" s="147">
        <v>69.741748651268665</v>
      </c>
      <c r="H13154" s="147">
        <v>75.148960000000002</v>
      </c>
      <c r="I13154" s="147">
        <v>80.847999999999999</v>
      </c>
      <c r="J13154" s="147">
        <v>86.538746666666682</v>
      </c>
      <c r="K13154" s="147">
        <v>92.230559999999983</v>
      </c>
    </row>
    <row r="13155" spans="2:11" x14ac:dyDescent="0.2">
      <c r="B13155" s="21" t="str">
        <f t="shared" si="205"/>
        <v>NakinaWind2035RCP8.5</v>
      </c>
      <c r="C13155" t="s">
        <v>382</v>
      </c>
      <c r="D13155" t="s">
        <v>1</v>
      </c>
      <c r="E13155" s="144" t="s">
        <v>191</v>
      </c>
      <c r="F13155" s="144">
        <v>2035</v>
      </c>
      <c r="G13155" s="147">
        <v>69.969708011955262</v>
      </c>
      <c r="H13155" s="147">
        <v>75.426720000000003</v>
      </c>
      <c r="I13155" s="147">
        <v>81.191999999999993</v>
      </c>
      <c r="J13155" s="147">
        <v>86.935360000000017</v>
      </c>
      <c r="K13155" s="147">
        <v>92.686559999999986</v>
      </c>
    </row>
    <row r="13156" spans="2:11" x14ac:dyDescent="0.2">
      <c r="B13156" s="21" t="str">
        <f t="shared" si="205"/>
        <v>NakinaWind2040RCP8.5</v>
      </c>
      <c r="C13156" t="s">
        <v>382</v>
      </c>
      <c r="D13156" t="s">
        <v>1</v>
      </c>
      <c r="E13156" s="144" t="s">
        <v>191</v>
      </c>
      <c r="F13156" s="144">
        <v>2040</v>
      </c>
      <c r="G13156" s="147">
        <v>70.119378299274743</v>
      </c>
      <c r="H13156" s="147">
        <v>75.605280000000008</v>
      </c>
      <c r="I13156" s="147">
        <v>81.402666666666661</v>
      </c>
      <c r="J13156" s="147">
        <v>87.172186666666676</v>
      </c>
      <c r="K13156" s="147">
        <v>92.951039999999978</v>
      </c>
    </row>
    <row r="13157" spans="2:11" x14ac:dyDescent="0.2">
      <c r="B13157" s="21" t="str">
        <f t="shared" si="205"/>
        <v>NakinaWind2045RCP8.5</v>
      </c>
      <c r="C13157" t="s">
        <v>382</v>
      </c>
      <c r="D13157" t="s">
        <v>1</v>
      </c>
      <c r="E13157" s="144" t="s">
        <v>191</v>
      </c>
      <c r="F13157" s="144">
        <v>2045</v>
      </c>
      <c r="G13157" s="147">
        <v>70.269048586594238</v>
      </c>
      <c r="H13157" s="147">
        <v>75.783839999999998</v>
      </c>
      <c r="I13157" s="147">
        <v>81.61333333333333</v>
      </c>
      <c r="J13157" s="147">
        <v>87.409013333333348</v>
      </c>
      <c r="K13157" s="147">
        <v>93.215519999999984</v>
      </c>
    </row>
    <row r="13158" spans="2:11" x14ac:dyDescent="0.2">
      <c r="B13158" s="21" t="str">
        <f t="shared" si="205"/>
        <v>NakinaWind2050RCP8.5</v>
      </c>
      <c r="C13158" t="s">
        <v>382</v>
      </c>
      <c r="D13158" t="s">
        <v>1</v>
      </c>
      <c r="E13158" s="144" t="s">
        <v>191</v>
      </c>
      <c r="F13158" s="144">
        <v>2050</v>
      </c>
      <c r="G13158" s="147">
        <v>70.598323218697089</v>
      </c>
      <c r="H13158" s="147">
        <v>76.17568</v>
      </c>
      <c r="I13158" s="147">
        <v>82.077333333333328</v>
      </c>
      <c r="J13158" s="147">
        <v>87.936880000000002</v>
      </c>
      <c r="K13158" s="147">
        <v>93.805279999999982</v>
      </c>
    </row>
    <row r="13159" spans="2:11" x14ac:dyDescent="0.2">
      <c r="B13159" s="21" t="str">
        <f t="shared" si="205"/>
        <v>NakinaWind2055RCP8.5</v>
      </c>
      <c r="C13159" t="s">
        <v>382</v>
      </c>
      <c r="D13159" t="s">
        <v>1</v>
      </c>
      <c r="E13159" s="144" t="s">
        <v>191</v>
      </c>
      <c r="F13159" s="144">
        <v>2055</v>
      </c>
      <c r="G13159" s="147">
        <v>70.777927563480475</v>
      </c>
      <c r="H13159" s="147">
        <v>76.388960000000012</v>
      </c>
      <c r="I13159" s="147">
        <v>82.330666666666673</v>
      </c>
      <c r="J13159" s="147">
        <v>88.227920000000012</v>
      </c>
      <c r="K13159" s="147">
        <v>94.130559999999988</v>
      </c>
    </row>
    <row r="13160" spans="2:11" x14ac:dyDescent="0.2">
      <c r="B13160" s="21" t="str">
        <f t="shared" si="205"/>
        <v>NakinaWind2060RCP8.5</v>
      </c>
      <c r="C13160" t="s">
        <v>382</v>
      </c>
      <c r="D13160" t="s">
        <v>1</v>
      </c>
      <c r="E13160" s="144" t="s">
        <v>191</v>
      </c>
      <c r="F13160" s="144">
        <v>2060</v>
      </c>
      <c r="G13160" s="147">
        <v>71.015097403386719</v>
      </c>
      <c r="H13160" s="147">
        <v>76.674160000000001</v>
      </c>
      <c r="I13160" s="147">
        <v>82.672000000000011</v>
      </c>
      <c r="J13160" s="147">
        <v>88.621680000000012</v>
      </c>
      <c r="K13160" s="147">
        <v>94.574399999999997</v>
      </c>
    </row>
    <row r="13161" spans="2:11" x14ac:dyDescent="0.2">
      <c r="B13161" s="21" t="str">
        <f t="shared" si="205"/>
        <v>NakinaWind2065RCP8.5</v>
      </c>
      <c r="C13161" t="s">
        <v>382</v>
      </c>
      <c r="D13161" t="s">
        <v>1</v>
      </c>
      <c r="E13161" s="144" t="s">
        <v>191</v>
      </c>
      <c r="F13161" s="144">
        <v>2065</v>
      </c>
      <c r="G13161" s="147">
        <v>71.072662898509606</v>
      </c>
      <c r="H13161" s="147">
        <v>76.746080000000006</v>
      </c>
      <c r="I13161" s="147">
        <v>82.76</v>
      </c>
      <c r="J13161" s="147">
        <v>88.724400000000003</v>
      </c>
      <c r="K13161" s="147">
        <v>94.692959999999999</v>
      </c>
    </row>
    <row r="13162" spans="2:11" x14ac:dyDescent="0.2">
      <c r="B13162" s="21" t="str">
        <f t="shared" si="205"/>
        <v>NakinaWind2070RCP8.5</v>
      </c>
      <c r="C13162" t="s">
        <v>382</v>
      </c>
      <c r="D13162" t="s">
        <v>1</v>
      </c>
      <c r="E13162" s="144" t="s">
        <v>191</v>
      </c>
      <c r="F13162" s="144">
        <v>2070</v>
      </c>
      <c r="G13162" s="147">
        <v>71.12792577382757</v>
      </c>
      <c r="H13162" s="147">
        <v>76.805599999999998</v>
      </c>
      <c r="I13162" s="147">
        <v>82.824000000000012</v>
      </c>
      <c r="J13162" s="147">
        <v>88.792880000000011</v>
      </c>
      <c r="K13162" s="147">
        <v>94.768959999999993</v>
      </c>
    </row>
    <row r="13163" spans="2:11" x14ac:dyDescent="0.2">
      <c r="B13163" s="21" t="str">
        <f t="shared" si="205"/>
        <v>NakinaWind2075RCP8.5</v>
      </c>
      <c r="C13163" t="s">
        <v>382</v>
      </c>
      <c r="D13163" t="s">
        <v>1</v>
      </c>
      <c r="E13163" s="144" t="s">
        <v>191</v>
      </c>
      <c r="F13163" s="144">
        <v>2075</v>
      </c>
      <c r="G13163" s="147">
        <v>71.125623154022648</v>
      </c>
      <c r="H13163" s="147">
        <v>76.793200000000013</v>
      </c>
      <c r="I13163" s="147">
        <v>82.8</v>
      </c>
      <c r="J13163" s="147">
        <v>88.75864</v>
      </c>
      <c r="K13163" s="147">
        <v>94.726399999999998</v>
      </c>
    </row>
    <row r="13164" spans="2:11" x14ac:dyDescent="0.2">
      <c r="B13164" s="21" t="str">
        <f t="shared" si="205"/>
        <v>NakinaWind2080RCP8.5</v>
      </c>
      <c r="C13164" t="s">
        <v>382</v>
      </c>
      <c r="D13164" t="s">
        <v>1</v>
      </c>
      <c r="E13164" s="144" t="s">
        <v>191</v>
      </c>
      <c r="F13164" s="144">
        <v>2080</v>
      </c>
      <c r="G13164" s="147">
        <v>71.12332053421774</v>
      </c>
      <c r="H13164" s="147">
        <v>76.780800000000013</v>
      </c>
      <c r="I13164" s="147">
        <v>82.775999999999996</v>
      </c>
      <c r="J13164" s="147">
        <v>88.724400000000003</v>
      </c>
      <c r="K13164" s="147">
        <v>94.683839999999989</v>
      </c>
    </row>
    <row r="13165" spans="2:11" x14ac:dyDescent="0.2">
      <c r="B13165" s="21" t="str">
        <f t="shared" si="205"/>
        <v>NakinaWind2085RCP8.5</v>
      </c>
      <c r="C13165" t="s">
        <v>382</v>
      </c>
      <c r="D13165" t="s">
        <v>1</v>
      </c>
      <c r="E13165" s="144" t="s">
        <v>191</v>
      </c>
      <c r="F13165" s="144">
        <v>2085</v>
      </c>
      <c r="G13165" s="147">
        <v>71.199306987779934</v>
      </c>
      <c r="H13165" s="147">
        <v>76.870080000000002</v>
      </c>
      <c r="I13165" s="147">
        <v>82.884</v>
      </c>
      <c r="J13165" s="147">
        <v>88.848520000000008</v>
      </c>
      <c r="K13165" s="147">
        <v>94.825199999999981</v>
      </c>
    </row>
    <row r="13166" spans="2:11" x14ac:dyDescent="0.2">
      <c r="B13166" s="21" t="str">
        <f t="shared" si="205"/>
        <v>NakinaWind2090RCP8.5</v>
      </c>
      <c r="C13166" t="s">
        <v>382</v>
      </c>
      <c r="D13166" t="s">
        <v>1</v>
      </c>
      <c r="E13166" s="144" t="s">
        <v>191</v>
      </c>
      <c r="F13166" s="144">
        <v>2090</v>
      </c>
      <c r="G13166" s="147">
        <v>71.275293441342129</v>
      </c>
      <c r="H13166" s="147">
        <v>76.959360000000004</v>
      </c>
      <c r="I13166" s="147">
        <v>82.992000000000004</v>
      </c>
      <c r="J13166" s="147">
        <v>88.972640000000013</v>
      </c>
      <c r="K13166" s="147">
        <v>94.966559999999973</v>
      </c>
    </row>
    <row r="13167" spans="2:11" x14ac:dyDescent="0.2">
      <c r="B13167" s="21" t="str">
        <f t="shared" si="205"/>
        <v>NakinaWind2095RCP8.5</v>
      </c>
      <c r="C13167" t="s">
        <v>382</v>
      </c>
      <c r="D13167" t="s">
        <v>1</v>
      </c>
      <c r="E13167" s="144" t="s">
        <v>191</v>
      </c>
      <c r="F13167" s="144">
        <v>2095</v>
      </c>
      <c r="G13167" s="147">
        <v>71.275293441342129</v>
      </c>
      <c r="H13167" s="147">
        <v>76.959360000000004</v>
      </c>
      <c r="I13167" s="147">
        <v>82.992000000000004</v>
      </c>
      <c r="J13167" s="147">
        <v>88.972640000000013</v>
      </c>
      <c r="K13167" s="147">
        <v>94.966559999999973</v>
      </c>
    </row>
    <row r="13168" spans="2:11" x14ac:dyDescent="0.2">
      <c r="B13168" s="21" t="str">
        <f t="shared" si="205"/>
        <v>NakinaWind2100RCP8.5</v>
      </c>
      <c r="C13168" t="s">
        <v>382</v>
      </c>
      <c r="D13168" t="s">
        <v>1</v>
      </c>
      <c r="E13168" s="144" t="s">
        <v>191</v>
      </c>
      <c r="F13168" s="144">
        <v>2100</v>
      </c>
      <c r="G13168" s="147">
        <v>71.275293441342129</v>
      </c>
      <c r="H13168" s="147">
        <v>76.959360000000004</v>
      </c>
      <c r="I13168" s="147">
        <v>82.992000000000004</v>
      </c>
      <c r="J13168" s="147">
        <v>88.972640000000013</v>
      </c>
      <c r="K13168" s="147">
        <v>94.966559999999973</v>
      </c>
    </row>
    <row r="13169" spans="2:11" x14ac:dyDescent="0.2">
      <c r="B13169" s="21" t="str">
        <f t="shared" si="205"/>
        <v>Nanticoke (Jarvis)Ice Accretion2023RCP4.5</v>
      </c>
      <c r="C13169" t="s">
        <v>383</v>
      </c>
      <c r="D13169" t="s">
        <v>486</v>
      </c>
      <c r="E13169" s="144" t="s">
        <v>193</v>
      </c>
      <c r="F13169" s="144">
        <v>2023</v>
      </c>
      <c r="G13169" s="147">
        <v>23.280227652422496</v>
      </c>
      <c r="H13169" s="147">
        <v>27.909579999999998</v>
      </c>
      <c r="I13169" s="147">
        <v>33.795999999999999</v>
      </c>
      <c r="J13169" s="147">
        <v>38.266319999999993</v>
      </c>
      <c r="K13169" s="147">
        <v>42.75432</v>
      </c>
    </row>
    <row r="13170" spans="2:11" x14ac:dyDescent="0.2">
      <c r="B13170" s="21" t="str">
        <f t="shared" si="205"/>
        <v>Nanticoke (Jarvis)Ice Accretion2025RCP4.5</v>
      </c>
      <c r="C13170" t="s">
        <v>383</v>
      </c>
      <c r="D13170" t="s">
        <v>486</v>
      </c>
      <c r="E13170" s="144" t="s">
        <v>193</v>
      </c>
      <c r="F13170" s="144">
        <v>2025</v>
      </c>
      <c r="G13170" s="147">
        <v>23.161933812725227</v>
      </c>
      <c r="H13170" s="147">
        <v>27.782589999999999</v>
      </c>
      <c r="I13170" s="147">
        <v>33.654333333333334</v>
      </c>
      <c r="J13170" s="147">
        <v>38.119043333333323</v>
      </c>
      <c r="K13170" s="147">
        <v>42.597239999999999</v>
      </c>
    </row>
    <row r="13171" spans="2:11" x14ac:dyDescent="0.2">
      <c r="B13171" s="21" t="str">
        <f t="shared" si="205"/>
        <v>Nanticoke (Jarvis)Ice Accretion2030RCP4.5</v>
      </c>
      <c r="C13171" t="s">
        <v>383</v>
      </c>
      <c r="D13171" t="s">
        <v>486</v>
      </c>
      <c r="E13171" s="144" t="s">
        <v>193</v>
      </c>
      <c r="F13171" s="144">
        <v>2030</v>
      </c>
      <c r="G13171" s="147">
        <v>23.043639973027958</v>
      </c>
      <c r="H13171" s="147">
        <v>27.6556</v>
      </c>
      <c r="I13171" s="147">
        <v>33.512666666666668</v>
      </c>
      <c r="J13171" s="147">
        <v>37.97176666666666</v>
      </c>
      <c r="K13171" s="147">
        <v>42.440159999999999</v>
      </c>
    </row>
    <row r="13172" spans="2:11" x14ac:dyDescent="0.2">
      <c r="B13172" s="21" t="str">
        <f t="shared" si="205"/>
        <v>Nanticoke (Jarvis)Ice Accretion2035RCP4.5</v>
      </c>
      <c r="C13172" t="s">
        <v>383</v>
      </c>
      <c r="D13172" t="s">
        <v>486</v>
      </c>
      <c r="E13172" s="144" t="s">
        <v>193</v>
      </c>
      <c r="F13172" s="144">
        <v>2035</v>
      </c>
      <c r="G13172" s="147">
        <v>22.925346133330692</v>
      </c>
      <c r="H13172" s="147">
        <v>27.52861</v>
      </c>
      <c r="I13172" s="147">
        <v>33.370999999999995</v>
      </c>
      <c r="J13172" s="147">
        <v>37.824489999999997</v>
      </c>
      <c r="K13172" s="147">
        <v>42.283079999999998</v>
      </c>
    </row>
    <row r="13173" spans="2:11" x14ac:dyDescent="0.2">
      <c r="B13173" s="21" t="str">
        <f t="shared" si="205"/>
        <v>Nanticoke (Jarvis)Ice Accretion2040RCP4.5</v>
      </c>
      <c r="C13173" t="s">
        <v>383</v>
      </c>
      <c r="D13173" t="s">
        <v>486</v>
      </c>
      <c r="E13173" s="144" t="s">
        <v>193</v>
      </c>
      <c r="F13173" s="144">
        <v>2040</v>
      </c>
      <c r="G13173" s="147">
        <v>22.807052293633422</v>
      </c>
      <c r="H13173" s="147">
        <v>27.401619999999998</v>
      </c>
      <c r="I13173" s="147">
        <v>33.229333333333329</v>
      </c>
      <c r="J13173" s="147">
        <v>37.677213333333327</v>
      </c>
      <c r="K13173" s="147">
        <v>42.126000000000005</v>
      </c>
    </row>
    <row r="13174" spans="2:11" x14ac:dyDescent="0.2">
      <c r="B13174" s="21" t="str">
        <f t="shared" si="205"/>
        <v>Nanticoke (Jarvis)Ice Accretion2045RCP4.5</v>
      </c>
      <c r="C13174" t="s">
        <v>383</v>
      </c>
      <c r="D13174" t="s">
        <v>486</v>
      </c>
      <c r="E13174" s="144" t="s">
        <v>193</v>
      </c>
      <c r="F13174" s="144">
        <v>2045</v>
      </c>
      <c r="G13174" s="147">
        <v>22.688758453936153</v>
      </c>
      <c r="H13174" s="147">
        <v>27.274629999999998</v>
      </c>
      <c r="I13174" s="147">
        <v>33.087666666666664</v>
      </c>
      <c r="J13174" s="147">
        <v>37.529936666666657</v>
      </c>
      <c r="K13174" s="147">
        <v>41.968920000000004</v>
      </c>
    </row>
    <row r="13175" spans="2:11" x14ac:dyDescent="0.2">
      <c r="B13175" s="21" t="str">
        <f t="shared" si="205"/>
        <v>Nanticoke (Jarvis)Ice Accretion2050RCP4.5</v>
      </c>
      <c r="C13175" t="s">
        <v>383</v>
      </c>
      <c r="D13175" t="s">
        <v>486</v>
      </c>
      <c r="E13175" s="144" t="s">
        <v>193</v>
      </c>
      <c r="F13175" s="144">
        <v>2050</v>
      </c>
      <c r="G13175" s="147">
        <v>22.253437123850205</v>
      </c>
      <c r="H13175" s="147">
        <v>26.803356000000001</v>
      </c>
      <c r="I13175" s="147">
        <v>32.571999999999996</v>
      </c>
      <c r="J13175" s="147">
        <v>36.975407999999995</v>
      </c>
      <c r="K13175" s="147">
        <v>41.374872000000003</v>
      </c>
    </row>
    <row r="13176" spans="2:11" x14ac:dyDescent="0.2">
      <c r="B13176" s="21" t="str">
        <f t="shared" si="205"/>
        <v>Nanticoke (Jarvis)Ice Accretion2055RCP4.5</v>
      </c>
      <c r="C13176" t="s">
        <v>383</v>
      </c>
      <c r="D13176" t="s">
        <v>486</v>
      </c>
      <c r="E13176" s="144" t="s">
        <v>193</v>
      </c>
      <c r="F13176" s="144">
        <v>2055</v>
      </c>
      <c r="G13176" s="147">
        <v>21.936409633461523</v>
      </c>
      <c r="H13176" s="147">
        <v>26.459071999999999</v>
      </c>
      <c r="I13176" s="147">
        <v>32.198</v>
      </c>
      <c r="J13176" s="147">
        <v>36.568155999999995</v>
      </c>
      <c r="K13176" s="147">
        <v>40.937904000000003</v>
      </c>
    </row>
    <row r="13177" spans="2:11" x14ac:dyDescent="0.2">
      <c r="B13177" s="21" t="str">
        <f t="shared" si="205"/>
        <v>Nanticoke (Jarvis)Ice Accretion2060RCP4.5</v>
      </c>
      <c r="C13177" t="s">
        <v>383</v>
      </c>
      <c r="D13177" t="s">
        <v>486</v>
      </c>
      <c r="E13177" s="144" t="s">
        <v>193</v>
      </c>
      <c r="F13177" s="144">
        <v>2060</v>
      </c>
      <c r="G13177" s="147">
        <v>21.619382143072844</v>
      </c>
      <c r="H13177" s="147">
        <v>26.114788000000001</v>
      </c>
      <c r="I13177" s="147">
        <v>31.823999999999998</v>
      </c>
      <c r="J13177" s="147">
        <v>36.160903999999995</v>
      </c>
      <c r="K13177" s="147">
        <v>40.500936000000003</v>
      </c>
    </row>
    <row r="13178" spans="2:11" x14ac:dyDescent="0.2">
      <c r="B13178" s="21" t="str">
        <f t="shared" si="205"/>
        <v>Nanticoke (Jarvis)Ice Accretion2065RCP4.5</v>
      </c>
      <c r="C13178" t="s">
        <v>383</v>
      </c>
      <c r="D13178" t="s">
        <v>486</v>
      </c>
      <c r="E13178" s="144" t="s">
        <v>193</v>
      </c>
      <c r="F13178" s="144">
        <v>2065</v>
      </c>
      <c r="G13178" s="147">
        <v>21.302354652684162</v>
      </c>
      <c r="H13178" s="147">
        <v>25.770503999999999</v>
      </c>
      <c r="I13178" s="147">
        <v>31.45</v>
      </c>
      <c r="J13178" s="147">
        <v>35.753651999999995</v>
      </c>
      <c r="K13178" s="147">
        <v>40.063968000000003</v>
      </c>
    </row>
    <row r="13179" spans="2:11" x14ac:dyDescent="0.2">
      <c r="B13179" s="21" t="str">
        <f t="shared" si="205"/>
        <v>Nanticoke (Jarvis)Ice Accretion2070RCP4.5</v>
      </c>
      <c r="C13179" t="s">
        <v>383</v>
      </c>
      <c r="D13179" t="s">
        <v>486</v>
      </c>
      <c r="E13179" s="144" t="s">
        <v>193</v>
      </c>
      <c r="F13179" s="144">
        <v>2070</v>
      </c>
      <c r="G13179" s="147">
        <v>20.985327162295484</v>
      </c>
      <c r="H13179" s="147">
        <v>25.426220000000001</v>
      </c>
      <c r="I13179" s="147">
        <v>31.076000000000001</v>
      </c>
      <c r="J13179" s="147">
        <v>35.346399999999996</v>
      </c>
      <c r="K13179" s="147">
        <v>39.627000000000002</v>
      </c>
    </row>
    <row r="13180" spans="2:11" x14ac:dyDescent="0.2">
      <c r="B13180" s="21" t="str">
        <f t="shared" si="205"/>
        <v>Nanticoke (Jarvis)Ice Accretion2075RCP4.5</v>
      </c>
      <c r="C13180" t="s">
        <v>383</v>
      </c>
      <c r="D13180" t="s">
        <v>486</v>
      </c>
      <c r="E13180" s="144" t="s">
        <v>193</v>
      </c>
      <c r="F13180" s="144">
        <v>2075</v>
      </c>
      <c r="G13180" s="147">
        <v>20.88280583455785</v>
      </c>
      <c r="H13180" s="147">
        <v>25.336856666666666</v>
      </c>
      <c r="I13180" s="147">
        <v>30.996666666666666</v>
      </c>
      <c r="J13180" s="147">
        <v>35.27596333333333</v>
      </c>
      <c r="K13180" s="147">
        <v>39.555600000000005</v>
      </c>
    </row>
    <row r="13181" spans="2:11" x14ac:dyDescent="0.2">
      <c r="B13181" s="21" t="str">
        <f t="shared" si="205"/>
        <v>Nanticoke (Jarvis)Ice Accretion2080RCP4.5</v>
      </c>
      <c r="C13181" t="s">
        <v>383</v>
      </c>
      <c r="D13181" t="s">
        <v>486</v>
      </c>
      <c r="E13181" s="144" t="s">
        <v>193</v>
      </c>
      <c r="F13181" s="144">
        <v>2080</v>
      </c>
      <c r="G13181" s="147">
        <v>20.780284506820216</v>
      </c>
      <c r="H13181" s="147">
        <v>25.247493333333335</v>
      </c>
      <c r="I13181" s="147">
        <v>30.917333333333335</v>
      </c>
      <c r="J13181" s="147">
        <v>35.205526666666664</v>
      </c>
      <c r="K13181" s="147">
        <v>39.484200000000001</v>
      </c>
    </row>
    <row r="13182" spans="2:11" x14ac:dyDescent="0.2">
      <c r="B13182" s="21" t="str">
        <f t="shared" si="205"/>
        <v>Nanticoke (Jarvis)Ice Accretion2085RCP4.5</v>
      </c>
      <c r="C13182" t="s">
        <v>383</v>
      </c>
      <c r="D13182" t="s">
        <v>486</v>
      </c>
      <c r="E13182" s="144" t="s">
        <v>193</v>
      </c>
      <c r="F13182" s="144">
        <v>2085</v>
      </c>
      <c r="G13182" s="147">
        <v>20.677763179082582</v>
      </c>
      <c r="H13182" s="147">
        <v>25.15813</v>
      </c>
      <c r="I13182" s="147">
        <v>30.838000000000001</v>
      </c>
      <c r="J13182" s="147">
        <v>35.135089999999991</v>
      </c>
      <c r="K13182" s="147">
        <v>39.412800000000004</v>
      </c>
    </row>
    <row r="13183" spans="2:11" x14ac:dyDescent="0.2">
      <c r="B13183" s="21" t="str">
        <f t="shared" si="205"/>
        <v>Nanticoke (Jarvis)Ice Accretion2090RCP4.5</v>
      </c>
      <c r="C13183" t="s">
        <v>383</v>
      </c>
      <c r="D13183" t="s">
        <v>486</v>
      </c>
      <c r="E13183" s="144" t="s">
        <v>193</v>
      </c>
      <c r="F13183" s="144">
        <v>2090</v>
      </c>
      <c r="G13183" s="147">
        <v>20.575241851344952</v>
      </c>
      <c r="H13183" s="147">
        <v>25.068766666666665</v>
      </c>
      <c r="I13183" s="147">
        <v>30.758666666666667</v>
      </c>
      <c r="J13183" s="147">
        <v>35.064653333333325</v>
      </c>
      <c r="K13183" s="147">
        <v>39.341400000000007</v>
      </c>
    </row>
    <row r="13184" spans="2:11" x14ac:dyDescent="0.2">
      <c r="B13184" s="21" t="str">
        <f t="shared" si="205"/>
        <v>Nanticoke (Jarvis)Ice Accretion2095RCP4.5</v>
      </c>
      <c r="C13184" t="s">
        <v>383</v>
      </c>
      <c r="D13184" t="s">
        <v>486</v>
      </c>
      <c r="E13184" s="144" t="s">
        <v>193</v>
      </c>
      <c r="F13184" s="144">
        <v>2095</v>
      </c>
      <c r="G13184" s="147">
        <v>20.472720523607318</v>
      </c>
      <c r="H13184" s="147">
        <v>24.979403333333334</v>
      </c>
      <c r="I13184" s="147">
        <v>30.679333333333336</v>
      </c>
      <c r="J13184" s="147">
        <v>34.994216666666659</v>
      </c>
      <c r="K13184" s="147">
        <v>39.270000000000003</v>
      </c>
    </row>
    <row r="13185" spans="2:11" x14ac:dyDescent="0.2">
      <c r="B13185" s="21" t="str">
        <f t="shared" si="205"/>
        <v>Nanticoke (Jarvis)Ice Accretion2100RCP4.5</v>
      </c>
      <c r="C13185" t="s">
        <v>383</v>
      </c>
      <c r="D13185" t="s">
        <v>486</v>
      </c>
      <c r="E13185" s="144" t="s">
        <v>193</v>
      </c>
      <c r="F13185" s="144">
        <v>2100</v>
      </c>
      <c r="G13185" s="147">
        <v>20.370199195869684</v>
      </c>
      <c r="H13185" s="147">
        <v>24.890039999999999</v>
      </c>
      <c r="I13185" s="147">
        <v>30.6</v>
      </c>
      <c r="J13185" s="147">
        <v>34.923779999999994</v>
      </c>
      <c r="K13185" s="147">
        <v>39.198600000000006</v>
      </c>
    </row>
    <row r="13186" spans="2:11" x14ac:dyDescent="0.2">
      <c r="B13186" s="21" t="str">
        <f t="shared" si="205"/>
        <v>Nanticoke (Jarvis)Ice Accretion2023RCP6.0</v>
      </c>
      <c r="C13186" t="s">
        <v>383</v>
      </c>
      <c r="D13186" t="s">
        <v>486</v>
      </c>
      <c r="E13186" s="144" t="s">
        <v>192</v>
      </c>
      <c r="F13186" s="144">
        <v>2023</v>
      </c>
      <c r="G13186" s="147">
        <v>23.280227652422496</v>
      </c>
      <c r="H13186" s="147">
        <v>27.909579999999998</v>
      </c>
      <c r="I13186" s="147">
        <v>33.795999999999999</v>
      </c>
      <c r="J13186" s="147">
        <v>38.266319999999993</v>
      </c>
      <c r="K13186" s="147">
        <v>42.75432</v>
      </c>
    </row>
    <row r="13187" spans="2:11" x14ac:dyDescent="0.2">
      <c r="B13187" s="21" t="str">
        <f t="shared" si="205"/>
        <v>Nanticoke (Jarvis)Ice Accretion2025RCP6.0</v>
      </c>
      <c r="C13187" t="s">
        <v>383</v>
      </c>
      <c r="D13187" t="s">
        <v>486</v>
      </c>
      <c r="E13187" s="144" t="s">
        <v>192</v>
      </c>
      <c r="F13187" s="144">
        <v>2025</v>
      </c>
      <c r="G13187" s="147">
        <v>23.161933812725227</v>
      </c>
      <c r="H13187" s="147">
        <v>27.782589999999999</v>
      </c>
      <c r="I13187" s="147">
        <v>33.654333333333334</v>
      </c>
      <c r="J13187" s="147">
        <v>38.119043333333323</v>
      </c>
      <c r="K13187" s="147">
        <v>42.597239999999999</v>
      </c>
    </row>
    <row r="13188" spans="2:11" x14ac:dyDescent="0.2">
      <c r="B13188" s="21" t="str">
        <f t="shared" si="205"/>
        <v>Nanticoke (Jarvis)Ice Accretion2030RCP6.0</v>
      </c>
      <c r="C13188" t="s">
        <v>383</v>
      </c>
      <c r="D13188" t="s">
        <v>486</v>
      </c>
      <c r="E13188" s="144" t="s">
        <v>192</v>
      </c>
      <c r="F13188" s="144">
        <v>2030</v>
      </c>
      <c r="G13188" s="147">
        <v>23.043639973027958</v>
      </c>
      <c r="H13188" s="147">
        <v>27.6556</v>
      </c>
      <c r="I13188" s="147">
        <v>33.512666666666668</v>
      </c>
      <c r="J13188" s="147">
        <v>37.97176666666666</v>
      </c>
      <c r="K13188" s="147">
        <v>42.440159999999999</v>
      </c>
    </row>
    <row r="13189" spans="2:11" x14ac:dyDescent="0.2">
      <c r="B13189" s="21" t="str">
        <f t="shared" si="205"/>
        <v>Nanticoke (Jarvis)Ice Accretion2035RCP6.0</v>
      </c>
      <c r="C13189" t="s">
        <v>383</v>
      </c>
      <c r="D13189" t="s">
        <v>486</v>
      </c>
      <c r="E13189" s="144" t="s">
        <v>192</v>
      </c>
      <c r="F13189" s="144">
        <v>2035</v>
      </c>
      <c r="G13189" s="147">
        <v>22.925346133330692</v>
      </c>
      <c r="H13189" s="147">
        <v>27.52861</v>
      </c>
      <c r="I13189" s="147">
        <v>33.370999999999995</v>
      </c>
      <c r="J13189" s="147">
        <v>37.824489999999997</v>
      </c>
      <c r="K13189" s="147">
        <v>42.283079999999998</v>
      </c>
    </row>
    <row r="13190" spans="2:11" x14ac:dyDescent="0.2">
      <c r="B13190" s="21" t="str">
        <f t="shared" si="205"/>
        <v>Nanticoke (Jarvis)Ice Accretion2040RCP6.0</v>
      </c>
      <c r="C13190" t="s">
        <v>383</v>
      </c>
      <c r="D13190" t="s">
        <v>486</v>
      </c>
      <c r="E13190" s="144" t="s">
        <v>192</v>
      </c>
      <c r="F13190" s="144">
        <v>2040</v>
      </c>
      <c r="G13190" s="147">
        <v>22.807052293633422</v>
      </c>
      <c r="H13190" s="147">
        <v>27.401619999999998</v>
      </c>
      <c r="I13190" s="147">
        <v>33.229333333333329</v>
      </c>
      <c r="J13190" s="147">
        <v>37.677213333333327</v>
      </c>
      <c r="K13190" s="147">
        <v>42.126000000000005</v>
      </c>
    </row>
    <row r="13191" spans="2:11" x14ac:dyDescent="0.2">
      <c r="B13191" s="21" t="str">
        <f t="shared" si="205"/>
        <v>Nanticoke (Jarvis)Ice Accretion2045RCP6.0</v>
      </c>
      <c r="C13191" t="s">
        <v>383</v>
      </c>
      <c r="D13191" t="s">
        <v>486</v>
      </c>
      <c r="E13191" s="144" t="s">
        <v>192</v>
      </c>
      <c r="F13191" s="144">
        <v>2045</v>
      </c>
      <c r="G13191" s="147">
        <v>22.688758453936153</v>
      </c>
      <c r="H13191" s="147">
        <v>27.274629999999998</v>
      </c>
      <c r="I13191" s="147">
        <v>33.087666666666664</v>
      </c>
      <c r="J13191" s="147">
        <v>37.529936666666657</v>
      </c>
      <c r="K13191" s="147">
        <v>41.968920000000004</v>
      </c>
    </row>
    <row r="13192" spans="2:11" x14ac:dyDescent="0.2">
      <c r="B13192" s="21" t="str">
        <f t="shared" si="205"/>
        <v>Nanticoke (Jarvis)Ice Accretion2050RCP6.0</v>
      </c>
      <c r="C13192" t="s">
        <v>383</v>
      </c>
      <c r="D13192" t="s">
        <v>486</v>
      </c>
      <c r="E13192" s="144" t="s">
        <v>192</v>
      </c>
      <c r="F13192" s="144">
        <v>2050</v>
      </c>
      <c r="G13192" s="147">
        <v>22.253437123850205</v>
      </c>
      <c r="H13192" s="147">
        <v>26.803356000000001</v>
      </c>
      <c r="I13192" s="147">
        <v>32.571999999999996</v>
      </c>
      <c r="J13192" s="147">
        <v>36.975407999999995</v>
      </c>
      <c r="K13192" s="147">
        <v>41.374872000000003</v>
      </c>
    </row>
    <row r="13193" spans="2:11" x14ac:dyDescent="0.2">
      <c r="B13193" s="21" t="str">
        <f t="shared" si="205"/>
        <v>Nanticoke (Jarvis)Ice Accretion2055RCP6.0</v>
      </c>
      <c r="C13193" t="s">
        <v>383</v>
      </c>
      <c r="D13193" t="s">
        <v>486</v>
      </c>
      <c r="E13193" s="144" t="s">
        <v>192</v>
      </c>
      <c r="F13193" s="144">
        <v>2055</v>
      </c>
      <c r="G13193" s="147">
        <v>21.936409633461523</v>
      </c>
      <c r="H13193" s="147">
        <v>26.459071999999999</v>
      </c>
      <c r="I13193" s="147">
        <v>32.198</v>
      </c>
      <c r="J13193" s="147">
        <v>36.568155999999995</v>
      </c>
      <c r="K13193" s="147">
        <v>40.937904000000003</v>
      </c>
    </row>
    <row r="13194" spans="2:11" x14ac:dyDescent="0.2">
      <c r="B13194" s="21" t="str">
        <f t="shared" si="205"/>
        <v>Nanticoke (Jarvis)Ice Accretion2060RCP6.0</v>
      </c>
      <c r="C13194" t="s">
        <v>383</v>
      </c>
      <c r="D13194" t="s">
        <v>486</v>
      </c>
      <c r="E13194" s="144" t="s">
        <v>192</v>
      </c>
      <c r="F13194" s="144">
        <v>2060</v>
      </c>
      <c r="G13194" s="147">
        <v>21.619382143072844</v>
      </c>
      <c r="H13194" s="147">
        <v>26.114788000000001</v>
      </c>
      <c r="I13194" s="147">
        <v>31.823999999999998</v>
      </c>
      <c r="J13194" s="147">
        <v>36.160903999999995</v>
      </c>
      <c r="K13194" s="147">
        <v>40.500936000000003</v>
      </c>
    </row>
    <row r="13195" spans="2:11" x14ac:dyDescent="0.2">
      <c r="B13195" s="21" t="str">
        <f t="shared" si="205"/>
        <v>Nanticoke (Jarvis)Ice Accretion2065RCP6.0</v>
      </c>
      <c r="C13195" t="s">
        <v>383</v>
      </c>
      <c r="D13195" t="s">
        <v>486</v>
      </c>
      <c r="E13195" s="144" t="s">
        <v>192</v>
      </c>
      <c r="F13195" s="144">
        <v>2065</v>
      </c>
      <c r="G13195" s="147">
        <v>21.302354652684162</v>
      </c>
      <c r="H13195" s="147">
        <v>25.770503999999999</v>
      </c>
      <c r="I13195" s="147">
        <v>31.45</v>
      </c>
      <c r="J13195" s="147">
        <v>35.753651999999995</v>
      </c>
      <c r="K13195" s="147">
        <v>40.063968000000003</v>
      </c>
    </row>
    <row r="13196" spans="2:11" x14ac:dyDescent="0.2">
      <c r="B13196" s="21" t="str">
        <f t="shared" ref="B13196:B13259" si="206">C13196&amp;D13196&amp;F13196&amp;E13196</f>
        <v>Nanticoke (Jarvis)Ice Accretion2070RCP6.0</v>
      </c>
      <c r="C13196" t="s">
        <v>383</v>
      </c>
      <c r="D13196" t="s">
        <v>486</v>
      </c>
      <c r="E13196" s="144" t="s">
        <v>192</v>
      </c>
      <c r="F13196" s="144">
        <v>2070</v>
      </c>
      <c r="G13196" s="147">
        <v>20.985327162295484</v>
      </c>
      <c r="H13196" s="147">
        <v>25.426220000000001</v>
      </c>
      <c r="I13196" s="147">
        <v>31.076000000000001</v>
      </c>
      <c r="J13196" s="147">
        <v>35.346399999999996</v>
      </c>
      <c r="K13196" s="147">
        <v>39.627000000000002</v>
      </c>
    </row>
    <row r="13197" spans="2:11" x14ac:dyDescent="0.2">
      <c r="B13197" s="21" t="str">
        <f t="shared" si="206"/>
        <v>Nanticoke (Jarvis)Ice Accretion2075RCP6.0</v>
      </c>
      <c r="C13197" t="s">
        <v>383</v>
      </c>
      <c r="D13197" t="s">
        <v>486</v>
      </c>
      <c r="E13197" s="144" t="s">
        <v>192</v>
      </c>
      <c r="F13197" s="144">
        <v>2075</v>
      </c>
      <c r="G13197" s="147">
        <v>20.831545170689033</v>
      </c>
      <c r="H13197" s="147">
        <v>25.292175</v>
      </c>
      <c r="I13197" s="147">
        <v>30.957000000000001</v>
      </c>
      <c r="J13197" s="147">
        <v>35.240744999999997</v>
      </c>
      <c r="K13197" s="147">
        <v>39.519900000000007</v>
      </c>
    </row>
    <row r="13198" spans="2:11" x14ac:dyDescent="0.2">
      <c r="B13198" s="21" t="str">
        <f t="shared" si="206"/>
        <v>Nanticoke (Jarvis)Ice Accretion2080RCP6.0</v>
      </c>
      <c r="C13198" t="s">
        <v>383</v>
      </c>
      <c r="D13198" t="s">
        <v>486</v>
      </c>
      <c r="E13198" s="144" t="s">
        <v>192</v>
      </c>
      <c r="F13198" s="144">
        <v>2080</v>
      </c>
      <c r="G13198" s="147">
        <v>20.677763179082582</v>
      </c>
      <c r="H13198" s="147">
        <v>25.15813</v>
      </c>
      <c r="I13198" s="147">
        <v>30.838000000000001</v>
      </c>
      <c r="J13198" s="147">
        <v>35.135089999999991</v>
      </c>
      <c r="K13198" s="147">
        <v>39.412800000000004</v>
      </c>
    </row>
    <row r="13199" spans="2:11" x14ac:dyDescent="0.2">
      <c r="B13199" s="21" t="str">
        <f t="shared" si="206"/>
        <v>Nanticoke (Jarvis)Ice Accretion2085RCP6.0</v>
      </c>
      <c r="C13199" t="s">
        <v>383</v>
      </c>
      <c r="D13199" t="s">
        <v>486</v>
      </c>
      <c r="E13199" s="144" t="s">
        <v>192</v>
      </c>
      <c r="F13199" s="144">
        <v>2085</v>
      </c>
      <c r="G13199" s="147">
        <v>20.523981187476135</v>
      </c>
      <c r="H13199" s="147">
        <v>25.024084999999999</v>
      </c>
      <c r="I13199" s="147">
        <v>30.719000000000001</v>
      </c>
      <c r="J13199" s="147">
        <v>35.029434999999992</v>
      </c>
      <c r="K13199" s="147">
        <v>39.305700000000002</v>
      </c>
    </row>
    <row r="13200" spans="2:11" x14ac:dyDescent="0.2">
      <c r="B13200" s="21" t="str">
        <f t="shared" si="206"/>
        <v>Nanticoke (Jarvis)Ice Accretion2090RCP6.0</v>
      </c>
      <c r="C13200" t="s">
        <v>383</v>
      </c>
      <c r="D13200" t="s">
        <v>486</v>
      </c>
      <c r="E13200" s="144" t="s">
        <v>192</v>
      </c>
      <c r="F13200" s="144">
        <v>2090</v>
      </c>
      <c r="G13200" s="147">
        <v>19.699867437585162</v>
      </c>
      <c r="H13200" s="147">
        <v>24.1281</v>
      </c>
      <c r="I13200" s="147">
        <v>29.716000000000001</v>
      </c>
      <c r="J13200" s="147">
        <v>33.950473333333328</v>
      </c>
      <c r="K13200" s="147">
        <v>38.141880000000008</v>
      </c>
    </row>
    <row r="13201" spans="2:11" x14ac:dyDescent="0.2">
      <c r="B13201" s="21" t="str">
        <f t="shared" si="206"/>
        <v>Nanticoke (Jarvis)Ice Accretion2095RCP6.0</v>
      </c>
      <c r="C13201" t="s">
        <v>383</v>
      </c>
      <c r="D13201" t="s">
        <v>486</v>
      </c>
      <c r="E13201" s="144" t="s">
        <v>192</v>
      </c>
      <c r="F13201" s="144">
        <v>2095</v>
      </c>
      <c r="G13201" s="147">
        <v>19.029535679300636</v>
      </c>
      <c r="H13201" s="147">
        <v>23.366160000000001</v>
      </c>
      <c r="I13201" s="147">
        <v>28.831999999999997</v>
      </c>
      <c r="J13201" s="147">
        <v>32.977166666666662</v>
      </c>
      <c r="K13201" s="147">
        <v>37.085160000000002</v>
      </c>
    </row>
    <row r="13202" spans="2:11" x14ac:dyDescent="0.2">
      <c r="B13202" s="21" t="str">
        <f t="shared" si="206"/>
        <v>Nanticoke (Jarvis)Ice Accretion2100RCP6.0</v>
      </c>
      <c r="C13202" t="s">
        <v>383</v>
      </c>
      <c r="D13202" t="s">
        <v>486</v>
      </c>
      <c r="E13202" s="144" t="s">
        <v>192</v>
      </c>
      <c r="F13202" s="144">
        <v>2100</v>
      </c>
      <c r="G13202" s="147">
        <v>18.359203921016114</v>
      </c>
      <c r="H13202" s="147">
        <v>22.604220000000002</v>
      </c>
      <c r="I13202" s="147">
        <v>27.947999999999997</v>
      </c>
      <c r="J13202" s="147">
        <v>32.003859999999996</v>
      </c>
      <c r="K13202" s="147">
        <v>36.028440000000003</v>
      </c>
    </row>
    <row r="13203" spans="2:11" x14ac:dyDescent="0.2">
      <c r="B13203" s="21" t="str">
        <f t="shared" si="206"/>
        <v>Nanticoke (Jarvis)Ice Accretion2023RCP8.5</v>
      </c>
      <c r="C13203" t="s">
        <v>383</v>
      </c>
      <c r="D13203" t="s">
        <v>486</v>
      </c>
      <c r="E13203" s="144" t="s">
        <v>191</v>
      </c>
      <c r="F13203" s="144">
        <v>2023</v>
      </c>
      <c r="G13203" s="147">
        <v>23.280227652422496</v>
      </c>
      <c r="H13203" s="147">
        <v>27.909579999999998</v>
      </c>
      <c r="I13203" s="147">
        <v>33.795999999999999</v>
      </c>
      <c r="J13203" s="147">
        <v>38.266319999999993</v>
      </c>
      <c r="K13203" s="147">
        <v>42.75432</v>
      </c>
    </row>
    <row r="13204" spans="2:11" x14ac:dyDescent="0.2">
      <c r="B13204" s="21" t="str">
        <f t="shared" si="206"/>
        <v>Nanticoke (Jarvis)Ice Accretion2025RCP8.5</v>
      </c>
      <c r="C13204" t="s">
        <v>383</v>
      </c>
      <c r="D13204" t="s">
        <v>486</v>
      </c>
      <c r="E13204" s="144" t="s">
        <v>191</v>
      </c>
      <c r="F13204" s="144">
        <v>2025</v>
      </c>
      <c r="G13204" s="147">
        <v>23.043639973027958</v>
      </c>
      <c r="H13204" s="147">
        <v>27.6556</v>
      </c>
      <c r="I13204" s="147">
        <v>33.512666666666668</v>
      </c>
      <c r="J13204" s="147">
        <v>37.97176666666666</v>
      </c>
      <c r="K13204" s="147">
        <v>42.440159999999999</v>
      </c>
    </row>
    <row r="13205" spans="2:11" x14ac:dyDescent="0.2">
      <c r="B13205" s="21" t="str">
        <f t="shared" si="206"/>
        <v>Nanticoke (Jarvis)Ice Accretion2030RCP8.5</v>
      </c>
      <c r="C13205" t="s">
        <v>383</v>
      </c>
      <c r="D13205" t="s">
        <v>486</v>
      </c>
      <c r="E13205" s="144" t="s">
        <v>191</v>
      </c>
      <c r="F13205" s="144">
        <v>2030</v>
      </c>
      <c r="G13205" s="147">
        <v>22.807052293633422</v>
      </c>
      <c r="H13205" s="147">
        <v>27.401619999999998</v>
      </c>
      <c r="I13205" s="147">
        <v>33.229333333333329</v>
      </c>
      <c r="J13205" s="147">
        <v>37.677213333333327</v>
      </c>
      <c r="K13205" s="147">
        <v>42.126000000000005</v>
      </c>
    </row>
    <row r="13206" spans="2:11" x14ac:dyDescent="0.2">
      <c r="B13206" s="21" t="str">
        <f t="shared" si="206"/>
        <v>Nanticoke (Jarvis)Ice Accretion2035RCP8.5</v>
      </c>
      <c r="C13206" t="s">
        <v>383</v>
      </c>
      <c r="D13206" t="s">
        <v>486</v>
      </c>
      <c r="E13206" s="144" t="s">
        <v>191</v>
      </c>
      <c r="F13206" s="144">
        <v>2035</v>
      </c>
      <c r="G13206" s="147">
        <v>22.570464614238883</v>
      </c>
      <c r="H13206" s="147">
        <v>27.147639999999999</v>
      </c>
      <c r="I13206" s="147">
        <v>32.945999999999998</v>
      </c>
      <c r="J13206" s="147">
        <v>37.382659999999994</v>
      </c>
      <c r="K13206" s="147">
        <v>41.811840000000004</v>
      </c>
    </row>
    <row r="13207" spans="2:11" x14ac:dyDescent="0.2">
      <c r="B13207" s="21" t="str">
        <f t="shared" si="206"/>
        <v>Nanticoke (Jarvis)Ice Accretion2040RCP8.5</v>
      </c>
      <c r="C13207" t="s">
        <v>383</v>
      </c>
      <c r="D13207" t="s">
        <v>486</v>
      </c>
      <c r="E13207" s="144" t="s">
        <v>191</v>
      </c>
      <c r="F13207" s="144">
        <v>2040</v>
      </c>
      <c r="G13207" s="147">
        <v>22.042085463591082</v>
      </c>
      <c r="H13207" s="147">
        <v>26.573833333333333</v>
      </c>
      <c r="I13207" s="147">
        <v>32.322666666666663</v>
      </c>
      <c r="J13207" s="147">
        <v>36.703906666666661</v>
      </c>
      <c r="K13207" s="147">
        <v>41.083560000000006</v>
      </c>
    </row>
    <row r="13208" spans="2:11" x14ac:dyDescent="0.2">
      <c r="B13208" s="21" t="str">
        <f t="shared" si="206"/>
        <v>Nanticoke (Jarvis)Ice Accretion2045RCP8.5</v>
      </c>
      <c r="C13208" t="s">
        <v>383</v>
      </c>
      <c r="D13208" t="s">
        <v>486</v>
      </c>
      <c r="E13208" s="144" t="s">
        <v>191</v>
      </c>
      <c r="F13208" s="144">
        <v>2045</v>
      </c>
      <c r="G13208" s="147">
        <v>21.513706312943285</v>
      </c>
      <c r="H13208" s="147">
        <v>26.000026666666667</v>
      </c>
      <c r="I13208" s="147">
        <v>31.699333333333332</v>
      </c>
      <c r="J13208" s="147">
        <v>36.025153333333328</v>
      </c>
      <c r="K13208" s="147">
        <v>40.35528</v>
      </c>
    </row>
    <row r="13209" spans="2:11" x14ac:dyDescent="0.2">
      <c r="B13209" s="21" t="str">
        <f t="shared" si="206"/>
        <v>Nanticoke (Jarvis)Ice Accretion2050RCP8.5</v>
      </c>
      <c r="C13209" t="s">
        <v>383</v>
      </c>
      <c r="D13209" t="s">
        <v>486</v>
      </c>
      <c r="E13209" s="144" t="s">
        <v>191</v>
      </c>
      <c r="F13209" s="144">
        <v>2050</v>
      </c>
      <c r="G13209" s="147">
        <v>20.780284506820216</v>
      </c>
      <c r="H13209" s="147">
        <v>25.247493333333335</v>
      </c>
      <c r="I13209" s="147">
        <v>30.917333333333335</v>
      </c>
      <c r="J13209" s="147">
        <v>35.205526666666664</v>
      </c>
      <c r="K13209" s="147">
        <v>39.484200000000001</v>
      </c>
    </row>
    <row r="13210" spans="2:11" x14ac:dyDescent="0.2">
      <c r="B13210" s="21" t="str">
        <f t="shared" si="206"/>
        <v>Nanticoke (Jarvis)Ice Accretion2055RCP8.5</v>
      </c>
      <c r="C13210" t="s">
        <v>383</v>
      </c>
      <c r="D13210" t="s">
        <v>486</v>
      </c>
      <c r="E13210" s="144" t="s">
        <v>191</v>
      </c>
      <c r="F13210" s="144">
        <v>2055</v>
      </c>
      <c r="G13210" s="147">
        <v>20.575241851344952</v>
      </c>
      <c r="H13210" s="147">
        <v>25.068766666666665</v>
      </c>
      <c r="I13210" s="147">
        <v>30.758666666666667</v>
      </c>
      <c r="J13210" s="147">
        <v>35.064653333333325</v>
      </c>
      <c r="K13210" s="147">
        <v>39.341400000000007</v>
      </c>
    </row>
    <row r="13211" spans="2:11" x14ac:dyDescent="0.2">
      <c r="B13211" s="21" t="str">
        <f t="shared" si="206"/>
        <v>Nanticoke (Jarvis)Ice Accretion2060RCP8.5</v>
      </c>
      <c r="C13211" t="s">
        <v>383</v>
      </c>
      <c r="D13211" t="s">
        <v>486</v>
      </c>
      <c r="E13211" s="144" t="s">
        <v>191</v>
      </c>
      <c r="F13211" s="144">
        <v>2060</v>
      </c>
      <c r="G13211" s="147">
        <v>19.699867437585162</v>
      </c>
      <c r="H13211" s="147">
        <v>24.1281</v>
      </c>
      <c r="I13211" s="147">
        <v>29.716000000000001</v>
      </c>
      <c r="J13211" s="147">
        <v>33.950473333333328</v>
      </c>
      <c r="K13211" s="147">
        <v>38.141880000000008</v>
      </c>
    </row>
    <row r="13212" spans="2:11" x14ac:dyDescent="0.2">
      <c r="B13212" s="21" t="str">
        <f t="shared" si="206"/>
        <v>Nanticoke (Jarvis)Ice Accretion2065RCP8.5</v>
      </c>
      <c r="C13212" t="s">
        <v>383</v>
      </c>
      <c r="D13212" t="s">
        <v>486</v>
      </c>
      <c r="E13212" s="144" t="s">
        <v>191</v>
      </c>
      <c r="F13212" s="144">
        <v>2065</v>
      </c>
      <c r="G13212" s="147">
        <v>19.029535679300636</v>
      </c>
      <c r="H13212" s="147">
        <v>23.366160000000001</v>
      </c>
      <c r="I13212" s="147">
        <v>28.831999999999997</v>
      </c>
      <c r="J13212" s="147">
        <v>32.977166666666662</v>
      </c>
      <c r="K13212" s="147">
        <v>37.085160000000002</v>
      </c>
    </row>
    <row r="13213" spans="2:11" x14ac:dyDescent="0.2">
      <c r="B13213" s="21" t="str">
        <f t="shared" si="206"/>
        <v>Nanticoke (Jarvis)Ice Accretion2070RCP8.5</v>
      </c>
      <c r="C13213" t="s">
        <v>383</v>
      </c>
      <c r="D13213" t="s">
        <v>486</v>
      </c>
      <c r="E13213" s="144" t="s">
        <v>191</v>
      </c>
      <c r="F13213" s="144">
        <v>2070</v>
      </c>
      <c r="G13213" s="147">
        <v>17.925459842126131</v>
      </c>
      <c r="H13213" s="147">
        <v>22.124480000000002</v>
      </c>
      <c r="I13213" s="147">
        <v>27.415333333333333</v>
      </c>
      <c r="J13213" s="147">
        <v>31.41475333333333</v>
      </c>
      <c r="K13213" s="147">
        <v>35.400120000000001</v>
      </c>
    </row>
    <row r="13214" spans="2:11" x14ac:dyDescent="0.2">
      <c r="B13214" s="21" t="str">
        <f t="shared" si="206"/>
        <v>Nanticoke (Jarvis)Ice Accretion2075RCP8.5</v>
      </c>
      <c r="C13214" t="s">
        <v>383</v>
      </c>
      <c r="D13214" t="s">
        <v>486</v>
      </c>
      <c r="E13214" s="144" t="s">
        <v>191</v>
      </c>
      <c r="F13214" s="144">
        <v>2075</v>
      </c>
      <c r="G13214" s="147">
        <v>17.491715763236144</v>
      </c>
      <c r="H13214" s="147">
        <v>21.644739999999999</v>
      </c>
      <c r="I13214" s="147">
        <v>26.882666666666665</v>
      </c>
      <c r="J13214" s="147">
        <v>30.825646666666664</v>
      </c>
      <c r="K13214" s="147">
        <v>34.771799999999999</v>
      </c>
    </row>
    <row r="13215" spans="2:11" x14ac:dyDescent="0.2">
      <c r="B13215" s="21" t="str">
        <f t="shared" si="206"/>
        <v>Nanticoke (Jarvis)Ice Accretion2080RCP8.5</v>
      </c>
      <c r="C13215" t="s">
        <v>383</v>
      </c>
      <c r="D13215" t="s">
        <v>486</v>
      </c>
      <c r="E13215" s="144" t="s">
        <v>191</v>
      </c>
      <c r="F13215" s="144">
        <v>2080</v>
      </c>
      <c r="G13215" s="147">
        <v>17.05797168434616</v>
      </c>
      <c r="H13215" s="147">
        <v>21.164999999999999</v>
      </c>
      <c r="I13215" s="147">
        <v>26.35</v>
      </c>
      <c r="J13215" s="147">
        <v>30.236539999999998</v>
      </c>
      <c r="K13215" s="147">
        <v>34.143479999999997</v>
      </c>
    </row>
    <row r="13216" spans="2:11" x14ac:dyDescent="0.2">
      <c r="B13216" s="21" t="str">
        <f t="shared" si="206"/>
        <v>Nanticoke (Jarvis)Ice Accretion2085RCP8.5</v>
      </c>
      <c r="C13216" t="s">
        <v>383</v>
      </c>
      <c r="D13216" t="s">
        <v>486</v>
      </c>
      <c r="E13216" s="144" t="s">
        <v>191</v>
      </c>
      <c r="F13216" s="144">
        <v>2085</v>
      </c>
      <c r="G13216" s="147">
        <v>15.898692055312925</v>
      </c>
      <c r="H13216" s="147">
        <v>19.81044</v>
      </c>
      <c r="I13216" s="147">
        <v>24.701000000000001</v>
      </c>
      <c r="J13216" s="147">
        <v>28.392379999999996</v>
      </c>
      <c r="K13216" s="147">
        <v>32.087159999999997</v>
      </c>
    </row>
    <row r="13217" spans="2:11" x14ac:dyDescent="0.2">
      <c r="B13217" s="21" t="str">
        <f t="shared" si="206"/>
        <v>Nanticoke (Jarvis)Ice Accretion2090RCP8.5</v>
      </c>
      <c r="C13217" t="s">
        <v>383</v>
      </c>
      <c r="D13217" t="s">
        <v>486</v>
      </c>
      <c r="E13217" s="144" t="s">
        <v>191</v>
      </c>
      <c r="F13217" s="144">
        <v>2090</v>
      </c>
      <c r="G13217" s="147">
        <v>14.73941242627969</v>
      </c>
      <c r="H13217" s="147">
        <v>18.455879999999997</v>
      </c>
      <c r="I13217" s="147">
        <v>23.052</v>
      </c>
      <c r="J13217" s="147">
        <v>26.548219999999997</v>
      </c>
      <c r="K13217" s="147">
        <v>30.030840000000005</v>
      </c>
    </row>
    <row r="13218" spans="2:11" x14ac:dyDescent="0.2">
      <c r="B13218" s="21" t="str">
        <f t="shared" si="206"/>
        <v>Nanticoke (Jarvis)Ice Accretion2095RCP8.5</v>
      </c>
      <c r="C13218" t="s">
        <v>383</v>
      </c>
      <c r="D13218" t="s">
        <v>486</v>
      </c>
      <c r="E13218" s="144" t="s">
        <v>191</v>
      </c>
      <c r="F13218" s="144">
        <v>2095</v>
      </c>
      <c r="G13218" s="147">
        <v>14.73941242627969</v>
      </c>
      <c r="H13218" s="147">
        <v>18.455879999999997</v>
      </c>
      <c r="I13218" s="147">
        <v>23.052</v>
      </c>
      <c r="J13218" s="147">
        <v>26.548219999999997</v>
      </c>
      <c r="K13218" s="147">
        <v>30.030840000000005</v>
      </c>
    </row>
    <row r="13219" spans="2:11" x14ac:dyDescent="0.2">
      <c r="B13219" s="21" t="str">
        <f t="shared" si="206"/>
        <v>Nanticoke (Jarvis)Ice Accretion2100RCP8.5</v>
      </c>
      <c r="C13219" t="s">
        <v>383</v>
      </c>
      <c r="D13219" t="s">
        <v>486</v>
      </c>
      <c r="E13219" s="144" t="s">
        <v>191</v>
      </c>
      <c r="F13219" s="144">
        <v>2100</v>
      </c>
      <c r="G13219" s="147">
        <v>14.73941242627969</v>
      </c>
      <c r="H13219" s="147">
        <v>18.455879999999997</v>
      </c>
      <c r="I13219" s="147">
        <v>23.052</v>
      </c>
      <c r="J13219" s="147">
        <v>26.548219999999997</v>
      </c>
      <c r="K13219" s="147">
        <v>30.030840000000005</v>
      </c>
    </row>
    <row r="13220" spans="2:11" x14ac:dyDescent="0.2">
      <c r="B13220" s="21" t="str">
        <f t="shared" si="206"/>
        <v>Nanticoke (Jarvis)Wind2023RCP4.5</v>
      </c>
      <c r="C13220" t="s">
        <v>383</v>
      </c>
      <c r="D13220" t="s">
        <v>1</v>
      </c>
      <c r="E13220" s="144" t="s">
        <v>193</v>
      </c>
      <c r="F13220" s="144">
        <v>2023</v>
      </c>
      <c r="G13220" s="147">
        <v>87.621620219182006</v>
      </c>
      <c r="H13220" s="147">
        <v>94.465401000000014</v>
      </c>
      <c r="I13220" s="147">
        <v>101.69689999999999</v>
      </c>
      <c r="J13220" s="147">
        <v>108.90213900000001</v>
      </c>
      <c r="K13220" s="147">
        <v>116.10717599999998</v>
      </c>
    </row>
    <row r="13221" spans="2:11" x14ac:dyDescent="0.2">
      <c r="B13221" s="21" t="str">
        <f t="shared" si="206"/>
        <v>Nanticoke (Jarvis)Wind2025RCP4.5</v>
      </c>
      <c r="C13221" t="s">
        <v>383</v>
      </c>
      <c r="D13221" t="s">
        <v>1</v>
      </c>
      <c r="E13221" s="144" t="s">
        <v>193</v>
      </c>
      <c r="F13221" s="144">
        <v>2025</v>
      </c>
      <c r="G13221" s="147">
        <v>87.640516092956091</v>
      </c>
      <c r="H13221" s="147">
        <v>94.498276500000017</v>
      </c>
      <c r="I13221" s="147">
        <v>101.74739999999998</v>
      </c>
      <c r="J13221" s="147">
        <v>108.966981</v>
      </c>
      <c r="K13221" s="147">
        <v>116.18777399999998</v>
      </c>
    </row>
    <row r="13222" spans="2:11" x14ac:dyDescent="0.2">
      <c r="B13222" s="21" t="str">
        <f t="shared" si="206"/>
        <v>Nanticoke (Jarvis)Wind2030RCP4.5</v>
      </c>
      <c r="C13222" t="s">
        <v>383</v>
      </c>
      <c r="D13222" t="s">
        <v>1</v>
      </c>
      <c r="E13222" s="144" t="s">
        <v>193</v>
      </c>
      <c r="F13222" s="144">
        <v>2030</v>
      </c>
      <c r="G13222" s="147">
        <v>87.659411966730175</v>
      </c>
      <c r="H13222" s="147">
        <v>94.531152000000006</v>
      </c>
      <c r="I13222" s="147">
        <v>101.79789999999998</v>
      </c>
      <c r="J13222" s="147">
        <v>109.031823</v>
      </c>
      <c r="K13222" s="147">
        <v>116.26837199999999</v>
      </c>
    </row>
    <row r="13223" spans="2:11" x14ac:dyDescent="0.2">
      <c r="B13223" s="21" t="str">
        <f t="shared" si="206"/>
        <v>Nanticoke (Jarvis)Wind2035RCP4.5</v>
      </c>
      <c r="C13223" t="s">
        <v>383</v>
      </c>
      <c r="D13223" t="s">
        <v>1</v>
      </c>
      <c r="E13223" s="144" t="s">
        <v>193</v>
      </c>
      <c r="F13223" s="144">
        <v>2035</v>
      </c>
      <c r="G13223" s="147">
        <v>87.67830784050426</v>
      </c>
      <c r="H13223" s="147">
        <v>94.564027500000009</v>
      </c>
      <c r="I13223" s="147">
        <v>101.8484</v>
      </c>
      <c r="J13223" s="147">
        <v>109.096665</v>
      </c>
      <c r="K13223" s="147">
        <v>116.34896999999998</v>
      </c>
    </row>
    <row r="13224" spans="2:11" x14ac:dyDescent="0.2">
      <c r="B13224" s="21" t="str">
        <f t="shared" si="206"/>
        <v>Nanticoke (Jarvis)Wind2040RCP4.5</v>
      </c>
      <c r="C13224" t="s">
        <v>383</v>
      </c>
      <c r="D13224" t="s">
        <v>1</v>
      </c>
      <c r="E13224" s="144" t="s">
        <v>193</v>
      </c>
      <c r="F13224" s="144">
        <v>2040</v>
      </c>
      <c r="G13224" s="147">
        <v>87.697203714278359</v>
      </c>
      <c r="H13224" s="147">
        <v>94.596903000000012</v>
      </c>
      <c r="I13224" s="147">
        <v>101.8989</v>
      </c>
      <c r="J13224" s="147">
        <v>109.16150700000001</v>
      </c>
      <c r="K13224" s="147">
        <v>116.42956799999997</v>
      </c>
    </row>
    <row r="13225" spans="2:11" x14ac:dyDescent="0.2">
      <c r="B13225" s="21" t="str">
        <f t="shared" si="206"/>
        <v>Nanticoke (Jarvis)Wind2045RCP4.5</v>
      </c>
      <c r="C13225" t="s">
        <v>383</v>
      </c>
      <c r="D13225" t="s">
        <v>1</v>
      </c>
      <c r="E13225" s="144" t="s">
        <v>193</v>
      </c>
      <c r="F13225" s="144">
        <v>2045</v>
      </c>
      <c r="G13225" s="147">
        <v>87.716099588052444</v>
      </c>
      <c r="H13225" s="147">
        <v>94.6297785</v>
      </c>
      <c r="I13225" s="147">
        <v>101.9494</v>
      </c>
      <c r="J13225" s="147">
        <v>109.22634900000001</v>
      </c>
      <c r="K13225" s="147">
        <v>116.51016599999998</v>
      </c>
    </row>
    <row r="13226" spans="2:11" x14ac:dyDescent="0.2">
      <c r="B13226" s="21" t="str">
        <f t="shared" si="206"/>
        <v>Nanticoke (Jarvis)Wind2050RCP4.5</v>
      </c>
      <c r="C13226" t="s">
        <v>383</v>
      </c>
      <c r="D13226" t="s">
        <v>1</v>
      </c>
      <c r="E13226" s="144" t="s">
        <v>193</v>
      </c>
      <c r="F13226" s="144">
        <v>2050</v>
      </c>
      <c r="G13226" s="147">
        <v>87.808253310919895</v>
      </c>
      <c r="H13226" s="147">
        <v>94.758462600000001</v>
      </c>
      <c r="I13226" s="147">
        <v>102.12312</v>
      </c>
      <c r="J13226" s="147">
        <v>109.44032760000002</v>
      </c>
      <c r="K13226" s="147">
        <v>116.76577679999998</v>
      </c>
    </row>
    <row r="13227" spans="2:11" x14ac:dyDescent="0.2">
      <c r="B13227" s="21" t="str">
        <f t="shared" si="206"/>
        <v>Nanticoke (Jarvis)Wind2055RCP4.5</v>
      </c>
      <c r="C13227" t="s">
        <v>383</v>
      </c>
      <c r="D13227" t="s">
        <v>1</v>
      </c>
      <c r="E13227" s="144" t="s">
        <v>193</v>
      </c>
      <c r="F13227" s="144">
        <v>2055</v>
      </c>
      <c r="G13227" s="147">
        <v>87.881511160013275</v>
      </c>
      <c r="H13227" s="147">
        <v>94.854271199999999</v>
      </c>
      <c r="I13227" s="147">
        <v>102.24634</v>
      </c>
      <c r="J13227" s="147">
        <v>109.58946420000001</v>
      </c>
      <c r="K13227" s="147">
        <v>116.94078959999999</v>
      </c>
    </row>
    <row r="13228" spans="2:11" x14ac:dyDescent="0.2">
      <c r="B13228" s="21" t="str">
        <f t="shared" si="206"/>
        <v>Nanticoke (Jarvis)Wind2060RCP4.5</v>
      </c>
      <c r="C13228" t="s">
        <v>383</v>
      </c>
      <c r="D13228" t="s">
        <v>1</v>
      </c>
      <c r="E13228" s="144" t="s">
        <v>193</v>
      </c>
      <c r="F13228" s="144">
        <v>2060</v>
      </c>
      <c r="G13228" s="147">
        <v>87.954769009106641</v>
      </c>
      <c r="H13228" s="147">
        <v>94.950079799999997</v>
      </c>
      <c r="I13228" s="147">
        <v>102.36955999999999</v>
      </c>
      <c r="J13228" s="147">
        <v>109.73860080000001</v>
      </c>
      <c r="K13228" s="147">
        <v>117.11580239999998</v>
      </c>
    </row>
    <row r="13229" spans="2:11" x14ac:dyDescent="0.2">
      <c r="B13229" s="21" t="str">
        <f t="shared" si="206"/>
        <v>Nanticoke (Jarvis)Wind2065RCP4.5</v>
      </c>
      <c r="C13229" t="s">
        <v>383</v>
      </c>
      <c r="D13229" t="s">
        <v>1</v>
      </c>
      <c r="E13229" s="144" t="s">
        <v>193</v>
      </c>
      <c r="F13229" s="144">
        <v>2065</v>
      </c>
      <c r="G13229" s="147">
        <v>88.028026858200022</v>
      </c>
      <c r="H13229" s="147">
        <v>95.045888399999995</v>
      </c>
      <c r="I13229" s="147">
        <v>102.49278</v>
      </c>
      <c r="J13229" s="147">
        <v>109.88773740000001</v>
      </c>
      <c r="K13229" s="147">
        <v>117.29081519999998</v>
      </c>
    </row>
    <row r="13230" spans="2:11" x14ac:dyDescent="0.2">
      <c r="B13230" s="21" t="str">
        <f t="shared" si="206"/>
        <v>Nanticoke (Jarvis)Wind2070RCP4.5</v>
      </c>
      <c r="C13230" t="s">
        <v>383</v>
      </c>
      <c r="D13230" t="s">
        <v>1</v>
      </c>
      <c r="E13230" s="144" t="s">
        <v>193</v>
      </c>
      <c r="F13230" s="144">
        <v>2070</v>
      </c>
      <c r="G13230" s="147">
        <v>88.101284707293388</v>
      </c>
      <c r="H13230" s="147">
        <v>95.141696999999994</v>
      </c>
      <c r="I13230" s="147">
        <v>102.616</v>
      </c>
      <c r="J13230" s="147">
        <v>110.03687400000001</v>
      </c>
      <c r="K13230" s="147">
        <v>117.46582799999999</v>
      </c>
    </row>
    <row r="13231" spans="2:11" x14ac:dyDescent="0.2">
      <c r="B13231" s="21" t="str">
        <f t="shared" si="206"/>
        <v>Nanticoke (Jarvis)Wind2075RCP4.5</v>
      </c>
      <c r="C13231" t="s">
        <v>383</v>
      </c>
      <c r="D13231" t="s">
        <v>1</v>
      </c>
      <c r="E13231" s="144" t="s">
        <v>193</v>
      </c>
      <c r="F13231" s="144">
        <v>2075</v>
      </c>
      <c r="G13231" s="147">
        <v>88.210299363682338</v>
      </c>
      <c r="H13231" s="147">
        <v>95.287288499999988</v>
      </c>
      <c r="I13231" s="147">
        <v>102.80621666666667</v>
      </c>
      <c r="J13231" s="147">
        <v>110.26382100000001</v>
      </c>
      <c r="K13231" s="147">
        <v>117.73256899999998</v>
      </c>
    </row>
    <row r="13232" spans="2:11" x14ac:dyDescent="0.2">
      <c r="B13232" s="21" t="str">
        <f t="shared" si="206"/>
        <v>Nanticoke (Jarvis)Wind2080RCP4.5</v>
      </c>
      <c r="C13232" t="s">
        <v>383</v>
      </c>
      <c r="D13232" t="s">
        <v>1</v>
      </c>
      <c r="E13232" s="144" t="s">
        <v>193</v>
      </c>
      <c r="F13232" s="144">
        <v>2080</v>
      </c>
      <c r="G13232" s="147">
        <v>88.319314020071289</v>
      </c>
      <c r="H13232" s="147">
        <v>95.432879999999997</v>
      </c>
      <c r="I13232" s="147">
        <v>102.99643333333334</v>
      </c>
      <c r="J13232" s="147">
        <v>110.490768</v>
      </c>
      <c r="K13232" s="147">
        <v>117.99930999999999</v>
      </c>
    </row>
    <row r="13233" spans="2:11" x14ac:dyDescent="0.2">
      <c r="B13233" s="21" t="str">
        <f t="shared" si="206"/>
        <v>Nanticoke (Jarvis)Wind2085RCP4.5</v>
      </c>
      <c r="C13233" t="s">
        <v>383</v>
      </c>
      <c r="D13233" t="s">
        <v>1</v>
      </c>
      <c r="E13233" s="144" t="s">
        <v>193</v>
      </c>
      <c r="F13233" s="144">
        <v>2085</v>
      </c>
      <c r="G13233" s="147">
        <v>88.428328676460239</v>
      </c>
      <c r="H13233" s="147">
        <v>95.578471500000006</v>
      </c>
      <c r="I13233" s="147">
        <v>103.18665000000001</v>
      </c>
      <c r="J13233" s="147">
        <v>110.717715</v>
      </c>
      <c r="K13233" s="147">
        <v>118.26605099999999</v>
      </c>
    </row>
    <row r="13234" spans="2:11" x14ac:dyDescent="0.2">
      <c r="B13234" s="21" t="str">
        <f t="shared" si="206"/>
        <v>Nanticoke (Jarvis)Wind2090RCP4.5</v>
      </c>
      <c r="C13234" t="s">
        <v>383</v>
      </c>
      <c r="D13234" t="s">
        <v>1</v>
      </c>
      <c r="E13234" s="144" t="s">
        <v>193</v>
      </c>
      <c r="F13234" s="144">
        <v>2090</v>
      </c>
      <c r="G13234" s="147">
        <v>88.53734333284919</v>
      </c>
      <c r="H13234" s="147">
        <v>95.724063000000001</v>
      </c>
      <c r="I13234" s="147">
        <v>103.37686666666667</v>
      </c>
      <c r="J13234" s="147">
        <v>110.94466200000001</v>
      </c>
      <c r="K13234" s="147">
        <v>118.53279199999999</v>
      </c>
    </row>
    <row r="13235" spans="2:11" x14ac:dyDescent="0.2">
      <c r="B13235" s="21" t="str">
        <f t="shared" si="206"/>
        <v>Nanticoke (Jarvis)Wind2095RCP4.5</v>
      </c>
      <c r="C13235" t="s">
        <v>383</v>
      </c>
      <c r="D13235" t="s">
        <v>1</v>
      </c>
      <c r="E13235" s="144" t="s">
        <v>193</v>
      </c>
      <c r="F13235" s="144">
        <v>2095</v>
      </c>
      <c r="G13235" s="147">
        <v>88.64635798923814</v>
      </c>
      <c r="H13235" s="147">
        <v>95.869654499999996</v>
      </c>
      <c r="I13235" s="147">
        <v>103.56708333333334</v>
      </c>
      <c r="J13235" s="147">
        <v>111.171609</v>
      </c>
      <c r="K13235" s="147">
        <v>118.799533</v>
      </c>
    </row>
    <row r="13236" spans="2:11" x14ac:dyDescent="0.2">
      <c r="B13236" s="21" t="str">
        <f t="shared" si="206"/>
        <v>Nanticoke (Jarvis)Wind2100RCP4.5</v>
      </c>
      <c r="C13236" t="s">
        <v>383</v>
      </c>
      <c r="D13236" t="s">
        <v>1</v>
      </c>
      <c r="E13236" s="144" t="s">
        <v>193</v>
      </c>
      <c r="F13236" s="144">
        <v>2100</v>
      </c>
      <c r="G13236" s="147">
        <v>88.755372645627091</v>
      </c>
      <c r="H13236" s="147">
        <v>96.015246000000005</v>
      </c>
      <c r="I13236" s="147">
        <v>103.75730000000001</v>
      </c>
      <c r="J13236" s="147">
        <v>111.398556</v>
      </c>
      <c r="K13236" s="147">
        <v>119.06627399999999</v>
      </c>
    </row>
    <row r="13237" spans="2:11" x14ac:dyDescent="0.2">
      <c r="B13237" s="21" t="str">
        <f t="shared" si="206"/>
        <v>Nanticoke (Jarvis)Wind2023RCP6.0</v>
      </c>
      <c r="C13237" t="s">
        <v>383</v>
      </c>
      <c r="D13237" t="s">
        <v>1</v>
      </c>
      <c r="E13237" s="144" t="s">
        <v>192</v>
      </c>
      <c r="F13237" s="144">
        <v>2023</v>
      </c>
      <c r="G13237" s="147">
        <v>87.621620219182006</v>
      </c>
      <c r="H13237" s="147">
        <v>94.465401000000014</v>
      </c>
      <c r="I13237" s="147">
        <v>101.69689999999999</v>
      </c>
      <c r="J13237" s="147">
        <v>108.90213900000001</v>
      </c>
      <c r="K13237" s="147">
        <v>116.10717599999998</v>
      </c>
    </row>
    <row r="13238" spans="2:11" x14ac:dyDescent="0.2">
      <c r="B13238" s="21" t="str">
        <f t="shared" si="206"/>
        <v>Nanticoke (Jarvis)Wind2025RCP6.0</v>
      </c>
      <c r="C13238" t="s">
        <v>383</v>
      </c>
      <c r="D13238" t="s">
        <v>1</v>
      </c>
      <c r="E13238" s="144" t="s">
        <v>192</v>
      </c>
      <c r="F13238" s="144">
        <v>2025</v>
      </c>
      <c r="G13238" s="147">
        <v>87.640516092956091</v>
      </c>
      <c r="H13238" s="147">
        <v>94.498276500000017</v>
      </c>
      <c r="I13238" s="147">
        <v>101.74739999999998</v>
      </c>
      <c r="J13238" s="147">
        <v>108.966981</v>
      </c>
      <c r="K13238" s="147">
        <v>116.18777399999998</v>
      </c>
    </row>
    <row r="13239" spans="2:11" x14ac:dyDescent="0.2">
      <c r="B13239" s="21" t="str">
        <f t="shared" si="206"/>
        <v>Nanticoke (Jarvis)Wind2030RCP6.0</v>
      </c>
      <c r="C13239" t="s">
        <v>383</v>
      </c>
      <c r="D13239" t="s">
        <v>1</v>
      </c>
      <c r="E13239" s="144" t="s">
        <v>192</v>
      </c>
      <c r="F13239" s="144">
        <v>2030</v>
      </c>
      <c r="G13239" s="147">
        <v>87.659411966730175</v>
      </c>
      <c r="H13239" s="147">
        <v>94.531152000000006</v>
      </c>
      <c r="I13239" s="147">
        <v>101.79789999999998</v>
      </c>
      <c r="J13239" s="147">
        <v>109.031823</v>
      </c>
      <c r="K13239" s="147">
        <v>116.26837199999999</v>
      </c>
    </row>
    <row r="13240" spans="2:11" x14ac:dyDescent="0.2">
      <c r="B13240" s="21" t="str">
        <f t="shared" si="206"/>
        <v>Nanticoke (Jarvis)Wind2035RCP6.0</v>
      </c>
      <c r="C13240" t="s">
        <v>383</v>
      </c>
      <c r="D13240" t="s">
        <v>1</v>
      </c>
      <c r="E13240" s="144" t="s">
        <v>192</v>
      </c>
      <c r="F13240" s="144">
        <v>2035</v>
      </c>
      <c r="G13240" s="147">
        <v>87.67830784050426</v>
      </c>
      <c r="H13240" s="147">
        <v>94.564027500000009</v>
      </c>
      <c r="I13240" s="147">
        <v>101.8484</v>
      </c>
      <c r="J13240" s="147">
        <v>109.096665</v>
      </c>
      <c r="K13240" s="147">
        <v>116.34896999999998</v>
      </c>
    </row>
    <row r="13241" spans="2:11" x14ac:dyDescent="0.2">
      <c r="B13241" s="21" t="str">
        <f t="shared" si="206"/>
        <v>Nanticoke (Jarvis)Wind2040RCP6.0</v>
      </c>
      <c r="C13241" t="s">
        <v>383</v>
      </c>
      <c r="D13241" t="s">
        <v>1</v>
      </c>
      <c r="E13241" s="144" t="s">
        <v>192</v>
      </c>
      <c r="F13241" s="144">
        <v>2040</v>
      </c>
      <c r="G13241" s="147">
        <v>87.697203714278359</v>
      </c>
      <c r="H13241" s="147">
        <v>94.596903000000012</v>
      </c>
      <c r="I13241" s="147">
        <v>101.8989</v>
      </c>
      <c r="J13241" s="147">
        <v>109.16150700000001</v>
      </c>
      <c r="K13241" s="147">
        <v>116.42956799999997</v>
      </c>
    </row>
    <row r="13242" spans="2:11" x14ac:dyDescent="0.2">
      <c r="B13242" s="21" t="str">
        <f t="shared" si="206"/>
        <v>Nanticoke (Jarvis)Wind2045RCP6.0</v>
      </c>
      <c r="C13242" t="s">
        <v>383</v>
      </c>
      <c r="D13242" t="s">
        <v>1</v>
      </c>
      <c r="E13242" s="144" t="s">
        <v>192</v>
      </c>
      <c r="F13242" s="144">
        <v>2045</v>
      </c>
      <c r="G13242" s="147">
        <v>87.716099588052444</v>
      </c>
      <c r="H13242" s="147">
        <v>94.6297785</v>
      </c>
      <c r="I13242" s="147">
        <v>101.9494</v>
      </c>
      <c r="J13242" s="147">
        <v>109.22634900000001</v>
      </c>
      <c r="K13242" s="147">
        <v>116.51016599999998</v>
      </c>
    </row>
    <row r="13243" spans="2:11" x14ac:dyDescent="0.2">
      <c r="B13243" s="21" t="str">
        <f t="shared" si="206"/>
        <v>Nanticoke (Jarvis)Wind2050RCP6.0</v>
      </c>
      <c r="C13243" t="s">
        <v>383</v>
      </c>
      <c r="D13243" t="s">
        <v>1</v>
      </c>
      <c r="E13243" s="144" t="s">
        <v>192</v>
      </c>
      <c r="F13243" s="144">
        <v>2050</v>
      </c>
      <c r="G13243" s="147">
        <v>87.808253310919895</v>
      </c>
      <c r="H13243" s="147">
        <v>94.758462600000001</v>
      </c>
      <c r="I13243" s="147">
        <v>102.12312</v>
      </c>
      <c r="J13243" s="147">
        <v>109.44032760000002</v>
      </c>
      <c r="K13243" s="147">
        <v>116.76577679999998</v>
      </c>
    </row>
    <row r="13244" spans="2:11" x14ac:dyDescent="0.2">
      <c r="B13244" s="21" t="str">
        <f t="shared" si="206"/>
        <v>Nanticoke (Jarvis)Wind2055RCP6.0</v>
      </c>
      <c r="C13244" t="s">
        <v>383</v>
      </c>
      <c r="D13244" t="s">
        <v>1</v>
      </c>
      <c r="E13244" s="144" t="s">
        <v>192</v>
      </c>
      <c r="F13244" s="144">
        <v>2055</v>
      </c>
      <c r="G13244" s="147">
        <v>87.881511160013275</v>
      </c>
      <c r="H13244" s="147">
        <v>94.854271199999999</v>
      </c>
      <c r="I13244" s="147">
        <v>102.24634</v>
      </c>
      <c r="J13244" s="147">
        <v>109.58946420000001</v>
      </c>
      <c r="K13244" s="147">
        <v>116.94078959999999</v>
      </c>
    </row>
    <row r="13245" spans="2:11" x14ac:dyDescent="0.2">
      <c r="B13245" s="21" t="str">
        <f t="shared" si="206"/>
        <v>Nanticoke (Jarvis)Wind2060RCP6.0</v>
      </c>
      <c r="C13245" t="s">
        <v>383</v>
      </c>
      <c r="D13245" t="s">
        <v>1</v>
      </c>
      <c r="E13245" s="144" t="s">
        <v>192</v>
      </c>
      <c r="F13245" s="144">
        <v>2060</v>
      </c>
      <c r="G13245" s="147">
        <v>87.954769009106641</v>
      </c>
      <c r="H13245" s="147">
        <v>94.950079799999997</v>
      </c>
      <c r="I13245" s="147">
        <v>102.36955999999999</v>
      </c>
      <c r="J13245" s="147">
        <v>109.73860080000001</v>
      </c>
      <c r="K13245" s="147">
        <v>117.11580239999998</v>
      </c>
    </row>
    <row r="13246" spans="2:11" x14ac:dyDescent="0.2">
      <c r="B13246" s="21" t="str">
        <f t="shared" si="206"/>
        <v>Nanticoke (Jarvis)Wind2065RCP6.0</v>
      </c>
      <c r="C13246" t="s">
        <v>383</v>
      </c>
      <c r="D13246" t="s">
        <v>1</v>
      </c>
      <c r="E13246" s="144" t="s">
        <v>192</v>
      </c>
      <c r="F13246" s="144">
        <v>2065</v>
      </c>
      <c r="G13246" s="147">
        <v>88.028026858200022</v>
      </c>
      <c r="H13246" s="147">
        <v>95.045888399999995</v>
      </c>
      <c r="I13246" s="147">
        <v>102.49278</v>
      </c>
      <c r="J13246" s="147">
        <v>109.88773740000001</v>
      </c>
      <c r="K13246" s="147">
        <v>117.29081519999998</v>
      </c>
    </row>
    <row r="13247" spans="2:11" x14ac:dyDescent="0.2">
      <c r="B13247" s="21" t="str">
        <f t="shared" si="206"/>
        <v>Nanticoke (Jarvis)Wind2070RCP6.0</v>
      </c>
      <c r="C13247" t="s">
        <v>383</v>
      </c>
      <c r="D13247" t="s">
        <v>1</v>
      </c>
      <c r="E13247" s="144" t="s">
        <v>192</v>
      </c>
      <c r="F13247" s="144">
        <v>2070</v>
      </c>
      <c r="G13247" s="147">
        <v>88.101284707293388</v>
      </c>
      <c r="H13247" s="147">
        <v>95.141696999999994</v>
      </c>
      <c r="I13247" s="147">
        <v>102.616</v>
      </c>
      <c r="J13247" s="147">
        <v>110.03687400000001</v>
      </c>
      <c r="K13247" s="147">
        <v>117.46582799999999</v>
      </c>
    </row>
    <row r="13248" spans="2:11" x14ac:dyDescent="0.2">
      <c r="B13248" s="21" t="str">
        <f t="shared" si="206"/>
        <v>Nanticoke (Jarvis)Wind2075RCP6.0</v>
      </c>
      <c r="C13248" t="s">
        <v>383</v>
      </c>
      <c r="D13248" t="s">
        <v>1</v>
      </c>
      <c r="E13248" s="144" t="s">
        <v>192</v>
      </c>
      <c r="F13248" s="144">
        <v>2075</v>
      </c>
      <c r="G13248" s="147">
        <v>88.264806691876814</v>
      </c>
      <c r="H13248" s="147">
        <v>95.36008425</v>
      </c>
      <c r="I13248" s="147">
        <v>102.901325</v>
      </c>
      <c r="J13248" s="147">
        <v>110.3772945</v>
      </c>
      <c r="K13248" s="147">
        <v>117.8659395</v>
      </c>
    </row>
    <row r="13249" spans="2:11" x14ac:dyDescent="0.2">
      <c r="B13249" s="21" t="str">
        <f t="shared" si="206"/>
        <v>Nanticoke (Jarvis)Wind2080RCP6.0</v>
      </c>
      <c r="C13249" t="s">
        <v>383</v>
      </c>
      <c r="D13249" t="s">
        <v>1</v>
      </c>
      <c r="E13249" s="144" t="s">
        <v>192</v>
      </c>
      <c r="F13249" s="144">
        <v>2080</v>
      </c>
      <c r="G13249" s="147">
        <v>88.428328676460239</v>
      </c>
      <c r="H13249" s="147">
        <v>95.578471500000006</v>
      </c>
      <c r="I13249" s="147">
        <v>103.18665000000001</v>
      </c>
      <c r="J13249" s="147">
        <v>110.717715</v>
      </c>
      <c r="K13249" s="147">
        <v>118.26605099999999</v>
      </c>
    </row>
    <row r="13250" spans="2:11" x14ac:dyDescent="0.2">
      <c r="B13250" s="21" t="str">
        <f t="shared" si="206"/>
        <v>Nanticoke (Jarvis)Wind2085RCP6.0</v>
      </c>
      <c r="C13250" t="s">
        <v>383</v>
      </c>
      <c r="D13250" t="s">
        <v>1</v>
      </c>
      <c r="E13250" s="144" t="s">
        <v>192</v>
      </c>
      <c r="F13250" s="144">
        <v>2085</v>
      </c>
      <c r="G13250" s="147">
        <v>88.591850661043665</v>
      </c>
      <c r="H13250" s="147">
        <v>95.796858749999998</v>
      </c>
      <c r="I13250" s="147">
        <v>103.47197500000001</v>
      </c>
      <c r="J13250" s="147">
        <v>111.05813550000001</v>
      </c>
      <c r="K13250" s="147">
        <v>118.66616249999998</v>
      </c>
    </row>
    <row r="13251" spans="2:11" x14ac:dyDescent="0.2">
      <c r="B13251" s="21" t="str">
        <f t="shared" si="206"/>
        <v>Nanticoke (Jarvis)Wind2090RCP6.0</v>
      </c>
      <c r="C13251" t="s">
        <v>383</v>
      </c>
      <c r="D13251" t="s">
        <v>1</v>
      </c>
      <c r="E13251" s="144" t="s">
        <v>192</v>
      </c>
      <c r="F13251" s="144">
        <v>2090</v>
      </c>
      <c r="G13251" s="147">
        <v>89.078056028538384</v>
      </c>
      <c r="H13251" s="147">
        <v>96.425407000000007</v>
      </c>
      <c r="I13251" s="147">
        <v>104.28250000000001</v>
      </c>
      <c r="J13251" s="147">
        <v>112.02175966666667</v>
      </c>
      <c r="K13251" s="147">
        <v>119.78781799999999</v>
      </c>
    </row>
    <row r="13252" spans="2:11" x14ac:dyDescent="0.2">
      <c r="B13252" s="21" t="str">
        <f t="shared" si="206"/>
        <v>Nanticoke (Jarvis)Wind2095RCP6.0</v>
      </c>
      <c r="C13252" t="s">
        <v>383</v>
      </c>
      <c r="D13252" t="s">
        <v>1</v>
      </c>
      <c r="E13252" s="144" t="s">
        <v>192</v>
      </c>
      <c r="F13252" s="144">
        <v>2095</v>
      </c>
      <c r="G13252" s="147">
        <v>89.400739411449663</v>
      </c>
      <c r="H13252" s="147">
        <v>96.835567999999995</v>
      </c>
      <c r="I13252" s="147">
        <v>104.8077</v>
      </c>
      <c r="J13252" s="147">
        <v>112.64496333333334</v>
      </c>
      <c r="K13252" s="147">
        <v>120.50936199999998</v>
      </c>
    </row>
    <row r="13253" spans="2:11" x14ac:dyDescent="0.2">
      <c r="B13253" s="21" t="str">
        <f t="shared" si="206"/>
        <v>Nanticoke (Jarvis)Wind2100RCP6.0</v>
      </c>
      <c r="C13253" t="s">
        <v>383</v>
      </c>
      <c r="D13253" t="s">
        <v>1</v>
      </c>
      <c r="E13253" s="144" t="s">
        <v>192</v>
      </c>
      <c r="F13253" s="144">
        <v>2100</v>
      </c>
      <c r="G13253" s="147">
        <v>89.723422794360957</v>
      </c>
      <c r="H13253" s="147">
        <v>97.245728999999997</v>
      </c>
      <c r="I13253" s="147">
        <v>105.3329</v>
      </c>
      <c r="J13253" s="147">
        <v>113.26816700000001</v>
      </c>
      <c r="K13253" s="147">
        <v>121.23090599999998</v>
      </c>
    </row>
    <row r="13254" spans="2:11" x14ac:dyDescent="0.2">
      <c r="B13254" s="21" t="str">
        <f t="shared" si="206"/>
        <v>Nanticoke (Jarvis)Wind2023RCP8.5</v>
      </c>
      <c r="C13254" t="s">
        <v>383</v>
      </c>
      <c r="D13254" t="s">
        <v>1</v>
      </c>
      <c r="E13254" s="144" t="s">
        <v>191</v>
      </c>
      <c r="F13254" s="144">
        <v>2023</v>
      </c>
      <c r="G13254" s="147">
        <v>87.621620219182006</v>
      </c>
      <c r="H13254" s="147">
        <v>94.465401000000014</v>
      </c>
      <c r="I13254" s="147">
        <v>101.69689999999999</v>
      </c>
      <c r="J13254" s="147">
        <v>108.90213900000001</v>
      </c>
      <c r="K13254" s="147">
        <v>116.10717599999998</v>
      </c>
    </row>
    <row r="13255" spans="2:11" x14ac:dyDescent="0.2">
      <c r="B13255" s="21" t="str">
        <f t="shared" si="206"/>
        <v>Nanticoke (Jarvis)Wind2025RCP8.5</v>
      </c>
      <c r="C13255" t="s">
        <v>383</v>
      </c>
      <c r="D13255" t="s">
        <v>1</v>
      </c>
      <c r="E13255" s="144" t="s">
        <v>191</v>
      </c>
      <c r="F13255" s="144">
        <v>2025</v>
      </c>
      <c r="G13255" s="147">
        <v>87.659411966730175</v>
      </c>
      <c r="H13255" s="147">
        <v>94.531152000000006</v>
      </c>
      <c r="I13255" s="147">
        <v>101.79789999999998</v>
      </c>
      <c r="J13255" s="147">
        <v>109.031823</v>
      </c>
      <c r="K13255" s="147">
        <v>116.26837199999999</v>
      </c>
    </row>
    <row r="13256" spans="2:11" x14ac:dyDescent="0.2">
      <c r="B13256" s="21" t="str">
        <f t="shared" si="206"/>
        <v>Nanticoke (Jarvis)Wind2030RCP8.5</v>
      </c>
      <c r="C13256" t="s">
        <v>383</v>
      </c>
      <c r="D13256" t="s">
        <v>1</v>
      </c>
      <c r="E13256" s="144" t="s">
        <v>191</v>
      </c>
      <c r="F13256" s="144">
        <v>2030</v>
      </c>
      <c r="G13256" s="147">
        <v>87.697203714278359</v>
      </c>
      <c r="H13256" s="147">
        <v>94.596903000000012</v>
      </c>
      <c r="I13256" s="147">
        <v>101.8989</v>
      </c>
      <c r="J13256" s="147">
        <v>109.16150700000001</v>
      </c>
      <c r="K13256" s="147">
        <v>116.42956799999997</v>
      </c>
    </row>
    <row r="13257" spans="2:11" x14ac:dyDescent="0.2">
      <c r="B13257" s="21" t="str">
        <f t="shared" si="206"/>
        <v>Nanticoke (Jarvis)Wind2035RCP8.5</v>
      </c>
      <c r="C13257" t="s">
        <v>383</v>
      </c>
      <c r="D13257" t="s">
        <v>1</v>
      </c>
      <c r="E13257" s="144" t="s">
        <v>191</v>
      </c>
      <c r="F13257" s="144">
        <v>2035</v>
      </c>
      <c r="G13257" s="147">
        <v>87.734995461826529</v>
      </c>
      <c r="H13257" s="147">
        <v>94.662654000000003</v>
      </c>
      <c r="I13257" s="147">
        <v>101.9999</v>
      </c>
      <c r="J13257" s="147">
        <v>109.29119100000001</v>
      </c>
      <c r="K13257" s="147">
        <v>116.59076399999998</v>
      </c>
    </row>
    <row r="13258" spans="2:11" x14ac:dyDescent="0.2">
      <c r="B13258" s="21" t="str">
        <f t="shared" si="206"/>
        <v>Nanticoke (Jarvis)Wind2040RCP8.5</v>
      </c>
      <c r="C13258" t="s">
        <v>383</v>
      </c>
      <c r="D13258" t="s">
        <v>1</v>
      </c>
      <c r="E13258" s="144" t="s">
        <v>191</v>
      </c>
      <c r="F13258" s="144">
        <v>2040</v>
      </c>
      <c r="G13258" s="147">
        <v>87.857091876982153</v>
      </c>
      <c r="H13258" s="147">
        <v>94.822334999999995</v>
      </c>
      <c r="I13258" s="147">
        <v>102.20526666666666</v>
      </c>
      <c r="J13258" s="147">
        <v>109.53975200000001</v>
      </c>
      <c r="K13258" s="147">
        <v>116.88245199999999</v>
      </c>
    </row>
    <row r="13259" spans="2:11" x14ac:dyDescent="0.2">
      <c r="B13259" s="21" t="str">
        <f t="shared" si="206"/>
        <v>Nanticoke (Jarvis)Wind2045RCP8.5</v>
      </c>
      <c r="C13259" t="s">
        <v>383</v>
      </c>
      <c r="D13259" t="s">
        <v>1</v>
      </c>
      <c r="E13259" s="144" t="s">
        <v>191</v>
      </c>
      <c r="F13259" s="144">
        <v>2045</v>
      </c>
      <c r="G13259" s="147">
        <v>87.979188292137763</v>
      </c>
      <c r="H13259" s="147">
        <v>94.982016000000002</v>
      </c>
      <c r="I13259" s="147">
        <v>102.41063333333334</v>
      </c>
      <c r="J13259" s="147">
        <v>109.78831300000002</v>
      </c>
      <c r="K13259" s="147">
        <v>117.17413999999998</v>
      </c>
    </row>
    <row r="13260" spans="2:11" x14ac:dyDescent="0.2">
      <c r="B13260" s="21" t="str">
        <f t="shared" ref="B13260:B13323" si="207">C13260&amp;D13260&amp;F13260&amp;E13260</f>
        <v>Nanticoke (Jarvis)Wind2050RCP8.5</v>
      </c>
      <c r="C13260" t="s">
        <v>383</v>
      </c>
      <c r="D13260" t="s">
        <v>1</v>
      </c>
      <c r="E13260" s="144" t="s">
        <v>191</v>
      </c>
      <c r="F13260" s="144">
        <v>2050</v>
      </c>
      <c r="G13260" s="147">
        <v>88.319314020071289</v>
      </c>
      <c r="H13260" s="147">
        <v>95.432879999999997</v>
      </c>
      <c r="I13260" s="147">
        <v>102.99643333333334</v>
      </c>
      <c r="J13260" s="147">
        <v>110.490768</v>
      </c>
      <c r="K13260" s="147">
        <v>117.99930999999999</v>
      </c>
    </row>
    <row r="13261" spans="2:11" x14ac:dyDescent="0.2">
      <c r="B13261" s="21" t="str">
        <f t="shared" si="207"/>
        <v>Nanticoke (Jarvis)Wind2055RCP8.5</v>
      </c>
      <c r="C13261" t="s">
        <v>383</v>
      </c>
      <c r="D13261" t="s">
        <v>1</v>
      </c>
      <c r="E13261" s="144" t="s">
        <v>191</v>
      </c>
      <c r="F13261" s="144">
        <v>2055</v>
      </c>
      <c r="G13261" s="147">
        <v>88.53734333284919</v>
      </c>
      <c r="H13261" s="147">
        <v>95.724063000000001</v>
      </c>
      <c r="I13261" s="147">
        <v>103.37686666666667</v>
      </c>
      <c r="J13261" s="147">
        <v>110.94466200000001</v>
      </c>
      <c r="K13261" s="147">
        <v>118.53279199999999</v>
      </c>
    </row>
    <row r="13262" spans="2:11" x14ac:dyDescent="0.2">
      <c r="B13262" s="21" t="str">
        <f t="shared" si="207"/>
        <v>Nanticoke (Jarvis)Wind2060RCP8.5</v>
      </c>
      <c r="C13262" t="s">
        <v>383</v>
      </c>
      <c r="D13262" t="s">
        <v>1</v>
      </c>
      <c r="E13262" s="144" t="s">
        <v>191</v>
      </c>
      <c r="F13262" s="144">
        <v>2060</v>
      </c>
      <c r="G13262" s="147">
        <v>89.078056028538384</v>
      </c>
      <c r="H13262" s="147">
        <v>96.425407000000007</v>
      </c>
      <c r="I13262" s="147">
        <v>104.28250000000001</v>
      </c>
      <c r="J13262" s="147">
        <v>112.02175966666667</v>
      </c>
      <c r="K13262" s="147">
        <v>119.78781799999999</v>
      </c>
    </row>
    <row r="13263" spans="2:11" x14ac:dyDescent="0.2">
      <c r="B13263" s="21" t="str">
        <f t="shared" si="207"/>
        <v>Nanticoke (Jarvis)Wind2065RCP8.5</v>
      </c>
      <c r="C13263" t="s">
        <v>383</v>
      </c>
      <c r="D13263" t="s">
        <v>1</v>
      </c>
      <c r="E13263" s="144" t="s">
        <v>191</v>
      </c>
      <c r="F13263" s="144">
        <v>2065</v>
      </c>
      <c r="G13263" s="147">
        <v>89.400739411449663</v>
      </c>
      <c r="H13263" s="147">
        <v>96.835567999999995</v>
      </c>
      <c r="I13263" s="147">
        <v>104.8077</v>
      </c>
      <c r="J13263" s="147">
        <v>112.64496333333334</v>
      </c>
      <c r="K13263" s="147">
        <v>120.50936199999998</v>
      </c>
    </row>
    <row r="13264" spans="2:11" x14ac:dyDescent="0.2">
      <c r="B13264" s="21" t="str">
        <f t="shared" si="207"/>
        <v>Nanticoke (Jarvis)Wind2070RCP8.5</v>
      </c>
      <c r="C13264" t="s">
        <v>383</v>
      </c>
      <c r="D13264" t="s">
        <v>1</v>
      </c>
      <c r="E13264" s="144" t="s">
        <v>191</v>
      </c>
      <c r="F13264" s="144">
        <v>2070</v>
      </c>
      <c r="G13264" s="147">
        <v>89.903660359590688</v>
      </c>
      <c r="H13264" s="147">
        <v>97.496208999999993</v>
      </c>
      <c r="I13264" s="147">
        <v>105.6763</v>
      </c>
      <c r="J13264" s="147">
        <v>113.68603766666668</v>
      </c>
      <c r="K13264" s="147">
        <v>121.72600799999998</v>
      </c>
    </row>
    <row r="13265" spans="2:11" x14ac:dyDescent="0.2">
      <c r="B13265" s="21" t="str">
        <f t="shared" si="207"/>
        <v>Nanticoke (Jarvis)Wind2075RCP8.5</v>
      </c>
      <c r="C13265" t="s">
        <v>383</v>
      </c>
      <c r="D13265" t="s">
        <v>1</v>
      </c>
      <c r="E13265" s="144" t="s">
        <v>191</v>
      </c>
      <c r="F13265" s="144">
        <v>2075</v>
      </c>
      <c r="G13265" s="147">
        <v>90.08389792482042</v>
      </c>
      <c r="H13265" s="147">
        <v>97.746689000000003</v>
      </c>
      <c r="I13265" s="147">
        <v>106.01969999999999</v>
      </c>
      <c r="J13265" s="147">
        <v>114.10390833333335</v>
      </c>
      <c r="K13265" s="147">
        <v>122.22111</v>
      </c>
    </row>
    <row r="13266" spans="2:11" x14ac:dyDescent="0.2">
      <c r="B13266" s="21" t="str">
        <f t="shared" si="207"/>
        <v>Nanticoke (Jarvis)Wind2080RCP8.5</v>
      </c>
      <c r="C13266" t="s">
        <v>383</v>
      </c>
      <c r="D13266" t="s">
        <v>1</v>
      </c>
      <c r="E13266" s="144" t="s">
        <v>191</v>
      </c>
      <c r="F13266" s="144">
        <v>2080</v>
      </c>
      <c r="G13266" s="147">
        <v>90.264135490050151</v>
      </c>
      <c r="H13266" s="147">
        <v>97.997169</v>
      </c>
      <c r="I13266" s="147">
        <v>106.36309999999999</v>
      </c>
      <c r="J13266" s="147">
        <v>114.52177900000002</v>
      </c>
      <c r="K13266" s="147">
        <v>122.716212</v>
      </c>
    </row>
    <row r="13267" spans="2:11" x14ac:dyDescent="0.2">
      <c r="B13267" s="21" t="str">
        <f t="shared" si="207"/>
        <v>Nanticoke (Jarvis)Wind2085RCP8.5</v>
      </c>
      <c r="C13267" t="s">
        <v>383</v>
      </c>
      <c r="D13267" t="s">
        <v>1</v>
      </c>
      <c r="E13267" s="144" t="s">
        <v>191</v>
      </c>
      <c r="F13267" s="144">
        <v>2085</v>
      </c>
      <c r="G13267" s="147">
        <v>90.538852424150292</v>
      </c>
      <c r="H13267" s="147">
        <v>98.368192499999992</v>
      </c>
      <c r="I13267" s="147">
        <v>106.8479</v>
      </c>
      <c r="J13267" s="147">
        <v>115.11076050000001</v>
      </c>
      <c r="K13267" s="147">
        <v>123.40705199999999</v>
      </c>
    </row>
    <row r="13268" spans="2:11" x14ac:dyDescent="0.2">
      <c r="B13268" s="21" t="str">
        <f t="shared" si="207"/>
        <v>Nanticoke (Jarvis)Wind2090RCP8.5</v>
      </c>
      <c r="C13268" t="s">
        <v>383</v>
      </c>
      <c r="D13268" t="s">
        <v>1</v>
      </c>
      <c r="E13268" s="144" t="s">
        <v>191</v>
      </c>
      <c r="F13268" s="144">
        <v>2090</v>
      </c>
      <c r="G13268" s="147">
        <v>90.813569358250447</v>
      </c>
      <c r="H13268" s="147">
        <v>98.739215999999999</v>
      </c>
      <c r="I13268" s="147">
        <v>107.3327</v>
      </c>
      <c r="J13268" s="147">
        <v>115.699742</v>
      </c>
      <c r="K13268" s="147">
        <v>124.097892</v>
      </c>
    </row>
    <row r="13269" spans="2:11" x14ac:dyDescent="0.2">
      <c r="B13269" s="21" t="str">
        <f t="shared" si="207"/>
        <v>Nanticoke (Jarvis)Wind2095RCP8.5</v>
      </c>
      <c r="C13269" t="s">
        <v>383</v>
      </c>
      <c r="D13269" t="s">
        <v>1</v>
      </c>
      <c r="E13269" s="144" t="s">
        <v>191</v>
      </c>
      <c r="F13269" s="144">
        <v>2095</v>
      </c>
      <c r="G13269" s="147">
        <v>90.813569358250447</v>
      </c>
      <c r="H13269" s="147">
        <v>98.739215999999999</v>
      </c>
      <c r="I13269" s="147">
        <v>107.3327</v>
      </c>
      <c r="J13269" s="147">
        <v>115.699742</v>
      </c>
      <c r="K13269" s="147">
        <v>124.097892</v>
      </c>
    </row>
    <row r="13270" spans="2:11" x14ac:dyDescent="0.2">
      <c r="B13270" s="21" t="str">
        <f t="shared" si="207"/>
        <v>Nanticoke (Jarvis)Wind2100RCP8.5</v>
      </c>
      <c r="C13270" t="s">
        <v>383</v>
      </c>
      <c r="D13270" t="s">
        <v>1</v>
      </c>
      <c r="E13270" s="144" t="s">
        <v>191</v>
      </c>
      <c r="F13270" s="144">
        <v>2100</v>
      </c>
      <c r="G13270" s="147">
        <v>90.813569358250447</v>
      </c>
      <c r="H13270" s="147">
        <v>98.739215999999999</v>
      </c>
      <c r="I13270" s="147">
        <v>107.3327</v>
      </c>
      <c r="J13270" s="147">
        <v>115.699742</v>
      </c>
      <c r="K13270" s="147">
        <v>124.097892</v>
      </c>
    </row>
    <row r="13271" spans="2:11" x14ac:dyDescent="0.2">
      <c r="B13271" s="21" t="str">
        <f t="shared" si="207"/>
        <v>Nanticoke (Port Dover)Ice Accretion2023RCP4.5</v>
      </c>
      <c r="C13271" t="s">
        <v>384</v>
      </c>
      <c r="D13271" t="s">
        <v>486</v>
      </c>
      <c r="E13271" s="144" t="s">
        <v>193</v>
      </c>
      <c r="F13271" s="144">
        <v>2023</v>
      </c>
      <c r="G13271" s="147">
        <v>23.043639973027958</v>
      </c>
      <c r="H13271" s="147">
        <v>27.6556</v>
      </c>
      <c r="I13271" s="147">
        <v>33.49</v>
      </c>
      <c r="J13271" s="147">
        <v>37.958959999999998</v>
      </c>
      <c r="K13271" s="147">
        <v>42.4116</v>
      </c>
    </row>
    <row r="13272" spans="2:11" x14ac:dyDescent="0.2">
      <c r="B13272" s="21" t="str">
        <f t="shared" si="207"/>
        <v>Nanticoke (Port Dover)Ice Accretion2025RCP4.5</v>
      </c>
      <c r="C13272" t="s">
        <v>384</v>
      </c>
      <c r="D13272" t="s">
        <v>486</v>
      </c>
      <c r="E13272" s="144" t="s">
        <v>193</v>
      </c>
      <c r="F13272" s="144">
        <v>2025</v>
      </c>
      <c r="G13272" s="147">
        <v>22.917459877350872</v>
      </c>
      <c r="H13272" s="147">
        <v>27.519203333333333</v>
      </c>
      <c r="I13272" s="147">
        <v>33.342666666666666</v>
      </c>
      <c r="J13272" s="147">
        <v>37.798876666666665</v>
      </c>
      <c r="K13272" s="147">
        <v>42.24024</v>
      </c>
    </row>
    <row r="13273" spans="2:11" x14ac:dyDescent="0.2">
      <c r="B13273" s="21" t="str">
        <f t="shared" si="207"/>
        <v>Nanticoke (Port Dover)Ice Accretion2030RCP4.5</v>
      </c>
      <c r="C13273" t="s">
        <v>384</v>
      </c>
      <c r="D13273" t="s">
        <v>486</v>
      </c>
      <c r="E13273" s="144" t="s">
        <v>193</v>
      </c>
      <c r="F13273" s="144">
        <v>2030</v>
      </c>
      <c r="G13273" s="147">
        <v>22.791279781673783</v>
      </c>
      <c r="H13273" s="147">
        <v>27.382806666666667</v>
      </c>
      <c r="I13273" s="147">
        <v>33.195333333333338</v>
      </c>
      <c r="J13273" s="147">
        <v>37.638793333333332</v>
      </c>
      <c r="K13273" s="147">
        <v>42.06888</v>
      </c>
    </row>
    <row r="13274" spans="2:11" x14ac:dyDescent="0.2">
      <c r="B13274" s="21" t="str">
        <f t="shared" si="207"/>
        <v>Nanticoke (Port Dover)Ice Accretion2035RCP4.5</v>
      </c>
      <c r="C13274" t="s">
        <v>384</v>
      </c>
      <c r="D13274" t="s">
        <v>486</v>
      </c>
      <c r="E13274" s="144" t="s">
        <v>193</v>
      </c>
      <c r="F13274" s="144">
        <v>2035</v>
      </c>
      <c r="G13274" s="147">
        <v>22.665099685996697</v>
      </c>
      <c r="H13274" s="147">
        <v>27.246409999999997</v>
      </c>
      <c r="I13274" s="147">
        <v>33.048000000000002</v>
      </c>
      <c r="J13274" s="147">
        <v>37.478709999999992</v>
      </c>
      <c r="K13274" s="147">
        <v>41.89752</v>
      </c>
    </row>
    <row r="13275" spans="2:11" x14ac:dyDescent="0.2">
      <c r="B13275" s="21" t="str">
        <f t="shared" si="207"/>
        <v>Nanticoke (Port Dover)Ice Accretion2040RCP4.5</v>
      </c>
      <c r="C13275" t="s">
        <v>384</v>
      </c>
      <c r="D13275" t="s">
        <v>486</v>
      </c>
      <c r="E13275" s="144" t="s">
        <v>193</v>
      </c>
      <c r="F13275" s="144">
        <v>2040</v>
      </c>
      <c r="G13275" s="147">
        <v>22.538919590319612</v>
      </c>
      <c r="H13275" s="147">
        <v>27.110013333333331</v>
      </c>
      <c r="I13275" s="147">
        <v>32.900666666666666</v>
      </c>
      <c r="J13275" s="147">
        <v>37.31862666666666</v>
      </c>
      <c r="K13275" s="147">
        <v>41.72616</v>
      </c>
    </row>
    <row r="13276" spans="2:11" x14ac:dyDescent="0.2">
      <c r="B13276" s="21" t="str">
        <f t="shared" si="207"/>
        <v>Nanticoke (Port Dover)Ice Accretion2045RCP4.5</v>
      </c>
      <c r="C13276" t="s">
        <v>384</v>
      </c>
      <c r="D13276" t="s">
        <v>486</v>
      </c>
      <c r="E13276" s="144" t="s">
        <v>193</v>
      </c>
      <c r="F13276" s="144">
        <v>2045</v>
      </c>
      <c r="G13276" s="147">
        <v>22.412739494642523</v>
      </c>
      <c r="H13276" s="147">
        <v>26.973616666666665</v>
      </c>
      <c r="I13276" s="147">
        <v>32.753333333333337</v>
      </c>
      <c r="J13276" s="147">
        <v>37.158543333333327</v>
      </c>
      <c r="K13276" s="147">
        <v>41.5548</v>
      </c>
    </row>
    <row r="13277" spans="2:11" x14ac:dyDescent="0.2">
      <c r="B13277" s="21" t="str">
        <f t="shared" si="207"/>
        <v>Nanticoke (Port Dover)Ice Accretion2050RCP4.5</v>
      </c>
      <c r="C13277" t="s">
        <v>384</v>
      </c>
      <c r="D13277" t="s">
        <v>486</v>
      </c>
      <c r="E13277" s="144" t="s">
        <v>193</v>
      </c>
      <c r="F13277" s="144">
        <v>2050</v>
      </c>
      <c r="G13277" s="147">
        <v>21.794457025824798</v>
      </c>
      <c r="H13277" s="147">
        <v>26.295396</v>
      </c>
      <c r="I13277" s="147">
        <v>31.987200000000001</v>
      </c>
      <c r="J13277" s="147">
        <v>36.322267999999994</v>
      </c>
      <c r="K13277" s="147">
        <v>40.646591999999998</v>
      </c>
    </row>
    <row r="13278" spans="2:11" x14ac:dyDescent="0.2">
      <c r="B13278" s="21" t="str">
        <f t="shared" si="207"/>
        <v>Nanticoke (Port Dover)Ice Accretion2055RCP4.5</v>
      </c>
      <c r="C13278" t="s">
        <v>384</v>
      </c>
      <c r="D13278" t="s">
        <v>486</v>
      </c>
      <c r="E13278" s="144" t="s">
        <v>193</v>
      </c>
      <c r="F13278" s="144">
        <v>2055</v>
      </c>
      <c r="G13278" s="147">
        <v>21.302354652684162</v>
      </c>
      <c r="H13278" s="147">
        <v>25.753571999999998</v>
      </c>
      <c r="I13278" s="147">
        <v>31.368400000000001</v>
      </c>
      <c r="J13278" s="147">
        <v>35.646075999999994</v>
      </c>
      <c r="K13278" s="147">
        <v>39.909744000000003</v>
      </c>
    </row>
    <row r="13279" spans="2:11" x14ac:dyDescent="0.2">
      <c r="B13279" s="21" t="str">
        <f t="shared" si="207"/>
        <v>Nanticoke (Port Dover)Ice Accretion2060RCP4.5</v>
      </c>
      <c r="C13279" t="s">
        <v>384</v>
      </c>
      <c r="D13279" t="s">
        <v>486</v>
      </c>
      <c r="E13279" s="144" t="s">
        <v>193</v>
      </c>
      <c r="F13279" s="144">
        <v>2060</v>
      </c>
      <c r="G13279" s="147">
        <v>20.810252279543523</v>
      </c>
      <c r="H13279" s="147">
        <v>25.211748</v>
      </c>
      <c r="I13279" s="147">
        <v>30.749600000000001</v>
      </c>
      <c r="J13279" s="147">
        <v>34.969883999999993</v>
      </c>
      <c r="K13279" s="147">
        <v>39.172896000000001</v>
      </c>
    </row>
    <row r="13280" spans="2:11" x14ac:dyDescent="0.2">
      <c r="B13280" s="21" t="str">
        <f t="shared" si="207"/>
        <v>Nanticoke (Port Dover)Ice Accretion2065RCP4.5</v>
      </c>
      <c r="C13280" t="s">
        <v>384</v>
      </c>
      <c r="D13280" t="s">
        <v>486</v>
      </c>
      <c r="E13280" s="144" t="s">
        <v>193</v>
      </c>
      <c r="F13280" s="144">
        <v>2065</v>
      </c>
      <c r="G13280" s="147">
        <v>20.318149906402887</v>
      </c>
      <c r="H13280" s="147">
        <v>24.669923999999998</v>
      </c>
      <c r="I13280" s="147">
        <v>30.130800000000001</v>
      </c>
      <c r="J13280" s="147">
        <v>34.293691999999993</v>
      </c>
      <c r="K13280" s="147">
        <v>38.436048000000007</v>
      </c>
    </row>
    <row r="13281" spans="2:11" x14ac:dyDescent="0.2">
      <c r="B13281" s="21" t="str">
        <f t="shared" si="207"/>
        <v>Nanticoke (Port Dover)Ice Accretion2070RCP4.5</v>
      </c>
      <c r="C13281" t="s">
        <v>384</v>
      </c>
      <c r="D13281" t="s">
        <v>486</v>
      </c>
      <c r="E13281" s="144" t="s">
        <v>193</v>
      </c>
      <c r="F13281" s="144">
        <v>2070</v>
      </c>
      <c r="G13281" s="147">
        <v>19.826047533262248</v>
      </c>
      <c r="H13281" s="147">
        <v>24.1281</v>
      </c>
      <c r="I13281" s="147">
        <v>29.512</v>
      </c>
      <c r="J13281" s="147">
        <v>33.617499999999993</v>
      </c>
      <c r="K13281" s="147">
        <v>37.699200000000005</v>
      </c>
    </row>
    <row r="13282" spans="2:11" x14ac:dyDescent="0.2">
      <c r="B13282" s="21" t="str">
        <f t="shared" si="207"/>
        <v>Nanticoke (Port Dover)Ice Accretion2075RCP4.5</v>
      </c>
      <c r="C13282" t="s">
        <v>384</v>
      </c>
      <c r="D13282" t="s">
        <v>486</v>
      </c>
      <c r="E13282" s="144" t="s">
        <v>193</v>
      </c>
      <c r="F13282" s="144">
        <v>2075</v>
      </c>
      <c r="G13282" s="147">
        <v>19.589459853867709</v>
      </c>
      <c r="H13282" s="147">
        <v>23.864713333333334</v>
      </c>
      <c r="I13282" s="147">
        <v>29.211666666666666</v>
      </c>
      <c r="J13282" s="147">
        <v>33.290929999999996</v>
      </c>
      <c r="K13282" s="147">
        <v>37.342200000000005</v>
      </c>
    </row>
    <row r="13283" spans="2:11" x14ac:dyDescent="0.2">
      <c r="B13283" s="21" t="str">
        <f t="shared" si="207"/>
        <v>Nanticoke (Port Dover)Ice Accretion2080RCP4.5</v>
      </c>
      <c r="C13283" t="s">
        <v>384</v>
      </c>
      <c r="D13283" t="s">
        <v>486</v>
      </c>
      <c r="E13283" s="144" t="s">
        <v>193</v>
      </c>
      <c r="F13283" s="144">
        <v>2080</v>
      </c>
      <c r="G13283" s="147">
        <v>19.352872174473173</v>
      </c>
      <c r="H13283" s="147">
        <v>23.601326666666665</v>
      </c>
      <c r="I13283" s="147">
        <v>28.911333333333332</v>
      </c>
      <c r="J13283" s="147">
        <v>32.964359999999992</v>
      </c>
      <c r="K13283" s="147">
        <v>36.985200000000006</v>
      </c>
    </row>
    <row r="13284" spans="2:11" x14ac:dyDescent="0.2">
      <c r="B13284" s="21" t="str">
        <f t="shared" si="207"/>
        <v>Nanticoke (Port Dover)Ice Accretion2085RCP4.5</v>
      </c>
      <c r="C13284" t="s">
        <v>384</v>
      </c>
      <c r="D13284" t="s">
        <v>486</v>
      </c>
      <c r="E13284" s="144" t="s">
        <v>193</v>
      </c>
      <c r="F13284" s="144">
        <v>2085</v>
      </c>
      <c r="G13284" s="147">
        <v>19.116284495078638</v>
      </c>
      <c r="H13284" s="147">
        <v>23.337939999999996</v>
      </c>
      <c r="I13284" s="147">
        <v>28.610999999999997</v>
      </c>
      <c r="J13284" s="147">
        <v>32.637789999999995</v>
      </c>
      <c r="K13284" s="147">
        <v>36.628200000000007</v>
      </c>
    </row>
    <row r="13285" spans="2:11" x14ac:dyDescent="0.2">
      <c r="B13285" s="21" t="str">
        <f t="shared" si="207"/>
        <v>Nanticoke (Port Dover)Ice Accretion2090RCP4.5</v>
      </c>
      <c r="C13285" t="s">
        <v>384</v>
      </c>
      <c r="D13285" t="s">
        <v>486</v>
      </c>
      <c r="E13285" s="144" t="s">
        <v>193</v>
      </c>
      <c r="F13285" s="144">
        <v>2090</v>
      </c>
      <c r="G13285" s="147">
        <v>18.879696815684099</v>
      </c>
      <c r="H13285" s="147">
        <v>23.074553333333331</v>
      </c>
      <c r="I13285" s="147">
        <v>28.310666666666666</v>
      </c>
      <c r="J13285" s="147">
        <v>32.311219999999992</v>
      </c>
      <c r="K13285" s="147">
        <v>36.2712</v>
      </c>
    </row>
    <row r="13286" spans="2:11" x14ac:dyDescent="0.2">
      <c r="B13286" s="21" t="str">
        <f t="shared" si="207"/>
        <v>Nanticoke (Port Dover)Ice Accretion2095RCP4.5</v>
      </c>
      <c r="C13286" t="s">
        <v>384</v>
      </c>
      <c r="D13286" t="s">
        <v>486</v>
      </c>
      <c r="E13286" s="144" t="s">
        <v>193</v>
      </c>
      <c r="F13286" s="144">
        <v>2095</v>
      </c>
      <c r="G13286" s="147">
        <v>18.64310913628956</v>
      </c>
      <c r="H13286" s="147">
        <v>22.811166666666665</v>
      </c>
      <c r="I13286" s="147">
        <v>28.010333333333332</v>
      </c>
      <c r="J13286" s="147">
        <v>31.984649999999995</v>
      </c>
      <c r="K13286" s="147">
        <v>35.914200000000001</v>
      </c>
    </row>
    <row r="13287" spans="2:11" x14ac:dyDescent="0.2">
      <c r="B13287" s="21" t="str">
        <f t="shared" si="207"/>
        <v>Nanticoke (Port Dover)Ice Accretion2100RCP4.5</v>
      </c>
      <c r="C13287" t="s">
        <v>384</v>
      </c>
      <c r="D13287" t="s">
        <v>486</v>
      </c>
      <c r="E13287" s="144" t="s">
        <v>193</v>
      </c>
      <c r="F13287" s="144">
        <v>2100</v>
      </c>
      <c r="G13287" s="147">
        <v>18.406521456895025</v>
      </c>
      <c r="H13287" s="147">
        <v>22.547779999999996</v>
      </c>
      <c r="I13287" s="147">
        <v>27.709999999999997</v>
      </c>
      <c r="J13287" s="147">
        <v>31.658079999999995</v>
      </c>
      <c r="K13287" s="147">
        <v>35.557200000000002</v>
      </c>
    </row>
    <row r="13288" spans="2:11" x14ac:dyDescent="0.2">
      <c r="B13288" s="21" t="str">
        <f t="shared" si="207"/>
        <v>Nanticoke (Port Dover)Ice Accretion2023RCP6.0</v>
      </c>
      <c r="C13288" t="s">
        <v>384</v>
      </c>
      <c r="D13288" t="s">
        <v>486</v>
      </c>
      <c r="E13288" s="144" t="s">
        <v>192</v>
      </c>
      <c r="F13288" s="144">
        <v>2023</v>
      </c>
      <c r="G13288" s="147">
        <v>23.043639973027958</v>
      </c>
      <c r="H13288" s="147">
        <v>27.6556</v>
      </c>
      <c r="I13288" s="147">
        <v>33.49</v>
      </c>
      <c r="J13288" s="147">
        <v>37.958959999999998</v>
      </c>
      <c r="K13288" s="147">
        <v>42.4116</v>
      </c>
    </row>
    <row r="13289" spans="2:11" x14ac:dyDescent="0.2">
      <c r="B13289" s="21" t="str">
        <f t="shared" si="207"/>
        <v>Nanticoke (Port Dover)Ice Accretion2025RCP6.0</v>
      </c>
      <c r="C13289" t="s">
        <v>384</v>
      </c>
      <c r="D13289" t="s">
        <v>486</v>
      </c>
      <c r="E13289" s="144" t="s">
        <v>192</v>
      </c>
      <c r="F13289" s="144">
        <v>2025</v>
      </c>
      <c r="G13289" s="147">
        <v>22.917459877350872</v>
      </c>
      <c r="H13289" s="147">
        <v>27.519203333333333</v>
      </c>
      <c r="I13289" s="147">
        <v>33.342666666666666</v>
      </c>
      <c r="J13289" s="147">
        <v>37.798876666666665</v>
      </c>
      <c r="K13289" s="147">
        <v>42.24024</v>
      </c>
    </row>
    <row r="13290" spans="2:11" x14ac:dyDescent="0.2">
      <c r="B13290" s="21" t="str">
        <f t="shared" si="207"/>
        <v>Nanticoke (Port Dover)Ice Accretion2030RCP6.0</v>
      </c>
      <c r="C13290" t="s">
        <v>384</v>
      </c>
      <c r="D13290" t="s">
        <v>486</v>
      </c>
      <c r="E13290" s="144" t="s">
        <v>192</v>
      </c>
      <c r="F13290" s="144">
        <v>2030</v>
      </c>
      <c r="G13290" s="147">
        <v>22.791279781673783</v>
      </c>
      <c r="H13290" s="147">
        <v>27.382806666666667</v>
      </c>
      <c r="I13290" s="147">
        <v>33.195333333333338</v>
      </c>
      <c r="J13290" s="147">
        <v>37.638793333333332</v>
      </c>
      <c r="K13290" s="147">
        <v>42.06888</v>
      </c>
    </row>
    <row r="13291" spans="2:11" x14ac:dyDescent="0.2">
      <c r="B13291" s="21" t="str">
        <f t="shared" si="207"/>
        <v>Nanticoke (Port Dover)Ice Accretion2035RCP6.0</v>
      </c>
      <c r="C13291" t="s">
        <v>384</v>
      </c>
      <c r="D13291" t="s">
        <v>486</v>
      </c>
      <c r="E13291" s="144" t="s">
        <v>192</v>
      </c>
      <c r="F13291" s="144">
        <v>2035</v>
      </c>
      <c r="G13291" s="147">
        <v>22.665099685996697</v>
      </c>
      <c r="H13291" s="147">
        <v>27.246409999999997</v>
      </c>
      <c r="I13291" s="147">
        <v>33.048000000000002</v>
      </c>
      <c r="J13291" s="147">
        <v>37.478709999999992</v>
      </c>
      <c r="K13291" s="147">
        <v>41.89752</v>
      </c>
    </row>
    <row r="13292" spans="2:11" x14ac:dyDescent="0.2">
      <c r="B13292" s="21" t="str">
        <f t="shared" si="207"/>
        <v>Nanticoke (Port Dover)Ice Accretion2040RCP6.0</v>
      </c>
      <c r="C13292" t="s">
        <v>384</v>
      </c>
      <c r="D13292" t="s">
        <v>486</v>
      </c>
      <c r="E13292" s="144" t="s">
        <v>192</v>
      </c>
      <c r="F13292" s="144">
        <v>2040</v>
      </c>
      <c r="G13292" s="147">
        <v>22.538919590319612</v>
      </c>
      <c r="H13292" s="147">
        <v>27.110013333333331</v>
      </c>
      <c r="I13292" s="147">
        <v>32.900666666666666</v>
      </c>
      <c r="J13292" s="147">
        <v>37.31862666666666</v>
      </c>
      <c r="K13292" s="147">
        <v>41.72616</v>
      </c>
    </row>
    <row r="13293" spans="2:11" x14ac:dyDescent="0.2">
      <c r="B13293" s="21" t="str">
        <f t="shared" si="207"/>
        <v>Nanticoke (Port Dover)Ice Accretion2045RCP6.0</v>
      </c>
      <c r="C13293" t="s">
        <v>384</v>
      </c>
      <c r="D13293" t="s">
        <v>486</v>
      </c>
      <c r="E13293" s="144" t="s">
        <v>192</v>
      </c>
      <c r="F13293" s="144">
        <v>2045</v>
      </c>
      <c r="G13293" s="147">
        <v>22.412739494642523</v>
      </c>
      <c r="H13293" s="147">
        <v>26.973616666666665</v>
      </c>
      <c r="I13293" s="147">
        <v>32.753333333333337</v>
      </c>
      <c r="J13293" s="147">
        <v>37.158543333333327</v>
      </c>
      <c r="K13293" s="147">
        <v>41.5548</v>
      </c>
    </row>
    <row r="13294" spans="2:11" x14ac:dyDescent="0.2">
      <c r="B13294" s="21" t="str">
        <f t="shared" si="207"/>
        <v>Nanticoke (Port Dover)Ice Accretion2050RCP6.0</v>
      </c>
      <c r="C13294" t="s">
        <v>384</v>
      </c>
      <c r="D13294" t="s">
        <v>486</v>
      </c>
      <c r="E13294" s="144" t="s">
        <v>192</v>
      </c>
      <c r="F13294" s="144">
        <v>2050</v>
      </c>
      <c r="G13294" s="147">
        <v>21.794457025824798</v>
      </c>
      <c r="H13294" s="147">
        <v>26.295396</v>
      </c>
      <c r="I13294" s="147">
        <v>31.987200000000001</v>
      </c>
      <c r="J13294" s="147">
        <v>36.322267999999994</v>
      </c>
      <c r="K13294" s="147">
        <v>40.646591999999998</v>
      </c>
    </row>
    <row r="13295" spans="2:11" x14ac:dyDescent="0.2">
      <c r="B13295" s="21" t="str">
        <f t="shared" si="207"/>
        <v>Nanticoke (Port Dover)Ice Accretion2055RCP6.0</v>
      </c>
      <c r="C13295" t="s">
        <v>384</v>
      </c>
      <c r="D13295" t="s">
        <v>486</v>
      </c>
      <c r="E13295" s="144" t="s">
        <v>192</v>
      </c>
      <c r="F13295" s="144">
        <v>2055</v>
      </c>
      <c r="G13295" s="147">
        <v>21.302354652684162</v>
      </c>
      <c r="H13295" s="147">
        <v>25.753571999999998</v>
      </c>
      <c r="I13295" s="147">
        <v>31.368400000000001</v>
      </c>
      <c r="J13295" s="147">
        <v>35.646075999999994</v>
      </c>
      <c r="K13295" s="147">
        <v>39.909744000000003</v>
      </c>
    </row>
    <row r="13296" spans="2:11" x14ac:dyDescent="0.2">
      <c r="B13296" s="21" t="str">
        <f t="shared" si="207"/>
        <v>Nanticoke (Port Dover)Ice Accretion2060RCP6.0</v>
      </c>
      <c r="C13296" t="s">
        <v>384</v>
      </c>
      <c r="D13296" t="s">
        <v>486</v>
      </c>
      <c r="E13296" s="144" t="s">
        <v>192</v>
      </c>
      <c r="F13296" s="144">
        <v>2060</v>
      </c>
      <c r="G13296" s="147">
        <v>20.810252279543523</v>
      </c>
      <c r="H13296" s="147">
        <v>25.211748</v>
      </c>
      <c r="I13296" s="147">
        <v>30.749600000000001</v>
      </c>
      <c r="J13296" s="147">
        <v>34.969883999999993</v>
      </c>
      <c r="K13296" s="147">
        <v>39.172896000000001</v>
      </c>
    </row>
    <row r="13297" spans="2:11" x14ac:dyDescent="0.2">
      <c r="B13297" s="21" t="str">
        <f t="shared" si="207"/>
        <v>Nanticoke (Port Dover)Ice Accretion2065RCP6.0</v>
      </c>
      <c r="C13297" t="s">
        <v>384</v>
      </c>
      <c r="D13297" t="s">
        <v>486</v>
      </c>
      <c r="E13297" s="144" t="s">
        <v>192</v>
      </c>
      <c r="F13297" s="144">
        <v>2065</v>
      </c>
      <c r="G13297" s="147">
        <v>20.318149906402887</v>
      </c>
      <c r="H13297" s="147">
        <v>24.669923999999998</v>
      </c>
      <c r="I13297" s="147">
        <v>30.130800000000001</v>
      </c>
      <c r="J13297" s="147">
        <v>34.293691999999993</v>
      </c>
      <c r="K13297" s="147">
        <v>38.436048000000007</v>
      </c>
    </row>
    <row r="13298" spans="2:11" x14ac:dyDescent="0.2">
      <c r="B13298" s="21" t="str">
        <f t="shared" si="207"/>
        <v>Nanticoke (Port Dover)Ice Accretion2070RCP6.0</v>
      </c>
      <c r="C13298" t="s">
        <v>384</v>
      </c>
      <c r="D13298" t="s">
        <v>486</v>
      </c>
      <c r="E13298" s="144" t="s">
        <v>192</v>
      </c>
      <c r="F13298" s="144">
        <v>2070</v>
      </c>
      <c r="G13298" s="147">
        <v>19.826047533262248</v>
      </c>
      <c r="H13298" s="147">
        <v>24.1281</v>
      </c>
      <c r="I13298" s="147">
        <v>29.512</v>
      </c>
      <c r="J13298" s="147">
        <v>33.617499999999993</v>
      </c>
      <c r="K13298" s="147">
        <v>37.699200000000005</v>
      </c>
    </row>
    <row r="13299" spans="2:11" x14ac:dyDescent="0.2">
      <c r="B13299" s="21" t="str">
        <f t="shared" si="207"/>
        <v>Nanticoke (Port Dover)Ice Accretion2075RCP6.0</v>
      </c>
      <c r="C13299" t="s">
        <v>384</v>
      </c>
      <c r="D13299" t="s">
        <v>486</v>
      </c>
      <c r="E13299" s="144" t="s">
        <v>192</v>
      </c>
      <c r="F13299" s="144">
        <v>2075</v>
      </c>
      <c r="G13299" s="147">
        <v>19.471166014170443</v>
      </c>
      <c r="H13299" s="147">
        <v>23.73302</v>
      </c>
      <c r="I13299" s="147">
        <v>29.061499999999999</v>
      </c>
      <c r="J13299" s="147">
        <v>33.127644999999994</v>
      </c>
      <c r="K13299" s="147">
        <v>37.163700000000006</v>
      </c>
    </row>
    <row r="13300" spans="2:11" x14ac:dyDescent="0.2">
      <c r="B13300" s="21" t="str">
        <f t="shared" si="207"/>
        <v>Nanticoke (Port Dover)Ice Accretion2080RCP6.0</v>
      </c>
      <c r="C13300" t="s">
        <v>384</v>
      </c>
      <c r="D13300" t="s">
        <v>486</v>
      </c>
      <c r="E13300" s="144" t="s">
        <v>192</v>
      </c>
      <c r="F13300" s="144">
        <v>2080</v>
      </c>
      <c r="G13300" s="147">
        <v>19.116284495078638</v>
      </c>
      <c r="H13300" s="147">
        <v>23.337939999999996</v>
      </c>
      <c r="I13300" s="147">
        <v>28.610999999999997</v>
      </c>
      <c r="J13300" s="147">
        <v>32.637789999999995</v>
      </c>
      <c r="K13300" s="147">
        <v>36.628200000000007</v>
      </c>
    </row>
    <row r="13301" spans="2:11" x14ac:dyDescent="0.2">
      <c r="B13301" s="21" t="str">
        <f t="shared" si="207"/>
        <v>Nanticoke (Port Dover)Ice Accretion2085RCP6.0</v>
      </c>
      <c r="C13301" t="s">
        <v>384</v>
      </c>
      <c r="D13301" t="s">
        <v>486</v>
      </c>
      <c r="E13301" s="144" t="s">
        <v>192</v>
      </c>
      <c r="F13301" s="144">
        <v>2085</v>
      </c>
      <c r="G13301" s="147">
        <v>18.761402975986829</v>
      </c>
      <c r="H13301" s="147">
        <v>22.942859999999996</v>
      </c>
      <c r="I13301" s="147">
        <v>28.160499999999999</v>
      </c>
      <c r="J13301" s="147">
        <v>32.147934999999997</v>
      </c>
      <c r="K13301" s="147">
        <v>36.092700000000001</v>
      </c>
    </row>
    <row r="13302" spans="2:11" x14ac:dyDescent="0.2">
      <c r="B13302" s="21" t="str">
        <f t="shared" si="207"/>
        <v>Nanticoke (Port Dover)Ice Accretion2090RCP6.0</v>
      </c>
      <c r="C13302" t="s">
        <v>384</v>
      </c>
      <c r="D13302" t="s">
        <v>486</v>
      </c>
      <c r="E13302" s="144" t="s">
        <v>192</v>
      </c>
      <c r="F13302" s="144">
        <v>2090</v>
      </c>
      <c r="G13302" s="147">
        <v>17.436511971377421</v>
      </c>
      <c r="H13302" s="147">
        <v>21.400166666666664</v>
      </c>
      <c r="I13302" s="147">
        <v>26.361333333333331</v>
      </c>
      <c r="J13302" s="147">
        <v>30.134086666666661</v>
      </c>
      <c r="K13302" s="147">
        <v>33.872160000000001</v>
      </c>
    </row>
    <row r="13303" spans="2:11" x14ac:dyDescent="0.2">
      <c r="B13303" s="21" t="str">
        <f t="shared" si="207"/>
        <v>Nanticoke (Port Dover)Ice Accretion2095RCP6.0</v>
      </c>
      <c r="C13303" t="s">
        <v>384</v>
      </c>
      <c r="D13303" t="s">
        <v>486</v>
      </c>
      <c r="E13303" s="144" t="s">
        <v>192</v>
      </c>
      <c r="F13303" s="144">
        <v>2095</v>
      </c>
      <c r="G13303" s="147">
        <v>16.466502485859817</v>
      </c>
      <c r="H13303" s="147">
        <v>20.252553333333331</v>
      </c>
      <c r="I13303" s="147">
        <v>25.012666666666664</v>
      </c>
      <c r="J13303" s="147">
        <v>28.610093333333332</v>
      </c>
      <c r="K13303" s="147">
        <v>32.18712</v>
      </c>
    </row>
    <row r="13304" spans="2:11" x14ac:dyDescent="0.2">
      <c r="B13304" s="21" t="str">
        <f t="shared" si="207"/>
        <v>Nanticoke (Port Dover)Ice Accretion2100RCP6.0</v>
      </c>
      <c r="C13304" t="s">
        <v>384</v>
      </c>
      <c r="D13304" t="s">
        <v>486</v>
      </c>
      <c r="E13304" s="144" t="s">
        <v>192</v>
      </c>
      <c r="F13304" s="144">
        <v>2100</v>
      </c>
      <c r="G13304" s="147">
        <v>15.496493000342211</v>
      </c>
      <c r="H13304" s="147">
        <v>19.104939999999999</v>
      </c>
      <c r="I13304" s="147">
        <v>23.663999999999998</v>
      </c>
      <c r="J13304" s="147">
        <v>27.086099999999998</v>
      </c>
      <c r="K13304" s="147">
        <v>30.502079999999999</v>
      </c>
    </row>
    <row r="13305" spans="2:11" x14ac:dyDescent="0.2">
      <c r="B13305" s="21" t="str">
        <f t="shared" si="207"/>
        <v>Nanticoke (Port Dover)Ice Accretion2023RCP8.5</v>
      </c>
      <c r="C13305" t="s">
        <v>384</v>
      </c>
      <c r="D13305" t="s">
        <v>486</v>
      </c>
      <c r="E13305" s="144" t="s">
        <v>191</v>
      </c>
      <c r="F13305" s="144">
        <v>2023</v>
      </c>
      <c r="G13305" s="147">
        <v>23.043639973027958</v>
      </c>
      <c r="H13305" s="147">
        <v>27.6556</v>
      </c>
      <c r="I13305" s="147">
        <v>33.49</v>
      </c>
      <c r="J13305" s="147">
        <v>37.958959999999998</v>
      </c>
      <c r="K13305" s="147">
        <v>42.4116</v>
      </c>
    </row>
    <row r="13306" spans="2:11" x14ac:dyDescent="0.2">
      <c r="B13306" s="21" t="str">
        <f t="shared" si="207"/>
        <v>Nanticoke (Port Dover)Ice Accretion2025RCP8.5</v>
      </c>
      <c r="C13306" t="s">
        <v>384</v>
      </c>
      <c r="D13306" t="s">
        <v>486</v>
      </c>
      <c r="E13306" s="144" t="s">
        <v>191</v>
      </c>
      <c r="F13306" s="144">
        <v>2025</v>
      </c>
      <c r="G13306" s="147">
        <v>22.791279781673783</v>
      </c>
      <c r="H13306" s="147">
        <v>27.382806666666667</v>
      </c>
      <c r="I13306" s="147">
        <v>33.195333333333338</v>
      </c>
      <c r="J13306" s="147">
        <v>37.638793333333332</v>
      </c>
      <c r="K13306" s="147">
        <v>42.06888</v>
      </c>
    </row>
    <row r="13307" spans="2:11" x14ac:dyDescent="0.2">
      <c r="B13307" s="21" t="str">
        <f t="shared" si="207"/>
        <v>Nanticoke (Port Dover)Ice Accretion2030RCP8.5</v>
      </c>
      <c r="C13307" t="s">
        <v>384</v>
      </c>
      <c r="D13307" t="s">
        <v>486</v>
      </c>
      <c r="E13307" s="144" t="s">
        <v>191</v>
      </c>
      <c r="F13307" s="144">
        <v>2030</v>
      </c>
      <c r="G13307" s="147">
        <v>22.538919590319612</v>
      </c>
      <c r="H13307" s="147">
        <v>27.110013333333331</v>
      </c>
      <c r="I13307" s="147">
        <v>32.900666666666666</v>
      </c>
      <c r="J13307" s="147">
        <v>37.31862666666666</v>
      </c>
      <c r="K13307" s="147">
        <v>41.72616</v>
      </c>
    </row>
    <row r="13308" spans="2:11" x14ac:dyDescent="0.2">
      <c r="B13308" s="21" t="str">
        <f t="shared" si="207"/>
        <v>Nanticoke (Port Dover)Ice Accretion2035RCP8.5</v>
      </c>
      <c r="C13308" t="s">
        <v>384</v>
      </c>
      <c r="D13308" t="s">
        <v>486</v>
      </c>
      <c r="E13308" s="144" t="s">
        <v>191</v>
      </c>
      <c r="F13308" s="144">
        <v>2035</v>
      </c>
      <c r="G13308" s="147">
        <v>22.286559398965437</v>
      </c>
      <c r="H13308" s="147">
        <v>26.837219999999999</v>
      </c>
      <c r="I13308" s="147">
        <v>32.606000000000002</v>
      </c>
      <c r="J13308" s="147">
        <v>36.998459999999994</v>
      </c>
      <c r="K13308" s="147">
        <v>41.38344</v>
      </c>
    </row>
    <row r="13309" spans="2:11" x14ac:dyDescent="0.2">
      <c r="B13309" s="21" t="str">
        <f t="shared" si="207"/>
        <v>Nanticoke (Port Dover)Ice Accretion2040RCP8.5</v>
      </c>
      <c r="C13309" t="s">
        <v>384</v>
      </c>
      <c r="D13309" t="s">
        <v>486</v>
      </c>
      <c r="E13309" s="144" t="s">
        <v>191</v>
      </c>
      <c r="F13309" s="144">
        <v>2040</v>
      </c>
      <c r="G13309" s="147">
        <v>21.466388777064374</v>
      </c>
      <c r="H13309" s="147">
        <v>25.934179999999998</v>
      </c>
      <c r="I13309" s="147">
        <v>31.574666666666669</v>
      </c>
      <c r="J13309" s="147">
        <v>35.871473333333327</v>
      </c>
      <c r="K13309" s="147">
        <v>40.155360000000002</v>
      </c>
    </row>
    <row r="13310" spans="2:11" x14ac:dyDescent="0.2">
      <c r="B13310" s="21" t="str">
        <f t="shared" si="207"/>
        <v>Nanticoke (Port Dover)Ice Accretion2045RCP8.5</v>
      </c>
      <c r="C13310" t="s">
        <v>384</v>
      </c>
      <c r="D13310" t="s">
        <v>486</v>
      </c>
      <c r="E13310" s="144" t="s">
        <v>191</v>
      </c>
      <c r="F13310" s="144">
        <v>2045</v>
      </c>
      <c r="G13310" s="147">
        <v>20.646218155163311</v>
      </c>
      <c r="H13310" s="147">
        <v>25.031140000000001</v>
      </c>
      <c r="I13310" s="147">
        <v>30.543333333333333</v>
      </c>
      <c r="J13310" s="147">
        <v>34.74448666666666</v>
      </c>
      <c r="K13310" s="147">
        <v>38.927280000000003</v>
      </c>
    </row>
    <row r="13311" spans="2:11" x14ac:dyDescent="0.2">
      <c r="B13311" s="21" t="str">
        <f t="shared" si="207"/>
        <v>Nanticoke (Port Dover)Ice Accretion2050RCP8.5</v>
      </c>
      <c r="C13311" t="s">
        <v>384</v>
      </c>
      <c r="D13311" t="s">
        <v>486</v>
      </c>
      <c r="E13311" s="144" t="s">
        <v>191</v>
      </c>
      <c r="F13311" s="144">
        <v>2050</v>
      </c>
      <c r="G13311" s="147">
        <v>19.352872174473173</v>
      </c>
      <c r="H13311" s="147">
        <v>23.601326666666665</v>
      </c>
      <c r="I13311" s="147">
        <v>28.911333333333332</v>
      </c>
      <c r="J13311" s="147">
        <v>32.964359999999992</v>
      </c>
      <c r="K13311" s="147">
        <v>36.985200000000006</v>
      </c>
    </row>
    <row r="13312" spans="2:11" x14ac:dyDescent="0.2">
      <c r="B13312" s="21" t="str">
        <f t="shared" si="207"/>
        <v>Nanticoke (Port Dover)Ice Accretion2055RCP8.5</v>
      </c>
      <c r="C13312" t="s">
        <v>384</v>
      </c>
      <c r="D13312" t="s">
        <v>486</v>
      </c>
      <c r="E13312" s="144" t="s">
        <v>191</v>
      </c>
      <c r="F13312" s="144">
        <v>2055</v>
      </c>
      <c r="G13312" s="147">
        <v>18.879696815684099</v>
      </c>
      <c r="H13312" s="147">
        <v>23.074553333333331</v>
      </c>
      <c r="I13312" s="147">
        <v>28.310666666666666</v>
      </c>
      <c r="J13312" s="147">
        <v>32.311219999999992</v>
      </c>
      <c r="K13312" s="147">
        <v>36.2712</v>
      </c>
    </row>
    <row r="13313" spans="2:11" x14ac:dyDescent="0.2">
      <c r="B13313" s="21" t="str">
        <f t="shared" si="207"/>
        <v>Nanticoke (Port Dover)Ice Accretion2060RCP8.5</v>
      </c>
      <c r="C13313" t="s">
        <v>384</v>
      </c>
      <c r="D13313" t="s">
        <v>486</v>
      </c>
      <c r="E13313" s="144" t="s">
        <v>191</v>
      </c>
      <c r="F13313" s="144">
        <v>2060</v>
      </c>
      <c r="G13313" s="147">
        <v>17.436511971377421</v>
      </c>
      <c r="H13313" s="147">
        <v>21.400166666666664</v>
      </c>
      <c r="I13313" s="147">
        <v>26.361333333333331</v>
      </c>
      <c r="J13313" s="147">
        <v>30.134086666666661</v>
      </c>
      <c r="K13313" s="147">
        <v>33.872160000000001</v>
      </c>
    </row>
    <row r="13314" spans="2:11" x14ac:dyDescent="0.2">
      <c r="B13314" s="21" t="str">
        <f t="shared" si="207"/>
        <v>Nanticoke (Port Dover)Ice Accretion2065RCP8.5</v>
      </c>
      <c r="C13314" t="s">
        <v>384</v>
      </c>
      <c r="D13314" t="s">
        <v>486</v>
      </c>
      <c r="E13314" s="144" t="s">
        <v>191</v>
      </c>
      <c r="F13314" s="144">
        <v>2065</v>
      </c>
      <c r="G13314" s="147">
        <v>16.466502485859817</v>
      </c>
      <c r="H13314" s="147">
        <v>20.252553333333331</v>
      </c>
      <c r="I13314" s="147">
        <v>25.012666666666664</v>
      </c>
      <c r="J13314" s="147">
        <v>28.610093333333332</v>
      </c>
      <c r="K13314" s="147">
        <v>32.18712</v>
      </c>
    </row>
    <row r="13315" spans="2:11" x14ac:dyDescent="0.2">
      <c r="B13315" s="21" t="str">
        <f t="shared" si="207"/>
        <v>Nanticoke (Port Dover)Ice Accretion2070RCP8.5</v>
      </c>
      <c r="C13315" t="s">
        <v>384</v>
      </c>
      <c r="D13315" t="s">
        <v>486</v>
      </c>
      <c r="E13315" s="144" t="s">
        <v>191</v>
      </c>
      <c r="F13315" s="144">
        <v>2070</v>
      </c>
      <c r="G13315" s="147">
        <v>15.031203897532954</v>
      </c>
      <c r="H13315" s="147">
        <v>18.587573333333335</v>
      </c>
      <c r="I13315" s="147">
        <v>23.052</v>
      </c>
      <c r="J13315" s="147">
        <v>26.407346666666665</v>
      </c>
      <c r="K13315" s="147">
        <v>29.759519999999998</v>
      </c>
    </row>
    <row r="13316" spans="2:11" x14ac:dyDescent="0.2">
      <c r="B13316" s="21" t="str">
        <f t="shared" si="207"/>
        <v>Nanticoke (Port Dover)Ice Accretion2075RCP8.5</v>
      </c>
      <c r="C13316" t="s">
        <v>384</v>
      </c>
      <c r="D13316" t="s">
        <v>486</v>
      </c>
      <c r="E13316" s="144" t="s">
        <v>191</v>
      </c>
      <c r="F13316" s="144">
        <v>2075</v>
      </c>
      <c r="G13316" s="147">
        <v>14.565914794723698</v>
      </c>
      <c r="H13316" s="147">
        <v>18.070206666666667</v>
      </c>
      <c r="I13316" s="147">
        <v>22.439999999999998</v>
      </c>
      <c r="J13316" s="147">
        <v>25.728593333333329</v>
      </c>
      <c r="K13316" s="147">
        <v>29.016960000000001</v>
      </c>
    </row>
    <row r="13317" spans="2:11" x14ac:dyDescent="0.2">
      <c r="B13317" s="21" t="str">
        <f t="shared" si="207"/>
        <v>Nanticoke (Port Dover)Ice Accretion2080RCP8.5</v>
      </c>
      <c r="C13317" t="s">
        <v>384</v>
      </c>
      <c r="D13317" t="s">
        <v>486</v>
      </c>
      <c r="E13317" s="144" t="s">
        <v>191</v>
      </c>
      <c r="F13317" s="144">
        <v>2080</v>
      </c>
      <c r="G13317" s="147">
        <v>14.100625691914441</v>
      </c>
      <c r="H13317" s="147">
        <v>17.552840000000003</v>
      </c>
      <c r="I13317" s="147">
        <v>21.827999999999999</v>
      </c>
      <c r="J13317" s="147">
        <v>25.049839999999996</v>
      </c>
      <c r="K13317" s="147">
        <v>28.2744</v>
      </c>
    </row>
    <row r="13318" spans="2:11" x14ac:dyDescent="0.2">
      <c r="B13318" s="21" t="str">
        <f t="shared" si="207"/>
        <v>Nanticoke (Port Dover)Ice Accretion2085RCP8.5</v>
      </c>
      <c r="C13318" t="s">
        <v>384</v>
      </c>
      <c r="D13318" t="s">
        <v>486</v>
      </c>
      <c r="E13318" s="144" t="s">
        <v>191</v>
      </c>
      <c r="F13318" s="144">
        <v>2085</v>
      </c>
      <c r="G13318" s="147">
        <v>13.059639902578475</v>
      </c>
      <c r="H13318" s="147">
        <v>16.297049999999999</v>
      </c>
      <c r="I13318" s="147">
        <v>20.332000000000001</v>
      </c>
      <c r="J13318" s="147">
        <v>23.359359999999995</v>
      </c>
      <c r="K13318" s="147">
        <v>26.38944</v>
      </c>
    </row>
    <row r="13319" spans="2:11" x14ac:dyDescent="0.2">
      <c r="B13319" s="21" t="str">
        <f t="shared" si="207"/>
        <v>Nanticoke (Port Dover)Ice Accretion2090RCP8.5</v>
      </c>
      <c r="C13319" t="s">
        <v>384</v>
      </c>
      <c r="D13319" t="s">
        <v>486</v>
      </c>
      <c r="E13319" s="144" t="s">
        <v>191</v>
      </c>
      <c r="F13319" s="144">
        <v>2090</v>
      </c>
      <c r="G13319" s="147">
        <v>12.018654113242508</v>
      </c>
      <c r="H13319" s="147">
        <v>15.041259999999998</v>
      </c>
      <c r="I13319" s="147">
        <v>18.836000000000002</v>
      </c>
      <c r="J13319" s="147">
        <v>21.668879999999998</v>
      </c>
      <c r="K13319" s="147">
        <v>24.504480000000004</v>
      </c>
    </row>
    <row r="13320" spans="2:11" x14ac:dyDescent="0.2">
      <c r="B13320" s="21" t="str">
        <f t="shared" si="207"/>
        <v>Nanticoke (Port Dover)Ice Accretion2095RCP8.5</v>
      </c>
      <c r="C13320" t="s">
        <v>384</v>
      </c>
      <c r="D13320" t="s">
        <v>486</v>
      </c>
      <c r="E13320" s="144" t="s">
        <v>191</v>
      </c>
      <c r="F13320" s="144">
        <v>2095</v>
      </c>
      <c r="G13320" s="147">
        <v>12.018654113242508</v>
      </c>
      <c r="H13320" s="147">
        <v>15.041259999999998</v>
      </c>
      <c r="I13320" s="147">
        <v>18.836000000000002</v>
      </c>
      <c r="J13320" s="147">
        <v>21.668879999999998</v>
      </c>
      <c r="K13320" s="147">
        <v>24.504480000000004</v>
      </c>
    </row>
    <row r="13321" spans="2:11" x14ac:dyDescent="0.2">
      <c r="B13321" s="21" t="str">
        <f t="shared" si="207"/>
        <v>Nanticoke (Port Dover)Ice Accretion2100RCP8.5</v>
      </c>
      <c r="C13321" t="s">
        <v>384</v>
      </c>
      <c r="D13321" t="s">
        <v>486</v>
      </c>
      <c r="E13321" s="144" t="s">
        <v>191</v>
      </c>
      <c r="F13321" s="144">
        <v>2100</v>
      </c>
      <c r="G13321" s="147">
        <v>12.018654113242508</v>
      </c>
      <c r="H13321" s="147">
        <v>15.041259999999998</v>
      </c>
      <c r="I13321" s="147">
        <v>18.836000000000002</v>
      </c>
      <c r="J13321" s="147">
        <v>21.668879999999998</v>
      </c>
      <c r="K13321" s="147">
        <v>24.504480000000004</v>
      </c>
    </row>
    <row r="13322" spans="2:11" x14ac:dyDescent="0.2">
      <c r="B13322" s="21" t="str">
        <f t="shared" si="207"/>
        <v>Nanticoke (Port Dover)Wind2023RCP4.5</v>
      </c>
      <c r="C13322" t="s">
        <v>384</v>
      </c>
      <c r="D13322" t="s">
        <v>1</v>
      </c>
      <c r="E13322" s="144" t="s">
        <v>193</v>
      </c>
      <c r="F13322" s="144">
        <v>2023</v>
      </c>
      <c r="G13322" s="147">
        <v>88.647696386999741</v>
      </c>
      <c r="H13322" s="147">
        <v>95.580936000000008</v>
      </c>
      <c r="I13322" s="147">
        <v>102.8976</v>
      </c>
      <c r="J13322" s="147">
        <v>110.18774400000001</v>
      </c>
      <c r="K13322" s="147">
        <v>117.48931199999998</v>
      </c>
    </row>
    <row r="13323" spans="2:11" x14ac:dyDescent="0.2">
      <c r="B13323" s="21" t="str">
        <f t="shared" si="207"/>
        <v>Nanticoke (Port Dover)Wind2025RCP4.5</v>
      </c>
      <c r="C13323" t="s">
        <v>384</v>
      </c>
      <c r="D13323" t="s">
        <v>1</v>
      </c>
      <c r="E13323" s="144" t="s">
        <v>193</v>
      </c>
      <c r="F13323" s="144">
        <v>2025</v>
      </c>
      <c r="G13323" s="147">
        <v>88.724028233532678</v>
      </c>
      <c r="H13323" s="147">
        <v>95.682120000000012</v>
      </c>
      <c r="I13323" s="147">
        <v>103.03189999999999</v>
      </c>
      <c r="J13323" s="147">
        <v>110.351454</v>
      </c>
      <c r="K13323" s="147">
        <v>117.67923599999999</v>
      </c>
    </row>
    <row r="13324" spans="2:11" x14ac:dyDescent="0.2">
      <c r="B13324" s="21" t="str">
        <f t="shared" ref="B13324:B13387" si="208">C13324&amp;D13324&amp;F13324&amp;E13324</f>
        <v>Nanticoke (Port Dover)Wind2030RCP4.5</v>
      </c>
      <c r="C13324" t="s">
        <v>384</v>
      </c>
      <c r="D13324" t="s">
        <v>1</v>
      </c>
      <c r="E13324" s="144" t="s">
        <v>193</v>
      </c>
      <c r="F13324" s="144">
        <v>2030</v>
      </c>
      <c r="G13324" s="147">
        <v>88.800360080065616</v>
      </c>
      <c r="H13324" s="147">
        <v>95.783304000000001</v>
      </c>
      <c r="I13324" s="147">
        <v>103.16619999999999</v>
      </c>
      <c r="J13324" s="147">
        <v>110.515164</v>
      </c>
      <c r="K13324" s="147">
        <v>117.86915999999998</v>
      </c>
    </row>
    <row r="13325" spans="2:11" x14ac:dyDescent="0.2">
      <c r="B13325" s="21" t="str">
        <f t="shared" si="208"/>
        <v>Nanticoke (Port Dover)Wind2035RCP4.5</v>
      </c>
      <c r="C13325" t="s">
        <v>384</v>
      </c>
      <c r="D13325" t="s">
        <v>1</v>
      </c>
      <c r="E13325" s="144" t="s">
        <v>193</v>
      </c>
      <c r="F13325" s="144">
        <v>2035</v>
      </c>
      <c r="G13325" s="147">
        <v>88.876691926598554</v>
      </c>
      <c r="H13325" s="147">
        <v>95.884488000000005</v>
      </c>
      <c r="I13325" s="147">
        <v>103.3005</v>
      </c>
      <c r="J13325" s="147">
        <v>110.67887400000001</v>
      </c>
      <c r="K13325" s="147">
        <v>118.05908399999998</v>
      </c>
    </row>
    <row r="13326" spans="2:11" x14ac:dyDescent="0.2">
      <c r="B13326" s="21" t="str">
        <f t="shared" si="208"/>
        <v>Nanticoke (Port Dover)Wind2040RCP4.5</v>
      </c>
      <c r="C13326" t="s">
        <v>384</v>
      </c>
      <c r="D13326" t="s">
        <v>1</v>
      </c>
      <c r="E13326" s="144" t="s">
        <v>193</v>
      </c>
      <c r="F13326" s="144">
        <v>2040</v>
      </c>
      <c r="G13326" s="147">
        <v>88.953023773131491</v>
      </c>
      <c r="H13326" s="147">
        <v>95.985672000000008</v>
      </c>
      <c r="I13326" s="147">
        <v>103.4348</v>
      </c>
      <c r="J13326" s="147">
        <v>110.842584</v>
      </c>
      <c r="K13326" s="147">
        <v>118.24900799999999</v>
      </c>
    </row>
    <row r="13327" spans="2:11" x14ac:dyDescent="0.2">
      <c r="B13327" s="21" t="str">
        <f t="shared" si="208"/>
        <v>Nanticoke (Port Dover)Wind2045RCP4.5</v>
      </c>
      <c r="C13327" t="s">
        <v>384</v>
      </c>
      <c r="D13327" t="s">
        <v>1</v>
      </c>
      <c r="E13327" s="144" t="s">
        <v>193</v>
      </c>
      <c r="F13327" s="144">
        <v>2045</v>
      </c>
      <c r="G13327" s="147">
        <v>89.029355619664429</v>
      </c>
      <c r="H13327" s="147">
        <v>96.086855999999997</v>
      </c>
      <c r="I13327" s="147">
        <v>103.56909999999999</v>
      </c>
      <c r="J13327" s="147">
        <v>111.006294</v>
      </c>
      <c r="K13327" s="147">
        <v>118.43893199999998</v>
      </c>
    </row>
    <row r="13328" spans="2:11" x14ac:dyDescent="0.2">
      <c r="B13328" s="21" t="str">
        <f t="shared" si="208"/>
        <v>Nanticoke (Port Dover)Wind2050RCP4.5</v>
      </c>
      <c r="C13328" t="s">
        <v>384</v>
      </c>
      <c r="D13328" t="s">
        <v>1</v>
      </c>
      <c r="E13328" s="144" t="s">
        <v>193</v>
      </c>
      <c r="F13328" s="144">
        <v>2050</v>
      </c>
      <c r="G13328" s="147">
        <v>89.184955152981573</v>
      </c>
      <c r="H13328" s="147">
        <v>96.294283199999995</v>
      </c>
      <c r="I13328" s="147">
        <v>103.84415999999999</v>
      </c>
      <c r="J13328" s="147">
        <v>111.33807959999999</v>
      </c>
      <c r="K13328" s="147">
        <v>118.82885759999998</v>
      </c>
    </row>
    <row r="13329" spans="2:11" x14ac:dyDescent="0.2">
      <c r="B13329" s="21" t="str">
        <f t="shared" si="208"/>
        <v>Nanticoke (Port Dover)Wind2055RCP4.5</v>
      </c>
      <c r="C13329" t="s">
        <v>384</v>
      </c>
      <c r="D13329" t="s">
        <v>1</v>
      </c>
      <c r="E13329" s="144" t="s">
        <v>193</v>
      </c>
      <c r="F13329" s="144">
        <v>2055</v>
      </c>
      <c r="G13329" s="147">
        <v>89.264222839765765</v>
      </c>
      <c r="H13329" s="147">
        <v>96.400526400000004</v>
      </c>
      <c r="I13329" s="147">
        <v>103.98491999999999</v>
      </c>
      <c r="J13329" s="147">
        <v>111.50615519999999</v>
      </c>
      <c r="K13329" s="147">
        <v>119.02885919999999</v>
      </c>
    </row>
    <row r="13330" spans="2:11" x14ac:dyDescent="0.2">
      <c r="B13330" s="21" t="str">
        <f t="shared" si="208"/>
        <v>Nanticoke (Port Dover)Wind2060RCP4.5</v>
      </c>
      <c r="C13330" t="s">
        <v>384</v>
      </c>
      <c r="D13330" t="s">
        <v>1</v>
      </c>
      <c r="E13330" s="144" t="s">
        <v>193</v>
      </c>
      <c r="F13330" s="144">
        <v>2060</v>
      </c>
      <c r="G13330" s="147">
        <v>89.343490526549971</v>
      </c>
      <c r="H13330" s="147">
        <v>96.506769599999998</v>
      </c>
      <c r="I13330" s="147">
        <v>104.12568</v>
      </c>
      <c r="J13330" s="147">
        <v>111.67423079999999</v>
      </c>
      <c r="K13330" s="147">
        <v>119.22886079999998</v>
      </c>
    </row>
    <row r="13331" spans="2:11" x14ac:dyDescent="0.2">
      <c r="B13331" s="21" t="str">
        <f t="shared" si="208"/>
        <v>Nanticoke (Port Dover)Wind2065RCP4.5</v>
      </c>
      <c r="C13331" t="s">
        <v>384</v>
      </c>
      <c r="D13331" t="s">
        <v>1</v>
      </c>
      <c r="E13331" s="144" t="s">
        <v>193</v>
      </c>
      <c r="F13331" s="144">
        <v>2065</v>
      </c>
      <c r="G13331" s="147">
        <v>89.422758213334163</v>
      </c>
      <c r="H13331" s="147">
        <v>96.613012800000007</v>
      </c>
      <c r="I13331" s="147">
        <v>104.26644</v>
      </c>
      <c r="J13331" s="147">
        <v>111.8423064</v>
      </c>
      <c r="K13331" s="147">
        <v>119.42886239999999</v>
      </c>
    </row>
    <row r="13332" spans="2:11" x14ac:dyDescent="0.2">
      <c r="B13332" s="21" t="str">
        <f t="shared" si="208"/>
        <v>Nanticoke (Port Dover)Wind2070RCP4.5</v>
      </c>
      <c r="C13332" t="s">
        <v>384</v>
      </c>
      <c r="D13332" t="s">
        <v>1</v>
      </c>
      <c r="E13332" s="144" t="s">
        <v>193</v>
      </c>
      <c r="F13332" s="144">
        <v>2070</v>
      </c>
      <c r="G13332" s="147">
        <v>89.502025900118369</v>
      </c>
      <c r="H13332" s="147">
        <v>96.719256000000001</v>
      </c>
      <c r="I13332" s="147">
        <v>104.4072</v>
      </c>
      <c r="J13332" s="147">
        <v>112.01038199999999</v>
      </c>
      <c r="K13332" s="147">
        <v>119.62886399999998</v>
      </c>
    </row>
    <row r="13333" spans="2:11" x14ac:dyDescent="0.2">
      <c r="B13333" s="21" t="str">
        <f t="shared" si="208"/>
        <v>Nanticoke (Port Dover)Wind2075RCP4.5</v>
      </c>
      <c r="C13333" t="s">
        <v>384</v>
      </c>
      <c r="D13333" t="s">
        <v>1</v>
      </c>
      <c r="E13333" s="144" t="s">
        <v>193</v>
      </c>
      <c r="F13333" s="144">
        <v>2075</v>
      </c>
      <c r="G13333" s="147">
        <v>89.622395350420305</v>
      </c>
      <c r="H13333" s="147">
        <v>96.874194000000003</v>
      </c>
      <c r="I13333" s="147">
        <v>104.6061</v>
      </c>
      <c r="J13333" s="147">
        <v>112.24685199999999</v>
      </c>
      <c r="K13333" s="147">
        <v>119.90599799999998</v>
      </c>
    </row>
    <row r="13334" spans="2:11" x14ac:dyDescent="0.2">
      <c r="B13334" s="21" t="str">
        <f t="shared" si="208"/>
        <v>Nanticoke (Port Dover)Wind2080RCP4.5</v>
      </c>
      <c r="C13334" t="s">
        <v>384</v>
      </c>
      <c r="D13334" t="s">
        <v>1</v>
      </c>
      <c r="E13334" s="144" t="s">
        <v>193</v>
      </c>
      <c r="F13334" s="144">
        <v>2080</v>
      </c>
      <c r="G13334" s="147">
        <v>89.742764800722242</v>
      </c>
      <c r="H13334" s="147">
        <v>97.029132000000004</v>
      </c>
      <c r="I13334" s="147">
        <v>104.80499999999999</v>
      </c>
      <c r="J13334" s="147">
        <v>112.48332199999999</v>
      </c>
      <c r="K13334" s="147">
        <v>120.18313199999997</v>
      </c>
    </row>
    <row r="13335" spans="2:11" x14ac:dyDescent="0.2">
      <c r="B13335" s="21" t="str">
        <f t="shared" si="208"/>
        <v>Nanticoke (Port Dover)Wind2085RCP4.5</v>
      </c>
      <c r="C13335" t="s">
        <v>384</v>
      </c>
      <c r="D13335" t="s">
        <v>1</v>
      </c>
      <c r="E13335" s="144" t="s">
        <v>193</v>
      </c>
      <c r="F13335" s="144">
        <v>2085</v>
      </c>
      <c r="G13335" s="147">
        <v>89.863134251024178</v>
      </c>
      <c r="H13335" s="147">
        <v>97.184070000000006</v>
      </c>
      <c r="I13335" s="147">
        <v>105.00389999999999</v>
      </c>
      <c r="J13335" s="147">
        <v>112.71979199999998</v>
      </c>
      <c r="K13335" s="147">
        <v>120.46026599999998</v>
      </c>
    </row>
    <row r="13336" spans="2:11" x14ac:dyDescent="0.2">
      <c r="B13336" s="21" t="str">
        <f t="shared" si="208"/>
        <v>Nanticoke (Port Dover)Wind2090RCP4.5</v>
      </c>
      <c r="C13336" t="s">
        <v>384</v>
      </c>
      <c r="D13336" t="s">
        <v>1</v>
      </c>
      <c r="E13336" s="144" t="s">
        <v>193</v>
      </c>
      <c r="F13336" s="144">
        <v>2090</v>
      </c>
      <c r="G13336" s="147">
        <v>89.983503701326114</v>
      </c>
      <c r="H13336" s="147">
        <v>97.339008000000007</v>
      </c>
      <c r="I13336" s="147">
        <v>105.2028</v>
      </c>
      <c r="J13336" s="147">
        <v>112.956262</v>
      </c>
      <c r="K13336" s="147">
        <v>120.73739999999998</v>
      </c>
    </row>
    <row r="13337" spans="2:11" x14ac:dyDescent="0.2">
      <c r="B13337" s="21" t="str">
        <f t="shared" si="208"/>
        <v>Nanticoke (Port Dover)Wind2095RCP4.5</v>
      </c>
      <c r="C13337" t="s">
        <v>384</v>
      </c>
      <c r="D13337" t="s">
        <v>1</v>
      </c>
      <c r="E13337" s="144" t="s">
        <v>193</v>
      </c>
      <c r="F13337" s="144">
        <v>2095</v>
      </c>
      <c r="G13337" s="147">
        <v>90.103873151628051</v>
      </c>
      <c r="H13337" s="147">
        <v>97.493946000000008</v>
      </c>
      <c r="I13337" s="147">
        <v>105.40169999999999</v>
      </c>
      <c r="J13337" s="147">
        <v>113.19273199999999</v>
      </c>
      <c r="K13337" s="147">
        <v>121.01453399999997</v>
      </c>
    </row>
    <row r="13338" spans="2:11" x14ac:dyDescent="0.2">
      <c r="B13338" s="21" t="str">
        <f t="shared" si="208"/>
        <v>Nanticoke (Port Dover)Wind2100RCP4.5</v>
      </c>
      <c r="C13338" t="s">
        <v>384</v>
      </c>
      <c r="D13338" t="s">
        <v>1</v>
      </c>
      <c r="E13338" s="144" t="s">
        <v>193</v>
      </c>
      <c r="F13338" s="144">
        <v>2100</v>
      </c>
      <c r="G13338" s="147">
        <v>90.224242601929987</v>
      </c>
      <c r="H13338" s="147">
        <v>97.64888400000001</v>
      </c>
      <c r="I13338" s="147">
        <v>105.60059999999999</v>
      </c>
      <c r="J13338" s="147">
        <v>113.42920199999999</v>
      </c>
      <c r="K13338" s="147">
        <v>121.29166799999997</v>
      </c>
    </row>
    <row r="13339" spans="2:11" x14ac:dyDescent="0.2">
      <c r="B13339" s="21" t="str">
        <f t="shared" si="208"/>
        <v>Nanticoke (Port Dover)Wind2023RCP6.0</v>
      </c>
      <c r="C13339" t="s">
        <v>384</v>
      </c>
      <c r="D13339" t="s">
        <v>1</v>
      </c>
      <c r="E13339" s="144" t="s">
        <v>192</v>
      </c>
      <c r="F13339" s="144">
        <v>2023</v>
      </c>
      <c r="G13339" s="147">
        <v>88.647696386999741</v>
      </c>
      <c r="H13339" s="147">
        <v>95.580936000000008</v>
      </c>
      <c r="I13339" s="147">
        <v>102.8976</v>
      </c>
      <c r="J13339" s="147">
        <v>110.18774400000001</v>
      </c>
      <c r="K13339" s="147">
        <v>117.48931199999998</v>
      </c>
    </row>
    <row r="13340" spans="2:11" x14ac:dyDescent="0.2">
      <c r="B13340" s="21" t="str">
        <f t="shared" si="208"/>
        <v>Nanticoke (Port Dover)Wind2025RCP6.0</v>
      </c>
      <c r="C13340" t="s">
        <v>384</v>
      </c>
      <c r="D13340" t="s">
        <v>1</v>
      </c>
      <c r="E13340" s="144" t="s">
        <v>192</v>
      </c>
      <c r="F13340" s="144">
        <v>2025</v>
      </c>
      <c r="G13340" s="147">
        <v>88.724028233532678</v>
      </c>
      <c r="H13340" s="147">
        <v>95.682120000000012</v>
      </c>
      <c r="I13340" s="147">
        <v>103.03189999999999</v>
      </c>
      <c r="J13340" s="147">
        <v>110.351454</v>
      </c>
      <c r="K13340" s="147">
        <v>117.67923599999999</v>
      </c>
    </row>
    <row r="13341" spans="2:11" x14ac:dyDescent="0.2">
      <c r="B13341" s="21" t="str">
        <f t="shared" si="208"/>
        <v>Nanticoke (Port Dover)Wind2030RCP6.0</v>
      </c>
      <c r="C13341" t="s">
        <v>384</v>
      </c>
      <c r="D13341" t="s">
        <v>1</v>
      </c>
      <c r="E13341" s="144" t="s">
        <v>192</v>
      </c>
      <c r="F13341" s="144">
        <v>2030</v>
      </c>
      <c r="G13341" s="147">
        <v>88.800360080065616</v>
      </c>
      <c r="H13341" s="147">
        <v>95.783304000000001</v>
      </c>
      <c r="I13341" s="147">
        <v>103.16619999999999</v>
      </c>
      <c r="J13341" s="147">
        <v>110.515164</v>
      </c>
      <c r="K13341" s="147">
        <v>117.86915999999998</v>
      </c>
    </row>
    <row r="13342" spans="2:11" x14ac:dyDescent="0.2">
      <c r="B13342" s="21" t="str">
        <f t="shared" si="208"/>
        <v>Nanticoke (Port Dover)Wind2035RCP6.0</v>
      </c>
      <c r="C13342" t="s">
        <v>384</v>
      </c>
      <c r="D13342" t="s">
        <v>1</v>
      </c>
      <c r="E13342" s="144" t="s">
        <v>192</v>
      </c>
      <c r="F13342" s="144">
        <v>2035</v>
      </c>
      <c r="G13342" s="147">
        <v>88.876691926598554</v>
      </c>
      <c r="H13342" s="147">
        <v>95.884488000000005</v>
      </c>
      <c r="I13342" s="147">
        <v>103.3005</v>
      </c>
      <c r="J13342" s="147">
        <v>110.67887400000001</v>
      </c>
      <c r="K13342" s="147">
        <v>118.05908399999998</v>
      </c>
    </row>
    <row r="13343" spans="2:11" x14ac:dyDescent="0.2">
      <c r="B13343" s="21" t="str">
        <f t="shared" si="208"/>
        <v>Nanticoke (Port Dover)Wind2040RCP6.0</v>
      </c>
      <c r="C13343" t="s">
        <v>384</v>
      </c>
      <c r="D13343" t="s">
        <v>1</v>
      </c>
      <c r="E13343" s="144" t="s">
        <v>192</v>
      </c>
      <c r="F13343" s="144">
        <v>2040</v>
      </c>
      <c r="G13343" s="147">
        <v>88.953023773131491</v>
      </c>
      <c r="H13343" s="147">
        <v>95.985672000000008</v>
      </c>
      <c r="I13343" s="147">
        <v>103.4348</v>
      </c>
      <c r="J13343" s="147">
        <v>110.842584</v>
      </c>
      <c r="K13343" s="147">
        <v>118.24900799999999</v>
      </c>
    </row>
    <row r="13344" spans="2:11" x14ac:dyDescent="0.2">
      <c r="B13344" s="21" t="str">
        <f t="shared" si="208"/>
        <v>Nanticoke (Port Dover)Wind2045RCP6.0</v>
      </c>
      <c r="C13344" t="s">
        <v>384</v>
      </c>
      <c r="D13344" t="s">
        <v>1</v>
      </c>
      <c r="E13344" s="144" t="s">
        <v>192</v>
      </c>
      <c r="F13344" s="144">
        <v>2045</v>
      </c>
      <c r="G13344" s="147">
        <v>89.029355619664429</v>
      </c>
      <c r="H13344" s="147">
        <v>96.086855999999997</v>
      </c>
      <c r="I13344" s="147">
        <v>103.56909999999999</v>
      </c>
      <c r="J13344" s="147">
        <v>111.006294</v>
      </c>
      <c r="K13344" s="147">
        <v>118.43893199999998</v>
      </c>
    </row>
    <row r="13345" spans="2:11" x14ac:dyDescent="0.2">
      <c r="B13345" s="21" t="str">
        <f t="shared" si="208"/>
        <v>Nanticoke (Port Dover)Wind2050RCP6.0</v>
      </c>
      <c r="C13345" t="s">
        <v>384</v>
      </c>
      <c r="D13345" t="s">
        <v>1</v>
      </c>
      <c r="E13345" s="144" t="s">
        <v>192</v>
      </c>
      <c r="F13345" s="144">
        <v>2050</v>
      </c>
      <c r="G13345" s="147">
        <v>89.184955152981573</v>
      </c>
      <c r="H13345" s="147">
        <v>96.294283199999995</v>
      </c>
      <c r="I13345" s="147">
        <v>103.84415999999999</v>
      </c>
      <c r="J13345" s="147">
        <v>111.33807959999999</v>
      </c>
      <c r="K13345" s="147">
        <v>118.82885759999998</v>
      </c>
    </row>
    <row r="13346" spans="2:11" x14ac:dyDescent="0.2">
      <c r="B13346" s="21" t="str">
        <f t="shared" si="208"/>
        <v>Nanticoke (Port Dover)Wind2055RCP6.0</v>
      </c>
      <c r="C13346" t="s">
        <v>384</v>
      </c>
      <c r="D13346" t="s">
        <v>1</v>
      </c>
      <c r="E13346" s="144" t="s">
        <v>192</v>
      </c>
      <c r="F13346" s="144">
        <v>2055</v>
      </c>
      <c r="G13346" s="147">
        <v>89.264222839765765</v>
      </c>
      <c r="H13346" s="147">
        <v>96.400526400000004</v>
      </c>
      <c r="I13346" s="147">
        <v>103.98491999999999</v>
      </c>
      <c r="J13346" s="147">
        <v>111.50615519999999</v>
      </c>
      <c r="K13346" s="147">
        <v>119.02885919999999</v>
      </c>
    </row>
    <row r="13347" spans="2:11" x14ac:dyDescent="0.2">
      <c r="B13347" s="21" t="str">
        <f t="shared" si="208"/>
        <v>Nanticoke (Port Dover)Wind2060RCP6.0</v>
      </c>
      <c r="C13347" t="s">
        <v>384</v>
      </c>
      <c r="D13347" t="s">
        <v>1</v>
      </c>
      <c r="E13347" s="144" t="s">
        <v>192</v>
      </c>
      <c r="F13347" s="144">
        <v>2060</v>
      </c>
      <c r="G13347" s="147">
        <v>89.343490526549971</v>
      </c>
      <c r="H13347" s="147">
        <v>96.506769599999998</v>
      </c>
      <c r="I13347" s="147">
        <v>104.12568</v>
      </c>
      <c r="J13347" s="147">
        <v>111.67423079999999</v>
      </c>
      <c r="K13347" s="147">
        <v>119.22886079999998</v>
      </c>
    </row>
    <row r="13348" spans="2:11" x14ac:dyDescent="0.2">
      <c r="B13348" s="21" t="str">
        <f t="shared" si="208"/>
        <v>Nanticoke (Port Dover)Wind2065RCP6.0</v>
      </c>
      <c r="C13348" t="s">
        <v>384</v>
      </c>
      <c r="D13348" t="s">
        <v>1</v>
      </c>
      <c r="E13348" s="144" t="s">
        <v>192</v>
      </c>
      <c r="F13348" s="144">
        <v>2065</v>
      </c>
      <c r="G13348" s="147">
        <v>89.422758213334163</v>
      </c>
      <c r="H13348" s="147">
        <v>96.613012800000007</v>
      </c>
      <c r="I13348" s="147">
        <v>104.26644</v>
      </c>
      <c r="J13348" s="147">
        <v>111.8423064</v>
      </c>
      <c r="K13348" s="147">
        <v>119.42886239999999</v>
      </c>
    </row>
    <row r="13349" spans="2:11" x14ac:dyDescent="0.2">
      <c r="B13349" s="21" t="str">
        <f t="shared" si="208"/>
        <v>Nanticoke (Port Dover)Wind2070RCP6.0</v>
      </c>
      <c r="C13349" t="s">
        <v>384</v>
      </c>
      <c r="D13349" t="s">
        <v>1</v>
      </c>
      <c r="E13349" s="144" t="s">
        <v>192</v>
      </c>
      <c r="F13349" s="144">
        <v>2070</v>
      </c>
      <c r="G13349" s="147">
        <v>89.502025900118369</v>
      </c>
      <c r="H13349" s="147">
        <v>96.719256000000001</v>
      </c>
      <c r="I13349" s="147">
        <v>104.4072</v>
      </c>
      <c r="J13349" s="147">
        <v>112.01038199999999</v>
      </c>
      <c r="K13349" s="147">
        <v>119.62886399999998</v>
      </c>
    </row>
    <row r="13350" spans="2:11" x14ac:dyDescent="0.2">
      <c r="B13350" s="21" t="str">
        <f t="shared" si="208"/>
        <v>Nanticoke (Port Dover)Wind2075RCP6.0</v>
      </c>
      <c r="C13350" t="s">
        <v>384</v>
      </c>
      <c r="D13350" t="s">
        <v>1</v>
      </c>
      <c r="E13350" s="144" t="s">
        <v>192</v>
      </c>
      <c r="F13350" s="144">
        <v>2075</v>
      </c>
      <c r="G13350" s="147">
        <v>89.682580075571281</v>
      </c>
      <c r="H13350" s="147">
        <v>96.951662999999996</v>
      </c>
      <c r="I13350" s="147">
        <v>104.70555</v>
      </c>
      <c r="J13350" s="147">
        <v>112.36508699999999</v>
      </c>
      <c r="K13350" s="147">
        <v>120.04456499999998</v>
      </c>
    </row>
    <row r="13351" spans="2:11" x14ac:dyDescent="0.2">
      <c r="B13351" s="21" t="str">
        <f t="shared" si="208"/>
        <v>Nanticoke (Port Dover)Wind2080RCP6.0</v>
      </c>
      <c r="C13351" t="s">
        <v>384</v>
      </c>
      <c r="D13351" t="s">
        <v>1</v>
      </c>
      <c r="E13351" s="144" t="s">
        <v>192</v>
      </c>
      <c r="F13351" s="144">
        <v>2080</v>
      </c>
      <c r="G13351" s="147">
        <v>89.863134251024178</v>
      </c>
      <c r="H13351" s="147">
        <v>97.184070000000006</v>
      </c>
      <c r="I13351" s="147">
        <v>105.00389999999999</v>
      </c>
      <c r="J13351" s="147">
        <v>112.71979199999998</v>
      </c>
      <c r="K13351" s="147">
        <v>120.46026599999998</v>
      </c>
    </row>
    <row r="13352" spans="2:11" x14ac:dyDescent="0.2">
      <c r="B13352" s="21" t="str">
        <f t="shared" si="208"/>
        <v>Nanticoke (Port Dover)Wind2085RCP6.0</v>
      </c>
      <c r="C13352" t="s">
        <v>384</v>
      </c>
      <c r="D13352" t="s">
        <v>1</v>
      </c>
      <c r="E13352" s="144" t="s">
        <v>192</v>
      </c>
      <c r="F13352" s="144">
        <v>2085</v>
      </c>
      <c r="G13352" s="147">
        <v>90.043688426477075</v>
      </c>
      <c r="H13352" s="147">
        <v>97.416477000000015</v>
      </c>
      <c r="I13352" s="147">
        <v>105.30224999999999</v>
      </c>
      <c r="J13352" s="147">
        <v>113.07449699999999</v>
      </c>
      <c r="K13352" s="147">
        <v>120.87596699999997</v>
      </c>
    </row>
    <row r="13353" spans="2:11" x14ac:dyDescent="0.2">
      <c r="B13353" s="21" t="str">
        <f t="shared" si="208"/>
        <v>Nanticoke (Port Dover)Wind2090RCP6.0</v>
      </c>
      <c r="C13353" t="s">
        <v>384</v>
      </c>
      <c r="D13353" t="s">
        <v>1</v>
      </c>
      <c r="E13353" s="144" t="s">
        <v>192</v>
      </c>
      <c r="F13353" s="144">
        <v>2090</v>
      </c>
      <c r="G13353" s="147">
        <v>90.482596544041456</v>
      </c>
      <c r="H13353" s="147">
        <v>97.98405600000001</v>
      </c>
      <c r="I13353" s="147">
        <v>106.0256</v>
      </c>
      <c r="J13353" s="147">
        <v>113.934884</v>
      </c>
      <c r="K13353" s="147">
        <v>121.87306799999998</v>
      </c>
    </row>
    <row r="13354" spans="2:11" x14ac:dyDescent="0.2">
      <c r="B13354" s="21" t="str">
        <f t="shared" si="208"/>
        <v>Nanticoke (Port Dover)Wind2095RCP6.0</v>
      </c>
      <c r="C13354" t="s">
        <v>384</v>
      </c>
      <c r="D13354" t="s">
        <v>1</v>
      </c>
      <c r="E13354" s="144" t="s">
        <v>192</v>
      </c>
      <c r="F13354" s="144">
        <v>2095</v>
      </c>
      <c r="G13354" s="147">
        <v>90.74095048615294</v>
      </c>
      <c r="H13354" s="147">
        <v>98.31922800000001</v>
      </c>
      <c r="I13354" s="147">
        <v>106.45059999999999</v>
      </c>
      <c r="J13354" s="147">
        <v>114.44056599999999</v>
      </c>
      <c r="K13354" s="147">
        <v>122.45446799999999</v>
      </c>
    </row>
    <row r="13355" spans="2:11" x14ac:dyDescent="0.2">
      <c r="B13355" s="21" t="str">
        <f t="shared" si="208"/>
        <v>Nanticoke (Port Dover)Wind2100RCP6.0</v>
      </c>
      <c r="C13355" t="s">
        <v>384</v>
      </c>
      <c r="D13355" t="s">
        <v>1</v>
      </c>
      <c r="E13355" s="144" t="s">
        <v>192</v>
      </c>
      <c r="F13355" s="144">
        <v>2100</v>
      </c>
      <c r="G13355" s="147">
        <v>90.999304428264409</v>
      </c>
      <c r="H13355" s="147">
        <v>98.65440000000001</v>
      </c>
      <c r="I13355" s="147">
        <v>106.87560000000001</v>
      </c>
      <c r="J13355" s="147">
        <v>114.946248</v>
      </c>
      <c r="K13355" s="147">
        <v>123.03586799999999</v>
      </c>
    </row>
    <row r="13356" spans="2:11" x14ac:dyDescent="0.2">
      <c r="B13356" s="21" t="str">
        <f t="shared" si="208"/>
        <v>Nanticoke (Port Dover)Wind2023RCP8.5</v>
      </c>
      <c r="C13356" t="s">
        <v>384</v>
      </c>
      <c r="D13356" t="s">
        <v>1</v>
      </c>
      <c r="E13356" s="144" t="s">
        <v>191</v>
      </c>
      <c r="F13356" s="144">
        <v>2023</v>
      </c>
      <c r="G13356" s="147">
        <v>88.647696386999741</v>
      </c>
      <c r="H13356" s="147">
        <v>95.580936000000008</v>
      </c>
      <c r="I13356" s="147">
        <v>102.8976</v>
      </c>
      <c r="J13356" s="147">
        <v>110.18774400000001</v>
      </c>
      <c r="K13356" s="147">
        <v>117.48931199999998</v>
      </c>
    </row>
    <row r="13357" spans="2:11" x14ac:dyDescent="0.2">
      <c r="B13357" s="21" t="str">
        <f t="shared" si="208"/>
        <v>Nanticoke (Port Dover)Wind2025RCP8.5</v>
      </c>
      <c r="C13357" t="s">
        <v>384</v>
      </c>
      <c r="D13357" t="s">
        <v>1</v>
      </c>
      <c r="E13357" s="144" t="s">
        <v>191</v>
      </c>
      <c r="F13357" s="144">
        <v>2025</v>
      </c>
      <c r="G13357" s="147">
        <v>88.800360080065616</v>
      </c>
      <c r="H13357" s="147">
        <v>95.783304000000001</v>
      </c>
      <c r="I13357" s="147">
        <v>103.16619999999999</v>
      </c>
      <c r="J13357" s="147">
        <v>110.515164</v>
      </c>
      <c r="K13357" s="147">
        <v>117.86915999999998</v>
      </c>
    </row>
    <row r="13358" spans="2:11" x14ac:dyDescent="0.2">
      <c r="B13358" s="21" t="str">
        <f t="shared" si="208"/>
        <v>Nanticoke (Port Dover)Wind2030RCP8.5</v>
      </c>
      <c r="C13358" t="s">
        <v>384</v>
      </c>
      <c r="D13358" t="s">
        <v>1</v>
      </c>
      <c r="E13358" s="144" t="s">
        <v>191</v>
      </c>
      <c r="F13358" s="144">
        <v>2030</v>
      </c>
      <c r="G13358" s="147">
        <v>88.953023773131491</v>
      </c>
      <c r="H13358" s="147">
        <v>95.985672000000008</v>
      </c>
      <c r="I13358" s="147">
        <v>103.4348</v>
      </c>
      <c r="J13358" s="147">
        <v>110.842584</v>
      </c>
      <c r="K13358" s="147">
        <v>118.24900799999999</v>
      </c>
    </row>
    <row r="13359" spans="2:11" x14ac:dyDescent="0.2">
      <c r="B13359" s="21" t="str">
        <f t="shared" si="208"/>
        <v>Nanticoke (Port Dover)Wind2035RCP8.5</v>
      </c>
      <c r="C13359" t="s">
        <v>384</v>
      </c>
      <c r="D13359" t="s">
        <v>1</v>
      </c>
      <c r="E13359" s="144" t="s">
        <v>191</v>
      </c>
      <c r="F13359" s="144">
        <v>2035</v>
      </c>
      <c r="G13359" s="147">
        <v>89.105687466197367</v>
      </c>
      <c r="H13359" s="147">
        <v>96.188040000000001</v>
      </c>
      <c r="I13359" s="147">
        <v>103.70339999999999</v>
      </c>
      <c r="J13359" s="147">
        <v>111.17000399999999</v>
      </c>
      <c r="K13359" s="147">
        <v>118.62885599999998</v>
      </c>
    </row>
    <row r="13360" spans="2:11" x14ac:dyDescent="0.2">
      <c r="B13360" s="21" t="str">
        <f t="shared" si="208"/>
        <v>Nanticoke (Port Dover)Wind2040RCP8.5</v>
      </c>
      <c r="C13360" t="s">
        <v>384</v>
      </c>
      <c r="D13360" t="s">
        <v>1</v>
      </c>
      <c r="E13360" s="144" t="s">
        <v>191</v>
      </c>
      <c r="F13360" s="144">
        <v>2040</v>
      </c>
      <c r="G13360" s="147">
        <v>89.237800277504363</v>
      </c>
      <c r="H13360" s="147">
        <v>96.365111999999996</v>
      </c>
      <c r="I13360" s="147">
        <v>103.93799999999999</v>
      </c>
      <c r="J13360" s="147">
        <v>111.45012999999999</v>
      </c>
      <c r="K13360" s="147">
        <v>118.96219199999999</v>
      </c>
    </row>
    <row r="13361" spans="2:11" x14ac:dyDescent="0.2">
      <c r="B13361" s="21" t="str">
        <f t="shared" si="208"/>
        <v>Nanticoke (Port Dover)Wind2045RCP8.5</v>
      </c>
      <c r="C13361" t="s">
        <v>384</v>
      </c>
      <c r="D13361" t="s">
        <v>1</v>
      </c>
      <c r="E13361" s="144" t="s">
        <v>191</v>
      </c>
      <c r="F13361" s="144">
        <v>2045</v>
      </c>
      <c r="G13361" s="147">
        <v>89.369913088811373</v>
      </c>
      <c r="H13361" s="147">
        <v>96.542184000000006</v>
      </c>
      <c r="I13361" s="147">
        <v>104.1726</v>
      </c>
      <c r="J13361" s="147">
        <v>111.730256</v>
      </c>
      <c r="K13361" s="147">
        <v>119.29552799999998</v>
      </c>
    </row>
    <row r="13362" spans="2:11" x14ac:dyDescent="0.2">
      <c r="B13362" s="21" t="str">
        <f t="shared" si="208"/>
        <v>Nanticoke (Port Dover)Wind2050RCP8.5</v>
      </c>
      <c r="C13362" t="s">
        <v>384</v>
      </c>
      <c r="D13362" t="s">
        <v>1</v>
      </c>
      <c r="E13362" s="144" t="s">
        <v>191</v>
      </c>
      <c r="F13362" s="144">
        <v>2050</v>
      </c>
      <c r="G13362" s="147">
        <v>89.742764800722242</v>
      </c>
      <c r="H13362" s="147">
        <v>97.029132000000004</v>
      </c>
      <c r="I13362" s="147">
        <v>104.80499999999999</v>
      </c>
      <c r="J13362" s="147">
        <v>112.48332199999999</v>
      </c>
      <c r="K13362" s="147">
        <v>120.18313199999997</v>
      </c>
    </row>
    <row r="13363" spans="2:11" x14ac:dyDescent="0.2">
      <c r="B13363" s="21" t="str">
        <f t="shared" si="208"/>
        <v>Nanticoke (Port Dover)Wind2055RCP8.5</v>
      </c>
      <c r="C13363" t="s">
        <v>384</v>
      </c>
      <c r="D13363" t="s">
        <v>1</v>
      </c>
      <c r="E13363" s="144" t="s">
        <v>191</v>
      </c>
      <c r="F13363" s="144">
        <v>2055</v>
      </c>
      <c r="G13363" s="147">
        <v>89.983503701326114</v>
      </c>
      <c r="H13363" s="147">
        <v>97.339008000000007</v>
      </c>
      <c r="I13363" s="147">
        <v>105.2028</v>
      </c>
      <c r="J13363" s="147">
        <v>112.956262</v>
      </c>
      <c r="K13363" s="147">
        <v>120.73739999999998</v>
      </c>
    </row>
    <row r="13364" spans="2:11" x14ac:dyDescent="0.2">
      <c r="B13364" s="21" t="str">
        <f t="shared" si="208"/>
        <v>Nanticoke (Port Dover)Wind2060RCP8.5</v>
      </c>
      <c r="C13364" t="s">
        <v>384</v>
      </c>
      <c r="D13364" t="s">
        <v>1</v>
      </c>
      <c r="E13364" s="144" t="s">
        <v>191</v>
      </c>
      <c r="F13364" s="144">
        <v>2060</v>
      </c>
      <c r="G13364" s="147">
        <v>90.482596544041456</v>
      </c>
      <c r="H13364" s="147">
        <v>97.98405600000001</v>
      </c>
      <c r="I13364" s="147">
        <v>106.0256</v>
      </c>
      <c r="J13364" s="147">
        <v>113.934884</v>
      </c>
      <c r="K13364" s="147">
        <v>121.87306799999998</v>
      </c>
    </row>
    <row r="13365" spans="2:11" x14ac:dyDescent="0.2">
      <c r="B13365" s="21" t="str">
        <f t="shared" si="208"/>
        <v>Nanticoke (Port Dover)Wind2065RCP8.5</v>
      </c>
      <c r="C13365" t="s">
        <v>384</v>
      </c>
      <c r="D13365" t="s">
        <v>1</v>
      </c>
      <c r="E13365" s="144" t="s">
        <v>191</v>
      </c>
      <c r="F13365" s="144">
        <v>2065</v>
      </c>
      <c r="G13365" s="147">
        <v>90.74095048615294</v>
      </c>
      <c r="H13365" s="147">
        <v>98.31922800000001</v>
      </c>
      <c r="I13365" s="147">
        <v>106.45059999999999</v>
      </c>
      <c r="J13365" s="147">
        <v>114.44056599999999</v>
      </c>
      <c r="K13365" s="147">
        <v>122.45446799999999</v>
      </c>
    </row>
    <row r="13366" spans="2:11" x14ac:dyDescent="0.2">
      <c r="B13366" s="21" t="str">
        <f t="shared" si="208"/>
        <v>Nanticoke (Port Dover)Wind2070RCP8.5</v>
      </c>
      <c r="C13366" t="s">
        <v>384</v>
      </c>
      <c r="D13366" t="s">
        <v>1</v>
      </c>
      <c r="E13366" s="144" t="s">
        <v>191</v>
      </c>
      <c r="F13366" s="144">
        <v>2070</v>
      </c>
      <c r="G13366" s="147">
        <v>91.149032281079016</v>
      </c>
      <c r="H13366" s="147">
        <v>98.866254000000012</v>
      </c>
      <c r="I13366" s="147">
        <v>107.16800000000001</v>
      </c>
      <c r="J13366" s="147">
        <v>115.30641</v>
      </c>
      <c r="K13366" s="147">
        <v>123.46610399999999</v>
      </c>
    </row>
    <row r="13367" spans="2:11" x14ac:dyDescent="0.2">
      <c r="B13367" s="21" t="str">
        <f t="shared" si="208"/>
        <v>Nanticoke (Port Dover)Wind2075RCP8.5</v>
      </c>
      <c r="C13367" t="s">
        <v>384</v>
      </c>
      <c r="D13367" t="s">
        <v>1</v>
      </c>
      <c r="E13367" s="144" t="s">
        <v>191</v>
      </c>
      <c r="F13367" s="144">
        <v>2075</v>
      </c>
      <c r="G13367" s="147">
        <v>91.298760133893623</v>
      </c>
      <c r="H13367" s="147">
        <v>99.078108</v>
      </c>
      <c r="I13367" s="147">
        <v>107.46040000000001</v>
      </c>
      <c r="J13367" s="147">
        <v>115.66657199999999</v>
      </c>
      <c r="K13367" s="147">
        <v>123.89633999999998</v>
      </c>
    </row>
    <row r="13368" spans="2:11" x14ac:dyDescent="0.2">
      <c r="B13368" s="21" t="str">
        <f t="shared" si="208"/>
        <v>Nanticoke (Port Dover)Wind2080RCP8.5</v>
      </c>
      <c r="C13368" t="s">
        <v>384</v>
      </c>
      <c r="D13368" t="s">
        <v>1</v>
      </c>
      <c r="E13368" s="144" t="s">
        <v>191</v>
      </c>
      <c r="F13368" s="144">
        <v>2080</v>
      </c>
      <c r="G13368" s="147">
        <v>91.44848798670823</v>
      </c>
      <c r="H13368" s="147">
        <v>99.289962000000003</v>
      </c>
      <c r="I13368" s="147">
        <v>107.75280000000001</v>
      </c>
      <c r="J13368" s="147">
        <v>116.02673399999999</v>
      </c>
      <c r="K13368" s="147">
        <v>124.32657599999997</v>
      </c>
    </row>
    <row r="13369" spans="2:11" x14ac:dyDescent="0.2">
      <c r="B13369" s="21" t="str">
        <f t="shared" si="208"/>
        <v>Nanticoke (Port Dover)Wind2085RCP8.5</v>
      </c>
      <c r="C13369" t="s">
        <v>384</v>
      </c>
      <c r="D13369" t="s">
        <v>1</v>
      </c>
      <c r="E13369" s="144" t="s">
        <v>191</v>
      </c>
      <c r="F13369" s="144">
        <v>2085</v>
      </c>
      <c r="G13369" s="147">
        <v>91.791981296106442</v>
      </c>
      <c r="H13369" s="147">
        <v>99.740546999999992</v>
      </c>
      <c r="I13369" s="147">
        <v>108.34950000000001</v>
      </c>
      <c r="J13369" s="147">
        <v>116.736144</v>
      </c>
      <c r="K13369" s="147">
        <v>125.16379199999997</v>
      </c>
    </row>
    <row r="13370" spans="2:11" x14ac:dyDescent="0.2">
      <c r="B13370" s="21" t="str">
        <f t="shared" si="208"/>
        <v>Nanticoke (Port Dover)Wind2090RCP8.5</v>
      </c>
      <c r="C13370" t="s">
        <v>384</v>
      </c>
      <c r="D13370" t="s">
        <v>1</v>
      </c>
      <c r="E13370" s="144" t="s">
        <v>191</v>
      </c>
      <c r="F13370" s="144">
        <v>2090</v>
      </c>
      <c r="G13370" s="147">
        <v>92.135474605504655</v>
      </c>
      <c r="H13370" s="147">
        <v>100.191132</v>
      </c>
      <c r="I13370" s="147">
        <v>108.9462</v>
      </c>
      <c r="J13370" s="147">
        <v>117.445554</v>
      </c>
      <c r="K13370" s="147">
        <v>126.00100799999997</v>
      </c>
    </row>
    <row r="13371" spans="2:11" x14ac:dyDescent="0.2">
      <c r="B13371" s="21" t="str">
        <f t="shared" si="208"/>
        <v>Nanticoke (Port Dover)Wind2095RCP8.5</v>
      </c>
      <c r="C13371" t="s">
        <v>384</v>
      </c>
      <c r="D13371" t="s">
        <v>1</v>
      </c>
      <c r="E13371" s="144" t="s">
        <v>191</v>
      </c>
      <c r="F13371" s="144">
        <v>2095</v>
      </c>
      <c r="G13371" s="147">
        <v>92.135474605504655</v>
      </c>
      <c r="H13371" s="147">
        <v>100.191132</v>
      </c>
      <c r="I13371" s="147">
        <v>108.9462</v>
      </c>
      <c r="J13371" s="147">
        <v>117.445554</v>
      </c>
      <c r="K13371" s="147">
        <v>126.00100799999997</v>
      </c>
    </row>
    <row r="13372" spans="2:11" x14ac:dyDescent="0.2">
      <c r="B13372" s="21" t="str">
        <f t="shared" si="208"/>
        <v>Nanticoke (Port Dover)Wind2100RCP8.5</v>
      </c>
      <c r="C13372" t="s">
        <v>384</v>
      </c>
      <c r="D13372" t="s">
        <v>1</v>
      </c>
      <c r="E13372" s="144" t="s">
        <v>191</v>
      </c>
      <c r="F13372" s="144">
        <v>2100</v>
      </c>
      <c r="G13372" s="147">
        <v>92.135474605504655</v>
      </c>
      <c r="H13372" s="147">
        <v>100.191132</v>
      </c>
      <c r="I13372" s="147">
        <v>108.9462</v>
      </c>
      <c r="J13372" s="147">
        <v>117.445554</v>
      </c>
      <c r="K13372" s="147">
        <v>126.00100799999997</v>
      </c>
    </row>
    <row r="13373" spans="2:11" x14ac:dyDescent="0.2">
      <c r="B13373" s="21" t="str">
        <f t="shared" si="208"/>
        <v>NapaneeIce Accretion2023RCP4.5</v>
      </c>
      <c r="C13373" t="s">
        <v>385</v>
      </c>
      <c r="D13373" t="s">
        <v>486</v>
      </c>
      <c r="E13373" s="144" t="s">
        <v>193</v>
      </c>
      <c r="F13373" s="144">
        <v>2023</v>
      </c>
      <c r="G13373" s="147">
        <v>18.182459007586079</v>
      </c>
      <c r="H13373" s="147">
        <v>21.666319999999999</v>
      </c>
      <c r="I13373" s="147">
        <v>26.077999999999996</v>
      </c>
      <c r="J13373" s="147">
        <v>29.468139999999991</v>
      </c>
      <c r="K13373" s="147">
        <v>32.858279999999993</v>
      </c>
    </row>
    <row r="13374" spans="2:11" x14ac:dyDescent="0.2">
      <c r="B13374" s="21" t="str">
        <f t="shared" si="208"/>
        <v>NapaneeIce Accretion2025RCP4.5</v>
      </c>
      <c r="C13374" t="s">
        <v>385</v>
      </c>
      <c r="D13374" t="s">
        <v>486</v>
      </c>
      <c r="E13374" s="144" t="s">
        <v>193</v>
      </c>
      <c r="F13374" s="144">
        <v>2025</v>
      </c>
      <c r="G13374" s="147">
        <v>18.212612339273619</v>
      </c>
      <c r="H13374" s="147">
        <v>21.709479999999999</v>
      </c>
      <c r="I13374" s="147">
        <v>26.134333333333331</v>
      </c>
      <c r="J13374" s="147">
        <v>29.536693333333325</v>
      </c>
      <c r="K13374" s="147">
        <v>32.934719999999992</v>
      </c>
    </row>
    <row r="13375" spans="2:11" x14ac:dyDescent="0.2">
      <c r="B13375" s="21" t="str">
        <f t="shared" si="208"/>
        <v>NapaneeIce Accretion2030RCP4.5</v>
      </c>
      <c r="C13375" t="s">
        <v>385</v>
      </c>
      <c r="D13375" t="s">
        <v>486</v>
      </c>
      <c r="E13375" s="144" t="s">
        <v>193</v>
      </c>
      <c r="F13375" s="144">
        <v>2030</v>
      </c>
      <c r="G13375" s="147">
        <v>18.242765670961155</v>
      </c>
      <c r="H13375" s="147">
        <v>21.75264</v>
      </c>
      <c r="I13375" s="147">
        <v>26.190666666666665</v>
      </c>
      <c r="J13375" s="147">
        <v>29.605246666666659</v>
      </c>
      <c r="K13375" s="147">
        <v>33.011159999999997</v>
      </c>
    </row>
    <row r="13376" spans="2:11" x14ac:dyDescent="0.2">
      <c r="B13376" s="21" t="str">
        <f t="shared" si="208"/>
        <v>NapaneeIce Accretion2035RCP4.5</v>
      </c>
      <c r="C13376" t="s">
        <v>385</v>
      </c>
      <c r="D13376" t="s">
        <v>486</v>
      </c>
      <c r="E13376" s="144" t="s">
        <v>193</v>
      </c>
      <c r="F13376" s="144">
        <v>2035</v>
      </c>
      <c r="G13376" s="147">
        <v>18.272919002648695</v>
      </c>
      <c r="H13376" s="147">
        <v>21.7958</v>
      </c>
      <c r="I13376" s="147">
        <v>26.247</v>
      </c>
      <c r="J13376" s="147">
        <v>29.673799999999993</v>
      </c>
      <c r="K13376" s="147">
        <v>33.087599999999995</v>
      </c>
    </row>
    <row r="13377" spans="2:11" x14ac:dyDescent="0.2">
      <c r="B13377" s="21" t="str">
        <f t="shared" si="208"/>
        <v>NapaneeIce Accretion2040RCP4.5</v>
      </c>
      <c r="C13377" t="s">
        <v>385</v>
      </c>
      <c r="D13377" t="s">
        <v>486</v>
      </c>
      <c r="E13377" s="144" t="s">
        <v>193</v>
      </c>
      <c r="F13377" s="144">
        <v>2040</v>
      </c>
      <c r="G13377" s="147">
        <v>18.303072334336235</v>
      </c>
      <c r="H13377" s="147">
        <v>21.838959999999997</v>
      </c>
      <c r="I13377" s="147">
        <v>26.303333333333331</v>
      </c>
      <c r="J13377" s="147">
        <v>29.742353333333323</v>
      </c>
      <c r="K13377" s="147">
        <v>33.164039999999993</v>
      </c>
    </row>
    <row r="13378" spans="2:11" x14ac:dyDescent="0.2">
      <c r="B13378" s="21" t="str">
        <f t="shared" si="208"/>
        <v>NapaneeIce Accretion2045RCP4.5</v>
      </c>
      <c r="C13378" t="s">
        <v>385</v>
      </c>
      <c r="D13378" t="s">
        <v>486</v>
      </c>
      <c r="E13378" s="144" t="s">
        <v>193</v>
      </c>
      <c r="F13378" s="144">
        <v>2045</v>
      </c>
      <c r="G13378" s="147">
        <v>18.333225666023772</v>
      </c>
      <c r="H13378" s="147">
        <v>21.882119999999997</v>
      </c>
      <c r="I13378" s="147">
        <v>26.359666666666666</v>
      </c>
      <c r="J13378" s="147">
        <v>29.810906666666657</v>
      </c>
      <c r="K13378" s="147">
        <v>33.240479999999998</v>
      </c>
    </row>
    <row r="13379" spans="2:11" x14ac:dyDescent="0.2">
      <c r="B13379" s="21" t="str">
        <f t="shared" si="208"/>
        <v>NapaneeIce Accretion2050RCP4.5</v>
      </c>
      <c r="C13379" t="s">
        <v>385</v>
      </c>
      <c r="D13379" t="s">
        <v>486</v>
      </c>
      <c r="E13379" s="144" t="s">
        <v>193</v>
      </c>
      <c r="F13379" s="144">
        <v>2050</v>
      </c>
      <c r="G13379" s="147">
        <v>18.287392601858713</v>
      </c>
      <c r="H13379" s="147">
        <v>21.847591999999999</v>
      </c>
      <c r="I13379" s="147">
        <v>26.338000000000001</v>
      </c>
      <c r="J13379" s="147">
        <v>29.797195999999992</v>
      </c>
      <c r="K13379" s="147">
        <v>33.231743999999999</v>
      </c>
    </row>
    <row r="13380" spans="2:11" x14ac:dyDescent="0.2">
      <c r="B13380" s="21" t="str">
        <f t="shared" si="208"/>
        <v>NapaneeIce Accretion2055RCP4.5</v>
      </c>
      <c r="C13380" t="s">
        <v>385</v>
      </c>
      <c r="D13380" t="s">
        <v>486</v>
      </c>
      <c r="E13380" s="144" t="s">
        <v>193</v>
      </c>
      <c r="F13380" s="144">
        <v>2055</v>
      </c>
      <c r="G13380" s="147">
        <v>18.211406206006114</v>
      </c>
      <c r="H13380" s="147">
        <v>21.769903999999997</v>
      </c>
      <c r="I13380" s="147">
        <v>26.259999999999998</v>
      </c>
      <c r="J13380" s="147">
        <v>29.71493199999999</v>
      </c>
      <c r="K13380" s="147">
        <v>33.146567999999995</v>
      </c>
    </row>
    <row r="13381" spans="2:11" x14ac:dyDescent="0.2">
      <c r="B13381" s="21" t="str">
        <f t="shared" si="208"/>
        <v>NapaneeIce Accretion2060RCP4.5</v>
      </c>
      <c r="C13381" t="s">
        <v>385</v>
      </c>
      <c r="D13381" t="s">
        <v>486</v>
      </c>
      <c r="E13381" s="144" t="s">
        <v>193</v>
      </c>
      <c r="F13381" s="144">
        <v>2060</v>
      </c>
      <c r="G13381" s="147">
        <v>18.135419810153518</v>
      </c>
      <c r="H13381" s="147">
        <v>21.692215999999998</v>
      </c>
      <c r="I13381" s="147">
        <v>26.181999999999999</v>
      </c>
      <c r="J13381" s="147">
        <v>29.632667999999992</v>
      </c>
      <c r="K13381" s="147">
        <v>33.061391999999998</v>
      </c>
    </row>
    <row r="13382" spans="2:11" x14ac:dyDescent="0.2">
      <c r="B13382" s="21" t="str">
        <f t="shared" si="208"/>
        <v>NapaneeIce Accretion2065RCP4.5</v>
      </c>
      <c r="C13382" t="s">
        <v>385</v>
      </c>
      <c r="D13382" t="s">
        <v>486</v>
      </c>
      <c r="E13382" s="144" t="s">
        <v>193</v>
      </c>
      <c r="F13382" s="144">
        <v>2065</v>
      </c>
      <c r="G13382" s="147">
        <v>18.059433414300919</v>
      </c>
      <c r="H13382" s="147">
        <v>21.614527999999996</v>
      </c>
      <c r="I13382" s="147">
        <v>26.103999999999996</v>
      </c>
      <c r="J13382" s="147">
        <v>29.55040399999999</v>
      </c>
      <c r="K13382" s="147">
        <v>32.976215999999994</v>
      </c>
    </row>
    <row r="13383" spans="2:11" x14ac:dyDescent="0.2">
      <c r="B13383" s="21" t="str">
        <f t="shared" si="208"/>
        <v>NapaneeIce Accretion2070RCP4.5</v>
      </c>
      <c r="C13383" t="s">
        <v>385</v>
      </c>
      <c r="D13383" t="s">
        <v>486</v>
      </c>
      <c r="E13383" s="144" t="s">
        <v>193</v>
      </c>
      <c r="F13383" s="144">
        <v>2070</v>
      </c>
      <c r="G13383" s="147">
        <v>17.98344701844832</v>
      </c>
      <c r="H13383" s="147">
        <v>21.536839999999998</v>
      </c>
      <c r="I13383" s="147">
        <v>26.025999999999996</v>
      </c>
      <c r="J13383" s="147">
        <v>29.468139999999991</v>
      </c>
      <c r="K13383" s="147">
        <v>32.891039999999997</v>
      </c>
    </row>
    <row r="13384" spans="2:11" x14ac:dyDescent="0.2">
      <c r="B13384" s="21" t="str">
        <f t="shared" si="208"/>
        <v>NapaneeIce Accretion2075RCP4.5</v>
      </c>
      <c r="C13384" t="s">
        <v>385</v>
      </c>
      <c r="D13384" t="s">
        <v>486</v>
      </c>
      <c r="E13384" s="144" t="s">
        <v>193</v>
      </c>
      <c r="F13384" s="144">
        <v>2075</v>
      </c>
      <c r="G13384" s="147">
        <v>18.019631016473369</v>
      </c>
      <c r="H13384" s="147">
        <v>21.608773333333332</v>
      </c>
      <c r="I13384" s="147">
        <v>26.142999999999997</v>
      </c>
      <c r="J13384" s="147">
        <v>29.615039999999993</v>
      </c>
      <c r="K13384" s="147">
        <v>33.071219999999997</v>
      </c>
    </row>
    <row r="13385" spans="2:11" x14ac:dyDescent="0.2">
      <c r="B13385" s="21" t="str">
        <f t="shared" si="208"/>
        <v>NapaneeIce Accretion2080RCP4.5</v>
      </c>
      <c r="C13385" t="s">
        <v>385</v>
      </c>
      <c r="D13385" t="s">
        <v>486</v>
      </c>
      <c r="E13385" s="144" t="s">
        <v>193</v>
      </c>
      <c r="F13385" s="144">
        <v>2080</v>
      </c>
      <c r="G13385" s="147">
        <v>18.055815014498414</v>
      </c>
      <c r="H13385" s="147">
        <v>21.680706666666666</v>
      </c>
      <c r="I13385" s="147">
        <v>26.259999999999998</v>
      </c>
      <c r="J13385" s="147">
        <v>29.761939999999992</v>
      </c>
      <c r="K13385" s="147">
        <v>33.251399999999997</v>
      </c>
    </row>
    <row r="13386" spans="2:11" x14ac:dyDescent="0.2">
      <c r="B13386" s="21" t="str">
        <f t="shared" si="208"/>
        <v>NapaneeIce Accretion2085RCP4.5</v>
      </c>
      <c r="C13386" t="s">
        <v>385</v>
      </c>
      <c r="D13386" t="s">
        <v>486</v>
      </c>
      <c r="E13386" s="144" t="s">
        <v>193</v>
      </c>
      <c r="F13386" s="144">
        <v>2085</v>
      </c>
      <c r="G13386" s="147">
        <v>18.091999012523463</v>
      </c>
      <c r="H13386" s="147">
        <v>21.75264</v>
      </c>
      <c r="I13386" s="147">
        <v>26.376999999999999</v>
      </c>
      <c r="J13386" s="147">
        <v>29.908839999999991</v>
      </c>
      <c r="K13386" s="147">
        <v>33.431579999999997</v>
      </c>
    </row>
    <row r="13387" spans="2:11" x14ac:dyDescent="0.2">
      <c r="B13387" s="21" t="str">
        <f t="shared" si="208"/>
        <v>NapaneeIce Accretion2090RCP4.5</v>
      </c>
      <c r="C13387" t="s">
        <v>385</v>
      </c>
      <c r="D13387" t="s">
        <v>486</v>
      </c>
      <c r="E13387" s="144" t="s">
        <v>193</v>
      </c>
      <c r="F13387" s="144">
        <v>2090</v>
      </c>
      <c r="G13387" s="147">
        <v>18.128183010548511</v>
      </c>
      <c r="H13387" s="147">
        <v>21.82457333333333</v>
      </c>
      <c r="I13387" s="147">
        <v>26.494</v>
      </c>
      <c r="J13387" s="147">
        <v>30.055739999999993</v>
      </c>
      <c r="K13387" s="147">
        <v>33.611759999999997</v>
      </c>
    </row>
    <row r="13388" spans="2:11" x14ac:dyDescent="0.2">
      <c r="B13388" s="21" t="str">
        <f t="shared" ref="B13388:B13451" si="209">C13388&amp;D13388&amp;F13388&amp;E13388</f>
        <v>NapaneeIce Accretion2095RCP4.5</v>
      </c>
      <c r="C13388" t="s">
        <v>385</v>
      </c>
      <c r="D13388" t="s">
        <v>486</v>
      </c>
      <c r="E13388" s="144" t="s">
        <v>193</v>
      </c>
      <c r="F13388" s="144">
        <v>2095</v>
      </c>
      <c r="G13388" s="147">
        <v>18.164367008573556</v>
      </c>
      <c r="H13388" s="147">
        <v>21.896506666666664</v>
      </c>
      <c r="I13388" s="147">
        <v>26.611000000000001</v>
      </c>
      <c r="J13388" s="147">
        <v>30.202639999999995</v>
      </c>
      <c r="K13388" s="147">
        <v>33.791939999999997</v>
      </c>
    </row>
    <row r="13389" spans="2:11" x14ac:dyDescent="0.2">
      <c r="B13389" s="21" t="str">
        <f t="shared" si="209"/>
        <v>NapaneeIce Accretion2100RCP4.5</v>
      </c>
      <c r="C13389" t="s">
        <v>385</v>
      </c>
      <c r="D13389" t="s">
        <v>486</v>
      </c>
      <c r="E13389" s="144" t="s">
        <v>193</v>
      </c>
      <c r="F13389" s="144">
        <v>2100</v>
      </c>
      <c r="G13389" s="147">
        <v>18.200551006598605</v>
      </c>
      <c r="H13389" s="147">
        <v>21.968439999999998</v>
      </c>
      <c r="I13389" s="147">
        <v>26.728000000000002</v>
      </c>
      <c r="J13389" s="147">
        <v>30.349539999999994</v>
      </c>
      <c r="K13389" s="147">
        <v>33.972119999999997</v>
      </c>
    </row>
    <row r="13390" spans="2:11" x14ac:dyDescent="0.2">
      <c r="B13390" s="21" t="str">
        <f t="shared" si="209"/>
        <v>NapaneeIce Accretion2023RCP6.0</v>
      </c>
      <c r="C13390" t="s">
        <v>385</v>
      </c>
      <c r="D13390" t="s">
        <v>486</v>
      </c>
      <c r="E13390" s="144" t="s">
        <v>192</v>
      </c>
      <c r="F13390" s="144">
        <v>2023</v>
      </c>
      <c r="G13390" s="147">
        <v>18.182459007586079</v>
      </c>
      <c r="H13390" s="147">
        <v>21.666319999999999</v>
      </c>
      <c r="I13390" s="147">
        <v>26.077999999999996</v>
      </c>
      <c r="J13390" s="147">
        <v>29.468139999999991</v>
      </c>
      <c r="K13390" s="147">
        <v>32.858279999999993</v>
      </c>
    </row>
    <row r="13391" spans="2:11" x14ac:dyDescent="0.2">
      <c r="B13391" s="21" t="str">
        <f t="shared" si="209"/>
        <v>NapaneeIce Accretion2025RCP6.0</v>
      </c>
      <c r="C13391" t="s">
        <v>385</v>
      </c>
      <c r="D13391" t="s">
        <v>486</v>
      </c>
      <c r="E13391" s="144" t="s">
        <v>192</v>
      </c>
      <c r="F13391" s="144">
        <v>2025</v>
      </c>
      <c r="G13391" s="147">
        <v>18.212612339273619</v>
      </c>
      <c r="H13391" s="147">
        <v>21.709479999999999</v>
      </c>
      <c r="I13391" s="147">
        <v>26.134333333333331</v>
      </c>
      <c r="J13391" s="147">
        <v>29.536693333333325</v>
      </c>
      <c r="K13391" s="147">
        <v>32.934719999999992</v>
      </c>
    </row>
    <row r="13392" spans="2:11" x14ac:dyDescent="0.2">
      <c r="B13392" s="21" t="str">
        <f t="shared" si="209"/>
        <v>NapaneeIce Accretion2030RCP6.0</v>
      </c>
      <c r="C13392" t="s">
        <v>385</v>
      </c>
      <c r="D13392" t="s">
        <v>486</v>
      </c>
      <c r="E13392" s="144" t="s">
        <v>192</v>
      </c>
      <c r="F13392" s="144">
        <v>2030</v>
      </c>
      <c r="G13392" s="147">
        <v>18.242765670961155</v>
      </c>
      <c r="H13392" s="147">
        <v>21.75264</v>
      </c>
      <c r="I13392" s="147">
        <v>26.190666666666665</v>
      </c>
      <c r="J13392" s="147">
        <v>29.605246666666659</v>
      </c>
      <c r="K13392" s="147">
        <v>33.011159999999997</v>
      </c>
    </row>
    <row r="13393" spans="2:11" x14ac:dyDescent="0.2">
      <c r="B13393" s="21" t="str">
        <f t="shared" si="209"/>
        <v>NapaneeIce Accretion2035RCP6.0</v>
      </c>
      <c r="C13393" t="s">
        <v>385</v>
      </c>
      <c r="D13393" t="s">
        <v>486</v>
      </c>
      <c r="E13393" s="144" t="s">
        <v>192</v>
      </c>
      <c r="F13393" s="144">
        <v>2035</v>
      </c>
      <c r="G13393" s="147">
        <v>18.272919002648695</v>
      </c>
      <c r="H13393" s="147">
        <v>21.7958</v>
      </c>
      <c r="I13393" s="147">
        <v>26.247</v>
      </c>
      <c r="J13393" s="147">
        <v>29.673799999999993</v>
      </c>
      <c r="K13393" s="147">
        <v>33.087599999999995</v>
      </c>
    </row>
    <row r="13394" spans="2:11" x14ac:dyDescent="0.2">
      <c r="B13394" s="21" t="str">
        <f t="shared" si="209"/>
        <v>NapaneeIce Accretion2040RCP6.0</v>
      </c>
      <c r="C13394" t="s">
        <v>385</v>
      </c>
      <c r="D13394" t="s">
        <v>486</v>
      </c>
      <c r="E13394" s="144" t="s">
        <v>192</v>
      </c>
      <c r="F13394" s="144">
        <v>2040</v>
      </c>
      <c r="G13394" s="147">
        <v>18.303072334336235</v>
      </c>
      <c r="H13394" s="147">
        <v>21.838959999999997</v>
      </c>
      <c r="I13394" s="147">
        <v>26.303333333333331</v>
      </c>
      <c r="J13394" s="147">
        <v>29.742353333333323</v>
      </c>
      <c r="K13394" s="147">
        <v>33.164039999999993</v>
      </c>
    </row>
    <row r="13395" spans="2:11" x14ac:dyDescent="0.2">
      <c r="B13395" s="21" t="str">
        <f t="shared" si="209"/>
        <v>NapaneeIce Accretion2045RCP6.0</v>
      </c>
      <c r="C13395" t="s">
        <v>385</v>
      </c>
      <c r="D13395" t="s">
        <v>486</v>
      </c>
      <c r="E13395" s="144" t="s">
        <v>192</v>
      </c>
      <c r="F13395" s="144">
        <v>2045</v>
      </c>
      <c r="G13395" s="147">
        <v>18.333225666023772</v>
      </c>
      <c r="H13395" s="147">
        <v>21.882119999999997</v>
      </c>
      <c r="I13395" s="147">
        <v>26.359666666666666</v>
      </c>
      <c r="J13395" s="147">
        <v>29.810906666666657</v>
      </c>
      <c r="K13395" s="147">
        <v>33.240479999999998</v>
      </c>
    </row>
    <row r="13396" spans="2:11" x14ac:dyDescent="0.2">
      <c r="B13396" s="21" t="str">
        <f t="shared" si="209"/>
        <v>NapaneeIce Accretion2050RCP6.0</v>
      </c>
      <c r="C13396" t="s">
        <v>385</v>
      </c>
      <c r="D13396" t="s">
        <v>486</v>
      </c>
      <c r="E13396" s="144" t="s">
        <v>192</v>
      </c>
      <c r="F13396" s="144">
        <v>2050</v>
      </c>
      <c r="G13396" s="147">
        <v>18.287392601858713</v>
      </c>
      <c r="H13396" s="147">
        <v>21.847591999999999</v>
      </c>
      <c r="I13396" s="147">
        <v>26.338000000000001</v>
      </c>
      <c r="J13396" s="147">
        <v>29.797195999999992</v>
      </c>
      <c r="K13396" s="147">
        <v>33.231743999999999</v>
      </c>
    </row>
    <row r="13397" spans="2:11" x14ac:dyDescent="0.2">
      <c r="B13397" s="21" t="str">
        <f t="shared" si="209"/>
        <v>NapaneeIce Accretion2055RCP6.0</v>
      </c>
      <c r="C13397" t="s">
        <v>385</v>
      </c>
      <c r="D13397" t="s">
        <v>486</v>
      </c>
      <c r="E13397" s="144" t="s">
        <v>192</v>
      </c>
      <c r="F13397" s="144">
        <v>2055</v>
      </c>
      <c r="G13397" s="147">
        <v>18.211406206006114</v>
      </c>
      <c r="H13397" s="147">
        <v>21.769903999999997</v>
      </c>
      <c r="I13397" s="147">
        <v>26.259999999999998</v>
      </c>
      <c r="J13397" s="147">
        <v>29.71493199999999</v>
      </c>
      <c r="K13397" s="147">
        <v>33.146567999999995</v>
      </c>
    </row>
    <row r="13398" spans="2:11" x14ac:dyDescent="0.2">
      <c r="B13398" s="21" t="str">
        <f t="shared" si="209"/>
        <v>NapaneeIce Accretion2060RCP6.0</v>
      </c>
      <c r="C13398" t="s">
        <v>385</v>
      </c>
      <c r="D13398" t="s">
        <v>486</v>
      </c>
      <c r="E13398" s="144" t="s">
        <v>192</v>
      </c>
      <c r="F13398" s="144">
        <v>2060</v>
      </c>
      <c r="G13398" s="147">
        <v>18.135419810153518</v>
      </c>
      <c r="H13398" s="147">
        <v>21.692215999999998</v>
      </c>
      <c r="I13398" s="147">
        <v>26.181999999999999</v>
      </c>
      <c r="J13398" s="147">
        <v>29.632667999999992</v>
      </c>
      <c r="K13398" s="147">
        <v>33.061391999999998</v>
      </c>
    </row>
    <row r="13399" spans="2:11" x14ac:dyDescent="0.2">
      <c r="B13399" s="21" t="str">
        <f t="shared" si="209"/>
        <v>NapaneeIce Accretion2065RCP6.0</v>
      </c>
      <c r="C13399" t="s">
        <v>385</v>
      </c>
      <c r="D13399" t="s">
        <v>486</v>
      </c>
      <c r="E13399" s="144" t="s">
        <v>192</v>
      </c>
      <c r="F13399" s="144">
        <v>2065</v>
      </c>
      <c r="G13399" s="147">
        <v>18.059433414300919</v>
      </c>
      <c r="H13399" s="147">
        <v>21.614527999999996</v>
      </c>
      <c r="I13399" s="147">
        <v>26.103999999999996</v>
      </c>
      <c r="J13399" s="147">
        <v>29.55040399999999</v>
      </c>
      <c r="K13399" s="147">
        <v>32.976215999999994</v>
      </c>
    </row>
    <row r="13400" spans="2:11" x14ac:dyDescent="0.2">
      <c r="B13400" s="21" t="str">
        <f t="shared" si="209"/>
        <v>NapaneeIce Accretion2070RCP6.0</v>
      </c>
      <c r="C13400" t="s">
        <v>385</v>
      </c>
      <c r="D13400" t="s">
        <v>486</v>
      </c>
      <c r="E13400" s="144" t="s">
        <v>192</v>
      </c>
      <c r="F13400" s="144">
        <v>2070</v>
      </c>
      <c r="G13400" s="147">
        <v>17.98344701844832</v>
      </c>
      <c r="H13400" s="147">
        <v>21.536839999999998</v>
      </c>
      <c r="I13400" s="147">
        <v>26.025999999999996</v>
      </c>
      <c r="J13400" s="147">
        <v>29.468139999999991</v>
      </c>
      <c r="K13400" s="147">
        <v>32.891039999999997</v>
      </c>
    </row>
    <row r="13401" spans="2:11" x14ac:dyDescent="0.2">
      <c r="B13401" s="21" t="str">
        <f t="shared" si="209"/>
        <v>NapaneeIce Accretion2075RCP6.0</v>
      </c>
      <c r="C13401" t="s">
        <v>385</v>
      </c>
      <c r="D13401" t="s">
        <v>486</v>
      </c>
      <c r="E13401" s="144" t="s">
        <v>192</v>
      </c>
      <c r="F13401" s="144">
        <v>2075</v>
      </c>
      <c r="G13401" s="147">
        <v>18.037723015485891</v>
      </c>
      <c r="H13401" s="147">
        <v>21.644739999999999</v>
      </c>
      <c r="I13401" s="147">
        <v>26.201499999999996</v>
      </c>
      <c r="J13401" s="147">
        <v>29.688489999999991</v>
      </c>
      <c r="K13401" s="147">
        <v>33.16131</v>
      </c>
    </row>
    <row r="13402" spans="2:11" x14ac:dyDescent="0.2">
      <c r="B13402" s="21" t="str">
        <f t="shared" si="209"/>
        <v>NapaneeIce Accretion2080RCP6.0</v>
      </c>
      <c r="C13402" t="s">
        <v>385</v>
      </c>
      <c r="D13402" t="s">
        <v>486</v>
      </c>
      <c r="E13402" s="144" t="s">
        <v>192</v>
      </c>
      <c r="F13402" s="144">
        <v>2080</v>
      </c>
      <c r="G13402" s="147">
        <v>18.091999012523463</v>
      </c>
      <c r="H13402" s="147">
        <v>21.75264</v>
      </c>
      <c r="I13402" s="147">
        <v>26.376999999999999</v>
      </c>
      <c r="J13402" s="147">
        <v>29.908839999999991</v>
      </c>
      <c r="K13402" s="147">
        <v>33.431579999999997</v>
      </c>
    </row>
    <row r="13403" spans="2:11" x14ac:dyDescent="0.2">
      <c r="B13403" s="21" t="str">
        <f t="shared" si="209"/>
        <v>NapaneeIce Accretion2085RCP6.0</v>
      </c>
      <c r="C13403" t="s">
        <v>385</v>
      </c>
      <c r="D13403" t="s">
        <v>486</v>
      </c>
      <c r="E13403" s="144" t="s">
        <v>192</v>
      </c>
      <c r="F13403" s="144">
        <v>2085</v>
      </c>
      <c r="G13403" s="147">
        <v>18.146275009561034</v>
      </c>
      <c r="H13403" s="147">
        <v>21.860539999999997</v>
      </c>
      <c r="I13403" s="147">
        <v>26.552500000000002</v>
      </c>
      <c r="J13403" s="147">
        <v>30.129189999999994</v>
      </c>
      <c r="K13403" s="147">
        <v>33.701849999999993</v>
      </c>
    </row>
    <row r="13404" spans="2:11" x14ac:dyDescent="0.2">
      <c r="B13404" s="21" t="str">
        <f t="shared" si="209"/>
        <v>NapaneeIce Accretion2090RCP6.0</v>
      </c>
      <c r="C13404" t="s">
        <v>385</v>
      </c>
      <c r="D13404" t="s">
        <v>486</v>
      </c>
      <c r="E13404" s="144" t="s">
        <v>192</v>
      </c>
      <c r="F13404" s="144">
        <v>2090</v>
      </c>
      <c r="G13404" s="147">
        <v>18.007569683798355</v>
      </c>
      <c r="H13404" s="147">
        <v>21.774219999999996</v>
      </c>
      <c r="I13404" s="147">
        <v>26.528666666666666</v>
      </c>
      <c r="J13404" s="147">
        <v>30.143879999999996</v>
      </c>
      <c r="K13404" s="147">
        <v>33.76464</v>
      </c>
    </row>
    <row r="13405" spans="2:11" x14ac:dyDescent="0.2">
      <c r="B13405" s="21" t="str">
        <f t="shared" si="209"/>
        <v>NapaneeIce Accretion2095RCP6.0</v>
      </c>
      <c r="C13405" t="s">
        <v>385</v>
      </c>
      <c r="D13405" t="s">
        <v>486</v>
      </c>
      <c r="E13405" s="144" t="s">
        <v>192</v>
      </c>
      <c r="F13405" s="144">
        <v>2095</v>
      </c>
      <c r="G13405" s="147">
        <v>17.814588360998101</v>
      </c>
      <c r="H13405" s="147">
        <v>21.58</v>
      </c>
      <c r="I13405" s="147">
        <v>26.329333333333331</v>
      </c>
      <c r="J13405" s="147">
        <v>29.938219999999994</v>
      </c>
      <c r="K13405" s="147">
        <v>33.557159999999996</v>
      </c>
    </row>
    <row r="13406" spans="2:11" x14ac:dyDescent="0.2">
      <c r="B13406" s="21" t="str">
        <f t="shared" si="209"/>
        <v>NapaneeIce Accretion2100RCP6.0</v>
      </c>
      <c r="C13406" t="s">
        <v>385</v>
      </c>
      <c r="D13406" t="s">
        <v>486</v>
      </c>
      <c r="E13406" s="144" t="s">
        <v>192</v>
      </c>
      <c r="F13406" s="144">
        <v>2100</v>
      </c>
      <c r="G13406" s="147">
        <v>17.621607038197851</v>
      </c>
      <c r="H13406" s="147">
        <v>21.385779999999997</v>
      </c>
      <c r="I13406" s="147">
        <v>26.129999999999995</v>
      </c>
      <c r="J13406" s="147">
        <v>29.732559999999996</v>
      </c>
      <c r="K13406" s="147">
        <v>33.349679999999999</v>
      </c>
    </row>
    <row r="13407" spans="2:11" x14ac:dyDescent="0.2">
      <c r="B13407" s="21" t="str">
        <f t="shared" si="209"/>
        <v>NapaneeIce Accretion2023RCP8.5</v>
      </c>
      <c r="C13407" t="s">
        <v>385</v>
      </c>
      <c r="D13407" t="s">
        <v>486</v>
      </c>
      <c r="E13407" s="144" t="s">
        <v>191</v>
      </c>
      <c r="F13407" s="144">
        <v>2023</v>
      </c>
      <c r="G13407" s="147">
        <v>18.182459007586079</v>
      </c>
      <c r="H13407" s="147">
        <v>21.666319999999999</v>
      </c>
      <c r="I13407" s="147">
        <v>26.077999999999996</v>
      </c>
      <c r="J13407" s="147">
        <v>29.468139999999991</v>
      </c>
      <c r="K13407" s="147">
        <v>32.858279999999993</v>
      </c>
    </row>
    <row r="13408" spans="2:11" x14ac:dyDescent="0.2">
      <c r="B13408" s="21" t="str">
        <f t="shared" si="209"/>
        <v>NapaneeIce Accretion2025RCP8.5</v>
      </c>
      <c r="C13408" t="s">
        <v>385</v>
      </c>
      <c r="D13408" t="s">
        <v>486</v>
      </c>
      <c r="E13408" s="144" t="s">
        <v>191</v>
      </c>
      <c r="F13408" s="144">
        <v>2025</v>
      </c>
      <c r="G13408" s="147">
        <v>18.242765670961155</v>
      </c>
      <c r="H13408" s="147">
        <v>21.75264</v>
      </c>
      <c r="I13408" s="147">
        <v>26.190666666666665</v>
      </c>
      <c r="J13408" s="147">
        <v>29.605246666666659</v>
      </c>
      <c r="K13408" s="147">
        <v>33.011159999999997</v>
      </c>
    </row>
    <row r="13409" spans="2:11" x14ac:dyDescent="0.2">
      <c r="B13409" s="21" t="str">
        <f t="shared" si="209"/>
        <v>NapaneeIce Accretion2030RCP8.5</v>
      </c>
      <c r="C13409" t="s">
        <v>385</v>
      </c>
      <c r="D13409" t="s">
        <v>486</v>
      </c>
      <c r="E13409" s="144" t="s">
        <v>191</v>
      </c>
      <c r="F13409" s="144">
        <v>2030</v>
      </c>
      <c r="G13409" s="147">
        <v>18.303072334336235</v>
      </c>
      <c r="H13409" s="147">
        <v>21.838959999999997</v>
      </c>
      <c r="I13409" s="147">
        <v>26.303333333333331</v>
      </c>
      <c r="J13409" s="147">
        <v>29.742353333333323</v>
      </c>
      <c r="K13409" s="147">
        <v>33.164039999999993</v>
      </c>
    </row>
    <row r="13410" spans="2:11" x14ac:dyDescent="0.2">
      <c r="B13410" s="21" t="str">
        <f t="shared" si="209"/>
        <v>NapaneeIce Accretion2035RCP8.5</v>
      </c>
      <c r="C13410" t="s">
        <v>385</v>
      </c>
      <c r="D13410" t="s">
        <v>486</v>
      </c>
      <c r="E13410" s="144" t="s">
        <v>191</v>
      </c>
      <c r="F13410" s="144">
        <v>2035</v>
      </c>
      <c r="G13410" s="147">
        <v>18.363378997711312</v>
      </c>
      <c r="H13410" s="147">
        <v>21.925279999999997</v>
      </c>
      <c r="I13410" s="147">
        <v>26.416</v>
      </c>
      <c r="J13410" s="147">
        <v>29.879459999999991</v>
      </c>
      <c r="K13410" s="147">
        <v>33.316919999999996</v>
      </c>
    </row>
    <row r="13411" spans="2:11" x14ac:dyDescent="0.2">
      <c r="B13411" s="21" t="str">
        <f t="shared" si="209"/>
        <v>NapaneeIce Accretion2040RCP8.5</v>
      </c>
      <c r="C13411" t="s">
        <v>385</v>
      </c>
      <c r="D13411" t="s">
        <v>486</v>
      </c>
      <c r="E13411" s="144" t="s">
        <v>191</v>
      </c>
      <c r="F13411" s="144">
        <v>2040</v>
      </c>
      <c r="G13411" s="147">
        <v>18.236735004623647</v>
      </c>
      <c r="H13411" s="147">
        <v>21.795799999999996</v>
      </c>
      <c r="I13411" s="147">
        <v>26.285999999999998</v>
      </c>
      <c r="J13411" s="147">
        <v>29.742353333333323</v>
      </c>
      <c r="K13411" s="147">
        <v>33.174959999999999</v>
      </c>
    </row>
    <row r="13412" spans="2:11" x14ac:dyDescent="0.2">
      <c r="B13412" s="21" t="str">
        <f t="shared" si="209"/>
        <v>NapaneeIce Accretion2045RCP8.5</v>
      </c>
      <c r="C13412" t="s">
        <v>385</v>
      </c>
      <c r="D13412" t="s">
        <v>486</v>
      </c>
      <c r="E13412" s="144" t="s">
        <v>191</v>
      </c>
      <c r="F13412" s="144">
        <v>2045</v>
      </c>
      <c r="G13412" s="147">
        <v>18.110091011535985</v>
      </c>
      <c r="H13412" s="147">
        <v>21.666319999999999</v>
      </c>
      <c r="I13412" s="147">
        <v>26.155999999999999</v>
      </c>
      <c r="J13412" s="147">
        <v>29.605246666666659</v>
      </c>
      <c r="K13412" s="147">
        <v>33.032999999999994</v>
      </c>
    </row>
    <row r="13413" spans="2:11" x14ac:dyDescent="0.2">
      <c r="B13413" s="21" t="str">
        <f t="shared" si="209"/>
        <v>NapaneeIce Accretion2050RCP8.5</v>
      </c>
      <c r="C13413" t="s">
        <v>385</v>
      </c>
      <c r="D13413" t="s">
        <v>486</v>
      </c>
      <c r="E13413" s="144" t="s">
        <v>191</v>
      </c>
      <c r="F13413" s="144">
        <v>2050</v>
      </c>
      <c r="G13413" s="147">
        <v>18.055815014498414</v>
      </c>
      <c r="H13413" s="147">
        <v>21.680706666666666</v>
      </c>
      <c r="I13413" s="147">
        <v>26.259999999999998</v>
      </c>
      <c r="J13413" s="147">
        <v>29.761939999999992</v>
      </c>
      <c r="K13413" s="147">
        <v>33.251399999999997</v>
      </c>
    </row>
    <row r="13414" spans="2:11" x14ac:dyDescent="0.2">
      <c r="B13414" s="21" t="str">
        <f t="shared" si="209"/>
        <v>NapaneeIce Accretion2055RCP8.5</v>
      </c>
      <c r="C13414" t="s">
        <v>385</v>
      </c>
      <c r="D13414" t="s">
        <v>486</v>
      </c>
      <c r="E13414" s="144" t="s">
        <v>191</v>
      </c>
      <c r="F13414" s="144">
        <v>2055</v>
      </c>
      <c r="G13414" s="147">
        <v>18.128183010548511</v>
      </c>
      <c r="H13414" s="147">
        <v>21.82457333333333</v>
      </c>
      <c r="I13414" s="147">
        <v>26.494</v>
      </c>
      <c r="J13414" s="147">
        <v>30.055739999999993</v>
      </c>
      <c r="K13414" s="147">
        <v>33.611759999999997</v>
      </c>
    </row>
    <row r="13415" spans="2:11" x14ac:dyDescent="0.2">
      <c r="B13415" s="21" t="str">
        <f t="shared" si="209"/>
        <v>NapaneeIce Accretion2060RCP8.5</v>
      </c>
      <c r="C13415" t="s">
        <v>385</v>
      </c>
      <c r="D13415" t="s">
        <v>486</v>
      </c>
      <c r="E13415" s="144" t="s">
        <v>191</v>
      </c>
      <c r="F13415" s="144">
        <v>2060</v>
      </c>
      <c r="G13415" s="147">
        <v>18.007569683798355</v>
      </c>
      <c r="H13415" s="147">
        <v>21.774219999999996</v>
      </c>
      <c r="I13415" s="147">
        <v>26.528666666666666</v>
      </c>
      <c r="J13415" s="147">
        <v>30.143879999999996</v>
      </c>
      <c r="K13415" s="147">
        <v>33.76464</v>
      </c>
    </row>
    <row r="13416" spans="2:11" x14ac:dyDescent="0.2">
      <c r="B13416" s="21" t="str">
        <f t="shared" si="209"/>
        <v>NapaneeIce Accretion2065RCP8.5</v>
      </c>
      <c r="C13416" t="s">
        <v>385</v>
      </c>
      <c r="D13416" t="s">
        <v>486</v>
      </c>
      <c r="E13416" s="144" t="s">
        <v>191</v>
      </c>
      <c r="F13416" s="144">
        <v>2065</v>
      </c>
      <c r="G13416" s="147">
        <v>17.814588360998101</v>
      </c>
      <c r="H13416" s="147">
        <v>21.58</v>
      </c>
      <c r="I13416" s="147">
        <v>26.329333333333331</v>
      </c>
      <c r="J13416" s="147">
        <v>29.938219999999994</v>
      </c>
      <c r="K13416" s="147">
        <v>33.557159999999996</v>
      </c>
    </row>
    <row r="13417" spans="2:11" x14ac:dyDescent="0.2">
      <c r="B13417" s="21" t="str">
        <f t="shared" si="209"/>
        <v>NapaneeIce Accretion2070RCP8.5</v>
      </c>
      <c r="C13417" t="s">
        <v>385</v>
      </c>
      <c r="D13417" t="s">
        <v>486</v>
      </c>
      <c r="E13417" s="144" t="s">
        <v>191</v>
      </c>
      <c r="F13417" s="144">
        <v>2070</v>
      </c>
      <c r="G13417" s="147">
        <v>17.277859056959905</v>
      </c>
      <c r="H13417" s="147">
        <v>20.997339999999998</v>
      </c>
      <c r="I13417" s="147">
        <v>25.679333333333329</v>
      </c>
      <c r="J13417" s="147">
        <v>29.242893333333328</v>
      </c>
      <c r="K13417" s="147">
        <v>32.80368</v>
      </c>
    </row>
    <row r="13418" spans="2:11" x14ac:dyDescent="0.2">
      <c r="B13418" s="21" t="str">
        <f t="shared" si="209"/>
        <v>NapaneeIce Accretion2075RCP8.5</v>
      </c>
      <c r="C13418" t="s">
        <v>385</v>
      </c>
      <c r="D13418" t="s">
        <v>486</v>
      </c>
      <c r="E13418" s="144" t="s">
        <v>191</v>
      </c>
      <c r="F13418" s="144">
        <v>2075</v>
      </c>
      <c r="G13418" s="147">
        <v>16.934111075721962</v>
      </c>
      <c r="H13418" s="147">
        <v>20.608899999999998</v>
      </c>
      <c r="I13418" s="147">
        <v>25.228666666666665</v>
      </c>
      <c r="J13418" s="147">
        <v>28.753226666666663</v>
      </c>
      <c r="K13418" s="147">
        <v>32.257680000000001</v>
      </c>
    </row>
    <row r="13419" spans="2:11" x14ac:dyDescent="0.2">
      <c r="B13419" s="21" t="str">
        <f t="shared" si="209"/>
        <v>NapaneeIce Accretion2080RCP8.5</v>
      </c>
      <c r="C13419" t="s">
        <v>385</v>
      </c>
      <c r="D13419" t="s">
        <v>486</v>
      </c>
      <c r="E13419" s="144" t="s">
        <v>191</v>
      </c>
      <c r="F13419" s="144">
        <v>2080</v>
      </c>
      <c r="G13419" s="147">
        <v>16.590363094484015</v>
      </c>
      <c r="H13419" s="147">
        <v>20.220459999999999</v>
      </c>
      <c r="I13419" s="147">
        <v>24.777999999999999</v>
      </c>
      <c r="J13419" s="147">
        <v>28.263559999999995</v>
      </c>
      <c r="K13419" s="147">
        <v>31.711679999999998</v>
      </c>
    </row>
    <row r="13420" spans="2:11" x14ac:dyDescent="0.2">
      <c r="B13420" s="21" t="str">
        <f t="shared" si="209"/>
        <v>NapaneeIce Accretion2085RCP8.5</v>
      </c>
      <c r="C13420" t="s">
        <v>385</v>
      </c>
      <c r="D13420" t="s">
        <v>486</v>
      </c>
      <c r="E13420" s="144" t="s">
        <v>191</v>
      </c>
      <c r="F13420" s="144">
        <v>2085</v>
      </c>
      <c r="G13420" s="147">
        <v>15.893821132501863</v>
      </c>
      <c r="H13420" s="147">
        <v>19.400419999999997</v>
      </c>
      <c r="I13420" s="147">
        <v>23.802999999999997</v>
      </c>
      <c r="J13420" s="147">
        <v>27.161809999999996</v>
      </c>
      <c r="K13420" s="147">
        <v>30.499559999999999</v>
      </c>
    </row>
    <row r="13421" spans="2:11" x14ac:dyDescent="0.2">
      <c r="B13421" s="21" t="str">
        <f t="shared" si="209"/>
        <v>NapaneeIce Accretion2090RCP8.5</v>
      </c>
      <c r="C13421" t="s">
        <v>385</v>
      </c>
      <c r="D13421" t="s">
        <v>486</v>
      </c>
      <c r="E13421" s="144" t="s">
        <v>191</v>
      </c>
      <c r="F13421" s="144">
        <v>2090</v>
      </c>
      <c r="G13421" s="147">
        <v>15.197279170519709</v>
      </c>
      <c r="H13421" s="147">
        <v>18.580379999999998</v>
      </c>
      <c r="I13421" s="147">
        <v>22.827999999999999</v>
      </c>
      <c r="J13421" s="147">
        <v>26.060059999999996</v>
      </c>
      <c r="K13421" s="147">
        <v>29.28744</v>
      </c>
    </row>
    <row r="13422" spans="2:11" x14ac:dyDescent="0.2">
      <c r="B13422" s="21" t="str">
        <f t="shared" si="209"/>
        <v>NapaneeIce Accretion2095RCP8.5</v>
      </c>
      <c r="C13422" t="s">
        <v>385</v>
      </c>
      <c r="D13422" t="s">
        <v>486</v>
      </c>
      <c r="E13422" s="144" t="s">
        <v>191</v>
      </c>
      <c r="F13422" s="144">
        <v>2095</v>
      </c>
      <c r="G13422" s="147">
        <v>15.197279170519709</v>
      </c>
      <c r="H13422" s="147">
        <v>18.580379999999998</v>
      </c>
      <c r="I13422" s="147">
        <v>22.827999999999999</v>
      </c>
      <c r="J13422" s="147">
        <v>26.060059999999996</v>
      </c>
      <c r="K13422" s="147">
        <v>29.28744</v>
      </c>
    </row>
    <row r="13423" spans="2:11" x14ac:dyDescent="0.2">
      <c r="B13423" s="21" t="str">
        <f t="shared" si="209"/>
        <v>NapaneeIce Accretion2100RCP8.5</v>
      </c>
      <c r="C13423" t="s">
        <v>385</v>
      </c>
      <c r="D13423" t="s">
        <v>486</v>
      </c>
      <c r="E13423" s="144" t="s">
        <v>191</v>
      </c>
      <c r="F13423" s="144">
        <v>2100</v>
      </c>
      <c r="G13423" s="147">
        <v>15.197279170519709</v>
      </c>
      <c r="H13423" s="147">
        <v>18.580379999999998</v>
      </c>
      <c r="I13423" s="147">
        <v>22.827999999999999</v>
      </c>
      <c r="J13423" s="147">
        <v>26.060059999999996</v>
      </c>
      <c r="K13423" s="147">
        <v>29.28744</v>
      </c>
    </row>
    <row r="13424" spans="2:11" x14ac:dyDescent="0.2">
      <c r="B13424" s="21" t="str">
        <f t="shared" si="209"/>
        <v>NapaneeWind2023RCP4.5</v>
      </c>
      <c r="C13424" t="s">
        <v>385</v>
      </c>
      <c r="D13424" t="s">
        <v>1</v>
      </c>
      <c r="E13424" s="144" t="s">
        <v>193</v>
      </c>
      <c r="F13424" s="144">
        <v>2023</v>
      </c>
      <c r="G13424" s="147">
        <v>85.002073580867915</v>
      </c>
      <c r="H13424" s="147">
        <v>91.577471999999986</v>
      </c>
      <c r="I13424" s="147">
        <v>98.509600000000006</v>
      </c>
      <c r="J13424" s="147">
        <v>105.43673000000001</v>
      </c>
      <c r="K13424" s="147">
        <v>112.35680399999998</v>
      </c>
    </row>
    <row r="13425" spans="2:11" x14ac:dyDescent="0.2">
      <c r="B13425" s="21" t="str">
        <f t="shared" si="209"/>
        <v>NapaneeWind2025RCP4.5</v>
      </c>
      <c r="C13425" t="s">
        <v>385</v>
      </c>
      <c r="D13425" t="s">
        <v>1</v>
      </c>
      <c r="E13425" s="144" t="s">
        <v>193</v>
      </c>
      <c r="F13425" s="144">
        <v>2025</v>
      </c>
      <c r="G13425" s="147">
        <v>85.017587481803531</v>
      </c>
      <c r="H13425" s="147">
        <v>91.597218999999996</v>
      </c>
      <c r="I13425" s="147">
        <v>98.534100000000009</v>
      </c>
      <c r="J13425" s="147">
        <v>105.46469266666668</v>
      </c>
      <c r="K13425" s="147">
        <v>112.38845799999999</v>
      </c>
    </row>
    <row r="13426" spans="2:11" x14ac:dyDescent="0.2">
      <c r="B13426" s="21" t="str">
        <f t="shared" si="209"/>
        <v>NapaneeWind2030RCP4.5</v>
      </c>
      <c r="C13426" t="s">
        <v>385</v>
      </c>
      <c r="D13426" t="s">
        <v>1</v>
      </c>
      <c r="E13426" s="144" t="s">
        <v>193</v>
      </c>
      <c r="F13426" s="144">
        <v>2030</v>
      </c>
      <c r="G13426" s="147">
        <v>85.033101382739147</v>
      </c>
      <c r="H13426" s="147">
        <v>91.616965999999991</v>
      </c>
      <c r="I13426" s="147">
        <v>98.558599999999998</v>
      </c>
      <c r="J13426" s="147">
        <v>105.49265533333335</v>
      </c>
      <c r="K13426" s="147">
        <v>112.42011199999999</v>
      </c>
    </row>
    <row r="13427" spans="2:11" x14ac:dyDescent="0.2">
      <c r="B13427" s="21" t="str">
        <f t="shared" si="209"/>
        <v>NapaneeWind2035RCP4.5</v>
      </c>
      <c r="C13427" t="s">
        <v>385</v>
      </c>
      <c r="D13427" t="s">
        <v>1</v>
      </c>
      <c r="E13427" s="144" t="s">
        <v>193</v>
      </c>
      <c r="F13427" s="144">
        <v>2035</v>
      </c>
      <c r="G13427" s="147">
        <v>85.048615283674764</v>
      </c>
      <c r="H13427" s="147">
        <v>91.636712999999986</v>
      </c>
      <c r="I13427" s="147">
        <v>98.583100000000002</v>
      </c>
      <c r="J13427" s="147">
        <v>105.52061800000001</v>
      </c>
      <c r="K13427" s="147">
        <v>112.45176599999999</v>
      </c>
    </row>
    <row r="13428" spans="2:11" x14ac:dyDescent="0.2">
      <c r="B13428" s="21" t="str">
        <f t="shared" si="209"/>
        <v>NapaneeWind2040RCP4.5</v>
      </c>
      <c r="C13428" t="s">
        <v>385</v>
      </c>
      <c r="D13428" t="s">
        <v>1</v>
      </c>
      <c r="E13428" s="144" t="s">
        <v>193</v>
      </c>
      <c r="F13428" s="144">
        <v>2040</v>
      </c>
      <c r="G13428" s="147">
        <v>85.06412918461038</v>
      </c>
      <c r="H13428" s="147">
        <v>91.656459999999996</v>
      </c>
      <c r="I13428" s="147">
        <v>98.607600000000005</v>
      </c>
      <c r="J13428" s="147">
        <v>105.54858066666668</v>
      </c>
      <c r="K13428" s="147">
        <v>112.48341999999998</v>
      </c>
    </row>
    <row r="13429" spans="2:11" x14ac:dyDescent="0.2">
      <c r="B13429" s="21" t="str">
        <f t="shared" si="209"/>
        <v>NapaneeWind2045RCP4.5</v>
      </c>
      <c r="C13429" t="s">
        <v>385</v>
      </c>
      <c r="D13429" t="s">
        <v>1</v>
      </c>
      <c r="E13429" s="144" t="s">
        <v>193</v>
      </c>
      <c r="F13429" s="144">
        <v>2045</v>
      </c>
      <c r="G13429" s="147">
        <v>85.079643085545996</v>
      </c>
      <c r="H13429" s="147">
        <v>91.676207000000005</v>
      </c>
      <c r="I13429" s="147">
        <v>98.632099999999994</v>
      </c>
      <c r="J13429" s="147">
        <v>105.57654333333335</v>
      </c>
      <c r="K13429" s="147">
        <v>112.51507399999998</v>
      </c>
    </row>
    <row r="13430" spans="2:11" x14ac:dyDescent="0.2">
      <c r="B13430" s="21" t="str">
        <f t="shared" si="209"/>
        <v>NapaneeWind2050RCP4.5</v>
      </c>
      <c r="C13430" t="s">
        <v>385</v>
      </c>
      <c r="D13430" t="s">
        <v>1</v>
      </c>
      <c r="E13430" s="144" t="s">
        <v>193</v>
      </c>
      <c r="F13430" s="144">
        <v>2050</v>
      </c>
      <c r="G13430" s="147">
        <v>85.174700987642396</v>
      </c>
      <c r="H13430" s="147">
        <v>91.794385200000008</v>
      </c>
      <c r="I13430" s="147">
        <v>98.778120000000001</v>
      </c>
      <c r="J13430" s="147">
        <v>105.74501840000001</v>
      </c>
      <c r="K13430" s="147">
        <v>112.70760479999998</v>
      </c>
    </row>
    <row r="13431" spans="2:11" x14ac:dyDescent="0.2">
      <c r="B13431" s="21" t="str">
        <f t="shared" si="209"/>
        <v>NapaneeWind2055RCP4.5</v>
      </c>
      <c r="C13431" t="s">
        <v>385</v>
      </c>
      <c r="D13431" t="s">
        <v>1</v>
      </c>
      <c r="E13431" s="144" t="s">
        <v>193</v>
      </c>
      <c r="F13431" s="144">
        <v>2055</v>
      </c>
      <c r="G13431" s="147">
        <v>85.254244988803194</v>
      </c>
      <c r="H13431" s="147">
        <v>91.892816400000001</v>
      </c>
      <c r="I13431" s="147">
        <v>98.899639999999991</v>
      </c>
      <c r="J13431" s="147">
        <v>105.88553080000001</v>
      </c>
      <c r="K13431" s="147">
        <v>112.86848159999998</v>
      </c>
    </row>
    <row r="13432" spans="2:11" x14ac:dyDescent="0.2">
      <c r="B13432" s="21" t="str">
        <f t="shared" si="209"/>
        <v>NapaneeWind2060RCP4.5</v>
      </c>
      <c r="C13432" t="s">
        <v>385</v>
      </c>
      <c r="D13432" t="s">
        <v>1</v>
      </c>
      <c r="E13432" s="144" t="s">
        <v>193</v>
      </c>
      <c r="F13432" s="144">
        <v>2060</v>
      </c>
      <c r="G13432" s="147">
        <v>85.333788989963978</v>
      </c>
      <c r="H13432" s="147">
        <v>91.991247600000008</v>
      </c>
      <c r="I13432" s="147">
        <v>99.021159999999995</v>
      </c>
      <c r="J13432" s="147">
        <v>106.0260432</v>
      </c>
      <c r="K13432" s="147">
        <v>113.02935839999998</v>
      </c>
    </row>
    <row r="13433" spans="2:11" x14ac:dyDescent="0.2">
      <c r="B13433" s="21" t="str">
        <f t="shared" si="209"/>
        <v>NapaneeWind2065RCP4.5</v>
      </c>
      <c r="C13433" t="s">
        <v>385</v>
      </c>
      <c r="D13433" t="s">
        <v>1</v>
      </c>
      <c r="E13433" s="144" t="s">
        <v>193</v>
      </c>
      <c r="F13433" s="144">
        <v>2065</v>
      </c>
      <c r="G13433" s="147">
        <v>85.413332991124776</v>
      </c>
      <c r="H13433" s="147">
        <v>92.089678800000002</v>
      </c>
      <c r="I13433" s="147">
        <v>99.142679999999984</v>
      </c>
      <c r="J13433" s="147">
        <v>106.16655560000001</v>
      </c>
      <c r="K13433" s="147">
        <v>113.19023519999998</v>
      </c>
    </row>
    <row r="13434" spans="2:11" x14ac:dyDescent="0.2">
      <c r="B13434" s="21" t="str">
        <f t="shared" si="209"/>
        <v>NapaneeWind2070RCP4.5</v>
      </c>
      <c r="C13434" t="s">
        <v>385</v>
      </c>
      <c r="D13434" t="s">
        <v>1</v>
      </c>
      <c r="E13434" s="144" t="s">
        <v>193</v>
      </c>
      <c r="F13434" s="144">
        <v>2070</v>
      </c>
      <c r="G13434" s="147">
        <v>85.492876992285559</v>
      </c>
      <c r="H13434" s="147">
        <v>92.188110000000009</v>
      </c>
      <c r="I13434" s="147">
        <v>99.264199999999988</v>
      </c>
      <c r="J13434" s="147">
        <v>106.307068</v>
      </c>
      <c r="K13434" s="147">
        <v>113.35111199999997</v>
      </c>
    </row>
    <row r="13435" spans="2:11" x14ac:dyDescent="0.2">
      <c r="B13435" s="21" t="str">
        <f t="shared" si="209"/>
        <v>NapaneeWind2075RCP4.5</v>
      </c>
      <c r="C13435" t="s">
        <v>385</v>
      </c>
      <c r="D13435" t="s">
        <v>1</v>
      </c>
      <c r="E13435" s="144" t="s">
        <v>193</v>
      </c>
      <c r="F13435" s="144">
        <v>2075</v>
      </c>
      <c r="G13435" s="147">
        <v>85.554932596028024</v>
      </c>
      <c r="H13435" s="147">
        <v>92.267098000000004</v>
      </c>
      <c r="I13435" s="147">
        <v>99.363833333333318</v>
      </c>
      <c r="J13435" s="147">
        <v>106.42590933333334</v>
      </c>
      <c r="K13435" s="147">
        <v>113.48889999999997</v>
      </c>
    </row>
    <row r="13436" spans="2:11" x14ac:dyDescent="0.2">
      <c r="B13436" s="21" t="str">
        <f t="shared" si="209"/>
        <v>NapaneeWind2080RCP4.5</v>
      </c>
      <c r="C13436" t="s">
        <v>385</v>
      </c>
      <c r="D13436" t="s">
        <v>1</v>
      </c>
      <c r="E13436" s="144" t="s">
        <v>193</v>
      </c>
      <c r="F13436" s="144">
        <v>2080</v>
      </c>
      <c r="G13436" s="147">
        <v>85.616988199770489</v>
      </c>
      <c r="H13436" s="147">
        <v>92.346086</v>
      </c>
      <c r="I13436" s="147">
        <v>99.463466666666662</v>
      </c>
      <c r="J13436" s="147">
        <v>106.54475066666666</v>
      </c>
      <c r="K13436" s="147">
        <v>113.62668799999997</v>
      </c>
    </row>
    <row r="13437" spans="2:11" x14ac:dyDescent="0.2">
      <c r="B13437" s="21" t="str">
        <f t="shared" si="209"/>
        <v>NapaneeWind2085RCP4.5</v>
      </c>
      <c r="C13437" t="s">
        <v>385</v>
      </c>
      <c r="D13437" t="s">
        <v>1</v>
      </c>
      <c r="E13437" s="144" t="s">
        <v>193</v>
      </c>
      <c r="F13437" s="144">
        <v>2085</v>
      </c>
      <c r="G13437" s="147">
        <v>85.67904380351294</v>
      </c>
      <c r="H13437" s="147">
        <v>92.425073999999995</v>
      </c>
      <c r="I13437" s="147">
        <v>99.563099999999991</v>
      </c>
      <c r="J13437" s="147">
        <v>106.66359199999999</v>
      </c>
      <c r="K13437" s="147">
        <v>113.76447599999997</v>
      </c>
    </row>
    <row r="13438" spans="2:11" x14ac:dyDescent="0.2">
      <c r="B13438" s="21" t="str">
        <f t="shared" si="209"/>
        <v>NapaneeWind2090RCP4.5</v>
      </c>
      <c r="C13438" t="s">
        <v>385</v>
      </c>
      <c r="D13438" t="s">
        <v>1</v>
      </c>
      <c r="E13438" s="144" t="s">
        <v>193</v>
      </c>
      <c r="F13438" s="144">
        <v>2090</v>
      </c>
      <c r="G13438" s="147">
        <v>85.741099407255405</v>
      </c>
      <c r="H13438" s="147">
        <v>92.504062000000005</v>
      </c>
      <c r="I13438" s="147">
        <v>99.662733333333321</v>
      </c>
      <c r="J13438" s="147">
        <v>106.78243333333333</v>
      </c>
      <c r="K13438" s="147">
        <v>113.90226399999999</v>
      </c>
    </row>
    <row r="13439" spans="2:11" x14ac:dyDescent="0.2">
      <c r="B13439" s="21" t="str">
        <f t="shared" si="209"/>
        <v>NapaneeWind2095RCP4.5</v>
      </c>
      <c r="C13439" t="s">
        <v>385</v>
      </c>
      <c r="D13439" t="s">
        <v>1</v>
      </c>
      <c r="E13439" s="144" t="s">
        <v>193</v>
      </c>
      <c r="F13439" s="144">
        <v>2095</v>
      </c>
      <c r="G13439" s="147">
        <v>85.80315501099787</v>
      </c>
      <c r="H13439" s="147">
        <v>92.58305</v>
      </c>
      <c r="I13439" s="147">
        <v>99.762366666666665</v>
      </c>
      <c r="J13439" s="147">
        <v>106.90127466666665</v>
      </c>
      <c r="K13439" s="147">
        <v>114.04005199999999</v>
      </c>
    </row>
    <row r="13440" spans="2:11" x14ac:dyDescent="0.2">
      <c r="B13440" s="21" t="str">
        <f t="shared" si="209"/>
        <v>NapaneeWind2100RCP4.5</v>
      </c>
      <c r="C13440" t="s">
        <v>385</v>
      </c>
      <c r="D13440" t="s">
        <v>1</v>
      </c>
      <c r="E13440" s="144" t="s">
        <v>193</v>
      </c>
      <c r="F13440" s="144">
        <v>2100</v>
      </c>
      <c r="G13440" s="147">
        <v>85.865210614740334</v>
      </c>
      <c r="H13440" s="147">
        <v>92.662037999999995</v>
      </c>
      <c r="I13440" s="147">
        <v>99.861999999999995</v>
      </c>
      <c r="J13440" s="147">
        <v>107.02011599999999</v>
      </c>
      <c r="K13440" s="147">
        <v>114.17783999999999</v>
      </c>
    </row>
    <row r="13441" spans="2:11" x14ac:dyDescent="0.2">
      <c r="B13441" s="21" t="str">
        <f t="shared" si="209"/>
        <v>NapaneeWind2023RCP6.0</v>
      </c>
      <c r="C13441" t="s">
        <v>385</v>
      </c>
      <c r="D13441" t="s">
        <v>1</v>
      </c>
      <c r="E13441" s="144" t="s">
        <v>192</v>
      </c>
      <c r="F13441" s="144">
        <v>2023</v>
      </c>
      <c r="G13441" s="147">
        <v>85.002073580867915</v>
      </c>
      <c r="H13441" s="147">
        <v>91.577471999999986</v>
      </c>
      <c r="I13441" s="147">
        <v>98.509600000000006</v>
      </c>
      <c r="J13441" s="147">
        <v>105.43673000000001</v>
      </c>
      <c r="K13441" s="147">
        <v>112.35680399999998</v>
      </c>
    </row>
    <row r="13442" spans="2:11" x14ac:dyDescent="0.2">
      <c r="B13442" s="21" t="str">
        <f t="shared" si="209"/>
        <v>NapaneeWind2025RCP6.0</v>
      </c>
      <c r="C13442" t="s">
        <v>385</v>
      </c>
      <c r="D13442" t="s">
        <v>1</v>
      </c>
      <c r="E13442" s="144" t="s">
        <v>192</v>
      </c>
      <c r="F13442" s="144">
        <v>2025</v>
      </c>
      <c r="G13442" s="147">
        <v>85.017587481803531</v>
      </c>
      <c r="H13442" s="147">
        <v>91.597218999999996</v>
      </c>
      <c r="I13442" s="147">
        <v>98.534100000000009</v>
      </c>
      <c r="J13442" s="147">
        <v>105.46469266666668</v>
      </c>
      <c r="K13442" s="147">
        <v>112.38845799999999</v>
      </c>
    </row>
    <row r="13443" spans="2:11" x14ac:dyDescent="0.2">
      <c r="B13443" s="21" t="str">
        <f t="shared" si="209"/>
        <v>NapaneeWind2030RCP6.0</v>
      </c>
      <c r="C13443" t="s">
        <v>385</v>
      </c>
      <c r="D13443" t="s">
        <v>1</v>
      </c>
      <c r="E13443" s="144" t="s">
        <v>192</v>
      </c>
      <c r="F13443" s="144">
        <v>2030</v>
      </c>
      <c r="G13443" s="147">
        <v>85.033101382739147</v>
      </c>
      <c r="H13443" s="147">
        <v>91.616965999999991</v>
      </c>
      <c r="I13443" s="147">
        <v>98.558599999999998</v>
      </c>
      <c r="J13443" s="147">
        <v>105.49265533333335</v>
      </c>
      <c r="K13443" s="147">
        <v>112.42011199999999</v>
      </c>
    </row>
    <row r="13444" spans="2:11" x14ac:dyDescent="0.2">
      <c r="B13444" s="21" t="str">
        <f t="shared" si="209"/>
        <v>NapaneeWind2035RCP6.0</v>
      </c>
      <c r="C13444" t="s">
        <v>385</v>
      </c>
      <c r="D13444" t="s">
        <v>1</v>
      </c>
      <c r="E13444" s="144" t="s">
        <v>192</v>
      </c>
      <c r="F13444" s="144">
        <v>2035</v>
      </c>
      <c r="G13444" s="147">
        <v>85.048615283674764</v>
      </c>
      <c r="H13444" s="147">
        <v>91.636712999999986</v>
      </c>
      <c r="I13444" s="147">
        <v>98.583100000000002</v>
      </c>
      <c r="J13444" s="147">
        <v>105.52061800000001</v>
      </c>
      <c r="K13444" s="147">
        <v>112.45176599999999</v>
      </c>
    </row>
    <row r="13445" spans="2:11" x14ac:dyDescent="0.2">
      <c r="B13445" s="21" t="str">
        <f t="shared" si="209"/>
        <v>NapaneeWind2040RCP6.0</v>
      </c>
      <c r="C13445" t="s">
        <v>385</v>
      </c>
      <c r="D13445" t="s">
        <v>1</v>
      </c>
      <c r="E13445" s="144" t="s">
        <v>192</v>
      </c>
      <c r="F13445" s="144">
        <v>2040</v>
      </c>
      <c r="G13445" s="147">
        <v>85.06412918461038</v>
      </c>
      <c r="H13445" s="147">
        <v>91.656459999999996</v>
      </c>
      <c r="I13445" s="147">
        <v>98.607600000000005</v>
      </c>
      <c r="J13445" s="147">
        <v>105.54858066666668</v>
      </c>
      <c r="K13445" s="147">
        <v>112.48341999999998</v>
      </c>
    </row>
    <row r="13446" spans="2:11" x14ac:dyDescent="0.2">
      <c r="B13446" s="21" t="str">
        <f t="shared" si="209"/>
        <v>NapaneeWind2045RCP6.0</v>
      </c>
      <c r="C13446" t="s">
        <v>385</v>
      </c>
      <c r="D13446" t="s">
        <v>1</v>
      </c>
      <c r="E13446" s="144" t="s">
        <v>192</v>
      </c>
      <c r="F13446" s="144">
        <v>2045</v>
      </c>
      <c r="G13446" s="147">
        <v>85.079643085545996</v>
      </c>
      <c r="H13446" s="147">
        <v>91.676207000000005</v>
      </c>
      <c r="I13446" s="147">
        <v>98.632099999999994</v>
      </c>
      <c r="J13446" s="147">
        <v>105.57654333333335</v>
      </c>
      <c r="K13446" s="147">
        <v>112.51507399999998</v>
      </c>
    </row>
    <row r="13447" spans="2:11" x14ac:dyDescent="0.2">
      <c r="B13447" s="21" t="str">
        <f t="shared" si="209"/>
        <v>NapaneeWind2050RCP6.0</v>
      </c>
      <c r="C13447" t="s">
        <v>385</v>
      </c>
      <c r="D13447" t="s">
        <v>1</v>
      </c>
      <c r="E13447" s="144" t="s">
        <v>192</v>
      </c>
      <c r="F13447" s="144">
        <v>2050</v>
      </c>
      <c r="G13447" s="147">
        <v>85.174700987642396</v>
      </c>
      <c r="H13447" s="147">
        <v>91.794385200000008</v>
      </c>
      <c r="I13447" s="147">
        <v>98.778120000000001</v>
      </c>
      <c r="J13447" s="147">
        <v>105.74501840000001</v>
      </c>
      <c r="K13447" s="147">
        <v>112.70760479999998</v>
      </c>
    </row>
    <row r="13448" spans="2:11" x14ac:dyDescent="0.2">
      <c r="B13448" s="21" t="str">
        <f t="shared" si="209"/>
        <v>NapaneeWind2055RCP6.0</v>
      </c>
      <c r="C13448" t="s">
        <v>385</v>
      </c>
      <c r="D13448" t="s">
        <v>1</v>
      </c>
      <c r="E13448" s="144" t="s">
        <v>192</v>
      </c>
      <c r="F13448" s="144">
        <v>2055</v>
      </c>
      <c r="G13448" s="147">
        <v>85.254244988803194</v>
      </c>
      <c r="H13448" s="147">
        <v>91.892816400000001</v>
      </c>
      <c r="I13448" s="147">
        <v>98.899639999999991</v>
      </c>
      <c r="J13448" s="147">
        <v>105.88553080000001</v>
      </c>
      <c r="K13448" s="147">
        <v>112.86848159999998</v>
      </c>
    </row>
    <row r="13449" spans="2:11" x14ac:dyDescent="0.2">
      <c r="B13449" s="21" t="str">
        <f t="shared" si="209"/>
        <v>NapaneeWind2060RCP6.0</v>
      </c>
      <c r="C13449" t="s">
        <v>385</v>
      </c>
      <c r="D13449" t="s">
        <v>1</v>
      </c>
      <c r="E13449" s="144" t="s">
        <v>192</v>
      </c>
      <c r="F13449" s="144">
        <v>2060</v>
      </c>
      <c r="G13449" s="147">
        <v>85.333788989963978</v>
      </c>
      <c r="H13449" s="147">
        <v>91.991247600000008</v>
      </c>
      <c r="I13449" s="147">
        <v>99.021159999999995</v>
      </c>
      <c r="J13449" s="147">
        <v>106.0260432</v>
      </c>
      <c r="K13449" s="147">
        <v>113.02935839999998</v>
      </c>
    </row>
    <row r="13450" spans="2:11" x14ac:dyDescent="0.2">
      <c r="B13450" s="21" t="str">
        <f t="shared" si="209"/>
        <v>NapaneeWind2065RCP6.0</v>
      </c>
      <c r="C13450" t="s">
        <v>385</v>
      </c>
      <c r="D13450" t="s">
        <v>1</v>
      </c>
      <c r="E13450" s="144" t="s">
        <v>192</v>
      </c>
      <c r="F13450" s="144">
        <v>2065</v>
      </c>
      <c r="G13450" s="147">
        <v>85.413332991124776</v>
      </c>
      <c r="H13450" s="147">
        <v>92.089678800000002</v>
      </c>
      <c r="I13450" s="147">
        <v>99.142679999999984</v>
      </c>
      <c r="J13450" s="147">
        <v>106.16655560000001</v>
      </c>
      <c r="K13450" s="147">
        <v>113.19023519999998</v>
      </c>
    </row>
    <row r="13451" spans="2:11" x14ac:dyDescent="0.2">
      <c r="B13451" s="21" t="str">
        <f t="shared" si="209"/>
        <v>NapaneeWind2070RCP6.0</v>
      </c>
      <c r="C13451" t="s">
        <v>385</v>
      </c>
      <c r="D13451" t="s">
        <v>1</v>
      </c>
      <c r="E13451" s="144" t="s">
        <v>192</v>
      </c>
      <c r="F13451" s="144">
        <v>2070</v>
      </c>
      <c r="G13451" s="147">
        <v>85.492876992285559</v>
      </c>
      <c r="H13451" s="147">
        <v>92.188110000000009</v>
      </c>
      <c r="I13451" s="147">
        <v>99.264199999999988</v>
      </c>
      <c r="J13451" s="147">
        <v>106.307068</v>
      </c>
      <c r="K13451" s="147">
        <v>113.35111199999997</v>
      </c>
    </row>
    <row r="13452" spans="2:11" x14ac:dyDescent="0.2">
      <c r="B13452" s="21" t="str">
        <f t="shared" ref="B13452:B13515" si="210">C13452&amp;D13452&amp;F13452&amp;E13452</f>
        <v>NapaneeWind2075RCP6.0</v>
      </c>
      <c r="C13452" t="s">
        <v>385</v>
      </c>
      <c r="D13452" t="s">
        <v>1</v>
      </c>
      <c r="E13452" s="144" t="s">
        <v>192</v>
      </c>
      <c r="F13452" s="144">
        <v>2075</v>
      </c>
      <c r="G13452" s="147">
        <v>85.585960397899257</v>
      </c>
      <c r="H13452" s="147">
        <v>92.306592000000009</v>
      </c>
      <c r="I13452" s="147">
        <v>99.41364999999999</v>
      </c>
      <c r="J13452" s="147">
        <v>106.48533</v>
      </c>
      <c r="K13452" s="147">
        <v>113.55779399999997</v>
      </c>
    </row>
    <row r="13453" spans="2:11" x14ac:dyDescent="0.2">
      <c r="B13453" s="21" t="str">
        <f t="shared" si="210"/>
        <v>NapaneeWind2080RCP6.0</v>
      </c>
      <c r="C13453" t="s">
        <v>385</v>
      </c>
      <c r="D13453" t="s">
        <v>1</v>
      </c>
      <c r="E13453" s="144" t="s">
        <v>192</v>
      </c>
      <c r="F13453" s="144">
        <v>2080</v>
      </c>
      <c r="G13453" s="147">
        <v>85.67904380351294</v>
      </c>
      <c r="H13453" s="147">
        <v>92.425073999999995</v>
      </c>
      <c r="I13453" s="147">
        <v>99.563099999999991</v>
      </c>
      <c r="J13453" s="147">
        <v>106.66359199999999</v>
      </c>
      <c r="K13453" s="147">
        <v>113.76447599999997</v>
      </c>
    </row>
    <row r="13454" spans="2:11" x14ac:dyDescent="0.2">
      <c r="B13454" s="21" t="str">
        <f t="shared" si="210"/>
        <v>NapaneeWind2085RCP6.0</v>
      </c>
      <c r="C13454" t="s">
        <v>385</v>
      </c>
      <c r="D13454" t="s">
        <v>1</v>
      </c>
      <c r="E13454" s="144" t="s">
        <v>192</v>
      </c>
      <c r="F13454" s="144">
        <v>2085</v>
      </c>
      <c r="G13454" s="147">
        <v>85.772127209126637</v>
      </c>
      <c r="H13454" s="147">
        <v>92.543555999999995</v>
      </c>
      <c r="I13454" s="147">
        <v>99.712549999999993</v>
      </c>
      <c r="J13454" s="147">
        <v>106.84185399999998</v>
      </c>
      <c r="K13454" s="147">
        <v>113.97115799999999</v>
      </c>
    </row>
    <row r="13455" spans="2:11" x14ac:dyDescent="0.2">
      <c r="B13455" s="21" t="str">
        <f t="shared" si="210"/>
        <v>NapaneeWind2090RCP6.0</v>
      </c>
      <c r="C13455" t="s">
        <v>385</v>
      </c>
      <c r="D13455" t="s">
        <v>1</v>
      </c>
      <c r="E13455" s="144" t="s">
        <v>192</v>
      </c>
      <c r="F13455" s="144">
        <v>2090</v>
      </c>
      <c r="G13455" s="147">
        <v>86.009066787052404</v>
      </c>
      <c r="H13455" s="147">
        <v>92.816975999999997</v>
      </c>
      <c r="I13455" s="147">
        <v>100.02533333333334</v>
      </c>
      <c r="J13455" s="147">
        <v>107.19138733333332</v>
      </c>
      <c r="K13455" s="147">
        <v>114.36031599999998</v>
      </c>
    </row>
    <row r="13456" spans="2:11" x14ac:dyDescent="0.2">
      <c r="B13456" s="21" t="str">
        <f t="shared" si="210"/>
        <v>NapaneeWind2095RCP6.0</v>
      </c>
      <c r="C13456" t="s">
        <v>385</v>
      </c>
      <c r="D13456" t="s">
        <v>1</v>
      </c>
      <c r="E13456" s="144" t="s">
        <v>192</v>
      </c>
      <c r="F13456" s="144">
        <v>2095</v>
      </c>
      <c r="G13456" s="147">
        <v>86.152922959364489</v>
      </c>
      <c r="H13456" s="147">
        <v>92.971913999999998</v>
      </c>
      <c r="I13456" s="147">
        <v>100.18866666666666</v>
      </c>
      <c r="J13456" s="147">
        <v>107.36265866666668</v>
      </c>
      <c r="K13456" s="147">
        <v>114.54279199999998</v>
      </c>
    </row>
    <row r="13457" spans="2:11" x14ac:dyDescent="0.2">
      <c r="B13457" s="21" t="str">
        <f t="shared" si="210"/>
        <v>NapaneeWind2100RCP6.0</v>
      </c>
      <c r="C13457" t="s">
        <v>385</v>
      </c>
      <c r="D13457" t="s">
        <v>1</v>
      </c>
      <c r="E13457" s="144" t="s">
        <v>192</v>
      </c>
      <c r="F13457" s="144">
        <v>2100</v>
      </c>
      <c r="G13457" s="147">
        <v>86.296779131676558</v>
      </c>
      <c r="H13457" s="147">
        <v>93.126852</v>
      </c>
      <c r="I13457" s="147">
        <v>100.352</v>
      </c>
      <c r="J13457" s="147">
        <v>107.53393000000001</v>
      </c>
      <c r="K13457" s="147">
        <v>114.72526799999997</v>
      </c>
    </row>
    <row r="13458" spans="2:11" x14ac:dyDescent="0.2">
      <c r="B13458" s="21" t="str">
        <f t="shared" si="210"/>
        <v>NapaneeWind2023RCP8.5</v>
      </c>
      <c r="C13458" t="s">
        <v>385</v>
      </c>
      <c r="D13458" t="s">
        <v>1</v>
      </c>
      <c r="E13458" s="144" t="s">
        <v>191</v>
      </c>
      <c r="F13458" s="144">
        <v>2023</v>
      </c>
      <c r="G13458" s="147">
        <v>85.002073580867915</v>
      </c>
      <c r="H13458" s="147">
        <v>91.577471999999986</v>
      </c>
      <c r="I13458" s="147">
        <v>98.509600000000006</v>
      </c>
      <c r="J13458" s="147">
        <v>105.43673000000001</v>
      </c>
      <c r="K13458" s="147">
        <v>112.35680399999998</v>
      </c>
    </row>
    <row r="13459" spans="2:11" x14ac:dyDescent="0.2">
      <c r="B13459" s="21" t="str">
        <f t="shared" si="210"/>
        <v>NapaneeWind2025RCP8.5</v>
      </c>
      <c r="C13459" t="s">
        <v>385</v>
      </c>
      <c r="D13459" t="s">
        <v>1</v>
      </c>
      <c r="E13459" s="144" t="s">
        <v>191</v>
      </c>
      <c r="F13459" s="144">
        <v>2025</v>
      </c>
      <c r="G13459" s="147">
        <v>85.033101382739147</v>
      </c>
      <c r="H13459" s="147">
        <v>91.616965999999991</v>
      </c>
      <c r="I13459" s="147">
        <v>98.558599999999998</v>
      </c>
      <c r="J13459" s="147">
        <v>105.49265533333335</v>
      </c>
      <c r="K13459" s="147">
        <v>112.42011199999999</v>
      </c>
    </row>
    <row r="13460" spans="2:11" x14ac:dyDescent="0.2">
      <c r="B13460" s="21" t="str">
        <f t="shared" si="210"/>
        <v>NapaneeWind2030RCP8.5</v>
      </c>
      <c r="C13460" t="s">
        <v>385</v>
      </c>
      <c r="D13460" t="s">
        <v>1</v>
      </c>
      <c r="E13460" s="144" t="s">
        <v>191</v>
      </c>
      <c r="F13460" s="144">
        <v>2030</v>
      </c>
      <c r="G13460" s="147">
        <v>85.06412918461038</v>
      </c>
      <c r="H13460" s="147">
        <v>91.656459999999996</v>
      </c>
      <c r="I13460" s="147">
        <v>98.607600000000005</v>
      </c>
      <c r="J13460" s="147">
        <v>105.54858066666668</v>
      </c>
      <c r="K13460" s="147">
        <v>112.48341999999998</v>
      </c>
    </row>
    <row r="13461" spans="2:11" x14ac:dyDescent="0.2">
      <c r="B13461" s="21" t="str">
        <f t="shared" si="210"/>
        <v>NapaneeWind2035RCP8.5</v>
      </c>
      <c r="C13461" t="s">
        <v>385</v>
      </c>
      <c r="D13461" t="s">
        <v>1</v>
      </c>
      <c r="E13461" s="144" t="s">
        <v>191</v>
      </c>
      <c r="F13461" s="144">
        <v>2035</v>
      </c>
      <c r="G13461" s="147">
        <v>85.095156986481612</v>
      </c>
      <c r="H13461" s="147">
        <v>91.695954</v>
      </c>
      <c r="I13461" s="147">
        <v>98.656599999999997</v>
      </c>
      <c r="J13461" s="147">
        <v>105.60450600000001</v>
      </c>
      <c r="K13461" s="147">
        <v>112.54672799999999</v>
      </c>
    </row>
    <row r="13462" spans="2:11" x14ac:dyDescent="0.2">
      <c r="B13462" s="21" t="str">
        <f t="shared" si="210"/>
        <v>NapaneeWind2040RCP8.5</v>
      </c>
      <c r="C13462" t="s">
        <v>385</v>
      </c>
      <c r="D13462" t="s">
        <v>1</v>
      </c>
      <c r="E13462" s="144" t="s">
        <v>191</v>
      </c>
      <c r="F13462" s="144">
        <v>2040</v>
      </c>
      <c r="G13462" s="147">
        <v>85.22773032174959</v>
      </c>
      <c r="H13462" s="147">
        <v>91.860005999999998</v>
      </c>
      <c r="I13462" s="147">
        <v>98.859133333333332</v>
      </c>
      <c r="J13462" s="147">
        <v>105.83869333333334</v>
      </c>
      <c r="K13462" s="147">
        <v>112.81485599999998</v>
      </c>
    </row>
    <row r="13463" spans="2:11" x14ac:dyDescent="0.2">
      <c r="B13463" s="21" t="str">
        <f t="shared" si="210"/>
        <v>NapaneeWind2045RCP8.5</v>
      </c>
      <c r="C13463" t="s">
        <v>385</v>
      </c>
      <c r="D13463" t="s">
        <v>1</v>
      </c>
      <c r="E13463" s="144" t="s">
        <v>191</v>
      </c>
      <c r="F13463" s="144">
        <v>2045</v>
      </c>
      <c r="G13463" s="147">
        <v>85.360303657017582</v>
      </c>
      <c r="H13463" s="147">
        <v>92.024058000000011</v>
      </c>
      <c r="I13463" s="147">
        <v>99.061666666666653</v>
      </c>
      <c r="J13463" s="147">
        <v>106.07288066666668</v>
      </c>
      <c r="K13463" s="147">
        <v>113.08298399999998</v>
      </c>
    </row>
    <row r="13464" spans="2:11" x14ac:dyDescent="0.2">
      <c r="B13464" s="21" t="str">
        <f t="shared" si="210"/>
        <v>NapaneeWind2050RCP8.5</v>
      </c>
      <c r="C13464" t="s">
        <v>385</v>
      </c>
      <c r="D13464" t="s">
        <v>1</v>
      </c>
      <c r="E13464" s="144" t="s">
        <v>191</v>
      </c>
      <c r="F13464" s="144">
        <v>2050</v>
      </c>
      <c r="G13464" s="147">
        <v>85.616988199770489</v>
      </c>
      <c r="H13464" s="147">
        <v>92.346086</v>
      </c>
      <c r="I13464" s="147">
        <v>99.463466666666662</v>
      </c>
      <c r="J13464" s="147">
        <v>106.54475066666666</v>
      </c>
      <c r="K13464" s="147">
        <v>113.62668799999997</v>
      </c>
    </row>
    <row r="13465" spans="2:11" x14ac:dyDescent="0.2">
      <c r="B13465" s="21" t="str">
        <f t="shared" si="210"/>
        <v>NapaneeWind2055RCP8.5</v>
      </c>
      <c r="C13465" t="s">
        <v>385</v>
      </c>
      <c r="D13465" t="s">
        <v>1</v>
      </c>
      <c r="E13465" s="144" t="s">
        <v>191</v>
      </c>
      <c r="F13465" s="144">
        <v>2055</v>
      </c>
      <c r="G13465" s="147">
        <v>85.741099407255405</v>
      </c>
      <c r="H13465" s="147">
        <v>92.504062000000005</v>
      </c>
      <c r="I13465" s="147">
        <v>99.662733333333321</v>
      </c>
      <c r="J13465" s="147">
        <v>106.78243333333333</v>
      </c>
      <c r="K13465" s="147">
        <v>113.90226399999999</v>
      </c>
    </row>
    <row r="13466" spans="2:11" x14ac:dyDescent="0.2">
      <c r="B13466" s="21" t="str">
        <f t="shared" si="210"/>
        <v>NapaneeWind2060RCP8.5</v>
      </c>
      <c r="C13466" t="s">
        <v>385</v>
      </c>
      <c r="D13466" t="s">
        <v>1</v>
      </c>
      <c r="E13466" s="144" t="s">
        <v>191</v>
      </c>
      <c r="F13466" s="144">
        <v>2060</v>
      </c>
      <c r="G13466" s="147">
        <v>86.009066787052404</v>
      </c>
      <c r="H13466" s="147">
        <v>92.816975999999997</v>
      </c>
      <c r="I13466" s="147">
        <v>100.02533333333334</v>
      </c>
      <c r="J13466" s="147">
        <v>107.19138733333332</v>
      </c>
      <c r="K13466" s="147">
        <v>114.36031599999998</v>
      </c>
    </row>
    <row r="13467" spans="2:11" x14ac:dyDescent="0.2">
      <c r="B13467" s="21" t="str">
        <f t="shared" si="210"/>
        <v>NapaneeWind2065RCP8.5</v>
      </c>
      <c r="C13467" t="s">
        <v>385</v>
      </c>
      <c r="D13467" t="s">
        <v>1</v>
      </c>
      <c r="E13467" s="144" t="s">
        <v>191</v>
      </c>
      <c r="F13467" s="144">
        <v>2065</v>
      </c>
      <c r="G13467" s="147">
        <v>86.152922959364489</v>
      </c>
      <c r="H13467" s="147">
        <v>92.971913999999998</v>
      </c>
      <c r="I13467" s="147">
        <v>100.18866666666666</v>
      </c>
      <c r="J13467" s="147">
        <v>107.36265866666668</v>
      </c>
      <c r="K13467" s="147">
        <v>114.54279199999998</v>
      </c>
    </row>
    <row r="13468" spans="2:11" x14ac:dyDescent="0.2">
      <c r="B13468" s="21" t="str">
        <f t="shared" si="210"/>
        <v>NapaneeWind2070RCP8.5</v>
      </c>
      <c r="C13468" t="s">
        <v>385</v>
      </c>
      <c r="D13468" t="s">
        <v>1</v>
      </c>
      <c r="E13468" s="144" t="s">
        <v>191</v>
      </c>
      <c r="F13468" s="144">
        <v>2070</v>
      </c>
      <c r="G13468" s="147">
        <v>86.308061968720637</v>
      </c>
      <c r="H13468" s="147">
        <v>93.142042000000004</v>
      </c>
      <c r="I13468" s="147">
        <v>100.37486666666666</v>
      </c>
      <c r="J13468" s="147">
        <v>107.56189266666668</v>
      </c>
      <c r="K13468" s="147">
        <v>114.75878399999998</v>
      </c>
    </row>
    <row r="13469" spans="2:11" x14ac:dyDescent="0.2">
      <c r="B13469" s="21" t="str">
        <f t="shared" si="210"/>
        <v>NapaneeWind2075RCP8.5</v>
      </c>
      <c r="C13469" t="s">
        <v>385</v>
      </c>
      <c r="D13469" t="s">
        <v>1</v>
      </c>
      <c r="E13469" s="144" t="s">
        <v>191</v>
      </c>
      <c r="F13469" s="144">
        <v>2075</v>
      </c>
      <c r="G13469" s="147">
        <v>86.319344805764729</v>
      </c>
      <c r="H13469" s="147">
        <v>93.157231999999993</v>
      </c>
      <c r="I13469" s="147">
        <v>100.39773333333333</v>
      </c>
      <c r="J13469" s="147">
        <v>107.58985533333333</v>
      </c>
      <c r="K13469" s="147">
        <v>114.79229999999998</v>
      </c>
    </row>
    <row r="13470" spans="2:11" x14ac:dyDescent="0.2">
      <c r="B13470" s="21" t="str">
        <f t="shared" si="210"/>
        <v>NapaneeWind2080RCP8.5</v>
      </c>
      <c r="C13470" t="s">
        <v>385</v>
      </c>
      <c r="D13470" t="s">
        <v>1</v>
      </c>
      <c r="E13470" s="144" t="s">
        <v>191</v>
      </c>
      <c r="F13470" s="144">
        <v>2080</v>
      </c>
      <c r="G13470" s="147">
        <v>86.330627642808807</v>
      </c>
      <c r="H13470" s="147">
        <v>93.172421999999997</v>
      </c>
      <c r="I13470" s="147">
        <v>100.42059999999999</v>
      </c>
      <c r="J13470" s="147">
        <v>107.617818</v>
      </c>
      <c r="K13470" s="147">
        <v>114.82581599999999</v>
      </c>
    </row>
    <row r="13471" spans="2:11" x14ac:dyDescent="0.2">
      <c r="B13471" s="21" t="str">
        <f t="shared" si="210"/>
        <v>NapaneeWind2085RCP8.5</v>
      </c>
      <c r="C13471" t="s">
        <v>385</v>
      </c>
      <c r="D13471" t="s">
        <v>1</v>
      </c>
      <c r="E13471" s="144" t="s">
        <v>191</v>
      </c>
      <c r="F13471" s="144">
        <v>2085</v>
      </c>
      <c r="G13471" s="147">
        <v>86.427942112314028</v>
      </c>
      <c r="H13471" s="147">
        <v>93.309132000000005</v>
      </c>
      <c r="I13471" s="147">
        <v>100.61169999999998</v>
      </c>
      <c r="J13471" s="147">
        <v>107.853753</v>
      </c>
      <c r="K13471" s="147">
        <v>115.10511599999998</v>
      </c>
    </row>
    <row r="13472" spans="2:11" x14ac:dyDescent="0.2">
      <c r="B13472" s="21" t="str">
        <f t="shared" si="210"/>
        <v>NapaneeWind2090RCP8.5</v>
      </c>
      <c r="C13472" t="s">
        <v>385</v>
      </c>
      <c r="D13472" t="s">
        <v>1</v>
      </c>
      <c r="E13472" s="144" t="s">
        <v>191</v>
      </c>
      <c r="F13472" s="144">
        <v>2090</v>
      </c>
      <c r="G13472" s="147">
        <v>86.525256581819249</v>
      </c>
      <c r="H13472" s="147">
        <v>93.445842000000013</v>
      </c>
      <c r="I13472" s="147">
        <v>100.80279999999999</v>
      </c>
      <c r="J13472" s="147">
        <v>108.089688</v>
      </c>
      <c r="K13472" s="147">
        <v>115.38441599999997</v>
      </c>
    </row>
    <row r="13473" spans="2:11" x14ac:dyDescent="0.2">
      <c r="B13473" s="21" t="str">
        <f t="shared" si="210"/>
        <v>NapaneeWind2095RCP8.5</v>
      </c>
      <c r="C13473" t="s">
        <v>385</v>
      </c>
      <c r="D13473" t="s">
        <v>1</v>
      </c>
      <c r="E13473" s="144" t="s">
        <v>191</v>
      </c>
      <c r="F13473" s="144">
        <v>2095</v>
      </c>
      <c r="G13473" s="147">
        <v>86.525256581819249</v>
      </c>
      <c r="H13473" s="147">
        <v>93.445842000000013</v>
      </c>
      <c r="I13473" s="147">
        <v>100.80279999999999</v>
      </c>
      <c r="J13473" s="147">
        <v>108.089688</v>
      </c>
      <c r="K13473" s="147">
        <v>115.38441599999997</v>
      </c>
    </row>
    <row r="13474" spans="2:11" x14ac:dyDescent="0.2">
      <c r="B13474" s="21" t="str">
        <f t="shared" si="210"/>
        <v>NapaneeWind2100RCP8.5</v>
      </c>
      <c r="C13474" t="s">
        <v>385</v>
      </c>
      <c r="D13474" t="s">
        <v>1</v>
      </c>
      <c r="E13474" s="144" t="s">
        <v>191</v>
      </c>
      <c r="F13474" s="144">
        <v>2100</v>
      </c>
      <c r="G13474" s="147">
        <v>86.525256581819249</v>
      </c>
      <c r="H13474" s="147">
        <v>93.445842000000013</v>
      </c>
      <c r="I13474" s="147">
        <v>100.80279999999999</v>
      </c>
      <c r="J13474" s="147">
        <v>108.089688</v>
      </c>
      <c r="K13474" s="147">
        <v>115.38441599999997</v>
      </c>
    </row>
    <row r="13475" spans="2:11" x14ac:dyDescent="0.2">
      <c r="B13475" s="21" t="str">
        <f t="shared" si="210"/>
        <v>New LiskeardIce Accretion2023RCP4.5</v>
      </c>
      <c r="C13475" t="s">
        <v>386</v>
      </c>
      <c r="D13475" t="s">
        <v>486</v>
      </c>
      <c r="E13475" s="144" t="s">
        <v>193</v>
      </c>
      <c r="F13475" s="144">
        <v>2023</v>
      </c>
      <c r="G13475" s="147">
        <v>14.751937656365284</v>
      </c>
      <c r="H13475" s="147">
        <v>17.645799999999998</v>
      </c>
      <c r="I13475" s="147">
        <v>21.32</v>
      </c>
      <c r="J13475" s="147">
        <v>24.114199999999997</v>
      </c>
      <c r="K13475" s="147">
        <v>26.913600000000002</v>
      </c>
    </row>
    <row r="13476" spans="2:11" x14ac:dyDescent="0.2">
      <c r="B13476" s="21" t="str">
        <f t="shared" si="210"/>
        <v>New LiskeardIce Accretion2025RCP4.5</v>
      </c>
      <c r="C13476" t="s">
        <v>386</v>
      </c>
      <c r="D13476" t="s">
        <v>486</v>
      </c>
      <c r="E13476" s="144" t="s">
        <v>193</v>
      </c>
      <c r="F13476" s="144">
        <v>2025</v>
      </c>
      <c r="G13476" s="147">
        <v>14.731062272889295</v>
      </c>
      <c r="H13476" s="147">
        <v>17.620899999999999</v>
      </c>
      <c r="I13476" s="147">
        <v>21.286666666666669</v>
      </c>
      <c r="J13476" s="147">
        <v>24.07653333333333</v>
      </c>
      <c r="K13476" s="147">
        <v>26.871600000000001</v>
      </c>
    </row>
    <row r="13477" spans="2:11" x14ac:dyDescent="0.2">
      <c r="B13477" s="21" t="str">
        <f t="shared" si="210"/>
        <v>New LiskeardIce Accretion2030RCP4.5</v>
      </c>
      <c r="C13477" t="s">
        <v>386</v>
      </c>
      <c r="D13477" t="s">
        <v>486</v>
      </c>
      <c r="E13477" s="144" t="s">
        <v>193</v>
      </c>
      <c r="F13477" s="144">
        <v>2030</v>
      </c>
      <c r="G13477" s="147">
        <v>14.710186889413306</v>
      </c>
      <c r="H13477" s="147">
        <v>17.595999999999997</v>
      </c>
      <c r="I13477" s="147">
        <v>21.253333333333334</v>
      </c>
      <c r="J13477" s="147">
        <v>24.038866666666664</v>
      </c>
      <c r="K13477" s="147">
        <v>26.829600000000003</v>
      </c>
    </row>
    <row r="13478" spans="2:11" x14ac:dyDescent="0.2">
      <c r="B13478" s="21" t="str">
        <f t="shared" si="210"/>
        <v>New LiskeardIce Accretion2035RCP4.5</v>
      </c>
      <c r="C13478" t="s">
        <v>386</v>
      </c>
      <c r="D13478" t="s">
        <v>486</v>
      </c>
      <c r="E13478" s="144" t="s">
        <v>193</v>
      </c>
      <c r="F13478" s="144">
        <v>2035</v>
      </c>
      <c r="G13478" s="147">
        <v>14.689311505937317</v>
      </c>
      <c r="H13478" s="147">
        <v>17.571099999999998</v>
      </c>
      <c r="I13478" s="147">
        <v>21.22</v>
      </c>
      <c r="J13478" s="147">
        <v>24.001199999999997</v>
      </c>
      <c r="K13478" s="147">
        <v>26.787600000000001</v>
      </c>
    </row>
    <row r="13479" spans="2:11" x14ac:dyDescent="0.2">
      <c r="B13479" s="21" t="str">
        <f t="shared" si="210"/>
        <v>New LiskeardIce Accretion2040RCP4.5</v>
      </c>
      <c r="C13479" t="s">
        <v>386</v>
      </c>
      <c r="D13479" t="s">
        <v>486</v>
      </c>
      <c r="E13479" s="144" t="s">
        <v>193</v>
      </c>
      <c r="F13479" s="144">
        <v>2040</v>
      </c>
      <c r="G13479" s="147">
        <v>14.668436122461328</v>
      </c>
      <c r="H13479" s="147">
        <v>17.546199999999999</v>
      </c>
      <c r="I13479" s="147">
        <v>21.186666666666667</v>
      </c>
      <c r="J13479" s="147">
        <v>23.963533333333331</v>
      </c>
      <c r="K13479" s="147">
        <v>26.7456</v>
      </c>
    </row>
    <row r="13480" spans="2:11" x14ac:dyDescent="0.2">
      <c r="B13480" s="21" t="str">
        <f t="shared" si="210"/>
        <v>New LiskeardIce Accretion2045RCP4.5</v>
      </c>
      <c r="C13480" t="s">
        <v>386</v>
      </c>
      <c r="D13480" t="s">
        <v>486</v>
      </c>
      <c r="E13480" s="144" t="s">
        <v>193</v>
      </c>
      <c r="F13480" s="144">
        <v>2045</v>
      </c>
      <c r="G13480" s="147">
        <v>14.647560738985339</v>
      </c>
      <c r="H13480" s="147">
        <v>17.521299999999997</v>
      </c>
      <c r="I13480" s="147">
        <v>21.153333333333336</v>
      </c>
      <c r="J13480" s="147">
        <v>23.925866666666664</v>
      </c>
      <c r="K13480" s="147">
        <v>26.703600000000002</v>
      </c>
    </row>
    <row r="13481" spans="2:11" x14ac:dyDescent="0.2">
      <c r="B13481" s="21" t="str">
        <f t="shared" si="210"/>
        <v>New LiskeardIce Accretion2050RCP4.5</v>
      </c>
      <c r="C13481" t="s">
        <v>386</v>
      </c>
      <c r="D13481" t="s">
        <v>486</v>
      </c>
      <c r="E13481" s="144" t="s">
        <v>193</v>
      </c>
      <c r="F13481" s="144">
        <v>2050</v>
      </c>
      <c r="G13481" s="147">
        <v>14.635035508899746</v>
      </c>
      <c r="H13481" s="147">
        <v>17.506359999999997</v>
      </c>
      <c r="I13481" s="147">
        <v>21.128</v>
      </c>
      <c r="J13481" s="147">
        <v>23.897239999999996</v>
      </c>
      <c r="K13481" s="147">
        <v>26.671679999999999</v>
      </c>
    </row>
    <row r="13482" spans="2:11" x14ac:dyDescent="0.2">
      <c r="B13482" s="21" t="str">
        <f t="shared" si="210"/>
        <v>New LiskeardIce Accretion2055RCP4.5</v>
      </c>
      <c r="C13482" t="s">
        <v>386</v>
      </c>
      <c r="D13482" t="s">
        <v>486</v>
      </c>
      <c r="E13482" s="144" t="s">
        <v>193</v>
      </c>
      <c r="F13482" s="144">
        <v>2055</v>
      </c>
      <c r="G13482" s="147">
        <v>14.643385662290141</v>
      </c>
      <c r="H13482" s="147">
        <v>17.516319999999997</v>
      </c>
      <c r="I13482" s="147">
        <v>21.135999999999999</v>
      </c>
      <c r="J13482" s="147">
        <v>23.906279999999995</v>
      </c>
      <c r="K13482" s="147">
        <v>26.681760000000001</v>
      </c>
    </row>
    <row r="13483" spans="2:11" x14ac:dyDescent="0.2">
      <c r="B13483" s="21" t="str">
        <f t="shared" si="210"/>
        <v>New LiskeardIce Accretion2060RCP4.5</v>
      </c>
      <c r="C13483" t="s">
        <v>386</v>
      </c>
      <c r="D13483" t="s">
        <v>486</v>
      </c>
      <c r="E13483" s="144" t="s">
        <v>193</v>
      </c>
      <c r="F13483" s="144">
        <v>2060</v>
      </c>
      <c r="G13483" s="147">
        <v>14.651735815680539</v>
      </c>
      <c r="H13483" s="147">
        <v>17.526279999999996</v>
      </c>
      <c r="I13483" s="147">
        <v>21.144000000000002</v>
      </c>
      <c r="J13483" s="147">
        <v>23.915319999999998</v>
      </c>
      <c r="K13483" s="147">
        <v>26.691839999999999</v>
      </c>
    </row>
    <row r="13484" spans="2:11" x14ac:dyDescent="0.2">
      <c r="B13484" s="21" t="str">
        <f t="shared" si="210"/>
        <v>New LiskeardIce Accretion2065RCP4.5</v>
      </c>
      <c r="C13484" t="s">
        <v>386</v>
      </c>
      <c r="D13484" t="s">
        <v>486</v>
      </c>
      <c r="E13484" s="144" t="s">
        <v>193</v>
      </c>
      <c r="F13484" s="144">
        <v>2065</v>
      </c>
      <c r="G13484" s="147">
        <v>14.660085969070934</v>
      </c>
      <c r="H13484" s="147">
        <v>17.536239999999996</v>
      </c>
      <c r="I13484" s="147">
        <v>21.152000000000001</v>
      </c>
      <c r="J13484" s="147">
        <v>23.924359999999997</v>
      </c>
      <c r="K13484" s="147">
        <v>26.701920000000001</v>
      </c>
    </row>
    <row r="13485" spans="2:11" x14ac:dyDescent="0.2">
      <c r="B13485" s="21" t="str">
        <f t="shared" si="210"/>
        <v>New LiskeardIce Accretion2070RCP4.5</v>
      </c>
      <c r="C13485" t="s">
        <v>386</v>
      </c>
      <c r="D13485" t="s">
        <v>486</v>
      </c>
      <c r="E13485" s="144" t="s">
        <v>193</v>
      </c>
      <c r="F13485" s="144">
        <v>2070</v>
      </c>
      <c r="G13485" s="147">
        <v>14.66843612246133</v>
      </c>
      <c r="H13485" s="147">
        <v>17.546199999999995</v>
      </c>
      <c r="I13485" s="147">
        <v>21.16</v>
      </c>
      <c r="J13485" s="147">
        <v>23.933399999999995</v>
      </c>
      <c r="K13485" s="147">
        <v>26.712</v>
      </c>
    </row>
    <row r="13486" spans="2:11" x14ac:dyDescent="0.2">
      <c r="B13486" s="21" t="str">
        <f t="shared" si="210"/>
        <v>New LiskeardIce Accretion2075RCP4.5</v>
      </c>
      <c r="C13486" t="s">
        <v>386</v>
      </c>
      <c r="D13486" t="s">
        <v>486</v>
      </c>
      <c r="E13486" s="144" t="s">
        <v>193</v>
      </c>
      <c r="F13486" s="144">
        <v>2075</v>
      </c>
      <c r="G13486" s="147">
        <v>14.705547915307532</v>
      </c>
      <c r="H13486" s="147">
        <v>17.598766666666663</v>
      </c>
      <c r="I13486" s="147">
        <v>21.236666666666665</v>
      </c>
      <c r="J13486" s="147">
        <v>24.027566666666662</v>
      </c>
      <c r="K13486" s="147">
        <v>26.821200000000001</v>
      </c>
    </row>
    <row r="13487" spans="2:11" x14ac:dyDescent="0.2">
      <c r="B13487" s="21" t="str">
        <f t="shared" si="210"/>
        <v>New LiskeardIce Accretion2080RCP4.5</v>
      </c>
      <c r="C13487" t="s">
        <v>386</v>
      </c>
      <c r="D13487" t="s">
        <v>486</v>
      </c>
      <c r="E13487" s="144" t="s">
        <v>193</v>
      </c>
      <c r="F13487" s="144">
        <v>2080</v>
      </c>
      <c r="G13487" s="147">
        <v>14.742659708153733</v>
      </c>
      <c r="H13487" s="147">
        <v>17.65133333333333</v>
      </c>
      <c r="I13487" s="147">
        <v>21.313333333333333</v>
      </c>
      <c r="J13487" s="147">
        <v>24.121733333333331</v>
      </c>
      <c r="K13487" s="147">
        <v>26.930399999999999</v>
      </c>
    </row>
    <row r="13488" spans="2:11" x14ac:dyDescent="0.2">
      <c r="B13488" s="21" t="str">
        <f t="shared" si="210"/>
        <v>New LiskeardIce Accretion2085RCP4.5</v>
      </c>
      <c r="C13488" t="s">
        <v>386</v>
      </c>
      <c r="D13488" t="s">
        <v>486</v>
      </c>
      <c r="E13488" s="144" t="s">
        <v>193</v>
      </c>
      <c r="F13488" s="144">
        <v>2085</v>
      </c>
      <c r="G13488" s="147">
        <v>14.779771500999935</v>
      </c>
      <c r="H13488" s="147">
        <v>17.703899999999997</v>
      </c>
      <c r="I13488" s="147">
        <v>21.39</v>
      </c>
      <c r="J13488" s="147">
        <v>24.215899999999998</v>
      </c>
      <c r="K13488" s="147">
        <v>27.0396</v>
      </c>
    </row>
    <row r="13489" spans="2:11" x14ac:dyDescent="0.2">
      <c r="B13489" s="21" t="str">
        <f t="shared" si="210"/>
        <v>New LiskeardIce Accretion2090RCP4.5</v>
      </c>
      <c r="C13489" t="s">
        <v>386</v>
      </c>
      <c r="D13489" t="s">
        <v>486</v>
      </c>
      <c r="E13489" s="144" t="s">
        <v>193</v>
      </c>
      <c r="F13489" s="144">
        <v>2090</v>
      </c>
      <c r="G13489" s="147">
        <v>14.816883293846137</v>
      </c>
      <c r="H13489" s="147">
        <v>17.756466666666665</v>
      </c>
      <c r="I13489" s="147">
        <v>21.466666666666665</v>
      </c>
      <c r="J13489" s="147">
        <v>24.310066666666664</v>
      </c>
      <c r="K13489" s="147">
        <v>27.148800000000001</v>
      </c>
    </row>
    <row r="13490" spans="2:11" x14ac:dyDescent="0.2">
      <c r="B13490" s="21" t="str">
        <f t="shared" si="210"/>
        <v>New LiskeardIce Accretion2095RCP4.5</v>
      </c>
      <c r="C13490" t="s">
        <v>386</v>
      </c>
      <c r="D13490" t="s">
        <v>486</v>
      </c>
      <c r="E13490" s="144" t="s">
        <v>193</v>
      </c>
      <c r="F13490" s="144">
        <v>2095</v>
      </c>
      <c r="G13490" s="147">
        <v>14.853995086692338</v>
      </c>
      <c r="H13490" s="147">
        <v>17.809033333333332</v>
      </c>
      <c r="I13490" s="147">
        <v>21.543333333333329</v>
      </c>
      <c r="J13490" s="147">
        <v>24.404233333333334</v>
      </c>
      <c r="K13490" s="147">
        <v>27.257999999999999</v>
      </c>
    </row>
    <row r="13491" spans="2:11" x14ac:dyDescent="0.2">
      <c r="B13491" s="21" t="str">
        <f t="shared" si="210"/>
        <v>New LiskeardIce Accretion2100RCP4.5</v>
      </c>
      <c r="C13491" t="s">
        <v>386</v>
      </c>
      <c r="D13491" t="s">
        <v>486</v>
      </c>
      <c r="E13491" s="144" t="s">
        <v>193</v>
      </c>
      <c r="F13491" s="144">
        <v>2100</v>
      </c>
      <c r="G13491" s="147">
        <v>14.89110687953854</v>
      </c>
      <c r="H13491" s="147">
        <v>17.861599999999999</v>
      </c>
      <c r="I13491" s="147">
        <v>21.619999999999997</v>
      </c>
      <c r="J13491" s="147">
        <v>24.4984</v>
      </c>
      <c r="K13491" s="147">
        <v>27.3672</v>
      </c>
    </row>
    <row r="13492" spans="2:11" x14ac:dyDescent="0.2">
      <c r="B13492" s="21" t="str">
        <f t="shared" si="210"/>
        <v>New LiskeardIce Accretion2023RCP6.0</v>
      </c>
      <c r="C13492" t="s">
        <v>386</v>
      </c>
      <c r="D13492" t="s">
        <v>486</v>
      </c>
      <c r="E13492" s="144" t="s">
        <v>192</v>
      </c>
      <c r="F13492" s="144">
        <v>2023</v>
      </c>
      <c r="G13492" s="147">
        <v>14.751937656365284</v>
      </c>
      <c r="H13492" s="147">
        <v>17.645799999999998</v>
      </c>
      <c r="I13492" s="147">
        <v>21.32</v>
      </c>
      <c r="J13492" s="147">
        <v>24.114199999999997</v>
      </c>
      <c r="K13492" s="147">
        <v>26.913600000000002</v>
      </c>
    </row>
    <row r="13493" spans="2:11" x14ac:dyDescent="0.2">
      <c r="B13493" s="21" t="str">
        <f t="shared" si="210"/>
        <v>New LiskeardIce Accretion2025RCP6.0</v>
      </c>
      <c r="C13493" t="s">
        <v>386</v>
      </c>
      <c r="D13493" t="s">
        <v>486</v>
      </c>
      <c r="E13493" s="144" t="s">
        <v>192</v>
      </c>
      <c r="F13493" s="144">
        <v>2025</v>
      </c>
      <c r="G13493" s="147">
        <v>14.731062272889295</v>
      </c>
      <c r="H13493" s="147">
        <v>17.620899999999999</v>
      </c>
      <c r="I13493" s="147">
        <v>21.286666666666669</v>
      </c>
      <c r="J13493" s="147">
        <v>24.07653333333333</v>
      </c>
      <c r="K13493" s="147">
        <v>26.871600000000001</v>
      </c>
    </row>
    <row r="13494" spans="2:11" x14ac:dyDescent="0.2">
      <c r="B13494" s="21" t="str">
        <f t="shared" si="210"/>
        <v>New LiskeardIce Accretion2030RCP6.0</v>
      </c>
      <c r="C13494" t="s">
        <v>386</v>
      </c>
      <c r="D13494" t="s">
        <v>486</v>
      </c>
      <c r="E13494" s="144" t="s">
        <v>192</v>
      </c>
      <c r="F13494" s="144">
        <v>2030</v>
      </c>
      <c r="G13494" s="147">
        <v>14.710186889413306</v>
      </c>
      <c r="H13494" s="147">
        <v>17.595999999999997</v>
      </c>
      <c r="I13494" s="147">
        <v>21.253333333333334</v>
      </c>
      <c r="J13494" s="147">
        <v>24.038866666666664</v>
      </c>
      <c r="K13494" s="147">
        <v>26.829600000000003</v>
      </c>
    </row>
    <row r="13495" spans="2:11" x14ac:dyDescent="0.2">
      <c r="B13495" s="21" t="str">
        <f t="shared" si="210"/>
        <v>New LiskeardIce Accretion2035RCP6.0</v>
      </c>
      <c r="C13495" t="s">
        <v>386</v>
      </c>
      <c r="D13495" t="s">
        <v>486</v>
      </c>
      <c r="E13495" s="144" t="s">
        <v>192</v>
      </c>
      <c r="F13495" s="144">
        <v>2035</v>
      </c>
      <c r="G13495" s="147">
        <v>14.689311505937317</v>
      </c>
      <c r="H13495" s="147">
        <v>17.571099999999998</v>
      </c>
      <c r="I13495" s="147">
        <v>21.22</v>
      </c>
      <c r="J13495" s="147">
        <v>24.001199999999997</v>
      </c>
      <c r="K13495" s="147">
        <v>26.787600000000001</v>
      </c>
    </row>
    <row r="13496" spans="2:11" x14ac:dyDescent="0.2">
      <c r="B13496" s="21" t="str">
        <f t="shared" si="210"/>
        <v>New LiskeardIce Accretion2040RCP6.0</v>
      </c>
      <c r="C13496" t="s">
        <v>386</v>
      </c>
      <c r="D13496" t="s">
        <v>486</v>
      </c>
      <c r="E13496" s="144" t="s">
        <v>192</v>
      </c>
      <c r="F13496" s="144">
        <v>2040</v>
      </c>
      <c r="G13496" s="147">
        <v>14.668436122461328</v>
      </c>
      <c r="H13496" s="147">
        <v>17.546199999999999</v>
      </c>
      <c r="I13496" s="147">
        <v>21.186666666666667</v>
      </c>
      <c r="J13496" s="147">
        <v>23.963533333333331</v>
      </c>
      <c r="K13496" s="147">
        <v>26.7456</v>
      </c>
    </row>
    <row r="13497" spans="2:11" x14ac:dyDescent="0.2">
      <c r="B13497" s="21" t="str">
        <f t="shared" si="210"/>
        <v>New LiskeardIce Accretion2045RCP6.0</v>
      </c>
      <c r="C13497" t="s">
        <v>386</v>
      </c>
      <c r="D13497" t="s">
        <v>486</v>
      </c>
      <c r="E13497" s="144" t="s">
        <v>192</v>
      </c>
      <c r="F13497" s="144">
        <v>2045</v>
      </c>
      <c r="G13497" s="147">
        <v>14.647560738985339</v>
      </c>
      <c r="H13497" s="147">
        <v>17.521299999999997</v>
      </c>
      <c r="I13497" s="147">
        <v>21.153333333333336</v>
      </c>
      <c r="J13497" s="147">
        <v>23.925866666666664</v>
      </c>
      <c r="K13497" s="147">
        <v>26.703600000000002</v>
      </c>
    </row>
    <row r="13498" spans="2:11" x14ac:dyDescent="0.2">
      <c r="B13498" s="21" t="str">
        <f t="shared" si="210"/>
        <v>New LiskeardIce Accretion2050RCP6.0</v>
      </c>
      <c r="C13498" t="s">
        <v>386</v>
      </c>
      <c r="D13498" t="s">
        <v>486</v>
      </c>
      <c r="E13498" s="144" t="s">
        <v>192</v>
      </c>
      <c r="F13498" s="144">
        <v>2050</v>
      </c>
      <c r="G13498" s="147">
        <v>14.635035508899746</v>
      </c>
      <c r="H13498" s="147">
        <v>17.506359999999997</v>
      </c>
      <c r="I13498" s="147">
        <v>21.128</v>
      </c>
      <c r="J13498" s="147">
        <v>23.897239999999996</v>
      </c>
      <c r="K13498" s="147">
        <v>26.671679999999999</v>
      </c>
    </row>
    <row r="13499" spans="2:11" x14ac:dyDescent="0.2">
      <c r="B13499" s="21" t="str">
        <f t="shared" si="210"/>
        <v>New LiskeardIce Accretion2055RCP6.0</v>
      </c>
      <c r="C13499" t="s">
        <v>386</v>
      </c>
      <c r="D13499" t="s">
        <v>486</v>
      </c>
      <c r="E13499" s="144" t="s">
        <v>192</v>
      </c>
      <c r="F13499" s="144">
        <v>2055</v>
      </c>
      <c r="G13499" s="147">
        <v>14.643385662290141</v>
      </c>
      <c r="H13499" s="147">
        <v>17.516319999999997</v>
      </c>
      <c r="I13499" s="147">
        <v>21.135999999999999</v>
      </c>
      <c r="J13499" s="147">
        <v>23.906279999999995</v>
      </c>
      <c r="K13499" s="147">
        <v>26.681760000000001</v>
      </c>
    </row>
    <row r="13500" spans="2:11" x14ac:dyDescent="0.2">
      <c r="B13500" s="21" t="str">
        <f t="shared" si="210"/>
        <v>New LiskeardIce Accretion2060RCP6.0</v>
      </c>
      <c r="C13500" t="s">
        <v>386</v>
      </c>
      <c r="D13500" t="s">
        <v>486</v>
      </c>
      <c r="E13500" s="144" t="s">
        <v>192</v>
      </c>
      <c r="F13500" s="144">
        <v>2060</v>
      </c>
      <c r="G13500" s="147">
        <v>14.651735815680539</v>
      </c>
      <c r="H13500" s="147">
        <v>17.526279999999996</v>
      </c>
      <c r="I13500" s="147">
        <v>21.144000000000002</v>
      </c>
      <c r="J13500" s="147">
        <v>23.915319999999998</v>
      </c>
      <c r="K13500" s="147">
        <v>26.691839999999999</v>
      </c>
    </row>
    <row r="13501" spans="2:11" x14ac:dyDescent="0.2">
      <c r="B13501" s="21" t="str">
        <f t="shared" si="210"/>
        <v>New LiskeardIce Accretion2065RCP6.0</v>
      </c>
      <c r="C13501" t="s">
        <v>386</v>
      </c>
      <c r="D13501" t="s">
        <v>486</v>
      </c>
      <c r="E13501" s="144" t="s">
        <v>192</v>
      </c>
      <c r="F13501" s="144">
        <v>2065</v>
      </c>
      <c r="G13501" s="147">
        <v>14.660085969070934</v>
      </c>
      <c r="H13501" s="147">
        <v>17.536239999999996</v>
      </c>
      <c r="I13501" s="147">
        <v>21.152000000000001</v>
      </c>
      <c r="J13501" s="147">
        <v>23.924359999999997</v>
      </c>
      <c r="K13501" s="147">
        <v>26.701920000000001</v>
      </c>
    </row>
    <row r="13502" spans="2:11" x14ac:dyDescent="0.2">
      <c r="B13502" s="21" t="str">
        <f t="shared" si="210"/>
        <v>New LiskeardIce Accretion2070RCP6.0</v>
      </c>
      <c r="C13502" t="s">
        <v>386</v>
      </c>
      <c r="D13502" t="s">
        <v>486</v>
      </c>
      <c r="E13502" s="144" t="s">
        <v>192</v>
      </c>
      <c r="F13502" s="144">
        <v>2070</v>
      </c>
      <c r="G13502" s="147">
        <v>14.66843612246133</v>
      </c>
      <c r="H13502" s="147">
        <v>17.546199999999995</v>
      </c>
      <c r="I13502" s="147">
        <v>21.16</v>
      </c>
      <c r="J13502" s="147">
        <v>23.933399999999995</v>
      </c>
      <c r="K13502" s="147">
        <v>26.712</v>
      </c>
    </row>
    <row r="13503" spans="2:11" x14ac:dyDescent="0.2">
      <c r="B13503" s="21" t="str">
        <f t="shared" si="210"/>
        <v>New LiskeardIce Accretion2075RCP6.0</v>
      </c>
      <c r="C13503" t="s">
        <v>386</v>
      </c>
      <c r="D13503" t="s">
        <v>486</v>
      </c>
      <c r="E13503" s="144" t="s">
        <v>192</v>
      </c>
      <c r="F13503" s="144">
        <v>2075</v>
      </c>
      <c r="G13503" s="147">
        <v>14.724103811730632</v>
      </c>
      <c r="H13503" s="147">
        <v>17.625049999999995</v>
      </c>
      <c r="I13503" s="147">
        <v>21.274999999999999</v>
      </c>
      <c r="J13503" s="147">
        <v>24.074649999999998</v>
      </c>
      <c r="K13503" s="147">
        <v>26.875799999999998</v>
      </c>
    </row>
    <row r="13504" spans="2:11" x14ac:dyDescent="0.2">
      <c r="B13504" s="21" t="str">
        <f t="shared" si="210"/>
        <v>New LiskeardIce Accretion2080RCP6.0</v>
      </c>
      <c r="C13504" t="s">
        <v>386</v>
      </c>
      <c r="D13504" t="s">
        <v>486</v>
      </c>
      <c r="E13504" s="144" t="s">
        <v>192</v>
      </c>
      <c r="F13504" s="144">
        <v>2080</v>
      </c>
      <c r="G13504" s="147">
        <v>14.779771500999935</v>
      </c>
      <c r="H13504" s="147">
        <v>17.703899999999997</v>
      </c>
      <c r="I13504" s="147">
        <v>21.39</v>
      </c>
      <c r="J13504" s="147">
        <v>24.215899999999998</v>
      </c>
      <c r="K13504" s="147">
        <v>27.0396</v>
      </c>
    </row>
    <row r="13505" spans="2:11" x14ac:dyDescent="0.2">
      <c r="B13505" s="21" t="str">
        <f t="shared" si="210"/>
        <v>New LiskeardIce Accretion2085RCP6.0</v>
      </c>
      <c r="C13505" t="s">
        <v>386</v>
      </c>
      <c r="D13505" t="s">
        <v>486</v>
      </c>
      <c r="E13505" s="144" t="s">
        <v>192</v>
      </c>
      <c r="F13505" s="144">
        <v>2085</v>
      </c>
      <c r="G13505" s="147">
        <v>14.835439190269238</v>
      </c>
      <c r="H13505" s="147">
        <v>17.78275</v>
      </c>
      <c r="I13505" s="147">
        <v>21.504999999999999</v>
      </c>
      <c r="J13505" s="147">
        <v>24.357149999999997</v>
      </c>
      <c r="K13505" s="147">
        <v>27.203400000000002</v>
      </c>
    </row>
    <row r="13506" spans="2:11" x14ac:dyDescent="0.2">
      <c r="B13506" s="21" t="str">
        <f t="shared" si="210"/>
        <v>New LiskeardIce Accretion2090RCP6.0</v>
      </c>
      <c r="C13506" t="s">
        <v>386</v>
      </c>
      <c r="D13506" t="s">
        <v>486</v>
      </c>
      <c r="E13506" s="144" t="s">
        <v>192</v>
      </c>
      <c r="F13506" s="144">
        <v>2090</v>
      </c>
      <c r="G13506" s="147">
        <v>14.937496620596294</v>
      </c>
      <c r="H13506" s="147">
        <v>17.922466666666665</v>
      </c>
      <c r="I13506" s="147">
        <v>21.706666666666667</v>
      </c>
      <c r="J13506" s="147">
        <v>24.603866666666665</v>
      </c>
      <c r="K13506" s="147">
        <v>27.4848</v>
      </c>
    </row>
    <row r="13507" spans="2:11" x14ac:dyDescent="0.2">
      <c r="B13507" s="21" t="str">
        <f t="shared" si="210"/>
        <v>New LiskeardIce Accretion2095RCP6.0</v>
      </c>
      <c r="C13507" t="s">
        <v>386</v>
      </c>
      <c r="D13507" t="s">
        <v>486</v>
      </c>
      <c r="E13507" s="144" t="s">
        <v>192</v>
      </c>
      <c r="F13507" s="144">
        <v>2095</v>
      </c>
      <c r="G13507" s="147">
        <v>14.983886361654045</v>
      </c>
      <c r="H13507" s="147">
        <v>17.983333333333331</v>
      </c>
      <c r="I13507" s="147">
        <v>21.793333333333333</v>
      </c>
      <c r="J13507" s="147">
        <v>24.709333333333333</v>
      </c>
      <c r="K13507" s="147">
        <v>27.602400000000003</v>
      </c>
    </row>
    <row r="13508" spans="2:11" x14ac:dyDescent="0.2">
      <c r="B13508" s="21" t="str">
        <f t="shared" si="210"/>
        <v>New LiskeardIce Accretion2100RCP6.0</v>
      </c>
      <c r="C13508" t="s">
        <v>386</v>
      </c>
      <c r="D13508" t="s">
        <v>486</v>
      </c>
      <c r="E13508" s="144" t="s">
        <v>192</v>
      </c>
      <c r="F13508" s="144">
        <v>2100</v>
      </c>
      <c r="G13508" s="147">
        <v>15.030276102711799</v>
      </c>
      <c r="H13508" s="147">
        <v>18.044199999999996</v>
      </c>
      <c r="I13508" s="147">
        <v>21.880000000000003</v>
      </c>
      <c r="J13508" s="147">
        <v>24.814799999999998</v>
      </c>
      <c r="K13508" s="147">
        <v>27.720000000000002</v>
      </c>
    </row>
    <row r="13509" spans="2:11" x14ac:dyDescent="0.2">
      <c r="B13509" s="21" t="str">
        <f t="shared" si="210"/>
        <v>New LiskeardIce Accretion2023RCP8.5</v>
      </c>
      <c r="C13509" t="s">
        <v>386</v>
      </c>
      <c r="D13509" t="s">
        <v>486</v>
      </c>
      <c r="E13509" s="144" t="s">
        <v>191</v>
      </c>
      <c r="F13509" s="144">
        <v>2023</v>
      </c>
      <c r="G13509" s="147">
        <v>14.751937656365284</v>
      </c>
      <c r="H13509" s="147">
        <v>17.645799999999998</v>
      </c>
      <c r="I13509" s="147">
        <v>21.32</v>
      </c>
      <c r="J13509" s="147">
        <v>24.114199999999997</v>
      </c>
      <c r="K13509" s="147">
        <v>26.913600000000002</v>
      </c>
    </row>
    <row r="13510" spans="2:11" x14ac:dyDescent="0.2">
      <c r="B13510" s="21" t="str">
        <f t="shared" si="210"/>
        <v>New LiskeardIce Accretion2025RCP8.5</v>
      </c>
      <c r="C13510" t="s">
        <v>386</v>
      </c>
      <c r="D13510" t="s">
        <v>486</v>
      </c>
      <c r="E13510" s="144" t="s">
        <v>191</v>
      </c>
      <c r="F13510" s="144">
        <v>2025</v>
      </c>
      <c r="G13510" s="147">
        <v>14.710186889413306</v>
      </c>
      <c r="H13510" s="147">
        <v>17.595999999999997</v>
      </c>
      <c r="I13510" s="147">
        <v>21.253333333333334</v>
      </c>
      <c r="J13510" s="147">
        <v>24.038866666666664</v>
      </c>
      <c r="K13510" s="147">
        <v>26.829600000000003</v>
      </c>
    </row>
    <row r="13511" spans="2:11" x14ac:dyDescent="0.2">
      <c r="B13511" s="21" t="str">
        <f t="shared" si="210"/>
        <v>New LiskeardIce Accretion2030RCP8.5</v>
      </c>
      <c r="C13511" t="s">
        <v>386</v>
      </c>
      <c r="D13511" t="s">
        <v>486</v>
      </c>
      <c r="E13511" s="144" t="s">
        <v>191</v>
      </c>
      <c r="F13511" s="144">
        <v>2030</v>
      </c>
      <c r="G13511" s="147">
        <v>14.668436122461328</v>
      </c>
      <c r="H13511" s="147">
        <v>17.546199999999999</v>
      </c>
      <c r="I13511" s="147">
        <v>21.186666666666667</v>
      </c>
      <c r="J13511" s="147">
        <v>23.963533333333331</v>
      </c>
      <c r="K13511" s="147">
        <v>26.7456</v>
      </c>
    </row>
    <row r="13512" spans="2:11" x14ac:dyDescent="0.2">
      <c r="B13512" s="21" t="str">
        <f t="shared" si="210"/>
        <v>New LiskeardIce Accretion2035RCP8.5</v>
      </c>
      <c r="C13512" t="s">
        <v>386</v>
      </c>
      <c r="D13512" t="s">
        <v>486</v>
      </c>
      <c r="E13512" s="144" t="s">
        <v>191</v>
      </c>
      <c r="F13512" s="144">
        <v>2035</v>
      </c>
      <c r="G13512" s="147">
        <v>14.62668535550935</v>
      </c>
      <c r="H13512" s="147">
        <v>17.496399999999998</v>
      </c>
      <c r="I13512" s="147">
        <v>21.12</v>
      </c>
      <c r="J13512" s="147">
        <v>23.888199999999998</v>
      </c>
      <c r="K13512" s="147">
        <v>26.6616</v>
      </c>
    </row>
    <row r="13513" spans="2:11" x14ac:dyDescent="0.2">
      <c r="B13513" s="21" t="str">
        <f t="shared" si="210"/>
        <v>New LiskeardIce Accretion2040RCP8.5</v>
      </c>
      <c r="C13513" t="s">
        <v>386</v>
      </c>
      <c r="D13513" t="s">
        <v>486</v>
      </c>
      <c r="E13513" s="144" t="s">
        <v>191</v>
      </c>
      <c r="F13513" s="144">
        <v>2040</v>
      </c>
      <c r="G13513" s="147">
        <v>14.640602277826677</v>
      </c>
      <c r="H13513" s="147">
        <v>17.512999999999998</v>
      </c>
      <c r="I13513" s="147">
        <v>21.133333333333333</v>
      </c>
      <c r="J13513" s="147">
        <v>23.903266666666664</v>
      </c>
      <c r="K13513" s="147">
        <v>26.6784</v>
      </c>
    </row>
    <row r="13514" spans="2:11" x14ac:dyDescent="0.2">
      <c r="B13514" s="21" t="str">
        <f t="shared" si="210"/>
        <v>New LiskeardIce Accretion2045RCP8.5</v>
      </c>
      <c r="C13514" t="s">
        <v>386</v>
      </c>
      <c r="D13514" t="s">
        <v>486</v>
      </c>
      <c r="E13514" s="144" t="s">
        <v>191</v>
      </c>
      <c r="F13514" s="144">
        <v>2045</v>
      </c>
      <c r="G13514" s="147">
        <v>14.654519200144003</v>
      </c>
      <c r="H13514" s="147">
        <v>17.529599999999995</v>
      </c>
      <c r="I13514" s="147">
        <v>21.146666666666668</v>
      </c>
      <c r="J13514" s="147">
        <v>23.918333333333329</v>
      </c>
      <c r="K13514" s="147">
        <v>26.6952</v>
      </c>
    </row>
    <row r="13515" spans="2:11" x14ac:dyDescent="0.2">
      <c r="B13515" s="21" t="str">
        <f t="shared" si="210"/>
        <v>New LiskeardIce Accretion2050RCP8.5</v>
      </c>
      <c r="C13515" t="s">
        <v>386</v>
      </c>
      <c r="D13515" t="s">
        <v>486</v>
      </c>
      <c r="E13515" s="144" t="s">
        <v>191</v>
      </c>
      <c r="F13515" s="144">
        <v>2050</v>
      </c>
      <c r="G13515" s="147">
        <v>14.742659708153733</v>
      </c>
      <c r="H13515" s="147">
        <v>17.65133333333333</v>
      </c>
      <c r="I13515" s="147">
        <v>21.313333333333333</v>
      </c>
      <c r="J13515" s="147">
        <v>24.121733333333331</v>
      </c>
      <c r="K13515" s="147">
        <v>26.930399999999999</v>
      </c>
    </row>
    <row r="13516" spans="2:11" x14ac:dyDescent="0.2">
      <c r="B13516" s="21" t="str">
        <f t="shared" ref="B13516:B13579" si="211">C13516&amp;D13516&amp;F13516&amp;E13516</f>
        <v>New LiskeardIce Accretion2055RCP8.5</v>
      </c>
      <c r="C13516" t="s">
        <v>386</v>
      </c>
      <c r="D13516" t="s">
        <v>486</v>
      </c>
      <c r="E13516" s="144" t="s">
        <v>191</v>
      </c>
      <c r="F13516" s="144">
        <v>2055</v>
      </c>
      <c r="G13516" s="147">
        <v>14.816883293846137</v>
      </c>
      <c r="H13516" s="147">
        <v>17.756466666666665</v>
      </c>
      <c r="I13516" s="147">
        <v>21.466666666666665</v>
      </c>
      <c r="J13516" s="147">
        <v>24.310066666666664</v>
      </c>
      <c r="K13516" s="147">
        <v>27.148800000000001</v>
      </c>
    </row>
    <row r="13517" spans="2:11" x14ac:dyDescent="0.2">
      <c r="B13517" s="21" t="str">
        <f t="shared" si="211"/>
        <v>New LiskeardIce Accretion2060RCP8.5</v>
      </c>
      <c r="C13517" t="s">
        <v>386</v>
      </c>
      <c r="D13517" t="s">
        <v>486</v>
      </c>
      <c r="E13517" s="144" t="s">
        <v>191</v>
      </c>
      <c r="F13517" s="144">
        <v>2060</v>
      </c>
      <c r="G13517" s="147">
        <v>14.937496620596294</v>
      </c>
      <c r="H13517" s="147">
        <v>17.922466666666665</v>
      </c>
      <c r="I13517" s="147">
        <v>21.706666666666667</v>
      </c>
      <c r="J13517" s="147">
        <v>24.603866666666665</v>
      </c>
      <c r="K13517" s="147">
        <v>27.4848</v>
      </c>
    </row>
    <row r="13518" spans="2:11" x14ac:dyDescent="0.2">
      <c r="B13518" s="21" t="str">
        <f t="shared" si="211"/>
        <v>New LiskeardIce Accretion2065RCP8.5</v>
      </c>
      <c r="C13518" t="s">
        <v>386</v>
      </c>
      <c r="D13518" t="s">
        <v>486</v>
      </c>
      <c r="E13518" s="144" t="s">
        <v>191</v>
      </c>
      <c r="F13518" s="144">
        <v>2065</v>
      </c>
      <c r="G13518" s="147">
        <v>14.983886361654045</v>
      </c>
      <c r="H13518" s="147">
        <v>17.983333333333331</v>
      </c>
      <c r="I13518" s="147">
        <v>21.793333333333333</v>
      </c>
      <c r="J13518" s="147">
        <v>24.709333333333333</v>
      </c>
      <c r="K13518" s="147">
        <v>27.602400000000003</v>
      </c>
    </row>
    <row r="13519" spans="2:11" x14ac:dyDescent="0.2">
      <c r="B13519" s="21" t="str">
        <f t="shared" si="211"/>
        <v>New LiskeardIce Accretion2070RCP8.5</v>
      </c>
      <c r="C13519" t="s">
        <v>386</v>
      </c>
      <c r="D13519" t="s">
        <v>486</v>
      </c>
      <c r="E13519" s="144" t="s">
        <v>191</v>
      </c>
      <c r="F13519" s="144">
        <v>2070</v>
      </c>
      <c r="G13519" s="147">
        <v>14.863273034903889</v>
      </c>
      <c r="H13519" s="147">
        <v>17.861599999999996</v>
      </c>
      <c r="I13519" s="147">
        <v>21.666666666666668</v>
      </c>
      <c r="J13519" s="147">
        <v>24.573733333333333</v>
      </c>
      <c r="K13519" s="147">
        <v>27.459600000000002</v>
      </c>
    </row>
    <row r="13520" spans="2:11" x14ac:dyDescent="0.2">
      <c r="B13520" s="21" t="str">
        <f t="shared" si="211"/>
        <v>New LiskeardIce Accretion2075RCP8.5</v>
      </c>
      <c r="C13520" t="s">
        <v>386</v>
      </c>
      <c r="D13520" t="s">
        <v>486</v>
      </c>
      <c r="E13520" s="144" t="s">
        <v>191</v>
      </c>
      <c r="F13520" s="144">
        <v>2075</v>
      </c>
      <c r="G13520" s="147">
        <v>14.696269967095981</v>
      </c>
      <c r="H13520" s="147">
        <v>17.678999999999998</v>
      </c>
      <c r="I13520" s="147">
        <v>21.453333333333337</v>
      </c>
      <c r="J13520" s="147">
        <v>24.332666666666665</v>
      </c>
      <c r="K13520" s="147">
        <v>27.199199999999998</v>
      </c>
    </row>
    <row r="13521" spans="2:11" x14ac:dyDescent="0.2">
      <c r="B13521" s="21" t="str">
        <f t="shared" si="211"/>
        <v>New LiskeardIce Accretion2080RCP8.5</v>
      </c>
      <c r="C13521" t="s">
        <v>386</v>
      </c>
      <c r="D13521" t="s">
        <v>486</v>
      </c>
      <c r="E13521" s="144" t="s">
        <v>191</v>
      </c>
      <c r="F13521" s="144">
        <v>2080</v>
      </c>
      <c r="G13521" s="147">
        <v>14.529266899288071</v>
      </c>
      <c r="H13521" s="147">
        <v>17.496399999999998</v>
      </c>
      <c r="I13521" s="147">
        <v>21.240000000000002</v>
      </c>
      <c r="J13521" s="147">
        <v>24.0916</v>
      </c>
      <c r="K13521" s="147">
        <v>26.938799999999997</v>
      </c>
    </row>
    <row r="13522" spans="2:11" x14ac:dyDescent="0.2">
      <c r="B13522" s="21" t="str">
        <f t="shared" si="211"/>
        <v>New LiskeardIce Accretion2085RCP8.5</v>
      </c>
      <c r="C13522" t="s">
        <v>386</v>
      </c>
      <c r="D13522" t="s">
        <v>486</v>
      </c>
      <c r="E13522" s="144" t="s">
        <v>191</v>
      </c>
      <c r="F13522" s="144">
        <v>2085</v>
      </c>
      <c r="G13522" s="147">
        <v>14.564059205081385</v>
      </c>
      <c r="H13522" s="147">
        <v>17.571099999999998</v>
      </c>
      <c r="I13522" s="147">
        <v>21.36</v>
      </c>
      <c r="J13522" s="147">
        <v>24.261099999999999</v>
      </c>
      <c r="K13522" s="147">
        <v>27.1404</v>
      </c>
    </row>
    <row r="13523" spans="2:11" x14ac:dyDescent="0.2">
      <c r="B13523" s="21" t="str">
        <f t="shared" si="211"/>
        <v>New LiskeardIce Accretion2090RCP8.5</v>
      </c>
      <c r="C13523" t="s">
        <v>386</v>
      </c>
      <c r="D13523" t="s">
        <v>486</v>
      </c>
      <c r="E13523" s="144" t="s">
        <v>191</v>
      </c>
      <c r="F13523" s="144">
        <v>2090</v>
      </c>
      <c r="G13523" s="147">
        <v>14.598851510874699</v>
      </c>
      <c r="H13523" s="147">
        <v>17.645799999999998</v>
      </c>
      <c r="I13523" s="147">
        <v>21.48</v>
      </c>
      <c r="J13523" s="147">
        <v>24.430599999999998</v>
      </c>
      <c r="K13523" s="147">
        <v>27.341999999999999</v>
      </c>
    </row>
    <row r="13524" spans="2:11" x14ac:dyDescent="0.2">
      <c r="B13524" s="21" t="str">
        <f t="shared" si="211"/>
        <v>New LiskeardIce Accretion2095RCP8.5</v>
      </c>
      <c r="C13524" t="s">
        <v>386</v>
      </c>
      <c r="D13524" t="s">
        <v>486</v>
      </c>
      <c r="E13524" s="144" t="s">
        <v>191</v>
      </c>
      <c r="F13524" s="144">
        <v>2095</v>
      </c>
      <c r="G13524" s="147">
        <v>14.598851510874699</v>
      </c>
      <c r="H13524" s="147">
        <v>17.645799999999998</v>
      </c>
      <c r="I13524" s="147">
        <v>21.48</v>
      </c>
      <c r="J13524" s="147">
        <v>24.430599999999998</v>
      </c>
      <c r="K13524" s="147">
        <v>27.341999999999999</v>
      </c>
    </row>
    <row r="13525" spans="2:11" x14ac:dyDescent="0.2">
      <c r="B13525" s="21" t="str">
        <f t="shared" si="211"/>
        <v>New LiskeardIce Accretion2100RCP8.5</v>
      </c>
      <c r="C13525" t="s">
        <v>386</v>
      </c>
      <c r="D13525" t="s">
        <v>486</v>
      </c>
      <c r="E13525" s="144" t="s">
        <v>191</v>
      </c>
      <c r="F13525" s="144">
        <v>2100</v>
      </c>
      <c r="G13525" s="147">
        <v>14.598851510874699</v>
      </c>
      <c r="H13525" s="147">
        <v>17.645799999999998</v>
      </c>
      <c r="I13525" s="147">
        <v>21.48</v>
      </c>
      <c r="J13525" s="147">
        <v>24.430599999999998</v>
      </c>
      <c r="K13525" s="147">
        <v>27.341999999999999</v>
      </c>
    </row>
    <row r="13526" spans="2:11" x14ac:dyDescent="0.2">
      <c r="B13526" s="21" t="str">
        <f t="shared" si="211"/>
        <v>New LiskeardWind2023RCP4.5</v>
      </c>
      <c r="C13526" t="s">
        <v>386</v>
      </c>
      <c r="D13526" t="s">
        <v>1</v>
      </c>
      <c r="E13526" s="144" t="s">
        <v>193</v>
      </c>
      <c r="F13526" s="144">
        <v>2023</v>
      </c>
      <c r="G13526" s="147">
        <v>76.115630533254176</v>
      </c>
      <c r="H13526" s="147">
        <v>81.921839999999989</v>
      </c>
      <c r="I13526" s="147">
        <v>88.008799999999994</v>
      </c>
      <c r="J13526" s="147">
        <v>94.112920000000017</v>
      </c>
      <c r="K13526" s="147">
        <v>100.21968</v>
      </c>
    </row>
    <row r="13527" spans="2:11" x14ac:dyDescent="0.2">
      <c r="B13527" s="21" t="str">
        <f t="shared" si="211"/>
        <v>New LiskeardWind2025RCP4.5</v>
      </c>
      <c r="C13527" t="s">
        <v>386</v>
      </c>
      <c r="D13527" t="s">
        <v>1</v>
      </c>
      <c r="E13527" s="144" t="s">
        <v>193</v>
      </c>
      <c r="F13527" s="144">
        <v>2025</v>
      </c>
      <c r="G13527" s="147">
        <v>76.121962737717695</v>
      </c>
      <c r="H13527" s="147">
        <v>81.925931999999989</v>
      </c>
      <c r="I13527" s="147">
        <v>88.013199999999998</v>
      </c>
      <c r="J13527" s="147">
        <v>94.117628000000011</v>
      </c>
      <c r="K13527" s="147">
        <v>100.223024</v>
      </c>
    </row>
    <row r="13528" spans="2:11" x14ac:dyDescent="0.2">
      <c r="B13528" s="21" t="str">
        <f t="shared" si="211"/>
        <v>New LiskeardWind2030RCP4.5</v>
      </c>
      <c r="C13528" t="s">
        <v>386</v>
      </c>
      <c r="D13528" t="s">
        <v>1</v>
      </c>
      <c r="E13528" s="144" t="s">
        <v>193</v>
      </c>
      <c r="F13528" s="144">
        <v>2030</v>
      </c>
      <c r="G13528" s="147">
        <v>76.128294942181213</v>
      </c>
      <c r="H13528" s="147">
        <v>81.930023999999989</v>
      </c>
      <c r="I13528" s="147">
        <v>88.017600000000002</v>
      </c>
      <c r="J13528" s="147">
        <v>94.122336000000018</v>
      </c>
      <c r="K13528" s="147">
        <v>100.22636799999999</v>
      </c>
    </row>
    <row r="13529" spans="2:11" x14ac:dyDescent="0.2">
      <c r="B13529" s="21" t="str">
        <f t="shared" si="211"/>
        <v>New LiskeardWind2035RCP4.5</v>
      </c>
      <c r="C13529" t="s">
        <v>386</v>
      </c>
      <c r="D13529" t="s">
        <v>1</v>
      </c>
      <c r="E13529" s="144" t="s">
        <v>193</v>
      </c>
      <c r="F13529" s="144">
        <v>2035</v>
      </c>
      <c r="G13529" s="147">
        <v>76.134627146644732</v>
      </c>
      <c r="H13529" s="147">
        <v>81.934115999999989</v>
      </c>
      <c r="I13529" s="147">
        <v>88.021999999999991</v>
      </c>
      <c r="J13529" s="147">
        <v>94.127044000000012</v>
      </c>
      <c r="K13529" s="147">
        <v>100.22971199999999</v>
      </c>
    </row>
    <row r="13530" spans="2:11" x14ac:dyDescent="0.2">
      <c r="B13530" s="21" t="str">
        <f t="shared" si="211"/>
        <v>New LiskeardWind2040RCP4.5</v>
      </c>
      <c r="C13530" t="s">
        <v>386</v>
      </c>
      <c r="D13530" t="s">
        <v>1</v>
      </c>
      <c r="E13530" s="144" t="s">
        <v>193</v>
      </c>
      <c r="F13530" s="144">
        <v>2040</v>
      </c>
      <c r="G13530" s="147">
        <v>76.140959351108236</v>
      </c>
      <c r="H13530" s="147">
        <v>81.938208000000003</v>
      </c>
      <c r="I13530" s="147">
        <v>88.026399999999995</v>
      </c>
      <c r="J13530" s="147">
        <v>94.131752000000006</v>
      </c>
      <c r="K13530" s="147">
        <v>100.23305599999999</v>
      </c>
    </row>
    <row r="13531" spans="2:11" x14ac:dyDescent="0.2">
      <c r="B13531" s="21" t="str">
        <f t="shared" si="211"/>
        <v>New LiskeardWind2045RCP4.5</v>
      </c>
      <c r="C13531" t="s">
        <v>386</v>
      </c>
      <c r="D13531" t="s">
        <v>1</v>
      </c>
      <c r="E13531" s="144" t="s">
        <v>193</v>
      </c>
      <c r="F13531" s="144">
        <v>2045</v>
      </c>
      <c r="G13531" s="147">
        <v>76.147291555571755</v>
      </c>
      <c r="H13531" s="147">
        <v>81.942300000000003</v>
      </c>
      <c r="I13531" s="147">
        <v>88.030799999999999</v>
      </c>
      <c r="J13531" s="147">
        <v>94.136460000000014</v>
      </c>
      <c r="K13531" s="147">
        <v>100.23639999999999</v>
      </c>
    </row>
    <row r="13532" spans="2:11" x14ac:dyDescent="0.2">
      <c r="B13532" s="21" t="str">
        <f t="shared" si="211"/>
        <v>New LiskeardWind2050RCP4.5</v>
      </c>
      <c r="C13532" t="s">
        <v>386</v>
      </c>
      <c r="D13532" t="s">
        <v>1</v>
      </c>
      <c r="E13532" s="144" t="s">
        <v>193</v>
      </c>
      <c r="F13532" s="144">
        <v>2050</v>
      </c>
      <c r="G13532" s="147">
        <v>76.155143489106521</v>
      </c>
      <c r="H13532" s="147">
        <v>81.944755200000003</v>
      </c>
      <c r="I13532" s="147">
        <v>88.024640000000005</v>
      </c>
      <c r="J13532" s="147">
        <v>94.126102400000008</v>
      </c>
      <c r="K13532" s="147">
        <v>100.21967999999998</v>
      </c>
    </row>
    <row r="13533" spans="2:11" x14ac:dyDescent="0.2">
      <c r="B13533" s="21" t="str">
        <f t="shared" si="211"/>
        <v>New LiskeardWind2055RCP4.5</v>
      </c>
      <c r="C13533" t="s">
        <v>386</v>
      </c>
      <c r="D13533" t="s">
        <v>1</v>
      </c>
      <c r="E13533" s="144" t="s">
        <v>193</v>
      </c>
      <c r="F13533" s="144">
        <v>2055</v>
      </c>
      <c r="G13533" s="147">
        <v>76.156663218177755</v>
      </c>
      <c r="H13533" s="147">
        <v>81.943118400000003</v>
      </c>
      <c r="I13533" s="147">
        <v>88.014080000000007</v>
      </c>
      <c r="J13533" s="147">
        <v>94.111036800000008</v>
      </c>
      <c r="K13533" s="147">
        <v>100.19961599999999</v>
      </c>
    </row>
    <row r="13534" spans="2:11" x14ac:dyDescent="0.2">
      <c r="B13534" s="21" t="str">
        <f t="shared" si="211"/>
        <v>New LiskeardWind2060RCP4.5</v>
      </c>
      <c r="C13534" t="s">
        <v>386</v>
      </c>
      <c r="D13534" t="s">
        <v>1</v>
      </c>
      <c r="E13534" s="144" t="s">
        <v>193</v>
      </c>
      <c r="F13534" s="144">
        <v>2060</v>
      </c>
      <c r="G13534" s="147">
        <v>76.158182947249003</v>
      </c>
      <c r="H13534" s="147">
        <v>81.941481600000017</v>
      </c>
      <c r="I13534" s="147">
        <v>88.003519999999995</v>
      </c>
      <c r="J13534" s="147">
        <v>94.095971200000008</v>
      </c>
      <c r="K13534" s="147">
        <v>100.17955199999999</v>
      </c>
    </row>
    <row r="13535" spans="2:11" x14ac:dyDescent="0.2">
      <c r="B13535" s="21" t="str">
        <f t="shared" si="211"/>
        <v>New LiskeardWind2065RCP4.5</v>
      </c>
      <c r="C13535" t="s">
        <v>386</v>
      </c>
      <c r="D13535" t="s">
        <v>1</v>
      </c>
      <c r="E13535" s="144" t="s">
        <v>193</v>
      </c>
      <c r="F13535" s="144">
        <v>2065</v>
      </c>
      <c r="G13535" s="147">
        <v>76.159702676320236</v>
      </c>
      <c r="H13535" s="147">
        <v>81.939844800000017</v>
      </c>
      <c r="I13535" s="147">
        <v>87.992959999999997</v>
      </c>
      <c r="J13535" s="147">
        <v>94.080905600000008</v>
      </c>
      <c r="K13535" s="147">
        <v>100.159488</v>
      </c>
    </row>
    <row r="13536" spans="2:11" x14ac:dyDescent="0.2">
      <c r="B13536" s="21" t="str">
        <f t="shared" si="211"/>
        <v>New LiskeardWind2070RCP4.5</v>
      </c>
      <c r="C13536" t="s">
        <v>386</v>
      </c>
      <c r="D13536" t="s">
        <v>1</v>
      </c>
      <c r="E13536" s="144" t="s">
        <v>193</v>
      </c>
      <c r="F13536" s="144">
        <v>2070</v>
      </c>
      <c r="G13536" s="147">
        <v>76.161222405391484</v>
      </c>
      <c r="H13536" s="147">
        <v>81.938208000000017</v>
      </c>
      <c r="I13536" s="147">
        <v>87.982399999999998</v>
      </c>
      <c r="J13536" s="147">
        <v>94.065840000000009</v>
      </c>
      <c r="K13536" s="147">
        <v>100.13942399999999</v>
      </c>
    </row>
    <row r="13537" spans="2:11" x14ac:dyDescent="0.2">
      <c r="B13537" s="21" t="str">
        <f t="shared" si="211"/>
        <v>New LiskeardWind2075RCP4.5</v>
      </c>
      <c r="C13537" t="s">
        <v>386</v>
      </c>
      <c r="D13537" t="s">
        <v>1</v>
      </c>
      <c r="E13537" s="144" t="s">
        <v>193</v>
      </c>
      <c r="F13537" s="144">
        <v>2075</v>
      </c>
      <c r="G13537" s="147">
        <v>76.218212245563137</v>
      </c>
      <c r="H13537" s="147">
        <v>82.007772000000017</v>
      </c>
      <c r="I13537" s="147">
        <v>88.068933333333334</v>
      </c>
      <c r="J13537" s="147">
        <v>94.164708000000005</v>
      </c>
      <c r="K13537" s="147">
        <v>100.25144799999998</v>
      </c>
    </row>
    <row r="13538" spans="2:11" x14ac:dyDescent="0.2">
      <c r="B13538" s="21" t="str">
        <f t="shared" si="211"/>
        <v>New LiskeardWind2080RCP4.5</v>
      </c>
      <c r="C13538" t="s">
        <v>386</v>
      </c>
      <c r="D13538" t="s">
        <v>1</v>
      </c>
      <c r="E13538" s="144" t="s">
        <v>193</v>
      </c>
      <c r="F13538" s="144">
        <v>2080</v>
      </c>
      <c r="G13538" s="147">
        <v>76.275202085734776</v>
      </c>
      <c r="H13538" s="147">
        <v>82.077336000000017</v>
      </c>
      <c r="I13538" s="147">
        <v>88.155466666666669</v>
      </c>
      <c r="J13538" s="147">
        <v>94.263576000000015</v>
      </c>
      <c r="K13538" s="147">
        <v>100.36347199999999</v>
      </c>
    </row>
    <row r="13539" spans="2:11" x14ac:dyDescent="0.2">
      <c r="B13539" s="21" t="str">
        <f t="shared" si="211"/>
        <v>New LiskeardWind2085RCP4.5</v>
      </c>
      <c r="C13539" t="s">
        <v>386</v>
      </c>
      <c r="D13539" t="s">
        <v>1</v>
      </c>
      <c r="E13539" s="144" t="s">
        <v>193</v>
      </c>
      <c r="F13539" s="144">
        <v>2085</v>
      </c>
      <c r="G13539" s="147">
        <v>76.332191925906429</v>
      </c>
      <c r="H13539" s="147">
        <v>82.146900000000016</v>
      </c>
      <c r="I13539" s="147">
        <v>88.24199999999999</v>
      </c>
      <c r="J13539" s="147">
        <v>94.362444000000011</v>
      </c>
      <c r="K13539" s="147">
        <v>100.47549599999999</v>
      </c>
    </row>
    <row r="13540" spans="2:11" x14ac:dyDescent="0.2">
      <c r="B13540" s="21" t="str">
        <f t="shared" si="211"/>
        <v>New LiskeardWind2090RCP4.5</v>
      </c>
      <c r="C13540" t="s">
        <v>386</v>
      </c>
      <c r="D13540" t="s">
        <v>1</v>
      </c>
      <c r="E13540" s="144" t="s">
        <v>193</v>
      </c>
      <c r="F13540" s="144">
        <v>2090</v>
      </c>
      <c r="G13540" s="147">
        <v>76.389181766078082</v>
      </c>
      <c r="H13540" s="147">
        <v>82.216464000000002</v>
      </c>
      <c r="I13540" s="147">
        <v>88.328533333333326</v>
      </c>
      <c r="J13540" s="147">
        <v>94.461312000000007</v>
      </c>
      <c r="K13540" s="147">
        <v>100.58751999999998</v>
      </c>
    </row>
    <row r="13541" spans="2:11" x14ac:dyDescent="0.2">
      <c r="B13541" s="21" t="str">
        <f t="shared" si="211"/>
        <v>New LiskeardWind2095RCP4.5</v>
      </c>
      <c r="C13541" t="s">
        <v>386</v>
      </c>
      <c r="D13541" t="s">
        <v>1</v>
      </c>
      <c r="E13541" s="144" t="s">
        <v>193</v>
      </c>
      <c r="F13541" s="144">
        <v>2095</v>
      </c>
      <c r="G13541" s="147">
        <v>76.44617160624972</v>
      </c>
      <c r="H13541" s="147">
        <v>82.286028000000002</v>
      </c>
      <c r="I13541" s="147">
        <v>88.415066666666661</v>
      </c>
      <c r="J13541" s="147">
        <v>94.560180000000017</v>
      </c>
      <c r="K13541" s="147">
        <v>100.69954399999997</v>
      </c>
    </row>
    <row r="13542" spans="2:11" x14ac:dyDescent="0.2">
      <c r="B13542" s="21" t="str">
        <f t="shared" si="211"/>
        <v>New LiskeardWind2100RCP4.5</v>
      </c>
      <c r="C13542" t="s">
        <v>386</v>
      </c>
      <c r="D13542" t="s">
        <v>1</v>
      </c>
      <c r="E13542" s="144" t="s">
        <v>193</v>
      </c>
      <c r="F13542" s="144">
        <v>2100</v>
      </c>
      <c r="G13542" s="147">
        <v>76.503161446421373</v>
      </c>
      <c r="H13542" s="147">
        <v>82.355592000000001</v>
      </c>
      <c r="I13542" s="147">
        <v>88.501599999999996</v>
      </c>
      <c r="J13542" s="147">
        <v>94.659048000000013</v>
      </c>
      <c r="K13542" s="147">
        <v>100.81156799999998</v>
      </c>
    </row>
    <row r="13543" spans="2:11" x14ac:dyDescent="0.2">
      <c r="B13543" s="21" t="str">
        <f t="shared" si="211"/>
        <v>New LiskeardWind2023RCP6.0</v>
      </c>
      <c r="C13543" t="s">
        <v>386</v>
      </c>
      <c r="D13543" t="s">
        <v>1</v>
      </c>
      <c r="E13543" s="144" t="s">
        <v>192</v>
      </c>
      <c r="F13543" s="144">
        <v>2023</v>
      </c>
      <c r="G13543" s="147">
        <v>76.115630533254176</v>
      </c>
      <c r="H13543" s="147">
        <v>81.921839999999989</v>
      </c>
      <c r="I13543" s="147">
        <v>88.008799999999994</v>
      </c>
      <c r="J13543" s="147">
        <v>94.112920000000017</v>
      </c>
      <c r="K13543" s="147">
        <v>100.21968</v>
      </c>
    </row>
    <row r="13544" spans="2:11" x14ac:dyDescent="0.2">
      <c r="B13544" s="21" t="str">
        <f t="shared" si="211"/>
        <v>New LiskeardWind2025RCP6.0</v>
      </c>
      <c r="C13544" t="s">
        <v>386</v>
      </c>
      <c r="D13544" t="s">
        <v>1</v>
      </c>
      <c r="E13544" s="144" t="s">
        <v>192</v>
      </c>
      <c r="F13544" s="144">
        <v>2025</v>
      </c>
      <c r="G13544" s="147">
        <v>76.121962737717695</v>
      </c>
      <c r="H13544" s="147">
        <v>81.925931999999989</v>
      </c>
      <c r="I13544" s="147">
        <v>88.013199999999998</v>
      </c>
      <c r="J13544" s="147">
        <v>94.117628000000011</v>
      </c>
      <c r="K13544" s="147">
        <v>100.223024</v>
      </c>
    </row>
    <row r="13545" spans="2:11" x14ac:dyDescent="0.2">
      <c r="B13545" s="21" t="str">
        <f t="shared" si="211"/>
        <v>New LiskeardWind2030RCP6.0</v>
      </c>
      <c r="C13545" t="s">
        <v>386</v>
      </c>
      <c r="D13545" t="s">
        <v>1</v>
      </c>
      <c r="E13545" s="144" t="s">
        <v>192</v>
      </c>
      <c r="F13545" s="144">
        <v>2030</v>
      </c>
      <c r="G13545" s="147">
        <v>76.128294942181213</v>
      </c>
      <c r="H13545" s="147">
        <v>81.930023999999989</v>
      </c>
      <c r="I13545" s="147">
        <v>88.017600000000002</v>
      </c>
      <c r="J13545" s="147">
        <v>94.122336000000018</v>
      </c>
      <c r="K13545" s="147">
        <v>100.22636799999999</v>
      </c>
    </row>
    <row r="13546" spans="2:11" x14ac:dyDescent="0.2">
      <c r="B13546" s="21" t="str">
        <f t="shared" si="211"/>
        <v>New LiskeardWind2035RCP6.0</v>
      </c>
      <c r="C13546" t="s">
        <v>386</v>
      </c>
      <c r="D13546" t="s">
        <v>1</v>
      </c>
      <c r="E13546" s="144" t="s">
        <v>192</v>
      </c>
      <c r="F13546" s="144">
        <v>2035</v>
      </c>
      <c r="G13546" s="147">
        <v>76.134627146644732</v>
      </c>
      <c r="H13546" s="147">
        <v>81.934115999999989</v>
      </c>
      <c r="I13546" s="147">
        <v>88.021999999999991</v>
      </c>
      <c r="J13546" s="147">
        <v>94.127044000000012</v>
      </c>
      <c r="K13546" s="147">
        <v>100.22971199999999</v>
      </c>
    </row>
    <row r="13547" spans="2:11" x14ac:dyDescent="0.2">
      <c r="B13547" s="21" t="str">
        <f t="shared" si="211"/>
        <v>New LiskeardWind2040RCP6.0</v>
      </c>
      <c r="C13547" t="s">
        <v>386</v>
      </c>
      <c r="D13547" t="s">
        <v>1</v>
      </c>
      <c r="E13547" s="144" t="s">
        <v>192</v>
      </c>
      <c r="F13547" s="144">
        <v>2040</v>
      </c>
      <c r="G13547" s="147">
        <v>76.140959351108236</v>
      </c>
      <c r="H13547" s="147">
        <v>81.938208000000003</v>
      </c>
      <c r="I13547" s="147">
        <v>88.026399999999995</v>
      </c>
      <c r="J13547" s="147">
        <v>94.131752000000006</v>
      </c>
      <c r="K13547" s="147">
        <v>100.23305599999999</v>
      </c>
    </row>
    <row r="13548" spans="2:11" x14ac:dyDescent="0.2">
      <c r="B13548" s="21" t="str">
        <f t="shared" si="211"/>
        <v>New LiskeardWind2045RCP6.0</v>
      </c>
      <c r="C13548" t="s">
        <v>386</v>
      </c>
      <c r="D13548" t="s">
        <v>1</v>
      </c>
      <c r="E13548" s="144" t="s">
        <v>192</v>
      </c>
      <c r="F13548" s="144">
        <v>2045</v>
      </c>
      <c r="G13548" s="147">
        <v>76.147291555571755</v>
      </c>
      <c r="H13548" s="147">
        <v>81.942300000000003</v>
      </c>
      <c r="I13548" s="147">
        <v>88.030799999999999</v>
      </c>
      <c r="J13548" s="147">
        <v>94.136460000000014</v>
      </c>
      <c r="K13548" s="147">
        <v>100.23639999999999</v>
      </c>
    </row>
    <row r="13549" spans="2:11" x14ac:dyDescent="0.2">
      <c r="B13549" s="21" t="str">
        <f t="shared" si="211"/>
        <v>New LiskeardWind2050RCP6.0</v>
      </c>
      <c r="C13549" t="s">
        <v>386</v>
      </c>
      <c r="D13549" t="s">
        <v>1</v>
      </c>
      <c r="E13549" s="144" t="s">
        <v>192</v>
      </c>
      <c r="F13549" s="144">
        <v>2050</v>
      </c>
      <c r="G13549" s="147">
        <v>76.155143489106521</v>
      </c>
      <c r="H13549" s="147">
        <v>81.944755200000003</v>
      </c>
      <c r="I13549" s="147">
        <v>88.024640000000005</v>
      </c>
      <c r="J13549" s="147">
        <v>94.126102400000008</v>
      </c>
      <c r="K13549" s="147">
        <v>100.21967999999998</v>
      </c>
    </row>
    <row r="13550" spans="2:11" x14ac:dyDescent="0.2">
      <c r="B13550" s="21" t="str">
        <f t="shared" si="211"/>
        <v>New LiskeardWind2055RCP6.0</v>
      </c>
      <c r="C13550" t="s">
        <v>386</v>
      </c>
      <c r="D13550" t="s">
        <v>1</v>
      </c>
      <c r="E13550" s="144" t="s">
        <v>192</v>
      </c>
      <c r="F13550" s="144">
        <v>2055</v>
      </c>
      <c r="G13550" s="147">
        <v>76.156663218177755</v>
      </c>
      <c r="H13550" s="147">
        <v>81.943118400000003</v>
      </c>
      <c r="I13550" s="147">
        <v>88.014080000000007</v>
      </c>
      <c r="J13550" s="147">
        <v>94.111036800000008</v>
      </c>
      <c r="K13550" s="147">
        <v>100.19961599999999</v>
      </c>
    </row>
    <row r="13551" spans="2:11" x14ac:dyDescent="0.2">
      <c r="B13551" s="21" t="str">
        <f t="shared" si="211"/>
        <v>New LiskeardWind2060RCP6.0</v>
      </c>
      <c r="C13551" t="s">
        <v>386</v>
      </c>
      <c r="D13551" t="s">
        <v>1</v>
      </c>
      <c r="E13551" s="144" t="s">
        <v>192</v>
      </c>
      <c r="F13551" s="144">
        <v>2060</v>
      </c>
      <c r="G13551" s="147">
        <v>76.158182947249003</v>
      </c>
      <c r="H13551" s="147">
        <v>81.941481600000017</v>
      </c>
      <c r="I13551" s="147">
        <v>88.003519999999995</v>
      </c>
      <c r="J13551" s="147">
        <v>94.095971200000008</v>
      </c>
      <c r="K13551" s="147">
        <v>100.17955199999999</v>
      </c>
    </row>
    <row r="13552" spans="2:11" x14ac:dyDescent="0.2">
      <c r="B13552" s="21" t="str">
        <f t="shared" si="211"/>
        <v>New LiskeardWind2065RCP6.0</v>
      </c>
      <c r="C13552" t="s">
        <v>386</v>
      </c>
      <c r="D13552" t="s">
        <v>1</v>
      </c>
      <c r="E13552" s="144" t="s">
        <v>192</v>
      </c>
      <c r="F13552" s="144">
        <v>2065</v>
      </c>
      <c r="G13552" s="147">
        <v>76.159702676320236</v>
      </c>
      <c r="H13552" s="147">
        <v>81.939844800000017</v>
      </c>
      <c r="I13552" s="147">
        <v>87.992959999999997</v>
      </c>
      <c r="J13552" s="147">
        <v>94.080905600000008</v>
      </c>
      <c r="K13552" s="147">
        <v>100.159488</v>
      </c>
    </row>
    <row r="13553" spans="2:11" x14ac:dyDescent="0.2">
      <c r="B13553" s="21" t="str">
        <f t="shared" si="211"/>
        <v>New LiskeardWind2070RCP6.0</v>
      </c>
      <c r="C13553" t="s">
        <v>386</v>
      </c>
      <c r="D13553" t="s">
        <v>1</v>
      </c>
      <c r="E13553" s="144" t="s">
        <v>192</v>
      </c>
      <c r="F13553" s="144">
        <v>2070</v>
      </c>
      <c r="G13553" s="147">
        <v>76.161222405391484</v>
      </c>
      <c r="H13553" s="147">
        <v>81.938208000000017</v>
      </c>
      <c r="I13553" s="147">
        <v>87.982399999999998</v>
      </c>
      <c r="J13553" s="147">
        <v>94.065840000000009</v>
      </c>
      <c r="K13553" s="147">
        <v>100.13942399999999</v>
      </c>
    </row>
    <row r="13554" spans="2:11" x14ac:dyDescent="0.2">
      <c r="B13554" s="21" t="str">
        <f t="shared" si="211"/>
        <v>New LiskeardWind2075RCP6.0</v>
      </c>
      <c r="C13554" t="s">
        <v>386</v>
      </c>
      <c r="D13554" t="s">
        <v>1</v>
      </c>
      <c r="E13554" s="144" t="s">
        <v>192</v>
      </c>
      <c r="F13554" s="144">
        <v>2075</v>
      </c>
      <c r="G13554" s="147">
        <v>76.246707165648957</v>
      </c>
      <c r="H13554" s="147">
        <v>82.04255400000001</v>
      </c>
      <c r="I13554" s="147">
        <v>88.112200000000001</v>
      </c>
      <c r="J13554" s="147">
        <v>94.21414200000001</v>
      </c>
      <c r="K13554" s="147">
        <v>100.30745999999999</v>
      </c>
    </row>
    <row r="13555" spans="2:11" x14ac:dyDescent="0.2">
      <c r="B13555" s="21" t="str">
        <f t="shared" si="211"/>
        <v>New LiskeardWind2080RCP6.0</v>
      </c>
      <c r="C13555" t="s">
        <v>386</v>
      </c>
      <c r="D13555" t="s">
        <v>1</v>
      </c>
      <c r="E13555" s="144" t="s">
        <v>192</v>
      </c>
      <c r="F13555" s="144">
        <v>2080</v>
      </c>
      <c r="G13555" s="147">
        <v>76.332191925906429</v>
      </c>
      <c r="H13555" s="147">
        <v>82.146900000000016</v>
      </c>
      <c r="I13555" s="147">
        <v>88.24199999999999</v>
      </c>
      <c r="J13555" s="147">
        <v>94.362444000000011</v>
      </c>
      <c r="K13555" s="147">
        <v>100.47549599999999</v>
      </c>
    </row>
    <row r="13556" spans="2:11" x14ac:dyDescent="0.2">
      <c r="B13556" s="21" t="str">
        <f t="shared" si="211"/>
        <v>New LiskeardWind2085RCP6.0</v>
      </c>
      <c r="C13556" t="s">
        <v>386</v>
      </c>
      <c r="D13556" t="s">
        <v>1</v>
      </c>
      <c r="E13556" s="144" t="s">
        <v>192</v>
      </c>
      <c r="F13556" s="144">
        <v>2085</v>
      </c>
      <c r="G13556" s="147">
        <v>76.417676686163901</v>
      </c>
      <c r="H13556" s="147">
        <v>82.251246000000009</v>
      </c>
      <c r="I13556" s="147">
        <v>88.371799999999993</v>
      </c>
      <c r="J13556" s="147">
        <v>94.510746000000012</v>
      </c>
      <c r="K13556" s="147">
        <v>100.64353199999998</v>
      </c>
    </row>
    <row r="13557" spans="2:11" x14ac:dyDescent="0.2">
      <c r="B13557" s="21" t="str">
        <f t="shared" si="211"/>
        <v>New LiskeardWind2090RCP6.0</v>
      </c>
      <c r="C13557" t="s">
        <v>386</v>
      </c>
      <c r="D13557" t="s">
        <v>1</v>
      </c>
      <c r="E13557" s="144" t="s">
        <v>192</v>
      </c>
      <c r="F13557" s="144">
        <v>2090</v>
      </c>
      <c r="G13557" s="147">
        <v>76.493029919279749</v>
      </c>
      <c r="H13557" s="147">
        <v>82.331040000000002</v>
      </c>
      <c r="I13557" s="147">
        <v>88.457599999999999</v>
      </c>
      <c r="J13557" s="147">
        <v>94.602552000000017</v>
      </c>
      <c r="K13557" s="147">
        <v>100.74134399999998</v>
      </c>
    </row>
    <row r="13558" spans="2:11" x14ac:dyDescent="0.2">
      <c r="B13558" s="21" t="str">
        <f t="shared" si="211"/>
        <v>New LiskeardWind2095RCP6.0</v>
      </c>
      <c r="C13558" t="s">
        <v>386</v>
      </c>
      <c r="D13558" t="s">
        <v>1</v>
      </c>
      <c r="E13558" s="144" t="s">
        <v>192</v>
      </c>
      <c r="F13558" s="144">
        <v>2095</v>
      </c>
      <c r="G13558" s="147">
        <v>76.482898392138125</v>
      </c>
      <c r="H13558" s="147">
        <v>82.306488000000016</v>
      </c>
      <c r="I13558" s="147">
        <v>88.413599999999988</v>
      </c>
      <c r="J13558" s="147">
        <v>94.546056000000007</v>
      </c>
      <c r="K13558" s="147">
        <v>100.67111999999997</v>
      </c>
    </row>
    <row r="13559" spans="2:11" x14ac:dyDescent="0.2">
      <c r="B13559" s="21" t="str">
        <f t="shared" si="211"/>
        <v>New LiskeardWind2100RCP6.0</v>
      </c>
      <c r="C13559" t="s">
        <v>386</v>
      </c>
      <c r="D13559" t="s">
        <v>1</v>
      </c>
      <c r="E13559" s="144" t="s">
        <v>192</v>
      </c>
      <c r="F13559" s="144">
        <v>2100</v>
      </c>
      <c r="G13559" s="147">
        <v>76.472766864996501</v>
      </c>
      <c r="H13559" s="147">
        <v>82.281936000000016</v>
      </c>
      <c r="I13559" s="147">
        <v>88.369599999999991</v>
      </c>
      <c r="J13559" s="147">
        <v>94.489560000000012</v>
      </c>
      <c r="K13559" s="147">
        <v>100.60089599999998</v>
      </c>
    </row>
    <row r="13560" spans="2:11" x14ac:dyDescent="0.2">
      <c r="B13560" s="21" t="str">
        <f t="shared" si="211"/>
        <v>New LiskeardWind2023RCP8.5</v>
      </c>
      <c r="C13560" t="s">
        <v>386</v>
      </c>
      <c r="D13560" t="s">
        <v>1</v>
      </c>
      <c r="E13560" s="144" t="s">
        <v>191</v>
      </c>
      <c r="F13560" s="144">
        <v>2023</v>
      </c>
      <c r="G13560" s="147">
        <v>76.115630533254176</v>
      </c>
      <c r="H13560" s="147">
        <v>81.921839999999989</v>
      </c>
      <c r="I13560" s="147">
        <v>88.008799999999994</v>
      </c>
      <c r="J13560" s="147">
        <v>94.112920000000017</v>
      </c>
      <c r="K13560" s="147">
        <v>100.21968</v>
      </c>
    </row>
    <row r="13561" spans="2:11" x14ac:dyDescent="0.2">
      <c r="B13561" s="21" t="str">
        <f t="shared" si="211"/>
        <v>New LiskeardWind2025RCP8.5</v>
      </c>
      <c r="C13561" t="s">
        <v>386</v>
      </c>
      <c r="D13561" t="s">
        <v>1</v>
      </c>
      <c r="E13561" s="144" t="s">
        <v>191</v>
      </c>
      <c r="F13561" s="144">
        <v>2025</v>
      </c>
      <c r="G13561" s="147">
        <v>76.128294942181213</v>
      </c>
      <c r="H13561" s="147">
        <v>81.930023999999989</v>
      </c>
      <c r="I13561" s="147">
        <v>88.017600000000002</v>
      </c>
      <c r="J13561" s="147">
        <v>94.122336000000018</v>
      </c>
      <c r="K13561" s="147">
        <v>100.22636799999999</v>
      </c>
    </row>
    <row r="13562" spans="2:11" x14ac:dyDescent="0.2">
      <c r="B13562" s="21" t="str">
        <f t="shared" si="211"/>
        <v>New LiskeardWind2030RCP8.5</v>
      </c>
      <c r="C13562" t="s">
        <v>386</v>
      </c>
      <c r="D13562" t="s">
        <v>1</v>
      </c>
      <c r="E13562" s="144" t="s">
        <v>191</v>
      </c>
      <c r="F13562" s="144">
        <v>2030</v>
      </c>
      <c r="G13562" s="147">
        <v>76.140959351108236</v>
      </c>
      <c r="H13562" s="147">
        <v>81.938208000000003</v>
      </c>
      <c r="I13562" s="147">
        <v>88.026399999999995</v>
      </c>
      <c r="J13562" s="147">
        <v>94.131752000000006</v>
      </c>
      <c r="K13562" s="147">
        <v>100.23305599999999</v>
      </c>
    </row>
    <row r="13563" spans="2:11" x14ac:dyDescent="0.2">
      <c r="B13563" s="21" t="str">
        <f t="shared" si="211"/>
        <v>New LiskeardWind2035RCP8.5</v>
      </c>
      <c r="C13563" t="s">
        <v>386</v>
      </c>
      <c r="D13563" t="s">
        <v>1</v>
      </c>
      <c r="E13563" s="144" t="s">
        <v>191</v>
      </c>
      <c r="F13563" s="144">
        <v>2035</v>
      </c>
      <c r="G13563" s="147">
        <v>76.153623760035273</v>
      </c>
      <c r="H13563" s="147">
        <v>81.946392000000003</v>
      </c>
      <c r="I13563" s="147">
        <v>88.035200000000003</v>
      </c>
      <c r="J13563" s="147">
        <v>94.141168000000008</v>
      </c>
      <c r="K13563" s="147">
        <v>100.23974399999999</v>
      </c>
    </row>
    <row r="13564" spans="2:11" x14ac:dyDescent="0.2">
      <c r="B13564" s="21" t="str">
        <f t="shared" si="211"/>
        <v>New LiskeardWind2040RCP8.5</v>
      </c>
      <c r="C13564" t="s">
        <v>386</v>
      </c>
      <c r="D13564" t="s">
        <v>1</v>
      </c>
      <c r="E13564" s="144" t="s">
        <v>191</v>
      </c>
      <c r="F13564" s="144">
        <v>2040</v>
      </c>
      <c r="G13564" s="147">
        <v>76.156156641820672</v>
      </c>
      <c r="H13564" s="147">
        <v>81.943664000000012</v>
      </c>
      <c r="I13564" s="147">
        <v>88.017600000000002</v>
      </c>
      <c r="J13564" s="147">
        <v>94.116058666666675</v>
      </c>
      <c r="K13564" s="147">
        <v>100.20630399999999</v>
      </c>
    </row>
    <row r="13565" spans="2:11" x14ac:dyDescent="0.2">
      <c r="B13565" s="21" t="str">
        <f t="shared" si="211"/>
        <v>New LiskeardWind2045RCP8.5</v>
      </c>
      <c r="C13565" t="s">
        <v>386</v>
      </c>
      <c r="D13565" t="s">
        <v>1</v>
      </c>
      <c r="E13565" s="144" t="s">
        <v>191</v>
      </c>
      <c r="F13565" s="144">
        <v>2045</v>
      </c>
      <c r="G13565" s="147">
        <v>76.158689523606085</v>
      </c>
      <c r="H13565" s="147">
        <v>81.940936000000008</v>
      </c>
      <c r="I13565" s="147">
        <v>88</v>
      </c>
      <c r="J13565" s="147">
        <v>94.090949333333342</v>
      </c>
      <c r="K13565" s="147">
        <v>100.17286399999999</v>
      </c>
    </row>
    <row r="13566" spans="2:11" x14ac:dyDescent="0.2">
      <c r="B13566" s="21" t="str">
        <f t="shared" si="211"/>
        <v>New LiskeardWind2050RCP8.5</v>
      </c>
      <c r="C13566" t="s">
        <v>386</v>
      </c>
      <c r="D13566" t="s">
        <v>1</v>
      </c>
      <c r="E13566" s="144" t="s">
        <v>191</v>
      </c>
      <c r="F13566" s="144">
        <v>2050</v>
      </c>
      <c r="G13566" s="147">
        <v>76.275202085734776</v>
      </c>
      <c r="H13566" s="147">
        <v>82.077336000000017</v>
      </c>
      <c r="I13566" s="147">
        <v>88.155466666666669</v>
      </c>
      <c r="J13566" s="147">
        <v>94.263576000000015</v>
      </c>
      <c r="K13566" s="147">
        <v>100.36347199999999</v>
      </c>
    </row>
    <row r="13567" spans="2:11" x14ac:dyDescent="0.2">
      <c r="B13567" s="21" t="str">
        <f t="shared" si="211"/>
        <v>New LiskeardWind2055RCP8.5</v>
      </c>
      <c r="C13567" t="s">
        <v>386</v>
      </c>
      <c r="D13567" t="s">
        <v>1</v>
      </c>
      <c r="E13567" s="144" t="s">
        <v>191</v>
      </c>
      <c r="F13567" s="144">
        <v>2055</v>
      </c>
      <c r="G13567" s="147">
        <v>76.389181766078082</v>
      </c>
      <c r="H13567" s="147">
        <v>82.216464000000002</v>
      </c>
      <c r="I13567" s="147">
        <v>88.328533333333326</v>
      </c>
      <c r="J13567" s="147">
        <v>94.461312000000007</v>
      </c>
      <c r="K13567" s="147">
        <v>100.58751999999998</v>
      </c>
    </row>
    <row r="13568" spans="2:11" x14ac:dyDescent="0.2">
      <c r="B13568" s="21" t="str">
        <f t="shared" si="211"/>
        <v>New LiskeardWind2060RCP8.5</v>
      </c>
      <c r="C13568" t="s">
        <v>386</v>
      </c>
      <c r="D13568" t="s">
        <v>1</v>
      </c>
      <c r="E13568" s="144" t="s">
        <v>191</v>
      </c>
      <c r="F13568" s="144">
        <v>2060</v>
      </c>
      <c r="G13568" s="147">
        <v>76.493029919279749</v>
      </c>
      <c r="H13568" s="147">
        <v>82.331040000000002</v>
      </c>
      <c r="I13568" s="147">
        <v>88.457599999999999</v>
      </c>
      <c r="J13568" s="147">
        <v>94.602552000000017</v>
      </c>
      <c r="K13568" s="147">
        <v>100.74134399999998</v>
      </c>
    </row>
    <row r="13569" spans="2:11" x14ac:dyDescent="0.2">
      <c r="B13569" s="21" t="str">
        <f t="shared" si="211"/>
        <v>New LiskeardWind2065RCP8.5</v>
      </c>
      <c r="C13569" t="s">
        <v>386</v>
      </c>
      <c r="D13569" t="s">
        <v>1</v>
      </c>
      <c r="E13569" s="144" t="s">
        <v>191</v>
      </c>
      <c r="F13569" s="144">
        <v>2065</v>
      </c>
      <c r="G13569" s="147">
        <v>76.482898392138125</v>
      </c>
      <c r="H13569" s="147">
        <v>82.306488000000016</v>
      </c>
      <c r="I13569" s="147">
        <v>88.413599999999988</v>
      </c>
      <c r="J13569" s="147">
        <v>94.546056000000007</v>
      </c>
      <c r="K13569" s="147">
        <v>100.67111999999997</v>
      </c>
    </row>
    <row r="13570" spans="2:11" x14ac:dyDescent="0.2">
      <c r="B13570" s="21" t="str">
        <f t="shared" si="211"/>
        <v>New LiskeardWind2070RCP8.5</v>
      </c>
      <c r="C13570" t="s">
        <v>386</v>
      </c>
      <c r="D13570" t="s">
        <v>1</v>
      </c>
      <c r="E13570" s="144" t="s">
        <v>191</v>
      </c>
      <c r="F13570" s="144">
        <v>2070</v>
      </c>
      <c r="G13570" s="147">
        <v>76.548753318558695</v>
      </c>
      <c r="H13570" s="147">
        <v>82.366504000000006</v>
      </c>
      <c r="I13570" s="147">
        <v>88.463466666666662</v>
      </c>
      <c r="J13570" s="147">
        <v>94.589997333333343</v>
      </c>
      <c r="K13570" s="147">
        <v>100.71124799999998</v>
      </c>
    </row>
    <row r="13571" spans="2:11" x14ac:dyDescent="0.2">
      <c r="B13571" s="21" t="str">
        <f t="shared" si="211"/>
        <v>New LiskeardWind2075RCP8.5</v>
      </c>
      <c r="C13571" t="s">
        <v>386</v>
      </c>
      <c r="D13571" t="s">
        <v>1</v>
      </c>
      <c r="E13571" s="144" t="s">
        <v>191</v>
      </c>
      <c r="F13571" s="144">
        <v>2075</v>
      </c>
      <c r="G13571" s="147">
        <v>76.624739772120904</v>
      </c>
      <c r="H13571" s="147">
        <v>82.451072000000011</v>
      </c>
      <c r="I13571" s="147">
        <v>88.557333333333332</v>
      </c>
      <c r="J13571" s="147">
        <v>94.690434666666675</v>
      </c>
      <c r="K13571" s="147">
        <v>100.82159999999999</v>
      </c>
    </row>
    <row r="13572" spans="2:11" x14ac:dyDescent="0.2">
      <c r="B13572" s="21" t="str">
        <f t="shared" si="211"/>
        <v>New LiskeardWind2080RCP8.5</v>
      </c>
      <c r="C13572" t="s">
        <v>386</v>
      </c>
      <c r="D13572" t="s">
        <v>1</v>
      </c>
      <c r="E13572" s="144" t="s">
        <v>191</v>
      </c>
      <c r="F13572" s="144">
        <v>2080</v>
      </c>
      <c r="G13572" s="147">
        <v>76.700726225683098</v>
      </c>
      <c r="H13572" s="147">
        <v>82.535640000000001</v>
      </c>
      <c r="I13572" s="147">
        <v>88.651200000000003</v>
      </c>
      <c r="J13572" s="147">
        <v>94.790872000000007</v>
      </c>
      <c r="K13572" s="147">
        <v>100.931952</v>
      </c>
    </row>
    <row r="13573" spans="2:11" x14ac:dyDescent="0.2">
      <c r="B13573" s="21" t="str">
        <f t="shared" si="211"/>
        <v>New LiskeardWind2085RCP8.5</v>
      </c>
      <c r="C13573" t="s">
        <v>386</v>
      </c>
      <c r="D13573" t="s">
        <v>1</v>
      </c>
      <c r="E13573" s="144" t="s">
        <v>191</v>
      </c>
      <c r="F13573" s="144">
        <v>2085</v>
      </c>
      <c r="G13573" s="147">
        <v>76.829903196738826</v>
      </c>
      <c r="H13573" s="147">
        <v>82.707504</v>
      </c>
      <c r="I13573" s="147">
        <v>88.875599999999991</v>
      </c>
      <c r="J13573" s="147">
        <v>95.059228000000004</v>
      </c>
      <c r="K13573" s="147">
        <v>101.24795999999999</v>
      </c>
    </row>
    <row r="13574" spans="2:11" x14ac:dyDescent="0.2">
      <c r="B13574" s="21" t="str">
        <f t="shared" si="211"/>
        <v>New LiskeardWind2090RCP8.5</v>
      </c>
      <c r="C13574" t="s">
        <v>386</v>
      </c>
      <c r="D13574" t="s">
        <v>1</v>
      </c>
      <c r="E13574" s="144" t="s">
        <v>191</v>
      </c>
      <c r="F13574" s="144">
        <v>2090</v>
      </c>
      <c r="G13574" s="147">
        <v>76.959080167794568</v>
      </c>
      <c r="H13574" s="147">
        <v>82.879367999999999</v>
      </c>
      <c r="I13574" s="147">
        <v>89.1</v>
      </c>
      <c r="J13574" s="147">
        <v>95.327584000000002</v>
      </c>
      <c r="K13574" s="147">
        <v>101.56396799999999</v>
      </c>
    </row>
    <row r="13575" spans="2:11" x14ac:dyDescent="0.2">
      <c r="B13575" s="21" t="str">
        <f t="shared" si="211"/>
        <v>New LiskeardWind2095RCP8.5</v>
      </c>
      <c r="C13575" t="s">
        <v>386</v>
      </c>
      <c r="D13575" t="s">
        <v>1</v>
      </c>
      <c r="E13575" s="144" t="s">
        <v>191</v>
      </c>
      <c r="F13575" s="144">
        <v>2095</v>
      </c>
      <c r="G13575" s="147">
        <v>76.959080167794568</v>
      </c>
      <c r="H13575" s="147">
        <v>82.879367999999999</v>
      </c>
      <c r="I13575" s="147">
        <v>89.1</v>
      </c>
      <c r="J13575" s="147">
        <v>95.327584000000002</v>
      </c>
      <c r="K13575" s="147">
        <v>101.56396799999999</v>
      </c>
    </row>
    <row r="13576" spans="2:11" x14ac:dyDescent="0.2">
      <c r="B13576" s="21" t="str">
        <f t="shared" si="211"/>
        <v>New LiskeardWind2100RCP8.5</v>
      </c>
      <c r="C13576" t="s">
        <v>386</v>
      </c>
      <c r="D13576" t="s">
        <v>1</v>
      </c>
      <c r="E13576" s="144" t="s">
        <v>191</v>
      </c>
      <c r="F13576" s="144">
        <v>2100</v>
      </c>
      <c r="G13576" s="147">
        <v>76.959080167794568</v>
      </c>
      <c r="H13576" s="147">
        <v>82.879367999999999</v>
      </c>
      <c r="I13576" s="147">
        <v>89.1</v>
      </c>
      <c r="J13576" s="147">
        <v>95.327584000000002</v>
      </c>
      <c r="K13576" s="147">
        <v>101.56396799999999</v>
      </c>
    </row>
    <row r="13577" spans="2:11" x14ac:dyDescent="0.2">
      <c r="B13577" s="21" t="str">
        <f t="shared" si="211"/>
        <v>NewcastleIce Accretion2023RCP4.5</v>
      </c>
      <c r="C13577" t="s">
        <v>387</v>
      </c>
      <c r="D13577" t="s">
        <v>486</v>
      </c>
      <c r="E13577" s="144" t="s">
        <v>193</v>
      </c>
      <c r="F13577" s="144">
        <v>2023</v>
      </c>
      <c r="G13577" s="147">
        <v>16.961249074240744</v>
      </c>
      <c r="H13577" s="147">
        <v>20.35575</v>
      </c>
      <c r="I13577" s="147">
        <v>24.65</v>
      </c>
      <c r="J13577" s="147">
        <v>27.910999999999998</v>
      </c>
      <c r="K13577" s="147">
        <v>31.184999999999999</v>
      </c>
    </row>
    <row r="13578" spans="2:11" x14ac:dyDescent="0.2">
      <c r="B13578" s="21" t="str">
        <f t="shared" si="211"/>
        <v>NewcastleIce Accretion2025RCP4.5</v>
      </c>
      <c r="C13578" t="s">
        <v>387</v>
      </c>
      <c r="D13578" t="s">
        <v>486</v>
      </c>
      <c r="E13578" s="144" t="s">
        <v>193</v>
      </c>
      <c r="F13578" s="144">
        <v>2025</v>
      </c>
      <c r="G13578" s="147">
        <v>16.935154844895759</v>
      </c>
      <c r="H13578" s="147">
        <v>20.345375000000001</v>
      </c>
      <c r="I13578" s="147">
        <v>24.658333333333331</v>
      </c>
      <c r="J13578" s="147">
        <v>27.934541666666664</v>
      </c>
      <c r="K13578" s="147">
        <v>31.22175</v>
      </c>
    </row>
    <row r="13579" spans="2:11" x14ac:dyDescent="0.2">
      <c r="B13579" s="21" t="str">
        <f t="shared" si="211"/>
        <v>NewcastleIce Accretion2030RCP4.5</v>
      </c>
      <c r="C13579" t="s">
        <v>387</v>
      </c>
      <c r="D13579" t="s">
        <v>486</v>
      </c>
      <c r="E13579" s="144" t="s">
        <v>193</v>
      </c>
      <c r="F13579" s="144">
        <v>2030</v>
      </c>
      <c r="G13579" s="147">
        <v>16.909060615550771</v>
      </c>
      <c r="H13579" s="147">
        <v>20.335000000000001</v>
      </c>
      <c r="I13579" s="147">
        <v>24.666666666666664</v>
      </c>
      <c r="J13579" s="147">
        <v>27.958083333333331</v>
      </c>
      <c r="K13579" s="147">
        <v>31.258499999999998</v>
      </c>
    </row>
    <row r="13580" spans="2:11" x14ac:dyDescent="0.2">
      <c r="B13580" s="21" t="str">
        <f t="shared" ref="B13580:B13643" si="212">C13580&amp;D13580&amp;F13580&amp;E13580</f>
        <v>NewcastleIce Accretion2035RCP4.5</v>
      </c>
      <c r="C13580" t="s">
        <v>387</v>
      </c>
      <c r="D13580" t="s">
        <v>486</v>
      </c>
      <c r="E13580" s="144" t="s">
        <v>193</v>
      </c>
      <c r="F13580" s="144">
        <v>2035</v>
      </c>
      <c r="G13580" s="147">
        <v>16.882966386205787</v>
      </c>
      <c r="H13580" s="147">
        <v>20.324624999999997</v>
      </c>
      <c r="I13580" s="147">
        <v>24.674999999999997</v>
      </c>
      <c r="J13580" s="147">
        <v>27.981624999999998</v>
      </c>
      <c r="K13580" s="147">
        <v>31.295249999999999</v>
      </c>
    </row>
    <row r="13581" spans="2:11" x14ac:dyDescent="0.2">
      <c r="B13581" s="21" t="str">
        <f t="shared" si="212"/>
        <v>NewcastleIce Accretion2040RCP4.5</v>
      </c>
      <c r="C13581" t="s">
        <v>387</v>
      </c>
      <c r="D13581" t="s">
        <v>486</v>
      </c>
      <c r="E13581" s="144" t="s">
        <v>193</v>
      </c>
      <c r="F13581" s="144">
        <v>2040</v>
      </c>
      <c r="G13581" s="147">
        <v>16.856872156860803</v>
      </c>
      <c r="H13581" s="147">
        <v>20.314249999999998</v>
      </c>
      <c r="I13581" s="147">
        <v>24.683333333333334</v>
      </c>
      <c r="J13581" s="147">
        <v>28.005166666666664</v>
      </c>
      <c r="K13581" s="147">
        <v>31.332000000000001</v>
      </c>
    </row>
    <row r="13582" spans="2:11" x14ac:dyDescent="0.2">
      <c r="B13582" s="21" t="str">
        <f t="shared" si="212"/>
        <v>NewcastleIce Accretion2045RCP4.5</v>
      </c>
      <c r="C13582" t="s">
        <v>387</v>
      </c>
      <c r="D13582" t="s">
        <v>486</v>
      </c>
      <c r="E13582" s="144" t="s">
        <v>193</v>
      </c>
      <c r="F13582" s="144">
        <v>2045</v>
      </c>
      <c r="G13582" s="147">
        <v>16.830777927515815</v>
      </c>
      <c r="H13582" s="147">
        <v>20.303874999999998</v>
      </c>
      <c r="I13582" s="147">
        <v>24.691666666666666</v>
      </c>
      <c r="J13582" s="147">
        <v>28.028708333333331</v>
      </c>
      <c r="K13582" s="147">
        <v>31.368749999999999</v>
      </c>
    </row>
    <row r="13583" spans="2:11" x14ac:dyDescent="0.2">
      <c r="B13583" s="21" t="str">
        <f t="shared" si="212"/>
        <v>NewcastleIce Accretion2050RCP4.5</v>
      </c>
      <c r="C13583" t="s">
        <v>387</v>
      </c>
      <c r="D13583" t="s">
        <v>486</v>
      </c>
      <c r="E13583" s="144" t="s">
        <v>193</v>
      </c>
      <c r="F13583" s="144">
        <v>2050</v>
      </c>
      <c r="G13583" s="147">
        <v>16.606367555148939</v>
      </c>
      <c r="H13583" s="147">
        <v>20.077699999999997</v>
      </c>
      <c r="I13583" s="147">
        <v>24.454999999999998</v>
      </c>
      <c r="J13583" s="147">
        <v>27.786699999999996</v>
      </c>
      <c r="K13583" s="147">
        <v>31.122</v>
      </c>
    </row>
    <row r="13584" spans="2:11" x14ac:dyDescent="0.2">
      <c r="B13584" s="21" t="str">
        <f t="shared" si="212"/>
        <v>NewcastleIce Accretion2055RCP4.5</v>
      </c>
      <c r="C13584" t="s">
        <v>387</v>
      </c>
      <c r="D13584" t="s">
        <v>486</v>
      </c>
      <c r="E13584" s="144" t="s">
        <v>193</v>
      </c>
      <c r="F13584" s="144">
        <v>2055</v>
      </c>
      <c r="G13584" s="147">
        <v>16.408051412127048</v>
      </c>
      <c r="H13584" s="147">
        <v>19.861899999999999</v>
      </c>
      <c r="I13584" s="147">
        <v>24.21</v>
      </c>
      <c r="J13584" s="147">
        <v>27.521149999999995</v>
      </c>
      <c r="K13584" s="147">
        <v>30.8385</v>
      </c>
    </row>
    <row r="13585" spans="2:11" x14ac:dyDescent="0.2">
      <c r="B13585" s="21" t="str">
        <f t="shared" si="212"/>
        <v>NewcastleIce Accretion2060RCP4.5</v>
      </c>
      <c r="C13585" t="s">
        <v>387</v>
      </c>
      <c r="D13585" t="s">
        <v>486</v>
      </c>
      <c r="E13585" s="144" t="s">
        <v>193</v>
      </c>
      <c r="F13585" s="144">
        <v>2060</v>
      </c>
      <c r="G13585" s="147">
        <v>16.209735269105156</v>
      </c>
      <c r="H13585" s="147">
        <v>19.646099999999997</v>
      </c>
      <c r="I13585" s="147">
        <v>23.965</v>
      </c>
      <c r="J13585" s="147">
        <v>27.255599999999998</v>
      </c>
      <c r="K13585" s="147">
        <v>30.555</v>
      </c>
    </row>
    <row r="13586" spans="2:11" x14ac:dyDescent="0.2">
      <c r="B13586" s="21" t="str">
        <f t="shared" si="212"/>
        <v>NewcastleIce Accretion2065RCP4.5</v>
      </c>
      <c r="C13586" t="s">
        <v>387</v>
      </c>
      <c r="D13586" t="s">
        <v>486</v>
      </c>
      <c r="E13586" s="144" t="s">
        <v>193</v>
      </c>
      <c r="F13586" s="144">
        <v>2065</v>
      </c>
      <c r="G13586" s="147">
        <v>16.011419126083265</v>
      </c>
      <c r="H13586" s="147">
        <v>19.430299999999999</v>
      </c>
      <c r="I13586" s="147">
        <v>23.720000000000002</v>
      </c>
      <c r="J13586" s="147">
        <v>26.990049999999997</v>
      </c>
      <c r="K13586" s="147">
        <v>30.2715</v>
      </c>
    </row>
    <row r="13587" spans="2:11" x14ac:dyDescent="0.2">
      <c r="B13587" s="21" t="str">
        <f t="shared" si="212"/>
        <v>NewcastleIce Accretion2070RCP4.5</v>
      </c>
      <c r="C13587" t="s">
        <v>387</v>
      </c>
      <c r="D13587" t="s">
        <v>486</v>
      </c>
      <c r="E13587" s="144" t="s">
        <v>193</v>
      </c>
      <c r="F13587" s="144">
        <v>2070</v>
      </c>
      <c r="G13587" s="147">
        <v>15.813102983061372</v>
      </c>
      <c r="H13587" s="147">
        <v>19.214499999999997</v>
      </c>
      <c r="I13587" s="147">
        <v>23.475000000000001</v>
      </c>
      <c r="J13587" s="147">
        <v>26.724499999999995</v>
      </c>
      <c r="K13587" s="147">
        <v>29.988</v>
      </c>
    </row>
    <row r="13588" spans="2:11" x14ac:dyDescent="0.2">
      <c r="B13588" s="21" t="str">
        <f t="shared" si="212"/>
        <v>NewcastleIce Accretion2075RCP4.5</v>
      </c>
      <c r="C13588" t="s">
        <v>387</v>
      </c>
      <c r="D13588" t="s">
        <v>486</v>
      </c>
      <c r="E13588" s="144" t="s">
        <v>193</v>
      </c>
      <c r="F13588" s="144">
        <v>2075</v>
      </c>
      <c r="G13588" s="147">
        <v>15.775411318451948</v>
      </c>
      <c r="H13588" s="147">
        <v>19.193749999999998</v>
      </c>
      <c r="I13588" s="147">
        <v>23.479166666666668</v>
      </c>
      <c r="J13588" s="147">
        <v>26.748041666666662</v>
      </c>
      <c r="K13588" s="147">
        <v>30.019500000000001</v>
      </c>
    </row>
    <row r="13589" spans="2:11" x14ac:dyDescent="0.2">
      <c r="B13589" s="21" t="str">
        <f t="shared" si="212"/>
        <v>NewcastleIce Accretion2080RCP4.5</v>
      </c>
      <c r="C13589" t="s">
        <v>387</v>
      </c>
      <c r="D13589" t="s">
        <v>486</v>
      </c>
      <c r="E13589" s="144" t="s">
        <v>193</v>
      </c>
      <c r="F13589" s="144">
        <v>2080</v>
      </c>
      <c r="G13589" s="147">
        <v>15.737719653842523</v>
      </c>
      <c r="H13589" s="147">
        <v>19.172999999999998</v>
      </c>
      <c r="I13589" s="147">
        <v>23.483333333333334</v>
      </c>
      <c r="J13589" s="147">
        <v>26.771583333333329</v>
      </c>
      <c r="K13589" s="147">
        <v>30.050999999999998</v>
      </c>
    </row>
    <row r="13590" spans="2:11" x14ac:dyDescent="0.2">
      <c r="B13590" s="21" t="str">
        <f t="shared" si="212"/>
        <v>NewcastleIce Accretion2085RCP4.5</v>
      </c>
      <c r="C13590" t="s">
        <v>387</v>
      </c>
      <c r="D13590" t="s">
        <v>486</v>
      </c>
      <c r="E13590" s="144" t="s">
        <v>193</v>
      </c>
      <c r="F13590" s="144">
        <v>2085</v>
      </c>
      <c r="G13590" s="147">
        <v>15.700027989233099</v>
      </c>
      <c r="H13590" s="147">
        <v>19.152249999999999</v>
      </c>
      <c r="I13590" s="147">
        <v>23.487500000000001</v>
      </c>
      <c r="J13590" s="147">
        <v>26.795124999999995</v>
      </c>
      <c r="K13590" s="147">
        <v>30.0825</v>
      </c>
    </row>
    <row r="13591" spans="2:11" x14ac:dyDescent="0.2">
      <c r="B13591" s="21" t="str">
        <f t="shared" si="212"/>
        <v>NewcastleIce Accretion2090RCP4.5</v>
      </c>
      <c r="C13591" t="s">
        <v>387</v>
      </c>
      <c r="D13591" t="s">
        <v>486</v>
      </c>
      <c r="E13591" s="144" t="s">
        <v>193</v>
      </c>
      <c r="F13591" s="144">
        <v>2090</v>
      </c>
      <c r="G13591" s="147">
        <v>15.662336324623677</v>
      </c>
      <c r="H13591" s="147">
        <v>19.131499999999999</v>
      </c>
      <c r="I13591" s="147">
        <v>23.491666666666667</v>
      </c>
      <c r="J13591" s="147">
        <v>26.818666666666662</v>
      </c>
      <c r="K13591" s="147">
        <v>30.114000000000001</v>
      </c>
    </row>
    <row r="13592" spans="2:11" x14ac:dyDescent="0.2">
      <c r="B13592" s="21" t="str">
        <f t="shared" si="212"/>
        <v>NewcastleIce Accretion2095RCP4.5</v>
      </c>
      <c r="C13592" t="s">
        <v>387</v>
      </c>
      <c r="D13592" t="s">
        <v>486</v>
      </c>
      <c r="E13592" s="144" t="s">
        <v>193</v>
      </c>
      <c r="F13592" s="144">
        <v>2095</v>
      </c>
      <c r="G13592" s="147">
        <v>15.624644660014253</v>
      </c>
      <c r="H13592" s="147">
        <v>19.110749999999999</v>
      </c>
      <c r="I13592" s="147">
        <v>23.495833333333334</v>
      </c>
      <c r="J13592" s="147">
        <v>26.842208333333328</v>
      </c>
      <c r="K13592" s="147">
        <v>30.145499999999998</v>
      </c>
    </row>
    <row r="13593" spans="2:11" x14ac:dyDescent="0.2">
      <c r="B13593" s="21" t="str">
        <f t="shared" si="212"/>
        <v>NewcastleIce Accretion2100RCP4.5</v>
      </c>
      <c r="C13593" t="s">
        <v>387</v>
      </c>
      <c r="D13593" t="s">
        <v>486</v>
      </c>
      <c r="E13593" s="144" t="s">
        <v>193</v>
      </c>
      <c r="F13593" s="144">
        <v>2100</v>
      </c>
      <c r="G13593" s="147">
        <v>15.586952995404829</v>
      </c>
      <c r="H13593" s="147">
        <v>19.09</v>
      </c>
      <c r="I13593" s="147">
        <v>23.5</v>
      </c>
      <c r="J13593" s="147">
        <v>26.865749999999995</v>
      </c>
      <c r="K13593" s="147">
        <v>30.177</v>
      </c>
    </row>
    <row r="13594" spans="2:11" x14ac:dyDescent="0.2">
      <c r="B13594" s="21" t="str">
        <f t="shared" si="212"/>
        <v>NewcastleIce Accretion2023RCP6.0</v>
      </c>
      <c r="C13594" t="s">
        <v>387</v>
      </c>
      <c r="D13594" t="s">
        <v>486</v>
      </c>
      <c r="E13594" s="144" t="s">
        <v>192</v>
      </c>
      <c r="F13594" s="144">
        <v>2023</v>
      </c>
      <c r="G13594" s="147">
        <v>16.961249074240744</v>
      </c>
      <c r="H13594" s="147">
        <v>20.35575</v>
      </c>
      <c r="I13594" s="147">
        <v>24.65</v>
      </c>
      <c r="J13594" s="147">
        <v>27.910999999999998</v>
      </c>
      <c r="K13594" s="147">
        <v>31.184999999999999</v>
      </c>
    </row>
    <row r="13595" spans="2:11" x14ac:dyDescent="0.2">
      <c r="B13595" s="21" t="str">
        <f t="shared" si="212"/>
        <v>NewcastleIce Accretion2025RCP6.0</v>
      </c>
      <c r="C13595" t="s">
        <v>387</v>
      </c>
      <c r="D13595" t="s">
        <v>486</v>
      </c>
      <c r="E13595" s="144" t="s">
        <v>192</v>
      </c>
      <c r="F13595" s="144">
        <v>2025</v>
      </c>
      <c r="G13595" s="147">
        <v>16.935154844895759</v>
      </c>
      <c r="H13595" s="147">
        <v>20.345375000000001</v>
      </c>
      <c r="I13595" s="147">
        <v>24.658333333333331</v>
      </c>
      <c r="J13595" s="147">
        <v>27.934541666666664</v>
      </c>
      <c r="K13595" s="147">
        <v>31.22175</v>
      </c>
    </row>
    <row r="13596" spans="2:11" x14ac:dyDescent="0.2">
      <c r="B13596" s="21" t="str">
        <f t="shared" si="212"/>
        <v>NewcastleIce Accretion2030RCP6.0</v>
      </c>
      <c r="C13596" t="s">
        <v>387</v>
      </c>
      <c r="D13596" t="s">
        <v>486</v>
      </c>
      <c r="E13596" s="144" t="s">
        <v>192</v>
      </c>
      <c r="F13596" s="144">
        <v>2030</v>
      </c>
      <c r="G13596" s="147">
        <v>16.909060615550771</v>
      </c>
      <c r="H13596" s="147">
        <v>20.335000000000001</v>
      </c>
      <c r="I13596" s="147">
        <v>24.666666666666664</v>
      </c>
      <c r="J13596" s="147">
        <v>27.958083333333331</v>
      </c>
      <c r="K13596" s="147">
        <v>31.258499999999998</v>
      </c>
    </row>
    <row r="13597" spans="2:11" x14ac:dyDescent="0.2">
      <c r="B13597" s="21" t="str">
        <f t="shared" si="212"/>
        <v>NewcastleIce Accretion2035RCP6.0</v>
      </c>
      <c r="C13597" t="s">
        <v>387</v>
      </c>
      <c r="D13597" t="s">
        <v>486</v>
      </c>
      <c r="E13597" s="144" t="s">
        <v>192</v>
      </c>
      <c r="F13597" s="144">
        <v>2035</v>
      </c>
      <c r="G13597" s="147">
        <v>16.882966386205787</v>
      </c>
      <c r="H13597" s="147">
        <v>20.324624999999997</v>
      </c>
      <c r="I13597" s="147">
        <v>24.674999999999997</v>
      </c>
      <c r="J13597" s="147">
        <v>27.981624999999998</v>
      </c>
      <c r="K13597" s="147">
        <v>31.295249999999999</v>
      </c>
    </row>
    <row r="13598" spans="2:11" x14ac:dyDescent="0.2">
      <c r="B13598" s="21" t="str">
        <f t="shared" si="212"/>
        <v>NewcastleIce Accretion2040RCP6.0</v>
      </c>
      <c r="C13598" t="s">
        <v>387</v>
      </c>
      <c r="D13598" t="s">
        <v>486</v>
      </c>
      <c r="E13598" s="144" t="s">
        <v>192</v>
      </c>
      <c r="F13598" s="144">
        <v>2040</v>
      </c>
      <c r="G13598" s="147">
        <v>16.856872156860803</v>
      </c>
      <c r="H13598" s="147">
        <v>20.314249999999998</v>
      </c>
      <c r="I13598" s="147">
        <v>24.683333333333334</v>
      </c>
      <c r="J13598" s="147">
        <v>28.005166666666664</v>
      </c>
      <c r="K13598" s="147">
        <v>31.332000000000001</v>
      </c>
    </row>
    <row r="13599" spans="2:11" x14ac:dyDescent="0.2">
      <c r="B13599" s="21" t="str">
        <f t="shared" si="212"/>
        <v>NewcastleIce Accretion2045RCP6.0</v>
      </c>
      <c r="C13599" t="s">
        <v>387</v>
      </c>
      <c r="D13599" t="s">
        <v>486</v>
      </c>
      <c r="E13599" s="144" t="s">
        <v>192</v>
      </c>
      <c r="F13599" s="144">
        <v>2045</v>
      </c>
      <c r="G13599" s="147">
        <v>16.830777927515815</v>
      </c>
      <c r="H13599" s="147">
        <v>20.303874999999998</v>
      </c>
      <c r="I13599" s="147">
        <v>24.691666666666666</v>
      </c>
      <c r="J13599" s="147">
        <v>28.028708333333331</v>
      </c>
      <c r="K13599" s="147">
        <v>31.368749999999999</v>
      </c>
    </row>
    <row r="13600" spans="2:11" x14ac:dyDescent="0.2">
      <c r="B13600" s="21" t="str">
        <f t="shared" si="212"/>
        <v>NewcastleIce Accretion2050RCP6.0</v>
      </c>
      <c r="C13600" t="s">
        <v>387</v>
      </c>
      <c r="D13600" t="s">
        <v>486</v>
      </c>
      <c r="E13600" s="144" t="s">
        <v>192</v>
      </c>
      <c r="F13600" s="144">
        <v>2050</v>
      </c>
      <c r="G13600" s="147">
        <v>16.606367555148939</v>
      </c>
      <c r="H13600" s="147">
        <v>20.077699999999997</v>
      </c>
      <c r="I13600" s="147">
        <v>24.454999999999998</v>
      </c>
      <c r="J13600" s="147">
        <v>27.786699999999996</v>
      </c>
      <c r="K13600" s="147">
        <v>31.122</v>
      </c>
    </row>
    <row r="13601" spans="2:11" x14ac:dyDescent="0.2">
      <c r="B13601" s="21" t="str">
        <f t="shared" si="212"/>
        <v>NewcastleIce Accretion2055RCP6.0</v>
      </c>
      <c r="C13601" t="s">
        <v>387</v>
      </c>
      <c r="D13601" t="s">
        <v>486</v>
      </c>
      <c r="E13601" s="144" t="s">
        <v>192</v>
      </c>
      <c r="F13601" s="144">
        <v>2055</v>
      </c>
      <c r="G13601" s="147">
        <v>16.408051412127048</v>
      </c>
      <c r="H13601" s="147">
        <v>19.861899999999999</v>
      </c>
      <c r="I13601" s="147">
        <v>24.21</v>
      </c>
      <c r="J13601" s="147">
        <v>27.521149999999995</v>
      </c>
      <c r="K13601" s="147">
        <v>30.8385</v>
      </c>
    </row>
    <row r="13602" spans="2:11" x14ac:dyDescent="0.2">
      <c r="B13602" s="21" t="str">
        <f t="shared" si="212"/>
        <v>NewcastleIce Accretion2060RCP6.0</v>
      </c>
      <c r="C13602" t="s">
        <v>387</v>
      </c>
      <c r="D13602" t="s">
        <v>486</v>
      </c>
      <c r="E13602" s="144" t="s">
        <v>192</v>
      </c>
      <c r="F13602" s="144">
        <v>2060</v>
      </c>
      <c r="G13602" s="147">
        <v>16.209735269105156</v>
      </c>
      <c r="H13602" s="147">
        <v>19.646099999999997</v>
      </c>
      <c r="I13602" s="147">
        <v>23.965</v>
      </c>
      <c r="J13602" s="147">
        <v>27.255599999999998</v>
      </c>
      <c r="K13602" s="147">
        <v>30.555</v>
      </c>
    </row>
    <row r="13603" spans="2:11" x14ac:dyDescent="0.2">
      <c r="B13603" s="21" t="str">
        <f t="shared" si="212"/>
        <v>NewcastleIce Accretion2065RCP6.0</v>
      </c>
      <c r="C13603" t="s">
        <v>387</v>
      </c>
      <c r="D13603" t="s">
        <v>486</v>
      </c>
      <c r="E13603" s="144" t="s">
        <v>192</v>
      </c>
      <c r="F13603" s="144">
        <v>2065</v>
      </c>
      <c r="G13603" s="147">
        <v>16.011419126083265</v>
      </c>
      <c r="H13603" s="147">
        <v>19.430299999999999</v>
      </c>
      <c r="I13603" s="147">
        <v>23.720000000000002</v>
      </c>
      <c r="J13603" s="147">
        <v>26.990049999999997</v>
      </c>
      <c r="K13603" s="147">
        <v>30.2715</v>
      </c>
    </row>
    <row r="13604" spans="2:11" x14ac:dyDescent="0.2">
      <c r="B13604" s="21" t="str">
        <f t="shared" si="212"/>
        <v>NewcastleIce Accretion2070RCP6.0</v>
      </c>
      <c r="C13604" t="s">
        <v>387</v>
      </c>
      <c r="D13604" t="s">
        <v>486</v>
      </c>
      <c r="E13604" s="144" t="s">
        <v>192</v>
      </c>
      <c r="F13604" s="144">
        <v>2070</v>
      </c>
      <c r="G13604" s="147">
        <v>15.813102983061372</v>
      </c>
      <c r="H13604" s="147">
        <v>19.214499999999997</v>
      </c>
      <c r="I13604" s="147">
        <v>23.475000000000001</v>
      </c>
      <c r="J13604" s="147">
        <v>26.724499999999995</v>
      </c>
      <c r="K13604" s="147">
        <v>29.988</v>
      </c>
    </row>
    <row r="13605" spans="2:11" x14ac:dyDescent="0.2">
      <c r="B13605" s="21" t="str">
        <f t="shared" si="212"/>
        <v>NewcastleIce Accretion2075RCP6.0</v>
      </c>
      <c r="C13605" t="s">
        <v>387</v>
      </c>
      <c r="D13605" t="s">
        <v>486</v>
      </c>
      <c r="E13605" s="144" t="s">
        <v>192</v>
      </c>
      <c r="F13605" s="144">
        <v>2075</v>
      </c>
      <c r="G13605" s="147">
        <v>15.756565486147236</v>
      </c>
      <c r="H13605" s="147">
        <v>19.183374999999998</v>
      </c>
      <c r="I13605" s="147">
        <v>23.481250000000003</v>
      </c>
      <c r="J13605" s="147">
        <v>26.759812499999995</v>
      </c>
      <c r="K13605" s="147">
        <v>30.035249999999998</v>
      </c>
    </row>
    <row r="13606" spans="2:11" x14ac:dyDescent="0.2">
      <c r="B13606" s="21" t="str">
        <f t="shared" si="212"/>
        <v>NewcastleIce Accretion2080RCP6.0</v>
      </c>
      <c r="C13606" t="s">
        <v>387</v>
      </c>
      <c r="D13606" t="s">
        <v>486</v>
      </c>
      <c r="E13606" s="144" t="s">
        <v>192</v>
      </c>
      <c r="F13606" s="144">
        <v>2080</v>
      </c>
      <c r="G13606" s="147">
        <v>15.700027989233099</v>
      </c>
      <c r="H13606" s="147">
        <v>19.152249999999999</v>
      </c>
      <c r="I13606" s="147">
        <v>23.487500000000001</v>
      </c>
      <c r="J13606" s="147">
        <v>26.795124999999995</v>
      </c>
      <c r="K13606" s="147">
        <v>30.0825</v>
      </c>
    </row>
    <row r="13607" spans="2:11" x14ac:dyDescent="0.2">
      <c r="B13607" s="21" t="str">
        <f t="shared" si="212"/>
        <v>NewcastleIce Accretion2085RCP6.0</v>
      </c>
      <c r="C13607" t="s">
        <v>387</v>
      </c>
      <c r="D13607" t="s">
        <v>486</v>
      </c>
      <c r="E13607" s="144" t="s">
        <v>192</v>
      </c>
      <c r="F13607" s="144">
        <v>2085</v>
      </c>
      <c r="G13607" s="147">
        <v>15.643490492318964</v>
      </c>
      <c r="H13607" s="147">
        <v>19.121124999999999</v>
      </c>
      <c r="I13607" s="147">
        <v>23.493749999999999</v>
      </c>
      <c r="J13607" s="147">
        <v>26.830437499999995</v>
      </c>
      <c r="K13607" s="147">
        <v>30.129750000000001</v>
      </c>
    </row>
    <row r="13608" spans="2:11" x14ac:dyDescent="0.2">
      <c r="B13608" s="21" t="str">
        <f t="shared" si="212"/>
        <v>NewcastleIce Accretion2090RCP6.0</v>
      </c>
      <c r="C13608" t="s">
        <v>387</v>
      </c>
      <c r="D13608" t="s">
        <v>486</v>
      </c>
      <c r="E13608" s="144" t="s">
        <v>192</v>
      </c>
      <c r="F13608" s="144">
        <v>2090</v>
      </c>
      <c r="G13608" s="147">
        <v>15.221633784575028</v>
      </c>
      <c r="H13608" s="147">
        <v>18.702666666666666</v>
      </c>
      <c r="I13608" s="147">
        <v>23.074999999999999</v>
      </c>
      <c r="J13608" s="147">
        <v>26.40433333333333</v>
      </c>
      <c r="K13608" s="147">
        <v>29.693999999999999</v>
      </c>
    </row>
    <row r="13609" spans="2:11" x14ac:dyDescent="0.2">
      <c r="B13609" s="21" t="str">
        <f t="shared" si="212"/>
        <v>NewcastleIce Accretion2095RCP6.0</v>
      </c>
      <c r="C13609" t="s">
        <v>387</v>
      </c>
      <c r="D13609" t="s">
        <v>486</v>
      </c>
      <c r="E13609" s="144" t="s">
        <v>192</v>
      </c>
      <c r="F13609" s="144">
        <v>2095</v>
      </c>
      <c r="G13609" s="147">
        <v>14.856314573745227</v>
      </c>
      <c r="H13609" s="147">
        <v>18.315333333333335</v>
      </c>
      <c r="I13609" s="147">
        <v>22.650000000000002</v>
      </c>
      <c r="J13609" s="147">
        <v>25.942916666666662</v>
      </c>
      <c r="K13609" s="147">
        <v>29.211000000000002</v>
      </c>
    </row>
    <row r="13610" spans="2:11" x14ac:dyDescent="0.2">
      <c r="B13610" s="21" t="str">
        <f t="shared" si="212"/>
        <v>NewcastleIce Accretion2100RCP6.0</v>
      </c>
      <c r="C13610" t="s">
        <v>387</v>
      </c>
      <c r="D13610" t="s">
        <v>486</v>
      </c>
      <c r="E13610" s="144" t="s">
        <v>192</v>
      </c>
      <c r="F13610" s="144">
        <v>2100</v>
      </c>
      <c r="G13610" s="147">
        <v>14.490995362915426</v>
      </c>
      <c r="H13610" s="147">
        <v>17.928000000000001</v>
      </c>
      <c r="I13610" s="147">
        <v>22.225000000000001</v>
      </c>
      <c r="J13610" s="147">
        <v>25.481499999999997</v>
      </c>
      <c r="K13610" s="147">
        <v>28.728000000000002</v>
      </c>
    </row>
    <row r="13611" spans="2:11" x14ac:dyDescent="0.2">
      <c r="B13611" s="21" t="str">
        <f t="shared" si="212"/>
        <v>NewcastleIce Accretion2023RCP8.5</v>
      </c>
      <c r="C13611" t="s">
        <v>387</v>
      </c>
      <c r="D13611" t="s">
        <v>486</v>
      </c>
      <c r="E13611" s="144" t="s">
        <v>191</v>
      </c>
      <c r="F13611" s="144">
        <v>2023</v>
      </c>
      <c r="G13611" s="147">
        <v>16.961249074240744</v>
      </c>
      <c r="H13611" s="147">
        <v>20.35575</v>
      </c>
      <c r="I13611" s="147">
        <v>24.65</v>
      </c>
      <c r="J13611" s="147">
        <v>27.910999999999998</v>
      </c>
      <c r="K13611" s="147">
        <v>31.184999999999999</v>
      </c>
    </row>
    <row r="13612" spans="2:11" x14ac:dyDescent="0.2">
      <c r="B13612" s="21" t="str">
        <f t="shared" si="212"/>
        <v>NewcastleIce Accretion2025RCP8.5</v>
      </c>
      <c r="C13612" t="s">
        <v>387</v>
      </c>
      <c r="D13612" t="s">
        <v>486</v>
      </c>
      <c r="E13612" s="144" t="s">
        <v>191</v>
      </c>
      <c r="F13612" s="144">
        <v>2025</v>
      </c>
      <c r="G13612" s="147">
        <v>16.909060615550771</v>
      </c>
      <c r="H13612" s="147">
        <v>20.335000000000001</v>
      </c>
      <c r="I13612" s="147">
        <v>24.666666666666664</v>
      </c>
      <c r="J13612" s="147">
        <v>27.958083333333331</v>
      </c>
      <c r="K13612" s="147">
        <v>31.258499999999998</v>
      </c>
    </row>
    <row r="13613" spans="2:11" x14ac:dyDescent="0.2">
      <c r="B13613" s="21" t="str">
        <f t="shared" si="212"/>
        <v>NewcastleIce Accretion2030RCP8.5</v>
      </c>
      <c r="C13613" t="s">
        <v>387</v>
      </c>
      <c r="D13613" t="s">
        <v>486</v>
      </c>
      <c r="E13613" s="144" t="s">
        <v>191</v>
      </c>
      <c r="F13613" s="144">
        <v>2030</v>
      </c>
      <c r="G13613" s="147">
        <v>16.856872156860803</v>
      </c>
      <c r="H13613" s="147">
        <v>20.314249999999998</v>
      </c>
      <c r="I13613" s="147">
        <v>24.683333333333334</v>
      </c>
      <c r="J13613" s="147">
        <v>28.005166666666664</v>
      </c>
      <c r="K13613" s="147">
        <v>31.332000000000001</v>
      </c>
    </row>
    <row r="13614" spans="2:11" x14ac:dyDescent="0.2">
      <c r="B13614" s="21" t="str">
        <f t="shared" si="212"/>
        <v>NewcastleIce Accretion2035RCP8.5</v>
      </c>
      <c r="C13614" t="s">
        <v>387</v>
      </c>
      <c r="D13614" t="s">
        <v>486</v>
      </c>
      <c r="E13614" s="144" t="s">
        <v>191</v>
      </c>
      <c r="F13614" s="144">
        <v>2035</v>
      </c>
      <c r="G13614" s="147">
        <v>16.80468369817083</v>
      </c>
      <c r="H13614" s="147">
        <v>20.293499999999998</v>
      </c>
      <c r="I13614" s="147">
        <v>24.7</v>
      </c>
      <c r="J13614" s="147">
        <v>28.052249999999997</v>
      </c>
      <c r="K13614" s="147">
        <v>31.4055</v>
      </c>
    </row>
    <row r="13615" spans="2:11" x14ac:dyDescent="0.2">
      <c r="B13615" s="21" t="str">
        <f t="shared" si="212"/>
        <v>NewcastleIce Accretion2040RCP8.5</v>
      </c>
      <c r="C13615" t="s">
        <v>387</v>
      </c>
      <c r="D13615" t="s">
        <v>486</v>
      </c>
      <c r="E13615" s="144" t="s">
        <v>191</v>
      </c>
      <c r="F13615" s="144">
        <v>2040</v>
      </c>
      <c r="G13615" s="147">
        <v>16.474156793134345</v>
      </c>
      <c r="H13615" s="147">
        <v>19.933833333333332</v>
      </c>
      <c r="I13615" s="147">
        <v>24.291666666666668</v>
      </c>
      <c r="J13615" s="147">
        <v>27.609666666666662</v>
      </c>
      <c r="K13615" s="147">
        <v>30.933</v>
      </c>
    </row>
    <row r="13616" spans="2:11" x14ac:dyDescent="0.2">
      <c r="B13616" s="21" t="str">
        <f t="shared" si="212"/>
        <v>NewcastleIce Accretion2045RCP8.5</v>
      </c>
      <c r="C13616" t="s">
        <v>387</v>
      </c>
      <c r="D13616" t="s">
        <v>486</v>
      </c>
      <c r="E13616" s="144" t="s">
        <v>191</v>
      </c>
      <c r="F13616" s="144">
        <v>2045</v>
      </c>
      <c r="G13616" s="147">
        <v>16.143629888097859</v>
      </c>
      <c r="H13616" s="147">
        <v>19.574166666666663</v>
      </c>
      <c r="I13616" s="147">
        <v>23.883333333333333</v>
      </c>
      <c r="J13616" s="147">
        <v>27.167083333333331</v>
      </c>
      <c r="K13616" s="147">
        <v>30.4605</v>
      </c>
    </row>
    <row r="13617" spans="2:11" x14ac:dyDescent="0.2">
      <c r="B13617" s="21" t="str">
        <f t="shared" si="212"/>
        <v>NewcastleIce Accretion2050RCP8.5</v>
      </c>
      <c r="C13617" t="s">
        <v>387</v>
      </c>
      <c r="D13617" t="s">
        <v>486</v>
      </c>
      <c r="E13617" s="144" t="s">
        <v>191</v>
      </c>
      <c r="F13617" s="144">
        <v>2050</v>
      </c>
      <c r="G13617" s="147">
        <v>15.737719653842523</v>
      </c>
      <c r="H13617" s="147">
        <v>19.172999999999998</v>
      </c>
      <c r="I13617" s="147">
        <v>23.483333333333334</v>
      </c>
      <c r="J13617" s="147">
        <v>26.771583333333329</v>
      </c>
      <c r="K13617" s="147">
        <v>30.050999999999998</v>
      </c>
    </row>
    <row r="13618" spans="2:11" x14ac:dyDescent="0.2">
      <c r="B13618" s="21" t="str">
        <f t="shared" si="212"/>
        <v>NewcastleIce Accretion2055RCP8.5</v>
      </c>
      <c r="C13618" t="s">
        <v>387</v>
      </c>
      <c r="D13618" t="s">
        <v>486</v>
      </c>
      <c r="E13618" s="144" t="s">
        <v>191</v>
      </c>
      <c r="F13618" s="144">
        <v>2055</v>
      </c>
      <c r="G13618" s="147">
        <v>15.662336324623677</v>
      </c>
      <c r="H13618" s="147">
        <v>19.131499999999999</v>
      </c>
      <c r="I13618" s="147">
        <v>23.491666666666667</v>
      </c>
      <c r="J13618" s="147">
        <v>26.818666666666662</v>
      </c>
      <c r="K13618" s="147">
        <v>30.114000000000001</v>
      </c>
    </row>
    <row r="13619" spans="2:11" x14ac:dyDescent="0.2">
      <c r="B13619" s="21" t="str">
        <f t="shared" si="212"/>
        <v>NewcastleIce Accretion2060RCP8.5</v>
      </c>
      <c r="C13619" t="s">
        <v>387</v>
      </c>
      <c r="D13619" t="s">
        <v>486</v>
      </c>
      <c r="E13619" s="144" t="s">
        <v>191</v>
      </c>
      <c r="F13619" s="144">
        <v>2060</v>
      </c>
      <c r="G13619" s="147">
        <v>15.221633784575028</v>
      </c>
      <c r="H13619" s="147">
        <v>18.702666666666666</v>
      </c>
      <c r="I13619" s="147">
        <v>23.074999999999999</v>
      </c>
      <c r="J13619" s="147">
        <v>26.40433333333333</v>
      </c>
      <c r="K13619" s="147">
        <v>29.693999999999999</v>
      </c>
    </row>
    <row r="13620" spans="2:11" x14ac:dyDescent="0.2">
      <c r="B13620" s="21" t="str">
        <f t="shared" si="212"/>
        <v>NewcastleIce Accretion2065RCP8.5</v>
      </c>
      <c r="C13620" t="s">
        <v>387</v>
      </c>
      <c r="D13620" t="s">
        <v>486</v>
      </c>
      <c r="E13620" s="144" t="s">
        <v>191</v>
      </c>
      <c r="F13620" s="144">
        <v>2065</v>
      </c>
      <c r="G13620" s="147">
        <v>14.856314573745227</v>
      </c>
      <c r="H13620" s="147">
        <v>18.315333333333335</v>
      </c>
      <c r="I13620" s="147">
        <v>22.650000000000002</v>
      </c>
      <c r="J13620" s="147">
        <v>25.942916666666662</v>
      </c>
      <c r="K13620" s="147">
        <v>29.211000000000002</v>
      </c>
    </row>
    <row r="13621" spans="2:11" x14ac:dyDescent="0.2">
      <c r="B13621" s="21" t="str">
        <f t="shared" si="212"/>
        <v>NewcastleIce Accretion2070RCP8.5</v>
      </c>
      <c r="C13621" t="s">
        <v>387</v>
      </c>
      <c r="D13621" t="s">
        <v>486</v>
      </c>
      <c r="E13621" s="144" t="s">
        <v>191</v>
      </c>
      <c r="F13621" s="144">
        <v>2070</v>
      </c>
      <c r="G13621" s="147">
        <v>14.073487693395654</v>
      </c>
      <c r="H13621" s="147">
        <v>17.464583333333334</v>
      </c>
      <c r="I13621" s="147">
        <v>21.700000000000003</v>
      </c>
      <c r="J13621" s="147">
        <v>24.907083333333329</v>
      </c>
      <c r="K13621" s="147">
        <v>28.108499999999999</v>
      </c>
    </row>
    <row r="13622" spans="2:11" x14ac:dyDescent="0.2">
      <c r="B13622" s="21" t="str">
        <f t="shared" si="212"/>
        <v>NewcastleIce Accretion2075RCP8.5</v>
      </c>
      <c r="C13622" t="s">
        <v>387</v>
      </c>
      <c r="D13622" t="s">
        <v>486</v>
      </c>
      <c r="E13622" s="144" t="s">
        <v>191</v>
      </c>
      <c r="F13622" s="144">
        <v>2075</v>
      </c>
      <c r="G13622" s="147">
        <v>13.655980023875882</v>
      </c>
      <c r="H13622" s="147">
        <v>17.001166666666666</v>
      </c>
      <c r="I13622" s="147">
        <v>21.175000000000001</v>
      </c>
      <c r="J13622" s="147">
        <v>24.332666666666665</v>
      </c>
      <c r="K13622" s="147">
        <v>27.489000000000001</v>
      </c>
    </row>
    <row r="13623" spans="2:11" x14ac:dyDescent="0.2">
      <c r="B13623" s="21" t="str">
        <f t="shared" si="212"/>
        <v>NewcastleIce Accretion2080RCP8.5</v>
      </c>
      <c r="C13623" t="s">
        <v>387</v>
      </c>
      <c r="D13623" t="s">
        <v>486</v>
      </c>
      <c r="E13623" s="144" t="s">
        <v>191</v>
      </c>
      <c r="F13623" s="144">
        <v>2080</v>
      </c>
      <c r="G13623" s="147">
        <v>13.23847235435611</v>
      </c>
      <c r="H13623" s="147">
        <v>16.537749999999999</v>
      </c>
      <c r="I13623" s="147">
        <v>20.650000000000002</v>
      </c>
      <c r="J13623" s="147">
        <v>23.758249999999997</v>
      </c>
      <c r="K13623" s="147">
        <v>26.869499999999999</v>
      </c>
    </row>
    <row r="13624" spans="2:11" x14ac:dyDescent="0.2">
      <c r="B13624" s="21" t="str">
        <f t="shared" si="212"/>
        <v>NewcastleIce Accretion2085RCP8.5</v>
      </c>
      <c r="C13624" t="s">
        <v>387</v>
      </c>
      <c r="D13624" t="s">
        <v>486</v>
      </c>
      <c r="E13624" s="144" t="s">
        <v>191</v>
      </c>
      <c r="F13624" s="144">
        <v>2085</v>
      </c>
      <c r="G13624" s="147">
        <v>12.333872403729938</v>
      </c>
      <c r="H13624" s="147">
        <v>15.448374999999999</v>
      </c>
      <c r="I13624" s="147">
        <v>19.337500000000002</v>
      </c>
      <c r="J13624" s="147">
        <v>22.289249999999996</v>
      </c>
      <c r="K13624" s="147">
        <v>25.21575</v>
      </c>
    </row>
    <row r="13625" spans="2:11" x14ac:dyDescent="0.2">
      <c r="B13625" s="21" t="str">
        <f t="shared" si="212"/>
        <v>NewcastleIce Accretion2090RCP8.5</v>
      </c>
      <c r="C13625" t="s">
        <v>387</v>
      </c>
      <c r="D13625" t="s">
        <v>486</v>
      </c>
      <c r="E13625" s="144" t="s">
        <v>191</v>
      </c>
      <c r="F13625" s="144">
        <v>2090</v>
      </c>
      <c r="G13625" s="147">
        <v>11.429272453103763</v>
      </c>
      <c r="H13625" s="147">
        <v>14.358999999999998</v>
      </c>
      <c r="I13625" s="147">
        <v>18.025000000000002</v>
      </c>
      <c r="J13625" s="147">
        <v>20.820249999999998</v>
      </c>
      <c r="K13625" s="147">
        <v>23.562000000000001</v>
      </c>
    </row>
    <row r="13626" spans="2:11" x14ac:dyDescent="0.2">
      <c r="B13626" s="21" t="str">
        <f t="shared" si="212"/>
        <v>NewcastleIce Accretion2095RCP8.5</v>
      </c>
      <c r="C13626" t="s">
        <v>387</v>
      </c>
      <c r="D13626" t="s">
        <v>486</v>
      </c>
      <c r="E13626" s="144" t="s">
        <v>191</v>
      </c>
      <c r="F13626" s="144">
        <v>2095</v>
      </c>
      <c r="G13626" s="147">
        <v>11.429272453103763</v>
      </c>
      <c r="H13626" s="147">
        <v>14.358999999999998</v>
      </c>
      <c r="I13626" s="147">
        <v>18.025000000000002</v>
      </c>
      <c r="J13626" s="147">
        <v>20.820249999999998</v>
      </c>
      <c r="K13626" s="147">
        <v>23.562000000000001</v>
      </c>
    </row>
    <row r="13627" spans="2:11" x14ac:dyDescent="0.2">
      <c r="B13627" s="21" t="str">
        <f t="shared" si="212"/>
        <v>NewcastleIce Accretion2100RCP8.5</v>
      </c>
      <c r="C13627" t="s">
        <v>387</v>
      </c>
      <c r="D13627" t="s">
        <v>486</v>
      </c>
      <c r="E13627" s="144" t="s">
        <v>191</v>
      </c>
      <c r="F13627" s="144">
        <v>2100</v>
      </c>
      <c r="G13627" s="147">
        <v>11.429272453103763</v>
      </c>
      <c r="H13627" s="147">
        <v>14.358999999999998</v>
      </c>
      <c r="I13627" s="147">
        <v>18.025000000000002</v>
      </c>
      <c r="J13627" s="147">
        <v>20.820249999999998</v>
      </c>
      <c r="K13627" s="147">
        <v>23.562000000000001</v>
      </c>
    </row>
    <row r="13628" spans="2:11" x14ac:dyDescent="0.2">
      <c r="B13628" s="21" t="str">
        <f t="shared" si="212"/>
        <v>NewcastleWind2023RCP4.5</v>
      </c>
      <c r="C13628" t="s">
        <v>387</v>
      </c>
      <c r="D13628" t="s">
        <v>1</v>
      </c>
      <c r="E13628" s="144" t="s">
        <v>193</v>
      </c>
      <c r="F13628" s="144">
        <v>2023</v>
      </c>
      <c r="G13628" s="147">
        <v>85.689923682091177</v>
      </c>
      <c r="H13628" s="147">
        <v>92.254140000000007</v>
      </c>
      <c r="I13628" s="147">
        <v>99.1584</v>
      </c>
      <c r="J13628" s="147">
        <v>106.06770900000002</v>
      </c>
      <c r="K13628" s="147">
        <v>112.97285999999997</v>
      </c>
    </row>
    <row r="13629" spans="2:11" x14ac:dyDescent="0.2">
      <c r="B13629" s="21" t="str">
        <f t="shared" si="212"/>
        <v>NewcastleWind2025RCP4.5</v>
      </c>
      <c r="C13629" t="s">
        <v>387</v>
      </c>
      <c r="D13629" t="s">
        <v>1</v>
      </c>
      <c r="E13629" s="144" t="s">
        <v>193</v>
      </c>
      <c r="F13629" s="144">
        <v>2025</v>
      </c>
      <c r="G13629" s="147">
        <v>85.705595888138376</v>
      </c>
      <c r="H13629" s="147">
        <v>92.28789900000001</v>
      </c>
      <c r="I13629" s="147">
        <v>99.212850000000003</v>
      </c>
      <c r="J13629" s="147">
        <v>106.14009450000002</v>
      </c>
      <c r="K13629" s="147">
        <v>113.06314799999997</v>
      </c>
    </row>
    <row r="13630" spans="2:11" x14ac:dyDescent="0.2">
      <c r="B13630" s="21" t="str">
        <f t="shared" si="212"/>
        <v>NewcastleWind2030RCP4.5</v>
      </c>
      <c r="C13630" t="s">
        <v>387</v>
      </c>
      <c r="D13630" t="s">
        <v>1</v>
      </c>
      <c r="E13630" s="144" t="s">
        <v>193</v>
      </c>
      <c r="F13630" s="144">
        <v>2030</v>
      </c>
      <c r="G13630" s="147">
        <v>85.721268094185589</v>
      </c>
      <c r="H13630" s="147">
        <v>92.321657999999999</v>
      </c>
      <c r="I13630" s="147">
        <v>99.267299999999992</v>
      </c>
      <c r="J13630" s="147">
        <v>106.21248000000001</v>
      </c>
      <c r="K13630" s="147">
        <v>113.15343599999997</v>
      </c>
    </row>
    <row r="13631" spans="2:11" x14ac:dyDescent="0.2">
      <c r="B13631" s="21" t="str">
        <f t="shared" si="212"/>
        <v>NewcastleWind2035RCP4.5</v>
      </c>
      <c r="C13631" t="s">
        <v>387</v>
      </c>
      <c r="D13631" t="s">
        <v>1</v>
      </c>
      <c r="E13631" s="144" t="s">
        <v>193</v>
      </c>
      <c r="F13631" s="144">
        <v>2035</v>
      </c>
      <c r="G13631" s="147">
        <v>85.736940300232789</v>
      </c>
      <c r="H13631" s="147">
        <v>92.355417000000003</v>
      </c>
      <c r="I13631" s="147">
        <v>99.321749999999994</v>
      </c>
      <c r="J13631" s="147">
        <v>106.28486550000002</v>
      </c>
      <c r="K13631" s="147">
        <v>113.24372399999999</v>
      </c>
    </row>
    <row r="13632" spans="2:11" x14ac:dyDescent="0.2">
      <c r="B13632" s="21" t="str">
        <f t="shared" si="212"/>
        <v>NewcastleWind2040RCP4.5</v>
      </c>
      <c r="C13632" t="s">
        <v>387</v>
      </c>
      <c r="D13632" t="s">
        <v>1</v>
      </c>
      <c r="E13632" s="144" t="s">
        <v>193</v>
      </c>
      <c r="F13632" s="144">
        <v>2040</v>
      </c>
      <c r="G13632" s="147">
        <v>85.752612506279988</v>
      </c>
      <c r="H13632" s="147">
        <v>92.389176000000006</v>
      </c>
      <c r="I13632" s="147">
        <v>99.376199999999997</v>
      </c>
      <c r="J13632" s="147">
        <v>106.35725100000002</v>
      </c>
      <c r="K13632" s="147">
        <v>113.33401199999999</v>
      </c>
    </row>
    <row r="13633" spans="2:11" x14ac:dyDescent="0.2">
      <c r="B13633" s="21" t="str">
        <f t="shared" si="212"/>
        <v>NewcastleWind2045RCP4.5</v>
      </c>
      <c r="C13633" t="s">
        <v>387</v>
      </c>
      <c r="D13633" t="s">
        <v>1</v>
      </c>
      <c r="E13633" s="144" t="s">
        <v>193</v>
      </c>
      <c r="F13633" s="144">
        <v>2045</v>
      </c>
      <c r="G13633" s="147">
        <v>85.768284712327201</v>
      </c>
      <c r="H13633" s="147">
        <v>92.422934999999995</v>
      </c>
      <c r="I13633" s="147">
        <v>99.430649999999986</v>
      </c>
      <c r="J13633" s="147">
        <v>106.42963650000002</v>
      </c>
      <c r="K13633" s="147">
        <v>113.42429999999999</v>
      </c>
    </row>
    <row r="13634" spans="2:11" x14ac:dyDescent="0.2">
      <c r="B13634" s="21" t="str">
        <f t="shared" si="212"/>
        <v>NewcastleWind2050RCP4.5</v>
      </c>
      <c r="C13634" t="s">
        <v>387</v>
      </c>
      <c r="D13634" t="s">
        <v>1</v>
      </c>
      <c r="E13634" s="144" t="s">
        <v>193</v>
      </c>
      <c r="F13634" s="144">
        <v>2050</v>
      </c>
      <c r="G13634" s="147">
        <v>85.867731983426722</v>
      </c>
      <c r="H13634" s="147">
        <v>92.561653800000002</v>
      </c>
      <c r="I13634" s="147">
        <v>99.61775999999999</v>
      </c>
      <c r="J13634" s="147">
        <v>106.65667980000001</v>
      </c>
      <c r="K13634" s="147">
        <v>113.69516399999999</v>
      </c>
    </row>
    <row r="13635" spans="2:11" x14ac:dyDescent="0.2">
      <c r="B13635" s="21" t="str">
        <f t="shared" si="212"/>
        <v>NewcastleWind2055RCP4.5</v>
      </c>
      <c r="C13635" t="s">
        <v>387</v>
      </c>
      <c r="D13635" t="s">
        <v>1</v>
      </c>
      <c r="E13635" s="144" t="s">
        <v>193</v>
      </c>
      <c r="F13635" s="144">
        <v>2055</v>
      </c>
      <c r="G13635" s="147">
        <v>85.951507048479044</v>
      </c>
      <c r="H13635" s="147">
        <v>92.666613600000005</v>
      </c>
      <c r="I13635" s="147">
        <v>99.750419999999991</v>
      </c>
      <c r="J13635" s="147">
        <v>106.8113376</v>
      </c>
      <c r="K13635" s="147">
        <v>113.87573999999999</v>
      </c>
    </row>
    <row r="13636" spans="2:11" x14ac:dyDescent="0.2">
      <c r="B13636" s="21" t="str">
        <f t="shared" si="212"/>
        <v>NewcastleWind2060RCP4.5</v>
      </c>
      <c r="C13636" t="s">
        <v>387</v>
      </c>
      <c r="D13636" t="s">
        <v>1</v>
      </c>
      <c r="E13636" s="144" t="s">
        <v>193</v>
      </c>
      <c r="F13636" s="144">
        <v>2060</v>
      </c>
      <c r="G13636" s="147">
        <v>86.035282113531366</v>
      </c>
      <c r="H13636" s="147">
        <v>92.771573400000008</v>
      </c>
      <c r="I13636" s="147">
        <v>99.883080000000007</v>
      </c>
      <c r="J13636" s="147">
        <v>106.96599540000001</v>
      </c>
      <c r="K13636" s="147">
        <v>114.05631599999998</v>
      </c>
    </row>
    <row r="13637" spans="2:11" x14ac:dyDescent="0.2">
      <c r="B13637" s="21" t="str">
        <f t="shared" si="212"/>
        <v>NewcastleWind2065RCP4.5</v>
      </c>
      <c r="C13637" t="s">
        <v>387</v>
      </c>
      <c r="D13637" t="s">
        <v>1</v>
      </c>
      <c r="E13637" s="144" t="s">
        <v>193</v>
      </c>
      <c r="F13637" s="144">
        <v>2065</v>
      </c>
      <c r="G13637" s="147">
        <v>86.119057178583688</v>
      </c>
      <c r="H13637" s="147">
        <v>92.876533200000011</v>
      </c>
      <c r="I13637" s="147">
        <v>100.01574000000001</v>
      </c>
      <c r="J13637" s="147">
        <v>107.12065320000001</v>
      </c>
      <c r="K13637" s="147">
        <v>114.23689199999998</v>
      </c>
    </row>
    <row r="13638" spans="2:11" x14ac:dyDescent="0.2">
      <c r="B13638" s="21" t="str">
        <f t="shared" si="212"/>
        <v>NewcastleWind2070RCP4.5</v>
      </c>
      <c r="C13638" t="s">
        <v>387</v>
      </c>
      <c r="D13638" t="s">
        <v>1</v>
      </c>
      <c r="E13638" s="144" t="s">
        <v>193</v>
      </c>
      <c r="F13638" s="144">
        <v>2070</v>
      </c>
      <c r="G13638" s="147">
        <v>86.20283224363601</v>
      </c>
      <c r="H13638" s="147">
        <v>92.981493000000015</v>
      </c>
      <c r="I13638" s="147">
        <v>100.14840000000001</v>
      </c>
      <c r="J13638" s="147">
        <v>107.275311</v>
      </c>
      <c r="K13638" s="147">
        <v>114.41746799999999</v>
      </c>
    </row>
    <row r="13639" spans="2:11" x14ac:dyDescent="0.2">
      <c r="B13639" s="21" t="str">
        <f t="shared" si="212"/>
        <v>NewcastleWind2075RCP4.5</v>
      </c>
      <c r="C13639" t="s">
        <v>387</v>
      </c>
      <c r="D13639" t="s">
        <v>1</v>
      </c>
      <c r="E13639" s="144" t="s">
        <v>193</v>
      </c>
      <c r="F13639" s="144">
        <v>2075</v>
      </c>
      <c r="G13639" s="147">
        <v>86.348156336073714</v>
      </c>
      <c r="H13639" s="147">
        <v>93.16870200000001</v>
      </c>
      <c r="I13639" s="147">
        <v>100.38765000000001</v>
      </c>
      <c r="J13639" s="147">
        <v>107.5595565</v>
      </c>
      <c r="K13639" s="147">
        <v>114.74664299999999</v>
      </c>
    </row>
    <row r="13640" spans="2:11" x14ac:dyDescent="0.2">
      <c r="B13640" s="21" t="str">
        <f t="shared" si="212"/>
        <v>NewcastleWind2080RCP4.5</v>
      </c>
      <c r="C13640" t="s">
        <v>387</v>
      </c>
      <c r="D13640" t="s">
        <v>1</v>
      </c>
      <c r="E13640" s="144" t="s">
        <v>193</v>
      </c>
      <c r="F13640" s="144">
        <v>2080</v>
      </c>
      <c r="G13640" s="147">
        <v>86.493480428511418</v>
      </c>
      <c r="H13640" s="147">
        <v>93.355911000000006</v>
      </c>
      <c r="I13640" s="147">
        <v>100.62690000000001</v>
      </c>
      <c r="J13640" s="147">
        <v>107.843802</v>
      </c>
      <c r="K13640" s="147">
        <v>115.07581799999998</v>
      </c>
    </row>
    <row r="13641" spans="2:11" x14ac:dyDescent="0.2">
      <c r="B13641" s="21" t="str">
        <f t="shared" si="212"/>
        <v>NewcastleWind2085RCP4.5</v>
      </c>
      <c r="C13641" t="s">
        <v>387</v>
      </c>
      <c r="D13641" t="s">
        <v>1</v>
      </c>
      <c r="E13641" s="144" t="s">
        <v>193</v>
      </c>
      <c r="F13641" s="144">
        <v>2085</v>
      </c>
      <c r="G13641" s="147">
        <v>86.638804520949122</v>
      </c>
      <c r="H13641" s="147">
        <v>93.543120000000016</v>
      </c>
      <c r="I13641" s="147">
        <v>100.86615</v>
      </c>
      <c r="J13641" s="147">
        <v>108.12804750000001</v>
      </c>
      <c r="K13641" s="147">
        <v>115.40499299999999</v>
      </c>
    </row>
    <row r="13642" spans="2:11" x14ac:dyDescent="0.2">
      <c r="B13642" s="21" t="str">
        <f t="shared" si="212"/>
        <v>NewcastleWind2090RCP4.5</v>
      </c>
      <c r="C13642" t="s">
        <v>387</v>
      </c>
      <c r="D13642" t="s">
        <v>1</v>
      </c>
      <c r="E13642" s="144" t="s">
        <v>193</v>
      </c>
      <c r="F13642" s="144">
        <v>2090</v>
      </c>
      <c r="G13642" s="147">
        <v>86.784128613386827</v>
      </c>
      <c r="H13642" s="147">
        <v>93.730329000000012</v>
      </c>
      <c r="I13642" s="147">
        <v>101.1054</v>
      </c>
      <c r="J13642" s="147">
        <v>108.41229300000001</v>
      </c>
      <c r="K13642" s="147">
        <v>115.734168</v>
      </c>
    </row>
    <row r="13643" spans="2:11" x14ac:dyDescent="0.2">
      <c r="B13643" s="21" t="str">
        <f t="shared" si="212"/>
        <v>NewcastleWind2095RCP4.5</v>
      </c>
      <c r="C13643" t="s">
        <v>387</v>
      </c>
      <c r="D13643" t="s">
        <v>1</v>
      </c>
      <c r="E13643" s="144" t="s">
        <v>193</v>
      </c>
      <c r="F13643" s="144">
        <v>2095</v>
      </c>
      <c r="G13643" s="147">
        <v>86.929452705824531</v>
      </c>
      <c r="H13643" s="147">
        <v>93.917538000000008</v>
      </c>
      <c r="I13643" s="147">
        <v>101.34465</v>
      </c>
      <c r="J13643" s="147">
        <v>108.6965385</v>
      </c>
      <c r="K13643" s="147">
        <v>116.06334299999999</v>
      </c>
    </row>
    <row r="13644" spans="2:11" x14ac:dyDescent="0.2">
      <c r="B13644" s="21" t="str">
        <f t="shared" ref="B13644:B13707" si="213">C13644&amp;D13644&amp;F13644&amp;E13644</f>
        <v>NewcastleWind2100RCP4.5</v>
      </c>
      <c r="C13644" t="s">
        <v>387</v>
      </c>
      <c r="D13644" t="s">
        <v>1</v>
      </c>
      <c r="E13644" s="144" t="s">
        <v>193</v>
      </c>
      <c r="F13644" s="144">
        <v>2100</v>
      </c>
      <c r="G13644" s="147">
        <v>87.074776798262235</v>
      </c>
      <c r="H13644" s="147">
        <v>94.104747000000003</v>
      </c>
      <c r="I13644" s="147">
        <v>101.5839</v>
      </c>
      <c r="J13644" s="147">
        <v>108.980784</v>
      </c>
      <c r="K13644" s="147">
        <v>116.392518</v>
      </c>
    </row>
    <row r="13645" spans="2:11" x14ac:dyDescent="0.2">
      <c r="B13645" s="21" t="str">
        <f t="shared" si="213"/>
        <v>NewcastleWind2023RCP6.0</v>
      </c>
      <c r="C13645" t="s">
        <v>387</v>
      </c>
      <c r="D13645" t="s">
        <v>1</v>
      </c>
      <c r="E13645" s="144" t="s">
        <v>192</v>
      </c>
      <c r="F13645" s="144">
        <v>2023</v>
      </c>
      <c r="G13645" s="147">
        <v>85.689923682091177</v>
      </c>
      <c r="H13645" s="147">
        <v>92.254140000000007</v>
      </c>
      <c r="I13645" s="147">
        <v>99.1584</v>
      </c>
      <c r="J13645" s="147">
        <v>106.06770900000002</v>
      </c>
      <c r="K13645" s="147">
        <v>112.97285999999997</v>
      </c>
    </row>
    <row r="13646" spans="2:11" x14ac:dyDescent="0.2">
      <c r="B13646" s="21" t="str">
        <f t="shared" si="213"/>
        <v>NewcastleWind2025RCP6.0</v>
      </c>
      <c r="C13646" t="s">
        <v>387</v>
      </c>
      <c r="D13646" t="s">
        <v>1</v>
      </c>
      <c r="E13646" s="144" t="s">
        <v>192</v>
      </c>
      <c r="F13646" s="144">
        <v>2025</v>
      </c>
      <c r="G13646" s="147">
        <v>85.705595888138376</v>
      </c>
      <c r="H13646" s="147">
        <v>92.28789900000001</v>
      </c>
      <c r="I13646" s="147">
        <v>99.212850000000003</v>
      </c>
      <c r="J13646" s="147">
        <v>106.14009450000002</v>
      </c>
      <c r="K13646" s="147">
        <v>113.06314799999997</v>
      </c>
    </row>
    <row r="13647" spans="2:11" x14ac:dyDescent="0.2">
      <c r="B13647" s="21" t="str">
        <f t="shared" si="213"/>
        <v>NewcastleWind2030RCP6.0</v>
      </c>
      <c r="C13647" t="s">
        <v>387</v>
      </c>
      <c r="D13647" t="s">
        <v>1</v>
      </c>
      <c r="E13647" s="144" t="s">
        <v>192</v>
      </c>
      <c r="F13647" s="144">
        <v>2030</v>
      </c>
      <c r="G13647" s="147">
        <v>85.721268094185589</v>
      </c>
      <c r="H13647" s="147">
        <v>92.321657999999999</v>
      </c>
      <c r="I13647" s="147">
        <v>99.267299999999992</v>
      </c>
      <c r="J13647" s="147">
        <v>106.21248000000001</v>
      </c>
      <c r="K13647" s="147">
        <v>113.15343599999997</v>
      </c>
    </row>
    <row r="13648" spans="2:11" x14ac:dyDescent="0.2">
      <c r="B13648" s="21" t="str">
        <f t="shared" si="213"/>
        <v>NewcastleWind2035RCP6.0</v>
      </c>
      <c r="C13648" t="s">
        <v>387</v>
      </c>
      <c r="D13648" t="s">
        <v>1</v>
      </c>
      <c r="E13648" s="144" t="s">
        <v>192</v>
      </c>
      <c r="F13648" s="144">
        <v>2035</v>
      </c>
      <c r="G13648" s="147">
        <v>85.736940300232789</v>
      </c>
      <c r="H13648" s="147">
        <v>92.355417000000003</v>
      </c>
      <c r="I13648" s="147">
        <v>99.321749999999994</v>
      </c>
      <c r="J13648" s="147">
        <v>106.28486550000002</v>
      </c>
      <c r="K13648" s="147">
        <v>113.24372399999999</v>
      </c>
    </row>
    <row r="13649" spans="2:11" x14ac:dyDescent="0.2">
      <c r="B13649" s="21" t="str">
        <f t="shared" si="213"/>
        <v>NewcastleWind2040RCP6.0</v>
      </c>
      <c r="C13649" t="s">
        <v>387</v>
      </c>
      <c r="D13649" t="s">
        <v>1</v>
      </c>
      <c r="E13649" s="144" t="s">
        <v>192</v>
      </c>
      <c r="F13649" s="144">
        <v>2040</v>
      </c>
      <c r="G13649" s="147">
        <v>85.752612506279988</v>
      </c>
      <c r="H13649" s="147">
        <v>92.389176000000006</v>
      </c>
      <c r="I13649" s="147">
        <v>99.376199999999997</v>
      </c>
      <c r="J13649" s="147">
        <v>106.35725100000002</v>
      </c>
      <c r="K13649" s="147">
        <v>113.33401199999999</v>
      </c>
    </row>
    <row r="13650" spans="2:11" x14ac:dyDescent="0.2">
      <c r="B13650" s="21" t="str">
        <f t="shared" si="213"/>
        <v>NewcastleWind2045RCP6.0</v>
      </c>
      <c r="C13650" t="s">
        <v>387</v>
      </c>
      <c r="D13650" t="s">
        <v>1</v>
      </c>
      <c r="E13650" s="144" t="s">
        <v>192</v>
      </c>
      <c r="F13650" s="144">
        <v>2045</v>
      </c>
      <c r="G13650" s="147">
        <v>85.768284712327201</v>
      </c>
      <c r="H13650" s="147">
        <v>92.422934999999995</v>
      </c>
      <c r="I13650" s="147">
        <v>99.430649999999986</v>
      </c>
      <c r="J13650" s="147">
        <v>106.42963650000002</v>
      </c>
      <c r="K13650" s="147">
        <v>113.42429999999999</v>
      </c>
    </row>
    <row r="13651" spans="2:11" x14ac:dyDescent="0.2">
      <c r="B13651" s="21" t="str">
        <f t="shared" si="213"/>
        <v>NewcastleWind2050RCP6.0</v>
      </c>
      <c r="C13651" t="s">
        <v>387</v>
      </c>
      <c r="D13651" t="s">
        <v>1</v>
      </c>
      <c r="E13651" s="144" t="s">
        <v>192</v>
      </c>
      <c r="F13651" s="144">
        <v>2050</v>
      </c>
      <c r="G13651" s="147">
        <v>85.867731983426722</v>
      </c>
      <c r="H13651" s="147">
        <v>92.561653800000002</v>
      </c>
      <c r="I13651" s="147">
        <v>99.61775999999999</v>
      </c>
      <c r="J13651" s="147">
        <v>106.65667980000001</v>
      </c>
      <c r="K13651" s="147">
        <v>113.69516399999999</v>
      </c>
    </row>
    <row r="13652" spans="2:11" x14ac:dyDescent="0.2">
      <c r="B13652" s="21" t="str">
        <f t="shared" si="213"/>
        <v>NewcastleWind2055RCP6.0</v>
      </c>
      <c r="C13652" t="s">
        <v>387</v>
      </c>
      <c r="D13652" t="s">
        <v>1</v>
      </c>
      <c r="E13652" s="144" t="s">
        <v>192</v>
      </c>
      <c r="F13652" s="144">
        <v>2055</v>
      </c>
      <c r="G13652" s="147">
        <v>85.951507048479044</v>
      </c>
      <c r="H13652" s="147">
        <v>92.666613600000005</v>
      </c>
      <c r="I13652" s="147">
        <v>99.750419999999991</v>
      </c>
      <c r="J13652" s="147">
        <v>106.8113376</v>
      </c>
      <c r="K13652" s="147">
        <v>113.87573999999999</v>
      </c>
    </row>
    <row r="13653" spans="2:11" x14ac:dyDescent="0.2">
      <c r="B13653" s="21" t="str">
        <f t="shared" si="213"/>
        <v>NewcastleWind2060RCP6.0</v>
      </c>
      <c r="C13653" t="s">
        <v>387</v>
      </c>
      <c r="D13653" t="s">
        <v>1</v>
      </c>
      <c r="E13653" s="144" t="s">
        <v>192</v>
      </c>
      <c r="F13653" s="144">
        <v>2060</v>
      </c>
      <c r="G13653" s="147">
        <v>86.035282113531366</v>
      </c>
      <c r="H13653" s="147">
        <v>92.771573400000008</v>
      </c>
      <c r="I13653" s="147">
        <v>99.883080000000007</v>
      </c>
      <c r="J13653" s="147">
        <v>106.96599540000001</v>
      </c>
      <c r="K13653" s="147">
        <v>114.05631599999998</v>
      </c>
    </row>
    <row r="13654" spans="2:11" x14ac:dyDescent="0.2">
      <c r="B13654" s="21" t="str">
        <f t="shared" si="213"/>
        <v>NewcastleWind2065RCP6.0</v>
      </c>
      <c r="C13654" t="s">
        <v>387</v>
      </c>
      <c r="D13654" t="s">
        <v>1</v>
      </c>
      <c r="E13654" s="144" t="s">
        <v>192</v>
      </c>
      <c r="F13654" s="144">
        <v>2065</v>
      </c>
      <c r="G13654" s="147">
        <v>86.119057178583688</v>
      </c>
      <c r="H13654" s="147">
        <v>92.876533200000011</v>
      </c>
      <c r="I13654" s="147">
        <v>100.01574000000001</v>
      </c>
      <c r="J13654" s="147">
        <v>107.12065320000001</v>
      </c>
      <c r="K13654" s="147">
        <v>114.23689199999998</v>
      </c>
    </row>
    <row r="13655" spans="2:11" x14ac:dyDescent="0.2">
      <c r="B13655" s="21" t="str">
        <f t="shared" si="213"/>
        <v>NewcastleWind2070RCP6.0</v>
      </c>
      <c r="C13655" t="s">
        <v>387</v>
      </c>
      <c r="D13655" t="s">
        <v>1</v>
      </c>
      <c r="E13655" s="144" t="s">
        <v>192</v>
      </c>
      <c r="F13655" s="144">
        <v>2070</v>
      </c>
      <c r="G13655" s="147">
        <v>86.20283224363601</v>
      </c>
      <c r="H13655" s="147">
        <v>92.981493000000015</v>
      </c>
      <c r="I13655" s="147">
        <v>100.14840000000001</v>
      </c>
      <c r="J13655" s="147">
        <v>107.275311</v>
      </c>
      <c r="K13655" s="147">
        <v>114.41746799999999</v>
      </c>
    </row>
    <row r="13656" spans="2:11" x14ac:dyDescent="0.2">
      <c r="B13656" s="21" t="str">
        <f t="shared" si="213"/>
        <v>NewcastleWind2075RCP6.0</v>
      </c>
      <c r="C13656" t="s">
        <v>387</v>
      </c>
      <c r="D13656" t="s">
        <v>1</v>
      </c>
      <c r="E13656" s="144" t="s">
        <v>192</v>
      </c>
      <c r="F13656" s="144">
        <v>2075</v>
      </c>
      <c r="G13656" s="147">
        <v>86.420818382292566</v>
      </c>
      <c r="H13656" s="147">
        <v>93.262306500000008</v>
      </c>
      <c r="I13656" s="147">
        <v>100.50727500000001</v>
      </c>
      <c r="J13656" s="147">
        <v>107.70167925</v>
      </c>
      <c r="K13656" s="147">
        <v>114.91123049999999</v>
      </c>
    </row>
    <row r="13657" spans="2:11" x14ac:dyDescent="0.2">
      <c r="B13657" s="21" t="str">
        <f t="shared" si="213"/>
        <v>NewcastleWind2080RCP6.0</v>
      </c>
      <c r="C13657" t="s">
        <v>387</v>
      </c>
      <c r="D13657" t="s">
        <v>1</v>
      </c>
      <c r="E13657" s="144" t="s">
        <v>192</v>
      </c>
      <c r="F13657" s="144">
        <v>2080</v>
      </c>
      <c r="G13657" s="147">
        <v>86.638804520949122</v>
      </c>
      <c r="H13657" s="147">
        <v>93.543120000000016</v>
      </c>
      <c r="I13657" s="147">
        <v>100.86615</v>
      </c>
      <c r="J13657" s="147">
        <v>108.12804750000001</v>
      </c>
      <c r="K13657" s="147">
        <v>115.40499299999999</v>
      </c>
    </row>
    <row r="13658" spans="2:11" x14ac:dyDescent="0.2">
      <c r="B13658" s="21" t="str">
        <f t="shared" si="213"/>
        <v>NewcastleWind2085RCP6.0</v>
      </c>
      <c r="C13658" t="s">
        <v>387</v>
      </c>
      <c r="D13658" t="s">
        <v>1</v>
      </c>
      <c r="E13658" s="144" t="s">
        <v>192</v>
      </c>
      <c r="F13658" s="144">
        <v>2085</v>
      </c>
      <c r="G13658" s="147">
        <v>86.856790659605679</v>
      </c>
      <c r="H13658" s="147">
        <v>93.82393350000001</v>
      </c>
      <c r="I13658" s="147">
        <v>101.225025</v>
      </c>
      <c r="J13658" s="147">
        <v>108.55441575</v>
      </c>
      <c r="K13658" s="147">
        <v>115.89875549999999</v>
      </c>
    </row>
    <row r="13659" spans="2:11" x14ac:dyDescent="0.2">
      <c r="B13659" s="21" t="str">
        <f t="shared" si="213"/>
        <v>NewcastleWind2090RCP6.0</v>
      </c>
      <c r="C13659" t="s">
        <v>387</v>
      </c>
      <c r="D13659" t="s">
        <v>1</v>
      </c>
      <c r="E13659" s="144" t="s">
        <v>192</v>
      </c>
      <c r="F13659" s="144">
        <v>2090</v>
      </c>
      <c r="G13659" s="147">
        <v>87.524996535618257</v>
      </c>
      <c r="H13659" s="147">
        <v>94.657167000000001</v>
      </c>
      <c r="I13659" s="147">
        <v>102.267</v>
      </c>
      <c r="J13659" s="147">
        <v>109.77525900000001</v>
      </c>
      <c r="K13659" s="147">
        <v>117.302922</v>
      </c>
    </row>
    <row r="13660" spans="2:11" x14ac:dyDescent="0.2">
      <c r="B13660" s="21" t="str">
        <f t="shared" si="213"/>
        <v>NewcastleWind2095RCP6.0</v>
      </c>
      <c r="C13660" t="s">
        <v>387</v>
      </c>
      <c r="D13660" t="s">
        <v>1</v>
      </c>
      <c r="E13660" s="144" t="s">
        <v>192</v>
      </c>
      <c r="F13660" s="144">
        <v>2095</v>
      </c>
      <c r="G13660" s="147">
        <v>87.975216272974293</v>
      </c>
      <c r="H13660" s="147">
        <v>95.209587000000013</v>
      </c>
      <c r="I13660" s="147">
        <v>102.95010000000001</v>
      </c>
      <c r="J13660" s="147">
        <v>110.569734</v>
      </c>
      <c r="K13660" s="147">
        <v>118.213326</v>
      </c>
    </row>
    <row r="13661" spans="2:11" x14ac:dyDescent="0.2">
      <c r="B13661" s="21" t="str">
        <f t="shared" si="213"/>
        <v>NewcastleWind2100RCP6.0</v>
      </c>
      <c r="C13661" t="s">
        <v>387</v>
      </c>
      <c r="D13661" t="s">
        <v>1</v>
      </c>
      <c r="E13661" s="144" t="s">
        <v>192</v>
      </c>
      <c r="F13661" s="144">
        <v>2100</v>
      </c>
      <c r="G13661" s="147">
        <v>88.425436010330316</v>
      </c>
      <c r="H13661" s="147">
        <v>95.762007000000011</v>
      </c>
      <c r="I13661" s="147">
        <v>103.6332</v>
      </c>
      <c r="J13661" s="147">
        <v>111.364209</v>
      </c>
      <c r="K13661" s="147">
        <v>119.12372999999999</v>
      </c>
    </row>
    <row r="13662" spans="2:11" x14ac:dyDescent="0.2">
      <c r="B13662" s="21" t="str">
        <f t="shared" si="213"/>
        <v>NewcastleWind2023RCP8.5</v>
      </c>
      <c r="C13662" t="s">
        <v>387</v>
      </c>
      <c r="D13662" t="s">
        <v>1</v>
      </c>
      <c r="E13662" s="144" t="s">
        <v>191</v>
      </c>
      <c r="F13662" s="144">
        <v>2023</v>
      </c>
      <c r="G13662" s="147">
        <v>85.689923682091177</v>
      </c>
      <c r="H13662" s="147">
        <v>92.254140000000007</v>
      </c>
      <c r="I13662" s="147">
        <v>99.1584</v>
      </c>
      <c r="J13662" s="147">
        <v>106.06770900000002</v>
      </c>
      <c r="K13662" s="147">
        <v>112.97285999999997</v>
      </c>
    </row>
    <row r="13663" spans="2:11" x14ac:dyDescent="0.2">
      <c r="B13663" s="21" t="str">
        <f t="shared" si="213"/>
        <v>NewcastleWind2025RCP8.5</v>
      </c>
      <c r="C13663" t="s">
        <v>387</v>
      </c>
      <c r="D13663" t="s">
        <v>1</v>
      </c>
      <c r="E13663" s="144" t="s">
        <v>191</v>
      </c>
      <c r="F13663" s="144">
        <v>2025</v>
      </c>
      <c r="G13663" s="147">
        <v>85.721268094185589</v>
      </c>
      <c r="H13663" s="147">
        <v>92.321657999999999</v>
      </c>
      <c r="I13663" s="147">
        <v>99.267299999999992</v>
      </c>
      <c r="J13663" s="147">
        <v>106.21248000000001</v>
      </c>
      <c r="K13663" s="147">
        <v>113.15343599999997</v>
      </c>
    </row>
    <row r="13664" spans="2:11" x14ac:dyDescent="0.2">
      <c r="B13664" s="21" t="str">
        <f t="shared" si="213"/>
        <v>NewcastleWind2030RCP8.5</v>
      </c>
      <c r="C13664" t="s">
        <v>387</v>
      </c>
      <c r="D13664" t="s">
        <v>1</v>
      </c>
      <c r="E13664" s="144" t="s">
        <v>191</v>
      </c>
      <c r="F13664" s="144">
        <v>2030</v>
      </c>
      <c r="G13664" s="147">
        <v>85.752612506279988</v>
      </c>
      <c r="H13664" s="147">
        <v>92.389176000000006</v>
      </c>
      <c r="I13664" s="147">
        <v>99.376199999999997</v>
      </c>
      <c r="J13664" s="147">
        <v>106.35725100000002</v>
      </c>
      <c r="K13664" s="147">
        <v>113.33401199999999</v>
      </c>
    </row>
    <row r="13665" spans="2:11" x14ac:dyDescent="0.2">
      <c r="B13665" s="21" t="str">
        <f t="shared" si="213"/>
        <v>NewcastleWind2035RCP8.5</v>
      </c>
      <c r="C13665" t="s">
        <v>387</v>
      </c>
      <c r="D13665" t="s">
        <v>1</v>
      </c>
      <c r="E13665" s="144" t="s">
        <v>191</v>
      </c>
      <c r="F13665" s="144">
        <v>2035</v>
      </c>
      <c r="G13665" s="147">
        <v>85.7839569183744</v>
      </c>
      <c r="H13665" s="147">
        <v>92.456693999999999</v>
      </c>
      <c r="I13665" s="147">
        <v>99.485099999999989</v>
      </c>
      <c r="J13665" s="147">
        <v>106.50202200000001</v>
      </c>
      <c r="K13665" s="147">
        <v>113.51458799999999</v>
      </c>
    </row>
    <row r="13666" spans="2:11" x14ac:dyDescent="0.2">
      <c r="B13666" s="21" t="str">
        <f t="shared" si="213"/>
        <v>NewcastleWind2040RCP8.5</v>
      </c>
      <c r="C13666" t="s">
        <v>387</v>
      </c>
      <c r="D13666" t="s">
        <v>1</v>
      </c>
      <c r="E13666" s="144" t="s">
        <v>191</v>
      </c>
      <c r="F13666" s="144">
        <v>2040</v>
      </c>
      <c r="G13666" s="147">
        <v>85.923582026794932</v>
      </c>
      <c r="H13666" s="147">
        <v>92.631627000000009</v>
      </c>
      <c r="I13666" s="147">
        <v>99.706199999999995</v>
      </c>
      <c r="J13666" s="147">
        <v>106.75978500000001</v>
      </c>
      <c r="K13666" s="147">
        <v>113.81554799999999</v>
      </c>
    </row>
    <row r="13667" spans="2:11" x14ac:dyDescent="0.2">
      <c r="B13667" s="21" t="str">
        <f t="shared" si="213"/>
        <v>NewcastleWind2045RCP8.5</v>
      </c>
      <c r="C13667" t="s">
        <v>387</v>
      </c>
      <c r="D13667" t="s">
        <v>1</v>
      </c>
      <c r="E13667" s="144" t="s">
        <v>191</v>
      </c>
      <c r="F13667" s="144">
        <v>2045</v>
      </c>
      <c r="G13667" s="147">
        <v>86.063207135215478</v>
      </c>
      <c r="H13667" s="147">
        <v>92.806560000000005</v>
      </c>
      <c r="I13667" s="147">
        <v>99.927300000000002</v>
      </c>
      <c r="J13667" s="147">
        <v>107.01754800000001</v>
      </c>
      <c r="K13667" s="147">
        <v>114.11650799999998</v>
      </c>
    </row>
    <row r="13668" spans="2:11" x14ac:dyDescent="0.2">
      <c r="B13668" s="21" t="str">
        <f t="shared" si="213"/>
        <v>NewcastleWind2050RCP8.5</v>
      </c>
      <c r="C13668" t="s">
        <v>387</v>
      </c>
      <c r="D13668" t="s">
        <v>1</v>
      </c>
      <c r="E13668" s="144" t="s">
        <v>191</v>
      </c>
      <c r="F13668" s="144">
        <v>2050</v>
      </c>
      <c r="G13668" s="147">
        <v>86.493480428511418</v>
      </c>
      <c r="H13668" s="147">
        <v>93.355911000000006</v>
      </c>
      <c r="I13668" s="147">
        <v>100.62690000000001</v>
      </c>
      <c r="J13668" s="147">
        <v>107.843802</v>
      </c>
      <c r="K13668" s="147">
        <v>115.07581799999998</v>
      </c>
    </row>
    <row r="13669" spans="2:11" x14ac:dyDescent="0.2">
      <c r="B13669" s="21" t="str">
        <f t="shared" si="213"/>
        <v>NewcastleWind2055RCP8.5</v>
      </c>
      <c r="C13669" t="s">
        <v>387</v>
      </c>
      <c r="D13669" t="s">
        <v>1</v>
      </c>
      <c r="E13669" s="144" t="s">
        <v>191</v>
      </c>
      <c r="F13669" s="144">
        <v>2055</v>
      </c>
      <c r="G13669" s="147">
        <v>86.784128613386827</v>
      </c>
      <c r="H13669" s="147">
        <v>93.730329000000012</v>
      </c>
      <c r="I13669" s="147">
        <v>101.1054</v>
      </c>
      <c r="J13669" s="147">
        <v>108.41229300000001</v>
      </c>
      <c r="K13669" s="147">
        <v>115.734168</v>
      </c>
    </row>
    <row r="13670" spans="2:11" x14ac:dyDescent="0.2">
      <c r="B13670" s="21" t="str">
        <f t="shared" si="213"/>
        <v>NewcastleWind2060RCP8.5</v>
      </c>
      <c r="C13670" t="s">
        <v>387</v>
      </c>
      <c r="D13670" t="s">
        <v>1</v>
      </c>
      <c r="E13670" s="144" t="s">
        <v>191</v>
      </c>
      <c r="F13670" s="144">
        <v>2060</v>
      </c>
      <c r="G13670" s="147">
        <v>87.524996535618257</v>
      </c>
      <c r="H13670" s="147">
        <v>94.657167000000001</v>
      </c>
      <c r="I13670" s="147">
        <v>102.267</v>
      </c>
      <c r="J13670" s="147">
        <v>109.77525900000001</v>
      </c>
      <c r="K13670" s="147">
        <v>117.302922</v>
      </c>
    </row>
    <row r="13671" spans="2:11" x14ac:dyDescent="0.2">
      <c r="B13671" s="21" t="str">
        <f t="shared" si="213"/>
        <v>NewcastleWind2065RCP8.5</v>
      </c>
      <c r="C13671" t="s">
        <v>387</v>
      </c>
      <c r="D13671" t="s">
        <v>1</v>
      </c>
      <c r="E13671" s="144" t="s">
        <v>191</v>
      </c>
      <c r="F13671" s="144">
        <v>2065</v>
      </c>
      <c r="G13671" s="147">
        <v>87.975216272974293</v>
      </c>
      <c r="H13671" s="147">
        <v>95.209587000000013</v>
      </c>
      <c r="I13671" s="147">
        <v>102.95010000000001</v>
      </c>
      <c r="J13671" s="147">
        <v>110.569734</v>
      </c>
      <c r="K13671" s="147">
        <v>118.213326</v>
      </c>
    </row>
    <row r="13672" spans="2:11" x14ac:dyDescent="0.2">
      <c r="B13672" s="21" t="str">
        <f t="shared" si="213"/>
        <v>NewcastleWind2070RCP8.5</v>
      </c>
      <c r="C13672" t="s">
        <v>387</v>
      </c>
      <c r="D13672" t="s">
        <v>1</v>
      </c>
      <c r="E13672" s="144" t="s">
        <v>191</v>
      </c>
      <c r="F13672" s="144">
        <v>2070</v>
      </c>
      <c r="G13672" s="147">
        <v>88.559362134733689</v>
      </c>
      <c r="H13672" s="147">
        <v>95.943078000000014</v>
      </c>
      <c r="I13672" s="147">
        <v>103.8741</v>
      </c>
      <c r="J13672" s="147">
        <v>111.660813</v>
      </c>
      <c r="K13672" s="147">
        <v>119.46983399999999</v>
      </c>
    </row>
    <row r="13673" spans="2:11" x14ac:dyDescent="0.2">
      <c r="B13673" s="21" t="str">
        <f t="shared" si="213"/>
        <v>NewcastleWind2075RCP8.5</v>
      </c>
      <c r="C13673" t="s">
        <v>387</v>
      </c>
      <c r="D13673" t="s">
        <v>1</v>
      </c>
      <c r="E13673" s="144" t="s">
        <v>191</v>
      </c>
      <c r="F13673" s="144">
        <v>2075</v>
      </c>
      <c r="G13673" s="147">
        <v>88.693288259137063</v>
      </c>
      <c r="H13673" s="147">
        <v>96.124149000000003</v>
      </c>
      <c r="I13673" s="147">
        <v>104.11500000000001</v>
      </c>
      <c r="J13673" s="147">
        <v>111.95741700000002</v>
      </c>
      <c r="K13673" s="147">
        <v>119.81593799999999</v>
      </c>
    </row>
    <row r="13674" spans="2:11" x14ac:dyDescent="0.2">
      <c r="B13674" s="21" t="str">
        <f t="shared" si="213"/>
        <v>NewcastleWind2080RCP8.5</v>
      </c>
      <c r="C13674" t="s">
        <v>387</v>
      </c>
      <c r="D13674" t="s">
        <v>1</v>
      </c>
      <c r="E13674" s="144" t="s">
        <v>191</v>
      </c>
      <c r="F13674" s="144">
        <v>2080</v>
      </c>
      <c r="G13674" s="147">
        <v>88.827214383540436</v>
      </c>
      <c r="H13674" s="147">
        <v>96.305220000000006</v>
      </c>
      <c r="I13674" s="147">
        <v>104.35590000000001</v>
      </c>
      <c r="J13674" s="147">
        <v>112.25402100000002</v>
      </c>
      <c r="K13674" s="147">
        <v>120.16204199999999</v>
      </c>
    </row>
    <row r="13675" spans="2:11" x14ac:dyDescent="0.2">
      <c r="B13675" s="21" t="str">
        <f t="shared" si="213"/>
        <v>NewcastleWind2085RCP8.5</v>
      </c>
      <c r="C13675" t="s">
        <v>387</v>
      </c>
      <c r="D13675" t="s">
        <v>1</v>
      </c>
      <c r="E13675" s="144" t="s">
        <v>191</v>
      </c>
      <c r="F13675" s="144">
        <v>2085</v>
      </c>
      <c r="G13675" s="147">
        <v>89.113588330402976</v>
      </c>
      <c r="H13675" s="147">
        <v>96.710328000000004</v>
      </c>
      <c r="I13675" s="147">
        <v>104.91030000000001</v>
      </c>
      <c r="J13675" s="147">
        <v>112.93197300000001</v>
      </c>
      <c r="K13675" s="147">
        <v>120.96899099999999</v>
      </c>
    </row>
    <row r="13676" spans="2:11" x14ac:dyDescent="0.2">
      <c r="B13676" s="21" t="str">
        <f t="shared" si="213"/>
        <v>NewcastleWind2090RCP8.5</v>
      </c>
      <c r="C13676" t="s">
        <v>387</v>
      </c>
      <c r="D13676" t="s">
        <v>1</v>
      </c>
      <c r="E13676" s="144" t="s">
        <v>191</v>
      </c>
      <c r="F13676" s="144">
        <v>2090</v>
      </c>
      <c r="G13676" s="147">
        <v>89.399962277265516</v>
      </c>
      <c r="H13676" s="147">
        <v>97.115436000000003</v>
      </c>
      <c r="I13676" s="147">
        <v>105.46469999999999</v>
      </c>
      <c r="J13676" s="147">
        <v>113.609925</v>
      </c>
      <c r="K13676" s="147">
        <v>121.77593999999998</v>
      </c>
    </row>
    <row r="13677" spans="2:11" x14ac:dyDescent="0.2">
      <c r="B13677" s="21" t="str">
        <f t="shared" si="213"/>
        <v>NewcastleWind2095RCP8.5</v>
      </c>
      <c r="C13677" t="s">
        <v>387</v>
      </c>
      <c r="D13677" t="s">
        <v>1</v>
      </c>
      <c r="E13677" s="144" t="s">
        <v>191</v>
      </c>
      <c r="F13677" s="144">
        <v>2095</v>
      </c>
      <c r="G13677" s="147">
        <v>89.399962277265516</v>
      </c>
      <c r="H13677" s="147">
        <v>97.115436000000003</v>
      </c>
      <c r="I13677" s="147">
        <v>105.46469999999999</v>
      </c>
      <c r="J13677" s="147">
        <v>113.609925</v>
      </c>
      <c r="K13677" s="147">
        <v>121.77593999999998</v>
      </c>
    </row>
    <row r="13678" spans="2:11" x14ac:dyDescent="0.2">
      <c r="B13678" s="21" t="str">
        <f t="shared" si="213"/>
        <v>NewcastleWind2100RCP8.5</v>
      </c>
      <c r="C13678" t="s">
        <v>387</v>
      </c>
      <c r="D13678" t="s">
        <v>1</v>
      </c>
      <c r="E13678" s="144" t="s">
        <v>191</v>
      </c>
      <c r="F13678" s="144">
        <v>2100</v>
      </c>
      <c r="G13678" s="147">
        <v>89.399962277265516</v>
      </c>
      <c r="H13678" s="147">
        <v>97.115436000000003</v>
      </c>
      <c r="I13678" s="147">
        <v>105.46469999999999</v>
      </c>
      <c r="J13678" s="147">
        <v>113.609925</v>
      </c>
      <c r="K13678" s="147">
        <v>121.77593999999998</v>
      </c>
    </row>
    <row r="13679" spans="2:11" x14ac:dyDescent="0.2">
      <c r="B13679" s="21" t="str">
        <f t="shared" si="213"/>
        <v>NewmarketIce Accretion2023RCP4.5</v>
      </c>
      <c r="C13679" t="s">
        <v>388</v>
      </c>
      <c r="D13679" t="s">
        <v>486</v>
      </c>
      <c r="E13679" s="144" t="s">
        <v>193</v>
      </c>
      <c r="F13679" s="144">
        <v>2023</v>
      </c>
      <c r="G13679" s="147">
        <v>17.378756743760515</v>
      </c>
      <c r="H13679" s="147">
        <v>20.853749999999998</v>
      </c>
      <c r="I13679" s="147">
        <v>25.25</v>
      </c>
      <c r="J13679" s="147">
        <v>28.617249999999995</v>
      </c>
      <c r="K13679" s="147">
        <v>31.972499999999997</v>
      </c>
    </row>
    <row r="13680" spans="2:11" x14ac:dyDescent="0.2">
      <c r="B13680" s="21" t="str">
        <f t="shared" si="213"/>
        <v>NewmarketIce Accretion2025RCP4.5</v>
      </c>
      <c r="C13680" t="s">
        <v>388</v>
      </c>
      <c r="D13680" t="s">
        <v>486</v>
      </c>
      <c r="E13680" s="144" t="s">
        <v>193</v>
      </c>
      <c r="F13680" s="144">
        <v>2025</v>
      </c>
      <c r="G13680" s="147">
        <v>17.422247126002159</v>
      </c>
      <c r="H13680" s="147">
        <v>20.922916666666666</v>
      </c>
      <c r="I13680" s="147">
        <v>25.354166666666664</v>
      </c>
      <c r="J13680" s="147">
        <v>28.744374999999994</v>
      </c>
      <c r="K13680" s="147">
        <v>32.124749999999999</v>
      </c>
    </row>
    <row r="13681" spans="2:11" x14ac:dyDescent="0.2">
      <c r="B13681" s="21" t="str">
        <f t="shared" si="213"/>
        <v>NewmarketIce Accretion2030RCP4.5</v>
      </c>
      <c r="C13681" t="s">
        <v>388</v>
      </c>
      <c r="D13681" t="s">
        <v>486</v>
      </c>
      <c r="E13681" s="144" t="s">
        <v>193</v>
      </c>
      <c r="F13681" s="144">
        <v>2030</v>
      </c>
      <c r="G13681" s="147">
        <v>17.465737508243802</v>
      </c>
      <c r="H13681" s="147">
        <v>20.99208333333333</v>
      </c>
      <c r="I13681" s="147">
        <v>25.458333333333332</v>
      </c>
      <c r="J13681" s="147">
        <v>28.871499999999997</v>
      </c>
      <c r="K13681" s="147">
        <v>32.277000000000001</v>
      </c>
    </row>
    <row r="13682" spans="2:11" x14ac:dyDescent="0.2">
      <c r="B13682" s="21" t="str">
        <f t="shared" si="213"/>
        <v>NewmarketIce Accretion2035RCP4.5</v>
      </c>
      <c r="C13682" t="s">
        <v>388</v>
      </c>
      <c r="D13682" t="s">
        <v>486</v>
      </c>
      <c r="E13682" s="144" t="s">
        <v>193</v>
      </c>
      <c r="F13682" s="144">
        <v>2035</v>
      </c>
      <c r="G13682" s="147">
        <v>17.509227890485445</v>
      </c>
      <c r="H13682" s="147">
        <v>21.061249999999998</v>
      </c>
      <c r="I13682" s="147">
        <v>25.5625</v>
      </c>
      <c r="J13682" s="147">
        <v>28.998624999999997</v>
      </c>
      <c r="K13682" s="147">
        <v>32.429249999999996</v>
      </c>
    </row>
    <row r="13683" spans="2:11" x14ac:dyDescent="0.2">
      <c r="B13683" s="21" t="str">
        <f t="shared" si="213"/>
        <v>NewmarketIce Accretion2040RCP4.5</v>
      </c>
      <c r="C13683" t="s">
        <v>388</v>
      </c>
      <c r="D13683" t="s">
        <v>486</v>
      </c>
      <c r="E13683" s="144" t="s">
        <v>193</v>
      </c>
      <c r="F13683" s="144">
        <v>2040</v>
      </c>
      <c r="G13683" s="147">
        <v>17.552718272727088</v>
      </c>
      <c r="H13683" s="147">
        <v>21.130416666666665</v>
      </c>
      <c r="I13683" s="147">
        <v>25.666666666666664</v>
      </c>
      <c r="J13683" s="147">
        <v>29.125749999999996</v>
      </c>
      <c r="K13683" s="147">
        <v>32.581499999999998</v>
      </c>
    </row>
    <row r="13684" spans="2:11" x14ac:dyDescent="0.2">
      <c r="B13684" s="21" t="str">
        <f t="shared" si="213"/>
        <v>NewmarketIce Accretion2045RCP4.5</v>
      </c>
      <c r="C13684" t="s">
        <v>388</v>
      </c>
      <c r="D13684" t="s">
        <v>486</v>
      </c>
      <c r="E13684" s="144" t="s">
        <v>193</v>
      </c>
      <c r="F13684" s="144">
        <v>2045</v>
      </c>
      <c r="G13684" s="147">
        <v>17.596208654968731</v>
      </c>
      <c r="H13684" s="147">
        <v>21.199583333333329</v>
      </c>
      <c r="I13684" s="147">
        <v>25.770833333333329</v>
      </c>
      <c r="J13684" s="147">
        <v>29.252875</v>
      </c>
      <c r="K13684" s="147">
        <v>32.733750000000001</v>
      </c>
    </row>
    <row r="13685" spans="2:11" x14ac:dyDescent="0.2">
      <c r="B13685" s="21" t="str">
        <f t="shared" si="213"/>
        <v>NewmarketIce Accretion2050RCP4.5</v>
      </c>
      <c r="C13685" t="s">
        <v>388</v>
      </c>
      <c r="D13685" t="s">
        <v>486</v>
      </c>
      <c r="E13685" s="144" t="s">
        <v>193</v>
      </c>
      <c r="F13685" s="144">
        <v>2050</v>
      </c>
      <c r="G13685" s="147">
        <v>17.521405197513104</v>
      </c>
      <c r="H13685" s="147">
        <v>21.148399999999999</v>
      </c>
      <c r="I13685" s="147">
        <v>25.744999999999997</v>
      </c>
      <c r="J13685" s="147">
        <v>29.244399999999999</v>
      </c>
      <c r="K13685" s="147">
        <v>32.741100000000003</v>
      </c>
    </row>
    <row r="13686" spans="2:11" x14ac:dyDescent="0.2">
      <c r="B13686" s="21" t="str">
        <f t="shared" si="213"/>
        <v>NewmarketIce Accretion2055RCP4.5</v>
      </c>
      <c r="C13686" t="s">
        <v>388</v>
      </c>
      <c r="D13686" t="s">
        <v>486</v>
      </c>
      <c r="E13686" s="144" t="s">
        <v>193</v>
      </c>
      <c r="F13686" s="144">
        <v>2055</v>
      </c>
      <c r="G13686" s="147">
        <v>17.403111357815835</v>
      </c>
      <c r="H13686" s="147">
        <v>21.02805</v>
      </c>
      <c r="I13686" s="147">
        <v>25.614999999999998</v>
      </c>
      <c r="J13686" s="147">
        <v>29.108799999999999</v>
      </c>
      <c r="K13686" s="147">
        <v>32.596200000000003</v>
      </c>
    </row>
    <row r="13687" spans="2:11" x14ac:dyDescent="0.2">
      <c r="B13687" s="21" t="str">
        <f t="shared" si="213"/>
        <v>NewmarketIce Accretion2060RCP4.5</v>
      </c>
      <c r="C13687" t="s">
        <v>388</v>
      </c>
      <c r="D13687" t="s">
        <v>486</v>
      </c>
      <c r="E13687" s="144" t="s">
        <v>193</v>
      </c>
      <c r="F13687" s="144">
        <v>2060</v>
      </c>
      <c r="G13687" s="147">
        <v>17.284817518118569</v>
      </c>
      <c r="H13687" s="147">
        <v>20.907699999999998</v>
      </c>
      <c r="I13687" s="147">
        <v>25.484999999999996</v>
      </c>
      <c r="J13687" s="147">
        <v>28.973199999999999</v>
      </c>
      <c r="K13687" s="147">
        <v>32.451299999999996</v>
      </c>
    </row>
    <row r="13688" spans="2:11" x14ac:dyDescent="0.2">
      <c r="B13688" s="21" t="str">
        <f t="shared" si="213"/>
        <v>NewmarketIce Accretion2065RCP4.5</v>
      </c>
      <c r="C13688" t="s">
        <v>388</v>
      </c>
      <c r="D13688" t="s">
        <v>486</v>
      </c>
      <c r="E13688" s="144" t="s">
        <v>193</v>
      </c>
      <c r="F13688" s="144">
        <v>2065</v>
      </c>
      <c r="G13688" s="147">
        <v>17.166523678421299</v>
      </c>
      <c r="H13688" s="147">
        <v>20.78735</v>
      </c>
      <c r="I13688" s="147">
        <v>25.354999999999997</v>
      </c>
      <c r="J13688" s="147">
        <v>28.837599999999998</v>
      </c>
      <c r="K13688" s="147">
        <v>32.306399999999996</v>
      </c>
    </row>
    <row r="13689" spans="2:11" x14ac:dyDescent="0.2">
      <c r="B13689" s="21" t="str">
        <f t="shared" si="213"/>
        <v>NewmarketIce Accretion2070RCP4.5</v>
      </c>
      <c r="C13689" t="s">
        <v>388</v>
      </c>
      <c r="D13689" t="s">
        <v>486</v>
      </c>
      <c r="E13689" s="144" t="s">
        <v>193</v>
      </c>
      <c r="F13689" s="144">
        <v>2070</v>
      </c>
      <c r="G13689" s="147">
        <v>17.04822983872403</v>
      </c>
      <c r="H13689" s="147">
        <v>20.667000000000002</v>
      </c>
      <c r="I13689" s="147">
        <v>25.224999999999998</v>
      </c>
      <c r="J13689" s="147">
        <v>28.701999999999998</v>
      </c>
      <c r="K13689" s="147">
        <v>32.161499999999997</v>
      </c>
    </row>
    <row r="13690" spans="2:11" x14ac:dyDescent="0.2">
      <c r="B13690" s="21" t="str">
        <f t="shared" si="213"/>
        <v>NewmarketIce Accretion2075RCP4.5</v>
      </c>
      <c r="C13690" t="s">
        <v>388</v>
      </c>
      <c r="D13690" t="s">
        <v>486</v>
      </c>
      <c r="E13690" s="144" t="s">
        <v>193</v>
      </c>
      <c r="F13690" s="144">
        <v>2075</v>
      </c>
      <c r="G13690" s="147">
        <v>17.010538174114608</v>
      </c>
      <c r="H13690" s="147">
        <v>20.649708333333336</v>
      </c>
      <c r="I13690" s="147">
        <v>25.233333333333331</v>
      </c>
      <c r="J13690" s="147">
        <v>28.725541666666665</v>
      </c>
      <c r="K13690" s="147">
        <v>32.203499999999998</v>
      </c>
    </row>
    <row r="13691" spans="2:11" x14ac:dyDescent="0.2">
      <c r="B13691" s="21" t="str">
        <f t="shared" si="213"/>
        <v>NewmarketIce Accretion2080RCP4.5</v>
      </c>
      <c r="C13691" t="s">
        <v>388</v>
      </c>
      <c r="D13691" t="s">
        <v>486</v>
      </c>
      <c r="E13691" s="144" t="s">
        <v>193</v>
      </c>
      <c r="F13691" s="144">
        <v>2080</v>
      </c>
      <c r="G13691" s="147">
        <v>16.972846509505182</v>
      </c>
      <c r="H13691" s="147">
        <v>20.632416666666668</v>
      </c>
      <c r="I13691" s="147">
        <v>25.241666666666664</v>
      </c>
      <c r="J13691" s="147">
        <v>28.749083333333331</v>
      </c>
      <c r="K13691" s="147">
        <v>32.2455</v>
      </c>
    </row>
    <row r="13692" spans="2:11" x14ac:dyDescent="0.2">
      <c r="B13692" s="21" t="str">
        <f t="shared" si="213"/>
        <v>NewmarketIce Accretion2085RCP4.5</v>
      </c>
      <c r="C13692" t="s">
        <v>388</v>
      </c>
      <c r="D13692" t="s">
        <v>486</v>
      </c>
      <c r="E13692" s="144" t="s">
        <v>193</v>
      </c>
      <c r="F13692" s="144">
        <v>2085</v>
      </c>
      <c r="G13692" s="147">
        <v>16.935154844895756</v>
      </c>
      <c r="H13692" s="147">
        <v>20.615124999999999</v>
      </c>
      <c r="I13692" s="147">
        <v>25.25</v>
      </c>
      <c r="J13692" s="147">
        <v>28.772624999999998</v>
      </c>
      <c r="K13692" s="147">
        <v>32.287499999999994</v>
      </c>
    </row>
    <row r="13693" spans="2:11" x14ac:dyDescent="0.2">
      <c r="B13693" s="21" t="str">
        <f t="shared" si="213"/>
        <v>NewmarketIce Accretion2090RCP4.5</v>
      </c>
      <c r="C13693" t="s">
        <v>388</v>
      </c>
      <c r="D13693" t="s">
        <v>486</v>
      </c>
      <c r="E13693" s="144" t="s">
        <v>193</v>
      </c>
      <c r="F13693" s="144">
        <v>2090</v>
      </c>
      <c r="G13693" s="147">
        <v>16.897463180286334</v>
      </c>
      <c r="H13693" s="147">
        <v>20.597833333333334</v>
      </c>
      <c r="I13693" s="147">
        <v>25.258333333333333</v>
      </c>
      <c r="J13693" s="147">
        <v>28.796166666666661</v>
      </c>
      <c r="K13693" s="147">
        <v>32.329499999999996</v>
      </c>
    </row>
    <row r="13694" spans="2:11" x14ac:dyDescent="0.2">
      <c r="B13694" s="21" t="str">
        <f t="shared" si="213"/>
        <v>NewmarketIce Accretion2095RCP4.5</v>
      </c>
      <c r="C13694" t="s">
        <v>388</v>
      </c>
      <c r="D13694" t="s">
        <v>486</v>
      </c>
      <c r="E13694" s="144" t="s">
        <v>193</v>
      </c>
      <c r="F13694" s="144">
        <v>2095</v>
      </c>
      <c r="G13694" s="147">
        <v>16.859771515676911</v>
      </c>
      <c r="H13694" s="147">
        <v>20.580541666666669</v>
      </c>
      <c r="I13694" s="147">
        <v>25.266666666666666</v>
      </c>
      <c r="J13694" s="147">
        <v>28.819708333333327</v>
      </c>
      <c r="K13694" s="147">
        <v>32.371499999999997</v>
      </c>
    </row>
    <row r="13695" spans="2:11" x14ac:dyDescent="0.2">
      <c r="B13695" s="21" t="str">
        <f t="shared" si="213"/>
        <v>NewmarketIce Accretion2100RCP4.5</v>
      </c>
      <c r="C13695" t="s">
        <v>388</v>
      </c>
      <c r="D13695" t="s">
        <v>486</v>
      </c>
      <c r="E13695" s="144" t="s">
        <v>193</v>
      </c>
      <c r="F13695" s="144">
        <v>2100</v>
      </c>
      <c r="G13695" s="147">
        <v>16.822079851067485</v>
      </c>
      <c r="H13695" s="147">
        <v>20.56325</v>
      </c>
      <c r="I13695" s="147">
        <v>25.274999999999999</v>
      </c>
      <c r="J13695" s="147">
        <v>28.843249999999994</v>
      </c>
      <c r="K13695" s="147">
        <v>32.413499999999999</v>
      </c>
    </row>
    <row r="13696" spans="2:11" x14ac:dyDescent="0.2">
      <c r="B13696" s="21" t="str">
        <f t="shared" si="213"/>
        <v>NewmarketIce Accretion2023RCP6.0</v>
      </c>
      <c r="C13696" t="s">
        <v>388</v>
      </c>
      <c r="D13696" t="s">
        <v>486</v>
      </c>
      <c r="E13696" s="144" t="s">
        <v>192</v>
      </c>
      <c r="F13696" s="144">
        <v>2023</v>
      </c>
      <c r="G13696" s="147">
        <v>17.378756743760515</v>
      </c>
      <c r="H13696" s="147">
        <v>20.853749999999998</v>
      </c>
      <c r="I13696" s="147">
        <v>25.25</v>
      </c>
      <c r="J13696" s="147">
        <v>28.617249999999995</v>
      </c>
      <c r="K13696" s="147">
        <v>31.972499999999997</v>
      </c>
    </row>
    <row r="13697" spans="2:11" x14ac:dyDescent="0.2">
      <c r="B13697" s="21" t="str">
        <f t="shared" si="213"/>
        <v>NewmarketIce Accretion2025RCP6.0</v>
      </c>
      <c r="C13697" t="s">
        <v>388</v>
      </c>
      <c r="D13697" t="s">
        <v>486</v>
      </c>
      <c r="E13697" s="144" t="s">
        <v>192</v>
      </c>
      <c r="F13697" s="144">
        <v>2025</v>
      </c>
      <c r="G13697" s="147">
        <v>17.422247126002159</v>
      </c>
      <c r="H13697" s="147">
        <v>20.922916666666666</v>
      </c>
      <c r="I13697" s="147">
        <v>25.354166666666664</v>
      </c>
      <c r="J13697" s="147">
        <v>28.744374999999994</v>
      </c>
      <c r="K13697" s="147">
        <v>32.124749999999999</v>
      </c>
    </row>
    <row r="13698" spans="2:11" x14ac:dyDescent="0.2">
      <c r="B13698" s="21" t="str">
        <f t="shared" si="213"/>
        <v>NewmarketIce Accretion2030RCP6.0</v>
      </c>
      <c r="C13698" t="s">
        <v>388</v>
      </c>
      <c r="D13698" t="s">
        <v>486</v>
      </c>
      <c r="E13698" s="144" t="s">
        <v>192</v>
      </c>
      <c r="F13698" s="144">
        <v>2030</v>
      </c>
      <c r="G13698" s="147">
        <v>17.465737508243802</v>
      </c>
      <c r="H13698" s="147">
        <v>20.99208333333333</v>
      </c>
      <c r="I13698" s="147">
        <v>25.458333333333332</v>
      </c>
      <c r="J13698" s="147">
        <v>28.871499999999997</v>
      </c>
      <c r="K13698" s="147">
        <v>32.277000000000001</v>
      </c>
    </row>
    <row r="13699" spans="2:11" x14ac:dyDescent="0.2">
      <c r="B13699" s="21" t="str">
        <f t="shared" si="213"/>
        <v>NewmarketIce Accretion2035RCP6.0</v>
      </c>
      <c r="C13699" t="s">
        <v>388</v>
      </c>
      <c r="D13699" t="s">
        <v>486</v>
      </c>
      <c r="E13699" s="144" t="s">
        <v>192</v>
      </c>
      <c r="F13699" s="144">
        <v>2035</v>
      </c>
      <c r="G13699" s="147">
        <v>17.509227890485445</v>
      </c>
      <c r="H13699" s="147">
        <v>21.061249999999998</v>
      </c>
      <c r="I13699" s="147">
        <v>25.5625</v>
      </c>
      <c r="J13699" s="147">
        <v>28.998624999999997</v>
      </c>
      <c r="K13699" s="147">
        <v>32.429249999999996</v>
      </c>
    </row>
    <row r="13700" spans="2:11" x14ac:dyDescent="0.2">
      <c r="B13700" s="21" t="str">
        <f t="shared" si="213"/>
        <v>NewmarketIce Accretion2040RCP6.0</v>
      </c>
      <c r="C13700" t="s">
        <v>388</v>
      </c>
      <c r="D13700" t="s">
        <v>486</v>
      </c>
      <c r="E13700" s="144" t="s">
        <v>192</v>
      </c>
      <c r="F13700" s="144">
        <v>2040</v>
      </c>
      <c r="G13700" s="147">
        <v>17.552718272727088</v>
      </c>
      <c r="H13700" s="147">
        <v>21.130416666666665</v>
      </c>
      <c r="I13700" s="147">
        <v>25.666666666666664</v>
      </c>
      <c r="J13700" s="147">
        <v>29.125749999999996</v>
      </c>
      <c r="K13700" s="147">
        <v>32.581499999999998</v>
      </c>
    </row>
    <row r="13701" spans="2:11" x14ac:dyDescent="0.2">
      <c r="B13701" s="21" t="str">
        <f t="shared" si="213"/>
        <v>NewmarketIce Accretion2045RCP6.0</v>
      </c>
      <c r="C13701" t="s">
        <v>388</v>
      </c>
      <c r="D13701" t="s">
        <v>486</v>
      </c>
      <c r="E13701" s="144" t="s">
        <v>192</v>
      </c>
      <c r="F13701" s="144">
        <v>2045</v>
      </c>
      <c r="G13701" s="147">
        <v>17.596208654968731</v>
      </c>
      <c r="H13701" s="147">
        <v>21.199583333333329</v>
      </c>
      <c r="I13701" s="147">
        <v>25.770833333333329</v>
      </c>
      <c r="J13701" s="147">
        <v>29.252875</v>
      </c>
      <c r="K13701" s="147">
        <v>32.733750000000001</v>
      </c>
    </row>
    <row r="13702" spans="2:11" x14ac:dyDescent="0.2">
      <c r="B13702" s="21" t="str">
        <f t="shared" si="213"/>
        <v>NewmarketIce Accretion2050RCP6.0</v>
      </c>
      <c r="C13702" t="s">
        <v>388</v>
      </c>
      <c r="D13702" t="s">
        <v>486</v>
      </c>
      <c r="E13702" s="144" t="s">
        <v>192</v>
      </c>
      <c r="F13702" s="144">
        <v>2050</v>
      </c>
      <c r="G13702" s="147">
        <v>17.521405197513104</v>
      </c>
      <c r="H13702" s="147">
        <v>21.148399999999999</v>
      </c>
      <c r="I13702" s="147">
        <v>25.744999999999997</v>
      </c>
      <c r="J13702" s="147">
        <v>29.244399999999999</v>
      </c>
      <c r="K13702" s="147">
        <v>32.741100000000003</v>
      </c>
    </row>
    <row r="13703" spans="2:11" x14ac:dyDescent="0.2">
      <c r="B13703" s="21" t="str">
        <f t="shared" si="213"/>
        <v>NewmarketIce Accretion2055RCP6.0</v>
      </c>
      <c r="C13703" t="s">
        <v>388</v>
      </c>
      <c r="D13703" t="s">
        <v>486</v>
      </c>
      <c r="E13703" s="144" t="s">
        <v>192</v>
      </c>
      <c r="F13703" s="144">
        <v>2055</v>
      </c>
      <c r="G13703" s="147">
        <v>17.403111357815835</v>
      </c>
      <c r="H13703" s="147">
        <v>21.02805</v>
      </c>
      <c r="I13703" s="147">
        <v>25.614999999999998</v>
      </c>
      <c r="J13703" s="147">
        <v>29.108799999999999</v>
      </c>
      <c r="K13703" s="147">
        <v>32.596200000000003</v>
      </c>
    </row>
    <row r="13704" spans="2:11" x14ac:dyDescent="0.2">
      <c r="B13704" s="21" t="str">
        <f t="shared" si="213"/>
        <v>NewmarketIce Accretion2060RCP6.0</v>
      </c>
      <c r="C13704" t="s">
        <v>388</v>
      </c>
      <c r="D13704" t="s">
        <v>486</v>
      </c>
      <c r="E13704" s="144" t="s">
        <v>192</v>
      </c>
      <c r="F13704" s="144">
        <v>2060</v>
      </c>
      <c r="G13704" s="147">
        <v>17.284817518118569</v>
      </c>
      <c r="H13704" s="147">
        <v>20.907699999999998</v>
      </c>
      <c r="I13704" s="147">
        <v>25.484999999999996</v>
      </c>
      <c r="J13704" s="147">
        <v>28.973199999999999</v>
      </c>
      <c r="K13704" s="147">
        <v>32.451299999999996</v>
      </c>
    </row>
    <row r="13705" spans="2:11" x14ac:dyDescent="0.2">
      <c r="B13705" s="21" t="str">
        <f t="shared" si="213"/>
        <v>NewmarketIce Accretion2065RCP6.0</v>
      </c>
      <c r="C13705" t="s">
        <v>388</v>
      </c>
      <c r="D13705" t="s">
        <v>486</v>
      </c>
      <c r="E13705" s="144" t="s">
        <v>192</v>
      </c>
      <c r="F13705" s="144">
        <v>2065</v>
      </c>
      <c r="G13705" s="147">
        <v>17.166523678421299</v>
      </c>
      <c r="H13705" s="147">
        <v>20.78735</v>
      </c>
      <c r="I13705" s="147">
        <v>25.354999999999997</v>
      </c>
      <c r="J13705" s="147">
        <v>28.837599999999998</v>
      </c>
      <c r="K13705" s="147">
        <v>32.306399999999996</v>
      </c>
    </row>
    <row r="13706" spans="2:11" x14ac:dyDescent="0.2">
      <c r="B13706" s="21" t="str">
        <f t="shared" si="213"/>
        <v>NewmarketIce Accretion2070RCP6.0</v>
      </c>
      <c r="C13706" t="s">
        <v>388</v>
      </c>
      <c r="D13706" t="s">
        <v>486</v>
      </c>
      <c r="E13706" s="144" t="s">
        <v>192</v>
      </c>
      <c r="F13706" s="144">
        <v>2070</v>
      </c>
      <c r="G13706" s="147">
        <v>17.04822983872403</v>
      </c>
      <c r="H13706" s="147">
        <v>20.667000000000002</v>
      </c>
      <c r="I13706" s="147">
        <v>25.224999999999998</v>
      </c>
      <c r="J13706" s="147">
        <v>28.701999999999998</v>
      </c>
      <c r="K13706" s="147">
        <v>32.161499999999997</v>
      </c>
    </row>
    <row r="13707" spans="2:11" x14ac:dyDescent="0.2">
      <c r="B13707" s="21" t="str">
        <f t="shared" si="213"/>
        <v>NewmarketIce Accretion2075RCP6.0</v>
      </c>
      <c r="C13707" t="s">
        <v>388</v>
      </c>
      <c r="D13707" t="s">
        <v>486</v>
      </c>
      <c r="E13707" s="144" t="s">
        <v>192</v>
      </c>
      <c r="F13707" s="144">
        <v>2075</v>
      </c>
      <c r="G13707" s="147">
        <v>16.991692341809895</v>
      </c>
      <c r="H13707" s="147">
        <v>20.6410625</v>
      </c>
      <c r="I13707" s="147">
        <v>25.237499999999997</v>
      </c>
      <c r="J13707" s="147">
        <v>28.737312499999998</v>
      </c>
      <c r="K13707" s="147">
        <v>32.224499999999999</v>
      </c>
    </row>
    <row r="13708" spans="2:11" x14ac:dyDescent="0.2">
      <c r="B13708" s="21" t="str">
        <f t="shared" ref="B13708:B13771" si="214">C13708&amp;D13708&amp;F13708&amp;E13708</f>
        <v>NewmarketIce Accretion2080RCP6.0</v>
      </c>
      <c r="C13708" t="s">
        <v>388</v>
      </c>
      <c r="D13708" t="s">
        <v>486</v>
      </c>
      <c r="E13708" s="144" t="s">
        <v>192</v>
      </c>
      <c r="F13708" s="144">
        <v>2080</v>
      </c>
      <c r="G13708" s="147">
        <v>16.935154844895756</v>
      </c>
      <c r="H13708" s="147">
        <v>20.615124999999999</v>
      </c>
      <c r="I13708" s="147">
        <v>25.25</v>
      </c>
      <c r="J13708" s="147">
        <v>28.772624999999998</v>
      </c>
      <c r="K13708" s="147">
        <v>32.287499999999994</v>
      </c>
    </row>
    <row r="13709" spans="2:11" x14ac:dyDescent="0.2">
      <c r="B13709" s="21" t="str">
        <f t="shared" si="214"/>
        <v>NewmarketIce Accretion2085RCP6.0</v>
      </c>
      <c r="C13709" t="s">
        <v>388</v>
      </c>
      <c r="D13709" t="s">
        <v>486</v>
      </c>
      <c r="E13709" s="144" t="s">
        <v>192</v>
      </c>
      <c r="F13709" s="144">
        <v>2085</v>
      </c>
      <c r="G13709" s="147">
        <v>16.878617347981621</v>
      </c>
      <c r="H13709" s="147">
        <v>20.589187500000001</v>
      </c>
      <c r="I13709" s="147">
        <v>25.262499999999999</v>
      </c>
      <c r="J13709" s="147">
        <v>28.807937499999994</v>
      </c>
      <c r="K13709" s="147">
        <v>32.350499999999997</v>
      </c>
    </row>
    <row r="13710" spans="2:11" x14ac:dyDescent="0.2">
      <c r="B13710" s="21" t="str">
        <f t="shared" si="214"/>
        <v>NewmarketIce Accretion2090RCP6.0</v>
      </c>
      <c r="C13710" t="s">
        <v>388</v>
      </c>
      <c r="D13710" t="s">
        <v>486</v>
      </c>
      <c r="E13710" s="144" t="s">
        <v>192</v>
      </c>
      <c r="F13710" s="144">
        <v>2090</v>
      </c>
      <c r="G13710" s="147">
        <v>16.514747816559876</v>
      </c>
      <c r="H13710" s="147">
        <v>20.238166666666665</v>
      </c>
      <c r="I13710" s="147">
        <v>24.924999999999997</v>
      </c>
      <c r="J13710" s="147">
        <v>28.485416666666662</v>
      </c>
      <c r="K13710" s="147">
        <v>32.035499999999999</v>
      </c>
    </row>
    <row r="13711" spans="2:11" x14ac:dyDescent="0.2">
      <c r="B13711" s="21" t="str">
        <f t="shared" si="214"/>
        <v>NewmarketIce Accretion2095RCP6.0</v>
      </c>
      <c r="C13711" t="s">
        <v>388</v>
      </c>
      <c r="D13711" t="s">
        <v>486</v>
      </c>
      <c r="E13711" s="144" t="s">
        <v>192</v>
      </c>
      <c r="F13711" s="144">
        <v>2095</v>
      </c>
      <c r="G13711" s="147">
        <v>16.207415782052266</v>
      </c>
      <c r="H13711" s="147">
        <v>19.913083333333333</v>
      </c>
      <c r="I13711" s="147">
        <v>24.574999999999999</v>
      </c>
      <c r="J13711" s="147">
        <v>28.127583333333327</v>
      </c>
      <c r="K13711" s="147">
        <v>31.657499999999999</v>
      </c>
    </row>
    <row r="13712" spans="2:11" x14ac:dyDescent="0.2">
      <c r="B13712" s="21" t="str">
        <f t="shared" si="214"/>
        <v>NewmarketIce Accretion2100RCP6.0</v>
      </c>
      <c r="C13712" t="s">
        <v>388</v>
      </c>
      <c r="D13712" t="s">
        <v>486</v>
      </c>
      <c r="E13712" s="144" t="s">
        <v>192</v>
      </c>
      <c r="F13712" s="144">
        <v>2100</v>
      </c>
      <c r="G13712" s="147">
        <v>15.900083747544658</v>
      </c>
      <c r="H13712" s="147">
        <v>19.587999999999997</v>
      </c>
      <c r="I13712" s="147">
        <v>24.224999999999998</v>
      </c>
      <c r="J13712" s="147">
        <v>27.769749999999995</v>
      </c>
      <c r="K13712" s="147">
        <v>31.279499999999999</v>
      </c>
    </row>
    <row r="13713" spans="2:11" x14ac:dyDescent="0.2">
      <c r="B13713" s="21" t="str">
        <f t="shared" si="214"/>
        <v>NewmarketIce Accretion2023RCP8.5</v>
      </c>
      <c r="C13713" t="s">
        <v>388</v>
      </c>
      <c r="D13713" t="s">
        <v>486</v>
      </c>
      <c r="E13713" s="144" t="s">
        <v>191</v>
      </c>
      <c r="F13713" s="144">
        <v>2023</v>
      </c>
      <c r="G13713" s="147">
        <v>17.378756743760515</v>
      </c>
      <c r="H13713" s="147">
        <v>20.853749999999998</v>
      </c>
      <c r="I13713" s="147">
        <v>25.25</v>
      </c>
      <c r="J13713" s="147">
        <v>28.617249999999995</v>
      </c>
      <c r="K13713" s="147">
        <v>31.972499999999997</v>
      </c>
    </row>
    <row r="13714" spans="2:11" x14ac:dyDescent="0.2">
      <c r="B13714" s="21" t="str">
        <f t="shared" si="214"/>
        <v>NewmarketIce Accretion2025RCP8.5</v>
      </c>
      <c r="C13714" t="s">
        <v>388</v>
      </c>
      <c r="D13714" t="s">
        <v>486</v>
      </c>
      <c r="E13714" s="144" t="s">
        <v>191</v>
      </c>
      <c r="F13714" s="144">
        <v>2025</v>
      </c>
      <c r="G13714" s="147">
        <v>17.465737508243802</v>
      </c>
      <c r="H13714" s="147">
        <v>20.99208333333333</v>
      </c>
      <c r="I13714" s="147">
        <v>25.458333333333332</v>
      </c>
      <c r="J13714" s="147">
        <v>28.871499999999997</v>
      </c>
      <c r="K13714" s="147">
        <v>32.277000000000001</v>
      </c>
    </row>
    <row r="13715" spans="2:11" x14ac:dyDescent="0.2">
      <c r="B13715" s="21" t="str">
        <f t="shared" si="214"/>
        <v>NewmarketIce Accretion2030RCP8.5</v>
      </c>
      <c r="C13715" t="s">
        <v>388</v>
      </c>
      <c r="D13715" t="s">
        <v>486</v>
      </c>
      <c r="E13715" s="144" t="s">
        <v>191</v>
      </c>
      <c r="F13715" s="144">
        <v>2030</v>
      </c>
      <c r="G13715" s="147">
        <v>17.552718272727088</v>
      </c>
      <c r="H13715" s="147">
        <v>21.130416666666665</v>
      </c>
      <c r="I13715" s="147">
        <v>25.666666666666664</v>
      </c>
      <c r="J13715" s="147">
        <v>29.125749999999996</v>
      </c>
      <c r="K13715" s="147">
        <v>32.581499999999998</v>
      </c>
    </row>
    <row r="13716" spans="2:11" x14ac:dyDescent="0.2">
      <c r="B13716" s="21" t="str">
        <f t="shared" si="214"/>
        <v>NewmarketIce Accretion2035RCP8.5</v>
      </c>
      <c r="C13716" t="s">
        <v>388</v>
      </c>
      <c r="D13716" t="s">
        <v>486</v>
      </c>
      <c r="E13716" s="144" t="s">
        <v>191</v>
      </c>
      <c r="F13716" s="144">
        <v>2035</v>
      </c>
      <c r="G13716" s="147">
        <v>17.639699037210374</v>
      </c>
      <c r="H13716" s="147">
        <v>21.268749999999997</v>
      </c>
      <c r="I13716" s="147">
        <v>25.874999999999996</v>
      </c>
      <c r="J13716" s="147">
        <v>29.38</v>
      </c>
      <c r="K13716" s="147">
        <v>32.886000000000003</v>
      </c>
    </row>
    <row r="13717" spans="2:11" x14ac:dyDescent="0.2">
      <c r="B13717" s="21" t="str">
        <f t="shared" si="214"/>
        <v>NewmarketIce Accretion2040RCP8.5</v>
      </c>
      <c r="C13717" t="s">
        <v>388</v>
      </c>
      <c r="D13717" t="s">
        <v>486</v>
      </c>
      <c r="E13717" s="144" t="s">
        <v>191</v>
      </c>
      <c r="F13717" s="144">
        <v>2040</v>
      </c>
      <c r="G13717" s="147">
        <v>17.442542637714926</v>
      </c>
      <c r="H13717" s="147">
        <v>21.068166666666666</v>
      </c>
      <c r="I13717" s="147">
        <v>25.658333333333331</v>
      </c>
      <c r="J13717" s="147">
        <v>29.154</v>
      </c>
      <c r="K13717" s="147">
        <v>32.644500000000001</v>
      </c>
    </row>
    <row r="13718" spans="2:11" x14ac:dyDescent="0.2">
      <c r="B13718" s="21" t="str">
        <f t="shared" si="214"/>
        <v>NewmarketIce Accretion2045RCP8.5</v>
      </c>
      <c r="C13718" t="s">
        <v>388</v>
      </c>
      <c r="D13718" t="s">
        <v>486</v>
      </c>
      <c r="E13718" s="144" t="s">
        <v>191</v>
      </c>
      <c r="F13718" s="144">
        <v>2045</v>
      </c>
      <c r="G13718" s="147">
        <v>17.245386238219478</v>
      </c>
      <c r="H13718" s="147">
        <v>20.867583333333332</v>
      </c>
      <c r="I13718" s="147">
        <v>25.441666666666663</v>
      </c>
      <c r="J13718" s="147">
        <v>28.927999999999997</v>
      </c>
      <c r="K13718" s="147">
        <v>32.402999999999999</v>
      </c>
    </row>
    <row r="13719" spans="2:11" x14ac:dyDescent="0.2">
      <c r="B13719" s="21" t="str">
        <f t="shared" si="214"/>
        <v>NewmarketIce Accretion2050RCP8.5</v>
      </c>
      <c r="C13719" t="s">
        <v>388</v>
      </c>
      <c r="D13719" t="s">
        <v>486</v>
      </c>
      <c r="E13719" s="144" t="s">
        <v>191</v>
      </c>
      <c r="F13719" s="144">
        <v>2050</v>
      </c>
      <c r="G13719" s="147">
        <v>16.972846509505182</v>
      </c>
      <c r="H13719" s="147">
        <v>20.632416666666668</v>
      </c>
      <c r="I13719" s="147">
        <v>25.241666666666664</v>
      </c>
      <c r="J13719" s="147">
        <v>28.749083333333331</v>
      </c>
      <c r="K13719" s="147">
        <v>32.2455</v>
      </c>
    </row>
    <row r="13720" spans="2:11" x14ac:dyDescent="0.2">
      <c r="B13720" s="21" t="str">
        <f t="shared" si="214"/>
        <v>NewmarketIce Accretion2055RCP8.5</v>
      </c>
      <c r="C13720" t="s">
        <v>388</v>
      </c>
      <c r="D13720" t="s">
        <v>486</v>
      </c>
      <c r="E13720" s="144" t="s">
        <v>191</v>
      </c>
      <c r="F13720" s="144">
        <v>2055</v>
      </c>
      <c r="G13720" s="147">
        <v>16.897463180286334</v>
      </c>
      <c r="H13720" s="147">
        <v>20.597833333333334</v>
      </c>
      <c r="I13720" s="147">
        <v>25.258333333333333</v>
      </c>
      <c r="J13720" s="147">
        <v>28.796166666666661</v>
      </c>
      <c r="K13720" s="147">
        <v>32.329499999999996</v>
      </c>
    </row>
    <row r="13721" spans="2:11" x14ac:dyDescent="0.2">
      <c r="B13721" s="21" t="str">
        <f t="shared" si="214"/>
        <v>NewmarketIce Accretion2060RCP8.5</v>
      </c>
      <c r="C13721" t="s">
        <v>388</v>
      </c>
      <c r="D13721" t="s">
        <v>486</v>
      </c>
      <c r="E13721" s="144" t="s">
        <v>191</v>
      </c>
      <c r="F13721" s="144">
        <v>2060</v>
      </c>
      <c r="G13721" s="147">
        <v>16.514747816559876</v>
      </c>
      <c r="H13721" s="147">
        <v>20.238166666666665</v>
      </c>
      <c r="I13721" s="147">
        <v>24.924999999999997</v>
      </c>
      <c r="J13721" s="147">
        <v>28.485416666666662</v>
      </c>
      <c r="K13721" s="147">
        <v>32.035499999999999</v>
      </c>
    </row>
    <row r="13722" spans="2:11" x14ac:dyDescent="0.2">
      <c r="B13722" s="21" t="str">
        <f t="shared" si="214"/>
        <v>NewmarketIce Accretion2065RCP8.5</v>
      </c>
      <c r="C13722" t="s">
        <v>388</v>
      </c>
      <c r="D13722" t="s">
        <v>486</v>
      </c>
      <c r="E13722" s="144" t="s">
        <v>191</v>
      </c>
      <c r="F13722" s="144">
        <v>2065</v>
      </c>
      <c r="G13722" s="147">
        <v>16.207415782052266</v>
      </c>
      <c r="H13722" s="147">
        <v>19.913083333333333</v>
      </c>
      <c r="I13722" s="147">
        <v>24.574999999999999</v>
      </c>
      <c r="J13722" s="147">
        <v>28.127583333333327</v>
      </c>
      <c r="K13722" s="147">
        <v>31.657499999999999</v>
      </c>
    </row>
    <row r="13723" spans="2:11" x14ac:dyDescent="0.2">
      <c r="B13723" s="21" t="str">
        <f t="shared" si="214"/>
        <v>NewmarketIce Accretion2070RCP8.5</v>
      </c>
      <c r="C13723" t="s">
        <v>388</v>
      </c>
      <c r="D13723" t="s">
        <v>486</v>
      </c>
      <c r="E13723" s="144" t="s">
        <v>191</v>
      </c>
      <c r="F13723" s="144">
        <v>2070</v>
      </c>
      <c r="G13723" s="147">
        <v>15.511569666185981</v>
      </c>
      <c r="H13723" s="147">
        <v>19.172999999999998</v>
      </c>
      <c r="I13723" s="147">
        <v>23.774999999999999</v>
      </c>
      <c r="J13723" s="147">
        <v>27.28008333333333</v>
      </c>
      <c r="K13723" s="147">
        <v>30.764999999999997</v>
      </c>
    </row>
    <row r="13724" spans="2:11" x14ac:dyDescent="0.2">
      <c r="B13724" s="21" t="str">
        <f t="shared" si="214"/>
        <v>NewmarketIce Accretion2075RCP8.5</v>
      </c>
      <c r="C13724" t="s">
        <v>388</v>
      </c>
      <c r="D13724" t="s">
        <v>486</v>
      </c>
      <c r="E13724" s="144" t="s">
        <v>191</v>
      </c>
      <c r="F13724" s="144">
        <v>2075</v>
      </c>
      <c r="G13724" s="147">
        <v>15.123055584827304</v>
      </c>
      <c r="H13724" s="147">
        <v>18.757999999999999</v>
      </c>
      <c r="I13724" s="147">
        <v>23.324999999999999</v>
      </c>
      <c r="J13724" s="147">
        <v>26.790416666666662</v>
      </c>
      <c r="K13724" s="147">
        <v>30.250499999999999</v>
      </c>
    </row>
    <row r="13725" spans="2:11" x14ac:dyDescent="0.2">
      <c r="B13725" s="21" t="str">
        <f t="shared" si="214"/>
        <v>NewmarketIce Accretion2080RCP8.5</v>
      </c>
      <c r="C13725" t="s">
        <v>388</v>
      </c>
      <c r="D13725" t="s">
        <v>486</v>
      </c>
      <c r="E13725" s="144" t="s">
        <v>191</v>
      </c>
      <c r="F13725" s="144">
        <v>2080</v>
      </c>
      <c r="G13725" s="147">
        <v>14.734541503468627</v>
      </c>
      <c r="H13725" s="147">
        <v>18.343</v>
      </c>
      <c r="I13725" s="147">
        <v>22.875</v>
      </c>
      <c r="J13725" s="147">
        <v>26.300749999999997</v>
      </c>
      <c r="K13725" s="147">
        <v>29.735999999999997</v>
      </c>
    </row>
    <row r="13726" spans="2:11" x14ac:dyDescent="0.2">
      <c r="B13726" s="21" t="str">
        <f t="shared" si="214"/>
        <v>NewmarketIce Accretion2085RCP8.5</v>
      </c>
      <c r="C13726" t="s">
        <v>388</v>
      </c>
      <c r="D13726" t="s">
        <v>486</v>
      </c>
      <c r="E13726" s="144" t="s">
        <v>191</v>
      </c>
      <c r="F13726" s="144">
        <v>2085</v>
      </c>
      <c r="G13726" s="147">
        <v>13.969110776015711</v>
      </c>
      <c r="H13726" s="147">
        <v>17.440375</v>
      </c>
      <c r="I13726" s="147">
        <v>21.799999999999997</v>
      </c>
      <c r="J13726" s="147">
        <v>25.100124999999998</v>
      </c>
      <c r="K13726" s="147">
        <v>28.39725</v>
      </c>
    </row>
    <row r="13727" spans="2:11" x14ac:dyDescent="0.2">
      <c r="B13727" s="21" t="str">
        <f t="shared" si="214"/>
        <v>NewmarketIce Accretion2090RCP8.5</v>
      </c>
      <c r="C13727" t="s">
        <v>388</v>
      </c>
      <c r="D13727" t="s">
        <v>486</v>
      </c>
      <c r="E13727" s="144" t="s">
        <v>191</v>
      </c>
      <c r="F13727" s="144">
        <v>2090</v>
      </c>
      <c r="G13727" s="147">
        <v>13.203680048562795</v>
      </c>
      <c r="H13727" s="147">
        <v>16.537749999999999</v>
      </c>
      <c r="I13727" s="147">
        <v>20.724999999999998</v>
      </c>
      <c r="J13727" s="147">
        <v>23.899499999999996</v>
      </c>
      <c r="K13727" s="147">
        <v>27.058499999999999</v>
      </c>
    </row>
    <row r="13728" spans="2:11" x14ac:dyDescent="0.2">
      <c r="B13728" s="21" t="str">
        <f t="shared" si="214"/>
        <v>NewmarketIce Accretion2095RCP8.5</v>
      </c>
      <c r="C13728" t="s">
        <v>388</v>
      </c>
      <c r="D13728" t="s">
        <v>486</v>
      </c>
      <c r="E13728" s="144" t="s">
        <v>191</v>
      </c>
      <c r="F13728" s="144">
        <v>2095</v>
      </c>
      <c r="G13728" s="147">
        <v>13.203680048562795</v>
      </c>
      <c r="H13728" s="147">
        <v>16.537749999999999</v>
      </c>
      <c r="I13728" s="147">
        <v>20.724999999999998</v>
      </c>
      <c r="J13728" s="147">
        <v>23.899499999999996</v>
      </c>
      <c r="K13728" s="147">
        <v>27.058499999999999</v>
      </c>
    </row>
    <row r="13729" spans="2:11" x14ac:dyDescent="0.2">
      <c r="B13729" s="21" t="str">
        <f t="shared" si="214"/>
        <v>NewmarketIce Accretion2100RCP8.5</v>
      </c>
      <c r="C13729" t="s">
        <v>388</v>
      </c>
      <c r="D13729" t="s">
        <v>486</v>
      </c>
      <c r="E13729" s="144" t="s">
        <v>191</v>
      </c>
      <c r="F13729" s="144">
        <v>2100</v>
      </c>
      <c r="G13729" s="147">
        <v>13.203680048562795</v>
      </c>
      <c r="H13729" s="147">
        <v>16.537749999999999</v>
      </c>
      <c r="I13729" s="147">
        <v>20.724999999999998</v>
      </c>
      <c r="J13729" s="147">
        <v>23.899499999999996</v>
      </c>
      <c r="K13729" s="147">
        <v>27.058499999999999</v>
      </c>
    </row>
    <row r="13730" spans="2:11" x14ac:dyDescent="0.2">
      <c r="B13730" s="21" t="str">
        <f t="shared" si="214"/>
        <v>NewmarketWind2023RCP4.5</v>
      </c>
      <c r="C13730" t="s">
        <v>388</v>
      </c>
      <c r="D13730" t="s">
        <v>1</v>
      </c>
      <c r="E13730" s="144" t="s">
        <v>193</v>
      </c>
      <c r="F13730" s="144">
        <v>2023</v>
      </c>
      <c r="G13730" s="147">
        <v>76.267603440378565</v>
      </c>
      <c r="H13730" s="147">
        <v>82.142808000000002</v>
      </c>
      <c r="I13730" s="147">
        <v>88.325600000000009</v>
      </c>
      <c r="J13730" s="147">
        <v>94.508392000000015</v>
      </c>
      <c r="K13730" s="147">
        <v>100.69118399999999</v>
      </c>
    </row>
    <row r="13731" spans="2:11" x14ac:dyDescent="0.2">
      <c r="B13731" s="21" t="str">
        <f t="shared" si="214"/>
        <v>NewmarketWind2025RCP4.5</v>
      </c>
      <c r="C13731" t="s">
        <v>388</v>
      </c>
      <c r="D13731" t="s">
        <v>1</v>
      </c>
      <c r="E13731" s="144" t="s">
        <v>193</v>
      </c>
      <c r="F13731" s="144">
        <v>2025</v>
      </c>
      <c r="G13731" s="147">
        <v>76.291665817339933</v>
      </c>
      <c r="H13731" s="147">
        <v>82.176907999999997</v>
      </c>
      <c r="I13731" s="147">
        <v>88.372533333333337</v>
      </c>
      <c r="J13731" s="147">
        <v>94.566457333333346</v>
      </c>
      <c r="K13731" s="147">
        <v>100.76140799999999</v>
      </c>
    </row>
    <row r="13732" spans="2:11" x14ac:dyDescent="0.2">
      <c r="B13732" s="21" t="str">
        <f t="shared" si="214"/>
        <v>NewmarketWind2030RCP4.5</v>
      </c>
      <c r="C13732" t="s">
        <v>388</v>
      </c>
      <c r="D13732" t="s">
        <v>1</v>
      </c>
      <c r="E13732" s="144" t="s">
        <v>193</v>
      </c>
      <c r="F13732" s="144">
        <v>2030</v>
      </c>
      <c r="G13732" s="147">
        <v>76.315728194301286</v>
      </c>
      <c r="H13732" s="147">
        <v>82.211008000000007</v>
      </c>
      <c r="I13732" s="147">
        <v>88.419466666666665</v>
      </c>
      <c r="J13732" s="147">
        <v>94.624522666666678</v>
      </c>
      <c r="K13732" s="147">
        <v>100.831632</v>
      </c>
    </row>
    <row r="13733" spans="2:11" x14ac:dyDescent="0.2">
      <c r="B13733" s="21" t="str">
        <f t="shared" si="214"/>
        <v>NewmarketWind2035RCP4.5</v>
      </c>
      <c r="C13733" t="s">
        <v>388</v>
      </c>
      <c r="D13733" t="s">
        <v>1</v>
      </c>
      <c r="E13733" s="144" t="s">
        <v>193</v>
      </c>
      <c r="F13733" s="144">
        <v>2035</v>
      </c>
      <c r="G13733" s="147">
        <v>76.339790571262654</v>
      </c>
      <c r="H13733" s="147">
        <v>82.245108000000002</v>
      </c>
      <c r="I13733" s="147">
        <v>88.466399999999993</v>
      </c>
      <c r="J13733" s="147">
        <v>94.68258800000001</v>
      </c>
      <c r="K13733" s="147">
        <v>100.901856</v>
      </c>
    </row>
    <row r="13734" spans="2:11" x14ac:dyDescent="0.2">
      <c r="B13734" s="21" t="str">
        <f t="shared" si="214"/>
        <v>NewmarketWind2040RCP4.5</v>
      </c>
      <c r="C13734" t="s">
        <v>388</v>
      </c>
      <c r="D13734" t="s">
        <v>1</v>
      </c>
      <c r="E13734" s="144" t="s">
        <v>193</v>
      </c>
      <c r="F13734" s="144">
        <v>2040</v>
      </c>
      <c r="G13734" s="147">
        <v>76.363852948224022</v>
      </c>
      <c r="H13734" s="147">
        <v>82.279207999999997</v>
      </c>
      <c r="I13734" s="147">
        <v>88.513333333333335</v>
      </c>
      <c r="J13734" s="147">
        <v>94.740653333333356</v>
      </c>
      <c r="K13734" s="147">
        <v>100.97207999999999</v>
      </c>
    </row>
    <row r="13735" spans="2:11" x14ac:dyDescent="0.2">
      <c r="B13735" s="21" t="str">
        <f t="shared" si="214"/>
        <v>NewmarketWind2045RCP4.5</v>
      </c>
      <c r="C13735" t="s">
        <v>388</v>
      </c>
      <c r="D13735" t="s">
        <v>1</v>
      </c>
      <c r="E13735" s="144" t="s">
        <v>193</v>
      </c>
      <c r="F13735" s="144">
        <v>2045</v>
      </c>
      <c r="G13735" s="147">
        <v>76.387915325185375</v>
      </c>
      <c r="H13735" s="147">
        <v>82.313308000000006</v>
      </c>
      <c r="I13735" s="147">
        <v>88.560266666666664</v>
      </c>
      <c r="J13735" s="147">
        <v>94.798718666666687</v>
      </c>
      <c r="K13735" s="147">
        <v>101.042304</v>
      </c>
    </row>
    <row r="13736" spans="2:11" x14ac:dyDescent="0.2">
      <c r="B13736" s="21" t="str">
        <f t="shared" si="214"/>
        <v>NewmarketWind2050RCP4.5</v>
      </c>
      <c r="C13736" t="s">
        <v>388</v>
      </c>
      <c r="D13736" t="s">
        <v>1</v>
      </c>
      <c r="E13736" s="144" t="s">
        <v>193</v>
      </c>
      <c r="F13736" s="144">
        <v>2050</v>
      </c>
      <c r="G13736" s="147">
        <v>76.462128761497794</v>
      </c>
      <c r="H13736" s="147">
        <v>82.394875200000001</v>
      </c>
      <c r="I13736" s="147">
        <v>88.651199999999989</v>
      </c>
      <c r="J13736" s="147">
        <v>94.898214400000015</v>
      </c>
      <c r="K13736" s="147">
        <v>101.15064959999999</v>
      </c>
    </row>
    <row r="13737" spans="2:11" x14ac:dyDescent="0.2">
      <c r="B13737" s="21" t="str">
        <f t="shared" si="214"/>
        <v>NewmarketWind2055RCP4.5</v>
      </c>
      <c r="C13737" t="s">
        <v>388</v>
      </c>
      <c r="D13737" t="s">
        <v>1</v>
      </c>
      <c r="E13737" s="144" t="s">
        <v>193</v>
      </c>
      <c r="F13737" s="144">
        <v>2055</v>
      </c>
      <c r="G13737" s="147">
        <v>76.512279820848846</v>
      </c>
      <c r="H13737" s="147">
        <v>82.442342400000001</v>
      </c>
      <c r="I13737" s="147">
        <v>88.6952</v>
      </c>
      <c r="J13737" s="147">
        <v>94.939644800000011</v>
      </c>
      <c r="K13737" s="147">
        <v>101.18877119999999</v>
      </c>
    </row>
    <row r="13738" spans="2:11" x14ac:dyDescent="0.2">
      <c r="B13738" s="21" t="str">
        <f t="shared" si="214"/>
        <v>NewmarketWind2060RCP4.5</v>
      </c>
      <c r="C13738" t="s">
        <v>388</v>
      </c>
      <c r="D13738" t="s">
        <v>1</v>
      </c>
      <c r="E13738" s="144" t="s">
        <v>193</v>
      </c>
      <c r="F13738" s="144">
        <v>2060</v>
      </c>
      <c r="G13738" s="147">
        <v>76.562430880199884</v>
      </c>
      <c r="H13738" s="147">
        <v>82.489809600000015</v>
      </c>
      <c r="I13738" s="147">
        <v>88.739199999999997</v>
      </c>
      <c r="J13738" s="147">
        <v>94.981075200000021</v>
      </c>
      <c r="K13738" s="147">
        <v>101.2268928</v>
      </c>
    </row>
    <row r="13739" spans="2:11" x14ac:dyDescent="0.2">
      <c r="B13739" s="21" t="str">
        <f t="shared" si="214"/>
        <v>NewmarketWind2065RCP4.5</v>
      </c>
      <c r="C13739" t="s">
        <v>388</v>
      </c>
      <c r="D13739" t="s">
        <v>1</v>
      </c>
      <c r="E13739" s="144" t="s">
        <v>193</v>
      </c>
      <c r="F13739" s="144">
        <v>2065</v>
      </c>
      <c r="G13739" s="147">
        <v>76.612581939550935</v>
      </c>
      <c r="H13739" s="147">
        <v>82.537276800000015</v>
      </c>
      <c r="I13739" s="147">
        <v>88.783200000000008</v>
      </c>
      <c r="J13739" s="147">
        <v>95.022505600000017</v>
      </c>
      <c r="K13739" s="147">
        <v>101.2650144</v>
      </c>
    </row>
    <row r="13740" spans="2:11" x14ac:dyDescent="0.2">
      <c r="B13740" s="21" t="str">
        <f t="shared" si="214"/>
        <v>NewmarketWind2070RCP4.5</v>
      </c>
      <c r="C13740" t="s">
        <v>388</v>
      </c>
      <c r="D13740" t="s">
        <v>1</v>
      </c>
      <c r="E13740" s="144" t="s">
        <v>193</v>
      </c>
      <c r="F13740" s="144">
        <v>2070</v>
      </c>
      <c r="G13740" s="147">
        <v>76.662732998901987</v>
      </c>
      <c r="H13740" s="147">
        <v>82.584744000000015</v>
      </c>
      <c r="I13740" s="147">
        <v>88.827200000000005</v>
      </c>
      <c r="J13740" s="147">
        <v>95.063936000000012</v>
      </c>
      <c r="K13740" s="147">
        <v>101.30313599999999</v>
      </c>
    </row>
    <row r="13741" spans="2:11" x14ac:dyDescent="0.2">
      <c r="B13741" s="21" t="str">
        <f t="shared" si="214"/>
        <v>NewmarketWind2075RCP4.5</v>
      </c>
      <c r="C13741" t="s">
        <v>388</v>
      </c>
      <c r="D13741" t="s">
        <v>1</v>
      </c>
      <c r="E13741" s="144" t="s">
        <v>193</v>
      </c>
      <c r="F13741" s="144">
        <v>2075</v>
      </c>
      <c r="G13741" s="147">
        <v>76.736186570678782</v>
      </c>
      <c r="H13741" s="147">
        <v>82.685680000000019</v>
      </c>
      <c r="I13741" s="147">
        <v>88.962133333333341</v>
      </c>
      <c r="J13741" s="147">
        <v>95.227146666666684</v>
      </c>
      <c r="K13741" s="147">
        <v>101.49541599999999</v>
      </c>
    </row>
    <row r="13742" spans="2:11" x14ac:dyDescent="0.2">
      <c r="B13742" s="21" t="str">
        <f t="shared" si="214"/>
        <v>NewmarketWind2080RCP4.5</v>
      </c>
      <c r="C13742" t="s">
        <v>388</v>
      </c>
      <c r="D13742" t="s">
        <v>1</v>
      </c>
      <c r="E13742" s="144" t="s">
        <v>193</v>
      </c>
      <c r="F13742" s="144">
        <v>2080</v>
      </c>
      <c r="G13742" s="147">
        <v>76.809640142455578</v>
      </c>
      <c r="H13742" s="147">
        <v>82.786616000000009</v>
      </c>
      <c r="I13742" s="147">
        <v>89.097066666666663</v>
      </c>
      <c r="J13742" s="147">
        <v>95.390357333333341</v>
      </c>
      <c r="K13742" s="147">
        <v>101.687696</v>
      </c>
    </row>
    <row r="13743" spans="2:11" x14ac:dyDescent="0.2">
      <c r="B13743" s="21" t="str">
        <f t="shared" si="214"/>
        <v>NewmarketWind2085RCP4.5</v>
      </c>
      <c r="C13743" t="s">
        <v>388</v>
      </c>
      <c r="D13743" t="s">
        <v>1</v>
      </c>
      <c r="E13743" s="144" t="s">
        <v>193</v>
      </c>
      <c r="F13743" s="144">
        <v>2085</v>
      </c>
      <c r="G13743" s="147">
        <v>76.883093714232359</v>
      </c>
      <c r="H13743" s="147">
        <v>82.887551999999999</v>
      </c>
      <c r="I13743" s="147">
        <v>89.231999999999999</v>
      </c>
      <c r="J13743" s="147">
        <v>95.553568000000013</v>
      </c>
      <c r="K13743" s="147">
        <v>101.879976</v>
      </c>
    </row>
    <row r="13744" spans="2:11" x14ac:dyDescent="0.2">
      <c r="B13744" s="21" t="str">
        <f t="shared" si="214"/>
        <v>NewmarketWind2090RCP4.5</v>
      </c>
      <c r="C13744" t="s">
        <v>388</v>
      </c>
      <c r="D13744" t="s">
        <v>1</v>
      </c>
      <c r="E13744" s="144" t="s">
        <v>193</v>
      </c>
      <c r="F13744" s="144">
        <v>2090</v>
      </c>
      <c r="G13744" s="147">
        <v>76.956547286009155</v>
      </c>
      <c r="H13744" s="147">
        <v>82.988488000000004</v>
      </c>
      <c r="I13744" s="147">
        <v>89.366933333333336</v>
      </c>
      <c r="J13744" s="147">
        <v>95.716778666666684</v>
      </c>
      <c r="K13744" s="147">
        <v>102.072256</v>
      </c>
    </row>
    <row r="13745" spans="2:11" x14ac:dyDescent="0.2">
      <c r="B13745" s="21" t="str">
        <f t="shared" si="214"/>
        <v>NewmarketWind2095RCP4.5</v>
      </c>
      <c r="C13745" t="s">
        <v>388</v>
      </c>
      <c r="D13745" t="s">
        <v>1</v>
      </c>
      <c r="E13745" s="144" t="s">
        <v>193</v>
      </c>
      <c r="F13745" s="144">
        <v>2095</v>
      </c>
      <c r="G13745" s="147">
        <v>77.03000085778595</v>
      </c>
      <c r="H13745" s="147">
        <v>83.089424000000008</v>
      </c>
      <c r="I13745" s="147">
        <v>89.501866666666658</v>
      </c>
      <c r="J13745" s="147">
        <v>95.879989333333342</v>
      </c>
      <c r="K13745" s="147">
        <v>102.26453600000001</v>
      </c>
    </row>
    <row r="13746" spans="2:11" x14ac:dyDescent="0.2">
      <c r="B13746" s="21" t="str">
        <f t="shared" si="214"/>
        <v>NewmarketWind2100RCP4.5</v>
      </c>
      <c r="C13746" t="s">
        <v>388</v>
      </c>
      <c r="D13746" t="s">
        <v>1</v>
      </c>
      <c r="E13746" s="144" t="s">
        <v>193</v>
      </c>
      <c r="F13746" s="144">
        <v>2100</v>
      </c>
      <c r="G13746" s="147">
        <v>77.103454429562746</v>
      </c>
      <c r="H13746" s="147">
        <v>83.190359999999998</v>
      </c>
      <c r="I13746" s="147">
        <v>89.636799999999994</v>
      </c>
      <c r="J13746" s="147">
        <v>96.043200000000013</v>
      </c>
      <c r="K13746" s="147">
        <v>102.456816</v>
      </c>
    </row>
    <row r="13747" spans="2:11" x14ac:dyDescent="0.2">
      <c r="B13747" s="21" t="str">
        <f t="shared" si="214"/>
        <v>NewmarketWind2023RCP6.0</v>
      </c>
      <c r="C13747" t="s">
        <v>388</v>
      </c>
      <c r="D13747" t="s">
        <v>1</v>
      </c>
      <c r="E13747" s="144" t="s">
        <v>192</v>
      </c>
      <c r="F13747" s="144">
        <v>2023</v>
      </c>
      <c r="G13747" s="147">
        <v>76.267603440378565</v>
      </c>
      <c r="H13747" s="147">
        <v>82.142808000000002</v>
      </c>
      <c r="I13747" s="147">
        <v>88.325600000000009</v>
      </c>
      <c r="J13747" s="147">
        <v>94.508392000000015</v>
      </c>
      <c r="K13747" s="147">
        <v>100.69118399999999</v>
      </c>
    </row>
    <row r="13748" spans="2:11" x14ac:dyDescent="0.2">
      <c r="B13748" s="21" t="str">
        <f t="shared" si="214"/>
        <v>NewmarketWind2025RCP6.0</v>
      </c>
      <c r="C13748" t="s">
        <v>388</v>
      </c>
      <c r="D13748" t="s">
        <v>1</v>
      </c>
      <c r="E13748" s="144" t="s">
        <v>192</v>
      </c>
      <c r="F13748" s="144">
        <v>2025</v>
      </c>
      <c r="G13748" s="147">
        <v>76.291665817339933</v>
      </c>
      <c r="H13748" s="147">
        <v>82.176907999999997</v>
      </c>
      <c r="I13748" s="147">
        <v>88.372533333333337</v>
      </c>
      <c r="J13748" s="147">
        <v>94.566457333333346</v>
      </c>
      <c r="K13748" s="147">
        <v>100.76140799999999</v>
      </c>
    </row>
    <row r="13749" spans="2:11" x14ac:dyDescent="0.2">
      <c r="B13749" s="21" t="str">
        <f t="shared" si="214"/>
        <v>NewmarketWind2030RCP6.0</v>
      </c>
      <c r="C13749" t="s">
        <v>388</v>
      </c>
      <c r="D13749" t="s">
        <v>1</v>
      </c>
      <c r="E13749" s="144" t="s">
        <v>192</v>
      </c>
      <c r="F13749" s="144">
        <v>2030</v>
      </c>
      <c r="G13749" s="147">
        <v>76.315728194301286</v>
      </c>
      <c r="H13749" s="147">
        <v>82.211008000000007</v>
      </c>
      <c r="I13749" s="147">
        <v>88.419466666666665</v>
      </c>
      <c r="J13749" s="147">
        <v>94.624522666666678</v>
      </c>
      <c r="K13749" s="147">
        <v>100.831632</v>
      </c>
    </row>
    <row r="13750" spans="2:11" x14ac:dyDescent="0.2">
      <c r="B13750" s="21" t="str">
        <f t="shared" si="214"/>
        <v>NewmarketWind2035RCP6.0</v>
      </c>
      <c r="C13750" t="s">
        <v>388</v>
      </c>
      <c r="D13750" t="s">
        <v>1</v>
      </c>
      <c r="E13750" s="144" t="s">
        <v>192</v>
      </c>
      <c r="F13750" s="144">
        <v>2035</v>
      </c>
      <c r="G13750" s="147">
        <v>76.339790571262654</v>
      </c>
      <c r="H13750" s="147">
        <v>82.245108000000002</v>
      </c>
      <c r="I13750" s="147">
        <v>88.466399999999993</v>
      </c>
      <c r="J13750" s="147">
        <v>94.68258800000001</v>
      </c>
      <c r="K13750" s="147">
        <v>100.901856</v>
      </c>
    </row>
    <row r="13751" spans="2:11" x14ac:dyDescent="0.2">
      <c r="B13751" s="21" t="str">
        <f t="shared" si="214"/>
        <v>NewmarketWind2040RCP6.0</v>
      </c>
      <c r="C13751" t="s">
        <v>388</v>
      </c>
      <c r="D13751" t="s">
        <v>1</v>
      </c>
      <c r="E13751" s="144" t="s">
        <v>192</v>
      </c>
      <c r="F13751" s="144">
        <v>2040</v>
      </c>
      <c r="G13751" s="147">
        <v>76.363852948224022</v>
      </c>
      <c r="H13751" s="147">
        <v>82.279207999999997</v>
      </c>
      <c r="I13751" s="147">
        <v>88.513333333333335</v>
      </c>
      <c r="J13751" s="147">
        <v>94.740653333333356</v>
      </c>
      <c r="K13751" s="147">
        <v>100.97207999999999</v>
      </c>
    </row>
    <row r="13752" spans="2:11" x14ac:dyDescent="0.2">
      <c r="B13752" s="21" t="str">
        <f t="shared" si="214"/>
        <v>NewmarketWind2045RCP6.0</v>
      </c>
      <c r="C13752" t="s">
        <v>388</v>
      </c>
      <c r="D13752" t="s">
        <v>1</v>
      </c>
      <c r="E13752" s="144" t="s">
        <v>192</v>
      </c>
      <c r="F13752" s="144">
        <v>2045</v>
      </c>
      <c r="G13752" s="147">
        <v>76.387915325185375</v>
      </c>
      <c r="H13752" s="147">
        <v>82.313308000000006</v>
      </c>
      <c r="I13752" s="147">
        <v>88.560266666666664</v>
      </c>
      <c r="J13752" s="147">
        <v>94.798718666666687</v>
      </c>
      <c r="K13752" s="147">
        <v>101.042304</v>
      </c>
    </row>
    <row r="13753" spans="2:11" x14ac:dyDescent="0.2">
      <c r="B13753" s="21" t="str">
        <f t="shared" si="214"/>
        <v>NewmarketWind2050RCP6.0</v>
      </c>
      <c r="C13753" t="s">
        <v>388</v>
      </c>
      <c r="D13753" t="s">
        <v>1</v>
      </c>
      <c r="E13753" s="144" t="s">
        <v>192</v>
      </c>
      <c r="F13753" s="144">
        <v>2050</v>
      </c>
      <c r="G13753" s="147">
        <v>76.462128761497794</v>
      </c>
      <c r="H13753" s="147">
        <v>82.394875200000001</v>
      </c>
      <c r="I13753" s="147">
        <v>88.651199999999989</v>
      </c>
      <c r="J13753" s="147">
        <v>94.898214400000015</v>
      </c>
      <c r="K13753" s="147">
        <v>101.15064959999999</v>
      </c>
    </row>
    <row r="13754" spans="2:11" x14ac:dyDescent="0.2">
      <c r="B13754" s="21" t="str">
        <f t="shared" si="214"/>
        <v>NewmarketWind2055RCP6.0</v>
      </c>
      <c r="C13754" t="s">
        <v>388</v>
      </c>
      <c r="D13754" t="s">
        <v>1</v>
      </c>
      <c r="E13754" s="144" t="s">
        <v>192</v>
      </c>
      <c r="F13754" s="144">
        <v>2055</v>
      </c>
      <c r="G13754" s="147">
        <v>76.512279820848846</v>
      </c>
      <c r="H13754" s="147">
        <v>82.442342400000001</v>
      </c>
      <c r="I13754" s="147">
        <v>88.6952</v>
      </c>
      <c r="J13754" s="147">
        <v>94.939644800000011</v>
      </c>
      <c r="K13754" s="147">
        <v>101.18877119999999</v>
      </c>
    </row>
    <row r="13755" spans="2:11" x14ac:dyDescent="0.2">
      <c r="B13755" s="21" t="str">
        <f t="shared" si="214"/>
        <v>NewmarketWind2060RCP6.0</v>
      </c>
      <c r="C13755" t="s">
        <v>388</v>
      </c>
      <c r="D13755" t="s">
        <v>1</v>
      </c>
      <c r="E13755" s="144" t="s">
        <v>192</v>
      </c>
      <c r="F13755" s="144">
        <v>2060</v>
      </c>
      <c r="G13755" s="147">
        <v>76.562430880199884</v>
      </c>
      <c r="H13755" s="147">
        <v>82.489809600000015</v>
      </c>
      <c r="I13755" s="147">
        <v>88.739199999999997</v>
      </c>
      <c r="J13755" s="147">
        <v>94.981075200000021</v>
      </c>
      <c r="K13755" s="147">
        <v>101.2268928</v>
      </c>
    </row>
    <row r="13756" spans="2:11" x14ac:dyDescent="0.2">
      <c r="B13756" s="21" t="str">
        <f t="shared" si="214"/>
        <v>NewmarketWind2065RCP6.0</v>
      </c>
      <c r="C13756" t="s">
        <v>388</v>
      </c>
      <c r="D13756" t="s">
        <v>1</v>
      </c>
      <c r="E13756" s="144" t="s">
        <v>192</v>
      </c>
      <c r="F13756" s="144">
        <v>2065</v>
      </c>
      <c r="G13756" s="147">
        <v>76.612581939550935</v>
      </c>
      <c r="H13756" s="147">
        <v>82.537276800000015</v>
      </c>
      <c r="I13756" s="147">
        <v>88.783200000000008</v>
      </c>
      <c r="J13756" s="147">
        <v>95.022505600000017</v>
      </c>
      <c r="K13756" s="147">
        <v>101.2650144</v>
      </c>
    </row>
    <row r="13757" spans="2:11" x14ac:dyDescent="0.2">
      <c r="B13757" s="21" t="str">
        <f t="shared" si="214"/>
        <v>NewmarketWind2070RCP6.0</v>
      </c>
      <c r="C13757" t="s">
        <v>388</v>
      </c>
      <c r="D13757" t="s">
        <v>1</v>
      </c>
      <c r="E13757" s="144" t="s">
        <v>192</v>
      </c>
      <c r="F13757" s="144">
        <v>2070</v>
      </c>
      <c r="G13757" s="147">
        <v>76.662732998901987</v>
      </c>
      <c r="H13757" s="147">
        <v>82.584744000000015</v>
      </c>
      <c r="I13757" s="147">
        <v>88.827200000000005</v>
      </c>
      <c r="J13757" s="147">
        <v>95.063936000000012</v>
      </c>
      <c r="K13757" s="147">
        <v>101.30313599999999</v>
      </c>
    </row>
    <row r="13758" spans="2:11" x14ac:dyDescent="0.2">
      <c r="B13758" s="21" t="str">
        <f t="shared" si="214"/>
        <v>NewmarketWind2075RCP6.0</v>
      </c>
      <c r="C13758" t="s">
        <v>388</v>
      </c>
      <c r="D13758" t="s">
        <v>1</v>
      </c>
      <c r="E13758" s="144" t="s">
        <v>192</v>
      </c>
      <c r="F13758" s="144">
        <v>2075</v>
      </c>
      <c r="G13758" s="147">
        <v>76.772913356567173</v>
      </c>
      <c r="H13758" s="147">
        <v>82.736148000000014</v>
      </c>
      <c r="I13758" s="147">
        <v>89.029600000000002</v>
      </c>
      <c r="J13758" s="147">
        <v>95.308752000000013</v>
      </c>
      <c r="K13758" s="147">
        <v>101.591556</v>
      </c>
    </row>
    <row r="13759" spans="2:11" x14ac:dyDescent="0.2">
      <c r="B13759" s="21" t="str">
        <f t="shared" si="214"/>
        <v>NewmarketWind2080RCP6.0</v>
      </c>
      <c r="C13759" t="s">
        <v>388</v>
      </c>
      <c r="D13759" t="s">
        <v>1</v>
      </c>
      <c r="E13759" s="144" t="s">
        <v>192</v>
      </c>
      <c r="F13759" s="144">
        <v>2080</v>
      </c>
      <c r="G13759" s="147">
        <v>76.883093714232359</v>
      </c>
      <c r="H13759" s="147">
        <v>82.887551999999999</v>
      </c>
      <c r="I13759" s="147">
        <v>89.231999999999999</v>
      </c>
      <c r="J13759" s="147">
        <v>95.553568000000013</v>
      </c>
      <c r="K13759" s="147">
        <v>101.879976</v>
      </c>
    </row>
    <row r="13760" spans="2:11" x14ac:dyDescent="0.2">
      <c r="B13760" s="21" t="str">
        <f t="shared" si="214"/>
        <v>NewmarketWind2085RCP6.0</v>
      </c>
      <c r="C13760" t="s">
        <v>388</v>
      </c>
      <c r="D13760" t="s">
        <v>1</v>
      </c>
      <c r="E13760" s="144" t="s">
        <v>192</v>
      </c>
      <c r="F13760" s="144">
        <v>2085</v>
      </c>
      <c r="G13760" s="147">
        <v>76.993274071897559</v>
      </c>
      <c r="H13760" s="147">
        <v>83.038955999999999</v>
      </c>
      <c r="I13760" s="147">
        <v>89.434399999999997</v>
      </c>
      <c r="J13760" s="147">
        <v>95.798384000000013</v>
      </c>
      <c r="K13760" s="147">
        <v>102.168396</v>
      </c>
    </row>
    <row r="13761" spans="2:11" x14ac:dyDescent="0.2">
      <c r="B13761" s="21" t="str">
        <f t="shared" si="214"/>
        <v>NewmarketWind2090RCP6.0</v>
      </c>
      <c r="C13761" t="s">
        <v>388</v>
      </c>
      <c r="D13761" t="s">
        <v>1</v>
      </c>
      <c r="E13761" s="144" t="s">
        <v>192</v>
      </c>
      <c r="F13761" s="144">
        <v>2090</v>
      </c>
      <c r="G13761" s="147">
        <v>77.359275489888816</v>
      </c>
      <c r="H13761" s="147">
        <v>83.506808000000007</v>
      </c>
      <c r="I13761" s="147">
        <v>90.026933333333332</v>
      </c>
      <c r="J13761" s="147">
        <v>96.498306666666679</v>
      </c>
      <c r="K13761" s="147">
        <v>102.97848</v>
      </c>
    </row>
    <row r="13762" spans="2:11" x14ac:dyDescent="0.2">
      <c r="B13762" s="21" t="str">
        <f t="shared" si="214"/>
        <v>NewmarketWind2095RCP6.0</v>
      </c>
      <c r="C13762" t="s">
        <v>388</v>
      </c>
      <c r="D13762" t="s">
        <v>1</v>
      </c>
      <c r="E13762" s="144" t="s">
        <v>192</v>
      </c>
      <c r="F13762" s="144">
        <v>2095</v>
      </c>
      <c r="G13762" s="147">
        <v>77.615096550214886</v>
      </c>
      <c r="H13762" s="147">
        <v>83.823256000000001</v>
      </c>
      <c r="I13762" s="147">
        <v>90.41706666666667</v>
      </c>
      <c r="J13762" s="147">
        <v>96.953413333333344</v>
      </c>
      <c r="K13762" s="147">
        <v>103.50014399999999</v>
      </c>
    </row>
    <row r="13763" spans="2:11" x14ac:dyDescent="0.2">
      <c r="B13763" s="21" t="str">
        <f t="shared" si="214"/>
        <v>NewmarketWind2100RCP6.0</v>
      </c>
      <c r="C13763" t="s">
        <v>388</v>
      </c>
      <c r="D13763" t="s">
        <v>1</v>
      </c>
      <c r="E13763" s="144" t="s">
        <v>192</v>
      </c>
      <c r="F13763" s="144">
        <v>2100</v>
      </c>
      <c r="G13763" s="147">
        <v>77.870917610540957</v>
      </c>
      <c r="H13763" s="147">
        <v>84.139704000000009</v>
      </c>
      <c r="I13763" s="147">
        <v>90.807200000000009</v>
      </c>
      <c r="J13763" s="147">
        <v>97.40852000000001</v>
      </c>
      <c r="K13763" s="147">
        <v>104.02180799999999</v>
      </c>
    </row>
    <row r="13764" spans="2:11" x14ac:dyDescent="0.2">
      <c r="B13764" s="21" t="str">
        <f t="shared" si="214"/>
        <v>NewmarketWind2023RCP8.5</v>
      </c>
      <c r="C13764" t="s">
        <v>388</v>
      </c>
      <c r="D13764" t="s">
        <v>1</v>
      </c>
      <c r="E13764" s="144" t="s">
        <v>191</v>
      </c>
      <c r="F13764" s="144">
        <v>2023</v>
      </c>
      <c r="G13764" s="147">
        <v>76.267603440378565</v>
      </c>
      <c r="H13764" s="147">
        <v>82.142808000000002</v>
      </c>
      <c r="I13764" s="147">
        <v>88.325600000000009</v>
      </c>
      <c r="J13764" s="147">
        <v>94.508392000000015</v>
      </c>
      <c r="K13764" s="147">
        <v>100.69118399999999</v>
      </c>
    </row>
    <row r="13765" spans="2:11" x14ac:dyDescent="0.2">
      <c r="B13765" s="21" t="str">
        <f t="shared" si="214"/>
        <v>NewmarketWind2025RCP8.5</v>
      </c>
      <c r="C13765" t="s">
        <v>388</v>
      </c>
      <c r="D13765" t="s">
        <v>1</v>
      </c>
      <c r="E13765" s="144" t="s">
        <v>191</v>
      </c>
      <c r="F13765" s="144">
        <v>2025</v>
      </c>
      <c r="G13765" s="147">
        <v>76.315728194301286</v>
      </c>
      <c r="H13765" s="147">
        <v>82.211008000000007</v>
      </c>
      <c r="I13765" s="147">
        <v>88.419466666666665</v>
      </c>
      <c r="J13765" s="147">
        <v>94.624522666666678</v>
      </c>
      <c r="K13765" s="147">
        <v>100.831632</v>
      </c>
    </row>
    <row r="13766" spans="2:11" x14ac:dyDescent="0.2">
      <c r="B13766" s="21" t="str">
        <f t="shared" si="214"/>
        <v>NewmarketWind2030RCP8.5</v>
      </c>
      <c r="C13766" t="s">
        <v>388</v>
      </c>
      <c r="D13766" t="s">
        <v>1</v>
      </c>
      <c r="E13766" s="144" t="s">
        <v>191</v>
      </c>
      <c r="F13766" s="144">
        <v>2030</v>
      </c>
      <c r="G13766" s="147">
        <v>76.363852948224022</v>
      </c>
      <c r="H13766" s="147">
        <v>82.279207999999997</v>
      </c>
      <c r="I13766" s="147">
        <v>88.513333333333335</v>
      </c>
      <c r="J13766" s="147">
        <v>94.740653333333356</v>
      </c>
      <c r="K13766" s="147">
        <v>100.97207999999999</v>
      </c>
    </row>
    <row r="13767" spans="2:11" x14ac:dyDescent="0.2">
      <c r="B13767" s="21" t="str">
        <f t="shared" si="214"/>
        <v>NewmarketWind2035RCP8.5</v>
      </c>
      <c r="C13767" t="s">
        <v>388</v>
      </c>
      <c r="D13767" t="s">
        <v>1</v>
      </c>
      <c r="E13767" s="144" t="s">
        <v>191</v>
      </c>
      <c r="F13767" s="144">
        <v>2035</v>
      </c>
      <c r="G13767" s="147">
        <v>76.411977702146743</v>
      </c>
      <c r="H13767" s="147">
        <v>82.347408000000001</v>
      </c>
      <c r="I13767" s="147">
        <v>88.607199999999992</v>
      </c>
      <c r="J13767" s="147">
        <v>94.856784000000019</v>
      </c>
      <c r="K13767" s="147">
        <v>101.112528</v>
      </c>
    </row>
    <row r="13768" spans="2:11" x14ac:dyDescent="0.2">
      <c r="B13768" s="21" t="str">
        <f t="shared" si="214"/>
        <v>NewmarketWind2040RCP8.5</v>
      </c>
      <c r="C13768" t="s">
        <v>388</v>
      </c>
      <c r="D13768" t="s">
        <v>1</v>
      </c>
      <c r="E13768" s="144" t="s">
        <v>191</v>
      </c>
      <c r="F13768" s="144">
        <v>2040</v>
      </c>
      <c r="G13768" s="147">
        <v>76.495562801065162</v>
      </c>
      <c r="H13768" s="147">
        <v>82.426520000000011</v>
      </c>
      <c r="I13768" s="147">
        <v>88.680533333333329</v>
      </c>
      <c r="J13768" s="147">
        <v>94.925834666666688</v>
      </c>
      <c r="K13768" s="147">
        <v>101.176064</v>
      </c>
    </row>
    <row r="13769" spans="2:11" x14ac:dyDescent="0.2">
      <c r="B13769" s="21" t="str">
        <f t="shared" si="214"/>
        <v>NewmarketWind2045RCP8.5</v>
      </c>
      <c r="C13769" t="s">
        <v>388</v>
      </c>
      <c r="D13769" t="s">
        <v>1</v>
      </c>
      <c r="E13769" s="144" t="s">
        <v>191</v>
      </c>
      <c r="F13769" s="144">
        <v>2045</v>
      </c>
      <c r="G13769" s="147">
        <v>76.579147899983568</v>
      </c>
      <c r="H13769" s="147">
        <v>82.505632000000006</v>
      </c>
      <c r="I13769" s="147">
        <v>88.753866666666667</v>
      </c>
      <c r="J13769" s="147">
        <v>94.994885333333343</v>
      </c>
      <c r="K13769" s="147">
        <v>101.2396</v>
      </c>
    </row>
    <row r="13770" spans="2:11" x14ac:dyDescent="0.2">
      <c r="B13770" s="21" t="str">
        <f t="shared" si="214"/>
        <v>NewmarketWind2050RCP8.5</v>
      </c>
      <c r="C13770" t="s">
        <v>388</v>
      </c>
      <c r="D13770" t="s">
        <v>1</v>
      </c>
      <c r="E13770" s="144" t="s">
        <v>191</v>
      </c>
      <c r="F13770" s="144">
        <v>2050</v>
      </c>
      <c r="G13770" s="147">
        <v>76.809640142455578</v>
      </c>
      <c r="H13770" s="147">
        <v>82.786616000000009</v>
      </c>
      <c r="I13770" s="147">
        <v>89.097066666666663</v>
      </c>
      <c r="J13770" s="147">
        <v>95.390357333333341</v>
      </c>
      <c r="K13770" s="147">
        <v>101.687696</v>
      </c>
    </row>
    <row r="13771" spans="2:11" x14ac:dyDescent="0.2">
      <c r="B13771" s="21" t="str">
        <f t="shared" si="214"/>
        <v>NewmarketWind2055RCP8.5</v>
      </c>
      <c r="C13771" t="s">
        <v>388</v>
      </c>
      <c r="D13771" t="s">
        <v>1</v>
      </c>
      <c r="E13771" s="144" t="s">
        <v>191</v>
      </c>
      <c r="F13771" s="144">
        <v>2055</v>
      </c>
      <c r="G13771" s="147">
        <v>76.956547286009155</v>
      </c>
      <c r="H13771" s="147">
        <v>82.988488000000004</v>
      </c>
      <c r="I13771" s="147">
        <v>89.366933333333336</v>
      </c>
      <c r="J13771" s="147">
        <v>95.716778666666684</v>
      </c>
      <c r="K13771" s="147">
        <v>102.072256</v>
      </c>
    </row>
    <row r="13772" spans="2:11" x14ac:dyDescent="0.2">
      <c r="B13772" s="21" t="str">
        <f t="shared" ref="B13772:B13835" si="215">C13772&amp;D13772&amp;F13772&amp;E13772</f>
        <v>NewmarketWind2060RCP8.5</v>
      </c>
      <c r="C13772" t="s">
        <v>388</v>
      </c>
      <c r="D13772" t="s">
        <v>1</v>
      </c>
      <c r="E13772" s="144" t="s">
        <v>191</v>
      </c>
      <c r="F13772" s="144">
        <v>2060</v>
      </c>
      <c r="G13772" s="147">
        <v>77.359275489888816</v>
      </c>
      <c r="H13772" s="147">
        <v>83.506808000000007</v>
      </c>
      <c r="I13772" s="147">
        <v>90.026933333333332</v>
      </c>
      <c r="J13772" s="147">
        <v>96.498306666666679</v>
      </c>
      <c r="K13772" s="147">
        <v>102.97848</v>
      </c>
    </row>
    <row r="13773" spans="2:11" x14ac:dyDescent="0.2">
      <c r="B13773" s="21" t="str">
        <f t="shared" si="215"/>
        <v>NewmarketWind2065RCP8.5</v>
      </c>
      <c r="C13773" t="s">
        <v>388</v>
      </c>
      <c r="D13773" t="s">
        <v>1</v>
      </c>
      <c r="E13773" s="144" t="s">
        <v>191</v>
      </c>
      <c r="F13773" s="144">
        <v>2065</v>
      </c>
      <c r="G13773" s="147">
        <v>77.615096550214886</v>
      </c>
      <c r="H13773" s="147">
        <v>83.823256000000001</v>
      </c>
      <c r="I13773" s="147">
        <v>90.41706666666667</v>
      </c>
      <c r="J13773" s="147">
        <v>96.953413333333344</v>
      </c>
      <c r="K13773" s="147">
        <v>103.50014399999999</v>
      </c>
    </row>
    <row r="13774" spans="2:11" x14ac:dyDescent="0.2">
      <c r="B13774" s="21" t="str">
        <f t="shared" si="215"/>
        <v>NewmarketWind2070RCP8.5</v>
      </c>
      <c r="C13774" t="s">
        <v>388</v>
      </c>
      <c r="D13774" t="s">
        <v>1</v>
      </c>
      <c r="E13774" s="144" t="s">
        <v>191</v>
      </c>
      <c r="F13774" s="144">
        <v>2070</v>
      </c>
      <c r="G13774" s="147">
        <v>78.065949508017269</v>
      </c>
      <c r="H13774" s="147">
        <v>84.401592000000008</v>
      </c>
      <c r="I13774" s="147">
        <v>91.153333333333336</v>
      </c>
      <c r="J13774" s="147">
        <v>97.825962666666683</v>
      </c>
      <c r="K13774" s="147">
        <v>104.510032</v>
      </c>
    </row>
    <row r="13775" spans="2:11" x14ac:dyDescent="0.2">
      <c r="B13775" s="21" t="str">
        <f t="shared" si="215"/>
        <v>NewmarketWind2075RCP8.5</v>
      </c>
      <c r="C13775" t="s">
        <v>388</v>
      </c>
      <c r="D13775" t="s">
        <v>1</v>
      </c>
      <c r="E13775" s="144" t="s">
        <v>191</v>
      </c>
      <c r="F13775" s="144">
        <v>2075</v>
      </c>
      <c r="G13775" s="147">
        <v>78.260981405493567</v>
      </c>
      <c r="H13775" s="147">
        <v>84.663480000000007</v>
      </c>
      <c r="I13775" s="147">
        <v>91.499466666666677</v>
      </c>
      <c r="J13775" s="147">
        <v>98.243405333333342</v>
      </c>
      <c r="K13775" s="147">
        <v>104.998256</v>
      </c>
    </row>
    <row r="13776" spans="2:11" x14ac:dyDescent="0.2">
      <c r="B13776" s="21" t="str">
        <f t="shared" si="215"/>
        <v>NewmarketWind2080RCP8.5</v>
      </c>
      <c r="C13776" t="s">
        <v>388</v>
      </c>
      <c r="D13776" t="s">
        <v>1</v>
      </c>
      <c r="E13776" s="144" t="s">
        <v>191</v>
      </c>
      <c r="F13776" s="144">
        <v>2080</v>
      </c>
      <c r="G13776" s="147">
        <v>78.456013302969879</v>
      </c>
      <c r="H13776" s="147">
        <v>84.925368000000006</v>
      </c>
      <c r="I13776" s="147">
        <v>91.845600000000005</v>
      </c>
      <c r="J13776" s="147">
        <v>98.660848000000016</v>
      </c>
      <c r="K13776" s="147">
        <v>105.48648</v>
      </c>
    </row>
    <row r="13777" spans="2:11" x14ac:dyDescent="0.2">
      <c r="B13777" s="21" t="str">
        <f t="shared" si="215"/>
        <v>NewmarketWind2085RCP8.5</v>
      </c>
      <c r="C13777" t="s">
        <v>388</v>
      </c>
      <c r="D13777" t="s">
        <v>1</v>
      </c>
      <c r="E13777" s="144" t="s">
        <v>191</v>
      </c>
      <c r="F13777" s="144">
        <v>2085</v>
      </c>
      <c r="G13777" s="147">
        <v>78.554795692600734</v>
      </c>
      <c r="H13777" s="147">
        <v>85.056312000000005</v>
      </c>
      <c r="I13777" s="147">
        <v>92.021600000000007</v>
      </c>
      <c r="J13777" s="147">
        <v>98.868000000000023</v>
      </c>
      <c r="K13777" s="147">
        <v>105.73226399999999</v>
      </c>
    </row>
    <row r="13778" spans="2:11" x14ac:dyDescent="0.2">
      <c r="B13778" s="21" t="str">
        <f t="shared" si="215"/>
        <v>NewmarketWind2090RCP8.5</v>
      </c>
      <c r="C13778" t="s">
        <v>388</v>
      </c>
      <c r="D13778" t="s">
        <v>1</v>
      </c>
      <c r="E13778" s="144" t="s">
        <v>191</v>
      </c>
      <c r="F13778" s="144">
        <v>2090</v>
      </c>
      <c r="G13778" s="147">
        <v>78.65357808223159</v>
      </c>
      <c r="H13778" s="147">
        <v>85.187256000000005</v>
      </c>
      <c r="I13778" s="147">
        <v>92.197600000000008</v>
      </c>
      <c r="J13778" s="147">
        <v>99.075152000000017</v>
      </c>
      <c r="K13778" s="147">
        <v>105.97804799999999</v>
      </c>
    </row>
    <row r="13779" spans="2:11" x14ac:dyDescent="0.2">
      <c r="B13779" s="21" t="str">
        <f t="shared" si="215"/>
        <v>NewmarketWind2095RCP8.5</v>
      </c>
      <c r="C13779" t="s">
        <v>388</v>
      </c>
      <c r="D13779" t="s">
        <v>1</v>
      </c>
      <c r="E13779" s="144" t="s">
        <v>191</v>
      </c>
      <c r="F13779" s="144">
        <v>2095</v>
      </c>
      <c r="G13779" s="147">
        <v>78.65357808223159</v>
      </c>
      <c r="H13779" s="147">
        <v>85.187256000000005</v>
      </c>
      <c r="I13779" s="147">
        <v>92.197600000000008</v>
      </c>
      <c r="J13779" s="147">
        <v>99.075152000000017</v>
      </c>
      <c r="K13779" s="147">
        <v>105.97804799999999</v>
      </c>
    </row>
    <row r="13780" spans="2:11" x14ac:dyDescent="0.2">
      <c r="B13780" s="21" t="str">
        <f t="shared" si="215"/>
        <v>NewmarketWind2100RCP8.5</v>
      </c>
      <c r="C13780" t="s">
        <v>388</v>
      </c>
      <c r="D13780" t="s">
        <v>1</v>
      </c>
      <c r="E13780" s="144" t="s">
        <v>191</v>
      </c>
      <c r="F13780" s="144">
        <v>2100</v>
      </c>
      <c r="G13780" s="147">
        <v>78.65357808223159</v>
      </c>
      <c r="H13780" s="147">
        <v>85.187256000000005</v>
      </c>
      <c r="I13780" s="147">
        <v>92.197600000000008</v>
      </c>
      <c r="J13780" s="147">
        <v>99.075152000000017</v>
      </c>
      <c r="K13780" s="147">
        <v>105.97804799999999</v>
      </c>
    </row>
    <row r="13781" spans="2:11" x14ac:dyDescent="0.2">
      <c r="B13781" s="21" t="str">
        <f t="shared" si="215"/>
        <v>Niagara FallsIce Accretion2023RCP4.5</v>
      </c>
      <c r="C13781" t="s">
        <v>389</v>
      </c>
      <c r="D13781" t="s">
        <v>486</v>
      </c>
      <c r="E13781" s="144" t="s">
        <v>193</v>
      </c>
      <c r="F13781" s="144">
        <v>2023</v>
      </c>
      <c r="G13781" s="147">
        <v>20.75013117513268</v>
      </c>
      <c r="H13781" s="147">
        <v>24.825299999999999</v>
      </c>
      <c r="I13781" s="147">
        <v>29.97</v>
      </c>
      <c r="J13781" s="147">
        <v>33.933899999999994</v>
      </c>
      <c r="K13781" s="147">
        <v>37.837799999999994</v>
      </c>
    </row>
    <row r="13782" spans="2:11" x14ac:dyDescent="0.2">
      <c r="B13782" s="21" t="str">
        <f t="shared" si="215"/>
        <v>Niagara FallsIce Accretion2025RCP4.5</v>
      </c>
      <c r="C13782" t="s">
        <v>389</v>
      </c>
      <c r="D13782" t="s">
        <v>486</v>
      </c>
      <c r="E13782" s="144" t="s">
        <v>193</v>
      </c>
      <c r="F13782" s="144">
        <v>2025</v>
      </c>
      <c r="G13782" s="147">
        <v>20.708380408180702</v>
      </c>
      <c r="H13782" s="147">
        <v>24.783799999999999</v>
      </c>
      <c r="I13782" s="147">
        <v>29.934999999999999</v>
      </c>
      <c r="J13782" s="147">
        <v>33.894349999999996</v>
      </c>
      <c r="K13782" s="147">
        <v>37.799999999999997</v>
      </c>
    </row>
    <row r="13783" spans="2:11" x14ac:dyDescent="0.2">
      <c r="B13783" s="21" t="str">
        <f t="shared" si="215"/>
        <v>Niagara FallsIce Accretion2030RCP4.5</v>
      </c>
      <c r="C13783" t="s">
        <v>389</v>
      </c>
      <c r="D13783" t="s">
        <v>486</v>
      </c>
      <c r="E13783" s="144" t="s">
        <v>193</v>
      </c>
      <c r="F13783" s="144">
        <v>2030</v>
      </c>
      <c r="G13783" s="147">
        <v>20.666629641228724</v>
      </c>
      <c r="H13783" s="147">
        <v>24.7423</v>
      </c>
      <c r="I13783" s="147">
        <v>29.9</v>
      </c>
      <c r="J13783" s="147">
        <v>33.854799999999997</v>
      </c>
      <c r="K13783" s="147">
        <v>37.762199999999993</v>
      </c>
    </row>
    <row r="13784" spans="2:11" x14ac:dyDescent="0.2">
      <c r="B13784" s="21" t="str">
        <f t="shared" si="215"/>
        <v>Niagara FallsIce Accretion2035RCP4.5</v>
      </c>
      <c r="C13784" t="s">
        <v>389</v>
      </c>
      <c r="D13784" t="s">
        <v>486</v>
      </c>
      <c r="E13784" s="144" t="s">
        <v>193</v>
      </c>
      <c r="F13784" s="144">
        <v>2035</v>
      </c>
      <c r="G13784" s="147">
        <v>20.624878874276746</v>
      </c>
      <c r="H13784" s="147">
        <v>24.700800000000001</v>
      </c>
      <c r="I13784" s="147">
        <v>29.864999999999998</v>
      </c>
      <c r="J13784" s="147">
        <v>33.815249999999992</v>
      </c>
      <c r="K13784" s="147">
        <v>37.724399999999996</v>
      </c>
    </row>
    <row r="13785" spans="2:11" x14ac:dyDescent="0.2">
      <c r="B13785" s="21" t="str">
        <f t="shared" si="215"/>
        <v>Niagara FallsIce Accretion2040RCP4.5</v>
      </c>
      <c r="C13785" t="s">
        <v>389</v>
      </c>
      <c r="D13785" t="s">
        <v>486</v>
      </c>
      <c r="E13785" s="144" t="s">
        <v>193</v>
      </c>
      <c r="F13785" s="144">
        <v>2040</v>
      </c>
      <c r="G13785" s="147">
        <v>20.583128107324772</v>
      </c>
      <c r="H13785" s="147">
        <v>24.659299999999998</v>
      </c>
      <c r="I13785" s="147">
        <v>29.83</v>
      </c>
      <c r="J13785" s="147">
        <v>33.775699999999993</v>
      </c>
      <c r="K13785" s="147">
        <v>37.686599999999999</v>
      </c>
    </row>
    <row r="13786" spans="2:11" x14ac:dyDescent="0.2">
      <c r="B13786" s="21" t="str">
        <f t="shared" si="215"/>
        <v>Niagara FallsIce Accretion2045RCP4.5</v>
      </c>
      <c r="C13786" t="s">
        <v>389</v>
      </c>
      <c r="D13786" t="s">
        <v>486</v>
      </c>
      <c r="E13786" s="144" t="s">
        <v>193</v>
      </c>
      <c r="F13786" s="144">
        <v>2045</v>
      </c>
      <c r="G13786" s="147">
        <v>20.541377340372794</v>
      </c>
      <c r="H13786" s="147">
        <v>24.617799999999999</v>
      </c>
      <c r="I13786" s="147">
        <v>29.794999999999998</v>
      </c>
      <c r="J13786" s="147">
        <v>33.736149999999995</v>
      </c>
      <c r="K13786" s="147">
        <v>37.648799999999994</v>
      </c>
    </row>
    <row r="13787" spans="2:11" x14ac:dyDescent="0.2">
      <c r="B13787" s="21" t="str">
        <f t="shared" si="215"/>
        <v>Niagara FallsIce Accretion2050RCP4.5</v>
      </c>
      <c r="C13787" t="s">
        <v>389</v>
      </c>
      <c r="D13787" t="s">
        <v>486</v>
      </c>
      <c r="E13787" s="144" t="s">
        <v>193</v>
      </c>
      <c r="F13787" s="144">
        <v>2050</v>
      </c>
      <c r="G13787" s="147">
        <v>20.153095207719407</v>
      </c>
      <c r="H13787" s="147">
        <v>24.187860000000001</v>
      </c>
      <c r="I13787" s="147">
        <v>29.31</v>
      </c>
      <c r="J13787" s="147">
        <v>33.201659999999997</v>
      </c>
      <c r="K13787" s="147">
        <v>37.074239999999996</v>
      </c>
    </row>
    <row r="13788" spans="2:11" x14ac:dyDescent="0.2">
      <c r="B13788" s="21" t="str">
        <f t="shared" si="215"/>
        <v>Niagara FallsIce Accretion2055RCP4.5</v>
      </c>
      <c r="C13788" t="s">
        <v>389</v>
      </c>
      <c r="D13788" t="s">
        <v>486</v>
      </c>
      <c r="E13788" s="144" t="s">
        <v>193</v>
      </c>
      <c r="F13788" s="144">
        <v>2055</v>
      </c>
      <c r="G13788" s="147">
        <v>19.806563842017994</v>
      </c>
      <c r="H13788" s="147">
        <v>23.799420000000001</v>
      </c>
      <c r="I13788" s="147">
        <v>28.86</v>
      </c>
      <c r="J13788" s="147">
        <v>32.706719999999997</v>
      </c>
      <c r="K13788" s="147">
        <v>36.537479999999995</v>
      </c>
    </row>
    <row r="13789" spans="2:11" x14ac:dyDescent="0.2">
      <c r="B13789" s="21" t="str">
        <f t="shared" si="215"/>
        <v>Niagara FallsIce Accretion2060RCP4.5</v>
      </c>
      <c r="C13789" t="s">
        <v>389</v>
      </c>
      <c r="D13789" t="s">
        <v>486</v>
      </c>
      <c r="E13789" s="144" t="s">
        <v>193</v>
      </c>
      <c r="F13789" s="144">
        <v>2060</v>
      </c>
      <c r="G13789" s="147">
        <v>19.460032476316584</v>
      </c>
      <c r="H13789" s="147">
        <v>23.410979999999999</v>
      </c>
      <c r="I13789" s="147">
        <v>28.41</v>
      </c>
      <c r="J13789" s="147">
        <v>32.211779999999997</v>
      </c>
      <c r="K13789" s="147">
        <v>36.000720000000001</v>
      </c>
    </row>
    <row r="13790" spans="2:11" x14ac:dyDescent="0.2">
      <c r="B13790" s="21" t="str">
        <f t="shared" si="215"/>
        <v>Niagara FallsIce Accretion2065RCP4.5</v>
      </c>
      <c r="C13790" t="s">
        <v>389</v>
      </c>
      <c r="D13790" t="s">
        <v>486</v>
      </c>
      <c r="E13790" s="144" t="s">
        <v>193</v>
      </c>
      <c r="F13790" s="144">
        <v>2065</v>
      </c>
      <c r="G13790" s="147">
        <v>19.113501110615172</v>
      </c>
      <c r="H13790" s="147">
        <v>23.022539999999999</v>
      </c>
      <c r="I13790" s="147">
        <v>27.96</v>
      </c>
      <c r="J13790" s="147">
        <v>31.716840000000001</v>
      </c>
      <c r="K13790" s="147">
        <v>35.46396</v>
      </c>
    </row>
    <row r="13791" spans="2:11" x14ac:dyDescent="0.2">
      <c r="B13791" s="21" t="str">
        <f t="shared" si="215"/>
        <v>Niagara FallsIce Accretion2070RCP4.5</v>
      </c>
      <c r="C13791" t="s">
        <v>389</v>
      </c>
      <c r="D13791" t="s">
        <v>486</v>
      </c>
      <c r="E13791" s="144" t="s">
        <v>193</v>
      </c>
      <c r="F13791" s="144">
        <v>2070</v>
      </c>
      <c r="G13791" s="147">
        <v>18.766969744913762</v>
      </c>
      <c r="H13791" s="147">
        <v>22.6341</v>
      </c>
      <c r="I13791" s="147">
        <v>27.51</v>
      </c>
      <c r="J13791" s="147">
        <v>31.221900000000002</v>
      </c>
      <c r="K13791" s="147">
        <v>34.927199999999999</v>
      </c>
    </row>
    <row r="13792" spans="2:11" x14ac:dyDescent="0.2">
      <c r="B13792" s="21" t="str">
        <f t="shared" si="215"/>
        <v>Niagara FallsIce Accretion2075RCP4.5</v>
      </c>
      <c r="C13792" t="s">
        <v>389</v>
      </c>
      <c r="D13792" t="s">
        <v>486</v>
      </c>
      <c r="E13792" s="144" t="s">
        <v>193</v>
      </c>
      <c r="F13792" s="144">
        <v>2075</v>
      </c>
      <c r="G13792" s="147">
        <v>18.613883599423179</v>
      </c>
      <c r="H13792" s="147">
        <v>22.480550000000001</v>
      </c>
      <c r="I13792" s="147">
        <v>27.355</v>
      </c>
      <c r="J13792" s="147">
        <v>31.063700000000001</v>
      </c>
      <c r="K13792" s="147">
        <v>34.763399999999997</v>
      </c>
    </row>
    <row r="13793" spans="2:11" x14ac:dyDescent="0.2">
      <c r="B13793" s="21" t="str">
        <f t="shared" si="215"/>
        <v>Niagara FallsIce Accretion2080RCP4.5</v>
      </c>
      <c r="C13793" t="s">
        <v>389</v>
      </c>
      <c r="D13793" t="s">
        <v>486</v>
      </c>
      <c r="E13793" s="144" t="s">
        <v>193</v>
      </c>
      <c r="F13793" s="144">
        <v>2080</v>
      </c>
      <c r="G13793" s="147">
        <v>18.460797453932596</v>
      </c>
      <c r="H13793" s="147">
        <v>22.326999999999998</v>
      </c>
      <c r="I13793" s="147">
        <v>27.200000000000003</v>
      </c>
      <c r="J13793" s="147">
        <v>30.9055</v>
      </c>
      <c r="K13793" s="147">
        <v>34.599600000000002</v>
      </c>
    </row>
    <row r="13794" spans="2:11" x14ac:dyDescent="0.2">
      <c r="B13794" s="21" t="str">
        <f t="shared" si="215"/>
        <v>Niagara FallsIce Accretion2085RCP4.5</v>
      </c>
      <c r="C13794" t="s">
        <v>389</v>
      </c>
      <c r="D13794" t="s">
        <v>486</v>
      </c>
      <c r="E13794" s="144" t="s">
        <v>193</v>
      </c>
      <c r="F13794" s="144">
        <v>2085</v>
      </c>
      <c r="G13794" s="147">
        <v>18.307711308442009</v>
      </c>
      <c r="H13794" s="147">
        <v>22.173449999999999</v>
      </c>
      <c r="I13794" s="147">
        <v>27.045000000000002</v>
      </c>
      <c r="J13794" s="147">
        <v>30.747300000000003</v>
      </c>
      <c r="K13794" s="147">
        <v>34.4358</v>
      </c>
    </row>
    <row r="13795" spans="2:11" x14ac:dyDescent="0.2">
      <c r="B13795" s="21" t="str">
        <f t="shared" si="215"/>
        <v>Niagara FallsIce Accretion2090RCP4.5</v>
      </c>
      <c r="C13795" t="s">
        <v>389</v>
      </c>
      <c r="D13795" t="s">
        <v>486</v>
      </c>
      <c r="E13795" s="144" t="s">
        <v>193</v>
      </c>
      <c r="F13795" s="144">
        <v>2090</v>
      </c>
      <c r="G13795" s="147">
        <v>18.154625162951426</v>
      </c>
      <c r="H13795" s="147">
        <v>22.0199</v>
      </c>
      <c r="I13795" s="147">
        <v>26.89</v>
      </c>
      <c r="J13795" s="147">
        <v>30.589100000000002</v>
      </c>
      <c r="K13795" s="147">
        <v>34.271999999999998</v>
      </c>
    </row>
    <row r="13796" spans="2:11" x14ac:dyDescent="0.2">
      <c r="B13796" s="21" t="str">
        <f t="shared" si="215"/>
        <v>Niagara FallsIce Accretion2095RCP4.5</v>
      </c>
      <c r="C13796" t="s">
        <v>389</v>
      </c>
      <c r="D13796" t="s">
        <v>486</v>
      </c>
      <c r="E13796" s="144" t="s">
        <v>193</v>
      </c>
      <c r="F13796" s="144">
        <v>2095</v>
      </c>
      <c r="G13796" s="147">
        <v>18.001539017460843</v>
      </c>
      <c r="H13796" s="147">
        <v>21.866349999999997</v>
      </c>
      <c r="I13796" s="147">
        <v>26.735000000000003</v>
      </c>
      <c r="J13796" s="147">
        <v>30.430900000000001</v>
      </c>
      <c r="K13796" s="147">
        <v>34.108200000000004</v>
      </c>
    </row>
    <row r="13797" spans="2:11" x14ac:dyDescent="0.2">
      <c r="B13797" s="21" t="str">
        <f t="shared" si="215"/>
        <v>Niagara FallsIce Accretion2100RCP4.5</v>
      </c>
      <c r="C13797" t="s">
        <v>389</v>
      </c>
      <c r="D13797" t="s">
        <v>486</v>
      </c>
      <c r="E13797" s="144" t="s">
        <v>193</v>
      </c>
      <c r="F13797" s="144">
        <v>2100</v>
      </c>
      <c r="G13797" s="147">
        <v>17.84845287197026</v>
      </c>
      <c r="H13797" s="147">
        <v>21.712799999999998</v>
      </c>
      <c r="I13797" s="147">
        <v>26.580000000000002</v>
      </c>
      <c r="J13797" s="147">
        <v>30.2727</v>
      </c>
      <c r="K13797" s="147">
        <v>33.944400000000002</v>
      </c>
    </row>
    <row r="13798" spans="2:11" x14ac:dyDescent="0.2">
      <c r="B13798" s="21" t="str">
        <f t="shared" si="215"/>
        <v>Niagara FallsIce Accretion2023RCP6.0</v>
      </c>
      <c r="C13798" t="s">
        <v>389</v>
      </c>
      <c r="D13798" t="s">
        <v>486</v>
      </c>
      <c r="E13798" s="144" t="s">
        <v>192</v>
      </c>
      <c r="F13798" s="144">
        <v>2023</v>
      </c>
      <c r="G13798" s="147">
        <v>20.75013117513268</v>
      </c>
      <c r="H13798" s="147">
        <v>24.825299999999999</v>
      </c>
      <c r="I13798" s="147">
        <v>29.97</v>
      </c>
      <c r="J13798" s="147">
        <v>33.933899999999994</v>
      </c>
      <c r="K13798" s="147">
        <v>37.837799999999994</v>
      </c>
    </row>
    <row r="13799" spans="2:11" x14ac:dyDescent="0.2">
      <c r="B13799" s="21" t="str">
        <f t="shared" si="215"/>
        <v>Niagara FallsIce Accretion2025RCP6.0</v>
      </c>
      <c r="C13799" t="s">
        <v>389</v>
      </c>
      <c r="D13799" t="s">
        <v>486</v>
      </c>
      <c r="E13799" s="144" t="s">
        <v>192</v>
      </c>
      <c r="F13799" s="144">
        <v>2025</v>
      </c>
      <c r="G13799" s="147">
        <v>20.708380408180702</v>
      </c>
      <c r="H13799" s="147">
        <v>24.783799999999999</v>
      </c>
      <c r="I13799" s="147">
        <v>29.934999999999999</v>
      </c>
      <c r="J13799" s="147">
        <v>33.894349999999996</v>
      </c>
      <c r="K13799" s="147">
        <v>37.799999999999997</v>
      </c>
    </row>
    <row r="13800" spans="2:11" x14ac:dyDescent="0.2">
      <c r="B13800" s="21" t="str">
        <f t="shared" si="215"/>
        <v>Niagara FallsIce Accretion2030RCP6.0</v>
      </c>
      <c r="C13800" t="s">
        <v>389</v>
      </c>
      <c r="D13800" t="s">
        <v>486</v>
      </c>
      <c r="E13800" s="144" t="s">
        <v>192</v>
      </c>
      <c r="F13800" s="144">
        <v>2030</v>
      </c>
      <c r="G13800" s="147">
        <v>20.666629641228724</v>
      </c>
      <c r="H13800" s="147">
        <v>24.7423</v>
      </c>
      <c r="I13800" s="147">
        <v>29.9</v>
      </c>
      <c r="J13800" s="147">
        <v>33.854799999999997</v>
      </c>
      <c r="K13800" s="147">
        <v>37.762199999999993</v>
      </c>
    </row>
    <row r="13801" spans="2:11" x14ac:dyDescent="0.2">
      <c r="B13801" s="21" t="str">
        <f t="shared" si="215"/>
        <v>Niagara FallsIce Accretion2035RCP6.0</v>
      </c>
      <c r="C13801" t="s">
        <v>389</v>
      </c>
      <c r="D13801" t="s">
        <v>486</v>
      </c>
      <c r="E13801" s="144" t="s">
        <v>192</v>
      </c>
      <c r="F13801" s="144">
        <v>2035</v>
      </c>
      <c r="G13801" s="147">
        <v>20.624878874276746</v>
      </c>
      <c r="H13801" s="147">
        <v>24.700800000000001</v>
      </c>
      <c r="I13801" s="147">
        <v>29.864999999999998</v>
      </c>
      <c r="J13801" s="147">
        <v>33.815249999999992</v>
      </c>
      <c r="K13801" s="147">
        <v>37.724399999999996</v>
      </c>
    </row>
    <row r="13802" spans="2:11" x14ac:dyDescent="0.2">
      <c r="B13802" s="21" t="str">
        <f t="shared" si="215"/>
        <v>Niagara FallsIce Accretion2040RCP6.0</v>
      </c>
      <c r="C13802" t="s">
        <v>389</v>
      </c>
      <c r="D13802" t="s">
        <v>486</v>
      </c>
      <c r="E13802" s="144" t="s">
        <v>192</v>
      </c>
      <c r="F13802" s="144">
        <v>2040</v>
      </c>
      <c r="G13802" s="147">
        <v>20.583128107324772</v>
      </c>
      <c r="H13802" s="147">
        <v>24.659299999999998</v>
      </c>
      <c r="I13802" s="147">
        <v>29.83</v>
      </c>
      <c r="J13802" s="147">
        <v>33.775699999999993</v>
      </c>
      <c r="K13802" s="147">
        <v>37.686599999999999</v>
      </c>
    </row>
    <row r="13803" spans="2:11" x14ac:dyDescent="0.2">
      <c r="B13803" s="21" t="str">
        <f t="shared" si="215"/>
        <v>Niagara FallsIce Accretion2045RCP6.0</v>
      </c>
      <c r="C13803" t="s">
        <v>389</v>
      </c>
      <c r="D13803" t="s">
        <v>486</v>
      </c>
      <c r="E13803" s="144" t="s">
        <v>192</v>
      </c>
      <c r="F13803" s="144">
        <v>2045</v>
      </c>
      <c r="G13803" s="147">
        <v>20.541377340372794</v>
      </c>
      <c r="H13803" s="147">
        <v>24.617799999999999</v>
      </c>
      <c r="I13803" s="147">
        <v>29.794999999999998</v>
      </c>
      <c r="J13803" s="147">
        <v>33.736149999999995</v>
      </c>
      <c r="K13803" s="147">
        <v>37.648799999999994</v>
      </c>
    </row>
    <row r="13804" spans="2:11" x14ac:dyDescent="0.2">
      <c r="B13804" s="21" t="str">
        <f t="shared" si="215"/>
        <v>Niagara FallsIce Accretion2050RCP6.0</v>
      </c>
      <c r="C13804" t="s">
        <v>389</v>
      </c>
      <c r="D13804" t="s">
        <v>486</v>
      </c>
      <c r="E13804" s="144" t="s">
        <v>192</v>
      </c>
      <c r="F13804" s="144">
        <v>2050</v>
      </c>
      <c r="G13804" s="147">
        <v>20.153095207719407</v>
      </c>
      <c r="H13804" s="147">
        <v>24.187860000000001</v>
      </c>
      <c r="I13804" s="147">
        <v>29.31</v>
      </c>
      <c r="J13804" s="147">
        <v>33.201659999999997</v>
      </c>
      <c r="K13804" s="147">
        <v>37.074239999999996</v>
      </c>
    </row>
    <row r="13805" spans="2:11" x14ac:dyDescent="0.2">
      <c r="B13805" s="21" t="str">
        <f t="shared" si="215"/>
        <v>Niagara FallsIce Accretion2055RCP6.0</v>
      </c>
      <c r="C13805" t="s">
        <v>389</v>
      </c>
      <c r="D13805" t="s">
        <v>486</v>
      </c>
      <c r="E13805" s="144" t="s">
        <v>192</v>
      </c>
      <c r="F13805" s="144">
        <v>2055</v>
      </c>
      <c r="G13805" s="147">
        <v>19.806563842017994</v>
      </c>
      <c r="H13805" s="147">
        <v>23.799420000000001</v>
      </c>
      <c r="I13805" s="147">
        <v>28.86</v>
      </c>
      <c r="J13805" s="147">
        <v>32.706719999999997</v>
      </c>
      <c r="K13805" s="147">
        <v>36.537479999999995</v>
      </c>
    </row>
    <row r="13806" spans="2:11" x14ac:dyDescent="0.2">
      <c r="B13806" s="21" t="str">
        <f t="shared" si="215"/>
        <v>Niagara FallsIce Accretion2060RCP6.0</v>
      </c>
      <c r="C13806" t="s">
        <v>389</v>
      </c>
      <c r="D13806" t="s">
        <v>486</v>
      </c>
      <c r="E13806" s="144" t="s">
        <v>192</v>
      </c>
      <c r="F13806" s="144">
        <v>2060</v>
      </c>
      <c r="G13806" s="147">
        <v>19.460032476316584</v>
      </c>
      <c r="H13806" s="147">
        <v>23.410979999999999</v>
      </c>
      <c r="I13806" s="147">
        <v>28.41</v>
      </c>
      <c r="J13806" s="147">
        <v>32.211779999999997</v>
      </c>
      <c r="K13806" s="147">
        <v>36.000720000000001</v>
      </c>
    </row>
    <row r="13807" spans="2:11" x14ac:dyDescent="0.2">
      <c r="B13807" s="21" t="str">
        <f t="shared" si="215"/>
        <v>Niagara FallsIce Accretion2065RCP6.0</v>
      </c>
      <c r="C13807" t="s">
        <v>389</v>
      </c>
      <c r="D13807" t="s">
        <v>486</v>
      </c>
      <c r="E13807" s="144" t="s">
        <v>192</v>
      </c>
      <c r="F13807" s="144">
        <v>2065</v>
      </c>
      <c r="G13807" s="147">
        <v>19.113501110615172</v>
      </c>
      <c r="H13807" s="147">
        <v>23.022539999999999</v>
      </c>
      <c r="I13807" s="147">
        <v>27.96</v>
      </c>
      <c r="J13807" s="147">
        <v>31.716840000000001</v>
      </c>
      <c r="K13807" s="147">
        <v>35.46396</v>
      </c>
    </row>
    <row r="13808" spans="2:11" x14ac:dyDescent="0.2">
      <c r="B13808" s="21" t="str">
        <f t="shared" si="215"/>
        <v>Niagara FallsIce Accretion2070RCP6.0</v>
      </c>
      <c r="C13808" t="s">
        <v>389</v>
      </c>
      <c r="D13808" t="s">
        <v>486</v>
      </c>
      <c r="E13808" s="144" t="s">
        <v>192</v>
      </c>
      <c r="F13808" s="144">
        <v>2070</v>
      </c>
      <c r="G13808" s="147">
        <v>18.766969744913762</v>
      </c>
      <c r="H13808" s="147">
        <v>22.6341</v>
      </c>
      <c r="I13808" s="147">
        <v>27.51</v>
      </c>
      <c r="J13808" s="147">
        <v>31.221900000000002</v>
      </c>
      <c r="K13808" s="147">
        <v>34.927199999999999</v>
      </c>
    </row>
    <row r="13809" spans="2:11" x14ac:dyDescent="0.2">
      <c r="B13809" s="21" t="str">
        <f t="shared" si="215"/>
        <v>Niagara FallsIce Accretion2075RCP6.0</v>
      </c>
      <c r="C13809" t="s">
        <v>389</v>
      </c>
      <c r="D13809" t="s">
        <v>486</v>
      </c>
      <c r="E13809" s="144" t="s">
        <v>192</v>
      </c>
      <c r="F13809" s="144">
        <v>2075</v>
      </c>
      <c r="G13809" s="147">
        <v>18.537340526677887</v>
      </c>
      <c r="H13809" s="147">
        <v>22.403775</v>
      </c>
      <c r="I13809" s="147">
        <v>27.277500000000003</v>
      </c>
      <c r="J13809" s="147">
        <v>30.9846</v>
      </c>
      <c r="K13809" s="147">
        <v>34.6815</v>
      </c>
    </row>
    <row r="13810" spans="2:11" x14ac:dyDescent="0.2">
      <c r="B13810" s="21" t="str">
        <f t="shared" si="215"/>
        <v>Niagara FallsIce Accretion2080RCP6.0</v>
      </c>
      <c r="C13810" t="s">
        <v>389</v>
      </c>
      <c r="D13810" t="s">
        <v>486</v>
      </c>
      <c r="E13810" s="144" t="s">
        <v>192</v>
      </c>
      <c r="F13810" s="144">
        <v>2080</v>
      </c>
      <c r="G13810" s="147">
        <v>18.307711308442009</v>
      </c>
      <c r="H13810" s="147">
        <v>22.173449999999999</v>
      </c>
      <c r="I13810" s="147">
        <v>27.045000000000002</v>
      </c>
      <c r="J13810" s="147">
        <v>30.747300000000003</v>
      </c>
      <c r="K13810" s="147">
        <v>34.4358</v>
      </c>
    </row>
    <row r="13811" spans="2:11" x14ac:dyDescent="0.2">
      <c r="B13811" s="21" t="str">
        <f t="shared" si="215"/>
        <v>Niagara FallsIce Accretion2085RCP6.0</v>
      </c>
      <c r="C13811" t="s">
        <v>389</v>
      </c>
      <c r="D13811" t="s">
        <v>486</v>
      </c>
      <c r="E13811" s="144" t="s">
        <v>192</v>
      </c>
      <c r="F13811" s="144">
        <v>2085</v>
      </c>
      <c r="G13811" s="147">
        <v>18.078082090206134</v>
      </c>
      <c r="H13811" s="147">
        <v>21.943124999999998</v>
      </c>
      <c r="I13811" s="147">
        <v>26.8125</v>
      </c>
      <c r="J13811" s="147">
        <v>30.51</v>
      </c>
      <c r="K13811" s="147">
        <v>34.190100000000001</v>
      </c>
    </row>
    <row r="13812" spans="2:11" x14ac:dyDescent="0.2">
      <c r="B13812" s="21" t="str">
        <f t="shared" si="215"/>
        <v>Niagara FallsIce Accretion2090RCP6.0</v>
      </c>
      <c r="C13812" t="s">
        <v>389</v>
      </c>
      <c r="D13812" t="s">
        <v>486</v>
      </c>
      <c r="E13812" s="144" t="s">
        <v>192</v>
      </c>
      <c r="F13812" s="144">
        <v>2090</v>
      </c>
      <c r="G13812" s="147">
        <v>17.284817518118569</v>
      </c>
      <c r="H13812" s="147">
        <v>21.081999999999997</v>
      </c>
      <c r="I13812" s="147">
        <v>25.85</v>
      </c>
      <c r="J13812" s="147">
        <v>29.470399999999998</v>
      </c>
      <c r="K13812" s="147">
        <v>33.075000000000003</v>
      </c>
    </row>
    <row r="13813" spans="2:11" x14ac:dyDescent="0.2">
      <c r="B13813" s="21" t="str">
        <f t="shared" si="215"/>
        <v>Niagara FallsIce Accretion2095RCP6.0</v>
      </c>
      <c r="C13813" t="s">
        <v>389</v>
      </c>
      <c r="D13813" t="s">
        <v>486</v>
      </c>
      <c r="E13813" s="144" t="s">
        <v>192</v>
      </c>
      <c r="F13813" s="144">
        <v>2095</v>
      </c>
      <c r="G13813" s="147">
        <v>16.721182164266875</v>
      </c>
      <c r="H13813" s="147">
        <v>20.4512</v>
      </c>
      <c r="I13813" s="147">
        <v>25.119999999999997</v>
      </c>
      <c r="J13813" s="147">
        <v>28.668099999999999</v>
      </c>
      <c r="K13813" s="147">
        <v>32.205599999999997</v>
      </c>
    </row>
    <row r="13814" spans="2:11" x14ac:dyDescent="0.2">
      <c r="B13814" s="21" t="str">
        <f t="shared" si="215"/>
        <v>Niagara FallsIce Accretion2100RCP6.0</v>
      </c>
      <c r="C13814" t="s">
        <v>389</v>
      </c>
      <c r="D13814" t="s">
        <v>486</v>
      </c>
      <c r="E13814" s="144" t="s">
        <v>192</v>
      </c>
      <c r="F13814" s="144">
        <v>2100</v>
      </c>
      <c r="G13814" s="147">
        <v>16.157546810415184</v>
      </c>
      <c r="H13814" s="147">
        <v>19.820399999999999</v>
      </c>
      <c r="I13814" s="147">
        <v>24.389999999999997</v>
      </c>
      <c r="J13814" s="147">
        <v>27.865799999999997</v>
      </c>
      <c r="K13814" s="147">
        <v>31.336199999999995</v>
      </c>
    </row>
    <row r="13815" spans="2:11" x14ac:dyDescent="0.2">
      <c r="B13815" s="21" t="str">
        <f t="shared" si="215"/>
        <v>Niagara FallsIce Accretion2023RCP8.5</v>
      </c>
      <c r="C13815" t="s">
        <v>389</v>
      </c>
      <c r="D13815" t="s">
        <v>486</v>
      </c>
      <c r="E13815" s="144" t="s">
        <v>191</v>
      </c>
      <c r="F13815" s="144">
        <v>2023</v>
      </c>
      <c r="G13815" s="147">
        <v>20.75013117513268</v>
      </c>
      <c r="H13815" s="147">
        <v>24.825299999999999</v>
      </c>
      <c r="I13815" s="147">
        <v>29.97</v>
      </c>
      <c r="J13815" s="147">
        <v>33.933899999999994</v>
      </c>
      <c r="K13815" s="147">
        <v>37.837799999999994</v>
      </c>
    </row>
    <row r="13816" spans="2:11" x14ac:dyDescent="0.2">
      <c r="B13816" s="21" t="str">
        <f t="shared" si="215"/>
        <v>Niagara FallsIce Accretion2025RCP8.5</v>
      </c>
      <c r="C13816" t="s">
        <v>389</v>
      </c>
      <c r="D13816" t="s">
        <v>486</v>
      </c>
      <c r="E13816" s="144" t="s">
        <v>191</v>
      </c>
      <c r="F13816" s="144">
        <v>2025</v>
      </c>
      <c r="G13816" s="147">
        <v>20.666629641228724</v>
      </c>
      <c r="H13816" s="147">
        <v>24.7423</v>
      </c>
      <c r="I13816" s="147">
        <v>29.9</v>
      </c>
      <c r="J13816" s="147">
        <v>33.854799999999997</v>
      </c>
      <c r="K13816" s="147">
        <v>37.762199999999993</v>
      </c>
    </row>
    <row r="13817" spans="2:11" x14ac:dyDescent="0.2">
      <c r="B13817" s="21" t="str">
        <f t="shared" si="215"/>
        <v>Niagara FallsIce Accretion2030RCP8.5</v>
      </c>
      <c r="C13817" t="s">
        <v>389</v>
      </c>
      <c r="D13817" t="s">
        <v>486</v>
      </c>
      <c r="E13817" s="144" t="s">
        <v>191</v>
      </c>
      <c r="F13817" s="144">
        <v>2030</v>
      </c>
      <c r="G13817" s="147">
        <v>20.583128107324772</v>
      </c>
      <c r="H13817" s="147">
        <v>24.659299999999998</v>
      </c>
      <c r="I13817" s="147">
        <v>29.83</v>
      </c>
      <c r="J13817" s="147">
        <v>33.775699999999993</v>
      </c>
      <c r="K13817" s="147">
        <v>37.686599999999999</v>
      </c>
    </row>
    <row r="13818" spans="2:11" x14ac:dyDescent="0.2">
      <c r="B13818" s="21" t="str">
        <f t="shared" si="215"/>
        <v>Niagara FallsIce Accretion2035RCP8.5</v>
      </c>
      <c r="C13818" t="s">
        <v>389</v>
      </c>
      <c r="D13818" t="s">
        <v>486</v>
      </c>
      <c r="E13818" s="144" t="s">
        <v>191</v>
      </c>
      <c r="F13818" s="144">
        <v>2035</v>
      </c>
      <c r="G13818" s="147">
        <v>20.499626573420816</v>
      </c>
      <c r="H13818" s="147">
        <v>24.5763</v>
      </c>
      <c r="I13818" s="147">
        <v>29.759999999999998</v>
      </c>
      <c r="J13818" s="147">
        <v>33.696599999999997</v>
      </c>
      <c r="K13818" s="147">
        <v>37.610999999999997</v>
      </c>
    </row>
    <row r="13819" spans="2:11" x14ac:dyDescent="0.2">
      <c r="B13819" s="21" t="str">
        <f t="shared" si="215"/>
        <v>Niagara FallsIce Accretion2040RCP8.5</v>
      </c>
      <c r="C13819" t="s">
        <v>389</v>
      </c>
      <c r="D13819" t="s">
        <v>486</v>
      </c>
      <c r="E13819" s="144" t="s">
        <v>191</v>
      </c>
      <c r="F13819" s="144">
        <v>2040</v>
      </c>
      <c r="G13819" s="147">
        <v>19.922074297251797</v>
      </c>
      <c r="H13819" s="147">
        <v>23.928899999999999</v>
      </c>
      <c r="I13819" s="147">
        <v>29.009999999999998</v>
      </c>
      <c r="J13819" s="147">
        <v>32.871699999999997</v>
      </c>
      <c r="K13819" s="147">
        <v>36.7164</v>
      </c>
    </row>
    <row r="13820" spans="2:11" x14ac:dyDescent="0.2">
      <c r="B13820" s="21" t="str">
        <f t="shared" si="215"/>
        <v>Niagara FallsIce Accretion2045RCP8.5</v>
      </c>
      <c r="C13820" t="s">
        <v>389</v>
      </c>
      <c r="D13820" t="s">
        <v>486</v>
      </c>
      <c r="E13820" s="144" t="s">
        <v>191</v>
      </c>
      <c r="F13820" s="144">
        <v>2045</v>
      </c>
      <c r="G13820" s="147">
        <v>19.344522021082781</v>
      </c>
      <c r="H13820" s="147">
        <v>23.281500000000001</v>
      </c>
      <c r="I13820" s="147">
        <v>28.26</v>
      </c>
      <c r="J13820" s="147">
        <v>32.046799999999998</v>
      </c>
      <c r="K13820" s="147">
        <v>35.821799999999996</v>
      </c>
    </row>
    <row r="13821" spans="2:11" x14ac:dyDescent="0.2">
      <c r="B13821" s="21" t="str">
        <f t="shared" si="215"/>
        <v>Niagara FallsIce Accretion2050RCP8.5</v>
      </c>
      <c r="C13821" t="s">
        <v>389</v>
      </c>
      <c r="D13821" t="s">
        <v>486</v>
      </c>
      <c r="E13821" s="144" t="s">
        <v>191</v>
      </c>
      <c r="F13821" s="144">
        <v>2050</v>
      </c>
      <c r="G13821" s="147">
        <v>18.460797453932596</v>
      </c>
      <c r="H13821" s="147">
        <v>22.326999999999998</v>
      </c>
      <c r="I13821" s="147">
        <v>27.200000000000003</v>
      </c>
      <c r="J13821" s="147">
        <v>30.9055</v>
      </c>
      <c r="K13821" s="147">
        <v>34.599600000000002</v>
      </c>
    </row>
    <row r="13822" spans="2:11" x14ac:dyDescent="0.2">
      <c r="B13822" s="21" t="str">
        <f t="shared" si="215"/>
        <v>Niagara FallsIce Accretion2055RCP8.5</v>
      </c>
      <c r="C13822" t="s">
        <v>389</v>
      </c>
      <c r="D13822" t="s">
        <v>486</v>
      </c>
      <c r="E13822" s="144" t="s">
        <v>191</v>
      </c>
      <c r="F13822" s="144">
        <v>2055</v>
      </c>
      <c r="G13822" s="147">
        <v>18.154625162951426</v>
      </c>
      <c r="H13822" s="147">
        <v>22.0199</v>
      </c>
      <c r="I13822" s="147">
        <v>26.89</v>
      </c>
      <c r="J13822" s="147">
        <v>30.589100000000002</v>
      </c>
      <c r="K13822" s="147">
        <v>34.271999999999998</v>
      </c>
    </row>
    <row r="13823" spans="2:11" x14ac:dyDescent="0.2">
      <c r="B13823" s="21" t="str">
        <f t="shared" si="215"/>
        <v>Niagara FallsIce Accretion2060RCP8.5</v>
      </c>
      <c r="C13823" t="s">
        <v>389</v>
      </c>
      <c r="D13823" t="s">
        <v>486</v>
      </c>
      <c r="E13823" s="144" t="s">
        <v>191</v>
      </c>
      <c r="F13823" s="144">
        <v>2060</v>
      </c>
      <c r="G13823" s="147">
        <v>17.284817518118569</v>
      </c>
      <c r="H13823" s="147">
        <v>21.081999999999997</v>
      </c>
      <c r="I13823" s="147">
        <v>25.85</v>
      </c>
      <c r="J13823" s="147">
        <v>29.470399999999998</v>
      </c>
      <c r="K13823" s="147">
        <v>33.075000000000003</v>
      </c>
    </row>
    <row r="13824" spans="2:11" x14ac:dyDescent="0.2">
      <c r="B13824" s="21" t="str">
        <f t="shared" si="215"/>
        <v>Niagara FallsIce Accretion2065RCP8.5</v>
      </c>
      <c r="C13824" t="s">
        <v>389</v>
      </c>
      <c r="D13824" t="s">
        <v>486</v>
      </c>
      <c r="E13824" s="144" t="s">
        <v>191</v>
      </c>
      <c r="F13824" s="144">
        <v>2065</v>
      </c>
      <c r="G13824" s="147">
        <v>16.721182164266875</v>
      </c>
      <c r="H13824" s="147">
        <v>20.4512</v>
      </c>
      <c r="I13824" s="147">
        <v>25.119999999999997</v>
      </c>
      <c r="J13824" s="147">
        <v>28.668099999999999</v>
      </c>
      <c r="K13824" s="147">
        <v>32.205599999999997</v>
      </c>
    </row>
    <row r="13825" spans="2:11" x14ac:dyDescent="0.2">
      <c r="B13825" s="21" t="str">
        <f t="shared" si="215"/>
        <v>Niagara FallsIce Accretion2070RCP8.5</v>
      </c>
      <c r="C13825" t="s">
        <v>389</v>
      </c>
      <c r="D13825" t="s">
        <v>486</v>
      </c>
      <c r="E13825" s="144" t="s">
        <v>191</v>
      </c>
      <c r="F13825" s="144">
        <v>2070</v>
      </c>
      <c r="G13825" s="147">
        <v>15.941834514496636</v>
      </c>
      <c r="H13825" s="147">
        <v>19.588000000000001</v>
      </c>
      <c r="I13825" s="147">
        <v>24.139999999999997</v>
      </c>
      <c r="J13825" s="147">
        <v>27.605899999999998</v>
      </c>
      <c r="K13825" s="147">
        <v>31.046399999999995</v>
      </c>
    </row>
    <row r="13826" spans="2:11" x14ac:dyDescent="0.2">
      <c r="B13826" s="21" t="str">
        <f t="shared" si="215"/>
        <v>Niagara FallsIce Accretion2075RCP8.5</v>
      </c>
      <c r="C13826" t="s">
        <v>389</v>
      </c>
      <c r="D13826" t="s">
        <v>486</v>
      </c>
      <c r="E13826" s="144" t="s">
        <v>191</v>
      </c>
      <c r="F13826" s="144">
        <v>2075</v>
      </c>
      <c r="G13826" s="147">
        <v>15.726122218578086</v>
      </c>
      <c r="H13826" s="147">
        <v>19.355599999999999</v>
      </c>
      <c r="I13826" s="147">
        <v>23.89</v>
      </c>
      <c r="J13826" s="147">
        <v>27.345999999999997</v>
      </c>
      <c r="K13826" s="147">
        <v>30.756599999999999</v>
      </c>
    </row>
    <row r="13827" spans="2:11" x14ac:dyDescent="0.2">
      <c r="B13827" s="21" t="str">
        <f t="shared" si="215"/>
        <v>Niagara FallsIce Accretion2080RCP8.5</v>
      </c>
      <c r="C13827" t="s">
        <v>389</v>
      </c>
      <c r="D13827" t="s">
        <v>486</v>
      </c>
      <c r="E13827" s="144" t="s">
        <v>191</v>
      </c>
      <c r="F13827" s="144">
        <v>2080</v>
      </c>
      <c r="G13827" s="147">
        <v>15.510409922659537</v>
      </c>
      <c r="H13827" s="147">
        <v>19.123200000000001</v>
      </c>
      <c r="I13827" s="147">
        <v>23.64</v>
      </c>
      <c r="J13827" s="147">
        <v>27.086099999999998</v>
      </c>
      <c r="K13827" s="147">
        <v>30.466799999999999</v>
      </c>
    </row>
    <row r="13828" spans="2:11" x14ac:dyDescent="0.2">
      <c r="B13828" s="21" t="str">
        <f t="shared" si="215"/>
        <v>Niagara FallsIce Accretion2085RCP8.5</v>
      </c>
      <c r="C13828" t="s">
        <v>389</v>
      </c>
      <c r="D13828" t="s">
        <v>486</v>
      </c>
      <c r="E13828" s="144" t="s">
        <v>191</v>
      </c>
      <c r="F13828" s="144">
        <v>2085</v>
      </c>
      <c r="G13828" s="147">
        <v>14.894586110117872</v>
      </c>
      <c r="H13828" s="147">
        <v>18.426000000000002</v>
      </c>
      <c r="I13828" s="147">
        <v>22.83</v>
      </c>
      <c r="J13828" s="147">
        <v>26.187750000000001</v>
      </c>
      <c r="K13828" s="147">
        <v>29.483999999999998</v>
      </c>
    </row>
    <row r="13829" spans="2:11" x14ac:dyDescent="0.2">
      <c r="B13829" s="21" t="str">
        <f t="shared" si="215"/>
        <v>Niagara FallsIce Accretion2090RCP8.5</v>
      </c>
      <c r="C13829" t="s">
        <v>389</v>
      </c>
      <c r="D13829" t="s">
        <v>486</v>
      </c>
      <c r="E13829" s="144" t="s">
        <v>191</v>
      </c>
      <c r="F13829" s="144">
        <v>2090</v>
      </c>
      <c r="G13829" s="147">
        <v>14.278762297576208</v>
      </c>
      <c r="H13829" s="147">
        <v>17.7288</v>
      </c>
      <c r="I13829" s="147">
        <v>22.02</v>
      </c>
      <c r="J13829" s="147">
        <v>25.289400000000001</v>
      </c>
      <c r="K13829" s="147">
        <v>28.501199999999997</v>
      </c>
    </row>
    <row r="13830" spans="2:11" x14ac:dyDescent="0.2">
      <c r="B13830" s="21" t="str">
        <f t="shared" si="215"/>
        <v>Niagara FallsIce Accretion2095RCP8.5</v>
      </c>
      <c r="C13830" t="s">
        <v>389</v>
      </c>
      <c r="D13830" t="s">
        <v>486</v>
      </c>
      <c r="E13830" s="144" t="s">
        <v>191</v>
      </c>
      <c r="F13830" s="144">
        <v>2095</v>
      </c>
      <c r="G13830" s="147">
        <v>14.278762297576208</v>
      </c>
      <c r="H13830" s="147">
        <v>17.7288</v>
      </c>
      <c r="I13830" s="147">
        <v>22.02</v>
      </c>
      <c r="J13830" s="147">
        <v>25.289400000000001</v>
      </c>
      <c r="K13830" s="147">
        <v>28.501199999999997</v>
      </c>
    </row>
    <row r="13831" spans="2:11" x14ac:dyDescent="0.2">
      <c r="B13831" s="21" t="str">
        <f t="shared" si="215"/>
        <v>Niagara FallsIce Accretion2100RCP8.5</v>
      </c>
      <c r="C13831" t="s">
        <v>389</v>
      </c>
      <c r="D13831" t="s">
        <v>486</v>
      </c>
      <c r="E13831" s="144" t="s">
        <v>191</v>
      </c>
      <c r="F13831" s="144">
        <v>2100</v>
      </c>
      <c r="G13831" s="147">
        <v>14.278762297576208</v>
      </c>
      <c r="H13831" s="147">
        <v>17.7288</v>
      </c>
      <c r="I13831" s="147">
        <v>22.02</v>
      </c>
      <c r="J13831" s="147">
        <v>25.289400000000001</v>
      </c>
      <c r="K13831" s="147">
        <v>28.501199999999997</v>
      </c>
    </row>
    <row r="13832" spans="2:11" x14ac:dyDescent="0.2">
      <c r="B13832" s="21" t="str">
        <f t="shared" si="215"/>
        <v>Niagara FallsWind2023RCP4.5</v>
      </c>
      <c r="C13832" t="s">
        <v>389</v>
      </c>
      <c r="D13832" t="s">
        <v>1</v>
      </c>
      <c r="E13832" s="144" t="s">
        <v>193</v>
      </c>
      <c r="F13832" s="144">
        <v>2023</v>
      </c>
      <c r="G13832" s="147">
        <v>87.375786772259772</v>
      </c>
      <c r="H13832" s="147">
        <v>94.264800000000008</v>
      </c>
      <c r="I13832" s="147">
        <v>101.55000000000001</v>
      </c>
      <c r="J13832" s="147">
        <v>108.79759999999999</v>
      </c>
      <c r="K13832" s="147">
        <v>116.05199999999999</v>
      </c>
    </row>
    <row r="13833" spans="2:11" x14ac:dyDescent="0.2">
      <c r="B13833" s="21" t="str">
        <f t="shared" si="215"/>
        <v>Niagara FallsWind2025RCP4.5</v>
      </c>
      <c r="C13833" t="s">
        <v>389</v>
      </c>
      <c r="D13833" t="s">
        <v>1</v>
      </c>
      <c r="E13833" s="144" t="s">
        <v>193</v>
      </c>
      <c r="F13833" s="144">
        <v>2025</v>
      </c>
      <c r="G13833" s="147">
        <v>87.37290849750363</v>
      </c>
      <c r="H13833" s="147">
        <v>94.267900000000012</v>
      </c>
      <c r="I13833" s="147">
        <v>101.56166666666668</v>
      </c>
      <c r="J13833" s="147">
        <v>108.81543333333332</v>
      </c>
      <c r="K13833" s="147">
        <v>116.07669999999999</v>
      </c>
    </row>
    <row r="13834" spans="2:11" x14ac:dyDescent="0.2">
      <c r="B13834" s="21" t="str">
        <f t="shared" si="215"/>
        <v>Niagara FallsWind2030RCP4.5</v>
      </c>
      <c r="C13834" t="s">
        <v>389</v>
      </c>
      <c r="D13834" t="s">
        <v>1</v>
      </c>
      <c r="E13834" s="144" t="s">
        <v>193</v>
      </c>
      <c r="F13834" s="144">
        <v>2030</v>
      </c>
      <c r="G13834" s="147">
        <v>87.370030222747488</v>
      </c>
      <c r="H13834" s="147">
        <v>94.271000000000001</v>
      </c>
      <c r="I13834" s="147">
        <v>101.57333333333334</v>
      </c>
      <c r="J13834" s="147">
        <v>108.83326666666666</v>
      </c>
      <c r="K13834" s="147">
        <v>116.1014</v>
      </c>
    </row>
    <row r="13835" spans="2:11" x14ac:dyDescent="0.2">
      <c r="B13835" s="21" t="str">
        <f t="shared" si="215"/>
        <v>Niagara FallsWind2035RCP4.5</v>
      </c>
      <c r="C13835" t="s">
        <v>389</v>
      </c>
      <c r="D13835" t="s">
        <v>1</v>
      </c>
      <c r="E13835" s="144" t="s">
        <v>193</v>
      </c>
      <c r="F13835" s="144">
        <v>2035</v>
      </c>
      <c r="G13835" s="147">
        <v>87.367151947991346</v>
      </c>
      <c r="H13835" s="147">
        <v>94.274100000000004</v>
      </c>
      <c r="I13835" s="147">
        <v>101.58500000000001</v>
      </c>
      <c r="J13835" s="147">
        <v>108.8511</v>
      </c>
      <c r="K13835" s="147">
        <v>116.12609999999999</v>
      </c>
    </row>
    <row r="13836" spans="2:11" x14ac:dyDescent="0.2">
      <c r="B13836" s="21" t="str">
        <f t="shared" ref="B13836:B13899" si="216">C13836&amp;D13836&amp;F13836&amp;E13836</f>
        <v>Niagara FallsWind2040RCP4.5</v>
      </c>
      <c r="C13836" t="s">
        <v>389</v>
      </c>
      <c r="D13836" t="s">
        <v>1</v>
      </c>
      <c r="E13836" s="144" t="s">
        <v>193</v>
      </c>
      <c r="F13836" s="144">
        <v>2040</v>
      </c>
      <c r="G13836" s="147">
        <v>87.364273673235189</v>
      </c>
      <c r="H13836" s="147">
        <v>94.277200000000008</v>
      </c>
      <c r="I13836" s="147">
        <v>101.59666666666668</v>
      </c>
      <c r="J13836" s="147">
        <v>108.86893333333333</v>
      </c>
      <c r="K13836" s="147">
        <v>116.15079999999999</v>
      </c>
    </row>
    <row r="13837" spans="2:11" x14ac:dyDescent="0.2">
      <c r="B13837" s="21" t="str">
        <f t="shared" si="216"/>
        <v>Niagara FallsWind2045RCP4.5</v>
      </c>
      <c r="C13837" t="s">
        <v>389</v>
      </c>
      <c r="D13837" t="s">
        <v>1</v>
      </c>
      <c r="E13837" s="144" t="s">
        <v>193</v>
      </c>
      <c r="F13837" s="144">
        <v>2045</v>
      </c>
      <c r="G13837" s="147">
        <v>87.361395398479047</v>
      </c>
      <c r="H13837" s="147">
        <v>94.280299999999997</v>
      </c>
      <c r="I13837" s="147">
        <v>101.60833333333333</v>
      </c>
      <c r="J13837" s="147">
        <v>108.88676666666666</v>
      </c>
      <c r="K13837" s="147">
        <v>116.1755</v>
      </c>
    </row>
    <row r="13838" spans="2:11" x14ac:dyDescent="0.2">
      <c r="B13838" s="21" t="str">
        <f t="shared" si="216"/>
        <v>Niagara FallsWind2050RCP4.5</v>
      </c>
      <c r="C13838" t="s">
        <v>389</v>
      </c>
      <c r="D13838" t="s">
        <v>1</v>
      </c>
      <c r="E13838" s="144" t="s">
        <v>193</v>
      </c>
      <c r="F13838" s="144">
        <v>2050</v>
      </c>
      <c r="G13838" s="147">
        <v>87.360244088576593</v>
      </c>
      <c r="H13838" s="147">
        <v>94.296419999999998</v>
      </c>
      <c r="I13838" s="147">
        <v>101.65</v>
      </c>
      <c r="J13838" s="147">
        <v>108.9474</v>
      </c>
      <c r="K13838" s="147">
        <v>116.25492</v>
      </c>
    </row>
    <row r="13839" spans="2:11" x14ac:dyDescent="0.2">
      <c r="B13839" s="21" t="str">
        <f t="shared" si="216"/>
        <v>Niagara FallsWind2055RCP4.5</v>
      </c>
      <c r="C13839" t="s">
        <v>389</v>
      </c>
      <c r="D13839" t="s">
        <v>1</v>
      </c>
      <c r="E13839" s="144" t="s">
        <v>193</v>
      </c>
      <c r="F13839" s="144">
        <v>2055</v>
      </c>
      <c r="G13839" s="147">
        <v>87.361971053430281</v>
      </c>
      <c r="H13839" s="147">
        <v>94.309439999999995</v>
      </c>
      <c r="I13839" s="147">
        <v>101.68</v>
      </c>
      <c r="J13839" s="147">
        <v>108.9902</v>
      </c>
      <c r="K13839" s="147">
        <v>116.30964</v>
      </c>
    </row>
    <row r="13840" spans="2:11" x14ac:dyDescent="0.2">
      <c r="B13840" s="21" t="str">
        <f t="shared" si="216"/>
        <v>Niagara FallsWind2060RCP4.5</v>
      </c>
      <c r="C13840" t="s">
        <v>389</v>
      </c>
      <c r="D13840" t="s">
        <v>1</v>
      </c>
      <c r="E13840" s="144" t="s">
        <v>193</v>
      </c>
      <c r="F13840" s="144">
        <v>2060</v>
      </c>
      <c r="G13840" s="147">
        <v>87.363698018283969</v>
      </c>
      <c r="H13840" s="147">
        <v>94.322460000000007</v>
      </c>
      <c r="I13840" s="147">
        <v>101.71000000000001</v>
      </c>
      <c r="J13840" s="147">
        <v>109.033</v>
      </c>
      <c r="K13840" s="147">
        <v>116.36435999999999</v>
      </c>
    </row>
    <row r="13841" spans="2:11" x14ac:dyDescent="0.2">
      <c r="B13841" s="21" t="str">
        <f t="shared" si="216"/>
        <v>Niagara FallsWind2065RCP4.5</v>
      </c>
      <c r="C13841" t="s">
        <v>389</v>
      </c>
      <c r="D13841" t="s">
        <v>1</v>
      </c>
      <c r="E13841" s="144" t="s">
        <v>193</v>
      </c>
      <c r="F13841" s="144">
        <v>2065</v>
      </c>
      <c r="G13841" s="147">
        <v>87.365424983137657</v>
      </c>
      <c r="H13841" s="147">
        <v>94.335480000000004</v>
      </c>
      <c r="I13841" s="147">
        <v>101.74000000000001</v>
      </c>
      <c r="J13841" s="147">
        <v>109.0758</v>
      </c>
      <c r="K13841" s="147">
        <v>116.41907999999999</v>
      </c>
    </row>
    <row r="13842" spans="2:11" x14ac:dyDescent="0.2">
      <c r="B13842" s="21" t="str">
        <f t="shared" si="216"/>
        <v>Niagara FallsWind2070RCP4.5</v>
      </c>
      <c r="C13842" t="s">
        <v>389</v>
      </c>
      <c r="D13842" t="s">
        <v>1</v>
      </c>
      <c r="E13842" s="144" t="s">
        <v>193</v>
      </c>
      <c r="F13842" s="144">
        <v>2070</v>
      </c>
      <c r="G13842" s="147">
        <v>87.367151947991346</v>
      </c>
      <c r="H13842" s="147">
        <v>94.348500000000001</v>
      </c>
      <c r="I13842" s="147">
        <v>101.77000000000001</v>
      </c>
      <c r="J13842" s="147">
        <v>109.1186</v>
      </c>
      <c r="K13842" s="147">
        <v>116.4738</v>
      </c>
    </row>
    <row r="13843" spans="2:11" x14ac:dyDescent="0.2">
      <c r="B13843" s="21" t="str">
        <f t="shared" si="216"/>
        <v>Niagara FallsWind2075RCP4.5</v>
      </c>
      <c r="C13843" t="s">
        <v>389</v>
      </c>
      <c r="D13843" t="s">
        <v>1</v>
      </c>
      <c r="E13843" s="144" t="s">
        <v>193</v>
      </c>
      <c r="F13843" s="144">
        <v>2075</v>
      </c>
      <c r="G13843" s="147">
        <v>87.387299871284355</v>
      </c>
      <c r="H13843" s="147">
        <v>94.379500000000007</v>
      </c>
      <c r="I13843" s="147">
        <v>101.81500000000001</v>
      </c>
      <c r="J13843" s="147">
        <v>109.17566666666667</v>
      </c>
      <c r="K13843" s="147">
        <v>116.54219999999999</v>
      </c>
    </row>
    <row r="13844" spans="2:11" x14ac:dyDescent="0.2">
      <c r="B13844" s="21" t="str">
        <f t="shared" si="216"/>
        <v>Niagara FallsWind2080RCP4.5</v>
      </c>
      <c r="C13844" t="s">
        <v>389</v>
      </c>
      <c r="D13844" t="s">
        <v>1</v>
      </c>
      <c r="E13844" s="144" t="s">
        <v>193</v>
      </c>
      <c r="F13844" s="144">
        <v>2080</v>
      </c>
      <c r="G13844" s="147">
        <v>87.407447794577365</v>
      </c>
      <c r="H13844" s="147">
        <v>94.410499999999999</v>
      </c>
      <c r="I13844" s="147">
        <v>101.86</v>
      </c>
      <c r="J13844" s="147">
        <v>109.23273333333333</v>
      </c>
      <c r="K13844" s="147">
        <v>116.61059999999999</v>
      </c>
    </row>
    <row r="13845" spans="2:11" x14ac:dyDescent="0.2">
      <c r="B13845" s="21" t="str">
        <f t="shared" si="216"/>
        <v>Niagara FallsWind2085RCP4.5</v>
      </c>
      <c r="C13845" t="s">
        <v>389</v>
      </c>
      <c r="D13845" t="s">
        <v>1</v>
      </c>
      <c r="E13845" s="144" t="s">
        <v>193</v>
      </c>
      <c r="F13845" s="144">
        <v>2085</v>
      </c>
      <c r="G13845" s="147">
        <v>87.427595717870361</v>
      </c>
      <c r="H13845" s="147">
        <v>94.441499999999991</v>
      </c>
      <c r="I13845" s="147">
        <v>101.905</v>
      </c>
      <c r="J13845" s="147">
        <v>109.28979999999999</v>
      </c>
      <c r="K13845" s="147">
        <v>116.679</v>
      </c>
    </row>
    <row r="13846" spans="2:11" x14ac:dyDescent="0.2">
      <c r="B13846" s="21" t="str">
        <f t="shared" si="216"/>
        <v>Niagara FallsWind2090RCP4.5</v>
      </c>
      <c r="C13846" t="s">
        <v>389</v>
      </c>
      <c r="D13846" t="s">
        <v>1</v>
      </c>
      <c r="E13846" s="144" t="s">
        <v>193</v>
      </c>
      <c r="F13846" s="144">
        <v>2090</v>
      </c>
      <c r="G13846" s="147">
        <v>87.44774364116337</v>
      </c>
      <c r="H13846" s="147">
        <v>94.472499999999997</v>
      </c>
      <c r="I13846" s="147">
        <v>101.95</v>
      </c>
      <c r="J13846" s="147">
        <v>109.34686666666666</v>
      </c>
      <c r="K13846" s="147">
        <v>116.7474</v>
      </c>
    </row>
    <row r="13847" spans="2:11" x14ac:dyDescent="0.2">
      <c r="B13847" s="21" t="str">
        <f t="shared" si="216"/>
        <v>Niagara FallsWind2095RCP4.5</v>
      </c>
      <c r="C13847" t="s">
        <v>389</v>
      </c>
      <c r="D13847" t="s">
        <v>1</v>
      </c>
      <c r="E13847" s="144" t="s">
        <v>193</v>
      </c>
      <c r="F13847" s="144">
        <v>2095</v>
      </c>
      <c r="G13847" s="147">
        <v>87.46789156445638</v>
      </c>
      <c r="H13847" s="147">
        <v>94.503500000000003</v>
      </c>
      <c r="I13847" s="147">
        <v>101.99499999999999</v>
      </c>
      <c r="J13847" s="147">
        <v>109.40393333333333</v>
      </c>
      <c r="K13847" s="147">
        <v>116.8158</v>
      </c>
    </row>
    <row r="13848" spans="2:11" x14ac:dyDescent="0.2">
      <c r="B13848" s="21" t="str">
        <f t="shared" si="216"/>
        <v>Niagara FallsWind2100RCP4.5</v>
      </c>
      <c r="C13848" t="s">
        <v>389</v>
      </c>
      <c r="D13848" t="s">
        <v>1</v>
      </c>
      <c r="E13848" s="144" t="s">
        <v>193</v>
      </c>
      <c r="F13848" s="144">
        <v>2100</v>
      </c>
      <c r="G13848" s="147">
        <v>87.48803948774939</v>
      </c>
      <c r="H13848" s="147">
        <v>94.534499999999994</v>
      </c>
      <c r="I13848" s="147">
        <v>102.03999999999999</v>
      </c>
      <c r="J13848" s="147">
        <v>109.46099999999998</v>
      </c>
      <c r="K13848" s="147">
        <v>116.88419999999999</v>
      </c>
    </row>
    <row r="13849" spans="2:11" x14ac:dyDescent="0.2">
      <c r="B13849" s="21" t="str">
        <f t="shared" si="216"/>
        <v>Niagara FallsWind2023RCP6.0</v>
      </c>
      <c r="C13849" t="s">
        <v>389</v>
      </c>
      <c r="D13849" t="s">
        <v>1</v>
      </c>
      <c r="E13849" s="144" t="s">
        <v>192</v>
      </c>
      <c r="F13849" s="144">
        <v>2023</v>
      </c>
      <c r="G13849" s="147">
        <v>87.375786772259772</v>
      </c>
      <c r="H13849" s="147">
        <v>94.264800000000008</v>
      </c>
      <c r="I13849" s="147">
        <v>101.55000000000001</v>
      </c>
      <c r="J13849" s="147">
        <v>108.79759999999999</v>
      </c>
      <c r="K13849" s="147">
        <v>116.05199999999999</v>
      </c>
    </row>
    <row r="13850" spans="2:11" x14ac:dyDescent="0.2">
      <c r="B13850" s="21" t="str">
        <f t="shared" si="216"/>
        <v>Niagara FallsWind2025RCP6.0</v>
      </c>
      <c r="C13850" t="s">
        <v>389</v>
      </c>
      <c r="D13850" t="s">
        <v>1</v>
      </c>
      <c r="E13850" s="144" t="s">
        <v>192</v>
      </c>
      <c r="F13850" s="144">
        <v>2025</v>
      </c>
      <c r="G13850" s="147">
        <v>87.37290849750363</v>
      </c>
      <c r="H13850" s="147">
        <v>94.267900000000012</v>
      </c>
      <c r="I13850" s="147">
        <v>101.56166666666668</v>
      </c>
      <c r="J13850" s="147">
        <v>108.81543333333332</v>
      </c>
      <c r="K13850" s="147">
        <v>116.07669999999999</v>
      </c>
    </row>
    <row r="13851" spans="2:11" x14ac:dyDescent="0.2">
      <c r="B13851" s="21" t="str">
        <f t="shared" si="216"/>
        <v>Niagara FallsWind2030RCP6.0</v>
      </c>
      <c r="C13851" t="s">
        <v>389</v>
      </c>
      <c r="D13851" t="s">
        <v>1</v>
      </c>
      <c r="E13851" s="144" t="s">
        <v>192</v>
      </c>
      <c r="F13851" s="144">
        <v>2030</v>
      </c>
      <c r="G13851" s="147">
        <v>87.370030222747488</v>
      </c>
      <c r="H13851" s="147">
        <v>94.271000000000001</v>
      </c>
      <c r="I13851" s="147">
        <v>101.57333333333334</v>
      </c>
      <c r="J13851" s="147">
        <v>108.83326666666666</v>
      </c>
      <c r="K13851" s="147">
        <v>116.1014</v>
      </c>
    </row>
    <row r="13852" spans="2:11" x14ac:dyDescent="0.2">
      <c r="B13852" s="21" t="str">
        <f t="shared" si="216"/>
        <v>Niagara FallsWind2035RCP6.0</v>
      </c>
      <c r="C13852" t="s">
        <v>389</v>
      </c>
      <c r="D13852" t="s">
        <v>1</v>
      </c>
      <c r="E13852" s="144" t="s">
        <v>192</v>
      </c>
      <c r="F13852" s="144">
        <v>2035</v>
      </c>
      <c r="G13852" s="147">
        <v>87.367151947991346</v>
      </c>
      <c r="H13852" s="147">
        <v>94.274100000000004</v>
      </c>
      <c r="I13852" s="147">
        <v>101.58500000000001</v>
      </c>
      <c r="J13852" s="147">
        <v>108.8511</v>
      </c>
      <c r="K13852" s="147">
        <v>116.12609999999999</v>
      </c>
    </row>
    <row r="13853" spans="2:11" x14ac:dyDescent="0.2">
      <c r="B13853" s="21" t="str">
        <f t="shared" si="216"/>
        <v>Niagara FallsWind2040RCP6.0</v>
      </c>
      <c r="C13853" t="s">
        <v>389</v>
      </c>
      <c r="D13853" t="s">
        <v>1</v>
      </c>
      <c r="E13853" s="144" t="s">
        <v>192</v>
      </c>
      <c r="F13853" s="144">
        <v>2040</v>
      </c>
      <c r="G13853" s="147">
        <v>87.364273673235189</v>
      </c>
      <c r="H13853" s="147">
        <v>94.277200000000008</v>
      </c>
      <c r="I13853" s="147">
        <v>101.59666666666668</v>
      </c>
      <c r="J13853" s="147">
        <v>108.86893333333333</v>
      </c>
      <c r="K13853" s="147">
        <v>116.15079999999999</v>
      </c>
    </row>
    <row r="13854" spans="2:11" x14ac:dyDescent="0.2">
      <c r="B13854" s="21" t="str">
        <f t="shared" si="216"/>
        <v>Niagara FallsWind2045RCP6.0</v>
      </c>
      <c r="C13854" t="s">
        <v>389</v>
      </c>
      <c r="D13854" t="s">
        <v>1</v>
      </c>
      <c r="E13854" s="144" t="s">
        <v>192</v>
      </c>
      <c r="F13854" s="144">
        <v>2045</v>
      </c>
      <c r="G13854" s="147">
        <v>87.361395398479047</v>
      </c>
      <c r="H13854" s="147">
        <v>94.280299999999997</v>
      </c>
      <c r="I13854" s="147">
        <v>101.60833333333333</v>
      </c>
      <c r="J13854" s="147">
        <v>108.88676666666666</v>
      </c>
      <c r="K13854" s="147">
        <v>116.1755</v>
      </c>
    </row>
    <row r="13855" spans="2:11" x14ac:dyDescent="0.2">
      <c r="B13855" s="21" t="str">
        <f t="shared" si="216"/>
        <v>Niagara FallsWind2050RCP6.0</v>
      </c>
      <c r="C13855" t="s">
        <v>389</v>
      </c>
      <c r="D13855" t="s">
        <v>1</v>
      </c>
      <c r="E13855" s="144" t="s">
        <v>192</v>
      </c>
      <c r="F13855" s="144">
        <v>2050</v>
      </c>
      <c r="G13855" s="147">
        <v>87.360244088576593</v>
      </c>
      <c r="H13855" s="147">
        <v>94.296419999999998</v>
      </c>
      <c r="I13855" s="147">
        <v>101.65</v>
      </c>
      <c r="J13855" s="147">
        <v>108.9474</v>
      </c>
      <c r="K13855" s="147">
        <v>116.25492</v>
      </c>
    </row>
    <row r="13856" spans="2:11" x14ac:dyDescent="0.2">
      <c r="B13856" s="21" t="str">
        <f t="shared" si="216"/>
        <v>Niagara FallsWind2055RCP6.0</v>
      </c>
      <c r="C13856" t="s">
        <v>389</v>
      </c>
      <c r="D13856" t="s">
        <v>1</v>
      </c>
      <c r="E13856" s="144" t="s">
        <v>192</v>
      </c>
      <c r="F13856" s="144">
        <v>2055</v>
      </c>
      <c r="G13856" s="147">
        <v>87.361971053430281</v>
      </c>
      <c r="H13856" s="147">
        <v>94.309439999999995</v>
      </c>
      <c r="I13856" s="147">
        <v>101.68</v>
      </c>
      <c r="J13856" s="147">
        <v>108.9902</v>
      </c>
      <c r="K13856" s="147">
        <v>116.30964</v>
      </c>
    </row>
    <row r="13857" spans="2:11" x14ac:dyDescent="0.2">
      <c r="B13857" s="21" t="str">
        <f t="shared" si="216"/>
        <v>Niagara FallsWind2060RCP6.0</v>
      </c>
      <c r="C13857" t="s">
        <v>389</v>
      </c>
      <c r="D13857" t="s">
        <v>1</v>
      </c>
      <c r="E13857" s="144" t="s">
        <v>192</v>
      </c>
      <c r="F13857" s="144">
        <v>2060</v>
      </c>
      <c r="G13857" s="147">
        <v>87.363698018283969</v>
      </c>
      <c r="H13857" s="147">
        <v>94.322460000000007</v>
      </c>
      <c r="I13857" s="147">
        <v>101.71000000000001</v>
      </c>
      <c r="J13857" s="147">
        <v>109.033</v>
      </c>
      <c r="K13857" s="147">
        <v>116.36435999999999</v>
      </c>
    </row>
    <row r="13858" spans="2:11" x14ac:dyDescent="0.2">
      <c r="B13858" s="21" t="str">
        <f t="shared" si="216"/>
        <v>Niagara FallsWind2065RCP6.0</v>
      </c>
      <c r="C13858" t="s">
        <v>389</v>
      </c>
      <c r="D13858" t="s">
        <v>1</v>
      </c>
      <c r="E13858" s="144" t="s">
        <v>192</v>
      </c>
      <c r="F13858" s="144">
        <v>2065</v>
      </c>
      <c r="G13858" s="147">
        <v>87.365424983137657</v>
      </c>
      <c r="H13858" s="147">
        <v>94.335480000000004</v>
      </c>
      <c r="I13858" s="147">
        <v>101.74000000000001</v>
      </c>
      <c r="J13858" s="147">
        <v>109.0758</v>
      </c>
      <c r="K13858" s="147">
        <v>116.41907999999999</v>
      </c>
    </row>
    <row r="13859" spans="2:11" x14ac:dyDescent="0.2">
      <c r="B13859" s="21" t="str">
        <f t="shared" si="216"/>
        <v>Niagara FallsWind2070RCP6.0</v>
      </c>
      <c r="C13859" t="s">
        <v>389</v>
      </c>
      <c r="D13859" t="s">
        <v>1</v>
      </c>
      <c r="E13859" s="144" t="s">
        <v>192</v>
      </c>
      <c r="F13859" s="144">
        <v>2070</v>
      </c>
      <c r="G13859" s="147">
        <v>87.367151947991346</v>
      </c>
      <c r="H13859" s="147">
        <v>94.348500000000001</v>
      </c>
      <c r="I13859" s="147">
        <v>101.77000000000001</v>
      </c>
      <c r="J13859" s="147">
        <v>109.1186</v>
      </c>
      <c r="K13859" s="147">
        <v>116.4738</v>
      </c>
    </row>
    <row r="13860" spans="2:11" x14ac:dyDescent="0.2">
      <c r="B13860" s="21" t="str">
        <f t="shared" si="216"/>
        <v>Niagara FallsWind2075RCP6.0</v>
      </c>
      <c r="C13860" t="s">
        <v>389</v>
      </c>
      <c r="D13860" t="s">
        <v>1</v>
      </c>
      <c r="E13860" s="144" t="s">
        <v>192</v>
      </c>
      <c r="F13860" s="144">
        <v>2075</v>
      </c>
      <c r="G13860" s="147">
        <v>87.397373832930853</v>
      </c>
      <c r="H13860" s="147">
        <v>94.394999999999996</v>
      </c>
      <c r="I13860" s="147">
        <v>101.83750000000001</v>
      </c>
      <c r="J13860" s="147">
        <v>109.2042</v>
      </c>
      <c r="K13860" s="147">
        <v>116.57639999999999</v>
      </c>
    </row>
    <row r="13861" spans="2:11" x14ac:dyDescent="0.2">
      <c r="B13861" s="21" t="str">
        <f t="shared" si="216"/>
        <v>Niagara FallsWind2080RCP6.0</v>
      </c>
      <c r="C13861" t="s">
        <v>389</v>
      </c>
      <c r="D13861" t="s">
        <v>1</v>
      </c>
      <c r="E13861" s="144" t="s">
        <v>192</v>
      </c>
      <c r="F13861" s="144">
        <v>2080</v>
      </c>
      <c r="G13861" s="147">
        <v>87.427595717870361</v>
      </c>
      <c r="H13861" s="147">
        <v>94.441499999999991</v>
      </c>
      <c r="I13861" s="147">
        <v>101.905</v>
      </c>
      <c r="J13861" s="147">
        <v>109.28979999999999</v>
      </c>
      <c r="K13861" s="147">
        <v>116.679</v>
      </c>
    </row>
    <row r="13862" spans="2:11" x14ac:dyDescent="0.2">
      <c r="B13862" s="21" t="str">
        <f t="shared" si="216"/>
        <v>Niagara FallsWind2085RCP6.0</v>
      </c>
      <c r="C13862" t="s">
        <v>389</v>
      </c>
      <c r="D13862" t="s">
        <v>1</v>
      </c>
      <c r="E13862" s="144" t="s">
        <v>192</v>
      </c>
      <c r="F13862" s="144">
        <v>2085</v>
      </c>
      <c r="G13862" s="147">
        <v>87.457817602809882</v>
      </c>
      <c r="H13862" s="147">
        <v>94.488</v>
      </c>
      <c r="I13862" s="147">
        <v>101.9725</v>
      </c>
      <c r="J13862" s="147">
        <v>109.37539999999998</v>
      </c>
      <c r="K13862" s="147">
        <v>116.7816</v>
      </c>
    </row>
    <row r="13863" spans="2:11" x14ac:dyDescent="0.2">
      <c r="B13863" s="21" t="str">
        <f t="shared" si="216"/>
        <v>Niagara FallsWind2090RCP6.0</v>
      </c>
      <c r="C13863" t="s">
        <v>389</v>
      </c>
      <c r="D13863" t="s">
        <v>1</v>
      </c>
      <c r="E13863" s="144" t="s">
        <v>192</v>
      </c>
      <c r="F13863" s="144">
        <v>2090</v>
      </c>
      <c r="G13863" s="147">
        <v>87.588779104214424</v>
      </c>
      <c r="H13863" s="147">
        <v>94.677099999999996</v>
      </c>
      <c r="I13863" s="147">
        <v>102.22999999999999</v>
      </c>
      <c r="J13863" s="147">
        <v>109.69283333333333</v>
      </c>
      <c r="K13863" s="147">
        <v>117.16539999999999</v>
      </c>
    </row>
    <row r="13864" spans="2:11" x14ac:dyDescent="0.2">
      <c r="B13864" s="21" t="str">
        <f t="shared" si="216"/>
        <v>Niagara FallsWind2095RCP6.0</v>
      </c>
      <c r="C13864" t="s">
        <v>389</v>
      </c>
      <c r="D13864" t="s">
        <v>1</v>
      </c>
      <c r="E13864" s="144" t="s">
        <v>192</v>
      </c>
      <c r="F13864" s="144">
        <v>2095</v>
      </c>
      <c r="G13864" s="147">
        <v>87.689518720679445</v>
      </c>
      <c r="H13864" s="147">
        <v>94.819699999999983</v>
      </c>
      <c r="I13864" s="147">
        <v>102.42</v>
      </c>
      <c r="J13864" s="147">
        <v>109.92466666666667</v>
      </c>
      <c r="K13864" s="147">
        <v>117.44659999999998</v>
      </c>
    </row>
    <row r="13865" spans="2:11" x14ac:dyDescent="0.2">
      <c r="B13865" s="21" t="str">
        <f t="shared" si="216"/>
        <v>Niagara FallsWind2100RCP6.0</v>
      </c>
      <c r="C13865" t="s">
        <v>389</v>
      </c>
      <c r="D13865" t="s">
        <v>1</v>
      </c>
      <c r="E13865" s="144" t="s">
        <v>192</v>
      </c>
      <c r="F13865" s="144">
        <v>2100</v>
      </c>
      <c r="G13865" s="147">
        <v>87.790258337144479</v>
      </c>
      <c r="H13865" s="147">
        <v>94.962299999999985</v>
      </c>
      <c r="I13865" s="147">
        <v>102.61</v>
      </c>
      <c r="J13865" s="147">
        <v>110.15650000000001</v>
      </c>
      <c r="K13865" s="147">
        <v>117.72779999999997</v>
      </c>
    </row>
    <row r="13866" spans="2:11" x14ac:dyDescent="0.2">
      <c r="B13866" s="21" t="str">
        <f t="shared" si="216"/>
        <v>Niagara FallsWind2023RCP8.5</v>
      </c>
      <c r="C13866" t="s">
        <v>389</v>
      </c>
      <c r="D13866" t="s">
        <v>1</v>
      </c>
      <c r="E13866" s="144" t="s">
        <v>191</v>
      </c>
      <c r="F13866" s="144">
        <v>2023</v>
      </c>
      <c r="G13866" s="147">
        <v>87.375786772259772</v>
      </c>
      <c r="H13866" s="147">
        <v>94.264800000000008</v>
      </c>
      <c r="I13866" s="147">
        <v>101.55000000000001</v>
      </c>
      <c r="J13866" s="147">
        <v>108.79759999999999</v>
      </c>
      <c r="K13866" s="147">
        <v>116.05199999999999</v>
      </c>
    </row>
    <row r="13867" spans="2:11" x14ac:dyDescent="0.2">
      <c r="B13867" s="21" t="str">
        <f t="shared" si="216"/>
        <v>Niagara FallsWind2025RCP8.5</v>
      </c>
      <c r="C13867" t="s">
        <v>389</v>
      </c>
      <c r="D13867" t="s">
        <v>1</v>
      </c>
      <c r="E13867" s="144" t="s">
        <v>191</v>
      </c>
      <c r="F13867" s="144">
        <v>2025</v>
      </c>
      <c r="G13867" s="147">
        <v>87.370030222747488</v>
      </c>
      <c r="H13867" s="147">
        <v>94.271000000000001</v>
      </c>
      <c r="I13867" s="147">
        <v>101.57333333333334</v>
      </c>
      <c r="J13867" s="147">
        <v>108.83326666666666</v>
      </c>
      <c r="K13867" s="147">
        <v>116.1014</v>
      </c>
    </row>
    <row r="13868" spans="2:11" x14ac:dyDescent="0.2">
      <c r="B13868" s="21" t="str">
        <f t="shared" si="216"/>
        <v>Niagara FallsWind2030RCP8.5</v>
      </c>
      <c r="C13868" t="s">
        <v>389</v>
      </c>
      <c r="D13868" t="s">
        <v>1</v>
      </c>
      <c r="E13868" s="144" t="s">
        <v>191</v>
      </c>
      <c r="F13868" s="144">
        <v>2030</v>
      </c>
      <c r="G13868" s="147">
        <v>87.364273673235189</v>
      </c>
      <c r="H13868" s="147">
        <v>94.277200000000008</v>
      </c>
      <c r="I13868" s="147">
        <v>101.59666666666668</v>
      </c>
      <c r="J13868" s="147">
        <v>108.86893333333333</v>
      </c>
      <c r="K13868" s="147">
        <v>116.15079999999999</v>
      </c>
    </row>
    <row r="13869" spans="2:11" x14ac:dyDescent="0.2">
      <c r="B13869" s="21" t="str">
        <f t="shared" si="216"/>
        <v>Niagara FallsWind2035RCP8.5</v>
      </c>
      <c r="C13869" t="s">
        <v>389</v>
      </c>
      <c r="D13869" t="s">
        <v>1</v>
      </c>
      <c r="E13869" s="144" t="s">
        <v>191</v>
      </c>
      <c r="F13869" s="144">
        <v>2035</v>
      </c>
      <c r="G13869" s="147">
        <v>87.358517123722905</v>
      </c>
      <c r="H13869" s="147">
        <v>94.2834</v>
      </c>
      <c r="I13869" s="147">
        <v>101.62</v>
      </c>
      <c r="J13869" s="147">
        <v>108.9046</v>
      </c>
      <c r="K13869" s="147">
        <v>116.2002</v>
      </c>
    </row>
    <row r="13870" spans="2:11" x14ac:dyDescent="0.2">
      <c r="B13870" s="21" t="str">
        <f t="shared" si="216"/>
        <v>Niagara FallsWind2040RCP8.5</v>
      </c>
      <c r="C13870" t="s">
        <v>389</v>
      </c>
      <c r="D13870" t="s">
        <v>1</v>
      </c>
      <c r="E13870" s="144" t="s">
        <v>191</v>
      </c>
      <c r="F13870" s="144">
        <v>2040</v>
      </c>
      <c r="G13870" s="147">
        <v>87.361395398479047</v>
      </c>
      <c r="H13870" s="147">
        <v>94.305099999999996</v>
      </c>
      <c r="I13870" s="147">
        <v>101.67</v>
      </c>
      <c r="J13870" s="147">
        <v>108.97593333333333</v>
      </c>
      <c r="K13870" s="147">
        <v>116.2914</v>
      </c>
    </row>
    <row r="13871" spans="2:11" x14ac:dyDescent="0.2">
      <c r="B13871" s="21" t="str">
        <f t="shared" si="216"/>
        <v>Niagara FallsWind2045RCP8.5</v>
      </c>
      <c r="C13871" t="s">
        <v>389</v>
      </c>
      <c r="D13871" t="s">
        <v>1</v>
      </c>
      <c r="E13871" s="144" t="s">
        <v>191</v>
      </c>
      <c r="F13871" s="144">
        <v>2045</v>
      </c>
      <c r="G13871" s="147">
        <v>87.364273673235203</v>
      </c>
      <c r="H13871" s="147">
        <v>94.326800000000006</v>
      </c>
      <c r="I13871" s="147">
        <v>101.72000000000001</v>
      </c>
      <c r="J13871" s="147">
        <v>109.04726666666667</v>
      </c>
      <c r="K13871" s="147">
        <v>116.3826</v>
      </c>
    </row>
    <row r="13872" spans="2:11" x14ac:dyDescent="0.2">
      <c r="B13872" s="21" t="str">
        <f t="shared" si="216"/>
        <v>Niagara FallsWind2050RCP8.5</v>
      </c>
      <c r="C13872" t="s">
        <v>389</v>
      </c>
      <c r="D13872" t="s">
        <v>1</v>
      </c>
      <c r="E13872" s="144" t="s">
        <v>191</v>
      </c>
      <c r="F13872" s="144">
        <v>2050</v>
      </c>
      <c r="G13872" s="147">
        <v>87.407447794577365</v>
      </c>
      <c r="H13872" s="147">
        <v>94.410499999999999</v>
      </c>
      <c r="I13872" s="147">
        <v>101.86</v>
      </c>
      <c r="J13872" s="147">
        <v>109.23273333333333</v>
      </c>
      <c r="K13872" s="147">
        <v>116.61059999999999</v>
      </c>
    </row>
    <row r="13873" spans="2:11" x14ac:dyDescent="0.2">
      <c r="B13873" s="21" t="str">
        <f t="shared" si="216"/>
        <v>Niagara FallsWind2055RCP8.5</v>
      </c>
      <c r="C13873" t="s">
        <v>389</v>
      </c>
      <c r="D13873" t="s">
        <v>1</v>
      </c>
      <c r="E13873" s="144" t="s">
        <v>191</v>
      </c>
      <c r="F13873" s="144">
        <v>2055</v>
      </c>
      <c r="G13873" s="147">
        <v>87.44774364116337</v>
      </c>
      <c r="H13873" s="147">
        <v>94.472499999999997</v>
      </c>
      <c r="I13873" s="147">
        <v>101.95</v>
      </c>
      <c r="J13873" s="147">
        <v>109.34686666666666</v>
      </c>
      <c r="K13873" s="147">
        <v>116.7474</v>
      </c>
    </row>
    <row r="13874" spans="2:11" x14ac:dyDescent="0.2">
      <c r="B13874" s="21" t="str">
        <f t="shared" si="216"/>
        <v>Niagara FallsWind2060RCP8.5</v>
      </c>
      <c r="C13874" t="s">
        <v>389</v>
      </c>
      <c r="D13874" t="s">
        <v>1</v>
      </c>
      <c r="E13874" s="144" t="s">
        <v>191</v>
      </c>
      <c r="F13874" s="144">
        <v>2060</v>
      </c>
      <c r="G13874" s="147">
        <v>87.588779104214424</v>
      </c>
      <c r="H13874" s="147">
        <v>94.677099999999996</v>
      </c>
      <c r="I13874" s="147">
        <v>102.22999999999999</v>
      </c>
      <c r="J13874" s="147">
        <v>109.69283333333333</v>
      </c>
      <c r="K13874" s="147">
        <v>117.16539999999999</v>
      </c>
    </row>
    <row r="13875" spans="2:11" x14ac:dyDescent="0.2">
      <c r="B13875" s="21" t="str">
        <f t="shared" si="216"/>
        <v>Niagara FallsWind2065RCP8.5</v>
      </c>
      <c r="C13875" t="s">
        <v>389</v>
      </c>
      <c r="D13875" t="s">
        <v>1</v>
      </c>
      <c r="E13875" s="144" t="s">
        <v>191</v>
      </c>
      <c r="F13875" s="144">
        <v>2065</v>
      </c>
      <c r="G13875" s="147">
        <v>87.689518720679445</v>
      </c>
      <c r="H13875" s="147">
        <v>94.819699999999983</v>
      </c>
      <c r="I13875" s="147">
        <v>102.42</v>
      </c>
      <c r="J13875" s="147">
        <v>109.92466666666667</v>
      </c>
      <c r="K13875" s="147">
        <v>117.44659999999998</v>
      </c>
    </row>
    <row r="13876" spans="2:11" x14ac:dyDescent="0.2">
      <c r="B13876" s="21" t="str">
        <f t="shared" si="216"/>
        <v>Niagara FallsWind2070RCP8.5</v>
      </c>
      <c r="C13876" t="s">
        <v>389</v>
      </c>
      <c r="D13876" t="s">
        <v>1</v>
      </c>
      <c r="E13876" s="144" t="s">
        <v>191</v>
      </c>
      <c r="F13876" s="144">
        <v>2070</v>
      </c>
      <c r="G13876" s="147">
        <v>87.793136611900621</v>
      </c>
      <c r="H13876" s="147">
        <v>94.987099999999984</v>
      </c>
      <c r="I13876" s="147">
        <v>102.66666666666667</v>
      </c>
      <c r="J13876" s="147">
        <v>110.23853333333334</v>
      </c>
      <c r="K13876" s="147">
        <v>117.83039999999998</v>
      </c>
    </row>
    <row r="13877" spans="2:11" x14ac:dyDescent="0.2">
      <c r="B13877" s="21" t="str">
        <f t="shared" si="216"/>
        <v>Niagara FallsWind2075RCP8.5</v>
      </c>
      <c r="C13877" t="s">
        <v>389</v>
      </c>
      <c r="D13877" t="s">
        <v>1</v>
      </c>
      <c r="E13877" s="144" t="s">
        <v>191</v>
      </c>
      <c r="F13877" s="144">
        <v>2075</v>
      </c>
      <c r="G13877" s="147">
        <v>87.796014886656764</v>
      </c>
      <c r="H13877" s="147">
        <v>95.011899999999997</v>
      </c>
      <c r="I13877" s="147">
        <v>102.72333333333333</v>
      </c>
      <c r="J13877" s="147">
        <v>110.32056666666668</v>
      </c>
      <c r="K13877" s="147">
        <v>117.93299999999999</v>
      </c>
    </row>
    <row r="13878" spans="2:11" x14ac:dyDescent="0.2">
      <c r="B13878" s="21" t="str">
        <f t="shared" si="216"/>
        <v>Niagara FallsWind2080RCP8.5</v>
      </c>
      <c r="C13878" t="s">
        <v>389</v>
      </c>
      <c r="D13878" t="s">
        <v>1</v>
      </c>
      <c r="E13878" s="144" t="s">
        <v>191</v>
      </c>
      <c r="F13878" s="144">
        <v>2080</v>
      </c>
      <c r="G13878" s="147">
        <v>87.798893161412906</v>
      </c>
      <c r="H13878" s="147">
        <v>95.036699999999996</v>
      </c>
      <c r="I13878" s="147">
        <v>102.78</v>
      </c>
      <c r="J13878" s="147">
        <v>110.40260000000001</v>
      </c>
      <c r="K13878" s="147">
        <v>118.0356</v>
      </c>
    </row>
    <row r="13879" spans="2:11" x14ac:dyDescent="0.2">
      <c r="B13879" s="21" t="str">
        <f t="shared" si="216"/>
        <v>Niagara FallsWind2085RCP8.5</v>
      </c>
      <c r="C13879" t="s">
        <v>389</v>
      </c>
      <c r="D13879" t="s">
        <v>1</v>
      </c>
      <c r="E13879" s="144" t="s">
        <v>191</v>
      </c>
      <c r="F13879" s="144">
        <v>2085</v>
      </c>
      <c r="G13879" s="147">
        <v>87.833432458486641</v>
      </c>
      <c r="H13879" s="147">
        <v>95.143650000000008</v>
      </c>
      <c r="I13879" s="147">
        <v>102.97499999999999</v>
      </c>
      <c r="J13879" s="147">
        <v>110.67009999999999</v>
      </c>
      <c r="K13879" s="147">
        <v>118.3776</v>
      </c>
    </row>
    <row r="13880" spans="2:11" x14ac:dyDescent="0.2">
      <c r="B13880" s="21" t="str">
        <f t="shared" si="216"/>
        <v>Niagara FallsWind2090RCP8.5</v>
      </c>
      <c r="C13880" t="s">
        <v>389</v>
      </c>
      <c r="D13880" t="s">
        <v>1</v>
      </c>
      <c r="E13880" s="144" t="s">
        <v>191</v>
      </c>
      <c r="F13880" s="144">
        <v>2090</v>
      </c>
      <c r="G13880" s="147">
        <v>87.867971755560376</v>
      </c>
      <c r="H13880" s="147">
        <v>95.250600000000006</v>
      </c>
      <c r="I13880" s="147">
        <v>103.17</v>
      </c>
      <c r="J13880" s="147">
        <v>110.93759999999999</v>
      </c>
      <c r="K13880" s="147">
        <v>118.7196</v>
      </c>
    </row>
    <row r="13881" spans="2:11" x14ac:dyDescent="0.2">
      <c r="B13881" s="21" t="str">
        <f t="shared" si="216"/>
        <v>Niagara FallsWind2095RCP8.5</v>
      </c>
      <c r="C13881" t="s">
        <v>389</v>
      </c>
      <c r="D13881" t="s">
        <v>1</v>
      </c>
      <c r="E13881" s="144" t="s">
        <v>191</v>
      </c>
      <c r="F13881" s="144">
        <v>2095</v>
      </c>
      <c r="G13881" s="147">
        <v>87.867971755560376</v>
      </c>
      <c r="H13881" s="147">
        <v>95.250600000000006</v>
      </c>
      <c r="I13881" s="147">
        <v>103.17</v>
      </c>
      <c r="J13881" s="147">
        <v>110.93759999999999</v>
      </c>
      <c r="K13881" s="147">
        <v>118.7196</v>
      </c>
    </row>
    <row r="13882" spans="2:11" x14ac:dyDescent="0.2">
      <c r="B13882" s="21" t="str">
        <f t="shared" si="216"/>
        <v>Niagara FallsWind2100RCP8.5</v>
      </c>
      <c r="C13882" t="s">
        <v>389</v>
      </c>
      <c r="D13882" t="s">
        <v>1</v>
      </c>
      <c r="E13882" s="144" t="s">
        <v>191</v>
      </c>
      <c r="F13882" s="144">
        <v>2100</v>
      </c>
      <c r="G13882" s="147">
        <v>87.867971755560376</v>
      </c>
      <c r="H13882" s="147">
        <v>95.250600000000006</v>
      </c>
      <c r="I13882" s="147">
        <v>103.17</v>
      </c>
      <c r="J13882" s="147">
        <v>110.93759999999999</v>
      </c>
      <c r="K13882" s="147">
        <v>118.7196</v>
      </c>
    </row>
    <row r="13883" spans="2:11" x14ac:dyDescent="0.2">
      <c r="B13883" s="21" t="str">
        <f t="shared" si="216"/>
        <v>North BayIce Accretion2023RCP4.5</v>
      </c>
      <c r="C13883" t="s">
        <v>390</v>
      </c>
      <c r="D13883" t="s">
        <v>486</v>
      </c>
      <c r="E13883" s="144" t="s">
        <v>193</v>
      </c>
      <c r="F13883" s="144">
        <v>2023</v>
      </c>
      <c r="G13883" s="147">
        <v>15.69132991278477</v>
      </c>
      <c r="H13883" s="147">
        <v>18.753019999999996</v>
      </c>
      <c r="I13883" s="147">
        <v>22.637999999999998</v>
      </c>
      <c r="J13883" s="147">
        <v>25.580939999999998</v>
      </c>
      <c r="K13883" s="147">
        <v>28.551600000000001</v>
      </c>
    </row>
    <row r="13884" spans="2:11" x14ac:dyDescent="0.2">
      <c r="B13884" s="21" t="str">
        <f t="shared" si="216"/>
        <v>North BayIce Accretion2025RCP4.5</v>
      </c>
      <c r="C13884" t="s">
        <v>390</v>
      </c>
      <c r="D13884" t="s">
        <v>486</v>
      </c>
      <c r="E13884" s="144" t="s">
        <v>193</v>
      </c>
      <c r="F13884" s="144">
        <v>2025</v>
      </c>
      <c r="G13884" s="147">
        <v>15.79083590735365</v>
      </c>
      <c r="H13884" s="147">
        <v>18.877796666666661</v>
      </c>
      <c r="I13884" s="147">
        <v>22.79933333333333</v>
      </c>
      <c r="J13884" s="147">
        <v>25.771533333333331</v>
      </c>
      <c r="K13884" s="147">
        <v>28.764120000000002</v>
      </c>
    </row>
    <row r="13885" spans="2:11" x14ac:dyDescent="0.2">
      <c r="B13885" s="21" t="str">
        <f t="shared" si="216"/>
        <v>North BayIce Accretion2030RCP4.5</v>
      </c>
      <c r="C13885" t="s">
        <v>390</v>
      </c>
      <c r="D13885" t="s">
        <v>486</v>
      </c>
      <c r="E13885" s="144" t="s">
        <v>193</v>
      </c>
      <c r="F13885" s="144">
        <v>2030</v>
      </c>
      <c r="G13885" s="147">
        <v>15.890341901922529</v>
      </c>
      <c r="H13885" s="147">
        <v>19.002573333333331</v>
      </c>
      <c r="I13885" s="147">
        <v>22.960666666666665</v>
      </c>
      <c r="J13885" s="147">
        <v>25.962126666666666</v>
      </c>
      <c r="K13885" s="147">
        <v>28.97664</v>
      </c>
    </row>
    <row r="13886" spans="2:11" x14ac:dyDescent="0.2">
      <c r="B13886" s="21" t="str">
        <f t="shared" si="216"/>
        <v>North BayIce Accretion2035RCP4.5</v>
      </c>
      <c r="C13886" t="s">
        <v>390</v>
      </c>
      <c r="D13886" t="s">
        <v>486</v>
      </c>
      <c r="E13886" s="144" t="s">
        <v>193</v>
      </c>
      <c r="F13886" s="144">
        <v>2035</v>
      </c>
      <c r="G13886" s="147">
        <v>15.989847896491408</v>
      </c>
      <c r="H13886" s="147">
        <v>19.12735</v>
      </c>
      <c r="I13886" s="147">
        <v>23.122</v>
      </c>
      <c r="J13886" s="147">
        <v>26.152719999999999</v>
      </c>
      <c r="K13886" s="147">
        <v>29.189160000000001</v>
      </c>
    </row>
    <row r="13887" spans="2:11" x14ac:dyDescent="0.2">
      <c r="B13887" s="21" t="str">
        <f t="shared" si="216"/>
        <v>North BayIce Accretion2040RCP4.5</v>
      </c>
      <c r="C13887" t="s">
        <v>390</v>
      </c>
      <c r="D13887" t="s">
        <v>486</v>
      </c>
      <c r="E13887" s="144" t="s">
        <v>193</v>
      </c>
      <c r="F13887" s="144">
        <v>2040</v>
      </c>
      <c r="G13887" s="147">
        <v>16.089353891060288</v>
      </c>
      <c r="H13887" s="147">
        <v>19.252126666666665</v>
      </c>
      <c r="I13887" s="147">
        <v>23.283333333333331</v>
      </c>
      <c r="J13887" s="147">
        <v>26.343313333333331</v>
      </c>
      <c r="K13887" s="147">
        <v>29.401680000000002</v>
      </c>
    </row>
    <row r="13888" spans="2:11" x14ac:dyDescent="0.2">
      <c r="B13888" s="21" t="str">
        <f t="shared" si="216"/>
        <v>North BayIce Accretion2045RCP4.5</v>
      </c>
      <c r="C13888" t="s">
        <v>390</v>
      </c>
      <c r="D13888" t="s">
        <v>486</v>
      </c>
      <c r="E13888" s="144" t="s">
        <v>193</v>
      </c>
      <c r="F13888" s="144">
        <v>2045</v>
      </c>
      <c r="G13888" s="147">
        <v>16.188859885629167</v>
      </c>
      <c r="H13888" s="147">
        <v>19.376903333333331</v>
      </c>
      <c r="I13888" s="147">
        <v>23.444666666666663</v>
      </c>
      <c r="J13888" s="147">
        <v>26.533906666666667</v>
      </c>
      <c r="K13888" s="147">
        <v>29.6142</v>
      </c>
    </row>
    <row r="13889" spans="2:11" x14ac:dyDescent="0.2">
      <c r="B13889" s="21" t="str">
        <f t="shared" si="216"/>
        <v>North BayIce Accretion2050RCP4.5</v>
      </c>
      <c r="C13889" t="s">
        <v>390</v>
      </c>
      <c r="D13889" t="s">
        <v>486</v>
      </c>
      <c r="E13889" s="144" t="s">
        <v>193</v>
      </c>
      <c r="F13889" s="144">
        <v>2050</v>
      </c>
      <c r="G13889" s="147">
        <v>16.413896519500323</v>
      </c>
      <c r="H13889" s="147">
        <v>19.680627999999999</v>
      </c>
      <c r="I13889" s="147">
        <v>23.847999999999999</v>
      </c>
      <c r="J13889" s="147">
        <v>27.012875999999999</v>
      </c>
      <c r="K13889" s="147">
        <v>30.170448</v>
      </c>
    </row>
    <row r="13890" spans="2:11" x14ac:dyDescent="0.2">
      <c r="B13890" s="21" t="str">
        <f t="shared" si="216"/>
        <v>North BayIce Accretion2055RCP4.5</v>
      </c>
      <c r="C13890" t="s">
        <v>390</v>
      </c>
      <c r="D13890" t="s">
        <v>486</v>
      </c>
      <c r="E13890" s="144" t="s">
        <v>193</v>
      </c>
      <c r="F13890" s="144">
        <v>2055</v>
      </c>
      <c r="G13890" s="147">
        <v>16.539427158802603</v>
      </c>
      <c r="H13890" s="147">
        <v>19.859576000000001</v>
      </c>
      <c r="I13890" s="147">
        <v>24.09</v>
      </c>
      <c r="J13890" s="147">
        <v>27.301251999999998</v>
      </c>
      <c r="K13890" s="147">
        <v>30.514175999999999</v>
      </c>
    </row>
    <row r="13891" spans="2:11" x14ac:dyDescent="0.2">
      <c r="B13891" s="21" t="str">
        <f t="shared" si="216"/>
        <v>North BayIce Accretion2060RCP4.5</v>
      </c>
      <c r="C13891" t="s">
        <v>390</v>
      </c>
      <c r="D13891" t="s">
        <v>486</v>
      </c>
      <c r="E13891" s="144" t="s">
        <v>193</v>
      </c>
      <c r="F13891" s="144">
        <v>2060</v>
      </c>
      <c r="G13891" s="147">
        <v>16.664957798104879</v>
      </c>
      <c r="H13891" s="147">
        <v>20.038523999999999</v>
      </c>
      <c r="I13891" s="147">
        <v>24.332000000000001</v>
      </c>
      <c r="J13891" s="147">
        <v>27.589628000000001</v>
      </c>
      <c r="K13891" s="147">
        <v>30.857903999999998</v>
      </c>
    </row>
    <row r="13892" spans="2:11" x14ac:dyDescent="0.2">
      <c r="B13892" s="21" t="str">
        <f t="shared" si="216"/>
        <v>North BayIce Accretion2065RCP4.5</v>
      </c>
      <c r="C13892" t="s">
        <v>390</v>
      </c>
      <c r="D13892" t="s">
        <v>486</v>
      </c>
      <c r="E13892" s="144" t="s">
        <v>193</v>
      </c>
      <c r="F13892" s="144">
        <v>2065</v>
      </c>
      <c r="G13892" s="147">
        <v>16.790488437407159</v>
      </c>
      <c r="H13892" s="147">
        <v>20.217472000000001</v>
      </c>
      <c r="I13892" s="147">
        <v>24.574000000000002</v>
      </c>
      <c r="J13892" s="147">
        <v>27.878004000000001</v>
      </c>
      <c r="K13892" s="147">
        <v>31.201631999999996</v>
      </c>
    </row>
    <row r="13893" spans="2:11" x14ac:dyDescent="0.2">
      <c r="B13893" s="21" t="str">
        <f t="shared" si="216"/>
        <v>North BayIce Accretion2070RCP4.5</v>
      </c>
      <c r="C13893" t="s">
        <v>390</v>
      </c>
      <c r="D13893" t="s">
        <v>486</v>
      </c>
      <c r="E13893" s="144" t="s">
        <v>193</v>
      </c>
      <c r="F13893" s="144">
        <v>2070</v>
      </c>
      <c r="G13893" s="147">
        <v>16.916019076709436</v>
      </c>
      <c r="H13893" s="147">
        <v>20.396419999999999</v>
      </c>
      <c r="I13893" s="147">
        <v>24.816000000000003</v>
      </c>
      <c r="J13893" s="147">
        <v>28.16638</v>
      </c>
      <c r="K13893" s="147">
        <v>31.545359999999995</v>
      </c>
    </row>
    <row r="13894" spans="2:11" x14ac:dyDescent="0.2">
      <c r="B13894" s="21" t="str">
        <f t="shared" si="216"/>
        <v>North BayIce Accretion2075RCP4.5</v>
      </c>
      <c r="C13894" t="s">
        <v>390</v>
      </c>
      <c r="D13894" t="s">
        <v>486</v>
      </c>
      <c r="E13894" s="144" t="s">
        <v>193</v>
      </c>
      <c r="F13894" s="144">
        <v>2075</v>
      </c>
      <c r="G13894" s="147">
        <v>16.854784618513204</v>
      </c>
      <c r="H13894" s="147">
        <v>20.335553333333333</v>
      </c>
      <c r="I13894" s="147">
        <v>24.757333333333335</v>
      </c>
      <c r="J13894" s="147">
        <v>28.108373333333333</v>
      </c>
      <c r="K13894" s="147">
        <v>31.485299999999995</v>
      </c>
    </row>
    <row r="13895" spans="2:11" x14ac:dyDescent="0.2">
      <c r="B13895" s="21" t="str">
        <f t="shared" si="216"/>
        <v>North BayIce Accretion2080RCP4.5</v>
      </c>
      <c r="C13895" t="s">
        <v>390</v>
      </c>
      <c r="D13895" t="s">
        <v>486</v>
      </c>
      <c r="E13895" s="144" t="s">
        <v>193</v>
      </c>
      <c r="F13895" s="144">
        <v>2080</v>
      </c>
      <c r="G13895" s="147">
        <v>16.793550160316968</v>
      </c>
      <c r="H13895" s="147">
        <v>20.274686666666664</v>
      </c>
      <c r="I13895" s="147">
        <v>24.698666666666668</v>
      </c>
      <c r="J13895" s="147">
        <v>28.050366666666665</v>
      </c>
      <c r="K13895" s="147">
        <v>31.425239999999995</v>
      </c>
    </row>
    <row r="13896" spans="2:11" x14ac:dyDescent="0.2">
      <c r="B13896" s="21" t="str">
        <f t="shared" si="216"/>
        <v>North BayIce Accretion2085RCP4.5</v>
      </c>
      <c r="C13896" t="s">
        <v>390</v>
      </c>
      <c r="D13896" t="s">
        <v>486</v>
      </c>
      <c r="E13896" s="144" t="s">
        <v>193</v>
      </c>
      <c r="F13896" s="144">
        <v>2085</v>
      </c>
      <c r="G13896" s="147">
        <v>16.732315702120736</v>
      </c>
      <c r="H13896" s="147">
        <v>20.213819999999998</v>
      </c>
      <c r="I13896" s="147">
        <v>24.64</v>
      </c>
      <c r="J13896" s="147">
        <v>27.992359999999998</v>
      </c>
      <c r="K13896" s="147">
        <v>31.365179999999995</v>
      </c>
    </row>
    <row r="13897" spans="2:11" x14ac:dyDescent="0.2">
      <c r="B13897" s="21" t="str">
        <f t="shared" si="216"/>
        <v>North BayIce Accretion2090RCP4.5</v>
      </c>
      <c r="C13897" t="s">
        <v>390</v>
      </c>
      <c r="D13897" t="s">
        <v>486</v>
      </c>
      <c r="E13897" s="144" t="s">
        <v>193</v>
      </c>
      <c r="F13897" s="144">
        <v>2090</v>
      </c>
      <c r="G13897" s="147">
        <v>16.671081243924505</v>
      </c>
      <c r="H13897" s="147">
        <v>20.152953333333333</v>
      </c>
      <c r="I13897" s="147">
        <v>24.581333333333337</v>
      </c>
      <c r="J13897" s="147">
        <v>27.934353333333334</v>
      </c>
      <c r="K13897" s="147">
        <v>31.305119999999999</v>
      </c>
    </row>
    <row r="13898" spans="2:11" x14ac:dyDescent="0.2">
      <c r="B13898" s="21" t="str">
        <f t="shared" si="216"/>
        <v>North BayIce Accretion2095RCP4.5</v>
      </c>
      <c r="C13898" t="s">
        <v>390</v>
      </c>
      <c r="D13898" t="s">
        <v>486</v>
      </c>
      <c r="E13898" s="144" t="s">
        <v>193</v>
      </c>
      <c r="F13898" s="144">
        <v>2095</v>
      </c>
      <c r="G13898" s="147">
        <v>16.609846785728269</v>
      </c>
      <c r="H13898" s="147">
        <v>20.092086666666663</v>
      </c>
      <c r="I13898" s="147">
        <v>24.522666666666669</v>
      </c>
      <c r="J13898" s="147">
        <v>27.876346666666667</v>
      </c>
      <c r="K13898" s="147">
        <v>31.245059999999999</v>
      </c>
    </row>
    <row r="13899" spans="2:11" x14ac:dyDescent="0.2">
      <c r="B13899" s="21" t="str">
        <f t="shared" si="216"/>
        <v>North BayIce Accretion2100RCP4.5</v>
      </c>
      <c r="C13899" t="s">
        <v>390</v>
      </c>
      <c r="D13899" t="s">
        <v>486</v>
      </c>
      <c r="E13899" s="144" t="s">
        <v>193</v>
      </c>
      <c r="F13899" s="144">
        <v>2100</v>
      </c>
      <c r="G13899" s="147">
        <v>16.548612327532037</v>
      </c>
      <c r="H13899" s="147">
        <v>20.031219999999998</v>
      </c>
      <c r="I13899" s="147">
        <v>24.464000000000002</v>
      </c>
      <c r="J13899" s="147">
        <v>27.818339999999999</v>
      </c>
      <c r="K13899" s="147">
        <v>31.184999999999999</v>
      </c>
    </row>
    <row r="13900" spans="2:11" x14ac:dyDescent="0.2">
      <c r="B13900" s="21" t="str">
        <f t="shared" ref="B13900:B13963" si="217">C13900&amp;D13900&amp;F13900&amp;E13900</f>
        <v>North BayIce Accretion2023RCP6.0</v>
      </c>
      <c r="C13900" t="s">
        <v>390</v>
      </c>
      <c r="D13900" t="s">
        <v>486</v>
      </c>
      <c r="E13900" s="144" t="s">
        <v>192</v>
      </c>
      <c r="F13900" s="144">
        <v>2023</v>
      </c>
      <c r="G13900" s="147">
        <v>15.69132991278477</v>
      </c>
      <c r="H13900" s="147">
        <v>18.753019999999996</v>
      </c>
      <c r="I13900" s="147">
        <v>22.637999999999998</v>
      </c>
      <c r="J13900" s="147">
        <v>25.580939999999998</v>
      </c>
      <c r="K13900" s="147">
        <v>28.551600000000001</v>
      </c>
    </row>
    <row r="13901" spans="2:11" x14ac:dyDescent="0.2">
      <c r="B13901" s="21" t="str">
        <f t="shared" si="217"/>
        <v>North BayIce Accretion2025RCP6.0</v>
      </c>
      <c r="C13901" t="s">
        <v>390</v>
      </c>
      <c r="D13901" t="s">
        <v>486</v>
      </c>
      <c r="E13901" s="144" t="s">
        <v>192</v>
      </c>
      <c r="F13901" s="144">
        <v>2025</v>
      </c>
      <c r="G13901" s="147">
        <v>15.79083590735365</v>
      </c>
      <c r="H13901" s="147">
        <v>18.877796666666661</v>
      </c>
      <c r="I13901" s="147">
        <v>22.79933333333333</v>
      </c>
      <c r="J13901" s="147">
        <v>25.771533333333331</v>
      </c>
      <c r="K13901" s="147">
        <v>28.764120000000002</v>
      </c>
    </row>
    <row r="13902" spans="2:11" x14ac:dyDescent="0.2">
      <c r="B13902" s="21" t="str">
        <f t="shared" si="217"/>
        <v>North BayIce Accretion2030RCP6.0</v>
      </c>
      <c r="C13902" t="s">
        <v>390</v>
      </c>
      <c r="D13902" t="s">
        <v>486</v>
      </c>
      <c r="E13902" s="144" t="s">
        <v>192</v>
      </c>
      <c r="F13902" s="144">
        <v>2030</v>
      </c>
      <c r="G13902" s="147">
        <v>15.890341901922529</v>
      </c>
      <c r="H13902" s="147">
        <v>19.002573333333331</v>
      </c>
      <c r="I13902" s="147">
        <v>22.960666666666665</v>
      </c>
      <c r="J13902" s="147">
        <v>25.962126666666666</v>
      </c>
      <c r="K13902" s="147">
        <v>28.97664</v>
      </c>
    </row>
    <row r="13903" spans="2:11" x14ac:dyDescent="0.2">
      <c r="B13903" s="21" t="str">
        <f t="shared" si="217"/>
        <v>North BayIce Accretion2035RCP6.0</v>
      </c>
      <c r="C13903" t="s">
        <v>390</v>
      </c>
      <c r="D13903" t="s">
        <v>486</v>
      </c>
      <c r="E13903" s="144" t="s">
        <v>192</v>
      </c>
      <c r="F13903" s="144">
        <v>2035</v>
      </c>
      <c r="G13903" s="147">
        <v>15.989847896491408</v>
      </c>
      <c r="H13903" s="147">
        <v>19.12735</v>
      </c>
      <c r="I13903" s="147">
        <v>23.122</v>
      </c>
      <c r="J13903" s="147">
        <v>26.152719999999999</v>
      </c>
      <c r="K13903" s="147">
        <v>29.189160000000001</v>
      </c>
    </row>
    <row r="13904" spans="2:11" x14ac:dyDescent="0.2">
      <c r="B13904" s="21" t="str">
        <f t="shared" si="217"/>
        <v>North BayIce Accretion2040RCP6.0</v>
      </c>
      <c r="C13904" t="s">
        <v>390</v>
      </c>
      <c r="D13904" t="s">
        <v>486</v>
      </c>
      <c r="E13904" s="144" t="s">
        <v>192</v>
      </c>
      <c r="F13904" s="144">
        <v>2040</v>
      </c>
      <c r="G13904" s="147">
        <v>16.089353891060288</v>
      </c>
      <c r="H13904" s="147">
        <v>19.252126666666665</v>
      </c>
      <c r="I13904" s="147">
        <v>23.283333333333331</v>
      </c>
      <c r="J13904" s="147">
        <v>26.343313333333331</v>
      </c>
      <c r="K13904" s="147">
        <v>29.401680000000002</v>
      </c>
    </row>
    <row r="13905" spans="2:11" x14ac:dyDescent="0.2">
      <c r="B13905" s="21" t="str">
        <f t="shared" si="217"/>
        <v>North BayIce Accretion2045RCP6.0</v>
      </c>
      <c r="C13905" t="s">
        <v>390</v>
      </c>
      <c r="D13905" t="s">
        <v>486</v>
      </c>
      <c r="E13905" s="144" t="s">
        <v>192</v>
      </c>
      <c r="F13905" s="144">
        <v>2045</v>
      </c>
      <c r="G13905" s="147">
        <v>16.188859885629167</v>
      </c>
      <c r="H13905" s="147">
        <v>19.376903333333331</v>
      </c>
      <c r="I13905" s="147">
        <v>23.444666666666663</v>
      </c>
      <c r="J13905" s="147">
        <v>26.533906666666667</v>
      </c>
      <c r="K13905" s="147">
        <v>29.6142</v>
      </c>
    </row>
    <row r="13906" spans="2:11" x14ac:dyDescent="0.2">
      <c r="B13906" s="21" t="str">
        <f t="shared" si="217"/>
        <v>North BayIce Accretion2050RCP6.0</v>
      </c>
      <c r="C13906" t="s">
        <v>390</v>
      </c>
      <c r="D13906" t="s">
        <v>486</v>
      </c>
      <c r="E13906" s="144" t="s">
        <v>192</v>
      </c>
      <c r="F13906" s="144">
        <v>2050</v>
      </c>
      <c r="G13906" s="147">
        <v>16.413896519500323</v>
      </c>
      <c r="H13906" s="147">
        <v>19.680627999999999</v>
      </c>
      <c r="I13906" s="147">
        <v>23.847999999999999</v>
      </c>
      <c r="J13906" s="147">
        <v>27.012875999999999</v>
      </c>
      <c r="K13906" s="147">
        <v>30.170448</v>
      </c>
    </row>
    <row r="13907" spans="2:11" x14ac:dyDescent="0.2">
      <c r="B13907" s="21" t="str">
        <f t="shared" si="217"/>
        <v>North BayIce Accretion2055RCP6.0</v>
      </c>
      <c r="C13907" t="s">
        <v>390</v>
      </c>
      <c r="D13907" t="s">
        <v>486</v>
      </c>
      <c r="E13907" s="144" t="s">
        <v>192</v>
      </c>
      <c r="F13907" s="144">
        <v>2055</v>
      </c>
      <c r="G13907" s="147">
        <v>16.539427158802603</v>
      </c>
      <c r="H13907" s="147">
        <v>19.859576000000001</v>
      </c>
      <c r="I13907" s="147">
        <v>24.09</v>
      </c>
      <c r="J13907" s="147">
        <v>27.301251999999998</v>
      </c>
      <c r="K13907" s="147">
        <v>30.514175999999999</v>
      </c>
    </row>
    <row r="13908" spans="2:11" x14ac:dyDescent="0.2">
      <c r="B13908" s="21" t="str">
        <f t="shared" si="217"/>
        <v>North BayIce Accretion2060RCP6.0</v>
      </c>
      <c r="C13908" t="s">
        <v>390</v>
      </c>
      <c r="D13908" t="s">
        <v>486</v>
      </c>
      <c r="E13908" s="144" t="s">
        <v>192</v>
      </c>
      <c r="F13908" s="144">
        <v>2060</v>
      </c>
      <c r="G13908" s="147">
        <v>16.664957798104879</v>
      </c>
      <c r="H13908" s="147">
        <v>20.038523999999999</v>
      </c>
      <c r="I13908" s="147">
        <v>24.332000000000001</v>
      </c>
      <c r="J13908" s="147">
        <v>27.589628000000001</v>
      </c>
      <c r="K13908" s="147">
        <v>30.857903999999998</v>
      </c>
    </row>
    <row r="13909" spans="2:11" x14ac:dyDescent="0.2">
      <c r="B13909" s="21" t="str">
        <f t="shared" si="217"/>
        <v>North BayIce Accretion2065RCP6.0</v>
      </c>
      <c r="C13909" t="s">
        <v>390</v>
      </c>
      <c r="D13909" t="s">
        <v>486</v>
      </c>
      <c r="E13909" s="144" t="s">
        <v>192</v>
      </c>
      <c r="F13909" s="144">
        <v>2065</v>
      </c>
      <c r="G13909" s="147">
        <v>16.790488437407159</v>
      </c>
      <c r="H13909" s="147">
        <v>20.217472000000001</v>
      </c>
      <c r="I13909" s="147">
        <v>24.574000000000002</v>
      </c>
      <c r="J13909" s="147">
        <v>27.878004000000001</v>
      </c>
      <c r="K13909" s="147">
        <v>31.201631999999996</v>
      </c>
    </row>
    <row r="13910" spans="2:11" x14ac:dyDescent="0.2">
      <c r="B13910" s="21" t="str">
        <f t="shared" si="217"/>
        <v>North BayIce Accretion2070RCP6.0</v>
      </c>
      <c r="C13910" t="s">
        <v>390</v>
      </c>
      <c r="D13910" t="s">
        <v>486</v>
      </c>
      <c r="E13910" s="144" t="s">
        <v>192</v>
      </c>
      <c r="F13910" s="144">
        <v>2070</v>
      </c>
      <c r="G13910" s="147">
        <v>16.916019076709436</v>
      </c>
      <c r="H13910" s="147">
        <v>20.396419999999999</v>
      </c>
      <c r="I13910" s="147">
        <v>24.816000000000003</v>
      </c>
      <c r="J13910" s="147">
        <v>28.16638</v>
      </c>
      <c r="K13910" s="147">
        <v>31.545359999999995</v>
      </c>
    </row>
    <row r="13911" spans="2:11" x14ac:dyDescent="0.2">
      <c r="B13911" s="21" t="str">
        <f t="shared" si="217"/>
        <v>North BayIce Accretion2075RCP6.0</v>
      </c>
      <c r="C13911" t="s">
        <v>390</v>
      </c>
      <c r="D13911" t="s">
        <v>486</v>
      </c>
      <c r="E13911" s="144" t="s">
        <v>192</v>
      </c>
      <c r="F13911" s="144">
        <v>2075</v>
      </c>
      <c r="G13911" s="147">
        <v>16.824167389415088</v>
      </c>
      <c r="H13911" s="147">
        <v>20.305119999999999</v>
      </c>
      <c r="I13911" s="147">
        <v>24.728000000000002</v>
      </c>
      <c r="J13911" s="147">
        <v>28.079370000000001</v>
      </c>
      <c r="K13911" s="147">
        <v>31.455269999999995</v>
      </c>
    </row>
    <row r="13912" spans="2:11" x14ac:dyDescent="0.2">
      <c r="B13912" s="21" t="str">
        <f t="shared" si="217"/>
        <v>North BayIce Accretion2080RCP6.0</v>
      </c>
      <c r="C13912" t="s">
        <v>390</v>
      </c>
      <c r="D13912" t="s">
        <v>486</v>
      </c>
      <c r="E13912" s="144" t="s">
        <v>192</v>
      </c>
      <c r="F13912" s="144">
        <v>2080</v>
      </c>
      <c r="G13912" s="147">
        <v>16.732315702120736</v>
      </c>
      <c r="H13912" s="147">
        <v>20.213819999999998</v>
      </c>
      <c r="I13912" s="147">
        <v>24.64</v>
      </c>
      <c r="J13912" s="147">
        <v>27.992359999999998</v>
      </c>
      <c r="K13912" s="147">
        <v>31.365179999999995</v>
      </c>
    </row>
    <row r="13913" spans="2:11" x14ac:dyDescent="0.2">
      <c r="B13913" s="21" t="str">
        <f t="shared" si="217"/>
        <v>North BayIce Accretion2085RCP6.0</v>
      </c>
      <c r="C13913" t="s">
        <v>390</v>
      </c>
      <c r="D13913" t="s">
        <v>486</v>
      </c>
      <c r="E13913" s="144" t="s">
        <v>192</v>
      </c>
      <c r="F13913" s="144">
        <v>2085</v>
      </c>
      <c r="G13913" s="147">
        <v>16.640464014826385</v>
      </c>
      <c r="H13913" s="147">
        <v>20.122519999999998</v>
      </c>
      <c r="I13913" s="147">
        <v>24.552000000000003</v>
      </c>
      <c r="J13913" s="147">
        <v>27.905349999999999</v>
      </c>
      <c r="K13913" s="147">
        <v>31.275089999999999</v>
      </c>
    </row>
    <row r="13914" spans="2:11" x14ac:dyDescent="0.2">
      <c r="B13914" s="21" t="str">
        <f t="shared" si="217"/>
        <v>North BayIce Accretion2090RCP6.0</v>
      </c>
      <c r="C13914" t="s">
        <v>390</v>
      </c>
      <c r="D13914" t="s">
        <v>486</v>
      </c>
      <c r="E13914" s="144" t="s">
        <v>192</v>
      </c>
      <c r="F13914" s="144">
        <v>2090</v>
      </c>
      <c r="G13914" s="147">
        <v>16.528200841466624</v>
      </c>
      <c r="H13914" s="147">
        <v>20.025133333333333</v>
      </c>
      <c r="I13914" s="147">
        <v>24.471333333333334</v>
      </c>
      <c r="J13914" s="147">
        <v>27.8432</v>
      </c>
      <c r="K13914" s="147">
        <v>31.221959999999999</v>
      </c>
    </row>
    <row r="13915" spans="2:11" x14ac:dyDescent="0.2">
      <c r="B13915" s="21" t="str">
        <f t="shared" si="217"/>
        <v>North BayIce Accretion2095RCP6.0</v>
      </c>
      <c r="C13915" t="s">
        <v>390</v>
      </c>
      <c r="D13915" t="s">
        <v>486</v>
      </c>
      <c r="E13915" s="144" t="s">
        <v>192</v>
      </c>
      <c r="F13915" s="144">
        <v>2095</v>
      </c>
      <c r="G13915" s="147">
        <v>16.507789355401215</v>
      </c>
      <c r="H13915" s="147">
        <v>20.019046666666664</v>
      </c>
      <c r="I13915" s="147">
        <v>24.478666666666669</v>
      </c>
      <c r="J13915" s="147">
        <v>27.868059999999996</v>
      </c>
      <c r="K13915" s="147">
        <v>31.25892</v>
      </c>
    </row>
    <row r="13916" spans="2:11" x14ac:dyDescent="0.2">
      <c r="B13916" s="21" t="str">
        <f t="shared" si="217"/>
        <v>North BayIce Accretion2100RCP6.0</v>
      </c>
      <c r="C13916" t="s">
        <v>390</v>
      </c>
      <c r="D13916" t="s">
        <v>486</v>
      </c>
      <c r="E13916" s="144" t="s">
        <v>192</v>
      </c>
      <c r="F13916" s="144">
        <v>2100</v>
      </c>
      <c r="G13916" s="147">
        <v>16.487377869335802</v>
      </c>
      <c r="H13916" s="147">
        <v>20.01296</v>
      </c>
      <c r="I13916" s="147">
        <v>24.486000000000001</v>
      </c>
      <c r="J13916" s="147">
        <v>27.892919999999997</v>
      </c>
      <c r="K13916" s="147">
        <v>31.29588</v>
      </c>
    </row>
    <row r="13917" spans="2:11" x14ac:dyDescent="0.2">
      <c r="B13917" s="21" t="str">
        <f t="shared" si="217"/>
        <v>North BayIce Accretion2023RCP8.5</v>
      </c>
      <c r="C13917" t="s">
        <v>390</v>
      </c>
      <c r="D13917" t="s">
        <v>486</v>
      </c>
      <c r="E13917" s="144" t="s">
        <v>191</v>
      </c>
      <c r="F13917" s="144">
        <v>2023</v>
      </c>
      <c r="G13917" s="147">
        <v>15.69132991278477</v>
      </c>
      <c r="H13917" s="147">
        <v>18.753019999999996</v>
      </c>
      <c r="I13917" s="147">
        <v>22.637999999999998</v>
      </c>
      <c r="J13917" s="147">
        <v>25.580939999999998</v>
      </c>
      <c r="K13917" s="147">
        <v>28.551600000000001</v>
      </c>
    </row>
    <row r="13918" spans="2:11" x14ac:dyDescent="0.2">
      <c r="B13918" s="21" t="str">
        <f t="shared" si="217"/>
        <v>North BayIce Accretion2025RCP8.5</v>
      </c>
      <c r="C13918" t="s">
        <v>390</v>
      </c>
      <c r="D13918" t="s">
        <v>486</v>
      </c>
      <c r="E13918" s="144" t="s">
        <v>191</v>
      </c>
      <c r="F13918" s="144">
        <v>2025</v>
      </c>
      <c r="G13918" s="147">
        <v>15.890341901922529</v>
      </c>
      <c r="H13918" s="147">
        <v>19.002573333333331</v>
      </c>
      <c r="I13918" s="147">
        <v>22.960666666666665</v>
      </c>
      <c r="J13918" s="147">
        <v>25.962126666666666</v>
      </c>
      <c r="K13918" s="147">
        <v>28.97664</v>
      </c>
    </row>
    <row r="13919" spans="2:11" x14ac:dyDescent="0.2">
      <c r="B13919" s="21" t="str">
        <f t="shared" si="217"/>
        <v>North BayIce Accretion2030RCP8.5</v>
      </c>
      <c r="C13919" t="s">
        <v>390</v>
      </c>
      <c r="D13919" t="s">
        <v>486</v>
      </c>
      <c r="E13919" s="144" t="s">
        <v>191</v>
      </c>
      <c r="F13919" s="144">
        <v>2030</v>
      </c>
      <c r="G13919" s="147">
        <v>16.089353891060288</v>
      </c>
      <c r="H13919" s="147">
        <v>19.252126666666665</v>
      </c>
      <c r="I13919" s="147">
        <v>23.283333333333331</v>
      </c>
      <c r="J13919" s="147">
        <v>26.343313333333331</v>
      </c>
      <c r="K13919" s="147">
        <v>29.401680000000002</v>
      </c>
    </row>
    <row r="13920" spans="2:11" x14ac:dyDescent="0.2">
      <c r="B13920" s="21" t="str">
        <f t="shared" si="217"/>
        <v>North BayIce Accretion2035RCP8.5</v>
      </c>
      <c r="C13920" t="s">
        <v>390</v>
      </c>
      <c r="D13920" t="s">
        <v>486</v>
      </c>
      <c r="E13920" s="144" t="s">
        <v>191</v>
      </c>
      <c r="F13920" s="144">
        <v>2035</v>
      </c>
      <c r="G13920" s="147">
        <v>16.288365880198047</v>
      </c>
      <c r="H13920" s="147">
        <v>19.50168</v>
      </c>
      <c r="I13920" s="147">
        <v>23.605999999999998</v>
      </c>
      <c r="J13920" s="147">
        <v>26.724499999999999</v>
      </c>
      <c r="K13920" s="147">
        <v>29.826720000000002</v>
      </c>
    </row>
    <row r="13921" spans="2:11" x14ac:dyDescent="0.2">
      <c r="B13921" s="21" t="str">
        <f t="shared" si="217"/>
        <v>North BayIce Accretion2040RCP8.5</v>
      </c>
      <c r="C13921" t="s">
        <v>390</v>
      </c>
      <c r="D13921" t="s">
        <v>486</v>
      </c>
      <c r="E13921" s="144" t="s">
        <v>191</v>
      </c>
      <c r="F13921" s="144">
        <v>2040</v>
      </c>
      <c r="G13921" s="147">
        <v>16.497583612368508</v>
      </c>
      <c r="H13921" s="147">
        <v>19.799926666666668</v>
      </c>
      <c r="I13921" s="147">
        <v>24.009333333333334</v>
      </c>
      <c r="J13921" s="147">
        <v>27.205126666666665</v>
      </c>
      <c r="K13921" s="147">
        <v>30.3996</v>
      </c>
    </row>
    <row r="13922" spans="2:11" x14ac:dyDescent="0.2">
      <c r="B13922" s="21" t="str">
        <f t="shared" si="217"/>
        <v>North BayIce Accretion2045RCP8.5</v>
      </c>
      <c r="C13922" t="s">
        <v>390</v>
      </c>
      <c r="D13922" t="s">
        <v>486</v>
      </c>
      <c r="E13922" s="144" t="s">
        <v>191</v>
      </c>
      <c r="F13922" s="144">
        <v>2045</v>
      </c>
      <c r="G13922" s="147">
        <v>16.706801344538974</v>
      </c>
      <c r="H13922" s="147">
        <v>20.098173333333332</v>
      </c>
      <c r="I13922" s="147">
        <v>24.412666666666667</v>
      </c>
      <c r="J13922" s="147">
        <v>27.685753333333334</v>
      </c>
      <c r="K13922" s="147">
        <v>30.972479999999997</v>
      </c>
    </row>
    <row r="13923" spans="2:11" x14ac:dyDescent="0.2">
      <c r="B13923" s="21" t="str">
        <f t="shared" si="217"/>
        <v>North BayIce Accretion2050RCP8.5</v>
      </c>
      <c r="C13923" t="s">
        <v>390</v>
      </c>
      <c r="D13923" t="s">
        <v>486</v>
      </c>
      <c r="E13923" s="144" t="s">
        <v>191</v>
      </c>
      <c r="F13923" s="144">
        <v>2050</v>
      </c>
      <c r="G13923" s="147">
        <v>16.793550160316968</v>
      </c>
      <c r="H13923" s="147">
        <v>20.274686666666664</v>
      </c>
      <c r="I13923" s="147">
        <v>24.698666666666668</v>
      </c>
      <c r="J13923" s="147">
        <v>28.050366666666665</v>
      </c>
      <c r="K13923" s="147">
        <v>31.425239999999995</v>
      </c>
    </row>
    <row r="13924" spans="2:11" x14ac:dyDescent="0.2">
      <c r="B13924" s="21" t="str">
        <f t="shared" si="217"/>
        <v>North BayIce Accretion2055RCP8.5</v>
      </c>
      <c r="C13924" t="s">
        <v>390</v>
      </c>
      <c r="D13924" t="s">
        <v>486</v>
      </c>
      <c r="E13924" s="144" t="s">
        <v>191</v>
      </c>
      <c r="F13924" s="144">
        <v>2055</v>
      </c>
      <c r="G13924" s="147">
        <v>16.671081243924505</v>
      </c>
      <c r="H13924" s="147">
        <v>20.152953333333333</v>
      </c>
      <c r="I13924" s="147">
        <v>24.581333333333337</v>
      </c>
      <c r="J13924" s="147">
        <v>27.934353333333334</v>
      </c>
      <c r="K13924" s="147">
        <v>31.305119999999999</v>
      </c>
    </row>
    <row r="13925" spans="2:11" x14ac:dyDescent="0.2">
      <c r="B13925" s="21" t="str">
        <f t="shared" si="217"/>
        <v>North BayIce Accretion2060RCP8.5</v>
      </c>
      <c r="C13925" t="s">
        <v>390</v>
      </c>
      <c r="D13925" t="s">
        <v>486</v>
      </c>
      <c r="E13925" s="144" t="s">
        <v>191</v>
      </c>
      <c r="F13925" s="144">
        <v>2060</v>
      </c>
      <c r="G13925" s="147">
        <v>16.528200841466624</v>
      </c>
      <c r="H13925" s="147">
        <v>20.025133333333333</v>
      </c>
      <c r="I13925" s="147">
        <v>24.471333333333334</v>
      </c>
      <c r="J13925" s="147">
        <v>27.8432</v>
      </c>
      <c r="K13925" s="147">
        <v>31.221959999999999</v>
      </c>
    </row>
    <row r="13926" spans="2:11" x14ac:dyDescent="0.2">
      <c r="B13926" s="21" t="str">
        <f t="shared" si="217"/>
        <v>North BayIce Accretion2065RCP8.5</v>
      </c>
      <c r="C13926" t="s">
        <v>390</v>
      </c>
      <c r="D13926" t="s">
        <v>486</v>
      </c>
      <c r="E13926" s="144" t="s">
        <v>191</v>
      </c>
      <c r="F13926" s="144">
        <v>2065</v>
      </c>
      <c r="G13926" s="147">
        <v>16.507789355401215</v>
      </c>
      <c r="H13926" s="147">
        <v>20.019046666666664</v>
      </c>
      <c r="I13926" s="147">
        <v>24.478666666666669</v>
      </c>
      <c r="J13926" s="147">
        <v>27.868059999999996</v>
      </c>
      <c r="K13926" s="147">
        <v>31.25892</v>
      </c>
    </row>
    <row r="13927" spans="2:11" x14ac:dyDescent="0.2">
      <c r="B13927" s="21" t="str">
        <f t="shared" si="217"/>
        <v>North BayIce Accretion2070RCP8.5</v>
      </c>
      <c r="C13927" t="s">
        <v>390</v>
      </c>
      <c r="D13927" t="s">
        <v>486</v>
      </c>
      <c r="E13927" s="144" t="s">
        <v>191</v>
      </c>
      <c r="F13927" s="144">
        <v>2070</v>
      </c>
      <c r="G13927" s="147">
        <v>16.068942404994875</v>
      </c>
      <c r="H13927" s="147">
        <v>19.519939999999998</v>
      </c>
      <c r="I13927" s="147">
        <v>23.884666666666668</v>
      </c>
      <c r="J13927" s="147">
        <v>27.213413333333332</v>
      </c>
      <c r="K13927" s="147">
        <v>30.5382</v>
      </c>
    </row>
    <row r="13928" spans="2:11" x14ac:dyDescent="0.2">
      <c r="B13928" s="21" t="str">
        <f t="shared" si="217"/>
        <v>North BayIce Accretion2075RCP8.5</v>
      </c>
      <c r="C13928" t="s">
        <v>390</v>
      </c>
      <c r="D13928" t="s">
        <v>486</v>
      </c>
      <c r="E13928" s="144" t="s">
        <v>191</v>
      </c>
      <c r="F13928" s="144">
        <v>2075</v>
      </c>
      <c r="G13928" s="147">
        <v>15.650506940653949</v>
      </c>
      <c r="H13928" s="147">
        <v>19.026919999999997</v>
      </c>
      <c r="I13928" s="147">
        <v>23.283333333333331</v>
      </c>
      <c r="J13928" s="147">
        <v>26.533906666666667</v>
      </c>
      <c r="K13928" s="147">
        <v>29.780519999999999</v>
      </c>
    </row>
    <row r="13929" spans="2:11" x14ac:dyDescent="0.2">
      <c r="B13929" s="21" t="str">
        <f t="shared" si="217"/>
        <v>North BayIce Accretion2080RCP8.5</v>
      </c>
      <c r="C13929" t="s">
        <v>390</v>
      </c>
      <c r="D13929" t="s">
        <v>486</v>
      </c>
      <c r="E13929" s="144" t="s">
        <v>191</v>
      </c>
      <c r="F13929" s="144">
        <v>2080</v>
      </c>
      <c r="G13929" s="147">
        <v>15.232071476313022</v>
      </c>
      <c r="H13929" s="147">
        <v>18.533899999999996</v>
      </c>
      <c r="I13929" s="147">
        <v>22.681999999999999</v>
      </c>
      <c r="J13929" s="147">
        <v>25.854400000000002</v>
      </c>
      <c r="K13929" s="147">
        <v>29.022839999999999</v>
      </c>
    </row>
    <row r="13930" spans="2:11" x14ac:dyDescent="0.2">
      <c r="B13930" s="21" t="str">
        <f t="shared" si="217"/>
        <v>North BayIce Accretion2085RCP8.5</v>
      </c>
      <c r="C13930" t="s">
        <v>390</v>
      </c>
      <c r="D13930" t="s">
        <v>486</v>
      </c>
      <c r="E13930" s="144" t="s">
        <v>191</v>
      </c>
      <c r="F13930" s="144">
        <v>2085</v>
      </c>
      <c r="G13930" s="147">
        <v>14.994787950802618</v>
      </c>
      <c r="H13930" s="147">
        <v>18.287389999999995</v>
      </c>
      <c r="I13930" s="147">
        <v>22.439999999999998</v>
      </c>
      <c r="J13930" s="147">
        <v>25.59337</v>
      </c>
      <c r="K13930" s="147">
        <v>28.759499999999999</v>
      </c>
    </row>
    <row r="13931" spans="2:11" x14ac:dyDescent="0.2">
      <c r="B13931" s="21" t="str">
        <f t="shared" si="217"/>
        <v>North BayIce Accretion2090RCP8.5</v>
      </c>
      <c r="C13931" t="s">
        <v>390</v>
      </c>
      <c r="D13931" t="s">
        <v>486</v>
      </c>
      <c r="E13931" s="144" t="s">
        <v>191</v>
      </c>
      <c r="F13931" s="144">
        <v>2090</v>
      </c>
      <c r="G13931" s="147">
        <v>14.757504425292215</v>
      </c>
      <c r="H13931" s="147">
        <v>18.040879999999998</v>
      </c>
      <c r="I13931" s="147">
        <v>22.197999999999997</v>
      </c>
      <c r="J13931" s="147">
        <v>25.332339999999999</v>
      </c>
      <c r="K13931" s="147">
        <v>28.49616</v>
      </c>
    </row>
    <row r="13932" spans="2:11" x14ac:dyDescent="0.2">
      <c r="B13932" s="21" t="str">
        <f t="shared" si="217"/>
        <v>North BayIce Accretion2095RCP8.5</v>
      </c>
      <c r="C13932" t="s">
        <v>390</v>
      </c>
      <c r="D13932" t="s">
        <v>486</v>
      </c>
      <c r="E13932" s="144" t="s">
        <v>191</v>
      </c>
      <c r="F13932" s="144">
        <v>2095</v>
      </c>
      <c r="G13932" s="147">
        <v>14.757504425292215</v>
      </c>
      <c r="H13932" s="147">
        <v>18.040879999999998</v>
      </c>
      <c r="I13932" s="147">
        <v>22.197999999999997</v>
      </c>
      <c r="J13932" s="147">
        <v>25.332339999999999</v>
      </c>
      <c r="K13932" s="147">
        <v>28.49616</v>
      </c>
    </row>
    <row r="13933" spans="2:11" x14ac:dyDescent="0.2">
      <c r="B13933" s="21" t="str">
        <f t="shared" si="217"/>
        <v>North BayIce Accretion2100RCP8.5</v>
      </c>
      <c r="C13933" t="s">
        <v>390</v>
      </c>
      <c r="D13933" t="s">
        <v>486</v>
      </c>
      <c r="E13933" s="144" t="s">
        <v>191</v>
      </c>
      <c r="F13933" s="144">
        <v>2100</v>
      </c>
      <c r="G13933" s="147">
        <v>14.757504425292215</v>
      </c>
      <c r="H13933" s="147">
        <v>18.040879999999998</v>
      </c>
      <c r="I13933" s="147">
        <v>22.197999999999997</v>
      </c>
      <c r="J13933" s="147">
        <v>25.332339999999999</v>
      </c>
      <c r="K13933" s="147">
        <v>28.49616</v>
      </c>
    </row>
    <row r="13934" spans="2:11" x14ac:dyDescent="0.2">
      <c r="B13934" s="21" t="str">
        <f t="shared" si="217"/>
        <v>North BayWind2023RCP4.5</v>
      </c>
      <c r="C13934" t="s">
        <v>390</v>
      </c>
      <c r="D13934" t="s">
        <v>1</v>
      </c>
      <c r="E13934" s="144" t="s">
        <v>193</v>
      </c>
      <c r="F13934" s="144">
        <v>2023</v>
      </c>
      <c r="G13934" s="147">
        <v>73.127290550435347</v>
      </c>
      <c r="H13934" s="147">
        <v>78.744960000000006</v>
      </c>
      <c r="I13934" s="147">
        <v>84.655200000000008</v>
      </c>
      <c r="J13934" s="147">
        <v>90.57207600000001</v>
      </c>
      <c r="K13934" s="147">
        <v>96.487775999999997</v>
      </c>
    </row>
    <row r="13935" spans="2:11" x14ac:dyDescent="0.2">
      <c r="B13935" s="21" t="str">
        <f t="shared" si="217"/>
        <v>North BayWind2025RCP4.5</v>
      </c>
      <c r="C13935" t="s">
        <v>390</v>
      </c>
      <c r="D13935" t="s">
        <v>1</v>
      </c>
      <c r="E13935" s="144" t="s">
        <v>193</v>
      </c>
      <c r="F13935" s="144">
        <v>2025</v>
      </c>
      <c r="G13935" s="147">
        <v>73.151468058386953</v>
      </c>
      <c r="H13935" s="147">
        <v>78.771000000000001</v>
      </c>
      <c r="I13935" s="147">
        <v>84.68180000000001</v>
      </c>
      <c r="J13935" s="147">
        <v>90.600538000000014</v>
      </c>
      <c r="K13935" s="147">
        <v>96.516503999999998</v>
      </c>
    </row>
    <row r="13936" spans="2:11" x14ac:dyDescent="0.2">
      <c r="B13936" s="21" t="str">
        <f t="shared" si="217"/>
        <v>North BayWind2030RCP4.5</v>
      </c>
      <c r="C13936" t="s">
        <v>390</v>
      </c>
      <c r="D13936" t="s">
        <v>1</v>
      </c>
      <c r="E13936" s="144" t="s">
        <v>193</v>
      </c>
      <c r="F13936" s="144">
        <v>2030</v>
      </c>
      <c r="G13936" s="147">
        <v>73.175645566338574</v>
      </c>
      <c r="H13936" s="147">
        <v>78.79704000000001</v>
      </c>
      <c r="I13936" s="147">
        <v>84.708400000000012</v>
      </c>
      <c r="J13936" s="147">
        <v>90.629000000000005</v>
      </c>
      <c r="K13936" s="147">
        <v>96.545231999999999</v>
      </c>
    </row>
    <row r="13937" spans="2:11" x14ac:dyDescent="0.2">
      <c r="B13937" s="21" t="str">
        <f t="shared" si="217"/>
        <v>North BayWind2035RCP4.5</v>
      </c>
      <c r="C13937" t="s">
        <v>390</v>
      </c>
      <c r="D13937" t="s">
        <v>1</v>
      </c>
      <c r="E13937" s="144" t="s">
        <v>193</v>
      </c>
      <c r="F13937" s="144">
        <v>2035</v>
      </c>
      <c r="G13937" s="147">
        <v>73.19982307429018</v>
      </c>
      <c r="H13937" s="147">
        <v>78.823080000000004</v>
      </c>
      <c r="I13937" s="147">
        <v>84.735000000000014</v>
      </c>
      <c r="J13937" s="147">
        <v>90.65746200000001</v>
      </c>
      <c r="K13937" s="147">
        <v>96.57396</v>
      </c>
    </row>
    <row r="13938" spans="2:11" x14ac:dyDescent="0.2">
      <c r="B13938" s="21" t="str">
        <f t="shared" si="217"/>
        <v>North BayWind2040RCP4.5</v>
      </c>
      <c r="C13938" t="s">
        <v>390</v>
      </c>
      <c r="D13938" t="s">
        <v>1</v>
      </c>
      <c r="E13938" s="144" t="s">
        <v>193</v>
      </c>
      <c r="F13938" s="144">
        <v>2040</v>
      </c>
      <c r="G13938" s="147">
        <v>73.224000582241786</v>
      </c>
      <c r="H13938" s="147">
        <v>78.849119999999999</v>
      </c>
      <c r="I13938" s="147">
        <v>84.761600000000001</v>
      </c>
      <c r="J13938" s="147">
        <v>90.685924000000014</v>
      </c>
      <c r="K13938" s="147">
        <v>96.602688000000001</v>
      </c>
    </row>
    <row r="13939" spans="2:11" x14ac:dyDescent="0.2">
      <c r="B13939" s="21" t="str">
        <f t="shared" si="217"/>
        <v>North BayWind2045RCP4.5</v>
      </c>
      <c r="C13939" t="s">
        <v>390</v>
      </c>
      <c r="D13939" t="s">
        <v>1</v>
      </c>
      <c r="E13939" s="144" t="s">
        <v>193</v>
      </c>
      <c r="F13939" s="144">
        <v>2045</v>
      </c>
      <c r="G13939" s="147">
        <v>73.248178090193406</v>
      </c>
      <c r="H13939" s="147">
        <v>78.875160000000008</v>
      </c>
      <c r="I13939" s="147">
        <v>84.788200000000003</v>
      </c>
      <c r="J13939" s="147">
        <v>90.714386000000005</v>
      </c>
      <c r="K13939" s="147">
        <v>96.631416000000002</v>
      </c>
    </row>
    <row r="13940" spans="2:11" x14ac:dyDescent="0.2">
      <c r="B13940" s="21" t="str">
        <f t="shared" si="217"/>
        <v>North BayWind2050RCP4.5</v>
      </c>
      <c r="C13940" t="s">
        <v>390</v>
      </c>
      <c r="D13940" t="s">
        <v>1</v>
      </c>
      <c r="E13940" s="144" t="s">
        <v>193</v>
      </c>
      <c r="F13940" s="144">
        <v>2050</v>
      </c>
      <c r="G13940" s="147">
        <v>73.214329579061143</v>
      </c>
      <c r="H13940" s="147">
        <v>78.821517600000007</v>
      </c>
      <c r="I13940" s="147">
        <v>84.708960000000005</v>
      </c>
      <c r="J13940" s="147">
        <v>90.615218400000003</v>
      </c>
      <c r="K13940" s="147">
        <v>96.5107584</v>
      </c>
    </row>
    <row r="13941" spans="2:11" x14ac:dyDescent="0.2">
      <c r="B13941" s="21" t="str">
        <f t="shared" si="217"/>
        <v>North BayWind2055RCP4.5</v>
      </c>
      <c r="C13941" t="s">
        <v>390</v>
      </c>
      <c r="D13941" t="s">
        <v>1</v>
      </c>
      <c r="E13941" s="144" t="s">
        <v>193</v>
      </c>
      <c r="F13941" s="144">
        <v>2055</v>
      </c>
      <c r="G13941" s="147">
        <v>73.156303559977289</v>
      </c>
      <c r="H13941" s="147">
        <v>78.741835199999997</v>
      </c>
      <c r="I13941" s="147">
        <v>84.603120000000004</v>
      </c>
      <c r="J13941" s="147">
        <v>90.487588800000012</v>
      </c>
      <c r="K13941" s="147">
        <v>96.361372799999998</v>
      </c>
    </row>
    <row r="13942" spans="2:11" x14ac:dyDescent="0.2">
      <c r="B13942" s="21" t="str">
        <f t="shared" si="217"/>
        <v>North BayWind2060RCP4.5</v>
      </c>
      <c r="C13942" t="s">
        <v>390</v>
      </c>
      <c r="D13942" t="s">
        <v>1</v>
      </c>
      <c r="E13942" s="144" t="s">
        <v>193</v>
      </c>
      <c r="F13942" s="144">
        <v>2060</v>
      </c>
      <c r="G13942" s="147">
        <v>73.09827754089342</v>
      </c>
      <c r="H13942" s="147">
        <v>78.662152800000001</v>
      </c>
      <c r="I13942" s="147">
        <v>84.497280000000003</v>
      </c>
      <c r="J13942" s="147">
        <v>90.359959200000006</v>
      </c>
      <c r="K13942" s="147">
        <v>96.211987199999996</v>
      </c>
    </row>
    <row r="13943" spans="2:11" x14ac:dyDescent="0.2">
      <c r="B13943" s="21" t="str">
        <f t="shared" si="217"/>
        <v>North BayWind2065RCP4.5</v>
      </c>
      <c r="C13943" t="s">
        <v>390</v>
      </c>
      <c r="D13943" t="s">
        <v>1</v>
      </c>
      <c r="E13943" s="144" t="s">
        <v>193</v>
      </c>
      <c r="F13943" s="144">
        <v>2065</v>
      </c>
      <c r="G13943" s="147">
        <v>73.040251521809566</v>
      </c>
      <c r="H13943" s="147">
        <v>78.582470399999991</v>
      </c>
      <c r="I13943" s="147">
        <v>84.391440000000003</v>
      </c>
      <c r="J13943" s="147">
        <v>90.232329600000014</v>
      </c>
      <c r="K13943" s="147">
        <v>96.062601599999994</v>
      </c>
    </row>
    <row r="13944" spans="2:11" x14ac:dyDescent="0.2">
      <c r="B13944" s="21" t="str">
        <f t="shared" si="217"/>
        <v>North BayWind2070RCP4.5</v>
      </c>
      <c r="C13944" t="s">
        <v>390</v>
      </c>
      <c r="D13944" t="s">
        <v>1</v>
      </c>
      <c r="E13944" s="144" t="s">
        <v>193</v>
      </c>
      <c r="F13944" s="144">
        <v>2070</v>
      </c>
      <c r="G13944" s="147">
        <v>72.982225502725697</v>
      </c>
      <c r="H13944" s="147">
        <v>78.502787999999995</v>
      </c>
      <c r="I13944" s="147">
        <v>84.285600000000002</v>
      </c>
      <c r="J13944" s="147">
        <v>90.104700000000008</v>
      </c>
      <c r="K13944" s="147">
        <v>95.913215999999991</v>
      </c>
    </row>
    <row r="13945" spans="2:11" x14ac:dyDescent="0.2">
      <c r="B13945" s="21" t="str">
        <f t="shared" si="217"/>
        <v>North BayWind2075RCP4.5</v>
      </c>
      <c r="C13945" t="s">
        <v>390</v>
      </c>
      <c r="D13945" t="s">
        <v>1</v>
      </c>
      <c r="E13945" s="144" t="s">
        <v>193</v>
      </c>
      <c r="F13945" s="144">
        <v>2075</v>
      </c>
      <c r="G13945" s="147">
        <v>73.043878148002307</v>
      </c>
      <c r="H13945" s="147">
        <v>78.582210000000003</v>
      </c>
      <c r="I13945" s="147">
        <v>84.386400000000009</v>
      </c>
      <c r="J13945" s="147">
        <v>90.223042000000007</v>
      </c>
      <c r="K13945" s="147">
        <v>96.050471999999985</v>
      </c>
    </row>
    <row r="13946" spans="2:11" x14ac:dyDescent="0.2">
      <c r="B13946" s="21" t="str">
        <f t="shared" si="217"/>
        <v>North BayWind2080RCP4.5</v>
      </c>
      <c r="C13946" t="s">
        <v>390</v>
      </c>
      <c r="D13946" t="s">
        <v>1</v>
      </c>
      <c r="E13946" s="144" t="s">
        <v>193</v>
      </c>
      <c r="F13946" s="144">
        <v>2080</v>
      </c>
      <c r="G13946" s="147">
        <v>73.105530793278902</v>
      </c>
      <c r="H13946" s="147">
        <v>78.661631999999997</v>
      </c>
      <c r="I13946" s="147">
        <v>84.487200000000001</v>
      </c>
      <c r="J13946" s="147">
        <v>90.341384000000005</v>
      </c>
      <c r="K13946" s="147">
        <v>96.187727999999993</v>
      </c>
    </row>
    <row r="13947" spans="2:11" x14ac:dyDescent="0.2">
      <c r="B13947" s="21" t="str">
        <f t="shared" si="217"/>
        <v>North BayWind2085RCP4.5</v>
      </c>
      <c r="C13947" t="s">
        <v>390</v>
      </c>
      <c r="D13947" t="s">
        <v>1</v>
      </c>
      <c r="E13947" s="144" t="s">
        <v>193</v>
      </c>
      <c r="F13947" s="144">
        <v>2085</v>
      </c>
      <c r="G13947" s="147">
        <v>73.167183438555512</v>
      </c>
      <c r="H13947" s="147">
        <v>78.741053999999991</v>
      </c>
      <c r="I13947" s="147">
        <v>84.587999999999994</v>
      </c>
      <c r="J13947" s="147">
        <v>90.459726000000018</v>
      </c>
      <c r="K13947" s="147">
        <v>96.324984000000001</v>
      </c>
    </row>
    <row r="13948" spans="2:11" x14ac:dyDescent="0.2">
      <c r="B13948" s="21" t="str">
        <f t="shared" si="217"/>
        <v>North BayWind2090RCP4.5</v>
      </c>
      <c r="C13948" t="s">
        <v>390</v>
      </c>
      <c r="D13948" t="s">
        <v>1</v>
      </c>
      <c r="E13948" s="144" t="s">
        <v>193</v>
      </c>
      <c r="F13948" s="144">
        <v>2090</v>
      </c>
      <c r="G13948" s="147">
        <v>73.228836083832121</v>
      </c>
      <c r="H13948" s="147">
        <v>78.820475999999999</v>
      </c>
      <c r="I13948" s="147">
        <v>84.688800000000001</v>
      </c>
      <c r="J13948" s="147">
        <v>90.578068000000016</v>
      </c>
      <c r="K13948" s="147">
        <v>96.462239999999994</v>
      </c>
    </row>
    <row r="13949" spans="2:11" x14ac:dyDescent="0.2">
      <c r="B13949" s="21" t="str">
        <f t="shared" si="217"/>
        <v>North BayWind2095RCP4.5</v>
      </c>
      <c r="C13949" t="s">
        <v>390</v>
      </c>
      <c r="D13949" t="s">
        <v>1</v>
      </c>
      <c r="E13949" s="144" t="s">
        <v>193</v>
      </c>
      <c r="F13949" s="144">
        <v>2095</v>
      </c>
      <c r="G13949" s="147">
        <v>73.290488729108716</v>
      </c>
      <c r="H13949" s="147">
        <v>78.899898000000007</v>
      </c>
      <c r="I13949" s="147">
        <v>84.789600000000007</v>
      </c>
      <c r="J13949" s="147">
        <v>90.696410000000014</v>
      </c>
      <c r="K13949" s="147">
        <v>96.599495999999988</v>
      </c>
    </row>
    <row r="13950" spans="2:11" x14ac:dyDescent="0.2">
      <c r="B13950" s="21" t="str">
        <f t="shared" si="217"/>
        <v>North BayWind2100RCP4.5</v>
      </c>
      <c r="C13950" t="s">
        <v>390</v>
      </c>
      <c r="D13950" t="s">
        <v>1</v>
      </c>
      <c r="E13950" s="144" t="s">
        <v>193</v>
      </c>
      <c r="F13950" s="144">
        <v>2100</v>
      </c>
      <c r="G13950" s="147">
        <v>73.352141374385326</v>
      </c>
      <c r="H13950" s="147">
        <v>78.979320000000001</v>
      </c>
      <c r="I13950" s="147">
        <v>84.8904</v>
      </c>
      <c r="J13950" s="147">
        <v>90.814752000000013</v>
      </c>
      <c r="K13950" s="147">
        <v>96.736751999999996</v>
      </c>
    </row>
    <row r="13951" spans="2:11" x14ac:dyDescent="0.2">
      <c r="B13951" s="21" t="str">
        <f t="shared" si="217"/>
        <v>North BayWind2023RCP6.0</v>
      </c>
      <c r="C13951" t="s">
        <v>390</v>
      </c>
      <c r="D13951" t="s">
        <v>1</v>
      </c>
      <c r="E13951" s="144" t="s">
        <v>192</v>
      </c>
      <c r="F13951" s="144">
        <v>2023</v>
      </c>
      <c r="G13951" s="147">
        <v>73.127290550435347</v>
      </c>
      <c r="H13951" s="147">
        <v>78.744960000000006</v>
      </c>
      <c r="I13951" s="147">
        <v>84.655200000000008</v>
      </c>
      <c r="J13951" s="147">
        <v>90.57207600000001</v>
      </c>
      <c r="K13951" s="147">
        <v>96.487775999999997</v>
      </c>
    </row>
    <row r="13952" spans="2:11" x14ac:dyDescent="0.2">
      <c r="B13952" s="21" t="str">
        <f t="shared" si="217"/>
        <v>North BayWind2025RCP6.0</v>
      </c>
      <c r="C13952" t="s">
        <v>390</v>
      </c>
      <c r="D13952" t="s">
        <v>1</v>
      </c>
      <c r="E13952" s="144" t="s">
        <v>192</v>
      </c>
      <c r="F13952" s="144">
        <v>2025</v>
      </c>
      <c r="G13952" s="147">
        <v>73.151468058386953</v>
      </c>
      <c r="H13952" s="147">
        <v>78.771000000000001</v>
      </c>
      <c r="I13952" s="147">
        <v>84.68180000000001</v>
      </c>
      <c r="J13952" s="147">
        <v>90.600538000000014</v>
      </c>
      <c r="K13952" s="147">
        <v>96.516503999999998</v>
      </c>
    </row>
    <row r="13953" spans="2:11" x14ac:dyDescent="0.2">
      <c r="B13953" s="21" t="str">
        <f t="shared" si="217"/>
        <v>North BayWind2030RCP6.0</v>
      </c>
      <c r="C13953" t="s">
        <v>390</v>
      </c>
      <c r="D13953" t="s">
        <v>1</v>
      </c>
      <c r="E13953" s="144" t="s">
        <v>192</v>
      </c>
      <c r="F13953" s="144">
        <v>2030</v>
      </c>
      <c r="G13953" s="147">
        <v>73.175645566338574</v>
      </c>
      <c r="H13953" s="147">
        <v>78.79704000000001</v>
      </c>
      <c r="I13953" s="147">
        <v>84.708400000000012</v>
      </c>
      <c r="J13953" s="147">
        <v>90.629000000000005</v>
      </c>
      <c r="K13953" s="147">
        <v>96.545231999999999</v>
      </c>
    </row>
    <row r="13954" spans="2:11" x14ac:dyDescent="0.2">
      <c r="B13954" s="21" t="str">
        <f t="shared" si="217"/>
        <v>North BayWind2035RCP6.0</v>
      </c>
      <c r="C13954" t="s">
        <v>390</v>
      </c>
      <c r="D13954" t="s">
        <v>1</v>
      </c>
      <c r="E13954" s="144" t="s">
        <v>192</v>
      </c>
      <c r="F13954" s="144">
        <v>2035</v>
      </c>
      <c r="G13954" s="147">
        <v>73.19982307429018</v>
      </c>
      <c r="H13954" s="147">
        <v>78.823080000000004</v>
      </c>
      <c r="I13954" s="147">
        <v>84.735000000000014</v>
      </c>
      <c r="J13954" s="147">
        <v>90.65746200000001</v>
      </c>
      <c r="K13954" s="147">
        <v>96.57396</v>
      </c>
    </row>
    <row r="13955" spans="2:11" x14ac:dyDescent="0.2">
      <c r="B13955" s="21" t="str">
        <f t="shared" si="217"/>
        <v>North BayWind2040RCP6.0</v>
      </c>
      <c r="C13955" t="s">
        <v>390</v>
      </c>
      <c r="D13955" t="s">
        <v>1</v>
      </c>
      <c r="E13955" s="144" t="s">
        <v>192</v>
      </c>
      <c r="F13955" s="144">
        <v>2040</v>
      </c>
      <c r="G13955" s="147">
        <v>73.224000582241786</v>
      </c>
      <c r="H13955" s="147">
        <v>78.849119999999999</v>
      </c>
      <c r="I13955" s="147">
        <v>84.761600000000001</v>
      </c>
      <c r="J13955" s="147">
        <v>90.685924000000014</v>
      </c>
      <c r="K13955" s="147">
        <v>96.602688000000001</v>
      </c>
    </row>
    <row r="13956" spans="2:11" x14ac:dyDescent="0.2">
      <c r="B13956" s="21" t="str">
        <f t="shared" si="217"/>
        <v>North BayWind2045RCP6.0</v>
      </c>
      <c r="C13956" t="s">
        <v>390</v>
      </c>
      <c r="D13956" t="s">
        <v>1</v>
      </c>
      <c r="E13956" s="144" t="s">
        <v>192</v>
      </c>
      <c r="F13956" s="144">
        <v>2045</v>
      </c>
      <c r="G13956" s="147">
        <v>73.248178090193406</v>
      </c>
      <c r="H13956" s="147">
        <v>78.875160000000008</v>
      </c>
      <c r="I13956" s="147">
        <v>84.788200000000003</v>
      </c>
      <c r="J13956" s="147">
        <v>90.714386000000005</v>
      </c>
      <c r="K13956" s="147">
        <v>96.631416000000002</v>
      </c>
    </row>
    <row r="13957" spans="2:11" x14ac:dyDescent="0.2">
      <c r="B13957" s="21" t="str">
        <f t="shared" si="217"/>
        <v>North BayWind2050RCP6.0</v>
      </c>
      <c r="C13957" t="s">
        <v>390</v>
      </c>
      <c r="D13957" t="s">
        <v>1</v>
      </c>
      <c r="E13957" s="144" t="s">
        <v>192</v>
      </c>
      <c r="F13957" s="144">
        <v>2050</v>
      </c>
      <c r="G13957" s="147">
        <v>73.214329579061143</v>
      </c>
      <c r="H13957" s="147">
        <v>78.821517600000007</v>
      </c>
      <c r="I13957" s="147">
        <v>84.708960000000005</v>
      </c>
      <c r="J13957" s="147">
        <v>90.615218400000003</v>
      </c>
      <c r="K13957" s="147">
        <v>96.5107584</v>
      </c>
    </row>
    <row r="13958" spans="2:11" x14ac:dyDescent="0.2">
      <c r="B13958" s="21" t="str">
        <f t="shared" si="217"/>
        <v>North BayWind2055RCP6.0</v>
      </c>
      <c r="C13958" t="s">
        <v>390</v>
      </c>
      <c r="D13958" t="s">
        <v>1</v>
      </c>
      <c r="E13958" s="144" t="s">
        <v>192</v>
      </c>
      <c r="F13958" s="144">
        <v>2055</v>
      </c>
      <c r="G13958" s="147">
        <v>73.156303559977289</v>
      </c>
      <c r="H13958" s="147">
        <v>78.741835199999997</v>
      </c>
      <c r="I13958" s="147">
        <v>84.603120000000004</v>
      </c>
      <c r="J13958" s="147">
        <v>90.487588800000012</v>
      </c>
      <c r="K13958" s="147">
        <v>96.361372799999998</v>
      </c>
    </row>
    <row r="13959" spans="2:11" x14ac:dyDescent="0.2">
      <c r="B13959" s="21" t="str">
        <f t="shared" si="217"/>
        <v>North BayWind2060RCP6.0</v>
      </c>
      <c r="C13959" t="s">
        <v>390</v>
      </c>
      <c r="D13959" t="s">
        <v>1</v>
      </c>
      <c r="E13959" s="144" t="s">
        <v>192</v>
      </c>
      <c r="F13959" s="144">
        <v>2060</v>
      </c>
      <c r="G13959" s="147">
        <v>73.09827754089342</v>
      </c>
      <c r="H13959" s="147">
        <v>78.662152800000001</v>
      </c>
      <c r="I13959" s="147">
        <v>84.497280000000003</v>
      </c>
      <c r="J13959" s="147">
        <v>90.359959200000006</v>
      </c>
      <c r="K13959" s="147">
        <v>96.211987199999996</v>
      </c>
    </row>
    <row r="13960" spans="2:11" x14ac:dyDescent="0.2">
      <c r="B13960" s="21" t="str">
        <f t="shared" si="217"/>
        <v>North BayWind2065RCP6.0</v>
      </c>
      <c r="C13960" t="s">
        <v>390</v>
      </c>
      <c r="D13960" t="s">
        <v>1</v>
      </c>
      <c r="E13960" s="144" t="s">
        <v>192</v>
      </c>
      <c r="F13960" s="144">
        <v>2065</v>
      </c>
      <c r="G13960" s="147">
        <v>73.040251521809566</v>
      </c>
      <c r="H13960" s="147">
        <v>78.582470399999991</v>
      </c>
      <c r="I13960" s="147">
        <v>84.391440000000003</v>
      </c>
      <c r="J13960" s="147">
        <v>90.232329600000014</v>
      </c>
      <c r="K13960" s="147">
        <v>96.062601599999994</v>
      </c>
    </row>
    <row r="13961" spans="2:11" x14ac:dyDescent="0.2">
      <c r="B13961" s="21" t="str">
        <f t="shared" si="217"/>
        <v>North BayWind2070RCP6.0</v>
      </c>
      <c r="C13961" t="s">
        <v>390</v>
      </c>
      <c r="D13961" t="s">
        <v>1</v>
      </c>
      <c r="E13961" s="144" t="s">
        <v>192</v>
      </c>
      <c r="F13961" s="144">
        <v>2070</v>
      </c>
      <c r="G13961" s="147">
        <v>72.982225502725697</v>
      </c>
      <c r="H13961" s="147">
        <v>78.502787999999995</v>
      </c>
      <c r="I13961" s="147">
        <v>84.285600000000002</v>
      </c>
      <c r="J13961" s="147">
        <v>90.104700000000008</v>
      </c>
      <c r="K13961" s="147">
        <v>95.913215999999991</v>
      </c>
    </row>
    <row r="13962" spans="2:11" x14ac:dyDescent="0.2">
      <c r="B13962" s="21" t="str">
        <f t="shared" si="217"/>
        <v>North BayWind2075RCP6.0</v>
      </c>
      <c r="C13962" t="s">
        <v>390</v>
      </c>
      <c r="D13962" t="s">
        <v>1</v>
      </c>
      <c r="E13962" s="144" t="s">
        <v>192</v>
      </c>
      <c r="F13962" s="144">
        <v>2075</v>
      </c>
      <c r="G13962" s="147">
        <v>73.074704470640597</v>
      </c>
      <c r="H13962" s="147">
        <v>78.621921</v>
      </c>
      <c r="I13962" s="147">
        <v>84.436800000000005</v>
      </c>
      <c r="J13962" s="147">
        <v>90.282213000000013</v>
      </c>
      <c r="K13962" s="147">
        <v>96.119099999999989</v>
      </c>
    </row>
    <row r="13963" spans="2:11" x14ac:dyDescent="0.2">
      <c r="B13963" s="21" t="str">
        <f t="shared" si="217"/>
        <v>North BayWind2080RCP6.0</v>
      </c>
      <c r="C13963" t="s">
        <v>390</v>
      </c>
      <c r="D13963" t="s">
        <v>1</v>
      </c>
      <c r="E13963" s="144" t="s">
        <v>192</v>
      </c>
      <c r="F13963" s="144">
        <v>2080</v>
      </c>
      <c r="G13963" s="147">
        <v>73.167183438555512</v>
      </c>
      <c r="H13963" s="147">
        <v>78.741053999999991</v>
      </c>
      <c r="I13963" s="147">
        <v>84.587999999999994</v>
      </c>
      <c r="J13963" s="147">
        <v>90.459726000000018</v>
      </c>
      <c r="K13963" s="147">
        <v>96.324984000000001</v>
      </c>
    </row>
    <row r="13964" spans="2:11" x14ac:dyDescent="0.2">
      <c r="B13964" s="21" t="str">
        <f t="shared" ref="B13964:B14027" si="218">C13964&amp;D13964&amp;F13964&amp;E13964</f>
        <v>North BayWind2085RCP6.0</v>
      </c>
      <c r="C13964" t="s">
        <v>390</v>
      </c>
      <c r="D13964" t="s">
        <v>1</v>
      </c>
      <c r="E13964" s="144" t="s">
        <v>192</v>
      </c>
      <c r="F13964" s="144">
        <v>2085</v>
      </c>
      <c r="G13964" s="147">
        <v>73.259662406470426</v>
      </c>
      <c r="H13964" s="147">
        <v>78.860186999999996</v>
      </c>
      <c r="I13964" s="147">
        <v>84.739199999999997</v>
      </c>
      <c r="J13964" s="147">
        <v>90.637239000000008</v>
      </c>
      <c r="K13964" s="147">
        <v>96.530867999999998</v>
      </c>
    </row>
    <row r="13965" spans="2:11" x14ac:dyDescent="0.2">
      <c r="B13965" s="21" t="str">
        <f t="shared" si="218"/>
        <v>North BayWind2090RCP6.0</v>
      </c>
      <c r="C13965" t="s">
        <v>390</v>
      </c>
      <c r="D13965" t="s">
        <v>1</v>
      </c>
      <c r="E13965" s="144" t="s">
        <v>192</v>
      </c>
      <c r="F13965" s="144">
        <v>2090</v>
      </c>
      <c r="G13965" s="147">
        <v>73.349723623590165</v>
      </c>
      <c r="H13965" s="147">
        <v>78.974112000000005</v>
      </c>
      <c r="I13965" s="147">
        <v>84.882000000000005</v>
      </c>
      <c r="J13965" s="147">
        <v>90.802768000000015</v>
      </c>
      <c r="K13965" s="147">
        <v>96.720791999999989</v>
      </c>
    </row>
    <row r="13966" spans="2:11" x14ac:dyDescent="0.2">
      <c r="B13966" s="21" t="str">
        <f t="shared" si="218"/>
        <v>North BayWind2095RCP6.0</v>
      </c>
      <c r="C13966" t="s">
        <v>390</v>
      </c>
      <c r="D13966" t="s">
        <v>1</v>
      </c>
      <c r="E13966" s="144" t="s">
        <v>192</v>
      </c>
      <c r="F13966" s="144">
        <v>2095</v>
      </c>
      <c r="G13966" s="147">
        <v>73.347305872795005</v>
      </c>
      <c r="H13966" s="147">
        <v>78.968903999999995</v>
      </c>
      <c r="I13966" s="147">
        <v>84.873599999999996</v>
      </c>
      <c r="J13966" s="147">
        <v>90.790784000000002</v>
      </c>
      <c r="K13966" s="147">
        <v>96.704831999999996</v>
      </c>
    </row>
    <row r="13967" spans="2:11" x14ac:dyDescent="0.2">
      <c r="B13967" s="21" t="str">
        <f t="shared" si="218"/>
        <v>North BayWind2100RCP6.0</v>
      </c>
      <c r="C13967" t="s">
        <v>390</v>
      </c>
      <c r="D13967" t="s">
        <v>1</v>
      </c>
      <c r="E13967" s="144" t="s">
        <v>192</v>
      </c>
      <c r="F13967" s="144">
        <v>2100</v>
      </c>
      <c r="G13967" s="147">
        <v>73.344888121999844</v>
      </c>
      <c r="H13967" s="147">
        <v>78.963695999999999</v>
      </c>
      <c r="I13967" s="147">
        <v>84.865200000000002</v>
      </c>
      <c r="J13967" s="147">
        <v>90.778800000000004</v>
      </c>
      <c r="K13967" s="147">
        <v>96.688871999999989</v>
      </c>
    </row>
    <row r="13968" spans="2:11" x14ac:dyDescent="0.2">
      <c r="B13968" s="21" t="str">
        <f t="shared" si="218"/>
        <v>North BayWind2023RCP8.5</v>
      </c>
      <c r="C13968" t="s">
        <v>390</v>
      </c>
      <c r="D13968" t="s">
        <v>1</v>
      </c>
      <c r="E13968" s="144" t="s">
        <v>191</v>
      </c>
      <c r="F13968" s="144">
        <v>2023</v>
      </c>
      <c r="G13968" s="147">
        <v>73.127290550435347</v>
      </c>
      <c r="H13968" s="147">
        <v>78.744960000000006</v>
      </c>
      <c r="I13968" s="147">
        <v>84.655200000000008</v>
      </c>
      <c r="J13968" s="147">
        <v>90.57207600000001</v>
      </c>
      <c r="K13968" s="147">
        <v>96.487775999999997</v>
      </c>
    </row>
    <row r="13969" spans="2:11" x14ac:dyDescent="0.2">
      <c r="B13969" s="21" t="str">
        <f t="shared" si="218"/>
        <v>North BayWind2025RCP8.5</v>
      </c>
      <c r="C13969" t="s">
        <v>390</v>
      </c>
      <c r="D13969" t="s">
        <v>1</v>
      </c>
      <c r="E13969" s="144" t="s">
        <v>191</v>
      </c>
      <c r="F13969" s="144">
        <v>2025</v>
      </c>
      <c r="G13969" s="147">
        <v>73.175645566338574</v>
      </c>
      <c r="H13969" s="147">
        <v>78.79704000000001</v>
      </c>
      <c r="I13969" s="147">
        <v>84.708400000000012</v>
      </c>
      <c r="J13969" s="147">
        <v>90.629000000000005</v>
      </c>
      <c r="K13969" s="147">
        <v>96.545231999999999</v>
      </c>
    </row>
    <row r="13970" spans="2:11" x14ac:dyDescent="0.2">
      <c r="B13970" s="21" t="str">
        <f t="shared" si="218"/>
        <v>North BayWind2030RCP8.5</v>
      </c>
      <c r="C13970" t="s">
        <v>390</v>
      </c>
      <c r="D13970" t="s">
        <v>1</v>
      </c>
      <c r="E13970" s="144" t="s">
        <v>191</v>
      </c>
      <c r="F13970" s="144">
        <v>2030</v>
      </c>
      <c r="G13970" s="147">
        <v>73.224000582241786</v>
      </c>
      <c r="H13970" s="147">
        <v>78.849119999999999</v>
      </c>
      <c r="I13970" s="147">
        <v>84.761600000000001</v>
      </c>
      <c r="J13970" s="147">
        <v>90.685924000000014</v>
      </c>
      <c r="K13970" s="147">
        <v>96.602688000000001</v>
      </c>
    </row>
    <row r="13971" spans="2:11" x14ac:dyDescent="0.2">
      <c r="B13971" s="21" t="str">
        <f t="shared" si="218"/>
        <v>North BayWind2035RCP8.5</v>
      </c>
      <c r="C13971" t="s">
        <v>390</v>
      </c>
      <c r="D13971" t="s">
        <v>1</v>
      </c>
      <c r="E13971" s="144" t="s">
        <v>191</v>
      </c>
      <c r="F13971" s="144">
        <v>2035</v>
      </c>
      <c r="G13971" s="147">
        <v>73.272355598145012</v>
      </c>
      <c r="H13971" s="147">
        <v>78.901200000000003</v>
      </c>
      <c r="I13971" s="147">
        <v>84.814800000000005</v>
      </c>
      <c r="J13971" s="147">
        <v>90.742848000000009</v>
      </c>
      <c r="K13971" s="147">
        <v>96.660144000000003</v>
      </c>
    </row>
    <row r="13972" spans="2:11" x14ac:dyDescent="0.2">
      <c r="B13972" s="21" t="str">
        <f t="shared" si="218"/>
        <v>North BayWind2040RCP8.5</v>
      </c>
      <c r="C13972" t="s">
        <v>390</v>
      </c>
      <c r="D13972" t="s">
        <v>1</v>
      </c>
      <c r="E13972" s="144" t="s">
        <v>191</v>
      </c>
      <c r="F13972" s="144">
        <v>2040</v>
      </c>
      <c r="G13972" s="147">
        <v>73.175645566338574</v>
      </c>
      <c r="H13972" s="147">
        <v>78.768395999999996</v>
      </c>
      <c r="I13972" s="147">
        <v>84.638400000000004</v>
      </c>
      <c r="J13972" s="147">
        <v>90.530132000000009</v>
      </c>
      <c r="K13972" s="147">
        <v>96.411168000000004</v>
      </c>
    </row>
    <row r="13973" spans="2:11" x14ac:dyDescent="0.2">
      <c r="B13973" s="21" t="str">
        <f t="shared" si="218"/>
        <v>North BayWind2045RCP8.5</v>
      </c>
      <c r="C13973" t="s">
        <v>390</v>
      </c>
      <c r="D13973" t="s">
        <v>1</v>
      </c>
      <c r="E13973" s="144" t="s">
        <v>191</v>
      </c>
      <c r="F13973" s="144">
        <v>2045</v>
      </c>
      <c r="G13973" s="147">
        <v>73.078935534532135</v>
      </c>
      <c r="H13973" s="147">
        <v>78.635592000000003</v>
      </c>
      <c r="I13973" s="147">
        <v>84.462000000000003</v>
      </c>
      <c r="J13973" s="147">
        <v>90.317416000000009</v>
      </c>
      <c r="K13973" s="147">
        <v>96.16219199999999</v>
      </c>
    </row>
    <row r="13974" spans="2:11" x14ac:dyDescent="0.2">
      <c r="B13974" s="21" t="str">
        <f t="shared" si="218"/>
        <v>North BayWind2050RCP8.5</v>
      </c>
      <c r="C13974" t="s">
        <v>390</v>
      </c>
      <c r="D13974" t="s">
        <v>1</v>
      </c>
      <c r="E13974" s="144" t="s">
        <v>191</v>
      </c>
      <c r="F13974" s="144">
        <v>2050</v>
      </c>
      <c r="G13974" s="147">
        <v>73.105530793278902</v>
      </c>
      <c r="H13974" s="147">
        <v>78.661631999999997</v>
      </c>
      <c r="I13974" s="147">
        <v>84.487200000000001</v>
      </c>
      <c r="J13974" s="147">
        <v>90.341384000000005</v>
      </c>
      <c r="K13974" s="147">
        <v>96.187727999999993</v>
      </c>
    </row>
    <row r="13975" spans="2:11" x14ac:dyDescent="0.2">
      <c r="B13975" s="21" t="str">
        <f t="shared" si="218"/>
        <v>North BayWind2055RCP8.5</v>
      </c>
      <c r="C13975" t="s">
        <v>390</v>
      </c>
      <c r="D13975" t="s">
        <v>1</v>
      </c>
      <c r="E13975" s="144" t="s">
        <v>191</v>
      </c>
      <c r="F13975" s="144">
        <v>2055</v>
      </c>
      <c r="G13975" s="147">
        <v>73.228836083832121</v>
      </c>
      <c r="H13975" s="147">
        <v>78.820475999999999</v>
      </c>
      <c r="I13975" s="147">
        <v>84.688800000000001</v>
      </c>
      <c r="J13975" s="147">
        <v>90.578068000000016</v>
      </c>
      <c r="K13975" s="147">
        <v>96.462239999999994</v>
      </c>
    </row>
    <row r="13976" spans="2:11" x14ac:dyDescent="0.2">
      <c r="B13976" s="21" t="str">
        <f t="shared" si="218"/>
        <v>North BayWind2060RCP8.5</v>
      </c>
      <c r="C13976" t="s">
        <v>390</v>
      </c>
      <c r="D13976" t="s">
        <v>1</v>
      </c>
      <c r="E13976" s="144" t="s">
        <v>191</v>
      </c>
      <c r="F13976" s="144">
        <v>2060</v>
      </c>
      <c r="G13976" s="147">
        <v>73.349723623590165</v>
      </c>
      <c r="H13976" s="147">
        <v>78.974112000000005</v>
      </c>
      <c r="I13976" s="147">
        <v>84.882000000000005</v>
      </c>
      <c r="J13976" s="147">
        <v>90.802768000000015</v>
      </c>
      <c r="K13976" s="147">
        <v>96.720791999999989</v>
      </c>
    </row>
    <row r="13977" spans="2:11" x14ac:dyDescent="0.2">
      <c r="B13977" s="21" t="str">
        <f t="shared" si="218"/>
        <v>North BayWind2065RCP8.5</v>
      </c>
      <c r="C13977" t="s">
        <v>390</v>
      </c>
      <c r="D13977" t="s">
        <v>1</v>
      </c>
      <c r="E13977" s="144" t="s">
        <v>191</v>
      </c>
      <c r="F13977" s="144">
        <v>2065</v>
      </c>
      <c r="G13977" s="147">
        <v>73.347305872795005</v>
      </c>
      <c r="H13977" s="147">
        <v>78.968903999999995</v>
      </c>
      <c r="I13977" s="147">
        <v>84.873599999999996</v>
      </c>
      <c r="J13977" s="147">
        <v>90.790784000000002</v>
      </c>
      <c r="K13977" s="147">
        <v>96.704831999999996</v>
      </c>
    </row>
    <row r="13978" spans="2:11" x14ac:dyDescent="0.2">
      <c r="B13978" s="21" t="str">
        <f t="shared" si="218"/>
        <v>North BayWind2070RCP8.5</v>
      </c>
      <c r="C13978" t="s">
        <v>390</v>
      </c>
      <c r="D13978" t="s">
        <v>1</v>
      </c>
      <c r="E13978" s="144" t="s">
        <v>191</v>
      </c>
      <c r="F13978" s="144">
        <v>2070</v>
      </c>
      <c r="G13978" s="147">
        <v>73.622929463443342</v>
      </c>
      <c r="H13978" s="147">
        <v>79.317840000000004</v>
      </c>
      <c r="I13978" s="147">
        <v>85.316000000000003</v>
      </c>
      <c r="J13978" s="147">
        <v>91.306096000000011</v>
      </c>
      <c r="K13978" s="147">
        <v>97.298543999999993</v>
      </c>
    </row>
    <row r="13979" spans="2:11" x14ac:dyDescent="0.2">
      <c r="B13979" s="21" t="str">
        <f t="shared" si="218"/>
        <v>North BayWind2075RCP8.5</v>
      </c>
      <c r="C13979" t="s">
        <v>390</v>
      </c>
      <c r="D13979" t="s">
        <v>1</v>
      </c>
      <c r="E13979" s="144" t="s">
        <v>191</v>
      </c>
      <c r="F13979" s="144">
        <v>2075</v>
      </c>
      <c r="G13979" s="147">
        <v>73.900970804886825</v>
      </c>
      <c r="H13979" s="147">
        <v>79.671983999999995</v>
      </c>
      <c r="I13979" s="147">
        <v>85.766800000000003</v>
      </c>
      <c r="J13979" s="147">
        <v>91.833392000000003</v>
      </c>
      <c r="K13979" s="147">
        <v>97.908215999999982</v>
      </c>
    </row>
    <row r="13980" spans="2:11" x14ac:dyDescent="0.2">
      <c r="B13980" s="21" t="str">
        <f t="shared" si="218"/>
        <v>North BayWind2080RCP8.5</v>
      </c>
      <c r="C13980" t="s">
        <v>390</v>
      </c>
      <c r="D13980" t="s">
        <v>1</v>
      </c>
      <c r="E13980" s="144" t="s">
        <v>191</v>
      </c>
      <c r="F13980" s="144">
        <v>2080</v>
      </c>
      <c r="G13980" s="147">
        <v>74.179012146330322</v>
      </c>
      <c r="H13980" s="147">
        <v>80.026128</v>
      </c>
      <c r="I13980" s="147">
        <v>86.217600000000004</v>
      </c>
      <c r="J13980" s="147">
        <v>92.36068800000001</v>
      </c>
      <c r="K13980" s="147">
        <v>98.517887999999985</v>
      </c>
    </row>
    <row r="13981" spans="2:11" x14ac:dyDescent="0.2">
      <c r="B13981" s="21" t="str">
        <f t="shared" si="218"/>
        <v>North BayWind2085RCP8.5</v>
      </c>
      <c r="C13981" t="s">
        <v>390</v>
      </c>
      <c r="D13981" t="s">
        <v>1</v>
      </c>
      <c r="E13981" s="144" t="s">
        <v>191</v>
      </c>
      <c r="F13981" s="144">
        <v>2085</v>
      </c>
      <c r="G13981" s="147">
        <v>74.436502606014955</v>
      </c>
      <c r="H13981" s="147">
        <v>80.303454000000002</v>
      </c>
      <c r="I13981" s="147">
        <v>86.511600000000016</v>
      </c>
      <c r="J13981" s="147">
        <v>92.679762000000011</v>
      </c>
      <c r="K13981" s="147">
        <v>98.853047999999987</v>
      </c>
    </row>
    <row r="13982" spans="2:11" x14ac:dyDescent="0.2">
      <c r="B13982" s="21" t="str">
        <f t="shared" si="218"/>
        <v>North BayWind2090RCP8.5</v>
      </c>
      <c r="C13982" t="s">
        <v>390</v>
      </c>
      <c r="D13982" t="s">
        <v>1</v>
      </c>
      <c r="E13982" s="144" t="s">
        <v>191</v>
      </c>
      <c r="F13982" s="144">
        <v>2090</v>
      </c>
      <c r="G13982" s="147">
        <v>74.693993065699601</v>
      </c>
      <c r="H13982" s="147">
        <v>80.580780000000004</v>
      </c>
      <c r="I13982" s="147">
        <v>86.805600000000013</v>
      </c>
      <c r="J13982" s="147">
        <v>92.998836000000011</v>
      </c>
      <c r="K13982" s="147">
        <v>99.188207999999989</v>
      </c>
    </row>
    <row r="13983" spans="2:11" x14ac:dyDescent="0.2">
      <c r="B13983" s="21" t="str">
        <f t="shared" si="218"/>
        <v>North BayWind2095RCP8.5</v>
      </c>
      <c r="C13983" t="s">
        <v>390</v>
      </c>
      <c r="D13983" t="s">
        <v>1</v>
      </c>
      <c r="E13983" s="144" t="s">
        <v>191</v>
      </c>
      <c r="F13983" s="144">
        <v>2095</v>
      </c>
      <c r="G13983" s="147">
        <v>74.693993065699601</v>
      </c>
      <c r="H13983" s="147">
        <v>80.580780000000004</v>
      </c>
      <c r="I13983" s="147">
        <v>86.805600000000013</v>
      </c>
      <c r="J13983" s="147">
        <v>92.998836000000011</v>
      </c>
      <c r="K13983" s="147">
        <v>99.188207999999989</v>
      </c>
    </row>
    <row r="13984" spans="2:11" x14ac:dyDescent="0.2">
      <c r="B13984" s="21" t="str">
        <f t="shared" si="218"/>
        <v>North BayWind2100RCP8.5</v>
      </c>
      <c r="C13984" t="s">
        <v>390</v>
      </c>
      <c r="D13984" t="s">
        <v>1</v>
      </c>
      <c r="E13984" s="144" t="s">
        <v>191</v>
      </c>
      <c r="F13984" s="144">
        <v>2100</v>
      </c>
      <c r="G13984" s="147">
        <v>74.693993065699601</v>
      </c>
      <c r="H13984" s="147">
        <v>80.580780000000004</v>
      </c>
      <c r="I13984" s="147">
        <v>86.805600000000013</v>
      </c>
      <c r="J13984" s="147">
        <v>92.998836000000011</v>
      </c>
      <c r="K13984" s="147">
        <v>99.188207999999989</v>
      </c>
    </row>
    <row r="13985" spans="2:11" x14ac:dyDescent="0.2">
      <c r="B13985" s="21" t="str">
        <f t="shared" si="218"/>
        <v>North YorkIce Accretion2023RCP4.5</v>
      </c>
      <c r="C13985" t="s">
        <v>391</v>
      </c>
      <c r="D13985" t="s">
        <v>486</v>
      </c>
      <c r="E13985" s="144" t="s">
        <v>193</v>
      </c>
      <c r="F13985" s="144">
        <v>2023</v>
      </c>
      <c r="G13985" s="147">
        <v>16.961249074240744</v>
      </c>
      <c r="H13985" s="147">
        <v>20.35575</v>
      </c>
      <c r="I13985" s="147">
        <v>24.65</v>
      </c>
      <c r="J13985" s="147">
        <v>27.910999999999998</v>
      </c>
      <c r="K13985" s="147">
        <v>31.184999999999999</v>
      </c>
    </row>
    <row r="13986" spans="2:11" x14ac:dyDescent="0.2">
      <c r="B13986" s="21" t="str">
        <f t="shared" si="218"/>
        <v>North YorkIce Accretion2025RCP4.5</v>
      </c>
      <c r="C13986" t="s">
        <v>391</v>
      </c>
      <c r="D13986" t="s">
        <v>486</v>
      </c>
      <c r="E13986" s="144" t="s">
        <v>193</v>
      </c>
      <c r="F13986" s="144">
        <v>2025</v>
      </c>
      <c r="G13986" s="147">
        <v>16.935154844895759</v>
      </c>
      <c r="H13986" s="147">
        <v>20.345375000000001</v>
      </c>
      <c r="I13986" s="147">
        <v>24.658333333333331</v>
      </c>
      <c r="J13986" s="147">
        <v>27.934541666666664</v>
      </c>
      <c r="K13986" s="147">
        <v>31.22175</v>
      </c>
    </row>
    <row r="13987" spans="2:11" x14ac:dyDescent="0.2">
      <c r="B13987" s="21" t="str">
        <f t="shared" si="218"/>
        <v>North YorkIce Accretion2030RCP4.5</v>
      </c>
      <c r="C13987" t="s">
        <v>391</v>
      </c>
      <c r="D13987" t="s">
        <v>486</v>
      </c>
      <c r="E13987" s="144" t="s">
        <v>193</v>
      </c>
      <c r="F13987" s="144">
        <v>2030</v>
      </c>
      <c r="G13987" s="147">
        <v>16.909060615550771</v>
      </c>
      <c r="H13987" s="147">
        <v>20.335000000000001</v>
      </c>
      <c r="I13987" s="147">
        <v>24.666666666666664</v>
      </c>
      <c r="J13987" s="147">
        <v>27.958083333333331</v>
      </c>
      <c r="K13987" s="147">
        <v>31.258499999999998</v>
      </c>
    </row>
    <row r="13988" spans="2:11" x14ac:dyDescent="0.2">
      <c r="B13988" s="21" t="str">
        <f t="shared" si="218"/>
        <v>North YorkIce Accretion2035RCP4.5</v>
      </c>
      <c r="C13988" t="s">
        <v>391</v>
      </c>
      <c r="D13988" t="s">
        <v>486</v>
      </c>
      <c r="E13988" s="144" t="s">
        <v>193</v>
      </c>
      <c r="F13988" s="144">
        <v>2035</v>
      </c>
      <c r="G13988" s="147">
        <v>16.882966386205787</v>
      </c>
      <c r="H13988" s="147">
        <v>20.324624999999997</v>
      </c>
      <c r="I13988" s="147">
        <v>24.674999999999997</v>
      </c>
      <c r="J13988" s="147">
        <v>27.981624999999998</v>
      </c>
      <c r="K13988" s="147">
        <v>31.295249999999999</v>
      </c>
    </row>
    <row r="13989" spans="2:11" x14ac:dyDescent="0.2">
      <c r="B13989" s="21" t="str">
        <f t="shared" si="218"/>
        <v>North YorkIce Accretion2040RCP4.5</v>
      </c>
      <c r="C13989" t="s">
        <v>391</v>
      </c>
      <c r="D13989" t="s">
        <v>486</v>
      </c>
      <c r="E13989" s="144" t="s">
        <v>193</v>
      </c>
      <c r="F13989" s="144">
        <v>2040</v>
      </c>
      <c r="G13989" s="147">
        <v>16.856872156860803</v>
      </c>
      <c r="H13989" s="147">
        <v>20.314249999999998</v>
      </c>
      <c r="I13989" s="147">
        <v>24.683333333333334</v>
      </c>
      <c r="J13989" s="147">
        <v>28.005166666666664</v>
      </c>
      <c r="K13989" s="147">
        <v>31.332000000000001</v>
      </c>
    </row>
    <row r="13990" spans="2:11" x14ac:dyDescent="0.2">
      <c r="B13990" s="21" t="str">
        <f t="shared" si="218"/>
        <v>North YorkIce Accretion2045RCP4.5</v>
      </c>
      <c r="C13990" t="s">
        <v>391</v>
      </c>
      <c r="D13990" t="s">
        <v>486</v>
      </c>
      <c r="E13990" s="144" t="s">
        <v>193</v>
      </c>
      <c r="F13990" s="144">
        <v>2045</v>
      </c>
      <c r="G13990" s="147">
        <v>16.830777927515815</v>
      </c>
      <c r="H13990" s="147">
        <v>20.303874999999998</v>
      </c>
      <c r="I13990" s="147">
        <v>24.691666666666666</v>
      </c>
      <c r="J13990" s="147">
        <v>28.028708333333331</v>
      </c>
      <c r="K13990" s="147">
        <v>31.368749999999999</v>
      </c>
    </row>
    <row r="13991" spans="2:11" x14ac:dyDescent="0.2">
      <c r="B13991" s="21" t="str">
        <f t="shared" si="218"/>
        <v>North YorkIce Accretion2050RCP4.5</v>
      </c>
      <c r="C13991" t="s">
        <v>391</v>
      </c>
      <c r="D13991" t="s">
        <v>486</v>
      </c>
      <c r="E13991" s="144" t="s">
        <v>193</v>
      </c>
      <c r="F13991" s="144">
        <v>2050</v>
      </c>
      <c r="G13991" s="147">
        <v>16.606367555148939</v>
      </c>
      <c r="H13991" s="147">
        <v>20.077699999999997</v>
      </c>
      <c r="I13991" s="147">
        <v>24.454999999999998</v>
      </c>
      <c r="J13991" s="147">
        <v>27.786699999999996</v>
      </c>
      <c r="K13991" s="147">
        <v>31.122</v>
      </c>
    </row>
    <row r="13992" spans="2:11" x14ac:dyDescent="0.2">
      <c r="B13992" s="21" t="str">
        <f t="shared" si="218"/>
        <v>North YorkIce Accretion2055RCP4.5</v>
      </c>
      <c r="C13992" t="s">
        <v>391</v>
      </c>
      <c r="D13992" t="s">
        <v>486</v>
      </c>
      <c r="E13992" s="144" t="s">
        <v>193</v>
      </c>
      <c r="F13992" s="144">
        <v>2055</v>
      </c>
      <c r="G13992" s="147">
        <v>16.408051412127048</v>
      </c>
      <c r="H13992" s="147">
        <v>19.861899999999999</v>
      </c>
      <c r="I13992" s="147">
        <v>24.21</v>
      </c>
      <c r="J13992" s="147">
        <v>27.521149999999995</v>
      </c>
      <c r="K13992" s="147">
        <v>30.8385</v>
      </c>
    </row>
    <row r="13993" spans="2:11" x14ac:dyDescent="0.2">
      <c r="B13993" s="21" t="str">
        <f t="shared" si="218"/>
        <v>North YorkIce Accretion2060RCP4.5</v>
      </c>
      <c r="C13993" t="s">
        <v>391</v>
      </c>
      <c r="D13993" t="s">
        <v>486</v>
      </c>
      <c r="E13993" s="144" t="s">
        <v>193</v>
      </c>
      <c r="F13993" s="144">
        <v>2060</v>
      </c>
      <c r="G13993" s="147">
        <v>16.209735269105156</v>
      </c>
      <c r="H13993" s="147">
        <v>19.646099999999997</v>
      </c>
      <c r="I13993" s="147">
        <v>23.965</v>
      </c>
      <c r="J13993" s="147">
        <v>27.255599999999998</v>
      </c>
      <c r="K13993" s="147">
        <v>30.555</v>
      </c>
    </row>
    <row r="13994" spans="2:11" x14ac:dyDescent="0.2">
      <c r="B13994" s="21" t="str">
        <f t="shared" si="218"/>
        <v>North YorkIce Accretion2065RCP4.5</v>
      </c>
      <c r="C13994" t="s">
        <v>391</v>
      </c>
      <c r="D13994" t="s">
        <v>486</v>
      </c>
      <c r="E13994" s="144" t="s">
        <v>193</v>
      </c>
      <c r="F13994" s="144">
        <v>2065</v>
      </c>
      <c r="G13994" s="147">
        <v>16.011419126083265</v>
      </c>
      <c r="H13994" s="147">
        <v>19.430299999999999</v>
      </c>
      <c r="I13994" s="147">
        <v>23.720000000000002</v>
      </c>
      <c r="J13994" s="147">
        <v>26.990049999999997</v>
      </c>
      <c r="K13994" s="147">
        <v>30.2715</v>
      </c>
    </row>
    <row r="13995" spans="2:11" x14ac:dyDescent="0.2">
      <c r="B13995" s="21" t="str">
        <f t="shared" si="218"/>
        <v>North YorkIce Accretion2070RCP4.5</v>
      </c>
      <c r="C13995" t="s">
        <v>391</v>
      </c>
      <c r="D13995" t="s">
        <v>486</v>
      </c>
      <c r="E13995" s="144" t="s">
        <v>193</v>
      </c>
      <c r="F13995" s="144">
        <v>2070</v>
      </c>
      <c r="G13995" s="147">
        <v>15.813102983061372</v>
      </c>
      <c r="H13995" s="147">
        <v>19.214499999999997</v>
      </c>
      <c r="I13995" s="147">
        <v>23.475000000000001</v>
      </c>
      <c r="J13995" s="147">
        <v>26.724499999999995</v>
      </c>
      <c r="K13995" s="147">
        <v>29.988</v>
      </c>
    </row>
    <row r="13996" spans="2:11" x14ac:dyDescent="0.2">
      <c r="B13996" s="21" t="str">
        <f t="shared" si="218"/>
        <v>North YorkIce Accretion2075RCP4.5</v>
      </c>
      <c r="C13996" t="s">
        <v>391</v>
      </c>
      <c r="D13996" t="s">
        <v>486</v>
      </c>
      <c r="E13996" s="144" t="s">
        <v>193</v>
      </c>
      <c r="F13996" s="144">
        <v>2075</v>
      </c>
      <c r="G13996" s="147">
        <v>15.775411318451948</v>
      </c>
      <c r="H13996" s="147">
        <v>19.193749999999998</v>
      </c>
      <c r="I13996" s="147">
        <v>23.479166666666668</v>
      </c>
      <c r="J13996" s="147">
        <v>26.748041666666662</v>
      </c>
      <c r="K13996" s="147">
        <v>30.019500000000001</v>
      </c>
    </row>
    <row r="13997" spans="2:11" x14ac:dyDescent="0.2">
      <c r="B13997" s="21" t="str">
        <f t="shared" si="218"/>
        <v>North YorkIce Accretion2080RCP4.5</v>
      </c>
      <c r="C13997" t="s">
        <v>391</v>
      </c>
      <c r="D13997" t="s">
        <v>486</v>
      </c>
      <c r="E13997" s="144" t="s">
        <v>193</v>
      </c>
      <c r="F13997" s="144">
        <v>2080</v>
      </c>
      <c r="G13997" s="147">
        <v>15.737719653842523</v>
      </c>
      <c r="H13997" s="147">
        <v>19.172999999999998</v>
      </c>
      <c r="I13997" s="147">
        <v>23.483333333333334</v>
      </c>
      <c r="J13997" s="147">
        <v>26.771583333333329</v>
      </c>
      <c r="K13997" s="147">
        <v>30.050999999999998</v>
      </c>
    </row>
    <row r="13998" spans="2:11" x14ac:dyDescent="0.2">
      <c r="B13998" s="21" t="str">
        <f t="shared" si="218"/>
        <v>North YorkIce Accretion2085RCP4.5</v>
      </c>
      <c r="C13998" t="s">
        <v>391</v>
      </c>
      <c r="D13998" t="s">
        <v>486</v>
      </c>
      <c r="E13998" s="144" t="s">
        <v>193</v>
      </c>
      <c r="F13998" s="144">
        <v>2085</v>
      </c>
      <c r="G13998" s="147">
        <v>15.700027989233099</v>
      </c>
      <c r="H13998" s="147">
        <v>19.152249999999999</v>
      </c>
      <c r="I13998" s="147">
        <v>23.487500000000001</v>
      </c>
      <c r="J13998" s="147">
        <v>26.795124999999995</v>
      </c>
      <c r="K13998" s="147">
        <v>30.0825</v>
      </c>
    </row>
    <row r="13999" spans="2:11" x14ac:dyDescent="0.2">
      <c r="B13999" s="21" t="str">
        <f t="shared" si="218"/>
        <v>North YorkIce Accretion2090RCP4.5</v>
      </c>
      <c r="C13999" t="s">
        <v>391</v>
      </c>
      <c r="D13999" t="s">
        <v>486</v>
      </c>
      <c r="E13999" s="144" t="s">
        <v>193</v>
      </c>
      <c r="F13999" s="144">
        <v>2090</v>
      </c>
      <c r="G13999" s="147">
        <v>15.662336324623677</v>
      </c>
      <c r="H13999" s="147">
        <v>19.131499999999999</v>
      </c>
      <c r="I13999" s="147">
        <v>23.491666666666667</v>
      </c>
      <c r="J13999" s="147">
        <v>26.818666666666662</v>
      </c>
      <c r="K13999" s="147">
        <v>30.114000000000001</v>
      </c>
    </row>
    <row r="14000" spans="2:11" x14ac:dyDescent="0.2">
      <c r="B14000" s="21" t="str">
        <f t="shared" si="218"/>
        <v>North YorkIce Accretion2095RCP4.5</v>
      </c>
      <c r="C14000" t="s">
        <v>391</v>
      </c>
      <c r="D14000" t="s">
        <v>486</v>
      </c>
      <c r="E14000" s="144" t="s">
        <v>193</v>
      </c>
      <c r="F14000" s="144">
        <v>2095</v>
      </c>
      <c r="G14000" s="147">
        <v>15.624644660014253</v>
      </c>
      <c r="H14000" s="147">
        <v>19.110749999999999</v>
      </c>
      <c r="I14000" s="147">
        <v>23.495833333333334</v>
      </c>
      <c r="J14000" s="147">
        <v>26.842208333333328</v>
      </c>
      <c r="K14000" s="147">
        <v>30.145499999999998</v>
      </c>
    </row>
    <row r="14001" spans="2:11" x14ac:dyDescent="0.2">
      <c r="B14001" s="21" t="str">
        <f t="shared" si="218"/>
        <v>North YorkIce Accretion2100RCP4.5</v>
      </c>
      <c r="C14001" t="s">
        <v>391</v>
      </c>
      <c r="D14001" t="s">
        <v>486</v>
      </c>
      <c r="E14001" s="144" t="s">
        <v>193</v>
      </c>
      <c r="F14001" s="144">
        <v>2100</v>
      </c>
      <c r="G14001" s="147">
        <v>15.586952995404829</v>
      </c>
      <c r="H14001" s="147">
        <v>19.09</v>
      </c>
      <c r="I14001" s="147">
        <v>23.5</v>
      </c>
      <c r="J14001" s="147">
        <v>26.865749999999995</v>
      </c>
      <c r="K14001" s="147">
        <v>30.177</v>
      </c>
    </row>
    <row r="14002" spans="2:11" x14ac:dyDescent="0.2">
      <c r="B14002" s="21" t="str">
        <f t="shared" si="218"/>
        <v>North YorkIce Accretion2023RCP6.0</v>
      </c>
      <c r="C14002" t="s">
        <v>391</v>
      </c>
      <c r="D14002" t="s">
        <v>486</v>
      </c>
      <c r="E14002" s="144" t="s">
        <v>192</v>
      </c>
      <c r="F14002" s="144">
        <v>2023</v>
      </c>
      <c r="G14002" s="147">
        <v>16.961249074240744</v>
      </c>
      <c r="H14002" s="147">
        <v>20.35575</v>
      </c>
      <c r="I14002" s="147">
        <v>24.65</v>
      </c>
      <c r="J14002" s="147">
        <v>27.910999999999998</v>
      </c>
      <c r="K14002" s="147">
        <v>31.184999999999999</v>
      </c>
    </row>
    <row r="14003" spans="2:11" x14ac:dyDescent="0.2">
      <c r="B14003" s="21" t="str">
        <f t="shared" si="218"/>
        <v>North YorkIce Accretion2025RCP6.0</v>
      </c>
      <c r="C14003" t="s">
        <v>391</v>
      </c>
      <c r="D14003" t="s">
        <v>486</v>
      </c>
      <c r="E14003" s="144" t="s">
        <v>192</v>
      </c>
      <c r="F14003" s="144">
        <v>2025</v>
      </c>
      <c r="G14003" s="147">
        <v>16.935154844895759</v>
      </c>
      <c r="H14003" s="147">
        <v>20.345375000000001</v>
      </c>
      <c r="I14003" s="147">
        <v>24.658333333333331</v>
      </c>
      <c r="J14003" s="147">
        <v>27.934541666666664</v>
      </c>
      <c r="K14003" s="147">
        <v>31.22175</v>
      </c>
    </row>
    <row r="14004" spans="2:11" x14ac:dyDescent="0.2">
      <c r="B14004" s="21" t="str">
        <f t="shared" si="218"/>
        <v>North YorkIce Accretion2030RCP6.0</v>
      </c>
      <c r="C14004" t="s">
        <v>391</v>
      </c>
      <c r="D14004" t="s">
        <v>486</v>
      </c>
      <c r="E14004" s="144" t="s">
        <v>192</v>
      </c>
      <c r="F14004" s="144">
        <v>2030</v>
      </c>
      <c r="G14004" s="147">
        <v>16.909060615550771</v>
      </c>
      <c r="H14004" s="147">
        <v>20.335000000000001</v>
      </c>
      <c r="I14004" s="147">
        <v>24.666666666666664</v>
      </c>
      <c r="J14004" s="147">
        <v>27.958083333333331</v>
      </c>
      <c r="K14004" s="147">
        <v>31.258499999999998</v>
      </c>
    </row>
    <row r="14005" spans="2:11" x14ac:dyDescent="0.2">
      <c r="B14005" s="21" t="str">
        <f t="shared" si="218"/>
        <v>North YorkIce Accretion2035RCP6.0</v>
      </c>
      <c r="C14005" t="s">
        <v>391</v>
      </c>
      <c r="D14005" t="s">
        <v>486</v>
      </c>
      <c r="E14005" s="144" t="s">
        <v>192</v>
      </c>
      <c r="F14005" s="144">
        <v>2035</v>
      </c>
      <c r="G14005" s="147">
        <v>16.882966386205787</v>
      </c>
      <c r="H14005" s="147">
        <v>20.324624999999997</v>
      </c>
      <c r="I14005" s="147">
        <v>24.674999999999997</v>
      </c>
      <c r="J14005" s="147">
        <v>27.981624999999998</v>
      </c>
      <c r="K14005" s="147">
        <v>31.295249999999999</v>
      </c>
    </row>
    <row r="14006" spans="2:11" x14ac:dyDescent="0.2">
      <c r="B14006" s="21" t="str">
        <f t="shared" si="218"/>
        <v>North YorkIce Accretion2040RCP6.0</v>
      </c>
      <c r="C14006" t="s">
        <v>391</v>
      </c>
      <c r="D14006" t="s">
        <v>486</v>
      </c>
      <c r="E14006" s="144" t="s">
        <v>192</v>
      </c>
      <c r="F14006" s="144">
        <v>2040</v>
      </c>
      <c r="G14006" s="147">
        <v>16.856872156860803</v>
      </c>
      <c r="H14006" s="147">
        <v>20.314249999999998</v>
      </c>
      <c r="I14006" s="147">
        <v>24.683333333333334</v>
      </c>
      <c r="J14006" s="147">
        <v>28.005166666666664</v>
      </c>
      <c r="K14006" s="147">
        <v>31.332000000000001</v>
      </c>
    </row>
    <row r="14007" spans="2:11" x14ac:dyDescent="0.2">
      <c r="B14007" s="21" t="str">
        <f t="shared" si="218"/>
        <v>North YorkIce Accretion2045RCP6.0</v>
      </c>
      <c r="C14007" t="s">
        <v>391</v>
      </c>
      <c r="D14007" t="s">
        <v>486</v>
      </c>
      <c r="E14007" s="144" t="s">
        <v>192</v>
      </c>
      <c r="F14007" s="144">
        <v>2045</v>
      </c>
      <c r="G14007" s="147">
        <v>16.830777927515815</v>
      </c>
      <c r="H14007" s="147">
        <v>20.303874999999998</v>
      </c>
      <c r="I14007" s="147">
        <v>24.691666666666666</v>
      </c>
      <c r="J14007" s="147">
        <v>28.028708333333331</v>
      </c>
      <c r="K14007" s="147">
        <v>31.368749999999999</v>
      </c>
    </row>
    <row r="14008" spans="2:11" x14ac:dyDescent="0.2">
      <c r="B14008" s="21" t="str">
        <f t="shared" si="218"/>
        <v>North YorkIce Accretion2050RCP6.0</v>
      </c>
      <c r="C14008" t="s">
        <v>391</v>
      </c>
      <c r="D14008" t="s">
        <v>486</v>
      </c>
      <c r="E14008" s="144" t="s">
        <v>192</v>
      </c>
      <c r="F14008" s="144">
        <v>2050</v>
      </c>
      <c r="G14008" s="147">
        <v>16.606367555148939</v>
      </c>
      <c r="H14008" s="147">
        <v>20.077699999999997</v>
      </c>
      <c r="I14008" s="147">
        <v>24.454999999999998</v>
      </c>
      <c r="J14008" s="147">
        <v>27.786699999999996</v>
      </c>
      <c r="K14008" s="147">
        <v>31.122</v>
      </c>
    </row>
    <row r="14009" spans="2:11" x14ac:dyDescent="0.2">
      <c r="B14009" s="21" t="str">
        <f t="shared" si="218"/>
        <v>North YorkIce Accretion2055RCP6.0</v>
      </c>
      <c r="C14009" t="s">
        <v>391</v>
      </c>
      <c r="D14009" t="s">
        <v>486</v>
      </c>
      <c r="E14009" s="144" t="s">
        <v>192</v>
      </c>
      <c r="F14009" s="144">
        <v>2055</v>
      </c>
      <c r="G14009" s="147">
        <v>16.408051412127048</v>
      </c>
      <c r="H14009" s="147">
        <v>19.861899999999999</v>
      </c>
      <c r="I14009" s="147">
        <v>24.21</v>
      </c>
      <c r="J14009" s="147">
        <v>27.521149999999995</v>
      </c>
      <c r="K14009" s="147">
        <v>30.8385</v>
      </c>
    </row>
    <row r="14010" spans="2:11" x14ac:dyDescent="0.2">
      <c r="B14010" s="21" t="str">
        <f t="shared" si="218"/>
        <v>North YorkIce Accretion2060RCP6.0</v>
      </c>
      <c r="C14010" t="s">
        <v>391</v>
      </c>
      <c r="D14010" t="s">
        <v>486</v>
      </c>
      <c r="E14010" s="144" t="s">
        <v>192</v>
      </c>
      <c r="F14010" s="144">
        <v>2060</v>
      </c>
      <c r="G14010" s="147">
        <v>16.209735269105156</v>
      </c>
      <c r="H14010" s="147">
        <v>19.646099999999997</v>
      </c>
      <c r="I14010" s="147">
        <v>23.965</v>
      </c>
      <c r="J14010" s="147">
        <v>27.255599999999998</v>
      </c>
      <c r="K14010" s="147">
        <v>30.555</v>
      </c>
    </row>
    <row r="14011" spans="2:11" x14ac:dyDescent="0.2">
      <c r="B14011" s="21" t="str">
        <f t="shared" si="218"/>
        <v>North YorkIce Accretion2065RCP6.0</v>
      </c>
      <c r="C14011" t="s">
        <v>391</v>
      </c>
      <c r="D14011" t="s">
        <v>486</v>
      </c>
      <c r="E14011" s="144" t="s">
        <v>192</v>
      </c>
      <c r="F14011" s="144">
        <v>2065</v>
      </c>
      <c r="G14011" s="147">
        <v>16.011419126083265</v>
      </c>
      <c r="H14011" s="147">
        <v>19.430299999999999</v>
      </c>
      <c r="I14011" s="147">
        <v>23.720000000000002</v>
      </c>
      <c r="J14011" s="147">
        <v>26.990049999999997</v>
      </c>
      <c r="K14011" s="147">
        <v>30.2715</v>
      </c>
    </row>
    <row r="14012" spans="2:11" x14ac:dyDescent="0.2">
      <c r="B14012" s="21" t="str">
        <f t="shared" si="218"/>
        <v>North YorkIce Accretion2070RCP6.0</v>
      </c>
      <c r="C14012" t="s">
        <v>391</v>
      </c>
      <c r="D14012" t="s">
        <v>486</v>
      </c>
      <c r="E14012" s="144" t="s">
        <v>192</v>
      </c>
      <c r="F14012" s="144">
        <v>2070</v>
      </c>
      <c r="G14012" s="147">
        <v>15.813102983061372</v>
      </c>
      <c r="H14012" s="147">
        <v>19.214499999999997</v>
      </c>
      <c r="I14012" s="147">
        <v>23.475000000000001</v>
      </c>
      <c r="J14012" s="147">
        <v>26.724499999999995</v>
      </c>
      <c r="K14012" s="147">
        <v>29.988</v>
      </c>
    </row>
    <row r="14013" spans="2:11" x14ac:dyDescent="0.2">
      <c r="B14013" s="21" t="str">
        <f t="shared" si="218"/>
        <v>North YorkIce Accretion2075RCP6.0</v>
      </c>
      <c r="C14013" t="s">
        <v>391</v>
      </c>
      <c r="D14013" t="s">
        <v>486</v>
      </c>
      <c r="E14013" s="144" t="s">
        <v>192</v>
      </c>
      <c r="F14013" s="144">
        <v>2075</v>
      </c>
      <c r="G14013" s="147">
        <v>15.756565486147236</v>
      </c>
      <c r="H14013" s="147">
        <v>19.183374999999998</v>
      </c>
      <c r="I14013" s="147">
        <v>23.481250000000003</v>
      </c>
      <c r="J14013" s="147">
        <v>26.759812499999995</v>
      </c>
      <c r="K14013" s="147">
        <v>30.035249999999998</v>
      </c>
    </row>
    <row r="14014" spans="2:11" x14ac:dyDescent="0.2">
      <c r="B14014" s="21" t="str">
        <f t="shared" si="218"/>
        <v>North YorkIce Accretion2080RCP6.0</v>
      </c>
      <c r="C14014" t="s">
        <v>391</v>
      </c>
      <c r="D14014" t="s">
        <v>486</v>
      </c>
      <c r="E14014" s="144" t="s">
        <v>192</v>
      </c>
      <c r="F14014" s="144">
        <v>2080</v>
      </c>
      <c r="G14014" s="147">
        <v>15.700027989233099</v>
      </c>
      <c r="H14014" s="147">
        <v>19.152249999999999</v>
      </c>
      <c r="I14014" s="147">
        <v>23.487500000000001</v>
      </c>
      <c r="J14014" s="147">
        <v>26.795124999999995</v>
      </c>
      <c r="K14014" s="147">
        <v>30.0825</v>
      </c>
    </row>
    <row r="14015" spans="2:11" x14ac:dyDescent="0.2">
      <c r="B14015" s="21" t="str">
        <f t="shared" si="218"/>
        <v>North YorkIce Accretion2085RCP6.0</v>
      </c>
      <c r="C14015" t="s">
        <v>391</v>
      </c>
      <c r="D14015" t="s">
        <v>486</v>
      </c>
      <c r="E14015" s="144" t="s">
        <v>192</v>
      </c>
      <c r="F14015" s="144">
        <v>2085</v>
      </c>
      <c r="G14015" s="147">
        <v>15.643490492318964</v>
      </c>
      <c r="H14015" s="147">
        <v>19.121124999999999</v>
      </c>
      <c r="I14015" s="147">
        <v>23.493749999999999</v>
      </c>
      <c r="J14015" s="147">
        <v>26.830437499999995</v>
      </c>
      <c r="K14015" s="147">
        <v>30.129750000000001</v>
      </c>
    </row>
    <row r="14016" spans="2:11" x14ac:dyDescent="0.2">
      <c r="B14016" s="21" t="str">
        <f t="shared" si="218"/>
        <v>North YorkIce Accretion2090RCP6.0</v>
      </c>
      <c r="C14016" t="s">
        <v>391</v>
      </c>
      <c r="D14016" t="s">
        <v>486</v>
      </c>
      <c r="E14016" s="144" t="s">
        <v>192</v>
      </c>
      <c r="F14016" s="144">
        <v>2090</v>
      </c>
      <c r="G14016" s="147">
        <v>15.221633784575028</v>
      </c>
      <c r="H14016" s="147">
        <v>18.702666666666666</v>
      </c>
      <c r="I14016" s="147">
        <v>23.074999999999999</v>
      </c>
      <c r="J14016" s="147">
        <v>26.40433333333333</v>
      </c>
      <c r="K14016" s="147">
        <v>29.693999999999999</v>
      </c>
    </row>
    <row r="14017" spans="2:11" x14ac:dyDescent="0.2">
      <c r="B14017" s="21" t="str">
        <f t="shared" si="218"/>
        <v>North YorkIce Accretion2095RCP6.0</v>
      </c>
      <c r="C14017" t="s">
        <v>391</v>
      </c>
      <c r="D14017" t="s">
        <v>486</v>
      </c>
      <c r="E14017" s="144" t="s">
        <v>192</v>
      </c>
      <c r="F14017" s="144">
        <v>2095</v>
      </c>
      <c r="G14017" s="147">
        <v>14.856314573745227</v>
      </c>
      <c r="H14017" s="147">
        <v>18.315333333333335</v>
      </c>
      <c r="I14017" s="147">
        <v>22.650000000000002</v>
      </c>
      <c r="J14017" s="147">
        <v>25.942916666666662</v>
      </c>
      <c r="K14017" s="147">
        <v>29.211000000000002</v>
      </c>
    </row>
    <row r="14018" spans="2:11" x14ac:dyDescent="0.2">
      <c r="B14018" s="21" t="str">
        <f t="shared" si="218"/>
        <v>North YorkIce Accretion2100RCP6.0</v>
      </c>
      <c r="C14018" t="s">
        <v>391</v>
      </c>
      <c r="D14018" t="s">
        <v>486</v>
      </c>
      <c r="E14018" s="144" t="s">
        <v>192</v>
      </c>
      <c r="F14018" s="144">
        <v>2100</v>
      </c>
      <c r="G14018" s="147">
        <v>14.490995362915426</v>
      </c>
      <c r="H14018" s="147">
        <v>17.928000000000001</v>
      </c>
      <c r="I14018" s="147">
        <v>22.225000000000001</v>
      </c>
      <c r="J14018" s="147">
        <v>25.481499999999997</v>
      </c>
      <c r="K14018" s="147">
        <v>28.728000000000002</v>
      </c>
    </row>
    <row r="14019" spans="2:11" x14ac:dyDescent="0.2">
      <c r="B14019" s="21" t="str">
        <f t="shared" si="218"/>
        <v>North YorkIce Accretion2023RCP8.5</v>
      </c>
      <c r="C14019" t="s">
        <v>391</v>
      </c>
      <c r="D14019" t="s">
        <v>486</v>
      </c>
      <c r="E14019" s="144" t="s">
        <v>191</v>
      </c>
      <c r="F14019" s="144">
        <v>2023</v>
      </c>
      <c r="G14019" s="147">
        <v>16.961249074240744</v>
      </c>
      <c r="H14019" s="147">
        <v>20.35575</v>
      </c>
      <c r="I14019" s="147">
        <v>24.65</v>
      </c>
      <c r="J14019" s="147">
        <v>27.910999999999998</v>
      </c>
      <c r="K14019" s="147">
        <v>31.184999999999999</v>
      </c>
    </row>
    <row r="14020" spans="2:11" x14ac:dyDescent="0.2">
      <c r="B14020" s="21" t="str">
        <f t="shared" si="218"/>
        <v>North YorkIce Accretion2025RCP8.5</v>
      </c>
      <c r="C14020" t="s">
        <v>391</v>
      </c>
      <c r="D14020" t="s">
        <v>486</v>
      </c>
      <c r="E14020" s="144" t="s">
        <v>191</v>
      </c>
      <c r="F14020" s="144">
        <v>2025</v>
      </c>
      <c r="G14020" s="147">
        <v>16.909060615550771</v>
      </c>
      <c r="H14020" s="147">
        <v>20.335000000000001</v>
      </c>
      <c r="I14020" s="147">
        <v>24.666666666666664</v>
      </c>
      <c r="J14020" s="147">
        <v>27.958083333333331</v>
      </c>
      <c r="K14020" s="147">
        <v>31.258499999999998</v>
      </c>
    </row>
    <row r="14021" spans="2:11" x14ac:dyDescent="0.2">
      <c r="B14021" s="21" t="str">
        <f t="shared" si="218"/>
        <v>North YorkIce Accretion2030RCP8.5</v>
      </c>
      <c r="C14021" t="s">
        <v>391</v>
      </c>
      <c r="D14021" t="s">
        <v>486</v>
      </c>
      <c r="E14021" s="144" t="s">
        <v>191</v>
      </c>
      <c r="F14021" s="144">
        <v>2030</v>
      </c>
      <c r="G14021" s="147">
        <v>16.856872156860803</v>
      </c>
      <c r="H14021" s="147">
        <v>20.314249999999998</v>
      </c>
      <c r="I14021" s="147">
        <v>24.683333333333334</v>
      </c>
      <c r="J14021" s="147">
        <v>28.005166666666664</v>
      </c>
      <c r="K14021" s="147">
        <v>31.332000000000001</v>
      </c>
    </row>
    <row r="14022" spans="2:11" x14ac:dyDescent="0.2">
      <c r="B14022" s="21" t="str">
        <f t="shared" si="218"/>
        <v>North YorkIce Accretion2035RCP8.5</v>
      </c>
      <c r="C14022" t="s">
        <v>391</v>
      </c>
      <c r="D14022" t="s">
        <v>486</v>
      </c>
      <c r="E14022" s="144" t="s">
        <v>191</v>
      </c>
      <c r="F14022" s="144">
        <v>2035</v>
      </c>
      <c r="G14022" s="147">
        <v>16.80468369817083</v>
      </c>
      <c r="H14022" s="147">
        <v>20.293499999999998</v>
      </c>
      <c r="I14022" s="147">
        <v>24.7</v>
      </c>
      <c r="J14022" s="147">
        <v>28.052249999999997</v>
      </c>
      <c r="K14022" s="147">
        <v>31.4055</v>
      </c>
    </row>
    <row r="14023" spans="2:11" x14ac:dyDescent="0.2">
      <c r="B14023" s="21" t="str">
        <f t="shared" si="218"/>
        <v>North YorkIce Accretion2040RCP8.5</v>
      </c>
      <c r="C14023" t="s">
        <v>391</v>
      </c>
      <c r="D14023" t="s">
        <v>486</v>
      </c>
      <c r="E14023" s="144" t="s">
        <v>191</v>
      </c>
      <c r="F14023" s="144">
        <v>2040</v>
      </c>
      <c r="G14023" s="147">
        <v>16.474156793134345</v>
      </c>
      <c r="H14023" s="147">
        <v>19.933833333333332</v>
      </c>
      <c r="I14023" s="147">
        <v>24.291666666666668</v>
      </c>
      <c r="J14023" s="147">
        <v>27.609666666666662</v>
      </c>
      <c r="K14023" s="147">
        <v>30.933</v>
      </c>
    </row>
    <row r="14024" spans="2:11" x14ac:dyDescent="0.2">
      <c r="B14024" s="21" t="str">
        <f t="shared" si="218"/>
        <v>North YorkIce Accretion2045RCP8.5</v>
      </c>
      <c r="C14024" t="s">
        <v>391</v>
      </c>
      <c r="D14024" t="s">
        <v>486</v>
      </c>
      <c r="E14024" s="144" t="s">
        <v>191</v>
      </c>
      <c r="F14024" s="144">
        <v>2045</v>
      </c>
      <c r="G14024" s="147">
        <v>16.143629888097859</v>
      </c>
      <c r="H14024" s="147">
        <v>19.574166666666663</v>
      </c>
      <c r="I14024" s="147">
        <v>23.883333333333333</v>
      </c>
      <c r="J14024" s="147">
        <v>27.167083333333331</v>
      </c>
      <c r="K14024" s="147">
        <v>30.4605</v>
      </c>
    </row>
    <row r="14025" spans="2:11" x14ac:dyDescent="0.2">
      <c r="B14025" s="21" t="str">
        <f t="shared" si="218"/>
        <v>North YorkIce Accretion2050RCP8.5</v>
      </c>
      <c r="C14025" t="s">
        <v>391</v>
      </c>
      <c r="D14025" t="s">
        <v>486</v>
      </c>
      <c r="E14025" s="144" t="s">
        <v>191</v>
      </c>
      <c r="F14025" s="144">
        <v>2050</v>
      </c>
      <c r="G14025" s="147">
        <v>15.737719653842523</v>
      </c>
      <c r="H14025" s="147">
        <v>19.172999999999998</v>
      </c>
      <c r="I14025" s="147">
        <v>23.483333333333334</v>
      </c>
      <c r="J14025" s="147">
        <v>26.771583333333329</v>
      </c>
      <c r="K14025" s="147">
        <v>30.050999999999998</v>
      </c>
    </row>
    <row r="14026" spans="2:11" x14ac:dyDescent="0.2">
      <c r="B14026" s="21" t="str">
        <f t="shared" si="218"/>
        <v>North YorkIce Accretion2055RCP8.5</v>
      </c>
      <c r="C14026" t="s">
        <v>391</v>
      </c>
      <c r="D14026" t="s">
        <v>486</v>
      </c>
      <c r="E14026" s="144" t="s">
        <v>191</v>
      </c>
      <c r="F14026" s="144">
        <v>2055</v>
      </c>
      <c r="G14026" s="147">
        <v>15.662336324623677</v>
      </c>
      <c r="H14026" s="147">
        <v>19.131499999999999</v>
      </c>
      <c r="I14026" s="147">
        <v>23.491666666666667</v>
      </c>
      <c r="J14026" s="147">
        <v>26.818666666666662</v>
      </c>
      <c r="K14026" s="147">
        <v>30.114000000000001</v>
      </c>
    </row>
    <row r="14027" spans="2:11" x14ac:dyDescent="0.2">
      <c r="B14027" s="21" t="str">
        <f t="shared" si="218"/>
        <v>North YorkIce Accretion2060RCP8.5</v>
      </c>
      <c r="C14027" t="s">
        <v>391</v>
      </c>
      <c r="D14027" t="s">
        <v>486</v>
      </c>
      <c r="E14027" s="144" t="s">
        <v>191</v>
      </c>
      <c r="F14027" s="144">
        <v>2060</v>
      </c>
      <c r="G14027" s="147">
        <v>15.221633784575028</v>
      </c>
      <c r="H14027" s="147">
        <v>18.702666666666666</v>
      </c>
      <c r="I14027" s="147">
        <v>23.074999999999999</v>
      </c>
      <c r="J14027" s="147">
        <v>26.40433333333333</v>
      </c>
      <c r="K14027" s="147">
        <v>29.693999999999999</v>
      </c>
    </row>
    <row r="14028" spans="2:11" x14ac:dyDescent="0.2">
      <c r="B14028" s="21" t="str">
        <f t="shared" ref="B14028:B14091" si="219">C14028&amp;D14028&amp;F14028&amp;E14028</f>
        <v>North YorkIce Accretion2065RCP8.5</v>
      </c>
      <c r="C14028" t="s">
        <v>391</v>
      </c>
      <c r="D14028" t="s">
        <v>486</v>
      </c>
      <c r="E14028" s="144" t="s">
        <v>191</v>
      </c>
      <c r="F14028" s="144">
        <v>2065</v>
      </c>
      <c r="G14028" s="147">
        <v>14.856314573745227</v>
      </c>
      <c r="H14028" s="147">
        <v>18.315333333333335</v>
      </c>
      <c r="I14028" s="147">
        <v>22.650000000000002</v>
      </c>
      <c r="J14028" s="147">
        <v>25.942916666666662</v>
      </c>
      <c r="K14028" s="147">
        <v>29.211000000000002</v>
      </c>
    </row>
    <row r="14029" spans="2:11" x14ac:dyDescent="0.2">
      <c r="B14029" s="21" t="str">
        <f t="shared" si="219"/>
        <v>North YorkIce Accretion2070RCP8.5</v>
      </c>
      <c r="C14029" t="s">
        <v>391</v>
      </c>
      <c r="D14029" t="s">
        <v>486</v>
      </c>
      <c r="E14029" s="144" t="s">
        <v>191</v>
      </c>
      <c r="F14029" s="144">
        <v>2070</v>
      </c>
      <c r="G14029" s="147">
        <v>14.073487693395654</v>
      </c>
      <c r="H14029" s="147">
        <v>17.464583333333334</v>
      </c>
      <c r="I14029" s="147">
        <v>21.700000000000003</v>
      </c>
      <c r="J14029" s="147">
        <v>24.907083333333329</v>
      </c>
      <c r="K14029" s="147">
        <v>28.108499999999999</v>
      </c>
    </row>
    <row r="14030" spans="2:11" x14ac:dyDescent="0.2">
      <c r="B14030" s="21" t="str">
        <f t="shared" si="219"/>
        <v>North YorkIce Accretion2075RCP8.5</v>
      </c>
      <c r="C14030" t="s">
        <v>391</v>
      </c>
      <c r="D14030" t="s">
        <v>486</v>
      </c>
      <c r="E14030" s="144" t="s">
        <v>191</v>
      </c>
      <c r="F14030" s="144">
        <v>2075</v>
      </c>
      <c r="G14030" s="147">
        <v>13.655980023875882</v>
      </c>
      <c r="H14030" s="147">
        <v>17.001166666666666</v>
      </c>
      <c r="I14030" s="147">
        <v>21.175000000000001</v>
      </c>
      <c r="J14030" s="147">
        <v>24.332666666666665</v>
      </c>
      <c r="K14030" s="147">
        <v>27.489000000000001</v>
      </c>
    </row>
    <row r="14031" spans="2:11" x14ac:dyDescent="0.2">
      <c r="B14031" s="21" t="str">
        <f t="shared" si="219"/>
        <v>North YorkIce Accretion2080RCP8.5</v>
      </c>
      <c r="C14031" t="s">
        <v>391</v>
      </c>
      <c r="D14031" t="s">
        <v>486</v>
      </c>
      <c r="E14031" s="144" t="s">
        <v>191</v>
      </c>
      <c r="F14031" s="144">
        <v>2080</v>
      </c>
      <c r="G14031" s="147">
        <v>13.23847235435611</v>
      </c>
      <c r="H14031" s="147">
        <v>16.537749999999999</v>
      </c>
      <c r="I14031" s="147">
        <v>20.650000000000002</v>
      </c>
      <c r="J14031" s="147">
        <v>23.758249999999997</v>
      </c>
      <c r="K14031" s="147">
        <v>26.869499999999999</v>
      </c>
    </row>
    <row r="14032" spans="2:11" x14ac:dyDescent="0.2">
      <c r="B14032" s="21" t="str">
        <f t="shared" si="219"/>
        <v>North YorkIce Accretion2085RCP8.5</v>
      </c>
      <c r="C14032" t="s">
        <v>391</v>
      </c>
      <c r="D14032" t="s">
        <v>486</v>
      </c>
      <c r="E14032" s="144" t="s">
        <v>191</v>
      </c>
      <c r="F14032" s="144">
        <v>2085</v>
      </c>
      <c r="G14032" s="147">
        <v>12.333872403729938</v>
      </c>
      <c r="H14032" s="147">
        <v>15.448374999999999</v>
      </c>
      <c r="I14032" s="147">
        <v>19.337500000000002</v>
      </c>
      <c r="J14032" s="147">
        <v>22.289249999999996</v>
      </c>
      <c r="K14032" s="147">
        <v>25.21575</v>
      </c>
    </row>
    <row r="14033" spans="2:11" x14ac:dyDescent="0.2">
      <c r="B14033" s="21" t="str">
        <f t="shared" si="219"/>
        <v>North YorkIce Accretion2090RCP8.5</v>
      </c>
      <c r="C14033" t="s">
        <v>391</v>
      </c>
      <c r="D14033" t="s">
        <v>486</v>
      </c>
      <c r="E14033" s="144" t="s">
        <v>191</v>
      </c>
      <c r="F14033" s="144">
        <v>2090</v>
      </c>
      <c r="G14033" s="147">
        <v>11.429272453103763</v>
      </c>
      <c r="H14033" s="147">
        <v>14.358999999999998</v>
      </c>
      <c r="I14033" s="147">
        <v>18.025000000000002</v>
      </c>
      <c r="J14033" s="147">
        <v>20.820249999999998</v>
      </c>
      <c r="K14033" s="147">
        <v>23.562000000000001</v>
      </c>
    </row>
    <row r="14034" spans="2:11" x14ac:dyDescent="0.2">
      <c r="B14034" s="21" t="str">
        <f t="shared" si="219"/>
        <v>North YorkIce Accretion2095RCP8.5</v>
      </c>
      <c r="C14034" t="s">
        <v>391</v>
      </c>
      <c r="D14034" t="s">
        <v>486</v>
      </c>
      <c r="E14034" s="144" t="s">
        <v>191</v>
      </c>
      <c r="F14034" s="144">
        <v>2095</v>
      </c>
      <c r="G14034" s="147">
        <v>11.429272453103763</v>
      </c>
      <c r="H14034" s="147">
        <v>14.358999999999998</v>
      </c>
      <c r="I14034" s="147">
        <v>18.025000000000002</v>
      </c>
      <c r="J14034" s="147">
        <v>20.820249999999998</v>
      </c>
      <c r="K14034" s="147">
        <v>23.562000000000001</v>
      </c>
    </row>
    <row r="14035" spans="2:11" x14ac:dyDescent="0.2">
      <c r="B14035" s="21" t="str">
        <f t="shared" si="219"/>
        <v>North YorkIce Accretion2100RCP8.5</v>
      </c>
      <c r="C14035" t="s">
        <v>391</v>
      </c>
      <c r="D14035" t="s">
        <v>486</v>
      </c>
      <c r="E14035" s="144" t="s">
        <v>191</v>
      </c>
      <c r="F14035" s="144">
        <v>2100</v>
      </c>
      <c r="G14035" s="147">
        <v>11.429272453103763</v>
      </c>
      <c r="H14035" s="147">
        <v>14.358999999999998</v>
      </c>
      <c r="I14035" s="147">
        <v>18.025000000000002</v>
      </c>
      <c r="J14035" s="147">
        <v>20.820249999999998</v>
      </c>
      <c r="K14035" s="147">
        <v>23.562000000000001</v>
      </c>
    </row>
    <row r="14036" spans="2:11" x14ac:dyDescent="0.2">
      <c r="B14036" s="21" t="str">
        <f t="shared" si="219"/>
        <v>North YorkWind2023RCP4.5</v>
      </c>
      <c r="C14036" t="s">
        <v>391</v>
      </c>
      <c r="D14036" t="s">
        <v>1</v>
      </c>
      <c r="E14036" s="144" t="s">
        <v>193</v>
      </c>
      <c r="F14036" s="144">
        <v>2023</v>
      </c>
      <c r="G14036" s="147">
        <v>83.958814112756002</v>
      </c>
      <c r="H14036" s="147">
        <v>90.390420000000006</v>
      </c>
      <c r="I14036" s="147">
        <v>97.155200000000008</v>
      </c>
      <c r="J14036" s="147">
        <v>103.92492700000001</v>
      </c>
      <c r="K14036" s="147">
        <v>110.69057999999997</v>
      </c>
    </row>
    <row r="14037" spans="2:11" x14ac:dyDescent="0.2">
      <c r="B14037" s="21" t="str">
        <f t="shared" si="219"/>
        <v>North YorkWind2025RCP4.5</v>
      </c>
      <c r="C14037" t="s">
        <v>391</v>
      </c>
      <c r="D14037" t="s">
        <v>1</v>
      </c>
      <c r="E14037" s="144" t="s">
        <v>193</v>
      </c>
      <c r="F14037" s="144">
        <v>2025</v>
      </c>
      <c r="G14037" s="147">
        <v>83.974169708580035</v>
      </c>
      <c r="H14037" s="147">
        <v>90.423497000000012</v>
      </c>
      <c r="I14037" s="147">
        <v>97.208550000000002</v>
      </c>
      <c r="J14037" s="147">
        <v>103.99585016666668</v>
      </c>
      <c r="K14037" s="147">
        <v>110.77904399999997</v>
      </c>
    </row>
    <row r="14038" spans="2:11" x14ac:dyDescent="0.2">
      <c r="B14038" s="21" t="str">
        <f t="shared" si="219"/>
        <v>North YorkWind2030RCP4.5</v>
      </c>
      <c r="C14038" t="s">
        <v>391</v>
      </c>
      <c r="D14038" t="s">
        <v>1</v>
      </c>
      <c r="E14038" s="144" t="s">
        <v>193</v>
      </c>
      <c r="F14038" s="144">
        <v>2030</v>
      </c>
      <c r="G14038" s="147">
        <v>83.989525304404054</v>
      </c>
      <c r="H14038" s="147">
        <v>90.456574000000003</v>
      </c>
      <c r="I14038" s="147">
        <v>97.261899999999997</v>
      </c>
      <c r="J14038" s="147">
        <v>104.06677333333334</v>
      </c>
      <c r="K14038" s="147">
        <v>110.86750799999997</v>
      </c>
    </row>
    <row r="14039" spans="2:11" x14ac:dyDescent="0.2">
      <c r="B14039" s="21" t="str">
        <f t="shared" si="219"/>
        <v>North YorkWind2035RCP4.5</v>
      </c>
      <c r="C14039" t="s">
        <v>391</v>
      </c>
      <c r="D14039" t="s">
        <v>1</v>
      </c>
      <c r="E14039" s="144" t="s">
        <v>193</v>
      </c>
      <c r="F14039" s="144">
        <v>2035</v>
      </c>
      <c r="G14039" s="147">
        <v>84.004880900228088</v>
      </c>
      <c r="H14039" s="147">
        <v>90.489651000000009</v>
      </c>
      <c r="I14039" s="147">
        <v>97.315249999999992</v>
      </c>
      <c r="J14039" s="147">
        <v>104.1376965</v>
      </c>
      <c r="K14039" s="147">
        <v>110.95597199999997</v>
      </c>
    </row>
    <row r="14040" spans="2:11" x14ac:dyDescent="0.2">
      <c r="B14040" s="21" t="str">
        <f t="shared" si="219"/>
        <v>North YorkWind2040RCP4.5</v>
      </c>
      <c r="C14040" t="s">
        <v>391</v>
      </c>
      <c r="D14040" t="s">
        <v>1</v>
      </c>
      <c r="E14040" s="144" t="s">
        <v>193</v>
      </c>
      <c r="F14040" s="144">
        <v>2040</v>
      </c>
      <c r="G14040" s="147">
        <v>84.020236496052121</v>
      </c>
      <c r="H14040" s="147">
        <v>90.522728000000015</v>
      </c>
      <c r="I14040" s="147">
        <v>97.368600000000001</v>
      </c>
      <c r="J14040" s="147">
        <v>104.20861966666668</v>
      </c>
      <c r="K14040" s="147">
        <v>111.04443599999999</v>
      </c>
    </row>
    <row r="14041" spans="2:11" x14ac:dyDescent="0.2">
      <c r="B14041" s="21" t="str">
        <f t="shared" si="219"/>
        <v>North YorkWind2045RCP4.5</v>
      </c>
      <c r="C14041" t="s">
        <v>391</v>
      </c>
      <c r="D14041" t="s">
        <v>1</v>
      </c>
      <c r="E14041" s="144" t="s">
        <v>193</v>
      </c>
      <c r="F14041" s="144">
        <v>2045</v>
      </c>
      <c r="G14041" s="147">
        <v>84.03559209187614</v>
      </c>
      <c r="H14041" s="147">
        <v>90.555805000000007</v>
      </c>
      <c r="I14041" s="147">
        <v>97.421949999999995</v>
      </c>
      <c r="J14041" s="147">
        <v>104.27954283333335</v>
      </c>
      <c r="K14041" s="147">
        <v>111.13289999999999</v>
      </c>
    </row>
    <row r="14042" spans="2:11" x14ac:dyDescent="0.2">
      <c r="B14042" s="21" t="str">
        <f t="shared" si="219"/>
        <v>North YorkWind2050RCP4.5</v>
      </c>
      <c r="C14042" t="s">
        <v>391</v>
      </c>
      <c r="D14042" t="s">
        <v>1</v>
      </c>
      <c r="E14042" s="144" t="s">
        <v>193</v>
      </c>
      <c r="F14042" s="144">
        <v>2050</v>
      </c>
      <c r="G14042" s="147">
        <v>84.133030327195883</v>
      </c>
      <c r="H14042" s="147">
        <v>90.691721400000006</v>
      </c>
      <c r="I14042" s="147">
        <v>97.605279999999993</v>
      </c>
      <c r="J14042" s="147">
        <v>104.5019994</v>
      </c>
      <c r="K14042" s="147">
        <v>111.398292</v>
      </c>
    </row>
    <row r="14043" spans="2:11" x14ac:dyDescent="0.2">
      <c r="B14043" s="21" t="str">
        <f t="shared" si="219"/>
        <v>North YorkWind2055RCP4.5</v>
      </c>
      <c r="C14043" t="s">
        <v>391</v>
      </c>
      <c r="D14043" t="s">
        <v>1</v>
      </c>
      <c r="E14043" s="144" t="s">
        <v>193</v>
      </c>
      <c r="F14043" s="144">
        <v>2055</v>
      </c>
      <c r="G14043" s="147">
        <v>84.215112966691592</v>
      </c>
      <c r="H14043" s="147">
        <v>90.794560800000014</v>
      </c>
      <c r="I14043" s="147">
        <v>97.735259999999997</v>
      </c>
      <c r="J14043" s="147">
        <v>104.65353280000001</v>
      </c>
      <c r="K14043" s="147">
        <v>111.57521999999999</v>
      </c>
    </row>
    <row r="14044" spans="2:11" x14ac:dyDescent="0.2">
      <c r="B14044" s="21" t="str">
        <f t="shared" si="219"/>
        <v>North YorkWind2060RCP4.5</v>
      </c>
      <c r="C14044" t="s">
        <v>391</v>
      </c>
      <c r="D14044" t="s">
        <v>1</v>
      </c>
      <c r="E14044" s="144" t="s">
        <v>193</v>
      </c>
      <c r="F14044" s="144">
        <v>2060</v>
      </c>
      <c r="G14044" s="147">
        <v>84.297195606187302</v>
      </c>
      <c r="H14044" s="147">
        <v>90.897400200000007</v>
      </c>
      <c r="I14044" s="147">
        <v>97.86524</v>
      </c>
      <c r="J14044" s="147">
        <v>104.8050662</v>
      </c>
      <c r="K14044" s="147">
        <v>111.75214799999999</v>
      </c>
    </row>
    <row r="14045" spans="2:11" x14ac:dyDescent="0.2">
      <c r="B14045" s="21" t="str">
        <f t="shared" si="219"/>
        <v>North YorkWind2065RCP4.5</v>
      </c>
      <c r="C14045" t="s">
        <v>391</v>
      </c>
      <c r="D14045" t="s">
        <v>1</v>
      </c>
      <c r="E14045" s="144" t="s">
        <v>193</v>
      </c>
      <c r="F14045" s="144">
        <v>2065</v>
      </c>
      <c r="G14045" s="147">
        <v>84.379278245683011</v>
      </c>
      <c r="H14045" s="147">
        <v>91.000239600000015</v>
      </c>
      <c r="I14045" s="147">
        <v>97.995220000000003</v>
      </c>
      <c r="J14045" s="147">
        <v>104.9565996</v>
      </c>
      <c r="K14045" s="147">
        <v>111.92907599999998</v>
      </c>
    </row>
    <row r="14046" spans="2:11" x14ac:dyDescent="0.2">
      <c r="B14046" s="21" t="str">
        <f t="shared" si="219"/>
        <v>North YorkWind2070RCP4.5</v>
      </c>
      <c r="C14046" t="s">
        <v>391</v>
      </c>
      <c r="D14046" t="s">
        <v>1</v>
      </c>
      <c r="E14046" s="144" t="s">
        <v>193</v>
      </c>
      <c r="F14046" s="144">
        <v>2070</v>
      </c>
      <c r="G14046" s="147">
        <v>84.461360885178721</v>
      </c>
      <c r="H14046" s="147">
        <v>91.103079000000008</v>
      </c>
      <c r="I14046" s="147">
        <v>98.125200000000007</v>
      </c>
      <c r="J14046" s="147">
        <v>105.108133</v>
      </c>
      <c r="K14046" s="147">
        <v>112.10600399999998</v>
      </c>
    </row>
    <row r="14047" spans="2:11" x14ac:dyDescent="0.2">
      <c r="B14047" s="21" t="str">
        <f t="shared" si="219"/>
        <v>North YorkWind2075RCP4.5</v>
      </c>
      <c r="C14047" t="s">
        <v>391</v>
      </c>
      <c r="D14047" t="s">
        <v>1</v>
      </c>
      <c r="E14047" s="144" t="s">
        <v>193</v>
      </c>
      <c r="F14047" s="144">
        <v>2075</v>
      </c>
      <c r="G14047" s="147">
        <v>84.603749137365156</v>
      </c>
      <c r="H14047" s="147">
        <v>91.286506000000003</v>
      </c>
      <c r="I14047" s="147">
        <v>98.359616666666668</v>
      </c>
      <c r="J14047" s="147">
        <v>105.38663616666666</v>
      </c>
      <c r="K14047" s="147">
        <v>112.42852899999998</v>
      </c>
    </row>
    <row r="14048" spans="2:11" x14ac:dyDescent="0.2">
      <c r="B14048" s="21" t="str">
        <f t="shared" si="219"/>
        <v>North YorkWind2080RCP4.5</v>
      </c>
      <c r="C14048" t="s">
        <v>391</v>
      </c>
      <c r="D14048" t="s">
        <v>1</v>
      </c>
      <c r="E14048" s="144" t="s">
        <v>193</v>
      </c>
      <c r="F14048" s="144">
        <v>2080</v>
      </c>
      <c r="G14048" s="147">
        <v>84.746137389551592</v>
      </c>
      <c r="H14048" s="147">
        <v>91.469933000000012</v>
      </c>
      <c r="I14048" s="147">
        <v>98.594033333333343</v>
      </c>
      <c r="J14048" s="147">
        <v>105.66513933333333</v>
      </c>
      <c r="K14048" s="147">
        <v>112.75105399999998</v>
      </c>
    </row>
    <row r="14049" spans="2:11" x14ac:dyDescent="0.2">
      <c r="B14049" s="21" t="str">
        <f t="shared" si="219"/>
        <v>North YorkWind2085RCP4.5</v>
      </c>
      <c r="C14049" t="s">
        <v>391</v>
      </c>
      <c r="D14049" t="s">
        <v>1</v>
      </c>
      <c r="E14049" s="144" t="s">
        <v>193</v>
      </c>
      <c r="F14049" s="144">
        <v>2085</v>
      </c>
      <c r="G14049" s="147">
        <v>84.888525641738028</v>
      </c>
      <c r="H14049" s="147">
        <v>91.653360000000006</v>
      </c>
      <c r="I14049" s="147">
        <v>98.828450000000004</v>
      </c>
      <c r="J14049" s="147">
        <v>105.9436425</v>
      </c>
      <c r="K14049" s="147">
        <v>113.073579</v>
      </c>
    </row>
    <row r="14050" spans="2:11" x14ac:dyDescent="0.2">
      <c r="B14050" s="21" t="str">
        <f t="shared" si="219"/>
        <v>North YorkWind2090RCP4.5</v>
      </c>
      <c r="C14050" t="s">
        <v>391</v>
      </c>
      <c r="D14050" t="s">
        <v>1</v>
      </c>
      <c r="E14050" s="144" t="s">
        <v>193</v>
      </c>
      <c r="F14050" s="144">
        <v>2090</v>
      </c>
      <c r="G14050" s="147">
        <v>85.030913893924478</v>
      </c>
      <c r="H14050" s="147">
        <v>91.836787000000001</v>
      </c>
      <c r="I14050" s="147">
        <v>99.062866666666665</v>
      </c>
      <c r="J14050" s="147">
        <v>106.22214566666666</v>
      </c>
      <c r="K14050" s="147">
        <v>113.39610399999999</v>
      </c>
    </row>
    <row r="14051" spans="2:11" x14ac:dyDescent="0.2">
      <c r="B14051" s="21" t="str">
        <f t="shared" si="219"/>
        <v>North YorkWind2095RCP4.5</v>
      </c>
      <c r="C14051" t="s">
        <v>391</v>
      </c>
      <c r="D14051" t="s">
        <v>1</v>
      </c>
      <c r="E14051" s="144" t="s">
        <v>193</v>
      </c>
      <c r="F14051" s="144">
        <v>2095</v>
      </c>
      <c r="G14051" s="147">
        <v>85.173302146110913</v>
      </c>
      <c r="H14051" s="147">
        <v>92.02021400000001</v>
      </c>
      <c r="I14051" s="147">
        <v>99.29728333333334</v>
      </c>
      <c r="J14051" s="147">
        <v>106.50064883333333</v>
      </c>
      <c r="K14051" s="147">
        <v>113.71862899999999</v>
      </c>
    </row>
    <row r="14052" spans="2:11" x14ac:dyDescent="0.2">
      <c r="B14052" s="21" t="str">
        <f t="shared" si="219"/>
        <v>North YorkWind2100RCP4.5</v>
      </c>
      <c r="C14052" t="s">
        <v>391</v>
      </c>
      <c r="D14052" t="s">
        <v>1</v>
      </c>
      <c r="E14052" s="144" t="s">
        <v>193</v>
      </c>
      <c r="F14052" s="144">
        <v>2100</v>
      </c>
      <c r="G14052" s="147">
        <v>85.315690398297349</v>
      </c>
      <c r="H14052" s="147">
        <v>92.203641000000005</v>
      </c>
      <c r="I14052" s="147">
        <v>99.531700000000001</v>
      </c>
      <c r="J14052" s="147">
        <v>106.779152</v>
      </c>
      <c r="K14052" s="147">
        <v>114.04115399999999</v>
      </c>
    </row>
    <row r="14053" spans="2:11" x14ac:dyDescent="0.2">
      <c r="B14053" s="21" t="str">
        <f t="shared" si="219"/>
        <v>North YorkWind2023RCP6.0</v>
      </c>
      <c r="C14053" t="s">
        <v>391</v>
      </c>
      <c r="D14053" t="s">
        <v>1</v>
      </c>
      <c r="E14053" s="144" t="s">
        <v>192</v>
      </c>
      <c r="F14053" s="144">
        <v>2023</v>
      </c>
      <c r="G14053" s="147">
        <v>83.958814112756002</v>
      </c>
      <c r="H14053" s="147">
        <v>90.390420000000006</v>
      </c>
      <c r="I14053" s="147">
        <v>97.155200000000008</v>
      </c>
      <c r="J14053" s="147">
        <v>103.92492700000001</v>
      </c>
      <c r="K14053" s="147">
        <v>110.69057999999997</v>
      </c>
    </row>
    <row r="14054" spans="2:11" x14ac:dyDescent="0.2">
      <c r="B14054" s="21" t="str">
        <f t="shared" si="219"/>
        <v>North YorkWind2025RCP6.0</v>
      </c>
      <c r="C14054" t="s">
        <v>391</v>
      </c>
      <c r="D14054" t="s">
        <v>1</v>
      </c>
      <c r="E14054" s="144" t="s">
        <v>192</v>
      </c>
      <c r="F14054" s="144">
        <v>2025</v>
      </c>
      <c r="G14054" s="147">
        <v>83.974169708580035</v>
      </c>
      <c r="H14054" s="147">
        <v>90.423497000000012</v>
      </c>
      <c r="I14054" s="147">
        <v>97.208550000000002</v>
      </c>
      <c r="J14054" s="147">
        <v>103.99585016666668</v>
      </c>
      <c r="K14054" s="147">
        <v>110.77904399999997</v>
      </c>
    </row>
    <row r="14055" spans="2:11" x14ac:dyDescent="0.2">
      <c r="B14055" s="21" t="str">
        <f t="shared" si="219"/>
        <v>North YorkWind2030RCP6.0</v>
      </c>
      <c r="C14055" t="s">
        <v>391</v>
      </c>
      <c r="D14055" t="s">
        <v>1</v>
      </c>
      <c r="E14055" s="144" t="s">
        <v>192</v>
      </c>
      <c r="F14055" s="144">
        <v>2030</v>
      </c>
      <c r="G14055" s="147">
        <v>83.989525304404054</v>
      </c>
      <c r="H14055" s="147">
        <v>90.456574000000003</v>
      </c>
      <c r="I14055" s="147">
        <v>97.261899999999997</v>
      </c>
      <c r="J14055" s="147">
        <v>104.06677333333334</v>
      </c>
      <c r="K14055" s="147">
        <v>110.86750799999997</v>
      </c>
    </row>
    <row r="14056" spans="2:11" x14ac:dyDescent="0.2">
      <c r="B14056" s="21" t="str">
        <f t="shared" si="219"/>
        <v>North YorkWind2035RCP6.0</v>
      </c>
      <c r="C14056" t="s">
        <v>391</v>
      </c>
      <c r="D14056" t="s">
        <v>1</v>
      </c>
      <c r="E14056" s="144" t="s">
        <v>192</v>
      </c>
      <c r="F14056" s="144">
        <v>2035</v>
      </c>
      <c r="G14056" s="147">
        <v>84.004880900228088</v>
      </c>
      <c r="H14056" s="147">
        <v>90.489651000000009</v>
      </c>
      <c r="I14056" s="147">
        <v>97.315249999999992</v>
      </c>
      <c r="J14056" s="147">
        <v>104.1376965</v>
      </c>
      <c r="K14056" s="147">
        <v>110.95597199999997</v>
      </c>
    </row>
    <row r="14057" spans="2:11" x14ac:dyDescent="0.2">
      <c r="B14057" s="21" t="str">
        <f t="shared" si="219"/>
        <v>North YorkWind2040RCP6.0</v>
      </c>
      <c r="C14057" t="s">
        <v>391</v>
      </c>
      <c r="D14057" t="s">
        <v>1</v>
      </c>
      <c r="E14057" s="144" t="s">
        <v>192</v>
      </c>
      <c r="F14057" s="144">
        <v>2040</v>
      </c>
      <c r="G14057" s="147">
        <v>84.020236496052121</v>
      </c>
      <c r="H14057" s="147">
        <v>90.522728000000015</v>
      </c>
      <c r="I14057" s="147">
        <v>97.368600000000001</v>
      </c>
      <c r="J14057" s="147">
        <v>104.20861966666668</v>
      </c>
      <c r="K14057" s="147">
        <v>111.04443599999999</v>
      </c>
    </row>
    <row r="14058" spans="2:11" x14ac:dyDescent="0.2">
      <c r="B14058" s="21" t="str">
        <f t="shared" si="219"/>
        <v>North YorkWind2045RCP6.0</v>
      </c>
      <c r="C14058" t="s">
        <v>391</v>
      </c>
      <c r="D14058" t="s">
        <v>1</v>
      </c>
      <c r="E14058" s="144" t="s">
        <v>192</v>
      </c>
      <c r="F14058" s="144">
        <v>2045</v>
      </c>
      <c r="G14058" s="147">
        <v>84.03559209187614</v>
      </c>
      <c r="H14058" s="147">
        <v>90.555805000000007</v>
      </c>
      <c r="I14058" s="147">
        <v>97.421949999999995</v>
      </c>
      <c r="J14058" s="147">
        <v>104.27954283333335</v>
      </c>
      <c r="K14058" s="147">
        <v>111.13289999999999</v>
      </c>
    </row>
    <row r="14059" spans="2:11" x14ac:dyDescent="0.2">
      <c r="B14059" s="21" t="str">
        <f t="shared" si="219"/>
        <v>North YorkWind2050RCP6.0</v>
      </c>
      <c r="C14059" t="s">
        <v>391</v>
      </c>
      <c r="D14059" t="s">
        <v>1</v>
      </c>
      <c r="E14059" s="144" t="s">
        <v>192</v>
      </c>
      <c r="F14059" s="144">
        <v>2050</v>
      </c>
      <c r="G14059" s="147">
        <v>84.133030327195883</v>
      </c>
      <c r="H14059" s="147">
        <v>90.691721400000006</v>
      </c>
      <c r="I14059" s="147">
        <v>97.605279999999993</v>
      </c>
      <c r="J14059" s="147">
        <v>104.5019994</v>
      </c>
      <c r="K14059" s="147">
        <v>111.398292</v>
      </c>
    </row>
    <row r="14060" spans="2:11" x14ac:dyDescent="0.2">
      <c r="B14060" s="21" t="str">
        <f t="shared" si="219"/>
        <v>North YorkWind2055RCP6.0</v>
      </c>
      <c r="C14060" t="s">
        <v>391</v>
      </c>
      <c r="D14060" t="s">
        <v>1</v>
      </c>
      <c r="E14060" s="144" t="s">
        <v>192</v>
      </c>
      <c r="F14060" s="144">
        <v>2055</v>
      </c>
      <c r="G14060" s="147">
        <v>84.215112966691592</v>
      </c>
      <c r="H14060" s="147">
        <v>90.794560800000014</v>
      </c>
      <c r="I14060" s="147">
        <v>97.735259999999997</v>
      </c>
      <c r="J14060" s="147">
        <v>104.65353280000001</v>
      </c>
      <c r="K14060" s="147">
        <v>111.57521999999999</v>
      </c>
    </row>
    <row r="14061" spans="2:11" x14ac:dyDescent="0.2">
      <c r="B14061" s="21" t="str">
        <f t="shared" si="219"/>
        <v>North YorkWind2060RCP6.0</v>
      </c>
      <c r="C14061" t="s">
        <v>391</v>
      </c>
      <c r="D14061" t="s">
        <v>1</v>
      </c>
      <c r="E14061" s="144" t="s">
        <v>192</v>
      </c>
      <c r="F14061" s="144">
        <v>2060</v>
      </c>
      <c r="G14061" s="147">
        <v>84.297195606187302</v>
      </c>
      <c r="H14061" s="147">
        <v>90.897400200000007</v>
      </c>
      <c r="I14061" s="147">
        <v>97.86524</v>
      </c>
      <c r="J14061" s="147">
        <v>104.8050662</v>
      </c>
      <c r="K14061" s="147">
        <v>111.75214799999999</v>
      </c>
    </row>
    <row r="14062" spans="2:11" x14ac:dyDescent="0.2">
      <c r="B14062" s="21" t="str">
        <f t="shared" si="219"/>
        <v>North YorkWind2065RCP6.0</v>
      </c>
      <c r="C14062" t="s">
        <v>391</v>
      </c>
      <c r="D14062" t="s">
        <v>1</v>
      </c>
      <c r="E14062" s="144" t="s">
        <v>192</v>
      </c>
      <c r="F14062" s="144">
        <v>2065</v>
      </c>
      <c r="G14062" s="147">
        <v>84.379278245683011</v>
      </c>
      <c r="H14062" s="147">
        <v>91.000239600000015</v>
      </c>
      <c r="I14062" s="147">
        <v>97.995220000000003</v>
      </c>
      <c r="J14062" s="147">
        <v>104.9565996</v>
      </c>
      <c r="K14062" s="147">
        <v>111.92907599999998</v>
      </c>
    </row>
    <row r="14063" spans="2:11" x14ac:dyDescent="0.2">
      <c r="B14063" s="21" t="str">
        <f t="shared" si="219"/>
        <v>North YorkWind2070RCP6.0</v>
      </c>
      <c r="C14063" t="s">
        <v>391</v>
      </c>
      <c r="D14063" t="s">
        <v>1</v>
      </c>
      <c r="E14063" s="144" t="s">
        <v>192</v>
      </c>
      <c r="F14063" s="144">
        <v>2070</v>
      </c>
      <c r="G14063" s="147">
        <v>84.461360885178721</v>
      </c>
      <c r="H14063" s="147">
        <v>91.103079000000008</v>
      </c>
      <c r="I14063" s="147">
        <v>98.125200000000007</v>
      </c>
      <c r="J14063" s="147">
        <v>105.108133</v>
      </c>
      <c r="K14063" s="147">
        <v>112.10600399999998</v>
      </c>
    </row>
    <row r="14064" spans="2:11" x14ac:dyDescent="0.2">
      <c r="B14064" s="21" t="str">
        <f t="shared" si="219"/>
        <v>North YorkWind2075RCP6.0</v>
      </c>
      <c r="C14064" t="s">
        <v>391</v>
      </c>
      <c r="D14064" t="s">
        <v>1</v>
      </c>
      <c r="E14064" s="144" t="s">
        <v>192</v>
      </c>
      <c r="F14064" s="144">
        <v>2075</v>
      </c>
      <c r="G14064" s="147">
        <v>84.674943263458374</v>
      </c>
      <c r="H14064" s="147">
        <v>91.3782195</v>
      </c>
      <c r="I14064" s="147">
        <v>98.476825000000005</v>
      </c>
      <c r="J14064" s="147">
        <v>105.52588775</v>
      </c>
      <c r="K14064" s="147">
        <v>112.58979149999999</v>
      </c>
    </row>
    <row r="14065" spans="2:11" x14ac:dyDescent="0.2">
      <c r="B14065" s="21" t="str">
        <f t="shared" si="219"/>
        <v>North YorkWind2080RCP6.0</v>
      </c>
      <c r="C14065" t="s">
        <v>391</v>
      </c>
      <c r="D14065" t="s">
        <v>1</v>
      </c>
      <c r="E14065" s="144" t="s">
        <v>192</v>
      </c>
      <c r="F14065" s="144">
        <v>2080</v>
      </c>
      <c r="G14065" s="147">
        <v>84.888525641738028</v>
      </c>
      <c r="H14065" s="147">
        <v>91.653360000000006</v>
      </c>
      <c r="I14065" s="147">
        <v>98.828450000000004</v>
      </c>
      <c r="J14065" s="147">
        <v>105.9436425</v>
      </c>
      <c r="K14065" s="147">
        <v>113.073579</v>
      </c>
    </row>
    <row r="14066" spans="2:11" x14ac:dyDescent="0.2">
      <c r="B14066" s="21" t="str">
        <f t="shared" si="219"/>
        <v>North YorkWind2085RCP6.0</v>
      </c>
      <c r="C14066" t="s">
        <v>391</v>
      </c>
      <c r="D14066" t="s">
        <v>1</v>
      </c>
      <c r="E14066" s="144" t="s">
        <v>192</v>
      </c>
      <c r="F14066" s="144">
        <v>2085</v>
      </c>
      <c r="G14066" s="147">
        <v>85.102108020017695</v>
      </c>
      <c r="H14066" s="147">
        <v>91.928500500000013</v>
      </c>
      <c r="I14066" s="147">
        <v>99.180075000000002</v>
      </c>
      <c r="J14066" s="147">
        <v>106.36139725</v>
      </c>
      <c r="K14066" s="147">
        <v>113.55736649999999</v>
      </c>
    </row>
    <row r="14067" spans="2:11" x14ac:dyDescent="0.2">
      <c r="B14067" s="21" t="str">
        <f t="shared" si="219"/>
        <v>North YorkWind2090RCP6.0</v>
      </c>
      <c r="C14067" t="s">
        <v>391</v>
      </c>
      <c r="D14067" t="s">
        <v>1</v>
      </c>
      <c r="E14067" s="144" t="s">
        <v>192</v>
      </c>
      <c r="F14067" s="144">
        <v>2090</v>
      </c>
      <c r="G14067" s="147">
        <v>85.756814787423963</v>
      </c>
      <c r="H14067" s="147">
        <v>92.744901000000013</v>
      </c>
      <c r="I14067" s="147">
        <v>100.20099999999999</v>
      </c>
      <c r="J14067" s="147">
        <v>107.55757699999999</v>
      </c>
      <c r="K14067" s="147">
        <v>114.93316599999999</v>
      </c>
    </row>
    <row r="14068" spans="2:11" x14ac:dyDescent="0.2">
      <c r="B14068" s="21" t="str">
        <f t="shared" si="219"/>
        <v>North YorkWind2095RCP6.0</v>
      </c>
      <c r="C14068" t="s">
        <v>391</v>
      </c>
      <c r="D14068" t="s">
        <v>1</v>
      </c>
      <c r="E14068" s="144" t="s">
        <v>192</v>
      </c>
      <c r="F14068" s="144">
        <v>2095</v>
      </c>
      <c r="G14068" s="147">
        <v>86.197939176550577</v>
      </c>
      <c r="H14068" s="147">
        <v>93.286161000000007</v>
      </c>
      <c r="I14068" s="147">
        <v>100.8703</v>
      </c>
      <c r="J14068" s="147">
        <v>108.33600199999999</v>
      </c>
      <c r="K14068" s="147">
        <v>115.82517799999999</v>
      </c>
    </row>
    <row r="14069" spans="2:11" x14ac:dyDescent="0.2">
      <c r="B14069" s="21" t="str">
        <f t="shared" si="219"/>
        <v>North YorkWind2100RCP6.0</v>
      </c>
      <c r="C14069" t="s">
        <v>391</v>
      </c>
      <c r="D14069" t="s">
        <v>1</v>
      </c>
      <c r="E14069" s="144" t="s">
        <v>192</v>
      </c>
      <c r="F14069" s="144">
        <v>2100</v>
      </c>
      <c r="G14069" s="147">
        <v>86.639063565677191</v>
      </c>
      <c r="H14069" s="147">
        <v>93.827421000000015</v>
      </c>
      <c r="I14069" s="147">
        <v>101.53959999999999</v>
      </c>
      <c r="J14069" s="147">
        <v>109.11442699999999</v>
      </c>
      <c r="K14069" s="147">
        <v>116.71718999999999</v>
      </c>
    </row>
    <row r="14070" spans="2:11" x14ac:dyDescent="0.2">
      <c r="B14070" s="21" t="str">
        <f t="shared" si="219"/>
        <v>North YorkWind2023RCP8.5</v>
      </c>
      <c r="C14070" t="s">
        <v>391</v>
      </c>
      <c r="D14070" t="s">
        <v>1</v>
      </c>
      <c r="E14070" s="144" t="s">
        <v>191</v>
      </c>
      <c r="F14070" s="144">
        <v>2023</v>
      </c>
      <c r="G14070" s="147">
        <v>83.958814112756002</v>
      </c>
      <c r="H14070" s="147">
        <v>90.390420000000006</v>
      </c>
      <c r="I14070" s="147">
        <v>97.155200000000008</v>
      </c>
      <c r="J14070" s="147">
        <v>103.92492700000001</v>
      </c>
      <c r="K14070" s="147">
        <v>110.69057999999997</v>
      </c>
    </row>
    <row r="14071" spans="2:11" x14ac:dyDescent="0.2">
      <c r="B14071" s="21" t="str">
        <f t="shared" si="219"/>
        <v>North YorkWind2025RCP8.5</v>
      </c>
      <c r="C14071" t="s">
        <v>391</v>
      </c>
      <c r="D14071" t="s">
        <v>1</v>
      </c>
      <c r="E14071" s="144" t="s">
        <v>191</v>
      </c>
      <c r="F14071" s="144">
        <v>2025</v>
      </c>
      <c r="G14071" s="147">
        <v>83.989525304404054</v>
      </c>
      <c r="H14071" s="147">
        <v>90.456574000000003</v>
      </c>
      <c r="I14071" s="147">
        <v>97.261899999999997</v>
      </c>
      <c r="J14071" s="147">
        <v>104.06677333333334</v>
      </c>
      <c r="K14071" s="147">
        <v>110.86750799999997</v>
      </c>
    </row>
    <row r="14072" spans="2:11" x14ac:dyDescent="0.2">
      <c r="B14072" s="21" t="str">
        <f t="shared" si="219"/>
        <v>North YorkWind2030RCP8.5</v>
      </c>
      <c r="C14072" t="s">
        <v>391</v>
      </c>
      <c r="D14072" t="s">
        <v>1</v>
      </c>
      <c r="E14072" s="144" t="s">
        <v>191</v>
      </c>
      <c r="F14072" s="144">
        <v>2030</v>
      </c>
      <c r="G14072" s="147">
        <v>84.020236496052121</v>
      </c>
      <c r="H14072" s="147">
        <v>90.522728000000015</v>
      </c>
      <c r="I14072" s="147">
        <v>97.368600000000001</v>
      </c>
      <c r="J14072" s="147">
        <v>104.20861966666668</v>
      </c>
      <c r="K14072" s="147">
        <v>111.04443599999999</v>
      </c>
    </row>
    <row r="14073" spans="2:11" x14ac:dyDescent="0.2">
      <c r="B14073" s="21" t="str">
        <f t="shared" si="219"/>
        <v>North YorkWind2035RCP8.5</v>
      </c>
      <c r="C14073" t="s">
        <v>391</v>
      </c>
      <c r="D14073" t="s">
        <v>1</v>
      </c>
      <c r="E14073" s="144" t="s">
        <v>191</v>
      </c>
      <c r="F14073" s="144">
        <v>2035</v>
      </c>
      <c r="G14073" s="147">
        <v>84.050947687700173</v>
      </c>
      <c r="H14073" s="147">
        <v>90.588882000000012</v>
      </c>
      <c r="I14073" s="147">
        <v>97.47529999999999</v>
      </c>
      <c r="J14073" s="147">
        <v>104.35046600000001</v>
      </c>
      <c r="K14073" s="147">
        <v>111.22136399999999</v>
      </c>
    </row>
    <row r="14074" spans="2:11" x14ac:dyDescent="0.2">
      <c r="B14074" s="21" t="str">
        <f t="shared" si="219"/>
        <v>North YorkWind2040RCP8.5</v>
      </c>
      <c r="C14074" t="s">
        <v>391</v>
      </c>
      <c r="D14074" t="s">
        <v>1</v>
      </c>
      <c r="E14074" s="144" t="s">
        <v>191</v>
      </c>
      <c r="F14074" s="144">
        <v>2040</v>
      </c>
      <c r="G14074" s="147">
        <v>84.187752086859689</v>
      </c>
      <c r="H14074" s="147">
        <v>90.760281000000006</v>
      </c>
      <c r="I14074" s="147">
        <v>97.691933333333324</v>
      </c>
      <c r="J14074" s="147">
        <v>104.60302166666668</v>
      </c>
      <c r="K14074" s="147">
        <v>111.51624399999999</v>
      </c>
    </row>
    <row r="14075" spans="2:11" x14ac:dyDescent="0.2">
      <c r="B14075" s="21" t="str">
        <f t="shared" si="219"/>
        <v>North YorkWind2045RCP8.5</v>
      </c>
      <c r="C14075" t="s">
        <v>391</v>
      </c>
      <c r="D14075" t="s">
        <v>1</v>
      </c>
      <c r="E14075" s="144" t="s">
        <v>191</v>
      </c>
      <c r="F14075" s="144">
        <v>2045</v>
      </c>
      <c r="G14075" s="147">
        <v>84.324556486019205</v>
      </c>
      <c r="H14075" s="147">
        <v>90.931680000000014</v>
      </c>
      <c r="I14075" s="147">
        <v>97.908566666666673</v>
      </c>
      <c r="J14075" s="147">
        <v>104.85557733333333</v>
      </c>
      <c r="K14075" s="147">
        <v>111.81112399999999</v>
      </c>
    </row>
    <row r="14076" spans="2:11" x14ac:dyDescent="0.2">
      <c r="B14076" s="21" t="str">
        <f t="shared" si="219"/>
        <v>North YorkWind2050RCP8.5</v>
      </c>
      <c r="C14076" t="s">
        <v>391</v>
      </c>
      <c r="D14076" t="s">
        <v>1</v>
      </c>
      <c r="E14076" s="144" t="s">
        <v>191</v>
      </c>
      <c r="F14076" s="144">
        <v>2050</v>
      </c>
      <c r="G14076" s="147">
        <v>84.746137389551592</v>
      </c>
      <c r="H14076" s="147">
        <v>91.469933000000012</v>
      </c>
      <c r="I14076" s="147">
        <v>98.594033333333343</v>
      </c>
      <c r="J14076" s="147">
        <v>105.66513933333333</v>
      </c>
      <c r="K14076" s="147">
        <v>112.75105399999998</v>
      </c>
    </row>
    <row r="14077" spans="2:11" x14ac:dyDescent="0.2">
      <c r="B14077" s="21" t="str">
        <f t="shared" si="219"/>
        <v>North YorkWind2055RCP8.5</v>
      </c>
      <c r="C14077" t="s">
        <v>391</v>
      </c>
      <c r="D14077" t="s">
        <v>1</v>
      </c>
      <c r="E14077" s="144" t="s">
        <v>191</v>
      </c>
      <c r="F14077" s="144">
        <v>2055</v>
      </c>
      <c r="G14077" s="147">
        <v>85.030913893924478</v>
      </c>
      <c r="H14077" s="147">
        <v>91.836787000000001</v>
      </c>
      <c r="I14077" s="147">
        <v>99.062866666666665</v>
      </c>
      <c r="J14077" s="147">
        <v>106.22214566666666</v>
      </c>
      <c r="K14077" s="147">
        <v>113.39610399999999</v>
      </c>
    </row>
    <row r="14078" spans="2:11" x14ac:dyDescent="0.2">
      <c r="B14078" s="21" t="str">
        <f t="shared" si="219"/>
        <v>North YorkWind2060RCP8.5</v>
      </c>
      <c r="C14078" t="s">
        <v>391</v>
      </c>
      <c r="D14078" t="s">
        <v>1</v>
      </c>
      <c r="E14078" s="144" t="s">
        <v>191</v>
      </c>
      <c r="F14078" s="144">
        <v>2060</v>
      </c>
      <c r="G14078" s="147">
        <v>85.756814787423963</v>
      </c>
      <c r="H14078" s="147">
        <v>92.744901000000013</v>
      </c>
      <c r="I14078" s="147">
        <v>100.20099999999999</v>
      </c>
      <c r="J14078" s="147">
        <v>107.55757699999999</v>
      </c>
      <c r="K14078" s="147">
        <v>114.93316599999999</v>
      </c>
    </row>
    <row r="14079" spans="2:11" x14ac:dyDescent="0.2">
      <c r="B14079" s="21" t="str">
        <f t="shared" si="219"/>
        <v>North YorkWind2065RCP8.5</v>
      </c>
      <c r="C14079" t="s">
        <v>391</v>
      </c>
      <c r="D14079" t="s">
        <v>1</v>
      </c>
      <c r="E14079" s="144" t="s">
        <v>191</v>
      </c>
      <c r="F14079" s="144">
        <v>2065</v>
      </c>
      <c r="G14079" s="147">
        <v>86.197939176550577</v>
      </c>
      <c r="H14079" s="147">
        <v>93.286161000000007</v>
      </c>
      <c r="I14079" s="147">
        <v>100.8703</v>
      </c>
      <c r="J14079" s="147">
        <v>108.33600199999999</v>
      </c>
      <c r="K14079" s="147">
        <v>115.82517799999999</v>
      </c>
    </row>
    <row r="14080" spans="2:11" x14ac:dyDescent="0.2">
      <c r="B14080" s="21" t="str">
        <f t="shared" si="219"/>
        <v>North YorkWind2070RCP8.5</v>
      </c>
      <c r="C14080" t="s">
        <v>391</v>
      </c>
      <c r="D14080" t="s">
        <v>1</v>
      </c>
      <c r="E14080" s="144" t="s">
        <v>191</v>
      </c>
      <c r="F14080" s="144">
        <v>2070</v>
      </c>
      <c r="G14080" s="147">
        <v>86.770284111809787</v>
      </c>
      <c r="H14080" s="147">
        <v>94.004834000000017</v>
      </c>
      <c r="I14080" s="147">
        <v>101.77563333333333</v>
      </c>
      <c r="J14080" s="147">
        <v>109.405039</v>
      </c>
      <c r="K14080" s="147">
        <v>117.05630199999999</v>
      </c>
    </row>
    <row r="14081" spans="2:11" x14ac:dyDescent="0.2">
      <c r="B14081" s="21" t="str">
        <f t="shared" si="219"/>
        <v>North YorkWind2075RCP8.5</v>
      </c>
      <c r="C14081" t="s">
        <v>391</v>
      </c>
      <c r="D14081" t="s">
        <v>1</v>
      </c>
      <c r="E14081" s="144" t="s">
        <v>191</v>
      </c>
      <c r="F14081" s="144">
        <v>2075</v>
      </c>
      <c r="G14081" s="147">
        <v>86.901504657942382</v>
      </c>
      <c r="H14081" s="147">
        <v>94.182247000000004</v>
      </c>
      <c r="I14081" s="147">
        <v>102.01166666666667</v>
      </c>
      <c r="J14081" s="147">
        <v>109.69565100000001</v>
      </c>
      <c r="K14081" s="147">
        <v>117.39541399999997</v>
      </c>
    </row>
    <row r="14082" spans="2:11" x14ac:dyDescent="0.2">
      <c r="B14082" s="21" t="str">
        <f t="shared" si="219"/>
        <v>North YorkWind2080RCP8.5</v>
      </c>
      <c r="C14082" t="s">
        <v>391</v>
      </c>
      <c r="D14082" t="s">
        <v>1</v>
      </c>
      <c r="E14082" s="144" t="s">
        <v>191</v>
      </c>
      <c r="F14082" s="144">
        <v>2080</v>
      </c>
      <c r="G14082" s="147">
        <v>87.032725204074978</v>
      </c>
      <c r="H14082" s="147">
        <v>94.359660000000005</v>
      </c>
      <c r="I14082" s="147">
        <v>102.24770000000001</v>
      </c>
      <c r="J14082" s="147">
        <v>109.98626300000002</v>
      </c>
      <c r="K14082" s="147">
        <v>117.73452599999997</v>
      </c>
    </row>
    <row r="14083" spans="2:11" x14ac:dyDescent="0.2">
      <c r="B14083" s="21" t="str">
        <f t="shared" si="219"/>
        <v>North YorkWind2085RCP8.5</v>
      </c>
      <c r="C14083" t="s">
        <v>391</v>
      </c>
      <c r="D14083" t="s">
        <v>1</v>
      </c>
      <c r="E14083" s="144" t="s">
        <v>191</v>
      </c>
      <c r="F14083" s="144">
        <v>2085</v>
      </c>
      <c r="G14083" s="147">
        <v>87.31331381867767</v>
      </c>
      <c r="H14083" s="147">
        <v>94.756584000000004</v>
      </c>
      <c r="I14083" s="147">
        <v>102.79089999999999</v>
      </c>
      <c r="J14083" s="147">
        <v>110.65051900000002</v>
      </c>
      <c r="K14083" s="147">
        <v>118.52517299999997</v>
      </c>
    </row>
    <row r="14084" spans="2:11" x14ac:dyDescent="0.2">
      <c r="B14084" s="21" t="str">
        <f t="shared" si="219"/>
        <v>North YorkWind2090RCP8.5</v>
      </c>
      <c r="C14084" t="s">
        <v>391</v>
      </c>
      <c r="D14084" t="s">
        <v>1</v>
      </c>
      <c r="E14084" s="144" t="s">
        <v>191</v>
      </c>
      <c r="F14084" s="144">
        <v>2090</v>
      </c>
      <c r="G14084" s="147">
        <v>87.593902433280363</v>
      </c>
      <c r="H14084" s="147">
        <v>95.153508000000002</v>
      </c>
      <c r="I14084" s="147">
        <v>103.33409999999999</v>
      </c>
      <c r="J14084" s="147">
        <v>111.31477500000001</v>
      </c>
      <c r="K14084" s="147">
        <v>119.31581999999997</v>
      </c>
    </row>
    <row r="14085" spans="2:11" x14ac:dyDescent="0.2">
      <c r="B14085" s="21" t="str">
        <f t="shared" si="219"/>
        <v>North YorkWind2095RCP8.5</v>
      </c>
      <c r="C14085" t="s">
        <v>391</v>
      </c>
      <c r="D14085" t="s">
        <v>1</v>
      </c>
      <c r="E14085" s="144" t="s">
        <v>191</v>
      </c>
      <c r="F14085" s="144">
        <v>2095</v>
      </c>
      <c r="G14085" s="147">
        <v>87.593902433280363</v>
      </c>
      <c r="H14085" s="147">
        <v>95.153508000000002</v>
      </c>
      <c r="I14085" s="147">
        <v>103.33409999999999</v>
      </c>
      <c r="J14085" s="147">
        <v>111.31477500000001</v>
      </c>
      <c r="K14085" s="147">
        <v>119.31581999999997</v>
      </c>
    </row>
    <row r="14086" spans="2:11" x14ac:dyDescent="0.2">
      <c r="B14086" s="21" t="str">
        <f t="shared" si="219"/>
        <v>North YorkWind2100RCP8.5</v>
      </c>
      <c r="C14086" t="s">
        <v>391</v>
      </c>
      <c r="D14086" t="s">
        <v>1</v>
      </c>
      <c r="E14086" s="144" t="s">
        <v>191</v>
      </c>
      <c r="F14086" s="144">
        <v>2100</v>
      </c>
      <c r="G14086" s="147">
        <v>87.593902433280363</v>
      </c>
      <c r="H14086" s="147">
        <v>95.153508000000002</v>
      </c>
      <c r="I14086" s="147">
        <v>103.33409999999999</v>
      </c>
      <c r="J14086" s="147">
        <v>111.31477500000001</v>
      </c>
      <c r="K14086" s="147">
        <v>119.31581999999997</v>
      </c>
    </row>
    <row r="14087" spans="2:11" x14ac:dyDescent="0.2">
      <c r="B14087" s="21" t="str">
        <f t="shared" si="219"/>
        <v>NorwoodIce Accretion2023RCP4.5</v>
      </c>
      <c r="C14087" t="s">
        <v>392</v>
      </c>
      <c r="D14087" t="s">
        <v>486</v>
      </c>
      <c r="E14087" s="144" t="s">
        <v>193</v>
      </c>
      <c r="F14087" s="144">
        <v>2023</v>
      </c>
      <c r="G14087" s="147">
        <v>17.483133661140457</v>
      </c>
      <c r="H14087" s="147">
        <v>20.832999999999998</v>
      </c>
      <c r="I14087" s="147">
        <v>25.074999999999996</v>
      </c>
      <c r="J14087" s="147">
        <v>28.306499999999996</v>
      </c>
      <c r="K14087" s="147">
        <v>31.562999999999999</v>
      </c>
    </row>
    <row r="14088" spans="2:11" x14ac:dyDescent="0.2">
      <c r="B14088" s="21" t="str">
        <f t="shared" si="219"/>
        <v>NorwoodIce Accretion2025RCP4.5</v>
      </c>
      <c r="C14088" t="s">
        <v>392</v>
      </c>
      <c r="D14088" t="s">
        <v>486</v>
      </c>
      <c r="E14088" s="144" t="s">
        <v>193</v>
      </c>
      <c r="F14088" s="144">
        <v>2025</v>
      </c>
      <c r="G14088" s="147">
        <v>17.544020196278758</v>
      </c>
      <c r="H14088" s="147">
        <v>20.909083333333331</v>
      </c>
      <c r="I14088" s="147">
        <v>25.166666666666664</v>
      </c>
      <c r="J14088" s="147">
        <v>28.414791666666662</v>
      </c>
      <c r="K14088" s="147">
        <v>31.683749999999996</v>
      </c>
    </row>
    <row r="14089" spans="2:11" x14ac:dyDescent="0.2">
      <c r="B14089" s="21" t="str">
        <f t="shared" si="219"/>
        <v>NorwoodIce Accretion2030RCP4.5</v>
      </c>
      <c r="C14089" t="s">
        <v>392</v>
      </c>
      <c r="D14089" t="s">
        <v>486</v>
      </c>
      <c r="E14089" s="144" t="s">
        <v>193</v>
      </c>
      <c r="F14089" s="144">
        <v>2030</v>
      </c>
      <c r="G14089" s="147">
        <v>17.604906731417056</v>
      </c>
      <c r="H14089" s="147">
        <v>20.985166666666665</v>
      </c>
      <c r="I14089" s="147">
        <v>25.258333333333329</v>
      </c>
      <c r="J14089" s="147">
        <v>28.523083333333329</v>
      </c>
      <c r="K14089" s="147">
        <v>31.804499999999997</v>
      </c>
    </row>
    <row r="14090" spans="2:11" x14ac:dyDescent="0.2">
      <c r="B14090" s="21" t="str">
        <f t="shared" si="219"/>
        <v>NorwoodIce Accretion2035RCP4.5</v>
      </c>
      <c r="C14090" t="s">
        <v>392</v>
      </c>
      <c r="D14090" t="s">
        <v>486</v>
      </c>
      <c r="E14090" s="144" t="s">
        <v>193</v>
      </c>
      <c r="F14090" s="144">
        <v>2035</v>
      </c>
      <c r="G14090" s="147">
        <v>17.665793266555358</v>
      </c>
      <c r="H14090" s="147">
        <v>21.061250000000001</v>
      </c>
      <c r="I14090" s="147">
        <v>25.349999999999994</v>
      </c>
      <c r="J14090" s="147">
        <v>28.631374999999995</v>
      </c>
      <c r="K14090" s="147">
        <v>31.925249999999998</v>
      </c>
    </row>
    <row r="14091" spans="2:11" x14ac:dyDescent="0.2">
      <c r="B14091" s="21" t="str">
        <f t="shared" si="219"/>
        <v>NorwoodIce Accretion2040RCP4.5</v>
      </c>
      <c r="C14091" t="s">
        <v>392</v>
      </c>
      <c r="D14091" t="s">
        <v>486</v>
      </c>
      <c r="E14091" s="144" t="s">
        <v>193</v>
      </c>
      <c r="F14091" s="144">
        <v>2040</v>
      </c>
      <c r="G14091" s="147">
        <v>17.72667980169366</v>
      </c>
      <c r="H14091" s="147">
        <v>21.137333333333334</v>
      </c>
      <c r="I14091" s="147">
        <v>25.441666666666663</v>
      </c>
      <c r="J14091" s="147">
        <v>28.739666666666661</v>
      </c>
      <c r="K14091" s="147">
        <v>32.045999999999992</v>
      </c>
    </row>
    <row r="14092" spans="2:11" x14ac:dyDescent="0.2">
      <c r="B14092" s="21" t="str">
        <f t="shared" ref="B14092:B14155" si="220">C14092&amp;D14092&amp;F14092&amp;E14092</f>
        <v>NorwoodIce Accretion2045RCP4.5</v>
      </c>
      <c r="C14092" t="s">
        <v>392</v>
      </c>
      <c r="D14092" t="s">
        <v>486</v>
      </c>
      <c r="E14092" s="144" t="s">
        <v>193</v>
      </c>
      <c r="F14092" s="144">
        <v>2045</v>
      </c>
      <c r="G14092" s="147">
        <v>17.787566336831958</v>
      </c>
      <c r="H14092" s="147">
        <v>21.213416666666667</v>
      </c>
      <c r="I14092" s="147">
        <v>25.533333333333331</v>
      </c>
      <c r="J14092" s="147">
        <v>28.847958333333327</v>
      </c>
      <c r="K14092" s="147">
        <v>32.166749999999993</v>
      </c>
    </row>
    <row r="14093" spans="2:11" x14ac:dyDescent="0.2">
      <c r="B14093" s="21" t="str">
        <f t="shared" si="220"/>
        <v>NorwoodIce Accretion2050RCP4.5</v>
      </c>
      <c r="C14093" t="s">
        <v>392</v>
      </c>
      <c r="D14093" t="s">
        <v>486</v>
      </c>
      <c r="E14093" s="144" t="s">
        <v>193</v>
      </c>
      <c r="F14093" s="144">
        <v>2050</v>
      </c>
      <c r="G14093" s="147">
        <v>17.803222874438951</v>
      </c>
      <c r="H14093" s="147">
        <v>21.248000000000001</v>
      </c>
      <c r="I14093" s="147">
        <v>25.594999999999995</v>
      </c>
      <c r="J14093" s="147">
        <v>28.927999999999994</v>
      </c>
      <c r="K14093" s="147">
        <v>32.262299999999996</v>
      </c>
    </row>
    <row r="14094" spans="2:11" x14ac:dyDescent="0.2">
      <c r="B14094" s="21" t="str">
        <f t="shared" si="220"/>
        <v>NorwoodIce Accretion2055RCP4.5</v>
      </c>
      <c r="C14094" t="s">
        <v>392</v>
      </c>
      <c r="D14094" t="s">
        <v>486</v>
      </c>
      <c r="E14094" s="144" t="s">
        <v>193</v>
      </c>
      <c r="F14094" s="144">
        <v>2055</v>
      </c>
      <c r="G14094" s="147">
        <v>17.757992876907643</v>
      </c>
      <c r="H14094" s="147">
        <v>21.206500000000002</v>
      </c>
      <c r="I14094" s="147">
        <v>25.564999999999998</v>
      </c>
      <c r="J14094" s="147">
        <v>28.899749999999994</v>
      </c>
      <c r="K14094" s="147">
        <v>32.237099999999998</v>
      </c>
    </row>
    <row r="14095" spans="2:11" x14ac:dyDescent="0.2">
      <c r="B14095" s="21" t="str">
        <f t="shared" si="220"/>
        <v>NorwoodIce Accretion2060RCP4.5</v>
      </c>
      <c r="C14095" t="s">
        <v>392</v>
      </c>
      <c r="D14095" t="s">
        <v>486</v>
      </c>
      <c r="E14095" s="144" t="s">
        <v>193</v>
      </c>
      <c r="F14095" s="144">
        <v>2060</v>
      </c>
      <c r="G14095" s="147">
        <v>17.712762879376331</v>
      </c>
      <c r="H14095" s="147">
        <v>21.164999999999999</v>
      </c>
      <c r="I14095" s="147">
        <v>25.534999999999997</v>
      </c>
      <c r="J14095" s="147">
        <v>28.871499999999997</v>
      </c>
      <c r="K14095" s="147">
        <v>32.211899999999993</v>
      </c>
    </row>
    <row r="14096" spans="2:11" x14ac:dyDescent="0.2">
      <c r="B14096" s="21" t="str">
        <f t="shared" si="220"/>
        <v>NorwoodIce Accretion2065RCP4.5</v>
      </c>
      <c r="C14096" t="s">
        <v>392</v>
      </c>
      <c r="D14096" t="s">
        <v>486</v>
      </c>
      <c r="E14096" s="144" t="s">
        <v>193</v>
      </c>
      <c r="F14096" s="144">
        <v>2065</v>
      </c>
      <c r="G14096" s="147">
        <v>17.667532881845023</v>
      </c>
      <c r="H14096" s="147">
        <v>21.1235</v>
      </c>
      <c r="I14096" s="147">
        <v>25.504999999999999</v>
      </c>
      <c r="J14096" s="147">
        <v>28.843249999999998</v>
      </c>
      <c r="K14096" s="147">
        <v>32.186699999999995</v>
      </c>
    </row>
    <row r="14097" spans="2:11" x14ac:dyDescent="0.2">
      <c r="B14097" s="21" t="str">
        <f t="shared" si="220"/>
        <v>NorwoodIce Accretion2070RCP4.5</v>
      </c>
      <c r="C14097" t="s">
        <v>392</v>
      </c>
      <c r="D14097" t="s">
        <v>486</v>
      </c>
      <c r="E14097" s="144" t="s">
        <v>193</v>
      </c>
      <c r="F14097" s="144">
        <v>2070</v>
      </c>
      <c r="G14097" s="147">
        <v>17.622302884313715</v>
      </c>
      <c r="H14097" s="147">
        <v>21.082000000000001</v>
      </c>
      <c r="I14097" s="147">
        <v>25.474999999999998</v>
      </c>
      <c r="J14097" s="147">
        <v>28.814999999999998</v>
      </c>
      <c r="K14097" s="147">
        <v>32.161499999999997</v>
      </c>
    </row>
    <row r="14098" spans="2:11" x14ac:dyDescent="0.2">
      <c r="B14098" s="21" t="str">
        <f t="shared" si="220"/>
        <v>NorwoodIce Accretion2075RCP4.5</v>
      </c>
      <c r="C14098" t="s">
        <v>392</v>
      </c>
      <c r="D14098" t="s">
        <v>486</v>
      </c>
      <c r="E14098" s="144" t="s">
        <v>193</v>
      </c>
      <c r="F14098" s="144">
        <v>2075</v>
      </c>
      <c r="G14098" s="147">
        <v>17.691887495900342</v>
      </c>
      <c r="H14098" s="147">
        <v>21.192666666666668</v>
      </c>
      <c r="I14098" s="147">
        <v>25.637499999999999</v>
      </c>
      <c r="J14098" s="147">
        <v>29.01745833333333</v>
      </c>
      <c r="K14098" s="147">
        <v>32.402999999999999</v>
      </c>
    </row>
    <row r="14099" spans="2:11" x14ac:dyDescent="0.2">
      <c r="B14099" s="21" t="str">
        <f t="shared" si="220"/>
        <v>NorwoodIce Accretion2080RCP4.5</v>
      </c>
      <c r="C14099" t="s">
        <v>392</v>
      </c>
      <c r="D14099" t="s">
        <v>486</v>
      </c>
      <c r="E14099" s="144" t="s">
        <v>193</v>
      </c>
      <c r="F14099" s="144">
        <v>2080</v>
      </c>
      <c r="G14099" s="147">
        <v>17.761472107486973</v>
      </c>
      <c r="H14099" s="147">
        <v>21.303333333333335</v>
      </c>
      <c r="I14099" s="147">
        <v>25.8</v>
      </c>
      <c r="J14099" s="147">
        <v>29.219916666666663</v>
      </c>
      <c r="K14099" s="147">
        <v>32.644500000000001</v>
      </c>
    </row>
    <row r="14100" spans="2:11" x14ac:dyDescent="0.2">
      <c r="B14100" s="21" t="str">
        <f t="shared" si="220"/>
        <v>NorwoodIce Accretion2085RCP4.5</v>
      </c>
      <c r="C14100" t="s">
        <v>392</v>
      </c>
      <c r="D14100" t="s">
        <v>486</v>
      </c>
      <c r="E14100" s="144" t="s">
        <v>193</v>
      </c>
      <c r="F14100" s="144">
        <v>2085</v>
      </c>
      <c r="G14100" s="147">
        <v>17.831056719073601</v>
      </c>
      <c r="H14100" s="147">
        <v>21.414000000000001</v>
      </c>
      <c r="I14100" s="147">
        <v>25.962499999999999</v>
      </c>
      <c r="J14100" s="147">
        <v>29.422374999999995</v>
      </c>
      <c r="K14100" s="147">
        <v>32.885999999999996</v>
      </c>
    </row>
    <row r="14101" spans="2:11" x14ac:dyDescent="0.2">
      <c r="B14101" s="21" t="str">
        <f t="shared" si="220"/>
        <v>NorwoodIce Accretion2090RCP4.5</v>
      </c>
      <c r="C14101" t="s">
        <v>392</v>
      </c>
      <c r="D14101" t="s">
        <v>486</v>
      </c>
      <c r="E14101" s="144" t="s">
        <v>193</v>
      </c>
      <c r="F14101" s="144">
        <v>2090</v>
      </c>
      <c r="G14101" s="147">
        <v>17.900641330660228</v>
      </c>
      <c r="H14101" s="147">
        <v>21.524666666666668</v>
      </c>
      <c r="I14101" s="147">
        <v>26.125</v>
      </c>
      <c r="J14101" s="147">
        <v>29.624833333333331</v>
      </c>
      <c r="K14101" s="147">
        <v>33.127499999999998</v>
      </c>
    </row>
    <row r="14102" spans="2:11" x14ac:dyDescent="0.2">
      <c r="B14102" s="21" t="str">
        <f t="shared" si="220"/>
        <v>NorwoodIce Accretion2095RCP4.5</v>
      </c>
      <c r="C14102" t="s">
        <v>392</v>
      </c>
      <c r="D14102" t="s">
        <v>486</v>
      </c>
      <c r="E14102" s="144" t="s">
        <v>193</v>
      </c>
      <c r="F14102" s="144">
        <v>2095</v>
      </c>
      <c r="G14102" s="147">
        <v>17.970225942246859</v>
      </c>
      <c r="H14102" s="147">
        <v>21.635333333333335</v>
      </c>
      <c r="I14102" s="147">
        <v>26.287500000000001</v>
      </c>
      <c r="J14102" s="147">
        <v>29.827291666666664</v>
      </c>
      <c r="K14102" s="147">
        <v>33.369</v>
      </c>
    </row>
    <row r="14103" spans="2:11" x14ac:dyDescent="0.2">
      <c r="B14103" s="21" t="str">
        <f t="shared" si="220"/>
        <v>NorwoodIce Accretion2100RCP4.5</v>
      </c>
      <c r="C14103" t="s">
        <v>392</v>
      </c>
      <c r="D14103" t="s">
        <v>486</v>
      </c>
      <c r="E14103" s="144" t="s">
        <v>193</v>
      </c>
      <c r="F14103" s="144">
        <v>2100</v>
      </c>
      <c r="G14103" s="147">
        <v>18.039810553833487</v>
      </c>
      <c r="H14103" s="147">
        <v>21.746000000000002</v>
      </c>
      <c r="I14103" s="147">
        <v>26.450000000000003</v>
      </c>
      <c r="J14103" s="147">
        <v>30.029749999999996</v>
      </c>
      <c r="K14103" s="147">
        <v>33.610500000000002</v>
      </c>
    </row>
    <row r="14104" spans="2:11" x14ac:dyDescent="0.2">
      <c r="B14104" s="21" t="str">
        <f t="shared" si="220"/>
        <v>NorwoodIce Accretion2023RCP6.0</v>
      </c>
      <c r="C14104" t="s">
        <v>392</v>
      </c>
      <c r="D14104" t="s">
        <v>486</v>
      </c>
      <c r="E14104" s="144" t="s">
        <v>192</v>
      </c>
      <c r="F14104" s="144">
        <v>2023</v>
      </c>
      <c r="G14104" s="147">
        <v>17.483133661140457</v>
      </c>
      <c r="H14104" s="147">
        <v>20.832999999999998</v>
      </c>
      <c r="I14104" s="147">
        <v>25.074999999999996</v>
      </c>
      <c r="J14104" s="147">
        <v>28.306499999999996</v>
      </c>
      <c r="K14104" s="147">
        <v>31.562999999999999</v>
      </c>
    </row>
    <row r="14105" spans="2:11" x14ac:dyDescent="0.2">
      <c r="B14105" s="21" t="str">
        <f t="shared" si="220"/>
        <v>NorwoodIce Accretion2025RCP6.0</v>
      </c>
      <c r="C14105" t="s">
        <v>392</v>
      </c>
      <c r="D14105" t="s">
        <v>486</v>
      </c>
      <c r="E14105" s="144" t="s">
        <v>192</v>
      </c>
      <c r="F14105" s="144">
        <v>2025</v>
      </c>
      <c r="G14105" s="147">
        <v>17.544020196278758</v>
      </c>
      <c r="H14105" s="147">
        <v>20.909083333333331</v>
      </c>
      <c r="I14105" s="147">
        <v>25.166666666666664</v>
      </c>
      <c r="J14105" s="147">
        <v>28.414791666666662</v>
      </c>
      <c r="K14105" s="147">
        <v>31.683749999999996</v>
      </c>
    </row>
    <row r="14106" spans="2:11" x14ac:dyDescent="0.2">
      <c r="B14106" s="21" t="str">
        <f t="shared" si="220"/>
        <v>NorwoodIce Accretion2030RCP6.0</v>
      </c>
      <c r="C14106" t="s">
        <v>392</v>
      </c>
      <c r="D14106" t="s">
        <v>486</v>
      </c>
      <c r="E14106" s="144" t="s">
        <v>192</v>
      </c>
      <c r="F14106" s="144">
        <v>2030</v>
      </c>
      <c r="G14106" s="147">
        <v>17.604906731417056</v>
      </c>
      <c r="H14106" s="147">
        <v>20.985166666666665</v>
      </c>
      <c r="I14106" s="147">
        <v>25.258333333333329</v>
      </c>
      <c r="J14106" s="147">
        <v>28.523083333333329</v>
      </c>
      <c r="K14106" s="147">
        <v>31.804499999999997</v>
      </c>
    </row>
    <row r="14107" spans="2:11" x14ac:dyDescent="0.2">
      <c r="B14107" s="21" t="str">
        <f t="shared" si="220"/>
        <v>NorwoodIce Accretion2035RCP6.0</v>
      </c>
      <c r="C14107" t="s">
        <v>392</v>
      </c>
      <c r="D14107" t="s">
        <v>486</v>
      </c>
      <c r="E14107" s="144" t="s">
        <v>192</v>
      </c>
      <c r="F14107" s="144">
        <v>2035</v>
      </c>
      <c r="G14107" s="147">
        <v>17.665793266555358</v>
      </c>
      <c r="H14107" s="147">
        <v>21.061250000000001</v>
      </c>
      <c r="I14107" s="147">
        <v>25.349999999999994</v>
      </c>
      <c r="J14107" s="147">
        <v>28.631374999999995</v>
      </c>
      <c r="K14107" s="147">
        <v>31.925249999999998</v>
      </c>
    </row>
    <row r="14108" spans="2:11" x14ac:dyDescent="0.2">
      <c r="B14108" s="21" t="str">
        <f t="shared" si="220"/>
        <v>NorwoodIce Accretion2040RCP6.0</v>
      </c>
      <c r="C14108" t="s">
        <v>392</v>
      </c>
      <c r="D14108" t="s">
        <v>486</v>
      </c>
      <c r="E14108" s="144" t="s">
        <v>192</v>
      </c>
      <c r="F14108" s="144">
        <v>2040</v>
      </c>
      <c r="G14108" s="147">
        <v>17.72667980169366</v>
      </c>
      <c r="H14108" s="147">
        <v>21.137333333333334</v>
      </c>
      <c r="I14108" s="147">
        <v>25.441666666666663</v>
      </c>
      <c r="J14108" s="147">
        <v>28.739666666666661</v>
      </c>
      <c r="K14108" s="147">
        <v>32.045999999999992</v>
      </c>
    </row>
    <row r="14109" spans="2:11" x14ac:dyDescent="0.2">
      <c r="B14109" s="21" t="str">
        <f t="shared" si="220"/>
        <v>NorwoodIce Accretion2045RCP6.0</v>
      </c>
      <c r="C14109" t="s">
        <v>392</v>
      </c>
      <c r="D14109" t="s">
        <v>486</v>
      </c>
      <c r="E14109" s="144" t="s">
        <v>192</v>
      </c>
      <c r="F14109" s="144">
        <v>2045</v>
      </c>
      <c r="G14109" s="147">
        <v>17.787566336831958</v>
      </c>
      <c r="H14109" s="147">
        <v>21.213416666666667</v>
      </c>
      <c r="I14109" s="147">
        <v>25.533333333333331</v>
      </c>
      <c r="J14109" s="147">
        <v>28.847958333333327</v>
      </c>
      <c r="K14109" s="147">
        <v>32.166749999999993</v>
      </c>
    </row>
    <row r="14110" spans="2:11" x14ac:dyDescent="0.2">
      <c r="B14110" s="21" t="str">
        <f t="shared" si="220"/>
        <v>NorwoodIce Accretion2050RCP6.0</v>
      </c>
      <c r="C14110" t="s">
        <v>392</v>
      </c>
      <c r="D14110" t="s">
        <v>486</v>
      </c>
      <c r="E14110" s="144" t="s">
        <v>192</v>
      </c>
      <c r="F14110" s="144">
        <v>2050</v>
      </c>
      <c r="G14110" s="147">
        <v>17.803222874438951</v>
      </c>
      <c r="H14110" s="147">
        <v>21.248000000000001</v>
      </c>
      <c r="I14110" s="147">
        <v>25.594999999999995</v>
      </c>
      <c r="J14110" s="147">
        <v>28.927999999999994</v>
      </c>
      <c r="K14110" s="147">
        <v>32.262299999999996</v>
      </c>
    </row>
    <row r="14111" spans="2:11" x14ac:dyDescent="0.2">
      <c r="B14111" s="21" t="str">
        <f t="shared" si="220"/>
        <v>NorwoodIce Accretion2055RCP6.0</v>
      </c>
      <c r="C14111" t="s">
        <v>392</v>
      </c>
      <c r="D14111" t="s">
        <v>486</v>
      </c>
      <c r="E14111" s="144" t="s">
        <v>192</v>
      </c>
      <c r="F14111" s="144">
        <v>2055</v>
      </c>
      <c r="G14111" s="147">
        <v>17.757992876907643</v>
      </c>
      <c r="H14111" s="147">
        <v>21.206500000000002</v>
      </c>
      <c r="I14111" s="147">
        <v>25.564999999999998</v>
      </c>
      <c r="J14111" s="147">
        <v>28.899749999999994</v>
      </c>
      <c r="K14111" s="147">
        <v>32.237099999999998</v>
      </c>
    </row>
    <row r="14112" spans="2:11" x14ac:dyDescent="0.2">
      <c r="B14112" s="21" t="str">
        <f t="shared" si="220"/>
        <v>NorwoodIce Accretion2060RCP6.0</v>
      </c>
      <c r="C14112" t="s">
        <v>392</v>
      </c>
      <c r="D14112" t="s">
        <v>486</v>
      </c>
      <c r="E14112" s="144" t="s">
        <v>192</v>
      </c>
      <c r="F14112" s="144">
        <v>2060</v>
      </c>
      <c r="G14112" s="147">
        <v>17.712762879376331</v>
      </c>
      <c r="H14112" s="147">
        <v>21.164999999999999</v>
      </c>
      <c r="I14112" s="147">
        <v>25.534999999999997</v>
      </c>
      <c r="J14112" s="147">
        <v>28.871499999999997</v>
      </c>
      <c r="K14112" s="147">
        <v>32.211899999999993</v>
      </c>
    </row>
    <row r="14113" spans="2:11" x14ac:dyDescent="0.2">
      <c r="B14113" s="21" t="str">
        <f t="shared" si="220"/>
        <v>NorwoodIce Accretion2065RCP6.0</v>
      </c>
      <c r="C14113" t="s">
        <v>392</v>
      </c>
      <c r="D14113" t="s">
        <v>486</v>
      </c>
      <c r="E14113" s="144" t="s">
        <v>192</v>
      </c>
      <c r="F14113" s="144">
        <v>2065</v>
      </c>
      <c r="G14113" s="147">
        <v>17.667532881845023</v>
      </c>
      <c r="H14113" s="147">
        <v>21.1235</v>
      </c>
      <c r="I14113" s="147">
        <v>25.504999999999999</v>
      </c>
      <c r="J14113" s="147">
        <v>28.843249999999998</v>
      </c>
      <c r="K14113" s="147">
        <v>32.186699999999995</v>
      </c>
    </row>
    <row r="14114" spans="2:11" x14ac:dyDescent="0.2">
      <c r="B14114" s="21" t="str">
        <f t="shared" si="220"/>
        <v>NorwoodIce Accretion2070RCP6.0</v>
      </c>
      <c r="C14114" t="s">
        <v>392</v>
      </c>
      <c r="D14114" t="s">
        <v>486</v>
      </c>
      <c r="E14114" s="144" t="s">
        <v>192</v>
      </c>
      <c r="F14114" s="144">
        <v>2070</v>
      </c>
      <c r="G14114" s="147">
        <v>17.622302884313715</v>
      </c>
      <c r="H14114" s="147">
        <v>21.082000000000001</v>
      </c>
      <c r="I14114" s="147">
        <v>25.474999999999998</v>
      </c>
      <c r="J14114" s="147">
        <v>28.814999999999998</v>
      </c>
      <c r="K14114" s="147">
        <v>32.161499999999997</v>
      </c>
    </row>
    <row r="14115" spans="2:11" x14ac:dyDescent="0.2">
      <c r="B14115" s="21" t="str">
        <f t="shared" si="220"/>
        <v>NorwoodIce Accretion2075RCP6.0</v>
      </c>
      <c r="C14115" t="s">
        <v>392</v>
      </c>
      <c r="D14115" t="s">
        <v>486</v>
      </c>
      <c r="E14115" s="144" t="s">
        <v>192</v>
      </c>
      <c r="F14115" s="144">
        <v>2075</v>
      </c>
      <c r="G14115" s="147">
        <v>17.726679801693656</v>
      </c>
      <c r="H14115" s="147">
        <v>21.248000000000001</v>
      </c>
      <c r="I14115" s="147">
        <v>25.71875</v>
      </c>
      <c r="J14115" s="147">
        <v>29.118687499999997</v>
      </c>
      <c r="K14115" s="147">
        <v>32.52375</v>
      </c>
    </row>
    <row r="14116" spans="2:11" x14ac:dyDescent="0.2">
      <c r="B14116" s="21" t="str">
        <f t="shared" si="220"/>
        <v>NorwoodIce Accretion2080RCP6.0</v>
      </c>
      <c r="C14116" t="s">
        <v>392</v>
      </c>
      <c r="D14116" t="s">
        <v>486</v>
      </c>
      <c r="E14116" s="144" t="s">
        <v>192</v>
      </c>
      <c r="F14116" s="144">
        <v>2080</v>
      </c>
      <c r="G14116" s="147">
        <v>17.831056719073601</v>
      </c>
      <c r="H14116" s="147">
        <v>21.414000000000001</v>
      </c>
      <c r="I14116" s="147">
        <v>25.962499999999999</v>
      </c>
      <c r="J14116" s="147">
        <v>29.422374999999995</v>
      </c>
      <c r="K14116" s="147">
        <v>32.885999999999996</v>
      </c>
    </row>
    <row r="14117" spans="2:11" x14ac:dyDescent="0.2">
      <c r="B14117" s="21" t="str">
        <f t="shared" si="220"/>
        <v>NorwoodIce Accretion2085RCP6.0</v>
      </c>
      <c r="C14117" t="s">
        <v>392</v>
      </c>
      <c r="D14117" t="s">
        <v>486</v>
      </c>
      <c r="E14117" s="144" t="s">
        <v>192</v>
      </c>
      <c r="F14117" s="144">
        <v>2085</v>
      </c>
      <c r="G14117" s="147">
        <v>17.935433636453546</v>
      </c>
      <c r="H14117" s="147">
        <v>21.580000000000002</v>
      </c>
      <c r="I14117" s="147">
        <v>26.206250000000001</v>
      </c>
      <c r="J14117" s="147">
        <v>29.726062499999998</v>
      </c>
      <c r="K14117" s="147">
        <v>33.248249999999999</v>
      </c>
    </row>
    <row r="14118" spans="2:11" x14ac:dyDescent="0.2">
      <c r="B14118" s="21" t="str">
        <f t="shared" si="220"/>
        <v>NorwoodIce Accretion2090RCP6.0</v>
      </c>
      <c r="C14118" t="s">
        <v>392</v>
      </c>
      <c r="D14118" t="s">
        <v>486</v>
      </c>
      <c r="E14118" s="144" t="s">
        <v>192</v>
      </c>
      <c r="F14118" s="144">
        <v>2090</v>
      </c>
      <c r="G14118" s="147">
        <v>17.749874672222536</v>
      </c>
      <c r="H14118" s="147">
        <v>21.448583333333335</v>
      </c>
      <c r="I14118" s="147">
        <v>26.133333333333336</v>
      </c>
      <c r="J14118" s="147">
        <v>29.700166666666664</v>
      </c>
      <c r="K14118" s="147">
        <v>33.264000000000003</v>
      </c>
    </row>
    <row r="14119" spans="2:11" x14ac:dyDescent="0.2">
      <c r="B14119" s="21" t="str">
        <f t="shared" si="220"/>
        <v>NorwoodIce Accretion2095RCP6.0</v>
      </c>
      <c r="C14119" t="s">
        <v>392</v>
      </c>
      <c r="D14119" t="s">
        <v>486</v>
      </c>
      <c r="E14119" s="144" t="s">
        <v>192</v>
      </c>
      <c r="F14119" s="144">
        <v>2095</v>
      </c>
      <c r="G14119" s="147">
        <v>17.459938790611581</v>
      </c>
      <c r="H14119" s="147">
        <v>21.151166666666665</v>
      </c>
      <c r="I14119" s="147">
        <v>25.816666666666666</v>
      </c>
      <c r="J14119" s="147">
        <v>29.370583333333329</v>
      </c>
      <c r="K14119" s="147">
        <v>32.917499999999997</v>
      </c>
    </row>
    <row r="14120" spans="2:11" x14ac:dyDescent="0.2">
      <c r="B14120" s="21" t="str">
        <f t="shared" si="220"/>
        <v>NorwoodIce Accretion2100RCP6.0</v>
      </c>
      <c r="C14120" t="s">
        <v>392</v>
      </c>
      <c r="D14120" t="s">
        <v>486</v>
      </c>
      <c r="E14120" s="144" t="s">
        <v>192</v>
      </c>
      <c r="F14120" s="144">
        <v>2100</v>
      </c>
      <c r="G14120" s="147">
        <v>17.17000290900063</v>
      </c>
      <c r="H14120" s="147">
        <v>20.853749999999998</v>
      </c>
      <c r="I14120" s="147">
        <v>25.5</v>
      </c>
      <c r="J14120" s="147">
        <v>29.040999999999997</v>
      </c>
      <c r="K14120" s="147">
        <v>32.570999999999998</v>
      </c>
    </row>
    <row r="14121" spans="2:11" x14ac:dyDescent="0.2">
      <c r="B14121" s="21" t="str">
        <f t="shared" si="220"/>
        <v>NorwoodIce Accretion2023RCP8.5</v>
      </c>
      <c r="C14121" t="s">
        <v>392</v>
      </c>
      <c r="D14121" t="s">
        <v>486</v>
      </c>
      <c r="E14121" s="144" t="s">
        <v>191</v>
      </c>
      <c r="F14121" s="144">
        <v>2023</v>
      </c>
      <c r="G14121" s="147">
        <v>17.483133661140457</v>
      </c>
      <c r="H14121" s="147">
        <v>20.832999999999998</v>
      </c>
      <c r="I14121" s="147">
        <v>25.074999999999996</v>
      </c>
      <c r="J14121" s="147">
        <v>28.306499999999996</v>
      </c>
      <c r="K14121" s="147">
        <v>31.562999999999999</v>
      </c>
    </row>
    <row r="14122" spans="2:11" x14ac:dyDescent="0.2">
      <c r="B14122" s="21" t="str">
        <f t="shared" si="220"/>
        <v>NorwoodIce Accretion2025RCP8.5</v>
      </c>
      <c r="C14122" t="s">
        <v>392</v>
      </c>
      <c r="D14122" t="s">
        <v>486</v>
      </c>
      <c r="E14122" s="144" t="s">
        <v>191</v>
      </c>
      <c r="F14122" s="144">
        <v>2025</v>
      </c>
      <c r="G14122" s="147">
        <v>17.604906731417056</v>
      </c>
      <c r="H14122" s="147">
        <v>20.985166666666665</v>
      </c>
      <c r="I14122" s="147">
        <v>25.258333333333329</v>
      </c>
      <c r="J14122" s="147">
        <v>28.523083333333329</v>
      </c>
      <c r="K14122" s="147">
        <v>31.804499999999997</v>
      </c>
    </row>
    <row r="14123" spans="2:11" x14ac:dyDescent="0.2">
      <c r="B14123" s="21" t="str">
        <f t="shared" si="220"/>
        <v>NorwoodIce Accretion2030RCP8.5</v>
      </c>
      <c r="C14123" t="s">
        <v>392</v>
      </c>
      <c r="D14123" t="s">
        <v>486</v>
      </c>
      <c r="E14123" s="144" t="s">
        <v>191</v>
      </c>
      <c r="F14123" s="144">
        <v>2030</v>
      </c>
      <c r="G14123" s="147">
        <v>17.72667980169366</v>
      </c>
      <c r="H14123" s="147">
        <v>21.137333333333334</v>
      </c>
      <c r="I14123" s="147">
        <v>25.441666666666663</v>
      </c>
      <c r="J14123" s="147">
        <v>28.739666666666661</v>
      </c>
      <c r="K14123" s="147">
        <v>32.045999999999992</v>
      </c>
    </row>
    <row r="14124" spans="2:11" x14ac:dyDescent="0.2">
      <c r="B14124" s="21" t="str">
        <f t="shared" si="220"/>
        <v>NorwoodIce Accretion2035RCP8.5</v>
      </c>
      <c r="C14124" t="s">
        <v>392</v>
      </c>
      <c r="D14124" t="s">
        <v>486</v>
      </c>
      <c r="E14124" s="144" t="s">
        <v>191</v>
      </c>
      <c r="F14124" s="144">
        <v>2035</v>
      </c>
      <c r="G14124" s="147">
        <v>17.84845287197026</v>
      </c>
      <c r="H14124" s="147">
        <v>21.2895</v>
      </c>
      <c r="I14124" s="147">
        <v>25.624999999999996</v>
      </c>
      <c r="J14124" s="147">
        <v>28.956249999999994</v>
      </c>
      <c r="K14124" s="147">
        <v>32.287499999999994</v>
      </c>
    </row>
    <row r="14125" spans="2:11" x14ac:dyDescent="0.2">
      <c r="B14125" s="21" t="str">
        <f t="shared" si="220"/>
        <v>NorwoodIce Accretion2040RCP8.5</v>
      </c>
      <c r="C14125" t="s">
        <v>392</v>
      </c>
      <c r="D14125" t="s">
        <v>486</v>
      </c>
      <c r="E14125" s="144" t="s">
        <v>191</v>
      </c>
      <c r="F14125" s="144">
        <v>2040</v>
      </c>
      <c r="G14125" s="147">
        <v>17.773069542751411</v>
      </c>
      <c r="H14125" s="147">
        <v>21.220333333333333</v>
      </c>
      <c r="I14125" s="147">
        <v>25.574999999999996</v>
      </c>
      <c r="J14125" s="147">
        <v>28.90916666666666</v>
      </c>
      <c r="K14125" s="147">
        <v>32.245499999999993</v>
      </c>
    </row>
    <row r="14126" spans="2:11" x14ac:dyDescent="0.2">
      <c r="B14126" s="21" t="str">
        <f t="shared" si="220"/>
        <v>NorwoodIce Accretion2045RCP8.5</v>
      </c>
      <c r="C14126" t="s">
        <v>392</v>
      </c>
      <c r="D14126" t="s">
        <v>486</v>
      </c>
      <c r="E14126" s="144" t="s">
        <v>191</v>
      </c>
      <c r="F14126" s="144">
        <v>2045</v>
      </c>
      <c r="G14126" s="147">
        <v>17.697686213532563</v>
      </c>
      <c r="H14126" s="147">
        <v>21.151166666666668</v>
      </c>
      <c r="I14126" s="147">
        <v>25.524999999999999</v>
      </c>
      <c r="J14126" s="147">
        <v>28.862083333333331</v>
      </c>
      <c r="K14126" s="147">
        <v>32.203499999999998</v>
      </c>
    </row>
    <row r="14127" spans="2:11" x14ac:dyDescent="0.2">
      <c r="B14127" s="21" t="str">
        <f t="shared" si="220"/>
        <v>NorwoodIce Accretion2050RCP8.5</v>
      </c>
      <c r="C14127" t="s">
        <v>392</v>
      </c>
      <c r="D14127" t="s">
        <v>486</v>
      </c>
      <c r="E14127" s="144" t="s">
        <v>191</v>
      </c>
      <c r="F14127" s="144">
        <v>2050</v>
      </c>
      <c r="G14127" s="147">
        <v>17.761472107486973</v>
      </c>
      <c r="H14127" s="147">
        <v>21.303333333333335</v>
      </c>
      <c r="I14127" s="147">
        <v>25.8</v>
      </c>
      <c r="J14127" s="147">
        <v>29.219916666666663</v>
      </c>
      <c r="K14127" s="147">
        <v>32.644500000000001</v>
      </c>
    </row>
    <row r="14128" spans="2:11" x14ac:dyDescent="0.2">
      <c r="B14128" s="21" t="str">
        <f t="shared" si="220"/>
        <v>NorwoodIce Accretion2055RCP8.5</v>
      </c>
      <c r="C14128" t="s">
        <v>392</v>
      </c>
      <c r="D14128" t="s">
        <v>486</v>
      </c>
      <c r="E14128" s="144" t="s">
        <v>191</v>
      </c>
      <c r="F14128" s="144">
        <v>2055</v>
      </c>
      <c r="G14128" s="147">
        <v>17.900641330660228</v>
      </c>
      <c r="H14128" s="147">
        <v>21.524666666666668</v>
      </c>
      <c r="I14128" s="147">
        <v>26.125</v>
      </c>
      <c r="J14128" s="147">
        <v>29.624833333333331</v>
      </c>
      <c r="K14128" s="147">
        <v>33.127499999999998</v>
      </c>
    </row>
    <row r="14129" spans="2:11" x14ac:dyDescent="0.2">
      <c r="B14129" s="21" t="str">
        <f t="shared" si="220"/>
        <v>NorwoodIce Accretion2060RCP8.5</v>
      </c>
      <c r="C14129" t="s">
        <v>392</v>
      </c>
      <c r="D14129" t="s">
        <v>486</v>
      </c>
      <c r="E14129" s="144" t="s">
        <v>191</v>
      </c>
      <c r="F14129" s="144">
        <v>2060</v>
      </c>
      <c r="G14129" s="147">
        <v>17.749874672222536</v>
      </c>
      <c r="H14129" s="147">
        <v>21.448583333333335</v>
      </c>
      <c r="I14129" s="147">
        <v>26.133333333333336</v>
      </c>
      <c r="J14129" s="147">
        <v>29.700166666666664</v>
      </c>
      <c r="K14129" s="147">
        <v>33.264000000000003</v>
      </c>
    </row>
    <row r="14130" spans="2:11" x14ac:dyDescent="0.2">
      <c r="B14130" s="21" t="str">
        <f t="shared" si="220"/>
        <v>NorwoodIce Accretion2065RCP8.5</v>
      </c>
      <c r="C14130" t="s">
        <v>392</v>
      </c>
      <c r="D14130" t="s">
        <v>486</v>
      </c>
      <c r="E14130" s="144" t="s">
        <v>191</v>
      </c>
      <c r="F14130" s="144">
        <v>2065</v>
      </c>
      <c r="G14130" s="147">
        <v>17.459938790611581</v>
      </c>
      <c r="H14130" s="147">
        <v>21.151166666666665</v>
      </c>
      <c r="I14130" s="147">
        <v>25.816666666666666</v>
      </c>
      <c r="J14130" s="147">
        <v>29.370583333333329</v>
      </c>
      <c r="K14130" s="147">
        <v>32.917499999999997</v>
      </c>
    </row>
    <row r="14131" spans="2:11" x14ac:dyDescent="0.2">
      <c r="B14131" s="21" t="str">
        <f t="shared" si="220"/>
        <v>NorwoodIce Accretion2070RCP8.5</v>
      </c>
      <c r="C14131" t="s">
        <v>392</v>
      </c>
      <c r="D14131" t="s">
        <v>486</v>
      </c>
      <c r="E14131" s="144" t="s">
        <v>191</v>
      </c>
      <c r="F14131" s="144">
        <v>2070</v>
      </c>
      <c r="G14131" s="147">
        <v>16.880067027389678</v>
      </c>
      <c r="H14131" s="147">
        <v>20.528666666666666</v>
      </c>
      <c r="I14131" s="147">
        <v>25.141666666666666</v>
      </c>
      <c r="J14131" s="147">
        <v>28.645499999999995</v>
      </c>
      <c r="K14131" s="147">
        <v>32.150999999999996</v>
      </c>
    </row>
    <row r="14132" spans="2:11" x14ac:dyDescent="0.2">
      <c r="B14132" s="21" t="str">
        <f t="shared" si="220"/>
        <v>NorwoodIce Accretion2075RCP8.5</v>
      </c>
      <c r="C14132" t="s">
        <v>392</v>
      </c>
      <c r="D14132" t="s">
        <v>486</v>
      </c>
      <c r="E14132" s="144" t="s">
        <v>191</v>
      </c>
      <c r="F14132" s="144">
        <v>2075</v>
      </c>
      <c r="G14132" s="147">
        <v>16.590131145778724</v>
      </c>
      <c r="H14132" s="147">
        <v>20.203583333333331</v>
      </c>
      <c r="I14132" s="147">
        <v>24.783333333333335</v>
      </c>
      <c r="J14132" s="147">
        <v>28.249999999999996</v>
      </c>
      <c r="K14132" s="147">
        <v>31.730999999999998</v>
      </c>
    </row>
    <row r="14133" spans="2:11" x14ac:dyDescent="0.2">
      <c r="B14133" s="21" t="str">
        <f t="shared" si="220"/>
        <v>NorwoodIce Accretion2080RCP8.5</v>
      </c>
      <c r="C14133" t="s">
        <v>392</v>
      </c>
      <c r="D14133" t="s">
        <v>486</v>
      </c>
      <c r="E14133" s="144" t="s">
        <v>191</v>
      </c>
      <c r="F14133" s="144">
        <v>2080</v>
      </c>
      <c r="G14133" s="147">
        <v>16.300195264167773</v>
      </c>
      <c r="H14133" s="147">
        <v>19.878499999999999</v>
      </c>
      <c r="I14133" s="147">
        <v>24.425000000000001</v>
      </c>
      <c r="J14133" s="147">
        <v>27.854499999999994</v>
      </c>
      <c r="K14133" s="147">
        <v>31.311</v>
      </c>
    </row>
    <row r="14134" spans="2:11" x14ac:dyDescent="0.2">
      <c r="B14134" s="21" t="str">
        <f t="shared" si="220"/>
        <v>NorwoodIce Accretion2085RCP8.5</v>
      </c>
      <c r="C14134" t="s">
        <v>392</v>
      </c>
      <c r="D14134" t="s">
        <v>486</v>
      </c>
      <c r="E14134" s="144" t="s">
        <v>191</v>
      </c>
      <c r="F14134" s="144">
        <v>2085</v>
      </c>
      <c r="G14134" s="147">
        <v>15.682631836336443</v>
      </c>
      <c r="H14134" s="147">
        <v>19.162624999999998</v>
      </c>
      <c r="I14134" s="147">
        <v>23.587499999999999</v>
      </c>
      <c r="J14134" s="147">
        <v>26.922249999999998</v>
      </c>
      <c r="K14134" s="147">
        <v>30.2715</v>
      </c>
    </row>
    <row r="14135" spans="2:11" x14ac:dyDescent="0.2">
      <c r="B14135" s="21" t="str">
        <f t="shared" si="220"/>
        <v>NorwoodIce Accretion2090RCP8.5</v>
      </c>
      <c r="C14135" t="s">
        <v>392</v>
      </c>
      <c r="D14135" t="s">
        <v>486</v>
      </c>
      <c r="E14135" s="144" t="s">
        <v>191</v>
      </c>
      <c r="F14135" s="144">
        <v>2090</v>
      </c>
      <c r="G14135" s="147">
        <v>15.065068408505113</v>
      </c>
      <c r="H14135" s="147">
        <v>18.446750000000002</v>
      </c>
      <c r="I14135" s="147">
        <v>22.75</v>
      </c>
      <c r="J14135" s="147">
        <v>25.99</v>
      </c>
      <c r="K14135" s="147">
        <v>29.231999999999999</v>
      </c>
    </row>
    <row r="14136" spans="2:11" x14ac:dyDescent="0.2">
      <c r="B14136" s="21" t="str">
        <f t="shared" si="220"/>
        <v>NorwoodIce Accretion2095RCP8.5</v>
      </c>
      <c r="C14136" t="s">
        <v>392</v>
      </c>
      <c r="D14136" t="s">
        <v>486</v>
      </c>
      <c r="E14136" s="144" t="s">
        <v>191</v>
      </c>
      <c r="F14136" s="144">
        <v>2095</v>
      </c>
      <c r="G14136" s="147">
        <v>15.065068408505113</v>
      </c>
      <c r="H14136" s="147">
        <v>18.446750000000002</v>
      </c>
      <c r="I14136" s="147">
        <v>22.75</v>
      </c>
      <c r="J14136" s="147">
        <v>25.99</v>
      </c>
      <c r="K14136" s="147">
        <v>29.231999999999999</v>
      </c>
    </row>
    <row r="14137" spans="2:11" x14ac:dyDescent="0.2">
      <c r="B14137" s="21" t="str">
        <f t="shared" si="220"/>
        <v>NorwoodIce Accretion2100RCP8.5</v>
      </c>
      <c r="C14137" t="s">
        <v>392</v>
      </c>
      <c r="D14137" t="s">
        <v>486</v>
      </c>
      <c r="E14137" s="144" t="s">
        <v>191</v>
      </c>
      <c r="F14137" s="144">
        <v>2100</v>
      </c>
      <c r="G14137" s="147">
        <v>15.065068408505113</v>
      </c>
      <c r="H14137" s="147">
        <v>18.446750000000002</v>
      </c>
      <c r="I14137" s="147">
        <v>22.75</v>
      </c>
      <c r="J14137" s="147">
        <v>25.99</v>
      </c>
      <c r="K14137" s="147">
        <v>29.231999999999999</v>
      </c>
    </row>
    <row r="14138" spans="2:11" x14ac:dyDescent="0.2">
      <c r="B14138" s="21" t="str">
        <f t="shared" si="220"/>
        <v>NorwoodWind2023RCP4.5</v>
      </c>
      <c r="C14138" t="s">
        <v>392</v>
      </c>
      <c r="D14138" t="s">
        <v>1</v>
      </c>
      <c r="E14138" s="144" t="s">
        <v>193</v>
      </c>
      <c r="F14138" s="144">
        <v>2023</v>
      </c>
      <c r="G14138" s="147">
        <v>74.437711481412535</v>
      </c>
      <c r="H14138" s="147">
        <v>80.211941999999993</v>
      </c>
      <c r="I14138" s="147">
        <v>86.301000000000002</v>
      </c>
      <c r="J14138" s="147">
        <v>92.369676000000013</v>
      </c>
      <c r="K14138" s="147">
        <v>98.451767999999987</v>
      </c>
    </row>
    <row r="14139" spans="2:11" x14ac:dyDescent="0.2">
      <c r="B14139" s="21" t="str">
        <f t="shared" si="220"/>
        <v>NorwoodWind2025RCP4.5</v>
      </c>
      <c r="C14139" t="s">
        <v>392</v>
      </c>
      <c r="D14139" t="s">
        <v>1</v>
      </c>
      <c r="E14139" s="144" t="s">
        <v>193</v>
      </c>
      <c r="F14139" s="144">
        <v>2025</v>
      </c>
      <c r="G14139" s="147">
        <v>74.467415276895935</v>
      </c>
      <c r="H14139" s="147">
        <v>80.25593099999999</v>
      </c>
      <c r="I14139" s="147">
        <v>86.361199999999997</v>
      </c>
      <c r="J14139" s="147">
        <v>92.446359333333348</v>
      </c>
      <c r="K14139" s="147">
        <v>98.543271999999988</v>
      </c>
    </row>
    <row r="14140" spans="2:11" x14ac:dyDescent="0.2">
      <c r="B14140" s="21" t="str">
        <f t="shared" si="220"/>
        <v>NorwoodWind2030RCP4.5</v>
      </c>
      <c r="C14140" t="s">
        <v>392</v>
      </c>
      <c r="D14140" t="s">
        <v>1</v>
      </c>
      <c r="E14140" s="144" t="s">
        <v>193</v>
      </c>
      <c r="F14140" s="144">
        <v>2030</v>
      </c>
      <c r="G14140" s="147">
        <v>74.497119072379348</v>
      </c>
      <c r="H14140" s="147">
        <v>80.29992</v>
      </c>
      <c r="I14140" s="147">
        <v>86.421400000000006</v>
      </c>
      <c r="J14140" s="147">
        <v>92.523042666666683</v>
      </c>
      <c r="K14140" s="147">
        <v>98.634775999999988</v>
      </c>
    </row>
    <row r="14141" spans="2:11" x14ac:dyDescent="0.2">
      <c r="B14141" s="21" t="str">
        <f t="shared" si="220"/>
        <v>NorwoodWind2035RCP4.5</v>
      </c>
      <c r="C14141" t="s">
        <v>392</v>
      </c>
      <c r="D14141" t="s">
        <v>1</v>
      </c>
      <c r="E14141" s="144" t="s">
        <v>193</v>
      </c>
      <c r="F14141" s="144">
        <v>2035</v>
      </c>
      <c r="G14141" s="147">
        <v>74.526822867862748</v>
      </c>
      <c r="H14141" s="147">
        <v>80.343908999999996</v>
      </c>
      <c r="I14141" s="147">
        <v>86.4816</v>
      </c>
      <c r="J14141" s="147">
        <v>92.599726000000004</v>
      </c>
      <c r="K14141" s="147">
        <v>98.726279999999988</v>
      </c>
    </row>
    <row r="14142" spans="2:11" x14ac:dyDescent="0.2">
      <c r="B14142" s="21" t="str">
        <f t="shared" si="220"/>
        <v>NorwoodWind2040RCP4.5</v>
      </c>
      <c r="C14142" t="s">
        <v>392</v>
      </c>
      <c r="D14142" t="s">
        <v>1</v>
      </c>
      <c r="E14142" s="144" t="s">
        <v>193</v>
      </c>
      <c r="F14142" s="144">
        <v>2040</v>
      </c>
      <c r="G14142" s="147">
        <v>74.556526663346148</v>
      </c>
      <c r="H14142" s="147">
        <v>80.387897999999993</v>
      </c>
      <c r="I14142" s="147">
        <v>86.541799999999995</v>
      </c>
      <c r="J14142" s="147">
        <v>92.676409333333339</v>
      </c>
      <c r="K14142" s="147">
        <v>98.817783999999989</v>
      </c>
    </row>
    <row r="14143" spans="2:11" x14ac:dyDescent="0.2">
      <c r="B14143" s="21" t="str">
        <f t="shared" si="220"/>
        <v>NorwoodWind2045RCP4.5</v>
      </c>
      <c r="C14143" t="s">
        <v>392</v>
      </c>
      <c r="D14143" t="s">
        <v>1</v>
      </c>
      <c r="E14143" s="144" t="s">
        <v>193</v>
      </c>
      <c r="F14143" s="144">
        <v>2045</v>
      </c>
      <c r="G14143" s="147">
        <v>74.586230458829561</v>
      </c>
      <c r="H14143" s="147">
        <v>80.431887000000003</v>
      </c>
      <c r="I14143" s="147">
        <v>86.602000000000004</v>
      </c>
      <c r="J14143" s="147">
        <v>92.753092666666674</v>
      </c>
      <c r="K14143" s="147">
        <v>98.909287999999989</v>
      </c>
    </row>
    <row r="14144" spans="2:11" x14ac:dyDescent="0.2">
      <c r="B14144" s="21" t="str">
        <f t="shared" si="220"/>
        <v>NorwoodWind2050RCP4.5</v>
      </c>
      <c r="C14144" t="s">
        <v>392</v>
      </c>
      <c r="D14144" t="s">
        <v>1</v>
      </c>
      <c r="E14144" s="144" t="s">
        <v>193</v>
      </c>
      <c r="F14144" s="144">
        <v>2050</v>
      </c>
      <c r="G14144" s="147">
        <v>74.592171217926236</v>
      </c>
      <c r="H14144" s="147">
        <v>80.431087200000007</v>
      </c>
      <c r="I14144" s="147">
        <v>86.595119999999994</v>
      </c>
      <c r="J14144" s="147">
        <v>92.741436800000017</v>
      </c>
      <c r="K14144" s="147">
        <v>98.890987199999984</v>
      </c>
    </row>
    <row r="14145" spans="2:11" x14ac:dyDescent="0.2">
      <c r="B14145" s="21" t="str">
        <f t="shared" si="220"/>
        <v>NorwoodWind2055RCP4.5</v>
      </c>
      <c r="C14145" t="s">
        <v>392</v>
      </c>
      <c r="D14145" t="s">
        <v>1</v>
      </c>
      <c r="E14145" s="144" t="s">
        <v>193</v>
      </c>
      <c r="F14145" s="144">
        <v>2055</v>
      </c>
      <c r="G14145" s="147">
        <v>74.56840818153951</v>
      </c>
      <c r="H14145" s="147">
        <v>80.386298400000001</v>
      </c>
      <c r="I14145" s="147">
        <v>86.528040000000004</v>
      </c>
      <c r="J14145" s="147">
        <v>92.653097600000009</v>
      </c>
      <c r="K14145" s="147">
        <v>98.781182399999992</v>
      </c>
    </row>
    <row r="14146" spans="2:11" x14ac:dyDescent="0.2">
      <c r="B14146" s="21" t="str">
        <f t="shared" si="220"/>
        <v>NorwoodWind2060RCP4.5</v>
      </c>
      <c r="C14146" t="s">
        <v>392</v>
      </c>
      <c r="D14146" t="s">
        <v>1</v>
      </c>
      <c r="E14146" s="144" t="s">
        <v>193</v>
      </c>
      <c r="F14146" s="144">
        <v>2060</v>
      </c>
      <c r="G14146" s="147">
        <v>74.544645145152799</v>
      </c>
      <c r="H14146" s="147">
        <v>80.341509600000009</v>
      </c>
      <c r="I14146" s="147">
        <v>86.46096</v>
      </c>
      <c r="J14146" s="147">
        <v>92.564758400000017</v>
      </c>
      <c r="K14146" s="147">
        <v>98.671377599999985</v>
      </c>
    </row>
    <row r="14147" spans="2:11" x14ac:dyDescent="0.2">
      <c r="B14147" s="21" t="str">
        <f t="shared" si="220"/>
        <v>NorwoodWind2065RCP4.5</v>
      </c>
      <c r="C14147" t="s">
        <v>392</v>
      </c>
      <c r="D14147" t="s">
        <v>1</v>
      </c>
      <c r="E14147" s="144" t="s">
        <v>193</v>
      </c>
      <c r="F14147" s="144">
        <v>2065</v>
      </c>
      <c r="G14147" s="147">
        <v>74.520882108766074</v>
      </c>
      <c r="H14147" s="147">
        <v>80.296720800000003</v>
      </c>
      <c r="I14147" s="147">
        <v>86.39388000000001</v>
      </c>
      <c r="J14147" s="147">
        <v>92.476419200000009</v>
      </c>
      <c r="K14147" s="147">
        <v>98.561572799999993</v>
      </c>
    </row>
    <row r="14148" spans="2:11" x14ac:dyDescent="0.2">
      <c r="B14148" s="21" t="str">
        <f t="shared" si="220"/>
        <v>NorwoodWind2070RCP4.5</v>
      </c>
      <c r="C14148" t="s">
        <v>392</v>
      </c>
      <c r="D14148" t="s">
        <v>1</v>
      </c>
      <c r="E14148" s="144" t="s">
        <v>193</v>
      </c>
      <c r="F14148" s="144">
        <v>2070</v>
      </c>
      <c r="G14148" s="147">
        <v>74.497119072379348</v>
      </c>
      <c r="H14148" s="147">
        <v>80.251932000000011</v>
      </c>
      <c r="I14148" s="147">
        <v>86.326800000000006</v>
      </c>
      <c r="J14148" s="147">
        <v>92.388080000000016</v>
      </c>
      <c r="K14148" s="147">
        <v>98.451767999999987</v>
      </c>
    </row>
    <row r="14149" spans="2:11" x14ac:dyDescent="0.2">
      <c r="B14149" s="21" t="str">
        <f t="shared" si="220"/>
        <v>NorwoodWind2075RCP4.5</v>
      </c>
      <c r="C14149" t="s">
        <v>392</v>
      </c>
      <c r="D14149" t="s">
        <v>1</v>
      </c>
      <c r="E14149" s="144" t="s">
        <v>193</v>
      </c>
      <c r="F14149" s="144">
        <v>2075</v>
      </c>
      <c r="G14149" s="147">
        <v>74.474841225766795</v>
      </c>
      <c r="H14149" s="147">
        <v>80.226605000000006</v>
      </c>
      <c r="I14149" s="147">
        <v>86.296700000000001</v>
      </c>
      <c r="J14149" s="147">
        <v>92.354339333333343</v>
      </c>
      <c r="K14149" s="147">
        <v>98.415819999999982</v>
      </c>
    </row>
    <row r="14150" spans="2:11" x14ac:dyDescent="0.2">
      <c r="B14150" s="21" t="str">
        <f t="shared" si="220"/>
        <v>NorwoodWind2080RCP4.5</v>
      </c>
      <c r="C14150" t="s">
        <v>392</v>
      </c>
      <c r="D14150" t="s">
        <v>1</v>
      </c>
      <c r="E14150" s="144" t="s">
        <v>193</v>
      </c>
      <c r="F14150" s="144">
        <v>2080</v>
      </c>
      <c r="G14150" s="147">
        <v>74.452563379154242</v>
      </c>
      <c r="H14150" s="147">
        <v>80.201278000000016</v>
      </c>
      <c r="I14150" s="147">
        <v>86.266600000000011</v>
      </c>
      <c r="J14150" s="147">
        <v>92.320598666666683</v>
      </c>
      <c r="K14150" s="147">
        <v>98.379871999999992</v>
      </c>
    </row>
    <row r="14151" spans="2:11" x14ac:dyDescent="0.2">
      <c r="B14151" s="21" t="str">
        <f t="shared" si="220"/>
        <v>NorwoodWind2085RCP4.5</v>
      </c>
      <c r="C14151" t="s">
        <v>392</v>
      </c>
      <c r="D14151" t="s">
        <v>1</v>
      </c>
      <c r="E14151" s="144" t="s">
        <v>193</v>
      </c>
      <c r="F14151" s="144">
        <v>2085</v>
      </c>
      <c r="G14151" s="147">
        <v>74.430285532541689</v>
      </c>
      <c r="H14151" s="147">
        <v>80.175951000000012</v>
      </c>
      <c r="I14151" s="147">
        <v>86.236500000000007</v>
      </c>
      <c r="J14151" s="147">
        <v>92.286858000000024</v>
      </c>
      <c r="K14151" s="147">
        <v>98.343923999999987</v>
      </c>
    </row>
    <row r="14152" spans="2:11" x14ac:dyDescent="0.2">
      <c r="B14152" s="21" t="str">
        <f t="shared" si="220"/>
        <v>NorwoodWind2090RCP4.5</v>
      </c>
      <c r="C14152" t="s">
        <v>392</v>
      </c>
      <c r="D14152" t="s">
        <v>1</v>
      </c>
      <c r="E14152" s="144" t="s">
        <v>193</v>
      </c>
      <c r="F14152" s="144">
        <v>2090</v>
      </c>
      <c r="G14152" s="147">
        <v>74.408007685929135</v>
      </c>
      <c r="H14152" s="147">
        <v>80.150624000000008</v>
      </c>
      <c r="I14152" s="147">
        <v>86.206400000000002</v>
      </c>
      <c r="J14152" s="147">
        <v>92.25311733333335</v>
      </c>
      <c r="K14152" s="147">
        <v>98.307975999999982</v>
      </c>
    </row>
    <row r="14153" spans="2:11" x14ac:dyDescent="0.2">
      <c r="B14153" s="21" t="str">
        <f t="shared" si="220"/>
        <v>NorwoodWind2095RCP4.5</v>
      </c>
      <c r="C14153" t="s">
        <v>392</v>
      </c>
      <c r="D14153" t="s">
        <v>1</v>
      </c>
      <c r="E14153" s="144" t="s">
        <v>193</v>
      </c>
      <c r="F14153" s="144">
        <v>2095</v>
      </c>
      <c r="G14153" s="147">
        <v>74.385729839316582</v>
      </c>
      <c r="H14153" s="147">
        <v>80.125297000000018</v>
      </c>
      <c r="I14153" s="147">
        <v>86.176300000000012</v>
      </c>
      <c r="J14153" s="147">
        <v>92.219376666666676</v>
      </c>
      <c r="K14153" s="147">
        <v>98.272027999999992</v>
      </c>
    </row>
    <row r="14154" spans="2:11" x14ac:dyDescent="0.2">
      <c r="B14154" s="21" t="str">
        <f t="shared" si="220"/>
        <v>NorwoodWind2100RCP4.5</v>
      </c>
      <c r="C14154" t="s">
        <v>392</v>
      </c>
      <c r="D14154" t="s">
        <v>1</v>
      </c>
      <c r="E14154" s="144" t="s">
        <v>193</v>
      </c>
      <c r="F14154" s="144">
        <v>2100</v>
      </c>
      <c r="G14154" s="147">
        <v>74.363451992704029</v>
      </c>
      <c r="H14154" s="147">
        <v>80.099970000000013</v>
      </c>
      <c r="I14154" s="147">
        <v>86.146200000000007</v>
      </c>
      <c r="J14154" s="147">
        <v>92.185636000000017</v>
      </c>
      <c r="K14154" s="147">
        <v>98.236079999999987</v>
      </c>
    </row>
    <row r="14155" spans="2:11" x14ac:dyDescent="0.2">
      <c r="B14155" s="21" t="str">
        <f t="shared" si="220"/>
        <v>NorwoodWind2023RCP6.0</v>
      </c>
      <c r="C14155" t="s">
        <v>392</v>
      </c>
      <c r="D14155" t="s">
        <v>1</v>
      </c>
      <c r="E14155" s="144" t="s">
        <v>192</v>
      </c>
      <c r="F14155" s="144">
        <v>2023</v>
      </c>
      <c r="G14155" s="147">
        <v>74.437711481412535</v>
      </c>
      <c r="H14155" s="147">
        <v>80.211941999999993</v>
      </c>
      <c r="I14155" s="147">
        <v>86.301000000000002</v>
      </c>
      <c r="J14155" s="147">
        <v>92.369676000000013</v>
      </c>
      <c r="K14155" s="147">
        <v>98.451767999999987</v>
      </c>
    </row>
    <row r="14156" spans="2:11" x14ac:dyDescent="0.2">
      <c r="B14156" s="21" t="str">
        <f t="shared" ref="B14156:B14219" si="221">C14156&amp;D14156&amp;F14156&amp;E14156</f>
        <v>NorwoodWind2025RCP6.0</v>
      </c>
      <c r="C14156" t="s">
        <v>392</v>
      </c>
      <c r="D14156" t="s">
        <v>1</v>
      </c>
      <c r="E14156" s="144" t="s">
        <v>192</v>
      </c>
      <c r="F14156" s="144">
        <v>2025</v>
      </c>
      <c r="G14156" s="147">
        <v>74.467415276895935</v>
      </c>
      <c r="H14156" s="147">
        <v>80.25593099999999</v>
      </c>
      <c r="I14156" s="147">
        <v>86.361199999999997</v>
      </c>
      <c r="J14156" s="147">
        <v>92.446359333333348</v>
      </c>
      <c r="K14156" s="147">
        <v>98.543271999999988</v>
      </c>
    </row>
    <row r="14157" spans="2:11" x14ac:dyDescent="0.2">
      <c r="B14157" s="21" t="str">
        <f t="shared" si="221"/>
        <v>NorwoodWind2030RCP6.0</v>
      </c>
      <c r="C14157" t="s">
        <v>392</v>
      </c>
      <c r="D14157" t="s">
        <v>1</v>
      </c>
      <c r="E14157" s="144" t="s">
        <v>192</v>
      </c>
      <c r="F14157" s="144">
        <v>2030</v>
      </c>
      <c r="G14157" s="147">
        <v>74.497119072379348</v>
      </c>
      <c r="H14157" s="147">
        <v>80.29992</v>
      </c>
      <c r="I14157" s="147">
        <v>86.421400000000006</v>
      </c>
      <c r="J14157" s="147">
        <v>92.523042666666683</v>
      </c>
      <c r="K14157" s="147">
        <v>98.634775999999988</v>
      </c>
    </row>
    <row r="14158" spans="2:11" x14ac:dyDescent="0.2">
      <c r="B14158" s="21" t="str">
        <f t="shared" si="221"/>
        <v>NorwoodWind2035RCP6.0</v>
      </c>
      <c r="C14158" t="s">
        <v>392</v>
      </c>
      <c r="D14158" t="s">
        <v>1</v>
      </c>
      <c r="E14158" s="144" t="s">
        <v>192</v>
      </c>
      <c r="F14158" s="144">
        <v>2035</v>
      </c>
      <c r="G14158" s="147">
        <v>74.526822867862748</v>
      </c>
      <c r="H14158" s="147">
        <v>80.343908999999996</v>
      </c>
      <c r="I14158" s="147">
        <v>86.4816</v>
      </c>
      <c r="J14158" s="147">
        <v>92.599726000000004</v>
      </c>
      <c r="K14158" s="147">
        <v>98.726279999999988</v>
      </c>
    </row>
    <row r="14159" spans="2:11" x14ac:dyDescent="0.2">
      <c r="B14159" s="21" t="str">
        <f t="shared" si="221"/>
        <v>NorwoodWind2040RCP6.0</v>
      </c>
      <c r="C14159" t="s">
        <v>392</v>
      </c>
      <c r="D14159" t="s">
        <v>1</v>
      </c>
      <c r="E14159" s="144" t="s">
        <v>192</v>
      </c>
      <c r="F14159" s="144">
        <v>2040</v>
      </c>
      <c r="G14159" s="147">
        <v>74.556526663346148</v>
      </c>
      <c r="H14159" s="147">
        <v>80.387897999999993</v>
      </c>
      <c r="I14159" s="147">
        <v>86.541799999999995</v>
      </c>
      <c r="J14159" s="147">
        <v>92.676409333333339</v>
      </c>
      <c r="K14159" s="147">
        <v>98.817783999999989</v>
      </c>
    </row>
    <row r="14160" spans="2:11" x14ac:dyDescent="0.2">
      <c r="B14160" s="21" t="str">
        <f t="shared" si="221"/>
        <v>NorwoodWind2045RCP6.0</v>
      </c>
      <c r="C14160" t="s">
        <v>392</v>
      </c>
      <c r="D14160" t="s">
        <v>1</v>
      </c>
      <c r="E14160" s="144" t="s">
        <v>192</v>
      </c>
      <c r="F14160" s="144">
        <v>2045</v>
      </c>
      <c r="G14160" s="147">
        <v>74.586230458829561</v>
      </c>
      <c r="H14160" s="147">
        <v>80.431887000000003</v>
      </c>
      <c r="I14160" s="147">
        <v>86.602000000000004</v>
      </c>
      <c r="J14160" s="147">
        <v>92.753092666666674</v>
      </c>
      <c r="K14160" s="147">
        <v>98.909287999999989</v>
      </c>
    </row>
    <row r="14161" spans="2:11" x14ac:dyDescent="0.2">
      <c r="B14161" s="21" t="str">
        <f t="shared" si="221"/>
        <v>NorwoodWind2050RCP6.0</v>
      </c>
      <c r="C14161" t="s">
        <v>392</v>
      </c>
      <c r="D14161" t="s">
        <v>1</v>
      </c>
      <c r="E14161" s="144" t="s">
        <v>192</v>
      </c>
      <c r="F14161" s="144">
        <v>2050</v>
      </c>
      <c r="G14161" s="147">
        <v>74.592171217926236</v>
      </c>
      <c r="H14161" s="147">
        <v>80.431087200000007</v>
      </c>
      <c r="I14161" s="147">
        <v>86.595119999999994</v>
      </c>
      <c r="J14161" s="147">
        <v>92.741436800000017</v>
      </c>
      <c r="K14161" s="147">
        <v>98.890987199999984</v>
      </c>
    </row>
    <row r="14162" spans="2:11" x14ac:dyDescent="0.2">
      <c r="B14162" s="21" t="str">
        <f t="shared" si="221"/>
        <v>NorwoodWind2055RCP6.0</v>
      </c>
      <c r="C14162" t="s">
        <v>392</v>
      </c>
      <c r="D14162" t="s">
        <v>1</v>
      </c>
      <c r="E14162" s="144" t="s">
        <v>192</v>
      </c>
      <c r="F14162" s="144">
        <v>2055</v>
      </c>
      <c r="G14162" s="147">
        <v>74.56840818153951</v>
      </c>
      <c r="H14162" s="147">
        <v>80.386298400000001</v>
      </c>
      <c r="I14162" s="147">
        <v>86.528040000000004</v>
      </c>
      <c r="J14162" s="147">
        <v>92.653097600000009</v>
      </c>
      <c r="K14162" s="147">
        <v>98.781182399999992</v>
      </c>
    </row>
    <row r="14163" spans="2:11" x14ac:dyDescent="0.2">
      <c r="B14163" s="21" t="str">
        <f t="shared" si="221"/>
        <v>NorwoodWind2060RCP6.0</v>
      </c>
      <c r="C14163" t="s">
        <v>392</v>
      </c>
      <c r="D14163" t="s">
        <v>1</v>
      </c>
      <c r="E14163" s="144" t="s">
        <v>192</v>
      </c>
      <c r="F14163" s="144">
        <v>2060</v>
      </c>
      <c r="G14163" s="147">
        <v>74.544645145152799</v>
      </c>
      <c r="H14163" s="147">
        <v>80.341509600000009</v>
      </c>
      <c r="I14163" s="147">
        <v>86.46096</v>
      </c>
      <c r="J14163" s="147">
        <v>92.564758400000017</v>
      </c>
      <c r="K14163" s="147">
        <v>98.671377599999985</v>
      </c>
    </row>
    <row r="14164" spans="2:11" x14ac:dyDescent="0.2">
      <c r="B14164" s="21" t="str">
        <f t="shared" si="221"/>
        <v>NorwoodWind2065RCP6.0</v>
      </c>
      <c r="C14164" t="s">
        <v>392</v>
      </c>
      <c r="D14164" t="s">
        <v>1</v>
      </c>
      <c r="E14164" s="144" t="s">
        <v>192</v>
      </c>
      <c r="F14164" s="144">
        <v>2065</v>
      </c>
      <c r="G14164" s="147">
        <v>74.520882108766074</v>
      </c>
      <c r="H14164" s="147">
        <v>80.296720800000003</v>
      </c>
      <c r="I14164" s="147">
        <v>86.39388000000001</v>
      </c>
      <c r="J14164" s="147">
        <v>92.476419200000009</v>
      </c>
      <c r="K14164" s="147">
        <v>98.561572799999993</v>
      </c>
    </row>
    <row r="14165" spans="2:11" x14ac:dyDescent="0.2">
      <c r="B14165" s="21" t="str">
        <f t="shared" si="221"/>
        <v>NorwoodWind2070RCP6.0</v>
      </c>
      <c r="C14165" t="s">
        <v>392</v>
      </c>
      <c r="D14165" t="s">
        <v>1</v>
      </c>
      <c r="E14165" s="144" t="s">
        <v>192</v>
      </c>
      <c r="F14165" s="144">
        <v>2070</v>
      </c>
      <c r="G14165" s="147">
        <v>74.497119072379348</v>
      </c>
      <c r="H14165" s="147">
        <v>80.251932000000011</v>
      </c>
      <c r="I14165" s="147">
        <v>86.326800000000006</v>
      </c>
      <c r="J14165" s="147">
        <v>92.388080000000016</v>
      </c>
      <c r="K14165" s="147">
        <v>98.451767999999987</v>
      </c>
    </row>
    <row r="14166" spans="2:11" x14ac:dyDescent="0.2">
      <c r="B14166" s="21" t="str">
        <f t="shared" si="221"/>
        <v>NorwoodWind2075RCP6.0</v>
      </c>
      <c r="C14166" t="s">
        <v>392</v>
      </c>
      <c r="D14166" t="s">
        <v>1</v>
      </c>
      <c r="E14166" s="144" t="s">
        <v>192</v>
      </c>
      <c r="F14166" s="144">
        <v>2075</v>
      </c>
      <c r="G14166" s="147">
        <v>74.463702302460518</v>
      </c>
      <c r="H14166" s="147">
        <v>80.213941500000004</v>
      </c>
      <c r="I14166" s="147">
        <v>86.281650000000013</v>
      </c>
      <c r="J14166" s="147">
        <v>92.337469000000013</v>
      </c>
      <c r="K14166" s="147">
        <v>98.397845999999987</v>
      </c>
    </row>
    <row r="14167" spans="2:11" x14ac:dyDescent="0.2">
      <c r="B14167" s="21" t="str">
        <f t="shared" si="221"/>
        <v>NorwoodWind2080RCP6.0</v>
      </c>
      <c r="C14167" t="s">
        <v>392</v>
      </c>
      <c r="D14167" t="s">
        <v>1</v>
      </c>
      <c r="E14167" s="144" t="s">
        <v>192</v>
      </c>
      <c r="F14167" s="144">
        <v>2080</v>
      </c>
      <c r="G14167" s="147">
        <v>74.430285532541689</v>
      </c>
      <c r="H14167" s="147">
        <v>80.175951000000012</v>
      </c>
      <c r="I14167" s="147">
        <v>86.236500000000007</v>
      </c>
      <c r="J14167" s="147">
        <v>92.286858000000024</v>
      </c>
      <c r="K14167" s="147">
        <v>98.343923999999987</v>
      </c>
    </row>
    <row r="14168" spans="2:11" x14ac:dyDescent="0.2">
      <c r="B14168" s="21" t="str">
        <f t="shared" si="221"/>
        <v>NorwoodWind2085RCP6.0</v>
      </c>
      <c r="C14168" t="s">
        <v>392</v>
      </c>
      <c r="D14168" t="s">
        <v>1</v>
      </c>
      <c r="E14168" s="144" t="s">
        <v>192</v>
      </c>
      <c r="F14168" s="144">
        <v>2085</v>
      </c>
      <c r="G14168" s="147">
        <v>74.396868762622859</v>
      </c>
      <c r="H14168" s="147">
        <v>80.13796050000002</v>
      </c>
      <c r="I14168" s="147">
        <v>86.19135</v>
      </c>
      <c r="J14168" s="147">
        <v>92.23624700000002</v>
      </c>
      <c r="K14168" s="147">
        <v>98.290001999999987</v>
      </c>
    </row>
    <row r="14169" spans="2:11" x14ac:dyDescent="0.2">
      <c r="B14169" s="21" t="str">
        <f t="shared" si="221"/>
        <v>NorwoodWind2090RCP6.0</v>
      </c>
      <c r="C14169" t="s">
        <v>392</v>
      </c>
      <c r="D14169" t="s">
        <v>1</v>
      </c>
      <c r="E14169" s="144" t="s">
        <v>192</v>
      </c>
      <c r="F14169" s="144">
        <v>2090</v>
      </c>
      <c r="G14169" s="147">
        <v>74.351075411252609</v>
      </c>
      <c r="H14169" s="147">
        <v>80.075976000000011</v>
      </c>
      <c r="I14169" s="147">
        <v>86.106066666666678</v>
      </c>
      <c r="J14169" s="147">
        <v>92.130424000000019</v>
      </c>
      <c r="K14169" s="147">
        <v>98.164183999999992</v>
      </c>
    </row>
    <row r="14170" spans="2:11" x14ac:dyDescent="0.2">
      <c r="B14170" s="21" t="str">
        <f t="shared" si="221"/>
        <v>NorwoodWind2095RCP6.0</v>
      </c>
      <c r="C14170" t="s">
        <v>392</v>
      </c>
      <c r="D14170" t="s">
        <v>1</v>
      </c>
      <c r="E14170" s="144" t="s">
        <v>192</v>
      </c>
      <c r="F14170" s="144">
        <v>2095</v>
      </c>
      <c r="G14170" s="147">
        <v>74.338698829801189</v>
      </c>
      <c r="H14170" s="147">
        <v>80.051981999999995</v>
      </c>
      <c r="I14170" s="147">
        <v>86.065933333333334</v>
      </c>
      <c r="J14170" s="147">
        <v>92.075212000000008</v>
      </c>
      <c r="K14170" s="147">
        <v>98.092287999999996</v>
      </c>
    </row>
    <row r="14171" spans="2:11" x14ac:dyDescent="0.2">
      <c r="B14171" s="21" t="str">
        <f t="shared" si="221"/>
        <v>NorwoodWind2100RCP6.0</v>
      </c>
      <c r="C14171" t="s">
        <v>392</v>
      </c>
      <c r="D14171" t="s">
        <v>1</v>
      </c>
      <c r="E14171" s="144" t="s">
        <v>192</v>
      </c>
      <c r="F14171" s="144">
        <v>2100</v>
      </c>
      <c r="G14171" s="147">
        <v>74.326322248349769</v>
      </c>
      <c r="H14171" s="147">
        <v>80.027987999999993</v>
      </c>
      <c r="I14171" s="147">
        <v>86.025800000000004</v>
      </c>
      <c r="J14171" s="147">
        <v>92.02000000000001</v>
      </c>
      <c r="K14171" s="147">
        <v>98.020392000000001</v>
      </c>
    </row>
    <row r="14172" spans="2:11" x14ac:dyDescent="0.2">
      <c r="B14172" s="21" t="str">
        <f t="shared" si="221"/>
        <v>NorwoodWind2023RCP8.5</v>
      </c>
      <c r="C14172" t="s">
        <v>392</v>
      </c>
      <c r="D14172" t="s">
        <v>1</v>
      </c>
      <c r="E14172" s="144" t="s">
        <v>191</v>
      </c>
      <c r="F14172" s="144">
        <v>2023</v>
      </c>
      <c r="G14172" s="147">
        <v>74.437711481412535</v>
      </c>
      <c r="H14172" s="147">
        <v>80.211941999999993</v>
      </c>
      <c r="I14172" s="147">
        <v>86.301000000000002</v>
      </c>
      <c r="J14172" s="147">
        <v>92.369676000000013</v>
      </c>
      <c r="K14172" s="147">
        <v>98.451767999999987</v>
      </c>
    </row>
    <row r="14173" spans="2:11" x14ac:dyDescent="0.2">
      <c r="B14173" s="21" t="str">
        <f t="shared" si="221"/>
        <v>NorwoodWind2025RCP8.5</v>
      </c>
      <c r="C14173" t="s">
        <v>392</v>
      </c>
      <c r="D14173" t="s">
        <v>1</v>
      </c>
      <c r="E14173" s="144" t="s">
        <v>191</v>
      </c>
      <c r="F14173" s="144">
        <v>2025</v>
      </c>
      <c r="G14173" s="147">
        <v>74.497119072379348</v>
      </c>
      <c r="H14173" s="147">
        <v>80.29992</v>
      </c>
      <c r="I14173" s="147">
        <v>86.421400000000006</v>
      </c>
      <c r="J14173" s="147">
        <v>92.523042666666683</v>
      </c>
      <c r="K14173" s="147">
        <v>98.634775999999988</v>
      </c>
    </row>
    <row r="14174" spans="2:11" x14ac:dyDescent="0.2">
      <c r="B14174" s="21" t="str">
        <f t="shared" si="221"/>
        <v>NorwoodWind2030RCP8.5</v>
      </c>
      <c r="C14174" t="s">
        <v>392</v>
      </c>
      <c r="D14174" t="s">
        <v>1</v>
      </c>
      <c r="E14174" s="144" t="s">
        <v>191</v>
      </c>
      <c r="F14174" s="144">
        <v>2030</v>
      </c>
      <c r="G14174" s="147">
        <v>74.556526663346148</v>
      </c>
      <c r="H14174" s="147">
        <v>80.387897999999993</v>
      </c>
      <c r="I14174" s="147">
        <v>86.541799999999995</v>
      </c>
      <c r="J14174" s="147">
        <v>92.676409333333339</v>
      </c>
      <c r="K14174" s="147">
        <v>98.817783999999989</v>
      </c>
    </row>
    <row r="14175" spans="2:11" x14ac:dyDescent="0.2">
      <c r="B14175" s="21" t="str">
        <f t="shared" si="221"/>
        <v>NorwoodWind2035RCP8.5</v>
      </c>
      <c r="C14175" t="s">
        <v>392</v>
      </c>
      <c r="D14175" t="s">
        <v>1</v>
      </c>
      <c r="E14175" s="144" t="s">
        <v>191</v>
      </c>
      <c r="F14175" s="144">
        <v>2035</v>
      </c>
      <c r="G14175" s="147">
        <v>74.615934254312961</v>
      </c>
      <c r="H14175" s="147">
        <v>80.475876</v>
      </c>
      <c r="I14175" s="147">
        <v>86.662199999999999</v>
      </c>
      <c r="J14175" s="147">
        <v>92.82977600000001</v>
      </c>
      <c r="K14175" s="147">
        <v>99.00079199999999</v>
      </c>
    </row>
    <row r="14176" spans="2:11" x14ac:dyDescent="0.2">
      <c r="B14176" s="21" t="str">
        <f t="shared" si="221"/>
        <v>NorwoodWind2040RCP8.5</v>
      </c>
      <c r="C14176" t="s">
        <v>392</v>
      </c>
      <c r="D14176" t="s">
        <v>1</v>
      </c>
      <c r="E14176" s="144" t="s">
        <v>191</v>
      </c>
      <c r="F14176" s="144">
        <v>2040</v>
      </c>
      <c r="G14176" s="147">
        <v>74.576329193668428</v>
      </c>
      <c r="H14176" s="147">
        <v>80.401228000000003</v>
      </c>
      <c r="I14176" s="147">
        <v>86.550399999999996</v>
      </c>
      <c r="J14176" s="147">
        <v>92.682544000000007</v>
      </c>
      <c r="K14176" s="147">
        <v>98.817783999999989</v>
      </c>
    </row>
    <row r="14177" spans="2:11" x14ac:dyDescent="0.2">
      <c r="B14177" s="21" t="str">
        <f t="shared" si="221"/>
        <v>NorwoodWind2045RCP8.5</v>
      </c>
      <c r="C14177" t="s">
        <v>392</v>
      </c>
      <c r="D14177" t="s">
        <v>1</v>
      </c>
      <c r="E14177" s="144" t="s">
        <v>191</v>
      </c>
      <c r="F14177" s="144">
        <v>2045</v>
      </c>
      <c r="G14177" s="147">
        <v>74.536724133023881</v>
      </c>
      <c r="H14177" s="147">
        <v>80.326580000000007</v>
      </c>
      <c r="I14177" s="147">
        <v>86.438600000000008</v>
      </c>
      <c r="J14177" s="147">
        <v>92.535312000000019</v>
      </c>
      <c r="K14177" s="147">
        <v>98.634775999999988</v>
      </c>
    </row>
    <row r="14178" spans="2:11" x14ac:dyDescent="0.2">
      <c r="B14178" s="21" t="str">
        <f t="shared" si="221"/>
        <v>NorwoodWind2050RCP8.5</v>
      </c>
      <c r="C14178" t="s">
        <v>392</v>
      </c>
      <c r="D14178" t="s">
        <v>1</v>
      </c>
      <c r="E14178" s="144" t="s">
        <v>191</v>
      </c>
      <c r="F14178" s="144">
        <v>2050</v>
      </c>
      <c r="G14178" s="147">
        <v>74.452563379154242</v>
      </c>
      <c r="H14178" s="147">
        <v>80.201278000000016</v>
      </c>
      <c r="I14178" s="147">
        <v>86.266600000000011</v>
      </c>
      <c r="J14178" s="147">
        <v>92.320598666666683</v>
      </c>
      <c r="K14178" s="147">
        <v>98.379871999999992</v>
      </c>
    </row>
    <row r="14179" spans="2:11" x14ac:dyDescent="0.2">
      <c r="B14179" s="21" t="str">
        <f t="shared" si="221"/>
        <v>NorwoodWind2055RCP8.5</v>
      </c>
      <c r="C14179" t="s">
        <v>392</v>
      </c>
      <c r="D14179" t="s">
        <v>1</v>
      </c>
      <c r="E14179" s="144" t="s">
        <v>191</v>
      </c>
      <c r="F14179" s="144">
        <v>2055</v>
      </c>
      <c r="G14179" s="147">
        <v>74.408007685929135</v>
      </c>
      <c r="H14179" s="147">
        <v>80.150624000000008</v>
      </c>
      <c r="I14179" s="147">
        <v>86.206400000000002</v>
      </c>
      <c r="J14179" s="147">
        <v>92.25311733333335</v>
      </c>
      <c r="K14179" s="147">
        <v>98.307975999999982</v>
      </c>
    </row>
    <row r="14180" spans="2:11" x14ac:dyDescent="0.2">
      <c r="B14180" s="21" t="str">
        <f t="shared" si="221"/>
        <v>NorwoodWind2060RCP8.5</v>
      </c>
      <c r="C14180" t="s">
        <v>392</v>
      </c>
      <c r="D14180" t="s">
        <v>1</v>
      </c>
      <c r="E14180" s="144" t="s">
        <v>191</v>
      </c>
      <c r="F14180" s="144">
        <v>2060</v>
      </c>
      <c r="G14180" s="147">
        <v>74.351075411252609</v>
      </c>
      <c r="H14180" s="147">
        <v>80.075976000000011</v>
      </c>
      <c r="I14180" s="147">
        <v>86.106066666666678</v>
      </c>
      <c r="J14180" s="147">
        <v>92.130424000000019</v>
      </c>
      <c r="K14180" s="147">
        <v>98.164183999999992</v>
      </c>
    </row>
    <row r="14181" spans="2:11" x14ac:dyDescent="0.2">
      <c r="B14181" s="21" t="str">
        <f t="shared" si="221"/>
        <v>NorwoodWind2065RCP8.5</v>
      </c>
      <c r="C14181" t="s">
        <v>392</v>
      </c>
      <c r="D14181" t="s">
        <v>1</v>
      </c>
      <c r="E14181" s="144" t="s">
        <v>191</v>
      </c>
      <c r="F14181" s="144">
        <v>2065</v>
      </c>
      <c r="G14181" s="147">
        <v>74.338698829801189</v>
      </c>
      <c r="H14181" s="147">
        <v>80.051981999999995</v>
      </c>
      <c r="I14181" s="147">
        <v>86.065933333333334</v>
      </c>
      <c r="J14181" s="147">
        <v>92.075212000000008</v>
      </c>
      <c r="K14181" s="147">
        <v>98.092287999999996</v>
      </c>
    </row>
    <row r="14182" spans="2:11" x14ac:dyDescent="0.2">
      <c r="B14182" s="21" t="str">
        <f t="shared" si="221"/>
        <v>NorwoodWind2070RCP8.5</v>
      </c>
      <c r="C14182" t="s">
        <v>392</v>
      </c>
      <c r="D14182" t="s">
        <v>1</v>
      </c>
      <c r="E14182" s="144" t="s">
        <v>191</v>
      </c>
      <c r="F14182" s="144">
        <v>2070</v>
      </c>
      <c r="G14182" s="147">
        <v>74.294143136576082</v>
      </c>
      <c r="H14182" s="147">
        <v>79.985332</v>
      </c>
      <c r="I14182" s="147">
        <v>85.971333333333334</v>
      </c>
      <c r="J14182" s="147">
        <v>91.955586000000011</v>
      </c>
      <c r="K14182" s="147">
        <v>97.945228</v>
      </c>
    </row>
    <row r="14183" spans="2:11" x14ac:dyDescent="0.2">
      <c r="B14183" s="21" t="str">
        <f t="shared" si="221"/>
        <v>NorwoodWind2075RCP8.5</v>
      </c>
      <c r="C14183" t="s">
        <v>392</v>
      </c>
      <c r="D14183" t="s">
        <v>1</v>
      </c>
      <c r="E14183" s="144" t="s">
        <v>191</v>
      </c>
      <c r="F14183" s="144">
        <v>2075</v>
      </c>
      <c r="G14183" s="147">
        <v>74.261964024802396</v>
      </c>
      <c r="H14183" s="147">
        <v>79.942675999999992</v>
      </c>
      <c r="I14183" s="147">
        <v>85.916866666666664</v>
      </c>
      <c r="J14183" s="147">
        <v>91.891172000000012</v>
      </c>
      <c r="K14183" s="147">
        <v>97.870063999999999</v>
      </c>
    </row>
    <row r="14184" spans="2:11" x14ac:dyDescent="0.2">
      <c r="B14184" s="21" t="str">
        <f t="shared" si="221"/>
        <v>NorwoodWind2080RCP8.5</v>
      </c>
      <c r="C14184" t="s">
        <v>392</v>
      </c>
      <c r="D14184" t="s">
        <v>1</v>
      </c>
      <c r="E14184" s="144" t="s">
        <v>191</v>
      </c>
      <c r="F14184" s="144">
        <v>2080</v>
      </c>
      <c r="G14184" s="147">
        <v>74.229784913028709</v>
      </c>
      <c r="H14184" s="147">
        <v>79.900019999999998</v>
      </c>
      <c r="I14184" s="147">
        <v>85.862399999999994</v>
      </c>
      <c r="J14184" s="147">
        <v>91.826758000000012</v>
      </c>
      <c r="K14184" s="147">
        <v>97.794899999999998</v>
      </c>
    </row>
    <row r="14185" spans="2:11" x14ac:dyDescent="0.2">
      <c r="B14185" s="21" t="str">
        <f t="shared" si="221"/>
        <v>NorwoodWind2085RCP8.5</v>
      </c>
      <c r="C14185" t="s">
        <v>392</v>
      </c>
      <c r="D14185" t="s">
        <v>1</v>
      </c>
      <c r="E14185" s="144" t="s">
        <v>191</v>
      </c>
      <c r="F14185" s="144">
        <v>2085</v>
      </c>
      <c r="G14185" s="147">
        <v>74.188942194239019</v>
      </c>
      <c r="H14185" s="147">
        <v>79.872027000000003</v>
      </c>
      <c r="I14185" s="147">
        <v>85.849500000000006</v>
      </c>
      <c r="J14185" s="147">
        <v>91.83135900000002</v>
      </c>
      <c r="K14185" s="147">
        <v>97.809606000000002</v>
      </c>
    </row>
    <row r="14186" spans="2:11" x14ac:dyDescent="0.2">
      <c r="B14186" s="21" t="str">
        <f t="shared" si="221"/>
        <v>NorwoodWind2090RCP8.5</v>
      </c>
      <c r="C14186" t="s">
        <v>392</v>
      </c>
      <c r="D14186" t="s">
        <v>1</v>
      </c>
      <c r="E14186" s="144" t="s">
        <v>191</v>
      </c>
      <c r="F14186" s="144">
        <v>2090</v>
      </c>
      <c r="G14186" s="147">
        <v>74.148099475449342</v>
      </c>
      <c r="H14186" s="147">
        <v>79.844034000000008</v>
      </c>
      <c r="I14186" s="147">
        <v>85.836600000000004</v>
      </c>
      <c r="J14186" s="147">
        <v>91.835960000000014</v>
      </c>
      <c r="K14186" s="147">
        <v>97.824311999999992</v>
      </c>
    </row>
    <row r="14187" spans="2:11" x14ac:dyDescent="0.2">
      <c r="B14187" s="21" t="str">
        <f t="shared" si="221"/>
        <v>NorwoodWind2095RCP8.5</v>
      </c>
      <c r="C14187" t="s">
        <v>392</v>
      </c>
      <c r="D14187" t="s">
        <v>1</v>
      </c>
      <c r="E14187" s="144" t="s">
        <v>191</v>
      </c>
      <c r="F14187" s="144">
        <v>2095</v>
      </c>
      <c r="G14187" s="147">
        <v>74.148099475449342</v>
      </c>
      <c r="H14187" s="147">
        <v>79.844034000000008</v>
      </c>
      <c r="I14187" s="147">
        <v>85.836600000000004</v>
      </c>
      <c r="J14187" s="147">
        <v>91.835960000000014</v>
      </c>
      <c r="K14187" s="147">
        <v>97.824311999999992</v>
      </c>
    </row>
    <row r="14188" spans="2:11" x14ac:dyDescent="0.2">
      <c r="B14188" s="21" t="str">
        <f t="shared" si="221"/>
        <v>NorwoodWind2100RCP8.5</v>
      </c>
      <c r="C14188" t="s">
        <v>392</v>
      </c>
      <c r="D14188" t="s">
        <v>1</v>
      </c>
      <c r="E14188" s="144" t="s">
        <v>191</v>
      </c>
      <c r="F14188" s="144">
        <v>2100</v>
      </c>
      <c r="G14188" s="147">
        <v>74.148099475449342</v>
      </c>
      <c r="H14188" s="147">
        <v>79.844034000000008</v>
      </c>
      <c r="I14188" s="147">
        <v>85.836600000000004</v>
      </c>
      <c r="J14188" s="147">
        <v>91.835960000000014</v>
      </c>
      <c r="K14188" s="147">
        <v>97.824311999999992</v>
      </c>
    </row>
    <row r="14189" spans="2:11" x14ac:dyDescent="0.2">
      <c r="B14189" s="21" t="str">
        <f t="shared" si="221"/>
        <v>OakvilleIce Accretion2023RCP4.5</v>
      </c>
      <c r="C14189" t="s">
        <v>393</v>
      </c>
      <c r="D14189" t="s">
        <v>486</v>
      </c>
      <c r="E14189" s="144" t="s">
        <v>193</v>
      </c>
      <c r="F14189" s="144">
        <v>2023</v>
      </c>
      <c r="G14189" s="147">
        <v>16.909060615550771</v>
      </c>
      <c r="H14189" s="147">
        <v>20.314250000000001</v>
      </c>
      <c r="I14189" s="147">
        <v>24.6</v>
      </c>
      <c r="J14189" s="147">
        <v>27.882749999999998</v>
      </c>
      <c r="K14189" s="147">
        <v>31.184999999999999</v>
      </c>
    </row>
    <row r="14190" spans="2:11" x14ac:dyDescent="0.2">
      <c r="B14190" s="21" t="str">
        <f t="shared" si="221"/>
        <v>OakvilleIce Accretion2025RCP4.5</v>
      </c>
      <c r="C14190" t="s">
        <v>393</v>
      </c>
      <c r="D14190" t="s">
        <v>486</v>
      </c>
      <c r="E14190" s="144" t="s">
        <v>193</v>
      </c>
      <c r="F14190" s="144">
        <v>2025</v>
      </c>
      <c r="G14190" s="147">
        <v>16.859771515676911</v>
      </c>
      <c r="H14190" s="147">
        <v>20.272750000000002</v>
      </c>
      <c r="I14190" s="147">
        <v>24.570833333333333</v>
      </c>
      <c r="J14190" s="147">
        <v>27.859208333333331</v>
      </c>
      <c r="K14190" s="147">
        <v>31.163999999999998</v>
      </c>
    </row>
    <row r="14191" spans="2:11" x14ac:dyDescent="0.2">
      <c r="B14191" s="21" t="str">
        <f t="shared" si="221"/>
        <v>OakvilleIce Accretion2030RCP4.5</v>
      </c>
      <c r="C14191" t="s">
        <v>393</v>
      </c>
      <c r="D14191" t="s">
        <v>486</v>
      </c>
      <c r="E14191" s="144" t="s">
        <v>193</v>
      </c>
      <c r="F14191" s="144">
        <v>2030</v>
      </c>
      <c r="G14191" s="147">
        <v>16.810482415803047</v>
      </c>
      <c r="H14191" s="147">
        <v>20.231249999999999</v>
      </c>
      <c r="I14191" s="147">
        <v>24.541666666666668</v>
      </c>
      <c r="J14191" s="147">
        <v>27.835666666666665</v>
      </c>
      <c r="K14191" s="147">
        <v>31.143000000000001</v>
      </c>
    </row>
    <row r="14192" spans="2:11" x14ac:dyDescent="0.2">
      <c r="B14192" s="21" t="str">
        <f t="shared" si="221"/>
        <v>OakvilleIce Accretion2035RCP4.5</v>
      </c>
      <c r="C14192" t="s">
        <v>393</v>
      </c>
      <c r="D14192" t="s">
        <v>486</v>
      </c>
      <c r="E14192" s="144" t="s">
        <v>193</v>
      </c>
      <c r="F14192" s="144">
        <v>2035</v>
      </c>
      <c r="G14192" s="147">
        <v>16.761193315929184</v>
      </c>
      <c r="H14192" s="147">
        <v>20.18975</v>
      </c>
      <c r="I14192" s="147">
        <v>24.512500000000003</v>
      </c>
      <c r="J14192" s="147">
        <v>27.812124999999995</v>
      </c>
      <c r="K14192" s="147">
        <v>31.122</v>
      </c>
    </row>
    <row r="14193" spans="2:11" x14ac:dyDescent="0.2">
      <c r="B14193" s="21" t="str">
        <f t="shared" si="221"/>
        <v>OakvilleIce Accretion2040RCP4.5</v>
      </c>
      <c r="C14193" t="s">
        <v>393</v>
      </c>
      <c r="D14193" t="s">
        <v>486</v>
      </c>
      <c r="E14193" s="144" t="s">
        <v>193</v>
      </c>
      <c r="F14193" s="144">
        <v>2040</v>
      </c>
      <c r="G14193" s="147">
        <v>16.711904216055324</v>
      </c>
      <c r="H14193" s="147">
        <v>20.148250000000001</v>
      </c>
      <c r="I14193" s="147">
        <v>24.483333333333334</v>
      </c>
      <c r="J14193" s="147">
        <v>27.788583333333328</v>
      </c>
      <c r="K14193" s="147">
        <v>31.100999999999999</v>
      </c>
    </row>
    <row r="14194" spans="2:11" x14ac:dyDescent="0.2">
      <c r="B14194" s="21" t="str">
        <f t="shared" si="221"/>
        <v>OakvilleIce Accretion2045RCP4.5</v>
      </c>
      <c r="C14194" t="s">
        <v>393</v>
      </c>
      <c r="D14194" t="s">
        <v>486</v>
      </c>
      <c r="E14194" s="144" t="s">
        <v>193</v>
      </c>
      <c r="F14194" s="144">
        <v>2045</v>
      </c>
      <c r="G14194" s="147">
        <v>16.662615116181463</v>
      </c>
      <c r="H14194" s="147">
        <v>20.106749999999998</v>
      </c>
      <c r="I14194" s="147">
        <v>24.454166666666666</v>
      </c>
      <c r="J14194" s="147">
        <v>27.765041666666662</v>
      </c>
      <c r="K14194" s="147">
        <v>31.080000000000002</v>
      </c>
    </row>
    <row r="14195" spans="2:11" x14ac:dyDescent="0.2">
      <c r="B14195" s="21" t="str">
        <f t="shared" si="221"/>
        <v>OakvilleIce Accretion2050RCP4.5</v>
      </c>
      <c r="C14195" t="s">
        <v>393</v>
      </c>
      <c r="D14195" t="s">
        <v>486</v>
      </c>
      <c r="E14195" s="144" t="s">
        <v>193</v>
      </c>
      <c r="F14195" s="144">
        <v>2050</v>
      </c>
      <c r="G14195" s="147">
        <v>16.408051412127044</v>
      </c>
      <c r="H14195" s="147">
        <v>19.837</v>
      </c>
      <c r="I14195" s="147">
        <v>24.164999999999999</v>
      </c>
      <c r="J14195" s="147">
        <v>27.458999999999996</v>
      </c>
      <c r="K14195" s="147">
        <v>30.750300000000003</v>
      </c>
    </row>
    <row r="14196" spans="2:11" x14ac:dyDescent="0.2">
      <c r="B14196" s="21" t="str">
        <f t="shared" si="221"/>
        <v>OakvilleIce Accretion2055RCP4.5</v>
      </c>
      <c r="C14196" t="s">
        <v>393</v>
      </c>
      <c r="D14196" t="s">
        <v>486</v>
      </c>
      <c r="E14196" s="144" t="s">
        <v>193</v>
      </c>
      <c r="F14196" s="144">
        <v>2055</v>
      </c>
      <c r="G14196" s="147">
        <v>16.202776807946492</v>
      </c>
      <c r="H14196" s="147">
        <v>19.608750000000001</v>
      </c>
      <c r="I14196" s="147">
        <v>23.905000000000001</v>
      </c>
      <c r="J14196" s="147">
        <v>27.176499999999994</v>
      </c>
      <c r="K14196" s="147">
        <v>30.441600000000001</v>
      </c>
    </row>
    <row r="14197" spans="2:11" x14ac:dyDescent="0.2">
      <c r="B14197" s="21" t="str">
        <f t="shared" si="221"/>
        <v>OakvilleIce Accretion2060RCP4.5</v>
      </c>
      <c r="C14197" t="s">
        <v>393</v>
      </c>
      <c r="D14197" t="s">
        <v>486</v>
      </c>
      <c r="E14197" s="144" t="s">
        <v>193</v>
      </c>
      <c r="F14197" s="144">
        <v>2060</v>
      </c>
      <c r="G14197" s="147">
        <v>15.997502203765936</v>
      </c>
      <c r="H14197" s="147">
        <v>19.380499999999998</v>
      </c>
      <c r="I14197" s="147">
        <v>23.645</v>
      </c>
      <c r="J14197" s="147">
        <v>26.893999999999995</v>
      </c>
      <c r="K14197" s="147">
        <v>30.132900000000003</v>
      </c>
    </row>
    <row r="14198" spans="2:11" x14ac:dyDescent="0.2">
      <c r="B14198" s="21" t="str">
        <f t="shared" si="221"/>
        <v>OakvilleIce Accretion2065RCP4.5</v>
      </c>
      <c r="C14198" t="s">
        <v>393</v>
      </c>
      <c r="D14198" t="s">
        <v>486</v>
      </c>
      <c r="E14198" s="144" t="s">
        <v>193</v>
      </c>
      <c r="F14198" s="144">
        <v>2065</v>
      </c>
      <c r="G14198" s="147">
        <v>15.792227599585383</v>
      </c>
      <c r="H14198" s="147">
        <v>19.152249999999999</v>
      </c>
      <c r="I14198" s="147">
        <v>23.385000000000002</v>
      </c>
      <c r="J14198" s="147">
        <v>26.611499999999992</v>
      </c>
      <c r="K14198" s="147">
        <v>29.824200000000001</v>
      </c>
    </row>
    <row r="14199" spans="2:11" x14ac:dyDescent="0.2">
      <c r="B14199" s="21" t="str">
        <f t="shared" si="221"/>
        <v>OakvilleIce Accretion2070RCP4.5</v>
      </c>
      <c r="C14199" t="s">
        <v>393</v>
      </c>
      <c r="D14199" t="s">
        <v>486</v>
      </c>
      <c r="E14199" s="144" t="s">
        <v>193</v>
      </c>
      <c r="F14199" s="144">
        <v>2070</v>
      </c>
      <c r="G14199" s="147">
        <v>15.586952995404829</v>
      </c>
      <c r="H14199" s="147">
        <v>18.923999999999999</v>
      </c>
      <c r="I14199" s="147">
        <v>23.125</v>
      </c>
      <c r="J14199" s="147">
        <v>26.328999999999994</v>
      </c>
      <c r="K14199" s="147">
        <v>29.515500000000003</v>
      </c>
    </row>
    <row r="14200" spans="2:11" x14ac:dyDescent="0.2">
      <c r="B14200" s="21" t="str">
        <f t="shared" si="221"/>
        <v>OakvilleIce Accretion2075RCP4.5</v>
      </c>
      <c r="C14200" t="s">
        <v>393</v>
      </c>
      <c r="D14200" t="s">
        <v>486</v>
      </c>
      <c r="E14200" s="144" t="s">
        <v>193</v>
      </c>
      <c r="F14200" s="144">
        <v>2075</v>
      </c>
      <c r="G14200" s="147">
        <v>15.537663895530967</v>
      </c>
      <c r="H14200" s="147">
        <v>18.889416666666666</v>
      </c>
      <c r="I14200" s="147">
        <v>23.112500000000001</v>
      </c>
      <c r="J14200" s="147">
        <v>26.328999999999994</v>
      </c>
      <c r="K14200" s="147">
        <v>29.531250000000004</v>
      </c>
    </row>
    <row r="14201" spans="2:11" x14ac:dyDescent="0.2">
      <c r="B14201" s="21" t="str">
        <f t="shared" si="221"/>
        <v>OakvilleIce Accretion2080RCP4.5</v>
      </c>
      <c r="C14201" t="s">
        <v>393</v>
      </c>
      <c r="D14201" t="s">
        <v>486</v>
      </c>
      <c r="E14201" s="144" t="s">
        <v>193</v>
      </c>
      <c r="F14201" s="144">
        <v>2080</v>
      </c>
      <c r="G14201" s="147">
        <v>15.488374795657105</v>
      </c>
      <c r="H14201" s="147">
        <v>18.854833333333332</v>
      </c>
      <c r="I14201" s="147">
        <v>23.1</v>
      </c>
      <c r="J14201" s="147">
        <v>26.328999999999994</v>
      </c>
      <c r="K14201" s="147">
        <v>29.547000000000001</v>
      </c>
    </row>
    <row r="14202" spans="2:11" x14ac:dyDescent="0.2">
      <c r="B14202" s="21" t="str">
        <f t="shared" si="221"/>
        <v>OakvilleIce Accretion2085RCP4.5</v>
      </c>
      <c r="C14202" t="s">
        <v>393</v>
      </c>
      <c r="D14202" t="s">
        <v>486</v>
      </c>
      <c r="E14202" s="144" t="s">
        <v>193</v>
      </c>
      <c r="F14202" s="144">
        <v>2085</v>
      </c>
      <c r="G14202" s="147">
        <v>15.439085695783241</v>
      </c>
      <c r="H14202" s="147">
        <v>18.820250000000001</v>
      </c>
      <c r="I14202" s="147">
        <v>23.087499999999999</v>
      </c>
      <c r="J14202" s="147">
        <v>26.328999999999994</v>
      </c>
      <c r="K14202" s="147">
        <v>29.562750000000001</v>
      </c>
    </row>
    <row r="14203" spans="2:11" x14ac:dyDescent="0.2">
      <c r="B14203" s="21" t="str">
        <f t="shared" si="221"/>
        <v>OakvilleIce Accretion2090RCP4.5</v>
      </c>
      <c r="C14203" t="s">
        <v>393</v>
      </c>
      <c r="D14203" t="s">
        <v>486</v>
      </c>
      <c r="E14203" s="144" t="s">
        <v>193</v>
      </c>
      <c r="F14203" s="144">
        <v>2090</v>
      </c>
      <c r="G14203" s="147">
        <v>15.389796595909379</v>
      </c>
      <c r="H14203" s="147">
        <v>18.785666666666668</v>
      </c>
      <c r="I14203" s="147">
        <v>23.074999999999999</v>
      </c>
      <c r="J14203" s="147">
        <v>26.328999999999994</v>
      </c>
      <c r="K14203" s="147">
        <v>29.578500000000002</v>
      </c>
    </row>
    <row r="14204" spans="2:11" x14ac:dyDescent="0.2">
      <c r="B14204" s="21" t="str">
        <f t="shared" si="221"/>
        <v>OakvilleIce Accretion2095RCP4.5</v>
      </c>
      <c r="C14204" t="s">
        <v>393</v>
      </c>
      <c r="D14204" t="s">
        <v>486</v>
      </c>
      <c r="E14204" s="144" t="s">
        <v>193</v>
      </c>
      <c r="F14204" s="144">
        <v>2095</v>
      </c>
      <c r="G14204" s="147">
        <v>15.340507496035517</v>
      </c>
      <c r="H14204" s="147">
        <v>18.751083333333334</v>
      </c>
      <c r="I14204" s="147">
        <v>23.0625</v>
      </c>
      <c r="J14204" s="147">
        <v>26.328999999999994</v>
      </c>
      <c r="K14204" s="147">
        <v>29.594249999999999</v>
      </c>
    </row>
    <row r="14205" spans="2:11" x14ac:dyDescent="0.2">
      <c r="B14205" s="21" t="str">
        <f t="shared" si="221"/>
        <v>OakvilleIce Accretion2100RCP4.5</v>
      </c>
      <c r="C14205" t="s">
        <v>393</v>
      </c>
      <c r="D14205" t="s">
        <v>486</v>
      </c>
      <c r="E14205" s="144" t="s">
        <v>193</v>
      </c>
      <c r="F14205" s="144">
        <v>2100</v>
      </c>
      <c r="G14205" s="147">
        <v>15.291218396161655</v>
      </c>
      <c r="H14205" s="147">
        <v>18.7165</v>
      </c>
      <c r="I14205" s="147">
        <v>23.05</v>
      </c>
      <c r="J14205" s="147">
        <v>26.328999999999994</v>
      </c>
      <c r="K14205" s="147">
        <v>29.61</v>
      </c>
    </row>
    <row r="14206" spans="2:11" x14ac:dyDescent="0.2">
      <c r="B14206" s="21" t="str">
        <f t="shared" si="221"/>
        <v>OakvilleIce Accretion2023RCP6.0</v>
      </c>
      <c r="C14206" t="s">
        <v>393</v>
      </c>
      <c r="D14206" t="s">
        <v>486</v>
      </c>
      <c r="E14206" s="144" t="s">
        <v>192</v>
      </c>
      <c r="F14206" s="144">
        <v>2023</v>
      </c>
      <c r="G14206" s="147">
        <v>16.909060615550771</v>
      </c>
      <c r="H14206" s="147">
        <v>20.314250000000001</v>
      </c>
      <c r="I14206" s="147">
        <v>24.6</v>
      </c>
      <c r="J14206" s="147">
        <v>27.882749999999998</v>
      </c>
      <c r="K14206" s="147">
        <v>31.184999999999999</v>
      </c>
    </row>
    <row r="14207" spans="2:11" x14ac:dyDescent="0.2">
      <c r="B14207" s="21" t="str">
        <f t="shared" si="221"/>
        <v>OakvilleIce Accretion2025RCP6.0</v>
      </c>
      <c r="C14207" t="s">
        <v>393</v>
      </c>
      <c r="D14207" t="s">
        <v>486</v>
      </c>
      <c r="E14207" s="144" t="s">
        <v>192</v>
      </c>
      <c r="F14207" s="144">
        <v>2025</v>
      </c>
      <c r="G14207" s="147">
        <v>16.859771515676911</v>
      </c>
      <c r="H14207" s="147">
        <v>20.272750000000002</v>
      </c>
      <c r="I14207" s="147">
        <v>24.570833333333333</v>
      </c>
      <c r="J14207" s="147">
        <v>27.859208333333331</v>
      </c>
      <c r="K14207" s="147">
        <v>31.163999999999998</v>
      </c>
    </row>
    <row r="14208" spans="2:11" x14ac:dyDescent="0.2">
      <c r="B14208" s="21" t="str">
        <f t="shared" si="221"/>
        <v>OakvilleIce Accretion2030RCP6.0</v>
      </c>
      <c r="C14208" t="s">
        <v>393</v>
      </c>
      <c r="D14208" t="s">
        <v>486</v>
      </c>
      <c r="E14208" s="144" t="s">
        <v>192</v>
      </c>
      <c r="F14208" s="144">
        <v>2030</v>
      </c>
      <c r="G14208" s="147">
        <v>16.810482415803047</v>
      </c>
      <c r="H14208" s="147">
        <v>20.231249999999999</v>
      </c>
      <c r="I14208" s="147">
        <v>24.541666666666668</v>
      </c>
      <c r="J14208" s="147">
        <v>27.835666666666665</v>
      </c>
      <c r="K14208" s="147">
        <v>31.143000000000001</v>
      </c>
    </row>
    <row r="14209" spans="2:11" x14ac:dyDescent="0.2">
      <c r="B14209" s="21" t="str">
        <f t="shared" si="221"/>
        <v>OakvilleIce Accretion2035RCP6.0</v>
      </c>
      <c r="C14209" t="s">
        <v>393</v>
      </c>
      <c r="D14209" t="s">
        <v>486</v>
      </c>
      <c r="E14209" s="144" t="s">
        <v>192</v>
      </c>
      <c r="F14209" s="144">
        <v>2035</v>
      </c>
      <c r="G14209" s="147">
        <v>16.761193315929184</v>
      </c>
      <c r="H14209" s="147">
        <v>20.18975</v>
      </c>
      <c r="I14209" s="147">
        <v>24.512500000000003</v>
      </c>
      <c r="J14209" s="147">
        <v>27.812124999999995</v>
      </c>
      <c r="K14209" s="147">
        <v>31.122</v>
      </c>
    </row>
    <row r="14210" spans="2:11" x14ac:dyDescent="0.2">
      <c r="B14210" s="21" t="str">
        <f t="shared" si="221"/>
        <v>OakvilleIce Accretion2040RCP6.0</v>
      </c>
      <c r="C14210" t="s">
        <v>393</v>
      </c>
      <c r="D14210" t="s">
        <v>486</v>
      </c>
      <c r="E14210" s="144" t="s">
        <v>192</v>
      </c>
      <c r="F14210" s="144">
        <v>2040</v>
      </c>
      <c r="G14210" s="147">
        <v>16.711904216055324</v>
      </c>
      <c r="H14210" s="147">
        <v>20.148250000000001</v>
      </c>
      <c r="I14210" s="147">
        <v>24.483333333333334</v>
      </c>
      <c r="J14210" s="147">
        <v>27.788583333333328</v>
      </c>
      <c r="K14210" s="147">
        <v>31.100999999999999</v>
      </c>
    </row>
    <row r="14211" spans="2:11" x14ac:dyDescent="0.2">
      <c r="B14211" s="21" t="str">
        <f t="shared" si="221"/>
        <v>OakvilleIce Accretion2045RCP6.0</v>
      </c>
      <c r="C14211" t="s">
        <v>393</v>
      </c>
      <c r="D14211" t="s">
        <v>486</v>
      </c>
      <c r="E14211" s="144" t="s">
        <v>192</v>
      </c>
      <c r="F14211" s="144">
        <v>2045</v>
      </c>
      <c r="G14211" s="147">
        <v>16.662615116181463</v>
      </c>
      <c r="H14211" s="147">
        <v>20.106749999999998</v>
      </c>
      <c r="I14211" s="147">
        <v>24.454166666666666</v>
      </c>
      <c r="J14211" s="147">
        <v>27.765041666666662</v>
      </c>
      <c r="K14211" s="147">
        <v>31.080000000000002</v>
      </c>
    </row>
    <row r="14212" spans="2:11" x14ac:dyDescent="0.2">
      <c r="B14212" s="21" t="str">
        <f t="shared" si="221"/>
        <v>OakvilleIce Accretion2050RCP6.0</v>
      </c>
      <c r="C14212" t="s">
        <v>393</v>
      </c>
      <c r="D14212" t="s">
        <v>486</v>
      </c>
      <c r="E14212" s="144" t="s">
        <v>192</v>
      </c>
      <c r="F14212" s="144">
        <v>2050</v>
      </c>
      <c r="G14212" s="147">
        <v>16.408051412127044</v>
      </c>
      <c r="H14212" s="147">
        <v>19.837</v>
      </c>
      <c r="I14212" s="147">
        <v>24.164999999999999</v>
      </c>
      <c r="J14212" s="147">
        <v>27.458999999999996</v>
      </c>
      <c r="K14212" s="147">
        <v>30.750300000000003</v>
      </c>
    </row>
    <row r="14213" spans="2:11" x14ac:dyDescent="0.2">
      <c r="B14213" s="21" t="str">
        <f t="shared" si="221"/>
        <v>OakvilleIce Accretion2055RCP6.0</v>
      </c>
      <c r="C14213" t="s">
        <v>393</v>
      </c>
      <c r="D14213" t="s">
        <v>486</v>
      </c>
      <c r="E14213" s="144" t="s">
        <v>192</v>
      </c>
      <c r="F14213" s="144">
        <v>2055</v>
      </c>
      <c r="G14213" s="147">
        <v>16.202776807946492</v>
      </c>
      <c r="H14213" s="147">
        <v>19.608750000000001</v>
      </c>
      <c r="I14213" s="147">
        <v>23.905000000000001</v>
      </c>
      <c r="J14213" s="147">
        <v>27.176499999999994</v>
      </c>
      <c r="K14213" s="147">
        <v>30.441600000000001</v>
      </c>
    </row>
    <row r="14214" spans="2:11" x14ac:dyDescent="0.2">
      <c r="B14214" s="21" t="str">
        <f t="shared" si="221"/>
        <v>OakvilleIce Accretion2060RCP6.0</v>
      </c>
      <c r="C14214" t="s">
        <v>393</v>
      </c>
      <c r="D14214" t="s">
        <v>486</v>
      </c>
      <c r="E14214" s="144" t="s">
        <v>192</v>
      </c>
      <c r="F14214" s="144">
        <v>2060</v>
      </c>
      <c r="G14214" s="147">
        <v>15.997502203765936</v>
      </c>
      <c r="H14214" s="147">
        <v>19.380499999999998</v>
      </c>
      <c r="I14214" s="147">
        <v>23.645</v>
      </c>
      <c r="J14214" s="147">
        <v>26.893999999999995</v>
      </c>
      <c r="K14214" s="147">
        <v>30.132900000000003</v>
      </c>
    </row>
    <row r="14215" spans="2:11" x14ac:dyDescent="0.2">
      <c r="B14215" s="21" t="str">
        <f t="shared" si="221"/>
        <v>OakvilleIce Accretion2065RCP6.0</v>
      </c>
      <c r="C14215" t="s">
        <v>393</v>
      </c>
      <c r="D14215" t="s">
        <v>486</v>
      </c>
      <c r="E14215" s="144" t="s">
        <v>192</v>
      </c>
      <c r="F14215" s="144">
        <v>2065</v>
      </c>
      <c r="G14215" s="147">
        <v>15.792227599585383</v>
      </c>
      <c r="H14215" s="147">
        <v>19.152249999999999</v>
      </c>
      <c r="I14215" s="147">
        <v>23.385000000000002</v>
      </c>
      <c r="J14215" s="147">
        <v>26.611499999999992</v>
      </c>
      <c r="K14215" s="147">
        <v>29.824200000000001</v>
      </c>
    </row>
    <row r="14216" spans="2:11" x14ac:dyDescent="0.2">
      <c r="B14216" s="21" t="str">
        <f t="shared" si="221"/>
        <v>OakvilleIce Accretion2070RCP6.0</v>
      </c>
      <c r="C14216" t="s">
        <v>393</v>
      </c>
      <c r="D14216" t="s">
        <v>486</v>
      </c>
      <c r="E14216" s="144" t="s">
        <v>192</v>
      </c>
      <c r="F14216" s="144">
        <v>2070</v>
      </c>
      <c r="G14216" s="147">
        <v>15.586952995404829</v>
      </c>
      <c r="H14216" s="147">
        <v>18.923999999999999</v>
      </c>
      <c r="I14216" s="147">
        <v>23.125</v>
      </c>
      <c r="J14216" s="147">
        <v>26.328999999999994</v>
      </c>
      <c r="K14216" s="147">
        <v>29.515500000000003</v>
      </c>
    </row>
    <row r="14217" spans="2:11" x14ac:dyDescent="0.2">
      <c r="B14217" s="21" t="str">
        <f t="shared" si="221"/>
        <v>OakvilleIce Accretion2075RCP6.0</v>
      </c>
      <c r="C14217" t="s">
        <v>393</v>
      </c>
      <c r="D14217" t="s">
        <v>486</v>
      </c>
      <c r="E14217" s="144" t="s">
        <v>192</v>
      </c>
      <c r="F14217" s="144">
        <v>2075</v>
      </c>
      <c r="G14217" s="147">
        <v>15.513019345594035</v>
      </c>
      <c r="H14217" s="147">
        <v>18.872125</v>
      </c>
      <c r="I14217" s="147">
        <v>23.106249999999999</v>
      </c>
      <c r="J14217" s="147">
        <v>26.328999999999994</v>
      </c>
      <c r="K14217" s="147">
        <v>29.539125000000002</v>
      </c>
    </row>
    <row r="14218" spans="2:11" x14ac:dyDescent="0.2">
      <c r="B14218" s="21" t="str">
        <f t="shared" si="221"/>
        <v>OakvilleIce Accretion2080RCP6.0</v>
      </c>
      <c r="C14218" t="s">
        <v>393</v>
      </c>
      <c r="D14218" t="s">
        <v>486</v>
      </c>
      <c r="E14218" s="144" t="s">
        <v>192</v>
      </c>
      <c r="F14218" s="144">
        <v>2080</v>
      </c>
      <c r="G14218" s="147">
        <v>15.439085695783241</v>
      </c>
      <c r="H14218" s="147">
        <v>18.820250000000001</v>
      </c>
      <c r="I14218" s="147">
        <v>23.087499999999999</v>
      </c>
      <c r="J14218" s="147">
        <v>26.328999999999994</v>
      </c>
      <c r="K14218" s="147">
        <v>29.562750000000001</v>
      </c>
    </row>
    <row r="14219" spans="2:11" x14ac:dyDescent="0.2">
      <c r="B14219" s="21" t="str">
        <f t="shared" si="221"/>
        <v>OakvilleIce Accretion2085RCP6.0</v>
      </c>
      <c r="C14219" t="s">
        <v>393</v>
      </c>
      <c r="D14219" t="s">
        <v>486</v>
      </c>
      <c r="E14219" s="144" t="s">
        <v>192</v>
      </c>
      <c r="F14219" s="144">
        <v>2085</v>
      </c>
      <c r="G14219" s="147">
        <v>15.365152045972449</v>
      </c>
      <c r="H14219" s="147">
        <v>18.768374999999999</v>
      </c>
      <c r="I14219" s="147">
        <v>23.068750000000001</v>
      </c>
      <c r="J14219" s="147">
        <v>26.328999999999994</v>
      </c>
      <c r="K14219" s="147">
        <v>29.586375</v>
      </c>
    </row>
    <row r="14220" spans="2:11" x14ac:dyDescent="0.2">
      <c r="B14220" s="21" t="str">
        <f t="shared" ref="B14220:B14283" si="222">C14220&amp;D14220&amp;F14220&amp;E14220</f>
        <v>OakvilleIce Accretion2090RCP6.0</v>
      </c>
      <c r="C14220" t="s">
        <v>393</v>
      </c>
      <c r="D14220" t="s">
        <v>486</v>
      </c>
      <c r="E14220" s="144" t="s">
        <v>192</v>
      </c>
      <c r="F14220" s="144">
        <v>2090</v>
      </c>
      <c r="G14220" s="147">
        <v>14.931697902964073</v>
      </c>
      <c r="H14220" s="147">
        <v>18.343</v>
      </c>
      <c r="I14220" s="147">
        <v>22.641666666666666</v>
      </c>
      <c r="J14220" s="147">
        <v>25.905249999999995</v>
      </c>
      <c r="K14220" s="147">
        <v>29.1585</v>
      </c>
    </row>
    <row r="14221" spans="2:11" x14ac:dyDescent="0.2">
      <c r="B14221" s="21" t="str">
        <f t="shared" si="222"/>
        <v>OakvilleIce Accretion2095RCP6.0</v>
      </c>
      <c r="C14221" t="s">
        <v>393</v>
      </c>
      <c r="D14221" t="s">
        <v>486</v>
      </c>
      <c r="E14221" s="144" t="s">
        <v>192</v>
      </c>
      <c r="F14221" s="144">
        <v>2095</v>
      </c>
      <c r="G14221" s="147">
        <v>14.572177409766493</v>
      </c>
      <c r="H14221" s="147">
        <v>17.9695</v>
      </c>
      <c r="I14221" s="147">
        <v>22.233333333333334</v>
      </c>
      <c r="J14221" s="147">
        <v>25.481499999999997</v>
      </c>
      <c r="K14221" s="147">
        <v>28.707000000000001</v>
      </c>
    </row>
    <row r="14222" spans="2:11" x14ac:dyDescent="0.2">
      <c r="B14222" s="21" t="str">
        <f t="shared" si="222"/>
        <v>OakvilleIce Accretion2100RCP6.0</v>
      </c>
      <c r="C14222" t="s">
        <v>393</v>
      </c>
      <c r="D14222" t="s">
        <v>486</v>
      </c>
      <c r="E14222" s="144" t="s">
        <v>192</v>
      </c>
      <c r="F14222" s="144">
        <v>2100</v>
      </c>
      <c r="G14222" s="147">
        <v>14.212656916568911</v>
      </c>
      <c r="H14222" s="147">
        <v>17.596</v>
      </c>
      <c r="I14222" s="147">
        <v>21.824999999999999</v>
      </c>
      <c r="J14222" s="147">
        <v>25.057749999999999</v>
      </c>
      <c r="K14222" s="147">
        <v>28.255500000000001</v>
      </c>
    </row>
    <row r="14223" spans="2:11" x14ac:dyDescent="0.2">
      <c r="B14223" s="21" t="str">
        <f t="shared" si="222"/>
        <v>OakvilleIce Accretion2023RCP8.5</v>
      </c>
      <c r="C14223" t="s">
        <v>393</v>
      </c>
      <c r="D14223" t="s">
        <v>486</v>
      </c>
      <c r="E14223" s="144" t="s">
        <v>191</v>
      </c>
      <c r="F14223" s="144">
        <v>2023</v>
      </c>
      <c r="G14223" s="147">
        <v>16.909060615550771</v>
      </c>
      <c r="H14223" s="147">
        <v>20.314250000000001</v>
      </c>
      <c r="I14223" s="147">
        <v>24.6</v>
      </c>
      <c r="J14223" s="147">
        <v>27.882749999999998</v>
      </c>
      <c r="K14223" s="147">
        <v>31.184999999999999</v>
      </c>
    </row>
    <row r="14224" spans="2:11" x14ac:dyDescent="0.2">
      <c r="B14224" s="21" t="str">
        <f t="shared" si="222"/>
        <v>OakvilleIce Accretion2025RCP8.5</v>
      </c>
      <c r="C14224" t="s">
        <v>393</v>
      </c>
      <c r="D14224" t="s">
        <v>486</v>
      </c>
      <c r="E14224" s="144" t="s">
        <v>191</v>
      </c>
      <c r="F14224" s="144">
        <v>2025</v>
      </c>
      <c r="G14224" s="147">
        <v>16.810482415803047</v>
      </c>
      <c r="H14224" s="147">
        <v>20.231249999999999</v>
      </c>
      <c r="I14224" s="147">
        <v>24.541666666666668</v>
      </c>
      <c r="J14224" s="147">
        <v>27.835666666666665</v>
      </c>
      <c r="K14224" s="147">
        <v>31.143000000000001</v>
      </c>
    </row>
    <row r="14225" spans="2:11" x14ac:dyDescent="0.2">
      <c r="B14225" s="21" t="str">
        <f t="shared" si="222"/>
        <v>OakvilleIce Accretion2030RCP8.5</v>
      </c>
      <c r="C14225" t="s">
        <v>393</v>
      </c>
      <c r="D14225" t="s">
        <v>486</v>
      </c>
      <c r="E14225" s="144" t="s">
        <v>191</v>
      </c>
      <c r="F14225" s="144">
        <v>2030</v>
      </c>
      <c r="G14225" s="147">
        <v>16.711904216055324</v>
      </c>
      <c r="H14225" s="147">
        <v>20.148250000000001</v>
      </c>
      <c r="I14225" s="147">
        <v>24.483333333333334</v>
      </c>
      <c r="J14225" s="147">
        <v>27.788583333333328</v>
      </c>
      <c r="K14225" s="147">
        <v>31.100999999999999</v>
      </c>
    </row>
    <row r="14226" spans="2:11" x14ac:dyDescent="0.2">
      <c r="B14226" s="21" t="str">
        <f t="shared" si="222"/>
        <v>OakvilleIce Accretion2035RCP8.5</v>
      </c>
      <c r="C14226" t="s">
        <v>393</v>
      </c>
      <c r="D14226" t="s">
        <v>486</v>
      </c>
      <c r="E14226" s="144" t="s">
        <v>191</v>
      </c>
      <c r="F14226" s="144">
        <v>2035</v>
      </c>
      <c r="G14226" s="147">
        <v>16.6133260163076</v>
      </c>
      <c r="H14226" s="147">
        <v>20.065249999999999</v>
      </c>
      <c r="I14226" s="147">
        <v>24.425000000000001</v>
      </c>
      <c r="J14226" s="147">
        <v>27.741499999999995</v>
      </c>
      <c r="K14226" s="147">
        <v>31.059000000000001</v>
      </c>
    </row>
    <row r="14227" spans="2:11" x14ac:dyDescent="0.2">
      <c r="B14227" s="21" t="str">
        <f t="shared" si="222"/>
        <v>OakvilleIce Accretion2040RCP8.5</v>
      </c>
      <c r="C14227" t="s">
        <v>393</v>
      </c>
      <c r="D14227" t="s">
        <v>486</v>
      </c>
      <c r="E14227" s="144" t="s">
        <v>191</v>
      </c>
      <c r="F14227" s="144">
        <v>2040</v>
      </c>
      <c r="G14227" s="147">
        <v>16.271201676006676</v>
      </c>
      <c r="H14227" s="147">
        <v>19.684833333333334</v>
      </c>
      <c r="I14227" s="147">
        <v>23.991666666666667</v>
      </c>
      <c r="J14227" s="147">
        <v>27.27066666666666</v>
      </c>
      <c r="K14227" s="147">
        <v>30.544500000000003</v>
      </c>
    </row>
    <row r="14228" spans="2:11" x14ac:dyDescent="0.2">
      <c r="B14228" s="21" t="str">
        <f t="shared" si="222"/>
        <v>OakvilleIce Accretion2045RCP8.5</v>
      </c>
      <c r="C14228" t="s">
        <v>393</v>
      </c>
      <c r="D14228" t="s">
        <v>486</v>
      </c>
      <c r="E14228" s="144" t="s">
        <v>191</v>
      </c>
      <c r="F14228" s="144">
        <v>2045</v>
      </c>
      <c r="G14228" s="147">
        <v>15.929077335705752</v>
      </c>
      <c r="H14228" s="147">
        <v>19.304416666666665</v>
      </c>
      <c r="I14228" s="147">
        <v>23.558333333333334</v>
      </c>
      <c r="J14228" s="147">
        <v>26.799833333333329</v>
      </c>
      <c r="K14228" s="147">
        <v>30.03</v>
      </c>
    </row>
    <row r="14229" spans="2:11" x14ac:dyDescent="0.2">
      <c r="B14229" s="21" t="str">
        <f t="shared" si="222"/>
        <v>OakvilleIce Accretion2050RCP8.5</v>
      </c>
      <c r="C14229" t="s">
        <v>393</v>
      </c>
      <c r="D14229" t="s">
        <v>486</v>
      </c>
      <c r="E14229" s="144" t="s">
        <v>191</v>
      </c>
      <c r="F14229" s="144">
        <v>2050</v>
      </c>
      <c r="G14229" s="147">
        <v>15.488374795657105</v>
      </c>
      <c r="H14229" s="147">
        <v>18.854833333333332</v>
      </c>
      <c r="I14229" s="147">
        <v>23.1</v>
      </c>
      <c r="J14229" s="147">
        <v>26.328999999999994</v>
      </c>
      <c r="K14229" s="147">
        <v>29.547000000000001</v>
      </c>
    </row>
    <row r="14230" spans="2:11" x14ac:dyDescent="0.2">
      <c r="B14230" s="21" t="str">
        <f t="shared" si="222"/>
        <v>OakvilleIce Accretion2055RCP8.5</v>
      </c>
      <c r="C14230" t="s">
        <v>393</v>
      </c>
      <c r="D14230" t="s">
        <v>486</v>
      </c>
      <c r="E14230" s="144" t="s">
        <v>191</v>
      </c>
      <c r="F14230" s="144">
        <v>2055</v>
      </c>
      <c r="G14230" s="147">
        <v>15.389796595909379</v>
      </c>
      <c r="H14230" s="147">
        <v>18.785666666666668</v>
      </c>
      <c r="I14230" s="147">
        <v>23.074999999999999</v>
      </c>
      <c r="J14230" s="147">
        <v>26.328999999999994</v>
      </c>
      <c r="K14230" s="147">
        <v>29.578500000000002</v>
      </c>
    </row>
    <row r="14231" spans="2:11" x14ac:dyDescent="0.2">
      <c r="B14231" s="21" t="str">
        <f t="shared" si="222"/>
        <v>OakvilleIce Accretion2060RCP8.5</v>
      </c>
      <c r="C14231" t="s">
        <v>393</v>
      </c>
      <c r="D14231" t="s">
        <v>486</v>
      </c>
      <c r="E14231" s="144" t="s">
        <v>191</v>
      </c>
      <c r="F14231" s="144">
        <v>2060</v>
      </c>
      <c r="G14231" s="147">
        <v>14.931697902964073</v>
      </c>
      <c r="H14231" s="147">
        <v>18.343</v>
      </c>
      <c r="I14231" s="147">
        <v>22.641666666666666</v>
      </c>
      <c r="J14231" s="147">
        <v>25.905249999999995</v>
      </c>
      <c r="K14231" s="147">
        <v>29.1585</v>
      </c>
    </row>
    <row r="14232" spans="2:11" x14ac:dyDescent="0.2">
      <c r="B14232" s="21" t="str">
        <f t="shared" si="222"/>
        <v>OakvilleIce Accretion2065RCP8.5</v>
      </c>
      <c r="C14232" t="s">
        <v>393</v>
      </c>
      <c r="D14232" t="s">
        <v>486</v>
      </c>
      <c r="E14232" s="144" t="s">
        <v>191</v>
      </c>
      <c r="F14232" s="144">
        <v>2065</v>
      </c>
      <c r="G14232" s="147">
        <v>14.572177409766493</v>
      </c>
      <c r="H14232" s="147">
        <v>17.9695</v>
      </c>
      <c r="I14232" s="147">
        <v>22.233333333333334</v>
      </c>
      <c r="J14232" s="147">
        <v>25.481499999999997</v>
      </c>
      <c r="K14232" s="147">
        <v>28.707000000000001</v>
      </c>
    </row>
    <row r="14233" spans="2:11" x14ac:dyDescent="0.2">
      <c r="B14233" s="21" t="str">
        <f t="shared" si="222"/>
        <v>OakvilleIce Accretion2070RCP8.5</v>
      </c>
      <c r="C14233" t="s">
        <v>393</v>
      </c>
      <c r="D14233" t="s">
        <v>486</v>
      </c>
      <c r="E14233" s="144" t="s">
        <v>191</v>
      </c>
      <c r="F14233" s="144">
        <v>2070</v>
      </c>
      <c r="G14233" s="147">
        <v>13.812545399945796</v>
      </c>
      <c r="H14233" s="147">
        <v>17.146416666666667</v>
      </c>
      <c r="I14233" s="147">
        <v>21.324999999999999</v>
      </c>
      <c r="J14233" s="147">
        <v>24.502166666666664</v>
      </c>
      <c r="K14233" s="147">
        <v>27.657</v>
      </c>
    </row>
    <row r="14234" spans="2:11" x14ac:dyDescent="0.2">
      <c r="B14234" s="21" t="str">
        <f t="shared" si="222"/>
        <v>OakvilleIce Accretion2075RCP8.5</v>
      </c>
      <c r="C14234" t="s">
        <v>393</v>
      </c>
      <c r="D14234" t="s">
        <v>486</v>
      </c>
      <c r="E14234" s="144" t="s">
        <v>191</v>
      </c>
      <c r="F14234" s="144">
        <v>2075</v>
      </c>
      <c r="G14234" s="147">
        <v>13.412433883322681</v>
      </c>
      <c r="H14234" s="147">
        <v>16.696833333333334</v>
      </c>
      <c r="I14234" s="147">
        <v>20.824999999999999</v>
      </c>
      <c r="J14234" s="147">
        <v>23.946583333333333</v>
      </c>
      <c r="K14234" s="147">
        <v>27.058499999999999</v>
      </c>
    </row>
    <row r="14235" spans="2:11" x14ac:dyDescent="0.2">
      <c r="B14235" s="21" t="str">
        <f t="shared" si="222"/>
        <v>OakvilleIce Accretion2080RCP8.5</v>
      </c>
      <c r="C14235" t="s">
        <v>393</v>
      </c>
      <c r="D14235" t="s">
        <v>486</v>
      </c>
      <c r="E14235" s="144" t="s">
        <v>191</v>
      </c>
      <c r="F14235" s="144">
        <v>2080</v>
      </c>
      <c r="G14235" s="147">
        <v>13.012322366699566</v>
      </c>
      <c r="H14235" s="147">
        <v>16.247250000000001</v>
      </c>
      <c r="I14235" s="147">
        <v>20.324999999999999</v>
      </c>
      <c r="J14235" s="147">
        <v>23.390999999999998</v>
      </c>
      <c r="K14235" s="147">
        <v>26.459999999999997</v>
      </c>
    </row>
    <row r="14236" spans="2:11" x14ac:dyDescent="0.2">
      <c r="B14236" s="21" t="str">
        <f t="shared" si="222"/>
        <v>OakvilleIce Accretion2085RCP8.5</v>
      </c>
      <c r="C14236" t="s">
        <v>393</v>
      </c>
      <c r="D14236" t="s">
        <v>486</v>
      </c>
      <c r="E14236" s="144" t="s">
        <v>191</v>
      </c>
      <c r="F14236" s="144">
        <v>2085</v>
      </c>
      <c r="G14236" s="147">
        <v>12.133816645418378</v>
      </c>
      <c r="H14236" s="147">
        <v>15.199375</v>
      </c>
      <c r="I14236" s="147">
        <v>19.0625</v>
      </c>
      <c r="J14236" s="147">
        <v>21.978499999999997</v>
      </c>
      <c r="K14236" s="147">
        <v>24.884999999999998</v>
      </c>
    </row>
    <row r="14237" spans="2:11" x14ac:dyDescent="0.2">
      <c r="B14237" s="21" t="str">
        <f t="shared" si="222"/>
        <v>OakvilleIce Accretion2090RCP8.5</v>
      </c>
      <c r="C14237" t="s">
        <v>393</v>
      </c>
      <c r="D14237" t="s">
        <v>486</v>
      </c>
      <c r="E14237" s="144" t="s">
        <v>191</v>
      </c>
      <c r="F14237" s="144">
        <v>2090</v>
      </c>
      <c r="G14237" s="147">
        <v>11.255310924137191</v>
      </c>
      <c r="H14237" s="147">
        <v>14.151499999999999</v>
      </c>
      <c r="I14237" s="147">
        <v>17.8</v>
      </c>
      <c r="J14237" s="147">
        <v>20.565999999999995</v>
      </c>
      <c r="K14237" s="147">
        <v>23.31</v>
      </c>
    </row>
    <row r="14238" spans="2:11" x14ac:dyDescent="0.2">
      <c r="B14238" s="21" t="str">
        <f t="shared" si="222"/>
        <v>OakvilleIce Accretion2095RCP8.5</v>
      </c>
      <c r="C14238" t="s">
        <v>393</v>
      </c>
      <c r="D14238" t="s">
        <v>486</v>
      </c>
      <c r="E14238" s="144" t="s">
        <v>191</v>
      </c>
      <c r="F14238" s="144">
        <v>2095</v>
      </c>
      <c r="G14238" s="147">
        <v>11.255310924137191</v>
      </c>
      <c r="H14238" s="147">
        <v>14.151499999999999</v>
      </c>
      <c r="I14238" s="147">
        <v>17.8</v>
      </c>
      <c r="J14238" s="147">
        <v>20.565999999999995</v>
      </c>
      <c r="K14238" s="147">
        <v>23.31</v>
      </c>
    </row>
    <row r="14239" spans="2:11" x14ac:dyDescent="0.2">
      <c r="B14239" s="21" t="str">
        <f t="shared" si="222"/>
        <v>OakvilleIce Accretion2100RCP8.5</v>
      </c>
      <c r="C14239" t="s">
        <v>393</v>
      </c>
      <c r="D14239" t="s">
        <v>486</v>
      </c>
      <c r="E14239" s="144" t="s">
        <v>191</v>
      </c>
      <c r="F14239" s="144">
        <v>2100</v>
      </c>
      <c r="G14239" s="147">
        <v>11.255310924137191</v>
      </c>
      <c r="H14239" s="147">
        <v>14.151499999999999</v>
      </c>
      <c r="I14239" s="147">
        <v>17.8</v>
      </c>
      <c r="J14239" s="147">
        <v>20.565999999999995</v>
      </c>
      <c r="K14239" s="147">
        <v>23.31</v>
      </c>
    </row>
    <row r="14240" spans="2:11" x14ac:dyDescent="0.2">
      <c r="B14240" s="21" t="str">
        <f t="shared" si="222"/>
        <v>OakvilleWind2023RCP4.5</v>
      </c>
      <c r="C14240" t="s">
        <v>393</v>
      </c>
      <c r="D14240" t="s">
        <v>1</v>
      </c>
      <c r="E14240" s="144" t="s">
        <v>193</v>
      </c>
      <c r="F14240" s="144">
        <v>2023</v>
      </c>
      <c r="G14240" s="147">
        <v>85.90363558273485</v>
      </c>
      <c r="H14240" s="147">
        <v>92.576385000000016</v>
      </c>
      <c r="I14240" s="147">
        <v>99.613799999999998</v>
      </c>
      <c r="J14240" s="147">
        <v>106.639731</v>
      </c>
      <c r="K14240" s="147">
        <v>113.661306</v>
      </c>
    </row>
    <row r="14241" spans="2:11" x14ac:dyDescent="0.2">
      <c r="B14241" s="21" t="str">
        <f t="shared" si="222"/>
        <v>OakvilleWind2025RCP4.5</v>
      </c>
      <c r="C14241" t="s">
        <v>393</v>
      </c>
      <c r="D14241" t="s">
        <v>1</v>
      </c>
      <c r="E14241" s="144" t="s">
        <v>193</v>
      </c>
      <c r="F14241" s="144">
        <v>2025</v>
      </c>
      <c r="G14241" s="147">
        <v>85.934979994829263</v>
      </c>
      <c r="H14241" s="147">
        <v>92.62242000000002</v>
      </c>
      <c r="I14241" s="147">
        <v>99.6798</v>
      </c>
      <c r="J14241" s="147">
        <v>106.72270950000001</v>
      </c>
      <c r="K14241" s="147">
        <v>113.760999</v>
      </c>
    </row>
    <row r="14242" spans="2:11" x14ac:dyDescent="0.2">
      <c r="B14242" s="21" t="str">
        <f t="shared" si="222"/>
        <v>OakvilleWind2030RCP4.5</v>
      </c>
      <c r="C14242" t="s">
        <v>393</v>
      </c>
      <c r="D14242" t="s">
        <v>1</v>
      </c>
      <c r="E14242" s="144" t="s">
        <v>193</v>
      </c>
      <c r="F14242" s="144">
        <v>2030</v>
      </c>
      <c r="G14242" s="147">
        <v>85.966324406923675</v>
      </c>
      <c r="H14242" s="147">
        <v>92.668455000000009</v>
      </c>
      <c r="I14242" s="147">
        <v>99.745800000000003</v>
      </c>
      <c r="J14242" s="147">
        <v>106.805688</v>
      </c>
      <c r="K14242" s="147">
        <v>113.86069199999999</v>
      </c>
    </row>
    <row r="14243" spans="2:11" x14ac:dyDescent="0.2">
      <c r="B14243" s="21" t="str">
        <f t="shared" si="222"/>
        <v>OakvilleWind2035RCP4.5</v>
      </c>
      <c r="C14243" t="s">
        <v>393</v>
      </c>
      <c r="D14243" t="s">
        <v>1</v>
      </c>
      <c r="E14243" s="144" t="s">
        <v>193</v>
      </c>
      <c r="F14243" s="144">
        <v>2035</v>
      </c>
      <c r="G14243" s="147">
        <v>85.997668819018088</v>
      </c>
      <c r="H14243" s="147">
        <v>92.714490000000012</v>
      </c>
      <c r="I14243" s="147">
        <v>99.811800000000005</v>
      </c>
      <c r="J14243" s="147">
        <v>106.8886665</v>
      </c>
      <c r="K14243" s="147">
        <v>113.96038499999999</v>
      </c>
    </row>
    <row r="14244" spans="2:11" x14ac:dyDescent="0.2">
      <c r="B14244" s="21" t="str">
        <f t="shared" si="222"/>
        <v>OakvilleWind2040RCP4.5</v>
      </c>
      <c r="C14244" t="s">
        <v>393</v>
      </c>
      <c r="D14244" t="s">
        <v>1</v>
      </c>
      <c r="E14244" s="144" t="s">
        <v>193</v>
      </c>
      <c r="F14244" s="144">
        <v>2040</v>
      </c>
      <c r="G14244" s="147">
        <v>86.029013231112486</v>
      </c>
      <c r="H14244" s="147">
        <v>92.760525000000015</v>
      </c>
      <c r="I14244" s="147">
        <v>99.877799999999993</v>
      </c>
      <c r="J14244" s="147">
        <v>106.97164500000001</v>
      </c>
      <c r="K14244" s="147">
        <v>114.06007799999999</v>
      </c>
    </row>
    <row r="14245" spans="2:11" x14ac:dyDescent="0.2">
      <c r="B14245" s="21" t="str">
        <f t="shared" si="222"/>
        <v>OakvilleWind2045RCP4.5</v>
      </c>
      <c r="C14245" t="s">
        <v>393</v>
      </c>
      <c r="D14245" t="s">
        <v>1</v>
      </c>
      <c r="E14245" s="144" t="s">
        <v>193</v>
      </c>
      <c r="F14245" s="144">
        <v>2045</v>
      </c>
      <c r="G14245" s="147">
        <v>86.060357643206899</v>
      </c>
      <c r="H14245" s="147">
        <v>92.806560000000005</v>
      </c>
      <c r="I14245" s="147">
        <v>99.943799999999996</v>
      </c>
      <c r="J14245" s="147">
        <v>107.05462350000002</v>
      </c>
      <c r="K14245" s="147">
        <v>114.15977099999998</v>
      </c>
    </row>
    <row r="14246" spans="2:11" x14ac:dyDescent="0.2">
      <c r="B14246" s="21" t="str">
        <f t="shared" si="222"/>
        <v>OakvilleWind2050RCP4.5</v>
      </c>
      <c r="C14246" t="s">
        <v>393</v>
      </c>
      <c r="D14246" t="s">
        <v>1</v>
      </c>
      <c r="E14246" s="144" t="s">
        <v>193</v>
      </c>
      <c r="F14246" s="144">
        <v>2050</v>
      </c>
      <c r="G14246" s="147">
        <v>86.160089863507295</v>
      </c>
      <c r="H14246" s="147">
        <v>92.935458000000011</v>
      </c>
      <c r="I14246" s="147">
        <v>100.11078000000001</v>
      </c>
      <c r="J14246" s="147">
        <v>107.25412500000002</v>
      </c>
      <c r="K14246" s="147">
        <v>114.39263879999999</v>
      </c>
    </row>
    <row r="14247" spans="2:11" x14ac:dyDescent="0.2">
      <c r="B14247" s="21" t="str">
        <f t="shared" si="222"/>
        <v>OakvilleWind2055RCP4.5</v>
      </c>
      <c r="C14247" t="s">
        <v>393</v>
      </c>
      <c r="D14247" t="s">
        <v>1</v>
      </c>
      <c r="E14247" s="144" t="s">
        <v>193</v>
      </c>
      <c r="F14247" s="144">
        <v>2055</v>
      </c>
      <c r="G14247" s="147">
        <v>86.228477671713264</v>
      </c>
      <c r="H14247" s="147">
        <v>93.018321</v>
      </c>
      <c r="I14247" s="147">
        <v>100.21176</v>
      </c>
      <c r="J14247" s="147">
        <v>107.370648</v>
      </c>
      <c r="K14247" s="147">
        <v>114.52581359999998</v>
      </c>
    </row>
    <row r="14248" spans="2:11" x14ac:dyDescent="0.2">
      <c r="B14248" s="21" t="str">
        <f t="shared" si="222"/>
        <v>OakvilleWind2060RCP4.5</v>
      </c>
      <c r="C14248" t="s">
        <v>393</v>
      </c>
      <c r="D14248" t="s">
        <v>1</v>
      </c>
      <c r="E14248" s="144" t="s">
        <v>193</v>
      </c>
      <c r="F14248" s="144">
        <v>2060</v>
      </c>
      <c r="G14248" s="147">
        <v>86.296865479919248</v>
      </c>
      <c r="H14248" s="147">
        <v>93.101184000000003</v>
      </c>
      <c r="I14248" s="147">
        <v>100.31274000000001</v>
      </c>
      <c r="J14248" s="147">
        <v>107.487171</v>
      </c>
      <c r="K14248" s="147">
        <v>114.65898839999998</v>
      </c>
    </row>
    <row r="14249" spans="2:11" x14ac:dyDescent="0.2">
      <c r="B14249" s="21" t="str">
        <f t="shared" si="222"/>
        <v>OakvilleWind2065RCP4.5</v>
      </c>
      <c r="C14249" t="s">
        <v>393</v>
      </c>
      <c r="D14249" t="s">
        <v>1</v>
      </c>
      <c r="E14249" s="144" t="s">
        <v>193</v>
      </c>
      <c r="F14249" s="144">
        <v>2065</v>
      </c>
      <c r="G14249" s="147">
        <v>86.365253288125217</v>
      </c>
      <c r="H14249" s="147">
        <v>93.184046999999993</v>
      </c>
      <c r="I14249" s="147">
        <v>100.41372</v>
      </c>
      <c r="J14249" s="147">
        <v>107.60369399999999</v>
      </c>
      <c r="K14249" s="147">
        <v>114.79216319999998</v>
      </c>
    </row>
    <row r="14250" spans="2:11" x14ac:dyDescent="0.2">
      <c r="B14250" s="21" t="str">
        <f t="shared" si="222"/>
        <v>OakvilleWind2070RCP4.5</v>
      </c>
      <c r="C14250" t="s">
        <v>393</v>
      </c>
      <c r="D14250" t="s">
        <v>1</v>
      </c>
      <c r="E14250" s="144" t="s">
        <v>193</v>
      </c>
      <c r="F14250" s="144">
        <v>2070</v>
      </c>
      <c r="G14250" s="147">
        <v>86.433641096331201</v>
      </c>
      <c r="H14250" s="147">
        <v>93.266909999999996</v>
      </c>
      <c r="I14250" s="147">
        <v>100.5147</v>
      </c>
      <c r="J14250" s="147">
        <v>107.72021699999999</v>
      </c>
      <c r="K14250" s="147">
        <v>114.92533799999998</v>
      </c>
    </row>
    <row r="14251" spans="2:11" x14ac:dyDescent="0.2">
      <c r="B14251" s="21" t="str">
        <f t="shared" si="222"/>
        <v>OakvilleWind2075RCP4.5</v>
      </c>
      <c r="C14251" t="s">
        <v>393</v>
      </c>
      <c r="D14251" t="s">
        <v>1</v>
      </c>
      <c r="E14251" s="144" t="s">
        <v>193</v>
      </c>
      <c r="F14251" s="144">
        <v>2075</v>
      </c>
      <c r="G14251" s="147">
        <v>86.527674332614424</v>
      </c>
      <c r="H14251" s="147">
        <v>93.398876999999999</v>
      </c>
      <c r="I14251" s="147">
        <v>100.69455000000001</v>
      </c>
      <c r="J14251" s="147">
        <v>107.939139</v>
      </c>
      <c r="K14251" s="147">
        <v>115.18491599999999</v>
      </c>
    </row>
    <row r="14252" spans="2:11" x14ac:dyDescent="0.2">
      <c r="B14252" s="21" t="str">
        <f t="shared" si="222"/>
        <v>OakvilleWind2080RCP4.5</v>
      </c>
      <c r="C14252" t="s">
        <v>393</v>
      </c>
      <c r="D14252" t="s">
        <v>1</v>
      </c>
      <c r="E14252" s="144" t="s">
        <v>193</v>
      </c>
      <c r="F14252" s="144">
        <v>2080</v>
      </c>
      <c r="G14252" s="147">
        <v>86.621707568897634</v>
      </c>
      <c r="H14252" s="147">
        <v>93.530844000000002</v>
      </c>
      <c r="I14252" s="147">
        <v>100.87440000000001</v>
      </c>
      <c r="J14252" s="147">
        <v>108.158061</v>
      </c>
      <c r="K14252" s="147">
        <v>115.44449399999998</v>
      </c>
    </row>
    <row r="14253" spans="2:11" x14ac:dyDescent="0.2">
      <c r="B14253" s="21" t="str">
        <f t="shared" si="222"/>
        <v>OakvilleWind2085RCP4.5</v>
      </c>
      <c r="C14253" t="s">
        <v>393</v>
      </c>
      <c r="D14253" t="s">
        <v>1</v>
      </c>
      <c r="E14253" s="144" t="s">
        <v>193</v>
      </c>
      <c r="F14253" s="144">
        <v>2085</v>
      </c>
      <c r="G14253" s="147">
        <v>86.715740805180857</v>
      </c>
      <c r="H14253" s="147">
        <v>93.662811000000005</v>
      </c>
      <c r="I14253" s="147">
        <v>101.05425</v>
      </c>
      <c r="J14253" s="147">
        <v>108.376983</v>
      </c>
      <c r="K14253" s="147">
        <v>115.70407199999998</v>
      </c>
    </row>
    <row r="14254" spans="2:11" x14ac:dyDescent="0.2">
      <c r="B14254" s="21" t="str">
        <f t="shared" si="222"/>
        <v>OakvilleWind2090RCP4.5</v>
      </c>
      <c r="C14254" t="s">
        <v>393</v>
      </c>
      <c r="D14254" t="s">
        <v>1</v>
      </c>
      <c r="E14254" s="144" t="s">
        <v>193</v>
      </c>
      <c r="F14254" s="144">
        <v>2090</v>
      </c>
      <c r="G14254" s="147">
        <v>86.809774041464081</v>
      </c>
      <c r="H14254" s="147">
        <v>93.794778000000008</v>
      </c>
      <c r="I14254" s="147">
        <v>101.2341</v>
      </c>
      <c r="J14254" s="147">
        <v>108.595905</v>
      </c>
      <c r="K14254" s="147">
        <v>115.96364999999999</v>
      </c>
    </row>
    <row r="14255" spans="2:11" x14ac:dyDescent="0.2">
      <c r="B14255" s="21" t="str">
        <f t="shared" si="222"/>
        <v>OakvilleWind2095RCP4.5</v>
      </c>
      <c r="C14255" t="s">
        <v>393</v>
      </c>
      <c r="D14255" t="s">
        <v>1</v>
      </c>
      <c r="E14255" s="144" t="s">
        <v>193</v>
      </c>
      <c r="F14255" s="144">
        <v>2095</v>
      </c>
      <c r="G14255" s="147">
        <v>86.903807277747291</v>
      </c>
      <c r="H14255" s="147">
        <v>93.926745000000011</v>
      </c>
      <c r="I14255" s="147">
        <v>101.41395</v>
      </c>
      <c r="J14255" s="147">
        <v>108.81482700000001</v>
      </c>
      <c r="K14255" s="147">
        <v>116.22322799999998</v>
      </c>
    </row>
    <row r="14256" spans="2:11" x14ac:dyDescent="0.2">
      <c r="B14256" s="21" t="str">
        <f t="shared" si="222"/>
        <v>OakvilleWind2100RCP4.5</v>
      </c>
      <c r="C14256" t="s">
        <v>393</v>
      </c>
      <c r="D14256" t="s">
        <v>1</v>
      </c>
      <c r="E14256" s="144" t="s">
        <v>193</v>
      </c>
      <c r="F14256" s="144">
        <v>2100</v>
      </c>
      <c r="G14256" s="147">
        <v>86.997840514030514</v>
      </c>
      <c r="H14256" s="147">
        <v>94.058712000000014</v>
      </c>
      <c r="I14256" s="147">
        <v>101.5938</v>
      </c>
      <c r="J14256" s="147">
        <v>109.03374900000001</v>
      </c>
      <c r="K14256" s="147">
        <v>116.48280599999998</v>
      </c>
    </row>
    <row r="14257" spans="2:11" x14ac:dyDescent="0.2">
      <c r="B14257" s="21" t="str">
        <f t="shared" si="222"/>
        <v>OakvilleWind2023RCP6.0</v>
      </c>
      <c r="C14257" t="s">
        <v>393</v>
      </c>
      <c r="D14257" t="s">
        <v>1</v>
      </c>
      <c r="E14257" s="144" t="s">
        <v>192</v>
      </c>
      <c r="F14257" s="144">
        <v>2023</v>
      </c>
      <c r="G14257" s="147">
        <v>85.90363558273485</v>
      </c>
      <c r="H14257" s="147">
        <v>92.576385000000016</v>
      </c>
      <c r="I14257" s="147">
        <v>99.613799999999998</v>
      </c>
      <c r="J14257" s="147">
        <v>106.639731</v>
      </c>
      <c r="K14257" s="147">
        <v>113.661306</v>
      </c>
    </row>
    <row r="14258" spans="2:11" x14ac:dyDescent="0.2">
      <c r="B14258" s="21" t="str">
        <f t="shared" si="222"/>
        <v>OakvilleWind2025RCP6.0</v>
      </c>
      <c r="C14258" t="s">
        <v>393</v>
      </c>
      <c r="D14258" t="s">
        <v>1</v>
      </c>
      <c r="E14258" s="144" t="s">
        <v>192</v>
      </c>
      <c r="F14258" s="144">
        <v>2025</v>
      </c>
      <c r="G14258" s="147">
        <v>85.934979994829263</v>
      </c>
      <c r="H14258" s="147">
        <v>92.62242000000002</v>
      </c>
      <c r="I14258" s="147">
        <v>99.6798</v>
      </c>
      <c r="J14258" s="147">
        <v>106.72270950000001</v>
      </c>
      <c r="K14258" s="147">
        <v>113.760999</v>
      </c>
    </row>
    <row r="14259" spans="2:11" x14ac:dyDescent="0.2">
      <c r="B14259" s="21" t="str">
        <f t="shared" si="222"/>
        <v>OakvilleWind2030RCP6.0</v>
      </c>
      <c r="C14259" t="s">
        <v>393</v>
      </c>
      <c r="D14259" t="s">
        <v>1</v>
      </c>
      <c r="E14259" s="144" t="s">
        <v>192</v>
      </c>
      <c r="F14259" s="144">
        <v>2030</v>
      </c>
      <c r="G14259" s="147">
        <v>85.966324406923675</v>
      </c>
      <c r="H14259" s="147">
        <v>92.668455000000009</v>
      </c>
      <c r="I14259" s="147">
        <v>99.745800000000003</v>
      </c>
      <c r="J14259" s="147">
        <v>106.805688</v>
      </c>
      <c r="K14259" s="147">
        <v>113.86069199999999</v>
      </c>
    </row>
    <row r="14260" spans="2:11" x14ac:dyDescent="0.2">
      <c r="B14260" s="21" t="str">
        <f t="shared" si="222"/>
        <v>OakvilleWind2035RCP6.0</v>
      </c>
      <c r="C14260" t="s">
        <v>393</v>
      </c>
      <c r="D14260" t="s">
        <v>1</v>
      </c>
      <c r="E14260" s="144" t="s">
        <v>192</v>
      </c>
      <c r="F14260" s="144">
        <v>2035</v>
      </c>
      <c r="G14260" s="147">
        <v>85.997668819018088</v>
      </c>
      <c r="H14260" s="147">
        <v>92.714490000000012</v>
      </c>
      <c r="I14260" s="147">
        <v>99.811800000000005</v>
      </c>
      <c r="J14260" s="147">
        <v>106.8886665</v>
      </c>
      <c r="K14260" s="147">
        <v>113.96038499999999</v>
      </c>
    </row>
    <row r="14261" spans="2:11" x14ac:dyDescent="0.2">
      <c r="B14261" s="21" t="str">
        <f t="shared" si="222"/>
        <v>OakvilleWind2040RCP6.0</v>
      </c>
      <c r="C14261" t="s">
        <v>393</v>
      </c>
      <c r="D14261" t="s">
        <v>1</v>
      </c>
      <c r="E14261" s="144" t="s">
        <v>192</v>
      </c>
      <c r="F14261" s="144">
        <v>2040</v>
      </c>
      <c r="G14261" s="147">
        <v>86.029013231112486</v>
      </c>
      <c r="H14261" s="147">
        <v>92.760525000000015</v>
      </c>
      <c r="I14261" s="147">
        <v>99.877799999999993</v>
      </c>
      <c r="J14261" s="147">
        <v>106.97164500000001</v>
      </c>
      <c r="K14261" s="147">
        <v>114.06007799999999</v>
      </c>
    </row>
    <row r="14262" spans="2:11" x14ac:dyDescent="0.2">
      <c r="B14262" s="21" t="str">
        <f t="shared" si="222"/>
        <v>OakvilleWind2045RCP6.0</v>
      </c>
      <c r="C14262" t="s">
        <v>393</v>
      </c>
      <c r="D14262" t="s">
        <v>1</v>
      </c>
      <c r="E14262" s="144" t="s">
        <v>192</v>
      </c>
      <c r="F14262" s="144">
        <v>2045</v>
      </c>
      <c r="G14262" s="147">
        <v>86.060357643206899</v>
      </c>
      <c r="H14262" s="147">
        <v>92.806560000000005</v>
      </c>
      <c r="I14262" s="147">
        <v>99.943799999999996</v>
      </c>
      <c r="J14262" s="147">
        <v>107.05462350000002</v>
      </c>
      <c r="K14262" s="147">
        <v>114.15977099999998</v>
      </c>
    </row>
    <row r="14263" spans="2:11" x14ac:dyDescent="0.2">
      <c r="B14263" s="21" t="str">
        <f t="shared" si="222"/>
        <v>OakvilleWind2050RCP6.0</v>
      </c>
      <c r="C14263" t="s">
        <v>393</v>
      </c>
      <c r="D14263" t="s">
        <v>1</v>
      </c>
      <c r="E14263" s="144" t="s">
        <v>192</v>
      </c>
      <c r="F14263" s="144">
        <v>2050</v>
      </c>
      <c r="G14263" s="147">
        <v>86.160089863507295</v>
      </c>
      <c r="H14263" s="147">
        <v>92.935458000000011</v>
      </c>
      <c r="I14263" s="147">
        <v>100.11078000000001</v>
      </c>
      <c r="J14263" s="147">
        <v>107.25412500000002</v>
      </c>
      <c r="K14263" s="147">
        <v>114.39263879999999</v>
      </c>
    </row>
    <row r="14264" spans="2:11" x14ac:dyDescent="0.2">
      <c r="B14264" s="21" t="str">
        <f t="shared" si="222"/>
        <v>OakvilleWind2055RCP6.0</v>
      </c>
      <c r="C14264" t="s">
        <v>393</v>
      </c>
      <c r="D14264" t="s">
        <v>1</v>
      </c>
      <c r="E14264" s="144" t="s">
        <v>192</v>
      </c>
      <c r="F14264" s="144">
        <v>2055</v>
      </c>
      <c r="G14264" s="147">
        <v>86.228477671713264</v>
      </c>
      <c r="H14264" s="147">
        <v>93.018321</v>
      </c>
      <c r="I14264" s="147">
        <v>100.21176</v>
      </c>
      <c r="J14264" s="147">
        <v>107.370648</v>
      </c>
      <c r="K14264" s="147">
        <v>114.52581359999998</v>
      </c>
    </row>
    <row r="14265" spans="2:11" x14ac:dyDescent="0.2">
      <c r="B14265" s="21" t="str">
        <f t="shared" si="222"/>
        <v>OakvilleWind2060RCP6.0</v>
      </c>
      <c r="C14265" t="s">
        <v>393</v>
      </c>
      <c r="D14265" t="s">
        <v>1</v>
      </c>
      <c r="E14265" s="144" t="s">
        <v>192</v>
      </c>
      <c r="F14265" s="144">
        <v>2060</v>
      </c>
      <c r="G14265" s="147">
        <v>86.296865479919248</v>
      </c>
      <c r="H14265" s="147">
        <v>93.101184000000003</v>
      </c>
      <c r="I14265" s="147">
        <v>100.31274000000001</v>
      </c>
      <c r="J14265" s="147">
        <v>107.487171</v>
      </c>
      <c r="K14265" s="147">
        <v>114.65898839999998</v>
      </c>
    </row>
    <row r="14266" spans="2:11" x14ac:dyDescent="0.2">
      <c r="B14266" s="21" t="str">
        <f t="shared" si="222"/>
        <v>OakvilleWind2065RCP6.0</v>
      </c>
      <c r="C14266" t="s">
        <v>393</v>
      </c>
      <c r="D14266" t="s">
        <v>1</v>
      </c>
      <c r="E14266" s="144" t="s">
        <v>192</v>
      </c>
      <c r="F14266" s="144">
        <v>2065</v>
      </c>
      <c r="G14266" s="147">
        <v>86.365253288125217</v>
      </c>
      <c r="H14266" s="147">
        <v>93.184046999999993</v>
      </c>
      <c r="I14266" s="147">
        <v>100.41372</v>
      </c>
      <c r="J14266" s="147">
        <v>107.60369399999999</v>
      </c>
      <c r="K14266" s="147">
        <v>114.79216319999998</v>
      </c>
    </row>
    <row r="14267" spans="2:11" x14ac:dyDescent="0.2">
      <c r="B14267" s="21" t="str">
        <f t="shared" si="222"/>
        <v>OakvilleWind2070RCP6.0</v>
      </c>
      <c r="C14267" t="s">
        <v>393</v>
      </c>
      <c r="D14267" t="s">
        <v>1</v>
      </c>
      <c r="E14267" s="144" t="s">
        <v>192</v>
      </c>
      <c r="F14267" s="144">
        <v>2070</v>
      </c>
      <c r="G14267" s="147">
        <v>86.433641096331201</v>
      </c>
      <c r="H14267" s="147">
        <v>93.266909999999996</v>
      </c>
      <c r="I14267" s="147">
        <v>100.5147</v>
      </c>
      <c r="J14267" s="147">
        <v>107.72021699999999</v>
      </c>
      <c r="K14267" s="147">
        <v>114.92533799999998</v>
      </c>
    </row>
    <row r="14268" spans="2:11" x14ac:dyDescent="0.2">
      <c r="B14268" s="21" t="str">
        <f t="shared" si="222"/>
        <v>OakvilleWind2075RCP6.0</v>
      </c>
      <c r="C14268" t="s">
        <v>393</v>
      </c>
      <c r="D14268" t="s">
        <v>1</v>
      </c>
      <c r="E14268" s="144" t="s">
        <v>192</v>
      </c>
      <c r="F14268" s="144">
        <v>2075</v>
      </c>
      <c r="G14268" s="147">
        <v>86.574690950756036</v>
      </c>
      <c r="H14268" s="147">
        <v>93.4648605</v>
      </c>
      <c r="I14268" s="147">
        <v>100.784475</v>
      </c>
      <c r="J14268" s="147">
        <v>108.04859999999999</v>
      </c>
      <c r="K14268" s="147">
        <v>115.31470499999998</v>
      </c>
    </row>
    <row r="14269" spans="2:11" x14ac:dyDescent="0.2">
      <c r="B14269" s="21" t="str">
        <f t="shared" si="222"/>
        <v>OakvilleWind2080RCP6.0</v>
      </c>
      <c r="C14269" t="s">
        <v>393</v>
      </c>
      <c r="D14269" t="s">
        <v>1</v>
      </c>
      <c r="E14269" s="144" t="s">
        <v>192</v>
      </c>
      <c r="F14269" s="144">
        <v>2080</v>
      </c>
      <c r="G14269" s="147">
        <v>86.715740805180857</v>
      </c>
      <c r="H14269" s="147">
        <v>93.662811000000005</v>
      </c>
      <c r="I14269" s="147">
        <v>101.05425</v>
      </c>
      <c r="J14269" s="147">
        <v>108.376983</v>
      </c>
      <c r="K14269" s="147">
        <v>115.70407199999998</v>
      </c>
    </row>
    <row r="14270" spans="2:11" x14ac:dyDescent="0.2">
      <c r="B14270" s="21" t="str">
        <f t="shared" si="222"/>
        <v>OakvilleWind2085RCP6.0</v>
      </c>
      <c r="C14270" t="s">
        <v>393</v>
      </c>
      <c r="D14270" t="s">
        <v>1</v>
      </c>
      <c r="E14270" s="144" t="s">
        <v>192</v>
      </c>
      <c r="F14270" s="144">
        <v>2085</v>
      </c>
      <c r="G14270" s="147">
        <v>86.856790659605679</v>
      </c>
      <c r="H14270" s="147">
        <v>93.86076150000001</v>
      </c>
      <c r="I14270" s="147">
        <v>101.32402500000001</v>
      </c>
      <c r="J14270" s="147">
        <v>108.70536600000001</v>
      </c>
      <c r="K14270" s="147">
        <v>116.09343899999999</v>
      </c>
    </row>
    <row r="14271" spans="2:11" x14ac:dyDescent="0.2">
      <c r="B14271" s="21" t="str">
        <f t="shared" si="222"/>
        <v>OakvilleWind2090RCP6.0</v>
      </c>
      <c r="C14271" t="s">
        <v>393</v>
      </c>
      <c r="D14271" t="s">
        <v>1</v>
      </c>
      <c r="E14271" s="144" t="s">
        <v>192</v>
      </c>
      <c r="F14271" s="144">
        <v>2090</v>
      </c>
      <c r="G14271" s="147">
        <v>87.294187682923095</v>
      </c>
      <c r="H14271" s="147">
        <v>94.439268000000013</v>
      </c>
      <c r="I14271" s="147">
        <v>102.0789</v>
      </c>
      <c r="J14271" s="147">
        <v>109.60930200000001</v>
      </c>
      <c r="K14271" s="147">
        <v>117.15244199999998</v>
      </c>
    </row>
    <row r="14272" spans="2:11" x14ac:dyDescent="0.2">
      <c r="B14272" s="21" t="str">
        <f t="shared" si="222"/>
        <v>OakvilleWind2095RCP6.0</v>
      </c>
      <c r="C14272" t="s">
        <v>393</v>
      </c>
      <c r="D14272" t="s">
        <v>1</v>
      </c>
      <c r="E14272" s="144" t="s">
        <v>192</v>
      </c>
      <c r="F14272" s="144">
        <v>2095</v>
      </c>
      <c r="G14272" s="147">
        <v>87.590534851815661</v>
      </c>
      <c r="H14272" s="147">
        <v>94.819824000000011</v>
      </c>
      <c r="I14272" s="147">
        <v>102.56399999999999</v>
      </c>
      <c r="J14272" s="147">
        <v>110.18485500000001</v>
      </c>
      <c r="K14272" s="147">
        <v>117.82207799999999</v>
      </c>
    </row>
    <row r="14273" spans="2:11" x14ac:dyDescent="0.2">
      <c r="B14273" s="21" t="str">
        <f t="shared" si="222"/>
        <v>OakvilleWind2100RCP6.0</v>
      </c>
      <c r="C14273" t="s">
        <v>393</v>
      </c>
      <c r="D14273" t="s">
        <v>1</v>
      </c>
      <c r="E14273" s="144" t="s">
        <v>192</v>
      </c>
      <c r="F14273" s="144">
        <v>2100</v>
      </c>
      <c r="G14273" s="147">
        <v>87.886882020708242</v>
      </c>
      <c r="H14273" s="147">
        <v>95.20038000000001</v>
      </c>
      <c r="I14273" s="147">
        <v>103.0491</v>
      </c>
      <c r="J14273" s="147">
        <v>110.76040800000001</v>
      </c>
      <c r="K14273" s="147">
        <v>118.49171399999999</v>
      </c>
    </row>
    <row r="14274" spans="2:11" x14ac:dyDescent="0.2">
      <c r="B14274" s="21" t="str">
        <f t="shared" si="222"/>
        <v>OakvilleWind2023RCP8.5</v>
      </c>
      <c r="C14274" t="s">
        <v>393</v>
      </c>
      <c r="D14274" t="s">
        <v>1</v>
      </c>
      <c r="E14274" s="144" t="s">
        <v>191</v>
      </c>
      <c r="F14274" s="144">
        <v>2023</v>
      </c>
      <c r="G14274" s="147">
        <v>85.90363558273485</v>
      </c>
      <c r="H14274" s="147">
        <v>92.576385000000016</v>
      </c>
      <c r="I14274" s="147">
        <v>99.613799999999998</v>
      </c>
      <c r="J14274" s="147">
        <v>106.639731</v>
      </c>
      <c r="K14274" s="147">
        <v>113.661306</v>
      </c>
    </row>
    <row r="14275" spans="2:11" x14ac:dyDescent="0.2">
      <c r="B14275" s="21" t="str">
        <f t="shared" si="222"/>
        <v>OakvilleWind2025RCP8.5</v>
      </c>
      <c r="C14275" t="s">
        <v>393</v>
      </c>
      <c r="D14275" t="s">
        <v>1</v>
      </c>
      <c r="E14275" s="144" t="s">
        <v>191</v>
      </c>
      <c r="F14275" s="144">
        <v>2025</v>
      </c>
      <c r="G14275" s="147">
        <v>85.966324406923675</v>
      </c>
      <c r="H14275" s="147">
        <v>92.668455000000009</v>
      </c>
      <c r="I14275" s="147">
        <v>99.745800000000003</v>
      </c>
      <c r="J14275" s="147">
        <v>106.805688</v>
      </c>
      <c r="K14275" s="147">
        <v>113.86069199999999</v>
      </c>
    </row>
    <row r="14276" spans="2:11" x14ac:dyDescent="0.2">
      <c r="B14276" s="21" t="str">
        <f t="shared" si="222"/>
        <v>OakvilleWind2030RCP8.5</v>
      </c>
      <c r="C14276" t="s">
        <v>393</v>
      </c>
      <c r="D14276" t="s">
        <v>1</v>
      </c>
      <c r="E14276" s="144" t="s">
        <v>191</v>
      </c>
      <c r="F14276" s="144">
        <v>2030</v>
      </c>
      <c r="G14276" s="147">
        <v>86.029013231112486</v>
      </c>
      <c r="H14276" s="147">
        <v>92.760525000000015</v>
      </c>
      <c r="I14276" s="147">
        <v>99.877799999999993</v>
      </c>
      <c r="J14276" s="147">
        <v>106.97164500000001</v>
      </c>
      <c r="K14276" s="147">
        <v>114.06007799999999</v>
      </c>
    </row>
    <row r="14277" spans="2:11" x14ac:dyDescent="0.2">
      <c r="B14277" s="21" t="str">
        <f t="shared" si="222"/>
        <v>OakvilleWind2035RCP8.5</v>
      </c>
      <c r="C14277" t="s">
        <v>393</v>
      </c>
      <c r="D14277" t="s">
        <v>1</v>
      </c>
      <c r="E14277" s="144" t="s">
        <v>191</v>
      </c>
      <c r="F14277" s="144">
        <v>2035</v>
      </c>
      <c r="G14277" s="147">
        <v>86.091702055301312</v>
      </c>
      <c r="H14277" s="147">
        <v>92.852595000000008</v>
      </c>
      <c r="I14277" s="147">
        <v>100.0098</v>
      </c>
      <c r="J14277" s="147">
        <v>107.13760200000002</v>
      </c>
      <c r="K14277" s="147">
        <v>114.25946399999998</v>
      </c>
    </row>
    <row r="14278" spans="2:11" x14ac:dyDescent="0.2">
      <c r="B14278" s="21" t="str">
        <f t="shared" si="222"/>
        <v>OakvilleWind2040RCP8.5</v>
      </c>
      <c r="C14278" t="s">
        <v>393</v>
      </c>
      <c r="D14278" t="s">
        <v>1</v>
      </c>
      <c r="E14278" s="144" t="s">
        <v>191</v>
      </c>
      <c r="F14278" s="144">
        <v>2040</v>
      </c>
      <c r="G14278" s="147">
        <v>86.205681735644603</v>
      </c>
      <c r="H14278" s="147">
        <v>92.990700000000004</v>
      </c>
      <c r="I14278" s="147">
        <v>100.1781</v>
      </c>
      <c r="J14278" s="147">
        <v>107.33180700000001</v>
      </c>
      <c r="K14278" s="147">
        <v>114.48142199999998</v>
      </c>
    </row>
    <row r="14279" spans="2:11" x14ac:dyDescent="0.2">
      <c r="B14279" s="21" t="str">
        <f t="shared" si="222"/>
        <v>OakvilleWind2045RCP8.5</v>
      </c>
      <c r="C14279" t="s">
        <v>393</v>
      </c>
      <c r="D14279" t="s">
        <v>1</v>
      </c>
      <c r="E14279" s="144" t="s">
        <v>191</v>
      </c>
      <c r="F14279" s="144">
        <v>2045</v>
      </c>
      <c r="G14279" s="147">
        <v>86.319661415987909</v>
      </c>
      <c r="H14279" s="147">
        <v>93.128805</v>
      </c>
      <c r="I14279" s="147">
        <v>100.3464</v>
      </c>
      <c r="J14279" s="147">
        <v>107.52601199999999</v>
      </c>
      <c r="K14279" s="147">
        <v>114.70337999999998</v>
      </c>
    </row>
    <row r="14280" spans="2:11" x14ac:dyDescent="0.2">
      <c r="B14280" s="21" t="str">
        <f t="shared" si="222"/>
        <v>OakvilleWind2050RCP8.5</v>
      </c>
      <c r="C14280" t="s">
        <v>393</v>
      </c>
      <c r="D14280" t="s">
        <v>1</v>
      </c>
      <c r="E14280" s="144" t="s">
        <v>191</v>
      </c>
      <c r="F14280" s="144">
        <v>2050</v>
      </c>
      <c r="G14280" s="147">
        <v>86.621707568897634</v>
      </c>
      <c r="H14280" s="147">
        <v>93.530844000000002</v>
      </c>
      <c r="I14280" s="147">
        <v>100.87440000000001</v>
      </c>
      <c r="J14280" s="147">
        <v>108.158061</v>
      </c>
      <c r="K14280" s="147">
        <v>115.44449399999998</v>
      </c>
    </row>
    <row r="14281" spans="2:11" x14ac:dyDescent="0.2">
      <c r="B14281" s="21" t="str">
        <f t="shared" si="222"/>
        <v>OakvilleWind2055RCP8.5</v>
      </c>
      <c r="C14281" t="s">
        <v>393</v>
      </c>
      <c r="D14281" t="s">
        <v>1</v>
      </c>
      <c r="E14281" s="144" t="s">
        <v>191</v>
      </c>
      <c r="F14281" s="144">
        <v>2055</v>
      </c>
      <c r="G14281" s="147">
        <v>86.809774041464081</v>
      </c>
      <c r="H14281" s="147">
        <v>93.794778000000008</v>
      </c>
      <c r="I14281" s="147">
        <v>101.2341</v>
      </c>
      <c r="J14281" s="147">
        <v>108.595905</v>
      </c>
      <c r="K14281" s="147">
        <v>115.96364999999999</v>
      </c>
    </row>
    <row r="14282" spans="2:11" x14ac:dyDescent="0.2">
      <c r="B14282" s="21" t="str">
        <f t="shared" si="222"/>
        <v>OakvilleWind2060RCP8.5</v>
      </c>
      <c r="C14282" t="s">
        <v>393</v>
      </c>
      <c r="D14282" t="s">
        <v>1</v>
      </c>
      <c r="E14282" s="144" t="s">
        <v>191</v>
      </c>
      <c r="F14282" s="144">
        <v>2060</v>
      </c>
      <c r="G14282" s="147">
        <v>87.294187682923095</v>
      </c>
      <c r="H14282" s="147">
        <v>94.439268000000013</v>
      </c>
      <c r="I14282" s="147">
        <v>102.0789</v>
      </c>
      <c r="J14282" s="147">
        <v>109.60930200000001</v>
      </c>
      <c r="K14282" s="147">
        <v>117.15244199999998</v>
      </c>
    </row>
    <row r="14283" spans="2:11" x14ac:dyDescent="0.2">
      <c r="B14283" s="21" t="str">
        <f t="shared" si="222"/>
        <v>OakvilleWind2065RCP8.5</v>
      </c>
      <c r="C14283" t="s">
        <v>393</v>
      </c>
      <c r="D14283" t="s">
        <v>1</v>
      </c>
      <c r="E14283" s="144" t="s">
        <v>191</v>
      </c>
      <c r="F14283" s="144">
        <v>2065</v>
      </c>
      <c r="G14283" s="147">
        <v>87.590534851815661</v>
      </c>
      <c r="H14283" s="147">
        <v>94.819824000000011</v>
      </c>
      <c r="I14283" s="147">
        <v>102.56399999999999</v>
      </c>
      <c r="J14283" s="147">
        <v>110.18485500000001</v>
      </c>
      <c r="K14283" s="147">
        <v>117.82207799999999</v>
      </c>
    </row>
    <row r="14284" spans="2:11" x14ac:dyDescent="0.2">
      <c r="B14284" s="21" t="str">
        <f t="shared" ref="B14284:B14347" si="223">C14284&amp;D14284&amp;F14284&amp;E14284</f>
        <v>OakvilleWind2070RCP8.5</v>
      </c>
      <c r="C14284" t="s">
        <v>393</v>
      </c>
      <c r="D14284" t="s">
        <v>1</v>
      </c>
      <c r="E14284" s="144" t="s">
        <v>191</v>
      </c>
      <c r="F14284" s="144">
        <v>2070</v>
      </c>
      <c r="G14284" s="147">
        <v>88.055002049214607</v>
      </c>
      <c r="H14284" s="147">
        <v>95.442831000000012</v>
      </c>
      <c r="I14284" s="147">
        <v>103.3857</v>
      </c>
      <c r="J14284" s="147">
        <v>111.173535</v>
      </c>
      <c r="K14284" s="147">
        <v>118.98453599999999</v>
      </c>
    </row>
    <row r="14285" spans="2:11" x14ac:dyDescent="0.2">
      <c r="B14285" s="21" t="str">
        <f t="shared" si="223"/>
        <v>OakvilleWind2075RCP8.5</v>
      </c>
      <c r="C14285" t="s">
        <v>393</v>
      </c>
      <c r="D14285" t="s">
        <v>1</v>
      </c>
      <c r="E14285" s="144" t="s">
        <v>191</v>
      </c>
      <c r="F14285" s="144">
        <v>2075</v>
      </c>
      <c r="G14285" s="147">
        <v>88.223122077720973</v>
      </c>
      <c r="H14285" s="147">
        <v>95.685282000000015</v>
      </c>
      <c r="I14285" s="147">
        <v>103.72229999999999</v>
      </c>
      <c r="J14285" s="147">
        <v>111.586662</v>
      </c>
      <c r="K14285" s="147">
        <v>119.47735799999998</v>
      </c>
    </row>
    <row r="14286" spans="2:11" x14ac:dyDescent="0.2">
      <c r="B14286" s="21" t="str">
        <f t="shared" si="223"/>
        <v>OakvilleWind2080RCP8.5</v>
      </c>
      <c r="C14286" t="s">
        <v>393</v>
      </c>
      <c r="D14286" t="s">
        <v>1</v>
      </c>
      <c r="E14286" s="144" t="s">
        <v>191</v>
      </c>
      <c r="F14286" s="144">
        <v>2080</v>
      </c>
      <c r="G14286" s="147">
        <v>88.391242106227338</v>
      </c>
      <c r="H14286" s="147">
        <v>95.927733000000018</v>
      </c>
      <c r="I14286" s="147">
        <v>104.05889999999999</v>
      </c>
      <c r="J14286" s="147">
        <v>111.99978899999999</v>
      </c>
      <c r="K14286" s="147">
        <v>119.97017999999998</v>
      </c>
    </row>
    <row r="14287" spans="2:11" x14ac:dyDescent="0.2">
      <c r="B14287" s="21" t="str">
        <f t="shared" si="223"/>
        <v>OakvilleWind2085RCP8.5</v>
      </c>
      <c r="C14287" t="s">
        <v>393</v>
      </c>
      <c r="D14287" t="s">
        <v>1</v>
      </c>
      <c r="E14287" s="144" t="s">
        <v>191</v>
      </c>
      <c r="F14287" s="144">
        <v>2085</v>
      </c>
      <c r="G14287" s="147">
        <v>88.660519101038375</v>
      </c>
      <c r="H14287" s="147">
        <v>96.277599000000009</v>
      </c>
      <c r="I14287" s="147">
        <v>104.50935</v>
      </c>
      <c r="J14287" s="147">
        <v>112.540032</v>
      </c>
      <c r="K14287" s="147">
        <v>120.60219599999999</v>
      </c>
    </row>
    <row r="14288" spans="2:11" x14ac:dyDescent="0.2">
      <c r="B14288" s="21" t="str">
        <f t="shared" si="223"/>
        <v>OakvilleWind2090RCP8.5</v>
      </c>
      <c r="C14288" t="s">
        <v>393</v>
      </c>
      <c r="D14288" t="s">
        <v>1</v>
      </c>
      <c r="E14288" s="144" t="s">
        <v>191</v>
      </c>
      <c r="F14288" s="144">
        <v>2090</v>
      </c>
      <c r="G14288" s="147">
        <v>88.929796095849412</v>
      </c>
      <c r="H14288" s="147">
        <v>96.627465000000015</v>
      </c>
      <c r="I14288" s="147">
        <v>104.9598</v>
      </c>
      <c r="J14288" s="147">
        <v>113.080275</v>
      </c>
      <c r="K14288" s="147">
        <v>121.23421199999999</v>
      </c>
    </row>
    <row r="14289" spans="2:11" x14ac:dyDescent="0.2">
      <c r="B14289" s="21" t="str">
        <f t="shared" si="223"/>
        <v>OakvilleWind2095RCP8.5</v>
      </c>
      <c r="C14289" t="s">
        <v>393</v>
      </c>
      <c r="D14289" t="s">
        <v>1</v>
      </c>
      <c r="E14289" s="144" t="s">
        <v>191</v>
      </c>
      <c r="F14289" s="144">
        <v>2095</v>
      </c>
      <c r="G14289" s="147">
        <v>88.929796095849412</v>
      </c>
      <c r="H14289" s="147">
        <v>96.627465000000015</v>
      </c>
      <c r="I14289" s="147">
        <v>104.9598</v>
      </c>
      <c r="J14289" s="147">
        <v>113.080275</v>
      </c>
      <c r="K14289" s="147">
        <v>121.23421199999999</v>
      </c>
    </row>
    <row r="14290" spans="2:11" x14ac:dyDescent="0.2">
      <c r="B14290" s="21" t="str">
        <f t="shared" si="223"/>
        <v>OakvilleWind2100RCP8.5</v>
      </c>
      <c r="C14290" t="s">
        <v>393</v>
      </c>
      <c r="D14290" t="s">
        <v>1</v>
      </c>
      <c r="E14290" s="144" t="s">
        <v>191</v>
      </c>
      <c r="F14290" s="144">
        <v>2100</v>
      </c>
      <c r="G14290" s="147">
        <v>88.929796095849412</v>
      </c>
      <c r="H14290" s="147">
        <v>96.627465000000015</v>
      </c>
      <c r="I14290" s="147">
        <v>104.9598</v>
      </c>
      <c r="J14290" s="147">
        <v>113.080275</v>
      </c>
      <c r="K14290" s="147">
        <v>121.23421199999999</v>
      </c>
    </row>
    <row r="14291" spans="2:11" x14ac:dyDescent="0.2">
      <c r="B14291" s="21" t="str">
        <f t="shared" si="223"/>
        <v>OrangevilleIce Accretion2023RCP4.5</v>
      </c>
      <c r="C14291" t="s">
        <v>394</v>
      </c>
      <c r="D14291" t="s">
        <v>486</v>
      </c>
      <c r="E14291" s="144" t="s">
        <v>193</v>
      </c>
      <c r="F14291" s="144">
        <v>2023</v>
      </c>
      <c r="G14291" s="147">
        <v>16.800508621475636</v>
      </c>
      <c r="H14291" s="147">
        <v>20.159039999999997</v>
      </c>
      <c r="I14291" s="147">
        <v>24.432000000000002</v>
      </c>
      <c r="J14291" s="147">
        <v>27.689519999999995</v>
      </c>
      <c r="K14291" s="147">
        <v>30.93552</v>
      </c>
    </row>
    <row r="14292" spans="2:11" x14ac:dyDescent="0.2">
      <c r="B14292" s="21" t="str">
        <f t="shared" si="223"/>
        <v>OrangevilleIce Accretion2025RCP4.5</v>
      </c>
      <c r="C14292" t="s">
        <v>394</v>
      </c>
      <c r="D14292" t="s">
        <v>486</v>
      </c>
      <c r="E14292" s="144" t="s">
        <v>193</v>
      </c>
      <c r="F14292" s="144">
        <v>2025</v>
      </c>
      <c r="G14292" s="147">
        <v>16.822775697183356</v>
      </c>
      <c r="H14292" s="147">
        <v>20.198879999999999</v>
      </c>
      <c r="I14292" s="147">
        <v>24.492000000000001</v>
      </c>
      <c r="J14292" s="147">
        <v>27.766359999999995</v>
      </c>
      <c r="K14292" s="147">
        <v>31.026240000000001</v>
      </c>
    </row>
    <row r="14293" spans="2:11" x14ac:dyDescent="0.2">
      <c r="B14293" s="21" t="str">
        <f t="shared" si="223"/>
        <v>OrangevilleIce Accretion2030RCP4.5</v>
      </c>
      <c r="C14293" t="s">
        <v>394</v>
      </c>
      <c r="D14293" t="s">
        <v>486</v>
      </c>
      <c r="E14293" s="144" t="s">
        <v>193</v>
      </c>
      <c r="F14293" s="144">
        <v>2030</v>
      </c>
      <c r="G14293" s="147">
        <v>16.845042772891077</v>
      </c>
      <c r="H14293" s="147">
        <v>20.238719999999997</v>
      </c>
      <c r="I14293" s="147">
        <v>24.552</v>
      </c>
      <c r="J14293" s="147">
        <v>27.843199999999996</v>
      </c>
      <c r="K14293" s="147">
        <v>31.116959999999999</v>
      </c>
    </row>
    <row r="14294" spans="2:11" x14ac:dyDescent="0.2">
      <c r="B14294" s="21" t="str">
        <f t="shared" si="223"/>
        <v>OrangevilleIce Accretion2035RCP4.5</v>
      </c>
      <c r="C14294" t="s">
        <v>394</v>
      </c>
      <c r="D14294" t="s">
        <v>486</v>
      </c>
      <c r="E14294" s="144" t="s">
        <v>193</v>
      </c>
      <c r="F14294" s="144">
        <v>2035</v>
      </c>
      <c r="G14294" s="147">
        <v>16.867309848598801</v>
      </c>
      <c r="H14294" s="147">
        <v>20.278559999999999</v>
      </c>
      <c r="I14294" s="147">
        <v>24.612000000000002</v>
      </c>
      <c r="J14294" s="147">
        <v>27.920039999999997</v>
      </c>
      <c r="K14294" s="147">
        <v>31.20768</v>
      </c>
    </row>
    <row r="14295" spans="2:11" x14ac:dyDescent="0.2">
      <c r="B14295" s="21" t="str">
        <f t="shared" si="223"/>
        <v>OrangevilleIce Accretion2040RCP4.5</v>
      </c>
      <c r="C14295" t="s">
        <v>394</v>
      </c>
      <c r="D14295" t="s">
        <v>486</v>
      </c>
      <c r="E14295" s="144" t="s">
        <v>193</v>
      </c>
      <c r="F14295" s="144">
        <v>2040</v>
      </c>
      <c r="G14295" s="147">
        <v>16.889576924306521</v>
      </c>
      <c r="H14295" s="147">
        <v>20.3184</v>
      </c>
      <c r="I14295" s="147">
        <v>24.672000000000001</v>
      </c>
      <c r="J14295" s="147">
        <v>27.996879999999997</v>
      </c>
      <c r="K14295" s="147">
        <v>31.298400000000001</v>
      </c>
    </row>
    <row r="14296" spans="2:11" x14ac:dyDescent="0.2">
      <c r="B14296" s="21" t="str">
        <f t="shared" si="223"/>
        <v>OrangevilleIce Accretion2045RCP4.5</v>
      </c>
      <c r="C14296" t="s">
        <v>394</v>
      </c>
      <c r="D14296" t="s">
        <v>486</v>
      </c>
      <c r="E14296" s="144" t="s">
        <v>193</v>
      </c>
      <c r="F14296" s="144">
        <v>2045</v>
      </c>
      <c r="G14296" s="147">
        <v>16.911844000014241</v>
      </c>
      <c r="H14296" s="147">
        <v>20.358239999999999</v>
      </c>
      <c r="I14296" s="147">
        <v>24.731999999999999</v>
      </c>
      <c r="J14296" s="147">
        <v>28.073719999999998</v>
      </c>
      <c r="K14296" s="147">
        <v>31.389119999999998</v>
      </c>
    </row>
    <row r="14297" spans="2:11" x14ac:dyDescent="0.2">
      <c r="B14297" s="21" t="str">
        <f t="shared" si="223"/>
        <v>OrangevilleIce Accretion2050RCP4.5</v>
      </c>
      <c r="C14297" t="s">
        <v>394</v>
      </c>
      <c r="D14297" t="s">
        <v>486</v>
      </c>
      <c r="E14297" s="144" t="s">
        <v>193</v>
      </c>
      <c r="F14297" s="144">
        <v>2050</v>
      </c>
      <c r="G14297" s="147">
        <v>16.89737040080422</v>
      </c>
      <c r="H14297" s="147">
        <v>20.370191999999999</v>
      </c>
      <c r="I14297" s="147">
        <v>24.7776</v>
      </c>
      <c r="J14297" s="147">
        <v>28.145135999999997</v>
      </c>
      <c r="K14297" s="147">
        <v>31.491935999999999</v>
      </c>
    </row>
    <row r="14298" spans="2:11" x14ac:dyDescent="0.2">
      <c r="B14298" s="21" t="str">
        <f t="shared" si="223"/>
        <v>OrangevilleIce Accretion2055RCP4.5</v>
      </c>
      <c r="C14298" t="s">
        <v>394</v>
      </c>
      <c r="D14298" t="s">
        <v>486</v>
      </c>
      <c r="E14298" s="144" t="s">
        <v>193</v>
      </c>
      <c r="F14298" s="144">
        <v>2055</v>
      </c>
      <c r="G14298" s="147">
        <v>16.860629725886479</v>
      </c>
      <c r="H14298" s="147">
        <v>20.342303999999999</v>
      </c>
      <c r="I14298" s="147">
        <v>24.763199999999998</v>
      </c>
      <c r="J14298" s="147">
        <v>28.139711999999996</v>
      </c>
      <c r="K14298" s="147">
        <v>31.504031999999999</v>
      </c>
    </row>
    <row r="14299" spans="2:11" x14ac:dyDescent="0.2">
      <c r="B14299" s="21" t="str">
        <f t="shared" si="223"/>
        <v>OrangevilleIce Accretion2060RCP4.5</v>
      </c>
      <c r="C14299" t="s">
        <v>394</v>
      </c>
      <c r="D14299" t="s">
        <v>486</v>
      </c>
      <c r="E14299" s="144" t="s">
        <v>193</v>
      </c>
      <c r="F14299" s="144">
        <v>2060</v>
      </c>
      <c r="G14299" s="147">
        <v>16.823889050968742</v>
      </c>
      <c r="H14299" s="147">
        <v>20.314415999999998</v>
      </c>
      <c r="I14299" s="147">
        <v>24.748799999999999</v>
      </c>
      <c r="J14299" s="147">
        <v>28.134287999999998</v>
      </c>
      <c r="K14299" s="147">
        <v>31.516128000000002</v>
      </c>
    </row>
    <row r="14300" spans="2:11" x14ac:dyDescent="0.2">
      <c r="B14300" s="21" t="str">
        <f t="shared" si="223"/>
        <v>OrangevilleIce Accretion2065RCP4.5</v>
      </c>
      <c r="C14300" t="s">
        <v>394</v>
      </c>
      <c r="D14300" t="s">
        <v>486</v>
      </c>
      <c r="E14300" s="144" t="s">
        <v>193</v>
      </c>
      <c r="F14300" s="144">
        <v>2065</v>
      </c>
      <c r="G14300" s="147">
        <v>16.787148376051</v>
      </c>
      <c r="H14300" s="147">
        <v>20.286527999999997</v>
      </c>
      <c r="I14300" s="147">
        <v>24.734399999999997</v>
      </c>
      <c r="J14300" s="147">
        <v>28.128863999999997</v>
      </c>
      <c r="K14300" s="147">
        <v>31.528224000000002</v>
      </c>
    </row>
    <row r="14301" spans="2:11" x14ac:dyDescent="0.2">
      <c r="B14301" s="21" t="str">
        <f t="shared" si="223"/>
        <v>OrangevilleIce Accretion2070RCP4.5</v>
      </c>
      <c r="C14301" t="s">
        <v>394</v>
      </c>
      <c r="D14301" t="s">
        <v>486</v>
      </c>
      <c r="E14301" s="144" t="s">
        <v>193</v>
      </c>
      <c r="F14301" s="144">
        <v>2070</v>
      </c>
      <c r="G14301" s="147">
        <v>16.750407701133259</v>
      </c>
      <c r="H14301" s="147">
        <v>20.258639999999996</v>
      </c>
      <c r="I14301" s="147">
        <v>24.72</v>
      </c>
      <c r="J14301" s="147">
        <v>28.123439999999995</v>
      </c>
      <c r="K14301" s="147">
        <v>31.540320000000001</v>
      </c>
    </row>
    <row r="14302" spans="2:11" x14ac:dyDescent="0.2">
      <c r="B14302" s="21" t="str">
        <f t="shared" si="223"/>
        <v>OrangevilleIce Accretion2075RCP4.5</v>
      </c>
      <c r="C14302" t="s">
        <v>394</v>
      </c>
      <c r="D14302" t="s">
        <v>486</v>
      </c>
      <c r="E14302" s="144" t="s">
        <v>193</v>
      </c>
      <c r="F14302" s="144">
        <v>2075</v>
      </c>
      <c r="G14302" s="147">
        <v>16.728140625425539</v>
      </c>
      <c r="H14302" s="147">
        <v>20.261959999999995</v>
      </c>
      <c r="I14302" s="147">
        <v>24.751999999999999</v>
      </c>
      <c r="J14302" s="147">
        <v>28.177679999999995</v>
      </c>
      <c r="K14302" s="147">
        <v>31.615920000000003</v>
      </c>
    </row>
    <row r="14303" spans="2:11" x14ac:dyDescent="0.2">
      <c r="B14303" s="21" t="str">
        <f t="shared" si="223"/>
        <v>OrangevilleIce Accretion2080RCP4.5</v>
      </c>
      <c r="C14303" t="s">
        <v>394</v>
      </c>
      <c r="D14303" t="s">
        <v>486</v>
      </c>
      <c r="E14303" s="144" t="s">
        <v>193</v>
      </c>
      <c r="F14303" s="144">
        <v>2080</v>
      </c>
      <c r="G14303" s="147">
        <v>16.705873549717818</v>
      </c>
      <c r="H14303" s="147">
        <v>20.265279999999997</v>
      </c>
      <c r="I14303" s="147">
        <v>24.783999999999999</v>
      </c>
      <c r="J14303" s="147">
        <v>28.231919999999995</v>
      </c>
      <c r="K14303" s="147">
        <v>31.691520000000001</v>
      </c>
    </row>
    <row r="14304" spans="2:11" x14ac:dyDescent="0.2">
      <c r="B14304" s="21" t="str">
        <f t="shared" si="223"/>
        <v>OrangevilleIce Accretion2085RCP4.5</v>
      </c>
      <c r="C14304" t="s">
        <v>394</v>
      </c>
      <c r="D14304" t="s">
        <v>486</v>
      </c>
      <c r="E14304" s="144" t="s">
        <v>193</v>
      </c>
      <c r="F14304" s="144">
        <v>2085</v>
      </c>
      <c r="G14304" s="147">
        <v>16.683606474010098</v>
      </c>
      <c r="H14304" s="147">
        <v>20.268599999999999</v>
      </c>
      <c r="I14304" s="147">
        <v>24.815999999999999</v>
      </c>
      <c r="J14304" s="147">
        <v>28.286159999999995</v>
      </c>
      <c r="K14304" s="147">
        <v>31.767120000000002</v>
      </c>
    </row>
    <row r="14305" spans="2:11" x14ac:dyDescent="0.2">
      <c r="B14305" s="21" t="str">
        <f t="shared" si="223"/>
        <v>OrangevilleIce Accretion2090RCP4.5</v>
      </c>
      <c r="C14305" t="s">
        <v>394</v>
      </c>
      <c r="D14305" t="s">
        <v>486</v>
      </c>
      <c r="E14305" s="144" t="s">
        <v>193</v>
      </c>
      <c r="F14305" s="144">
        <v>2090</v>
      </c>
      <c r="G14305" s="147">
        <v>16.661339398302374</v>
      </c>
      <c r="H14305" s="147">
        <v>20.271919999999998</v>
      </c>
      <c r="I14305" s="147">
        <v>24.847999999999999</v>
      </c>
      <c r="J14305" s="147">
        <v>28.340399999999995</v>
      </c>
      <c r="K14305" s="147">
        <v>31.842720000000003</v>
      </c>
    </row>
    <row r="14306" spans="2:11" x14ac:dyDescent="0.2">
      <c r="B14306" s="21" t="str">
        <f t="shared" si="223"/>
        <v>OrangevilleIce Accretion2095RCP4.5</v>
      </c>
      <c r="C14306" t="s">
        <v>394</v>
      </c>
      <c r="D14306" t="s">
        <v>486</v>
      </c>
      <c r="E14306" s="144" t="s">
        <v>193</v>
      </c>
      <c r="F14306" s="144">
        <v>2095</v>
      </c>
      <c r="G14306" s="147">
        <v>16.639072322594654</v>
      </c>
      <c r="H14306" s="147">
        <v>20.275239999999997</v>
      </c>
      <c r="I14306" s="147">
        <v>24.88</v>
      </c>
      <c r="J14306" s="147">
        <v>28.394639999999995</v>
      </c>
      <c r="K14306" s="147">
        <v>31.918320000000001</v>
      </c>
    </row>
    <row r="14307" spans="2:11" x14ac:dyDescent="0.2">
      <c r="B14307" s="21" t="str">
        <f t="shared" si="223"/>
        <v>OrangevilleIce Accretion2100RCP4.5</v>
      </c>
      <c r="C14307" t="s">
        <v>394</v>
      </c>
      <c r="D14307" t="s">
        <v>486</v>
      </c>
      <c r="E14307" s="144" t="s">
        <v>193</v>
      </c>
      <c r="F14307" s="144">
        <v>2100</v>
      </c>
      <c r="G14307" s="147">
        <v>16.616805246886933</v>
      </c>
      <c r="H14307" s="147">
        <v>20.278559999999999</v>
      </c>
      <c r="I14307" s="147">
        <v>24.911999999999999</v>
      </c>
      <c r="J14307" s="147">
        <v>28.448879999999996</v>
      </c>
      <c r="K14307" s="147">
        <v>31.993920000000003</v>
      </c>
    </row>
    <row r="14308" spans="2:11" x14ac:dyDescent="0.2">
      <c r="B14308" s="21" t="str">
        <f t="shared" si="223"/>
        <v>OrangevilleIce Accretion2023RCP6.0</v>
      </c>
      <c r="C14308" t="s">
        <v>394</v>
      </c>
      <c r="D14308" t="s">
        <v>486</v>
      </c>
      <c r="E14308" s="144" t="s">
        <v>192</v>
      </c>
      <c r="F14308" s="144">
        <v>2023</v>
      </c>
      <c r="G14308" s="147">
        <v>16.800508621475636</v>
      </c>
      <c r="H14308" s="147">
        <v>20.159039999999997</v>
      </c>
      <c r="I14308" s="147">
        <v>24.432000000000002</v>
      </c>
      <c r="J14308" s="147">
        <v>27.689519999999995</v>
      </c>
      <c r="K14308" s="147">
        <v>30.93552</v>
      </c>
    </row>
    <row r="14309" spans="2:11" x14ac:dyDescent="0.2">
      <c r="B14309" s="21" t="str">
        <f t="shared" si="223"/>
        <v>OrangevilleIce Accretion2025RCP6.0</v>
      </c>
      <c r="C14309" t="s">
        <v>394</v>
      </c>
      <c r="D14309" t="s">
        <v>486</v>
      </c>
      <c r="E14309" s="144" t="s">
        <v>192</v>
      </c>
      <c r="F14309" s="144">
        <v>2025</v>
      </c>
      <c r="G14309" s="147">
        <v>16.822775697183356</v>
      </c>
      <c r="H14309" s="147">
        <v>20.198879999999999</v>
      </c>
      <c r="I14309" s="147">
        <v>24.492000000000001</v>
      </c>
      <c r="J14309" s="147">
        <v>27.766359999999995</v>
      </c>
      <c r="K14309" s="147">
        <v>31.026240000000001</v>
      </c>
    </row>
    <row r="14310" spans="2:11" x14ac:dyDescent="0.2">
      <c r="B14310" s="21" t="str">
        <f t="shared" si="223"/>
        <v>OrangevilleIce Accretion2030RCP6.0</v>
      </c>
      <c r="C14310" t="s">
        <v>394</v>
      </c>
      <c r="D14310" t="s">
        <v>486</v>
      </c>
      <c r="E14310" s="144" t="s">
        <v>192</v>
      </c>
      <c r="F14310" s="144">
        <v>2030</v>
      </c>
      <c r="G14310" s="147">
        <v>16.845042772891077</v>
      </c>
      <c r="H14310" s="147">
        <v>20.238719999999997</v>
      </c>
      <c r="I14310" s="147">
        <v>24.552</v>
      </c>
      <c r="J14310" s="147">
        <v>27.843199999999996</v>
      </c>
      <c r="K14310" s="147">
        <v>31.116959999999999</v>
      </c>
    </row>
    <row r="14311" spans="2:11" x14ac:dyDescent="0.2">
      <c r="B14311" s="21" t="str">
        <f t="shared" si="223"/>
        <v>OrangevilleIce Accretion2035RCP6.0</v>
      </c>
      <c r="C14311" t="s">
        <v>394</v>
      </c>
      <c r="D14311" t="s">
        <v>486</v>
      </c>
      <c r="E14311" s="144" t="s">
        <v>192</v>
      </c>
      <c r="F14311" s="144">
        <v>2035</v>
      </c>
      <c r="G14311" s="147">
        <v>16.867309848598801</v>
      </c>
      <c r="H14311" s="147">
        <v>20.278559999999999</v>
      </c>
      <c r="I14311" s="147">
        <v>24.612000000000002</v>
      </c>
      <c r="J14311" s="147">
        <v>27.920039999999997</v>
      </c>
      <c r="K14311" s="147">
        <v>31.20768</v>
      </c>
    </row>
    <row r="14312" spans="2:11" x14ac:dyDescent="0.2">
      <c r="B14312" s="21" t="str">
        <f t="shared" si="223"/>
        <v>OrangevilleIce Accretion2040RCP6.0</v>
      </c>
      <c r="C14312" t="s">
        <v>394</v>
      </c>
      <c r="D14312" t="s">
        <v>486</v>
      </c>
      <c r="E14312" s="144" t="s">
        <v>192</v>
      </c>
      <c r="F14312" s="144">
        <v>2040</v>
      </c>
      <c r="G14312" s="147">
        <v>16.889576924306521</v>
      </c>
      <c r="H14312" s="147">
        <v>20.3184</v>
      </c>
      <c r="I14312" s="147">
        <v>24.672000000000001</v>
      </c>
      <c r="J14312" s="147">
        <v>27.996879999999997</v>
      </c>
      <c r="K14312" s="147">
        <v>31.298400000000001</v>
      </c>
    </row>
    <row r="14313" spans="2:11" x14ac:dyDescent="0.2">
      <c r="B14313" s="21" t="str">
        <f t="shared" si="223"/>
        <v>OrangevilleIce Accretion2045RCP6.0</v>
      </c>
      <c r="C14313" t="s">
        <v>394</v>
      </c>
      <c r="D14313" t="s">
        <v>486</v>
      </c>
      <c r="E14313" s="144" t="s">
        <v>192</v>
      </c>
      <c r="F14313" s="144">
        <v>2045</v>
      </c>
      <c r="G14313" s="147">
        <v>16.911844000014241</v>
      </c>
      <c r="H14313" s="147">
        <v>20.358239999999999</v>
      </c>
      <c r="I14313" s="147">
        <v>24.731999999999999</v>
      </c>
      <c r="J14313" s="147">
        <v>28.073719999999998</v>
      </c>
      <c r="K14313" s="147">
        <v>31.389119999999998</v>
      </c>
    </row>
    <row r="14314" spans="2:11" x14ac:dyDescent="0.2">
      <c r="B14314" s="21" t="str">
        <f t="shared" si="223"/>
        <v>OrangevilleIce Accretion2050RCP6.0</v>
      </c>
      <c r="C14314" t="s">
        <v>394</v>
      </c>
      <c r="D14314" t="s">
        <v>486</v>
      </c>
      <c r="E14314" s="144" t="s">
        <v>192</v>
      </c>
      <c r="F14314" s="144">
        <v>2050</v>
      </c>
      <c r="G14314" s="147">
        <v>16.89737040080422</v>
      </c>
      <c r="H14314" s="147">
        <v>20.370191999999999</v>
      </c>
      <c r="I14314" s="147">
        <v>24.7776</v>
      </c>
      <c r="J14314" s="147">
        <v>28.145135999999997</v>
      </c>
      <c r="K14314" s="147">
        <v>31.491935999999999</v>
      </c>
    </row>
    <row r="14315" spans="2:11" x14ac:dyDescent="0.2">
      <c r="B14315" s="21" t="str">
        <f t="shared" si="223"/>
        <v>OrangevilleIce Accretion2055RCP6.0</v>
      </c>
      <c r="C14315" t="s">
        <v>394</v>
      </c>
      <c r="D14315" t="s">
        <v>486</v>
      </c>
      <c r="E14315" s="144" t="s">
        <v>192</v>
      </c>
      <c r="F14315" s="144">
        <v>2055</v>
      </c>
      <c r="G14315" s="147">
        <v>16.860629725886479</v>
      </c>
      <c r="H14315" s="147">
        <v>20.342303999999999</v>
      </c>
      <c r="I14315" s="147">
        <v>24.763199999999998</v>
      </c>
      <c r="J14315" s="147">
        <v>28.139711999999996</v>
      </c>
      <c r="K14315" s="147">
        <v>31.504031999999999</v>
      </c>
    </row>
    <row r="14316" spans="2:11" x14ac:dyDescent="0.2">
      <c r="B14316" s="21" t="str">
        <f t="shared" si="223"/>
        <v>OrangevilleIce Accretion2060RCP6.0</v>
      </c>
      <c r="C14316" t="s">
        <v>394</v>
      </c>
      <c r="D14316" t="s">
        <v>486</v>
      </c>
      <c r="E14316" s="144" t="s">
        <v>192</v>
      </c>
      <c r="F14316" s="144">
        <v>2060</v>
      </c>
      <c r="G14316" s="147">
        <v>16.823889050968742</v>
      </c>
      <c r="H14316" s="147">
        <v>20.314415999999998</v>
      </c>
      <c r="I14316" s="147">
        <v>24.748799999999999</v>
      </c>
      <c r="J14316" s="147">
        <v>28.134287999999998</v>
      </c>
      <c r="K14316" s="147">
        <v>31.516128000000002</v>
      </c>
    </row>
    <row r="14317" spans="2:11" x14ac:dyDescent="0.2">
      <c r="B14317" s="21" t="str">
        <f t="shared" si="223"/>
        <v>OrangevilleIce Accretion2065RCP6.0</v>
      </c>
      <c r="C14317" t="s">
        <v>394</v>
      </c>
      <c r="D14317" t="s">
        <v>486</v>
      </c>
      <c r="E14317" s="144" t="s">
        <v>192</v>
      </c>
      <c r="F14317" s="144">
        <v>2065</v>
      </c>
      <c r="G14317" s="147">
        <v>16.787148376051</v>
      </c>
      <c r="H14317" s="147">
        <v>20.286527999999997</v>
      </c>
      <c r="I14317" s="147">
        <v>24.734399999999997</v>
      </c>
      <c r="J14317" s="147">
        <v>28.128863999999997</v>
      </c>
      <c r="K14317" s="147">
        <v>31.528224000000002</v>
      </c>
    </row>
    <row r="14318" spans="2:11" x14ac:dyDescent="0.2">
      <c r="B14318" s="21" t="str">
        <f t="shared" si="223"/>
        <v>OrangevilleIce Accretion2070RCP6.0</v>
      </c>
      <c r="C14318" t="s">
        <v>394</v>
      </c>
      <c r="D14318" t="s">
        <v>486</v>
      </c>
      <c r="E14318" s="144" t="s">
        <v>192</v>
      </c>
      <c r="F14318" s="144">
        <v>2070</v>
      </c>
      <c r="G14318" s="147">
        <v>16.750407701133259</v>
      </c>
      <c r="H14318" s="147">
        <v>20.258639999999996</v>
      </c>
      <c r="I14318" s="147">
        <v>24.72</v>
      </c>
      <c r="J14318" s="147">
        <v>28.123439999999995</v>
      </c>
      <c r="K14318" s="147">
        <v>31.540320000000001</v>
      </c>
    </row>
    <row r="14319" spans="2:11" x14ac:dyDescent="0.2">
      <c r="B14319" s="21" t="str">
        <f t="shared" si="223"/>
        <v>OrangevilleIce Accretion2075RCP6.0</v>
      </c>
      <c r="C14319" t="s">
        <v>394</v>
      </c>
      <c r="D14319" t="s">
        <v>486</v>
      </c>
      <c r="E14319" s="144" t="s">
        <v>192</v>
      </c>
      <c r="F14319" s="144">
        <v>2075</v>
      </c>
      <c r="G14319" s="147">
        <v>16.717007087571677</v>
      </c>
      <c r="H14319" s="147">
        <v>20.263619999999996</v>
      </c>
      <c r="I14319" s="147">
        <v>24.768000000000001</v>
      </c>
      <c r="J14319" s="147">
        <v>28.204799999999995</v>
      </c>
      <c r="K14319" s="147">
        <v>31.65372</v>
      </c>
    </row>
    <row r="14320" spans="2:11" x14ac:dyDescent="0.2">
      <c r="B14320" s="21" t="str">
        <f t="shared" si="223"/>
        <v>OrangevilleIce Accretion2080RCP6.0</v>
      </c>
      <c r="C14320" t="s">
        <v>394</v>
      </c>
      <c r="D14320" t="s">
        <v>486</v>
      </c>
      <c r="E14320" s="144" t="s">
        <v>192</v>
      </c>
      <c r="F14320" s="144">
        <v>2080</v>
      </c>
      <c r="G14320" s="147">
        <v>16.683606474010098</v>
      </c>
      <c r="H14320" s="147">
        <v>20.268599999999999</v>
      </c>
      <c r="I14320" s="147">
        <v>24.815999999999999</v>
      </c>
      <c r="J14320" s="147">
        <v>28.286159999999995</v>
      </c>
      <c r="K14320" s="147">
        <v>31.767120000000002</v>
      </c>
    </row>
    <row r="14321" spans="2:11" x14ac:dyDescent="0.2">
      <c r="B14321" s="21" t="str">
        <f t="shared" si="223"/>
        <v>OrangevilleIce Accretion2085RCP6.0</v>
      </c>
      <c r="C14321" t="s">
        <v>394</v>
      </c>
      <c r="D14321" t="s">
        <v>486</v>
      </c>
      <c r="E14321" s="144" t="s">
        <v>192</v>
      </c>
      <c r="F14321" s="144">
        <v>2085</v>
      </c>
      <c r="G14321" s="147">
        <v>16.650205860448516</v>
      </c>
      <c r="H14321" s="147">
        <v>20.273579999999999</v>
      </c>
      <c r="I14321" s="147">
        <v>24.863999999999997</v>
      </c>
      <c r="J14321" s="147">
        <v>28.367519999999995</v>
      </c>
      <c r="K14321" s="147">
        <v>31.880520000000004</v>
      </c>
    </row>
    <row r="14322" spans="2:11" x14ac:dyDescent="0.2">
      <c r="B14322" s="21" t="str">
        <f t="shared" si="223"/>
        <v>OrangevilleIce Accretion2090RCP6.0</v>
      </c>
      <c r="C14322" t="s">
        <v>394</v>
      </c>
      <c r="D14322" t="s">
        <v>486</v>
      </c>
      <c r="E14322" s="144" t="s">
        <v>192</v>
      </c>
      <c r="F14322" s="144">
        <v>2090</v>
      </c>
      <c r="G14322" s="147">
        <v>16.399701258736652</v>
      </c>
      <c r="H14322" s="147">
        <v>20.066079999999999</v>
      </c>
      <c r="I14322" s="147">
        <v>24.704000000000001</v>
      </c>
      <c r="J14322" s="147">
        <v>28.240959999999998</v>
      </c>
      <c r="K14322" s="147">
        <v>31.772160000000003</v>
      </c>
    </row>
    <row r="14323" spans="2:11" x14ac:dyDescent="0.2">
      <c r="B14323" s="21" t="str">
        <f t="shared" si="223"/>
        <v>OrangevilleIce Accretion2095RCP6.0</v>
      </c>
      <c r="C14323" t="s">
        <v>394</v>
      </c>
      <c r="D14323" t="s">
        <v>486</v>
      </c>
      <c r="E14323" s="144" t="s">
        <v>192</v>
      </c>
      <c r="F14323" s="144">
        <v>2095</v>
      </c>
      <c r="G14323" s="147">
        <v>16.182597270586371</v>
      </c>
      <c r="H14323" s="147">
        <v>19.853599999999997</v>
      </c>
      <c r="I14323" s="147">
        <v>24.495999999999999</v>
      </c>
      <c r="J14323" s="147">
        <v>28.033039999999996</v>
      </c>
      <c r="K14323" s="147">
        <v>31.550400000000003</v>
      </c>
    </row>
    <row r="14324" spans="2:11" x14ac:dyDescent="0.2">
      <c r="B14324" s="21" t="str">
        <f t="shared" si="223"/>
        <v>OrangevilleIce Accretion2100RCP6.0</v>
      </c>
      <c r="C14324" t="s">
        <v>394</v>
      </c>
      <c r="D14324" t="s">
        <v>486</v>
      </c>
      <c r="E14324" s="144" t="s">
        <v>192</v>
      </c>
      <c r="F14324" s="144">
        <v>2100</v>
      </c>
      <c r="G14324" s="147">
        <v>15.965493282436089</v>
      </c>
      <c r="H14324" s="147">
        <v>19.641119999999997</v>
      </c>
      <c r="I14324" s="147">
        <v>24.288</v>
      </c>
      <c r="J14324" s="147">
        <v>27.825119999999998</v>
      </c>
      <c r="K14324" s="147">
        <v>31.328640000000004</v>
      </c>
    </row>
    <row r="14325" spans="2:11" x14ac:dyDescent="0.2">
      <c r="B14325" s="21" t="str">
        <f t="shared" si="223"/>
        <v>OrangevilleIce Accretion2023RCP8.5</v>
      </c>
      <c r="C14325" t="s">
        <v>394</v>
      </c>
      <c r="D14325" t="s">
        <v>486</v>
      </c>
      <c r="E14325" s="144" t="s">
        <v>191</v>
      </c>
      <c r="F14325" s="144">
        <v>2023</v>
      </c>
      <c r="G14325" s="147">
        <v>16.800508621475636</v>
      </c>
      <c r="H14325" s="147">
        <v>20.159039999999997</v>
      </c>
      <c r="I14325" s="147">
        <v>24.432000000000002</v>
      </c>
      <c r="J14325" s="147">
        <v>27.689519999999995</v>
      </c>
      <c r="K14325" s="147">
        <v>30.93552</v>
      </c>
    </row>
    <row r="14326" spans="2:11" x14ac:dyDescent="0.2">
      <c r="B14326" s="21" t="str">
        <f t="shared" si="223"/>
        <v>OrangevilleIce Accretion2025RCP8.5</v>
      </c>
      <c r="C14326" t="s">
        <v>394</v>
      </c>
      <c r="D14326" t="s">
        <v>486</v>
      </c>
      <c r="E14326" s="144" t="s">
        <v>191</v>
      </c>
      <c r="F14326" s="144">
        <v>2025</v>
      </c>
      <c r="G14326" s="147">
        <v>16.845042772891077</v>
      </c>
      <c r="H14326" s="147">
        <v>20.238719999999997</v>
      </c>
      <c r="I14326" s="147">
        <v>24.552</v>
      </c>
      <c r="J14326" s="147">
        <v>27.843199999999996</v>
      </c>
      <c r="K14326" s="147">
        <v>31.116959999999999</v>
      </c>
    </row>
    <row r="14327" spans="2:11" x14ac:dyDescent="0.2">
      <c r="B14327" s="21" t="str">
        <f t="shared" si="223"/>
        <v>OrangevilleIce Accretion2030RCP8.5</v>
      </c>
      <c r="C14327" t="s">
        <v>394</v>
      </c>
      <c r="D14327" t="s">
        <v>486</v>
      </c>
      <c r="E14327" s="144" t="s">
        <v>191</v>
      </c>
      <c r="F14327" s="144">
        <v>2030</v>
      </c>
      <c r="G14327" s="147">
        <v>16.889576924306521</v>
      </c>
      <c r="H14327" s="147">
        <v>20.3184</v>
      </c>
      <c r="I14327" s="147">
        <v>24.672000000000001</v>
      </c>
      <c r="J14327" s="147">
        <v>27.996879999999997</v>
      </c>
      <c r="K14327" s="147">
        <v>31.298400000000001</v>
      </c>
    </row>
    <row r="14328" spans="2:11" x14ac:dyDescent="0.2">
      <c r="B14328" s="21" t="str">
        <f t="shared" si="223"/>
        <v>OrangevilleIce Accretion2035RCP8.5</v>
      </c>
      <c r="C14328" t="s">
        <v>394</v>
      </c>
      <c r="D14328" t="s">
        <v>486</v>
      </c>
      <c r="E14328" s="144" t="s">
        <v>191</v>
      </c>
      <c r="F14328" s="144">
        <v>2035</v>
      </c>
      <c r="G14328" s="147">
        <v>16.934111075721962</v>
      </c>
      <c r="H14328" s="147">
        <v>20.39808</v>
      </c>
      <c r="I14328" s="147">
        <v>24.791999999999998</v>
      </c>
      <c r="J14328" s="147">
        <v>28.150559999999999</v>
      </c>
      <c r="K14328" s="147">
        <v>31.479839999999999</v>
      </c>
    </row>
    <row r="14329" spans="2:11" x14ac:dyDescent="0.2">
      <c r="B14329" s="21" t="str">
        <f t="shared" si="223"/>
        <v>OrangevilleIce Accretion2040RCP8.5</v>
      </c>
      <c r="C14329" t="s">
        <v>394</v>
      </c>
      <c r="D14329" t="s">
        <v>486</v>
      </c>
      <c r="E14329" s="144" t="s">
        <v>191</v>
      </c>
      <c r="F14329" s="144">
        <v>2040</v>
      </c>
      <c r="G14329" s="147">
        <v>16.872876617525726</v>
      </c>
      <c r="H14329" s="147">
        <v>20.351599999999998</v>
      </c>
      <c r="I14329" s="147">
        <v>24.767999999999997</v>
      </c>
      <c r="J14329" s="147">
        <v>28.141519999999996</v>
      </c>
      <c r="K14329" s="147">
        <v>31.5</v>
      </c>
    </row>
    <row r="14330" spans="2:11" x14ac:dyDescent="0.2">
      <c r="B14330" s="21" t="str">
        <f t="shared" si="223"/>
        <v>OrangevilleIce Accretion2045RCP8.5</v>
      </c>
      <c r="C14330" t="s">
        <v>394</v>
      </c>
      <c r="D14330" t="s">
        <v>486</v>
      </c>
      <c r="E14330" s="144" t="s">
        <v>191</v>
      </c>
      <c r="F14330" s="144">
        <v>2045</v>
      </c>
      <c r="G14330" s="147">
        <v>16.811642159329494</v>
      </c>
      <c r="H14330" s="147">
        <v>20.305119999999999</v>
      </c>
      <c r="I14330" s="147">
        <v>24.744</v>
      </c>
      <c r="J14330" s="147">
        <v>28.132479999999997</v>
      </c>
      <c r="K14330" s="147">
        <v>31.520160000000001</v>
      </c>
    </row>
    <row r="14331" spans="2:11" x14ac:dyDescent="0.2">
      <c r="B14331" s="21" t="str">
        <f t="shared" si="223"/>
        <v>OrangevilleIce Accretion2050RCP8.5</v>
      </c>
      <c r="C14331" t="s">
        <v>394</v>
      </c>
      <c r="D14331" t="s">
        <v>486</v>
      </c>
      <c r="E14331" s="144" t="s">
        <v>191</v>
      </c>
      <c r="F14331" s="144">
        <v>2050</v>
      </c>
      <c r="G14331" s="147">
        <v>16.705873549717818</v>
      </c>
      <c r="H14331" s="147">
        <v>20.265279999999997</v>
      </c>
      <c r="I14331" s="147">
        <v>24.783999999999999</v>
      </c>
      <c r="J14331" s="147">
        <v>28.231919999999995</v>
      </c>
      <c r="K14331" s="147">
        <v>31.691520000000001</v>
      </c>
    </row>
    <row r="14332" spans="2:11" x14ac:dyDescent="0.2">
      <c r="B14332" s="21" t="str">
        <f t="shared" si="223"/>
        <v>OrangevilleIce Accretion2055RCP8.5</v>
      </c>
      <c r="C14332" t="s">
        <v>394</v>
      </c>
      <c r="D14332" t="s">
        <v>486</v>
      </c>
      <c r="E14332" s="144" t="s">
        <v>191</v>
      </c>
      <c r="F14332" s="144">
        <v>2055</v>
      </c>
      <c r="G14332" s="147">
        <v>16.661339398302374</v>
      </c>
      <c r="H14332" s="147">
        <v>20.271919999999998</v>
      </c>
      <c r="I14332" s="147">
        <v>24.847999999999999</v>
      </c>
      <c r="J14332" s="147">
        <v>28.340399999999995</v>
      </c>
      <c r="K14332" s="147">
        <v>31.842720000000003</v>
      </c>
    </row>
    <row r="14333" spans="2:11" x14ac:dyDescent="0.2">
      <c r="B14333" s="21" t="str">
        <f t="shared" si="223"/>
        <v>OrangevilleIce Accretion2060RCP8.5</v>
      </c>
      <c r="C14333" t="s">
        <v>394</v>
      </c>
      <c r="D14333" t="s">
        <v>486</v>
      </c>
      <c r="E14333" s="144" t="s">
        <v>191</v>
      </c>
      <c r="F14333" s="144">
        <v>2060</v>
      </c>
      <c r="G14333" s="147">
        <v>16.399701258736652</v>
      </c>
      <c r="H14333" s="147">
        <v>20.066079999999999</v>
      </c>
      <c r="I14333" s="147">
        <v>24.704000000000001</v>
      </c>
      <c r="J14333" s="147">
        <v>28.240959999999998</v>
      </c>
      <c r="K14333" s="147">
        <v>31.772160000000003</v>
      </c>
    </row>
    <row r="14334" spans="2:11" x14ac:dyDescent="0.2">
      <c r="B14334" s="21" t="str">
        <f t="shared" si="223"/>
        <v>OrangevilleIce Accretion2065RCP8.5</v>
      </c>
      <c r="C14334" t="s">
        <v>394</v>
      </c>
      <c r="D14334" t="s">
        <v>486</v>
      </c>
      <c r="E14334" s="144" t="s">
        <v>191</v>
      </c>
      <c r="F14334" s="144">
        <v>2065</v>
      </c>
      <c r="G14334" s="147">
        <v>16.182597270586371</v>
      </c>
      <c r="H14334" s="147">
        <v>19.853599999999997</v>
      </c>
      <c r="I14334" s="147">
        <v>24.495999999999999</v>
      </c>
      <c r="J14334" s="147">
        <v>28.033039999999996</v>
      </c>
      <c r="K14334" s="147">
        <v>31.550400000000003</v>
      </c>
    </row>
    <row r="14335" spans="2:11" x14ac:dyDescent="0.2">
      <c r="B14335" s="21" t="str">
        <f t="shared" si="223"/>
        <v>OrangevilleIce Accretion2070RCP8.5</v>
      </c>
      <c r="C14335" t="s">
        <v>394</v>
      </c>
      <c r="D14335" t="s">
        <v>486</v>
      </c>
      <c r="E14335" s="144" t="s">
        <v>191</v>
      </c>
      <c r="F14335" s="144">
        <v>2070</v>
      </c>
      <c r="G14335" s="147">
        <v>15.575819457550969</v>
      </c>
      <c r="H14335" s="147">
        <v>19.209519999999998</v>
      </c>
      <c r="I14335" s="147">
        <v>23.8</v>
      </c>
      <c r="J14335" s="147">
        <v>27.291759999999996</v>
      </c>
      <c r="K14335" s="147">
        <v>30.764160000000004</v>
      </c>
    </row>
    <row r="14336" spans="2:11" x14ac:dyDescent="0.2">
      <c r="B14336" s="21" t="str">
        <f t="shared" si="223"/>
        <v>OrangevilleIce Accretion2075RCP8.5</v>
      </c>
      <c r="C14336" t="s">
        <v>394</v>
      </c>
      <c r="D14336" t="s">
        <v>486</v>
      </c>
      <c r="E14336" s="144" t="s">
        <v>191</v>
      </c>
      <c r="F14336" s="144">
        <v>2075</v>
      </c>
      <c r="G14336" s="147">
        <v>15.186145632665848</v>
      </c>
      <c r="H14336" s="147">
        <v>18.777919999999998</v>
      </c>
      <c r="I14336" s="147">
        <v>23.311999999999998</v>
      </c>
      <c r="J14336" s="147">
        <v>26.758399999999998</v>
      </c>
      <c r="K14336" s="147">
        <v>30.199680000000001</v>
      </c>
    </row>
    <row r="14337" spans="2:11" x14ac:dyDescent="0.2">
      <c r="B14337" s="21" t="str">
        <f t="shared" si="223"/>
        <v>OrangevilleIce Accretion2080RCP8.5</v>
      </c>
      <c r="C14337" t="s">
        <v>394</v>
      </c>
      <c r="D14337" t="s">
        <v>486</v>
      </c>
      <c r="E14337" s="144" t="s">
        <v>191</v>
      </c>
      <c r="F14337" s="144">
        <v>2080</v>
      </c>
      <c r="G14337" s="147">
        <v>14.796471807780728</v>
      </c>
      <c r="H14337" s="147">
        <v>18.346319999999999</v>
      </c>
      <c r="I14337" s="147">
        <v>22.823999999999998</v>
      </c>
      <c r="J14337" s="147">
        <v>26.225039999999996</v>
      </c>
      <c r="K14337" s="147">
        <v>29.635200000000001</v>
      </c>
    </row>
    <row r="14338" spans="2:11" x14ac:dyDescent="0.2">
      <c r="B14338" s="21" t="str">
        <f t="shared" si="223"/>
        <v>OrangevilleIce Accretion2085RCP8.5</v>
      </c>
      <c r="C14338" t="s">
        <v>394</v>
      </c>
      <c r="D14338" t="s">
        <v>486</v>
      </c>
      <c r="E14338" s="144" t="s">
        <v>191</v>
      </c>
      <c r="F14338" s="144">
        <v>2085</v>
      </c>
      <c r="G14338" s="147">
        <v>14.161860150110675</v>
      </c>
      <c r="H14338" s="147">
        <v>17.629199999999997</v>
      </c>
      <c r="I14338" s="147">
        <v>22.007999999999999</v>
      </c>
      <c r="J14338" s="147">
        <v>25.330079999999995</v>
      </c>
      <c r="K14338" s="147">
        <v>28.6524</v>
      </c>
    </row>
    <row r="14339" spans="2:11" x14ac:dyDescent="0.2">
      <c r="B14339" s="21" t="str">
        <f t="shared" si="223"/>
        <v>OrangevilleIce Accretion2090RCP8.5</v>
      </c>
      <c r="C14339" t="s">
        <v>394</v>
      </c>
      <c r="D14339" t="s">
        <v>486</v>
      </c>
      <c r="E14339" s="144" t="s">
        <v>191</v>
      </c>
      <c r="F14339" s="144">
        <v>2090</v>
      </c>
      <c r="G14339" s="147">
        <v>13.527248492440622</v>
      </c>
      <c r="H14339" s="147">
        <v>16.91208</v>
      </c>
      <c r="I14339" s="147">
        <v>21.192</v>
      </c>
      <c r="J14339" s="147">
        <v>24.435119999999998</v>
      </c>
      <c r="K14339" s="147">
        <v>27.669600000000003</v>
      </c>
    </row>
    <row r="14340" spans="2:11" x14ac:dyDescent="0.2">
      <c r="B14340" s="21" t="str">
        <f t="shared" si="223"/>
        <v>OrangevilleIce Accretion2095RCP8.5</v>
      </c>
      <c r="C14340" t="s">
        <v>394</v>
      </c>
      <c r="D14340" t="s">
        <v>486</v>
      </c>
      <c r="E14340" s="144" t="s">
        <v>191</v>
      </c>
      <c r="F14340" s="144">
        <v>2095</v>
      </c>
      <c r="G14340" s="147">
        <v>13.527248492440622</v>
      </c>
      <c r="H14340" s="147">
        <v>16.91208</v>
      </c>
      <c r="I14340" s="147">
        <v>21.192</v>
      </c>
      <c r="J14340" s="147">
        <v>24.435119999999998</v>
      </c>
      <c r="K14340" s="147">
        <v>27.669600000000003</v>
      </c>
    </row>
    <row r="14341" spans="2:11" x14ac:dyDescent="0.2">
      <c r="B14341" s="21" t="str">
        <f t="shared" si="223"/>
        <v>OrangevilleIce Accretion2100RCP8.5</v>
      </c>
      <c r="C14341" t="s">
        <v>394</v>
      </c>
      <c r="D14341" t="s">
        <v>486</v>
      </c>
      <c r="E14341" s="144" t="s">
        <v>191</v>
      </c>
      <c r="F14341" s="144">
        <v>2100</v>
      </c>
      <c r="G14341" s="147">
        <v>13.527248492440622</v>
      </c>
      <c r="H14341" s="147">
        <v>16.91208</v>
      </c>
      <c r="I14341" s="147">
        <v>21.192</v>
      </c>
      <c r="J14341" s="147">
        <v>24.435119999999998</v>
      </c>
      <c r="K14341" s="147">
        <v>27.669600000000003</v>
      </c>
    </row>
    <row r="14342" spans="2:11" x14ac:dyDescent="0.2">
      <c r="B14342" s="21" t="str">
        <f t="shared" si="223"/>
        <v>OrangevilleWind2023RCP4.5</v>
      </c>
      <c r="C14342" t="s">
        <v>394</v>
      </c>
      <c r="D14342" t="s">
        <v>1</v>
      </c>
      <c r="E14342" s="144" t="s">
        <v>193</v>
      </c>
      <c r="F14342" s="144">
        <v>2023</v>
      </c>
      <c r="G14342" s="147">
        <v>79.694592496033721</v>
      </c>
      <c r="H14342" s="147">
        <v>85.850904000000014</v>
      </c>
      <c r="I14342" s="147">
        <v>92.33120000000001</v>
      </c>
      <c r="J14342" s="147">
        <v>98.804228000000009</v>
      </c>
      <c r="K14342" s="147">
        <v>105.278544</v>
      </c>
    </row>
    <row r="14343" spans="2:11" x14ac:dyDescent="0.2">
      <c r="B14343" s="21" t="str">
        <f t="shared" si="223"/>
        <v>OrangevilleWind2025RCP4.5</v>
      </c>
      <c r="C14343" t="s">
        <v>394</v>
      </c>
      <c r="D14343" t="s">
        <v>1</v>
      </c>
      <c r="E14343" s="144" t="s">
        <v>193</v>
      </c>
      <c r="F14343" s="144">
        <v>2025</v>
      </c>
      <c r="G14343" s="147">
        <v>79.702536534360675</v>
      </c>
      <c r="H14343" s="147">
        <v>85.865164000000007</v>
      </c>
      <c r="I14343" s="147">
        <v>92.354200000000006</v>
      </c>
      <c r="J14343" s="147">
        <v>98.833760000000012</v>
      </c>
      <c r="K14343" s="147">
        <v>105.31699999999999</v>
      </c>
    </row>
    <row r="14344" spans="2:11" x14ac:dyDescent="0.2">
      <c r="B14344" s="21" t="str">
        <f t="shared" si="223"/>
        <v>OrangevilleWind2030RCP4.5</v>
      </c>
      <c r="C14344" t="s">
        <v>394</v>
      </c>
      <c r="D14344" t="s">
        <v>1</v>
      </c>
      <c r="E14344" s="144" t="s">
        <v>193</v>
      </c>
      <c r="F14344" s="144">
        <v>2030</v>
      </c>
      <c r="G14344" s="147">
        <v>79.710480572687629</v>
      </c>
      <c r="H14344" s="147">
        <v>85.879424000000014</v>
      </c>
      <c r="I14344" s="147">
        <v>92.377200000000016</v>
      </c>
      <c r="J14344" s="147">
        <v>98.863292000000015</v>
      </c>
      <c r="K14344" s="147">
        <v>105.35545599999999</v>
      </c>
    </row>
    <row r="14345" spans="2:11" x14ac:dyDescent="0.2">
      <c r="B14345" s="21" t="str">
        <f t="shared" si="223"/>
        <v>OrangevilleWind2035RCP4.5</v>
      </c>
      <c r="C14345" t="s">
        <v>394</v>
      </c>
      <c r="D14345" t="s">
        <v>1</v>
      </c>
      <c r="E14345" s="144" t="s">
        <v>193</v>
      </c>
      <c r="F14345" s="144">
        <v>2035</v>
      </c>
      <c r="G14345" s="147">
        <v>79.718424611014598</v>
      </c>
      <c r="H14345" s="147">
        <v>85.893684000000007</v>
      </c>
      <c r="I14345" s="147">
        <v>92.400200000000012</v>
      </c>
      <c r="J14345" s="147">
        <v>98.892824000000019</v>
      </c>
      <c r="K14345" s="147">
        <v>105.393912</v>
      </c>
    </row>
    <row r="14346" spans="2:11" x14ac:dyDescent="0.2">
      <c r="B14346" s="21" t="str">
        <f t="shared" si="223"/>
        <v>OrangevilleWind2040RCP4.5</v>
      </c>
      <c r="C14346" t="s">
        <v>394</v>
      </c>
      <c r="D14346" t="s">
        <v>1</v>
      </c>
      <c r="E14346" s="144" t="s">
        <v>193</v>
      </c>
      <c r="F14346" s="144">
        <v>2040</v>
      </c>
      <c r="G14346" s="147">
        <v>79.726368649341552</v>
      </c>
      <c r="H14346" s="147">
        <v>85.907944000000001</v>
      </c>
      <c r="I14346" s="147">
        <v>92.423200000000008</v>
      </c>
      <c r="J14346" s="147">
        <v>98.922356000000008</v>
      </c>
      <c r="K14346" s="147">
        <v>105.432368</v>
      </c>
    </row>
    <row r="14347" spans="2:11" x14ac:dyDescent="0.2">
      <c r="B14347" s="21" t="str">
        <f t="shared" si="223"/>
        <v>OrangevilleWind2045RCP4.5</v>
      </c>
      <c r="C14347" t="s">
        <v>394</v>
      </c>
      <c r="D14347" t="s">
        <v>1</v>
      </c>
      <c r="E14347" s="144" t="s">
        <v>193</v>
      </c>
      <c r="F14347" s="144">
        <v>2045</v>
      </c>
      <c r="G14347" s="147">
        <v>79.734312687668506</v>
      </c>
      <c r="H14347" s="147">
        <v>85.922204000000008</v>
      </c>
      <c r="I14347" s="147">
        <v>92.446200000000019</v>
      </c>
      <c r="J14347" s="147">
        <v>98.951888000000011</v>
      </c>
      <c r="K14347" s="147">
        <v>105.47082399999999</v>
      </c>
    </row>
    <row r="14348" spans="2:11" x14ac:dyDescent="0.2">
      <c r="B14348" s="21" t="str">
        <f t="shared" ref="B14348:B14411" si="224">C14348&amp;D14348&amp;F14348&amp;E14348</f>
        <v>OrangevilleWind2050RCP4.5</v>
      </c>
      <c r="C14348" t="s">
        <v>394</v>
      </c>
      <c r="D14348" t="s">
        <v>1</v>
      </c>
      <c r="E14348" s="144" t="s">
        <v>193</v>
      </c>
      <c r="F14348" s="144">
        <v>2050</v>
      </c>
      <c r="G14348" s="147">
        <v>79.796276186618769</v>
      </c>
      <c r="H14348" s="147">
        <v>85.994644800000003</v>
      </c>
      <c r="I14348" s="147">
        <v>92.531760000000006</v>
      </c>
      <c r="J14348" s="147">
        <v>99.048359200000007</v>
      </c>
      <c r="K14348" s="147">
        <v>105.5805984</v>
      </c>
    </row>
    <row r="14349" spans="2:11" x14ac:dyDescent="0.2">
      <c r="B14349" s="21" t="str">
        <f t="shared" si="224"/>
        <v>OrangevilleWind2055RCP4.5</v>
      </c>
      <c r="C14349" t="s">
        <v>394</v>
      </c>
      <c r="D14349" t="s">
        <v>1</v>
      </c>
      <c r="E14349" s="144" t="s">
        <v>193</v>
      </c>
      <c r="F14349" s="144">
        <v>2055</v>
      </c>
      <c r="G14349" s="147">
        <v>79.850295647242078</v>
      </c>
      <c r="H14349" s="147">
        <v>86.052825600000006</v>
      </c>
      <c r="I14349" s="147">
        <v>92.59432000000001</v>
      </c>
      <c r="J14349" s="147">
        <v>99.115298400000015</v>
      </c>
      <c r="K14349" s="147">
        <v>105.6519168</v>
      </c>
    </row>
    <row r="14350" spans="2:11" x14ac:dyDescent="0.2">
      <c r="B14350" s="21" t="str">
        <f t="shared" si="224"/>
        <v>OrangevilleWind2060RCP4.5</v>
      </c>
      <c r="C14350" t="s">
        <v>394</v>
      </c>
      <c r="D14350" t="s">
        <v>1</v>
      </c>
      <c r="E14350" s="144" t="s">
        <v>193</v>
      </c>
      <c r="F14350" s="144">
        <v>2060</v>
      </c>
      <c r="G14350" s="147">
        <v>79.904315107865386</v>
      </c>
      <c r="H14350" s="147">
        <v>86.111006399999994</v>
      </c>
      <c r="I14350" s="147">
        <v>92.656880000000001</v>
      </c>
      <c r="J14350" s="147">
        <v>99.182237600000008</v>
      </c>
      <c r="K14350" s="147">
        <v>105.7232352</v>
      </c>
    </row>
    <row r="14351" spans="2:11" x14ac:dyDescent="0.2">
      <c r="B14351" s="21" t="str">
        <f t="shared" si="224"/>
        <v>OrangevilleWind2065RCP4.5</v>
      </c>
      <c r="C14351" t="s">
        <v>394</v>
      </c>
      <c r="D14351" t="s">
        <v>1</v>
      </c>
      <c r="E14351" s="144" t="s">
        <v>193</v>
      </c>
      <c r="F14351" s="144">
        <v>2065</v>
      </c>
      <c r="G14351" s="147">
        <v>79.958334568488695</v>
      </c>
      <c r="H14351" s="147">
        <v>86.169187199999996</v>
      </c>
      <c r="I14351" s="147">
        <v>92.719440000000006</v>
      </c>
      <c r="J14351" s="147">
        <v>99.249176800000015</v>
      </c>
      <c r="K14351" s="147">
        <v>105.7945536</v>
      </c>
    </row>
    <row r="14352" spans="2:11" x14ac:dyDescent="0.2">
      <c r="B14352" s="21" t="str">
        <f t="shared" si="224"/>
        <v>OrangevilleWind2070RCP4.5</v>
      </c>
      <c r="C14352" t="s">
        <v>394</v>
      </c>
      <c r="D14352" t="s">
        <v>1</v>
      </c>
      <c r="E14352" s="144" t="s">
        <v>193</v>
      </c>
      <c r="F14352" s="144">
        <v>2070</v>
      </c>
      <c r="G14352" s="147">
        <v>80.012354029112004</v>
      </c>
      <c r="H14352" s="147">
        <v>86.227367999999998</v>
      </c>
      <c r="I14352" s="147">
        <v>92.781999999999996</v>
      </c>
      <c r="J14352" s="147">
        <v>99.316116000000008</v>
      </c>
      <c r="K14352" s="147">
        <v>105.86587200000001</v>
      </c>
    </row>
    <row r="14353" spans="2:11" x14ac:dyDescent="0.2">
      <c r="B14353" s="21" t="str">
        <f t="shared" si="224"/>
        <v>OrangevilleWind2075RCP4.5</v>
      </c>
      <c r="C14353" t="s">
        <v>394</v>
      </c>
      <c r="D14353" t="s">
        <v>1</v>
      </c>
      <c r="E14353" s="144" t="s">
        <v>193</v>
      </c>
      <c r="F14353" s="144">
        <v>2075</v>
      </c>
      <c r="G14353" s="147">
        <v>80.079878354891136</v>
      </c>
      <c r="H14353" s="147">
        <v>86.318631999999994</v>
      </c>
      <c r="I14353" s="147">
        <v>92.904666666666657</v>
      </c>
      <c r="J14353" s="147">
        <v>99.467057333333344</v>
      </c>
      <c r="K14353" s="147">
        <v>106.04242000000001</v>
      </c>
    </row>
    <row r="14354" spans="2:11" x14ac:dyDescent="0.2">
      <c r="B14354" s="21" t="str">
        <f t="shared" si="224"/>
        <v>OrangevilleWind2080RCP4.5</v>
      </c>
      <c r="C14354" t="s">
        <v>394</v>
      </c>
      <c r="D14354" t="s">
        <v>1</v>
      </c>
      <c r="E14354" s="144" t="s">
        <v>193</v>
      </c>
      <c r="F14354" s="144">
        <v>2080</v>
      </c>
      <c r="G14354" s="147">
        <v>80.147402680670268</v>
      </c>
      <c r="H14354" s="147">
        <v>86.409896000000003</v>
      </c>
      <c r="I14354" s="147">
        <v>93.027333333333331</v>
      </c>
      <c r="J14354" s="147">
        <v>99.617998666666679</v>
      </c>
      <c r="K14354" s="147">
        <v>106.218968</v>
      </c>
    </row>
    <row r="14355" spans="2:11" x14ac:dyDescent="0.2">
      <c r="B14355" s="21" t="str">
        <f t="shared" si="224"/>
        <v>OrangevilleWind2085RCP4.5</v>
      </c>
      <c r="C14355" t="s">
        <v>394</v>
      </c>
      <c r="D14355" t="s">
        <v>1</v>
      </c>
      <c r="E14355" s="144" t="s">
        <v>193</v>
      </c>
      <c r="F14355" s="144">
        <v>2085</v>
      </c>
      <c r="G14355" s="147">
        <v>80.214927006449415</v>
      </c>
      <c r="H14355" s="147">
        <v>86.501159999999999</v>
      </c>
      <c r="I14355" s="147">
        <v>93.15</v>
      </c>
      <c r="J14355" s="147">
        <v>99.768940000000015</v>
      </c>
      <c r="K14355" s="147">
        <v>106.39551600000001</v>
      </c>
    </row>
    <row r="14356" spans="2:11" x14ac:dyDescent="0.2">
      <c r="B14356" s="21" t="str">
        <f t="shared" si="224"/>
        <v>OrangevilleWind2090RCP4.5</v>
      </c>
      <c r="C14356" t="s">
        <v>394</v>
      </c>
      <c r="D14356" t="s">
        <v>1</v>
      </c>
      <c r="E14356" s="144" t="s">
        <v>193</v>
      </c>
      <c r="F14356" s="144">
        <v>2090</v>
      </c>
      <c r="G14356" s="147">
        <v>80.282451332228547</v>
      </c>
      <c r="H14356" s="147">
        <v>86.592423999999994</v>
      </c>
      <c r="I14356" s="147">
        <v>93.272666666666666</v>
      </c>
      <c r="J14356" s="147">
        <v>99.919881333333336</v>
      </c>
      <c r="K14356" s="147">
        <v>106.57206400000001</v>
      </c>
    </row>
    <row r="14357" spans="2:11" x14ac:dyDescent="0.2">
      <c r="B14357" s="21" t="str">
        <f t="shared" si="224"/>
        <v>OrangevilleWind2095RCP4.5</v>
      </c>
      <c r="C14357" t="s">
        <v>394</v>
      </c>
      <c r="D14357" t="s">
        <v>1</v>
      </c>
      <c r="E14357" s="144" t="s">
        <v>193</v>
      </c>
      <c r="F14357" s="144">
        <v>2095</v>
      </c>
      <c r="G14357" s="147">
        <v>80.349975658007679</v>
      </c>
      <c r="H14357" s="147">
        <v>86.683688000000004</v>
      </c>
      <c r="I14357" s="147">
        <v>93.395333333333326</v>
      </c>
      <c r="J14357" s="147">
        <v>100.07082266666667</v>
      </c>
      <c r="K14357" s="147">
        <v>106.74861200000001</v>
      </c>
    </row>
    <row r="14358" spans="2:11" x14ac:dyDescent="0.2">
      <c r="B14358" s="21" t="str">
        <f t="shared" si="224"/>
        <v>OrangevilleWind2100RCP4.5</v>
      </c>
      <c r="C14358" t="s">
        <v>394</v>
      </c>
      <c r="D14358" t="s">
        <v>1</v>
      </c>
      <c r="E14358" s="144" t="s">
        <v>193</v>
      </c>
      <c r="F14358" s="144">
        <v>2100</v>
      </c>
      <c r="G14358" s="147">
        <v>80.417499983786811</v>
      </c>
      <c r="H14358" s="147">
        <v>86.774951999999999</v>
      </c>
      <c r="I14358" s="147">
        <v>93.518000000000001</v>
      </c>
      <c r="J14358" s="147">
        <v>100.22176400000001</v>
      </c>
      <c r="K14358" s="147">
        <v>106.92516000000001</v>
      </c>
    </row>
    <row r="14359" spans="2:11" x14ac:dyDescent="0.2">
      <c r="B14359" s="21" t="str">
        <f t="shared" si="224"/>
        <v>OrangevilleWind2023RCP6.0</v>
      </c>
      <c r="C14359" t="s">
        <v>394</v>
      </c>
      <c r="D14359" t="s">
        <v>1</v>
      </c>
      <c r="E14359" s="144" t="s">
        <v>192</v>
      </c>
      <c r="F14359" s="144">
        <v>2023</v>
      </c>
      <c r="G14359" s="147">
        <v>79.694592496033721</v>
      </c>
      <c r="H14359" s="147">
        <v>85.850904000000014</v>
      </c>
      <c r="I14359" s="147">
        <v>92.33120000000001</v>
      </c>
      <c r="J14359" s="147">
        <v>98.804228000000009</v>
      </c>
      <c r="K14359" s="147">
        <v>105.278544</v>
      </c>
    </row>
    <row r="14360" spans="2:11" x14ac:dyDescent="0.2">
      <c r="B14360" s="21" t="str">
        <f t="shared" si="224"/>
        <v>OrangevilleWind2025RCP6.0</v>
      </c>
      <c r="C14360" t="s">
        <v>394</v>
      </c>
      <c r="D14360" t="s">
        <v>1</v>
      </c>
      <c r="E14360" s="144" t="s">
        <v>192</v>
      </c>
      <c r="F14360" s="144">
        <v>2025</v>
      </c>
      <c r="G14360" s="147">
        <v>79.702536534360675</v>
      </c>
      <c r="H14360" s="147">
        <v>85.865164000000007</v>
      </c>
      <c r="I14360" s="147">
        <v>92.354200000000006</v>
      </c>
      <c r="J14360" s="147">
        <v>98.833760000000012</v>
      </c>
      <c r="K14360" s="147">
        <v>105.31699999999999</v>
      </c>
    </row>
    <row r="14361" spans="2:11" x14ac:dyDescent="0.2">
      <c r="B14361" s="21" t="str">
        <f t="shared" si="224"/>
        <v>OrangevilleWind2030RCP6.0</v>
      </c>
      <c r="C14361" t="s">
        <v>394</v>
      </c>
      <c r="D14361" t="s">
        <v>1</v>
      </c>
      <c r="E14361" s="144" t="s">
        <v>192</v>
      </c>
      <c r="F14361" s="144">
        <v>2030</v>
      </c>
      <c r="G14361" s="147">
        <v>79.710480572687629</v>
      </c>
      <c r="H14361" s="147">
        <v>85.879424000000014</v>
      </c>
      <c r="I14361" s="147">
        <v>92.377200000000016</v>
      </c>
      <c r="J14361" s="147">
        <v>98.863292000000015</v>
      </c>
      <c r="K14361" s="147">
        <v>105.35545599999999</v>
      </c>
    </row>
    <row r="14362" spans="2:11" x14ac:dyDescent="0.2">
      <c r="B14362" s="21" t="str">
        <f t="shared" si="224"/>
        <v>OrangevilleWind2035RCP6.0</v>
      </c>
      <c r="C14362" t="s">
        <v>394</v>
      </c>
      <c r="D14362" t="s">
        <v>1</v>
      </c>
      <c r="E14362" s="144" t="s">
        <v>192</v>
      </c>
      <c r="F14362" s="144">
        <v>2035</v>
      </c>
      <c r="G14362" s="147">
        <v>79.718424611014598</v>
      </c>
      <c r="H14362" s="147">
        <v>85.893684000000007</v>
      </c>
      <c r="I14362" s="147">
        <v>92.400200000000012</v>
      </c>
      <c r="J14362" s="147">
        <v>98.892824000000019</v>
      </c>
      <c r="K14362" s="147">
        <v>105.393912</v>
      </c>
    </row>
    <row r="14363" spans="2:11" x14ac:dyDescent="0.2">
      <c r="B14363" s="21" t="str">
        <f t="shared" si="224"/>
        <v>OrangevilleWind2040RCP6.0</v>
      </c>
      <c r="C14363" t="s">
        <v>394</v>
      </c>
      <c r="D14363" t="s">
        <v>1</v>
      </c>
      <c r="E14363" s="144" t="s">
        <v>192</v>
      </c>
      <c r="F14363" s="144">
        <v>2040</v>
      </c>
      <c r="G14363" s="147">
        <v>79.726368649341552</v>
      </c>
      <c r="H14363" s="147">
        <v>85.907944000000001</v>
      </c>
      <c r="I14363" s="147">
        <v>92.423200000000008</v>
      </c>
      <c r="J14363" s="147">
        <v>98.922356000000008</v>
      </c>
      <c r="K14363" s="147">
        <v>105.432368</v>
      </c>
    </row>
    <row r="14364" spans="2:11" x14ac:dyDescent="0.2">
      <c r="B14364" s="21" t="str">
        <f t="shared" si="224"/>
        <v>OrangevilleWind2045RCP6.0</v>
      </c>
      <c r="C14364" t="s">
        <v>394</v>
      </c>
      <c r="D14364" t="s">
        <v>1</v>
      </c>
      <c r="E14364" s="144" t="s">
        <v>192</v>
      </c>
      <c r="F14364" s="144">
        <v>2045</v>
      </c>
      <c r="G14364" s="147">
        <v>79.734312687668506</v>
      </c>
      <c r="H14364" s="147">
        <v>85.922204000000008</v>
      </c>
      <c r="I14364" s="147">
        <v>92.446200000000019</v>
      </c>
      <c r="J14364" s="147">
        <v>98.951888000000011</v>
      </c>
      <c r="K14364" s="147">
        <v>105.47082399999999</v>
      </c>
    </row>
    <row r="14365" spans="2:11" x14ac:dyDescent="0.2">
      <c r="B14365" s="21" t="str">
        <f t="shared" si="224"/>
        <v>OrangevilleWind2050RCP6.0</v>
      </c>
      <c r="C14365" t="s">
        <v>394</v>
      </c>
      <c r="D14365" t="s">
        <v>1</v>
      </c>
      <c r="E14365" s="144" t="s">
        <v>192</v>
      </c>
      <c r="F14365" s="144">
        <v>2050</v>
      </c>
      <c r="G14365" s="147">
        <v>79.796276186618769</v>
      </c>
      <c r="H14365" s="147">
        <v>85.994644800000003</v>
      </c>
      <c r="I14365" s="147">
        <v>92.531760000000006</v>
      </c>
      <c r="J14365" s="147">
        <v>99.048359200000007</v>
      </c>
      <c r="K14365" s="147">
        <v>105.5805984</v>
      </c>
    </row>
    <row r="14366" spans="2:11" x14ac:dyDescent="0.2">
      <c r="B14366" s="21" t="str">
        <f t="shared" si="224"/>
        <v>OrangevilleWind2055RCP6.0</v>
      </c>
      <c r="C14366" t="s">
        <v>394</v>
      </c>
      <c r="D14366" t="s">
        <v>1</v>
      </c>
      <c r="E14366" s="144" t="s">
        <v>192</v>
      </c>
      <c r="F14366" s="144">
        <v>2055</v>
      </c>
      <c r="G14366" s="147">
        <v>79.850295647242078</v>
      </c>
      <c r="H14366" s="147">
        <v>86.052825600000006</v>
      </c>
      <c r="I14366" s="147">
        <v>92.59432000000001</v>
      </c>
      <c r="J14366" s="147">
        <v>99.115298400000015</v>
      </c>
      <c r="K14366" s="147">
        <v>105.6519168</v>
      </c>
    </row>
    <row r="14367" spans="2:11" x14ac:dyDescent="0.2">
      <c r="B14367" s="21" t="str">
        <f t="shared" si="224"/>
        <v>OrangevilleWind2060RCP6.0</v>
      </c>
      <c r="C14367" t="s">
        <v>394</v>
      </c>
      <c r="D14367" t="s">
        <v>1</v>
      </c>
      <c r="E14367" s="144" t="s">
        <v>192</v>
      </c>
      <c r="F14367" s="144">
        <v>2060</v>
      </c>
      <c r="G14367" s="147">
        <v>79.904315107865386</v>
      </c>
      <c r="H14367" s="147">
        <v>86.111006399999994</v>
      </c>
      <c r="I14367" s="147">
        <v>92.656880000000001</v>
      </c>
      <c r="J14367" s="147">
        <v>99.182237600000008</v>
      </c>
      <c r="K14367" s="147">
        <v>105.7232352</v>
      </c>
    </row>
    <row r="14368" spans="2:11" x14ac:dyDescent="0.2">
      <c r="B14368" s="21" t="str">
        <f t="shared" si="224"/>
        <v>OrangevilleWind2065RCP6.0</v>
      </c>
      <c r="C14368" t="s">
        <v>394</v>
      </c>
      <c r="D14368" t="s">
        <v>1</v>
      </c>
      <c r="E14368" s="144" t="s">
        <v>192</v>
      </c>
      <c r="F14368" s="144">
        <v>2065</v>
      </c>
      <c r="G14368" s="147">
        <v>79.958334568488695</v>
      </c>
      <c r="H14368" s="147">
        <v>86.169187199999996</v>
      </c>
      <c r="I14368" s="147">
        <v>92.719440000000006</v>
      </c>
      <c r="J14368" s="147">
        <v>99.249176800000015</v>
      </c>
      <c r="K14368" s="147">
        <v>105.7945536</v>
      </c>
    </row>
    <row r="14369" spans="2:11" x14ac:dyDescent="0.2">
      <c r="B14369" s="21" t="str">
        <f t="shared" si="224"/>
        <v>OrangevilleWind2070RCP6.0</v>
      </c>
      <c r="C14369" t="s">
        <v>394</v>
      </c>
      <c r="D14369" t="s">
        <v>1</v>
      </c>
      <c r="E14369" s="144" t="s">
        <v>192</v>
      </c>
      <c r="F14369" s="144">
        <v>2070</v>
      </c>
      <c r="G14369" s="147">
        <v>80.012354029112004</v>
      </c>
      <c r="H14369" s="147">
        <v>86.227367999999998</v>
      </c>
      <c r="I14369" s="147">
        <v>92.781999999999996</v>
      </c>
      <c r="J14369" s="147">
        <v>99.316116000000008</v>
      </c>
      <c r="K14369" s="147">
        <v>105.86587200000001</v>
      </c>
    </row>
    <row r="14370" spans="2:11" x14ac:dyDescent="0.2">
      <c r="B14370" s="21" t="str">
        <f t="shared" si="224"/>
        <v>OrangevilleWind2075RCP6.0</v>
      </c>
      <c r="C14370" t="s">
        <v>394</v>
      </c>
      <c r="D14370" t="s">
        <v>1</v>
      </c>
      <c r="E14370" s="144" t="s">
        <v>192</v>
      </c>
      <c r="F14370" s="144">
        <v>2075</v>
      </c>
      <c r="G14370" s="147">
        <v>80.113640517780709</v>
      </c>
      <c r="H14370" s="147">
        <v>86.364263999999991</v>
      </c>
      <c r="I14370" s="147">
        <v>92.965999999999994</v>
      </c>
      <c r="J14370" s="147">
        <v>99.542528000000004</v>
      </c>
      <c r="K14370" s="147">
        <v>106.13069400000001</v>
      </c>
    </row>
    <row r="14371" spans="2:11" x14ac:dyDescent="0.2">
      <c r="B14371" s="21" t="str">
        <f t="shared" si="224"/>
        <v>OrangevilleWind2080RCP6.0</v>
      </c>
      <c r="C14371" t="s">
        <v>394</v>
      </c>
      <c r="D14371" t="s">
        <v>1</v>
      </c>
      <c r="E14371" s="144" t="s">
        <v>192</v>
      </c>
      <c r="F14371" s="144">
        <v>2080</v>
      </c>
      <c r="G14371" s="147">
        <v>80.214927006449415</v>
      </c>
      <c r="H14371" s="147">
        <v>86.501159999999999</v>
      </c>
      <c r="I14371" s="147">
        <v>93.15</v>
      </c>
      <c r="J14371" s="147">
        <v>99.768940000000015</v>
      </c>
      <c r="K14371" s="147">
        <v>106.39551600000001</v>
      </c>
    </row>
    <row r="14372" spans="2:11" x14ac:dyDescent="0.2">
      <c r="B14372" s="21" t="str">
        <f t="shared" si="224"/>
        <v>OrangevilleWind2085RCP6.0</v>
      </c>
      <c r="C14372" t="s">
        <v>394</v>
      </c>
      <c r="D14372" t="s">
        <v>1</v>
      </c>
      <c r="E14372" s="144" t="s">
        <v>192</v>
      </c>
      <c r="F14372" s="144">
        <v>2085</v>
      </c>
      <c r="G14372" s="147">
        <v>80.316213495118106</v>
      </c>
      <c r="H14372" s="147">
        <v>86.638056000000006</v>
      </c>
      <c r="I14372" s="147">
        <v>93.334000000000003</v>
      </c>
      <c r="J14372" s="147">
        <v>99.995352000000011</v>
      </c>
      <c r="K14372" s="147">
        <v>106.66033800000001</v>
      </c>
    </row>
    <row r="14373" spans="2:11" x14ac:dyDescent="0.2">
      <c r="B14373" s="21" t="str">
        <f t="shared" si="224"/>
        <v>OrangevilleWind2090RCP6.0</v>
      </c>
      <c r="C14373" t="s">
        <v>394</v>
      </c>
      <c r="D14373" t="s">
        <v>1</v>
      </c>
      <c r="E14373" s="144" t="s">
        <v>192</v>
      </c>
      <c r="F14373" s="144">
        <v>2090</v>
      </c>
      <c r="G14373" s="147">
        <v>80.796165810705105</v>
      </c>
      <c r="H14373" s="147">
        <v>87.242679999999993</v>
      </c>
      <c r="I14373" s="147">
        <v>94.091466666666662</v>
      </c>
      <c r="J14373" s="147">
        <v>100.88787466666668</v>
      </c>
      <c r="K14373" s="147">
        <v>107.683792</v>
      </c>
    </row>
    <row r="14374" spans="2:11" x14ac:dyDescent="0.2">
      <c r="B14374" s="21" t="str">
        <f t="shared" si="224"/>
        <v>OrangevilleWind2095RCP6.0</v>
      </c>
      <c r="C14374" t="s">
        <v>394</v>
      </c>
      <c r="D14374" t="s">
        <v>1</v>
      </c>
      <c r="E14374" s="144" t="s">
        <v>192</v>
      </c>
      <c r="F14374" s="144">
        <v>2095</v>
      </c>
      <c r="G14374" s="147">
        <v>81.174831637623384</v>
      </c>
      <c r="H14374" s="147">
        <v>87.710408000000001</v>
      </c>
      <c r="I14374" s="147">
        <v>94.664933333333323</v>
      </c>
      <c r="J14374" s="147">
        <v>101.55398533333334</v>
      </c>
      <c r="K14374" s="147">
        <v>108.44242399999999</v>
      </c>
    </row>
    <row r="14375" spans="2:11" x14ac:dyDescent="0.2">
      <c r="B14375" s="21" t="str">
        <f t="shared" si="224"/>
        <v>OrangevilleWind2100RCP6.0</v>
      </c>
      <c r="C14375" t="s">
        <v>394</v>
      </c>
      <c r="D14375" t="s">
        <v>1</v>
      </c>
      <c r="E14375" s="144" t="s">
        <v>192</v>
      </c>
      <c r="F14375" s="144">
        <v>2100</v>
      </c>
      <c r="G14375" s="147">
        <v>81.553497464541678</v>
      </c>
      <c r="H14375" s="147">
        <v>88.178135999999995</v>
      </c>
      <c r="I14375" s="147">
        <v>95.238399999999984</v>
      </c>
      <c r="J14375" s="147">
        <v>102.22009600000001</v>
      </c>
      <c r="K14375" s="147">
        <v>109.20105599999998</v>
      </c>
    </row>
    <row r="14376" spans="2:11" x14ac:dyDescent="0.2">
      <c r="B14376" s="21" t="str">
        <f t="shared" si="224"/>
        <v>OrangevilleWind2023RCP8.5</v>
      </c>
      <c r="C14376" t="s">
        <v>394</v>
      </c>
      <c r="D14376" t="s">
        <v>1</v>
      </c>
      <c r="E14376" s="144" t="s">
        <v>191</v>
      </c>
      <c r="F14376" s="144">
        <v>2023</v>
      </c>
      <c r="G14376" s="147">
        <v>79.694592496033721</v>
      </c>
      <c r="H14376" s="147">
        <v>85.850904000000014</v>
      </c>
      <c r="I14376" s="147">
        <v>92.33120000000001</v>
      </c>
      <c r="J14376" s="147">
        <v>98.804228000000009</v>
      </c>
      <c r="K14376" s="147">
        <v>105.278544</v>
      </c>
    </row>
    <row r="14377" spans="2:11" x14ac:dyDescent="0.2">
      <c r="B14377" s="21" t="str">
        <f t="shared" si="224"/>
        <v>OrangevilleWind2025RCP8.5</v>
      </c>
      <c r="C14377" t="s">
        <v>394</v>
      </c>
      <c r="D14377" t="s">
        <v>1</v>
      </c>
      <c r="E14377" s="144" t="s">
        <v>191</v>
      </c>
      <c r="F14377" s="144">
        <v>2025</v>
      </c>
      <c r="G14377" s="147">
        <v>79.710480572687629</v>
      </c>
      <c r="H14377" s="147">
        <v>85.879424000000014</v>
      </c>
      <c r="I14377" s="147">
        <v>92.377200000000016</v>
      </c>
      <c r="J14377" s="147">
        <v>98.863292000000015</v>
      </c>
      <c r="K14377" s="147">
        <v>105.35545599999999</v>
      </c>
    </row>
    <row r="14378" spans="2:11" x14ac:dyDescent="0.2">
      <c r="B14378" s="21" t="str">
        <f t="shared" si="224"/>
        <v>OrangevilleWind2030RCP8.5</v>
      </c>
      <c r="C14378" t="s">
        <v>394</v>
      </c>
      <c r="D14378" t="s">
        <v>1</v>
      </c>
      <c r="E14378" s="144" t="s">
        <v>191</v>
      </c>
      <c r="F14378" s="144">
        <v>2030</v>
      </c>
      <c r="G14378" s="147">
        <v>79.726368649341552</v>
      </c>
      <c r="H14378" s="147">
        <v>85.907944000000001</v>
      </c>
      <c r="I14378" s="147">
        <v>92.423200000000008</v>
      </c>
      <c r="J14378" s="147">
        <v>98.922356000000008</v>
      </c>
      <c r="K14378" s="147">
        <v>105.432368</v>
      </c>
    </row>
    <row r="14379" spans="2:11" x14ac:dyDescent="0.2">
      <c r="B14379" s="21" t="str">
        <f t="shared" si="224"/>
        <v>OrangevilleWind2035RCP8.5</v>
      </c>
      <c r="C14379" t="s">
        <v>394</v>
      </c>
      <c r="D14379" t="s">
        <v>1</v>
      </c>
      <c r="E14379" s="144" t="s">
        <v>191</v>
      </c>
      <c r="F14379" s="144">
        <v>2035</v>
      </c>
      <c r="G14379" s="147">
        <v>79.74225672599546</v>
      </c>
      <c r="H14379" s="147">
        <v>85.936464000000001</v>
      </c>
      <c r="I14379" s="147">
        <v>92.469200000000015</v>
      </c>
      <c r="J14379" s="147">
        <v>98.981420000000014</v>
      </c>
      <c r="K14379" s="147">
        <v>105.50927999999999</v>
      </c>
    </row>
    <row r="14380" spans="2:11" x14ac:dyDescent="0.2">
      <c r="B14380" s="21" t="str">
        <f t="shared" si="224"/>
        <v>OrangevilleWind2040RCP8.5</v>
      </c>
      <c r="C14380" t="s">
        <v>394</v>
      </c>
      <c r="D14380" t="s">
        <v>1</v>
      </c>
      <c r="E14380" s="144" t="s">
        <v>191</v>
      </c>
      <c r="F14380" s="144">
        <v>2040</v>
      </c>
      <c r="G14380" s="147">
        <v>79.832289160367637</v>
      </c>
      <c r="H14380" s="147">
        <v>86.033432000000005</v>
      </c>
      <c r="I14380" s="147">
        <v>92.573466666666675</v>
      </c>
      <c r="J14380" s="147">
        <v>99.092985333333345</v>
      </c>
      <c r="K14380" s="147">
        <v>105.62814399999999</v>
      </c>
    </row>
    <row r="14381" spans="2:11" x14ac:dyDescent="0.2">
      <c r="B14381" s="21" t="str">
        <f t="shared" si="224"/>
        <v>OrangevilleWind2045RCP8.5</v>
      </c>
      <c r="C14381" t="s">
        <v>394</v>
      </c>
      <c r="D14381" t="s">
        <v>1</v>
      </c>
      <c r="E14381" s="144" t="s">
        <v>191</v>
      </c>
      <c r="F14381" s="144">
        <v>2045</v>
      </c>
      <c r="G14381" s="147">
        <v>79.922321594739827</v>
      </c>
      <c r="H14381" s="147">
        <v>86.130399999999995</v>
      </c>
      <c r="I14381" s="147">
        <v>92.677733333333336</v>
      </c>
      <c r="J14381" s="147">
        <v>99.204550666666677</v>
      </c>
      <c r="K14381" s="147">
        <v>105.74700800000001</v>
      </c>
    </row>
    <row r="14382" spans="2:11" x14ac:dyDescent="0.2">
      <c r="B14382" s="21" t="str">
        <f t="shared" si="224"/>
        <v>OrangevilleWind2050RCP8.5</v>
      </c>
      <c r="C14382" t="s">
        <v>394</v>
      </c>
      <c r="D14382" t="s">
        <v>1</v>
      </c>
      <c r="E14382" s="144" t="s">
        <v>191</v>
      </c>
      <c r="F14382" s="144">
        <v>2050</v>
      </c>
      <c r="G14382" s="147">
        <v>80.147402680670268</v>
      </c>
      <c r="H14382" s="147">
        <v>86.409896000000003</v>
      </c>
      <c r="I14382" s="147">
        <v>93.027333333333331</v>
      </c>
      <c r="J14382" s="147">
        <v>99.617998666666679</v>
      </c>
      <c r="K14382" s="147">
        <v>106.218968</v>
      </c>
    </row>
    <row r="14383" spans="2:11" x14ac:dyDescent="0.2">
      <c r="B14383" s="21" t="str">
        <f t="shared" si="224"/>
        <v>OrangevilleWind2055RCP8.5</v>
      </c>
      <c r="C14383" t="s">
        <v>394</v>
      </c>
      <c r="D14383" t="s">
        <v>1</v>
      </c>
      <c r="E14383" s="144" t="s">
        <v>191</v>
      </c>
      <c r="F14383" s="144">
        <v>2055</v>
      </c>
      <c r="G14383" s="147">
        <v>80.282451332228547</v>
      </c>
      <c r="H14383" s="147">
        <v>86.592423999999994</v>
      </c>
      <c r="I14383" s="147">
        <v>93.272666666666666</v>
      </c>
      <c r="J14383" s="147">
        <v>99.919881333333336</v>
      </c>
      <c r="K14383" s="147">
        <v>106.57206400000001</v>
      </c>
    </row>
    <row r="14384" spans="2:11" x14ac:dyDescent="0.2">
      <c r="B14384" s="21" t="str">
        <f t="shared" si="224"/>
        <v>OrangevilleWind2060RCP8.5</v>
      </c>
      <c r="C14384" t="s">
        <v>394</v>
      </c>
      <c r="D14384" t="s">
        <v>1</v>
      </c>
      <c r="E14384" s="144" t="s">
        <v>191</v>
      </c>
      <c r="F14384" s="144">
        <v>2060</v>
      </c>
      <c r="G14384" s="147">
        <v>80.796165810705105</v>
      </c>
      <c r="H14384" s="147">
        <v>87.242679999999993</v>
      </c>
      <c r="I14384" s="147">
        <v>94.091466666666662</v>
      </c>
      <c r="J14384" s="147">
        <v>100.88787466666668</v>
      </c>
      <c r="K14384" s="147">
        <v>107.683792</v>
      </c>
    </row>
    <row r="14385" spans="2:11" x14ac:dyDescent="0.2">
      <c r="B14385" s="21" t="str">
        <f t="shared" si="224"/>
        <v>OrangevilleWind2065RCP8.5</v>
      </c>
      <c r="C14385" t="s">
        <v>394</v>
      </c>
      <c r="D14385" t="s">
        <v>1</v>
      </c>
      <c r="E14385" s="144" t="s">
        <v>191</v>
      </c>
      <c r="F14385" s="144">
        <v>2065</v>
      </c>
      <c r="G14385" s="147">
        <v>81.174831637623384</v>
      </c>
      <c r="H14385" s="147">
        <v>87.710408000000001</v>
      </c>
      <c r="I14385" s="147">
        <v>94.664933333333323</v>
      </c>
      <c r="J14385" s="147">
        <v>101.55398533333334</v>
      </c>
      <c r="K14385" s="147">
        <v>108.44242399999999</v>
      </c>
    </row>
    <row r="14386" spans="2:11" x14ac:dyDescent="0.2">
      <c r="B14386" s="21" t="str">
        <f t="shared" si="224"/>
        <v>OrangevilleWind2070RCP8.5</v>
      </c>
      <c r="C14386" t="s">
        <v>394</v>
      </c>
      <c r="D14386" t="s">
        <v>1</v>
      </c>
      <c r="E14386" s="144" t="s">
        <v>191</v>
      </c>
      <c r="F14386" s="144">
        <v>2070</v>
      </c>
      <c r="G14386" s="147">
        <v>81.762690473818211</v>
      </c>
      <c r="H14386" s="147">
        <v>88.446224000000001</v>
      </c>
      <c r="I14386" s="147">
        <v>95.581866666666656</v>
      </c>
      <c r="J14386" s="147">
        <v>102.62041866666668</v>
      </c>
      <c r="K14386" s="147">
        <v>109.66602399999998</v>
      </c>
    </row>
    <row r="14387" spans="2:11" x14ac:dyDescent="0.2">
      <c r="B14387" s="21" t="str">
        <f t="shared" si="224"/>
        <v>OrangevilleWind2075RCP8.5</v>
      </c>
      <c r="C14387" t="s">
        <v>394</v>
      </c>
      <c r="D14387" t="s">
        <v>1</v>
      </c>
      <c r="E14387" s="144" t="s">
        <v>191</v>
      </c>
      <c r="F14387" s="144">
        <v>2075</v>
      </c>
      <c r="G14387" s="147">
        <v>81.971883483094757</v>
      </c>
      <c r="H14387" s="147">
        <v>88.714311999999993</v>
      </c>
      <c r="I14387" s="147">
        <v>95.925333333333327</v>
      </c>
      <c r="J14387" s="147">
        <v>103.02074133333335</v>
      </c>
      <c r="K14387" s="147">
        <v>110.13099199999999</v>
      </c>
    </row>
    <row r="14388" spans="2:11" x14ac:dyDescent="0.2">
      <c r="B14388" s="21" t="str">
        <f t="shared" si="224"/>
        <v>OrangevilleWind2080RCP8.5</v>
      </c>
      <c r="C14388" t="s">
        <v>394</v>
      </c>
      <c r="D14388" t="s">
        <v>1</v>
      </c>
      <c r="E14388" s="144" t="s">
        <v>191</v>
      </c>
      <c r="F14388" s="144">
        <v>2080</v>
      </c>
      <c r="G14388" s="147">
        <v>82.18107649237129</v>
      </c>
      <c r="H14388" s="147">
        <v>88.982399999999998</v>
      </c>
      <c r="I14388" s="147">
        <v>96.268799999999999</v>
      </c>
      <c r="J14388" s="147">
        <v>103.42106400000002</v>
      </c>
      <c r="K14388" s="147">
        <v>110.59595999999999</v>
      </c>
    </row>
    <row r="14389" spans="2:11" x14ac:dyDescent="0.2">
      <c r="B14389" s="21" t="str">
        <f t="shared" si="224"/>
        <v>OrangevilleWind2085RCP8.5</v>
      </c>
      <c r="C14389" t="s">
        <v>394</v>
      </c>
      <c r="D14389" t="s">
        <v>1</v>
      </c>
      <c r="E14389" s="144" t="s">
        <v>191</v>
      </c>
      <c r="F14389" s="144">
        <v>2085</v>
      </c>
      <c r="G14389" s="147">
        <v>82.355845335564339</v>
      </c>
      <c r="H14389" s="147">
        <v>89.196300000000008</v>
      </c>
      <c r="I14389" s="147">
        <v>96.531000000000006</v>
      </c>
      <c r="J14389" s="147">
        <v>103.72622800000002</v>
      </c>
      <c r="K14389" s="147">
        <v>110.94730799999999</v>
      </c>
    </row>
    <row r="14390" spans="2:11" x14ac:dyDescent="0.2">
      <c r="B14390" s="21" t="str">
        <f t="shared" si="224"/>
        <v>OrangevilleWind2090RCP8.5</v>
      </c>
      <c r="C14390" t="s">
        <v>394</v>
      </c>
      <c r="D14390" t="s">
        <v>1</v>
      </c>
      <c r="E14390" s="144" t="s">
        <v>191</v>
      </c>
      <c r="F14390" s="144">
        <v>2090</v>
      </c>
      <c r="G14390" s="147">
        <v>82.530614178757389</v>
      </c>
      <c r="H14390" s="147">
        <v>89.410200000000003</v>
      </c>
      <c r="I14390" s="147">
        <v>96.793199999999999</v>
      </c>
      <c r="J14390" s="147">
        <v>104.03139200000001</v>
      </c>
      <c r="K14390" s="147">
        <v>111.29865599999998</v>
      </c>
    </row>
    <row r="14391" spans="2:11" x14ac:dyDescent="0.2">
      <c r="B14391" s="21" t="str">
        <f t="shared" si="224"/>
        <v>OrangevilleWind2095RCP8.5</v>
      </c>
      <c r="C14391" t="s">
        <v>394</v>
      </c>
      <c r="D14391" t="s">
        <v>1</v>
      </c>
      <c r="E14391" s="144" t="s">
        <v>191</v>
      </c>
      <c r="F14391" s="144">
        <v>2095</v>
      </c>
      <c r="G14391" s="147">
        <v>82.530614178757389</v>
      </c>
      <c r="H14391" s="147">
        <v>89.410200000000003</v>
      </c>
      <c r="I14391" s="147">
        <v>96.793199999999999</v>
      </c>
      <c r="J14391" s="147">
        <v>104.03139200000001</v>
      </c>
      <c r="K14391" s="147">
        <v>111.29865599999998</v>
      </c>
    </row>
    <row r="14392" spans="2:11" x14ac:dyDescent="0.2">
      <c r="B14392" s="21" t="str">
        <f t="shared" si="224"/>
        <v>OrangevilleWind2100RCP8.5</v>
      </c>
      <c r="C14392" t="s">
        <v>394</v>
      </c>
      <c r="D14392" t="s">
        <v>1</v>
      </c>
      <c r="E14392" s="144" t="s">
        <v>191</v>
      </c>
      <c r="F14392" s="144">
        <v>2100</v>
      </c>
      <c r="G14392" s="147">
        <v>82.530614178757389</v>
      </c>
      <c r="H14392" s="147">
        <v>89.410200000000003</v>
      </c>
      <c r="I14392" s="147">
        <v>96.793199999999999</v>
      </c>
      <c r="J14392" s="147">
        <v>104.03139200000001</v>
      </c>
      <c r="K14392" s="147">
        <v>111.29865599999998</v>
      </c>
    </row>
    <row r="14393" spans="2:11" x14ac:dyDescent="0.2">
      <c r="B14393" s="21" t="str">
        <f t="shared" si="224"/>
        <v>OrilliaIce Accretion2023RCP4.5</v>
      </c>
      <c r="C14393" t="s">
        <v>395</v>
      </c>
      <c r="D14393" t="s">
        <v>486</v>
      </c>
      <c r="E14393" s="144" t="s">
        <v>193</v>
      </c>
      <c r="F14393" s="144">
        <v>2023</v>
      </c>
      <c r="G14393" s="147">
        <v>15.017750872626205</v>
      </c>
      <c r="H14393" s="147">
        <v>17.913059999999998</v>
      </c>
      <c r="I14393" s="147">
        <v>21.582000000000001</v>
      </c>
      <c r="J14393" s="147">
        <v>24.38766</v>
      </c>
      <c r="K14393" s="147">
        <v>27.221039999999999</v>
      </c>
    </row>
    <row r="14394" spans="2:11" x14ac:dyDescent="0.2">
      <c r="B14394" s="21" t="str">
        <f t="shared" si="224"/>
        <v>OrilliaIce Accretion2025RCP4.5</v>
      </c>
      <c r="C14394" t="s">
        <v>395</v>
      </c>
      <c r="D14394" t="s">
        <v>486</v>
      </c>
      <c r="E14394" s="144" t="s">
        <v>193</v>
      </c>
      <c r="F14394" s="144">
        <v>2025</v>
      </c>
      <c r="G14394" s="147">
        <v>14.999890822318971</v>
      </c>
      <c r="H14394" s="147">
        <v>17.900886666666665</v>
      </c>
      <c r="I14394" s="147">
        <v>21.574666666666666</v>
      </c>
      <c r="J14394" s="147">
        <v>24.38766</v>
      </c>
      <c r="K14394" s="147">
        <v>27.221039999999999</v>
      </c>
    </row>
    <row r="14395" spans="2:11" x14ac:dyDescent="0.2">
      <c r="B14395" s="21" t="str">
        <f t="shared" si="224"/>
        <v>OrilliaIce Accretion2030RCP4.5</v>
      </c>
      <c r="C14395" t="s">
        <v>395</v>
      </c>
      <c r="D14395" t="s">
        <v>486</v>
      </c>
      <c r="E14395" s="144" t="s">
        <v>193</v>
      </c>
      <c r="F14395" s="144">
        <v>2030</v>
      </c>
      <c r="G14395" s="147">
        <v>14.982030772011736</v>
      </c>
      <c r="H14395" s="147">
        <v>17.888713333333332</v>
      </c>
      <c r="I14395" s="147">
        <v>21.567333333333334</v>
      </c>
      <c r="J14395" s="147">
        <v>24.38766</v>
      </c>
      <c r="K14395" s="147">
        <v>27.221039999999999</v>
      </c>
    </row>
    <row r="14396" spans="2:11" x14ac:dyDescent="0.2">
      <c r="B14396" s="21" t="str">
        <f t="shared" si="224"/>
        <v>OrilliaIce Accretion2035RCP4.5</v>
      </c>
      <c r="C14396" t="s">
        <v>395</v>
      </c>
      <c r="D14396" t="s">
        <v>486</v>
      </c>
      <c r="E14396" s="144" t="s">
        <v>193</v>
      </c>
      <c r="F14396" s="144">
        <v>2035</v>
      </c>
      <c r="G14396" s="147">
        <v>14.964170721704502</v>
      </c>
      <c r="H14396" s="147">
        <v>17.876539999999999</v>
      </c>
      <c r="I14396" s="147">
        <v>21.560000000000002</v>
      </c>
      <c r="J14396" s="147">
        <v>24.38766</v>
      </c>
      <c r="K14396" s="147">
        <v>27.221039999999999</v>
      </c>
    </row>
    <row r="14397" spans="2:11" x14ac:dyDescent="0.2">
      <c r="B14397" s="21" t="str">
        <f t="shared" si="224"/>
        <v>OrilliaIce Accretion2040RCP4.5</v>
      </c>
      <c r="C14397" t="s">
        <v>395</v>
      </c>
      <c r="D14397" t="s">
        <v>486</v>
      </c>
      <c r="E14397" s="144" t="s">
        <v>193</v>
      </c>
      <c r="F14397" s="144">
        <v>2040</v>
      </c>
      <c r="G14397" s="147">
        <v>14.946310671397267</v>
      </c>
      <c r="H14397" s="147">
        <v>17.864366666666665</v>
      </c>
      <c r="I14397" s="147">
        <v>21.552666666666667</v>
      </c>
      <c r="J14397" s="147">
        <v>24.38766</v>
      </c>
      <c r="K14397" s="147">
        <v>27.221039999999999</v>
      </c>
    </row>
    <row r="14398" spans="2:11" x14ac:dyDescent="0.2">
      <c r="B14398" s="21" t="str">
        <f t="shared" si="224"/>
        <v>OrilliaIce Accretion2045RCP4.5</v>
      </c>
      <c r="C14398" t="s">
        <v>395</v>
      </c>
      <c r="D14398" t="s">
        <v>486</v>
      </c>
      <c r="E14398" s="144" t="s">
        <v>193</v>
      </c>
      <c r="F14398" s="144">
        <v>2045</v>
      </c>
      <c r="G14398" s="147">
        <v>14.928450621090033</v>
      </c>
      <c r="H14398" s="147">
        <v>17.852193333333332</v>
      </c>
      <c r="I14398" s="147">
        <v>21.545333333333332</v>
      </c>
      <c r="J14398" s="147">
        <v>24.38766</v>
      </c>
      <c r="K14398" s="147">
        <v>27.221039999999999</v>
      </c>
    </row>
    <row r="14399" spans="2:11" x14ac:dyDescent="0.2">
      <c r="B14399" s="21" t="str">
        <f t="shared" si="224"/>
        <v>OrilliaIce Accretion2050RCP4.5</v>
      </c>
      <c r="C14399" t="s">
        <v>395</v>
      </c>
      <c r="D14399" t="s">
        <v>486</v>
      </c>
      <c r="E14399" s="144" t="s">
        <v>193</v>
      </c>
      <c r="F14399" s="144">
        <v>2050</v>
      </c>
      <c r="G14399" s="147">
        <v>14.907528847872985</v>
      </c>
      <c r="H14399" s="147">
        <v>17.850975999999999</v>
      </c>
      <c r="I14399" s="147">
        <v>21.5732</v>
      </c>
      <c r="J14399" s="147">
        <v>24.432407999999999</v>
      </c>
      <c r="K14399" s="147">
        <v>27.282024</v>
      </c>
    </row>
    <row r="14400" spans="2:11" x14ac:dyDescent="0.2">
      <c r="B14400" s="21" t="str">
        <f t="shared" si="224"/>
        <v>OrilliaIce Accretion2055RCP4.5</v>
      </c>
      <c r="C14400" t="s">
        <v>395</v>
      </c>
      <c r="D14400" t="s">
        <v>486</v>
      </c>
      <c r="E14400" s="144" t="s">
        <v>193</v>
      </c>
      <c r="F14400" s="144">
        <v>2055</v>
      </c>
      <c r="G14400" s="147">
        <v>14.904467124963174</v>
      </c>
      <c r="H14400" s="147">
        <v>17.861931999999999</v>
      </c>
      <c r="I14400" s="147">
        <v>21.6084</v>
      </c>
      <c r="J14400" s="147">
        <v>24.477156000000001</v>
      </c>
      <c r="K14400" s="147">
        <v>27.343007999999998</v>
      </c>
    </row>
    <row r="14401" spans="2:11" x14ac:dyDescent="0.2">
      <c r="B14401" s="21" t="str">
        <f t="shared" si="224"/>
        <v>OrilliaIce Accretion2060RCP4.5</v>
      </c>
      <c r="C14401" t="s">
        <v>395</v>
      </c>
      <c r="D14401" t="s">
        <v>486</v>
      </c>
      <c r="E14401" s="144" t="s">
        <v>193</v>
      </c>
      <c r="F14401" s="144">
        <v>2060</v>
      </c>
      <c r="G14401" s="147">
        <v>14.901405402053362</v>
      </c>
      <c r="H14401" s="147">
        <v>17.872887999999996</v>
      </c>
      <c r="I14401" s="147">
        <v>21.643599999999999</v>
      </c>
      <c r="J14401" s="147">
        <v>24.521903999999999</v>
      </c>
      <c r="K14401" s="147">
        <v>27.403991999999999</v>
      </c>
    </row>
    <row r="14402" spans="2:11" x14ac:dyDescent="0.2">
      <c r="B14402" s="21" t="str">
        <f t="shared" si="224"/>
        <v>OrilliaIce Accretion2065RCP4.5</v>
      </c>
      <c r="C14402" t="s">
        <v>395</v>
      </c>
      <c r="D14402" t="s">
        <v>486</v>
      </c>
      <c r="E14402" s="144" t="s">
        <v>193</v>
      </c>
      <c r="F14402" s="144">
        <v>2065</v>
      </c>
      <c r="G14402" s="147">
        <v>14.898343679143551</v>
      </c>
      <c r="H14402" s="147">
        <v>17.883843999999996</v>
      </c>
      <c r="I14402" s="147">
        <v>21.678799999999999</v>
      </c>
      <c r="J14402" s="147">
        <v>24.566652000000001</v>
      </c>
      <c r="K14402" s="147">
        <v>27.464975999999997</v>
      </c>
    </row>
    <row r="14403" spans="2:11" x14ac:dyDescent="0.2">
      <c r="B14403" s="21" t="str">
        <f t="shared" si="224"/>
        <v>OrilliaIce Accretion2070RCP4.5</v>
      </c>
      <c r="C14403" t="s">
        <v>395</v>
      </c>
      <c r="D14403" t="s">
        <v>486</v>
      </c>
      <c r="E14403" s="144" t="s">
        <v>193</v>
      </c>
      <c r="F14403" s="144">
        <v>2070</v>
      </c>
      <c r="G14403" s="147">
        <v>14.895281956233738</v>
      </c>
      <c r="H14403" s="147">
        <v>17.894799999999996</v>
      </c>
      <c r="I14403" s="147">
        <v>21.713999999999999</v>
      </c>
      <c r="J14403" s="147">
        <v>24.6114</v>
      </c>
      <c r="K14403" s="147">
        <v>27.525959999999998</v>
      </c>
    </row>
    <row r="14404" spans="2:11" x14ac:dyDescent="0.2">
      <c r="B14404" s="21" t="str">
        <f t="shared" si="224"/>
        <v>OrilliaIce Accretion2075RCP4.5</v>
      </c>
      <c r="C14404" t="s">
        <v>395</v>
      </c>
      <c r="D14404" t="s">
        <v>486</v>
      </c>
      <c r="E14404" s="144" t="s">
        <v>193</v>
      </c>
      <c r="F14404" s="144">
        <v>2075</v>
      </c>
      <c r="G14404" s="147">
        <v>14.938656364122737</v>
      </c>
      <c r="H14404" s="147">
        <v>17.964796666666665</v>
      </c>
      <c r="I14404" s="147">
        <v>21.812999999999999</v>
      </c>
      <c r="J14404" s="147">
        <v>24.731556666666666</v>
      </c>
      <c r="K14404" s="147">
        <v>27.669179999999997</v>
      </c>
    </row>
    <row r="14405" spans="2:11" x14ac:dyDescent="0.2">
      <c r="B14405" s="21" t="str">
        <f t="shared" si="224"/>
        <v>OrilliaIce Accretion2080RCP4.5</v>
      </c>
      <c r="C14405" t="s">
        <v>395</v>
      </c>
      <c r="D14405" t="s">
        <v>486</v>
      </c>
      <c r="E14405" s="144" t="s">
        <v>193</v>
      </c>
      <c r="F14405" s="144">
        <v>2080</v>
      </c>
      <c r="G14405" s="147">
        <v>14.982030772011736</v>
      </c>
      <c r="H14405" s="147">
        <v>18.034793333333329</v>
      </c>
      <c r="I14405" s="147">
        <v>21.911999999999999</v>
      </c>
      <c r="J14405" s="147">
        <v>24.851713333333333</v>
      </c>
      <c r="K14405" s="147">
        <v>27.812399999999997</v>
      </c>
    </row>
    <row r="14406" spans="2:11" x14ac:dyDescent="0.2">
      <c r="B14406" s="21" t="str">
        <f t="shared" si="224"/>
        <v>OrilliaIce Accretion2085RCP4.5</v>
      </c>
      <c r="C14406" t="s">
        <v>395</v>
      </c>
      <c r="D14406" t="s">
        <v>486</v>
      </c>
      <c r="E14406" s="144" t="s">
        <v>193</v>
      </c>
      <c r="F14406" s="144">
        <v>2085</v>
      </c>
      <c r="G14406" s="147">
        <v>15.025405179900734</v>
      </c>
      <c r="H14406" s="147">
        <v>18.104789999999994</v>
      </c>
      <c r="I14406" s="147">
        <v>22.010999999999999</v>
      </c>
      <c r="J14406" s="147">
        <v>24.971869999999999</v>
      </c>
      <c r="K14406" s="147">
        <v>27.955619999999996</v>
      </c>
    </row>
    <row r="14407" spans="2:11" x14ac:dyDescent="0.2">
      <c r="B14407" s="21" t="str">
        <f t="shared" si="224"/>
        <v>OrilliaIce Accretion2090RCP4.5</v>
      </c>
      <c r="C14407" t="s">
        <v>395</v>
      </c>
      <c r="D14407" t="s">
        <v>486</v>
      </c>
      <c r="E14407" s="144" t="s">
        <v>193</v>
      </c>
      <c r="F14407" s="144">
        <v>2090</v>
      </c>
      <c r="G14407" s="147">
        <v>15.068779587789733</v>
      </c>
      <c r="H14407" s="147">
        <v>18.174786666666662</v>
      </c>
      <c r="I14407" s="147">
        <v>22.11</v>
      </c>
      <c r="J14407" s="147">
        <v>25.092026666666666</v>
      </c>
      <c r="K14407" s="147">
        <v>28.098839999999999</v>
      </c>
    </row>
    <row r="14408" spans="2:11" x14ac:dyDescent="0.2">
      <c r="B14408" s="21" t="str">
        <f t="shared" si="224"/>
        <v>OrilliaIce Accretion2095RCP4.5</v>
      </c>
      <c r="C14408" t="s">
        <v>395</v>
      </c>
      <c r="D14408" t="s">
        <v>486</v>
      </c>
      <c r="E14408" s="144" t="s">
        <v>193</v>
      </c>
      <c r="F14408" s="144">
        <v>2095</v>
      </c>
      <c r="G14408" s="147">
        <v>15.112153995678732</v>
      </c>
      <c r="H14408" s="147">
        <v>18.244783333333331</v>
      </c>
      <c r="I14408" s="147">
        <v>22.209</v>
      </c>
      <c r="J14408" s="147">
        <v>25.212183333333332</v>
      </c>
      <c r="K14408" s="147">
        <v>28.242059999999999</v>
      </c>
    </row>
    <row r="14409" spans="2:11" x14ac:dyDescent="0.2">
      <c r="B14409" s="21" t="str">
        <f t="shared" si="224"/>
        <v>OrilliaIce Accretion2100RCP4.5</v>
      </c>
      <c r="C14409" t="s">
        <v>395</v>
      </c>
      <c r="D14409" t="s">
        <v>486</v>
      </c>
      <c r="E14409" s="144" t="s">
        <v>193</v>
      </c>
      <c r="F14409" s="144">
        <v>2100</v>
      </c>
      <c r="G14409" s="147">
        <v>15.155528403567731</v>
      </c>
      <c r="H14409" s="147">
        <v>18.314779999999995</v>
      </c>
      <c r="I14409" s="147">
        <v>22.308</v>
      </c>
      <c r="J14409" s="147">
        <v>25.332339999999999</v>
      </c>
      <c r="K14409" s="147">
        <v>28.385279999999998</v>
      </c>
    </row>
    <row r="14410" spans="2:11" x14ac:dyDescent="0.2">
      <c r="B14410" s="21" t="str">
        <f t="shared" si="224"/>
        <v>OrilliaIce Accretion2023RCP6.0</v>
      </c>
      <c r="C14410" t="s">
        <v>395</v>
      </c>
      <c r="D14410" t="s">
        <v>486</v>
      </c>
      <c r="E14410" s="144" t="s">
        <v>192</v>
      </c>
      <c r="F14410" s="144">
        <v>2023</v>
      </c>
      <c r="G14410" s="147">
        <v>15.017750872626205</v>
      </c>
      <c r="H14410" s="147">
        <v>17.913059999999998</v>
      </c>
      <c r="I14410" s="147">
        <v>21.582000000000001</v>
      </c>
      <c r="J14410" s="147">
        <v>24.38766</v>
      </c>
      <c r="K14410" s="147">
        <v>27.221039999999999</v>
      </c>
    </row>
    <row r="14411" spans="2:11" x14ac:dyDescent="0.2">
      <c r="B14411" s="21" t="str">
        <f t="shared" si="224"/>
        <v>OrilliaIce Accretion2025RCP6.0</v>
      </c>
      <c r="C14411" t="s">
        <v>395</v>
      </c>
      <c r="D14411" t="s">
        <v>486</v>
      </c>
      <c r="E14411" s="144" t="s">
        <v>192</v>
      </c>
      <c r="F14411" s="144">
        <v>2025</v>
      </c>
      <c r="G14411" s="147">
        <v>14.999890822318971</v>
      </c>
      <c r="H14411" s="147">
        <v>17.900886666666665</v>
      </c>
      <c r="I14411" s="147">
        <v>21.574666666666666</v>
      </c>
      <c r="J14411" s="147">
        <v>24.38766</v>
      </c>
      <c r="K14411" s="147">
        <v>27.221039999999999</v>
      </c>
    </row>
    <row r="14412" spans="2:11" x14ac:dyDescent="0.2">
      <c r="B14412" s="21" t="str">
        <f t="shared" ref="B14412:B14475" si="225">C14412&amp;D14412&amp;F14412&amp;E14412</f>
        <v>OrilliaIce Accretion2030RCP6.0</v>
      </c>
      <c r="C14412" t="s">
        <v>395</v>
      </c>
      <c r="D14412" t="s">
        <v>486</v>
      </c>
      <c r="E14412" s="144" t="s">
        <v>192</v>
      </c>
      <c r="F14412" s="144">
        <v>2030</v>
      </c>
      <c r="G14412" s="147">
        <v>14.982030772011736</v>
      </c>
      <c r="H14412" s="147">
        <v>17.888713333333332</v>
      </c>
      <c r="I14412" s="147">
        <v>21.567333333333334</v>
      </c>
      <c r="J14412" s="147">
        <v>24.38766</v>
      </c>
      <c r="K14412" s="147">
        <v>27.221039999999999</v>
      </c>
    </row>
    <row r="14413" spans="2:11" x14ac:dyDescent="0.2">
      <c r="B14413" s="21" t="str">
        <f t="shared" si="225"/>
        <v>OrilliaIce Accretion2035RCP6.0</v>
      </c>
      <c r="C14413" t="s">
        <v>395</v>
      </c>
      <c r="D14413" t="s">
        <v>486</v>
      </c>
      <c r="E14413" s="144" t="s">
        <v>192</v>
      </c>
      <c r="F14413" s="144">
        <v>2035</v>
      </c>
      <c r="G14413" s="147">
        <v>14.964170721704502</v>
      </c>
      <c r="H14413" s="147">
        <v>17.876539999999999</v>
      </c>
      <c r="I14413" s="147">
        <v>21.560000000000002</v>
      </c>
      <c r="J14413" s="147">
        <v>24.38766</v>
      </c>
      <c r="K14413" s="147">
        <v>27.221039999999999</v>
      </c>
    </row>
    <row r="14414" spans="2:11" x14ac:dyDescent="0.2">
      <c r="B14414" s="21" t="str">
        <f t="shared" si="225"/>
        <v>OrilliaIce Accretion2040RCP6.0</v>
      </c>
      <c r="C14414" t="s">
        <v>395</v>
      </c>
      <c r="D14414" t="s">
        <v>486</v>
      </c>
      <c r="E14414" s="144" t="s">
        <v>192</v>
      </c>
      <c r="F14414" s="144">
        <v>2040</v>
      </c>
      <c r="G14414" s="147">
        <v>14.946310671397267</v>
      </c>
      <c r="H14414" s="147">
        <v>17.864366666666665</v>
      </c>
      <c r="I14414" s="147">
        <v>21.552666666666667</v>
      </c>
      <c r="J14414" s="147">
        <v>24.38766</v>
      </c>
      <c r="K14414" s="147">
        <v>27.221039999999999</v>
      </c>
    </row>
    <row r="14415" spans="2:11" x14ac:dyDescent="0.2">
      <c r="B14415" s="21" t="str">
        <f t="shared" si="225"/>
        <v>OrilliaIce Accretion2045RCP6.0</v>
      </c>
      <c r="C14415" t="s">
        <v>395</v>
      </c>
      <c r="D14415" t="s">
        <v>486</v>
      </c>
      <c r="E14415" s="144" t="s">
        <v>192</v>
      </c>
      <c r="F14415" s="144">
        <v>2045</v>
      </c>
      <c r="G14415" s="147">
        <v>14.928450621090033</v>
      </c>
      <c r="H14415" s="147">
        <v>17.852193333333332</v>
      </c>
      <c r="I14415" s="147">
        <v>21.545333333333332</v>
      </c>
      <c r="J14415" s="147">
        <v>24.38766</v>
      </c>
      <c r="K14415" s="147">
        <v>27.221039999999999</v>
      </c>
    </row>
    <row r="14416" spans="2:11" x14ac:dyDescent="0.2">
      <c r="B14416" s="21" t="str">
        <f t="shared" si="225"/>
        <v>OrilliaIce Accretion2050RCP6.0</v>
      </c>
      <c r="C14416" t="s">
        <v>395</v>
      </c>
      <c r="D14416" t="s">
        <v>486</v>
      </c>
      <c r="E14416" s="144" t="s">
        <v>192</v>
      </c>
      <c r="F14416" s="144">
        <v>2050</v>
      </c>
      <c r="G14416" s="147">
        <v>14.907528847872985</v>
      </c>
      <c r="H14416" s="147">
        <v>17.850975999999999</v>
      </c>
      <c r="I14416" s="147">
        <v>21.5732</v>
      </c>
      <c r="J14416" s="147">
        <v>24.432407999999999</v>
      </c>
      <c r="K14416" s="147">
        <v>27.282024</v>
      </c>
    </row>
    <row r="14417" spans="2:11" x14ac:dyDescent="0.2">
      <c r="B14417" s="21" t="str">
        <f t="shared" si="225"/>
        <v>OrilliaIce Accretion2055RCP6.0</v>
      </c>
      <c r="C14417" t="s">
        <v>395</v>
      </c>
      <c r="D14417" t="s">
        <v>486</v>
      </c>
      <c r="E14417" s="144" t="s">
        <v>192</v>
      </c>
      <c r="F14417" s="144">
        <v>2055</v>
      </c>
      <c r="G14417" s="147">
        <v>14.904467124963174</v>
      </c>
      <c r="H14417" s="147">
        <v>17.861931999999999</v>
      </c>
      <c r="I14417" s="147">
        <v>21.6084</v>
      </c>
      <c r="J14417" s="147">
        <v>24.477156000000001</v>
      </c>
      <c r="K14417" s="147">
        <v>27.343007999999998</v>
      </c>
    </row>
    <row r="14418" spans="2:11" x14ac:dyDescent="0.2">
      <c r="B14418" s="21" t="str">
        <f t="shared" si="225"/>
        <v>OrilliaIce Accretion2060RCP6.0</v>
      </c>
      <c r="C14418" t="s">
        <v>395</v>
      </c>
      <c r="D14418" t="s">
        <v>486</v>
      </c>
      <c r="E14418" s="144" t="s">
        <v>192</v>
      </c>
      <c r="F14418" s="144">
        <v>2060</v>
      </c>
      <c r="G14418" s="147">
        <v>14.901405402053362</v>
      </c>
      <c r="H14418" s="147">
        <v>17.872887999999996</v>
      </c>
      <c r="I14418" s="147">
        <v>21.643599999999999</v>
      </c>
      <c r="J14418" s="147">
        <v>24.521903999999999</v>
      </c>
      <c r="K14418" s="147">
        <v>27.403991999999999</v>
      </c>
    </row>
    <row r="14419" spans="2:11" x14ac:dyDescent="0.2">
      <c r="B14419" s="21" t="str">
        <f t="shared" si="225"/>
        <v>OrilliaIce Accretion2065RCP6.0</v>
      </c>
      <c r="C14419" t="s">
        <v>395</v>
      </c>
      <c r="D14419" t="s">
        <v>486</v>
      </c>
      <c r="E14419" s="144" t="s">
        <v>192</v>
      </c>
      <c r="F14419" s="144">
        <v>2065</v>
      </c>
      <c r="G14419" s="147">
        <v>14.898343679143551</v>
      </c>
      <c r="H14419" s="147">
        <v>17.883843999999996</v>
      </c>
      <c r="I14419" s="147">
        <v>21.678799999999999</v>
      </c>
      <c r="J14419" s="147">
        <v>24.566652000000001</v>
      </c>
      <c r="K14419" s="147">
        <v>27.464975999999997</v>
      </c>
    </row>
    <row r="14420" spans="2:11" x14ac:dyDescent="0.2">
      <c r="B14420" s="21" t="str">
        <f t="shared" si="225"/>
        <v>OrilliaIce Accretion2070RCP6.0</v>
      </c>
      <c r="C14420" t="s">
        <v>395</v>
      </c>
      <c r="D14420" t="s">
        <v>486</v>
      </c>
      <c r="E14420" s="144" t="s">
        <v>192</v>
      </c>
      <c r="F14420" s="144">
        <v>2070</v>
      </c>
      <c r="G14420" s="147">
        <v>14.895281956233738</v>
      </c>
      <c r="H14420" s="147">
        <v>17.894799999999996</v>
      </c>
      <c r="I14420" s="147">
        <v>21.713999999999999</v>
      </c>
      <c r="J14420" s="147">
        <v>24.6114</v>
      </c>
      <c r="K14420" s="147">
        <v>27.525959999999998</v>
      </c>
    </row>
    <row r="14421" spans="2:11" x14ac:dyDescent="0.2">
      <c r="B14421" s="21" t="str">
        <f t="shared" si="225"/>
        <v>OrilliaIce Accretion2075RCP6.0</v>
      </c>
      <c r="C14421" t="s">
        <v>395</v>
      </c>
      <c r="D14421" t="s">
        <v>486</v>
      </c>
      <c r="E14421" s="144" t="s">
        <v>192</v>
      </c>
      <c r="F14421" s="144">
        <v>2075</v>
      </c>
      <c r="G14421" s="147">
        <v>14.960343568067236</v>
      </c>
      <c r="H14421" s="147">
        <v>17.999794999999995</v>
      </c>
      <c r="I14421" s="147">
        <v>21.862499999999997</v>
      </c>
      <c r="J14421" s="147">
        <v>24.791634999999999</v>
      </c>
      <c r="K14421" s="147">
        <v>27.740789999999997</v>
      </c>
    </row>
    <row r="14422" spans="2:11" x14ac:dyDescent="0.2">
      <c r="B14422" s="21" t="str">
        <f t="shared" si="225"/>
        <v>OrilliaIce Accretion2080RCP6.0</v>
      </c>
      <c r="C14422" t="s">
        <v>395</v>
      </c>
      <c r="D14422" t="s">
        <v>486</v>
      </c>
      <c r="E14422" s="144" t="s">
        <v>192</v>
      </c>
      <c r="F14422" s="144">
        <v>2080</v>
      </c>
      <c r="G14422" s="147">
        <v>15.025405179900734</v>
      </c>
      <c r="H14422" s="147">
        <v>18.104789999999994</v>
      </c>
      <c r="I14422" s="147">
        <v>22.010999999999999</v>
      </c>
      <c r="J14422" s="147">
        <v>24.971869999999999</v>
      </c>
      <c r="K14422" s="147">
        <v>27.955619999999996</v>
      </c>
    </row>
    <row r="14423" spans="2:11" x14ac:dyDescent="0.2">
      <c r="B14423" s="21" t="str">
        <f t="shared" si="225"/>
        <v>OrilliaIce Accretion2085RCP6.0</v>
      </c>
      <c r="C14423" t="s">
        <v>395</v>
      </c>
      <c r="D14423" t="s">
        <v>486</v>
      </c>
      <c r="E14423" s="144" t="s">
        <v>192</v>
      </c>
      <c r="F14423" s="144">
        <v>2085</v>
      </c>
      <c r="G14423" s="147">
        <v>15.090466791734233</v>
      </c>
      <c r="H14423" s="147">
        <v>18.209784999999997</v>
      </c>
      <c r="I14423" s="147">
        <v>22.159500000000001</v>
      </c>
      <c r="J14423" s="147">
        <v>25.152104999999999</v>
      </c>
      <c r="K14423" s="147">
        <v>28.170449999999999</v>
      </c>
    </row>
    <row r="14424" spans="2:11" x14ac:dyDescent="0.2">
      <c r="B14424" s="21" t="str">
        <f t="shared" si="225"/>
        <v>OrilliaIce Accretion2090RCP6.0</v>
      </c>
      <c r="C14424" t="s">
        <v>395</v>
      </c>
      <c r="D14424" t="s">
        <v>486</v>
      </c>
      <c r="E14424" s="144" t="s">
        <v>192</v>
      </c>
      <c r="F14424" s="144">
        <v>2090</v>
      </c>
      <c r="G14424" s="147">
        <v>15.130014045985966</v>
      </c>
      <c r="H14424" s="147">
        <v>18.326953333333329</v>
      </c>
      <c r="I14424" s="147">
        <v>22.366666666666667</v>
      </c>
      <c r="J14424" s="147">
        <v>25.43178</v>
      </c>
      <c r="K14424" s="147">
        <v>28.51464</v>
      </c>
    </row>
    <row r="14425" spans="2:11" x14ac:dyDescent="0.2">
      <c r="B14425" s="21" t="str">
        <f t="shared" si="225"/>
        <v>OrilliaIce Accretion2095RCP6.0</v>
      </c>
      <c r="C14425" t="s">
        <v>395</v>
      </c>
      <c r="D14425" t="s">
        <v>486</v>
      </c>
      <c r="E14425" s="144" t="s">
        <v>192</v>
      </c>
      <c r="F14425" s="144">
        <v>2095</v>
      </c>
      <c r="G14425" s="147">
        <v>15.104499688404204</v>
      </c>
      <c r="H14425" s="147">
        <v>18.339126666666662</v>
      </c>
      <c r="I14425" s="147">
        <v>22.425333333333334</v>
      </c>
      <c r="J14425" s="147">
        <v>25.531219999999998</v>
      </c>
      <c r="K14425" s="147">
        <v>28.643999999999998</v>
      </c>
    </row>
    <row r="14426" spans="2:11" x14ac:dyDescent="0.2">
      <c r="B14426" s="21" t="str">
        <f t="shared" si="225"/>
        <v>OrilliaIce Accretion2100RCP6.0</v>
      </c>
      <c r="C14426" t="s">
        <v>395</v>
      </c>
      <c r="D14426" t="s">
        <v>486</v>
      </c>
      <c r="E14426" s="144" t="s">
        <v>192</v>
      </c>
      <c r="F14426" s="144">
        <v>2100</v>
      </c>
      <c r="G14426" s="147">
        <v>15.078985330822439</v>
      </c>
      <c r="H14426" s="147">
        <v>18.351299999999995</v>
      </c>
      <c r="I14426" s="147">
        <v>22.484000000000002</v>
      </c>
      <c r="J14426" s="147">
        <v>25.630659999999999</v>
      </c>
      <c r="K14426" s="147">
        <v>28.77336</v>
      </c>
    </row>
    <row r="14427" spans="2:11" x14ac:dyDescent="0.2">
      <c r="B14427" s="21" t="str">
        <f t="shared" si="225"/>
        <v>OrilliaIce Accretion2023RCP8.5</v>
      </c>
      <c r="C14427" t="s">
        <v>395</v>
      </c>
      <c r="D14427" t="s">
        <v>486</v>
      </c>
      <c r="E14427" s="144" t="s">
        <v>191</v>
      </c>
      <c r="F14427" s="144">
        <v>2023</v>
      </c>
      <c r="G14427" s="147">
        <v>15.017750872626205</v>
      </c>
      <c r="H14427" s="147">
        <v>17.913059999999998</v>
      </c>
      <c r="I14427" s="147">
        <v>21.582000000000001</v>
      </c>
      <c r="J14427" s="147">
        <v>24.38766</v>
      </c>
      <c r="K14427" s="147">
        <v>27.221039999999999</v>
      </c>
    </row>
    <row r="14428" spans="2:11" x14ac:dyDescent="0.2">
      <c r="B14428" s="21" t="str">
        <f t="shared" si="225"/>
        <v>OrilliaIce Accretion2025RCP8.5</v>
      </c>
      <c r="C14428" t="s">
        <v>395</v>
      </c>
      <c r="D14428" t="s">
        <v>486</v>
      </c>
      <c r="E14428" s="144" t="s">
        <v>191</v>
      </c>
      <c r="F14428" s="144">
        <v>2025</v>
      </c>
      <c r="G14428" s="147">
        <v>14.982030772011736</v>
      </c>
      <c r="H14428" s="147">
        <v>17.888713333333332</v>
      </c>
      <c r="I14428" s="147">
        <v>21.567333333333334</v>
      </c>
      <c r="J14428" s="147">
        <v>24.38766</v>
      </c>
      <c r="K14428" s="147">
        <v>27.221039999999999</v>
      </c>
    </row>
    <row r="14429" spans="2:11" x14ac:dyDescent="0.2">
      <c r="B14429" s="21" t="str">
        <f t="shared" si="225"/>
        <v>OrilliaIce Accretion2030RCP8.5</v>
      </c>
      <c r="C14429" t="s">
        <v>395</v>
      </c>
      <c r="D14429" t="s">
        <v>486</v>
      </c>
      <c r="E14429" s="144" t="s">
        <v>191</v>
      </c>
      <c r="F14429" s="144">
        <v>2030</v>
      </c>
      <c r="G14429" s="147">
        <v>14.946310671397267</v>
      </c>
      <c r="H14429" s="147">
        <v>17.864366666666665</v>
      </c>
      <c r="I14429" s="147">
        <v>21.552666666666667</v>
      </c>
      <c r="J14429" s="147">
        <v>24.38766</v>
      </c>
      <c r="K14429" s="147">
        <v>27.221039999999999</v>
      </c>
    </row>
    <row r="14430" spans="2:11" x14ac:dyDescent="0.2">
      <c r="B14430" s="21" t="str">
        <f t="shared" si="225"/>
        <v>OrilliaIce Accretion2035RCP8.5</v>
      </c>
      <c r="C14430" t="s">
        <v>395</v>
      </c>
      <c r="D14430" t="s">
        <v>486</v>
      </c>
      <c r="E14430" s="144" t="s">
        <v>191</v>
      </c>
      <c r="F14430" s="144">
        <v>2035</v>
      </c>
      <c r="G14430" s="147">
        <v>14.910590570782798</v>
      </c>
      <c r="H14430" s="147">
        <v>17.840019999999999</v>
      </c>
      <c r="I14430" s="147">
        <v>21.538</v>
      </c>
      <c r="J14430" s="147">
        <v>24.38766</v>
      </c>
      <c r="K14430" s="147">
        <v>27.221039999999999</v>
      </c>
    </row>
    <row r="14431" spans="2:11" x14ac:dyDescent="0.2">
      <c r="B14431" s="21" t="str">
        <f t="shared" si="225"/>
        <v>OrilliaIce Accretion2040RCP8.5</v>
      </c>
      <c r="C14431" t="s">
        <v>395</v>
      </c>
      <c r="D14431" t="s">
        <v>486</v>
      </c>
      <c r="E14431" s="144" t="s">
        <v>191</v>
      </c>
      <c r="F14431" s="144">
        <v>2040</v>
      </c>
      <c r="G14431" s="147">
        <v>14.905487699266445</v>
      </c>
      <c r="H14431" s="147">
        <v>17.858279999999997</v>
      </c>
      <c r="I14431" s="147">
        <v>21.596666666666668</v>
      </c>
      <c r="J14431" s="147">
        <v>24.462240000000001</v>
      </c>
      <c r="K14431" s="147">
        <v>27.322679999999998</v>
      </c>
    </row>
    <row r="14432" spans="2:11" x14ac:dyDescent="0.2">
      <c r="B14432" s="21" t="str">
        <f t="shared" si="225"/>
        <v>OrilliaIce Accretion2045RCP8.5</v>
      </c>
      <c r="C14432" t="s">
        <v>395</v>
      </c>
      <c r="D14432" t="s">
        <v>486</v>
      </c>
      <c r="E14432" s="144" t="s">
        <v>191</v>
      </c>
      <c r="F14432" s="144">
        <v>2045</v>
      </c>
      <c r="G14432" s="147">
        <v>14.900384827750091</v>
      </c>
      <c r="H14432" s="147">
        <v>17.876539999999999</v>
      </c>
      <c r="I14432" s="147">
        <v>21.655333333333331</v>
      </c>
      <c r="J14432" s="147">
        <v>24.536819999999999</v>
      </c>
      <c r="K14432" s="147">
        <v>27.424319999999998</v>
      </c>
    </row>
    <row r="14433" spans="2:11" x14ac:dyDescent="0.2">
      <c r="B14433" s="21" t="str">
        <f t="shared" si="225"/>
        <v>OrilliaIce Accretion2050RCP8.5</v>
      </c>
      <c r="C14433" t="s">
        <v>395</v>
      </c>
      <c r="D14433" t="s">
        <v>486</v>
      </c>
      <c r="E14433" s="144" t="s">
        <v>191</v>
      </c>
      <c r="F14433" s="144">
        <v>2050</v>
      </c>
      <c r="G14433" s="147">
        <v>14.982030772011736</v>
      </c>
      <c r="H14433" s="147">
        <v>18.034793333333329</v>
      </c>
      <c r="I14433" s="147">
        <v>21.911999999999999</v>
      </c>
      <c r="J14433" s="147">
        <v>24.851713333333333</v>
      </c>
      <c r="K14433" s="147">
        <v>27.812399999999997</v>
      </c>
    </row>
    <row r="14434" spans="2:11" x14ac:dyDescent="0.2">
      <c r="B14434" s="21" t="str">
        <f t="shared" si="225"/>
        <v>OrilliaIce Accretion2055RCP8.5</v>
      </c>
      <c r="C14434" t="s">
        <v>395</v>
      </c>
      <c r="D14434" t="s">
        <v>486</v>
      </c>
      <c r="E14434" s="144" t="s">
        <v>191</v>
      </c>
      <c r="F14434" s="144">
        <v>2055</v>
      </c>
      <c r="G14434" s="147">
        <v>15.068779587789733</v>
      </c>
      <c r="H14434" s="147">
        <v>18.174786666666662</v>
      </c>
      <c r="I14434" s="147">
        <v>22.11</v>
      </c>
      <c r="J14434" s="147">
        <v>25.092026666666666</v>
      </c>
      <c r="K14434" s="147">
        <v>28.098839999999999</v>
      </c>
    </row>
    <row r="14435" spans="2:11" x14ac:dyDescent="0.2">
      <c r="B14435" s="21" t="str">
        <f t="shared" si="225"/>
        <v>OrilliaIce Accretion2060RCP8.5</v>
      </c>
      <c r="C14435" t="s">
        <v>395</v>
      </c>
      <c r="D14435" t="s">
        <v>486</v>
      </c>
      <c r="E14435" s="144" t="s">
        <v>191</v>
      </c>
      <c r="F14435" s="144">
        <v>2060</v>
      </c>
      <c r="G14435" s="147">
        <v>15.130014045985966</v>
      </c>
      <c r="H14435" s="147">
        <v>18.326953333333329</v>
      </c>
      <c r="I14435" s="147">
        <v>22.366666666666667</v>
      </c>
      <c r="J14435" s="147">
        <v>25.43178</v>
      </c>
      <c r="K14435" s="147">
        <v>28.51464</v>
      </c>
    </row>
    <row r="14436" spans="2:11" x14ac:dyDescent="0.2">
      <c r="B14436" s="21" t="str">
        <f t="shared" si="225"/>
        <v>OrilliaIce Accretion2065RCP8.5</v>
      </c>
      <c r="C14436" t="s">
        <v>395</v>
      </c>
      <c r="D14436" t="s">
        <v>486</v>
      </c>
      <c r="E14436" s="144" t="s">
        <v>191</v>
      </c>
      <c r="F14436" s="144">
        <v>2065</v>
      </c>
      <c r="G14436" s="147">
        <v>15.104499688404204</v>
      </c>
      <c r="H14436" s="147">
        <v>18.339126666666662</v>
      </c>
      <c r="I14436" s="147">
        <v>22.425333333333334</v>
      </c>
      <c r="J14436" s="147">
        <v>25.531219999999998</v>
      </c>
      <c r="K14436" s="147">
        <v>28.643999999999998</v>
      </c>
    </row>
    <row r="14437" spans="2:11" x14ac:dyDescent="0.2">
      <c r="B14437" s="21" t="str">
        <f t="shared" si="225"/>
        <v>OrilliaIce Accretion2070RCP8.5</v>
      </c>
      <c r="C14437" t="s">
        <v>395</v>
      </c>
      <c r="D14437" t="s">
        <v>486</v>
      </c>
      <c r="E14437" s="144" t="s">
        <v>191</v>
      </c>
      <c r="F14437" s="144">
        <v>2070</v>
      </c>
      <c r="G14437" s="147">
        <v>14.80343026893939</v>
      </c>
      <c r="H14437" s="147">
        <v>18.059139999999996</v>
      </c>
      <c r="I14437" s="147">
        <v>22.168666666666667</v>
      </c>
      <c r="J14437" s="147">
        <v>25.290906666666665</v>
      </c>
      <c r="K14437" s="147">
        <v>28.413</v>
      </c>
    </row>
    <row r="14438" spans="2:11" x14ac:dyDescent="0.2">
      <c r="B14438" s="21" t="str">
        <f t="shared" si="225"/>
        <v>OrilliaIce Accretion2075RCP8.5</v>
      </c>
      <c r="C14438" t="s">
        <v>395</v>
      </c>
      <c r="D14438" t="s">
        <v>486</v>
      </c>
      <c r="E14438" s="144" t="s">
        <v>191</v>
      </c>
      <c r="F14438" s="144">
        <v>2075</v>
      </c>
      <c r="G14438" s="147">
        <v>14.52787520705634</v>
      </c>
      <c r="H14438" s="147">
        <v>17.766979999999997</v>
      </c>
      <c r="I14438" s="147">
        <v>21.853333333333335</v>
      </c>
      <c r="J14438" s="147">
        <v>24.951153333333334</v>
      </c>
      <c r="K14438" s="147">
        <v>28.05264</v>
      </c>
    </row>
    <row r="14439" spans="2:11" x14ac:dyDescent="0.2">
      <c r="B14439" s="21" t="str">
        <f t="shared" si="225"/>
        <v>OrilliaIce Accretion2080RCP8.5</v>
      </c>
      <c r="C14439" t="s">
        <v>395</v>
      </c>
      <c r="D14439" t="s">
        <v>486</v>
      </c>
      <c r="E14439" s="144" t="s">
        <v>191</v>
      </c>
      <c r="F14439" s="144">
        <v>2080</v>
      </c>
      <c r="G14439" s="147">
        <v>14.252320145173291</v>
      </c>
      <c r="H14439" s="147">
        <v>17.474819999999998</v>
      </c>
      <c r="I14439" s="147">
        <v>21.538</v>
      </c>
      <c r="J14439" s="147">
        <v>24.6114</v>
      </c>
      <c r="K14439" s="147">
        <v>27.69228</v>
      </c>
    </row>
    <row r="14440" spans="2:11" x14ac:dyDescent="0.2">
      <c r="B14440" s="21" t="str">
        <f t="shared" si="225"/>
        <v>OrilliaIce Accretion2085RCP8.5</v>
      </c>
      <c r="C14440" t="s">
        <v>395</v>
      </c>
      <c r="D14440" t="s">
        <v>486</v>
      </c>
      <c r="E14440" s="144" t="s">
        <v>191</v>
      </c>
      <c r="F14440" s="144">
        <v>2085</v>
      </c>
      <c r="G14440" s="147">
        <v>13.678247099583604</v>
      </c>
      <c r="H14440" s="147">
        <v>16.826589999999996</v>
      </c>
      <c r="I14440" s="147">
        <v>20.79</v>
      </c>
      <c r="J14440" s="147">
        <v>23.79102</v>
      </c>
      <c r="K14440" s="147">
        <v>26.791379999999997</v>
      </c>
    </row>
    <row r="14441" spans="2:11" x14ac:dyDescent="0.2">
      <c r="B14441" s="21" t="str">
        <f t="shared" si="225"/>
        <v>OrilliaIce Accretion2090RCP8.5</v>
      </c>
      <c r="C14441" t="s">
        <v>395</v>
      </c>
      <c r="D14441" t="s">
        <v>486</v>
      </c>
      <c r="E14441" s="144" t="s">
        <v>191</v>
      </c>
      <c r="F14441" s="144">
        <v>2090</v>
      </c>
      <c r="G14441" s="147">
        <v>13.104174053993916</v>
      </c>
      <c r="H14441" s="147">
        <v>16.178359999999998</v>
      </c>
      <c r="I14441" s="147">
        <v>20.042000000000002</v>
      </c>
      <c r="J14441" s="147">
        <v>22.97064</v>
      </c>
      <c r="K14441" s="147">
        <v>25.890479999999997</v>
      </c>
    </row>
    <row r="14442" spans="2:11" x14ac:dyDescent="0.2">
      <c r="B14442" s="21" t="str">
        <f t="shared" si="225"/>
        <v>OrilliaIce Accretion2095RCP8.5</v>
      </c>
      <c r="C14442" t="s">
        <v>395</v>
      </c>
      <c r="D14442" t="s">
        <v>486</v>
      </c>
      <c r="E14442" s="144" t="s">
        <v>191</v>
      </c>
      <c r="F14442" s="144">
        <v>2095</v>
      </c>
      <c r="G14442" s="147">
        <v>13.104174053993916</v>
      </c>
      <c r="H14442" s="147">
        <v>16.178359999999998</v>
      </c>
      <c r="I14442" s="147">
        <v>20.042000000000002</v>
      </c>
      <c r="J14442" s="147">
        <v>22.97064</v>
      </c>
      <c r="K14442" s="147">
        <v>25.890479999999997</v>
      </c>
    </row>
    <row r="14443" spans="2:11" x14ac:dyDescent="0.2">
      <c r="B14443" s="21" t="str">
        <f t="shared" si="225"/>
        <v>OrilliaIce Accretion2100RCP8.5</v>
      </c>
      <c r="C14443" t="s">
        <v>395</v>
      </c>
      <c r="D14443" t="s">
        <v>486</v>
      </c>
      <c r="E14443" s="144" t="s">
        <v>191</v>
      </c>
      <c r="F14443" s="144">
        <v>2100</v>
      </c>
      <c r="G14443" s="147">
        <v>13.104174053993916</v>
      </c>
      <c r="H14443" s="147">
        <v>16.178359999999998</v>
      </c>
      <c r="I14443" s="147">
        <v>20.042000000000002</v>
      </c>
      <c r="J14443" s="147">
        <v>22.97064</v>
      </c>
      <c r="K14443" s="147">
        <v>25.890479999999997</v>
      </c>
    </row>
    <row r="14444" spans="2:11" x14ac:dyDescent="0.2">
      <c r="B14444" s="21" t="str">
        <f t="shared" si="225"/>
        <v>OrilliaWind2023RCP4.5</v>
      </c>
      <c r="C14444" t="s">
        <v>395</v>
      </c>
      <c r="D14444" t="s">
        <v>1</v>
      </c>
      <c r="E14444" s="144" t="s">
        <v>193</v>
      </c>
      <c r="F14444" s="144">
        <v>2023</v>
      </c>
      <c r="G14444" s="147">
        <v>76.472766864996501</v>
      </c>
      <c r="H14444" s="147">
        <v>82.396512000000001</v>
      </c>
      <c r="I14444" s="147">
        <v>88.642400000000009</v>
      </c>
      <c r="J14444" s="147">
        <v>94.875616000000022</v>
      </c>
      <c r="K14444" s="147">
        <v>101.112528</v>
      </c>
    </row>
    <row r="14445" spans="2:11" x14ac:dyDescent="0.2">
      <c r="B14445" s="21" t="str">
        <f t="shared" si="225"/>
        <v>OrilliaWind2025RCP4.5</v>
      </c>
      <c r="C14445" t="s">
        <v>395</v>
      </c>
      <c r="D14445" t="s">
        <v>1</v>
      </c>
      <c r="E14445" s="144" t="s">
        <v>193</v>
      </c>
      <c r="F14445" s="144">
        <v>2025</v>
      </c>
      <c r="G14445" s="147">
        <v>76.551286200344109</v>
      </c>
      <c r="H14445" s="147">
        <v>82.490628000000001</v>
      </c>
      <c r="I14445" s="147">
        <v>88.753866666666667</v>
      </c>
      <c r="J14445" s="147">
        <v>95.002732000000023</v>
      </c>
      <c r="K14445" s="147">
        <v>101.254648</v>
      </c>
    </row>
    <row r="14446" spans="2:11" x14ac:dyDescent="0.2">
      <c r="B14446" s="21" t="str">
        <f t="shared" si="225"/>
        <v>OrilliaWind2030RCP4.5</v>
      </c>
      <c r="C14446" t="s">
        <v>395</v>
      </c>
      <c r="D14446" t="s">
        <v>1</v>
      </c>
      <c r="E14446" s="144" t="s">
        <v>193</v>
      </c>
      <c r="F14446" s="144">
        <v>2030</v>
      </c>
      <c r="G14446" s="147">
        <v>76.629805535691716</v>
      </c>
      <c r="H14446" s="147">
        <v>82.584744000000001</v>
      </c>
      <c r="I14446" s="147">
        <v>88.865333333333339</v>
      </c>
      <c r="J14446" s="147">
        <v>95.129848000000024</v>
      </c>
      <c r="K14446" s="147">
        <v>101.39676799999999</v>
      </c>
    </row>
    <row r="14447" spans="2:11" x14ac:dyDescent="0.2">
      <c r="B14447" s="21" t="str">
        <f t="shared" si="225"/>
        <v>OrilliaWind2035RCP4.5</v>
      </c>
      <c r="C14447" t="s">
        <v>395</v>
      </c>
      <c r="D14447" t="s">
        <v>1</v>
      </c>
      <c r="E14447" s="144" t="s">
        <v>193</v>
      </c>
      <c r="F14447" s="144">
        <v>2035</v>
      </c>
      <c r="G14447" s="147">
        <v>76.708324871039309</v>
      </c>
      <c r="H14447" s="147">
        <v>82.678860000000014</v>
      </c>
      <c r="I14447" s="147">
        <v>88.976799999999997</v>
      </c>
      <c r="J14447" s="147">
        <v>95.256964000000011</v>
      </c>
      <c r="K14447" s="147">
        <v>101.53888799999999</v>
      </c>
    </row>
    <row r="14448" spans="2:11" x14ac:dyDescent="0.2">
      <c r="B14448" s="21" t="str">
        <f t="shared" si="225"/>
        <v>OrilliaWind2040RCP4.5</v>
      </c>
      <c r="C14448" t="s">
        <v>395</v>
      </c>
      <c r="D14448" t="s">
        <v>1</v>
      </c>
      <c r="E14448" s="144" t="s">
        <v>193</v>
      </c>
      <c r="F14448" s="144">
        <v>2040</v>
      </c>
      <c r="G14448" s="147">
        <v>76.786844206386917</v>
      </c>
      <c r="H14448" s="147">
        <v>82.772976000000014</v>
      </c>
      <c r="I14448" s="147">
        <v>89.088266666666655</v>
      </c>
      <c r="J14448" s="147">
        <v>95.384080000000012</v>
      </c>
      <c r="K14448" s="147">
        <v>101.68100799999999</v>
      </c>
    </row>
    <row r="14449" spans="2:11" x14ac:dyDescent="0.2">
      <c r="B14449" s="21" t="str">
        <f t="shared" si="225"/>
        <v>OrilliaWind2045RCP4.5</v>
      </c>
      <c r="C14449" t="s">
        <v>395</v>
      </c>
      <c r="D14449" t="s">
        <v>1</v>
      </c>
      <c r="E14449" s="144" t="s">
        <v>193</v>
      </c>
      <c r="F14449" s="144">
        <v>2045</v>
      </c>
      <c r="G14449" s="147">
        <v>76.865363541734524</v>
      </c>
      <c r="H14449" s="147">
        <v>82.867092000000014</v>
      </c>
      <c r="I14449" s="147">
        <v>89.199733333333327</v>
      </c>
      <c r="J14449" s="147">
        <v>95.511196000000012</v>
      </c>
      <c r="K14449" s="147">
        <v>101.823128</v>
      </c>
    </row>
    <row r="14450" spans="2:11" x14ac:dyDescent="0.2">
      <c r="B14450" s="21" t="str">
        <f t="shared" si="225"/>
        <v>OrilliaWind2050RCP4.5</v>
      </c>
      <c r="C14450" t="s">
        <v>395</v>
      </c>
      <c r="D14450" t="s">
        <v>1</v>
      </c>
      <c r="E14450" s="144" t="s">
        <v>193</v>
      </c>
      <c r="F14450" s="144">
        <v>2050</v>
      </c>
      <c r="G14450" s="147">
        <v>77.053303370211694</v>
      </c>
      <c r="H14450" s="147">
        <v>83.092152000000013</v>
      </c>
      <c r="I14450" s="147">
        <v>89.469599999999986</v>
      </c>
      <c r="J14450" s="147">
        <v>95.82098240000002</v>
      </c>
      <c r="K14450" s="147">
        <v>102.17391359999999</v>
      </c>
    </row>
    <row r="14451" spans="2:11" x14ac:dyDescent="0.2">
      <c r="B14451" s="21" t="str">
        <f t="shared" si="225"/>
        <v>OrilliaWind2055RCP4.5</v>
      </c>
      <c r="C14451" t="s">
        <v>395</v>
      </c>
      <c r="D14451" t="s">
        <v>1</v>
      </c>
      <c r="E14451" s="144" t="s">
        <v>193</v>
      </c>
      <c r="F14451" s="144">
        <v>2055</v>
      </c>
      <c r="G14451" s="147">
        <v>77.16272386334127</v>
      </c>
      <c r="H14451" s="147">
        <v>83.223096000000012</v>
      </c>
      <c r="I14451" s="147">
        <v>89.627999999999986</v>
      </c>
      <c r="J14451" s="147">
        <v>96.003652800000012</v>
      </c>
      <c r="K14451" s="147">
        <v>102.3825792</v>
      </c>
    </row>
    <row r="14452" spans="2:11" x14ac:dyDescent="0.2">
      <c r="B14452" s="21" t="str">
        <f t="shared" si="225"/>
        <v>OrilliaWind2060RCP4.5</v>
      </c>
      <c r="C14452" t="s">
        <v>395</v>
      </c>
      <c r="D14452" t="s">
        <v>1</v>
      </c>
      <c r="E14452" s="144" t="s">
        <v>193</v>
      </c>
      <c r="F14452" s="144">
        <v>2060</v>
      </c>
      <c r="G14452" s="147">
        <v>77.272144356470832</v>
      </c>
      <c r="H14452" s="147">
        <v>83.354040000000012</v>
      </c>
      <c r="I14452" s="147">
        <v>89.7864</v>
      </c>
      <c r="J14452" s="147">
        <v>96.186323200000018</v>
      </c>
      <c r="K14452" s="147">
        <v>102.59124479999998</v>
      </c>
    </row>
    <row r="14453" spans="2:11" x14ac:dyDescent="0.2">
      <c r="B14453" s="21" t="str">
        <f t="shared" si="225"/>
        <v>OrilliaWind2065RCP4.5</v>
      </c>
      <c r="C14453" t="s">
        <v>395</v>
      </c>
      <c r="D14453" t="s">
        <v>1</v>
      </c>
      <c r="E14453" s="144" t="s">
        <v>193</v>
      </c>
      <c r="F14453" s="144">
        <v>2065</v>
      </c>
      <c r="G14453" s="147">
        <v>77.381564849600409</v>
      </c>
      <c r="H14453" s="147">
        <v>83.484984000000011</v>
      </c>
      <c r="I14453" s="147">
        <v>89.944800000000001</v>
      </c>
      <c r="J14453" s="147">
        <v>96.36899360000001</v>
      </c>
      <c r="K14453" s="147">
        <v>102.79991039999999</v>
      </c>
    </row>
    <row r="14454" spans="2:11" x14ac:dyDescent="0.2">
      <c r="B14454" s="21" t="str">
        <f t="shared" si="225"/>
        <v>OrilliaWind2070RCP4.5</v>
      </c>
      <c r="C14454" t="s">
        <v>395</v>
      </c>
      <c r="D14454" t="s">
        <v>1</v>
      </c>
      <c r="E14454" s="144" t="s">
        <v>193</v>
      </c>
      <c r="F14454" s="144">
        <v>2070</v>
      </c>
      <c r="G14454" s="147">
        <v>77.490985342729971</v>
      </c>
      <c r="H14454" s="147">
        <v>83.615928000000011</v>
      </c>
      <c r="I14454" s="147">
        <v>90.103200000000001</v>
      </c>
      <c r="J14454" s="147">
        <v>96.551664000000017</v>
      </c>
      <c r="K14454" s="147">
        <v>103.00857599999999</v>
      </c>
    </row>
    <row r="14455" spans="2:11" x14ac:dyDescent="0.2">
      <c r="B14455" s="21" t="str">
        <f t="shared" si="225"/>
        <v>OrilliaWind2075RCP4.5</v>
      </c>
      <c r="C14455" t="s">
        <v>395</v>
      </c>
      <c r="D14455" t="s">
        <v>1</v>
      </c>
      <c r="E14455" s="144" t="s">
        <v>193</v>
      </c>
      <c r="F14455" s="144">
        <v>2075</v>
      </c>
      <c r="G14455" s="147">
        <v>77.525179246832963</v>
      </c>
      <c r="H14455" s="147">
        <v>83.665032000000011</v>
      </c>
      <c r="I14455" s="147">
        <v>90.172133333333335</v>
      </c>
      <c r="J14455" s="147">
        <v>96.636408000000017</v>
      </c>
      <c r="K14455" s="147">
        <v>103.10889599999999</v>
      </c>
    </row>
    <row r="14456" spans="2:11" x14ac:dyDescent="0.2">
      <c r="B14456" s="21" t="str">
        <f t="shared" si="225"/>
        <v>OrilliaWind2080RCP4.5</v>
      </c>
      <c r="C14456" t="s">
        <v>395</v>
      </c>
      <c r="D14456" t="s">
        <v>1</v>
      </c>
      <c r="E14456" s="144" t="s">
        <v>193</v>
      </c>
      <c r="F14456" s="144">
        <v>2080</v>
      </c>
      <c r="G14456" s="147">
        <v>77.55937315093594</v>
      </c>
      <c r="H14456" s="147">
        <v>83.714136000000011</v>
      </c>
      <c r="I14456" s="147">
        <v>90.241066666666669</v>
      </c>
      <c r="J14456" s="147">
        <v>96.721152000000018</v>
      </c>
      <c r="K14456" s="147">
        <v>103.20921599999998</v>
      </c>
    </row>
    <row r="14457" spans="2:11" x14ac:dyDescent="0.2">
      <c r="B14457" s="21" t="str">
        <f t="shared" si="225"/>
        <v>OrilliaWind2085RCP4.5</v>
      </c>
      <c r="C14457" t="s">
        <v>395</v>
      </c>
      <c r="D14457" t="s">
        <v>1</v>
      </c>
      <c r="E14457" s="144" t="s">
        <v>193</v>
      </c>
      <c r="F14457" s="144">
        <v>2085</v>
      </c>
      <c r="G14457" s="147">
        <v>77.593567055038932</v>
      </c>
      <c r="H14457" s="147">
        <v>83.76324000000001</v>
      </c>
      <c r="I14457" s="147">
        <v>90.31</v>
      </c>
      <c r="J14457" s="147">
        <v>96.805896000000018</v>
      </c>
      <c r="K14457" s="147">
        <v>103.30953599999998</v>
      </c>
    </row>
    <row r="14458" spans="2:11" x14ac:dyDescent="0.2">
      <c r="B14458" s="21" t="str">
        <f t="shared" si="225"/>
        <v>OrilliaWind2090RCP4.5</v>
      </c>
      <c r="C14458" t="s">
        <v>395</v>
      </c>
      <c r="D14458" t="s">
        <v>1</v>
      </c>
      <c r="E14458" s="144" t="s">
        <v>193</v>
      </c>
      <c r="F14458" s="144">
        <v>2090</v>
      </c>
      <c r="G14458" s="147">
        <v>77.627760959141924</v>
      </c>
      <c r="H14458" s="147">
        <v>83.81234400000001</v>
      </c>
      <c r="I14458" s="147">
        <v>90.378933333333322</v>
      </c>
      <c r="J14458" s="147">
        <v>96.890640000000005</v>
      </c>
      <c r="K14458" s="147">
        <v>103.40985599999999</v>
      </c>
    </row>
    <row r="14459" spans="2:11" x14ac:dyDescent="0.2">
      <c r="B14459" s="21" t="str">
        <f t="shared" si="225"/>
        <v>OrilliaWind2095RCP4.5</v>
      </c>
      <c r="C14459" t="s">
        <v>395</v>
      </c>
      <c r="D14459" t="s">
        <v>1</v>
      </c>
      <c r="E14459" s="144" t="s">
        <v>193</v>
      </c>
      <c r="F14459" s="144">
        <v>2095</v>
      </c>
      <c r="G14459" s="147">
        <v>77.661954863244901</v>
      </c>
      <c r="H14459" s="147">
        <v>83.86144800000001</v>
      </c>
      <c r="I14459" s="147">
        <v>90.447866666666656</v>
      </c>
      <c r="J14459" s="147">
        <v>96.975384000000005</v>
      </c>
      <c r="K14459" s="147">
        <v>103.51017599999999</v>
      </c>
    </row>
    <row r="14460" spans="2:11" x14ac:dyDescent="0.2">
      <c r="B14460" s="21" t="str">
        <f t="shared" si="225"/>
        <v>OrilliaWind2100RCP4.5</v>
      </c>
      <c r="C14460" t="s">
        <v>395</v>
      </c>
      <c r="D14460" t="s">
        <v>1</v>
      </c>
      <c r="E14460" s="144" t="s">
        <v>193</v>
      </c>
      <c r="F14460" s="144">
        <v>2100</v>
      </c>
      <c r="G14460" s="147">
        <v>77.696148767347893</v>
      </c>
      <c r="H14460" s="147">
        <v>83.91055200000001</v>
      </c>
      <c r="I14460" s="147">
        <v>90.516799999999989</v>
      </c>
      <c r="J14460" s="147">
        <v>97.060128000000006</v>
      </c>
      <c r="K14460" s="147">
        <v>103.61049599999998</v>
      </c>
    </row>
    <row r="14461" spans="2:11" x14ac:dyDescent="0.2">
      <c r="B14461" s="21" t="str">
        <f t="shared" si="225"/>
        <v>OrilliaWind2023RCP6.0</v>
      </c>
      <c r="C14461" t="s">
        <v>395</v>
      </c>
      <c r="D14461" t="s">
        <v>1</v>
      </c>
      <c r="E14461" s="144" t="s">
        <v>192</v>
      </c>
      <c r="F14461" s="144">
        <v>2023</v>
      </c>
      <c r="G14461" s="147">
        <v>76.472766864996501</v>
      </c>
      <c r="H14461" s="147">
        <v>82.396512000000001</v>
      </c>
      <c r="I14461" s="147">
        <v>88.642400000000009</v>
      </c>
      <c r="J14461" s="147">
        <v>94.875616000000022</v>
      </c>
      <c r="K14461" s="147">
        <v>101.112528</v>
      </c>
    </row>
    <row r="14462" spans="2:11" x14ac:dyDescent="0.2">
      <c r="B14462" s="21" t="str">
        <f t="shared" si="225"/>
        <v>OrilliaWind2025RCP6.0</v>
      </c>
      <c r="C14462" t="s">
        <v>395</v>
      </c>
      <c r="D14462" t="s">
        <v>1</v>
      </c>
      <c r="E14462" s="144" t="s">
        <v>192</v>
      </c>
      <c r="F14462" s="144">
        <v>2025</v>
      </c>
      <c r="G14462" s="147">
        <v>76.551286200344109</v>
      </c>
      <c r="H14462" s="147">
        <v>82.490628000000001</v>
      </c>
      <c r="I14462" s="147">
        <v>88.753866666666667</v>
      </c>
      <c r="J14462" s="147">
        <v>95.002732000000023</v>
      </c>
      <c r="K14462" s="147">
        <v>101.254648</v>
      </c>
    </row>
    <row r="14463" spans="2:11" x14ac:dyDescent="0.2">
      <c r="B14463" s="21" t="str">
        <f t="shared" si="225"/>
        <v>OrilliaWind2030RCP6.0</v>
      </c>
      <c r="C14463" t="s">
        <v>395</v>
      </c>
      <c r="D14463" t="s">
        <v>1</v>
      </c>
      <c r="E14463" s="144" t="s">
        <v>192</v>
      </c>
      <c r="F14463" s="144">
        <v>2030</v>
      </c>
      <c r="G14463" s="147">
        <v>76.629805535691716</v>
      </c>
      <c r="H14463" s="147">
        <v>82.584744000000001</v>
      </c>
      <c r="I14463" s="147">
        <v>88.865333333333339</v>
      </c>
      <c r="J14463" s="147">
        <v>95.129848000000024</v>
      </c>
      <c r="K14463" s="147">
        <v>101.39676799999999</v>
      </c>
    </row>
    <row r="14464" spans="2:11" x14ac:dyDescent="0.2">
      <c r="B14464" s="21" t="str">
        <f t="shared" si="225"/>
        <v>OrilliaWind2035RCP6.0</v>
      </c>
      <c r="C14464" t="s">
        <v>395</v>
      </c>
      <c r="D14464" t="s">
        <v>1</v>
      </c>
      <c r="E14464" s="144" t="s">
        <v>192</v>
      </c>
      <c r="F14464" s="144">
        <v>2035</v>
      </c>
      <c r="G14464" s="147">
        <v>76.708324871039309</v>
      </c>
      <c r="H14464" s="147">
        <v>82.678860000000014</v>
      </c>
      <c r="I14464" s="147">
        <v>88.976799999999997</v>
      </c>
      <c r="J14464" s="147">
        <v>95.256964000000011</v>
      </c>
      <c r="K14464" s="147">
        <v>101.53888799999999</v>
      </c>
    </row>
    <row r="14465" spans="2:11" x14ac:dyDescent="0.2">
      <c r="B14465" s="21" t="str">
        <f t="shared" si="225"/>
        <v>OrilliaWind2040RCP6.0</v>
      </c>
      <c r="C14465" t="s">
        <v>395</v>
      </c>
      <c r="D14465" t="s">
        <v>1</v>
      </c>
      <c r="E14465" s="144" t="s">
        <v>192</v>
      </c>
      <c r="F14465" s="144">
        <v>2040</v>
      </c>
      <c r="G14465" s="147">
        <v>76.786844206386917</v>
      </c>
      <c r="H14465" s="147">
        <v>82.772976000000014</v>
      </c>
      <c r="I14465" s="147">
        <v>89.088266666666655</v>
      </c>
      <c r="J14465" s="147">
        <v>95.384080000000012</v>
      </c>
      <c r="K14465" s="147">
        <v>101.68100799999999</v>
      </c>
    </row>
    <row r="14466" spans="2:11" x14ac:dyDescent="0.2">
      <c r="B14466" s="21" t="str">
        <f t="shared" si="225"/>
        <v>OrilliaWind2045RCP6.0</v>
      </c>
      <c r="C14466" t="s">
        <v>395</v>
      </c>
      <c r="D14466" t="s">
        <v>1</v>
      </c>
      <c r="E14466" s="144" t="s">
        <v>192</v>
      </c>
      <c r="F14466" s="144">
        <v>2045</v>
      </c>
      <c r="G14466" s="147">
        <v>76.865363541734524</v>
      </c>
      <c r="H14466" s="147">
        <v>82.867092000000014</v>
      </c>
      <c r="I14466" s="147">
        <v>89.199733333333327</v>
      </c>
      <c r="J14466" s="147">
        <v>95.511196000000012</v>
      </c>
      <c r="K14466" s="147">
        <v>101.823128</v>
      </c>
    </row>
    <row r="14467" spans="2:11" x14ac:dyDescent="0.2">
      <c r="B14467" s="21" t="str">
        <f t="shared" si="225"/>
        <v>OrilliaWind2050RCP6.0</v>
      </c>
      <c r="C14467" t="s">
        <v>395</v>
      </c>
      <c r="D14467" t="s">
        <v>1</v>
      </c>
      <c r="E14467" s="144" t="s">
        <v>192</v>
      </c>
      <c r="F14467" s="144">
        <v>2050</v>
      </c>
      <c r="G14467" s="147">
        <v>77.053303370211694</v>
      </c>
      <c r="H14467" s="147">
        <v>83.092152000000013</v>
      </c>
      <c r="I14467" s="147">
        <v>89.469599999999986</v>
      </c>
      <c r="J14467" s="147">
        <v>95.82098240000002</v>
      </c>
      <c r="K14467" s="147">
        <v>102.17391359999999</v>
      </c>
    </row>
    <row r="14468" spans="2:11" x14ac:dyDescent="0.2">
      <c r="B14468" s="21" t="str">
        <f t="shared" si="225"/>
        <v>OrilliaWind2055RCP6.0</v>
      </c>
      <c r="C14468" t="s">
        <v>395</v>
      </c>
      <c r="D14468" t="s">
        <v>1</v>
      </c>
      <c r="E14468" s="144" t="s">
        <v>192</v>
      </c>
      <c r="F14468" s="144">
        <v>2055</v>
      </c>
      <c r="G14468" s="147">
        <v>77.16272386334127</v>
      </c>
      <c r="H14468" s="147">
        <v>83.223096000000012</v>
      </c>
      <c r="I14468" s="147">
        <v>89.627999999999986</v>
      </c>
      <c r="J14468" s="147">
        <v>96.003652800000012</v>
      </c>
      <c r="K14468" s="147">
        <v>102.3825792</v>
      </c>
    </row>
    <row r="14469" spans="2:11" x14ac:dyDescent="0.2">
      <c r="B14469" s="21" t="str">
        <f t="shared" si="225"/>
        <v>OrilliaWind2060RCP6.0</v>
      </c>
      <c r="C14469" t="s">
        <v>395</v>
      </c>
      <c r="D14469" t="s">
        <v>1</v>
      </c>
      <c r="E14469" s="144" t="s">
        <v>192</v>
      </c>
      <c r="F14469" s="144">
        <v>2060</v>
      </c>
      <c r="G14469" s="147">
        <v>77.272144356470832</v>
      </c>
      <c r="H14469" s="147">
        <v>83.354040000000012</v>
      </c>
      <c r="I14469" s="147">
        <v>89.7864</v>
      </c>
      <c r="J14469" s="147">
        <v>96.186323200000018</v>
      </c>
      <c r="K14469" s="147">
        <v>102.59124479999998</v>
      </c>
    </row>
    <row r="14470" spans="2:11" x14ac:dyDescent="0.2">
      <c r="B14470" s="21" t="str">
        <f t="shared" si="225"/>
        <v>OrilliaWind2065RCP6.0</v>
      </c>
      <c r="C14470" t="s">
        <v>395</v>
      </c>
      <c r="D14470" t="s">
        <v>1</v>
      </c>
      <c r="E14470" s="144" t="s">
        <v>192</v>
      </c>
      <c r="F14470" s="144">
        <v>2065</v>
      </c>
      <c r="G14470" s="147">
        <v>77.381564849600409</v>
      </c>
      <c r="H14470" s="147">
        <v>83.484984000000011</v>
      </c>
      <c r="I14470" s="147">
        <v>89.944800000000001</v>
      </c>
      <c r="J14470" s="147">
        <v>96.36899360000001</v>
      </c>
      <c r="K14470" s="147">
        <v>102.79991039999999</v>
      </c>
    </row>
    <row r="14471" spans="2:11" x14ac:dyDescent="0.2">
      <c r="B14471" s="21" t="str">
        <f t="shared" si="225"/>
        <v>OrilliaWind2070RCP6.0</v>
      </c>
      <c r="C14471" t="s">
        <v>395</v>
      </c>
      <c r="D14471" t="s">
        <v>1</v>
      </c>
      <c r="E14471" s="144" t="s">
        <v>192</v>
      </c>
      <c r="F14471" s="144">
        <v>2070</v>
      </c>
      <c r="G14471" s="147">
        <v>77.490985342729971</v>
      </c>
      <c r="H14471" s="147">
        <v>83.615928000000011</v>
      </c>
      <c r="I14471" s="147">
        <v>90.103200000000001</v>
      </c>
      <c r="J14471" s="147">
        <v>96.551664000000017</v>
      </c>
      <c r="K14471" s="147">
        <v>103.00857599999999</v>
      </c>
    </row>
    <row r="14472" spans="2:11" x14ac:dyDescent="0.2">
      <c r="B14472" s="21" t="str">
        <f t="shared" si="225"/>
        <v>OrilliaWind2075RCP6.0</v>
      </c>
      <c r="C14472" t="s">
        <v>395</v>
      </c>
      <c r="D14472" t="s">
        <v>1</v>
      </c>
      <c r="E14472" s="144" t="s">
        <v>192</v>
      </c>
      <c r="F14472" s="144">
        <v>2075</v>
      </c>
      <c r="G14472" s="147">
        <v>77.542276198884451</v>
      </c>
      <c r="H14472" s="147">
        <v>83.689584000000011</v>
      </c>
      <c r="I14472" s="147">
        <v>90.206599999999995</v>
      </c>
      <c r="J14472" s="147">
        <v>96.678780000000017</v>
      </c>
      <c r="K14472" s="147">
        <v>103.15905599999999</v>
      </c>
    </row>
    <row r="14473" spans="2:11" x14ac:dyDescent="0.2">
      <c r="B14473" s="21" t="str">
        <f t="shared" si="225"/>
        <v>OrilliaWind2080RCP6.0</v>
      </c>
      <c r="C14473" t="s">
        <v>395</v>
      </c>
      <c r="D14473" t="s">
        <v>1</v>
      </c>
      <c r="E14473" s="144" t="s">
        <v>192</v>
      </c>
      <c r="F14473" s="144">
        <v>2080</v>
      </c>
      <c r="G14473" s="147">
        <v>77.593567055038932</v>
      </c>
      <c r="H14473" s="147">
        <v>83.76324000000001</v>
      </c>
      <c r="I14473" s="147">
        <v>90.31</v>
      </c>
      <c r="J14473" s="147">
        <v>96.805896000000018</v>
      </c>
      <c r="K14473" s="147">
        <v>103.30953599999998</v>
      </c>
    </row>
    <row r="14474" spans="2:11" x14ac:dyDescent="0.2">
      <c r="B14474" s="21" t="str">
        <f t="shared" si="225"/>
        <v>OrilliaWind2085RCP6.0</v>
      </c>
      <c r="C14474" t="s">
        <v>395</v>
      </c>
      <c r="D14474" t="s">
        <v>1</v>
      </c>
      <c r="E14474" s="144" t="s">
        <v>192</v>
      </c>
      <c r="F14474" s="144">
        <v>2085</v>
      </c>
      <c r="G14474" s="147">
        <v>77.644857911193412</v>
      </c>
      <c r="H14474" s="147">
        <v>83.83689600000001</v>
      </c>
      <c r="I14474" s="147">
        <v>90.413399999999996</v>
      </c>
      <c r="J14474" s="147">
        <v>96.933012000000005</v>
      </c>
      <c r="K14474" s="147">
        <v>103.46001599999998</v>
      </c>
    </row>
    <row r="14475" spans="2:11" x14ac:dyDescent="0.2">
      <c r="B14475" s="21" t="str">
        <f t="shared" si="225"/>
        <v>OrilliaWind2090RCP6.0</v>
      </c>
      <c r="C14475" t="s">
        <v>395</v>
      </c>
      <c r="D14475" t="s">
        <v>1</v>
      </c>
      <c r="E14475" s="144" t="s">
        <v>192</v>
      </c>
      <c r="F14475" s="144">
        <v>2090</v>
      </c>
      <c r="G14475" s="147">
        <v>77.810128447691184</v>
      </c>
      <c r="H14475" s="147">
        <v>84.063320000000004</v>
      </c>
      <c r="I14475" s="147">
        <v>90.713333333333324</v>
      </c>
      <c r="J14475" s="147">
        <v>97.295528000000004</v>
      </c>
      <c r="K14475" s="147">
        <v>103.88470399999999</v>
      </c>
    </row>
    <row r="14476" spans="2:11" x14ac:dyDescent="0.2">
      <c r="B14476" s="21" t="str">
        <f t="shared" ref="B14476:B14539" si="226">C14476&amp;D14476&amp;F14476&amp;E14476</f>
        <v>OrilliaWind2095RCP6.0</v>
      </c>
      <c r="C14476" t="s">
        <v>395</v>
      </c>
      <c r="D14476" t="s">
        <v>1</v>
      </c>
      <c r="E14476" s="144" t="s">
        <v>192</v>
      </c>
      <c r="F14476" s="144">
        <v>2095</v>
      </c>
      <c r="G14476" s="147">
        <v>77.92410812803449</v>
      </c>
      <c r="H14476" s="147">
        <v>84.216087999999999</v>
      </c>
      <c r="I14476" s="147">
        <v>90.909866666666659</v>
      </c>
      <c r="J14476" s="147">
        <v>97.530928000000017</v>
      </c>
      <c r="K14476" s="147">
        <v>104.15891199999999</v>
      </c>
    </row>
    <row r="14477" spans="2:11" x14ac:dyDescent="0.2">
      <c r="B14477" s="21" t="str">
        <f t="shared" si="226"/>
        <v>OrilliaWind2100RCP6.0</v>
      </c>
      <c r="C14477" t="s">
        <v>395</v>
      </c>
      <c r="D14477" t="s">
        <v>1</v>
      </c>
      <c r="E14477" s="144" t="s">
        <v>192</v>
      </c>
      <c r="F14477" s="144">
        <v>2100</v>
      </c>
      <c r="G14477" s="147">
        <v>78.038087808377782</v>
      </c>
      <c r="H14477" s="147">
        <v>84.368855999999994</v>
      </c>
      <c r="I14477" s="147">
        <v>91.106399999999994</v>
      </c>
      <c r="J14477" s="147">
        <v>97.766328000000016</v>
      </c>
      <c r="K14477" s="147">
        <v>104.43311999999999</v>
      </c>
    </row>
    <row r="14478" spans="2:11" x14ac:dyDescent="0.2">
      <c r="B14478" s="21" t="str">
        <f t="shared" si="226"/>
        <v>OrilliaWind2023RCP8.5</v>
      </c>
      <c r="C14478" t="s">
        <v>395</v>
      </c>
      <c r="D14478" t="s">
        <v>1</v>
      </c>
      <c r="E14478" s="144" t="s">
        <v>191</v>
      </c>
      <c r="F14478" s="144">
        <v>2023</v>
      </c>
      <c r="G14478" s="147">
        <v>76.472766864996501</v>
      </c>
      <c r="H14478" s="147">
        <v>82.396512000000001</v>
      </c>
      <c r="I14478" s="147">
        <v>88.642400000000009</v>
      </c>
      <c r="J14478" s="147">
        <v>94.875616000000022</v>
      </c>
      <c r="K14478" s="147">
        <v>101.112528</v>
      </c>
    </row>
    <row r="14479" spans="2:11" x14ac:dyDescent="0.2">
      <c r="B14479" s="21" t="str">
        <f t="shared" si="226"/>
        <v>OrilliaWind2025RCP8.5</v>
      </c>
      <c r="C14479" t="s">
        <v>395</v>
      </c>
      <c r="D14479" t="s">
        <v>1</v>
      </c>
      <c r="E14479" s="144" t="s">
        <v>191</v>
      </c>
      <c r="F14479" s="144">
        <v>2025</v>
      </c>
      <c r="G14479" s="147">
        <v>76.629805535691716</v>
      </c>
      <c r="H14479" s="147">
        <v>82.584744000000001</v>
      </c>
      <c r="I14479" s="147">
        <v>88.865333333333339</v>
      </c>
      <c r="J14479" s="147">
        <v>95.129848000000024</v>
      </c>
      <c r="K14479" s="147">
        <v>101.39676799999999</v>
      </c>
    </row>
    <row r="14480" spans="2:11" x14ac:dyDescent="0.2">
      <c r="B14480" s="21" t="str">
        <f t="shared" si="226"/>
        <v>OrilliaWind2030RCP8.5</v>
      </c>
      <c r="C14480" t="s">
        <v>395</v>
      </c>
      <c r="D14480" t="s">
        <v>1</v>
      </c>
      <c r="E14480" s="144" t="s">
        <v>191</v>
      </c>
      <c r="F14480" s="144">
        <v>2030</v>
      </c>
      <c r="G14480" s="147">
        <v>76.786844206386917</v>
      </c>
      <c r="H14480" s="147">
        <v>82.772976000000014</v>
      </c>
      <c r="I14480" s="147">
        <v>89.088266666666655</v>
      </c>
      <c r="J14480" s="147">
        <v>95.384080000000012</v>
      </c>
      <c r="K14480" s="147">
        <v>101.68100799999999</v>
      </c>
    </row>
    <row r="14481" spans="2:11" x14ac:dyDescent="0.2">
      <c r="B14481" s="21" t="str">
        <f t="shared" si="226"/>
        <v>OrilliaWind2035RCP8.5</v>
      </c>
      <c r="C14481" t="s">
        <v>395</v>
      </c>
      <c r="D14481" t="s">
        <v>1</v>
      </c>
      <c r="E14481" s="144" t="s">
        <v>191</v>
      </c>
      <c r="F14481" s="144">
        <v>2035</v>
      </c>
      <c r="G14481" s="147">
        <v>76.943882877082132</v>
      </c>
      <c r="H14481" s="147">
        <v>82.961208000000013</v>
      </c>
      <c r="I14481" s="147">
        <v>89.311199999999985</v>
      </c>
      <c r="J14481" s="147">
        <v>95.638312000000013</v>
      </c>
      <c r="K14481" s="147">
        <v>101.96524799999999</v>
      </c>
    </row>
    <row r="14482" spans="2:11" x14ac:dyDescent="0.2">
      <c r="B14482" s="21" t="str">
        <f t="shared" si="226"/>
        <v>OrilliaWind2040RCP8.5</v>
      </c>
      <c r="C14482" t="s">
        <v>395</v>
      </c>
      <c r="D14482" t="s">
        <v>1</v>
      </c>
      <c r="E14482" s="144" t="s">
        <v>191</v>
      </c>
      <c r="F14482" s="144">
        <v>2040</v>
      </c>
      <c r="G14482" s="147">
        <v>77.126250365631407</v>
      </c>
      <c r="H14482" s="147">
        <v>83.179448000000008</v>
      </c>
      <c r="I14482" s="147">
        <v>89.575199999999995</v>
      </c>
      <c r="J14482" s="147">
        <v>95.942762666666681</v>
      </c>
      <c r="K14482" s="147">
        <v>102.31302399999998</v>
      </c>
    </row>
    <row r="14483" spans="2:11" x14ac:dyDescent="0.2">
      <c r="B14483" s="21" t="str">
        <f t="shared" si="226"/>
        <v>OrilliaWind2045RCP8.5</v>
      </c>
      <c r="C14483" t="s">
        <v>395</v>
      </c>
      <c r="D14483" t="s">
        <v>1</v>
      </c>
      <c r="E14483" s="144" t="s">
        <v>191</v>
      </c>
      <c r="F14483" s="144">
        <v>2045</v>
      </c>
      <c r="G14483" s="147">
        <v>77.308617854180696</v>
      </c>
      <c r="H14483" s="147">
        <v>83.397688000000016</v>
      </c>
      <c r="I14483" s="147">
        <v>89.839199999999991</v>
      </c>
      <c r="J14483" s="147">
        <v>96.247213333333349</v>
      </c>
      <c r="K14483" s="147">
        <v>102.66079999999999</v>
      </c>
    </row>
    <row r="14484" spans="2:11" x14ac:dyDescent="0.2">
      <c r="B14484" s="21" t="str">
        <f t="shared" si="226"/>
        <v>OrilliaWind2050RCP8.5</v>
      </c>
      <c r="C14484" t="s">
        <v>395</v>
      </c>
      <c r="D14484" t="s">
        <v>1</v>
      </c>
      <c r="E14484" s="144" t="s">
        <v>191</v>
      </c>
      <c r="F14484" s="144">
        <v>2050</v>
      </c>
      <c r="G14484" s="147">
        <v>77.55937315093594</v>
      </c>
      <c r="H14484" s="147">
        <v>83.714136000000011</v>
      </c>
      <c r="I14484" s="147">
        <v>90.241066666666669</v>
      </c>
      <c r="J14484" s="147">
        <v>96.721152000000018</v>
      </c>
      <c r="K14484" s="147">
        <v>103.20921599999998</v>
      </c>
    </row>
    <row r="14485" spans="2:11" x14ac:dyDescent="0.2">
      <c r="B14485" s="21" t="str">
        <f t="shared" si="226"/>
        <v>OrilliaWind2055RCP8.5</v>
      </c>
      <c r="C14485" t="s">
        <v>395</v>
      </c>
      <c r="D14485" t="s">
        <v>1</v>
      </c>
      <c r="E14485" s="144" t="s">
        <v>191</v>
      </c>
      <c r="F14485" s="144">
        <v>2055</v>
      </c>
      <c r="G14485" s="147">
        <v>77.627760959141924</v>
      </c>
      <c r="H14485" s="147">
        <v>83.81234400000001</v>
      </c>
      <c r="I14485" s="147">
        <v>90.378933333333322</v>
      </c>
      <c r="J14485" s="147">
        <v>96.890640000000005</v>
      </c>
      <c r="K14485" s="147">
        <v>103.40985599999999</v>
      </c>
    </row>
    <row r="14486" spans="2:11" x14ac:dyDescent="0.2">
      <c r="B14486" s="21" t="str">
        <f t="shared" si="226"/>
        <v>OrilliaWind2060RCP8.5</v>
      </c>
      <c r="C14486" t="s">
        <v>395</v>
      </c>
      <c r="D14486" t="s">
        <v>1</v>
      </c>
      <c r="E14486" s="144" t="s">
        <v>191</v>
      </c>
      <c r="F14486" s="144">
        <v>2060</v>
      </c>
      <c r="G14486" s="147">
        <v>77.810128447691184</v>
      </c>
      <c r="H14486" s="147">
        <v>84.063320000000004</v>
      </c>
      <c r="I14486" s="147">
        <v>90.713333333333324</v>
      </c>
      <c r="J14486" s="147">
        <v>97.295528000000004</v>
      </c>
      <c r="K14486" s="147">
        <v>103.88470399999999</v>
      </c>
    </row>
    <row r="14487" spans="2:11" x14ac:dyDescent="0.2">
      <c r="B14487" s="21" t="str">
        <f t="shared" si="226"/>
        <v>OrilliaWind2065RCP8.5</v>
      </c>
      <c r="C14487" t="s">
        <v>395</v>
      </c>
      <c r="D14487" t="s">
        <v>1</v>
      </c>
      <c r="E14487" s="144" t="s">
        <v>191</v>
      </c>
      <c r="F14487" s="144">
        <v>2065</v>
      </c>
      <c r="G14487" s="147">
        <v>77.92410812803449</v>
      </c>
      <c r="H14487" s="147">
        <v>84.216087999999999</v>
      </c>
      <c r="I14487" s="147">
        <v>90.909866666666659</v>
      </c>
      <c r="J14487" s="147">
        <v>97.530928000000017</v>
      </c>
      <c r="K14487" s="147">
        <v>104.15891199999999</v>
      </c>
    </row>
    <row r="14488" spans="2:11" x14ac:dyDescent="0.2">
      <c r="B14488" s="21" t="str">
        <f t="shared" si="226"/>
        <v>OrilliaWind2070RCP8.5</v>
      </c>
      <c r="C14488" t="s">
        <v>395</v>
      </c>
      <c r="D14488" t="s">
        <v>1</v>
      </c>
      <c r="E14488" s="144" t="s">
        <v>191</v>
      </c>
      <c r="F14488" s="144">
        <v>2070</v>
      </c>
      <c r="G14488" s="147">
        <v>78.025423399450744</v>
      </c>
      <c r="H14488" s="147">
        <v>84.363399999999999</v>
      </c>
      <c r="I14488" s="147">
        <v>91.11226666666667</v>
      </c>
      <c r="J14488" s="147">
        <v>97.778882666666675</v>
      </c>
      <c r="K14488" s="147">
        <v>104.45652799999999</v>
      </c>
    </row>
    <row r="14489" spans="2:11" x14ac:dyDescent="0.2">
      <c r="B14489" s="21" t="str">
        <f t="shared" si="226"/>
        <v>OrilliaWind2075RCP8.5</v>
      </c>
      <c r="C14489" t="s">
        <v>395</v>
      </c>
      <c r="D14489" t="s">
        <v>1</v>
      </c>
      <c r="E14489" s="144" t="s">
        <v>191</v>
      </c>
      <c r="F14489" s="144">
        <v>2075</v>
      </c>
      <c r="G14489" s="147">
        <v>78.012758990523722</v>
      </c>
      <c r="H14489" s="147">
        <v>84.357943999999989</v>
      </c>
      <c r="I14489" s="147">
        <v>91.118133333333333</v>
      </c>
      <c r="J14489" s="147">
        <v>97.791437333333349</v>
      </c>
      <c r="K14489" s="147">
        <v>104.479936</v>
      </c>
    </row>
    <row r="14490" spans="2:11" x14ac:dyDescent="0.2">
      <c r="B14490" s="21" t="str">
        <f t="shared" si="226"/>
        <v>OrilliaWind2080RCP8.5</v>
      </c>
      <c r="C14490" t="s">
        <v>395</v>
      </c>
      <c r="D14490" t="s">
        <v>1</v>
      </c>
      <c r="E14490" s="144" t="s">
        <v>191</v>
      </c>
      <c r="F14490" s="144">
        <v>2080</v>
      </c>
      <c r="G14490" s="147">
        <v>78.000094581596684</v>
      </c>
      <c r="H14490" s="147">
        <v>84.352487999999994</v>
      </c>
      <c r="I14490" s="147">
        <v>91.124000000000009</v>
      </c>
      <c r="J14490" s="147">
        <v>97.803992000000008</v>
      </c>
      <c r="K14490" s="147">
        <v>104.503344</v>
      </c>
    </row>
    <row r="14491" spans="2:11" x14ac:dyDescent="0.2">
      <c r="B14491" s="21" t="str">
        <f t="shared" si="226"/>
        <v>OrilliaWind2085RCP8.5</v>
      </c>
      <c r="C14491" t="s">
        <v>395</v>
      </c>
      <c r="D14491" t="s">
        <v>1</v>
      </c>
      <c r="E14491" s="144" t="s">
        <v>191</v>
      </c>
      <c r="F14491" s="144">
        <v>2085</v>
      </c>
      <c r="G14491" s="147">
        <v>78.09887697122754</v>
      </c>
      <c r="H14491" s="147">
        <v>84.479340000000008</v>
      </c>
      <c r="I14491" s="147">
        <v>91.291200000000003</v>
      </c>
      <c r="J14491" s="147">
        <v>98.001728000000014</v>
      </c>
      <c r="K14491" s="147">
        <v>104.73408000000001</v>
      </c>
    </row>
    <row r="14492" spans="2:11" x14ac:dyDescent="0.2">
      <c r="B14492" s="21" t="str">
        <f t="shared" si="226"/>
        <v>OrilliaWind2090RCP8.5</v>
      </c>
      <c r="C14492" t="s">
        <v>395</v>
      </c>
      <c r="D14492" t="s">
        <v>1</v>
      </c>
      <c r="E14492" s="144" t="s">
        <v>191</v>
      </c>
      <c r="F14492" s="144">
        <v>2090</v>
      </c>
      <c r="G14492" s="147">
        <v>78.197659360858395</v>
      </c>
      <c r="H14492" s="147">
        <v>84.606192000000007</v>
      </c>
      <c r="I14492" s="147">
        <v>91.458399999999983</v>
      </c>
      <c r="J14492" s="147">
        <v>98.199464000000006</v>
      </c>
      <c r="K14492" s="147">
        <v>104.964816</v>
      </c>
    </row>
    <row r="14493" spans="2:11" x14ac:dyDescent="0.2">
      <c r="B14493" s="21" t="str">
        <f t="shared" si="226"/>
        <v>OrilliaWind2095RCP8.5</v>
      </c>
      <c r="C14493" t="s">
        <v>395</v>
      </c>
      <c r="D14493" t="s">
        <v>1</v>
      </c>
      <c r="E14493" s="144" t="s">
        <v>191</v>
      </c>
      <c r="F14493" s="144">
        <v>2095</v>
      </c>
      <c r="G14493" s="147">
        <v>78.197659360858395</v>
      </c>
      <c r="H14493" s="147">
        <v>84.606192000000007</v>
      </c>
      <c r="I14493" s="147">
        <v>91.458399999999983</v>
      </c>
      <c r="J14493" s="147">
        <v>98.199464000000006</v>
      </c>
      <c r="K14493" s="147">
        <v>104.964816</v>
      </c>
    </row>
    <row r="14494" spans="2:11" x14ac:dyDescent="0.2">
      <c r="B14494" s="21" t="str">
        <f t="shared" si="226"/>
        <v>OrilliaWind2100RCP8.5</v>
      </c>
      <c r="C14494" t="s">
        <v>395</v>
      </c>
      <c r="D14494" t="s">
        <v>1</v>
      </c>
      <c r="E14494" s="144" t="s">
        <v>191</v>
      </c>
      <c r="F14494" s="144">
        <v>2100</v>
      </c>
      <c r="G14494" s="147">
        <v>78.197659360858395</v>
      </c>
      <c r="H14494" s="147">
        <v>84.606192000000007</v>
      </c>
      <c r="I14494" s="147">
        <v>91.458399999999983</v>
      </c>
      <c r="J14494" s="147">
        <v>98.199464000000006</v>
      </c>
      <c r="K14494" s="147">
        <v>104.964816</v>
      </c>
    </row>
    <row r="14495" spans="2:11" x14ac:dyDescent="0.2">
      <c r="B14495" s="21" t="str">
        <f t="shared" si="226"/>
        <v>OshawaIce Accretion2023RCP4.5</v>
      </c>
      <c r="C14495" t="s">
        <v>396</v>
      </c>
      <c r="D14495" t="s">
        <v>486</v>
      </c>
      <c r="E14495" s="144" t="s">
        <v>193</v>
      </c>
      <c r="F14495" s="144">
        <v>2023</v>
      </c>
      <c r="G14495" s="147">
        <v>16.961249074240744</v>
      </c>
      <c r="H14495" s="147">
        <v>20.35575</v>
      </c>
      <c r="I14495" s="147">
        <v>24.65</v>
      </c>
      <c r="J14495" s="147">
        <v>27.910999999999998</v>
      </c>
      <c r="K14495" s="147">
        <v>31.184999999999999</v>
      </c>
    </row>
    <row r="14496" spans="2:11" x14ac:dyDescent="0.2">
      <c r="B14496" s="21" t="str">
        <f t="shared" si="226"/>
        <v>OshawaIce Accretion2025RCP4.5</v>
      </c>
      <c r="C14496" t="s">
        <v>396</v>
      </c>
      <c r="D14496" t="s">
        <v>486</v>
      </c>
      <c r="E14496" s="144" t="s">
        <v>193</v>
      </c>
      <c r="F14496" s="144">
        <v>2025</v>
      </c>
      <c r="G14496" s="147">
        <v>16.935154844895759</v>
      </c>
      <c r="H14496" s="147">
        <v>20.345375000000001</v>
      </c>
      <c r="I14496" s="147">
        <v>24.658333333333331</v>
      </c>
      <c r="J14496" s="147">
        <v>27.934541666666664</v>
      </c>
      <c r="K14496" s="147">
        <v>31.22175</v>
      </c>
    </row>
    <row r="14497" spans="2:11" x14ac:dyDescent="0.2">
      <c r="B14497" s="21" t="str">
        <f t="shared" si="226"/>
        <v>OshawaIce Accretion2030RCP4.5</v>
      </c>
      <c r="C14497" t="s">
        <v>396</v>
      </c>
      <c r="D14497" t="s">
        <v>486</v>
      </c>
      <c r="E14497" s="144" t="s">
        <v>193</v>
      </c>
      <c r="F14497" s="144">
        <v>2030</v>
      </c>
      <c r="G14497" s="147">
        <v>16.909060615550771</v>
      </c>
      <c r="H14497" s="147">
        <v>20.335000000000001</v>
      </c>
      <c r="I14497" s="147">
        <v>24.666666666666664</v>
      </c>
      <c r="J14497" s="147">
        <v>27.958083333333331</v>
      </c>
      <c r="K14497" s="147">
        <v>31.258499999999998</v>
      </c>
    </row>
    <row r="14498" spans="2:11" x14ac:dyDescent="0.2">
      <c r="B14498" s="21" t="str">
        <f t="shared" si="226"/>
        <v>OshawaIce Accretion2035RCP4.5</v>
      </c>
      <c r="C14498" t="s">
        <v>396</v>
      </c>
      <c r="D14498" t="s">
        <v>486</v>
      </c>
      <c r="E14498" s="144" t="s">
        <v>193</v>
      </c>
      <c r="F14498" s="144">
        <v>2035</v>
      </c>
      <c r="G14498" s="147">
        <v>16.882966386205787</v>
      </c>
      <c r="H14498" s="147">
        <v>20.324624999999997</v>
      </c>
      <c r="I14498" s="147">
        <v>24.674999999999997</v>
      </c>
      <c r="J14498" s="147">
        <v>27.981624999999998</v>
      </c>
      <c r="K14498" s="147">
        <v>31.295249999999999</v>
      </c>
    </row>
    <row r="14499" spans="2:11" x14ac:dyDescent="0.2">
      <c r="B14499" s="21" t="str">
        <f t="shared" si="226"/>
        <v>OshawaIce Accretion2040RCP4.5</v>
      </c>
      <c r="C14499" t="s">
        <v>396</v>
      </c>
      <c r="D14499" t="s">
        <v>486</v>
      </c>
      <c r="E14499" s="144" t="s">
        <v>193</v>
      </c>
      <c r="F14499" s="144">
        <v>2040</v>
      </c>
      <c r="G14499" s="147">
        <v>16.856872156860803</v>
      </c>
      <c r="H14499" s="147">
        <v>20.314249999999998</v>
      </c>
      <c r="I14499" s="147">
        <v>24.683333333333334</v>
      </c>
      <c r="J14499" s="147">
        <v>28.005166666666664</v>
      </c>
      <c r="K14499" s="147">
        <v>31.332000000000001</v>
      </c>
    </row>
    <row r="14500" spans="2:11" x14ac:dyDescent="0.2">
      <c r="B14500" s="21" t="str">
        <f t="shared" si="226"/>
        <v>OshawaIce Accretion2045RCP4.5</v>
      </c>
      <c r="C14500" t="s">
        <v>396</v>
      </c>
      <c r="D14500" t="s">
        <v>486</v>
      </c>
      <c r="E14500" s="144" t="s">
        <v>193</v>
      </c>
      <c r="F14500" s="144">
        <v>2045</v>
      </c>
      <c r="G14500" s="147">
        <v>16.830777927515815</v>
      </c>
      <c r="H14500" s="147">
        <v>20.303874999999998</v>
      </c>
      <c r="I14500" s="147">
        <v>24.691666666666666</v>
      </c>
      <c r="J14500" s="147">
        <v>28.028708333333331</v>
      </c>
      <c r="K14500" s="147">
        <v>31.368749999999999</v>
      </c>
    </row>
    <row r="14501" spans="2:11" x14ac:dyDescent="0.2">
      <c r="B14501" s="21" t="str">
        <f t="shared" si="226"/>
        <v>OshawaIce Accretion2050RCP4.5</v>
      </c>
      <c r="C14501" t="s">
        <v>396</v>
      </c>
      <c r="D14501" t="s">
        <v>486</v>
      </c>
      <c r="E14501" s="144" t="s">
        <v>193</v>
      </c>
      <c r="F14501" s="144">
        <v>2050</v>
      </c>
      <c r="G14501" s="147">
        <v>16.606367555148939</v>
      </c>
      <c r="H14501" s="147">
        <v>20.077699999999997</v>
      </c>
      <c r="I14501" s="147">
        <v>24.454999999999998</v>
      </c>
      <c r="J14501" s="147">
        <v>27.786699999999996</v>
      </c>
      <c r="K14501" s="147">
        <v>31.122</v>
      </c>
    </row>
    <row r="14502" spans="2:11" x14ac:dyDescent="0.2">
      <c r="B14502" s="21" t="str">
        <f t="shared" si="226"/>
        <v>OshawaIce Accretion2055RCP4.5</v>
      </c>
      <c r="C14502" t="s">
        <v>396</v>
      </c>
      <c r="D14502" t="s">
        <v>486</v>
      </c>
      <c r="E14502" s="144" t="s">
        <v>193</v>
      </c>
      <c r="F14502" s="144">
        <v>2055</v>
      </c>
      <c r="G14502" s="147">
        <v>16.408051412127048</v>
      </c>
      <c r="H14502" s="147">
        <v>19.861899999999999</v>
      </c>
      <c r="I14502" s="147">
        <v>24.21</v>
      </c>
      <c r="J14502" s="147">
        <v>27.521149999999995</v>
      </c>
      <c r="K14502" s="147">
        <v>30.8385</v>
      </c>
    </row>
    <row r="14503" spans="2:11" x14ac:dyDescent="0.2">
      <c r="B14503" s="21" t="str">
        <f t="shared" si="226"/>
        <v>OshawaIce Accretion2060RCP4.5</v>
      </c>
      <c r="C14503" t="s">
        <v>396</v>
      </c>
      <c r="D14503" t="s">
        <v>486</v>
      </c>
      <c r="E14503" s="144" t="s">
        <v>193</v>
      </c>
      <c r="F14503" s="144">
        <v>2060</v>
      </c>
      <c r="G14503" s="147">
        <v>16.209735269105156</v>
      </c>
      <c r="H14503" s="147">
        <v>19.646099999999997</v>
      </c>
      <c r="I14503" s="147">
        <v>23.965</v>
      </c>
      <c r="J14503" s="147">
        <v>27.255599999999998</v>
      </c>
      <c r="K14503" s="147">
        <v>30.555</v>
      </c>
    </row>
    <row r="14504" spans="2:11" x14ac:dyDescent="0.2">
      <c r="B14504" s="21" t="str">
        <f t="shared" si="226"/>
        <v>OshawaIce Accretion2065RCP4.5</v>
      </c>
      <c r="C14504" t="s">
        <v>396</v>
      </c>
      <c r="D14504" t="s">
        <v>486</v>
      </c>
      <c r="E14504" s="144" t="s">
        <v>193</v>
      </c>
      <c r="F14504" s="144">
        <v>2065</v>
      </c>
      <c r="G14504" s="147">
        <v>16.011419126083265</v>
      </c>
      <c r="H14504" s="147">
        <v>19.430299999999999</v>
      </c>
      <c r="I14504" s="147">
        <v>23.720000000000002</v>
      </c>
      <c r="J14504" s="147">
        <v>26.990049999999997</v>
      </c>
      <c r="K14504" s="147">
        <v>30.2715</v>
      </c>
    </row>
    <row r="14505" spans="2:11" x14ac:dyDescent="0.2">
      <c r="B14505" s="21" t="str">
        <f t="shared" si="226"/>
        <v>OshawaIce Accretion2070RCP4.5</v>
      </c>
      <c r="C14505" t="s">
        <v>396</v>
      </c>
      <c r="D14505" t="s">
        <v>486</v>
      </c>
      <c r="E14505" s="144" t="s">
        <v>193</v>
      </c>
      <c r="F14505" s="144">
        <v>2070</v>
      </c>
      <c r="G14505" s="147">
        <v>15.813102983061372</v>
      </c>
      <c r="H14505" s="147">
        <v>19.214499999999997</v>
      </c>
      <c r="I14505" s="147">
        <v>23.475000000000001</v>
      </c>
      <c r="J14505" s="147">
        <v>26.724499999999995</v>
      </c>
      <c r="K14505" s="147">
        <v>29.988</v>
      </c>
    </row>
    <row r="14506" spans="2:11" x14ac:dyDescent="0.2">
      <c r="B14506" s="21" t="str">
        <f t="shared" si="226"/>
        <v>OshawaIce Accretion2075RCP4.5</v>
      </c>
      <c r="C14506" t="s">
        <v>396</v>
      </c>
      <c r="D14506" t="s">
        <v>486</v>
      </c>
      <c r="E14506" s="144" t="s">
        <v>193</v>
      </c>
      <c r="F14506" s="144">
        <v>2075</v>
      </c>
      <c r="G14506" s="147">
        <v>15.775411318451948</v>
      </c>
      <c r="H14506" s="147">
        <v>19.193749999999998</v>
      </c>
      <c r="I14506" s="147">
        <v>23.479166666666668</v>
      </c>
      <c r="J14506" s="147">
        <v>26.748041666666662</v>
      </c>
      <c r="K14506" s="147">
        <v>30.019500000000001</v>
      </c>
    </row>
    <row r="14507" spans="2:11" x14ac:dyDescent="0.2">
      <c r="B14507" s="21" t="str">
        <f t="shared" si="226"/>
        <v>OshawaIce Accretion2080RCP4.5</v>
      </c>
      <c r="C14507" t="s">
        <v>396</v>
      </c>
      <c r="D14507" t="s">
        <v>486</v>
      </c>
      <c r="E14507" s="144" t="s">
        <v>193</v>
      </c>
      <c r="F14507" s="144">
        <v>2080</v>
      </c>
      <c r="G14507" s="147">
        <v>15.737719653842523</v>
      </c>
      <c r="H14507" s="147">
        <v>19.172999999999998</v>
      </c>
      <c r="I14507" s="147">
        <v>23.483333333333334</v>
      </c>
      <c r="J14507" s="147">
        <v>26.771583333333329</v>
      </c>
      <c r="K14507" s="147">
        <v>30.050999999999998</v>
      </c>
    </row>
    <row r="14508" spans="2:11" x14ac:dyDescent="0.2">
      <c r="B14508" s="21" t="str">
        <f t="shared" si="226"/>
        <v>OshawaIce Accretion2085RCP4.5</v>
      </c>
      <c r="C14508" t="s">
        <v>396</v>
      </c>
      <c r="D14508" t="s">
        <v>486</v>
      </c>
      <c r="E14508" s="144" t="s">
        <v>193</v>
      </c>
      <c r="F14508" s="144">
        <v>2085</v>
      </c>
      <c r="G14508" s="147">
        <v>15.700027989233099</v>
      </c>
      <c r="H14508" s="147">
        <v>19.152249999999999</v>
      </c>
      <c r="I14508" s="147">
        <v>23.487500000000001</v>
      </c>
      <c r="J14508" s="147">
        <v>26.795124999999995</v>
      </c>
      <c r="K14508" s="147">
        <v>30.0825</v>
      </c>
    </row>
    <row r="14509" spans="2:11" x14ac:dyDescent="0.2">
      <c r="B14509" s="21" t="str">
        <f t="shared" si="226"/>
        <v>OshawaIce Accretion2090RCP4.5</v>
      </c>
      <c r="C14509" t="s">
        <v>396</v>
      </c>
      <c r="D14509" t="s">
        <v>486</v>
      </c>
      <c r="E14509" s="144" t="s">
        <v>193</v>
      </c>
      <c r="F14509" s="144">
        <v>2090</v>
      </c>
      <c r="G14509" s="147">
        <v>15.662336324623677</v>
      </c>
      <c r="H14509" s="147">
        <v>19.131499999999999</v>
      </c>
      <c r="I14509" s="147">
        <v>23.491666666666667</v>
      </c>
      <c r="J14509" s="147">
        <v>26.818666666666662</v>
      </c>
      <c r="K14509" s="147">
        <v>30.114000000000001</v>
      </c>
    </row>
    <row r="14510" spans="2:11" x14ac:dyDescent="0.2">
      <c r="B14510" s="21" t="str">
        <f t="shared" si="226"/>
        <v>OshawaIce Accretion2095RCP4.5</v>
      </c>
      <c r="C14510" t="s">
        <v>396</v>
      </c>
      <c r="D14510" t="s">
        <v>486</v>
      </c>
      <c r="E14510" s="144" t="s">
        <v>193</v>
      </c>
      <c r="F14510" s="144">
        <v>2095</v>
      </c>
      <c r="G14510" s="147">
        <v>15.624644660014253</v>
      </c>
      <c r="H14510" s="147">
        <v>19.110749999999999</v>
      </c>
      <c r="I14510" s="147">
        <v>23.495833333333334</v>
      </c>
      <c r="J14510" s="147">
        <v>26.842208333333328</v>
      </c>
      <c r="K14510" s="147">
        <v>30.145499999999998</v>
      </c>
    </row>
    <row r="14511" spans="2:11" x14ac:dyDescent="0.2">
      <c r="B14511" s="21" t="str">
        <f t="shared" si="226"/>
        <v>OshawaIce Accretion2100RCP4.5</v>
      </c>
      <c r="C14511" t="s">
        <v>396</v>
      </c>
      <c r="D14511" t="s">
        <v>486</v>
      </c>
      <c r="E14511" s="144" t="s">
        <v>193</v>
      </c>
      <c r="F14511" s="144">
        <v>2100</v>
      </c>
      <c r="G14511" s="147">
        <v>15.586952995404829</v>
      </c>
      <c r="H14511" s="147">
        <v>19.09</v>
      </c>
      <c r="I14511" s="147">
        <v>23.5</v>
      </c>
      <c r="J14511" s="147">
        <v>26.865749999999995</v>
      </c>
      <c r="K14511" s="147">
        <v>30.177</v>
      </c>
    </row>
    <row r="14512" spans="2:11" x14ac:dyDescent="0.2">
      <c r="B14512" s="21" t="str">
        <f t="shared" si="226"/>
        <v>OshawaIce Accretion2023RCP6.0</v>
      </c>
      <c r="C14512" t="s">
        <v>396</v>
      </c>
      <c r="D14512" t="s">
        <v>486</v>
      </c>
      <c r="E14512" s="144" t="s">
        <v>192</v>
      </c>
      <c r="F14512" s="144">
        <v>2023</v>
      </c>
      <c r="G14512" s="147">
        <v>16.961249074240744</v>
      </c>
      <c r="H14512" s="147">
        <v>20.35575</v>
      </c>
      <c r="I14512" s="147">
        <v>24.65</v>
      </c>
      <c r="J14512" s="147">
        <v>27.910999999999998</v>
      </c>
      <c r="K14512" s="147">
        <v>31.184999999999999</v>
      </c>
    </row>
    <row r="14513" spans="2:11" x14ac:dyDescent="0.2">
      <c r="B14513" s="21" t="str">
        <f t="shared" si="226"/>
        <v>OshawaIce Accretion2025RCP6.0</v>
      </c>
      <c r="C14513" t="s">
        <v>396</v>
      </c>
      <c r="D14513" t="s">
        <v>486</v>
      </c>
      <c r="E14513" s="144" t="s">
        <v>192</v>
      </c>
      <c r="F14513" s="144">
        <v>2025</v>
      </c>
      <c r="G14513" s="147">
        <v>16.935154844895759</v>
      </c>
      <c r="H14513" s="147">
        <v>20.345375000000001</v>
      </c>
      <c r="I14513" s="147">
        <v>24.658333333333331</v>
      </c>
      <c r="J14513" s="147">
        <v>27.934541666666664</v>
      </c>
      <c r="K14513" s="147">
        <v>31.22175</v>
      </c>
    </row>
    <row r="14514" spans="2:11" x14ac:dyDescent="0.2">
      <c r="B14514" s="21" t="str">
        <f t="shared" si="226"/>
        <v>OshawaIce Accretion2030RCP6.0</v>
      </c>
      <c r="C14514" t="s">
        <v>396</v>
      </c>
      <c r="D14514" t="s">
        <v>486</v>
      </c>
      <c r="E14514" s="144" t="s">
        <v>192</v>
      </c>
      <c r="F14514" s="144">
        <v>2030</v>
      </c>
      <c r="G14514" s="147">
        <v>16.909060615550771</v>
      </c>
      <c r="H14514" s="147">
        <v>20.335000000000001</v>
      </c>
      <c r="I14514" s="147">
        <v>24.666666666666664</v>
      </c>
      <c r="J14514" s="147">
        <v>27.958083333333331</v>
      </c>
      <c r="K14514" s="147">
        <v>31.258499999999998</v>
      </c>
    </row>
    <row r="14515" spans="2:11" x14ac:dyDescent="0.2">
      <c r="B14515" s="21" t="str">
        <f t="shared" si="226"/>
        <v>OshawaIce Accretion2035RCP6.0</v>
      </c>
      <c r="C14515" t="s">
        <v>396</v>
      </c>
      <c r="D14515" t="s">
        <v>486</v>
      </c>
      <c r="E14515" s="144" t="s">
        <v>192</v>
      </c>
      <c r="F14515" s="144">
        <v>2035</v>
      </c>
      <c r="G14515" s="147">
        <v>16.882966386205787</v>
      </c>
      <c r="H14515" s="147">
        <v>20.324624999999997</v>
      </c>
      <c r="I14515" s="147">
        <v>24.674999999999997</v>
      </c>
      <c r="J14515" s="147">
        <v>27.981624999999998</v>
      </c>
      <c r="K14515" s="147">
        <v>31.295249999999999</v>
      </c>
    </row>
    <row r="14516" spans="2:11" x14ac:dyDescent="0.2">
      <c r="B14516" s="21" t="str">
        <f t="shared" si="226"/>
        <v>OshawaIce Accretion2040RCP6.0</v>
      </c>
      <c r="C14516" t="s">
        <v>396</v>
      </c>
      <c r="D14516" t="s">
        <v>486</v>
      </c>
      <c r="E14516" s="144" t="s">
        <v>192</v>
      </c>
      <c r="F14516" s="144">
        <v>2040</v>
      </c>
      <c r="G14516" s="147">
        <v>16.856872156860803</v>
      </c>
      <c r="H14516" s="147">
        <v>20.314249999999998</v>
      </c>
      <c r="I14516" s="147">
        <v>24.683333333333334</v>
      </c>
      <c r="J14516" s="147">
        <v>28.005166666666664</v>
      </c>
      <c r="K14516" s="147">
        <v>31.332000000000001</v>
      </c>
    </row>
    <row r="14517" spans="2:11" x14ac:dyDescent="0.2">
      <c r="B14517" s="21" t="str">
        <f t="shared" si="226"/>
        <v>OshawaIce Accretion2045RCP6.0</v>
      </c>
      <c r="C14517" t="s">
        <v>396</v>
      </c>
      <c r="D14517" t="s">
        <v>486</v>
      </c>
      <c r="E14517" s="144" t="s">
        <v>192</v>
      </c>
      <c r="F14517" s="144">
        <v>2045</v>
      </c>
      <c r="G14517" s="147">
        <v>16.830777927515815</v>
      </c>
      <c r="H14517" s="147">
        <v>20.303874999999998</v>
      </c>
      <c r="I14517" s="147">
        <v>24.691666666666666</v>
      </c>
      <c r="J14517" s="147">
        <v>28.028708333333331</v>
      </c>
      <c r="K14517" s="147">
        <v>31.368749999999999</v>
      </c>
    </row>
    <row r="14518" spans="2:11" x14ac:dyDescent="0.2">
      <c r="B14518" s="21" t="str">
        <f t="shared" si="226"/>
        <v>OshawaIce Accretion2050RCP6.0</v>
      </c>
      <c r="C14518" t="s">
        <v>396</v>
      </c>
      <c r="D14518" t="s">
        <v>486</v>
      </c>
      <c r="E14518" s="144" t="s">
        <v>192</v>
      </c>
      <c r="F14518" s="144">
        <v>2050</v>
      </c>
      <c r="G14518" s="147">
        <v>16.606367555148939</v>
      </c>
      <c r="H14518" s="147">
        <v>20.077699999999997</v>
      </c>
      <c r="I14518" s="147">
        <v>24.454999999999998</v>
      </c>
      <c r="J14518" s="147">
        <v>27.786699999999996</v>
      </c>
      <c r="K14518" s="147">
        <v>31.122</v>
      </c>
    </row>
    <row r="14519" spans="2:11" x14ac:dyDescent="0.2">
      <c r="B14519" s="21" t="str">
        <f t="shared" si="226"/>
        <v>OshawaIce Accretion2055RCP6.0</v>
      </c>
      <c r="C14519" t="s">
        <v>396</v>
      </c>
      <c r="D14519" t="s">
        <v>486</v>
      </c>
      <c r="E14519" s="144" t="s">
        <v>192</v>
      </c>
      <c r="F14519" s="144">
        <v>2055</v>
      </c>
      <c r="G14519" s="147">
        <v>16.408051412127048</v>
      </c>
      <c r="H14519" s="147">
        <v>19.861899999999999</v>
      </c>
      <c r="I14519" s="147">
        <v>24.21</v>
      </c>
      <c r="J14519" s="147">
        <v>27.521149999999995</v>
      </c>
      <c r="K14519" s="147">
        <v>30.8385</v>
      </c>
    </row>
    <row r="14520" spans="2:11" x14ac:dyDescent="0.2">
      <c r="B14520" s="21" t="str">
        <f t="shared" si="226"/>
        <v>OshawaIce Accretion2060RCP6.0</v>
      </c>
      <c r="C14520" t="s">
        <v>396</v>
      </c>
      <c r="D14520" t="s">
        <v>486</v>
      </c>
      <c r="E14520" s="144" t="s">
        <v>192</v>
      </c>
      <c r="F14520" s="144">
        <v>2060</v>
      </c>
      <c r="G14520" s="147">
        <v>16.209735269105156</v>
      </c>
      <c r="H14520" s="147">
        <v>19.646099999999997</v>
      </c>
      <c r="I14520" s="147">
        <v>23.965</v>
      </c>
      <c r="J14520" s="147">
        <v>27.255599999999998</v>
      </c>
      <c r="K14520" s="147">
        <v>30.555</v>
      </c>
    </row>
    <row r="14521" spans="2:11" x14ac:dyDescent="0.2">
      <c r="B14521" s="21" t="str">
        <f t="shared" si="226"/>
        <v>OshawaIce Accretion2065RCP6.0</v>
      </c>
      <c r="C14521" t="s">
        <v>396</v>
      </c>
      <c r="D14521" t="s">
        <v>486</v>
      </c>
      <c r="E14521" s="144" t="s">
        <v>192</v>
      </c>
      <c r="F14521" s="144">
        <v>2065</v>
      </c>
      <c r="G14521" s="147">
        <v>16.011419126083265</v>
      </c>
      <c r="H14521" s="147">
        <v>19.430299999999999</v>
      </c>
      <c r="I14521" s="147">
        <v>23.720000000000002</v>
      </c>
      <c r="J14521" s="147">
        <v>26.990049999999997</v>
      </c>
      <c r="K14521" s="147">
        <v>30.2715</v>
      </c>
    </row>
    <row r="14522" spans="2:11" x14ac:dyDescent="0.2">
      <c r="B14522" s="21" t="str">
        <f t="shared" si="226"/>
        <v>OshawaIce Accretion2070RCP6.0</v>
      </c>
      <c r="C14522" t="s">
        <v>396</v>
      </c>
      <c r="D14522" t="s">
        <v>486</v>
      </c>
      <c r="E14522" s="144" t="s">
        <v>192</v>
      </c>
      <c r="F14522" s="144">
        <v>2070</v>
      </c>
      <c r="G14522" s="147">
        <v>15.813102983061372</v>
      </c>
      <c r="H14522" s="147">
        <v>19.214499999999997</v>
      </c>
      <c r="I14522" s="147">
        <v>23.475000000000001</v>
      </c>
      <c r="J14522" s="147">
        <v>26.724499999999995</v>
      </c>
      <c r="K14522" s="147">
        <v>29.988</v>
      </c>
    </row>
    <row r="14523" spans="2:11" x14ac:dyDescent="0.2">
      <c r="B14523" s="21" t="str">
        <f t="shared" si="226"/>
        <v>OshawaIce Accretion2075RCP6.0</v>
      </c>
      <c r="C14523" t="s">
        <v>396</v>
      </c>
      <c r="D14523" t="s">
        <v>486</v>
      </c>
      <c r="E14523" s="144" t="s">
        <v>192</v>
      </c>
      <c r="F14523" s="144">
        <v>2075</v>
      </c>
      <c r="G14523" s="147">
        <v>15.756565486147236</v>
      </c>
      <c r="H14523" s="147">
        <v>19.183374999999998</v>
      </c>
      <c r="I14523" s="147">
        <v>23.481250000000003</v>
      </c>
      <c r="J14523" s="147">
        <v>26.759812499999995</v>
      </c>
      <c r="K14523" s="147">
        <v>30.035249999999998</v>
      </c>
    </row>
    <row r="14524" spans="2:11" x14ac:dyDescent="0.2">
      <c r="B14524" s="21" t="str">
        <f t="shared" si="226"/>
        <v>OshawaIce Accretion2080RCP6.0</v>
      </c>
      <c r="C14524" t="s">
        <v>396</v>
      </c>
      <c r="D14524" t="s">
        <v>486</v>
      </c>
      <c r="E14524" s="144" t="s">
        <v>192</v>
      </c>
      <c r="F14524" s="144">
        <v>2080</v>
      </c>
      <c r="G14524" s="147">
        <v>15.700027989233099</v>
      </c>
      <c r="H14524" s="147">
        <v>19.152249999999999</v>
      </c>
      <c r="I14524" s="147">
        <v>23.487500000000001</v>
      </c>
      <c r="J14524" s="147">
        <v>26.795124999999995</v>
      </c>
      <c r="K14524" s="147">
        <v>30.0825</v>
      </c>
    </row>
    <row r="14525" spans="2:11" x14ac:dyDescent="0.2">
      <c r="B14525" s="21" t="str">
        <f t="shared" si="226"/>
        <v>OshawaIce Accretion2085RCP6.0</v>
      </c>
      <c r="C14525" t="s">
        <v>396</v>
      </c>
      <c r="D14525" t="s">
        <v>486</v>
      </c>
      <c r="E14525" s="144" t="s">
        <v>192</v>
      </c>
      <c r="F14525" s="144">
        <v>2085</v>
      </c>
      <c r="G14525" s="147">
        <v>15.643490492318964</v>
      </c>
      <c r="H14525" s="147">
        <v>19.121124999999999</v>
      </c>
      <c r="I14525" s="147">
        <v>23.493749999999999</v>
      </c>
      <c r="J14525" s="147">
        <v>26.830437499999995</v>
      </c>
      <c r="K14525" s="147">
        <v>30.129750000000001</v>
      </c>
    </row>
    <row r="14526" spans="2:11" x14ac:dyDescent="0.2">
      <c r="B14526" s="21" t="str">
        <f t="shared" si="226"/>
        <v>OshawaIce Accretion2090RCP6.0</v>
      </c>
      <c r="C14526" t="s">
        <v>396</v>
      </c>
      <c r="D14526" t="s">
        <v>486</v>
      </c>
      <c r="E14526" s="144" t="s">
        <v>192</v>
      </c>
      <c r="F14526" s="144">
        <v>2090</v>
      </c>
      <c r="G14526" s="147">
        <v>15.221633784575028</v>
      </c>
      <c r="H14526" s="147">
        <v>18.702666666666666</v>
      </c>
      <c r="I14526" s="147">
        <v>23.074999999999999</v>
      </c>
      <c r="J14526" s="147">
        <v>26.40433333333333</v>
      </c>
      <c r="K14526" s="147">
        <v>29.693999999999999</v>
      </c>
    </row>
    <row r="14527" spans="2:11" x14ac:dyDescent="0.2">
      <c r="B14527" s="21" t="str">
        <f t="shared" si="226"/>
        <v>OshawaIce Accretion2095RCP6.0</v>
      </c>
      <c r="C14527" t="s">
        <v>396</v>
      </c>
      <c r="D14527" t="s">
        <v>486</v>
      </c>
      <c r="E14527" s="144" t="s">
        <v>192</v>
      </c>
      <c r="F14527" s="144">
        <v>2095</v>
      </c>
      <c r="G14527" s="147">
        <v>14.856314573745227</v>
      </c>
      <c r="H14527" s="147">
        <v>18.315333333333335</v>
      </c>
      <c r="I14527" s="147">
        <v>22.650000000000002</v>
      </c>
      <c r="J14527" s="147">
        <v>25.942916666666662</v>
      </c>
      <c r="K14527" s="147">
        <v>29.211000000000002</v>
      </c>
    </row>
    <row r="14528" spans="2:11" x14ac:dyDescent="0.2">
      <c r="B14528" s="21" t="str">
        <f t="shared" si="226"/>
        <v>OshawaIce Accretion2100RCP6.0</v>
      </c>
      <c r="C14528" t="s">
        <v>396</v>
      </c>
      <c r="D14528" t="s">
        <v>486</v>
      </c>
      <c r="E14528" s="144" t="s">
        <v>192</v>
      </c>
      <c r="F14528" s="144">
        <v>2100</v>
      </c>
      <c r="G14528" s="147">
        <v>14.490995362915426</v>
      </c>
      <c r="H14528" s="147">
        <v>17.928000000000001</v>
      </c>
      <c r="I14528" s="147">
        <v>22.225000000000001</v>
      </c>
      <c r="J14528" s="147">
        <v>25.481499999999997</v>
      </c>
      <c r="K14528" s="147">
        <v>28.728000000000002</v>
      </c>
    </row>
    <row r="14529" spans="2:11" x14ac:dyDescent="0.2">
      <c r="B14529" s="21" t="str">
        <f t="shared" si="226"/>
        <v>OshawaIce Accretion2023RCP8.5</v>
      </c>
      <c r="C14529" t="s">
        <v>396</v>
      </c>
      <c r="D14529" t="s">
        <v>486</v>
      </c>
      <c r="E14529" s="144" t="s">
        <v>191</v>
      </c>
      <c r="F14529" s="144">
        <v>2023</v>
      </c>
      <c r="G14529" s="147">
        <v>16.961249074240744</v>
      </c>
      <c r="H14529" s="147">
        <v>20.35575</v>
      </c>
      <c r="I14529" s="147">
        <v>24.65</v>
      </c>
      <c r="J14529" s="147">
        <v>27.910999999999998</v>
      </c>
      <c r="K14529" s="147">
        <v>31.184999999999999</v>
      </c>
    </row>
    <row r="14530" spans="2:11" x14ac:dyDescent="0.2">
      <c r="B14530" s="21" t="str">
        <f t="shared" si="226"/>
        <v>OshawaIce Accretion2025RCP8.5</v>
      </c>
      <c r="C14530" t="s">
        <v>396</v>
      </c>
      <c r="D14530" t="s">
        <v>486</v>
      </c>
      <c r="E14530" s="144" t="s">
        <v>191</v>
      </c>
      <c r="F14530" s="144">
        <v>2025</v>
      </c>
      <c r="G14530" s="147">
        <v>16.909060615550771</v>
      </c>
      <c r="H14530" s="147">
        <v>20.335000000000001</v>
      </c>
      <c r="I14530" s="147">
        <v>24.666666666666664</v>
      </c>
      <c r="J14530" s="147">
        <v>27.958083333333331</v>
      </c>
      <c r="K14530" s="147">
        <v>31.258499999999998</v>
      </c>
    </row>
    <row r="14531" spans="2:11" x14ac:dyDescent="0.2">
      <c r="B14531" s="21" t="str">
        <f t="shared" si="226"/>
        <v>OshawaIce Accretion2030RCP8.5</v>
      </c>
      <c r="C14531" t="s">
        <v>396</v>
      </c>
      <c r="D14531" t="s">
        <v>486</v>
      </c>
      <c r="E14531" s="144" t="s">
        <v>191</v>
      </c>
      <c r="F14531" s="144">
        <v>2030</v>
      </c>
      <c r="G14531" s="147">
        <v>16.856872156860803</v>
      </c>
      <c r="H14531" s="147">
        <v>20.314249999999998</v>
      </c>
      <c r="I14531" s="147">
        <v>24.683333333333334</v>
      </c>
      <c r="J14531" s="147">
        <v>28.005166666666664</v>
      </c>
      <c r="K14531" s="147">
        <v>31.332000000000001</v>
      </c>
    </row>
    <row r="14532" spans="2:11" x14ac:dyDescent="0.2">
      <c r="B14532" s="21" t="str">
        <f t="shared" si="226"/>
        <v>OshawaIce Accretion2035RCP8.5</v>
      </c>
      <c r="C14532" t="s">
        <v>396</v>
      </c>
      <c r="D14532" t="s">
        <v>486</v>
      </c>
      <c r="E14532" s="144" t="s">
        <v>191</v>
      </c>
      <c r="F14532" s="144">
        <v>2035</v>
      </c>
      <c r="G14532" s="147">
        <v>16.80468369817083</v>
      </c>
      <c r="H14532" s="147">
        <v>20.293499999999998</v>
      </c>
      <c r="I14532" s="147">
        <v>24.7</v>
      </c>
      <c r="J14532" s="147">
        <v>28.052249999999997</v>
      </c>
      <c r="K14532" s="147">
        <v>31.4055</v>
      </c>
    </row>
    <row r="14533" spans="2:11" x14ac:dyDescent="0.2">
      <c r="B14533" s="21" t="str">
        <f t="shared" si="226"/>
        <v>OshawaIce Accretion2040RCP8.5</v>
      </c>
      <c r="C14533" t="s">
        <v>396</v>
      </c>
      <c r="D14533" t="s">
        <v>486</v>
      </c>
      <c r="E14533" s="144" t="s">
        <v>191</v>
      </c>
      <c r="F14533" s="144">
        <v>2040</v>
      </c>
      <c r="G14533" s="147">
        <v>16.474156793134345</v>
      </c>
      <c r="H14533" s="147">
        <v>19.933833333333332</v>
      </c>
      <c r="I14533" s="147">
        <v>24.291666666666668</v>
      </c>
      <c r="J14533" s="147">
        <v>27.609666666666662</v>
      </c>
      <c r="K14533" s="147">
        <v>30.933</v>
      </c>
    </row>
    <row r="14534" spans="2:11" x14ac:dyDescent="0.2">
      <c r="B14534" s="21" t="str">
        <f t="shared" si="226"/>
        <v>OshawaIce Accretion2045RCP8.5</v>
      </c>
      <c r="C14534" t="s">
        <v>396</v>
      </c>
      <c r="D14534" t="s">
        <v>486</v>
      </c>
      <c r="E14534" s="144" t="s">
        <v>191</v>
      </c>
      <c r="F14534" s="144">
        <v>2045</v>
      </c>
      <c r="G14534" s="147">
        <v>16.143629888097859</v>
      </c>
      <c r="H14534" s="147">
        <v>19.574166666666663</v>
      </c>
      <c r="I14534" s="147">
        <v>23.883333333333333</v>
      </c>
      <c r="J14534" s="147">
        <v>27.167083333333331</v>
      </c>
      <c r="K14534" s="147">
        <v>30.4605</v>
      </c>
    </row>
    <row r="14535" spans="2:11" x14ac:dyDescent="0.2">
      <c r="B14535" s="21" t="str">
        <f t="shared" si="226"/>
        <v>OshawaIce Accretion2050RCP8.5</v>
      </c>
      <c r="C14535" t="s">
        <v>396</v>
      </c>
      <c r="D14535" t="s">
        <v>486</v>
      </c>
      <c r="E14535" s="144" t="s">
        <v>191</v>
      </c>
      <c r="F14535" s="144">
        <v>2050</v>
      </c>
      <c r="G14535" s="147">
        <v>15.737719653842523</v>
      </c>
      <c r="H14535" s="147">
        <v>19.172999999999998</v>
      </c>
      <c r="I14535" s="147">
        <v>23.483333333333334</v>
      </c>
      <c r="J14535" s="147">
        <v>26.771583333333329</v>
      </c>
      <c r="K14535" s="147">
        <v>30.050999999999998</v>
      </c>
    </row>
    <row r="14536" spans="2:11" x14ac:dyDescent="0.2">
      <c r="B14536" s="21" t="str">
        <f t="shared" si="226"/>
        <v>OshawaIce Accretion2055RCP8.5</v>
      </c>
      <c r="C14536" t="s">
        <v>396</v>
      </c>
      <c r="D14536" t="s">
        <v>486</v>
      </c>
      <c r="E14536" s="144" t="s">
        <v>191</v>
      </c>
      <c r="F14536" s="144">
        <v>2055</v>
      </c>
      <c r="G14536" s="147">
        <v>15.662336324623677</v>
      </c>
      <c r="H14536" s="147">
        <v>19.131499999999999</v>
      </c>
      <c r="I14536" s="147">
        <v>23.491666666666667</v>
      </c>
      <c r="J14536" s="147">
        <v>26.818666666666662</v>
      </c>
      <c r="K14536" s="147">
        <v>30.114000000000001</v>
      </c>
    </row>
    <row r="14537" spans="2:11" x14ac:dyDescent="0.2">
      <c r="B14537" s="21" t="str">
        <f t="shared" si="226"/>
        <v>OshawaIce Accretion2060RCP8.5</v>
      </c>
      <c r="C14537" t="s">
        <v>396</v>
      </c>
      <c r="D14537" t="s">
        <v>486</v>
      </c>
      <c r="E14537" s="144" t="s">
        <v>191</v>
      </c>
      <c r="F14537" s="144">
        <v>2060</v>
      </c>
      <c r="G14537" s="147">
        <v>15.221633784575028</v>
      </c>
      <c r="H14537" s="147">
        <v>18.702666666666666</v>
      </c>
      <c r="I14537" s="147">
        <v>23.074999999999999</v>
      </c>
      <c r="J14537" s="147">
        <v>26.40433333333333</v>
      </c>
      <c r="K14537" s="147">
        <v>29.693999999999999</v>
      </c>
    </row>
    <row r="14538" spans="2:11" x14ac:dyDescent="0.2">
      <c r="B14538" s="21" t="str">
        <f t="shared" si="226"/>
        <v>OshawaIce Accretion2065RCP8.5</v>
      </c>
      <c r="C14538" t="s">
        <v>396</v>
      </c>
      <c r="D14538" t="s">
        <v>486</v>
      </c>
      <c r="E14538" s="144" t="s">
        <v>191</v>
      </c>
      <c r="F14538" s="144">
        <v>2065</v>
      </c>
      <c r="G14538" s="147">
        <v>14.856314573745227</v>
      </c>
      <c r="H14538" s="147">
        <v>18.315333333333335</v>
      </c>
      <c r="I14538" s="147">
        <v>22.650000000000002</v>
      </c>
      <c r="J14538" s="147">
        <v>25.942916666666662</v>
      </c>
      <c r="K14538" s="147">
        <v>29.211000000000002</v>
      </c>
    </row>
    <row r="14539" spans="2:11" x14ac:dyDescent="0.2">
      <c r="B14539" s="21" t="str">
        <f t="shared" si="226"/>
        <v>OshawaIce Accretion2070RCP8.5</v>
      </c>
      <c r="C14539" t="s">
        <v>396</v>
      </c>
      <c r="D14539" t="s">
        <v>486</v>
      </c>
      <c r="E14539" s="144" t="s">
        <v>191</v>
      </c>
      <c r="F14539" s="144">
        <v>2070</v>
      </c>
      <c r="G14539" s="147">
        <v>14.073487693395654</v>
      </c>
      <c r="H14539" s="147">
        <v>17.464583333333334</v>
      </c>
      <c r="I14539" s="147">
        <v>21.700000000000003</v>
      </c>
      <c r="J14539" s="147">
        <v>24.907083333333329</v>
      </c>
      <c r="K14539" s="147">
        <v>28.108499999999999</v>
      </c>
    </row>
    <row r="14540" spans="2:11" x14ac:dyDescent="0.2">
      <c r="B14540" s="21" t="str">
        <f t="shared" ref="B14540:B14603" si="227">C14540&amp;D14540&amp;F14540&amp;E14540</f>
        <v>OshawaIce Accretion2075RCP8.5</v>
      </c>
      <c r="C14540" t="s">
        <v>396</v>
      </c>
      <c r="D14540" t="s">
        <v>486</v>
      </c>
      <c r="E14540" s="144" t="s">
        <v>191</v>
      </c>
      <c r="F14540" s="144">
        <v>2075</v>
      </c>
      <c r="G14540" s="147">
        <v>13.655980023875882</v>
      </c>
      <c r="H14540" s="147">
        <v>17.001166666666666</v>
      </c>
      <c r="I14540" s="147">
        <v>21.175000000000001</v>
      </c>
      <c r="J14540" s="147">
        <v>24.332666666666665</v>
      </c>
      <c r="K14540" s="147">
        <v>27.489000000000001</v>
      </c>
    </row>
    <row r="14541" spans="2:11" x14ac:dyDescent="0.2">
      <c r="B14541" s="21" t="str">
        <f t="shared" si="227"/>
        <v>OshawaIce Accretion2080RCP8.5</v>
      </c>
      <c r="C14541" t="s">
        <v>396</v>
      </c>
      <c r="D14541" t="s">
        <v>486</v>
      </c>
      <c r="E14541" s="144" t="s">
        <v>191</v>
      </c>
      <c r="F14541" s="144">
        <v>2080</v>
      </c>
      <c r="G14541" s="147">
        <v>13.23847235435611</v>
      </c>
      <c r="H14541" s="147">
        <v>16.537749999999999</v>
      </c>
      <c r="I14541" s="147">
        <v>20.650000000000002</v>
      </c>
      <c r="J14541" s="147">
        <v>23.758249999999997</v>
      </c>
      <c r="K14541" s="147">
        <v>26.869499999999999</v>
      </c>
    </row>
    <row r="14542" spans="2:11" x14ac:dyDescent="0.2">
      <c r="B14542" s="21" t="str">
        <f t="shared" si="227"/>
        <v>OshawaIce Accretion2085RCP8.5</v>
      </c>
      <c r="C14542" t="s">
        <v>396</v>
      </c>
      <c r="D14542" t="s">
        <v>486</v>
      </c>
      <c r="E14542" s="144" t="s">
        <v>191</v>
      </c>
      <c r="F14542" s="144">
        <v>2085</v>
      </c>
      <c r="G14542" s="147">
        <v>12.333872403729938</v>
      </c>
      <c r="H14542" s="147">
        <v>15.448374999999999</v>
      </c>
      <c r="I14542" s="147">
        <v>19.337500000000002</v>
      </c>
      <c r="J14542" s="147">
        <v>22.289249999999996</v>
      </c>
      <c r="K14542" s="147">
        <v>25.21575</v>
      </c>
    </row>
    <row r="14543" spans="2:11" x14ac:dyDescent="0.2">
      <c r="B14543" s="21" t="str">
        <f t="shared" si="227"/>
        <v>OshawaIce Accretion2090RCP8.5</v>
      </c>
      <c r="C14543" t="s">
        <v>396</v>
      </c>
      <c r="D14543" t="s">
        <v>486</v>
      </c>
      <c r="E14543" s="144" t="s">
        <v>191</v>
      </c>
      <c r="F14543" s="144">
        <v>2090</v>
      </c>
      <c r="G14543" s="147">
        <v>11.429272453103763</v>
      </c>
      <c r="H14543" s="147">
        <v>14.358999999999998</v>
      </c>
      <c r="I14543" s="147">
        <v>18.025000000000002</v>
      </c>
      <c r="J14543" s="147">
        <v>20.820249999999998</v>
      </c>
      <c r="K14543" s="147">
        <v>23.562000000000001</v>
      </c>
    </row>
    <row r="14544" spans="2:11" x14ac:dyDescent="0.2">
      <c r="B14544" s="21" t="str">
        <f t="shared" si="227"/>
        <v>OshawaIce Accretion2095RCP8.5</v>
      </c>
      <c r="C14544" t="s">
        <v>396</v>
      </c>
      <c r="D14544" t="s">
        <v>486</v>
      </c>
      <c r="E14544" s="144" t="s">
        <v>191</v>
      </c>
      <c r="F14544" s="144">
        <v>2095</v>
      </c>
      <c r="G14544" s="147">
        <v>11.429272453103763</v>
      </c>
      <c r="H14544" s="147">
        <v>14.358999999999998</v>
      </c>
      <c r="I14544" s="147">
        <v>18.025000000000002</v>
      </c>
      <c r="J14544" s="147">
        <v>20.820249999999998</v>
      </c>
      <c r="K14544" s="147">
        <v>23.562000000000001</v>
      </c>
    </row>
    <row r="14545" spans="2:11" x14ac:dyDescent="0.2">
      <c r="B14545" s="21" t="str">
        <f t="shared" si="227"/>
        <v>OshawaIce Accretion2100RCP8.5</v>
      </c>
      <c r="C14545" t="s">
        <v>396</v>
      </c>
      <c r="D14545" t="s">
        <v>486</v>
      </c>
      <c r="E14545" s="144" t="s">
        <v>191</v>
      </c>
      <c r="F14545" s="144">
        <v>2100</v>
      </c>
      <c r="G14545" s="147">
        <v>11.429272453103763</v>
      </c>
      <c r="H14545" s="147">
        <v>14.358999999999998</v>
      </c>
      <c r="I14545" s="147">
        <v>18.025000000000002</v>
      </c>
      <c r="J14545" s="147">
        <v>20.820249999999998</v>
      </c>
      <c r="K14545" s="147">
        <v>23.562000000000001</v>
      </c>
    </row>
    <row r="14546" spans="2:11" x14ac:dyDescent="0.2">
      <c r="B14546" s="21" t="str">
        <f t="shared" si="227"/>
        <v>OshawaWind2023RCP4.5</v>
      </c>
      <c r="C14546" t="s">
        <v>396</v>
      </c>
      <c r="D14546" t="s">
        <v>1</v>
      </c>
      <c r="E14546" s="144" t="s">
        <v>193</v>
      </c>
      <c r="F14546" s="144">
        <v>2023</v>
      </c>
      <c r="G14546" s="147">
        <v>84.824368897423582</v>
      </c>
      <c r="H14546" s="147">
        <v>91.322280000000006</v>
      </c>
      <c r="I14546" s="147">
        <v>98.156800000000004</v>
      </c>
      <c r="J14546" s="147">
        <v>104.996318</v>
      </c>
      <c r="K14546" s="147">
        <v>111.83171999999998</v>
      </c>
    </row>
    <row r="14547" spans="2:11" x14ac:dyDescent="0.2">
      <c r="B14547" s="21" t="str">
        <f t="shared" si="227"/>
        <v>OshawaWind2025RCP4.5</v>
      </c>
      <c r="C14547" t="s">
        <v>396</v>
      </c>
      <c r="D14547" t="s">
        <v>1</v>
      </c>
      <c r="E14547" s="144" t="s">
        <v>193</v>
      </c>
      <c r="F14547" s="144">
        <v>2025</v>
      </c>
      <c r="G14547" s="147">
        <v>84.839882798359199</v>
      </c>
      <c r="H14547" s="147">
        <v>91.355698000000004</v>
      </c>
      <c r="I14547" s="147">
        <v>98.210700000000003</v>
      </c>
      <c r="J14547" s="147">
        <v>105.06797233333333</v>
      </c>
      <c r="K14547" s="147">
        <v>111.92109599999998</v>
      </c>
    </row>
    <row r="14548" spans="2:11" x14ac:dyDescent="0.2">
      <c r="B14548" s="21" t="str">
        <f t="shared" si="227"/>
        <v>OshawaWind2030RCP4.5</v>
      </c>
      <c r="C14548" t="s">
        <v>396</v>
      </c>
      <c r="D14548" t="s">
        <v>1</v>
      </c>
      <c r="E14548" s="144" t="s">
        <v>193</v>
      </c>
      <c r="F14548" s="144">
        <v>2030</v>
      </c>
      <c r="G14548" s="147">
        <v>84.855396699294815</v>
      </c>
      <c r="H14548" s="147">
        <v>91.389116000000001</v>
      </c>
      <c r="I14548" s="147">
        <v>98.264600000000002</v>
      </c>
      <c r="J14548" s="147">
        <v>105.13962666666667</v>
      </c>
      <c r="K14548" s="147">
        <v>112.01047199999998</v>
      </c>
    </row>
    <row r="14549" spans="2:11" x14ac:dyDescent="0.2">
      <c r="B14549" s="21" t="str">
        <f t="shared" si="227"/>
        <v>OshawaWind2035RCP4.5</v>
      </c>
      <c r="C14549" t="s">
        <v>396</v>
      </c>
      <c r="D14549" t="s">
        <v>1</v>
      </c>
      <c r="E14549" s="144" t="s">
        <v>193</v>
      </c>
      <c r="F14549" s="144">
        <v>2035</v>
      </c>
      <c r="G14549" s="147">
        <v>84.870910600230445</v>
      </c>
      <c r="H14549" s="147">
        <v>91.422534000000013</v>
      </c>
      <c r="I14549" s="147">
        <v>98.3185</v>
      </c>
      <c r="J14549" s="147">
        <v>105.21128100000001</v>
      </c>
      <c r="K14549" s="147">
        <v>112.09984799999998</v>
      </c>
    </row>
    <row r="14550" spans="2:11" x14ac:dyDescent="0.2">
      <c r="B14550" s="21" t="str">
        <f t="shared" si="227"/>
        <v>OshawaWind2040RCP4.5</v>
      </c>
      <c r="C14550" t="s">
        <v>396</v>
      </c>
      <c r="D14550" t="s">
        <v>1</v>
      </c>
      <c r="E14550" s="144" t="s">
        <v>193</v>
      </c>
      <c r="F14550" s="144">
        <v>2040</v>
      </c>
      <c r="G14550" s="147">
        <v>84.886424501166061</v>
      </c>
      <c r="H14550" s="147">
        <v>91.455952000000011</v>
      </c>
      <c r="I14550" s="147">
        <v>98.372399999999999</v>
      </c>
      <c r="J14550" s="147">
        <v>105.28293533333334</v>
      </c>
      <c r="K14550" s="147">
        <v>112.18922399999998</v>
      </c>
    </row>
    <row r="14551" spans="2:11" x14ac:dyDescent="0.2">
      <c r="B14551" s="21" t="str">
        <f t="shared" si="227"/>
        <v>OshawaWind2045RCP4.5</v>
      </c>
      <c r="C14551" t="s">
        <v>396</v>
      </c>
      <c r="D14551" t="s">
        <v>1</v>
      </c>
      <c r="E14551" s="144" t="s">
        <v>193</v>
      </c>
      <c r="F14551" s="144">
        <v>2045</v>
      </c>
      <c r="G14551" s="147">
        <v>84.901938402101678</v>
      </c>
      <c r="H14551" s="147">
        <v>91.489370000000008</v>
      </c>
      <c r="I14551" s="147">
        <v>98.426299999999998</v>
      </c>
      <c r="J14551" s="147">
        <v>105.35458966666667</v>
      </c>
      <c r="K14551" s="147">
        <v>112.27859999999998</v>
      </c>
    </row>
    <row r="14552" spans="2:11" x14ac:dyDescent="0.2">
      <c r="B14552" s="21" t="str">
        <f t="shared" si="227"/>
        <v>OshawaWind2050RCP4.5</v>
      </c>
      <c r="C14552" t="s">
        <v>396</v>
      </c>
      <c r="D14552" t="s">
        <v>1</v>
      </c>
      <c r="E14552" s="144" t="s">
        <v>193</v>
      </c>
      <c r="F14552" s="144">
        <v>2050</v>
      </c>
      <c r="G14552" s="147">
        <v>85.000381155311302</v>
      </c>
      <c r="H14552" s="147">
        <v>91.626687600000011</v>
      </c>
      <c r="I14552" s="147">
        <v>98.611519999999999</v>
      </c>
      <c r="J14552" s="147">
        <v>105.57933960000001</v>
      </c>
      <c r="K14552" s="147">
        <v>112.54672799999999</v>
      </c>
    </row>
    <row r="14553" spans="2:11" x14ac:dyDescent="0.2">
      <c r="B14553" s="21" t="str">
        <f t="shared" si="227"/>
        <v>OshawaWind2055RCP4.5</v>
      </c>
      <c r="C14553" t="s">
        <v>396</v>
      </c>
      <c r="D14553" t="s">
        <v>1</v>
      </c>
      <c r="E14553" s="144" t="s">
        <v>193</v>
      </c>
      <c r="F14553" s="144">
        <v>2055</v>
      </c>
      <c r="G14553" s="147">
        <v>85.083310007585325</v>
      </c>
      <c r="H14553" s="147">
        <v>91.730587200000002</v>
      </c>
      <c r="I14553" s="147">
        <v>98.742840000000001</v>
      </c>
      <c r="J14553" s="147">
        <v>105.73243520000001</v>
      </c>
      <c r="K14553" s="147">
        <v>112.72547999999999</v>
      </c>
    </row>
    <row r="14554" spans="2:11" x14ac:dyDescent="0.2">
      <c r="B14554" s="21" t="str">
        <f t="shared" si="227"/>
        <v>OshawaWind2060RCP4.5</v>
      </c>
      <c r="C14554" t="s">
        <v>396</v>
      </c>
      <c r="D14554" t="s">
        <v>1</v>
      </c>
      <c r="E14554" s="144" t="s">
        <v>193</v>
      </c>
      <c r="F14554" s="144">
        <v>2060</v>
      </c>
      <c r="G14554" s="147">
        <v>85.166238859859334</v>
      </c>
      <c r="H14554" s="147">
        <v>91.834486800000008</v>
      </c>
      <c r="I14554" s="147">
        <v>98.874160000000003</v>
      </c>
      <c r="J14554" s="147">
        <v>105.8855308</v>
      </c>
      <c r="K14554" s="147">
        <v>112.90423199999998</v>
      </c>
    </row>
    <row r="14555" spans="2:11" x14ac:dyDescent="0.2">
      <c r="B14555" s="21" t="str">
        <f t="shared" si="227"/>
        <v>OshawaWind2065RCP4.5</v>
      </c>
      <c r="C14555" t="s">
        <v>396</v>
      </c>
      <c r="D14555" t="s">
        <v>1</v>
      </c>
      <c r="E14555" s="144" t="s">
        <v>193</v>
      </c>
      <c r="F14555" s="144">
        <v>2065</v>
      </c>
      <c r="G14555" s="147">
        <v>85.249167712133357</v>
      </c>
      <c r="H14555" s="147">
        <v>91.938386399999999</v>
      </c>
      <c r="I14555" s="147">
        <v>99.005480000000006</v>
      </c>
      <c r="J14555" s="147">
        <v>106.0386264</v>
      </c>
      <c r="K14555" s="147">
        <v>113.08298399999998</v>
      </c>
    </row>
    <row r="14556" spans="2:11" x14ac:dyDescent="0.2">
      <c r="B14556" s="21" t="str">
        <f t="shared" si="227"/>
        <v>OshawaWind2070RCP4.5</v>
      </c>
      <c r="C14556" t="s">
        <v>396</v>
      </c>
      <c r="D14556" t="s">
        <v>1</v>
      </c>
      <c r="E14556" s="144" t="s">
        <v>193</v>
      </c>
      <c r="F14556" s="144">
        <v>2070</v>
      </c>
      <c r="G14556" s="147">
        <v>85.332096564407365</v>
      </c>
      <c r="H14556" s="147">
        <v>92.042286000000004</v>
      </c>
      <c r="I14556" s="147">
        <v>99.136800000000008</v>
      </c>
      <c r="J14556" s="147">
        <v>106.191722</v>
      </c>
      <c r="K14556" s="147">
        <v>113.26173599999998</v>
      </c>
    </row>
    <row r="14557" spans="2:11" x14ac:dyDescent="0.2">
      <c r="B14557" s="21" t="str">
        <f t="shared" si="227"/>
        <v>OshawaWind2075RCP4.5</v>
      </c>
      <c r="C14557" t="s">
        <v>396</v>
      </c>
      <c r="D14557" t="s">
        <v>1</v>
      </c>
      <c r="E14557" s="144" t="s">
        <v>193</v>
      </c>
      <c r="F14557" s="144">
        <v>2075</v>
      </c>
      <c r="G14557" s="147">
        <v>85.475952736719435</v>
      </c>
      <c r="H14557" s="147">
        <v>92.227603999999999</v>
      </c>
      <c r="I14557" s="147">
        <v>99.373633333333345</v>
      </c>
      <c r="J14557" s="147">
        <v>106.47309633333333</v>
      </c>
      <c r="K14557" s="147">
        <v>113.58758599999999</v>
      </c>
    </row>
    <row r="14558" spans="2:11" x14ac:dyDescent="0.2">
      <c r="B14558" s="21" t="str">
        <f t="shared" si="227"/>
        <v>OshawaWind2080RCP4.5</v>
      </c>
      <c r="C14558" t="s">
        <v>396</v>
      </c>
      <c r="D14558" t="s">
        <v>1</v>
      </c>
      <c r="E14558" s="144" t="s">
        <v>193</v>
      </c>
      <c r="F14558" s="144">
        <v>2080</v>
      </c>
      <c r="G14558" s="147">
        <v>85.619808909031505</v>
      </c>
      <c r="H14558" s="147">
        <v>92.412922000000009</v>
      </c>
      <c r="I14558" s="147">
        <v>99.610466666666667</v>
      </c>
      <c r="J14558" s="147">
        <v>106.75447066666666</v>
      </c>
      <c r="K14558" s="147">
        <v>113.91343599999999</v>
      </c>
    </row>
    <row r="14559" spans="2:11" x14ac:dyDescent="0.2">
      <c r="B14559" s="21" t="str">
        <f t="shared" si="227"/>
        <v>OshawaWind2085RCP4.5</v>
      </c>
      <c r="C14559" t="s">
        <v>396</v>
      </c>
      <c r="D14559" t="s">
        <v>1</v>
      </c>
      <c r="E14559" s="144" t="s">
        <v>193</v>
      </c>
      <c r="F14559" s="144">
        <v>2085</v>
      </c>
      <c r="G14559" s="147">
        <v>85.763665081343589</v>
      </c>
      <c r="H14559" s="147">
        <v>92.598240000000004</v>
      </c>
      <c r="I14559" s="147">
        <v>99.847300000000004</v>
      </c>
      <c r="J14559" s="147">
        <v>107.03584499999999</v>
      </c>
      <c r="K14559" s="147">
        <v>114.23928599999999</v>
      </c>
    </row>
    <row r="14560" spans="2:11" x14ac:dyDescent="0.2">
      <c r="B14560" s="21" t="str">
        <f t="shared" si="227"/>
        <v>OshawaWind2090RCP4.5</v>
      </c>
      <c r="C14560" t="s">
        <v>396</v>
      </c>
      <c r="D14560" t="s">
        <v>1</v>
      </c>
      <c r="E14560" s="144" t="s">
        <v>193</v>
      </c>
      <c r="F14560" s="144">
        <v>2090</v>
      </c>
      <c r="G14560" s="147">
        <v>85.907521253655659</v>
      </c>
      <c r="H14560" s="147">
        <v>92.783557999999999</v>
      </c>
      <c r="I14560" s="147">
        <v>100.08413333333334</v>
      </c>
      <c r="J14560" s="147">
        <v>107.31721933333333</v>
      </c>
      <c r="K14560" s="147">
        <v>114.565136</v>
      </c>
    </row>
    <row r="14561" spans="2:11" x14ac:dyDescent="0.2">
      <c r="B14561" s="21" t="str">
        <f t="shared" si="227"/>
        <v>OshawaWind2095RCP4.5</v>
      </c>
      <c r="C14561" t="s">
        <v>396</v>
      </c>
      <c r="D14561" t="s">
        <v>1</v>
      </c>
      <c r="E14561" s="144" t="s">
        <v>193</v>
      </c>
      <c r="F14561" s="144">
        <v>2095</v>
      </c>
      <c r="G14561" s="147">
        <v>86.051377425967729</v>
      </c>
      <c r="H14561" s="147">
        <v>92.968876000000009</v>
      </c>
      <c r="I14561" s="147">
        <v>100.32096666666666</v>
      </c>
      <c r="J14561" s="147">
        <v>107.59859366666666</v>
      </c>
      <c r="K14561" s="147">
        <v>114.890986</v>
      </c>
    </row>
    <row r="14562" spans="2:11" x14ac:dyDescent="0.2">
      <c r="B14562" s="21" t="str">
        <f t="shared" si="227"/>
        <v>OshawaWind2100RCP4.5</v>
      </c>
      <c r="C14562" t="s">
        <v>396</v>
      </c>
      <c r="D14562" t="s">
        <v>1</v>
      </c>
      <c r="E14562" s="144" t="s">
        <v>193</v>
      </c>
      <c r="F14562" s="144">
        <v>2100</v>
      </c>
      <c r="G14562" s="147">
        <v>86.195233598279799</v>
      </c>
      <c r="H14562" s="147">
        <v>93.154194000000004</v>
      </c>
      <c r="I14562" s="147">
        <v>100.5578</v>
      </c>
      <c r="J14562" s="147">
        <v>107.87996799999999</v>
      </c>
      <c r="K14562" s="147">
        <v>115.216836</v>
      </c>
    </row>
    <row r="14563" spans="2:11" x14ac:dyDescent="0.2">
      <c r="B14563" s="21" t="str">
        <f t="shared" si="227"/>
        <v>OshawaWind2023RCP6.0</v>
      </c>
      <c r="C14563" t="s">
        <v>396</v>
      </c>
      <c r="D14563" t="s">
        <v>1</v>
      </c>
      <c r="E14563" s="144" t="s">
        <v>192</v>
      </c>
      <c r="F14563" s="144">
        <v>2023</v>
      </c>
      <c r="G14563" s="147">
        <v>84.824368897423582</v>
      </c>
      <c r="H14563" s="147">
        <v>91.322280000000006</v>
      </c>
      <c r="I14563" s="147">
        <v>98.156800000000004</v>
      </c>
      <c r="J14563" s="147">
        <v>104.996318</v>
      </c>
      <c r="K14563" s="147">
        <v>111.83171999999998</v>
      </c>
    </row>
    <row r="14564" spans="2:11" x14ac:dyDescent="0.2">
      <c r="B14564" s="21" t="str">
        <f t="shared" si="227"/>
        <v>OshawaWind2025RCP6.0</v>
      </c>
      <c r="C14564" t="s">
        <v>396</v>
      </c>
      <c r="D14564" t="s">
        <v>1</v>
      </c>
      <c r="E14564" s="144" t="s">
        <v>192</v>
      </c>
      <c r="F14564" s="144">
        <v>2025</v>
      </c>
      <c r="G14564" s="147">
        <v>84.839882798359199</v>
      </c>
      <c r="H14564" s="147">
        <v>91.355698000000004</v>
      </c>
      <c r="I14564" s="147">
        <v>98.210700000000003</v>
      </c>
      <c r="J14564" s="147">
        <v>105.06797233333333</v>
      </c>
      <c r="K14564" s="147">
        <v>111.92109599999998</v>
      </c>
    </row>
    <row r="14565" spans="2:11" x14ac:dyDescent="0.2">
      <c r="B14565" s="21" t="str">
        <f t="shared" si="227"/>
        <v>OshawaWind2030RCP6.0</v>
      </c>
      <c r="C14565" t="s">
        <v>396</v>
      </c>
      <c r="D14565" t="s">
        <v>1</v>
      </c>
      <c r="E14565" s="144" t="s">
        <v>192</v>
      </c>
      <c r="F14565" s="144">
        <v>2030</v>
      </c>
      <c r="G14565" s="147">
        <v>84.855396699294815</v>
      </c>
      <c r="H14565" s="147">
        <v>91.389116000000001</v>
      </c>
      <c r="I14565" s="147">
        <v>98.264600000000002</v>
      </c>
      <c r="J14565" s="147">
        <v>105.13962666666667</v>
      </c>
      <c r="K14565" s="147">
        <v>112.01047199999998</v>
      </c>
    </row>
    <row r="14566" spans="2:11" x14ac:dyDescent="0.2">
      <c r="B14566" s="21" t="str">
        <f t="shared" si="227"/>
        <v>OshawaWind2035RCP6.0</v>
      </c>
      <c r="C14566" t="s">
        <v>396</v>
      </c>
      <c r="D14566" t="s">
        <v>1</v>
      </c>
      <c r="E14566" s="144" t="s">
        <v>192</v>
      </c>
      <c r="F14566" s="144">
        <v>2035</v>
      </c>
      <c r="G14566" s="147">
        <v>84.870910600230445</v>
      </c>
      <c r="H14566" s="147">
        <v>91.422534000000013</v>
      </c>
      <c r="I14566" s="147">
        <v>98.3185</v>
      </c>
      <c r="J14566" s="147">
        <v>105.21128100000001</v>
      </c>
      <c r="K14566" s="147">
        <v>112.09984799999998</v>
      </c>
    </row>
    <row r="14567" spans="2:11" x14ac:dyDescent="0.2">
      <c r="B14567" s="21" t="str">
        <f t="shared" si="227"/>
        <v>OshawaWind2040RCP6.0</v>
      </c>
      <c r="C14567" t="s">
        <v>396</v>
      </c>
      <c r="D14567" t="s">
        <v>1</v>
      </c>
      <c r="E14567" s="144" t="s">
        <v>192</v>
      </c>
      <c r="F14567" s="144">
        <v>2040</v>
      </c>
      <c r="G14567" s="147">
        <v>84.886424501166061</v>
      </c>
      <c r="H14567" s="147">
        <v>91.455952000000011</v>
      </c>
      <c r="I14567" s="147">
        <v>98.372399999999999</v>
      </c>
      <c r="J14567" s="147">
        <v>105.28293533333334</v>
      </c>
      <c r="K14567" s="147">
        <v>112.18922399999998</v>
      </c>
    </row>
    <row r="14568" spans="2:11" x14ac:dyDescent="0.2">
      <c r="B14568" s="21" t="str">
        <f t="shared" si="227"/>
        <v>OshawaWind2045RCP6.0</v>
      </c>
      <c r="C14568" t="s">
        <v>396</v>
      </c>
      <c r="D14568" t="s">
        <v>1</v>
      </c>
      <c r="E14568" s="144" t="s">
        <v>192</v>
      </c>
      <c r="F14568" s="144">
        <v>2045</v>
      </c>
      <c r="G14568" s="147">
        <v>84.901938402101678</v>
      </c>
      <c r="H14568" s="147">
        <v>91.489370000000008</v>
      </c>
      <c r="I14568" s="147">
        <v>98.426299999999998</v>
      </c>
      <c r="J14568" s="147">
        <v>105.35458966666667</v>
      </c>
      <c r="K14568" s="147">
        <v>112.27859999999998</v>
      </c>
    </row>
    <row r="14569" spans="2:11" x14ac:dyDescent="0.2">
      <c r="B14569" s="21" t="str">
        <f t="shared" si="227"/>
        <v>OshawaWind2050RCP6.0</v>
      </c>
      <c r="C14569" t="s">
        <v>396</v>
      </c>
      <c r="D14569" t="s">
        <v>1</v>
      </c>
      <c r="E14569" s="144" t="s">
        <v>192</v>
      </c>
      <c r="F14569" s="144">
        <v>2050</v>
      </c>
      <c r="G14569" s="147">
        <v>85.000381155311302</v>
      </c>
      <c r="H14569" s="147">
        <v>91.626687600000011</v>
      </c>
      <c r="I14569" s="147">
        <v>98.611519999999999</v>
      </c>
      <c r="J14569" s="147">
        <v>105.57933960000001</v>
      </c>
      <c r="K14569" s="147">
        <v>112.54672799999999</v>
      </c>
    </row>
    <row r="14570" spans="2:11" x14ac:dyDescent="0.2">
      <c r="B14570" s="21" t="str">
        <f t="shared" si="227"/>
        <v>OshawaWind2055RCP6.0</v>
      </c>
      <c r="C14570" t="s">
        <v>396</v>
      </c>
      <c r="D14570" t="s">
        <v>1</v>
      </c>
      <c r="E14570" s="144" t="s">
        <v>192</v>
      </c>
      <c r="F14570" s="144">
        <v>2055</v>
      </c>
      <c r="G14570" s="147">
        <v>85.083310007585325</v>
      </c>
      <c r="H14570" s="147">
        <v>91.730587200000002</v>
      </c>
      <c r="I14570" s="147">
        <v>98.742840000000001</v>
      </c>
      <c r="J14570" s="147">
        <v>105.73243520000001</v>
      </c>
      <c r="K14570" s="147">
        <v>112.72547999999999</v>
      </c>
    </row>
    <row r="14571" spans="2:11" x14ac:dyDescent="0.2">
      <c r="B14571" s="21" t="str">
        <f t="shared" si="227"/>
        <v>OshawaWind2060RCP6.0</v>
      </c>
      <c r="C14571" t="s">
        <v>396</v>
      </c>
      <c r="D14571" t="s">
        <v>1</v>
      </c>
      <c r="E14571" s="144" t="s">
        <v>192</v>
      </c>
      <c r="F14571" s="144">
        <v>2060</v>
      </c>
      <c r="G14571" s="147">
        <v>85.166238859859334</v>
      </c>
      <c r="H14571" s="147">
        <v>91.834486800000008</v>
      </c>
      <c r="I14571" s="147">
        <v>98.874160000000003</v>
      </c>
      <c r="J14571" s="147">
        <v>105.8855308</v>
      </c>
      <c r="K14571" s="147">
        <v>112.90423199999998</v>
      </c>
    </row>
    <row r="14572" spans="2:11" x14ac:dyDescent="0.2">
      <c r="B14572" s="21" t="str">
        <f t="shared" si="227"/>
        <v>OshawaWind2065RCP6.0</v>
      </c>
      <c r="C14572" t="s">
        <v>396</v>
      </c>
      <c r="D14572" t="s">
        <v>1</v>
      </c>
      <c r="E14572" s="144" t="s">
        <v>192</v>
      </c>
      <c r="F14572" s="144">
        <v>2065</v>
      </c>
      <c r="G14572" s="147">
        <v>85.249167712133357</v>
      </c>
      <c r="H14572" s="147">
        <v>91.938386399999999</v>
      </c>
      <c r="I14572" s="147">
        <v>99.005480000000006</v>
      </c>
      <c r="J14572" s="147">
        <v>106.0386264</v>
      </c>
      <c r="K14572" s="147">
        <v>113.08298399999998</v>
      </c>
    </row>
    <row r="14573" spans="2:11" x14ac:dyDescent="0.2">
      <c r="B14573" s="21" t="str">
        <f t="shared" si="227"/>
        <v>OshawaWind2070RCP6.0</v>
      </c>
      <c r="C14573" t="s">
        <v>396</v>
      </c>
      <c r="D14573" t="s">
        <v>1</v>
      </c>
      <c r="E14573" s="144" t="s">
        <v>192</v>
      </c>
      <c r="F14573" s="144">
        <v>2070</v>
      </c>
      <c r="G14573" s="147">
        <v>85.332096564407365</v>
      </c>
      <c r="H14573" s="147">
        <v>92.042286000000004</v>
      </c>
      <c r="I14573" s="147">
        <v>99.136800000000008</v>
      </c>
      <c r="J14573" s="147">
        <v>106.191722</v>
      </c>
      <c r="K14573" s="147">
        <v>113.26173599999998</v>
      </c>
    </row>
    <row r="14574" spans="2:11" x14ac:dyDescent="0.2">
      <c r="B14574" s="21" t="str">
        <f t="shared" si="227"/>
        <v>OshawaWind2075RCP6.0</v>
      </c>
      <c r="C14574" t="s">
        <v>396</v>
      </c>
      <c r="D14574" t="s">
        <v>1</v>
      </c>
      <c r="E14574" s="144" t="s">
        <v>192</v>
      </c>
      <c r="F14574" s="144">
        <v>2075</v>
      </c>
      <c r="G14574" s="147">
        <v>85.54788082287547</v>
      </c>
      <c r="H14574" s="147">
        <v>92.320263000000011</v>
      </c>
      <c r="I14574" s="147">
        <v>99.492050000000006</v>
      </c>
      <c r="J14574" s="147">
        <v>106.6137835</v>
      </c>
      <c r="K14574" s="147">
        <v>113.75051099999999</v>
      </c>
    </row>
    <row r="14575" spans="2:11" x14ac:dyDescent="0.2">
      <c r="B14575" s="21" t="str">
        <f t="shared" si="227"/>
        <v>OshawaWind2080RCP6.0</v>
      </c>
      <c r="C14575" t="s">
        <v>396</v>
      </c>
      <c r="D14575" t="s">
        <v>1</v>
      </c>
      <c r="E14575" s="144" t="s">
        <v>192</v>
      </c>
      <c r="F14575" s="144">
        <v>2080</v>
      </c>
      <c r="G14575" s="147">
        <v>85.763665081343589</v>
      </c>
      <c r="H14575" s="147">
        <v>92.598240000000004</v>
      </c>
      <c r="I14575" s="147">
        <v>99.847300000000004</v>
      </c>
      <c r="J14575" s="147">
        <v>107.03584499999999</v>
      </c>
      <c r="K14575" s="147">
        <v>114.23928599999999</v>
      </c>
    </row>
    <row r="14576" spans="2:11" x14ac:dyDescent="0.2">
      <c r="B14576" s="21" t="str">
        <f t="shared" si="227"/>
        <v>OshawaWind2085RCP6.0</v>
      </c>
      <c r="C14576" t="s">
        <v>396</v>
      </c>
      <c r="D14576" t="s">
        <v>1</v>
      </c>
      <c r="E14576" s="144" t="s">
        <v>192</v>
      </c>
      <c r="F14576" s="144">
        <v>2085</v>
      </c>
      <c r="G14576" s="147">
        <v>85.979449339811694</v>
      </c>
      <c r="H14576" s="147">
        <v>92.876216999999997</v>
      </c>
      <c r="I14576" s="147">
        <v>100.20255</v>
      </c>
      <c r="J14576" s="147">
        <v>107.45790649999999</v>
      </c>
      <c r="K14576" s="147">
        <v>114.728061</v>
      </c>
    </row>
    <row r="14577" spans="2:11" x14ac:dyDescent="0.2">
      <c r="B14577" s="21" t="str">
        <f t="shared" si="227"/>
        <v>OshawaWind2090RCP6.0</v>
      </c>
      <c r="C14577" t="s">
        <v>396</v>
      </c>
      <c r="D14577" t="s">
        <v>1</v>
      </c>
      <c r="E14577" s="144" t="s">
        <v>192</v>
      </c>
      <c r="F14577" s="144">
        <v>2090</v>
      </c>
      <c r="G14577" s="147">
        <v>86.640905661521117</v>
      </c>
      <c r="H14577" s="147">
        <v>93.701034000000007</v>
      </c>
      <c r="I14577" s="147">
        <v>101.23399999999999</v>
      </c>
      <c r="J14577" s="147">
        <v>108.66641799999999</v>
      </c>
      <c r="K14577" s="147">
        <v>116.118044</v>
      </c>
    </row>
    <row r="14578" spans="2:11" x14ac:dyDescent="0.2">
      <c r="B14578" s="21" t="str">
        <f t="shared" si="227"/>
        <v>OshawaWind2095RCP6.0</v>
      </c>
      <c r="C14578" t="s">
        <v>396</v>
      </c>
      <c r="D14578" t="s">
        <v>1</v>
      </c>
      <c r="E14578" s="144" t="s">
        <v>192</v>
      </c>
      <c r="F14578" s="144">
        <v>2095</v>
      </c>
      <c r="G14578" s="147">
        <v>87.086577724762435</v>
      </c>
      <c r="H14578" s="147">
        <v>94.247873999999996</v>
      </c>
      <c r="I14578" s="147">
        <v>101.9102</v>
      </c>
      <c r="J14578" s="147">
        <v>109.45286799999998</v>
      </c>
      <c r="K14578" s="147">
        <v>117.01925199999999</v>
      </c>
    </row>
    <row r="14579" spans="2:11" x14ac:dyDescent="0.2">
      <c r="B14579" s="21" t="str">
        <f t="shared" si="227"/>
        <v>OshawaWind2100RCP6.0</v>
      </c>
      <c r="C14579" t="s">
        <v>396</v>
      </c>
      <c r="D14579" t="s">
        <v>1</v>
      </c>
      <c r="E14579" s="144" t="s">
        <v>192</v>
      </c>
      <c r="F14579" s="144">
        <v>2100</v>
      </c>
      <c r="G14579" s="147">
        <v>87.532249788003753</v>
      </c>
      <c r="H14579" s="147">
        <v>94.794713999999999</v>
      </c>
      <c r="I14579" s="147">
        <v>102.5864</v>
      </c>
      <c r="J14579" s="147">
        <v>110.23931799999998</v>
      </c>
      <c r="K14579" s="147">
        <v>117.92045999999999</v>
      </c>
    </row>
    <row r="14580" spans="2:11" x14ac:dyDescent="0.2">
      <c r="B14580" s="21" t="str">
        <f t="shared" si="227"/>
        <v>OshawaWind2023RCP8.5</v>
      </c>
      <c r="C14580" t="s">
        <v>396</v>
      </c>
      <c r="D14580" t="s">
        <v>1</v>
      </c>
      <c r="E14580" s="144" t="s">
        <v>191</v>
      </c>
      <c r="F14580" s="144">
        <v>2023</v>
      </c>
      <c r="G14580" s="147">
        <v>84.824368897423582</v>
      </c>
      <c r="H14580" s="147">
        <v>91.322280000000006</v>
      </c>
      <c r="I14580" s="147">
        <v>98.156800000000004</v>
      </c>
      <c r="J14580" s="147">
        <v>104.996318</v>
      </c>
      <c r="K14580" s="147">
        <v>111.83171999999998</v>
      </c>
    </row>
    <row r="14581" spans="2:11" x14ac:dyDescent="0.2">
      <c r="B14581" s="21" t="str">
        <f t="shared" si="227"/>
        <v>OshawaWind2025RCP8.5</v>
      </c>
      <c r="C14581" t="s">
        <v>396</v>
      </c>
      <c r="D14581" t="s">
        <v>1</v>
      </c>
      <c r="E14581" s="144" t="s">
        <v>191</v>
      </c>
      <c r="F14581" s="144">
        <v>2025</v>
      </c>
      <c r="G14581" s="147">
        <v>84.855396699294815</v>
      </c>
      <c r="H14581" s="147">
        <v>91.389116000000001</v>
      </c>
      <c r="I14581" s="147">
        <v>98.264600000000002</v>
      </c>
      <c r="J14581" s="147">
        <v>105.13962666666667</v>
      </c>
      <c r="K14581" s="147">
        <v>112.01047199999998</v>
      </c>
    </row>
    <row r="14582" spans="2:11" x14ac:dyDescent="0.2">
      <c r="B14582" s="21" t="str">
        <f t="shared" si="227"/>
        <v>OshawaWind2030RCP8.5</v>
      </c>
      <c r="C14582" t="s">
        <v>396</v>
      </c>
      <c r="D14582" t="s">
        <v>1</v>
      </c>
      <c r="E14582" s="144" t="s">
        <v>191</v>
      </c>
      <c r="F14582" s="144">
        <v>2030</v>
      </c>
      <c r="G14582" s="147">
        <v>84.886424501166061</v>
      </c>
      <c r="H14582" s="147">
        <v>91.455952000000011</v>
      </c>
      <c r="I14582" s="147">
        <v>98.372399999999999</v>
      </c>
      <c r="J14582" s="147">
        <v>105.28293533333334</v>
      </c>
      <c r="K14582" s="147">
        <v>112.18922399999998</v>
      </c>
    </row>
    <row r="14583" spans="2:11" x14ac:dyDescent="0.2">
      <c r="B14583" s="21" t="str">
        <f t="shared" si="227"/>
        <v>OshawaWind2035RCP8.5</v>
      </c>
      <c r="C14583" t="s">
        <v>396</v>
      </c>
      <c r="D14583" t="s">
        <v>1</v>
      </c>
      <c r="E14583" s="144" t="s">
        <v>191</v>
      </c>
      <c r="F14583" s="144">
        <v>2035</v>
      </c>
      <c r="G14583" s="147">
        <v>84.917452303037294</v>
      </c>
      <c r="H14583" s="147">
        <v>91.522788000000006</v>
      </c>
      <c r="I14583" s="147">
        <v>98.480199999999996</v>
      </c>
      <c r="J14583" s="147">
        <v>105.42624400000001</v>
      </c>
      <c r="K14583" s="147">
        <v>112.36797599999998</v>
      </c>
    </row>
    <row r="14584" spans="2:11" x14ac:dyDescent="0.2">
      <c r="B14584" s="21" t="str">
        <f t="shared" si="227"/>
        <v>OshawaWind2040RCP8.5</v>
      </c>
      <c r="C14584" t="s">
        <v>396</v>
      </c>
      <c r="D14584" t="s">
        <v>1</v>
      </c>
      <c r="E14584" s="144" t="s">
        <v>191</v>
      </c>
      <c r="F14584" s="144">
        <v>2040</v>
      </c>
      <c r="G14584" s="147">
        <v>85.055667056827318</v>
      </c>
      <c r="H14584" s="147">
        <v>91.695954</v>
      </c>
      <c r="I14584" s="147">
        <v>98.699066666666667</v>
      </c>
      <c r="J14584" s="147">
        <v>105.68140333333334</v>
      </c>
      <c r="K14584" s="147">
        <v>112.66589599999999</v>
      </c>
    </row>
    <row r="14585" spans="2:11" x14ac:dyDescent="0.2">
      <c r="B14585" s="21" t="str">
        <f t="shared" si="227"/>
        <v>OshawaWind2045RCP8.5</v>
      </c>
      <c r="C14585" t="s">
        <v>396</v>
      </c>
      <c r="D14585" t="s">
        <v>1</v>
      </c>
      <c r="E14585" s="144" t="s">
        <v>191</v>
      </c>
      <c r="F14585" s="144">
        <v>2045</v>
      </c>
      <c r="G14585" s="147">
        <v>85.193881810617341</v>
      </c>
      <c r="H14585" s="147">
        <v>91.869120000000009</v>
      </c>
      <c r="I14585" s="147">
        <v>98.917933333333337</v>
      </c>
      <c r="J14585" s="147">
        <v>105.93656266666667</v>
      </c>
      <c r="K14585" s="147">
        <v>112.96381599999998</v>
      </c>
    </row>
    <row r="14586" spans="2:11" x14ac:dyDescent="0.2">
      <c r="B14586" s="21" t="str">
        <f t="shared" si="227"/>
        <v>OshawaWind2050RCP8.5</v>
      </c>
      <c r="C14586" t="s">
        <v>396</v>
      </c>
      <c r="D14586" t="s">
        <v>1</v>
      </c>
      <c r="E14586" s="144" t="s">
        <v>191</v>
      </c>
      <c r="F14586" s="144">
        <v>2050</v>
      </c>
      <c r="G14586" s="147">
        <v>85.619808909031505</v>
      </c>
      <c r="H14586" s="147">
        <v>92.412922000000009</v>
      </c>
      <c r="I14586" s="147">
        <v>99.610466666666667</v>
      </c>
      <c r="J14586" s="147">
        <v>106.75447066666666</v>
      </c>
      <c r="K14586" s="147">
        <v>113.91343599999999</v>
      </c>
    </row>
    <row r="14587" spans="2:11" x14ac:dyDescent="0.2">
      <c r="B14587" s="21" t="str">
        <f t="shared" si="227"/>
        <v>OshawaWind2055RCP8.5</v>
      </c>
      <c r="C14587" t="s">
        <v>396</v>
      </c>
      <c r="D14587" t="s">
        <v>1</v>
      </c>
      <c r="E14587" s="144" t="s">
        <v>191</v>
      </c>
      <c r="F14587" s="144">
        <v>2055</v>
      </c>
      <c r="G14587" s="147">
        <v>85.907521253655659</v>
      </c>
      <c r="H14587" s="147">
        <v>92.783557999999999</v>
      </c>
      <c r="I14587" s="147">
        <v>100.08413333333334</v>
      </c>
      <c r="J14587" s="147">
        <v>107.31721933333333</v>
      </c>
      <c r="K14587" s="147">
        <v>114.565136</v>
      </c>
    </row>
    <row r="14588" spans="2:11" x14ac:dyDescent="0.2">
      <c r="B14588" s="21" t="str">
        <f t="shared" si="227"/>
        <v>OshawaWind2060RCP8.5</v>
      </c>
      <c r="C14588" t="s">
        <v>396</v>
      </c>
      <c r="D14588" t="s">
        <v>1</v>
      </c>
      <c r="E14588" s="144" t="s">
        <v>191</v>
      </c>
      <c r="F14588" s="144">
        <v>2060</v>
      </c>
      <c r="G14588" s="147">
        <v>86.640905661521117</v>
      </c>
      <c r="H14588" s="147">
        <v>93.701034000000007</v>
      </c>
      <c r="I14588" s="147">
        <v>101.23399999999999</v>
      </c>
      <c r="J14588" s="147">
        <v>108.66641799999999</v>
      </c>
      <c r="K14588" s="147">
        <v>116.118044</v>
      </c>
    </row>
    <row r="14589" spans="2:11" x14ac:dyDescent="0.2">
      <c r="B14589" s="21" t="str">
        <f t="shared" si="227"/>
        <v>OshawaWind2065RCP8.5</v>
      </c>
      <c r="C14589" t="s">
        <v>396</v>
      </c>
      <c r="D14589" t="s">
        <v>1</v>
      </c>
      <c r="E14589" s="144" t="s">
        <v>191</v>
      </c>
      <c r="F14589" s="144">
        <v>2065</v>
      </c>
      <c r="G14589" s="147">
        <v>87.086577724762435</v>
      </c>
      <c r="H14589" s="147">
        <v>94.247873999999996</v>
      </c>
      <c r="I14589" s="147">
        <v>101.9102</v>
      </c>
      <c r="J14589" s="147">
        <v>109.45286799999998</v>
      </c>
      <c r="K14589" s="147">
        <v>117.01925199999999</v>
      </c>
    </row>
    <row r="14590" spans="2:11" x14ac:dyDescent="0.2">
      <c r="B14590" s="21" t="str">
        <f t="shared" si="227"/>
        <v>OshawaWind2070RCP8.5</v>
      </c>
      <c r="C14590" t="s">
        <v>396</v>
      </c>
      <c r="D14590" t="s">
        <v>1</v>
      </c>
      <c r="E14590" s="144" t="s">
        <v>191</v>
      </c>
      <c r="F14590" s="144">
        <v>2070</v>
      </c>
      <c r="G14590" s="147">
        <v>87.664823123271731</v>
      </c>
      <c r="H14590" s="147">
        <v>94.973956000000001</v>
      </c>
      <c r="I14590" s="147">
        <v>102.82486666666667</v>
      </c>
      <c r="J14590" s="147">
        <v>110.53292599999999</v>
      </c>
      <c r="K14590" s="147">
        <v>118.26306799999999</v>
      </c>
    </row>
    <row r="14591" spans="2:11" x14ac:dyDescent="0.2">
      <c r="B14591" s="21" t="str">
        <f t="shared" si="227"/>
        <v>OshawaWind2075RCP8.5</v>
      </c>
      <c r="C14591" t="s">
        <v>396</v>
      </c>
      <c r="D14591" t="s">
        <v>1</v>
      </c>
      <c r="E14591" s="144" t="s">
        <v>191</v>
      </c>
      <c r="F14591" s="144">
        <v>2075</v>
      </c>
      <c r="G14591" s="147">
        <v>87.797396458539723</v>
      </c>
      <c r="H14591" s="147">
        <v>95.153198000000003</v>
      </c>
      <c r="I14591" s="147">
        <v>103.06333333333333</v>
      </c>
      <c r="J14591" s="147">
        <v>110.82653400000001</v>
      </c>
      <c r="K14591" s="147">
        <v>118.60567599999999</v>
      </c>
    </row>
    <row r="14592" spans="2:11" x14ac:dyDescent="0.2">
      <c r="B14592" s="21" t="str">
        <f t="shared" si="227"/>
        <v>OshawaWind2080RCP8.5</v>
      </c>
      <c r="C14592" t="s">
        <v>396</v>
      </c>
      <c r="D14592" t="s">
        <v>1</v>
      </c>
      <c r="E14592" s="144" t="s">
        <v>191</v>
      </c>
      <c r="F14592" s="144">
        <v>2080</v>
      </c>
      <c r="G14592" s="147">
        <v>87.9299697938077</v>
      </c>
      <c r="H14592" s="147">
        <v>95.332440000000005</v>
      </c>
      <c r="I14592" s="147">
        <v>103.3018</v>
      </c>
      <c r="J14592" s="147">
        <v>111.12014200000002</v>
      </c>
      <c r="K14592" s="147">
        <v>118.94828399999999</v>
      </c>
    </row>
    <row r="14593" spans="2:11" x14ac:dyDescent="0.2">
      <c r="B14593" s="21" t="str">
        <f t="shared" si="227"/>
        <v>OshawaWind2085RCP8.5</v>
      </c>
      <c r="C14593" t="s">
        <v>396</v>
      </c>
      <c r="D14593" t="s">
        <v>1</v>
      </c>
      <c r="E14593" s="144" t="s">
        <v>191</v>
      </c>
      <c r="F14593" s="144">
        <v>2085</v>
      </c>
      <c r="G14593" s="147">
        <v>88.21345107454033</v>
      </c>
      <c r="H14593" s="147">
        <v>95.733456000000004</v>
      </c>
      <c r="I14593" s="147">
        <v>103.85059999999999</v>
      </c>
      <c r="J14593" s="147">
        <v>111.791246</v>
      </c>
      <c r="K14593" s="147">
        <v>119.74708199999998</v>
      </c>
    </row>
    <row r="14594" spans="2:11" x14ac:dyDescent="0.2">
      <c r="B14594" s="21" t="str">
        <f t="shared" si="227"/>
        <v>OshawaWind2090RCP8.5</v>
      </c>
      <c r="C14594" t="s">
        <v>396</v>
      </c>
      <c r="D14594" t="s">
        <v>1</v>
      </c>
      <c r="E14594" s="144" t="s">
        <v>191</v>
      </c>
      <c r="F14594" s="144">
        <v>2090</v>
      </c>
      <c r="G14594" s="147">
        <v>88.496932355272946</v>
      </c>
      <c r="H14594" s="147">
        <v>96.134472000000002</v>
      </c>
      <c r="I14594" s="147">
        <v>104.39939999999999</v>
      </c>
      <c r="J14594" s="147">
        <v>112.46235</v>
      </c>
      <c r="K14594" s="147">
        <v>120.54587999999998</v>
      </c>
    </row>
    <row r="14595" spans="2:11" x14ac:dyDescent="0.2">
      <c r="B14595" s="21" t="str">
        <f t="shared" si="227"/>
        <v>OshawaWind2095RCP8.5</v>
      </c>
      <c r="C14595" t="s">
        <v>396</v>
      </c>
      <c r="D14595" t="s">
        <v>1</v>
      </c>
      <c r="E14595" s="144" t="s">
        <v>191</v>
      </c>
      <c r="F14595" s="144">
        <v>2095</v>
      </c>
      <c r="G14595" s="147">
        <v>88.496932355272946</v>
      </c>
      <c r="H14595" s="147">
        <v>96.134472000000002</v>
      </c>
      <c r="I14595" s="147">
        <v>104.39939999999999</v>
      </c>
      <c r="J14595" s="147">
        <v>112.46235</v>
      </c>
      <c r="K14595" s="147">
        <v>120.54587999999998</v>
      </c>
    </row>
    <row r="14596" spans="2:11" x14ac:dyDescent="0.2">
      <c r="B14596" s="21" t="str">
        <f t="shared" si="227"/>
        <v>OshawaWind2100RCP8.5</v>
      </c>
      <c r="C14596" t="s">
        <v>396</v>
      </c>
      <c r="D14596" t="s">
        <v>1</v>
      </c>
      <c r="E14596" s="144" t="s">
        <v>191</v>
      </c>
      <c r="F14596" s="144">
        <v>2100</v>
      </c>
      <c r="G14596" s="147">
        <v>88.496932355272946</v>
      </c>
      <c r="H14596" s="147">
        <v>96.134472000000002</v>
      </c>
      <c r="I14596" s="147">
        <v>104.39939999999999</v>
      </c>
      <c r="J14596" s="147">
        <v>112.46235</v>
      </c>
      <c r="K14596" s="147">
        <v>120.54587999999998</v>
      </c>
    </row>
    <row r="14597" spans="2:11" x14ac:dyDescent="0.2">
      <c r="B14597" s="21" t="str">
        <f t="shared" si="227"/>
        <v>Ottawa (Barrhaven)Ice Accretion2023RCP4.5</v>
      </c>
      <c r="C14597" t="s">
        <v>397</v>
      </c>
      <c r="D14597" t="s">
        <v>486</v>
      </c>
      <c r="E14597" s="144" t="s">
        <v>193</v>
      </c>
      <c r="F14597" s="144">
        <v>2023</v>
      </c>
      <c r="G14597" s="147">
        <v>20.395249656040871</v>
      </c>
      <c r="H14597" s="147">
        <v>24.227699999999999</v>
      </c>
      <c r="I14597" s="147">
        <v>29.07</v>
      </c>
      <c r="J14597" s="147">
        <v>32.781299999999995</v>
      </c>
      <c r="K14597" s="147">
        <v>36.476999999999997</v>
      </c>
    </row>
    <row r="14598" spans="2:11" x14ac:dyDescent="0.2">
      <c r="B14598" s="21" t="str">
        <f t="shared" si="227"/>
        <v>Ottawa (Barrhaven)Ice Accretion2025RCP4.5</v>
      </c>
      <c r="C14598" t="s">
        <v>397</v>
      </c>
      <c r="D14598" t="s">
        <v>486</v>
      </c>
      <c r="E14598" s="144" t="s">
        <v>193</v>
      </c>
      <c r="F14598" s="144">
        <v>2025</v>
      </c>
      <c r="G14598" s="147">
        <v>20.363936580826888</v>
      </c>
      <c r="H14598" s="147">
        <v>24.194499999999998</v>
      </c>
      <c r="I14598" s="147">
        <v>29.035</v>
      </c>
      <c r="J14598" s="147">
        <v>32.747399999999999</v>
      </c>
      <c r="K14598" s="147">
        <v>36.445499999999996</v>
      </c>
    </row>
    <row r="14599" spans="2:11" x14ac:dyDescent="0.2">
      <c r="B14599" s="21" t="str">
        <f t="shared" si="227"/>
        <v>Ottawa (Barrhaven)Ice Accretion2030RCP4.5</v>
      </c>
      <c r="C14599" t="s">
        <v>397</v>
      </c>
      <c r="D14599" t="s">
        <v>486</v>
      </c>
      <c r="E14599" s="144" t="s">
        <v>193</v>
      </c>
      <c r="F14599" s="144">
        <v>2030</v>
      </c>
      <c r="G14599" s="147">
        <v>20.332623505612904</v>
      </c>
      <c r="H14599" s="147">
        <v>24.161299999999997</v>
      </c>
      <c r="I14599" s="147">
        <v>29</v>
      </c>
      <c r="J14599" s="147">
        <v>32.713499999999996</v>
      </c>
      <c r="K14599" s="147">
        <v>36.413999999999994</v>
      </c>
    </row>
    <row r="14600" spans="2:11" x14ac:dyDescent="0.2">
      <c r="B14600" s="21" t="str">
        <f t="shared" si="227"/>
        <v>Ottawa (Barrhaven)Ice Accretion2035RCP4.5</v>
      </c>
      <c r="C14600" t="s">
        <v>397</v>
      </c>
      <c r="D14600" t="s">
        <v>486</v>
      </c>
      <c r="E14600" s="144" t="s">
        <v>193</v>
      </c>
      <c r="F14600" s="144">
        <v>2035</v>
      </c>
      <c r="G14600" s="147">
        <v>20.301310430398921</v>
      </c>
      <c r="H14600" s="147">
        <v>24.128099999999996</v>
      </c>
      <c r="I14600" s="147">
        <v>28.965</v>
      </c>
      <c r="J14600" s="147">
        <v>32.679599999999994</v>
      </c>
      <c r="K14600" s="147">
        <v>36.382499999999993</v>
      </c>
    </row>
    <row r="14601" spans="2:11" x14ac:dyDescent="0.2">
      <c r="B14601" s="21" t="str">
        <f t="shared" si="227"/>
        <v>Ottawa (Barrhaven)Ice Accretion2040RCP4.5</v>
      </c>
      <c r="C14601" t="s">
        <v>397</v>
      </c>
      <c r="D14601" t="s">
        <v>486</v>
      </c>
      <c r="E14601" s="144" t="s">
        <v>193</v>
      </c>
      <c r="F14601" s="144">
        <v>2040</v>
      </c>
      <c r="G14601" s="147">
        <v>20.269997355184941</v>
      </c>
      <c r="H14601" s="147">
        <v>24.094899999999999</v>
      </c>
      <c r="I14601" s="147">
        <v>28.93</v>
      </c>
      <c r="J14601" s="147">
        <v>32.645699999999998</v>
      </c>
      <c r="K14601" s="147">
        <v>36.350999999999999</v>
      </c>
    </row>
    <row r="14602" spans="2:11" x14ac:dyDescent="0.2">
      <c r="B14602" s="21" t="str">
        <f t="shared" si="227"/>
        <v>Ottawa (Barrhaven)Ice Accretion2045RCP4.5</v>
      </c>
      <c r="C14602" t="s">
        <v>397</v>
      </c>
      <c r="D14602" t="s">
        <v>486</v>
      </c>
      <c r="E14602" s="144" t="s">
        <v>193</v>
      </c>
      <c r="F14602" s="144">
        <v>2045</v>
      </c>
      <c r="G14602" s="147">
        <v>20.238684279970958</v>
      </c>
      <c r="H14602" s="147">
        <v>24.061699999999998</v>
      </c>
      <c r="I14602" s="147">
        <v>28.895</v>
      </c>
      <c r="J14602" s="147">
        <v>32.611800000000002</v>
      </c>
      <c r="K14602" s="147">
        <v>36.319499999999998</v>
      </c>
    </row>
    <row r="14603" spans="2:11" x14ac:dyDescent="0.2">
      <c r="B14603" s="21" t="str">
        <f t="shared" si="227"/>
        <v>Ottawa (Barrhaven)Ice Accretion2050RCP4.5</v>
      </c>
      <c r="C14603" t="s">
        <v>397</v>
      </c>
      <c r="D14603" t="s">
        <v>486</v>
      </c>
      <c r="E14603" s="144" t="s">
        <v>193</v>
      </c>
      <c r="F14603" s="144">
        <v>2050</v>
      </c>
      <c r="G14603" s="147">
        <v>20.278347508575337</v>
      </c>
      <c r="H14603" s="147">
        <v>24.143039999999999</v>
      </c>
      <c r="I14603" s="147">
        <v>29.027999999999999</v>
      </c>
      <c r="J14603" s="147">
        <v>32.781300000000002</v>
      </c>
      <c r="K14603" s="147">
        <v>36.529919999999997</v>
      </c>
    </row>
    <row r="14604" spans="2:11" x14ac:dyDescent="0.2">
      <c r="B14604" s="21" t="str">
        <f t="shared" ref="B14604:B14667" si="228">C14604&amp;D14604&amp;F14604&amp;E14604</f>
        <v>Ottawa (Barrhaven)Ice Accretion2055RCP4.5</v>
      </c>
      <c r="C14604" t="s">
        <v>397</v>
      </c>
      <c r="D14604" t="s">
        <v>486</v>
      </c>
      <c r="E14604" s="144" t="s">
        <v>193</v>
      </c>
      <c r="F14604" s="144">
        <v>2055</v>
      </c>
      <c r="G14604" s="147">
        <v>20.349323812393695</v>
      </c>
      <c r="H14604" s="147">
        <v>24.257579999999997</v>
      </c>
      <c r="I14604" s="147">
        <v>29.195999999999998</v>
      </c>
      <c r="J14604" s="147">
        <v>32.984699999999997</v>
      </c>
      <c r="K14604" s="147">
        <v>36.771839999999997</v>
      </c>
    </row>
    <row r="14605" spans="2:11" x14ac:dyDescent="0.2">
      <c r="B14605" s="21" t="str">
        <f t="shared" si="228"/>
        <v>Ottawa (Barrhaven)Ice Accretion2060RCP4.5</v>
      </c>
      <c r="C14605" t="s">
        <v>397</v>
      </c>
      <c r="D14605" t="s">
        <v>486</v>
      </c>
      <c r="E14605" s="144" t="s">
        <v>193</v>
      </c>
      <c r="F14605" s="144">
        <v>2060</v>
      </c>
      <c r="G14605" s="147">
        <v>20.420300116212058</v>
      </c>
      <c r="H14605" s="147">
        <v>24.372119999999999</v>
      </c>
      <c r="I14605" s="147">
        <v>29.364000000000001</v>
      </c>
      <c r="J14605" s="147">
        <v>33.188099999999999</v>
      </c>
      <c r="K14605" s="147">
        <v>37.013759999999998</v>
      </c>
    </row>
    <row r="14606" spans="2:11" x14ac:dyDescent="0.2">
      <c r="B14606" s="21" t="str">
        <f t="shared" si="228"/>
        <v>Ottawa (Barrhaven)Ice Accretion2065RCP4.5</v>
      </c>
      <c r="C14606" t="s">
        <v>397</v>
      </c>
      <c r="D14606" t="s">
        <v>486</v>
      </c>
      <c r="E14606" s="144" t="s">
        <v>193</v>
      </c>
      <c r="F14606" s="144">
        <v>2065</v>
      </c>
      <c r="G14606" s="147">
        <v>20.491276420030417</v>
      </c>
      <c r="H14606" s="147">
        <v>24.486659999999997</v>
      </c>
      <c r="I14606" s="147">
        <v>29.532</v>
      </c>
      <c r="J14606" s="147">
        <v>33.391499999999994</v>
      </c>
      <c r="K14606" s="147">
        <v>37.255679999999998</v>
      </c>
    </row>
    <row r="14607" spans="2:11" x14ac:dyDescent="0.2">
      <c r="B14607" s="21" t="str">
        <f t="shared" si="228"/>
        <v>Ottawa (Barrhaven)Ice Accretion2070RCP4.5</v>
      </c>
      <c r="C14607" t="s">
        <v>397</v>
      </c>
      <c r="D14607" t="s">
        <v>486</v>
      </c>
      <c r="E14607" s="144" t="s">
        <v>193</v>
      </c>
      <c r="F14607" s="144">
        <v>2070</v>
      </c>
      <c r="G14607" s="147">
        <v>20.562252723848779</v>
      </c>
      <c r="H14607" s="147">
        <v>24.601199999999999</v>
      </c>
      <c r="I14607" s="147">
        <v>29.7</v>
      </c>
      <c r="J14607" s="147">
        <v>33.594899999999996</v>
      </c>
      <c r="K14607" s="147">
        <v>37.497599999999998</v>
      </c>
    </row>
    <row r="14608" spans="2:11" x14ac:dyDescent="0.2">
      <c r="B14608" s="21" t="str">
        <f t="shared" si="228"/>
        <v>Ottawa (Barrhaven)Ice Accretion2075RCP4.5</v>
      </c>
      <c r="C14608" t="s">
        <v>397</v>
      </c>
      <c r="D14608" t="s">
        <v>486</v>
      </c>
      <c r="E14608" s="144" t="s">
        <v>193</v>
      </c>
      <c r="F14608" s="144">
        <v>2075</v>
      </c>
      <c r="G14608" s="147">
        <v>20.642275027173401</v>
      </c>
      <c r="H14608" s="147">
        <v>24.721549999999997</v>
      </c>
      <c r="I14608" s="147">
        <v>29.869999999999997</v>
      </c>
      <c r="J14608" s="147">
        <v>33.803949999999993</v>
      </c>
      <c r="K14608" s="147">
        <v>37.749600000000001</v>
      </c>
    </row>
    <row r="14609" spans="2:11" x14ac:dyDescent="0.2">
      <c r="B14609" s="21" t="str">
        <f t="shared" si="228"/>
        <v>Ottawa (Barrhaven)Ice Accretion2080RCP4.5</v>
      </c>
      <c r="C14609" t="s">
        <v>397</v>
      </c>
      <c r="D14609" t="s">
        <v>486</v>
      </c>
      <c r="E14609" s="144" t="s">
        <v>193</v>
      </c>
      <c r="F14609" s="144">
        <v>2080</v>
      </c>
      <c r="G14609" s="147">
        <v>20.722297330498026</v>
      </c>
      <c r="H14609" s="147">
        <v>24.841899999999999</v>
      </c>
      <c r="I14609" s="147">
        <v>30.04</v>
      </c>
      <c r="J14609" s="147">
        <v>34.012999999999998</v>
      </c>
      <c r="K14609" s="147">
        <v>38.001599999999996</v>
      </c>
    </row>
    <row r="14610" spans="2:11" x14ac:dyDescent="0.2">
      <c r="B14610" s="21" t="str">
        <f t="shared" si="228"/>
        <v>Ottawa (Barrhaven)Ice Accretion2085RCP4.5</v>
      </c>
      <c r="C14610" t="s">
        <v>397</v>
      </c>
      <c r="D14610" t="s">
        <v>486</v>
      </c>
      <c r="E14610" s="144" t="s">
        <v>193</v>
      </c>
      <c r="F14610" s="144">
        <v>2085</v>
      </c>
      <c r="G14610" s="147">
        <v>20.802319633822648</v>
      </c>
      <c r="H14610" s="147">
        <v>24.962249999999997</v>
      </c>
      <c r="I14610" s="147">
        <v>30.21</v>
      </c>
      <c r="J14610" s="147">
        <v>34.222049999999996</v>
      </c>
      <c r="K14610" s="147">
        <v>38.253599999999999</v>
      </c>
    </row>
    <row r="14611" spans="2:11" x14ac:dyDescent="0.2">
      <c r="B14611" s="21" t="str">
        <f t="shared" si="228"/>
        <v>Ottawa (Barrhaven)Ice Accretion2090RCP4.5</v>
      </c>
      <c r="C14611" t="s">
        <v>397</v>
      </c>
      <c r="D14611" t="s">
        <v>486</v>
      </c>
      <c r="E14611" s="144" t="s">
        <v>193</v>
      </c>
      <c r="F14611" s="144">
        <v>2090</v>
      </c>
      <c r="G14611" s="147">
        <v>20.88234193714727</v>
      </c>
      <c r="H14611" s="147">
        <v>25.082599999999996</v>
      </c>
      <c r="I14611" s="147">
        <v>30.38</v>
      </c>
      <c r="J14611" s="147">
        <v>34.431099999999994</v>
      </c>
      <c r="K14611" s="147">
        <v>38.505600000000001</v>
      </c>
    </row>
    <row r="14612" spans="2:11" x14ac:dyDescent="0.2">
      <c r="B14612" s="21" t="str">
        <f t="shared" si="228"/>
        <v>Ottawa (Barrhaven)Ice Accretion2095RCP4.5</v>
      </c>
      <c r="C14612" t="s">
        <v>397</v>
      </c>
      <c r="D14612" t="s">
        <v>486</v>
      </c>
      <c r="E14612" s="144" t="s">
        <v>193</v>
      </c>
      <c r="F14612" s="144">
        <v>2095</v>
      </c>
      <c r="G14612" s="147">
        <v>20.962364240471896</v>
      </c>
      <c r="H14612" s="147">
        <v>25.202949999999998</v>
      </c>
      <c r="I14612" s="147">
        <v>30.549999999999997</v>
      </c>
      <c r="J14612" s="147">
        <v>34.640149999999998</v>
      </c>
      <c r="K14612" s="147">
        <v>38.757599999999996</v>
      </c>
    </row>
    <row r="14613" spans="2:11" x14ac:dyDescent="0.2">
      <c r="B14613" s="21" t="str">
        <f t="shared" si="228"/>
        <v>Ottawa (Barrhaven)Ice Accretion2100RCP4.5</v>
      </c>
      <c r="C14613" t="s">
        <v>397</v>
      </c>
      <c r="D14613" t="s">
        <v>486</v>
      </c>
      <c r="E14613" s="144" t="s">
        <v>193</v>
      </c>
      <c r="F14613" s="144">
        <v>2100</v>
      </c>
      <c r="G14613" s="147">
        <v>21.042386543796518</v>
      </c>
      <c r="H14613" s="147">
        <v>25.323299999999996</v>
      </c>
      <c r="I14613" s="147">
        <v>30.72</v>
      </c>
      <c r="J14613" s="147">
        <v>34.849199999999996</v>
      </c>
      <c r="K14613" s="147">
        <v>39.009599999999999</v>
      </c>
    </row>
    <row r="14614" spans="2:11" x14ac:dyDescent="0.2">
      <c r="B14614" s="21" t="str">
        <f t="shared" si="228"/>
        <v>Ottawa (Barrhaven)Ice Accretion2023RCP6.0</v>
      </c>
      <c r="C14614" t="s">
        <v>397</v>
      </c>
      <c r="D14614" t="s">
        <v>486</v>
      </c>
      <c r="E14614" s="144" t="s">
        <v>192</v>
      </c>
      <c r="F14614" s="144">
        <v>2023</v>
      </c>
      <c r="G14614" s="147">
        <v>20.395249656040871</v>
      </c>
      <c r="H14614" s="147">
        <v>24.227699999999999</v>
      </c>
      <c r="I14614" s="147">
        <v>29.07</v>
      </c>
      <c r="J14614" s="147">
        <v>32.781299999999995</v>
      </c>
      <c r="K14614" s="147">
        <v>36.476999999999997</v>
      </c>
    </row>
    <row r="14615" spans="2:11" x14ac:dyDescent="0.2">
      <c r="B14615" s="21" t="str">
        <f t="shared" si="228"/>
        <v>Ottawa (Barrhaven)Ice Accretion2025RCP6.0</v>
      </c>
      <c r="C14615" t="s">
        <v>397</v>
      </c>
      <c r="D14615" t="s">
        <v>486</v>
      </c>
      <c r="E14615" s="144" t="s">
        <v>192</v>
      </c>
      <c r="F14615" s="144">
        <v>2025</v>
      </c>
      <c r="G14615" s="147">
        <v>20.363936580826888</v>
      </c>
      <c r="H14615" s="147">
        <v>24.194499999999998</v>
      </c>
      <c r="I14615" s="147">
        <v>29.035</v>
      </c>
      <c r="J14615" s="147">
        <v>32.747399999999999</v>
      </c>
      <c r="K14615" s="147">
        <v>36.445499999999996</v>
      </c>
    </row>
    <row r="14616" spans="2:11" x14ac:dyDescent="0.2">
      <c r="B14616" s="21" t="str">
        <f t="shared" si="228"/>
        <v>Ottawa (Barrhaven)Ice Accretion2030RCP6.0</v>
      </c>
      <c r="C14616" t="s">
        <v>397</v>
      </c>
      <c r="D14616" t="s">
        <v>486</v>
      </c>
      <c r="E14616" s="144" t="s">
        <v>192</v>
      </c>
      <c r="F14616" s="144">
        <v>2030</v>
      </c>
      <c r="G14616" s="147">
        <v>20.332623505612904</v>
      </c>
      <c r="H14616" s="147">
        <v>24.161299999999997</v>
      </c>
      <c r="I14616" s="147">
        <v>29</v>
      </c>
      <c r="J14616" s="147">
        <v>32.713499999999996</v>
      </c>
      <c r="K14616" s="147">
        <v>36.413999999999994</v>
      </c>
    </row>
    <row r="14617" spans="2:11" x14ac:dyDescent="0.2">
      <c r="B14617" s="21" t="str">
        <f t="shared" si="228"/>
        <v>Ottawa (Barrhaven)Ice Accretion2035RCP6.0</v>
      </c>
      <c r="C14617" t="s">
        <v>397</v>
      </c>
      <c r="D14617" t="s">
        <v>486</v>
      </c>
      <c r="E14617" s="144" t="s">
        <v>192</v>
      </c>
      <c r="F14617" s="144">
        <v>2035</v>
      </c>
      <c r="G14617" s="147">
        <v>20.301310430398921</v>
      </c>
      <c r="H14617" s="147">
        <v>24.128099999999996</v>
      </c>
      <c r="I14617" s="147">
        <v>28.965</v>
      </c>
      <c r="J14617" s="147">
        <v>32.679599999999994</v>
      </c>
      <c r="K14617" s="147">
        <v>36.382499999999993</v>
      </c>
    </row>
    <row r="14618" spans="2:11" x14ac:dyDescent="0.2">
      <c r="B14618" s="21" t="str">
        <f t="shared" si="228"/>
        <v>Ottawa (Barrhaven)Ice Accretion2040RCP6.0</v>
      </c>
      <c r="C14618" t="s">
        <v>397</v>
      </c>
      <c r="D14618" t="s">
        <v>486</v>
      </c>
      <c r="E14618" s="144" t="s">
        <v>192</v>
      </c>
      <c r="F14618" s="144">
        <v>2040</v>
      </c>
      <c r="G14618" s="147">
        <v>20.269997355184941</v>
      </c>
      <c r="H14618" s="147">
        <v>24.094899999999999</v>
      </c>
      <c r="I14618" s="147">
        <v>28.93</v>
      </c>
      <c r="J14618" s="147">
        <v>32.645699999999998</v>
      </c>
      <c r="K14618" s="147">
        <v>36.350999999999999</v>
      </c>
    </row>
    <row r="14619" spans="2:11" x14ac:dyDescent="0.2">
      <c r="B14619" s="21" t="str">
        <f t="shared" si="228"/>
        <v>Ottawa (Barrhaven)Ice Accretion2045RCP6.0</v>
      </c>
      <c r="C14619" t="s">
        <v>397</v>
      </c>
      <c r="D14619" t="s">
        <v>486</v>
      </c>
      <c r="E14619" s="144" t="s">
        <v>192</v>
      </c>
      <c r="F14619" s="144">
        <v>2045</v>
      </c>
      <c r="G14619" s="147">
        <v>20.238684279970958</v>
      </c>
      <c r="H14619" s="147">
        <v>24.061699999999998</v>
      </c>
      <c r="I14619" s="147">
        <v>28.895</v>
      </c>
      <c r="J14619" s="147">
        <v>32.611800000000002</v>
      </c>
      <c r="K14619" s="147">
        <v>36.319499999999998</v>
      </c>
    </row>
    <row r="14620" spans="2:11" x14ac:dyDescent="0.2">
      <c r="B14620" s="21" t="str">
        <f t="shared" si="228"/>
        <v>Ottawa (Barrhaven)Ice Accretion2050RCP6.0</v>
      </c>
      <c r="C14620" t="s">
        <v>397</v>
      </c>
      <c r="D14620" t="s">
        <v>486</v>
      </c>
      <c r="E14620" s="144" t="s">
        <v>192</v>
      </c>
      <c r="F14620" s="144">
        <v>2050</v>
      </c>
      <c r="G14620" s="147">
        <v>20.278347508575337</v>
      </c>
      <c r="H14620" s="147">
        <v>24.143039999999999</v>
      </c>
      <c r="I14620" s="147">
        <v>29.027999999999999</v>
      </c>
      <c r="J14620" s="147">
        <v>32.781300000000002</v>
      </c>
      <c r="K14620" s="147">
        <v>36.529919999999997</v>
      </c>
    </row>
    <row r="14621" spans="2:11" x14ac:dyDescent="0.2">
      <c r="B14621" s="21" t="str">
        <f t="shared" si="228"/>
        <v>Ottawa (Barrhaven)Ice Accretion2055RCP6.0</v>
      </c>
      <c r="C14621" t="s">
        <v>397</v>
      </c>
      <c r="D14621" t="s">
        <v>486</v>
      </c>
      <c r="E14621" s="144" t="s">
        <v>192</v>
      </c>
      <c r="F14621" s="144">
        <v>2055</v>
      </c>
      <c r="G14621" s="147">
        <v>20.349323812393695</v>
      </c>
      <c r="H14621" s="147">
        <v>24.257579999999997</v>
      </c>
      <c r="I14621" s="147">
        <v>29.195999999999998</v>
      </c>
      <c r="J14621" s="147">
        <v>32.984699999999997</v>
      </c>
      <c r="K14621" s="147">
        <v>36.771839999999997</v>
      </c>
    </row>
    <row r="14622" spans="2:11" x14ac:dyDescent="0.2">
      <c r="B14622" s="21" t="str">
        <f t="shared" si="228"/>
        <v>Ottawa (Barrhaven)Ice Accretion2060RCP6.0</v>
      </c>
      <c r="C14622" t="s">
        <v>397</v>
      </c>
      <c r="D14622" t="s">
        <v>486</v>
      </c>
      <c r="E14622" s="144" t="s">
        <v>192</v>
      </c>
      <c r="F14622" s="144">
        <v>2060</v>
      </c>
      <c r="G14622" s="147">
        <v>20.420300116212058</v>
      </c>
      <c r="H14622" s="147">
        <v>24.372119999999999</v>
      </c>
      <c r="I14622" s="147">
        <v>29.364000000000001</v>
      </c>
      <c r="J14622" s="147">
        <v>33.188099999999999</v>
      </c>
      <c r="K14622" s="147">
        <v>37.013759999999998</v>
      </c>
    </row>
    <row r="14623" spans="2:11" x14ac:dyDescent="0.2">
      <c r="B14623" s="21" t="str">
        <f t="shared" si="228"/>
        <v>Ottawa (Barrhaven)Ice Accretion2065RCP6.0</v>
      </c>
      <c r="C14623" t="s">
        <v>397</v>
      </c>
      <c r="D14623" t="s">
        <v>486</v>
      </c>
      <c r="E14623" s="144" t="s">
        <v>192</v>
      </c>
      <c r="F14623" s="144">
        <v>2065</v>
      </c>
      <c r="G14623" s="147">
        <v>20.491276420030417</v>
      </c>
      <c r="H14623" s="147">
        <v>24.486659999999997</v>
      </c>
      <c r="I14623" s="147">
        <v>29.532</v>
      </c>
      <c r="J14623" s="147">
        <v>33.391499999999994</v>
      </c>
      <c r="K14623" s="147">
        <v>37.255679999999998</v>
      </c>
    </row>
    <row r="14624" spans="2:11" x14ac:dyDescent="0.2">
      <c r="B14624" s="21" t="str">
        <f t="shared" si="228"/>
        <v>Ottawa (Barrhaven)Ice Accretion2070RCP6.0</v>
      </c>
      <c r="C14624" t="s">
        <v>397</v>
      </c>
      <c r="D14624" t="s">
        <v>486</v>
      </c>
      <c r="E14624" s="144" t="s">
        <v>192</v>
      </c>
      <c r="F14624" s="144">
        <v>2070</v>
      </c>
      <c r="G14624" s="147">
        <v>20.562252723848779</v>
      </c>
      <c r="H14624" s="147">
        <v>24.601199999999999</v>
      </c>
      <c r="I14624" s="147">
        <v>29.7</v>
      </c>
      <c r="J14624" s="147">
        <v>33.594899999999996</v>
      </c>
      <c r="K14624" s="147">
        <v>37.497599999999998</v>
      </c>
    </row>
    <row r="14625" spans="2:11" x14ac:dyDescent="0.2">
      <c r="B14625" s="21" t="str">
        <f t="shared" si="228"/>
        <v>Ottawa (Barrhaven)Ice Accretion2075RCP6.0</v>
      </c>
      <c r="C14625" t="s">
        <v>397</v>
      </c>
      <c r="D14625" t="s">
        <v>486</v>
      </c>
      <c r="E14625" s="144" t="s">
        <v>192</v>
      </c>
      <c r="F14625" s="144">
        <v>2075</v>
      </c>
      <c r="G14625" s="147">
        <v>20.682286178835714</v>
      </c>
      <c r="H14625" s="147">
        <v>24.781724999999998</v>
      </c>
      <c r="I14625" s="147">
        <v>29.954999999999998</v>
      </c>
      <c r="J14625" s="147">
        <v>33.908474999999996</v>
      </c>
      <c r="K14625" s="147">
        <v>37.875599999999999</v>
      </c>
    </row>
    <row r="14626" spans="2:11" x14ac:dyDescent="0.2">
      <c r="B14626" s="21" t="str">
        <f t="shared" si="228"/>
        <v>Ottawa (Barrhaven)Ice Accretion2080RCP6.0</v>
      </c>
      <c r="C14626" t="s">
        <v>397</v>
      </c>
      <c r="D14626" t="s">
        <v>486</v>
      </c>
      <c r="E14626" s="144" t="s">
        <v>192</v>
      </c>
      <c r="F14626" s="144">
        <v>2080</v>
      </c>
      <c r="G14626" s="147">
        <v>20.802319633822648</v>
      </c>
      <c r="H14626" s="147">
        <v>24.962249999999997</v>
      </c>
      <c r="I14626" s="147">
        <v>30.21</v>
      </c>
      <c r="J14626" s="147">
        <v>34.222049999999996</v>
      </c>
      <c r="K14626" s="147">
        <v>38.253599999999999</v>
      </c>
    </row>
    <row r="14627" spans="2:11" x14ac:dyDescent="0.2">
      <c r="B14627" s="21" t="str">
        <f t="shared" si="228"/>
        <v>Ottawa (Barrhaven)Ice Accretion2085RCP6.0</v>
      </c>
      <c r="C14627" t="s">
        <v>397</v>
      </c>
      <c r="D14627" t="s">
        <v>486</v>
      </c>
      <c r="E14627" s="144" t="s">
        <v>192</v>
      </c>
      <c r="F14627" s="144">
        <v>2085</v>
      </c>
      <c r="G14627" s="147">
        <v>20.922353088809583</v>
      </c>
      <c r="H14627" s="147">
        <v>25.142774999999997</v>
      </c>
      <c r="I14627" s="147">
        <v>30.465</v>
      </c>
      <c r="J14627" s="147">
        <v>34.535624999999996</v>
      </c>
      <c r="K14627" s="147">
        <v>38.631599999999999</v>
      </c>
    </row>
    <row r="14628" spans="2:11" x14ac:dyDescent="0.2">
      <c r="B14628" s="21" t="str">
        <f t="shared" si="228"/>
        <v>Ottawa (Barrhaven)Ice Accretion2090RCP6.0</v>
      </c>
      <c r="C14628" t="s">
        <v>397</v>
      </c>
      <c r="D14628" t="s">
        <v>486</v>
      </c>
      <c r="E14628" s="144" t="s">
        <v>192</v>
      </c>
      <c r="F14628" s="144">
        <v>2090</v>
      </c>
      <c r="G14628" s="147">
        <v>21.174597305811112</v>
      </c>
      <c r="H14628" s="147">
        <v>25.530799999999996</v>
      </c>
      <c r="I14628" s="147">
        <v>31.029999999999998</v>
      </c>
      <c r="J14628" s="147">
        <v>35.233399999999996</v>
      </c>
      <c r="K14628" s="147">
        <v>39.450599999999994</v>
      </c>
    </row>
    <row r="14629" spans="2:11" x14ac:dyDescent="0.2">
      <c r="B14629" s="21" t="str">
        <f t="shared" si="228"/>
        <v>Ottawa (Barrhaven)Ice Accretion2095RCP6.0</v>
      </c>
      <c r="C14629" t="s">
        <v>397</v>
      </c>
      <c r="D14629" t="s">
        <v>486</v>
      </c>
      <c r="E14629" s="144" t="s">
        <v>192</v>
      </c>
      <c r="F14629" s="144">
        <v>2095</v>
      </c>
      <c r="G14629" s="147">
        <v>21.306808067825706</v>
      </c>
      <c r="H14629" s="147">
        <v>25.738299999999999</v>
      </c>
      <c r="I14629" s="147">
        <v>31.34</v>
      </c>
      <c r="J14629" s="147">
        <v>35.617600000000003</v>
      </c>
      <c r="K14629" s="147">
        <v>39.891599999999997</v>
      </c>
    </row>
    <row r="14630" spans="2:11" x14ac:dyDescent="0.2">
      <c r="B14630" s="21" t="str">
        <f t="shared" si="228"/>
        <v>Ottawa (Barrhaven)Ice Accretion2100RCP6.0</v>
      </c>
      <c r="C14630" t="s">
        <v>397</v>
      </c>
      <c r="D14630" t="s">
        <v>486</v>
      </c>
      <c r="E14630" s="144" t="s">
        <v>192</v>
      </c>
      <c r="F14630" s="144">
        <v>2100</v>
      </c>
      <c r="G14630" s="147">
        <v>21.4390188298403</v>
      </c>
      <c r="H14630" s="147">
        <v>25.945799999999998</v>
      </c>
      <c r="I14630" s="147">
        <v>31.65</v>
      </c>
      <c r="J14630" s="147">
        <v>36.001800000000003</v>
      </c>
      <c r="K14630" s="147">
        <v>40.332599999999992</v>
      </c>
    </row>
    <row r="14631" spans="2:11" x14ac:dyDescent="0.2">
      <c r="B14631" s="21" t="str">
        <f t="shared" si="228"/>
        <v>Ottawa (Barrhaven)Ice Accretion2023RCP8.5</v>
      </c>
      <c r="C14631" t="s">
        <v>397</v>
      </c>
      <c r="D14631" t="s">
        <v>486</v>
      </c>
      <c r="E14631" s="144" t="s">
        <v>191</v>
      </c>
      <c r="F14631" s="144">
        <v>2023</v>
      </c>
      <c r="G14631" s="147">
        <v>20.395249656040871</v>
      </c>
      <c r="H14631" s="147">
        <v>24.227699999999999</v>
      </c>
      <c r="I14631" s="147">
        <v>29.07</v>
      </c>
      <c r="J14631" s="147">
        <v>32.781299999999995</v>
      </c>
      <c r="K14631" s="147">
        <v>36.476999999999997</v>
      </c>
    </row>
    <row r="14632" spans="2:11" x14ac:dyDescent="0.2">
      <c r="B14632" s="21" t="str">
        <f t="shared" si="228"/>
        <v>Ottawa (Barrhaven)Ice Accretion2025RCP8.5</v>
      </c>
      <c r="C14632" t="s">
        <v>397</v>
      </c>
      <c r="D14632" t="s">
        <v>486</v>
      </c>
      <c r="E14632" s="144" t="s">
        <v>191</v>
      </c>
      <c r="F14632" s="144">
        <v>2025</v>
      </c>
      <c r="G14632" s="147">
        <v>20.332623505612904</v>
      </c>
      <c r="H14632" s="147">
        <v>24.161299999999997</v>
      </c>
      <c r="I14632" s="147">
        <v>29</v>
      </c>
      <c r="J14632" s="147">
        <v>32.713499999999996</v>
      </c>
      <c r="K14632" s="147">
        <v>36.413999999999994</v>
      </c>
    </row>
    <row r="14633" spans="2:11" x14ac:dyDescent="0.2">
      <c r="B14633" s="21" t="str">
        <f t="shared" si="228"/>
        <v>Ottawa (Barrhaven)Ice Accretion2030RCP8.5</v>
      </c>
      <c r="C14633" t="s">
        <v>397</v>
      </c>
      <c r="D14633" t="s">
        <v>486</v>
      </c>
      <c r="E14633" s="144" t="s">
        <v>191</v>
      </c>
      <c r="F14633" s="144">
        <v>2030</v>
      </c>
      <c r="G14633" s="147">
        <v>20.269997355184941</v>
      </c>
      <c r="H14633" s="147">
        <v>24.094899999999999</v>
      </c>
      <c r="I14633" s="147">
        <v>28.93</v>
      </c>
      <c r="J14633" s="147">
        <v>32.645699999999998</v>
      </c>
      <c r="K14633" s="147">
        <v>36.350999999999999</v>
      </c>
    </row>
    <row r="14634" spans="2:11" x14ac:dyDescent="0.2">
      <c r="B14634" s="21" t="str">
        <f t="shared" si="228"/>
        <v>Ottawa (Barrhaven)Ice Accretion2035RCP8.5</v>
      </c>
      <c r="C14634" t="s">
        <v>397</v>
      </c>
      <c r="D14634" t="s">
        <v>486</v>
      </c>
      <c r="E14634" s="144" t="s">
        <v>191</v>
      </c>
      <c r="F14634" s="144">
        <v>2035</v>
      </c>
      <c r="G14634" s="147">
        <v>20.207371204756974</v>
      </c>
      <c r="H14634" s="147">
        <v>24.028499999999998</v>
      </c>
      <c r="I14634" s="147">
        <v>28.86</v>
      </c>
      <c r="J14634" s="147">
        <v>32.5779</v>
      </c>
      <c r="K14634" s="147">
        <v>36.287999999999997</v>
      </c>
    </row>
    <row r="14635" spans="2:11" x14ac:dyDescent="0.2">
      <c r="B14635" s="21" t="str">
        <f t="shared" si="228"/>
        <v>Ottawa (Barrhaven)Ice Accretion2040RCP8.5</v>
      </c>
      <c r="C14635" t="s">
        <v>397</v>
      </c>
      <c r="D14635" t="s">
        <v>486</v>
      </c>
      <c r="E14635" s="144" t="s">
        <v>191</v>
      </c>
      <c r="F14635" s="144">
        <v>2040</v>
      </c>
      <c r="G14635" s="147">
        <v>20.325665044454244</v>
      </c>
      <c r="H14635" s="147">
        <v>24.219399999999997</v>
      </c>
      <c r="I14635" s="147">
        <v>29.14</v>
      </c>
      <c r="J14635" s="147">
        <v>32.916899999999998</v>
      </c>
      <c r="K14635" s="147">
        <v>36.691199999999995</v>
      </c>
    </row>
    <row r="14636" spans="2:11" x14ac:dyDescent="0.2">
      <c r="B14636" s="21" t="str">
        <f t="shared" si="228"/>
        <v>Ottawa (Barrhaven)Ice Accretion2045RCP8.5</v>
      </c>
      <c r="C14636" t="s">
        <v>397</v>
      </c>
      <c r="D14636" t="s">
        <v>486</v>
      </c>
      <c r="E14636" s="144" t="s">
        <v>191</v>
      </c>
      <c r="F14636" s="144">
        <v>2045</v>
      </c>
      <c r="G14636" s="147">
        <v>20.44395888415151</v>
      </c>
      <c r="H14636" s="147">
        <v>24.410299999999999</v>
      </c>
      <c r="I14636" s="147">
        <v>29.419999999999998</v>
      </c>
      <c r="J14636" s="147">
        <v>33.255899999999997</v>
      </c>
      <c r="K14636" s="147">
        <v>37.0944</v>
      </c>
    </row>
    <row r="14637" spans="2:11" x14ac:dyDescent="0.2">
      <c r="B14637" s="21" t="str">
        <f t="shared" si="228"/>
        <v>Ottawa (Barrhaven)Ice Accretion2050RCP8.5</v>
      </c>
      <c r="C14637" t="s">
        <v>397</v>
      </c>
      <c r="D14637" t="s">
        <v>486</v>
      </c>
      <c r="E14637" s="144" t="s">
        <v>191</v>
      </c>
      <c r="F14637" s="144">
        <v>2050</v>
      </c>
      <c r="G14637" s="147">
        <v>20.722297330498026</v>
      </c>
      <c r="H14637" s="147">
        <v>24.841899999999999</v>
      </c>
      <c r="I14637" s="147">
        <v>30.04</v>
      </c>
      <c r="J14637" s="147">
        <v>34.012999999999998</v>
      </c>
      <c r="K14637" s="147">
        <v>38.001599999999996</v>
      </c>
    </row>
    <row r="14638" spans="2:11" x14ac:dyDescent="0.2">
      <c r="B14638" s="21" t="str">
        <f t="shared" si="228"/>
        <v>Ottawa (Barrhaven)Ice Accretion2055RCP8.5</v>
      </c>
      <c r="C14638" t="s">
        <v>397</v>
      </c>
      <c r="D14638" t="s">
        <v>486</v>
      </c>
      <c r="E14638" s="144" t="s">
        <v>191</v>
      </c>
      <c r="F14638" s="144">
        <v>2055</v>
      </c>
      <c r="G14638" s="147">
        <v>20.88234193714727</v>
      </c>
      <c r="H14638" s="147">
        <v>25.082599999999996</v>
      </c>
      <c r="I14638" s="147">
        <v>30.38</v>
      </c>
      <c r="J14638" s="147">
        <v>34.431099999999994</v>
      </c>
      <c r="K14638" s="147">
        <v>38.505600000000001</v>
      </c>
    </row>
    <row r="14639" spans="2:11" x14ac:dyDescent="0.2">
      <c r="B14639" s="21" t="str">
        <f t="shared" si="228"/>
        <v>Ottawa (Barrhaven)Ice Accretion2060RCP8.5</v>
      </c>
      <c r="C14639" t="s">
        <v>397</v>
      </c>
      <c r="D14639" t="s">
        <v>486</v>
      </c>
      <c r="E14639" s="144" t="s">
        <v>191</v>
      </c>
      <c r="F14639" s="144">
        <v>2060</v>
      </c>
      <c r="G14639" s="147">
        <v>21.174597305811112</v>
      </c>
      <c r="H14639" s="147">
        <v>25.530799999999996</v>
      </c>
      <c r="I14639" s="147">
        <v>31.029999999999998</v>
      </c>
      <c r="J14639" s="147">
        <v>35.233399999999996</v>
      </c>
      <c r="K14639" s="147">
        <v>39.450599999999994</v>
      </c>
    </row>
    <row r="14640" spans="2:11" x14ac:dyDescent="0.2">
      <c r="B14640" s="21" t="str">
        <f t="shared" si="228"/>
        <v>Ottawa (Barrhaven)Ice Accretion2065RCP8.5</v>
      </c>
      <c r="C14640" t="s">
        <v>397</v>
      </c>
      <c r="D14640" t="s">
        <v>486</v>
      </c>
      <c r="E14640" s="144" t="s">
        <v>191</v>
      </c>
      <c r="F14640" s="144">
        <v>2065</v>
      </c>
      <c r="G14640" s="147">
        <v>21.306808067825706</v>
      </c>
      <c r="H14640" s="147">
        <v>25.738299999999999</v>
      </c>
      <c r="I14640" s="147">
        <v>31.34</v>
      </c>
      <c r="J14640" s="147">
        <v>35.617600000000003</v>
      </c>
      <c r="K14640" s="147">
        <v>39.891599999999997</v>
      </c>
    </row>
    <row r="14641" spans="2:11" x14ac:dyDescent="0.2">
      <c r="B14641" s="21" t="str">
        <f t="shared" si="228"/>
        <v>Ottawa (Barrhaven)Ice Accretion2070RCP8.5</v>
      </c>
      <c r="C14641" t="s">
        <v>397</v>
      </c>
      <c r="D14641" t="s">
        <v>486</v>
      </c>
      <c r="E14641" s="144" t="s">
        <v>191</v>
      </c>
      <c r="F14641" s="144">
        <v>2070</v>
      </c>
      <c r="G14641" s="147">
        <v>21.237223456239079</v>
      </c>
      <c r="H14641" s="147">
        <v>25.738299999999999</v>
      </c>
      <c r="I14641" s="147">
        <v>31.439999999999998</v>
      </c>
      <c r="J14641" s="147">
        <v>35.787100000000002</v>
      </c>
      <c r="K14641" s="147">
        <v>40.118399999999994</v>
      </c>
    </row>
    <row r="14642" spans="2:11" x14ac:dyDescent="0.2">
      <c r="B14642" s="21" t="str">
        <f t="shared" si="228"/>
        <v>Ottawa (Barrhaven)Ice Accretion2075RCP8.5</v>
      </c>
      <c r="C14642" t="s">
        <v>397</v>
      </c>
      <c r="D14642" t="s">
        <v>486</v>
      </c>
      <c r="E14642" s="144" t="s">
        <v>191</v>
      </c>
      <c r="F14642" s="144">
        <v>2075</v>
      </c>
      <c r="G14642" s="147">
        <v>21.035428082637853</v>
      </c>
      <c r="H14642" s="147">
        <v>25.530799999999996</v>
      </c>
      <c r="I14642" s="147">
        <v>31.23</v>
      </c>
      <c r="J14642" s="147">
        <v>35.572399999999995</v>
      </c>
      <c r="K14642" s="147">
        <v>39.904199999999996</v>
      </c>
    </row>
    <row r="14643" spans="2:11" x14ac:dyDescent="0.2">
      <c r="B14643" s="21" t="str">
        <f t="shared" si="228"/>
        <v>Ottawa (Barrhaven)Ice Accretion2080RCP8.5</v>
      </c>
      <c r="C14643" t="s">
        <v>397</v>
      </c>
      <c r="D14643" t="s">
        <v>486</v>
      </c>
      <c r="E14643" s="144" t="s">
        <v>191</v>
      </c>
      <c r="F14643" s="144">
        <v>2080</v>
      </c>
      <c r="G14643" s="147">
        <v>20.833632709036632</v>
      </c>
      <c r="H14643" s="147">
        <v>25.323299999999996</v>
      </c>
      <c r="I14643" s="147">
        <v>31.02</v>
      </c>
      <c r="J14643" s="147">
        <v>35.357699999999994</v>
      </c>
      <c r="K14643" s="147">
        <v>39.69</v>
      </c>
    </row>
    <row r="14644" spans="2:11" x14ac:dyDescent="0.2">
      <c r="B14644" s="21" t="str">
        <f t="shared" si="228"/>
        <v>Ottawa (Barrhaven)Ice Accretion2085RCP8.5</v>
      </c>
      <c r="C14644" t="s">
        <v>397</v>
      </c>
      <c r="D14644" t="s">
        <v>486</v>
      </c>
      <c r="E14644" s="144" t="s">
        <v>191</v>
      </c>
      <c r="F14644" s="144">
        <v>2085</v>
      </c>
      <c r="G14644" s="147">
        <v>20.092556595639039</v>
      </c>
      <c r="H14644" s="147">
        <v>24.501599999999996</v>
      </c>
      <c r="I14644" s="147">
        <v>30.09</v>
      </c>
      <c r="J14644" s="147">
        <v>34.323749999999997</v>
      </c>
      <c r="K14644" s="147">
        <v>38.5749</v>
      </c>
    </row>
    <row r="14645" spans="2:11" x14ac:dyDescent="0.2">
      <c r="B14645" s="21" t="str">
        <f t="shared" si="228"/>
        <v>Ottawa (Barrhaven)Ice Accretion2090RCP8.5</v>
      </c>
      <c r="C14645" t="s">
        <v>397</v>
      </c>
      <c r="D14645" t="s">
        <v>486</v>
      </c>
      <c r="E14645" s="144" t="s">
        <v>191</v>
      </c>
      <c r="F14645" s="144">
        <v>2090</v>
      </c>
      <c r="G14645" s="147">
        <v>19.351480482241442</v>
      </c>
      <c r="H14645" s="147">
        <v>23.679899999999996</v>
      </c>
      <c r="I14645" s="147">
        <v>29.16</v>
      </c>
      <c r="J14645" s="147">
        <v>33.2898</v>
      </c>
      <c r="K14645" s="147">
        <v>37.459799999999994</v>
      </c>
    </row>
    <row r="14646" spans="2:11" x14ac:dyDescent="0.2">
      <c r="B14646" s="21" t="str">
        <f t="shared" si="228"/>
        <v>Ottawa (Barrhaven)Ice Accretion2095RCP8.5</v>
      </c>
      <c r="C14646" t="s">
        <v>397</v>
      </c>
      <c r="D14646" t="s">
        <v>486</v>
      </c>
      <c r="E14646" s="144" t="s">
        <v>191</v>
      </c>
      <c r="F14646" s="144">
        <v>2095</v>
      </c>
      <c r="G14646" s="147">
        <v>19.351480482241442</v>
      </c>
      <c r="H14646" s="147">
        <v>23.679899999999996</v>
      </c>
      <c r="I14646" s="147">
        <v>29.16</v>
      </c>
      <c r="J14646" s="147">
        <v>33.2898</v>
      </c>
      <c r="K14646" s="147">
        <v>37.459799999999994</v>
      </c>
    </row>
    <row r="14647" spans="2:11" x14ac:dyDescent="0.2">
      <c r="B14647" s="21" t="str">
        <f t="shared" si="228"/>
        <v>Ottawa (Barrhaven)Ice Accretion2100RCP8.5</v>
      </c>
      <c r="C14647" t="s">
        <v>397</v>
      </c>
      <c r="D14647" t="s">
        <v>486</v>
      </c>
      <c r="E14647" s="144" t="s">
        <v>191</v>
      </c>
      <c r="F14647" s="144">
        <v>2100</v>
      </c>
      <c r="G14647" s="147">
        <v>19.351480482241442</v>
      </c>
      <c r="H14647" s="147">
        <v>23.679899999999996</v>
      </c>
      <c r="I14647" s="147">
        <v>29.16</v>
      </c>
      <c r="J14647" s="147">
        <v>33.2898</v>
      </c>
      <c r="K14647" s="147">
        <v>37.459799999999994</v>
      </c>
    </row>
    <row r="14648" spans="2:11" x14ac:dyDescent="0.2">
      <c r="B14648" s="21" t="str">
        <f t="shared" si="228"/>
        <v>Ottawa (Barrhaven)Wind2023RCP4.5</v>
      </c>
      <c r="C14648" t="s">
        <v>397</v>
      </c>
      <c r="D14648" t="s">
        <v>1</v>
      </c>
      <c r="E14648" s="144" t="s">
        <v>193</v>
      </c>
      <c r="F14648" s="144">
        <v>2023</v>
      </c>
      <c r="G14648" s="147">
        <v>77.868845252716525</v>
      </c>
      <c r="H14648" s="147">
        <v>83.942729999999997</v>
      </c>
      <c r="I14648" s="147">
        <v>90.350999999999999</v>
      </c>
      <c r="J14648" s="147">
        <v>96.742980000000003</v>
      </c>
      <c r="K14648" s="147">
        <v>103.13352</v>
      </c>
    </row>
    <row r="14649" spans="2:11" x14ac:dyDescent="0.2">
      <c r="B14649" s="21" t="str">
        <f t="shared" si="228"/>
        <v>Ottawa (Barrhaven)Wind2025RCP4.5</v>
      </c>
      <c r="C14649" t="s">
        <v>397</v>
      </c>
      <c r="D14649" t="s">
        <v>1</v>
      </c>
      <c r="E14649" s="144" t="s">
        <v>193</v>
      </c>
      <c r="F14649" s="144">
        <v>2025</v>
      </c>
      <c r="G14649" s="147">
        <v>77.898635396442614</v>
      </c>
      <c r="H14649" s="147">
        <v>83.977604999999997</v>
      </c>
      <c r="I14649" s="147">
        <v>90.391499999999994</v>
      </c>
      <c r="J14649" s="147">
        <v>96.789524999999998</v>
      </c>
      <c r="K14649" s="147">
        <v>103.18482</v>
      </c>
    </row>
    <row r="14650" spans="2:11" x14ac:dyDescent="0.2">
      <c r="B14650" s="21" t="str">
        <f t="shared" si="228"/>
        <v>Ottawa (Barrhaven)Wind2030RCP4.5</v>
      </c>
      <c r="C14650" t="s">
        <v>397</v>
      </c>
      <c r="D14650" t="s">
        <v>1</v>
      </c>
      <c r="E14650" s="144" t="s">
        <v>193</v>
      </c>
      <c r="F14650" s="144">
        <v>2030</v>
      </c>
      <c r="G14650" s="147">
        <v>77.928425540168703</v>
      </c>
      <c r="H14650" s="147">
        <v>84.012479999999996</v>
      </c>
      <c r="I14650" s="147">
        <v>90.432000000000002</v>
      </c>
      <c r="J14650" s="147">
        <v>96.836070000000007</v>
      </c>
      <c r="K14650" s="147">
        <v>103.23612</v>
      </c>
    </row>
    <row r="14651" spans="2:11" x14ac:dyDescent="0.2">
      <c r="B14651" s="21" t="str">
        <f t="shared" si="228"/>
        <v>Ottawa (Barrhaven)Wind2035RCP4.5</v>
      </c>
      <c r="C14651" t="s">
        <v>397</v>
      </c>
      <c r="D14651" t="s">
        <v>1</v>
      </c>
      <c r="E14651" s="144" t="s">
        <v>193</v>
      </c>
      <c r="F14651" s="144">
        <v>2035</v>
      </c>
      <c r="G14651" s="147">
        <v>77.958215683894792</v>
      </c>
      <c r="H14651" s="147">
        <v>84.04735500000001</v>
      </c>
      <c r="I14651" s="147">
        <v>90.472499999999997</v>
      </c>
      <c r="J14651" s="147">
        <v>96.882615000000015</v>
      </c>
      <c r="K14651" s="147">
        <v>103.28742</v>
      </c>
    </row>
    <row r="14652" spans="2:11" x14ac:dyDescent="0.2">
      <c r="B14652" s="21" t="str">
        <f t="shared" si="228"/>
        <v>Ottawa (Barrhaven)Wind2040RCP4.5</v>
      </c>
      <c r="C14652" t="s">
        <v>397</v>
      </c>
      <c r="D14652" t="s">
        <v>1</v>
      </c>
      <c r="E14652" s="144" t="s">
        <v>193</v>
      </c>
      <c r="F14652" s="144">
        <v>2040</v>
      </c>
      <c r="G14652" s="147">
        <v>77.988005827620881</v>
      </c>
      <c r="H14652" s="147">
        <v>84.08223000000001</v>
      </c>
      <c r="I14652" s="147">
        <v>90.512999999999991</v>
      </c>
      <c r="J14652" s="147">
        <v>96.92916000000001</v>
      </c>
      <c r="K14652" s="147">
        <v>103.33872</v>
      </c>
    </row>
    <row r="14653" spans="2:11" x14ac:dyDescent="0.2">
      <c r="B14653" s="21" t="str">
        <f t="shared" si="228"/>
        <v>Ottawa (Barrhaven)Wind2045RCP4.5</v>
      </c>
      <c r="C14653" t="s">
        <v>397</v>
      </c>
      <c r="D14653" t="s">
        <v>1</v>
      </c>
      <c r="E14653" s="144" t="s">
        <v>193</v>
      </c>
      <c r="F14653" s="144">
        <v>2045</v>
      </c>
      <c r="G14653" s="147">
        <v>78.01779597134697</v>
      </c>
      <c r="H14653" s="147">
        <v>84.117105000000009</v>
      </c>
      <c r="I14653" s="147">
        <v>90.5535</v>
      </c>
      <c r="J14653" s="147">
        <v>96.975705000000005</v>
      </c>
      <c r="K14653" s="147">
        <v>103.39001999999999</v>
      </c>
    </row>
    <row r="14654" spans="2:11" x14ac:dyDescent="0.2">
      <c r="B14654" s="21" t="str">
        <f t="shared" si="228"/>
        <v>Ottawa (Barrhaven)Wind2050RCP4.5</v>
      </c>
      <c r="C14654" t="s">
        <v>397</v>
      </c>
      <c r="D14654" t="s">
        <v>1</v>
      </c>
      <c r="E14654" s="144" t="s">
        <v>193</v>
      </c>
      <c r="F14654" s="144">
        <v>2050</v>
      </c>
      <c r="G14654" s="147">
        <v>77.974535501762134</v>
      </c>
      <c r="H14654" s="147">
        <v>84.051540000000003</v>
      </c>
      <c r="I14654" s="147">
        <v>90.462599999999995</v>
      </c>
      <c r="J14654" s="147">
        <v>96.862392000000014</v>
      </c>
      <c r="K14654" s="147">
        <v>103.25458799999998</v>
      </c>
    </row>
    <row r="14655" spans="2:11" x14ac:dyDescent="0.2">
      <c r="B14655" s="21" t="str">
        <f t="shared" si="228"/>
        <v>Ottawa (Barrhaven)Wind2055RCP4.5</v>
      </c>
      <c r="C14655" t="s">
        <v>397</v>
      </c>
      <c r="D14655" t="s">
        <v>1</v>
      </c>
      <c r="E14655" s="144" t="s">
        <v>193</v>
      </c>
      <c r="F14655" s="144">
        <v>2055</v>
      </c>
      <c r="G14655" s="147">
        <v>77.901484888451208</v>
      </c>
      <c r="H14655" s="147">
        <v>83.951099999999997</v>
      </c>
      <c r="I14655" s="147">
        <v>90.331199999999995</v>
      </c>
      <c r="J14655" s="147">
        <v>96.702534000000014</v>
      </c>
      <c r="K14655" s="147">
        <v>103.06785599999999</v>
      </c>
    </row>
    <row r="14656" spans="2:11" x14ac:dyDescent="0.2">
      <c r="B14656" s="21" t="str">
        <f t="shared" si="228"/>
        <v>Ottawa (Barrhaven)Wind2060RCP4.5</v>
      </c>
      <c r="C14656" t="s">
        <v>397</v>
      </c>
      <c r="D14656" t="s">
        <v>1</v>
      </c>
      <c r="E14656" s="144" t="s">
        <v>193</v>
      </c>
      <c r="F14656" s="144">
        <v>2060</v>
      </c>
      <c r="G14656" s="147">
        <v>77.828434275140268</v>
      </c>
      <c r="H14656" s="147">
        <v>83.850660000000005</v>
      </c>
      <c r="I14656" s="147">
        <v>90.199799999999996</v>
      </c>
      <c r="J14656" s="147">
        <v>96.542676000000014</v>
      </c>
      <c r="K14656" s="147">
        <v>102.88112399999999</v>
      </c>
    </row>
    <row r="14657" spans="2:11" x14ac:dyDescent="0.2">
      <c r="B14657" s="21" t="str">
        <f t="shared" si="228"/>
        <v>Ottawa (Barrhaven)Wind2065RCP4.5</v>
      </c>
      <c r="C14657" t="s">
        <v>397</v>
      </c>
      <c r="D14657" t="s">
        <v>1</v>
      </c>
      <c r="E14657" s="144" t="s">
        <v>193</v>
      </c>
      <c r="F14657" s="144">
        <v>2065</v>
      </c>
      <c r="G14657" s="147">
        <v>77.755383661829342</v>
      </c>
      <c r="H14657" s="147">
        <v>83.750219999999999</v>
      </c>
      <c r="I14657" s="147">
        <v>90.068399999999997</v>
      </c>
      <c r="J14657" s="147">
        <v>96.382818000000015</v>
      </c>
      <c r="K14657" s="147">
        <v>102.69439199999999</v>
      </c>
    </row>
    <row r="14658" spans="2:11" x14ac:dyDescent="0.2">
      <c r="B14658" s="21" t="str">
        <f t="shared" si="228"/>
        <v>Ottawa (Barrhaven)Wind2070RCP4.5</v>
      </c>
      <c r="C14658" t="s">
        <v>397</v>
      </c>
      <c r="D14658" t="s">
        <v>1</v>
      </c>
      <c r="E14658" s="144" t="s">
        <v>193</v>
      </c>
      <c r="F14658" s="144">
        <v>2070</v>
      </c>
      <c r="G14658" s="147">
        <v>77.682333048518416</v>
      </c>
      <c r="H14658" s="147">
        <v>83.649779999999993</v>
      </c>
      <c r="I14658" s="147">
        <v>89.936999999999998</v>
      </c>
      <c r="J14658" s="147">
        <v>96.222960000000015</v>
      </c>
      <c r="K14658" s="147">
        <v>102.50765999999999</v>
      </c>
    </row>
    <row r="14659" spans="2:11" x14ac:dyDescent="0.2">
      <c r="B14659" s="21" t="str">
        <f t="shared" si="228"/>
        <v>Ottawa (Barrhaven)Wind2075RCP4.5</v>
      </c>
      <c r="C14659" t="s">
        <v>397</v>
      </c>
      <c r="D14659" t="s">
        <v>1</v>
      </c>
      <c r="E14659" s="144" t="s">
        <v>193</v>
      </c>
      <c r="F14659" s="144">
        <v>2075</v>
      </c>
      <c r="G14659" s="147">
        <v>77.70176140312239</v>
      </c>
      <c r="H14659" s="147">
        <v>83.681864999999988</v>
      </c>
      <c r="I14659" s="147">
        <v>89.983499999999992</v>
      </c>
      <c r="J14659" s="147">
        <v>96.282345000000021</v>
      </c>
      <c r="K14659" s="147">
        <v>102.58118999999999</v>
      </c>
    </row>
    <row r="14660" spans="2:11" x14ac:dyDescent="0.2">
      <c r="B14660" s="21" t="str">
        <f t="shared" si="228"/>
        <v>Ottawa (Barrhaven)Wind2080RCP4.5</v>
      </c>
      <c r="C14660" t="s">
        <v>397</v>
      </c>
      <c r="D14660" t="s">
        <v>1</v>
      </c>
      <c r="E14660" s="144" t="s">
        <v>193</v>
      </c>
      <c r="F14660" s="144">
        <v>2080</v>
      </c>
      <c r="G14660" s="147">
        <v>77.721189757726364</v>
      </c>
      <c r="H14660" s="147">
        <v>83.713949999999997</v>
      </c>
      <c r="I14660" s="147">
        <v>90.03</v>
      </c>
      <c r="J14660" s="147">
        <v>96.341730000000013</v>
      </c>
      <c r="K14660" s="147">
        <v>102.65472</v>
      </c>
    </row>
    <row r="14661" spans="2:11" x14ac:dyDescent="0.2">
      <c r="B14661" s="21" t="str">
        <f t="shared" si="228"/>
        <v>Ottawa (Barrhaven)Wind2085RCP4.5</v>
      </c>
      <c r="C14661" t="s">
        <v>397</v>
      </c>
      <c r="D14661" t="s">
        <v>1</v>
      </c>
      <c r="E14661" s="144" t="s">
        <v>193</v>
      </c>
      <c r="F14661" s="144">
        <v>2085</v>
      </c>
      <c r="G14661" s="147">
        <v>77.740618112330338</v>
      </c>
      <c r="H14661" s="147">
        <v>83.746035000000006</v>
      </c>
      <c r="I14661" s="147">
        <v>90.076499999999996</v>
      </c>
      <c r="J14661" s="147">
        <v>96.401115000000004</v>
      </c>
      <c r="K14661" s="147">
        <v>102.72825</v>
      </c>
    </row>
    <row r="14662" spans="2:11" x14ac:dyDescent="0.2">
      <c r="B14662" s="21" t="str">
        <f t="shared" si="228"/>
        <v>Ottawa (Barrhaven)Wind2090RCP4.5</v>
      </c>
      <c r="C14662" t="s">
        <v>397</v>
      </c>
      <c r="D14662" t="s">
        <v>1</v>
      </c>
      <c r="E14662" s="144" t="s">
        <v>193</v>
      </c>
      <c r="F14662" s="144">
        <v>2090</v>
      </c>
      <c r="G14662" s="147">
        <v>77.760046466934298</v>
      </c>
      <c r="H14662" s="147">
        <v>83.778120000000001</v>
      </c>
      <c r="I14662" s="147">
        <v>90.12299999999999</v>
      </c>
      <c r="J14662" s="147">
        <v>96.46050000000001</v>
      </c>
      <c r="K14662" s="147">
        <v>102.80177999999999</v>
      </c>
    </row>
    <row r="14663" spans="2:11" x14ac:dyDescent="0.2">
      <c r="B14663" s="21" t="str">
        <f t="shared" si="228"/>
        <v>Ottawa (Barrhaven)Wind2095RCP4.5</v>
      </c>
      <c r="C14663" t="s">
        <v>397</v>
      </c>
      <c r="D14663" t="s">
        <v>1</v>
      </c>
      <c r="E14663" s="144" t="s">
        <v>193</v>
      </c>
      <c r="F14663" s="144">
        <v>2095</v>
      </c>
      <c r="G14663" s="147">
        <v>77.779474821538273</v>
      </c>
      <c r="H14663" s="147">
        <v>83.810204999999996</v>
      </c>
      <c r="I14663" s="147">
        <v>90.169499999999999</v>
      </c>
      <c r="J14663" s="147">
        <v>96.519885000000016</v>
      </c>
      <c r="K14663" s="147">
        <v>102.87531</v>
      </c>
    </row>
    <row r="14664" spans="2:11" x14ac:dyDescent="0.2">
      <c r="B14664" s="21" t="str">
        <f t="shared" si="228"/>
        <v>Ottawa (Barrhaven)Wind2100RCP4.5</v>
      </c>
      <c r="C14664" t="s">
        <v>397</v>
      </c>
      <c r="D14664" t="s">
        <v>1</v>
      </c>
      <c r="E14664" s="144" t="s">
        <v>193</v>
      </c>
      <c r="F14664" s="144">
        <v>2100</v>
      </c>
      <c r="G14664" s="147">
        <v>77.798903176142247</v>
      </c>
      <c r="H14664" s="147">
        <v>83.842290000000006</v>
      </c>
      <c r="I14664" s="147">
        <v>90.215999999999994</v>
      </c>
      <c r="J14664" s="147">
        <v>96.579270000000008</v>
      </c>
      <c r="K14664" s="147">
        <v>102.94884</v>
      </c>
    </row>
    <row r="14665" spans="2:11" x14ac:dyDescent="0.2">
      <c r="B14665" s="21" t="str">
        <f t="shared" si="228"/>
        <v>Ottawa (Barrhaven)Wind2023RCP6.0</v>
      </c>
      <c r="C14665" t="s">
        <v>397</v>
      </c>
      <c r="D14665" t="s">
        <v>1</v>
      </c>
      <c r="E14665" s="144" t="s">
        <v>192</v>
      </c>
      <c r="F14665" s="144">
        <v>2023</v>
      </c>
      <c r="G14665" s="147">
        <v>77.868845252716525</v>
      </c>
      <c r="H14665" s="147">
        <v>83.942729999999997</v>
      </c>
      <c r="I14665" s="147">
        <v>90.350999999999999</v>
      </c>
      <c r="J14665" s="147">
        <v>96.742980000000003</v>
      </c>
      <c r="K14665" s="147">
        <v>103.13352</v>
      </c>
    </row>
    <row r="14666" spans="2:11" x14ac:dyDescent="0.2">
      <c r="B14666" s="21" t="str">
        <f t="shared" si="228"/>
        <v>Ottawa (Barrhaven)Wind2025RCP6.0</v>
      </c>
      <c r="C14666" t="s">
        <v>397</v>
      </c>
      <c r="D14666" t="s">
        <v>1</v>
      </c>
      <c r="E14666" s="144" t="s">
        <v>192</v>
      </c>
      <c r="F14666" s="144">
        <v>2025</v>
      </c>
      <c r="G14666" s="147">
        <v>77.898635396442614</v>
      </c>
      <c r="H14666" s="147">
        <v>83.977604999999997</v>
      </c>
      <c r="I14666" s="147">
        <v>90.391499999999994</v>
      </c>
      <c r="J14666" s="147">
        <v>96.789524999999998</v>
      </c>
      <c r="K14666" s="147">
        <v>103.18482</v>
      </c>
    </row>
    <row r="14667" spans="2:11" x14ac:dyDescent="0.2">
      <c r="B14667" s="21" t="str">
        <f t="shared" si="228"/>
        <v>Ottawa (Barrhaven)Wind2030RCP6.0</v>
      </c>
      <c r="C14667" t="s">
        <v>397</v>
      </c>
      <c r="D14667" t="s">
        <v>1</v>
      </c>
      <c r="E14667" s="144" t="s">
        <v>192</v>
      </c>
      <c r="F14667" s="144">
        <v>2030</v>
      </c>
      <c r="G14667" s="147">
        <v>77.928425540168703</v>
      </c>
      <c r="H14667" s="147">
        <v>84.012479999999996</v>
      </c>
      <c r="I14667" s="147">
        <v>90.432000000000002</v>
      </c>
      <c r="J14667" s="147">
        <v>96.836070000000007</v>
      </c>
      <c r="K14667" s="147">
        <v>103.23612</v>
      </c>
    </row>
    <row r="14668" spans="2:11" x14ac:dyDescent="0.2">
      <c r="B14668" s="21" t="str">
        <f t="shared" ref="B14668:B14731" si="229">C14668&amp;D14668&amp;F14668&amp;E14668</f>
        <v>Ottawa (Barrhaven)Wind2035RCP6.0</v>
      </c>
      <c r="C14668" t="s">
        <v>397</v>
      </c>
      <c r="D14668" t="s">
        <v>1</v>
      </c>
      <c r="E14668" s="144" t="s">
        <v>192</v>
      </c>
      <c r="F14668" s="144">
        <v>2035</v>
      </c>
      <c r="G14668" s="147">
        <v>77.958215683894792</v>
      </c>
      <c r="H14668" s="147">
        <v>84.04735500000001</v>
      </c>
      <c r="I14668" s="147">
        <v>90.472499999999997</v>
      </c>
      <c r="J14668" s="147">
        <v>96.882615000000015</v>
      </c>
      <c r="K14668" s="147">
        <v>103.28742</v>
      </c>
    </row>
    <row r="14669" spans="2:11" x14ac:dyDescent="0.2">
      <c r="B14669" s="21" t="str">
        <f t="shared" si="229"/>
        <v>Ottawa (Barrhaven)Wind2040RCP6.0</v>
      </c>
      <c r="C14669" t="s">
        <v>397</v>
      </c>
      <c r="D14669" t="s">
        <v>1</v>
      </c>
      <c r="E14669" s="144" t="s">
        <v>192</v>
      </c>
      <c r="F14669" s="144">
        <v>2040</v>
      </c>
      <c r="G14669" s="147">
        <v>77.988005827620881</v>
      </c>
      <c r="H14669" s="147">
        <v>84.08223000000001</v>
      </c>
      <c r="I14669" s="147">
        <v>90.512999999999991</v>
      </c>
      <c r="J14669" s="147">
        <v>96.92916000000001</v>
      </c>
      <c r="K14669" s="147">
        <v>103.33872</v>
      </c>
    </row>
    <row r="14670" spans="2:11" x14ac:dyDescent="0.2">
      <c r="B14670" s="21" t="str">
        <f t="shared" si="229"/>
        <v>Ottawa (Barrhaven)Wind2045RCP6.0</v>
      </c>
      <c r="C14670" t="s">
        <v>397</v>
      </c>
      <c r="D14670" t="s">
        <v>1</v>
      </c>
      <c r="E14670" s="144" t="s">
        <v>192</v>
      </c>
      <c r="F14670" s="144">
        <v>2045</v>
      </c>
      <c r="G14670" s="147">
        <v>78.01779597134697</v>
      </c>
      <c r="H14670" s="147">
        <v>84.117105000000009</v>
      </c>
      <c r="I14670" s="147">
        <v>90.5535</v>
      </c>
      <c r="J14670" s="147">
        <v>96.975705000000005</v>
      </c>
      <c r="K14670" s="147">
        <v>103.39001999999999</v>
      </c>
    </row>
    <row r="14671" spans="2:11" x14ac:dyDescent="0.2">
      <c r="B14671" s="21" t="str">
        <f t="shared" si="229"/>
        <v>Ottawa (Barrhaven)Wind2050RCP6.0</v>
      </c>
      <c r="C14671" t="s">
        <v>397</v>
      </c>
      <c r="D14671" t="s">
        <v>1</v>
      </c>
      <c r="E14671" s="144" t="s">
        <v>192</v>
      </c>
      <c r="F14671" s="144">
        <v>2050</v>
      </c>
      <c r="G14671" s="147">
        <v>77.974535501762134</v>
      </c>
      <c r="H14671" s="147">
        <v>84.051540000000003</v>
      </c>
      <c r="I14671" s="147">
        <v>90.462599999999995</v>
      </c>
      <c r="J14671" s="147">
        <v>96.862392000000014</v>
      </c>
      <c r="K14671" s="147">
        <v>103.25458799999998</v>
      </c>
    </row>
    <row r="14672" spans="2:11" x14ac:dyDescent="0.2">
      <c r="B14672" s="21" t="str">
        <f t="shared" si="229"/>
        <v>Ottawa (Barrhaven)Wind2055RCP6.0</v>
      </c>
      <c r="C14672" t="s">
        <v>397</v>
      </c>
      <c r="D14672" t="s">
        <v>1</v>
      </c>
      <c r="E14672" s="144" t="s">
        <v>192</v>
      </c>
      <c r="F14672" s="144">
        <v>2055</v>
      </c>
      <c r="G14672" s="147">
        <v>77.901484888451208</v>
      </c>
      <c r="H14672" s="147">
        <v>83.951099999999997</v>
      </c>
      <c r="I14672" s="147">
        <v>90.331199999999995</v>
      </c>
      <c r="J14672" s="147">
        <v>96.702534000000014</v>
      </c>
      <c r="K14672" s="147">
        <v>103.06785599999999</v>
      </c>
    </row>
    <row r="14673" spans="2:11" x14ac:dyDescent="0.2">
      <c r="B14673" s="21" t="str">
        <f t="shared" si="229"/>
        <v>Ottawa (Barrhaven)Wind2060RCP6.0</v>
      </c>
      <c r="C14673" t="s">
        <v>397</v>
      </c>
      <c r="D14673" t="s">
        <v>1</v>
      </c>
      <c r="E14673" s="144" t="s">
        <v>192</v>
      </c>
      <c r="F14673" s="144">
        <v>2060</v>
      </c>
      <c r="G14673" s="147">
        <v>77.828434275140268</v>
      </c>
      <c r="H14673" s="147">
        <v>83.850660000000005</v>
      </c>
      <c r="I14673" s="147">
        <v>90.199799999999996</v>
      </c>
      <c r="J14673" s="147">
        <v>96.542676000000014</v>
      </c>
      <c r="K14673" s="147">
        <v>102.88112399999999</v>
      </c>
    </row>
    <row r="14674" spans="2:11" x14ac:dyDescent="0.2">
      <c r="B14674" s="21" t="str">
        <f t="shared" si="229"/>
        <v>Ottawa (Barrhaven)Wind2065RCP6.0</v>
      </c>
      <c r="C14674" t="s">
        <v>397</v>
      </c>
      <c r="D14674" t="s">
        <v>1</v>
      </c>
      <c r="E14674" s="144" t="s">
        <v>192</v>
      </c>
      <c r="F14674" s="144">
        <v>2065</v>
      </c>
      <c r="G14674" s="147">
        <v>77.755383661829342</v>
      </c>
      <c r="H14674" s="147">
        <v>83.750219999999999</v>
      </c>
      <c r="I14674" s="147">
        <v>90.068399999999997</v>
      </c>
      <c r="J14674" s="147">
        <v>96.382818000000015</v>
      </c>
      <c r="K14674" s="147">
        <v>102.69439199999999</v>
      </c>
    </row>
    <row r="14675" spans="2:11" x14ac:dyDescent="0.2">
      <c r="B14675" s="21" t="str">
        <f t="shared" si="229"/>
        <v>Ottawa (Barrhaven)Wind2070RCP6.0</v>
      </c>
      <c r="C14675" t="s">
        <v>397</v>
      </c>
      <c r="D14675" t="s">
        <v>1</v>
      </c>
      <c r="E14675" s="144" t="s">
        <v>192</v>
      </c>
      <c r="F14675" s="144">
        <v>2070</v>
      </c>
      <c r="G14675" s="147">
        <v>77.682333048518416</v>
      </c>
      <c r="H14675" s="147">
        <v>83.649779999999993</v>
      </c>
      <c r="I14675" s="147">
        <v>89.936999999999998</v>
      </c>
      <c r="J14675" s="147">
        <v>96.222960000000015</v>
      </c>
      <c r="K14675" s="147">
        <v>102.50765999999999</v>
      </c>
    </row>
    <row r="14676" spans="2:11" x14ac:dyDescent="0.2">
      <c r="B14676" s="21" t="str">
        <f t="shared" si="229"/>
        <v>Ottawa (Barrhaven)Wind2075RCP6.0</v>
      </c>
      <c r="C14676" t="s">
        <v>397</v>
      </c>
      <c r="D14676" t="s">
        <v>1</v>
      </c>
      <c r="E14676" s="144" t="s">
        <v>192</v>
      </c>
      <c r="F14676" s="144">
        <v>2075</v>
      </c>
      <c r="G14676" s="147">
        <v>77.711475580424377</v>
      </c>
      <c r="H14676" s="147">
        <v>83.697907499999999</v>
      </c>
      <c r="I14676" s="147">
        <v>90.006749999999997</v>
      </c>
      <c r="J14676" s="147">
        <v>96.312037500000017</v>
      </c>
      <c r="K14676" s="147">
        <v>102.61795499999999</v>
      </c>
    </row>
    <row r="14677" spans="2:11" x14ac:dyDescent="0.2">
      <c r="B14677" s="21" t="str">
        <f t="shared" si="229"/>
        <v>Ottawa (Barrhaven)Wind2080RCP6.0</v>
      </c>
      <c r="C14677" t="s">
        <v>397</v>
      </c>
      <c r="D14677" t="s">
        <v>1</v>
      </c>
      <c r="E14677" s="144" t="s">
        <v>192</v>
      </c>
      <c r="F14677" s="144">
        <v>2080</v>
      </c>
      <c r="G14677" s="147">
        <v>77.740618112330338</v>
      </c>
      <c r="H14677" s="147">
        <v>83.746035000000006</v>
      </c>
      <c r="I14677" s="147">
        <v>90.076499999999996</v>
      </c>
      <c r="J14677" s="147">
        <v>96.401115000000004</v>
      </c>
      <c r="K14677" s="147">
        <v>102.72825</v>
      </c>
    </row>
    <row r="14678" spans="2:11" x14ac:dyDescent="0.2">
      <c r="B14678" s="21" t="str">
        <f t="shared" si="229"/>
        <v>Ottawa (Barrhaven)Wind2085RCP6.0</v>
      </c>
      <c r="C14678" t="s">
        <v>397</v>
      </c>
      <c r="D14678" t="s">
        <v>1</v>
      </c>
      <c r="E14678" s="144" t="s">
        <v>192</v>
      </c>
      <c r="F14678" s="144">
        <v>2085</v>
      </c>
      <c r="G14678" s="147">
        <v>77.769760644236285</v>
      </c>
      <c r="H14678" s="147">
        <v>83.794162499999999</v>
      </c>
      <c r="I14678" s="147">
        <v>90.146249999999995</v>
      </c>
      <c r="J14678" s="147">
        <v>96.490192500000006</v>
      </c>
      <c r="K14678" s="147">
        <v>102.838545</v>
      </c>
    </row>
    <row r="14679" spans="2:11" x14ac:dyDescent="0.2">
      <c r="B14679" s="21" t="str">
        <f t="shared" si="229"/>
        <v>Ottawa (Barrhaven)Wind2090RCP6.0</v>
      </c>
      <c r="C14679" t="s">
        <v>397</v>
      </c>
      <c r="D14679" t="s">
        <v>1</v>
      </c>
      <c r="E14679" s="144" t="s">
        <v>192</v>
      </c>
      <c r="F14679" s="144">
        <v>2090</v>
      </c>
      <c r="G14679" s="147">
        <v>77.679742601237891</v>
      </c>
      <c r="H14679" s="147">
        <v>83.691630000000004</v>
      </c>
      <c r="I14679" s="147">
        <v>90.03</v>
      </c>
      <c r="J14679" s="147">
        <v>96.360990000000015</v>
      </c>
      <c r="K14679" s="147">
        <v>102.69576000000001</v>
      </c>
    </row>
    <row r="14680" spans="2:11" x14ac:dyDescent="0.2">
      <c r="B14680" s="21" t="str">
        <f t="shared" si="229"/>
        <v>Ottawa (Barrhaven)Wind2095RCP6.0</v>
      </c>
      <c r="C14680" t="s">
        <v>397</v>
      </c>
      <c r="D14680" t="s">
        <v>1</v>
      </c>
      <c r="E14680" s="144" t="s">
        <v>192</v>
      </c>
      <c r="F14680" s="144">
        <v>2095</v>
      </c>
      <c r="G14680" s="147">
        <v>77.56058202633352</v>
      </c>
      <c r="H14680" s="147">
        <v>83.540970000000002</v>
      </c>
      <c r="I14680" s="147">
        <v>89.843999999999994</v>
      </c>
      <c r="J14680" s="147">
        <v>96.142710000000008</v>
      </c>
      <c r="K14680" s="147">
        <v>102.44268</v>
      </c>
    </row>
    <row r="14681" spans="2:11" x14ac:dyDescent="0.2">
      <c r="B14681" s="21" t="str">
        <f t="shared" si="229"/>
        <v>Ottawa (Barrhaven)Wind2100RCP6.0</v>
      </c>
      <c r="C14681" t="s">
        <v>397</v>
      </c>
      <c r="D14681" t="s">
        <v>1</v>
      </c>
      <c r="E14681" s="144" t="s">
        <v>192</v>
      </c>
      <c r="F14681" s="144">
        <v>2100</v>
      </c>
      <c r="G14681" s="147">
        <v>77.441421451429164</v>
      </c>
      <c r="H14681" s="147">
        <v>83.390309999999999</v>
      </c>
      <c r="I14681" s="147">
        <v>89.658000000000001</v>
      </c>
      <c r="J14681" s="147">
        <v>95.924430000000015</v>
      </c>
      <c r="K14681" s="147">
        <v>102.1896</v>
      </c>
    </row>
    <row r="14682" spans="2:11" x14ac:dyDescent="0.2">
      <c r="B14682" s="21" t="str">
        <f t="shared" si="229"/>
        <v>Ottawa (Barrhaven)Wind2023RCP8.5</v>
      </c>
      <c r="C14682" t="s">
        <v>397</v>
      </c>
      <c r="D14682" t="s">
        <v>1</v>
      </c>
      <c r="E14682" s="144" t="s">
        <v>191</v>
      </c>
      <c r="F14682" s="144">
        <v>2023</v>
      </c>
      <c r="G14682" s="147">
        <v>77.868845252716525</v>
      </c>
      <c r="H14682" s="147">
        <v>83.942729999999997</v>
      </c>
      <c r="I14682" s="147">
        <v>90.350999999999999</v>
      </c>
      <c r="J14682" s="147">
        <v>96.742980000000003</v>
      </c>
      <c r="K14682" s="147">
        <v>103.13352</v>
      </c>
    </row>
    <row r="14683" spans="2:11" x14ac:dyDescent="0.2">
      <c r="B14683" s="21" t="str">
        <f t="shared" si="229"/>
        <v>Ottawa (Barrhaven)Wind2025RCP8.5</v>
      </c>
      <c r="C14683" t="s">
        <v>397</v>
      </c>
      <c r="D14683" t="s">
        <v>1</v>
      </c>
      <c r="E14683" s="144" t="s">
        <v>191</v>
      </c>
      <c r="F14683" s="144">
        <v>2025</v>
      </c>
      <c r="G14683" s="147">
        <v>77.928425540168703</v>
      </c>
      <c r="H14683" s="147">
        <v>84.012479999999996</v>
      </c>
      <c r="I14683" s="147">
        <v>90.432000000000002</v>
      </c>
      <c r="J14683" s="147">
        <v>96.836070000000007</v>
      </c>
      <c r="K14683" s="147">
        <v>103.23612</v>
      </c>
    </row>
    <row r="14684" spans="2:11" x14ac:dyDescent="0.2">
      <c r="B14684" s="21" t="str">
        <f t="shared" si="229"/>
        <v>Ottawa (Barrhaven)Wind2030RCP8.5</v>
      </c>
      <c r="C14684" t="s">
        <v>397</v>
      </c>
      <c r="D14684" t="s">
        <v>1</v>
      </c>
      <c r="E14684" s="144" t="s">
        <v>191</v>
      </c>
      <c r="F14684" s="144">
        <v>2030</v>
      </c>
      <c r="G14684" s="147">
        <v>77.988005827620881</v>
      </c>
      <c r="H14684" s="147">
        <v>84.08223000000001</v>
      </c>
      <c r="I14684" s="147">
        <v>90.512999999999991</v>
      </c>
      <c r="J14684" s="147">
        <v>96.92916000000001</v>
      </c>
      <c r="K14684" s="147">
        <v>103.33872</v>
      </c>
    </row>
    <row r="14685" spans="2:11" x14ac:dyDescent="0.2">
      <c r="B14685" s="21" t="str">
        <f t="shared" si="229"/>
        <v>Ottawa (Barrhaven)Wind2035RCP8.5</v>
      </c>
      <c r="C14685" t="s">
        <v>397</v>
      </c>
      <c r="D14685" t="s">
        <v>1</v>
      </c>
      <c r="E14685" s="144" t="s">
        <v>191</v>
      </c>
      <c r="F14685" s="144">
        <v>2035</v>
      </c>
      <c r="G14685" s="147">
        <v>78.047586115073059</v>
      </c>
      <c r="H14685" s="147">
        <v>84.151980000000009</v>
      </c>
      <c r="I14685" s="147">
        <v>90.593999999999994</v>
      </c>
      <c r="J14685" s="147">
        <v>97.022250000000014</v>
      </c>
      <c r="K14685" s="147">
        <v>103.44131999999999</v>
      </c>
    </row>
    <row r="14686" spans="2:11" x14ac:dyDescent="0.2">
      <c r="B14686" s="21" t="str">
        <f t="shared" si="229"/>
        <v>Ottawa (Barrhaven)Wind2040RCP8.5</v>
      </c>
      <c r="C14686" t="s">
        <v>397</v>
      </c>
      <c r="D14686" t="s">
        <v>1</v>
      </c>
      <c r="E14686" s="144" t="s">
        <v>191</v>
      </c>
      <c r="F14686" s="144">
        <v>2040</v>
      </c>
      <c r="G14686" s="147">
        <v>77.925835092888178</v>
      </c>
      <c r="H14686" s="147">
        <v>83.984580000000008</v>
      </c>
      <c r="I14686" s="147">
        <v>90.375</v>
      </c>
      <c r="J14686" s="147">
        <v>96.755820000000014</v>
      </c>
      <c r="K14686" s="147">
        <v>103.13009999999998</v>
      </c>
    </row>
    <row r="14687" spans="2:11" x14ac:dyDescent="0.2">
      <c r="B14687" s="21" t="str">
        <f t="shared" si="229"/>
        <v>Ottawa (Barrhaven)Wind2045RCP8.5</v>
      </c>
      <c r="C14687" t="s">
        <v>397</v>
      </c>
      <c r="D14687" t="s">
        <v>1</v>
      </c>
      <c r="E14687" s="144" t="s">
        <v>191</v>
      </c>
      <c r="F14687" s="144">
        <v>2045</v>
      </c>
      <c r="G14687" s="147">
        <v>77.804084070703297</v>
      </c>
      <c r="H14687" s="147">
        <v>83.817179999999993</v>
      </c>
      <c r="I14687" s="147">
        <v>90.155999999999992</v>
      </c>
      <c r="J14687" s="147">
        <v>96.489390000000014</v>
      </c>
      <c r="K14687" s="147">
        <v>102.81887999999999</v>
      </c>
    </row>
    <row r="14688" spans="2:11" x14ac:dyDescent="0.2">
      <c r="B14688" s="21" t="str">
        <f t="shared" si="229"/>
        <v>Ottawa (Barrhaven)Wind2050RCP8.5</v>
      </c>
      <c r="C14688" t="s">
        <v>397</v>
      </c>
      <c r="D14688" t="s">
        <v>1</v>
      </c>
      <c r="E14688" s="144" t="s">
        <v>191</v>
      </c>
      <c r="F14688" s="144">
        <v>2050</v>
      </c>
      <c r="G14688" s="147">
        <v>77.721189757726364</v>
      </c>
      <c r="H14688" s="147">
        <v>83.713949999999997</v>
      </c>
      <c r="I14688" s="147">
        <v>90.03</v>
      </c>
      <c r="J14688" s="147">
        <v>96.341730000000013</v>
      </c>
      <c r="K14688" s="147">
        <v>102.65472</v>
      </c>
    </row>
    <row r="14689" spans="2:11" x14ac:dyDescent="0.2">
      <c r="B14689" s="21" t="str">
        <f t="shared" si="229"/>
        <v>Ottawa (Barrhaven)Wind2055RCP8.5</v>
      </c>
      <c r="C14689" t="s">
        <v>397</v>
      </c>
      <c r="D14689" t="s">
        <v>1</v>
      </c>
      <c r="E14689" s="144" t="s">
        <v>191</v>
      </c>
      <c r="F14689" s="144">
        <v>2055</v>
      </c>
      <c r="G14689" s="147">
        <v>77.760046466934298</v>
      </c>
      <c r="H14689" s="147">
        <v>83.778120000000001</v>
      </c>
      <c r="I14689" s="147">
        <v>90.12299999999999</v>
      </c>
      <c r="J14689" s="147">
        <v>96.46050000000001</v>
      </c>
      <c r="K14689" s="147">
        <v>102.80177999999999</v>
      </c>
    </row>
    <row r="14690" spans="2:11" x14ac:dyDescent="0.2">
      <c r="B14690" s="21" t="str">
        <f t="shared" si="229"/>
        <v>Ottawa (Barrhaven)Wind2060RCP8.5</v>
      </c>
      <c r="C14690" t="s">
        <v>397</v>
      </c>
      <c r="D14690" t="s">
        <v>1</v>
      </c>
      <c r="E14690" s="144" t="s">
        <v>191</v>
      </c>
      <c r="F14690" s="144">
        <v>2060</v>
      </c>
      <c r="G14690" s="147">
        <v>77.679742601237891</v>
      </c>
      <c r="H14690" s="147">
        <v>83.691630000000004</v>
      </c>
      <c r="I14690" s="147">
        <v>90.03</v>
      </c>
      <c r="J14690" s="147">
        <v>96.360990000000015</v>
      </c>
      <c r="K14690" s="147">
        <v>102.69576000000001</v>
      </c>
    </row>
    <row r="14691" spans="2:11" x14ac:dyDescent="0.2">
      <c r="B14691" s="21" t="str">
        <f t="shared" si="229"/>
        <v>Ottawa (Barrhaven)Wind2065RCP8.5</v>
      </c>
      <c r="C14691" t="s">
        <v>397</v>
      </c>
      <c r="D14691" t="s">
        <v>1</v>
      </c>
      <c r="E14691" s="144" t="s">
        <v>191</v>
      </c>
      <c r="F14691" s="144">
        <v>2065</v>
      </c>
      <c r="G14691" s="147">
        <v>77.56058202633352</v>
      </c>
      <c r="H14691" s="147">
        <v>83.540970000000002</v>
      </c>
      <c r="I14691" s="147">
        <v>89.843999999999994</v>
      </c>
      <c r="J14691" s="147">
        <v>96.142710000000008</v>
      </c>
      <c r="K14691" s="147">
        <v>102.44268</v>
      </c>
    </row>
    <row r="14692" spans="2:11" x14ac:dyDescent="0.2">
      <c r="B14692" s="21" t="str">
        <f t="shared" si="229"/>
        <v>Ottawa (Barrhaven)Wind2070RCP8.5</v>
      </c>
      <c r="C14692" t="s">
        <v>397</v>
      </c>
      <c r="D14692" t="s">
        <v>1</v>
      </c>
      <c r="E14692" s="144" t="s">
        <v>191</v>
      </c>
      <c r="F14692" s="144">
        <v>2070</v>
      </c>
      <c r="G14692" s="147">
        <v>77.516544422564522</v>
      </c>
      <c r="H14692" s="147">
        <v>83.490750000000006</v>
      </c>
      <c r="I14692" s="147">
        <v>89.784000000000006</v>
      </c>
      <c r="J14692" s="147">
        <v>96.072090000000017</v>
      </c>
      <c r="K14692" s="147">
        <v>102.36402</v>
      </c>
    </row>
    <row r="14693" spans="2:11" x14ac:dyDescent="0.2">
      <c r="B14693" s="21" t="str">
        <f t="shared" si="229"/>
        <v>Ottawa (Barrhaven)Wind2075RCP8.5</v>
      </c>
      <c r="C14693" t="s">
        <v>397</v>
      </c>
      <c r="D14693" t="s">
        <v>1</v>
      </c>
      <c r="E14693" s="144" t="s">
        <v>191</v>
      </c>
      <c r="F14693" s="144">
        <v>2075</v>
      </c>
      <c r="G14693" s="147">
        <v>77.591667393699865</v>
      </c>
      <c r="H14693" s="147">
        <v>83.591189999999997</v>
      </c>
      <c r="I14693" s="147">
        <v>89.91</v>
      </c>
      <c r="J14693" s="147">
        <v>96.219750000000005</v>
      </c>
      <c r="K14693" s="147">
        <v>102.53844000000001</v>
      </c>
    </row>
    <row r="14694" spans="2:11" x14ac:dyDescent="0.2">
      <c r="B14694" s="21" t="str">
        <f t="shared" si="229"/>
        <v>Ottawa (Barrhaven)Wind2080RCP8.5</v>
      </c>
      <c r="C14694" t="s">
        <v>397</v>
      </c>
      <c r="D14694" t="s">
        <v>1</v>
      </c>
      <c r="E14694" s="144" t="s">
        <v>191</v>
      </c>
      <c r="F14694" s="144">
        <v>2080</v>
      </c>
      <c r="G14694" s="147">
        <v>77.666790364835222</v>
      </c>
      <c r="H14694" s="147">
        <v>83.691630000000004</v>
      </c>
      <c r="I14694" s="147">
        <v>90.036000000000001</v>
      </c>
      <c r="J14694" s="147">
        <v>96.367410000000007</v>
      </c>
      <c r="K14694" s="147">
        <v>102.71286000000001</v>
      </c>
    </row>
    <row r="14695" spans="2:11" x14ac:dyDescent="0.2">
      <c r="B14695" s="21" t="str">
        <f t="shared" si="229"/>
        <v>Ottawa (Barrhaven)Wind2085RCP8.5</v>
      </c>
      <c r="C14695" t="s">
        <v>397</v>
      </c>
      <c r="D14695" t="s">
        <v>1</v>
      </c>
      <c r="E14695" s="144" t="s">
        <v>191</v>
      </c>
      <c r="F14695" s="144">
        <v>2085</v>
      </c>
      <c r="G14695" s="147">
        <v>77.643476339310467</v>
      </c>
      <c r="H14695" s="147">
        <v>83.649780000000007</v>
      </c>
      <c r="I14695" s="147">
        <v>89.977499999999992</v>
      </c>
      <c r="J14695" s="147">
        <v>96.295185000000004</v>
      </c>
      <c r="K14695" s="147">
        <v>102.62052</v>
      </c>
    </row>
    <row r="14696" spans="2:11" x14ac:dyDescent="0.2">
      <c r="B14696" s="21" t="str">
        <f t="shared" si="229"/>
        <v>Ottawa (Barrhaven)Wind2090RCP8.5</v>
      </c>
      <c r="C14696" t="s">
        <v>397</v>
      </c>
      <c r="D14696" t="s">
        <v>1</v>
      </c>
      <c r="E14696" s="144" t="s">
        <v>191</v>
      </c>
      <c r="F14696" s="144">
        <v>2090</v>
      </c>
      <c r="G14696" s="147">
        <v>77.620162313785698</v>
      </c>
      <c r="H14696" s="147">
        <v>83.60793000000001</v>
      </c>
      <c r="I14696" s="147">
        <v>89.918999999999997</v>
      </c>
      <c r="J14696" s="147">
        <v>96.222960000000015</v>
      </c>
      <c r="K14696" s="147">
        <v>102.52817999999999</v>
      </c>
    </row>
    <row r="14697" spans="2:11" x14ac:dyDescent="0.2">
      <c r="B14697" s="21" t="str">
        <f t="shared" si="229"/>
        <v>Ottawa (Barrhaven)Wind2095RCP8.5</v>
      </c>
      <c r="C14697" t="s">
        <v>397</v>
      </c>
      <c r="D14697" t="s">
        <v>1</v>
      </c>
      <c r="E14697" s="144" t="s">
        <v>191</v>
      </c>
      <c r="F14697" s="144">
        <v>2095</v>
      </c>
      <c r="G14697" s="147">
        <v>77.620162313785698</v>
      </c>
      <c r="H14697" s="147">
        <v>83.60793000000001</v>
      </c>
      <c r="I14697" s="147">
        <v>89.918999999999997</v>
      </c>
      <c r="J14697" s="147">
        <v>96.222960000000015</v>
      </c>
      <c r="K14697" s="147">
        <v>102.52817999999999</v>
      </c>
    </row>
    <row r="14698" spans="2:11" x14ac:dyDescent="0.2">
      <c r="B14698" s="21" t="str">
        <f t="shared" si="229"/>
        <v>Ottawa (Barrhaven)Wind2100RCP8.5</v>
      </c>
      <c r="C14698" t="s">
        <v>397</v>
      </c>
      <c r="D14698" t="s">
        <v>1</v>
      </c>
      <c r="E14698" s="144" t="s">
        <v>191</v>
      </c>
      <c r="F14698" s="144">
        <v>2100</v>
      </c>
      <c r="G14698" s="147">
        <v>77.620162313785698</v>
      </c>
      <c r="H14698" s="147">
        <v>83.60793000000001</v>
      </c>
      <c r="I14698" s="147">
        <v>89.918999999999997</v>
      </c>
      <c r="J14698" s="147">
        <v>96.222960000000015</v>
      </c>
      <c r="K14698" s="147">
        <v>102.52817999999999</v>
      </c>
    </row>
    <row r="14699" spans="2:11" x14ac:dyDescent="0.2">
      <c r="B14699" s="21" t="str">
        <f t="shared" si="229"/>
        <v>Ottawa (Kanata)Ice Accretion2023RCP4.5</v>
      </c>
      <c r="C14699" t="s">
        <v>398</v>
      </c>
      <c r="D14699" t="s">
        <v>486</v>
      </c>
      <c r="E14699" s="144" t="s">
        <v>193</v>
      </c>
      <c r="F14699" s="144">
        <v>2023</v>
      </c>
      <c r="G14699" s="147">
        <v>19.269370640569221</v>
      </c>
      <c r="H14699" s="147">
        <v>22.891399999999997</v>
      </c>
      <c r="I14699" s="147">
        <v>27.495999999999999</v>
      </c>
      <c r="J14699" s="147">
        <v>31.007199999999997</v>
      </c>
      <c r="K14699" s="147">
        <v>34.539119999999997</v>
      </c>
    </row>
    <row r="14700" spans="2:11" x14ac:dyDescent="0.2">
      <c r="B14700" s="21" t="str">
        <f t="shared" si="229"/>
        <v>Ottawa (Kanata)Ice Accretion2025RCP4.5</v>
      </c>
      <c r="C14700" t="s">
        <v>398</v>
      </c>
      <c r="D14700" t="s">
        <v>486</v>
      </c>
      <c r="E14700" s="144" t="s">
        <v>193</v>
      </c>
      <c r="F14700" s="144">
        <v>2025</v>
      </c>
      <c r="G14700" s="147">
        <v>19.266123358695179</v>
      </c>
      <c r="H14700" s="147">
        <v>22.883653333333331</v>
      </c>
      <c r="I14700" s="147">
        <v>27.481999999999999</v>
      </c>
      <c r="J14700" s="147">
        <v>30.991379999999996</v>
      </c>
      <c r="K14700" s="147">
        <v>34.515599999999999</v>
      </c>
    </row>
    <row r="14701" spans="2:11" x14ac:dyDescent="0.2">
      <c r="B14701" s="21" t="str">
        <f t="shared" si="229"/>
        <v>Ottawa (Kanata)Ice Accretion2030RCP4.5</v>
      </c>
      <c r="C14701" t="s">
        <v>398</v>
      </c>
      <c r="D14701" t="s">
        <v>486</v>
      </c>
      <c r="E14701" s="144" t="s">
        <v>193</v>
      </c>
      <c r="F14701" s="144">
        <v>2030</v>
      </c>
      <c r="G14701" s="147">
        <v>19.262876076821136</v>
      </c>
      <c r="H14701" s="147">
        <v>22.875906666666666</v>
      </c>
      <c r="I14701" s="147">
        <v>27.468</v>
      </c>
      <c r="J14701" s="147">
        <v>30.975559999999998</v>
      </c>
      <c r="K14701" s="147">
        <v>34.492080000000001</v>
      </c>
    </row>
    <row r="14702" spans="2:11" x14ac:dyDescent="0.2">
      <c r="B14702" s="21" t="str">
        <f t="shared" si="229"/>
        <v>Ottawa (Kanata)Ice Accretion2035RCP4.5</v>
      </c>
      <c r="C14702" t="s">
        <v>398</v>
      </c>
      <c r="D14702" t="s">
        <v>486</v>
      </c>
      <c r="E14702" s="144" t="s">
        <v>193</v>
      </c>
      <c r="F14702" s="144">
        <v>2035</v>
      </c>
      <c r="G14702" s="147">
        <v>19.259628794947091</v>
      </c>
      <c r="H14702" s="147">
        <v>22.868159999999996</v>
      </c>
      <c r="I14702" s="147">
        <v>27.454000000000001</v>
      </c>
      <c r="J14702" s="147">
        <v>30.959739999999996</v>
      </c>
      <c r="K14702" s="147">
        <v>34.468559999999997</v>
      </c>
    </row>
    <row r="14703" spans="2:11" x14ac:dyDescent="0.2">
      <c r="B14703" s="21" t="str">
        <f t="shared" si="229"/>
        <v>Ottawa (Kanata)Ice Accretion2040RCP4.5</v>
      </c>
      <c r="C14703" t="s">
        <v>398</v>
      </c>
      <c r="D14703" t="s">
        <v>486</v>
      </c>
      <c r="E14703" s="144" t="s">
        <v>193</v>
      </c>
      <c r="F14703" s="144">
        <v>2040</v>
      </c>
      <c r="G14703" s="147">
        <v>19.256381513073048</v>
      </c>
      <c r="H14703" s="147">
        <v>22.86041333333333</v>
      </c>
      <c r="I14703" s="147">
        <v>27.439999999999998</v>
      </c>
      <c r="J14703" s="147">
        <v>30.943919999999995</v>
      </c>
      <c r="K14703" s="147">
        <v>34.445039999999999</v>
      </c>
    </row>
    <row r="14704" spans="2:11" x14ac:dyDescent="0.2">
      <c r="B14704" s="21" t="str">
        <f t="shared" si="229"/>
        <v>Ottawa (Kanata)Ice Accretion2045RCP4.5</v>
      </c>
      <c r="C14704" t="s">
        <v>398</v>
      </c>
      <c r="D14704" t="s">
        <v>486</v>
      </c>
      <c r="E14704" s="144" t="s">
        <v>193</v>
      </c>
      <c r="F14704" s="144">
        <v>2045</v>
      </c>
      <c r="G14704" s="147">
        <v>19.253134231199006</v>
      </c>
      <c r="H14704" s="147">
        <v>22.852666666666664</v>
      </c>
      <c r="I14704" s="147">
        <v>27.425999999999998</v>
      </c>
      <c r="J14704" s="147">
        <v>30.928099999999997</v>
      </c>
      <c r="K14704" s="147">
        <v>34.421520000000001</v>
      </c>
    </row>
    <row r="14705" spans="2:11" x14ac:dyDescent="0.2">
      <c r="B14705" s="21" t="str">
        <f t="shared" si="229"/>
        <v>Ottawa (Kanata)Ice Accretion2050RCP4.5</v>
      </c>
      <c r="C14705" t="s">
        <v>398</v>
      </c>
      <c r="D14705" t="s">
        <v>486</v>
      </c>
      <c r="E14705" s="144" t="s">
        <v>193</v>
      </c>
      <c r="F14705" s="144">
        <v>2050</v>
      </c>
      <c r="G14705" s="147">
        <v>19.261577164071518</v>
      </c>
      <c r="H14705" s="147">
        <v>22.877455999999999</v>
      </c>
      <c r="I14705" s="147">
        <v>27.473599999999998</v>
      </c>
      <c r="J14705" s="147">
        <v>30.994543999999994</v>
      </c>
      <c r="K14705" s="147">
        <v>34.496784000000005</v>
      </c>
    </row>
    <row r="14706" spans="2:11" x14ac:dyDescent="0.2">
      <c r="B14706" s="21" t="str">
        <f t="shared" si="229"/>
        <v>Ottawa (Kanata)Ice Accretion2055RCP4.5</v>
      </c>
      <c r="C14706" t="s">
        <v>398</v>
      </c>
      <c r="D14706" t="s">
        <v>486</v>
      </c>
      <c r="E14706" s="144" t="s">
        <v>193</v>
      </c>
      <c r="F14706" s="144">
        <v>2055</v>
      </c>
      <c r="G14706" s="147">
        <v>19.273267378818073</v>
      </c>
      <c r="H14706" s="147">
        <v>22.909991999999999</v>
      </c>
      <c r="I14706" s="147">
        <v>27.5352</v>
      </c>
      <c r="J14706" s="147">
        <v>31.076807999999996</v>
      </c>
      <c r="K14706" s="147">
        <v>34.595568</v>
      </c>
    </row>
    <row r="14707" spans="2:11" x14ac:dyDescent="0.2">
      <c r="B14707" s="21" t="str">
        <f t="shared" si="229"/>
        <v>Ottawa (Kanata)Ice Accretion2060RCP4.5</v>
      </c>
      <c r="C14707" t="s">
        <v>398</v>
      </c>
      <c r="D14707" t="s">
        <v>486</v>
      </c>
      <c r="E14707" s="144" t="s">
        <v>193</v>
      </c>
      <c r="F14707" s="144">
        <v>2060</v>
      </c>
      <c r="G14707" s="147">
        <v>19.284957593564624</v>
      </c>
      <c r="H14707" s="147">
        <v>22.942527999999996</v>
      </c>
      <c r="I14707" s="147">
        <v>27.596799999999998</v>
      </c>
      <c r="J14707" s="147">
        <v>31.159071999999995</v>
      </c>
      <c r="K14707" s="147">
        <v>34.694352000000002</v>
      </c>
    </row>
    <row r="14708" spans="2:11" x14ac:dyDescent="0.2">
      <c r="B14708" s="21" t="str">
        <f t="shared" si="229"/>
        <v>Ottawa (Kanata)Ice Accretion2065RCP4.5</v>
      </c>
      <c r="C14708" t="s">
        <v>398</v>
      </c>
      <c r="D14708" t="s">
        <v>486</v>
      </c>
      <c r="E14708" s="144" t="s">
        <v>193</v>
      </c>
      <c r="F14708" s="144">
        <v>2065</v>
      </c>
      <c r="G14708" s="147">
        <v>19.296647808311178</v>
      </c>
      <c r="H14708" s="147">
        <v>22.975063999999996</v>
      </c>
      <c r="I14708" s="147">
        <v>27.6584</v>
      </c>
      <c r="J14708" s="147">
        <v>31.241335999999997</v>
      </c>
      <c r="K14708" s="147">
        <v>34.793135999999997</v>
      </c>
    </row>
    <row r="14709" spans="2:11" x14ac:dyDescent="0.2">
      <c r="B14709" s="21" t="str">
        <f t="shared" si="229"/>
        <v>Ottawa (Kanata)Ice Accretion2070RCP4.5</v>
      </c>
      <c r="C14709" t="s">
        <v>398</v>
      </c>
      <c r="D14709" t="s">
        <v>486</v>
      </c>
      <c r="E14709" s="144" t="s">
        <v>193</v>
      </c>
      <c r="F14709" s="144">
        <v>2070</v>
      </c>
      <c r="G14709" s="147">
        <v>19.308338023057733</v>
      </c>
      <c r="H14709" s="147">
        <v>23.007599999999996</v>
      </c>
      <c r="I14709" s="147">
        <v>27.72</v>
      </c>
      <c r="J14709" s="147">
        <v>31.323599999999995</v>
      </c>
      <c r="K14709" s="147">
        <v>34.891919999999999</v>
      </c>
    </row>
    <row r="14710" spans="2:11" x14ac:dyDescent="0.2">
      <c r="B14710" s="21" t="str">
        <f t="shared" si="229"/>
        <v>Ottawa (Kanata)Ice Accretion2075RCP4.5</v>
      </c>
      <c r="C14710" t="s">
        <v>398</v>
      </c>
      <c r="D14710" t="s">
        <v>486</v>
      </c>
      <c r="E14710" s="144" t="s">
        <v>193</v>
      </c>
      <c r="F14710" s="144">
        <v>2075</v>
      </c>
      <c r="G14710" s="147">
        <v>19.379778224286671</v>
      </c>
      <c r="H14710" s="147">
        <v>23.119926666666665</v>
      </c>
      <c r="I14710" s="147">
        <v>27.878666666666668</v>
      </c>
      <c r="J14710" s="147">
        <v>31.518713333333331</v>
      </c>
      <c r="K14710" s="147">
        <v>35.127119999999998</v>
      </c>
    </row>
    <row r="14711" spans="2:11" x14ac:dyDescent="0.2">
      <c r="B14711" s="21" t="str">
        <f t="shared" si="229"/>
        <v>Ottawa (Kanata)Ice Accretion2080RCP4.5</v>
      </c>
      <c r="C14711" t="s">
        <v>398</v>
      </c>
      <c r="D14711" t="s">
        <v>486</v>
      </c>
      <c r="E14711" s="144" t="s">
        <v>193</v>
      </c>
      <c r="F14711" s="144">
        <v>2080</v>
      </c>
      <c r="G14711" s="147">
        <v>19.451218425515609</v>
      </c>
      <c r="H14711" s="147">
        <v>23.232253333333329</v>
      </c>
      <c r="I14711" s="147">
        <v>28.037333333333333</v>
      </c>
      <c r="J14711" s="147">
        <v>31.713826666666662</v>
      </c>
      <c r="K14711" s="147">
        <v>35.362319999999997</v>
      </c>
    </row>
    <row r="14712" spans="2:11" x14ac:dyDescent="0.2">
      <c r="B14712" s="21" t="str">
        <f t="shared" si="229"/>
        <v>Ottawa (Kanata)Ice Accretion2085RCP4.5</v>
      </c>
      <c r="C14712" t="s">
        <v>398</v>
      </c>
      <c r="D14712" t="s">
        <v>486</v>
      </c>
      <c r="E14712" s="144" t="s">
        <v>193</v>
      </c>
      <c r="F14712" s="144">
        <v>2085</v>
      </c>
      <c r="G14712" s="147">
        <v>19.522658626744548</v>
      </c>
      <c r="H14712" s="147">
        <v>23.344579999999997</v>
      </c>
      <c r="I14712" s="147">
        <v>28.195999999999998</v>
      </c>
      <c r="J14712" s="147">
        <v>31.908939999999994</v>
      </c>
      <c r="K14712" s="147">
        <v>35.597520000000003</v>
      </c>
    </row>
    <row r="14713" spans="2:11" x14ac:dyDescent="0.2">
      <c r="B14713" s="21" t="str">
        <f t="shared" si="229"/>
        <v>Ottawa (Kanata)Ice Accretion2090RCP4.5</v>
      </c>
      <c r="C14713" t="s">
        <v>398</v>
      </c>
      <c r="D14713" t="s">
        <v>486</v>
      </c>
      <c r="E14713" s="144" t="s">
        <v>193</v>
      </c>
      <c r="F14713" s="144">
        <v>2090</v>
      </c>
      <c r="G14713" s="147">
        <v>19.594098827973486</v>
      </c>
      <c r="H14713" s="147">
        <v>23.456906666666665</v>
      </c>
      <c r="I14713" s="147">
        <v>28.354666666666667</v>
      </c>
      <c r="J14713" s="147">
        <v>32.104053333333326</v>
      </c>
      <c r="K14713" s="147">
        <v>35.832720000000002</v>
      </c>
    </row>
    <row r="14714" spans="2:11" x14ac:dyDescent="0.2">
      <c r="B14714" s="21" t="str">
        <f t="shared" si="229"/>
        <v>Ottawa (Kanata)Ice Accretion2095RCP4.5</v>
      </c>
      <c r="C14714" t="s">
        <v>398</v>
      </c>
      <c r="D14714" t="s">
        <v>486</v>
      </c>
      <c r="E14714" s="144" t="s">
        <v>193</v>
      </c>
      <c r="F14714" s="144">
        <v>2095</v>
      </c>
      <c r="G14714" s="147">
        <v>19.665539029202424</v>
      </c>
      <c r="H14714" s="147">
        <v>23.569233333333329</v>
      </c>
      <c r="I14714" s="147">
        <v>28.513333333333335</v>
      </c>
      <c r="J14714" s="147">
        <v>32.299166666666665</v>
      </c>
      <c r="K14714" s="147">
        <v>36.067920000000001</v>
      </c>
    </row>
    <row r="14715" spans="2:11" x14ac:dyDescent="0.2">
      <c r="B14715" s="21" t="str">
        <f t="shared" si="229"/>
        <v>Ottawa (Kanata)Ice Accretion2100RCP4.5</v>
      </c>
      <c r="C14715" t="s">
        <v>398</v>
      </c>
      <c r="D14715" t="s">
        <v>486</v>
      </c>
      <c r="E14715" s="144" t="s">
        <v>193</v>
      </c>
      <c r="F14715" s="144">
        <v>2100</v>
      </c>
      <c r="G14715" s="147">
        <v>19.736979230431363</v>
      </c>
      <c r="H14715" s="147">
        <v>23.681559999999998</v>
      </c>
      <c r="I14715" s="147">
        <v>28.672000000000001</v>
      </c>
      <c r="J14715" s="147">
        <v>32.494279999999996</v>
      </c>
      <c r="K14715" s="147">
        <v>36.30312</v>
      </c>
    </row>
    <row r="14716" spans="2:11" x14ac:dyDescent="0.2">
      <c r="B14716" s="21" t="str">
        <f t="shared" si="229"/>
        <v>Ottawa (Kanata)Ice Accretion2023RCP6.0</v>
      </c>
      <c r="C14716" t="s">
        <v>398</v>
      </c>
      <c r="D14716" t="s">
        <v>486</v>
      </c>
      <c r="E14716" s="144" t="s">
        <v>192</v>
      </c>
      <c r="F14716" s="144">
        <v>2023</v>
      </c>
      <c r="G14716" s="147">
        <v>19.269370640569221</v>
      </c>
      <c r="H14716" s="147">
        <v>22.891399999999997</v>
      </c>
      <c r="I14716" s="147">
        <v>27.495999999999999</v>
      </c>
      <c r="J14716" s="147">
        <v>31.007199999999997</v>
      </c>
      <c r="K14716" s="147">
        <v>34.539119999999997</v>
      </c>
    </row>
    <row r="14717" spans="2:11" x14ac:dyDescent="0.2">
      <c r="B14717" s="21" t="str">
        <f t="shared" si="229"/>
        <v>Ottawa (Kanata)Ice Accretion2025RCP6.0</v>
      </c>
      <c r="C14717" t="s">
        <v>398</v>
      </c>
      <c r="D14717" t="s">
        <v>486</v>
      </c>
      <c r="E14717" s="144" t="s">
        <v>192</v>
      </c>
      <c r="F14717" s="144">
        <v>2025</v>
      </c>
      <c r="G14717" s="147">
        <v>19.266123358695179</v>
      </c>
      <c r="H14717" s="147">
        <v>22.883653333333331</v>
      </c>
      <c r="I14717" s="147">
        <v>27.481999999999999</v>
      </c>
      <c r="J14717" s="147">
        <v>30.991379999999996</v>
      </c>
      <c r="K14717" s="147">
        <v>34.515599999999999</v>
      </c>
    </row>
    <row r="14718" spans="2:11" x14ac:dyDescent="0.2">
      <c r="B14718" s="21" t="str">
        <f t="shared" si="229"/>
        <v>Ottawa (Kanata)Ice Accretion2030RCP6.0</v>
      </c>
      <c r="C14718" t="s">
        <v>398</v>
      </c>
      <c r="D14718" t="s">
        <v>486</v>
      </c>
      <c r="E14718" s="144" t="s">
        <v>192</v>
      </c>
      <c r="F14718" s="144">
        <v>2030</v>
      </c>
      <c r="G14718" s="147">
        <v>19.262876076821136</v>
      </c>
      <c r="H14718" s="147">
        <v>22.875906666666666</v>
      </c>
      <c r="I14718" s="147">
        <v>27.468</v>
      </c>
      <c r="J14718" s="147">
        <v>30.975559999999998</v>
      </c>
      <c r="K14718" s="147">
        <v>34.492080000000001</v>
      </c>
    </row>
    <row r="14719" spans="2:11" x14ac:dyDescent="0.2">
      <c r="B14719" s="21" t="str">
        <f t="shared" si="229"/>
        <v>Ottawa (Kanata)Ice Accretion2035RCP6.0</v>
      </c>
      <c r="C14719" t="s">
        <v>398</v>
      </c>
      <c r="D14719" t="s">
        <v>486</v>
      </c>
      <c r="E14719" s="144" t="s">
        <v>192</v>
      </c>
      <c r="F14719" s="144">
        <v>2035</v>
      </c>
      <c r="G14719" s="147">
        <v>19.259628794947091</v>
      </c>
      <c r="H14719" s="147">
        <v>22.868159999999996</v>
      </c>
      <c r="I14719" s="147">
        <v>27.454000000000001</v>
      </c>
      <c r="J14719" s="147">
        <v>30.959739999999996</v>
      </c>
      <c r="K14719" s="147">
        <v>34.468559999999997</v>
      </c>
    </row>
    <row r="14720" spans="2:11" x14ac:dyDescent="0.2">
      <c r="B14720" s="21" t="str">
        <f t="shared" si="229"/>
        <v>Ottawa (Kanata)Ice Accretion2040RCP6.0</v>
      </c>
      <c r="C14720" t="s">
        <v>398</v>
      </c>
      <c r="D14720" t="s">
        <v>486</v>
      </c>
      <c r="E14720" s="144" t="s">
        <v>192</v>
      </c>
      <c r="F14720" s="144">
        <v>2040</v>
      </c>
      <c r="G14720" s="147">
        <v>19.256381513073048</v>
      </c>
      <c r="H14720" s="147">
        <v>22.86041333333333</v>
      </c>
      <c r="I14720" s="147">
        <v>27.439999999999998</v>
      </c>
      <c r="J14720" s="147">
        <v>30.943919999999995</v>
      </c>
      <c r="K14720" s="147">
        <v>34.445039999999999</v>
      </c>
    </row>
    <row r="14721" spans="2:11" x14ac:dyDescent="0.2">
      <c r="B14721" s="21" t="str">
        <f t="shared" si="229"/>
        <v>Ottawa (Kanata)Ice Accretion2045RCP6.0</v>
      </c>
      <c r="C14721" t="s">
        <v>398</v>
      </c>
      <c r="D14721" t="s">
        <v>486</v>
      </c>
      <c r="E14721" s="144" t="s">
        <v>192</v>
      </c>
      <c r="F14721" s="144">
        <v>2045</v>
      </c>
      <c r="G14721" s="147">
        <v>19.253134231199006</v>
      </c>
      <c r="H14721" s="147">
        <v>22.852666666666664</v>
      </c>
      <c r="I14721" s="147">
        <v>27.425999999999998</v>
      </c>
      <c r="J14721" s="147">
        <v>30.928099999999997</v>
      </c>
      <c r="K14721" s="147">
        <v>34.421520000000001</v>
      </c>
    </row>
    <row r="14722" spans="2:11" x14ac:dyDescent="0.2">
      <c r="B14722" s="21" t="str">
        <f t="shared" si="229"/>
        <v>Ottawa (Kanata)Ice Accretion2050RCP6.0</v>
      </c>
      <c r="C14722" t="s">
        <v>398</v>
      </c>
      <c r="D14722" t="s">
        <v>486</v>
      </c>
      <c r="E14722" s="144" t="s">
        <v>192</v>
      </c>
      <c r="F14722" s="144">
        <v>2050</v>
      </c>
      <c r="G14722" s="147">
        <v>19.261577164071518</v>
      </c>
      <c r="H14722" s="147">
        <v>22.877455999999999</v>
      </c>
      <c r="I14722" s="147">
        <v>27.473599999999998</v>
      </c>
      <c r="J14722" s="147">
        <v>30.994543999999994</v>
      </c>
      <c r="K14722" s="147">
        <v>34.496784000000005</v>
      </c>
    </row>
    <row r="14723" spans="2:11" x14ac:dyDescent="0.2">
      <c r="B14723" s="21" t="str">
        <f t="shared" si="229"/>
        <v>Ottawa (Kanata)Ice Accretion2055RCP6.0</v>
      </c>
      <c r="C14723" t="s">
        <v>398</v>
      </c>
      <c r="D14723" t="s">
        <v>486</v>
      </c>
      <c r="E14723" s="144" t="s">
        <v>192</v>
      </c>
      <c r="F14723" s="144">
        <v>2055</v>
      </c>
      <c r="G14723" s="147">
        <v>19.273267378818073</v>
      </c>
      <c r="H14723" s="147">
        <v>22.909991999999999</v>
      </c>
      <c r="I14723" s="147">
        <v>27.5352</v>
      </c>
      <c r="J14723" s="147">
        <v>31.076807999999996</v>
      </c>
      <c r="K14723" s="147">
        <v>34.595568</v>
      </c>
    </row>
    <row r="14724" spans="2:11" x14ac:dyDescent="0.2">
      <c r="B14724" s="21" t="str">
        <f t="shared" si="229"/>
        <v>Ottawa (Kanata)Ice Accretion2060RCP6.0</v>
      </c>
      <c r="C14724" t="s">
        <v>398</v>
      </c>
      <c r="D14724" t="s">
        <v>486</v>
      </c>
      <c r="E14724" s="144" t="s">
        <v>192</v>
      </c>
      <c r="F14724" s="144">
        <v>2060</v>
      </c>
      <c r="G14724" s="147">
        <v>19.284957593564624</v>
      </c>
      <c r="H14724" s="147">
        <v>22.942527999999996</v>
      </c>
      <c r="I14724" s="147">
        <v>27.596799999999998</v>
      </c>
      <c r="J14724" s="147">
        <v>31.159071999999995</v>
      </c>
      <c r="K14724" s="147">
        <v>34.694352000000002</v>
      </c>
    </row>
    <row r="14725" spans="2:11" x14ac:dyDescent="0.2">
      <c r="B14725" s="21" t="str">
        <f t="shared" si="229"/>
        <v>Ottawa (Kanata)Ice Accretion2065RCP6.0</v>
      </c>
      <c r="C14725" t="s">
        <v>398</v>
      </c>
      <c r="D14725" t="s">
        <v>486</v>
      </c>
      <c r="E14725" s="144" t="s">
        <v>192</v>
      </c>
      <c r="F14725" s="144">
        <v>2065</v>
      </c>
      <c r="G14725" s="147">
        <v>19.296647808311178</v>
      </c>
      <c r="H14725" s="147">
        <v>22.975063999999996</v>
      </c>
      <c r="I14725" s="147">
        <v>27.6584</v>
      </c>
      <c r="J14725" s="147">
        <v>31.241335999999997</v>
      </c>
      <c r="K14725" s="147">
        <v>34.793135999999997</v>
      </c>
    </row>
    <row r="14726" spans="2:11" x14ac:dyDescent="0.2">
      <c r="B14726" s="21" t="str">
        <f t="shared" si="229"/>
        <v>Ottawa (Kanata)Ice Accretion2070RCP6.0</v>
      </c>
      <c r="C14726" t="s">
        <v>398</v>
      </c>
      <c r="D14726" t="s">
        <v>486</v>
      </c>
      <c r="E14726" s="144" t="s">
        <v>192</v>
      </c>
      <c r="F14726" s="144">
        <v>2070</v>
      </c>
      <c r="G14726" s="147">
        <v>19.308338023057733</v>
      </c>
      <c r="H14726" s="147">
        <v>23.007599999999996</v>
      </c>
      <c r="I14726" s="147">
        <v>27.72</v>
      </c>
      <c r="J14726" s="147">
        <v>31.323599999999995</v>
      </c>
      <c r="K14726" s="147">
        <v>34.891919999999999</v>
      </c>
    </row>
    <row r="14727" spans="2:11" x14ac:dyDescent="0.2">
      <c r="B14727" s="21" t="str">
        <f t="shared" si="229"/>
        <v>Ottawa (Kanata)Ice Accretion2075RCP6.0</v>
      </c>
      <c r="C14727" t="s">
        <v>398</v>
      </c>
      <c r="D14727" t="s">
        <v>486</v>
      </c>
      <c r="E14727" s="144" t="s">
        <v>192</v>
      </c>
      <c r="F14727" s="144">
        <v>2075</v>
      </c>
      <c r="G14727" s="147">
        <v>19.41549832490114</v>
      </c>
      <c r="H14727" s="147">
        <v>23.176089999999995</v>
      </c>
      <c r="I14727" s="147">
        <v>27.957999999999998</v>
      </c>
      <c r="J14727" s="147">
        <v>31.616269999999997</v>
      </c>
      <c r="K14727" s="147">
        <v>35.244720000000001</v>
      </c>
    </row>
    <row r="14728" spans="2:11" x14ac:dyDescent="0.2">
      <c r="B14728" s="21" t="str">
        <f t="shared" si="229"/>
        <v>Ottawa (Kanata)Ice Accretion2080RCP6.0</v>
      </c>
      <c r="C14728" t="s">
        <v>398</v>
      </c>
      <c r="D14728" t="s">
        <v>486</v>
      </c>
      <c r="E14728" s="144" t="s">
        <v>192</v>
      </c>
      <c r="F14728" s="144">
        <v>2080</v>
      </c>
      <c r="G14728" s="147">
        <v>19.522658626744548</v>
      </c>
      <c r="H14728" s="147">
        <v>23.344579999999997</v>
      </c>
      <c r="I14728" s="147">
        <v>28.195999999999998</v>
      </c>
      <c r="J14728" s="147">
        <v>31.908939999999994</v>
      </c>
      <c r="K14728" s="147">
        <v>35.597520000000003</v>
      </c>
    </row>
    <row r="14729" spans="2:11" x14ac:dyDescent="0.2">
      <c r="B14729" s="21" t="str">
        <f t="shared" si="229"/>
        <v>Ottawa (Kanata)Ice Accretion2085RCP6.0</v>
      </c>
      <c r="C14729" t="s">
        <v>398</v>
      </c>
      <c r="D14729" t="s">
        <v>486</v>
      </c>
      <c r="E14729" s="144" t="s">
        <v>192</v>
      </c>
      <c r="F14729" s="144">
        <v>2085</v>
      </c>
      <c r="G14729" s="147">
        <v>19.629818928587955</v>
      </c>
      <c r="H14729" s="147">
        <v>23.513069999999999</v>
      </c>
      <c r="I14729" s="147">
        <v>28.434000000000001</v>
      </c>
      <c r="J14729" s="147">
        <v>32.201609999999995</v>
      </c>
      <c r="K14729" s="147">
        <v>35.950319999999998</v>
      </c>
    </row>
    <row r="14730" spans="2:11" x14ac:dyDescent="0.2">
      <c r="B14730" s="21" t="str">
        <f t="shared" si="229"/>
        <v>Ottawa (Kanata)Ice Accretion2090RCP6.0</v>
      </c>
      <c r="C14730" t="s">
        <v>398</v>
      </c>
      <c r="D14730" t="s">
        <v>486</v>
      </c>
      <c r="E14730" s="144" t="s">
        <v>192</v>
      </c>
      <c r="F14730" s="144">
        <v>2090</v>
      </c>
      <c r="G14730" s="147">
        <v>19.743473794179447</v>
      </c>
      <c r="H14730" s="147">
        <v>23.735786666666666</v>
      </c>
      <c r="I14730" s="147">
        <v>28.793333333333333</v>
      </c>
      <c r="J14730" s="147">
        <v>32.652479999999997</v>
      </c>
      <c r="K14730" s="147">
        <v>36.503039999999999</v>
      </c>
    </row>
    <row r="14731" spans="2:11" x14ac:dyDescent="0.2">
      <c r="B14731" s="21" t="str">
        <f t="shared" si="229"/>
        <v>Ottawa (Kanata)Ice Accretion2095RCP6.0</v>
      </c>
      <c r="C14731" t="s">
        <v>398</v>
      </c>
      <c r="D14731" t="s">
        <v>486</v>
      </c>
      <c r="E14731" s="144" t="s">
        <v>192</v>
      </c>
      <c r="F14731" s="144">
        <v>2095</v>
      </c>
      <c r="G14731" s="147">
        <v>19.749968357927536</v>
      </c>
      <c r="H14731" s="147">
        <v>23.790013333333331</v>
      </c>
      <c r="I14731" s="147">
        <v>28.914666666666665</v>
      </c>
      <c r="J14731" s="147">
        <v>32.810679999999998</v>
      </c>
      <c r="K14731" s="147">
        <v>36.702960000000004</v>
      </c>
    </row>
    <row r="14732" spans="2:11" x14ac:dyDescent="0.2">
      <c r="B14732" s="21" t="str">
        <f t="shared" ref="B14732:B14795" si="230">C14732&amp;D14732&amp;F14732&amp;E14732</f>
        <v>Ottawa (Kanata)Ice Accretion2100RCP6.0</v>
      </c>
      <c r="C14732" t="s">
        <v>398</v>
      </c>
      <c r="D14732" t="s">
        <v>486</v>
      </c>
      <c r="E14732" s="144" t="s">
        <v>192</v>
      </c>
      <c r="F14732" s="144">
        <v>2100</v>
      </c>
      <c r="G14732" s="147">
        <v>19.75646292167562</v>
      </c>
      <c r="H14732" s="147">
        <v>23.844239999999999</v>
      </c>
      <c r="I14732" s="147">
        <v>29.035999999999998</v>
      </c>
      <c r="J14732" s="147">
        <v>32.968879999999999</v>
      </c>
      <c r="K14732" s="147">
        <v>36.902880000000003</v>
      </c>
    </row>
    <row r="14733" spans="2:11" x14ac:dyDescent="0.2">
      <c r="B14733" s="21" t="str">
        <f t="shared" si="230"/>
        <v>Ottawa (Kanata)Ice Accretion2023RCP8.5</v>
      </c>
      <c r="C14733" t="s">
        <v>398</v>
      </c>
      <c r="D14733" t="s">
        <v>486</v>
      </c>
      <c r="E14733" s="144" t="s">
        <v>191</v>
      </c>
      <c r="F14733" s="144">
        <v>2023</v>
      </c>
      <c r="G14733" s="147">
        <v>19.269370640569221</v>
      </c>
      <c r="H14733" s="147">
        <v>22.891399999999997</v>
      </c>
      <c r="I14733" s="147">
        <v>27.495999999999999</v>
      </c>
      <c r="J14733" s="147">
        <v>31.007199999999997</v>
      </c>
      <c r="K14733" s="147">
        <v>34.539119999999997</v>
      </c>
    </row>
    <row r="14734" spans="2:11" x14ac:dyDescent="0.2">
      <c r="B14734" s="21" t="str">
        <f t="shared" si="230"/>
        <v>Ottawa (Kanata)Ice Accretion2025RCP8.5</v>
      </c>
      <c r="C14734" t="s">
        <v>398</v>
      </c>
      <c r="D14734" t="s">
        <v>486</v>
      </c>
      <c r="E14734" s="144" t="s">
        <v>191</v>
      </c>
      <c r="F14734" s="144">
        <v>2025</v>
      </c>
      <c r="G14734" s="147">
        <v>19.262876076821136</v>
      </c>
      <c r="H14734" s="147">
        <v>22.875906666666666</v>
      </c>
      <c r="I14734" s="147">
        <v>27.468</v>
      </c>
      <c r="J14734" s="147">
        <v>30.975559999999998</v>
      </c>
      <c r="K14734" s="147">
        <v>34.492080000000001</v>
      </c>
    </row>
    <row r="14735" spans="2:11" x14ac:dyDescent="0.2">
      <c r="B14735" s="21" t="str">
        <f t="shared" si="230"/>
        <v>Ottawa (Kanata)Ice Accretion2030RCP8.5</v>
      </c>
      <c r="C14735" t="s">
        <v>398</v>
      </c>
      <c r="D14735" t="s">
        <v>486</v>
      </c>
      <c r="E14735" s="144" t="s">
        <v>191</v>
      </c>
      <c r="F14735" s="144">
        <v>2030</v>
      </c>
      <c r="G14735" s="147">
        <v>19.256381513073048</v>
      </c>
      <c r="H14735" s="147">
        <v>22.86041333333333</v>
      </c>
      <c r="I14735" s="147">
        <v>27.439999999999998</v>
      </c>
      <c r="J14735" s="147">
        <v>30.943919999999995</v>
      </c>
      <c r="K14735" s="147">
        <v>34.445039999999999</v>
      </c>
    </row>
    <row r="14736" spans="2:11" x14ac:dyDescent="0.2">
      <c r="B14736" s="21" t="str">
        <f t="shared" si="230"/>
        <v>Ottawa (Kanata)Ice Accretion2035RCP8.5</v>
      </c>
      <c r="C14736" t="s">
        <v>398</v>
      </c>
      <c r="D14736" t="s">
        <v>486</v>
      </c>
      <c r="E14736" s="144" t="s">
        <v>191</v>
      </c>
      <c r="F14736" s="144">
        <v>2035</v>
      </c>
      <c r="G14736" s="147">
        <v>19.249886949324964</v>
      </c>
      <c r="H14736" s="147">
        <v>22.844919999999998</v>
      </c>
      <c r="I14736" s="147">
        <v>27.411999999999999</v>
      </c>
      <c r="J14736" s="147">
        <v>30.912279999999996</v>
      </c>
      <c r="K14736" s="147">
        <v>34.398000000000003</v>
      </c>
    </row>
    <row r="14737" spans="2:11" x14ac:dyDescent="0.2">
      <c r="B14737" s="21" t="str">
        <f t="shared" si="230"/>
        <v>Ottawa (Kanata)Ice Accretion2040RCP8.5</v>
      </c>
      <c r="C14737" t="s">
        <v>398</v>
      </c>
      <c r="D14737" t="s">
        <v>486</v>
      </c>
      <c r="E14737" s="144" t="s">
        <v>191</v>
      </c>
      <c r="F14737" s="144">
        <v>2040</v>
      </c>
      <c r="G14737" s="147">
        <v>19.269370640569221</v>
      </c>
      <c r="H14737" s="147">
        <v>22.899146666666663</v>
      </c>
      <c r="I14737" s="147">
        <v>27.514666666666667</v>
      </c>
      <c r="J14737" s="147">
        <v>31.049386666666663</v>
      </c>
      <c r="K14737" s="147">
        <v>34.562640000000002</v>
      </c>
    </row>
    <row r="14738" spans="2:11" x14ac:dyDescent="0.2">
      <c r="B14738" s="21" t="str">
        <f t="shared" si="230"/>
        <v>Ottawa (Kanata)Ice Accretion2045RCP8.5</v>
      </c>
      <c r="C14738" t="s">
        <v>398</v>
      </c>
      <c r="D14738" t="s">
        <v>486</v>
      </c>
      <c r="E14738" s="144" t="s">
        <v>191</v>
      </c>
      <c r="F14738" s="144">
        <v>2045</v>
      </c>
      <c r="G14738" s="147">
        <v>19.288854331813475</v>
      </c>
      <c r="H14738" s="147">
        <v>22.953373333333332</v>
      </c>
      <c r="I14738" s="147">
        <v>27.617333333333331</v>
      </c>
      <c r="J14738" s="147">
        <v>31.186493333333328</v>
      </c>
      <c r="K14738" s="147">
        <v>34.72728</v>
      </c>
    </row>
    <row r="14739" spans="2:11" x14ac:dyDescent="0.2">
      <c r="B14739" s="21" t="str">
        <f t="shared" si="230"/>
        <v>Ottawa (Kanata)Ice Accretion2050RCP8.5</v>
      </c>
      <c r="C14739" t="s">
        <v>398</v>
      </c>
      <c r="D14739" t="s">
        <v>486</v>
      </c>
      <c r="E14739" s="144" t="s">
        <v>191</v>
      </c>
      <c r="F14739" s="144">
        <v>2050</v>
      </c>
      <c r="G14739" s="147">
        <v>19.451218425515609</v>
      </c>
      <c r="H14739" s="147">
        <v>23.232253333333329</v>
      </c>
      <c r="I14739" s="147">
        <v>28.037333333333333</v>
      </c>
      <c r="J14739" s="147">
        <v>31.713826666666662</v>
      </c>
      <c r="K14739" s="147">
        <v>35.362319999999997</v>
      </c>
    </row>
    <row r="14740" spans="2:11" x14ac:dyDescent="0.2">
      <c r="B14740" s="21" t="str">
        <f t="shared" si="230"/>
        <v>Ottawa (Kanata)Ice Accretion2055RCP8.5</v>
      </c>
      <c r="C14740" t="s">
        <v>398</v>
      </c>
      <c r="D14740" t="s">
        <v>486</v>
      </c>
      <c r="E14740" s="144" t="s">
        <v>191</v>
      </c>
      <c r="F14740" s="144">
        <v>2055</v>
      </c>
      <c r="G14740" s="147">
        <v>19.594098827973486</v>
      </c>
      <c r="H14740" s="147">
        <v>23.456906666666665</v>
      </c>
      <c r="I14740" s="147">
        <v>28.354666666666667</v>
      </c>
      <c r="J14740" s="147">
        <v>32.104053333333326</v>
      </c>
      <c r="K14740" s="147">
        <v>35.832720000000002</v>
      </c>
    </row>
    <row r="14741" spans="2:11" x14ac:dyDescent="0.2">
      <c r="B14741" s="21" t="str">
        <f t="shared" si="230"/>
        <v>Ottawa (Kanata)Ice Accretion2060RCP8.5</v>
      </c>
      <c r="C14741" t="s">
        <v>398</v>
      </c>
      <c r="D14741" t="s">
        <v>486</v>
      </c>
      <c r="E14741" s="144" t="s">
        <v>191</v>
      </c>
      <c r="F14741" s="144">
        <v>2060</v>
      </c>
      <c r="G14741" s="147">
        <v>19.743473794179447</v>
      </c>
      <c r="H14741" s="147">
        <v>23.735786666666666</v>
      </c>
      <c r="I14741" s="147">
        <v>28.793333333333333</v>
      </c>
      <c r="J14741" s="147">
        <v>32.652479999999997</v>
      </c>
      <c r="K14741" s="147">
        <v>36.503039999999999</v>
      </c>
    </row>
    <row r="14742" spans="2:11" x14ac:dyDescent="0.2">
      <c r="B14742" s="21" t="str">
        <f t="shared" si="230"/>
        <v>Ottawa (Kanata)Ice Accretion2065RCP8.5</v>
      </c>
      <c r="C14742" t="s">
        <v>398</v>
      </c>
      <c r="D14742" t="s">
        <v>486</v>
      </c>
      <c r="E14742" s="144" t="s">
        <v>191</v>
      </c>
      <c r="F14742" s="144">
        <v>2065</v>
      </c>
      <c r="G14742" s="147">
        <v>19.749968357927536</v>
      </c>
      <c r="H14742" s="147">
        <v>23.790013333333331</v>
      </c>
      <c r="I14742" s="147">
        <v>28.914666666666665</v>
      </c>
      <c r="J14742" s="147">
        <v>32.810679999999998</v>
      </c>
      <c r="K14742" s="147">
        <v>36.702960000000004</v>
      </c>
    </row>
    <row r="14743" spans="2:11" x14ac:dyDescent="0.2">
      <c r="B14743" s="21" t="str">
        <f t="shared" si="230"/>
        <v>Ottawa (Kanata)Ice Accretion2070RCP8.5</v>
      </c>
      <c r="C14743" t="s">
        <v>398</v>
      </c>
      <c r="D14743" t="s">
        <v>486</v>
      </c>
      <c r="E14743" s="144" t="s">
        <v>191</v>
      </c>
      <c r="F14743" s="144">
        <v>2070</v>
      </c>
      <c r="G14743" s="147">
        <v>19.652549901706255</v>
      </c>
      <c r="H14743" s="147">
        <v>23.759026666666664</v>
      </c>
      <c r="I14743" s="147">
        <v>28.970666666666666</v>
      </c>
      <c r="J14743" s="147">
        <v>32.926693333333333</v>
      </c>
      <c r="K14743" s="147">
        <v>36.879360000000005</v>
      </c>
    </row>
    <row r="14744" spans="2:11" x14ac:dyDescent="0.2">
      <c r="B14744" s="21" t="str">
        <f t="shared" si="230"/>
        <v>Ottawa (Kanata)Ice Accretion2075RCP8.5</v>
      </c>
      <c r="C14744" t="s">
        <v>398</v>
      </c>
      <c r="D14744" t="s">
        <v>486</v>
      </c>
      <c r="E14744" s="144" t="s">
        <v>191</v>
      </c>
      <c r="F14744" s="144">
        <v>2075</v>
      </c>
      <c r="G14744" s="147">
        <v>19.54863688173689</v>
      </c>
      <c r="H14744" s="147">
        <v>23.673813333333332</v>
      </c>
      <c r="I14744" s="147">
        <v>28.905333333333331</v>
      </c>
      <c r="J14744" s="147">
        <v>32.884506666666667</v>
      </c>
      <c r="K14744" s="147">
        <v>36.855840000000001</v>
      </c>
    </row>
    <row r="14745" spans="2:11" x14ac:dyDescent="0.2">
      <c r="B14745" s="21" t="str">
        <f t="shared" si="230"/>
        <v>Ottawa (Kanata)Ice Accretion2080RCP8.5</v>
      </c>
      <c r="C14745" t="s">
        <v>398</v>
      </c>
      <c r="D14745" t="s">
        <v>486</v>
      </c>
      <c r="E14745" s="144" t="s">
        <v>191</v>
      </c>
      <c r="F14745" s="144">
        <v>2080</v>
      </c>
      <c r="G14745" s="147">
        <v>19.444723861767525</v>
      </c>
      <c r="H14745" s="147">
        <v>23.588599999999996</v>
      </c>
      <c r="I14745" s="147">
        <v>28.84</v>
      </c>
      <c r="J14745" s="147">
        <v>32.842320000000001</v>
      </c>
      <c r="K14745" s="147">
        <v>36.832320000000003</v>
      </c>
    </row>
    <row r="14746" spans="2:11" x14ac:dyDescent="0.2">
      <c r="B14746" s="21" t="str">
        <f t="shared" si="230"/>
        <v>Ottawa (Kanata)Ice Accretion2085RCP8.5</v>
      </c>
      <c r="C14746" t="s">
        <v>398</v>
      </c>
      <c r="D14746" t="s">
        <v>486</v>
      </c>
      <c r="E14746" s="144" t="s">
        <v>191</v>
      </c>
      <c r="F14746" s="144">
        <v>2085</v>
      </c>
      <c r="G14746" s="147">
        <v>18.83098758757346</v>
      </c>
      <c r="H14746" s="147">
        <v>22.891399999999997</v>
      </c>
      <c r="I14746" s="147">
        <v>28.027999999999999</v>
      </c>
      <c r="J14746" s="147">
        <v>31.940579999999997</v>
      </c>
      <c r="K14746" s="147">
        <v>35.844480000000004</v>
      </c>
    </row>
    <row r="14747" spans="2:11" x14ac:dyDescent="0.2">
      <c r="B14747" s="21" t="str">
        <f t="shared" si="230"/>
        <v>Ottawa (Kanata)Ice Accretion2090RCP8.5</v>
      </c>
      <c r="C14747" t="s">
        <v>398</v>
      </c>
      <c r="D14747" t="s">
        <v>486</v>
      </c>
      <c r="E14747" s="144" t="s">
        <v>191</v>
      </c>
      <c r="F14747" s="144">
        <v>2090</v>
      </c>
      <c r="G14747" s="147">
        <v>18.217251313379396</v>
      </c>
      <c r="H14747" s="147">
        <v>22.194199999999999</v>
      </c>
      <c r="I14747" s="147">
        <v>27.216000000000001</v>
      </c>
      <c r="J14747" s="147">
        <v>31.038839999999997</v>
      </c>
      <c r="K14747" s="147">
        <v>34.856639999999999</v>
      </c>
    </row>
    <row r="14748" spans="2:11" x14ac:dyDescent="0.2">
      <c r="B14748" s="21" t="str">
        <f t="shared" si="230"/>
        <v>Ottawa (Kanata)Ice Accretion2095RCP8.5</v>
      </c>
      <c r="C14748" t="s">
        <v>398</v>
      </c>
      <c r="D14748" t="s">
        <v>486</v>
      </c>
      <c r="E14748" s="144" t="s">
        <v>191</v>
      </c>
      <c r="F14748" s="144">
        <v>2095</v>
      </c>
      <c r="G14748" s="147">
        <v>18.217251313379396</v>
      </c>
      <c r="H14748" s="147">
        <v>22.194199999999999</v>
      </c>
      <c r="I14748" s="147">
        <v>27.216000000000001</v>
      </c>
      <c r="J14748" s="147">
        <v>31.038839999999997</v>
      </c>
      <c r="K14748" s="147">
        <v>34.856639999999999</v>
      </c>
    </row>
    <row r="14749" spans="2:11" x14ac:dyDescent="0.2">
      <c r="B14749" s="21" t="str">
        <f t="shared" si="230"/>
        <v>Ottawa (Kanata)Ice Accretion2100RCP8.5</v>
      </c>
      <c r="C14749" t="s">
        <v>398</v>
      </c>
      <c r="D14749" t="s">
        <v>486</v>
      </c>
      <c r="E14749" s="144" t="s">
        <v>191</v>
      </c>
      <c r="F14749" s="144">
        <v>2100</v>
      </c>
      <c r="G14749" s="147">
        <v>18.217251313379396</v>
      </c>
      <c r="H14749" s="147">
        <v>22.194199999999999</v>
      </c>
      <c r="I14749" s="147">
        <v>27.216000000000001</v>
      </c>
      <c r="J14749" s="147">
        <v>31.038839999999997</v>
      </c>
      <c r="K14749" s="147">
        <v>34.856639999999999</v>
      </c>
    </row>
    <row r="14750" spans="2:11" x14ac:dyDescent="0.2">
      <c r="B14750" s="21" t="str">
        <f t="shared" si="230"/>
        <v>Ottawa (Kanata)Wind2023RCP4.5</v>
      </c>
      <c r="C14750" t="s">
        <v>398</v>
      </c>
      <c r="D14750" t="s">
        <v>1</v>
      </c>
      <c r="E14750" s="144" t="s">
        <v>193</v>
      </c>
      <c r="F14750" s="144">
        <v>2023</v>
      </c>
      <c r="G14750" s="147">
        <v>78.055357456914649</v>
      </c>
      <c r="H14750" s="147">
        <v>84.177090000000007</v>
      </c>
      <c r="I14750" s="147">
        <v>90.63900000000001</v>
      </c>
      <c r="J14750" s="147">
        <v>97.080030000000008</v>
      </c>
      <c r="K14750" s="147">
        <v>103.52339999999998</v>
      </c>
    </row>
    <row r="14751" spans="2:11" x14ac:dyDescent="0.2">
      <c r="B14751" s="21" t="str">
        <f t="shared" si="230"/>
        <v>Ottawa (Kanata)Wind2025RCP4.5</v>
      </c>
      <c r="C14751" t="s">
        <v>398</v>
      </c>
      <c r="D14751" t="s">
        <v>1</v>
      </c>
      <c r="E14751" s="144" t="s">
        <v>193</v>
      </c>
      <c r="F14751" s="144">
        <v>2025</v>
      </c>
      <c r="G14751" s="147">
        <v>78.146023111733186</v>
      </c>
      <c r="H14751" s="147">
        <v>84.292875000000009</v>
      </c>
      <c r="I14751" s="147">
        <v>90.787500000000009</v>
      </c>
      <c r="J14751" s="147">
        <v>97.254975000000002</v>
      </c>
      <c r="K14751" s="147">
        <v>103.72688999999998</v>
      </c>
    </row>
    <row r="14752" spans="2:11" x14ac:dyDescent="0.2">
      <c r="B14752" s="21" t="str">
        <f t="shared" si="230"/>
        <v>Ottawa (Kanata)Wind2030RCP4.5</v>
      </c>
      <c r="C14752" t="s">
        <v>398</v>
      </c>
      <c r="D14752" t="s">
        <v>1</v>
      </c>
      <c r="E14752" s="144" t="s">
        <v>193</v>
      </c>
      <c r="F14752" s="144">
        <v>2030</v>
      </c>
      <c r="G14752" s="147">
        <v>78.236688766551723</v>
      </c>
      <c r="H14752" s="147">
        <v>84.408660000000012</v>
      </c>
      <c r="I14752" s="147">
        <v>90.936000000000007</v>
      </c>
      <c r="J14752" s="147">
        <v>97.42992000000001</v>
      </c>
      <c r="K14752" s="147">
        <v>103.93037999999999</v>
      </c>
    </row>
    <row r="14753" spans="2:11" x14ac:dyDescent="0.2">
      <c r="B14753" s="21" t="str">
        <f t="shared" si="230"/>
        <v>Ottawa (Kanata)Wind2035RCP4.5</v>
      </c>
      <c r="C14753" t="s">
        <v>398</v>
      </c>
      <c r="D14753" t="s">
        <v>1</v>
      </c>
      <c r="E14753" s="144" t="s">
        <v>193</v>
      </c>
      <c r="F14753" s="144">
        <v>2035</v>
      </c>
      <c r="G14753" s="147">
        <v>78.327354421370245</v>
      </c>
      <c r="H14753" s="147">
        <v>84.524445000000014</v>
      </c>
      <c r="I14753" s="147">
        <v>91.084499999999991</v>
      </c>
      <c r="J14753" s="147">
        <v>97.604865000000004</v>
      </c>
      <c r="K14753" s="147">
        <v>104.13386999999997</v>
      </c>
    </row>
    <row r="14754" spans="2:11" x14ac:dyDescent="0.2">
      <c r="B14754" s="21" t="str">
        <f t="shared" si="230"/>
        <v>Ottawa (Kanata)Wind2040RCP4.5</v>
      </c>
      <c r="C14754" t="s">
        <v>398</v>
      </c>
      <c r="D14754" t="s">
        <v>1</v>
      </c>
      <c r="E14754" s="144" t="s">
        <v>193</v>
      </c>
      <c r="F14754" s="144">
        <v>2040</v>
      </c>
      <c r="G14754" s="147">
        <v>78.418020076188782</v>
      </c>
      <c r="H14754" s="147">
        <v>84.640230000000003</v>
      </c>
      <c r="I14754" s="147">
        <v>91.23299999999999</v>
      </c>
      <c r="J14754" s="147">
        <v>97.779809999999998</v>
      </c>
      <c r="K14754" s="147">
        <v>104.33735999999998</v>
      </c>
    </row>
    <row r="14755" spans="2:11" x14ac:dyDescent="0.2">
      <c r="B14755" s="21" t="str">
        <f t="shared" si="230"/>
        <v>Ottawa (Kanata)Wind2045RCP4.5</v>
      </c>
      <c r="C14755" t="s">
        <v>398</v>
      </c>
      <c r="D14755" t="s">
        <v>1</v>
      </c>
      <c r="E14755" s="144" t="s">
        <v>193</v>
      </c>
      <c r="F14755" s="144">
        <v>2045</v>
      </c>
      <c r="G14755" s="147">
        <v>78.508685731007319</v>
      </c>
      <c r="H14755" s="147">
        <v>84.756015000000005</v>
      </c>
      <c r="I14755" s="147">
        <v>91.381499999999988</v>
      </c>
      <c r="J14755" s="147">
        <v>97.954755000000006</v>
      </c>
      <c r="K14755" s="147">
        <v>104.54084999999998</v>
      </c>
    </row>
    <row r="14756" spans="2:11" x14ac:dyDescent="0.2">
      <c r="B14756" s="21" t="str">
        <f t="shared" si="230"/>
        <v>Ottawa (Kanata)Wind2050RCP4.5</v>
      </c>
      <c r="C14756" t="s">
        <v>398</v>
      </c>
      <c r="D14756" t="s">
        <v>1</v>
      </c>
      <c r="E14756" s="144" t="s">
        <v>193</v>
      </c>
      <c r="F14756" s="144">
        <v>2050</v>
      </c>
      <c r="G14756" s="147">
        <v>78.51075808883175</v>
      </c>
      <c r="H14756" s="147">
        <v>84.751272</v>
      </c>
      <c r="I14756" s="147">
        <v>91.369799999999984</v>
      </c>
      <c r="J14756" s="147">
        <v>97.935174000000004</v>
      </c>
      <c r="K14756" s="147">
        <v>104.51451599999999</v>
      </c>
    </row>
    <row r="14757" spans="2:11" x14ac:dyDescent="0.2">
      <c r="B14757" s="21" t="str">
        <f t="shared" si="230"/>
        <v>Ottawa (Kanata)Wind2055RCP4.5</v>
      </c>
      <c r="C14757" t="s">
        <v>398</v>
      </c>
      <c r="D14757" t="s">
        <v>1</v>
      </c>
      <c r="E14757" s="144" t="s">
        <v>193</v>
      </c>
      <c r="F14757" s="144">
        <v>2055</v>
      </c>
      <c r="G14757" s="147">
        <v>78.422164791837631</v>
      </c>
      <c r="H14757" s="147">
        <v>84.630744000000007</v>
      </c>
      <c r="I14757" s="147">
        <v>91.209599999999995</v>
      </c>
      <c r="J14757" s="147">
        <v>97.740648000000007</v>
      </c>
      <c r="K14757" s="147">
        <v>104.28469199999999</v>
      </c>
    </row>
    <row r="14758" spans="2:11" x14ac:dyDescent="0.2">
      <c r="B14758" s="21" t="str">
        <f t="shared" si="230"/>
        <v>Ottawa (Kanata)Wind2060RCP4.5</v>
      </c>
      <c r="C14758" t="s">
        <v>398</v>
      </c>
      <c r="D14758" t="s">
        <v>1</v>
      </c>
      <c r="E14758" s="144" t="s">
        <v>193</v>
      </c>
      <c r="F14758" s="144">
        <v>2060</v>
      </c>
      <c r="G14758" s="147">
        <v>78.333571494843525</v>
      </c>
      <c r="H14758" s="147">
        <v>84.510216</v>
      </c>
      <c r="I14758" s="147">
        <v>91.049399999999991</v>
      </c>
      <c r="J14758" s="147">
        <v>97.546121999999997</v>
      </c>
      <c r="K14758" s="147">
        <v>104.05486799999998</v>
      </c>
    </row>
    <row r="14759" spans="2:11" x14ac:dyDescent="0.2">
      <c r="B14759" s="21" t="str">
        <f t="shared" si="230"/>
        <v>Ottawa (Kanata)Wind2065RCP4.5</v>
      </c>
      <c r="C14759" t="s">
        <v>398</v>
      </c>
      <c r="D14759" t="s">
        <v>1</v>
      </c>
      <c r="E14759" s="144" t="s">
        <v>193</v>
      </c>
      <c r="F14759" s="144">
        <v>2065</v>
      </c>
      <c r="G14759" s="147">
        <v>78.244978197849406</v>
      </c>
      <c r="H14759" s="147">
        <v>84.389688000000007</v>
      </c>
      <c r="I14759" s="147">
        <v>90.889200000000002</v>
      </c>
      <c r="J14759" s="147">
        <v>97.351596000000001</v>
      </c>
      <c r="K14759" s="147">
        <v>103.82504399999999</v>
      </c>
    </row>
    <row r="14760" spans="2:11" x14ac:dyDescent="0.2">
      <c r="B14760" s="21" t="str">
        <f t="shared" si="230"/>
        <v>Ottawa (Kanata)Wind2070RCP4.5</v>
      </c>
      <c r="C14760" t="s">
        <v>398</v>
      </c>
      <c r="D14760" t="s">
        <v>1</v>
      </c>
      <c r="E14760" s="144" t="s">
        <v>193</v>
      </c>
      <c r="F14760" s="144">
        <v>2070</v>
      </c>
      <c r="G14760" s="147">
        <v>78.156384900855301</v>
      </c>
      <c r="H14760" s="147">
        <v>84.269159999999999</v>
      </c>
      <c r="I14760" s="147">
        <v>90.728999999999999</v>
      </c>
      <c r="J14760" s="147">
        <v>97.157070000000004</v>
      </c>
      <c r="K14760" s="147">
        <v>103.59522</v>
      </c>
    </row>
    <row r="14761" spans="2:11" x14ac:dyDescent="0.2">
      <c r="B14761" s="21" t="str">
        <f t="shared" si="230"/>
        <v>Ottawa (Kanata)Wind2075RCP4.5</v>
      </c>
      <c r="C14761" t="s">
        <v>398</v>
      </c>
      <c r="D14761" t="s">
        <v>1</v>
      </c>
      <c r="E14761" s="144" t="s">
        <v>193</v>
      </c>
      <c r="F14761" s="144">
        <v>2075</v>
      </c>
      <c r="G14761" s="147">
        <v>78.199127280984044</v>
      </c>
      <c r="H14761" s="147">
        <v>84.324960000000004</v>
      </c>
      <c r="I14761" s="147">
        <v>90.799499999999995</v>
      </c>
      <c r="J14761" s="147">
        <v>97.240530000000007</v>
      </c>
      <c r="K14761" s="147">
        <v>103.69269</v>
      </c>
    </row>
    <row r="14762" spans="2:11" x14ac:dyDescent="0.2">
      <c r="B14762" s="21" t="str">
        <f t="shared" si="230"/>
        <v>Ottawa (Kanata)Wind2080RCP4.5</v>
      </c>
      <c r="C14762" t="s">
        <v>398</v>
      </c>
      <c r="D14762" t="s">
        <v>1</v>
      </c>
      <c r="E14762" s="144" t="s">
        <v>193</v>
      </c>
      <c r="F14762" s="144">
        <v>2080</v>
      </c>
      <c r="G14762" s="147">
        <v>78.241869661112773</v>
      </c>
      <c r="H14762" s="147">
        <v>84.380759999999995</v>
      </c>
      <c r="I14762" s="147">
        <v>90.86999999999999</v>
      </c>
      <c r="J14762" s="147">
        <v>97.323990000000009</v>
      </c>
      <c r="K14762" s="147">
        <v>103.79016</v>
      </c>
    </row>
    <row r="14763" spans="2:11" x14ac:dyDescent="0.2">
      <c r="B14763" s="21" t="str">
        <f t="shared" si="230"/>
        <v>Ottawa (Kanata)Wind2085RCP4.5</v>
      </c>
      <c r="C14763" t="s">
        <v>398</v>
      </c>
      <c r="D14763" t="s">
        <v>1</v>
      </c>
      <c r="E14763" s="144" t="s">
        <v>193</v>
      </c>
      <c r="F14763" s="144">
        <v>2085</v>
      </c>
      <c r="G14763" s="147">
        <v>78.284612041241502</v>
      </c>
      <c r="H14763" s="147">
        <v>84.43656</v>
      </c>
      <c r="I14763" s="147">
        <v>90.940499999999986</v>
      </c>
      <c r="J14763" s="147">
        <v>97.407450000000011</v>
      </c>
      <c r="K14763" s="147">
        <v>103.88763</v>
      </c>
    </row>
    <row r="14764" spans="2:11" x14ac:dyDescent="0.2">
      <c r="B14764" s="21" t="str">
        <f t="shared" si="230"/>
        <v>Ottawa (Kanata)Wind2090RCP4.5</v>
      </c>
      <c r="C14764" t="s">
        <v>398</v>
      </c>
      <c r="D14764" t="s">
        <v>1</v>
      </c>
      <c r="E14764" s="144" t="s">
        <v>193</v>
      </c>
      <c r="F14764" s="144">
        <v>2090</v>
      </c>
      <c r="G14764" s="147">
        <v>78.327354421370245</v>
      </c>
      <c r="H14764" s="147">
        <v>84.492360000000005</v>
      </c>
      <c r="I14764" s="147">
        <v>91.010999999999996</v>
      </c>
      <c r="J14764" s="147">
        <v>97.490910000000014</v>
      </c>
      <c r="K14764" s="147">
        <v>103.9851</v>
      </c>
    </row>
    <row r="14765" spans="2:11" x14ac:dyDescent="0.2">
      <c r="B14765" s="21" t="str">
        <f t="shared" si="230"/>
        <v>Ottawa (Kanata)Wind2095RCP4.5</v>
      </c>
      <c r="C14765" t="s">
        <v>398</v>
      </c>
      <c r="D14765" t="s">
        <v>1</v>
      </c>
      <c r="E14765" s="144" t="s">
        <v>193</v>
      </c>
      <c r="F14765" s="144">
        <v>2095</v>
      </c>
      <c r="G14765" s="147">
        <v>78.370096801498988</v>
      </c>
      <c r="H14765" s="147">
        <v>84.548159999999996</v>
      </c>
      <c r="I14765" s="147">
        <v>91.081499999999991</v>
      </c>
      <c r="J14765" s="147">
        <v>97.574370000000016</v>
      </c>
      <c r="K14765" s="147">
        <v>104.08257</v>
      </c>
    </row>
    <row r="14766" spans="2:11" x14ac:dyDescent="0.2">
      <c r="B14766" s="21" t="str">
        <f t="shared" si="230"/>
        <v>Ottawa (Kanata)Wind2100RCP4.5</v>
      </c>
      <c r="C14766" t="s">
        <v>398</v>
      </c>
      <c r="D14766" t="s">
        <v>1</v>
      </c>
      <c r="E14766" s="144" t="s">
        <v>193</v>
      </c>
      <c r="F14766" s="144">
        <v>2100</v>
      </c>
      <c r="G14766" s="147">
        <v>78.412839181627717</v>
      </c>
      <c r="H14766" s="147">
        <v>84.603960000000001</v>
      </c>
      <c r="I14766" s="147">
        <v>91.151999999999987</v>
      </c>
      <c r="J14766" s="147">
        <v>97.657830000000018</v>
      </c>
      <c r="K14766" s="147">
        <v>104.18004000000001</v>
      </c>
    </row>
    <row r="14767" spans="2:11" x14ac:dyDescent="0.2">
      <c r="B14767" s="21" t="str">
        <f t="shared" si="230"/>
        <v>Ottawa (Kanata)Wind2023RCP6.0</v>
      </c>
      <c r="C14767" t="s">
        <v>398</v>
      </c>
      <c r="D14767" t="s">
        <v>1</v>
      </c>
      <c r="E14767" s="144" t="s">
        <v>192</v>
      </c>
      <c r="F14767" s="144">
        <v>2023</v>
      </c>
      <c r="G14767" s="147">
        <v>78.055357456914649</v>
      </c>
      <c r="H14767" s="147">
        <v>84.177090000000007</v>
      </c>
      <c r="I14767" s="147">
        <v>90.63900000000001</v>
      </c>
      <c r="J14767" s="147">
        <v>97.080030000000008</v>
      </c>
      <c r="K14767" s="147">
        <v>103.52339999999998</v>
      </c>
    </row>
    <row r="14768" spans="2:11" x14ac:dyDescent="0.2">
      <c r="B14768" s="21" t="str">
        <f t="shared" si="230"/>
        <v>Ottawa (Kanata)Wind2025RCP6.0</v>
      </c>
      <c r="C14768" t="s">
        <v>398</v>
      </c>
      <c r="D14768" t="s">
        <v>1</v>
      </c>
      <c r="E14768" s="144" t="s">
        <v>192</v>
      </c>
      <c r="F14768" s="144">
        <v>2025</v>
      </c>
      <c r="G14768" s="147">
        <v>78.146023111733186</v>
      </c>
      <c r="H14768" s="147">
        <v>84.292875000000009</v>
      </c>
      <c r="I14768" s="147">
        <v>90.787500000000009</v>
      </c>
      <c r="J14768" s="147">
        <v>97.254975000000002</v>
      </c>
      <c r="K14768" s="147">
        <v>103.72688999999998</v>
      </c>
    </row>
    <row r="14769" spans="2:11" x14ac:dyDescent="0.2">
      <c r="B14769" s="21" t="str">
        <f t="shared" si="230"/>
        <v>Ottawa (Kanata)Wind2030RCP6.0</v>
      </c>
      <c r="C14769" t="s">
        <v>398</v>
      </c>
      <c r="D14769" t="s">
        <v>1</v>
      </c>
      <c r="E14769" s="144" t="s">
        <v>192</v>
      </c>
      <c r="F14769" s="144">
        <v>2030</v>
      </c>
      <c r="G14769" s="147">
        <v>78.236688766551723</v>
      </c>
      <c r="H14769" s="147">
        <v>84.408660000000012</v>
      </c>
      <c r="I14769" s="147">
        <v>90.936000000000007</v>
      </c>
      <c r="J14769" s="147">
        <v>97.42992000000001</v>
      </c>
      <c r="K14769" s="147">
        <v>103.93037999999999</v>
      </c>
    </row>
    <row r="14770" spans="2:11" x14ac:dyDescent="0.2">
      <c r="B14770" s="21" t="str">
        <f t="shared" si="230"/>
        <v>Ottawa (Kanata)Wind2035RCP6.0</v>
      </c>
      <c r="C14770" t="s">
        <v>398</v>
      </c>
      <c r="D14770" t="s">
        <v>1</v>
      </c>
      <c r="E14770" s="144" t="s">
        <v>192</v>
      </c>
      <c r="F14770" s="144">
        <v>2035</v>
      </c>
      <c r="G14770" s="147">
        <v>78.327354421370245</v>
      </c>
      <c r="H14770" s="147">
        <v>84.524445000000014</v>
      </c>
      <c r="I14770" s="147">
        <v>91.084499999999991</v>
      </c>
      <c r="J14770" s="147">
        <v>97.604865000000004</v>
      </c>
      <c r="K14770" s="147">
        <v>104.13386999999997</v>
      </c>
    </row>
    <row r="14771" spans="2:11" x14ac:dyDescent="0.2">
      <c r="B14771" s="21" t="str">
        <f t="shared" si="230"/>
        <v>Ottawa (Kanata)Wind2040RCP6.0</v>
      </c>
      <c r="C14771" t="s">
        <v>398</v>
      </c>
      <c r="D14771" t="s">
        <v>1</v>
      </c>
      <c r="E14771" s="144" t="s">
        <v>192</v>
      </c>
      <c r="F14771" s="144">
        <v>2040</v>
      </c>
      <c r="G14771" s="147">
        <v>78.418020076188782</v>
      </c>
      <c r="H14771" s="147">
        <v>84.640230000000003</v>
      </c>
      <c r="I14771" s="147">
        <v>91.23299999999999</v>
      </c>
      <c r="J14771" s="147">
        <v>97.779809999999998</v>
      </c>
      <c r="K14771" s="147">
        <v>104.33735999999998</v>
      </c>
    </row>
    <row r="14772" spans="2:11" x14ac:dyDescent="0.2">
      <c r="B14772" s="21" t="str">
        <f t="shared" si="230"/>
        <v>Ottawa (Kanata)Wind2045RCP6.0</v>
      </c>
      <c r="C14772" t="s">
        <v>398</v>
      </c>
      <c r="D14772" t="s">
        <v>1</v>
      </c>
      <c r="E14772" s="144" t="s">
        <v>192</v>
      </c>
      <c r="F14772" s="144">
        <v>2045</v>
      </c>
      <c r="G14772" s="147">
        <v>78.508685731007319</v>
      </c>
      <c r="H14772" s="147">
        <v>84.756015000000005</v>
      </c>
      <c r="I14772" s="147">
        <v>91.381499999999988</v>
      </c>
      <c r="J14772" s="147">
        <v>97.954755000000006</v>
      </c>
      <c r="K14772" s="147">
        <v>104.54084999999998</v>
      </c>
    </row>
    <row r="14773" spans="2:11" x14ac:dyDescent="0.2">
      <c r="B14773" s="21" t="str">
        <f t="shared" si="230"/>
        <v>Ottawa (Kanata)Wind2050RCP6.0</v>
      </c>
      <c r="C14773" t="s">
        <v>398</v>
      </c>
      <c r="D14773" t="s">
        <v>1</v>
      </c>
      <c r="E14773" s="144" t="s">
        <v>192</v>
      </c>
      <c r="F14773" s="144">
        <v>2050</v>
      </c>
      <c r="G14773" s="147">
        <v>78.51075808883175</v>
      </c>
      <c r="H14773" s="147">
        <v>84.751272</v>
      </c>
      <c r="I14773" s="147">
        <v>91.369799999999984</v>
      </c>
      <c r="J14773" s="147">
        <v>97.935174000000004</v>
      </c>
      <c r="K14773" s="147">
        <v>104.51451599999999</v>
      </c>
    </row>
    <row r="14774" spans="2:11" x14ac:dyDescent="0.2">
      <c r="B14774" s="21" t="str">
        <f t="shared" si="230"/>
        <v>Ottawa (Kanata)Wind2055RCP6.0</v>
      </c>
      <c r="C14774" t="s">
        <v>398</v>
      </c>
      <c r="D14774" t="s">
        <v>1</v>
      </c>
      <c r="E14774" s="144" t="s">
        <v>192</v>
      </c>
      <c r="F14774" s="144">
        <v>2055</v>
      </c>
      <c r="G14774" s="147">
        <v>78.422164791837631</v>
      </c>
      <c r="H14774" s="147">
        <v>84.630744000000007</v>
      </c>
      <c r="I14774" s="147">
        <v>91.209599999999995</v>
      </c>
      <c r="J14774" s="147">
        <v>97.740648000000007</v>
      </c>
      <c r="K14774" s="147">
        <v>104.28469199999999</v>
      </c>
    </row>
    <row r="14775" spans="2:11" x14ac:dyDescent="0.2">
      <c r="B14775" s="21" t="str">
        <f t="shared" si="230"/>
        <v>Ottawa (Kanata)Wind2060RCP6.0</v>
      </c>
      <c r="C14775" t="s">
        <v>398</v>
      </c>
      <c r="D14775" t="s">
        <v>1</v>
      </c>
      <c r="E14775" s="144" t="s">
        <v>192</v>
      </c>
      <c r="F14775" s="144">
        <v>2060</v>
      </c>
      <c r="G14775" s="147">
        <v>78.333571494843525</v>
      </c>
      <c r="H14775" s="147">
        <v>84.510216</v>
      </c>
      <c r="I14775" s="147">
        <v>91.049399999999991</v>
      </c>
      <c r="J14775" s="147">
        <v>97.546121999999997</v>
      </c>
      <c r="K14775" s="147">
        <v>104.05486799999998</v>
      </c>
    </row>
    <row r="14776" spans="2:11" x14ac:dyDescent="0.2">
      <c r="B14776" s="21" t="str">
        <f t="shared" si="230"/>
        <v>Ottawa (Kanata)Wind2065RCP6.0</v>
      </c>
      <c r="C14776" t="s">
        <v>398</v>
      </c>
      <c r="D14776" t="s">
        <v>1</v>
      </c>
      <c r="E14776" s="144" t="s">
        <v>192</v>
      </c>
      <c r="F14776" s="144">
        <v>2065</v>
      </c>
      <c r="G14776" s="147">
        <v>78.244978197849406</v>
      </c>
      <c r="H14776" s="147">
        <v>84.389688000000007</v>
      </c>
      <c r="I14776" s="147">
        <v>90.889200000000002</v>
      </c>
      <c r="J14776" s="147">
        <v>97.351596000000001</v>
      </c>
      <c r="K14776" s="147">
        <v>103.82504399999999</v>
      </c>
    </row>
    <row r="14777" spans="2:11" x14ac:dyDescent="0.2">
      <c r="B14777" s="21" t="str">
        <f t="shared" si="230"/>
        <v>Ottawa (Kanata)Wind2070RCP6.0</v>
      </c>
      <c r="C14777" t="s">
        <v>398</v>
      </c>
      <c r="D14777" t="s">
        <v>1</v>
      </c>
      <c r="E14777" s="144" t="s">
        <v>192</v>
      </c>
      <c r="F14777" s="144">
        <v>2070</v>
      </c>
      <c r="G14777" s="147">
        <v>78.156384900855301</v>
      </c>
      <c r="H14777" s="147">
        <v>84.269159999999999</v>
      </c>
      <c r="I14777" s="147">
        <v>90.728999999999999</v>
      </c>
      <c r="J14777" s="147">
        <v>97.157070000000004</v>
      </c>
      <c r="K14777" s="147">
        <v>103.59522</v>
      </c>
    </row>
    <row r="14778" spans="2:11" x14ac:dyDescent="0.2">
      <c r="B14778" s="21" t="str">
        <f t="shared" si="230"/>
        <v>Ottawa (Kanata)Wind2075RCP6.0</v>
      </c>
      <c r="C14778" t="s">
        <v>398</v>
      </c>
      <c r="D14778" t="s">
        <v>1</v>
      </c>
      <c r="E14778" s="144" t="s">
        <v>192</v>
      </c>
      <c r="F14778" s="144">
        <v>2075</v>
      </c>
      <c r="G14778" s="147">
        <v>78.220498471048401</v>
      </c>
      <c r="H14778" s="147">
        <v>84.352859999999993</v>
      </c>
      <c r="I14778" s="147">
        <v>90.83475</v>
      </c>
      <c r="J14778" s="147">
        <v>97.282260000000008</v>
      </c>
      <c r="K14778" s="147">
        <v>103.74142499999999</v>
      </c>
    </row>
    <row r="14779" spans="2:11" x14ac:dyDescent="0.2">
      <c r="B14779" s="21" t="str">
        <f t="shared" si="230"/>
        <v>Ottawa (Kanata)Wind2080RCP6.0</v>
      </c>
      <c r="C14779" t="s">
        <v>398</v>
      </c>
      <c r="D14779" t="s">
        <v>1</v>
      </c>
      <c r="E14779" s="144" t="s">
        <v>192</v>
      </c>
      <c r="F14779" s="144">
        <v>2080</v>
      </c>
      <c r="G14779" s="147">
        <v>78.284612041241502</v>
      </c>
      <c r="H14779" s="147">
        <v>84.43656</v>
      </c>
      <c r="I14779" s="147">
        <v>90.940499999999986</v>
      </c>
      <c r="J14779" s="147">
        <v>97.407450000000011</v>
      </c>
      <c r="K14779" s="147">
        <v>103.88763</v>
      </c>
    </row>
    <row r="14780" spans="2:11" x14ac:dyDescent="0.2">
      <c r="B14780" s="21" t="str">
        <f t="shared" si="230"/>
        <v>Ottawa (Kanata)Wind2085RCP6.0</v>
      </c>
      <c r="C14780" t="s">
        <v>398</v>
      </c>
      <c r="D14780" t="s">
        <v>1</v>
      </c>
      <c r="E14780" s="144" t="s">
        <v>192</v>
      </c>
      <c r="F14780" s="144">
        <v>2085</v>
      </c>
      <c r="G14780" s="147">
        <v>78.348725611434617</v>
      </c>
      <c r="H14780" s="147">
        <v>84.520260000000007</v>
      </c>
      <c r="I14780" s="147">
        <v>91.046249999999986</v>
      </c>
      <c r="J14780" s="147">
        <v>97.532640000000015</v>
      </c>
      <c r="K14780" s="147">
        <v>104.03383500000001</v>
      </c>
    </row>
    <row r="14781" spans="2:11" x14ac:dyDescent="0.2">
      <c r="B14781" s="21" t="str">
        <f t="shared" si="230"/>
        <v>Ottawa (Kanata)Wind2090RCP6.0</v>
      </c>
      <c r="C14781" t="s">
        <v>398</v>
      </c>
      <c r="D14781" t="s">
        <v>1</v>
      </c>
      <c r="E14781" s="144" t="s">
        <v>192</v>
      </c>
      <c r="F14781" s="144">
        <v>2090</v>
      </c>
      <c r="G14781" s="147">
        <v>78.226326977429594</v>
      </c>
      <c r="H14781" s="147">
        <v>84.361230000000006</v>
      </c>
      <c r="I14781" s="147">
        <v>90.839999999999989</v>
      </c>
      <c r="J14781" s="147">
        <v>97.291890000000009</v>
      </c>
      <c r="K14781" s="147">
        <v>103.75254</v>
      </c>
    </row>
    <row r="14782" spans="2:11" x14ac:dyDescent="0.2">
      <c r="B14782" s="21" t="str">
        <f t="shared" si="230"/>
        <v>Ottawa (Kanata)Wind2095RCP6.0</v>
      </c>
      <c r="C14782" t="s">
        <v>398</v>
      </c>
      <c r="D14782" t="s">
        <v>1</v>
      </c>
      <c r="E14782" s="144" t="s">
        <v>192</v>
      </c>
      <c r="F14782" s="144">
        <v>2095</v>
      </c>
      <c r="G14782" s="147">
        <v>78.039814773231484</v>
      </c>
      <c r="H14782" s="147">
        <v>84.118499999999997</v>
      </c>
      <c r="I14782" s="147">
        <v>90.527999999999992</v>
      </c>
      <c r="J14782" s="147">
        <v>96.925950000000014</v>
      </c>
      <c r="K14782" s="147">
        <v>103.32503999999999</v>
      </c>
    </row>
    <row r="14783" spans="2:11" x14ac:dyDescent="0.2">
      <c r="B14783" s="21" t="str">
        <f t="shared" si="230"/>
        <v>Ottawa (Kanata)Wind2100RCP6.0</v>
      </c>
      <c r="C14783" t="s">
        <v>398</v>
      </c>
      <c r="D14783" t="s">
        <v>1</v>
      </c>
      <c r="E14783" s="144" t="s">
        <v>192</v>
      </c>
      <c r="F14783" s="144">
        <v>2100</v>
      </c>
      <c r="G14783" s="147">
        <v>77.85330256903336</v>
      </c>
      <c r="H14783" s="147">
        <v>83.875770000000003</v>
      </c>
      <c r="I14783" s="147">
        <v>90.215999999999994</v>
      </c>
      <c r="J14783" s="147">
        <v>96.560010000000005</v>
      </c>
      <c r="K14783" s="147">
        <v>102.89753999999998</v>
      </c>
    </row>
    <row r="14784" spans="2:11" x14ac:dyDescent="0.2">
      <c r="B14784" s="21" t="str">
        <f t="shared" si="230"/>
        <v>Ottawa (Kanata)Wind2023RCP8.5</v>
      </c>
      <c r="C14784" t="s">
        <v>398</v>
      </c>
      <c r="D14784" t="s">
        <v>1</v>
      </c>
      <c r="E14784" s="144" t="s">
        <v>191</v>
      </c>
      <c r="F14784" s="144">
        <v>2023</v>
      </c>
      <c r="G14784" s="147">
        <v>78.055357456914649</v>
      </c>
      <c r="H14784" s="147">
        <v>84.177090000000007</v>
      </c>
      <c r="I14784" s="147">
        <v>90.63900000000001</v>
      </c>
      <c r="J14784" s="147">
        <v>97.080030000000008</v>
      </c>
      <c r="K14784" s="147">
        <v>103.52339999999998</v>
      </c>
    </row>
    <row r="14785" spans="2:11" x14ac:dyDescent="0.2">
      <c r="B14785" s="21" t="str">
        <f t="shared" si="230"/>
        <v>Ottawa (Kanata)Wind2025RCP8.5</v>
      </c>
      <c r="C14785" t="s">
        <v>398</v>
      </c>
      <c r="D14785" t="s">
        <v>1</v>
      </c>
      <c r="E14785" s="144" t="s">
        <v>191</v>
      </c>
      <c r="F14785" s="144">
        <v>2025</v>
      </c>
      <c r="G14785" s="147">
        <v>78.236688766551723</v>
      </c>
      <c r="H14785" s="147">
        <v>84.408660000000012</v>
      </c>
      <c r="I14785" s="147">
        <v>90.936000000000007</v>
      </c>
      <c r="J14785" s="147">
        <v>97.42992000000001</v>
      </c>
      <c r="K14785" s="147">
        <v>103.93037999999999</v>
      </c>
    </row>
    <row r="14786" spans="2:11" x14ac:dyDescent="0.2">
      <c r="B14786" s="21" t="str">
        <f t="shared" si="230"/>
        <v>Ottawa (Kanata)Wind2030RCP8.5</v>
      </c>
      <c r="C14786" t="s">
        <v>398</v>
      </c>
      <c r="D14786" t="s">
        <v>1</v>
      </c>
      <c r="E14786" s="144" t="s">
        <v>191</v>
      </c>
      <c r="F14786" s="144">
        <v>2030</v>
      </c>
      <c r="G14786" s="147">
        <v>78.418020076188782</v>
      </c>
      <c r="H14786" s="147">
        <v>84.640230000000003</v>
      </c>
      <c r="I14786" s="147">
        <v>91.23299999999999</v>
      </c>
      <c r="J14786" s="147">
        <v>97.779809999999998</v>
      </c>
      <c r="K14786" s="147">
        <v>104.33735999999998</v>
      </c>
    </row>
    <row r="14787" spans="2:11" x14ac:dyDescent="0.2">
      <c r="B14787" s="21" t="str">
        <f t="shared" si="230"/>
        <v>Ottawa (Kanata)Wind2035RCP8.5</v>
      </c>
      <c r="C14787" t="s">
        <v>398</v>
      </c>
      <c r="D14787" t="s">
        <v>1</v>
      </c>
      <c r="E14787" s="144" t="s">
        <v>191</v>
      </c>
      <c r="F14787" s="144">
        <v>2035</v>
      </c>
      <c r="G14787" s="147">
        <v>78.599351385825855</v>
      </c>
      <c r="H14787" s="147">
        <v>84.871800000000007</v>
      </c>
      <c r="I14787" s="147">
        <v>91.529999999999987</v>
      </c>
      <c r="J14787" s="147">
        <v>98.1297</v>
      </c>
      <c r="K14787" s="147">
        <v>104.74433999999998</v>
      </c>
    </row>
    <row r="14788" spans="2:11" x14ac:dyDescent="0.2">
      <c r="B14788" s="21" t="str">
        <f t="shared" si="230"/>
        <v>Ottawa (Kanata)Wind2040RCP8.5</v>
      </c>
      <c r="C14788" t="s">
        <v>398</v>
      </c>
      <c r="D14788" t="s">
        <v>1</v>
      </c>
      <c r="E14788" s="144" t="s">
        <v>191</v>
      </c>
      <c r="F14788" s="144">
        <v>2040</v>
      </c>
      <c r="G14788" s="147">
        <v>78.451695890835666</v>
      </c>
      <c r="H14788" s="147">
        <v>84.67092000000001</v>
      </c>
      <c r="I14788" s="147">
        <v>91.262999999999991</v>
      </c>
      <c r="J14788" s="147">
        <v>97.805490000000006</v>
      </c>
      <c r="K14788" s="147">
        <v>104.36129999999999</v>
      </c>
    </row>
    <row r="14789" spans="2:11" x14ac:dyDescent="0.2">
      <c r="B14789" s="21" t="str">
        <f t="shared" si="230"/>
        <v>Ottawa (Kanata)Wind2045RCP8.5</v>
      </c>
      <c r="C14789" t="s">
        <v>398</v>
      </c>
      <c r="D14789" t="s">
        <v>1</v>
      </c>
      <c r="E14789" s="144" t="s">
        <v>191</v>
      </c>
      <c r="F14789" s="144">
        <v>2045</v>
      </c>
      <c r="G14789" s="147">
        <v>78.30404039584549</v>
      </c>
      <c r="H14789" s="147">
        <v>84.470039999999997</v>
      </c>
      <c r="I14789" s="147">
        <v>90.995999999999995</v>
      </c>
      <c r="J14789" s="147">
        <v>97.481279999999998</v>
      </c>
      <c r="K14789" s="147">
        <v>103.97825999999999</v>
      </c>
    </row>
    <row r="14790" spans="2:11" x14ac:dyDescent="0.2">
      <c r="B14790" s="21" t="str">
        <f t="shared" si="230"/>
        <v>Ottawa (Kanata)Wind2050RCP8.5</v>
      </c>
      <c r="C14790" t="s">
        <v>398</v>
      </c>
      <c r="D14790" t="s">
        <v>1</v>
      </c>
      <c r="E14790" s="144" t="s">
        <v>191</v>
      </c>
      <c r="F14790" s="144">
        <v>2050</v>
      </c>
      <c r="G14790" s="147">
        <v>78.241869661112773</v>
      </c>
      <c r="H14790" s="147">
        <v>84.380759999999995</v>
      </c>
      <c r="I14790" s="147">
        <v>90.86999999999999</v>
      </c>
      <c r="J14790" s="147">
        <v>97.323990000000009</v>
      </c>
      <c r="K14790" s="147">
        <v>103.79016</v>
      </c>
    </row>
    <row r="14791" spans="2:11" x14ac:dyDescent="0.2">
      <c r="B14791" s="21" t="str">
        <f t="shared" si="230"/>
        <v>Ottawa (Kanata)Wind2055RCP8.5</v>
      </c>
      <c r="C14791" t="s">
        <v>398</v>
      </c>
      <c r="D14791" t="s">
        <v>1</v>
      </c>
      <c r="E14791" s="144" t="s">
        <v>191</v>
      </c>
      <c r="F14791" s="144">
        <v>2055</v>
      </c>
      <c r="G14791" s="147">
        <v>78.327354421370245</v>
      </c>
      <c r="H14791" s="147">
        <v>84.492360000000005</v>
      </c>
      <c r="I14791" s="147">
        <v>91.010999999999996</v>
      </c>
      <c r="J14791" s="147">
        <v>97.490910000000014</v>
      </c>
      <c r="K14791" s="147">
        <v>103.9851</v>
      </c>
    </row>
    <row r="14792" spans="2:11" x14ac:dyDescent="0.2">
      <c r="B14792" s="21" t="str">
        <f t="shared" si="230"/>
        <v>Ottawa (Kanata)Wind2060RCP8.5</v>
      </c>
      <c r="C14792" t="s">
        <v>398</v>
      </c>
      <c r="D14792" t="s">
        <v>1</v>
      </c>
      <c r="E14792" s="144" t="s">
        <v>191</v>
      </c>
      <c r="F14792" s="144">
        <v>2060</v>
      </c>
      <c r="G14792" s="147">
        <v>78.226326977429594</v>
      </c>
      <c r="H14792" s="147">
        <v>84.361230000000006</v>
      </c>
      <c r="I14792" s="147">
        <v>90.839999999999989</v>
      </c>
      <c r="J14792" s="147">
        <v>97.291890000000009</v>
      </c>
      <c r="K14792" s="147">
        <v>103.75254</v>
      </c>
    </row>
    <row r="14793" spans="2:11" x14ac:dyDescent="0.2">
      <c r="B14793" s="21" t="str">
        <f t="shared" si="230"/>
        <v>Ottawa (Kanata)Wind2065RCP8.5</v>
      </c>
      <c r="C14793" t="s">
        <v>398</v>
      </c>
      <c r="D14793" t="s">
        <v>1</v>
      </c>
      <c r="E14793" s="144" t="s">
        <v>191</v>
      </c>
      <c r="F14793" s="144">
        <v>2065</v>
      </c>
      <c r="G14793" s="147">
        <v>78.039814773231484</v>
      </c>
      <c r="H14793" s="147">
        <v>84.118499999999997</v>
      </c>
      <c r="I14793" s="147">
        <v>90.527999999999992</v>
      </c>
      <c r="J14793" s="147">
        <v>96.925950000000014</v>
      </c>
      <c r="K14793" s="147">
        <v>103.32503999999999</v>
      </c>
    </row>
    <row r="14794" spans="2:11" x14ac:dyDescent="0.2">
      <c r="B14794" s="21" t="str">
        <f t="shared" si="230"/>
        <v>Ottawa (Kanata)Wind2070RCP8.5</v>
      </c>
      <c r="C14794" t="s">
        <v>398</v>
      </c>
      <c r="D14794" t="s">
        <v>1</v>
      </c>
      <c r="E14794" s="144" t="s">
        <v>191</v>
      </c>
      <c r="F14794" s="144">
        <v>2070</v>
      </c>
      <c r="G14794" s="147">
        <v>77.822217201667002</v>
      </c>
      <c r="H14794" s="147">
        <v>83.819969999999998</v>
      </c>
      <c r="I14794" s="147">
        <v>90.128999999999991</v>
      </c>
      <c r="J14794" s="147">
        <v>96.444450000000003</v>
      </c>
      <c r="K14794" s="147">
        <v>102.75389999999999</v>
      </c>
    </row>
    <row r="14795" spans="2:11" x14ac:dyDescent="0.2">
      <c r="B14795" s="21" t="str">
        <f t="shared" si="230"/>
        <v>Ottawa (Kanata)Wind2075RCP8.5</v>
      </c>
      <c r="C14795" t="s">
        <v>398</v>
      </c>
      <c r="D14795" t="s">
        <v>1</v>
      </c>
      <c r="E14795" s="144" t="s">
        <v>191</v>
      </c>
      <c r="F14795" s="144">
        <v>2075</v>
      </c>
      <c r="G14795" s="147">
        <v>77.791131834300643</v>
      </c>
      <c r="H14795" s="147">
        <v>83.764170000000007</v>
      </c>
      <c r="I14795" s="147">
        <v>90.042000000000002</v>
      </c>
      <c r="J14795" s="147">
        <v>96.328890000000015</v>
      </c>
      <c r="K14795" s="147">
        <v>102.61025999999998</v>
      </c>
    </row>
    <row r="14796" spans="2:11" x14ac:dyDescent="0.2">
      <c r="B14796" s="21" t="str">
        <f t="shared" ref="B14796:B14859" si="231">C14796&amp;D14796&amp;F14796&amp;E14796</f>
        <v>Ottawa (Kanata)Wind2080RCP8.5</v>
      </c>
      <c r="C14796" t="s">
        <v>398</v>
      </c>
      <c r="D14796" t="s">
        <v>1</v>
      </c>
      <c r="E14796" s="144" t="s">
        <v>191</v>
      </c>
      <c r="F14796" s="144">
        <v>2080</v>
      </c>
      <c r="G14796" s="147">
        <v>77.760046466934284</v>
      </c>
      <c r="H14796" s="147">
        <v>83.708370000000002</v>
      </c>
      <c r="I14796" s="147">
        <v>89.954999999999998</v>
      </c>
      <c r="J14796" s="147">
        <v>96.213330000000013</v>
      </c>
      <c r="K14796" s="147">
        <v>102.46661999999999</v>
      </c>
    </row>
    <row r="14797" spans="2:11" x14ac:dyDescent="0.2">
      <c r="B14797" s="21" t="str">
        <f t="shared" si="231"/>
        <v>Ottawa (Kanata)Wind2085RCP8.5</v>
      </c>
      <c r="C14797" t="s">
        <v>398</v>
      </c>
      <c r="D14797" t="s">
        <v>1</v>
      </c>
      <c r="E14797" s="144" t="s">
        <v>191</v>
      </c>
      <c r="F14797" s="144">
        <v>2085</v>
      </c>
      <c r="G14797" s="147">
        <v>77.546334566290597</v>
      </c>
      <c r="H14797" s="147">
        <v>83.448900000000009</v>
      </c>
      <c r="I14797" s="147">
        <v>89.64</v>
      </c>
      <c r="J14797" s="147">
        <v>95.852205000000012</v>
      </c>
      <c r="K14797" s="147">
        <v>102.05622</v>
      </c>
    </row>
    <row r="14798" spans="2:11" x14ac:dyDescent="0.2">
      <c r="B14798" s="21" t="str">
        <f t="shared" si="231"/>
        <v>Ottawa (Kanata)Wind2090RCP8.5</v>
      </c>
      <c r="C14798" t="s">
        <v>398</v>
      </c>
      <c r="D14798" t="s">
        <v>1</v>
      </c>
      <c r="E14798" s="144" t="s">
        <v>191</v>
      </c>
      <c r="F14798" s="144">
        <v>2090</v>
      </c>
      <c r="G14798" s="147">
        <v>77.332622665646923</v>
      </c>
      <c r="H14798" s="147">
        <v>83.189430000000002</v>
      </c>
      <c r="I14798" s="147">
        <v>89.325000000000003</v>
      </c>
      <c r="J14798" s="147">
        <v>95.491080000000011</v>
      </c>
      <c r="K14798" s="147">
        <v>101.64582</v>
      </c>
    </row>
    <row r="14799" spans="2:11" x14ac:dyDescent="0.2">
      <c r="B14799" s="21" t="str">
        <f t="shared" si="231"/>
        <v>Ottawa (Kanata)Wind2095RCP8.5</v>
      </c>
      <c r="C14799" t="s">
        <v>398</v>
      </c>
      <c r="D14799" t="s">
        <v>1</v>
      </c>
      <c r="E14799" s="144" t="s">
        <v>191</v>
      </c>
      <c r="F14799" s="144">
        <v>2095</v>
      </c>
      <c r="G14799" s="147">
        <v>77.332622665646923</v>
      </c>
      <c r="H14799" s="147">
        <v>83.189430000000002</v>
      </c>
      <c r="I14799" s="147">
        <v>89.325000000000003</v>
      </c>
      <c r="J14799" s="147">
        <v>95.491080000000011</v>
      </c>
      <c r="K14799" s="147">
        <v>101.64582</v>
      </c>
    </row>
    <row r="14800" spans="2:11" x14ac:dyDescent="0.2">
      <c r="B14800" s="21" t="str">
        <f t="shared" si="231"/>
        <v>Ottawa (Kanata)Wind2100RCP8.5</v>
      </c>
      <c r="C14800" t="s">
        <v>398</v>
      </c>
      <c r="D14800" t="s">
        <v>1</v>
      </c>
      <c r="E14800" s="144" t="s">
        <v>191</v>
      </c>
      <c r="F14800" s="144">
        <v>2100</v>
      </c>
      <c r="G14800" s="147">
        <v>77.332622665646923</v>
      </c>
      <c r="H14800" s="147">
        <v>83.189430000000002</v>
      </c>
      <c r="I14800" s="147">
        <v>89.325000000000003</v>
      </c>
      <c r="J14800" s="147">
        <v>95.491080000000011</v>
      </c>
      <c r="K14800" s="147">
        <v>101.64582</v>
      </c>
    </row>
    <row r="14801" spans="2:11" x14ac:dyDescent="0.2">
      <c r="B14801" s="21" t="str">
        <f t="shared" si="231"/>
        <v>Ottawa (M-C Int'l Airport)Ice Accretion2023RCP4.5</v>
      </c>
      <c r="C14801" t="s">
        <v>399</v>
      </c>
      <c r="D14801" t="s">
        <v>486</v>
      </c>
      <c r="E14801" s="144" t="s">
        <v>193</v>
      </c>
      <c r="F14801" s="144">
        <v>2023</v>
      </c>
      <c r="G14801" s="147">
        <v>20.395249656040871</v>
      </c>
      <c r="H14801" s="147">
        <v>24.227699999999999</v>
      </c>
      <c r="I14801" s="147">
        <v>29.07</v>
      </c>
      <c r="J14801" s="147">
        <v>32.781299999999995</v>
      </c>
      <c r="K14801" s="147">
        <v>36.476999999999997</v>
      </c>
    </row>
    <row r="14802" spans="2:11" x14ac:dyDescent="0.2">
      <c r="B14802" s="21" t="str">
        <f t="shared" si="231"/>
        <v>Ottawa (M-C Int'l Airport)Ice Accretion2025RCP4.5</v>
      </c>
      <c r="C14802" t="s">
        <v>399</v>
      </c>
      <c r="D14802" t="s">
        <v>486</v>
      </c>
      <c r="E14802" s="144" t="s">
        <v>193</v>
      </c>
      <c r="F14802" s="144">
        <v>2025</v>
      </c>
      <c r="G14802" s="147">
        <v>20.363936580826888</v>
      </c>
      <c r="H14802" s="147">
        <v>24.194499999999998</v>
      </c>
      <c r="I14802" s="147">
        <v>29.035</v>
      </c>
      <c r="J14802" s="147">
        <v>32.747399999999999</v>
      </c>
      <c r="K14802" s="147">
        <v>36.445499999999996</v>
      </c>
    </row>
    <row r="14803" spans="2:11" x14ac:dyDescent="0.2">
      <c r="B14803" s="21" t="str">
        <f t="shared" si="231"/>
        <v>Ottawa (M-C Int'l Airport)Ice Accretion2030RCP4.5</v>
      </c>
      <c r="C14803" t="s">
        <v>399</v>
      </c>
      <c r="D14803" t="s">
        <v>486</v>
      </c>
      <c r="E14803" s="144" t="s">
        <v>193</v>
      </c>
      <c r="F14803" s="144">
        <v>2030</v>
      </c>
      <c r="G14803" s="147">
        <v>20.332623505612904</v>
      </c>
      <c r="H14803" s="147">
        <v>24.161299999999997</v>
      </c>
      <c r="I14803" s="147">
        <v>29</v>
      </c>
      <c r="J14803" s="147">
        <v>32.713499999999996</v>
      </c>
      <c r="K14803" s="147">
        <v>36.413999999999994</v>
      </c>
    </row>
    <row r="14804" spans="2:11" x14ac:dyDescent="0.2">
      <c r="B14804" s="21" t="str">
        <f t="shared" si="231"/>
        <v>Ottawa (M-C Int'l Airport)Ice Accretion2035RCP4.5</v>
      </c>
      <c r="C14804" t="s">
        <v>399</v>
      </c>
      <c r="D14804" t="s">
        <v>486</v>
      </c>
      <c r="E14804" s="144" t="s">
        <v>193</v>
      </c>
      <c r="F14804" s="144">
        <v>2035</v>
      </c>
      <c r="G14804" s="147">
        <v>20.301310430398921</v>
      </c>
      <c r="H14804" s="147">
        <v>24.128099999999996</v>
      </c>
      <c r="I14804" s="147">
        <v>28.965</v>
      </c>
      <c r="J14804" s="147">
        <v>32.679599999999994</v>
      </c>
      <c r="K14804" s="147">
        <v>36.382499999999993</v>
      </c>
    </row>
    <row r="14805" spans="2:11" x14ac:dyDescent="0.2">
      <c r="B14805" s="21" t="str">
        <f t="shared" si="231"/>
        <v>Ottawa (M-C Int'l Airport)Ice Accretion2040RCP4.5</v>
      </c>
      <c r="C14805" t="s">
        <v>399</v>
      </c>
      <c r="D14805" t="s">
        <v>486</v>
      </c>
      <c r="E14805" s="144" t="s">
        <v>193</v>
      </c>
      <c r="F14805" s="144">
        <v>2040</v>
      </c>
      <c r="G14805" s="147">
        <v>20.269997355184941</v>
      </c>
      <c r="H14805" s="147">
        <v>24.094899999999999</v>
      </c>
      <c r="I14805" s="147">
        <v>28.93</v>
      </c>
      <c r="J14805" s="147">
        <v>32.645699999999998</v>
      </c>
      <c r="K14805" s="147">
        <v>36.350999999999999</v>
      </c>
    </row>
    <row r="14806" spans="2:11" x14ac:dyDescent="0.2">
      <c r="B14806" s="21" t="str">
        <f t="shared" si="231"/>
        <v>Ottawa (M-C Int'l Airport)Ice Accretion2045RCP4.5</v>
      </c>
      <c r="C14806" t="s">
        <v>399</v>
      </c>
      <c r="D14806" t="s">
        <v>486</v>
      </c>
      <c r="E14806" s="144" t="s">
        <v>193</v>
      </c>
      <c r="F14806" s="144">
        <v>2045</v>
      </c>
      <c r="G14806" s="147">
        <v>20.238684279970958</v>
      </c>
      <c r="H14806" s="147">
        <v>24.061699999999998</v>
      </c>
      <c r="I14806" s="147">
        <v>28.895</v>
      </c>
      <c r="J14806" s="147">
        <v>32.611800000000002</v>
      </c>
      <c r="K14806" s="147">
        <v>36.319499999999998</v>
      </c>
    </row>
    <row r="14807" spans="2:11" x14ac:dyDescent="0.2">
      <c r="B14807" s="21" t="str">
        <f t="shared" si="231"/>
        <v>Ottawa (M-C Int'l Airport)Ice Accretion2050RCP4.5</v>
      </c>
      <c r="C14807" t="s">
        <v>399</v>
      </c>
      <c r="D14807" t="s">
        <v>486</v>
      </c>
      <c r="E14807" s="144" t="s">
        <v>193</v>
      </c>
      <c r="F14807" s="144">
        <v>2050</v>
      </c>
      <c r="G14807" s="147">
        <v>20.278347508575337</v>
      </c>
      <c r="H14807" s="147">
        <v>24.143039999999999</v>
      </c>
      <c r="I14807" s="147">
        <v>29.027999999999999</v>
      </c>
      <c r="J14807" s="147">
        <v>32.781300000000002</v>
      </c>
      <c r="K14807" s="147">
        <v>36.529919999999997</v>
      </c>
    </row>
    <row r="14808" spans="2:11" x14ac:dyDescent="0.2">
      <c r="B14808" s="21" t="str">
        <f t="shared" si="231"/>
        <v>Ottawa (M-C Int'l Airport)Ice Accretion2055RCP4.5</v>
      </c>
      <c r="C14808" t="s">
        <v>399</v>
      </c>
      <c r="D14808" t="s">
        <v>486</v>
      </c>
      <c r="E14808" s="144" t="s">
        <v>193</v>
      </c>
      <c r="F14808" s="144">
        <v>2055</v>
      </c>
      <c r="G14808" s="147">
        <v>20.349323812393695</v>
      </c>
      <c r="H14808" s="147">
        <v>24.257579999999997</v>
      </c>
      <c r="I14808" s="147">
        <v>29.195999999999998</v>
      </c>
      <c r="J14808" s="147">
        <v>32.984699999999997</v>
      </c>
      <c r="K14808" s="147">
        <v>36.771839999999997</v>
      </c>
    </row>
    <row r="14809" spans="2:11" x14ac:dyDescent="0.2">
      <c r="B14809" s="21" t="str">
        <f t="shared" si="231"/>
        <v>Ottawa (M-C Int'l Airport)Ice Accretion2060RCP4.5</v>
      </c>
      <c r="C14809" t="s">
        <v>399</v>
      </c>
      <c r="D14809" t="s">
        <v>486</v>
      </c>
      <c r="E14809" s="144" t="s">
        <v>193</v>
      </c>
      <c r="F14809" s="144">
        <v>2060</v>
      </c>
      <c r="G14809" s="147">
        <v>20.420300116212058</v>
      </c>
      <c r="H14809" s="147">
        <v>24.372119999999999</v>
      </c>
      <c r="I14809" s="147">
        <v>29.364000000000001</v>
      </c>
      <c r="J14809" s="147">
        <v>33.188099999999999</v>
      </c>
      <c r="K14809" s="147">
        <v>37.013759999999998</v>
      </c>
    </row>
    <row r="14810" spans="2:11" x14ac:dyDescent="0.2">
      <c r="B14810" s="21" t="str">
        <f t="shared" si="231"/>
        <v>Ottawa (M-C Int'l Airport)Ice Accretion2065RCP4.5</v>
      </c>
      <c r="C14810" t="s">
        <v>399</v>
      </c>
      <c r="D14810" t="s">
        <v>486</v>
      </c>
      <c r="E14810" s="144" t="s">
        <v>193</v>
      </c>
      <c r="F14810" s="144">
        <v>2065</v>
      </c>
      <c r="G14810" s="147">
        <v>20.491276420030417</v>
      </c>
      <c r="H14810" s="147">
        <v>24.486659999999997</v>
      </c>
      <c r="I14810" s="147">
        <v>29.532</v>
      </c>
      <c r="J14810" s="147">
        <v>33.391499999999994</v>
      </c>
      <c r="K14810" s="147">
        <v>37.255679999999998</v>
      </c>
    </row>
    <row r="14811" spans="2:11" x14ac:dyDescent="0.2">
      <c r="B14811" s="21" t="str">
        <f t="shared" si="231"/>
        <v>Ottawa (M-C Int'l Airport)Ice Accretion2070RCP4.5</v>
      </c>
      <c r="C14811" t="s">
        <v>399</v>
      </c>
      <c r="D14811" t="s">
        <v>486</v>
      </c>
      <c r="E14811" s="144" t="s">
        <v>193</v>
      </c>
      <c r="F14811" s="144">
        <v>2070</v>
      </c>
      <c r="G14811" s="147">
        <v>20.562252723848779</v>
      </c>
      <c r="H14811" s="147">
        <v>24.601199999999999</v>
      </c>
      <c r="I14811" s="147">
        <v>29.7</v>
      </c>
      <c r="J14811" s="147">
        <v>33.594899999999996</v>
      </c>
      <c r="K14811" s="147">
        <v>37.497599999999998</v>
      </c>
    </row>
    <row r="14812" spans="2:11" x14ac:dyDescent="0.2">
      <c r="B14812" s="21" t="str">
        <f t="shared" si="231"/>
        <v>Ottawa (M-C Int'l Airport)Ice Accretion2075RCP4.5</v>
      </c>
      <c r="C14812" t="s">
        <v>399</v>
      </c>
      <c r="D14812" t="s">
        <v>486</v>
      </c>
      <c r="E14812" s="144" t="s">
        <v>193</v>
      </c>
      <c r="F14812" s="144">
        <v>2075</v>
      </c>
      <c r="G14812" s="147">
        <v>20.642275027173401</v>
      </c>
      <c r="H14812" s="147">
        <v>24.721549999999997</v>
      </c>
      <c r="I14812" s="147">
        <v>29.869999999999997</v>
      </c>
      <c r="J14812" s="147">
        <v>33.803949999999993</v>
      </c>
      <c r="K14812" s="147">
        <v>37.749600000000001</v>
      </c>
    </row>
    <row r="14813" spans="2:11" x14ac:dyDescent="0.2">
      <c r="B14813" s="21" t="str">
        <f t="shared" si="231"/>
        <v>Ottawa (M-C Int'l Airport)Ice Accretion2080RCP4.5</v>
      </c>
      <c r="C14813" t="s">
        <v>399</v>
      </c>
      <c r="D14813" t="s">
        <v>486</v>
      </c>
      <c r="E14813" s="144" t="s">
        <v>193</v>
      </c>
      <c r="F14813" s="144">
        <v>2080</v>
      </c>
      <c r="G14813" s="147">
        <v>20.722297330498026</v>
      </c>
      <c r="H14813" s="147">
        <v>24.841899999999999</v>
      </c>
      <c r="I14813" s="147">
        <v>30.04</v>
      </c>
      <c r="J14813" s="147">
        <v>34.012999999999998</v>
      </c>
      <c r="K14813" s="147">
        <v>38.001599999999996</v>
      </c>
    </row>
    <row r="14814" spans="2:11" x14ac:dyDescent="0.2">
      <c r="B14814" s="21" t="str">
        <f t="shared" si="231"/>
        <v>Ottawa (M-C Int'l Airport)Ice Accretion2085RCP4.5</v>
      </c>
      <c r="C14814" t="s">
        <v>399</v>
      </c>
      <c r="D14814" t="s">
        <v>486</v>
      </c>
      <c r="E14814" s="144" t="s">
        <v>193</v>
      </c>
      <c r="F14814" s="144">
        <v>2085</v>
      </c>
      <c r="G14814" s="147">
        <v>20.802319633822648</v>
      </c>
      <c r="H14814" s="147">
        <v>24.962249999999997</v>
      </c>
      <c r="I14814" s="147">
        <v>30.21</v>
      </c>
      <c r="J14814" s="147">
        <v>34.222049999999996</v>
      </c>
      <c r="K14814" s="147">
        <v>38.253599999999999</v>
      </c>
    </row>
    <row r="14815" spans="2:11" x14ac:dyDescent="0.2">
      <c r="B14815" s="21" t="str">
        <f t="shared" si="231"/>
        <v>Ottawa (M-C Int'l Airport)Ice Accretion2090RCP4.5</v>
      </c>
      <c r="C14815" t="s">
        <v>399</v>
      </c>
      <c r="D14815" t="s">
        <v>486</v>
      </c>
      <c r="E14815" s="144" t="s">
        <v>193</v>
      </c>
      <c r="F14815" s="144">
        <v>2090</v>
      </c>
      <c r="G14815" s="147">
        <v>20.88234193714727</v>
      </c>
      <c r="H14815" s="147">
        <v>25.082599999999996</v>
      </c>
      <c r="I14815" s="147">
        <v>30.38</v>
      </c>
      <c r="J14815" s="147">
        <v>34.431099999999994</v>
      </c>
      <c r="K14815" s="147">
        <v>38.505600000000001</v>
      </c>
    </row>
    <row r="14816" spans="2:11" x14ac:dyDescent="0.2">
      <c r="B14816" s="21" t="str">
        <f t="shared" si="231"/>
        <v>Ottawa (M-C Int'l Airport)Ice Accretion2095RCP4.5</v>
      </c>
      <c r="C14816" t="s">
        <v>399</v>
      </c>
      <c r="D14816" t="s">
        <v>486</v>
      </c>
      <c r="E14816" s="144" t="s">
        <v>193</v>
      </c>
      <c r="F14816" s="144">
        <v>2095</v>
      </c>
      <c r="G14816" s="147">
        <v>20.962364240471896</v>
      </c>
      <c r="H14816" s="147">
        <v>25.202949999999998</v>
      </c>
      <c r="I14816" s="147">
        <v>30.549999999999997</v>
      </c>
      <c r="J14816" s="147">
        <v>34.640149999999998</v>
      </c>
      <c r="K14816" s="147">
        <v>38.757599999999996</v>
      </c>
    </row>
    <row r="14817" spans="2:11" x14ac:dyDescent="0.2">
      <c r="B14817" s="21" t="str">
        <f t="shared" si="231"/>
        <v>Ottawa (M-C Int'l Airport)Ice Accretion2100RCP4.5</v>
      </c>
      <c r="C14817" t="s">
        <v>399</v>
      </c>
      <c r="D14817" t="s">
        <v>486</v>
      </c>
      <c r="E14817" s="144" t="s">
        <v>193</v>
      </c>
      <c r="F14817" s="144">
        <v>2100</v>
      </c>
      <c r="G14817" s="147">
        <v>21.042386543796518</v>
      </c>
      <c r="H14817" s="147">
        <v>25.323299999999996</v>
      </c>
      <c r="I14817" s="147">
        <v>30.72</v>
      </c>
      <c r="J14817" s="147">
        <v>34.849199999999996</v>
      </c>
      <c r="K14817" s="147">
        <v>39.009599999999999</v>
      </c>
    </row>
    <row r="14818" spans="2:11" x14ac:dyDescent="0.2">
      <c r="B14818" s="21" t="str">
        <f t="shared" si="231"/>
        <v>Ottawa (M-C Int'l Airport)Ice Accretion2023RCP6.0</v>
      </c>
      <c r="C14818" t="s">
        <v>399</v>
      </c>
      <c r="D14818" t="s">
        <v>486</v>
      </c>
      <c r="E14818" s="144" t="s">
        <v>192</v>
      </c>
      <c r="F14818" s="144">
        <v>2023</v>
      </c>
      <c r="G14818" s="147">
        <v>20.395249656040871</v>
      </c>
      <c r="H14818" s="147">
        <v>24.227699999999999</v>
      </c>
      <c r="I14818" s="147">
        <v>29.07</v>
      </c>
      <c r="J14818" s="147">
        <v>32.781299999999995</v>
      </c>
      <c r="K14818" s="147">
        <v>36.476999999999997</v>
      </c>
    </row>
    <row r="14819" spans="2:11" x14ac:dyDescent="0.2">
      <c r="B14819" s="21" t="str">
        <f t="shared" si="231"/>
        <v>Ottawa (M-C Int'l Airport)Ice Accretion2025RCP6.0</v>
      </c>
      <c r="C14819" t="s">
        <v>399</v>
      </c>
      <c r="D14819" t="s">
        <v>486</v>
      </c>
      <c r="E14819" s="144" t="s">
        <v>192</v>
      </c>
      <c r="F14819" s="144">
        <v>2025</v>
      </c>
      <c r="G14819" s="147">
        <v>20.363936580826888</v>
      </c>
      <c r="H14819" s="147">
        <v>24.194499999999998</v>
      </c>
      <c r="I14819" s="147">
        <v>29.035</v>
      </c>
      <c r="J14819" s="147">
        <v>32.747399999999999</v>
      </c>
      <c r="K14819" s="147">
        <v>36.445499999999996</v>
      </c>
    </row>
    <row r="14820" spans="2:11" x14ac:dyDescent="0.2">
      <c r="B14820" s="21" t="str">
        <f t="shared" si="231"/>
        <v>Ottawa (M-C Int'l Airport)Ice Accretion2030RCP6.0</v>
      </c>
      <c r="C14820" t="s">
        <v>399</v>
      </c>
      <c r="D14820" t="s">
        <v>486</v>
      </c>
      <c r="E14820" s="144" t="s">
        <v>192</v>
      </c>
      <c r="F14820" s="144">
        <v>2030</v>
      </c>
      <c r="G14820" s="147">
        <v>20.332623505612904</v>
      </c>
      <c r="H14820" s="147">
        <v>24.161299999999997</v>
      </c>
      <c r="I14820" s="147">
        <v>29</v>
      </c>
      <c r="J14820" s="147">
        <v>32.713499999999996</v>
      </c>
      <c r="K14820" s="147">
        <v>36.413999999999994</v>
      </c>
    </row>
    <row r="14821" spans="2:11" x14ac:dyDescent="0.2">
      <c r="B14821" s="21" t="str">
        <f t="shared" si="231"/>
        <v>Ottawa (M-C Int'l Airport)Ice Accretion2035RCP6.0</v>
      </c>
      <c r="C14821" t="s">
        <v>399</v>
      </c>
      <c r="D14821" t="s">
        <v>486</v>
      </c>
      <c r="E14821" s="144" t="s">
        <v>192</v>
      </c>
      <c r="F14821" s="144">
        <v>2035</v>
      </c>
      <c r="G14821" s="147">
        <v>20.301310430398921</v>
      </c>
      <c r="H14821" s="147">
        <v>24.128099999999996</v>
      </c>
      <c r="I14821" s="147">
        <v>28.965</v>
      </c>
      <c r="J14821" s="147">
        <v>32.679599999999994</v>
      </c>
      <c r="K14821" s="147">
        <v>36.382499999999993</v>
      </c>
    </row>
    <row r="14822" spans="2:11" x14ac:dyDescent="0.2">
      <c r="B14822" s="21" t="str">
        <f t="shared" si="231"/>
        <v>Ottawa (M-C Int'l Airport)Ice Accretion2040RCP6.0</v>
      </c>
      <c r="C14822" t="s">
        <v>399</v>
      </c>
      <c r="D14822" t="s">
        <v>486</v>
      </c>
      <c r="E14822" s="144" t="s">
        <v>192</v>
      </c>
      <c r="F14822" s="144">
        <v>2040</v>
      </c>
      <c r="G14822" s="147">
        <v>20.269997355184941</v>
      </c>
      <c r="H14822" s="147">
        <v>24.094899999999999</v>
      </c>
      <c r="I14822" s="147">
        <v>28.93</v>
      </c>
      <c r="J14822" s="147">
        <v>32.645699999999998</v>
      </c>
      <c r="K14822" s="147">
        <v>36.350999999999999</v>
      </c>
    </row>
    <row r="14823" spans="2:11" x14ac:dyDescent="0.2">
      <c r="B14823" s="21" t="str">
        <f t="shared" si="231"/>
        <v>Ottawa (M-C Int'l Airport)Ice Accretion2045RCP6.0</v>
      </c>
      <c r="C14823" t="s">
        <v>399</v>
      </c>
      <c r="D14823" t="s">
        <v>486</v>
      </c>
      <c r="E14823" s="144" t="s">
        <v>192</v>
      </c>
      <c r="F14823" s="144">
        <v>2045</v>
      </c>
      <c r="G14823" s="147">
        <v>20.238684279970958</v>
      </c>
      <c r="H14823" s="147">
        <v>24.061699999999998</v>
      </c>
      <c r="I14823" s="147">
        <v>28.895</v>
      </c>
      <c r="J14823" s="147">
        <v>32.611800000000002</v>
      </c>
      <c r="K14823" s="147">
        <v>36.319499999999998</v>
      </c>
    </row>
    <row r="14824" spans="2:11" x14ac:dyDescent="0.2">
      <c r="B14824" s="21" t="str">
        <f t="shared" si="231"/>
        <v>Ottawa (M-C Int'l Airport)Ice Accretion2050RCP6.0</v>
      </c>
      <c r="C14824" t="s">
        <v>399</v>
      </c>
      <c r="D14824" t="s">
        <v>486</v>
      </c>
      <c r="E14824" s="144" t="s">
        <v>192</v>
      </c>
      <c r="F14824" s="144">
        <v>2050</v>
      </c>
      <c r="G14824" s="147">
        <v>20.278347508575337</v>
      </c>
      <c r="H14824" s="147">
        <v>24.143039999999999</v>
      </c>
      <c r="I14824" s="147">
        <v>29.027999999999999</v>
      </c>
      <c r="J14824" s="147">
        <v>32.781300000000002</v>
      </c>
      <c r="K14824" s="147">
        <v>36.529919999999997</v>
      </c>
    </row>
    <row r="14825" spans="2:11" x14ac:dyDescent="0.2">
      <c r="B14825" s="21" t="str">
        <f t="shared" si="231"/>
        <v>Ottawa (M-C Int'l Airport)Ice Accretion2055RCP6.0</v>
      </c>
      <c r="C14825" t="s">
        <v>399</v>
      </c>
      <c r="D14825" t="s">
        <v>486</v>
      </c>
      <c r="E14825" s="144" t="s">
        <v>192</v>
      </c>
      <c r="F14825" s="144">
        <v>2055</v>
      </c>
      <c r="G14825" s="147">
        <v>20.349323812393695</v>
      </c>
      <c r="H14825" s="147">
        <v>24.257579999999997</v>
      </c>
      <c r="I14825" s="147">
        <v>29.195999999999998</v>
      </c>
      <c r="J14825" s="147">
        <v>32.984699999999997</v>
      </c>
      <c r="K14825" s="147">
        <v>36.771839999999997</v>
      </c>
    </row>
    <row r="14826" spans="2:11" x14ac:dyDescent="0.2">
      <c r="B14826" s="21" t="str">
        <f t="shared" si="231"/>
        <v>Ottawa (M-C Int'l Airport)Ice Accretion2060RCP6.0</v>
      </c>
      <c r="C14826" t="s">
        <v>399</v>
      </c>
      <c r="D14826" t="s">
        <v>486</v>
      </c>
      <c r="E14826" s="144" t="s">
        <v>192</v>
      </c>
      <c r="F14826" s="144">
        <v>2060</v>
      </c>
      <c r="G14826" s="147">
        <v>20.420300116212058</v>
      </c>
      <c r="H14826" s="147">
        <v>24.372119999999999</v>
      </c>
      <c r="I14826" s="147">
        <v>29.364000000000001</v>
      </c>
      <c r="J14826" s="147">
        <v>33.188099999999999</v>
      </c>
      <c r="K14826" s="147">
        <v>37.013759999999998</v>
      </c>
    </row>
    <row r="14827" spans="2:11" x14ac:dyDescent="0.2">
      <c r="B14827" s="21" t="str">
        <f t="shared" si="231"/>
        <v>Ottawa (M-C Int'l Airport)Ice Accretion2065RCP6.0</v>
      </c>
      <c r="C14827" t="s">
        <v>399</v>
      </c>
      <c r="D14827" t="s">
        <v>486</v>
      </c>
      <c r="E14827" s="144" t="s">
        <v>192</v>
      </c>
      <c r="F14827" s="144">
        <v>2065</v>
      </c>
      <c r="G14827" s="147">
        <v>20.491276420030417</v>
      </c>
      <c r="H14827" s="147">
        <v>24.486659999999997</v>
      </c>
      <c r="I14827" s="147">
        <v>29.532</v>
      </c>
      <c r="J14827" s="147">
        <v>33.391499999999994</v>
      </c>
      <c r="K14827" s="147">
        <v>37.255679999999998</v>
      </c>
    </row>
    <row r="14828" spans="2:11" x14ac:dyDescent="0.2">
      <c r="B14828" s="21" t="str">
        <f t="shared" si="231"/>
        <v>Ottawa (M-C Int'l Airport)Ice Accretion2070RCP6.0</v>
      </c>
      <c r="C14828" t="s">
        <v>399</v>
      </c>
      <c r="D14828" t="s">
        <v>486</v>
      </c>
      <c r="E14828" s="144" t="s">
        <v>192</v>
      </c>
      <c r="F14828" s="144">
        <v>2070</v>
      </c>
      <c r="G14828" s="147">
        <v>20.562252723848779</v>
      </c>
      <c r="H14828" s="147">
        <v>24.601199999999999</v>
      </c>
      <c r="I14828" s="147">
        <v>29.7</v>
      </c>
      <c r="J14828" s="147">
        <v>33.594899999999996</v>
      </c>
      <c r="K14828" s="147">
        <v>37.497599999999998</v>
      </c>
    </row>
    <row r="14829" spans="2:11" x14ac:dyDescent="0.2">
      <c r="B14829" s="21" t="str">
        <f t="shared" si="231"/>
        <v>Ottawa (M-C Int'l Airport)Ice Accretion2075RCP6.0</v>
      </c>
      <c r="C14829" t="s">
        <v>399</v>
      </c>
      <c r="D14829" t="s">
        <v>486</v>
      </c>
      <c r="E14829" s="144" t="s">
        <v>192</v>
      </c>
      <c r="F14829" s="144">
        <v>2075</v>
      </c>
      <c r="G14829" s="147">
        <v>20.682286178835714</v>
      </c>
      <c r="H14829" s="147">
        <v>24.781724999999998</v>
      </c>
      <c r="I14829" s="147">
        <v>29.954999999999998</v>
      </c>
      <c r="J14829" s="147">
        <v>33.908474999999996</v>
      </c>
      <c r="K14829" s="147">
        <v>37.875599999999999</v>
      </c>
    </row>
    <row r="14830" spans="2:11" x14ac:dyDescent="0.2">
      <c r="B14830" s="21" t="str">
        <f t="shared" si="231"/>
        <v>Ottawa (M-C Int'l Airport)Ice Accretion2080RCP6.0</v>
      </c>
      <c r="C14830" t="s">
        <v>399</v>
      </c>
      <c r="D14830" t="s">
        <v>486</v>
      </c>
      <c r="E14830" s="144" t="s">
        <v>192</v>
      </c>
      <c r="F14830" s="144">
        <v>2080</v>
      </c>
      <c r="G14830" s="147">
        <v>20.802319633822648</v>
      </c>
      <c r="H14830" s="147">
        <v>24.962249999999997</v>
      </c>
      <c r="I14830" s="147">
        <v>30.21</v>
      </c>
      <c r="J14830" s="147">
        <v>34.222049999999996</v>
      </c>
      <c r="K14830" s="147">
        <v>38.253599999999999</v>
      </c>
    </row>
    <row r="14831" spans="2:11" x14ac:dyDescent="0.2">
      <c r="B14831" s="21" t="str">
        <f t="shared" si="231"/>
        <v>Ottawa (M-C Int'l Airport)Ice Accretion2085RCP6.0</v>
      </c>
      <c r="C14831" t="s">
        <v>399</v>
      </c>
      <c r="D14831" t="s">
        <v>486</v>
      </c>
      <c r="E14831" s="144" t="s">
        <v>192</v>
      </c>
      <c r="F14831" s="144">
        <v>2085</v>
      </c>
      <c r="G14831" s="147">
        <v>20.922353088809583</v>
      </c>
      <c r="H14831" s="147">
        <v>25.142774999999997</v>
      </c>
      <c r="I14831" s="147">
        <v>30.465</v>
      </c>
      <c r="J14831" s="147">
        <v>34.535624999999996</v>
      </c>
      <c r="K14831" s="147">
        <v>38.631599999999999</v>
      </c>
    </row>
    <row r="14832" spans="2:11" x14ac:dyDescent="0.2">
      <c r="B14832" s="21" t="str">
        <f t="shared" si="231"/>
        <v>Ottawa (M-C Int'l Airport)Ice Accretion2090RCP6.0</v>
      </c>
      <c r="C14832" t="s">
        <v>399</v>
      </c>
      <c r="D14832" t="s">
        <v>486</v>
      </c>
      <c r="E14832" s="144" t="s">
        <v>192</v>
      </c>
      <c r="F14832" s="144">
        <v>2090</v>
      </c>
      <c r="G14832" s="147">
        <v>21.174597305811112</v>
      </c>
      <c r="H14832" s="147">
        <v>25.530799999999996</v>
      </c>
      <c r="I14832" s="147">
        <v>31.029999999999998</v>
      </c>
      <c r="J14832" s="147">
        <v>35.233399999999996</v>
      </c>
      <c r="K14832" s="147">
        <v>39.450599999999994</v>
      </c>
    </row>
    <row r="14833" spans="2:11" x14ac:dyDescent="0.2">
      <c r="B14833" s="21" t="str">
        <f t="shared" si="231"/>
        <v>Ottawa (M-C Int'l Airport)Ice Accretion2095RCP6.0</v>
      </c>
      <c r="C14833" t="s">
        <v>399</v>
      </c>
      <c r="D14833" t="s">
        <v>486</v>
      </c>
      <c r="E14833" s="144" t="s">
        <v>192</v>
      </c>
      <c r="F14833" s="144">
        <v>2095</v>
      </c>
      <c r="G14833" s="147">
        <v>21.306808067825706</v>
      </c>
      <c r="H14833" s="147">
        <v>25.738299999999999</v>
      </c>
      <c r="I14833" s="147">
        <v>31.34</v>
      </c>
      <c r="J14833" s="147">
        <v>35.617600000000003</v>
      </c>
      <c r="K14833" s="147">
        <v>39.891599999999997</v>
      </c>
    </row>
    <row r="14834" spans="2:11" x14ac:dyDescent="0.2">
      <c r="B14834" s="21" t="str">
        <f t="shared" si="231"/>
        <v>Ottawa (M-C Int'l Airport)Ice Accretion2100RCP6.0</v>
      </c>
      <c r="C14834" t="s">
        <v>399</v>
      </c>
      <c r="D14834" t="s">
        <v>486</v>
      </c>
      <c r="E14834" s="144" t="s">
        <v>192</v>
      </c>
      <c r="F14834" s="144">
        <v>2100</v>
      </c>
      <c r="G14834" s="147">
        <v>21.4390188298403</v>
      </c>
      <c r="H14834" s="147">
        <v>25.945799999999998</v>
      </c>
      <c r="I14834" s="147">
        <v>31.65</v>
      </c>
      <c r="J14834" s="147">
        <v>36.001800000000003</v>
      </c>
      <c r="K14834" s="147">
        <v>40.332599999999992</v>
      </c>
    </row>
    <row r="14835" spans="2:11" x14ac:dyDescent="0.2">
      <c r="B14835" s="21" t="str">
        <f t="shared" si="231"/>
        <v>Ottawa (M-C Int'l Airport)Ice Accretion2023RCP8.5</v>
      </c>
      <c r="C14835" t="s">
        <v>399</v>
      </c>
      <c r="D14835" t="s">
        <v>486</v>
      </c>
      <c r="E14835" s="144" t="s">
        <v>191</v>
      </c>
      <c r="F14835" s="144">
        <v>2023</v>
      </c>
      <c r="G14835" s="147">
        <v>20.395249656040871</v>
      </c>
      <c r="H14835" s="147">
        <v>24.227699999999999</v>
      </c>
      <c r="I14835" s="147">
        <v>29.07</v>
      </c>
      <c r="J14835" s="147">
        <v>32.781299999999995</v>
      </c>
      <c r="K14835" s="147">
        <v>36.476999999999997</v>
      </c>
    </row>
    <row r="14836" spans="2:11" x14ac:dyDescent="0.2">
      <c r="B14836" s="21" t="str">
        <f t="shared" si="231"/>
        <v>Ottawa (M-C Int'l Airport)Ice Accretion2025RCP8.5</v>
      </c>
      <c r="C14836" t="s">
        <v>399</v>
      </c>
      <c r="D14836" t="s">
        <v>486</v>
      </c>
      <c r="E14836" s="144" t="s">
        <v>191</v>
      </c>
      <c r="F14836" s="144">
        <v>2025</v>
      </c>
      <c r="G14836" s="147">
        <v>20.332623505612904</v>
      </c>
      <c r="H14836" s="147">
        <v>24.161299999999997</v>
      </c>
      <c r="I14836" s="147">
        <v>29</v>
      </c>
      <c r="J14836" s="147">
        <v>32.713499999999996</v>
      </c>
      <c r="K14836" s="147">
        <v>36.413999999999994</v>
      </c>
    </row>
    <row r="14837" spans="2:11" x14ac:dyDescent="0.2">
      <c r="B14837" s="21" t="str">
        <f t="shared" si="231"/>
        <v>Ottawa (M-C Int'l Airport)Ice Accretion2030RCP8.5</v>
      </c>
      <c r="C14837" t="s">
        <v>399</v>
      </c>
      <c r="D14837" t="s">
        <v>486</v>
      </c>
      <c r="E14837" s="144" t="s">
        <v>191</v>
      </c>
      <c r="F14837" s="144">
        <v>2030</v>
      </c>
      <c r="G14837" s="147">
        <v>20.269997355184941</v>
      </c>
      <c r="H14837" s="147">
        <v>24.094899999999999</v>
      </c>
      <c r="I14837" s="147">
        <v>28.93</v>
      </c>
      <c r="J14837" s="147">
        <v>32.645699999999998</v>
      </c>
      <c r="K14837" s="147">
        <v>36.350999999999999</v>
      </c>
    </row>
    <row r="14838" spans="2:11" x14ac:dyDescent="0.2">
      <c r="B14838" s="21" t="str">
        <f t="shared" si="231"/>
        <v>Ottawa (M-C Int'l Airport)Ice Accretion2035RCP8.5</v>
      </c>
      <c r="C14838" t="s">
        <v>399</v>
      </c>
      <c r="D14838" t="s">
        <v>486</v>
      </c>
      <c r="E14838" s="144" t="s">
        <v>191</v>
      </c>
      <c r="F14838" s="144">
        <v>2035</v>
      </c>
      <c r="G14838" s="147">
        <v>20.207371204756974</v>
      </c>
      <c r="H14838" s="147">
        <v>24.028499999999998</v>
      </c>
      <c r="I14838" s="147">
        <v>28.86</v>
      </c>
      <c r="J14838" s="147">
        <v>32.5779</v>
      </c>
      <c r="K14838" s="147">
        <v>36.287999999999997</v>
      </c>
    </row>
    <row r="14839" spans="2:11" x14ac:dyDescent="0.2">
      <c r="B14839" s="21" t="str">
        <f t="shared" si="231"/>
        <v>Ottawa (M-C Int'l Airport)Ice Accretion2040RCP8.5</v>
      </c>
      <c r="C14839" t="s">
        <v>399</v>
      </c>
      <c r="D14839" t="s">
        <v>486</v>
      </c>
      <c r="E14839" s="144" t="s">
        <v>191</v>
      </c>
      <c r="F14839" s="144">
        <v>2040</v>
      </c>
      <c r="G14839" s="147">
        <v>20.325665044454244</v>
      </c>
      <c r="H14839" s="147">
        <v>24.219399999999997</v>
      </c>
      <c r="I14839" s="147">
        <v>29.14</v>
      </c>
      <c r="J14839" s="147">
        <v>32.916899999999998</v>
      </c>
      <c r="K14839" s="147">
        <v>36.691199999999995</v>
      </c>
    </row>
    <row r="14840" spans="2:11" x14ac:dyDescent="0.2">
      <c r="B14840" s="21" t="str">
        <f t="shared" si="231"/>
        <v>Ottawa (M-C Int'l Airport)Ice Accretion2045RCP8.5</v>
      </c>
      <c r="C14840" t="s">
        <v>399</v>
      </c>
      <c r="D14840" t="s">
        <v>486</v>
      </c>
      <c r="E14840" s="144" t="s">
        <v>191</v>
      </c>
      <c r="F14840" s="144">
        <v>2045</v>
      </c>
      <c r="G14840" s="147">
        <v>20.44395888415151</v>
      </c>
      <c r="H14840" s="147">
        <v>24.410299999999999</v>
      </c>
      <c r="I14840" s="147">
        <v>29.419999999999998</v>
      </c>
      <c r="J14840" s="147">
        <v>33.255899999999997</v>
      </c>
      <c r="K14840" s="147">
        <v>37.0944</v>
      </c>
    </row>
    <row r="14841" spans="2:11" x14ac:dyDescent="0.2">
      <c r="B14841" s="21" t="str">
        <f t="shared" si="231"/>
        <v>Ottawa (M-C Int'l Airport)Ice Accretion2050RCP8.5</v>
      </c>
      <c r="C14841" t="s">
        <v>399</v>
      </c>
      <c r="D14841" t="s">
        <v>486</v>
      </c>
      <c r="E14841" s="144" t="s">
        <v>191</v>
      </c>
      <c r="F14841" s="144">
        <v>2050</v>
      </c>
      <c r="G14841" s="147">
        <v>20.722297330498026</v>
      </c>
      <c r="H14841" s="147">
        <v>24.841899999999999</v>
      </c>
      <c r="I14841" s="147">
        <v>30.04</v>
      </c>
      <c r="J14841" s="147">
        <v>34.012999999999998</v>
      </c>
      <c r="K14841" s="147">
        <v>38.001599999999996</v>
      </c>
    </row>
    <row r="14842" spans="2:11" x14ac:dyDescent="0.2">
      <c r="B14842" s="21" t="str">
        <f t="shared" si="231"/>
        <v>Ottawa (M-C Int'l Airport)Ice Accretion2055RCP8.5</v>
      </c>
      <c r="C14842" t="s">
        <v>399</v>
      </c>
      <c r="D14842" t="s">
        <v>486</v>
      </c>
      <c r="E14842" s="144" t="s">
        <v>191</v>
      </c>
      <c r="F14842" s="144">
        <v>2055</v>
      </c>
      <c r="G14842" s="147">
        <v>20.88234193714727</v>
      </c>
      <c r="H14842" s="147">
        <v>25.082599999999996</v>
      </c>
      <c r="I14842" s="147">
        <v>30.38</v>
      </c>
      <c r="J14842" s="147">
        <v>34.431099999999994</v>
      </c>
      <c r="K14842" s="147">
        <v>38.505600000000001</v>
      </c>
    </row>
    <row r="14843" spans="2:11" x14ac:dyDescent="0.2">
      <c r="B14843" s="21" t="str">
        <f t="shared" si="231"/>
        <v>Ottawa (M-C Int'l Airport)Ice Accretion2060RCP8.5</v>
      </c>
      <c r="C14843" t="s">
        <v>399</v>
      </c>
      <c r="D14843" t="s">
        <v>486</v>
      </c>
      <c r="E14843" s="144" t="s">
        <v>191</v>
      </c>
      <c r="F14843" s="144">
        <v>2060</v>
      </c>
      <c r="G14843" s="147">
        <v>21.174597305811112</v>
      </c>
      <c r="H14843" s="147">
        <v>25.530799999999996</v>
      </c>
      <c r="I14843" s="147">
        <v>31.029999999999998</v>
      </c>
      <c r="J14843" s="147">
        <v>35.233399999999996</v>
      </c>
      <c r="K14843" s="147">
        <v>39.450599999999994</v>
      </c>
    </row>
    <row r="14844" spans="2:11" x14ac:dyDescent="0.2">
      <c r="B14844" s="21" t="str">
        <f t="shared" si="231"/>
        <v>Ottawa (M-C Int'l Airport)Ice Accretion2065RCP8.5</v>
      </c>
      <c r="C14844" t="s">
        <v>399</v>
      </c>
      <c r="D14844" t="s">
        <v>486</v>
      </c>
      <c r="E14844" s="144" t="s">
        <v>191</v>
      </c>
      <c r="F14844" s="144">
        <v>2065</v>
      </c>
      <c r="G14844" s="147">
        <v>21.306808067825706</v>
      </c>
      <c r="H14844" s="147">
        <v>25.738299999999999</v>
      </c>
      <c r="I14844" s="147">
        <v>31.34</v>
      </c>
      <c r="J14844" s="147">
        <v>35.617600000000003</v>
      </c>
      <c r="K14844" s="147">
        <v>39.891599999999997</v>
      </c>
    </row>
    <row r="14845" spans="2:11" x14ac:dyDescent="0.2">
      <c r="B14845" s="21" t="str">
        <f t="shared" si="231"/>
        <v>Ottawa (M-C Int'l Airport)Ice Accretion2070RCP8.5</v>
      </c>
      <c r="C14845" t="s">
        <v>399</v>
      </c>
      <c r="D14845" t="s">
        <v>486</v>
      </c>
      <c r="E14845" s="144" t="s">
        <v>191</v>
      </c>
      <c r="F14845" s="144">
        <v>2070</v>
      </c>
      <c r="G14845" s="147">
        <v>21.237223456239079</v>
      </c>
      <c r="H14845" s="147">
        <v>25.738299999999999</v>
      </c>
      <c r="I14845" s="147">
        <v>31.439999999999998</v>
      </c>
      <c r="J14845" s="147">
        <v>35.787100000000002</v>
      </c>
      <c r="K14845" s="147">
        <v>40.118399999999994</v>
      </c>
    </row>
    <row r="14846" spans="2:11" x14ac:dyDescent="0.2">
      <c r="B14846" s="21" t="str">
        <f t="shared" si="231"/>
        <v>Ottawa (M-C Int'l Airport)Ice Accretion2075RCP8.5</v>
      </c>
      <c r="C14846" t="s">
        <v>399</v>
      </c>
      <c r="D14846" t="s">
        <v>486</v>
      </c>
      <c r="E14846" s="144" t="s">
        <v>191</v>
      </c>
      <c r="F14846" s="144">
        <v>2075</v>
      </c>
      <c r="G14846" s="147">
        <v>21.035428082637853</v>
      </c>
      <c r="H14846" s="147">
        <v>25.530799999999996</v>
      </c>
      <c r="I14846" s="147">
        <v>31.23</v>
      </c>
      <c r="J14846" s="147">
        <v>35.572399999999995</v>
      </c>
      <c r="K14846" s="147">
        <v>39.904199999999996</v>
      </c>
    </row>
    <row r="14847" spans="2:11" x14ac:dyDescent="0.2">
      <c r="B14847" s="21" t="str">
        <f t="shared" si="231"/>
        <v>Ottawa (M-C Int'l Airport)Ice Accretion2080RCP8.5</v>
      </c>
      <c r="C14847" t="s">
        <v>399</v>
      </c>
      <c r="D14847" t="s">
        <v>486</v>
      </c>
      <c r="E14847" s="144" t="s">
        <v>191</v>
      </c>
      <c r="F14847" s="144">
        <v>2080</v>
      </c>
      <c r="G14847" s="147">
        <v>20.833632709036632</v>
      </c>
      <c r="H14847" s="147">
        <v>25.323299999999996</v>
      </c>
      <c r="I14847" s="147">
        <v>31.02</v>
      </c>
      <c r="J14847" s="147">
        <v>35.357699999999994</v>
      </c>
      <c r="K14847" s="147">
        <v>39.69</v>
      </c>
    </row>
    <row r="14848" spans="2:11" x14ac:dyDescent="0.2">
      <c r="B14848" s="21" t="str">
        <f t="shared" si="231"/>
        <v>Ottawa (M-C Int'l Airport)Ice Accretion2085RCP8.5</v>
      </c>
      <c r="C14848" t="s">
        <v>399</v>
      </c>
      <c r="D14848" t="s">
        <v>486</v>
      </c>
      <c r="E14848" s="144" t="s">
        <v>191</v>
      </c>
      <c r="F14848" s="144">
        <v>2085</v>
      </c>
      <c r="G14848" s="147">
        <v>20.092556595639039</v>
      </c>
      <c r="H14848" s="147">
        <v>24.501599999999996</v>
      </c>
      <c r="I14848" s="147">
        <v>30.09</v>
      </c>
      <c r="J14848" s="147">
        <v>34.323749999999997</v>
      </c>
      <c r="K14848" s="147">
        <v>38.5749</v>
      </c>
    </row>
    <row r="14849" spans="2:11" x14ac:dyDescent="0.2">
      <c r="B14849" s="21" t="str">
        <f t="shared" si="231"/>
        <v>Ottawa (M-C Int'l Airport)Ice Accretion2090RCP8.5</v>
      </c>
      <c r="C14849" t="s">
        <v>399</v>
      </c>
      <c r="D14849" t="s">
        <v>486</v>
      </c>
      <c r="E14849" s="144" t="s">
        <v>191</v>
      </c>
      <c r="F14849" s="144">
        <v>2090</v>
      </c>
      <c r="G14849" s="147">
        <v>19.351480482241442</v>
      </c>
      <c r="H14849" s="147">
        <v>23.679899999999996</v>
      </c>
      <c r="I14849" s="147">
        <v>29.16</v>
      </c>
      <c r="J14849" s="147">
        <v>33.2898</v>
      </c>
      <c r="K14849" s="147">
        <v>37.459799999999994</v>
      </c>
    </row>
    <row r="14850" spans="2:11" x14ac:dyDescent="0.2">
      <c r="B14850" s="21" t="str">
        <f t="shared" si="231"/>
        <v>Ottawa (M-C Int'l Airport)Ice Accretion2095RCP8.5</v>
      </c>
      <c r="C14850" t="s">
        <v>399</v>
      </c>
      <c r="D14850" t="s">
        <v>486</v>
      </c>
      <c r="E14850" s="144" t="s">
        <v>191</v>
      </c>
      <c r="F14850" s="144">
        <v>2095</v>
      </c>
      <c r="G14850" s="147">
        <v>19.351480482241442</v>
      </c>
      <c r="H14850" s="147">
        <v>23.679899999999996</v>
      </c>
      <c r="I14850" s="147">
        <v>29.16</v>
      </c>
      <c r="J14850" s="147">
        <v>33.2898</v>
      </c>
      <c r="K14850" s="147">
        <v>37.459799999999994</v>
      </c>
    </row>
    <row r="14851" spans="2:11" x14ac:dyDescent="0.2">
      <c r="B14851" s="21" t="str">
        <f t="shared" si="231"/>
        <v>Ottawa (M-C Int'l Airport)Ice Accretion2100RCP8.5</v>
      </c>
      <c r="C14851" t="s">
        <v>399</v>
      </c>
      <c r="D14851" t="s">
        <v>486</v>
      </c>
      <c r="E14851" s="144" t="s">
        <v>191</v>
      </c>
      <c r="F14851" s="144">
        <v>2100</v>
      </c>
      <c r="G14851" s="147">
        <v>19.351480482241442</v>
      </c>
      <c r="H14851" s="147">
        <v>23.679899999999996</v>
      </c>
      <c r="I14851" s="147">
        <v>29.16</v>
      </c>
      <c r="J14851" s="147">
        <v>33.2898</v>
      </c>
      <c r="K14851" s="147">
        <v>37.459799999999994</v>
      </c>
    </row>
    <row r="14852" spans="2:11" x14ac:dyDescent="0.2">
      <c r="B14852" s="21" t="str">
        <f t="shared" si="231"/>
        <v>Ottawa (M-C Int'l Airport)Wind2023RCP4.5</v>
      </c>
      <c r="C14852" t="s">
        <v>399</v>
      </c>
      <c r="D14852" t="s">
        <v>1</v>
      </c>
      <c r="E14852" s="144" t="s">
        <v>193</v>
      </c>
      <c r="F14852" s="144">
        <v>2023</v>
      </c>
      <c r="G14852" s="147">
        <v>77.868845252716525</v>
      </c>
      <c r="H14852" s="147">
        <v>83.942729999999997</v>
      </c>
      <c r="I14852" s="147">
        <v>90.350999999999999</v>
      </c>
      <c r="J14852" s="147">
        <v>96.742980000000003</v>
      </c>
      <c r="K14852" s="147">
        <v>103.13352</v>
      </c>
    </row>
    <row r="14853" spans="2:11" x14ac:dyDescent="0.2">
      <c r="B14853" s="21" t="str">
        <f t="shared" si="231"/>
        <v>Ottawa (M-C Int'l Airport)Wind2025RCP4.5</v>
      </c>
      <c r="C14853" t="s">
        <v>399</v>
      </c>
      <c r="D14853" t="s">
        <v>1</v>
      </c>
      <c r="E14853" s="144" t="s">
        <v>193</v>
      </c>
      <c r="F14853" s="144">
        <v>2025</v>
      </c>
      <c r="G14853" s="147">
        <v>77.898635396442614</v>
      </c>
      <c r="H14853" s="147">
        <v>83.977604999999997</v>
      </c>
      <c r="I14853" s="147">
        <v>90.391499999999994</v>
      </c>
      <c r="J14853" s="147">
        <v>96.789524999999998</v>
      </c>
      <c r="K14853" s="147">
        <v>103.18482</v>
      </c>
    </row>
    <row r="14854" spans="2:11" x14ac:dyDescent="0.2">
      <c r="B14854" s="21" t="str">
        <f t="shared" si="231"/>
        <v>Ottawa (M-C Int'l Airport)Wind2030RCP4.5</v>
      </c>
      <c r="C14854" t="s">
        <v>399</v>
      </c>
      <c r="D14854" t="s">
        <v>1</v>
      </c>
      <c r="E14854" s="144" t="s">
        <v>193</v>
      </c>
      <c r="F14854" s="144">
        <v>2030</v>
      </c>
      <c r="G14854" s="147">
        <v>77.928425540168703</v>
      </c>
      <c r="H14854" s="147">
        <v>84.012479999999996</v>
      </c>
      <c r="I14854" s="147">
        <v>90.432000000000002</v>
      </c>
      <c r="J14854" s="147">
        <v>96.836070000000007</v>
      </c>
      <c r="K14854" s="147">
        <v>103.23612</v>
      </c>
    </row>
    <row r="14855" spans="2:11" x14ac:dyDescent="0.2">
      <c r="B14855" s="21" t="str">
        <f t="shared" si="231"/>
        <v>Ottawa (M-C Int'l Airport)Wind2035RCP4.5</v>
      </c>
      <c r="C14855" t="s">
        <v>399</v>
      </c>
      <c r="D14855" t="s">
        <v>1</v>
      </c>
      <c r="E14855" s="144" t="s">
        <v>193</v>
      </c>
      <c r="F14855" s="144">
        <v>2035</v>
      </c>
      <c r="G14855" s="147">
        <v>77.958215683894792</v>
      </c>
      <c r="H14855" s="147">
        <v>84.04735500000001</v>
      </c>
      <c r="I14855" s="147">
        <v>90.472499999999997</v>
      </c>
      <c r="J14855" s="147">
        <v>96.882615000000015</v>
      </c>
      <c r="K14855" s="147">
        <v>103.28742</v>
      </c>
    </row>
    <row r="14856" spans="2:11" x14ac:dyDescent="0.2">
      <c r="B14856" s="21" t="str">
        <f t="shared" si="231"/>
        <v>Ottawa (M-C Int'l Airport)Wind2040RCP4.5</v>
      </c>
      <c r="C14856" t="s">
        <v>399</v>
      </c>
      <c r="D14856" t="s">
        <v>1</v>
      </c>
      <c r="E14856" s="144" t="s">
        <v>193</v>
      </c>
      <c r="F14856" s="144">
        <v>2040</v>
      </c>
      <c r="G14856" s="147">
        <v>77.988005827620881</v>
      </c>
      <c r="H14856" s="147">
        <v>84.08223000000001</v>
      </c>
      <c r="I14856" s="147">
        <v>90.512999999999991</v>
      </c>
      <c r="J14856" s="147">
        <v>96.92916000000001</v>
      </c>
      <c r="K14856" s="147">
        <v>103.33872</v>
      </c>
    </row>
    <row r="14857" spans="2:11" x14ac:dyDescent="0.2">
      <c r="B14857" s="21" t="str">
        <f t="shared" si="231"/>
        <v>Ottawa (M-C Int'l Airport)Wind2045RCP4.5</v>
      </c>
      <c r="C14857" t="s">
        <v>399</v>
      </c>
      <c r="D14857" t="s">
        <v>1</v>
      </c>
      <c r="E14857" s="144" t="s">
        <v>193</v>
      </c>
      <c r="F14857" s="144">
        <v>2045</v>
      </c>
      <c r="G14857" s="147">
        <v>78.01779597134697</v>
      </c>
      <c r="H14857" s="147">
        <v>84.117105000000009</v>
      </c>
      <c r="I14857" s="147">
        <v>90.5535</v>
      </c>
      <c r="J14857" s="147">
        <v>96.975705000000005</v>
      </c>
      <c r="K14857" s="147">
        <v>103.39001999999999</v>
      </c>
    </row>
    <row r="14858" spans="2:11" x14ac:dyDescent="0.2">
      <c r="B14858" s="21" t="str">
        <f t="shared" si="231"/>
        <v>Ottawa (M-C Int'l Airport)Wind2050RCP4.5</v>
      </c>
      <c r="C14858" t="s">
        <v>399</v>
      </c>
      <c r="D14858" t="s">
        <v>1</v>
      </c>
      <c r="E14858" s="144" t="s">
        <v>193</v>
      </c>
      <c r="F14858" s="144">
        <v>2050</v>
      </c>
      <c r="G14858" s="147">
        <v>77.974535501762134</v>
      </c>
      <c r="H14858" s="147">
        <v>84.051540000000003</v>
      </c>
      <c r="I14858" s="147">
        <v>90.462599999999995</v>
      </c>
      <c r="J14858" s="147">
        <v>96.862392000000014</v>
      </c>
      <c r="K14858" s="147">
        <v>103.25458799999998</v>
      </c>
    </row>
    <row r="14859" spans="2:11" x14ac:dyDescent="0.2">
      <c r="B14859" s="21" t="str">
        <f t="shared" si="231"/>
        <v>Ottawa (M-C Int'l Airport)Wind2055RCP4.5</v>
      </c>
      <c r="C14859" t="s">
        <v>399</v>
      </c>
      <c r="D14859" t="s">
        <v>1</v>
      </c>
      <c r="E14859" s="144" t="s">
        <v>193</v>
      </c>
      <c r="F14859" s="144">
        <v>2055</v>
      </c>
      <c r="G14859" s="147">
        <v>77.901484888451208</v>
      </c>
      <c r="H14859" s="147">
        <v>83.951099999999997</v>
      </c>
      <c r="I14859" s="147">
        <v>90.331199999999995</v>
      </c>
      <c r="J14859" s="147">
        <v>96.702534000000014</v>
      </c>
      <c r="K14859" s="147">
        <v>103.06785599999999</v>
      </c>
    </row>
    <row r="14860" spans="2:11" x14ac:dyDescent="0.2">
      <c r="B14860" s="21" t="str">
        <f t="shared" ref="B14860:B14923" si="232">C14860&amp;D14860&amp;F14860&amp;E14860</f>
        <v>Ottawa (M-C Int'l Airport)Wind2060RCP4.5</v>
      </c>
      <c r="C14860" t="s">
        <v>399</v>
      </c>
      <c r="D14860" t="s">
        <v>1</v>
      </c>
      <c r="E14860" s="144" t="s">
        <v>193</v>
      </c>
      <c r="F14860" s="144">
        <v>2060</v>
      </c>
      <c r="G14860" s="147">
        <v>77.828434275140268</v>
      </c>
      <c r="H14860" s="147">
        <v>83.850660000000005</v>
      </c>
      <c r="I14860" s="147">
        <v>90.199799999999996</v>
      </c>
      <c r="J14860" s="147">
        <v>96.542676000000014</v>
      </c>
      <c r="K14860" s="147">
        <v>102.88112399999999</v>
      </c>
    </row>
    <row r="14861" spans="2:11" x14ac:dyDescent="0.2">
      <c r="B14861" s="21" t="str">
        <f t="shared" si="232"/>
        <v>Ottawa (M-C Int'l Airport)Wind2065RCP4.5</v>
      </c>
      <c r="C14861" t="s">
        <v>399</v>
      </c>
      <c r="D14861" t="s">
        <v>1</v>
      </c>
      <c r="E14861" s="144" t="s">
        <v>193</v>
      </c>
      <c r="F14861" s="144">
        <v>2065</v>
      </c>
      <c r="G14861" s="147">
        <v>77.755383661829342</v>
      </c>
      <c r="H14861" s="147">
        <v>83.750219999999999</v>
      </c>
      <c r="I14861" s="147">
        <v>90.068399999999997</v>
      </c>
      <c r="J14861" s="147">
        <v>96.382818000000015</v>
      </c>
      <c r="K14861" s="147">
        <v>102.69439199999999</v>
      </c>
    </row>
    <row r="14862" spans="2:11" x14ac:dyDescent="0.2">
      <c r="B14862" s="21" t="str">
        <f t="shared" si="232"/>
        <v>Ottawa (M-C Int'l Airport)Wind2070RCP4.5</v>
      </c>
      <c r="C14862" t="s">
        <v>399</v>
      </c>
      <c r="D14862" t="s">
        <v>1</v>
      </c>
      <c r="E14862" s="144" t="s">
        <v>193</v>
      </c>
      <c r="F14862" s="144">
        <v>2070</v>
      </c>
      <c r="G14862" s="147">
        <v>77.682333048518416</v>
      </c>
      <c r="H14862" s="147">
        <v>83.649779999999993</v>
      </c>
      <c r="I14862" s="147">
        <v>89.936999999999998</v>
      </c>
      <c r="J14862" s="147">
        <v>96.222960000000015</v>
      </c>
      <c r="K14862" s="147">
        <v>102.50765999999999</v>
      </c>
    </row>
    <row r="14863" spans="2:11" x14ac:dyDescent="0.2">
      <c r="B14863" s="21" t="str">
        <f t="shared" si="232"/>
        <v>Ottawa (M-C Int'l Airport)Wind2075RCP4.5</v>
      </c>
      <c r="C14863" t="s">
        <v>399</v>
      </c>
      <c r="D14863" t="s">
        <v>1</v>
      </c>
      <c r="E14863" s="144" t="s">
        <v>193</v>
      </c>
      <c r="F14863" s="144">
        <v>2075</v>
      </c>
      <c r="G14863" s="147">
        <v>77.70176140312239</v>
      </c>
      <c r="H14863" s="147">
        <v>83.681864999999988</v>
      </c>
      <c r="I14863" s="147">
        <v>89.983499999999992</v>
      </c>
      <c r="J14863" s="147">
        <v>96.282345000000021</v>
      </c>
      <c r="K14863" s="147">
        <v>102.58118999999999</v>
      </c>
    </row>
    <row r="14864" spans="2:11" x14ac:dyDescent="0.2">
      <c r="B14864" s="21" t="str">
        <f t="shared" si="232"/>
        <v>Ottawa (M-C Int'l Airport)Wind2080RCP4.5</v>
      </c>
      <c r="C14864" t="s">
        <v>399</v>
      </c>
      <c r="D14864" t="s">
        <v>1</v>
      </c>
      <c r="E14864" s="144" t="s">
        <v>193</v>
      </c>
      <c r="F14864" s="144">
        <v>2080</v>
      </c>
      <c r="G14864" s="147">
        <v>77.721189757726364</v>
      </c>
      <c r="H14864" s="147">
        <v>83.713949999999997</v>
      </c>
      <c r="I14864" s="147">
        <v>90.03</v>
      </c>
      <c r="J14864" s="147">
        <v>96.341730000000013</v>
      </c>
      <c r="K14864" s="147">
        <v>102.65472</v>
      </c>
    </row>
    <row r="14865" spans="2:11" x14ac:dyDescent="0.2">
      <c r="B14865" s="21" t="str">
        <f t="shared" si="232"/>
        <v>Ottawa (M-C Int'l Airport)Wind2085RCP4.5</v>
      </c>
      <c r="C14865" t="s">
        <v>399</v>
      </c>
      <c r="D14865" t="s">
        <v>1</v>
      </c>
      <c r="E14865" s="144" t="s">
        <v>193</v>
      </c>
      <c r="F14865" s="144">
        <v>2085</v>
      </c>
      <c r="G14865" s="147">
        <v>77.740618112330338</v>
      </c>
      <c r="H14865" s="147">
        <v>83.746035000000006</v>
      </c>
      <c r="I14865" s="147">
        <v>90.076499999999996</v>
      </c>
      <c r="J14865" s="147">
        <v>96.401115000000004</v>
      </c>
      <c r="K14865" s="147">
        <v>102.72825</v>
      </c>
    </row>
    <row r="14866" spans="2:11" x14ac:dyDescent="0.2">
      <c r="B14866" s="21" t="str">
        <f t="shared" si="232"/>
        <v>Ottawa (M-C Int'l Airport)Wind2090RCP4.5</v>
      </c>
      <c r="C14866" t="s">
        <v>399</v>
      </c>
      <c r="D14866" t="s">
        <v>1</v>
      </c>
      <c r="E14866" s="144" t="s">
        <v>193</v>
      </c>
      <c r="F14866" s="144">
        <v>2090</v>
      </c>
      <c r="G14866" s="147">
        <v>77.760046466934298</v>
      </c>
      <c r="H14866" s="147">
        <v>83.778120000000001</v>
      </c>
      <c r="I14866" s="147">
        <v>90.12299999999999</v>
      </c>
      <c r="J14866" s="147">
        <v>96.46050000000001</v>
      </c>
      <c r="K14866" s="147">
        <v>102.80177999999999</v>
      </c>
    </row>
    <row r="14867" spans="2:11" x14ac:dyDescent="0.2">
      <c r="B14867" s="21" t="str">
        <f t="shared" si="232"/>
        <v>Ottawa (M-C Int'l Airport)Wind2095RCP4.5</v>
      </c>
      <c r="C14867" t="s">
        <v>399</v>
      </c>
      <c r="D14867" t="s">
        <v>1</v>
      </c>
      <c r="E14867" s="144" t="s">
        <v>193</v>
      </c>
      <c r="F14867" s="144">
        <v>2095</v>
      </c>
      <c r="G14867" s="147">
        <v>77.779474821538273</v>
      </c>
      <c r="H14867" s="147">
        <v>83.810204999999996</v>
      </c>
      <c r="I14867" s="147">
        <v>90.169499999999999</v>
      </c>
      <c r="J14867" s="147">
        <v>96.519885000000016</v>
      </c>
      <c r="K14867" s="147">
        <v>102.87531</v>
      </c>
    </row>
    <row r="14868" spans="2:11" x14ac:dyDescent="0.2">
      <c r="B14868" s="21" t="str">
        <f t="shared" si="232"/>
        <v>Ottawa (M-C Int'l Airport)Wind2100RCP4.5</v>
      </c>
      <c r="C14868" t="s">
        <v>399</v>
      </c>
      <c r="D14868" t="s">
        <v>1</v>
      </c>
      <c r="E14868" s="144" t="s">
        <v>193</v>
      </c>
      <c r="F14868" s="144">
        <v>2100</v>
      </c>
      <c r="G14868" s="147">
        <v>77.798903176142247</v>
      </c>
      <c r="H14868" s="147">
        <v>83.842290000000006</v>
      </c>
      <c r="I14868" s="147">
        <v>90.215999999999994</v>
      </c>
      <c r="J14868" s="147">
        <v>96.579270000000008</v>
      </c>
      <c r="K14868" s="147">
        <v>102.94884</v>
      </c>
    </row>
    <row r="14869" spans="2:11" x14ac:dyDescent="0.2">
      <c r="B14869" s="21" t="str">
        <f t="shared" si="232"/>
        <v>Ottawa (M-C Int'l Airport)Wind2023RCP6.0</v>
      </c>
      <c r="C14869" t="s">
        <v>399</v>
      </c>
      <c r="D14869" t="s">
        <v>1</v>
      </c>
      <c r="E14869" s="144" t="s">
        <v>192</v>
      </c>
      <c r="F14869" s="144">
        <v>2023</v>
      </c>
      <c r="G14869" s="147">
        <v>77.868845252716525</v>
      </c>
      <c r="H14869" s="147">
        <v>83.942729999999997</v>
      </c>
      <c r="I14869" s="147">
        <v>90.350999999999999</v>
      </c>
      <c r="J14869" s="147">
        <v>96.742980000000003</v>
      </c>
      <c r="K14869" s="147">
        <v>103.13352</v>
      </c>
    </row>
    <row r="14870" spans="2:11" x14ac:dyDescent="0.2">
      <c r="B14870" s="21" t="str">
        <f t="shared" si="232"/>
        <v>Ottawa (M-C Int'l Airport)Wind2025RCP6.0</v>
      </c>
      <c r="C14870" t="s">
        <v>399</v>
      </c>
      <c r="D14870" t="s">
        <v>1</v>
      </c>
      <c r="E14870" s="144" t="s">
        <v>192</v>
      </c>
      <c r="F14870" s="144">
        <v>2025</v>
      </c>
      <c r="G14870" s="147">
        <v>77.898635396442614</v>
      </c>
      <c r="H14870" s="147">
        <v>83.977604999999997</v>
      </c>
      <c r="I14870" s="147">
        <v>90.391499999999994</v>
      </c>
      <c r="J14870" s="147">
        <v>96.789524999999998</v>
      </c>
      <c r="K14870" s="147">
        <v>103.18482</v>
      </c>
    </row>
    <row r="14871" spans="2:11" x14ac:dyDescent="0.2">
      <c r="B14871" s="21" t="str">
        <f t="shared" si="232"/>
        <v>Ottawa (M-C Int'l Airport)Wind2030RCP6.0</v>
      </c>
      <c r="C14871" t="s">
        <v>399</v>
      </c>
      <c r="D14871" t="s">
        <v>1</v>
      </c>
      <c r="E14871" s="144" t="s">
        <v>192</v>
      </c>
      <c r="F14871" s="144">
        <v>2030</v>
      </c>
      <c r="G14871" s="147">
        <v>77.928425540168703</v>
      </c>
      <c r="H14871" s="147">
        <v>84.012479999999996</v>
      </c>
      <c r="I14871" s="147">
        <v>90.432000000000002</v>
      </c>
      <c r="J14871" s="147">
        <v>96.836070000000007</v>
      </c>
      <c r="K14871" s="147">
        <v>103.23612</v>
      </c>
    </row>
    <row r="14872" spans="2:11" x14ac:dyDescent="0.2">
      <c r="B14872" s="21" t="str">
        <f t="shared" si="232"/>
        <v>Ottawa (M-C Int'l Airport)Wind2035RCP6.0</v>
      </c>
      <c r="C14872" t="s">
        <v>399</v>
      </c>
      <c r="D14872" t="s">
        <v>1</v>
      </c>
      <c r="E14872" s="144" t="s">
        <v>192</v>
      </c>
      <c r="F14872" s="144">
        <v>2035</v>
      </c>
      <c r="G14872" s="147">
        <v>77.958215683894792</v>
      </c>
      <c r="H14872" s="147">
        <v>84.04735500000001</v>
      </c>
      <c r="I14872" s="147">
        <v>90.472499999999997</v>
      </c>
      <c r="J14872" s="147">
        <v>96.882615000000015</v>
      </c>
      <c r="K14872" s="147">
        <v>103.28742</v>
      </c>
    </row>
    <row r="14873" spans="2:11" x14ac:dyDescent="0.2">
      <c r="B14873" s="21" t="str">
        <f t="shared" si="232"/>
        <v>Ottawa (M-C Int'l Airport)Wind2040RCP6.0</v>
      </c>
      <c r="C14873" t="s">
        <v>399</v>
      </c>
      <c r="D14873" t="s">
        <v>1</v>
      </c>
      <c r="E14873" s="144" t="s">
        <v>192</v>
      </c>
      <c r="F14873" s="144">
        <v>2040</v>
      </c>
      <c r="G14873" s="147">
        <v>77.988005827620881</v>
      </c>
      <c r="H14873" s="147">
        <v>84.08223000000001</v>
      </c>
      <c r="I14873" s="147">
        <v>90.512999999999991</v>
      </c>
      <c r="J14873" s="147">
        <v>96.92916000000001</v>
      </c>
      <c r="K14873" s="147">
        <v>103.33872</v>
      </c>
    </row>
    <row r="14874" spans="2:11" x14ac:dyDescent="0.2">
      <c r="B14874" s="21" t="str">
        <f t="shared" si="232"/>
        <v>Ottawa (M-C Int'l Airport)Wind2045RCP6.0</v>
      </c>
      <c r="C14874" t="s">
        <v>399</v>
      </c>
      <c r="D14874" t="s">
        <v>1</v>
      </c>
      <c r="E14874" s="144" t="s">
        <v>192</v>
      </c>
      <c r="F14874" s="144">
        <v>2045</v>
      </c>
      <c r="G14874" s="147">
        <v>78.01779597134697</v>
      </c>
      <c r="H14874" s="147">
        <v>84.117105000000009</v>
      </c>
      <c r="I14874" s="147">
        <v>90.5535</v>
      </c>
      <c r="J14874" s="147">
        <v>96.975705000000005</v>
      </c>
      <c r="K14874" s="147">
        <v>103.39001999999999</v>
      </c>
    </row>
    <row r="14875" spans="2:11" x14ac:dyDescent="0.2">
      <c r="B14875" s="21" t="str">
        <f t="shared" si="232"/>
        <v>Ottawa (M-C Int'l Airport)Wind2050RCP6.0</v>
      </c>
      <c r="C14875" t="s">
        <v>399</v>
      </c>
      <c r="D14875" t="s">
        <v>1</v>
      </c>
      <c r="E14875" s="144" t="s">
        <v>192</v>
      </c>
      <c r="F14875" s="144">
        <v>2050</v>
      </c>
      <c r="G14875" s="147">
        <v>77.974535501762134</v>
      </c>
      <c r="H14875" s="147">
        <v>84.051540000000003</v>
      </c>
      <c r="I14875" s="147">
        <v>90.462599999999995</v>
      </c>
      <c r="J14875" s="147">
        <v>96.862392000000014</v>
      </c>
      <c r="K14875" s="147">
        <v>103.25458799999998</v>
      </c>
    </row>
    <row r="14876" spans="2:11" x14ac:dyDescent="0.2">
      <c r="B14876" s="21" t="str">
        <f t="shared" si="232"/>
        <v>Ottawa (M-C Int'l Airport)Wind2055RCP6.0</v>
      </c>
      <c r="C14876" t="s">
        <v>399</v>
      </c>
      <c r="D14876" t="s">
        <v>1</v>
      </c>
      <c r="E14876" s="144" t="s">
        <v>192</v>
      </c>
      <c r="F14876" s="144">
        <v>2055</v>
      </c>
      <c r="G14876" s="147">
        <v>77.901484888451208</v>
      </c>
      <c r="H14876" s="147">
        <v>83.951099999999997</v>
      </c>
      <c r="I14876" s="147">
        <v>90.331199999999995</v>
      </c>
      <c r="J14876" s="147">
        <v>96.702534000000014</v>
      </c>
      <c r="K14876" s="147">
        <v>103.06785599999999</v>
      </c>
    </row>
    <row r="14877" spans="2:11" x14ac:dyDescent="0.2">
      <c r="B14877" s="21" t="str">
        <f t="shared" si="232"/>
        <v>Ottawa (M-C Int'l Airport)Wind2060RCP6.0</v>
      </c>
      <c r="C14877" t="s">
        <v>399</v>
      </c>
      <c r="D14877" t="s">
        <v>1</v>
      </c>
      <c r="E14877" s="144" t="s">
        <v>192</v>
      </c>
      <c r="F14877" s="144">
        <v>2060</v>
      </c>
      <c r="G14877" s="147">
        <v>77.828434275140268</v>
      </c>
      <c r="H14877" s="147">
        <v>83.850660000000005</v>
      </c>
      <c r="I14877" s="147">
        <v>90.199799999999996</v>
      </c>
      <c r="J14877" s="147">
        <v>96.542676000000014</v>
      </c>
      <c r="K14877" s="147">
        <v>102.88112399999999</v>
      </c>
    </row>
    <row r="14878" spans="2:11" x14ac:dyDescent="0.2">
      <c r="B14878" s="21" t="str">
        <f t="shared" si="232"/>
        <v>Ottawa (M-C Int'l Airport)Wind2065RCP6.0</v>
      </c>
      <c r="C14878" t="s">
        <v>399</v>
      </c>
      <c r="D14878" t="s">
        <v>1</v>
      </c>
      <c r="E14878" s="144" t="s">
        <v>192</v>
      </c>
      <c r="F14878" s="144">
        <v>2065</v>
      </c>
      <c r="G14878" s="147">
        <v>77.755383661829342</v>
      </c>
      <c r="H14878" s="147">
        <v>83.750219999999999</v>
      </c>
      <c r="I14878" s="147">
        <v>90.068399999999997</v>
      </c>
      <c r="J14878" s="147">
        <v>96.382818000000015</v>
      </c>
      <c r="K14878" s="147">
        <v>102.69439199999999</v>
      </c>
    </row>
    <row r="14879" spans="2:11" x14ac:dyDescent="0.2">
      <c r="B14879" s="21" t="str">
        <f t="shared" si="232"/>
        <v>Ottawa (M-C Int'l Airport)Wind2070RCP6.0</v>
      </c>
      <c r="C14879" t="s">
        <v>399</v>
      </c>
      <c r="D14879" t="s">
        <v>1</v>
      </c>
      <c r="E14879" s="144" t="s">
        <v>192</v>
      </c>
      <c r="F14879" s="144">
        <v>2070</v>
      </c>
      <c r="G14879" s="147">
        <v>77.682333048518416</v>
      </c>
      <c r="H14879" s="147">
        <v>83.649779999999993</v>
      </c>
      <c r="I14879" s="147">
        <v>89.936999999999998</v>
      </c>
      <c r="J14879" s="147">
        <v>96.222960000000015</v>
      </c>
      <c r="K14879" s="147">
        <v>102.50765999999999</v>
      </c>
    </row>
    <row r="14880" spans="2:11" x14ac:dyDescent="0.2">
      <c r="B14880" s="21" t="str">
        <f t="shared" si="232"/>
        <v>Ottawa (M-C Int'l Airport)Wind2075RCP6.0</v>
      </c>
      <c r="C14880" t="s">
        <v>399</v>
      </c>
      <c r="D14880" t="s">
        <v>1</v>
      </c>
      <c r="E14880" s="144" t="s">
        <v>192</v>
      </c>
      <c r="F14880" s="144">
        <v>2075</v>
      </c>
      <c r="G14880" s="147">
        <v>77.711475580424377</v>
      </c>
      <c r="H14880" s="147">
        <v>83.697907499999999</v>
      </c>
      <c r="I14880" s="147">
        <v>90.006749999999997</v>
      </c>
      <c r="J14880" s="147">
        <v>96.312037500000017</v>
      </c>
      <c r="K14880" s="147">
        <v>102.61795499999999</v>
      </c>
    </row>
    <row r="14881" spans="2:11" x14ac:dyDescent="0.2">
      <c r="B14881" s="21" t="str">
        <f t="shared" si="232"/>
        <v>Ottawa (M-C Int'l Airport)Wind2080RCP6.0</v>
      </c>
      <c r="C14881" t="s">
        <v>399</v>
      </c>
      <c r="D14881" t="s">
        <v>1</v>
      </c>
      <c r="E14881" s="144" t="s">
        <v>192</v>
      </c>
      <c r="F14881" s="144">
        <v>2080</v>
      </c>
      <c r="G14881" s="147">
        <v>77.740618112330338</v>
      </c>
      <c r="H14881" s="147">
        <v>83.746035000000006</v>
      </c>
      <c r="I14881" s="147">
        <v>90.076499999999996</v>
      </c>
      <c r="J14881" s="147">
        <v>96.401115000000004</v>
      </c>
      <c r="K14881" s="147">
        <v>102.72825</v>
      </c>
    </row>
    <row r="14882" spans="2:11" x14ac:dyDescent="0.2">
      <c r="B14882" s="21" t="str">
        <f t="shared" si="232"/>
        <v>Ottawa (M-C Int'l Airport)Wind2085RCP6.0</v>
      </c>
      <c r="C14882" t="s">
        <v>399</v>
      </c>
      <c r="D14882" t="s">
        <v>1</v>
      </c>
      <c r="E14882" s="144" t="s">
        <v>192</v>
      </c>
      <c r="F14882" s="144">
        <v>2085</v>
      </c>
      <c r="G14882" s="147">
        <v>77.769760644236285</v>
      </c>
      <c r="H14882" s="147">
        <v>83.794162499999999</v>
      </c>
      <c r="I14882" s="147">
        <v>90.146249999999995</v>
      </c>
      <c r="J14882" s="147">
        <v>96.490192500000006</v>
      </c>
      <c r="K14882" s="147">
        <v>102.838545</v>
      </c>
    </row>
    <row r="14883" spans="2:11" x14ac:dyDescent="0.2">
      <c r="B14883" s="21" t="str">
        <f t="shared" si="232"/>
        <v>Ottawa (M-C Int'l Airport)Wind2090RCP6.0</v>
      </c>
      <c r="C14883" t="s">
        <v>399</v>
      </c>
      <c r="D14883" t="s">
        <v>1</v>
      </c>
      <c r="E14883" s="144" t="s">
        <v>192</v>
      </c>
      <c r="F14883" s="144">
        <v>2090</v>
      </c>
      <c r="G14883" s="147">
        <v>77.679742601237891</v>
      </c>
      <c r="H14883" s="147">
        <v>83.691630000000004</v>
      </c>
      <c r="I14883" s="147">
        <v>90.03</v>
      </c>
      <c r="J14883" s="147">
        <v>96.360990000000015</v>
      </c>
      <c r="K14883" s="147">
        <v>102.69576000000001</v>
      </c>
    </row>
    <row r="14884" spans="2:11" x14ac:dyDescent="0.2">
      <c r="B14884" s="21" t="str">
        <f t="shared" si="232"/>
        <v>Ottawa (M-C Int'l Airport)Wind2095RCP6.0</v>
      </c>
      <c r="C14884" t="s">
        <v>399</v>
      </c>
      <c r="D14884" t="s">
        <v>1</v>
      </c>
      <c r="E14884" s="144" t="s">
        <v>192</v>
      </c>
      <c r="F14884" s="144">
        <v>2095</v>
      </c>
      <c r="G14884" s="147">
        <v>77.56058202633352</v>
      </c>
      <c r="H14884" s="147">
        <v>83.540970000000002</v>
      </c>
      <c r="I14884" s="147">
        <v>89.843999999999994</v>
      </c>
      <c r="J14884" s="147">
        <v>96.142710000000008</v>
      </c>
      <c r="K14884" s="147">
        <v>102.44268</v>
      </c>
    </row>
    <row r="14885" spans="2:11" x14ac:dyDescent="0.2">
      <c r="B14885" s="21" t="str">
        <f t="shared" si="232"/>
        <v>Ottawa (M-C Int'l Airport)Wind2100RCP6.0</v>
      </c>
      <c r="C14885" t="s">
        <v>399</v>
      </c>
      <c r="D14885" t="s">
        <v>1</v>
      </c>
      <c r="E14885" s="144" t="s">
        <v>192</v>
      </c>
      <c r="F14885" s="144">
        <v>2100</v>
      </c>
      <c r="G14885" s="147">
        <v>77.441421451429164</v>
      </c>
      <c r="H14885" s="147">
        <v>83.390309999999999</v>
      </c>
      <c r="I14885" s="147">
        <v>89.658000000000001</v>
      </c>
      <c r="J14885" s="147">
        <v>95.924430000000015</v>
      </c>
      <c r="K14885" s="147">
        <v>102.1896</v>
      </c>
    </row>
    <row r="14886" spans="2:11" x14ac:dyDescent="0.2">
      <c r="B14886" s="21" t="str">
        <f t="shared" si="232"/>
        <v>Ottawa (M-C Int'l Airport)Wind2023RCP8.5</v>
      </c>
      <c r="C14886" t="s">
        <v>399</v>
      </c>
      <c r="D14886" t="s">
        <v>1</v>
      </c>
      <c r="E14886" s="144" t="s">
        <v>191</v>
      </c>
      <c r="F14886" s="144">
        <v>2023</v>
      </c>
      <c r="G14886" s="147">
        <v>77.868845252716525</v>
      </c>
      <c r="H14886" s="147">
        <v>83.942729999999997</v>
      </c>
      <c r="I14886" s="147">
        <v>90.350999999999999</v>
      </c>
      <c r="J14886" s="147">
        <v>96.742980000000003</v>
      </c>
      <c r="K14886" s="147">
        <v>103.13352</v>
      </c>
    </row>
    <row r="14887" spans="2:11" x14ac:dyDescent="0.2">
      <c r="B14887" s="21" t="str">
        <f t="shared" si="232"/>
        <v>Ottawa (M-C Int'l Airport)Wind2025RCP8.5</v>
      </c>
      <c r="C14887" t="s">
        <v>399</v>
      </c>
      <c r="D14887" t="s">
        <v>1</v>
      </c>
      <c r="E14887" s="144" t="s">
        <v>191</v>
      </c>
      <c r="F14887" s="144">
        <v>2025</v>
      </c>
      <c r="G14887" s="147">
        <v>77.928425540168703</v>
      </c>
      <c r="H14887" s="147">
        <v>84.012479999999996</v>
      </c>
      <c r="I14887" s="147">
        <v>90.432000000000002</v>
      </c>
      <c r="J14887" s="147">
        <v>96.836070000000007</v>
      </c>
      <c r="K14887" s="147">
        <v>103.23612</v>
      </c>
    </row>
    <row r="14888" spans="2:11" x14ac:dyDescent="0.2">
      <c r="B14888" s="21" t="str">
        <f t="shared" si="232"/>
        <v>Ottawa (M-C Int'l Airport)Wind2030RCP8.5</v>
      </c>
      <c r="C14888" t="s">
        <v>399</v>
      </c>
      <c r="D14888" t="s">
        <v>1</v>
      </c>
      <c r="E14888" s="144" t="s">
        <v>191</v>
      </c>
      <c r="F14888" s="144">
        <v>2030</v>
      </c>
      <c r="G14888" s="147">
        <v>77.988005827620881</v>
      </c>
      <c r="H14888" s="147">
        <v>84.08223000000001</v>
      </c>
      <c r="I14888" s="147">
        <v>90.512999999999991</v>
      </c>
      <c r="J14888" s="147">
        <v>96.92916000000001</v>
      </c>
      <c r="K14888" s="147">
        <v>103.33872</v>
      </c>
    </row>
    <row r="14889" spans="2:11" x14ac:dyDescent="0.2">
      <c r="B14889" s="21" t="str">
        <f t="shared" si="232"/>
        <v>Ottawa (M-C Int'l Airport)Wind2035RCP8.5</v>
      </c>
      <c r="C14889" t="s">
        <v>399</v>
      </c>
      <c r="D14889" t="s">
        <v>1</v>
      </c>
      <c r="E14889" s="144" t="s">
        <v>191</v>
      </c>
      <c r="F14889" s="144">
        <v>2035</v>
      </c>
      <c r="G14889" s="147">
        <v>78.047586115073059</v>
      </c>
      <c r="H14889" s="147">
        <v>84.151980000000009</v>
      </c>
      <c r="I14889" s="147">
        <v>90.593999999999994</v>
      </c>
      <c r="J14889" s="147">
        <v>97.022250000000014</v>
      </c>
      <c r="K14889" s="147">
        <v>103.44131999999999</v>
      </c>
    </row>
    <row r="14890" spans="2:11" x14ac:dyDescent="0.2">
      <c r="B14890" s="21" t="str">
        <f t="shared" si="232"/>
        <v>Ottawa (M-C Int'l Airport)Wind2040RCP8.5</v>
      </c>
      <c r="C14890" t="s">
        <v>399</v>
      </c>
      <c r="D14890" t="s">
        <v>1</v>
      </c>
      <c r="E14890" s="144" t="s">
        <v>191</v>
      </c>
      <c r="F14890" s="144">
        <v>2040</v>
      </c>
      <c r="G14890" s="147">
        <v>77.925835092888178</v>
      </c>
      <c r="H14890" s="147">
        <v>83.984580000000008</v>
      </c>
      <c r="I14890" s="147">
        <v>90.375</v>
      </c>
      <c r="J14890" s="147">
        <v>96.755820000000014</v>
      </c>
      <c r="K14890" s="147">
        <v>103.13009999999998</v>
      </c>
    </row>
    <row r="14891" spans="2:11" x14ac:dyDescent="0.2">
      <c r="B14891" s="21" t="str">
        <f t="shared" si="232"/>
        <v>Ottawa (M-C Int'l Airport)Wind2045RCP8.5</v>
      </c>
      <c r="C14891" t="s">
        <v>399</v>
      </c>
      <c r="D14891" t="s">
        <v>1</v>
      </c>
      <c r="E14891" s="144" t="s">
        <v>191</v>
      </c>
      <c r="F14891" s="144">
        <v>2045</v>
      </c>
      <c r="G14891" s="147">
        <v>77.804084070703297</v>
      </c>
      <c r="H14891" s="147">
        <v>83.817179999999993</v>
      </c>
      <c r="I14891" s="147">
        <v>90.155999999999992</v>
      </c>
      <c r="J14891" s="147">
        <v>96.489390000000014</v>
      </c>
      <c r="K14891" s="147">
        <v>102.81887999999999</v>
      </c>
    </row>
    <row r="14892" spans="2:11" x14ac:dyDescent="0.2">
      <c r="B14892" s="21" t="str">
        <f t="shared" si="232"/>
        <v>Ottawa (M-C Int'l Airport)Wind2050RCP8.5</v>
      </c>
      <c r="C14892" t="s">
        <v>399</v>
      </c>
      <c r="D14892" t="s">
        <v>1</v>
      </c>
      <c r="E14892" s="144" t="s">
        <v>191</v>
      </c>
      <c r="F14892" s="144">
        <v>2050</v>
      </c>
      <c r="G14892" s="147">
        <v>77.721189757726364</v>
      </c>
      <c r="H14892" s="147">
        <v>83.713949999999997</v>
      </c>
      <c r="I14892" s="147">
        <v>90.03</v>
      </c>
      <c r="J14892" s="147">
        <v>96.341730000000013</v>
      </c>
      <c r="K14892" s="147">
        <v>102.65472</v>
      </c>
    </row>
    <row r="14893" spans="2:11" x14ac:dyDescent="0.2">
      <c r="B14893" s="21" t="str">
        <f t="shared" si="232"/>
        <v>Ottawa (M-C Int'l Airport)Wind2055RCP8.5</v>
      </c>
      <c r="C14893" t="s">
        <v>399</v>
      </c>
      <c r="D14893" t="s">
        <v>1</v>
      </c>
      <c r="E14893" s="144" t="s">
        <v>191</v>
      </c>
      <c r="F14893" s="144">
        <v>2055</v>
      </c>
      <c r="G14893" s="147">
        <v>77.760046466934298</v>
      </c>
      <c r="H14893" s="147">
        <v>83.778120000000001</v>
      </c>
      <c r="I14893" s="147">
        <v>90.12299999999999</v>
      </c>
      <c r="J14893" s="147">
        <v>96.46050000000001</v>
      </c>
      <c r="K14893" s="147">
        <v>102.80177999999999</v>
      </c>
    </row>
    <row r="14894" spans="2:11" x14ac:dyDescent="0.2">
      <c r="B14894" s="21" t="str">
        <f t="shared" si="232"/>
        <v>Ottawa (M-C Int'l Airport)Wind2060RCP8.5</v>
      </c>
      <c r="C14894" t="s">
        <v>399</v>
      </c>
      <c r="D14894" t="s">
        <v>1</v>
      </c>
      <c r="E14894" s="144" t="s">
        <v>191</v>
      </c>
      <c r="F14894" s="144">
        <v>2060</v>
      </c>
      <c r="G14894" s="147">
        <v>77.679742601237891</v>
      </c>
      <c r="H14894" s="147">
        <v>83.691630000000004</v>
      </c>
      <c r="I14894" s="147">
        <v>90.03</v>
      </c>
      <c r="J14894" s="147">
        <v>96.360990000000015</v>
      </c>
      <c r="K14894" s="147">
        <v>102.69576000000001</v>
      </c>
    </row>
    <row r="14895" spans="2:11" x14ac:dyDescent="0.2">
      <c r="B14895" s="21" t="str">
        <f t="shared" si="232"/>
        <v>Ottawa (M-C Int'l Airport)Wind2065RCP8.5</v>
      </c>
      <c r="C14895" t="s">
        <v>399</v>
      </c>
      <c r="D14895" t="s">
        <v>1</v>
      </c>
      <c r="E14895" s="144" t="s">
        <v>191</v>
      </c>
      <c r="F14895" s="144">
        <v>2065</v>
      </c>
      <c r="G14895" s="147">
        <v>77.56058202633352</v>
      </c>
      <c r="H14895" s="147">
        <v>83.540970000000002</v>
      </c>
      <c r="I14895" s="147">
        <v>89.843999999999994</v>
      </c>
      <c r="J14895" s="147">
        <v>96.142710000000008</v>
      </c>
      <c r="K14895" s="147">
        <v>102.44268</v>
      </c>
    </row>
    <row r="14896" spans="2:11" x14ac:dyDescent="0.2">
      <c r="B14896" s="21" t="str">
        <f t="shared" si="232"/>
        <v>Ottawa (M-C Int'l Airport)Wind2070RCP8.5</v>
      </c>
      <c r="C14896" t="s">
        <v>399</v>
      </c>
      <c r="D14896" t="s">
        <v>1</v>
      </c>
      <c r="E14896" s="144" t="s">
        <v>191</v>
      </c>
      <c r="F14896" s="144">
        <v>2070</v>
      </c>
      <c r="G14896" s="147">
        <v>77.516544422564522</v>
      </c>
      <c r="H14896" s="147">
        <v>83.490750000000006</v>
      </c>
      <c r="I14896" s="147">
        <v>89.784000000000006</v>
      </c>
      <c r="J14896" s="147">
        <v>96.072090000000017</v>
      </c>
      <c r="K14896" s="147">
        <v>102.36402</v>
      </c>
    </row>
    <row r="14897" spans="2:11" x14ac:dyDescent="0.2">
      <c r="B14897" s="21" t="str">
        <f t="shared" si="232"/>
        <v>Ottawa (M-C Int'l Airport)Wind2075RCP8.5</v>
      </c>
      <c r="C14897" t="s">
        <v>399</v>
      </c>
      <c r="D14897" t="s">
        <v>1</v>
      </c>
      <c r="E14897" s="144" t="s">
        <v>191</v>
      </c>
      <c r="F14897" s="144">
        <v>2075</v>
      </c>
      <c r="G14897" s="147">
        <v>77.591667393699865</v>
      </c>
      <c r="H14897" s="147">
        <v>83.591189999999997</v>
      </c>
      <c r="I14897" s="147">
        <v>89.91</v>
      </c>
      <c r="J14897" s="147">
        <v>96.219750000000005</v>
      </c>
      <c r="K14897" s="147">
        <v>102.53844000000001</v>
      </c>
    </row>
    <row r="14898" spans="2:11" x14ac:dyDescent="0.2">
      <c r="B14898" s="21" t="str">
        <f t="shared" si="232"/>
        <v>Ottawa (M-C Int'l Airport)Wind2080RCP8.5</v>
      </c>
      <c r="C14898" t="s">
        <v>399</v>
      </c>
      <c r="D14898" t="s">
        <v>1</v>
      </c>
      <c r="E14898" s="144" t="s">
        <v>191</v>
      </c>
      <c r="F14898" s="144">
        <v>2080</v>
      </c>
      <c r="G14898" s="147">
        <v>77.666790364835222</v>
      </c>
      <c r="H14898" s="147">
        <v>83.691630000000004</v>
      </c>
      <c r="I14898" s="147">
        <v>90.036000000000001</v>
      </c>
      <c r="J14898" s="147">
        <v>96.367410000000007</v>
      </c>
      <c r="K14898" s="147">
        <v>102.71286000000001</v>
      </c>
    </row>
    <row r="14899" spans="2:11" x14ac:dyDescent="0.2">
      <c r="B14899" s="21" t="str">
        <f t="shared" si="232"/>
        <v>Ottawa (M-C Int'l Airport)Wind2085RCP8.5</v>
      </c>
      <c r="C14899" t="s">
        <v>399</v>
      </c>
      <c r="D14899" t="s">
        <v>1</v>
      </c>
      <c r="E14899" s="144" t="s">
        <v>191</v>
      </c>
      <c r="F14899" s="144">
        <v>2085</v>
      </c>
      <c r="G14899" s="147">
        <v>77.643476339310467</v>
      </c>
      <c r="H14899" s="147">
        <v>83.649780000000007</v>
      </c>
      <c r="I14899" s="147">
        <v>89.977499999999992</v>
      </c>
      <c r="J14899" s="147">
        <v>96.295185000000004</v>
      </c>
      <c r="K14899" s="147">
        <v>102.62052</v>
      </c>
    </row>
    <row r="14900" spans="2:11" x14ac:dyDescent="0.2">
      <c r="B14900" s="21" t="str">
        <f t="shared" si="232"/>
        <v>Ottawa (M-C Int'l Airport)Wind2090RCP8.5</v>
      </c>
      <c r="C14900" t="s">
        <v>399</v>
      </c>
      <c r="D14900" t="s">
        <v>1</v>
      </c>
      <c r="E14900" s="144" t="s">
        <v>191</v>
      </c>
      <c r="F14900" s="144">
        <v>2090</v>
      </c>
      <c r="G14900" s="147">
        <v>77.620162313785698</v>
      </c>
      <c r="H14900" s="147">
        <v>83.60793000000001</v>
      </c>
      <c r="I14900" s="147">
        <v>89.918999999999997</v>
      </c>
      <c r="J14900" s="147">
        <v>96.222960000000015</v>
      </c>
      <c r="K14900" s="147">
        <v>102.52817999999999</v>
      </c>
    </row>
    <row r="14901" spans="2:11" x14ac:dyDescent="0.2">
      <c r="B14901" s="21" t="str">
        <f t="shared" si="232"/>
        <v>Ottawa (M-C Int'l Airport)Wind2095RCP8.5</v>
      </c>
      <c r="C14901" t="s">
        <v>399</v>
      </c>
      <c r="D14901" t="s">
        <v>1</v>
      </c>
      <c r="E14901" s="144" t="s">
        <v>191</v>
      </c>
      <c r="F14901" s="144">
        <v>2095</v>
      </c>
      <c r="G14901" s="147">
        <v>77.620162313785698</v>
      </c>
      <c r="H14901" s="147">
        <v>83.60793000000001</v>
      </c>
      <c r="I14901" s="147">
        <v>89.918999999999997</v>
      </c>
      <c r="J14901" s="147">
        <v>96.222960000000015</v>
      </c>
      <c r="K14901" s="147">
        <v>102.52817999999999</v>
      </c>
    </row>
    <row r="14902" spans="2:11" x14ac:dyDescent="0.2">
      <c r="B14902" s="21" t="str">
        <f t="shared" si="232"/>
        <v>Ottawa (M-C Int'l Airport)Wind2100RCP8.5</v>
      </c>
      <c r="C14902" t="s">
        <v>399</v>
      </c>
      <c r="D14902" t="s">
        <v>1</v>
      </c>
      <c r="E14902" s="144" t="s">
        <v>191</v>
      </c>
      <c r="F14902" s="144">
        <v>2100</v>
      </c>
      <c r="G14902" s="147">
        <v>77.620162313785698</v>
      </c>
      <c r="H14902" s="147">
        <v>83.60793000000001</v>
      </c>
      <c r="I14902" s="147">
        <v>89.918999999999997</v>
      </c>
      <c r="J14902" s="147">
        <v>96.222960000000015</v>
      </c>
      <c r="K14902" s="147">
        <v>102.52817999999999</v>
      </c>
    </row>
    <row r="14903" spans="2:11" x14ac:dyDescent="0.2">
      <c r="B14903" s="21" t="str">
        <f t="shared" si="232"/>
        <v>Ottawa (Orleans)Ice Accretion2023RCP4.5</v>
      </c>
      <c r="C14903" t="s">
        <v>400</v>
      </c>
      <c r="D14903" t="s">
        <v>486</v>
      </c>
      <c r="E14903" s="144" t="s">
        <v>193</v>
      </c>
      <c r="F14903" s="144">
        <v>2023</v>
      </c>
      <c r="G14903" s="147">
        <v>20.395249656040871</v>
      </c>
      <c r="H14903" s="147">
        <v>24.227699999999999</v>
      </c>
      <c r="I14903" s="147">
        <v>29.07</v>
      </c>
      <c r="J14903" s="147">
        <v>32.781299999999995</v>
      </c>
      <c r="K14903" s="147">
        <v>36.476999999999997</v>
      </c>
    </row>
    <row r="14904" spans="2:11" x14ac:dyDescent="0.2">
      <c r="B14904" s="21" t="str">
        <f t="shared" si="232"/>
        <v>Ottawa (Orleans)Ice Accretion2025RCP4.5</v>
      </c>
      <c r="C14904" t="s">
        <v>400</v>
      </c>
      <c r="D14904" t="s">
        <v>486</v>
      </c>
      <c r="E14904" s="144" t="s">
        <v>193</v>
      </c>
      <c r="F14904" s="144">
        <v>2025</v>
      </c>
      <c r="G14904" s="147">
        <v>20.363936580826888</v>
      </c>
      <c r="H14904" s="147">
        <v>24.194499999999998</v>
      </c>
      <c r="I14904" s="147">
        <v>29.035</v>
      </c>
      <c r="J14904" s="147">
        <v>32.747399999999999</v>
      </c>
      <c r="K14904" s="147">
        <v>36.445499999999996</v>
      </c>
    </row>
    <row r="14905" spans="2:11" x14ac:dyDescent="0.2">
      <c r="B14905" s="21" t="str">
        <f t="shared" si="232"/>
        <v>Ottawa (Orleans)Ice Accretion2030RCP4.5</v>
      </c>
      <c r="C14905" t="s">
        <v>400</v>
      </c>
      <c r="D14905" t="s">
        <v>486</v>
      </c>
      <c r="E14905" s="144" t="s">
        <v>193</v>
      </c>
      <c r="F14905" s="144">
        <v>2030</v>
      </c>
      <c r="G14905" s="147">
        <v>20.332623505612904</v>
      </c>
      <c r="H14905" s="147">
        <v>24.161299999999997</v>
      </c>
      <c r="I14905" s="147">
        <v>29</v>
      </c>
      <c r="J14905" s="147">
        <v>32.713499999999996</v>
      </c>
      <c r="K14905" s="147">
        <v>36.413999999999994</v>
      </c>
    </row>
    <row r="14906" spans="2:11" x14ac:dyDescent="0.2">
      <c r="B14906" s="21" t="str">
        <f t="shared" si="232"/>
        <v>Ottawa (Orleans)Ice Accretion2035RCP4.5</v>
      </c>
      <c r="C14906" t="s">
        <v>400</v>
      </c>
      <c r="D14906" t="s">
        <v>486</v>
      </c>
      <c r="E14906" s="144" t="s">
        <v>193</v>
      </c>
      <c r="F14906" s="144">
        <v>2035</v>
      </c>
      <c r="G14906" s="147">
        <v>20.301310430398921</v>
      </c>
      <c r="H14906" s="147">
        <v>24.128099999999996</v>
      </c>
      <c r="I14906" s="147">
        <v>28.965</v>
      </c>
      <c r="J14906" s="147">
        <v>32.679599999999994</v>
      </c>
      <c r="K14906" s="147">
        <v>36.382499999999993</v>
      </c>
    </row>
    <row r="14907" spans="2:11" x14ac:dyDescent="0.2">
      <c r="B14907" s="21" t="str">
        <f t="shared" si="232"/>
        <v>Ottawa (Orleans)Ice Accretion2040RCP4.5</v>
      </c>
      <c r="C14907" t="s">
        <v>400</v>
      </c>
      <c r="D14907" t="s">
        <v>486</v>
      </c>
      <c r="E14907" s="144" t="s">
        <v>193</v>
      </c>
      <c r="F14907" s="144">
        <v>2040</v>
      </c>
      <c r="G14907" s="147">
        <v>20.269997355184941</v>
      </c>
      <c r="H14907" s="147">
        <v>24.094899999999999</v>
      </c>
      <c r="I14907" s="147">
        <v>28.93</v>
      </c>
      <c r="J14907" s="147">
        <v>32.645699999999998</v>
      </c>
      <c r="K14907" s="147">
        <v>36.350999999999999</v>
      </c>
    </row>
    <row r="14908" spans="2:11" x14ac:dyDescent="0.2">
      <c r="B14908" s="21" t="str">
        <f t="shared" si="232"/>
        <v>Ottawa (Orleans)Ice Accretion2045RCP4.5</v>
      </c>
      <c r="C14908" t="s">
        <v>400</v>
      </c>
      <c r="D14908" t="s">
        <v>486</v>
      </c>
      <c r="E14908" s="144" t="s">
        <v>193</v>
      </c>
      <c r="F14908" s="144">
        <v>2045</v>
      </c>
      <c r="G14908" s="147">
        <v>20.238684279970958</v>
      </c>
      <c r="H14908" s="147">
        <v>24.061699999999998</v>
      </c>
      <c r="I14908" s="147">
        <v>28.895</v>
      </c>
      <c r="J14908" s="147">
        <v>32.611800000000002</v>
      </c>
      <c r="K14908" s="147">
        <v>36.319499999999998</v>
      </c>
    </row>
    <row r="14909" spans="2:11" x14ac:dyDescent="0.2">
      <c r="B14909" s="21" t="str">
        <f t="shared" si="232"/>
        <v>Ottawa (Orleans)Ice Accretion2050RCP4.5</v>
      </c>
      <c r="C14909" t="s">
        <v>400</v>
      </c>
      <c r="D14909" t="s">
        <v>486</v>
      </c>
      <c r="E14909" s="144" t="s">
        <v>193</v>
      </c>
      <c r="F14909" s="144">
        <v>2050</v>
      </c>
      <c r="G14909" s="147">
        <v>20.278347508575337</v>
      </c>
      <c r="H14909" s="147">
        <v>24.143039999999999</v>
      </c>
      <c r="I14909" s="147">
        <v>29.027999999999999</v>
      </c>
      <c r="J14909" s="147">
        <v>32.781300000000002</v>
      </c>
      <c r="K14909" s="147">
        <v>36.529919999999997</v>
      </c>
    </row>
    <row r="14910" spans="2:11" x14ac:dyDescent="0.2">
      <c r="B14910" s="21" t="str">
        <f t="shared" si="232"/>
        <v>Ottawa (Orleans)Ice Accretion2055RCP4.5</v>
      </c>
      <c r="C14910" t="s">
        <v>400</v>
      </c>
      <c r="D14910" t="s">
        <v>486</v>
      </c>
      <c r="E14910" s="144" t="s">
        <v>193</v>
      </c>
      <c r="F14910" s="144">
        <v>2055</v>
      </c>
      <c r="G14910" s="147">
        <v>20.349323812393695</v>
      </c>
      <c r="H14910" s="147">
        <v>24.257579999999997</v>
      </c>
      <c r="I14910" s="147">
        <v>29.195999999999998</v>
      </c>
      <c r="J14910" s="147">
        <v>32.984699999999997</v>
      </c>
      <c r="K14910" s="147">
        <v>36.771839999999997</v>
      </c>
    </row>
    <row r="14911" spans="2:11" x14ac:dyDescent="0.2">
      <c r="B14911" s="21" t="str">
        <f t="shared" si="232"/>
        <v>Ottawa (Orleans)Ice Accretion2060RCP4.5</v>
      </c>
      <c r="C14911" t="s">
        <v>400</v>
      </c>
      <c r="D14911" t="s">
        <v>486</v>
      </c>
      <c r="E14911" s="144" t="s">
        <v>193</v>
      </c>
      <c r="F14911" s="144">
        <v>2060</v>
      </c>
      <c r="G14911" s="147">
        <v>20.420300116212058</v>
      </c>
      <c r="H14911" s="147">
        <v>24.372119999999999</v>
      </c>
      <c r="I14911" s="147">
        <v>29.364000000000001</v>
      </c>
      <c r="J14911" s="147">
        <v>33.188099999999999</v>
      </c>
      <c r="K14911" s="147">
        <v>37.013759999999998</v>
      </c>
    </row>
    <row r="14912" spans="2:11" x14ac:dyDescent="0.2">
      <c r="B14912" s="21" t="str">
        <f t="shared" si="232"/>
        <v>Ottawa (Orleans)Ice Accretion2065RCP4.5</v>
      </c>
      <c r="C14912" t="s">
        <v>400</v>
      </c>
      <c r="D14912" t="s">
        <v>486</v>
      </c>
      <c r="E14912" s="144" t="s">
        <v>193</v>
      </c>
      <c r="F14912" s="144">
        <v>2065</v>
      </c>
      <c r="G14912" s="147">
        <v>20.491276420030417</v>
      </c>
      <c r="H14912" s="147">
        <v>24.486659999999997</v>
      </c>
      <c r="I14912" s="147">
        <v>29.532</v>
      </c>
      <c r="J14912" s="147">
        <v>33.391499999999994</v>
      </c>
      <c r="K14912" s="147">
        <v>37.255679999999998</v>
      </c>
    </row>
    <row r="14913" spans="2:11" x14ac:dyDescent="0.2">
      <c r="B14913" s="21" t="str">
        <f t="shared" si="232"/>
        <v>Ottawa (Orleans)Ice Accretion2070RCP4.5</v>
      </c>
      <c r="C14913" t="s">
        <v>400</v>
      </c>
      <c r="D14913" t="s">
        <v>486</v>
      </c>
      <c r="E14913" s="144" t="s">
        <v>193</v>
      </c>
      <c r="F14913" s="144">
        <v>2070</v>
      </c>
      <c r="G14913" s="147">
        <v>20.562252723848779</v>
      </c>
      <c r="H14913" s="147">
        <v>24.601199999999999</v>
      </c>
      <c r="I14913" s="147">
        <v>29.7</v>
      </c>
      <c r="J14913" s="147">
        <v>33.594899999999996</v>
      </c>
      <c r="K14913" s="147">
        <v>37.497599999999998</v>
      </c>
    </row>
    <row r="14914" spans="2:11" x14ac:dyDescent="0.2">
      <c r="B14914" s="21" t="str">
        <f t="shared" si="232"/>
        <v>Ottawa (Orleans)Ice Accretion2075RCP4.5</v>
      </c>
      <c r="C14914" t="s">
        <v>400</v>
      </c>
      <c r="D14914" t="s">
        <v>486</v>
      </c>
      <c r="E14914" s="144" t="s">
        <v>193</v>
      </c>
      <c r="F14914" s="144">
        <v>2075</v>
      </c>
      <c r="G14914" s="147">
        <v>20.642275027173401</v>
      </c>
      <c r="H14914" s="147">
        <v>24.721549999999997</v>
      </c>
      <c r="I14914" s="147">
        <v>29.869999999999997</v>
      </c>
      <c r="J14914" s="147">
        <v>33.803949999999993</v>
      </c>
      <c r="K14914" s="147">
        <v>37.749600000000001</v>
      </c>
    </row>
    <row r="14915" spans="2:11" x14ac:dyDescent="0.2">
      <c r="B14915" s="21" t="str">
        <f t="shared" si="232"/>
        <v>Ottawa (Orleans)Ice Accretion2080RCP4.5</v>
      </c>
      <c r="C14915" t="s">
        <v>400</v>
      </c>
      <c r="D14915" t="s">
        <v>486</v>
      </c>
      <c r="E14915" s="144" t="s">
        <v>193</v>
      </c>
      <c r="F14915" s="144">
        <v>2080</v>
      </c>
      <c r="G14915" s="147">
        <v>20.722297330498026</v>
      </c>
      <c r="H14915" s="147">
        <v>24.841899999999999</v>
      </c>
      <c r="I14915" s="147">
        <v>30.04</v>
      </c>
      <c r="J14915" s="147">
        <v>34.012999999999998</v>
      </c>
      <c r="K14915" s="147">
        <v>38.001599999999996</v>
      </c>
    </row>
    <row r="14916" spans="2:11" x14ac:dyDescent="0.2">
      <c r="B14916" s="21" t="str">
        <f t="shared" si="232"/>
        <v>Ottawa (Orleans)Ice Accretion2085RCP4.5</v>
      </c>
      <c r="C14916" t="s">
        <v>400</v>
      </c>
      <c r="D14916" t="s">
        <v>486</v>
      </c>
      <c r="E14916" s="144" t="s">
        <v>193</v>
      </c>
      <c r="F14916" s="144">
        <v>2085</v>
      </c>
      <c r="G14916" s="147">
        <v>20.802319633822648</v>
      </c>
      <c r="H14916" s="147">
        <v>24.962249999999997</v>
      </c>
      <c r="I14916" s="147">
        <v>30.21</v>
      </c>
      <c r="J14916" s="147">
        <v>34.222049999999996</v>
      </c>
      <c r="K14916" s="147">
        <v>38.253599999999999</v>
      </c>
    </row>
    <row r="14917" spans="2:11" x14ac:dyDescent="0.2">
      <c r="B14917" s="21" t="str">
        <f t="shared" si="232"/>
        <v>Ottawa (Orleans)Ice Accretion2090RCP4.5</v>
      </c>
      <c r="C14917" t="s">
        <v>400</v>
      </c>
      <c r="D14917" t="s">
        <v>486</v>
      </c>
      <c r="E14917" s="144" t="s">
        <v>193</v>
      </c>
      <c r="F14917" s="144">
        <v>2090</v>
      </c>
      <c r="G14917" s="147">
        <v>20.88234193714727</v>
      </c>
      <c r="H14917" s="147">
        <v>25.082599999999996</v>
      </c>
      <c r="I14917" s="147">
        <v>30.38</v>
      </c>
      <c r="J14917" s="147">
        <v>34.431099999999994</v>
      </c>
      <c r="K14917" s="147">
        <v>38.505600000000001</v>
      </c>
    </row>
    <row r="14918" spans="2:11" x14ac:dyDescent="0.2">
      <c r="B14918" s="21" t="str">
        <f t="shared" si="232"/>
        <v>Ottawa (Orleans)Ice Accretion2095RCP4.5</v>
      </c>
      <c r="C14918" t="s">
        <v>400</v>
      </c>
      <c r="D14918" t="s">
        <v>486</v>
      </c>
      <c r="E14918" s="144" t="s">
        <v>193</v>
      </c>
      <c r="F14918" s="144">
        <v>2095</v>
      </c>
      <c r="G14918" s="147">
        <v>20.962364240471896</v>
      </c>
      <c r="H14918" s="147">
        <v>25.202949999999998</v>
      </c>
      <c r="I14918" s="147">
        <v>30.549999999999997</v>
      </c>
      <c r="J14918" s="147">
        <v>34.640149999999998</v>
      </c>
      <c r="K14918" s="147">
        <v>38.757599999999996</v>
      </c>
    </row>
    <row r="14919" spans="2:11" x14ac:dyDescent="0.2">
      <c r="B14919" s="21" t="str">
        <f t="shared" si="232"/>
        <v>Ottawa (Orleans)Ice Accretion2100RCP4.5</v>
      </c>
      <c r="C14919" t="s">
        <v>400</v>
      </c>
      <c r="D14919" t="s">
        <v>486</v>
      </c>
      <c r="E14919" s="144" t="s">
        <v>193</v>
      </c>
      <c r="F14919" s="144">
        <v>2100</v>
      </c>
      <c r="G14919" s="147">
        <v>21.042386543796518</v>
      </c>
      <c r="H14919" s="147">
        <v>25.323299999999996</v>
      </c>
      <c r="I14919" s="147">
        <v>30.72</v>
      </c>
      <c r="J14919" s="147">
        <v>34.849199999999996</v>
      </c>
      <c r="K14919" s="147">
        <v>39.009599999999999</v>
      </c>
    </row>
    <row r="14920" spans="2:11" x14ac:dyDescent="0.2">
      <c r="B14920" s="21" t="str">
        <f t="shared" si="232"/>
        <v>Ottawa (Orleans)Ice Accretion2023RCP6.0</v>
      </c>
      <c r="C14920" t="s">
        <v>400</v>
      </c>
      <c r="D14920" t="s">
        <v>486</v>
      </c>
      <c r="E14920" s="144" t="s">
        <v>192</v>
      </c>
      <c r="F14920" s="144">
        <v>2023</v>
      </c>
      <c r="G14920" s="147">
        <v>20.395249656040871</v>
      </c>
      <c r="H14920" s="147">
        <v>24.227699999999999</v>
      </c>
      <c r="I14920" s="147">
        <v>29.07</v>
      </c>
      <c r="J14920" s="147">
        <v>32.781299999999995</v>
      </c>
      <c r="K14920" s="147">
        <v>36.476999999999997</v>
      </c>
    </row>
    <row r="14921" spans="2:11" x14ac:dyDescent="0.2">
      <c r="B14921" s="21" t="str">
        <f t="shared" si="232"/>
        <v>Ottawa (Orleans)Ice Accretion2025RCP6.0</v>
      </c>
      <c r="C14921" t="s">
        <v>400</v>
      </c>
      <c r="D14921" t="s">
        <v>486</v>
      </c>
      <c r="E14921" s="144" t="s">
        <v>192</v>
      </c>
      <c r="F14921" s="144">
        <v>2025</v>
      </c>
      <c r="G14921" s="147">
        <v>20.363936580826888</v>
      </c>
      <c r="H14921" s="147">
        <v>24.194499999999998</v>
      </c>
      <c r="I14921" s="147">
        <v>29.035</v>
      </c>
      <c r="J14921" s="147">
        <v>32.747399999999999</v>
      </c>
      <c r="K14921" s="147">
        <v>36.445499999999996</v>
      </c>
    </row>
    <row r="14922" spans="2:11" x14ac:dyDescent="0.2">
      <c r="B14922" s="21" t="str">
        <f t="shared" si="232"/>
        <v>Ottawa (Orleans)Ice Accretion2030RCP6.0</v>
      </c>
      <c r="C14922" t="s">
        <v>400</v>
      </c>
      <c r="D14922" t="s">
        <v>486</v>
      </c>
      <c r="E14922" s="144" t="s">
        <v>192</v>
      </c>
      <c r="F14922" s="144">
        <v>2030</v>
      </c>
      <c r="G14922" s="147">
        <v>20.332623505612904</v>
      </c>
      <c r="H14922" s="147">
        <v>24.161299999999997</v>
      </c>
      <c r="I14922" s="147">
        <v>29</v>
      </c>
      <c r="J14922" s="147">
        <v>32.713499999999996</v>
      </c>
      <c r="K14922" s="147">
        <v>36.413999999999994</v>
      </c>
    </row>
    <row r="14923" spans="2:11" x14ac:dyDescent="0.2">
      <c r="B14923" s="21" t="str">
        <f t="shared" si="232"/>
        <v>Ottawa (Orleans)Ice Accretion2035RCP6.0</v>
      </c>
      <c r="C14923" t="s">
        <v>400</v>
      </c>
      <c r="D14923" t="s">
        <v>486</v>
      </c>
      <c r="E14923" s="144" t="s">
        <v>192</v>
      </c>
      <c r="F14923" s="144">
        <v>2035</v>
      </c>
      <c r="G14923" s="147">
        <v>20.301310430398921</v>
      </c>
      <c r="H14923" s="147">
        <v>24.128099999999996</v>
      </c>
      <c r="I14923" s="147">
        <v>28.965</v>
      </c>
      <c r="J14923" s="147">
        <v>32.679599999999994</v>
      </c>
      <c r="K14923" s="147">
        <v>36.382499999999993</v>
      </c>
    </row>
    <row r="14924" spans="2:11" x14ac:dyDescent="0.2">
      <c r="B14924" s="21" t="str">
        <f t="shared" ref="B14924:B14987" si="233">C14924&amp;D14924&amp;F14924&amp;E14924</f>
        <v>Ottawa (Orleans)Ice Accretion2040RCP6.0</v>
      </c>
      <c r="C14924" t="s">
        <v>400</v>
      </c>
      <c r="D14924" t="s">
        <v>486</v>
      </c>
      <c r="E14924" s="144" t="s">
        <v>192</v>
      </c>
      <c r="F14924" s="144">
        <v>2040</v>
      </c>
      <c r="G14924" s="147">
        <v>20.269997355184941</v>
      </c>
      <c r="H14924" s="147">
        <v>24.094899999999999</v>
      </c>
      <c r="I14924" s="147">
        <v>28.93</v>
      </c>
      <c r="J14924" s="147">
        <v>32.645699999999998</v>
      </c>
      <c r="K14924" s="147">
        <v>36.350999999999999</v>
      </c>
    </row>
    <row r="14925" spans="2:11" x14ac:dyDescent="0.2">
      <c r="B14925" s="21" t="str">
        <f t="shared" si="233"/>
        <v>Ottawa (Orleans)Ice Accretion2045RCP6.0</v>
      </c>
      <c r="C14925" t="s">
        <v>400</v>
      </c>
      <c r="D14925" t="s">
        <v>486</v>
      </c>
      <c r="E14925" s="144" t="s">
        <v>192</v>
      </c>
      <c r="F14925" s="144">
        <v>2045</v>
      </c>
      <c r="G14925" s="147">
        <v>20.238684279970958</v>
      </c>
      <c r="H14925" s="147">
        <v>24.061699999999998</v>
      </c>
      <c r="I14925" s="147">
        <v>28.895</v>
      </c>
      <c r="J14925" s="147">
        <v>32.611800000000002</v>
      </c>
      <c r="K14925" s="147">
        <v>36.319499999999998</v>
      </c>
    </row>
    <row r="14926" spans="2:11" x14ac:dyDescent="0.2">
      <c r="B14926" s="21" t="str">
        <f t="shared" si="233"/>
        <v>Ottawa (Orleans)Ice Accretion2050RCP6.0</v>
      </c>
      <c r="C14926" t="s">
        <v>400</v>
      </c>
      <c r="D14926" t="s">
        <v>486</v>
      </c>
      <c r="E14926" s="144" t="s">
        <v>192</v>
      </c>
      <c r="F14926" s="144">
        <v>2050</v>
      </c>
      <c r="G14926" s="147">
        <v>20.278347508575337</v>
      </c>
      <c r="H14926" s="147">
        <v>24.143039999999999</v>
      </c>
      <c r="I14926" s="147">
        <v>29.027999999999999</v>
      </c>
      <c r="J14926" s="147">
        <v>32.781300000000002</v>
      </c>
      <c r="K14926" s="147">
        <v>36.529919999999997</v>
      </c>
    </row>
    <row r="14927" spans="2:11" x14ac:dyDescent="0.2">
      <c r="B14927" s="21" t="str">
        <f t="shared" si="233"/>
        <v>Ottawa (Orleans)Ice Accretion2055RCP6.0</v>
      </c>
      <c r="C14927" t="s">
        <v>400</v>
      </c>
      <c r="D14927" t="s">
        <v>486</v>
      </c>
      <c r="E14927" s="144" t="s">
        <v>192</v>
      </c>
      <c r="F14927" s="144">
        <v>2055</v>
      </c>
      <c r="G14927" s="147">
        <v>20.349323812393695</v>
      </c>
      <c r="H14927" s="147">
        <v>24.257579999999997</v>
      </c>
      <c r="I14927" s="147">
        <v>29.195999999999998</v>
      </c>
      <c r="J14927" s="147">
        <v>32.984699999999997</v>
      </c>
      <c r="K14927" s="147">
        <v>36.771839999999997</v>
      </c>
    </row>
    <row r="14928" spans="2:11" x14ac:dyDescent="0.2">
      <c r="B14928" s="21" t="str">
        <f t="shared" si="233"/>
        <v>Ottawa (Orleans)Ice Accretion2060RCP6.0</v>
      </c>
      <c r="C14928" t="s">
        <v>400</v>
      </c>
      <c r="D14928" t="s">
        <v>486</v>
      </c>
      <c r="E14928" s="144" t="s">
        <v>192</v>
      </c>
      <c r="F14928" s="144">
        <v>2060</v>
      </c>
      <c r="G14928" s="147">
        <v>20.420300116212058</v>
      </c>
      <c r="H14928" s="147">
        <v>24.372119999999999</v>
      </c>
      <c r="I14928" s="147">
        <v>29.364000000000001</v>
      </c>
      <c r="J14928" s="147">
        <v>33.188099999999999</v>
      </c>
      <c r="K14928" s="147">
        <v>37.013759999999998</v>
      </c>
    </row>
    <row r="14929" spans="2:11" x14ac:dyDescent="0.2">
      <c r="B14929" s="21" t="str">
        <f t="shared" si="233"/>
        <v>Ottawa (Orleans)Ice Accretion2065RCP6.0</v>
      </c>
      <c r="C14929" t="s">
        <v>400</v>
      </c>
      <c r="D14929" t="s">
        <v>486</v>
      </c>
      <c r="E14929" s="144" t="s">
        <v>192</v>
      </c>
      <c r="F14929" s="144">
        <v>2065</v>
      </c>
      <c r="G14929" s="147">
        <v>20.491276420030417</v>
      </c>
      <c r="H14929" s="147">
        <v>24.486659999999997</v>
      </c>
      <c r="I14929" s="147">
        <v>29.532</v>
      </c>
      <c r="J14929" s="147">
        <v>33.391499999999994</v>
      </c>
      <c r="K14929" s="147">
        <v>37.255679999999998</v>
      </c>
    </row>
    <row r="14930" spans="2:11" x14ac:dyDescent="0.2">
      <c r="B14930" s="21" t="str">
        <f t="shared" si="233"/>
        <v>Ottawa (Orleans)Ice Accretion2070RCP6.0</v>
      </c>
      <c r="C14930" t="s">
        <v>400</v>
      </c>
      <c r="D14930" t="s">
        <v>486</v>
      </c>
      <c r="E14930" s="144" t="s">
        <v>192</v>
      </c>
      <c r="F14930" s="144">
        <v>2070</v>
      </c>
      <c r="G14930" s="147">
        <v>20.562252723848779</v>
      </c>
      <c r="H14930" s="147">
        <v>24.601199999999999</v>
      </c>
      <c r="I14930" s="147">
        <v>29.7</v>
      </c>
      <c r="J14930" s="147">
        <v>33.594899999999996</v>
      </c>
      <c r="K14930" s="147">
        <v>37.497599999999998</v>
      </c>
    </row>
    <row r="14931" spans="2:11" x14ac:dyDescent="0.2">
      <c r="B14931" s="21" t="str">
        <f t="shared" si="233"/>
        <v>Ottawa (Orleans)Ice Accretion2075RCP6.0</v>
      </c>
      <c r="C14931" t="s">
        <v>400</v>
      </c>
      <c r="D14931" t="s">
        <v>486</v>
      </c>
      <c r="E14931" s="144" t="s">
        <v>192</v>
      </c>
      <c r="F14931" s="144">
        <v>2075</v>
      </c>
      <c r="G14931" s="147">
        <v>20.682286178835714</v>
      </c>
      <c r="H14931" s="147">
        <v>24.781724999999998</v>
      </c>
      <c r="I14931" s="147">
        <v>29.954999999999998</v>
      </c>
      <c r="J14931" s="147">
        <v>33.908474999999996</v>
      </c>
      <c r="K14931" s="147">
        <v>37.875599999999999</v>
      </c>
    </row>
    <row r="14932" spans="2:11" x14ac:dyDescent="0.2">
      <c r="B14932" s="21" t="str">
        <f t="shared" si="233"/>
        <v>Ottawa (Orleans)Ice Accretion2080RCP6.0</v>
      </c>
      <c r="C14932" t="s">
        <v>400</v>
      </c>
      <c r="D14932" t="s">
        <v>486</v>
      </c>
      <c r="E14932" s="144" t="s">
        <v>192</v>
      </c>
      <c r="F14932" s="144">
        <v>2080</v>
      </c>
      <c r="G14932" s="147">
        <v>20.802319633822648</v>
      </c>
      <c r="H14932" s="147">
        <v>24.962249999999997</v>
      </c>
      <c r="I14932" s="147">
        <v>30.21</v>
      </c>
      <c r="J14932" s="147">
        <v>34.222049999999996</v>
      </c>
      <c r="K14932" s="147">
        <v>38.253599999999999</v>
      </c>
    </row>
    <row r="14933" spans="2:11" x14ac:dyDescent="0.2">
      <c r="B14933" s="21" t="str">
        <f t="shared" si="233"/>
        <v>Ottawa (Orleans)Ice Accretion2085RCP6.0</v>
      </c>
      <c r="C14933" t="s">
        <v>400</v>
      </c>
      <c r="D14933" t="s">
        <v>486</v>
      </c>
      <c r="E14933" s="144" t="s">
        <v>192</v>
      </c>
      <c r="F14933" s="144">
        <v>2085</v>
      </c>
      <c r="G14933" s="147">
        <v>20.922353088809583</v>
      </c>
      <c r="H14933" s="147">
        <v>25.142774999999997</v>
      </c>
      <c r="I14933" s="147">
        <v>30.465</v>
      </c>
      <c r="J14933" s="147">
        <v>34.535624999999996</v>
      </c>
      <c r="K14933" s="147">
        <v>38.631599999999999</v>
      </c>
    </row>
    <row r="14934" spans="2:11" x14ac:dyDescent="0.2">
      <c r="B14934" s="21" t="str">
        <f t="shared" si="233"/>
        <v>Ottawa (Orleans)Ice Accretion2090RCP6.0</v>
      </c>
      <c r="C14934" t="s">
        <v>400</v>
      </c>
      <c r="D14934" t="s">
        <v>486</v>
      </c>
      <c r="E14934" s="144" t="s">
        <v>192</v>
      </c>
      <c r="F14934" s="144">
        <v>2090</v>
      </c>
      <c r="G14934" s="147">
        <v>21.174597305811112</v>
      </c>
      <c r="H14934" s="147">
        <v>25.530799999999996</v>
      </c>
      <c r="I14934" s="147">
        <v>31.029999999999998</v>
      </c>
      <c r="J14934" s="147">
        <v>35.233399999999996</v>
      </c>
      <c r="K14934" s="147">
        <v>39.450599999999994</v>
      </c>
    </row>
    <row r="14935" spans="2:11" x14ac:dyDescent="0.2">
      <c r="B14935" s="21" t="str">
        <f t="shared" si="233"/>
        <v>Ottawa (Orleans)Ice Accretion2095RCP6.0</v>
      </c>
      <c r="C14935" t="s">
        <v>400</v>
      </c>
      <c r="D14935" t="s">
        <v>486</v>
      </c>
      <c r="E14935" s="144" t="s">
        <v>192</v>
      </c>
      <c r="F14935" s="144">
        <v>2095</v>
      </c>
      <c r="G14935" s="147">
        <v>21.306808067825706</v>
      </c>
      <c r="H14935" s="147">
        <v>25.738299999999999</v>
      </c>
      <c r="I14935" s="147">
        <v>31.34</v>
      </c>
      <c r="J14935" s="147">
        <v>35.617600000000003</v>
      </c>
      <c r="K14935" s="147">
        <v>39.891599999999997</v>
      </c>
    </row>
    <row r="14936" spans="2:11" x14ac:dyDescent="0.2">
      <c r="B14936" s="21" t="str">
        <f t="shared" si="233"/>
        <v>Ottawa (Orleans)Ice Accretion2100RCP6.0</v>
      </c>
      <c r="C14936" t="s">
        <v>400</v>
      </c>
      <c r="D14936" t="s">
        <v>486</v>
      </c>
      <c r="E14936" s="144" t="s">
        <v>192</v>
      </c>
      <c r="F14936" s="144">
        <v>2100</v>
      </c>
      <c r="G14936" s="147">
        <v>21.4390188298403</v>
      </c>
      <c r="H14936" s="147">
        <v>25.945799999999998</v>
      </c>
      <c r="I14936" s="147">
        <v>31.65</v>
      </c>
      <c r="J14936" s="147">
        <v>36.001800000000003</v>
      </c>
      <c r="K14936" s="147">
        <v>40.332599999999992</v>
      </c>
    </row>
    <row r="14937" spans="2:11" x14ac:dyDescent="0.2">
      <c r="B14937" s="21" t="str">
        <f t="shared" si="233"/>
        <v>Ottawa (Orleans)Ice Accretion2023RCP8.5</v>
      </c>
      <c r="C14937" t="s">
        <v>400</v>
      </c>
      <c r="D14937" t="s">
        <v>486</v>
      </c>
      <c r="E14937" s="144" t="s">
        <v>191</v>
      </c>
      <c r="F14937" s="144">
        <v>2023</v>
      </c>
      <c r="G14937" s="147">
        <v>20.395249656040871</v>
      </c>
      <c r="H14937" s="147">
        <v>24.227699999999999</v>
      </c>
      <c r="I14937" s="147">
        <v>29.07</v>
      </c>
      <c r="J14937" s="147">
        <v>32.781299999999995</v>
      </c>
      <c r="K14937" s="147">
        <v>36.476999999999997</v>
      </c>
    </row>
    <row r="14938" spans="2:11" x14ac:dyDescent="0.2">
      <c r="B14938" s="21" t="str">
        <f t="shared" si="233"/>
        <v>Ottawa (Orleans)Ice Accretion2025RCP8.5</v>
      </c>
      <c r="C14938" t="s">
        <v>400</v>
      </c>
      <c r="D14938" t="s">
        <v>486</v>
      </c>
      <c r="E14938" s="144" t="s">
        <v>191</v>
      </c>
      <c r="F14938" s="144">
        <v>2025</v>
      </c>
      <c r="G14938" s="147">
        <v>20.332623505612904</v>
      </c>
      <c r="H14938" s="147">
        <v>24.161299999999997</v>
      </c>
      <c r="I14938" s="147">
        <v>29</v>
      </c>
      <c r="J14938" s="147">
        <v>32.713499999999996</v>
      </c>
      <c r="K14938" s="147">
        <v>36.413999999999994</v>
      </c>
    </row>
    <row r="14939" spans="2:11" x14ac:dyDescent="0.2">
      <c r="B14939" s="21" t="str">
        <f t="shared" si="233"/>
        <v>Ottawa (Orleans)Ice Accretion2030RCP8.5</v>
      </c>
      <c r="C14939" t="s">
        <v>400</v>
      </c>
      <c r="D14939" t="s">
        <v>486</v>
      </c>
      <c r="E14939" s="144" t="s">
        <v>191</v>
      </c>
      <c r="F14939" s="144">
        <v>2030</v>
      </c>
      <c r="G14939" s="147">
        <v>20.269997355184941</v>
      </c>
      <c r="H14939" s="147">
        <v>24.094899999999999</v>
      </c>
      <c r="I14939" s="147">
        <v>28.93</v>
      </c>
      <c r="J14939" s="147">
        <v>32.645699999999998</v>
      </c>
      <c r="K14939" s="147">
        <v>36.350999999999999</v>
      </c>
    </row>
    <row r="14940" spans="2:11" x14ac:dyDescent="0.2">
      <c r="B14940" s="21" t="str">
        <f t="shared" si="233"/>
        <v>Ottawa (Orleans)Ice Accretion2035RCP8.5</v>
      </c>
      <c r="C14940" t="s">
        <v>400</v>
      </c>
      <c r="D14940" t="s">
        <v>486</v>
      </c>
      <c r="E14940" s="144" t="s">
        <v>191</v>
      </c>
      <c r="F14940" s="144">
        <v>2035</v>
      </c>
      <c r="G14940" s="147">
        <v>20.207371204756974</v>
      </c>
      <c r="H14940" s="147">
        <v>24.028499999999998</v>
      </c>
      <c r="I14940" s="147">
        <v>28.86</v>
      </c>
      <c r="J14940" s="147">
        <v>32.5779</v>
      </c>
      <c r="K14940" s="147">
        <v>36.287999999999997</v>
      </c>
    </row>
    <row r="14941" spans="2:11" x14ac:dyDescent="0.2">
      <c r="B14941" s="21" t="str">
        <f t="shared" si="233"/>
        <v>Ottawa (Orleans)Ice Accretion2040RCP8.5</v>
      </c>
      <c r="C14941" t="s">
        <v>400</v>
      </c>
      <c r="D14941" t="s">
        <v>486</v>
      </c>
      <c r="E14941" s="144" t="s">
        <v>191</v>
      </c>
      <c r="F14941" s="144">
        <v>2040</v>
      </c>
      <c r="G14941" s="147">
        <v>20.325665044454244</v>
      </c>
      <c r="H14941" s="147">
        <v>24.219399999999997</v>
      </c>
      <c r="I14941" s="147">
        <v>29.14</v>
      </c>
      <c r="J14941" s="147">
        <v>32.916899999999998</v>
      </c>
      <c r="K14941" s="147">
        <v>36.691199999999995</v>
      </c>
    </row>
    <row r="14942" spans="2:11" x14ac:dyDescent="0.2">
      <c r="B14942" s="21" t="str">
        <f t="shared" si="233"/>
        <v>Ottawa (Orleans)Ice Accretion2045RCP8.5</v>
      </c>
      <c r="C14942" t="s">
        <v>400</v>
      </c>
      <c r="D14942" t="s">
        <v>486</v>
      </c>
      <c r="E14942" s="144" t="s">
        <v>191</v>
      </c>
      <c r="F14942" s="144">
        <v>2045</v>
      </c>
      <c r="G14942" s="147">
        <v>20.44395888415151</v>
      </c>
      <c r="H14942" s="147">
        <v>24.410299999999999</v>
      </c>
      <c r="I14942" s="147">
        <v>29.419999999999998</v>
      </c>
      <c r="J14942" s="147">
        <v>33.255899999999997</v>
      </c>
      <c r="K14942" s="147">
        <v>37.0944</v>
      </c>
    </row>
    <row r="14943" spans="2:11" x14ac:dyDescent="0.2">
      <c r="B14943" s="21" t="str">
        <f t="shared" si="233"/>
        <v>Ottawa (Orleans)Ice Accretion2050RCP8.5</v>
      </c>
      <c r="C14943" t="s">
        <v>400</v>
      </c>
      <c r="D14943" t="s">
        <v>486</v>
      </c>
      <c r="E14943" s="144" t="s">
        <v>191</v>
      </c>
      <c r="F14943" s="144">
        <v>2050</v>
      </c>
      <c r="G14943" s="147">
        <v>20.722297330498026</v>
      </c>
      <c r="H14943" s="147">
        <v>24.841899999999999</v>
      </c>
      <c r="I14943" s="147">
        <v>30.04</v>
      </c>
      <c r="J14943" s="147">
        <v>34.012999999999998</v>
      </c>
      <c r="K14943" s="147">
        <v>38.001599999999996</v>
      </c>
    </row>
    <row r="14944" spans="2:11" x14ac:dyDescent="0.2">
      <c r="B14944" s="21" t="str">
        <f t="shared" si="233"/>
        <v>Ottawa (Orleans)Ice Accretion2055RCP8.5</v>
      </c>
      <c r="C14944" t="s">
        <v>400</v>
      </c>
      <c r="D14944" t="s">
        <v>486</v>
      </c>
      <c r="E14944" s="144" t="s">
        <v>191</v>
      </c>
      <c r="F14944" s="144">
        <v>2055</v>
      </c>
      <c r="G14944" s="147">
        <v>20.88234193714727</v>
      </c>
      <c r="H14944" s="147">
        <v>25.082599999999996</v>
      </c>
      <c r="I14944" s="147">
        <v>30.38</v>
      </c>
      <c r="J14944" s="147">
        <v>34.431099999999994</v>
      </c>
      <c r="K14944" s="147">
        <v>38.505600000000001</v>
      </c>
    </row>
    <row r="14945" spans="2:11" x14ac:dyDescent="0.2">
      <c r="B14945" s="21" t="str">
        <f t="shared" si="233"/>
        <v>Ottawa (Orleans)Ice Accretion2060RCP8.5</v>
      </c>
      <c r="C14945" t="s">
        <v>400</v>
      </c>
      <c r="D14945" t="s">
        <v>486</v>
      </c>
      <c r="E14945" s="144" t="s">
        <v>191</v>
      </c>
      <c r="F14945" s="144">
        <v>2060</v>
      </c>
      <c r="G14945" s="147">
        <v>21.174597305811112</v>
      </c>
      <c r="H14945" s="147">
        <v>25.530799999999996</v>
      </c>
      <c r="I14945" s="147">
        <v>31.029999999999998</v>
      </c>
      <c r="J14945" s="147">
        <v>35.233399999999996</v>
      </c>
      <c r="K14945" s="147">
        <v>39.450599999999994</v>
      </c>
    </row>
    <row r="14946" spans="2:11" x14ac:dyDescent="0.2">
      <c r="B14946" s="21" t="str">
        <f t="shared" si="233"/>
        <v>Ottawa (Orleans)Ice Accretion2065RCP8.5</v>
      </c>
      <c r="C14946" t="s">
        <v>400</v>
      </c>
      <c r="D14946" t="s">
        <v>486</v>
      </c>
      <c r="E14946" s="144" t="s">
        <v>191</v>
      </c>
      <c r="F14946" s="144">
        <v>2065</v>
      </c>
      <c r="G14946" s="147">
        <v>21.306808067825706</v>
      </c>
      <c r="H14946" s="147">
        <v>25.738299999999999</v>
      </c>
      <c r="I14946" s="147">
        <v>31.34</v>
      </c>
      <c r="J14946" s="147">
        <v>35.617600000000003</v>
      </c>
      <c r="K14946" s="147">
        <v>39.891599999999997</v>
      </c>
    </row>
    <row r="14947" spans="2:11" x14ac:dyDescent="0.2">
      <c r="B14947" s="21" t="str">
        <f t="shared" si="233"/>
        <v>Ottawa (Orleans)Ice Accretion2070RCP8.5</v>
      </c>
      <c r="C14947" t="s">
        <v>400</v>
      </c>
      <c r="D14947" t="s">
        <v>486</v>
      </c>
      <c r="E14947" s="144" t="s">
        <v>191</v>
      </c>
      <c r="F14947" s="144">
        <v>2070</v>
      </c>
      <c r="G14947" s="147">
        <v>21.237223456239079</v>
      </c>
      <c r="H14947" s="147">
        <v>25.738299999999999</v>
      </c>
      <c r="I14947" s="147">
        <v>31.439999999999998</v>
      </c>
      <c r="J14947" s="147">
        <v>35.787100000000002</v>
      </c>
      <c r="K14947" s="147">
        <v>40.118399999999994</v>
      </c>
    </row>
    <row r="14948" spans="2:11" x14ac:dyDescent="0.2">
      <c r="B14948" s="21" t="str">
        <f t="shared" si="233"/>
        <v>Ottawa (Orleans)Ice Accretion2075RCP8.5</v>
      </c>
      <c r="C14948" t="s">
        <v>400</v>
      </c>
      <c r="D14948" t="s">
        <v>486</v>
      </c>
      <c r="E14948" s="144" t="s">
        <v>191</v>
      </c>
      <c r="F14948" s="144">
        <v>2075</v>
      </c>
      <c r="G14948" s="147">
        <v>21.035428082637853</v>
      </c>
      <c r="H14948" s="147">
        <v>25.530799999999996</v>
      </c>
      <c r="I14948" s="147">
        <v>31.23</v>
      </c>
      <c r="J14948" s="147">
        <v>35.572399999999995</v>
      </c>
      <c r="K14948" s="147">
        <v>39.904199999999996</v>
      </c>
    </row>
    <row r="14949" spans="2:11" x14ac:dyDescent="0.2">
      <c r="B14949" s="21" t="str">
        <f t="shared" si="233"/>
        <v>Ottawa (Orleans)Ice Accretion2080RCP8.5</v>
      </c>
      <c r="C14949" t="s">
        <v>400</v>
      </c>
      <c r="D14949" t="s">
        <v>486</v>
      </c>
      <c r="E14949" s="144" t="s">
        <v>191</v>
      </c>
      <c r="F14949" s="144">
        <v>2080</v>
      </c>
      <c r="G14949" s="147">
        <v>20.833632709036632</v>
      </c>
      <c r="H14949" s="147">
        <v>25.323299999999996</v>
      </c>
      <c r="I14949" s="147">
        <v>31.02</v>
      </c>
      <c r="J14949" s="147">
        <v>35.357699999999994</v>
      </c>
      <c r="K14949" s="147">
        <v>39.69</v>
      </c>
    </row>
    <row r="14950" spans="2:11" x14ac:dyDescent="0.2">
      <c r="B14950" s="21" t="str">
        <f t="shared" si="233"/>
        <v>Ottawa (Orleans)Ice Accretion2085RCP8.5</v>
      </c>
      <c r="C14950" t="s">
        <v>400</v>
      </c>
      <c r="D14950" t="s">
        <v>486</v>
      </c>
      <c r="E14950" s="144" t="s">
        <v>191</v>
      </c>
      <c r="F14950" s="144">
        <v>2085</v>
      </c>
      <c r="G14950" s="147">
        <v>20.092556595639039</v>
      </c>
      <c r="H14950" s="147">
        <v>24.501599999999996</v>
      </c>
      <c r="I14950" s="147">
        <v>30.09</v>
      </c>
      <c r="J14950" s="147">
        <v>34.323749999999997</v>
      </c>
      <c r="K14950" s="147">
        <v>38.5749</v>
      </c>
    </row>
    <row r="14951" spans="2:11" x14ac:dyDescent="0.2">
      <c r="B14951" s="21" t="str">
        <f t="shared" si="233"/>
        <v>Ottawa (Orleans)Ice Accretion2090RCP8.5</v>
      </c>
      <c r="C14951" t="s">
        <v>400</v>
      </c>
      <c r="D14951" t="s">
        <v>486</v>
      </c>
      <c r="E14951" s="144" t="s">
        <v>191</v>
      </c>
      <c r="F14951" s="144">
        <v>2090</v>
      </c>
      <c r="G14951" s="147">
        <v>19.351480482241442</v>
      </c>
      <c r="H14951" s="147">
        <v>23.679899999999996</v>
      </c>
      <c r="I14951" s="147">
        <v>29.16</v>
      </c>
      <c r="J14951" s="147">
        <v>33.2898</v>
      </c>
      <c r="K14951" s="147">
        <v>37.459799999999994</v>
      </c>
    </row>
    <row r="14952" spans="2:11" x14ac:dyDescent="0.2">
      <c r="B14952" s="21" t="str">
        <f t="shared" si="233"/>
        <v>Ottawa (Orleans)Ice Accretion2095RCP8.5</v>
      </c>
      <c r="C14952" t="s">
        <v>400</v>
      </c>
      <c r="D14952" t="s">
        <v>486</v>
      </c>
      <c r="E14952" s="144" t="s">
        <v>191</v>
      </c>
      <c r="F14952" s="144">
        <v>2095</v>
      </c>
      <c r="G14952" s="147">
        <v>19.351480482241442</v>
      </c>
      <c r="H14952" s="147">
        <v>23.679899999999996</v>
      </c>
      <c r="I14952" s="147">
        <v>29.16</v>
      </c>
      <c r="J14952" s="147">
        <v>33.2898</v>
      </c>
      <c r="K14952" s="147">
        <v>37.459799999999994</v>
      </c>
    </row>
    <row r="14953" spans="2:11" x14ac:dyDescent="0.2">
      <c r="B14953" s="21" t="str">
        <f t="shared" si="233"/>
        <v>Ottawa (Orleans)Ice Accretion2100RCP8.5</v>
      </c>
      <c r="C14953" t="s">
        <v>400</v>
      </c>
      <c r="D14953" t="s">
        <v>486</v>
      </c>
      <c r="E14953" s="144" t="s">
        <v>191</v>
      </c>
      <c r="F14953" s="144">
        <v>2100</v>
      </c>
      <c r="G14953" s="147">
        <v>19.351480482241442</v>
      </c>
      <c r="H14953" s="147">
        <v>23.679899999999996</v>
      </c>
      <c r="I14953" s="147">
        <v>29.16</v>
      </c>
      <c r="J14953" s="147">
        <v>33.2898</v>
      </c>
      <c r="K14953" s="147">
        <v>37.459799999999994</v>
      </c>
    </row>
    <row r="14954" spans="2:11" x14ac:dyDescent="0.2">
      <c r="B14954" s="21" t="str">
        <f t="shared" si="233"/>
        <v>Ottawa (Orleans)Wind2023RCP4.5</v>
      </c>
      <c r="C14954" t="s">
        <v>400</v>
      </c>
      <c r="D14954" t="s">
        <v>1</v>
      </c>
      <c r="E14954" s="144" t="s">
        <v>193</v>
      </c>
      <c r="F14954" s="144">
        <v>2023</v>
      </c>
      <c r="G14954" s="147">
        <v>79.599264036110227</v>
      </c>
      <c r="H14954" s="147">
        <v>85.808123999999992</v>
      </c>
      <c r="I14954" s="147">
        <v>92.358800000000002</v>
      </c>
      <c r="J14954" s="147">
        <v>98.892824000000005</v>
      </c>
      <c r="K14954" s="147">
        <v>105.425376</v>
      </c>
    </row>
    <row r="14955" spans="2:11" x14ac:dyDescent="0.2">
      <c r="B14955" s="21" t="str">
        <f t="shared" si="233"/>
        <v>Ottawa (Orleans)Wind2025RCP4.5</v>
      </c>
      <c r="C14955" t="s">
        <v>400</v>
      </c>
      <c r="D14955" t="s">
        <v>1</v>
      </c>
      <c r="E14955" s="144" t="s">
        <v>193</v>
      </c>
      <c r="F14955" s="144">
        <v>2025</v>
      </c>
      <c r="G14955" s="147">
        <v>79.629716183030226</v>
      </c>
      <c r="H14955" s="147">
        <v>85.843773999999996</v>
      </c>
      <c r="I14955" s="147">
        <v>92.400199999999998</v>
      </c>
      <c r="J14955" s="147">
        <v>98.940403333333336</v>
      </c>
      <c r="K14955" s="147">
        <v>105.477816</v>
      </c>
    </row>
    <row r="14956" spans="2:11" x14ac:dyDescent="0.2">
      <c r="B14956" s="21" t="str">
        <f t="shared" si="233"/>
        <v>Ottawa (Orleans)Wind2030RCP4.5</v>
      </c>
      <c r="C14956" t="s">
        <v>400</v>
      </c>
      <c r="D14956" t="s">
        <v>1</v>
      </c>
      <c r="E14956" s="144" t="s">
        <v>193</v>
      </c>
      <c r="F14956" s="144">
        <v>2030</v>
      </c>
      <c r="G14956" s="147">
        <v>79.660168329950238</v>
      </c>
      <c r="H14956" s="147">
        <v>85.879424</v>
      </c>
      <c r="I14956" s="147">
        <v>92.441599999999994</v>
      </c>
      <c r="J14956" s="147">
        <v>98.987982666666682</v>
      </c>
      <c r="K14956" s="147">
        <v>105.53025599999999</v>
      </c>
    </row>
    <row r="14957" spans="2:11" x14ac:dyDescent="0.2">
      <c r="B14957" s="21" t="str">
        <f t="shared" si="233"/>
        <v>Ottawa (Orleans)Wind2035RCP4.5</v>
      </c>
      <c r="C14957" t="s">
        <v>400</v>
      </c>
      <c r="D14957" t="s">
        <v>1</v>
      </c>
      <c r="E14957" s="144" t="s">
        <v>193</v>
      </c>
      <c r="F14957" s="144">
        <v>2035</v>
      </c>
      <c r="G14957" s="147">
        <v>79.690620476870237</v>
      </c>
      <c r="H14957" s="147">
        <v>85.915074000000004</v>
      </c>
      <c r="I14957" s="147">
        <v>92.483000000000004</v>
      </c>
      <c r="J14957" s="147">
        <v>99.035562000000013</v>
      </c>
      <c r="K14957" s="147">
        <v>105.582696</v>
      </c>
    </row>
    <row r="14958" spans="2:11" x14ac:dyDescent="0.2">
      <c r="B14958" s="21" t="str">
        <f t="shared" si="233"/>
        <v>Ottawa (Orleans)Wind2040RCP4.5</v>
      </c>
      <c r="C14958" t="s">
        <v>400</v>
      </c>
      <c r="D14958" t="s">
        <v>1</v>
      </c>
      <c r="E14958" s="144" t="s">
        <v>193</v>
      </c>
      <c r="F14958" s="144">
        <v>2040</v>
      </c>
      <c r="G14958" s="147">
        <v>79.721072623790235</v>
      </c>
      <c r="H14958" s="147">
        <v>85.950723999999994</v>
      </c>
      <c r="I14958" s="147">
        <v>92.5244</v>
      </c>
      <c r="J14958" s="147">
        <v>99.083141333333344</v>
      </c>
      <c r="K14958" s="147">
        <v>105.635136</v>
      </c>
    </row>
    <row r="14959" spans="2:11" x14ac:dyDescent="0.2">
      <c r="B14959" s="21" t="str">
        <f t="shared" si="233"/>
        <v>Ottawa (Orleans)Wind2045RCP4.5</v>
      </c>
      <c r="C14959" t="s">
        <v>400</v>
      </c>
      <c r="D14959" t="s">
        <v>1</v>
      </c>
      <c r="E14959" s="144" t="s">
        <v>193</v>
      </c>
      <c r="F14959" s="144">
        <v>2045</v>
      </c>
      <c r="G14959" s="147">
        <v>79.751524770710247</v>
      </c>
      <c r="H14959" s="147">
        <v>85.986373999999998</v>
      </c>
      <c r="I14959" s="147">
        <v>92.565799999999996</v>
      </c>
      <c r="J14959" s="147">
        <v>99.13072066666669</v>
      </c>
      <c r="K14959" s="147">
        <v>105.68757599999999</v>
      </c>
    </row>
    <row r="14960" spans="2:11" x14ac:dyDescent="0.2">
      <c r="B14960" s="21" t="str">
        <f t="shared" si="233"/>
        <v>Ottawa (Orleans)Wind2050RCP4.5</v>
      </c>
      <c r="C14960" t="s">
        <v>400</v>
      </c>
      <c r="D14960" t="s">
        <v>1</v>
      </c>
      <c r="E14960" s="144" t="s">
        <v>193</v>
      </c>
      <c r="F14960" s="144">
        <v>2050</v>
      </c>
      <c r="G14960" s="147">
        <v>79.707302957356845</v>
      </c>
      <c r="H14960" s="147">
        <v>85.919352000000003</v>
      </c>
      <c r="I14960" s="147">
        <v>92.472879999999989</v>
      </c>
      <c r="J14960" s="147">
        <v>99.014889600000018</v>
      </c>
      <c r="K14960" s="147">
        <v>105.5491344</v>
      </c>
    </row>
    <row r="14961" spans="2:11" x14ac:dyDescent="0.2">
      <c r="B14961" s="21" t="str">
        <f t="shared" si="233"/>
        <v>Ottawa (Orleans)Wind2055RCP4.5</v>
      </c>
      <c r="C14961" t="s">
        <v>400</v>
      </c>
      <c r="D14961" t="s">
        <v>1</v>
      </c>
      <c r="E14961" s="144" t="s">
        <v>193</v>
      </c>
      <c r="F14961" s="144">
        <v>2055</v>
      </c>
      <c r="G14961" s="147">
        <v>79.632628997083444</v>
      </c>
      <c r="H14961" s="147">
        <v>85.816680000000005</v>
      </c>
      <c r="I14961" s="147">
        <v>92.338559999999987</v>
      </c>
      <c r="J14961" s="147">
        <v>98.851479200000014</v>
      </c>
      <c r="K14961" s="147">
        <v>105.3582528</v>
      </c>
    </row>
    <row r="14962" spans="2:11" x14ac:dyDescent="0.2">
      <c r="B14962" s="21" t="str">
        <f t="shared" si="233"/>
        <v>Ottawa (Orleans)Wind2060RCP4.5</v>
      </c>
      <c r="C14962" t="s">
        <v>400</v>
      </c>
      <c r="D14962" t="s">
        <v>1</v>
      </c>
      <c r="E14962" s="144" t="s">
        <v>193</v>
      </c>
      <c r="F14962" s="144">
        <v>2060</v>
      </c>
      <c r="G14962" s="147">
        <v>79.557955036810057</v>
      </c>
      <c r="H14962" s="147">
        <v>85.714007999999993</v>
      </c>
      <c r="I14962" s="147">
        <v>92.204239999999999</v>
      </c>
      <c r="J14962" s="147">
        <v>98.688068800000011</v>
      </c>
      <c r="K14962" s="147">
        <v>105.16737119999999</v>
      </c>
    </row>
    <row r="14963" spans="2:11" x14ac:dyDescent="0.2">
      <c r="B14963" s="21" t="str">
        <f t="shared" si="233"/>
        <v>Ottawa (Orleans)Wind2065RCP4.5</v>
      </c>
      <c r="C14963" t="s">
        <v>400</v>
      </c>
      <c r="D14963" t="s">
        <v>1</v>
      </c>
      <c r="E14963" s="144" t="s">
        <v>193</v>
      </c>
      <c r="F14963" s="144">
        <v>2065</v>
      </c>
      <c r="G14963" s="147">
        <v>79.483281076536656</v>
      </c>
      <c r="H14963" s="147">
        <v>85.611335999999994</v>
      </c>
      <c r="I14963" s="147">
        <v>92.069919999999996</v>
      </c>
      <c r="J14963" s="147">
        <v>98.524658400000007</v>
      </c>
      <c r="K14963" s="147">
        <v>104.97648959999999</v>
      </c>
    </row>
    <row r="14964" spans="2:11" x14ac:dyDescent="0.2">
      <c r="B14964" s="21" t="str">
        <f t="shared" si="233"/>
        <v>Ottawa (Orleans)Wind2070RCP4.5</v>
      </c>
      <c r="C14964" t="s">
        <v>400</v>
      </c>
      <c r="D14964" t="s">
        <v>1</v>
      </c>
      <c r="E14964" s="144" t="s">
        <v>193</v>
      </c>
      <c r="F14964" s="144">
        <v>2070</v>
      </c>
      <c r="G14964" s="147">
        <v>79.408607116263255</v>
      </c>
      <c r="H14964" s="147">
        <v>85.508663999999996</v>
      </c>
      <c r="I14964" s="147">
        <v>91.935599999999994</v>
      </c>
      <c r="J14964" s="147">
        <v>98.361248000000003</v>
      </c>
      <c r="K14964" s="147">
        <v>104.785608</v>
      </c>
    </row>
    <row r="14965" spans="2:11" x14ac:dyDescent="0.2">
      <c r="B14965" s="21" t="str">
        <f t="shared" si="233"/>
        <v>Ottawa (Orleans)Wind2075RCP4.5</v>
      </c>
      <c r="C14965" t="s">
        <v>400</v>
      </c>
      <c r="D14965" t="s">
        <v>1</v>
      </c>
      <c r="E14965" s="144" t="s">
        <v>193</v>
      </c>
      <c r="F14965" s="144">
        <v>2075</v>
      </c>
      <c r="G14965" s="147">
        <v>79.428467212080648</v>
      </c>
      <c r="H14965" s="147">
        <v>85.541461999999996</v>
      </c>
      <c r="I14965" s="147">
        <v>91.983133333333328</v>
      </c>
      <c r="J14965" s="147">
        <v>98.42195266666667</v>
      </c>
      <c r="K14965" s="147">
        <v>104.860772</v>
      </c>
    </row>
    <row r="14966" spans="2:11" x14ac:dyDescent="0.2">
      <c r="B14966" s="21" t="str">
        <f t="shared" si="233"/>
        <v>Ottawa (Orleans)Wind2080RCP4.5</v>
      </c>
      <c r="C14966" t="s">
        <v>400</v>
      </c>
      <c r="D14966" t="s">
        <v>1</v>
      </c>
      <c r="E14966" s="144" t="s">
        <v>193</v>
      </c>
      <c r="F14966" s="144">
        <v>2080</v>
      </c>
      <c r="G14966" s="147">
        <v>79.44832730789804</v>
      </c>
      <c r="H14966" s="147">
        <v>85.574259999999995</v>
      </c>
      <c r="I14966" s="147">
        <v>92.030666666666662</v>
      </c>
      <c r="J14966" s="147">
        <v>98.482657333333336</v>
      </c>
      <c r="K14966" s="147">
        <v>104.935936</v>
      </c>
    </row>
    <row r="14967" spans="2:11" x14ac:dyDescent="0.2">
      <c r="B14967" s="21" t="str">
        <f t="shared" si="233"/>
        <v>Ottawa (Orleans)Wind2085RCP4.5</v>
      </c>
      <c r="C14967" t="s">
        <v>400</v>
      </c>
      <c r="D14967" t="s">
        <v>1</v>
      </c>
      <c r="E14967" s="144" t="s">
        <v>193</v>
      </c>
      <c r="F14967" s="144">
        <v>2085</v>
      </c>
      <c r="G14967" s="147">
        <v>79.468187403715433</v>
      </c>
      <c r="H14967" s="147">
        <v>85.607057999999995</v>
      </c>
      <c r="I14967" s="147">
        <v>92.078199999999995</v>
      </c>
      <c r="J14967" s="147">
        <v>98.543362000000002</v>
      </c>
      <c r="K14967" s="147">
        <v>105.0111</v>
      </c>
    </row>
    <row r="14968" spans="2:11" x14ac:dyDescent="0.2">
      <c r="B14968" s="21" t="str">
        <f t="shared" si="233"/>
        <v>Ottawa (Orleans)Wind2090RCP4.5</v>
      </c>
      <c r="C14968" t="s">
        <v>400</v>
      </c>
      <c r="D14968" t="s">
        <v>1</v>
      </c>
      <c r="E14968" s="144" t="s">
        <v>193</v>
      </c>
      <c r="F14968" s="144">
        <v>2090</v>
      </c>
      <c r="G14968" s="147">
        <v>79.48804749953284</v>
      </c>
      <c r="H14968" s="147">
        <v>85.639856000000009</v>
      </c>
      <c r="I14968" s="147">
        <v>92.125733333333329</v>
      </c>
      <c r="J14968" s="147">
        <v>98.604066666666668</v>
      </c>
      <c r="K14968" s="147">
        <v>105.086264</v>
      </c>
    </row>
    <row r="14969" spans="2:11" x14ac:dyDescent="0.2">
      <c r="B14969" s="21" t="str">
        <f t="shared" si="233"/>
        <v>Ottawa (Orleans)Wind2095RCP4.5</v>
      </c>
      <c r="C14969" t="s">
        <v>400</v>
      </c>
      <c r="D14969" t="s">
        <v>1</v>
      </c>
      <c r="E14969" s="144" t="s">
        <v>193</v>
      </c>
      <c r="F14969" s="144">
        <v>2095</v>
      </c>
      <c r="G14969" s="147">
        <v>79.507907595350233</v>
      </c>
      <c r="H14969" s="147">
        <v>85.672654000000009</v>
      </c>
      <c r="I14969" s="147">
        <v>92.173266666666663</v>
      </c>
      <c r="J14969" s="147">
        <v>98.664771333333334</v>
      </c>
      <c r="K14969" s="147">
        <v>105.161428</v>
      </c>
    </row>
    <row r="14970" spans="2:11" x14ac:dyDescent="0.2">
      <c r="B14970" s="21" t="str">
        <f t="shared" si="233"/>
        <v>Ottawa (Orleans)Wind2100RCP4.5</v>
      </c>
      <c r="C14970" t="s">
        <v>400</v>
      </c>
      <c r="D14970" t="s">
        <v>1</v>
      </c>
      <c r="E14970" s="144" t="s">
        <v>193</v>
      </c>
      <c r="F14970" s="144">
        <v>2100</v>
      </c>
      <c r="G14970" s="147">
        <v>79.527767691167625</v>
      </c>
      <c r="H14970" s="147">
        <v>85.705452000000008</v>
      </c>
      <c r="I14970" s="147">
        <v>92.220799999999997</v>
      </c>
      <c r="J14970" s="147">
        <v>98.725476</v>
      </c>
      <c r="K14970" s="147">
        <v>105.236592</v>
      </c>
    </row>
    <row r="14971" spans="2:11" x14ac:dyDescent="0.2">
      <c r="B14971" s="21" t="str">
        <f t="shared" si="233"/>
        <v>Ottawa (Orleans)Wind2023RCP6.0</v>
      </c>
      <c r="C14971" t="s">
        <v>400</v>
      </c>
      <c r="D14971" t="s">
        <v>1</v>
      </c>
      <c r="E14971" s="144" t="s">
        <v>192</v>
      </c>
      <c r="F14971" s="144">
        <v>2023</v>
      </c>
      <c r="G14971" s="147">
        <v>79.599264036110227</v>
      </c>
      <c r="H14971" s="147">
        <v>85.808123999999992</v>
      </c>
      <c r="I14971" s="147">
        <v>92.358800000000002</v>
      </c>
      <c r="J14971" s="147">
        <v>98.892824000000005</v>
      </c>
      <c r="K14971" s="147">
        <v>105.425376</v>
      </c>
    </row>
    <row r="14972" spans="2:11" x14ac:dyDescent="0.2">
      <c r="B14972" s="21" t="str">
        <f t="shared" si="233"/>
        <v>Ottawa (Orleans)Wind2025RCP6.0</v>
      </c>
      <c r="C14972" t="s">
        <v>400</v>
      </c>
      <c r="D14972" t="s">
        <v>1</v>
      </c>
      <c r="E14972" s="144" t="s">
        <v>192</v>
      </c>
      <c r="F14972" s="144">
        <v>2025</v>
      </c>
      <c r="G14972" s="147">
        <v>79.629716183030226</v>
      </c>
      <c r="H14972" s="147">
        <v>85.843773999999996</v>
      </c>
      <c r="I14972" s="147">
        <v>92.400199999999998</v>
      </c>
      <c r="J14972" s="147">
        <v>98.940403333333336</v>
      </c>
      <c r="K14972" s="147">
        <v>105.477816</v>
      </c>
    </row>
    <row r="14973" spans="2:11" x14ac:dyDescent="0.2">
      <c r="B14973" s="21" t="str">
        <f t="shared" si="233"/>
        <v>Ottawa (Orleans)Wind2030RCP6.0</v>
      </c>
      <c r="C14973" t="s">
        <v>400</v>
      </c>
      <c r="D14973" t="s">
        <v>1</v>
      </c>
      <c r="E14973" s="144" t="s">
        <v>192</v>
      </c>
      <c r="F14973" s="144">
        <v>2030</v>
      </c>
      <c r="G14973" s="147">
        <v>79.660168329950238</v>
      </c>
      <c r="H14973" s="147">
        <v>85.879424</v>
      </c>
      <c r="I14973" s="147">
        <v>92.441599999999994</v>
      </c>
      <c r="J14973" s="147">
        <v>98.987982666666682</v>
      </c>
      <c r="K14973" s="147">
        <v>105.53025599999999</v>
      </c>
    </row>
    <row r="14974" spans="2:11" x14ac:dyDescent="0.2">
      <c r="B14974" s="21" t="str">
        <f t="shared" si="233"/>
        <v>Ottawa (Orleans)Wind2035RCP6.0</v>
      </c>
      <c r="C14974" t="s">
        <v>400</v>
      </c>
      <c r="D14974" t="s">
        <v>1</v>
      </c>
      <c r="E14974" s="144" t="s">
        <v>192</v>
      </c>
      <c r="F14974" s="144">
        <v>2035</v>
      </c>
      <c r="G14974" s="147">
        <v>79.690620476870237</v>
      </c>
      <c r="H14974" s="147">
        <v>85.915074000000004</v>
      </c>
      <c r="I14974" s="147">
        <v>92.483000000000004</v>
      </c>
      <c r="J14974" s="147">
        <v>99.035562000000013</v>
      </c>
      <c r="K14974" s="147">
        <v>105.582696</v>
      </c>
    </row>
    <row r="14975" spans="2:11" x14ac:dyDescent="0.2">
      <c r="B14975" s="21" t="str">
        <f t="shared" si="233"/>
        <v>Ottawa (Orleans)Wind2040RCP6.0</v>
      </c>
      <c r="C14975" t="s">
        <v>400</v>
      </c>
      <c r="D14975" t="s">
        <v>1</v>
      </c>
      <c r="E14975" s="144" t="s">
        <v>192</v>
      </c>
      <c r="F14975" s="144">
        <v>2040</v>
      </c>
      <c r="G14975" s="147">
        <v>79.721072623790235</v>
      </c>
      <c r="H14975" s="147">
        <v>85.950723999999994</v>
      </c>
      <c r="I14975" s="147">
        <v>92.5244</v>
      </c>
      <c r="J14975" s="147">
        <v>99.083141333333344</v>
      </c>
      <c r="K14975" s="147">
        <v>105.635136</v>
      </c>
    </row>
    <row r="14976" spans="2:11" x14ac:dyDescent="0.2">
      <c r="B14976" s="21" t="str">
        <f t="shared" si="233"/>
        <v>Ottawa (Orleans)Wind2045RCP6.0</v>
      </c>
      <c r="C14976" t="s">
        <v>400</v>
      </c>
      <c r="D14976" t="s">
        <v>1</v>
      </c>
      <c r="E14976" s="144" t="s">
        <v>192</v>
      </c>
      <c r="F14976" s="144">
        <v>2045</v>
      </c>
      <c r="G14976" s="147">
        <v>79.751524770710247</v>
      </c>
      <c r="H14976" s="147">
        <v>85.986373999999998</v>
      </c>
      <c r="I14976" s="147">
        <v>92.565799999999996</v>
      </c>
      <c r="J14976" s="147">
        <v>99.13072066666669</v>
      </c>
      <c r="K14976" s="147">
        <v>105.68757599999999</v>
      </c>
    </row>
    <row r="14977" spans="2:11" x14ac:dyDescent="0.2">
      <c r="B14977" s="21" t="str">
        <f t="shared" si="233"/>
        <v>Ottawa (Orleans)Wind2050RCP6.0</v>
      </c>
      <c r="C14977" t="s">
        <v>400</v>
      </c>
      <c r="D14977" t="s">
        <v>1</v>
      </c>
      <c r="E14977" s="144" t="s">
        <v>192</v>
      </c>
      <c r="F14977" s="144">
        <v>2050</v>
      </c>
      <c r="G14977" s="147">
        <v>79.707302957356845</v>
      </c>
      <c r="H14977" s="147">
        <v>85.919352000000003</v>
      </c>
      <c r="I14977" s="147">
        <v>92.472879999999989</v>
      </c>
      <c r="J14977" s="147">
        <v>99.014889600000018</v>
      </c>
      <c r="K14977" s="147">
        <v>105.5491344</v>
      </c>
    </row>
    <row r="14978" spans="2:11" x14ac:dyDescent="0.2">
      <c r="B14978" s="21" t="str">
        <f t="shared" si="233"/>
        <v>Ottawa (Orleans)Wind2055RCP6.0</v>
      </c>
      <c r="C14978" t="s">
        <v>400</v>
      </c>
      <c r="D14978" t="s">
        <v>1</v>
      </c>
      <c r="E14978" s="144" t="s">
        <v>192</v>
      </c>
      <c r="F14978" s="144">
        <v>2055</v>
      </c>
      <c r="G14978" s="147">
        <v>79.632628997083444</v>
      </c>
      <c r="H14978" s="147">
        <v>85.816680000000005</v>
      </c>
      <c r="I14978" s="147">
        <v>92.338559999999987</v>
      </c>
      <c r="J14978" s="147">
        <v>98.851479200000014</v>
      </c>
      <c r="K14978" s="147">
        <v>105.3582528</v>
      </c>
    </row>
    <row r="14979" spans="2:11" x14ac:dyDescent="0.2">
      <c r="B14979" s="21" t="str">
        <f t="shared" si="233"/>
        <v>Ottawa (Orleans)Wind2060RCP6.0</v>
      </c>
      <c r="C14979" t="s">
        <v>400</v>
      </c>
      <c r="D14979" t="s">
        <v>1</v>
      </c>
      <c r="E14979" s="144" t="s">
        <v>192</v>
      </c>
      <c r="F14979" s="144">
        <v>2060</v>
      </c>
      <c r="G14979" s="147">
        <v>79.557955036810057</v>
      </c>
      <c r="H14979" s="147">
        <v>85.714007999999993</v>
      </c>
      <c r="I14979" s="147">
        <v>92.204239999999999</v>
      </c>
      <c r="J14979" s="147">
        <v>98.688068800000011</v>
      </c>
      <c r="K14979" s="147">
        <v>105.16737119999999</v>
      </c>
    </row>
    <row r="14980" spans="2:11" x14ac:dyDescent="0.2">
      <c r="B14980" s="21" t="str">
        <f t="shared" si="233"/>
        <v>Ottawa (Orleans)Wind2065RCP6.0</v>
      </c>
      <c r="C14980" t="s">
        <v>400</v>
      </c>
      <c r="D14980" t="s">
        <v>1</v>
      </c>
      <c r="E14980" s="144" t="s">
        <v>192</v>
      </c>
      <c r="F14980" s="144">
        <v>2065</v>
      </c>
      <c r="G14980" s="147">
        <v>79.483281076536656</v>
      </c>
      <c r="H14980" s="147">
        <v>85.611335999999994</v>
      </c>
      <c r="I14980" s="147">
        <v>92.069919999999996</v>
      </c>
      <c r="J14980" s="147">
        <v>98.524658400000007</v>
      </c>
      <c r="K14980" s="147">
        <v>104.97648959999999</v>
      </c>
    </row>
    <row r="14981" spans="2:11" x14ac:dyDescent="0.2">
      <c r="B14981" s="21" t="str">
        <f t="shared" si="233"/>
        <v>Ottawa (Orleans)Wind2070RCP6.0</v>
      </c>
      <c r="C14981" t="s">
        <v>400</v>
      </c>
      <c r="D14981" t="s">
        <v>1</v>
      </c>
      <c r="E14981" s="144" t="s">
        <v>192</v>
      </c>
      <c r="F14981" s="144">
        <v>2070</v>
      </c>
      <c r="G14981" s="147">
        <v>79.408607116263255</v>
      </c>
      <c r="H14981" s="147">
        <v>85.508663999999996</v>
      </c>
      <c r="I14981" s="147">
        <v>91.935599999999994</v>
      </c>
      <c r="J14981" s="147">
        <v>98.361248000000003</v>
      </c>
      <c r="K14981" s="147">
        <v>104.785608</v>
      </c>
    </row>
    <row r="14982" spans="2:11" x14ac:dyDescent="0.2">
      <c r="B14982" s="21" t="str">
        <f t="shared" si="233"/>
        <v>Ottawa (Orleans)Wind2075RCP6.0</v>
      </c>
      <c r="C14982" t="s">
        <v>400</v>
      </c>
      <c r="D14982" t="s">
        <v>1</v>
      </c>
      <c r="E14982" s="144" t="s">
        <v>192</v>
      </c>
      <c r="F14982" s="144">
        <v>2075</v>
      </c>
      <c r="G14982" s="147">
        <v>79.438397259989344</v>
      </c>
      <c r="H14982" s="147">
        <v>85.557861000000003</v>
      </c>
      <c r="I14982" s="147">
        <v>92.006900000000002</v>
      </c>
      <c r="J14982" s="147">
        <v>98.452304999999996</v>
      </c>
      <c r="K14982" s="147">
        <v>104.898354</v>
      </c>
    </row>
    <row r="14983" spans="2:11" x14ac:dyDescent="0.2">
      <c r="B14983" s="21" t="str">
        <f t="shared" si="233"/>
        <v>Ottawa (Orleans)Wind2080RCP6.0</v>
      </c>
      <c r="C14983" t="s">
        <v>400</v>
      </c>
      <c r="D14983" t="s">
        <v>1</v>
      </c>
      <c r="E14983" s="144" t="s">
        <v>192</v>
      </c>
      <c r="F14983" s="144">
        <v>2080</v>
      </c>
      <c r="G14983" s="147">
        <v>79.468187403715433</v>
      </c>
      <c r="H14983" s="147">
        <v>85.607057999999995</v>
      </c>
      <c r="I14983" s="147">
        <v>92.078199999999995</v>
      </c>
      <c r="J14983" s="147">
        <v>98.543362000000002</v>
      </c>
      <c r="K14983" s="147">
        <v>105.0111</v>
      </c>
    </row>
    <row r="14984" spans="2:11" x14ac:dyDescent="0.2">
      <c r="B14984" s="21" t="str">
        <f t="shared" si="233"/>
        <v>Ottawa (Orleans)Wind2085RCP6.0</v>
      </c>
      <c r="C14984" t="s">
        <v>400</v>
      </c>
      <c r="D14984" t="s">
        <v>1</v>
      </c>
      <c r="E14984" s="144" t="s">
        <v>192</v>
      </c>
      <c r="F14984" s="144">
        <v>2085</v>
      </c>
      <c r="G14984" s="147">
        <v>79.497977547441536</v>
      </c>
      <c r="H14984" s="147">
        <v>85.656255000000002</v>
      </c>
      <c r="I14984" s="147">
        <v>92.149499999999989</v>
      </c>
      <c r="J14984" s="147">
        <v>98.634419000000008</v>
      </c>
      <c r="K14984" s="147">
        <v>105.123846</v>
      </c>
    </row>
    <row r="14985" spans="2:11" x14ac:dyDescent="0.2">
      <c r="B14985" s="21" t="str">
        <f t="shared" si="233"/>
        <v>Ottawa (Orleans)Wind2090RCP6.0</v>
      </c>
      <c r="C14985" t="s">
        <v>400</v>
      </c>
      <c r="D14985" t="s">
        <v>1</v>
      </c>
      <c r="E14985" s="144" t="s">
        <v>192</v>
      </c>
      <c r="F14985" s="144">
        <v>2090</v>
      </c>
      <c r="G14985" s="147">
        <v>79.405959103487618</v>
      </c>
      <c r="H14985" s="147">
        <v>85.551444000000004</v>
      </c>
      <c r="I14985" s="147">
        <v>92.030666666666662</v>
      </c>
      <c r="J14985" s="147">
        <v>98.502345333333338</v>
      </c>
      <c r="K14985" s="147">
        <v>104.97788799999999</v>
      </c>
    </row>
    <row r="14986" spans="2:11" x14ac:dyDescent="0.2">
      <c r="B14986" s="21" t="str">
        <f t="shared" si="233"/>
        <v>Ottawa (Orleans)Wind2095RCP6.0</v>
      </c>
      <c r="C14986" t="s">
        <v>400</v>
      </c>
      <c r="D14986" t="s">
        <v>1</v>
      </c>
      <c r="E14986" s="144" t="s">
        <v>192</v>
      </c>
      <c r="F14986" s="144">
        <v>2095</v>
      </c>
      <c r="G14986" s="147">
        <v>79.284150515807596</v>
      </c>
      <c r="H14986" s="147">
        <v>85.397435999999999</v>
      </c>
      <c r="I14986" s="147">
        <v>91.840533333333326</v>
      </c>
      <c r="J14986" s="147">
        <v>98.279214666666675</v>
      </c>
      <c r="K14986" s="147">
        <v>104.719184</v>
      </c>
    </row>
    <row r="14987" spans="2:11" x14ac:dyDescent="0.2">
      <c r="B14987" s="21" t="str">
        <f t="shared" si="233"/>
        <v>Ottawa (Orleans)Wind2100RCP6.0</v>
      </c>
      <c r="C14987" t="s">
        <v>400</v>
      </c>
      <c r="D14987" t="s">
        <v>1</v>
      </c>
      <c r="E14987" s="144" t="s">
        <v>192</v>
      </c>
      <c r="F14987" s="144">
        <v>2100</v>
      </c>
      <c r="G14987" s="147">
        <v>79.162341928127589</v>
      </c>
      <c r="H14987" s="147">
        <v>85.243427999999994</v>
      </c>
      <c r="I14987" s="147">
        <v>91.650399999999991</v>
      </c>
      <c r="J14987" s="147">
        <v>98.056084000000013</v>
      </c>
      <c r="K14987" s="147">
        <v>104.46047999999999</v>
      </c>
    </row>
    <row r="14988" spans="2:11" x14ac:dyDescent="0.2">
      <c r="B14988" s="21" t="str">
        <f t="shared" ref="B14988:B15051" si="234">C14988&amp;D14988&amp;F14988&amp;E14988</f>
        <v>Ottawa (Orleans)Wind2023RCP8.5</v>
      </c>
      <c r="C14988" t="s">
        <v>400</v>
      </c>
      <c r="D14988" t="s">
        <v>1</v>
      </c>
      <c r="E14988" s="144" t="s">
        <v>191</v>
      </c>
      <c r="F14988" s="144">
        <v>2023</v>
      </c>
      <c r="G14988" s="147">
        <v>79.599264036110227</v>
      </c>
      <c r="H14988" s="147">
        <v>85.808123999999992</v>
      </c>
      <c r="I14988" s="147">
        <v>92.358800000000002</v>
      </c>
      <c r="J14988" s="147">
        <v>98.892824000000005</v>
      </c>
      <c r="K14988" s="147">
        <v>105.425376</v>
      </c>
    </row>
    <row r="14989" spans="2:11" x14ac:dyDescent="0.2">
      <c r="B14989" s="21" t="str">
        <f t="shared" si="234"/>
        <v>Ottawa (Orleans)Wind2025RCP8.5</v>
      </c>
      <c r="C14989" t="s">
        <v>400</v>
      </c>
      <c r="D14989" t="s">
        <v>1</v>
      </c>
      <c r="E14989" s="144" t="s">
        <v>191</v>
      </c>
      <c r="F14989" s="144">
        <v>2025</v>
      </c>
      <c r="G14989" s="147">
        <v>79.660168329950238</v>
      </c>
      <c r="H14989" s="147">
        <v>85.879424</v>
      </c>
      <c r="I14989" s="147">
        <v>92.441599999999994</v>
      </c>
      <c r="J14989" s="147">
        <v>98.987982666666682</v>
      </c>
      <c r="K14989" s="147">
        <v>105.53025599999999</v>
      </c>
    </row>
    <row r="14990" spans="2:11" x14ac:dyDescent="0.2">
      <c r="B14990" s="21" t="str">
        <f t="shared" si="234"/>
        <v>Ottawa (Orleans)Wind2030RCP8.5</v>
      </c>
      <c r="C14990" t="s">
        <v>400</v>
      </c>
      <c r="D14990" t="s">
        <v>1</v>
      </c>
      <c r="E14990" s="144" t="s">
        <v>191</v>
      </c>
      <c r="F14990" s="144">
        <v>2030</v>
      </c>
      <c r="G14990" s="147">
        <v>79.721072623790235</v>
      </c>
      <c r="H14990" s="147">
        <v>85.950723999999994</v>
      </c>
      <c r="I14990" s="147">
        <v>92.5244</v>
      </c>
      <c r="J14990" s="147">
        <v>99.083141333333344</v>
      </c>
      <c r="K14990" s="147">
        <v>105.635136</v>
      </c>
    </row>
    <row r="14991" spans="2:11" x14ac:dyDescent="0.2">
      <c r="B14991" s="21" t="str">
        <f t="shared" si="234"/>
        <v>Ottawa (Orleans)Wind2035RCP8.5</v>
      </c>
      <c r="C14991" t="s">
        <v>400</v>
      </c>
      <c r="D14991" t="s">
        <v>1</v>
      </c>
      <c r="E14991" s="144" t="s">
        <v>191</v>
      </c>
      <c r="F14991" s="144">
        <v>2035</v>
      </c>
      <c r="G14991" s="147">
        <v>79.781976917630246</v>
      </c>
      <c r="H14991" s="147">
        <v>86.022024000000002</v>
      </c>
      <c r="I14991" s="147">
        <v>92.607199999999992</v>
      </c>
      <c r="J14991" s="147">
        <v>99.178300000000021</v>
      </c>
      <c r="K14991" s="147">
        <v>105.740016</v>
      </c>
    </row>
    <row r="14992" spans="2:11" x14ac:dyDescent="0.2">
      <c r="B14992" s="21" t="str">
        <f t="shared" si="234"/>
        <v>Ottawa (Orleans)Wind2040RCP8.5</v>
      </c>
      <c r="C14992" t="s">
        <v>400</v>
      </c>
      <c r="D14992" t="s">
        <v>1</v>
      </c>
      <c r="E14992" s="144" t="s">
        <v>191</v>
      </c>
      <c r="F14992" s="144">
        <v>2040</v>
      </c>
      <c r="G14992" s="147">
        <v>79.657520317174587</v>
      </c>
      <c r="H14992" s="147">
        <v>85.850904</v>
      </c>
      <c r="I14992" s="147">
        <v>92.383333333333326</v>
      </c>
      <c r="J14992" s="147">
        <v>98.905949333333353</v>
      </c>
      <c r="K14992" s="147">
        <v>105.42188</v>
      </c>
    </row>
    <row r="14993" spans="2:11" x14ac:dyDescent="0.2">
      <c r="B14993" s="21" t="str">
        <f t="shared" si="234"/>
        <v>Ottawa (Orleans)Wind2045RCP8.5</v>
      </c>
      <c r="C14993" t="s">
        <v>400</v>
      </c>
      <c r="D14993" t="s">
        <v>1</v>
      </c>
      <c r="E14993" s="144" t="s">
        <v>191</v>
      </c>
      <c r="F14993" s="144">
        <v>2045</v>
      </c>
      <c r="G14993" s="147">
        <v>79.533063716718914</v>
      </c>
      <c r="H14993" s="147">
        <v>85.679783999999998</v>
      </c>
      <c r="I14993" s="147">
        <v>92.15946666666666</v>
      </c>
      <c r="J14993" s="147">
        <v>98.633598666666671</v>
      </c>
      <c r="K14993" s="147">
        <v>105.10374399999999</v>
      </c>
    </row>
    <row r="14994" spans="2:11" x14ac:dyDescent="0.2">
      <c r="B14994" s="21" t="str">
        <f t="shared" si="234"/>
        <v>Ottawa (Orleans)Wind2050RCP8.5</v>
      </c>
      <c r="C14994" t="s">
        <v>400</v>
      </c>
      <c r="D14994" t="s">
        <v>1</v>
      </c>
      <c r="E14994" s="144" t="s">
        <v>191</v>
      </c>
      <c r="F14994" s="144">
        <v>2050</v>
      </c>
      <c r="G14994" s="147">
        <v>79.44832730789804</v>
      </c>
      <c r="H14994" s="147">
        <v>85.574259999999995</v>
      </c>
      <c r="I14994" s="147">
        <v>92.030666666666662</v>
      </c>
      <c r="J14994" s="147">
        <v>98.482657333333336</v>
      </c>
      <c r="K14994" s="147">
        <v>104.935936</v>
      </c>
    </row>
    <row r="14995" spans="2:11" x14ac:dyDescent="0.2">
      <c r="B14995" s="21" t="str">
        <f t="shared" si="234"/>
        <v>Ottawa (Orleans)Wind2055RCP8.5</v>
      </c>
      <c r="C14995" t="s">
        <v>400</v>
      </c>
      <c r="D14995" t="s">
        <v>1</v>
      </c>
      <c r="E14995" s="144" t="s">
        <v>191</v>
      </c>
      <c r="F14995" s="144">
        <v>2055</v>
      </c>
      <c r="G14995" s="147">
        <v>79.48804749953284</v>
      </c>
      <c r="H14995" s="147">
        <v>85.639856000000009</v>
      </c>
      <c r="I14995" s="147">
        <v>92.125733333333329</v>
      </c>
      <c r="J14995" s="147">
        <v>98.604066666666668</v>
      </c>
      <c r="K14995" s="147">
        <v>105.086264</v>
      </c>
    </row>
    <row r="14996" spans="2:11" x14ac:dyDescent="0.2">
      <c r="B14996" s="21" t="str">
        <f t="shared" si="234"/>
        <v>Ottawa (Orleans)Wind2060RCP8.5</v>
      </c>
      <c r="C14996" t="s">
        <v>400</v>
      </c>
      <c r="D14996" t="s">
        <v>1</v>
      </c>
      <c r="E14996" s="144" t="s">
        <v>191</v>
      </c>
      <c r="F14996" s="144">
        <v>2060</v>
      </c>
      <c r="G14996" s="147">
        <v>79.405959103487618</v>
      </c>
      <c r="H14996" s="147">
        <v>85.551444000000004</v>
      </c>
      <c r="I14996" s="147">
        <v>92.030666666666662</v>
      </c>
      <c r="J14996" s="147">
        <v>98.502345333333338</v>
      </c>
      <c r="K14996" s="147">
        <v>104.97788799999999</v>
      </c>
    </row>
    <row r="14997" spans="2:11" x14ac:dyDescent="0.2">
      <c r="B14997" s="21" t="str">
        <f t="shared" si="234"/>
        <v>Ottawa (Orleans)Wind2065RCP8.5</v>
      </c>
      <c r="C14997" t="s">
        <v>400</v>
      </c>
      <c r="D14997" t="s">
        <v>1</v>
      </c>
      <c r="E14997" s="144" t="s">
        <v>191</v>
      </c>
      <c r="F14997" s="144">
        <v>2065</v>
      </c>
      <c r="G14997" s="147">
        <v>79.284150515807596</v>
      </c>
      <c r="H14997" s="147">
        <v>85.397435999999999</v>
      </c>
      <c r="I14997" s="147">
        <v>91.840533333333326</v>
      </c>
      <c r="J14997" s="147">
        <v>98.279214666666675</v>
      </c>
      <c r="K14997" s="147">
        <v>104.719184</v>
      </c>
    </row>
    <row r="14998" spans="2:11" x14ac:dyDescent="0.2">
      <c r="B14998" s="21" t="str">
        <f t="shared" si="234"/>
        <v>Ottawa (Orleans)Wind2070RCP8.5</v>
      </c>
      <c r="C14998" t="s">
        <v>400</v>
      </c>
      <c r="D14998" t="s">
        <v>1</v>
      </c>
      <c r="E14998" s="144" t="s">
        <v>191</v>
      </c>
      <c r="F14998" s="144">
        <v>2070</v>
      </c>
      <c r="G14998" s="147">
        <v>79.239134298621508</v>
      </c>
      <c r="H14998" s="147">
        <v>85.346099999999993</v>
      </c>
      <c r="I14998" s="147">
        <v>91.779199999999989</v>
      </c>
      <c r="J14998" s="147">
        <v>98.207025333333348</v>
      </c>
      <c r="K14998" s="147">
        <v>104.63877599999999</v>
      </c>
    </row>
    <row r="14999" spans="2:11" x14ac:dyDescent="0.2">
      <c r="B14999" s="21" t="str">
        <f t="shared" si="234"/>
        <v>Ottawa (Orleans)Wind2075RCP8.5</v>
      </c>
      <c r="C14999" t="s">
        <v>400</v>
      </c>
      <c r="D14999" t="s">
        <v>1</v>
      </c>
      <c r="E14999" s="144" t="s">
        <v>191</v>
      </c>
      <c r="F14999" s="144">
        <v>2075</v>
      </c>
      <c r="G14999" s="147">
        <v>79.315926669115427</v>
      </c>
      <c r="H14999" s="147">
        <v>85.448772000000005</v>
      </c>
      <c r="I14999" s="147">
        <v>91.908000000000001</v>
      </c>
      <c r="J14999" s="147">
        <v>98.35796666666667</v>
      </c>
      <c r="K14999" s="147">
        <v>104.817072</v>
      </c>
    </row>
    <row r="15000" spans="2:11" x14ac:dyDescent="0.2">
      <c r="B15000" s="21" t="str">
        <f t="shared" si="234"/>
        <v>Ottawa (Orleans)Wind2080RCP8.5</v>
      </c>
      <c r="C15000" t="s">
        <v>400</v>
      </c>
      <c r="D15000" t="s">
        <v>1</v>
      </c>
      <c r="E15000" s="144" t="s">
        <v>191</v>
      </c>
      <c r="F15000" s="144">
        <v>2080</v>
      </c>
      <c r="G15000" s="147">
        <v>79.392719039609347</v>
      </c>
      <c r="H15000" s="147">
        <v>85.551444000000004</v>
      </c>
      <c r="I15000" s="147">
        <v>92.036799999999999</v>
      </c>
      <c r="J15000" s="147">
        <v>98.508908000000005</v>
      </c>
      <c r="K15000" s="147">
        <v>104.995368</v>
      </c>
    </row>
    <row r="15001" spans="2:11" x14ac:dyDescent="0.2">
      <c r="B15001" s="21" t="str">
        <f t="shared" si="234"/>
        <v>Ottawa (Orleans)Wind2085RCP8.5</v>
      </c>
      <c r="C15001" t="s">
        <v>400</v>
      </c>
      <c r="D15001" t="s">
        <v>1</v>
      </c>
      <c r="E15001" s="144" t="s">
        <v>191</v>
      </c>
      <c r="F15001" s="144">
        <v>2085</v>
      </c>
      <c r="G15001" s="147">
        <v>79.36888692462847</v>
      </c>
      <c r="H15001" s="147">
        <v>85.50866400000001</v>
      </c>
      <c r="I15001" s="147">
        <v>91.977000000000004</v>
      </c>
      <c r="J15001" s="147">
        <v>98.435078000000004</v>
      </c>
      <c r="K15001" s="147">
        <v>104.90097599999999</v>
      </c>
    </row>
    <row r="15002" spans="2:11" x14ac:dyDescent="0.2">
      <c r="B15002" s="21" t="str">
        <f t="shared" si="234"/>
        <v>Ottawa (Orleans)Wind2090RCP8.5</v>
      </c>
      <c r="C15002" t="s">
        <v>400</v>
      </c>
      <c r="D15002" t="s">
        <v>1</v>
      </c>
      <c r="E15002" s="144" t="s">
        <v>191</v>
      </c>
      <c r="F15002" s="144">
        <v>2090</v>
      </c>
      <c r="G15002" s="147">
        <v>79.345054809647607</v>
      </c>
      <c r="H15002" s="147">
        <v>85.465884000000003</v>
      </c>
      <c r="I15002" s="147">
        <v>91.917199999999994</v>
      </c>
      <c r="J15002" s="147">
        <v>98.361248000000003</v>
      </c>
      <c r="K15002" s="147">
        <v>104.80658399999999</v>
      </c>
    </row>
    <row r="15003" spans="2:11" x14ac:dyDescent="0.2">
      <c r="B15003" s="21" t="str">
        <f t="shared" si="234"/>
        <v>Ottawa (Orleans)Wind2095RCP8.5</v>
      </c>
      <c r="C15003" t="s">
        <v>400</v>
      </c>
      <c r="D15003" t="s">
        <v>1</v>
      </c>
      <c r="E15003" s="144" t="s">
        <v>191</v>
      </c>
      <c r="F15003" s="144">
        <v>2095</v>
      </c>
      <c r="G15003" s="147">
        <v>79.345054809647607</v>
      </c>
      <c r="H15003" s="147">
        <v>85.465884000000003</v>
      </c>
      <c r="I15003" s="147">
        <v>91.917199999999994</v>
      </c>
      <c r="J15003" s="147">
        <v>98.361248000000003</v>
      </c>
      <c r="K15003" s="147">
        <v>104.80658399999999</v>
      </c>
    </row>
    <row r="15004" spans="2:11" x14ac:dyDescent="0.2">
      <c r="B15004" s="21" t="str">
        <f t="shared" si="234"/>
        <v>Ottawa (Orleans)Wind2100RCP8.5</v>
      </c>
      <c r="C15004" t="s">
        <v>400</v>
      </c>
      <c r="D15004" t="s">
        <v>1</v>
      </c>
      <c r="E15004" s="144" t="s">
        <v>191</v>
      </c>
      <c r="F15004" s="144">
        <v>2100</v>
      </c>
      <c r="G15004" s="147">
        <v>79.345054809647607</v>
      </c>
      <c r="H15004" s="147">
        <v>85.465884000000003</v>
      </c>
      <c r="I15004" s="147">
        <v>91.917199999999994</v>
      </c>
      <c r="J15004" s="147">
        <v>98.361248000000003</v>
      </c>
      <c r="K15004" s="147">
        <v>104.80658399999999</v>
      </c>
    </row>
    <row r="15005" spans="2:11" x14ac:dyDescent="0.2">
      <c r="B15005" s="21" t="str">
        <f t="shared" si="234"/>
        <v>Ottawa (city hall)Ice Accretion2023RCP4.5</v>
      </c>
      <c r="C15005" t="s">
        <v>401</v>
      </c>
      <c r="D15005" t="s">
        <v>486</v>
      </c>
      <c r="E15005" s="144" t="s">
        <v>193</v>
      </c>
      <c r="F15005" s="144">
        <v>2023</v>
      </c>
      <c r="G15005" s="147">
        <v>20.395249656040871</v>
      </c>
      <c r="H15005" s="147">
        <v>24.227699999999999</v>
      </c>
      <c r="I15005" s="147">
        <v>29.07</v>
      </c>
      <c r="J15005" s="147">
        <v>32.781299999999995</v>
      </c>
      <c r="K15005" s="147">
        <v>36.476999999999997</v>
      </c>
    </row>
    <row r="15006" spans="2:11" x14ac:dyDescent="0.2">
      <c r="B15006" s="21" t="str">
        <f t="shared" si="234"/>
        <v>Ottawa (city hall)Ice Accretion2025RCP4.5</v>
      </c>
      <c r="C15006" t="s">
        <v>401</v>
      </c>
      <c r="D15006" t="s">
        <v>486</v>
      </c>
      <c r="E15006" s="144" t="s">
        <v>193</v>
      </c>
      <c r="F15006" s="144">
        <v>2025</v>
      </c>
      <c r="G15006" s="147">
        <v>20.363936580826888</v>
      </c>
      <c r="H15006" s="147">
        <v>24.194499999999998</v>
      </c>
      <c r="I15006" s="147">
        <v>29.035</v>
      </c>
      <c r="J15006" s="147">
        <v>32.747399999999999</v>
      </c>
      <c r="K15006" s="147">
        <v>36.445499999999996</v>
      </c>
    </row>
    <row r="15007" spans="2:11" x14ac:dyDescent="0.2">
      <c r="B15007" s="21" t="str">
        <f t="shared" si="234"/>
        <v>Ottawa (city hall)Ice Accretion2030RCP4.5</v>
      </c>
      <c r="C15007" t="s">
        <v>401</v>
      </c>
      <c r="D15007" t="s">
        <v>486</v>
      </c>
      <c r="E15007" s="144" t="s">
        <v>193</v>
      </c>
      <c r="F15007" s="144">
        <v>2030</v>
      </c>
      <c r="G15007" s="147">
        <v>20.332623505612904</v>
      </c>
      <c r="H15007" s="147">
        <v>24.161299999999997</v>
      </c>
      <c r="I15007" s="147">
        <v>29</v>
      </c>
      <c r="J15007" s="147">
        <v>32.713499999999996</v>
      </c>
      <c r="K15007" s="147">
        <v>36.413999999999994</v>
      </c>
    </row>
    <row r="15008" spans="2:11" x14ac:dyDescent="0.2">
      <c r="B15008" s="21" t="str">
        <f t="shared" si="234"/>
        <v>Ottawa (city hall)Ice Accretion2035RCP4.5</v>
      </c>
      <c r="C15008" t="s">
        <v>401</v>
      </c>
      <c r="D15008" t="s">
        <v>486</v>
      </c>
      <c r="E15008" s="144" t="s">
        <v>193</v>
      </c>
      <c r="F15008" s="144">
        <v>2035</v>
      </c>
      <c r="G15008" s="147">
        <v>20.301310430398921</v>
      </c>
      <c r="H15008" s="147">
        <v>24.128099999999996</v>
      </c>
      <c r="I15008" s="147">
        <v>28.965</v>
      </c>
      <c r="J15008" s="147">
        <v>32.679599999999994</v>
      </c>
      <c r="K15008" s="147">
        <v>36.382499999999993</v>
      </c>
    </row>
    <row r="15009" spans="2:11" x14ac:dyDescent="0.2">
      <c r="B15009" s="21" t="str">
        <f t="shared" si="234"/>
        <v>Ottawa (city hall)Ice Accretion2040RCP4.5</v>
      </c>
      <c r="C15009" t="s">
        <v>401</v>
      </c>
      <c r="D15009" t="s">
        <v>486</v>
      </c>
      <c r="E15009" s="144" t="s">
        <v>193</v>
      </c>
      <c r="F15009" s="144">
        <v>2040</v>
      </c>
      <c r="G15009" s="147">
        <v>20.269997355184941</v>
      </c>
      <c r="H15009" s="147">
        <v>24.094899999999999</v>
      </c>
      <c r="I15009" s="147">
        <v>28.93</v>
      </c>
      <c r="J15009" s="147">
        <v>32.645699999999998</v>
      </c>
      <c r="K15009" s="147">
        <v>36.350999999999999</v>
      </c>
    </row>
    <row r="15010" spans="2:11" x14ac:dyDescent="0.2">
      <c r="B15010" s="21" t="str">
        <f t="shared" si="234"/>
        <v>Ottawa (city hall)Ice Accretion2045RCP4.5</v>
      </c>
      <c r="C15010" t="s">
        <v>401</v>
      </c>
      <c r="D15010" t="s">
        <v>486</v>
      </c>
      <c r="E15010" s="144" t="s">
        <v>193</v>
      </c>
      <c r="F15010" s="144">
        <v>2045</v>
      </c>
      <c r="G15010" s="147">
        <v>20.238684279970958</v>
      </c>
      <c r="H15010" s="147">
        <v>24.061699999999998</v>
      </c>
      <c r="I15010" s="147">
        <v>28.895</v>
      </c>
      <c r="J15010" s="147">
        <v>32.611800000000002</v>
      </c>
      <c r="K15010" s="147">
        <v>36.319499999999998</v>
      </c>
    </row>
    <row r="15011" spans="2:11" x14ac:dyDescent="0.2">
      <c r="B15011" s="21" t="str">
        <f t="shared" si="234"/>
        <v>Ottawa (city hall)Ice Accretion2050RCP4.5</v>
      </c>
      <c r="C15011" t="s">
        <v>401</v>
      </c>
      <c r="D15011" t="s">
        <v>486</v>
      </c>
      <c r="E15011" s="144" t="s">
        <v>193</v>
      </c>
      <c r="F15011" s="144">
        <v>2050</v>
      </c>
      <c r="G15011" s="147">
        <v>20.278347508575337</v>
      </c>
      <c r="H15011" s="147">
        <v>24.143039999999999</v>
      </c>
      <c r="I15011" s="147">
        <v>29.027999999999999</v>
      </c>
      <c r="J15011" s="147">
        <v>32.781300000000002</v>
      </c>
      <c r="K15011" s="147">
        <v>36.529919999999997</v>
      </c>
    </row>
    <row r="15012" spans="2:11" x14ac:dyDescent="0.2">
      <c r="B15012" s="21" t="str">
        <f t="shared" si="234"/>
        <v>Ottawa (city hall)Ice Accretion2055RCP4.5</v>
      </c>
      <c r="C15012" t="s">
        <v>401</v>
      </c>
      <c r="D15012" t="s">
        <v>486</v>
      </c>
      <c r="E15012" s="144" t="s">
        <v>193</v>
      </c>
      <c r="F15012" s="144">
        <v>2055</v>
      </c>
      <c r="G15012" s="147">
        <v>20.349323812393695</v>
      </c>
      <c r="H15012" s="147">
        <v>24.257579999999997</v>
      </c>
      <c r="I15012" s="147">
        <v>29.195999999999998</v>
      </c>
      <c r="J15012" s="147">
        <v>32.984699999999997</v>
      </c>
      <c r="K15012" s="147">
        <v>36.771839999999997</v>
      </c>
    </row>
    <row r="15013" spans="2:11" x14ac:dyDescent="0.2">
      <c r="B15013" s="21" t="str">
        <f t="shared" si="234"/>
        <v>Ottawa (city hall)Ice Accretion2060RCP4.5</v>
      </c>
      <c r="C15013" t="s">
        <v>401</v>
      </c>
      <c r="D15013" t="s">
        <v>486</v>
      </c>
      <c r="E15013" s="144" t="s">
        <v>193</v>
      </c>
      <c r="F15013" s="144">
        <v>2060</v>
      </c>
      <c r="G15013" s="147">
        <v>20.420300116212058</v>
      </c>
      <c r="H15013" s="147">
        <v>24.372119999999999</v>
      </c>
      <c r="I15013" s="147">
        <v>29.364000000000001</v>
      </c>
      <c r="J15013" s="147">
        <v>33.188099999999999</v>
      </c>
      <c r="K15013" s="147">
        <v>37.013759999999998</v>
      </c>
    </row>
    <row r="15014" spans="2:11" x14ac:dyDescent="0.2">
      <c r="B15014" s="21" t="str">
        <f t="shared" si="234"/>
        <v>Ottawa (city hall)Ice Accretion2065RCP4.5</v>
      </c>
      <c r="C15014" t="s">
        <v>401</v>
      </c>
      <c r="D15014" t="s">
        <v>486</v>
      </c>
      <c r="E15014" s="144" t="s">
        <v>193</v>
      </c>
      <c r="F15014" s="144">
        <v>2065</v>
      </c>
      <c r="G15014" s="147">
        <v>20.491276420030417</v>
      </c>
      <c r="H15014" s="147">
        <v>24.486659999999997</v>
      </c>
      <c r="I15014" s="147">
        <v>29.532</v>
      </c>
      <c r="J15014" s="147">
        <v>33.391499999999994</v>
      </c>
      <c r="K15014" s="147">
        <v>37.255679999999998</v>
      </c>
    </row>
    <row r="15015" spans="2:11" x14ac:dyDescent="0.2">
      <c r="B15015" s="21" t="str">
        <f t="shared" si="234"/>
        <v>Ottawa (city hall)Ice Accretion2070RCP4.5</v>
      </c>
      <c r="C15015" t="s">
        <v>401</v>
      </c>
      <c r="D15015" t="s">
        <v>486</v>
      </c>
      <c r="E15015" s="144" t="s">
        <v>193</v>
      </c>
      <c r="F15015" s="144">
        <v>2070</v>
      </c>
      <c r="G15015" s="147">
        <v>20.562252723848779</v>
      </c>
      <c r="H15015" s="147">
        <v>24.601199999999999</v>
      </c>
      <c r="I15015" s="147">
        <v>29.7</v>
      </c>
      <c r="J15015" s="147">
        <v>33.594899999999996</v>
      </c>
      <c r="K15015" s="147">
        <v>37.497599999999998</v>
      </c>
    </row>
    <row r="15016" spans="2:11" x14ac:dyDescent="0.2">
      <c r="B15016" s="21" t="str">
        <f t="shared" si="234"/>
        <v>Ottawa (city hall)Ice Accretion2075RCP4.5</v>
      </c>
      <c r="C15016" t="s">
        <v>401</v>
      </c>
      <c r="D15016" t="s">
        <v>486</v>
      </c>
      <c r="E15016" s="144" t="s">
        <v>193</v>
      </c>
      <c r="F15016" s="144">
        <v>2075</v>
      </c>
      <c r="G15016" s="147">
        <v>20.642275027173401</v>
      </c>
      <c r="H15016" s="147">
        <v>24.721549999999997</v>
      </c>
      <c r="I15016" s="147">
        <v>29.869999999999997</v>
      </c>
      <c r="J15016" s="147">
        <v>33.803949999999993</v>
      </c>
      <c r="K15016" s="147">
        <v>37.749600000000001</v>
      </c>
    </row>
    <row r="15017" spans="2:11" x14ac:dyDescent="0.2">
      <c r="B15017" s="21" t="str">
        <f t="shared" si="234"/>
        <v>Ottawa (city hall)Ice Accretion2080RCP4.5</v>
      </c>
      <c r="C15017" t="s">
        <v>401</v>
      </c>
      <c r="D15017" t="s">
        <v>486</v>
      </c>
      <c r="E15017" s="144" t="s">
        <v>193</v>
      </c>
      <c r="F15017" s="144">
        <v>2080</v>
      </c>
      <c r="G15017" s="147">
        <v>20.722297330498026</v>
      </c>
      <c r="H15017" s="147">
        <v>24.841899999999999</v>
      </c>
      <c r="I15017" s="147">
        <v>30.04</v>
      </c>
      <c r="J15017" s="147">
        <v>34.012999999999998</v>
      </c>
      <c r="K15017" s="147">
        <v>38.001599999999996</v>
      </c>
    </row>
    <row r="15018" spans="2:11" x14ac:dyDescent="0.2">
      <c r="B15018" s="21" t="str">
        <f t="shared" si="234"/>
        <v>Ottawa (city hall)Ice Accretion2085RCP4.5</v>
      </c>
      <c r="C15018" t="s">
        <v>401</v>
      </c>
      <c r="D15018" t="s">
        <v>486</v>
      </c>
      <c r="E15018" s="144" t="s">
        <v>193</v>
      </c>
      <c r="F15018" s="144">
        <v>2085</v>
      </c>
      <c r="G15018" s="147">
        <v>20.802319633822648</v>
      </c>
      <c r="H15018" s="147">
        <v>24.962249999999997</v>
      </c>
      <c r="I15018" s="147">
        <v>30.21</v>
      </c>
      <c r="J15018" s="147">
        <v>34.222049999999996</v>
      </c>
      <c r="K15018" s="147">
        <v>38.253599999999999</v>
      </c>
    </row>
    <row r="15019" spans="2:11" x14ac:dyDescent="0.2">
      <c r="B15019" s="21" t="str">
        <f t="shared" si="234"/>
        <v>Ottawa (city hall)Ice Accretion2090RCP4.5</v>
      </c>
      <c r="C15019" t="s">
        <v>401</v>
      </c>
      <c r="D15019" t="s">
        <v>486</v>
      </c>
      <c r="E15019" s="144" t="s">
        <v>193</v>
      </c>
      <c r="F15019" s="144">
        <v>2090</v>
      </c>
      <c r="G15019" s="147">
        <v>20.88234193714727</v>
      </c>
      <c r="H15019" s="147">
        <v>25.082599999999996</v>
      </c>
      <c r="I15019" s="147">
        <v>30.38</v>
      </c>
      <c r="J15019" s="147">
        <v>34.431099999999994</v>
      </c>
      <c r="K15019" s="147">
        <v>38.505600000000001</v>
      </c>
    </row>
    <row r="15020" spans="2:11" x14ac:dyDescent="0.2">
      <c r="B15020" s="21" t="str">
        <f t="shared" si="234"/>
        <v>Ottawa (city hall)Ice Accretion2095RCP4.5</v>
      </c>
      <c r="C15020" t="s">
        <v>401</v>
      </c>
      <c r="D15020" t="s">
        <v>486</v>
      </c>
      <c r="E15020" s="144" t="s">
        <v>193</v>
      </c>
      <c r="F15020" s="144">
        <v>2095</v>
      </c>
      <c r="G15020" s="147">
        <v>20.962364240471896</v>
      </c>
      <c r="H15020" s="147">
        <v>25.202949999999998</v>
      </c>
      <c r="I15020" s="147">
        <v>30.549999999999997</v>
      </c>
      <c r="J15020" s="147">
        <v>34.640149999999998</v>
      </c>
      <c r="K15020" s="147">
        <v>38.757599999999996</v>
      </c>
    </row>
    <row r="15021" spans="2:11" x14ac:dyDescent="0.2">
      <c r="B15021" s="21" t="str">
        <f t="shared" si="234"/>
        <v>Ottawa (city hall)Ice Accretion2100RCP4.5</v>
      </c>
      <c r="C15021" t="s">
        <v>401</v>
      </c>
      <c r="D15021" t="s">
        <v>486</v>
      </c>
      <c r="E15021" s="144" t="s">
        <v>193</v>
      </c>
      <c r="F15021" s="144">
        <v>2100</v>
      </c>
      <c r="G15021" s="147">
        <v>21.042386543796518</v>
      </c>
      <c r="H15021" s="147">
        <v>25.323299999999996</v>
      </c>
      <c r="I15021" s="147">
        <v>30.72</v>
      </c>
      <c r="J15021" s="147">
        <v>34.849199999999996</v>
      </c>
      <c r="K15021" s="147">
        <v>39.009599999999999</v>
      </c>
    </row>
    <row r="15022" spans="2:11" x14ac:dyDescent="0.2">
      <c r="B15022" s="21" t="str">
        <f t="shared" si="234"/>
        <v>Ottawa (city hall)Ice Accretion2023RCP6.0</v>
      </c>
      <c r="C15022" t="s">
        <v>401</v>
      </c>
      <c r="D15022" t="s">
        <v>486</v>
      </c>
      <c r="E15022" s="144" t="s">
        <v>192</v>
      </c>
      <c r="F15022" s="144">
        <v>2023</v>
      </c>
      <c r="G15022" s="147">
        <v>20.395249656040871</v>
      </c>
      <c r="H15022" s="147">
        <v>24.227699999999999</v>
      </c>
      <c r="I15022" s="147">
        <v>29.07</v>
      </c>
      <c r="J15022" s="147">
        <v>32.781299999999995</v>
      </c>
      <c r="K15022" s="147">
        <v>36.476999999999997</v>
      </c>
    </row>
    <row r="15023" spans="2:11" x14ac:dyDescent="0.2">
      <c r="B15023" s="21" t="str">
        <f t="shared" si="234"/>
        <v>Ottawa (city hall)Ice Accretion2025RCP6.0</v>
      </c>
      <c r="C15023" t="s">
        <v>401</v>
      </c>
      <c r="D15023" t="s">
        <v>486</v>
      </c>
      <c r="E15023" s="144" t="s">
        <v>192</v>
      </c>
      <c r="F15023" s="144">
        <v>2025</v>
      </c>
      <c r="G15023" s="147">
        <v>20.363936580826888</v>
      </c>
      <c r="H15023" s="147">
        <v>24.194499999999998</v>
      </c>
      <c r="I15023" s="147">
        <v>29.035</v>
      </c>
      <c r="J15023" s="147">
        <v>32.747399999999999</v>
      </c>
      <c r="K15023" s="147">
        <v>36.445499999999996</v>
      </c>
    </row>
    <row r="15024" spans="2:11" x14ac:dyDescent="0.2">
      <c r="B15024" s="21" t="str">
        <f t="shared" si="234"/>
        <v>Ottawa (city hall)Ice Accretion2030RCP6.0</v>
      </c>
      <c r="C15024" t="s">
        <v>401</v>
      </c>
      <c r="D15024" t="s">
        <v>486</v>
      </c>
      <c r="E15024" s="144" t="s">
        <v>192</v>
      </c>
      <c r="F15024" s="144">
        <v>2030</v>
      </c>
      <c r="G15024" s="147">
        <v>20.332623505612904</v>
      </c>
      <c r="H15024" s="147">
        <v>24.161299999999997</v>
      </c>
      <c r="I15024" s="147">
        <v>29</v>
      </c>
      <c r="J15024" s="147">
        <v>32.713499999999996</v>
      </c>
      <c r="K15024" s="147">
        <v>36.413999999999994</v>
      </c>
    </row>
    <row r="15025" spans="2:11" x14ac:dyDescent="0.2">
      <c r="B15025" s="21" t="str">
        <f t="shared" si="234"/>
        <v>Ottawa (city hall)Ice Accretion2035RCP6.0</v>
      </c>
      <c r="C15025" t="s">
        <v>401</v>
      </c>
      <c r="D15025" t="s">
        <v>486</v>
      </c>
      <c r="E15025" s="144" t="s">
        <v>192</v>
      </c>
      <c r="F15025" s="144">
        <v>2035</v>
      </c>
      <c r="G15025" s="147">
        <v>20.301310430398921</v>
      </c>
      <c r="H15025" s="147">
        <v>24.128099999999996</v>
      </c>
      <c r="I15025" s="147">
        <v>28.965</v>
      </c>
      <c r="J15025" s="147">
        <v>32.679599999999994</v>
      </c>
      <c r="K15025" s="147">
        <v>36.382499999999993</v>
      </c>
    </row>
    <row r="15026" spans="2:11" x14ac:dyDescent="0.2">
      <c r="B15026" s="21" t="str">
        <f t="shared" si="234"/>
        <v>Ottawa (city hall)Ice Accretion2040RCP6.0</v>
      </c>
      <c r="C15026" t="s">
        <v>401</v>
      </c>
      <c r="D15026" t="s">
        <v>486</v>
      </c>
      <c r="E15026" s="144" t="s">
        <v>192</v>
      </c>
      <c r="F15026" s="144">
        <v>2040</v>
      </c>
      <c r="G15026" s="147">
        <v>20.269997355184941</v>
      </c>
      <c r="H15026" s="147">
        <v>24.094899999999999</v>
      </c>
      <c r="I15026" s="147">
        <v>28.93</v>
      </c>
      <c r="J15026" s="147">
        <v>32.645699999999998</v>
      </c>
      <c r="K15026" s="147">
        <v>36.350999999999999</v>
      </c>
    </row>
    <row r="15027" spans="2:11" x14ac:dyDescent="0.2">
      <c r="B15027" s="21" t="str">
        <f t="shared" si="234"/>
        <v>Ottawa (city hall)Ice Accretion2045RCP6.0</v>
      </c>
      <c r="C15027" t="s">
        <v>401</v>
      </c>
      <c r="D15027" t="s">
        <v>486</v>
      </c>
      <c r="E15027" s="144" t="s">
        <v>192</v>
      </c>
      <c r="F15027" s="144">
        <v>2045</v>
      </c>
      <c r="G15027" s="147">
        <v>20.238684279970958</v>
      </c>
      <c r="H15027" s="147">
        <v>24.061699999999998</v>
      </c>
      <c r="I15027" s="147">
        <v>28.895</v>
      </c>
      <c r="J15027" s="147">
        <v>32.611800000000002</v>
      </c>
      <c r="K15027" s="147">
        <v>36.319499999999998</v>
      </c>
    </row>
    <row r="15028" spans="2:11" x14ac:dyDescent="0.2">
      <c r="B15028" s="21" t="str">
        <f t="shared" si="234"/>
        <v>Ottawa (city hall)Ice Accretion2050RCP6.0</v>
      </c>
      <c r="C15028" t="s">
        <v>401</v>
      </c>
      <c r="D15028" t="s">
        <v>486</v>
      </c>
      <c r="E15028" s="144" t="s">
        <v>192</v>
      </c>
      <c r="F15028" s="144">
        <v>2050</v>
      </c>
      <c r="G15028" s="147">
        <v>20.278347508575337</v>
      </c>
      <c r="H15028" s="147">
        <v>24.143039999999999</v>
      </c>
      <c r="I15028" s="147">
        <v>29.027999999999999</v>
      </c>
      <c r="J15028" s="147">
        <v>32.781300000000002</v>
      </c>
      <c r="K15028" s="147">
        <v>36.529919999999997</v>
      </c>
    </row>
    <row r="15029" spans="2:11" x14ac:dyDescent="0.2">
      <c r="B15029" s="21" t="str">
        <f t="shared" si="234"/>
        <v>Ottawa (city hall)Ice Accretion2055RCP6.0</v>
      </c>
      <c r="C15029" t="s">
        <v>401</v>
      </c>
      <c r="D15029" t="s">
        <v>486</v>
      </c>
      <c r="E15029" s="144" t="s">
        <v>192</v>
      </c>
      <c r="F15029" s="144">
        <v>2055</v>
      </c>
      <c r="G15029" s="147">
        <v>20.349323812393695</v>
      </c>
      <c r="H15029" s="147">
        <v>24.257579999999997</v>
      </c>
      <c r="I15029" s="147">
        <v>29.195999999999998</v>
      </c>
      <c r="J15029" s="147">
        <v>32.984699999999997</v>
      </c>
      <c r="K15029" s="147">
        <v>36.771839999999997</v>
      </c>
    </row>
    <row r="15030" spans="2:11" x14ac:dyDescent="0.2">
      <c r="B15030" s="21" t="str">
        <f t="shared" si="234"/>
        <v>Ottawa (city hall)Ice Accretion2060RCP6.0</v>
      </c>
      <c r="C15030" t="s">
        <v>401</v>
      </c>
      <c r="D15030" t="s">
        <v>486</v>
      </c>
      <c r="E15030" s="144" t="s">
        <v>192</v>
      </c>
      <c r="F15030" s="144">
        <v>2060</v>
      </c>
      <c r="G15030" s="147">
        <v>20.420300116212058</v>
      </c>
      <c r="H15030" s="147">
        <v>24.372119999999999</v>
      </c>
      <c r="I15030" s="147">
        <v>29.364000000000001</v>
      </c>
      <c r="J15030" s="147">
        <v>33.188099999999999</v>
      </c>
      <c r="K15030" s="147">
        <v>37.013759999999998</v>
      </c>
    </row>
    <row r="15031" spans="2:11" x14ac:dyDescent="0.2">
      <c r="B15031" s="21" t="str">
        <f t="shared" si="234"/>
        <v>Ottawa (city hall)Ice Accretion2065RCP6.0</v>
      </c>
      <c r="C15031" t="s">
        <v>401</v>
      </c>
      <c r="D15031" t="s">
        <v>486</v>
      </c>
      <c r="E15031" s="144" t="s">
        <v>192</v>
      </c>
      <c r="F15031" s="144">
        <v>2065</v>
      </c>
      <c r="G15031" s="147">
        <v>20.491276420030417</v>
      </c>
      <c r="H15031" s="147">
        <v>24.486659999999997</v>
      </c>
      <c r="I15031" s="147">
        <v>29.532</v>
      </c>
      <c r="J15031" s="147">
        <v>33.391499999999994</v>
      </c>
      <c r="K15031" s="147">
        <v>37.255679999999998</v>
      </c>
    </row>
    <row r="15032" spans="2:11" x14ac:dyDescent="0.2">
      <c r="B15032" s="21" t="str">
        <f t="shared" si="234"/>
        <v>Ottawa (city hall)Ice Accretion2070RCP6.0</v>
      </c>
      <c r="C15032" t="s">
        <v>401</v>
      </c>
      <c r="D15032" t="s">
        <v>486</v>
      </c>
      <c r="E15032" s="144" t="s">
        <v>192</v>
      </c>
      <c r="F15032" s="144">
        <v>2070</v>
      </c>
      <c r="G15032" s="147">
        <v>20.562252723848779</v>
      </c>
      <c r="H15032" s="147">
        <v>24.601199999999999</v>
      </c>
      <c r="I15032" s="147">
        <v>29.7</v>
      </c>
      <c r="J15032" s="147">
        <v>33.594899999999996</v>
      </c>
      <c r="K15032" s="147">
        <v>37.497599999999998</v>
      </c>
    </row>
    <row r="15033" spans="2:11" x14ac:dyDescent="0.2">
      <c r="B15033" s="21" t="str">
        <f t="shared" si="234"/>
        <v>Ottawa (city hall)Ice Accretion2075RCP6.0</v>
      </c>
      <c r="C15033" t="s">
        <v>401</v>
      </c>
      <c r="D15033" t="s">
        <v>486</v>
      </c>
      <c r="E15033" s="144" t="s">
        <v>192</v>
      </c>
      <c r="F15033" s="144">
        <v>2075</v>
      </c>
      <c r="G15033" s="147">
        <v>20.682286178835714</v>
      </c>
      <c r="H15033" s="147">
        <v>24.781724999999998</v>
      </c>
      <c r="I15033" s="147">
        <v>29.954999999999998</v>
      </c>
      <c r="J15033" s="147">
        <v>33.908474999999996</v>
      </c>
      <c r="K15033" s="147">
        <v>37.875599999999999</v>
      </c>
    </row>
    <row r="15034" spans="2:11" x14ac:dyDescent="0.2">
      <c r="B15034" s="21" t="str">
        <f t="shared" si="234"/>
        <v>Ottawa (city hall)Ice Accretion2080RCP6.0</v>
      </c>
      <c r="C15034" t="s">
        <v>401</v>
      </c>
      <c r="D15034" t="s">
        <v>486</v>
      </c>
      <c r="E15034" s="144" t="s">
        <v>192</v>
      </c>
      <c r="F15034" s="144">
        <v>2080</v>
      </c>
      <c r="G15034" s="147">
        <v>20.802319633822648</v>
      </c>
      <c r="H15034" s="147">
        <v>24.962249999999997</v>
      </c>
      <c r="I15034" s="147">
        <v>30.21</v>
      </c>
      <c r="J15034" s="147">
        <v>34.222049999999996</v>
      </c>
      <c r="K15034" s="147">
        <v>38.253599999999999</v>
      </c>
    </row>
    <row r="15035" spans="2:11" x14ac:dyDescent="0.2">
      <c r="B15035" s="21" t="str">
        <f t="shared" si="234"/>
        <v>Ottawa (city hall)Ice Accretion2085RCP6.0</v>
      </c>
      <c r="C15035" t="s">
        <v>401</v>
      </c>
      <c r="D15035" t="s">
        <v>486</v>
      </c>
      <c r="E15035" s="144" t="s">
        <v>192</v>
      </c>
      <c r="F15035" s="144">
        <v>2085</v>
      </c>
      <c r="G15035" s="147">
        <v>20.922353088809583</v>
      </c>
      <c r="H15035" s="147">
        <v>25.142774999999997</v>
      </c>
      <c r="I15035" s="147">
        <v>30.465</v>
      </c>
      <c r="J15035" s="147">
        <v>34.535624999999996</v>
      </c>
      <c r="K15035" s="147">
        <v>38.631599999999999</v>
      </c>
    </row>
    <row r="15036" spans="2:11" x14ac:dyDescent="0.2">
      <c r="B15036" s="21" t="str">
        <f t="shared" si="234"/>
        <v>Ottawa (city hall)Ice Accretion2090RCP6.0</v>
      </c>
      <c r="C15036" t="s">
        <v>401</v>
      </c>
      <c r="D15036" t="s">
        <v>486</v>
      </c>
      <c r="E15036" s="144" t="s">
        <v>192</v>
      </c>
      <c r="F15036" s="144">
        <v>2090</v>
      </c>
      <c r="G15036" s="147">
        <v>21.174597305811112</v>
      </c>
      <c r="H15036" s="147">
        <v>25.530799999999996</v>
      </c>
      <c r="I15036" s="147">
        <v>31.029999999999998</v>
      </c>
      <c r="J15036" s="147">
        <v>35.233399999999996</v>
      </c>
      <c r="K15036" s="147">
        <v>39.450599999999994</v>
      </c>
    </row>
    <row r="15037" spans="2:11" x14ac:dyDescent="0.2">
      <c r="B15037" s="21" t="str">
        <f t="shared" si="234"/>
        <v>Ottawa (city hall)Ice Accretion2095RCP6.0</v>
      </c>
      <c r="C15037" t="s">
        <v>401</v>
      </c>
      <c r="D15037" t="s">
        <v>486</v>
      </c>
      <c r="E15037" s="144" t="s">
        <v>192</v>
      </c>
      <c r="F15037" s="144">
        <v>2095</v>
      </c>
      <c r="G15037" s="147">
        <v>21.306808067825706</v>
      </c>
      <c r="H15037" s="147">
        <v>25.738299999999999</v>
      </c>
      <c r="I15037" s="147">
        <v>31.34</v>
      </c>
      <c r="J15037" s="147">
        <v>35.617600000000003</v>
      </c>
      <c r="K15037" s="147">
        <v>39.891599999999997</v>
      </c>
    </row>
    <row r="15038" spans="2:11" x14ac:dyDescent="0.2">
      <c r="B15038" s="21" t="str">
        <f t="shared" si="234"/>
        <v>Ottawa (city hall)Ice Accretion2100RCP6.0</v>
      </c>
      <c r="C15038" t="s">
        <v>401</v>
      </c>
      <c r="D15038" t="s">
        <v>486</v>
      </c>
      <c r="E15038" s="144" t="s">
        <v>192</v>
      </c>
      <c r="F15038" s="144">
        <v>2100</v>
      </c>
      <c r="G15038" s="147">
        <v>21.4390188298403</v>
      </c>
      <c r="H15038" s="147">
        <v>25.945799999999998</v>
      </c>
      <c r="I15038" s="147">
        <v>31.65</v>
      </c>
      <c r="J15038" s="147">
        <v>36.001800000000003</v>
      </c>
      <c r="K15038" s="147">
        <v>40.332599999999992</v>
      </c>
    </row>
    <row r="15039" spans="2:11" x14ac:dyDescent="0.2">
      <c r="B15039" s="21" t="str">
        <f t="shared" si="234"/>
        <v>Ottawa (city hall)Ice Accretion2023RCP8.5</v>
      </c>
      <c r="C15039" t="s">
        <v>401</v>
      </c>
      <c r="D15039" t="s">
        <v>486</v>
      </c>
      <c r="E15039" s="144" t="s">
        <v>191</v>
      </c>
      <c r="F15039" s="144">
        <v>2023</v>
      </c>
      <c r="G15039" s="147">
        <v>20.395249656040871</v>
      </c>
      <c r="H15039" s="147">
        <v>24.227699999999999</v>
      </c>
      <c r="I15039" s="147">
        <v>29.07</v>
      </c>
      <c r="J15039" s="147">
        <v>32.781299999999995</v>
      </c>
      <c r="K15039" s="147">
        <v>36.476999999999997</v>
      </c>
    </row>
    <row r="15040" spans="2:11" x14ac:dyDescent="0.2">
      <c r="B15040" s="21" t="str">
        <f t="shared" si="234"/>
        <v>Ottawa (city hall)Ice Accretion2025RCP8.5</v>
      </c>
      <c r="C15040" t="s">
        <v>401</v>
      </c>
      <c r="D15040" t="s">
        <v>486</v>
      </c>
      <c r="E15040" s="144" t="s">
        <v>191</v>
      </c>
      <c r="F15040" s="144">
        <v>2025</v>
      </c>
      <c r="G15040" s="147">
        <v>20.332623505612904</v>
      </c>
      <c r="H15040" s="147">
        <v>24.161299999999997</v>
      </c>
      <c r="I15040" s="147">
        <v>29</v>
      </c>
      <c r="J15040" s="147">
        <v>32.713499999999996</v>
      </c>
      <c r="K15040" s="147">
        <v>36.413999999999994</v>
      </c>
    </row>
    <row r="15041" spans="2:11" x14ac:dyDescent="0.2">
      <c r="B15041" s="21" t="str">
        <f t="shared" si="234"/>
        <v>Ottawa (city hall)Ice Accretion2030RCP8.5</v>
      </c>
      <c r="C15041" t="s">
        <v>401</v>
      </c>
      <c r="D15041" t="s">
        <v>486</v>
      </c>
      <c r="E15041" s="144" t="s">
        <v>191</v>
      </c>
      <c r="F15041" s="144">
        <v>2030</v>
      </c>
      <c r="G15041" s="147">
        <v>20.269997355184941</v>
      </c>
      <c r="H15041" s="147">
        <v>24.094899999999999</v>
      </c>
      <c r="I15041" s="147">
        <v>28.93</v>
      </c>
      <c r="J15041" s="147">
        <v>32.645699999999998</v>
      </c>
      <c r="K15041" s="147">
        <v>36.350999999999999</v>
      </c>
    </row>
    <row r="15042" spans="2:11" x14ac:dyDescent="0.2">
      <c r="B15042" s="21" t="str">
        <f t="shared" si="234"/>
        <v>Ottawa (city hall)Ice Accretion2035RCP8.5</v>
      </c>
      <c r="C15042" t="s">
        <v>401</v>
      </c>
      <c r="D15042" t="s">
        <v>486</v>
      </c>
      <c r="E15042" s="144" t="s">
        <v>191</v>
      </c>
      <c r="F15042" s="144">
        <v>2035</v>
      </c>
      <c r="G15042" s="147">
        <v>20.207371204756974</v>
      </c>
      <c r="H15042" s="147">
        <v>24.028499999999998</v>
      </c>
      <c r="I15042" s="147">
        <v>28.86</v>
      </c>
      <c r="J15042" s="147">
        <v>32.5779</v>
      </c>
      <c r="K15042" s="147">
        <v>36.287999999999997</v>
      </c>
    </row>
    <row r="15043" spans="2:11" x14ac:dyDescent="0.2">
      <c r="B15043" s="21" t="str">
        <f t="shared" si="234"/>
        <v>Ottawa (city hall)Ice Accretion2040RCP8.5</v>
      </c>
      <c r="C15043" t="s">
        <v>401</v>
      </c>
      <c r="D15043" t="s">
        <v>486</v>
      </c>
      <c r="E15043" s="144" t="s">
        <v>191</v>
      </c>
      <c r="F15043" s="144">
        <v>2040</v>
      </c>
      <c r="G15043" s="147">
        <v>20.325665044454244</v>
      </c>
      <c r="H15043" s="147">
        <v>24.219399999999997</v>
      </c>
      <c r="I15043" s="147">
        <v>29.14</v>
      </c>
      <c r="J15043" s="147">
        <v>32.916899999999998</v>
      </c>
      <c r="K15043" s="147">
        <v>36.691199999999995</v>
      </c>
    </row>
    <row r="15044" spans="2:11" x14ac:dyDescent="0.2">
      <c r="B15044" s="21" t="str">
        <f t="shared" si="234"/>
        <v>Ottawa (city hall)Ice Accretion2045RCP8.5</v>
      </c>
      <c r="C15044" t="s">
        <v>401</v>
      </c>
      <c r="D15044" t="s">
        <v>486</v>
      </c>
      <c r="E15044" s="144" t="s">
        <v>191</v>
      </c>
      <c r="F15044" s="144">
        <v>2045</v>
      </c>
      <c r="G15044" s="147">
        <v>20.44395888415151</v>
      </c>
      <c r="H15044" s="147">
        <v>24.410299999999999</v>
      </c>
      <c r="I15044" s="147">
        <v>29.419999999999998</v>
      </c>
      <c r="J15044" s="147">
        <v>33.255899999999997</v>
      </c>
      <c r="K15044" s="147">
        <v>37.0944</v>
      </c>
    </row>
    <row r="15045" spans="2:11" x14ac:dyDescent="0.2">
      <c r="B15045" s="21" t="str">
        <f t="shared" si="234"/>
        <v>Ottawa (city hall)Ice Accretion2050RCP8.5</v>
      </c>
      <c r="C15045" t="s">
        <v>401</v>
      </c>
      <c r="D15045" t="s">
        <v>486</v>
      </c>
      <c r="E15045" s="144" t="s">
        <v>191</v>
      </c>
      <c r="F15045" s="144">
        <v>2050</v>
      </c>
      <c r="G15045" s="147">
        <v>20.722297330498026</v>
      </c>
      <c r="H15045" s="147">
        <v>24.841899999999999</v>
      </c>
      <c r="I15045" s="147">
        <v>30.04</v>
      </c>
      <c r="J15045" s="147">
        <v>34.012999999999998</v>
      </c>
      <c r="K15045" s="147">
        <v>38.001599999999996</v>
      </c>
    </row>
    <row r="15046" spans="2:11" x14ac:dyDescent="0.2">
      <c r="B15046" s="21" t="str">
        <f t="shared" si="234"/>
        <v>Ottawa (city hall)Ice Accretion2055RCP8.5</v>
      </c>
      <c r="C15046" t="s">
        <v>401</v>
      </c>
      <c r="D15046" t="s">
        <v>486</v>
      </c>
      <c r="E15046" s="144" t="s">
        <v>191</v>
      </c>
      <c r="F15046" s="144">
        <v>2055</v>
      </c>
      <c r="G15046" s="147">
        <v>20.88234193714727</v>
      </c>
      <c r="H15046" s="147">
        <v>25.082599999999996</v>
      </c>
      <c r="I15046" s="147">
        <v>30.38</v>
      </c>
      <c r="J15046" s="147">
        <v>34.431099999999994</v>
      </c>
      <c r="K15046" s="147">
        <v>38.505600000000001</v>
      </c>
    </row>
    <row r="15047" spans="2:11" x14ac:dyDescent="0.2">
      <c r="B15047" s="21" t="str">
        <f t="shared" si="234"/>
        <v>Ottawa (city hall)Ice Accretion2060RCP8.5</v>
      </c>
      <c r="C15047" t="s">
        <v>401</v>
      </c>
      <c r="D15047" t="s">
        <v>486</v>
      </c>
      <c r="E15047" s="144" t="s">
        <v>191</v>
      </c>
      <c r="F15047" s="144">
        <v>2060</v>
      </c>
      <c r="G15047" s="147">
        <v>21.174597305811112</v>
      </c>
      <c r="H15047" s="147">
        <v>25.530799999999996</v>
      </c>
      <c r="I15047" s="147">
        <v>31.029999999999998</v>
      </c>
      <c r="J15047" s="147">
        <v>35.233399999999996</v>
      </c>
      <c r="K15047" s="147">
        <v>39.450599999999994</v>
      </c>
    </row>
    <row r="15048" spans="2:11" x14ac:dyDescent="0.2">
      <c r="B15048" s="21" t="str">
        <f t="shared" si="234"/>
        <v>Ottawa (city hall)Ice Accretion2065RCP8.5</v>
      </c>
      <c r="C15048" t="s">
        <v>401</v>
      </c>
      <c r="D15048" t="s">
        <v>486</v>
      </c>
      <c r="E15048" s="144" t="s">
        <v>191</v>
      </c>
      <c r="F15048" s="144">
        <v>2065</v>
      </c>
      <c r="G15048" s="147">
        <v>21.306808067825706</v>
      </c>
      <c r="H15048" s="147">
        <v>25.738299999999999</v>
      </c>
      <c r="I15048" s="147">
        <v>31.34</v>
      </c>
      <c r="J15048" s="147">
        <v>35.617600000000003</v>
      </c>
      <c r="K15048" s="147">
        <v>39.891599999999997</v>
      </c>
    </row>
    <row r="15049" spans="2:11" x14ac:dyDescent="0.2">
      <c r="B15049" s="21" t="str">
        <f t="shared" si="234"/>
        <v>Ottawa (city hall)Ice Accretion2070RCP8.5</v>
      </c>
      <c r="C15049" t="s">
        <v>401</v>
      </c>
      <c r="D15049" t="s">
        <v>486</v>
      </c>
      <c r="E15049" s="144" t="s">
        <v>191</v>
      </c>
      <c r="F15049" s="144">
        <v>2070</v>
      </c>
      <c r="G15049" s="147">
        <v>21.237223456239079</v>
      </c>
      <c r="H15049" s="147">
        <v>25.738299999999999</v>
      </c>
      <c r="I15049" s="147">
        <v>31.439999999999998</v>
      </c>
      <c r="J15049" s="147">
        <v>35.787100000000002</v>
      </c>
      <c r="K15049" s="147">
        <v>40.118399999999994</v>
      </c>
    </row>
    <row r="15050" spans="2:11" x14ac:dyDescent="0.2">
      <c r="B15050" s="21" t="str">
        <f t="shared" si="234"/>
        <v>Ottawa (city hall)Ice Accretion2075RCP8.5</v>
      </c>
      <c r="C15050" t="s">
        <v>401</v>
      </c>
      <c r="D15050" t="s">
        <v>486</v>
      </c>
      <c r="E15050" s="144" t="s">
        <v>191</v>
      </c>
      <c r="F15050" s="144">
        <v>2075</v>
      </c>
      <c r="G15050" s="147">
        <v>21.035428082637853</v>
      </c>
      <c r="H15050" s="147">
        <v>25.530799999999996</v>
      </c>
      <c r="I15050" s="147">
        <v>31.23</v>
      </c>
      <c r="J15050" s="147">
        <v>35.572399999999995</v>
      </c>
      <c r="K15050" s="147">
        <v>39.904199999999996</v>
      </c>
    </row>
    <row r="15051" spans="2:11" x14ac:dyDescent="0.2">
      <c r="B15051" s="21" t="str">
        <f t="shared" si="234"/>
        <v>Ottawa (city hall)Ice Accretion2080RCP8.5</v>
      </c>
      <c r="C15051" t="s">
        <v>401</v>
      </c>
      <c r="D15051" t="s">
        <v>486</v>
      </c>
      <c r="E15051" s="144" t="s">
        <v>191</v>
      </c>
      <c r="F15051" s="144">
        <v>2080</v>
      </c>
      <c r="G15051" s="147">
        <v>20.833632709036632</v>
      </c>
      <c r="H15051" s="147">
        <v>25.323299999999996</v>
      </c>
      <c r="I15051" s="147">
        <v>31.02</v>
      </c>
      <c r="J15051" s="147">
        <v>35.357699999999994</v>
      </c>
      <c r="K15051" s="147">
        <v>39.69</v>
      </c>
    </row>
    <row r="15052" spans="2:11" x14ac:dyDescent="0.2">
      <c r="B15052" s="21" t="str">
        <f t="shared" ref="B15052:B15115" si="235">C15052&amp;D15052&amp;F15052&amp;E15052</f>
        <v>Ottawa (city hall)Ice Accretion2085RCP8.5</v>
      </c>
      <c r="C15052" t="s">
        <v>401</v>
      </c>
      <c r="D15052" t="s">
        <v>486</v>
      </c>
      <c r="E15052" s="144" t="s">
        <v>191</v>
      </c>
      <c r="F15052" s="144">
        <v>2085</v>
      </c>
      <c r="G15052" s="147">
        <v>20.092556595639039</v>
      </c>
      <c r="H15052" s="147">
        <v>24.501599999999996</v>
      </c>
      <c r="I15052" s="147">
        <v>30.09</v>
      </c>
      <c r="J15052" s="147">
        <v>34.323749999999997</v>
      </c>
      <c r="K15052" s="147">
        <v>38.5749</v>
      </c>
    </row>
    <row r="15053" spans="2:11" x14ac:dyDescent="0.2">
      <c r="B15053" s="21" t="str">
        <f t="shared" si="235"/>
        <v>Ottawa (city hall)Ice Accretion2090RCP8.5</v>
      </c>
      <c r="C15053" t="s">
        <v>401</v>
      </c>
      <c r="D15053" t="s">
        <v>486</v>
      </c>
      <c r="E15053" s="144" t="s">
        <v>191</v>
      </c>
      <c r="F15053" s="144">
        <v>2090</v>
      </c>
      <c r="G15053" s="147">
        <v>19.351480482241442</v>
      </c>
      <c r="H15053" s="147">
        <v>23.679899999999996</v>
      </c>
      <c r="I15053" s="147">
        <v>29.16</v>
      </c>
      <c r="J15053" s="147">
        <v>33.2898</v>
      </c>
      <c r="K15053" s="147">
        <v>37.459799999999994</v>
      </c>
    </row>
    <row r="15054" spans="2:11" x14ac:dyDescent="0.2">
      <c r="B15054" s="21" t="str">
        <f t="shared" si="235"/>
        <v>Ottawa (city hall)Ice Accretion2095RCP8.5</v>
      </c>
      <c r="C15054" t="s">
        <v>401</v>
      </c>
      <c r="D15054" t="s">
        <v>486</v>
      </c>
      <c r="E15054" s="144" t="s">
        <v>191</v>
      </c>
      <c r="F15054" s="144">
        <v>2095</v>
      </c>
      <c r="G15054" s="147">
        <v>19.351480482241442</v>
      </c>
      <c r="H15054" s="147">
        <v>23.679899999999996</v>
      </c>
      <c r="I15054" s="147">
        <v>29.16</v>
      </c>
      <c r="J15054" s="147">
        <v>33.2898</v>
      </c>
      <c r="K15054" s="147">
        <v>37.459799999999994</v>
      </c>
    </row>
    <row r="15055" spans="2:11" x14ac:dyDescent="0.2">
      <c r="B15055" s="21" t="str">
        <f t="shared" si="235"/>
        <v>Ottawa (city hall)Ice Accretion2100RCP8.5</v>
      </c>
      <c r="C15055" t="s">
        <v>401</v>
      </c>
      <c r="D15055" t="s">
        <v>486</v>
      </c>
      <c r="E15055" s="144" t="s">
        <v>191</v>
      </c>
      <c r="F15055" s="144">
        <v>2100</v>
      </c>
      <c r="G15055" s="147">
        <v>19.351480482241442</v>
      </c>
      <c r="H15055" s="147">
        <v>23.679899999999996</v>
      </c>
      <c r="I15055" s="147">
        <v>29.16</v>
      </c>
      <c r="J15055" s="147">
        <v>33.2898</v>
      </c>
      <c r="K15055" s="147">
        <v>37.459799999999994</v>
      </c>
    </row>
    <row r="15056" spans="2:11" x14ac:dyDescent="0.2">
      <c r="B15056" s="21" t="str">
        <f t="shared" si="235"/>
        <v>Ottawa (city hall)Wind2023RCP4.5</v>
      </c>
      <c r="C15056" t="s">
        <v>401</v>
      </c>
      <c r="D15056" t="s">
        <v>1</v>
      </c>
      <c r="E15056" s="144" t="s">
        <v>193</v>
      </c>
      <c r="F15056" s="144">
        <v>2023</v>
      </c>
      <c r="G15056" s="147">
        <v>77.868845252716525</v>
      </c>
      <c r="H15056" s="147">
        <v>83.942729999999997</v>
      </c>
      <c r="I15056" s="147">
        <v>90.350999999999999</v>
      </c>
      <c r="J15056" s="147">
        <v>96.742980000000003</v>
      </c>
      <c r="K15056" s="147">
        <v>103.13352</v>
      </c>
    </row>
    <row r="15057" spans="2:11" x14ac:dyDescent="0.2">
      <c r="B15057" s="21" t="str">
        <f t="shared" si="235"/>
        <v>Ottawa (city hall)Wind2025RCP4.5</v>
      </c>
      <c r="C15057" t="s">
        <v>401</v>
      </c>
      <c r="D15057" t="s">
        <v>1</v>
      </c>
      <c r="E15057" s="144" t="s">
        <v>193</v>
      </c>
      <c r="F15057" s="144">
        <v>2025</v>
      </c>
      <c r="G15057" s="147">
        <v>77.898635396442614</v>
      </c>
      <c r="H15057" s="147">
        <v>83.977604999999997</v>
      </c>
      <c r="I15057" s="147">
        <v>90.391499999999994</v>
      </c>
      <c r="J15057" s="147">
        <v>96.789524999999998</v>
      </c>
      <c r="K15057" s="147">
        <v>103.18482</v>
      </c>
    </row>
    <row r="15058" spans="2:11" x14ac:dyDescent="0.2">
      <c r="B15058" s="21" t="str">
        <f t="shared" si="235"/>
        <v>Ottawa (city hall)Wind2030RCP4.5</v>
      </c>
      <c r="C15058" t="s">
        <v>401</v>
      </c>
      <c r="D15058" t="s">
        <v>1</v>
      </c>
      <c r="E15058" s="144" t="s">
        <v>193</v>
      </c>
      <c r="F15058" s="144">
        <v>2030</v>
      </c>
      <c r="G15058" s="147">
        <v>77.928425540168703</v>
      </c>
      <c r="H15058" s="147">
        <v>84.012479999999996</v>
      </c>
      <c r="I15058" s="147">
        <v>90.432000000000002</v>
      </c>
      <c r="J15058" s="147">
        <v>96.836070000000007</v>
      </c>
      <c r="K15058" s="147">
        <v>103.23612</v>
      </c>
    </row>
    <row r="15059" spans="2:11" x14ac:dyDescent="0.2">
      <c r="B15059" s="21" t="str">
        <f t="shared" si="235"/>
        <v>Ottawa (city hall)Wind2035RCP4.5</v>
      </c>
      <c r="C15059" t="s">
        <v>401</v>
      </c>
      <c r="D15059" t="s">
        <v>1</v>
      </c>
      <c r="E15059" s="144" t="s">
        <v>193</v>
      </c>
      <c r="F15059" s="144">
        <v>2035</v>
      </c>
      <c r="G15059" s="147">
        <v>77.958215683894792</v>
      </c>
      <c r="H15059" s="147">
        <v>84.04735500000001</v>
      </c>
      <c r="I15059" s="147">
        <v>90.472499999999997</v>
      </c>
      <c r="J15059" s="147">
        <v>96.882615000000015</v>
      </c>
      <c r="K15059" s="147">
        <v>103.28742</v>
      </c>
    </row>
    <row r="15060" spans="2:11" x14ac:dyDescent="0.2">
      <c r="B15060" s="21" t="str">
        <f t="shared" si="235"/>
        <v>Ottawa (city hall)Wind2040RCP4.5</v>
      </c>
      <c r="C15060" t="s">
        <v>401</v>
      </c>
      <c r="D15060" t="s">
        <v>1</v>
      </c>
      <c r="E15060" s="144" t="s">
        <v>193</v>
      </c>
      <c r="F15060" s="144">
        <v>2040</v>
      </c>
      <c r="G15060" s="147">
        <v>77.988005827620881</v>
      </c>
      <c r="H15060" s="147">
        <v>84.08223000000001</v>
      </c>
      <c r="I15060" s="147">
        <v>90.512999999999991</v>
      </c>
      <c r="J15060" s="147">
        <v>96.92916000000001</v>
      </c>
      <c r="K15060" s="147">
        <v>103.33872</v>
      </c>
    </row>
    <row r="15061" spans="2:11" x14ac:dyDescent="0.2">
      <c r="B15061" s="21" t="str">
        <f t="shared" si="235"/>
        <v>Ottawa (city hall)Wind2045RCP4.5</v>
      </c>
      <c r="C15061" t="s">
        <v>401</v>
      </c>
      <c r="D15061" t="s">
        <v>1</v>
      </c>
      <c r="E15061" s="144" t="s">
        <v>193</v>
      </c>
      <c r="F15061" s="144">
        <v>2045</v>
      </c>
      <c r="G15061" s="147">
        <v>78.01779597134697</v>
      </c>
      <c r="H15061" s="147">
        <v>84.117105000000009</v>
      </c>
      <c r="I15061" s="147">
        <v>90.5535</v>
      </c>
      <c r="J15061" s="147">
        <v>96.975705000000005</v>
      </c>
      <c r="K15061" s="147">
        <v>103.39001999999999</v>
      </c>
    </row>
    <row r="15062" spans="2:11" x14ac:dyDescent="0.2">
      <c r="B15062" s="21" t="str">
        <f t="shared" si="235"/>
        <v>Ottawa (city hall)Wind2050RCP4.5</v>
      </c>
      <c r="C15062" t="s">
        <v>401</v>
      </c>
      <c r="D15062" t="s">
        <v>1</v>
      </c>
      <c r="E15062" s="144" t="s">
        <v>193</v>
      </c>
      <c r="F15062" s="144">
        <v>2050</v>
      </c>
      <c r="G15062" s="147">
        <v>77.974535501762134</v>
      </c>
      <c r="H15062" s="147">
        <v>84.051540000000003</v>
      </c>
      <c r="I15062" s="147">
        <v>90.462599999999995</v>
      </c>
      <c r="J15062" s="147">
        <v>96.862392000000014</v>
      </c>
      <c r="K15062" s="147">
        <v>103.25458799999998</v>
      </c>
    </row>
    <row r="15063" spans="2:11" x14ac:dyDescent="0.2">
      <c r="B15063" s="21" t="str">
        <f t="shared" si="235"/>
        <v>Ottawa (city hall)Wind2055RCP4.5</v>
      </c>
      <c r="C15063" t="s">
        <v>401</v>
      </c>
      <c r="D15063" t="s">
        <v>1</v>
      </c>
      <c r="E15063" s="144" t="s">
        <v>193</v>
      </c>
      <c r="F15063" s="144">
        <v>2055</v>
      </c>
      <c r="G15063" s="147">
        <v>77.901484888451208</v>
      </c>
      <c r="H15063" s="147">
        <v>83.951099999999997</v>
      </c>
      <c r="I15063" s="147">
        <v>90.331199999999995</v>
      </c>
      <c r="J15063" s="147">
        <v>96.702534000000014</v>
      </c>
      <c r="K15063" s="147">
        <v>103.06785599999999</v>
      </c>
    </row>
    <row r="15064" spans="2:11" x14ac:dyDescent="0.2">
      <c r="B15064" s="21" t="str">
        <f t="shared" si="235"/>
        <v>Ottawa (city hall)Wind2060RCP4.5</v>
      </c>
      <c r="C15064" t="s">
        <v>401</v>
      </c>
      <c r="D15064" t="s">
        <v>1</v>
      </c>
      <c r="E15064" s="144" t="s">
        <v>193</v>
      </c>
      <c r="F15064" s="144">
        <v>2060</v>
      </c>
      <c r="G15064" s="147">
        <v>77.828434275140268</v>
      </c>
      <c r="H15064" s="147">
        <v>83.850660000000005</v>
      </c>
      <c r="I15064" s="147">
        <v>90.199799999999996</v>
      </c>
      <c r="J15064" s="147">
        <v>96.542676000000014</v>
      </c>
      <c r="K15064" s="147">
        <v>102.88112399999999</v>
      </c>
    </row>
    <row r="15065" spans="2:11" x14ac:dyDescent="0.2">
      <c r="B15065" s="21" t="str">
        <f t="shared" si="235"/>
        <v>Ottawa (city hall)Wind2065RCP4.5</v>
      </c>
      <c r="C15065" t="s">
        <v>401</v>
      </c>
      <c r="D15065" t="s">
        <v>1</v>
      </c>
      <c r="E15065" s="144" t="s">
        <v>193</v>
      </c>
      <c r="F15065" s="144">
        <v>2065</v>
      </c>
      <c r="G15065" s="147">
        <v>77.755383661829342</v>
      </c>
      <c r="H15065" s="147">
        <v>83.750219999999999</v>
      </c>
      <c r="I15065" s="147">
        <v>90.068399999999997</v>
      </c>
      <c r="J15065" s="147">
        <v>96.382818000000015</v>
      </c>
      <c r="K15065" s="147">
        <v>102.69439199999999</v>
      </c>
    </row>
    <row r="15066" spans="2:11" x14ac:dyDescent="0.2">
      <c r="B15066" s="21" t="str">
        <f t="shared" si="235"/>
        <v>Ottawa (city hall)Wind2070RCP4.5</v>
      </c>
      <c r="C15066" t="s">
        <v>401</v>
      </c>
      <c r="D15066" t="s">
        <v>1</v>
      </c>
      <c r="E15066" s="144" t="s">
        <v>193</v>
      </c>
      <c r="F15066" s="144">
        <v>2070</v>
      </c>
      <c r="G15066" s="147">
        <v>77.682333048518416</v>
      </c>
      <c r="H15066" s="147">
        <v>83.649779999999993</v>
      </c>
      <c r="I15066" s="147">
        <v>89.936999999999998</v>
      </c>
      <c r="J15066" s="147">
        <v>96.222960000000015</v>
      </c>
      <c r="K15066" s="147">
        <v>102.50765999999999</v>
      </c>
    </row>
    <row r="15067" spans="2:11" x14ac:dyDescent="0.2">
      <c r="B15067" s="21" t="str">
        <f t="shared" si="235"/>
        <v>Ottawa (city hall)Wind2075RCP4.5</v>
      </c>
      <c r="C15067" t="s">
        <v>401</v>
      </c>
      <c r="D15067" t="s">
        <v>1</v>
      </c>
      <c r="E15067" s="144" t="s">
        <v>193</v>
      </c>
      <c r="F15067" s="144">
        <v>2075</v>
      </c>
      <c r="G15067" s="147">
        <v>77.70176140312239</v>
      </c>
      <c r="H15067" s="147">
        <v>83.681864999999988</v>
      </c>
      <c r="I15067" s="147">
        <v>89.983499999999992</v>
      </c>
      <c r="J15067" s="147">
        <v>96.282345000000021</v>
      </c>
      <c r="K15067" s="147">
        <v>102.58118999999999</v>
      </c>
    </row>
    <row r="15068" spans="2:11" x14ac:dyDescent="0.2">
      <c r="B15068" s="21" t="str">
        <f t="shared" si="235"/>
        <v>Ottawa (city hall)Wind2080RCP4.5</v>
      </c>
      <c r="C15068" t="s">
        <v>401</v>
      </c>
      <c r="D15068" t="s">
        <v>1</v>
      </c>
      <c r="E15068" s="144" t="s">
        <v>193</v>
      </c>
      <c r="F15068" s="144">
        <v>2080</v>
      </c>
      <c r="G15068" s="147">
        <v>77.721189757726364</v>
      </c>
      <c r="H15068" s="147">
        <v>83.713949999999997</v>
      </c>
      <c r="I15068" s="147">
        <v>90.03</v>
      </c>
      <c r="J15068" s="147">
        <v>96.341730000000013</v>
      </c>
      <c r="K15068" s="147">
        <v>102.65472</v>
      </c>
    </row>
    <row r="15069" spans="2:11" x14ac:dyDescent="0.2">
      <c r="B15069" s="21" t="str">
        <f t="shared" si="235"/>
        <v>Ottawa (city hall)Wind2085RCP4.5</v>
      </c>
      <c r="C15069" t="s">
        <v>401</v>
      </c>
      <c r="D15069" t="s">
        <v>1</v>
      </c>
      <c r="E15069" s="144" t="s">
        <v>193</v>
      </c>
      <c r="F15069" s="144">
        <v>2085</v>
      </c>
      <c r="G15069" s="147">
        <v>77.740618112330338</v>
      </c>
      <c r="H15069" s="147">
        <v>83.746035000000006</v>
      </c>
      <c r="I15069" s="147">
        <v>90.076499999999996</v>
      </c>
      <c r="J15069" s="147">
        <v>96.401115000000004</v>
      </c>
      <c r="K15069" s="147">
        <v>102.72825</v>
      </c>
    </row>
    <row r="15070" spans="2:11" x14ac:dyDescent="0.2">
      <c r="B15070" s="21" t="str">
        <f t="shared" si="235"/>
        <v>Ottawa (city hall)Wind2090RCP4.5</v>
      </c>
      <c r="C15070" t="s">
        <v>401</v>
      </c>
      <c r="D15070" t="s">
        <v>1</v>
      </c>
      <c r="E15070" s="144" t="s">
        <v>193</v>
      </c>
      <c r="F15070" s="144">
        <v>2090</v>
      </c>
      <c r="G15070" s="147">
        <v>77.760046466934298</v>
      </c>
      <c r="H15070" s="147">
        <v>83.778120000000001</v>
      </c>
      <c r="I15070" s="147">
        <v>90.12299999999999</v>
      </c>
      <c r="J15070" s="147">
        <v>96.46050000000001</v>
      </c>
      <c r="K15070" s="147">
        <v>102.80177999999999</v>
      </c>
    </row>
    <row r="15071" spans="2:11" x14ac:dyDescent="0.2">
      <c r="B15071" s="21" t="str">
        <f t="shared" si="235"/>
        <v>Ottawa (city hall)Wind2095RCP4.5</v>
      </c>
      <c r="C15071" t="s">
        <v>401</v>
      </c>
      <c r="D15071" t="s">
        <v>1</v>
      </c>
      <c r="E15071" s="144" t="s">
        <v>193</v>
      </c>
      <c r="F15071" s="144">
        <v>2095</v>
      </c>
      <c r="G15071" s="147">
        <v>77.779474821538273</v>
      </c>
      <c r="H15071" s="147">
        <v>83.810204999999996</v>
      </c>
      <c r="I15071" s="147">
        <v>90.169499999999999</v>
      </c>
      <c r="J15071" s="147">
        <v>96.519885000000016</v>
      </c>
      <c r="K15071" s="147">
        <v>102.87531</v>
      </c>
    </row>
    <row r="15072" spans="2:11" x14ac:dyDescent="0.2">
      <c r="B15072" s="21" t="str">
        <f t="shared" si="235"/>
        <v>Ottawa (city hall)Wind2100RCP4.5</v>
      </c>
      <c r="C15072" t="s">
        <v>401</v>
      </c>
      <c r="D15072" t="s">
        <v>1</v>
      </c>
      <c r="E15072" s="144" t="s">
        <v>193</v>
      </c>
      <c r="F15072" s="144">
        <v>2100</v>
      </c>
      <c r="G15072" s="147">
        <v>77.798903176142247</v>
      </c>
      <c r="H15072" s="147">
        <v>83.842290000000006</v>
      </c>
      <c r="I15072" s="147">
        <v>90.215999999999994</v>
      </c>
      <c r="J15072" s="147">
        <v>96.579270000000008</v>
      </c>
      <c r="K15072" s="147">
        <v>102.94884</v>
      </c>
    </row>
    <row r="15073" spans="2:11" x14ac:dyDescent="0.2">
      <c r="B15073" s="21" t="str">
        <f t="shared" si="235"/>
        <v>Ottawa (city hall)Wind2023RCP6.0</v>
      </c>
      <c r="C15073" t="s">
        <v>401</v>
      </c>
      <c r="D15073" t="s">
        <v>1</v>
      </c>
      <c r="E15073" s="144" t="s">
        <v>192</v>
      </c>
      <c r="F15073" s="144">
        <v>2023</v>
      </c>
      <c r="G15073" s="147">
        <v>77.868845252716525</v>
      </c>
      <c r="H15073" s="147">
        <v>83.942729999999997</v>
      </c>
      <c r="I15073" s="147">
        <v>90.350999999999999</v>
      </c>
      <c r="J15073" s="147">
        <v>96.742980000000003</v>
      </c>
      <c r="K15073" s="147">
        <v>103.13352</v>
      </c>
    </row>
    <row r="15074" spans="2:11" x14ac:dyDescent="0.2">
      <c r="B15074" s="21" t="str">
        <f t="shared" si="235"/>
        <v>Ottawa (city hall)Wind2025RCP6.0</v>
      </c>
      <c r="C15074" t="s">
        <v>401</v>
      </c>
      <c r="D15074" t="s">
        <v>1</v>
      </c>
      <c r="E15074" s="144" t="s">
        <v>192</v>
      </c>
      <c r="F15074" s="144">
        <v>2025</v>
      </c>
      <c r="G15074" s="147">
        <v>77.898635396442614</v>
      </c>
      <c r="H15074" s="147">
        <v>83.977604999999997</v>
      </c>
      <c r="I15074" s="147">
        <v>90.391499999999994</v>
      </c>
      <c r="J15074" s="147">
        <v>96.789524999999998</v>
      </c>
      <c r="K15074" s="147">
        <v>103.18482</v>
      </c>
    </row>
    <row r="15075" spans="2:11" x14ac:dyDescent="0.2">
      <c r="B15075" s="21" t="str">
        <f t="shared" si="235"/>
        <v>Ottawa (city hall)Wind2030RCP6.0</v>
      </c>
      <c r="C15075" t="s">
        <v>401</v>
      </c>
      <c r="D15075" t="s">
        <v>1</v>
      </c>
      <c r="E15075" s="144" t="s">
        <v>192</v>
      </c>
      <c r="F15075" s="144">
        <v>2030</v>
      </c>
      <c r="G15075" s="147">
        <v>77.928425540168703</v>
      </c>
      <c r="H15075" s="147">
        <v>84.012479999999996</v>
      </c>
      <c r="I15075" s="147">
        <v>90.432000000000002</v>
      </c>
      <c r="J15075" s="147">
        <v>96.836070000000007</v>
      </c>
      <c r="K15075" s="147">
        <v>103.23612</v>
      </c>
    </row>
    <row r="15076" spans="2:11" x14ac:dyDescent="0.2">
      <c r="B15076" s="21" t="str">
        <f t="shared" si="235"/>
        <v>Ottawa (city hall)Wind2035RCP6.0</v>
      </c>
      <c r="C15076" t="s">
        <v>401</v>
      </c>
      <c r="D15076" t="s">
        <v>1</v>
      </c>
      <c r="E15076" s="144" t="s">
        <v>192</v>
      </c>
      <c r="F15076" s="144">
        <v>2035</v>
      </c>
      <c r="G15076" s="147">
        <v>77.958215683894792</v>
      </c>
      <c r="H15076" s="147">
        <v>84.04735500000001</v>
      </c>
      <c r="I15076" s="147">
        <v>90.472499999999997</v>
      </c>
      <c r="J15076" s="147">
        <v>96.882615000000015</v>
      </c>
      <c r="K15076" s="147">
        <v>103.28742</v>
      </c>
    </row>
    <row r="15077" spans="2:11" x14ac:dyDescent="0.2">
      <c r="B15077" s="21" t="str">
        <f t="shared" si="235"/>
        <v>Ottawa (city hall)Wind2040RCP6.0</v>
      </c>
      <c r="C15077" t="s">
        <v>401</v>
      </c>
      <c r="D15077" t="s">
        <v>1</v>
      </c>
      <c r="E15077" s="144" t="s">
        <v>192</v>
      </c>
      <c r="F15077" s="144">
        <v>2040</v>
      </c>
      <c r="G15077" s="147">
        <v>77.988005827620881</v>
      </c>
      <c r="H15077" s="147">
        <v>84.08223000000001</v>
      </c>
      <c r="I15077" s="147">
        <v>90.512999999999991</v>
      </c>
      <c r="J15077" s="147">
        <v>96.92916000000001</v>
      </c>
      <c r="K15077" s="147">
        <v>103.33872</v>
      </c>
    </row>
    <row r="15078" spans="2:11" x14ac:dyDescent="0.2">
      <c r="B15078" s="21" t="str">
        <f t="shared" si="235"/>
        <v>Ottawa (city hall)Wind2045RCP6.0</v>
      </c>
      <c r="C15078" t="s">
        <v>401</v>
      </c>
      <c r="D15078" t="s">
        <v>1</v>
      </c>
      <c r="E15078" s="144" t="s">
        <v>192</v>
      </c>
      <c r="F15078" s="144">
        <v>2045</v>
      </c>
      <c r="G15078" s="147">
        <v>78.01779597134697</v>
      </c>
      <c r="H15078" s="147">
        <v>84.117105000000009</v>
      </c>
      <c r="I15078" s="147">
        <v>90.5535</v>
      </c>
      <c r="J15078" s="147">
        <v>96.975705000000005</v>
      </c>
      <c r="K15078" s="147">
        <v>103.39001999999999</v>
      </c>
    </row>
    <row r="15079" spans="2:11" x14ac:dyDescent="0.2">
      <c r="B15079" s="21" t="str">
        <f t="shared" si="235"/>
        <v>Ottawa (city hall)Wind2050RCP6.0</v>
      </c>
      <c r="C15079" t="s">
        <v>401</v>
      </c>
      <c r="D15079" t="s">
        <v>1</v>
      </c>
      <c r="E15079" s="144" t="s">
        <v>192</v>
      </c>
      <c r="F15079" s="144">
        <v>2050</v>
      </c>
      <c r="G15079" s="147">
        <v>77.974535501762134</v>
      </c>
      <c r="H15079" s="147">
        <v>84.051540000000003</v>
      </c>
      <c r="I15079" s="147">
        <v>90.462599999999995</v>
      </c>
      <c r="J15079" s="147">
        <v>96.862392000000014</v>
      </c>
      <c r="K15079" s="147">
        <v>103.25458799999998</v>
      </c>
    </row>
    <row r="15080" spans="2:11" x14ac:dyDescent="0.2">
      <c r="B15080" s="21" t="str">
        <f t="shared" si="235"/>
        <v>Ottawa (city hall)Wind2055RCP6.0</v>
      </c>
      <c r="C15080" t="s">
        <v>401</v>
      </c>
      <c r="D15080" t="s">
        <v>1</v>
      </c>
      <c r="E15080" s="144" t="s">
        <v>192</v>
      </c>
      <c r="F15080" s="144">
        <v>2055</v>
      </c>
      <c r="G15080" s="147">
        <v>77.901484888451208</v>
      </c>
      <c r="H15080" s="147">
        <v>83.951099999999997</v>
      </c>
      <c r="I15080" s="147">
        <v>90.331199999999995</v>
      </c>
      <c r="J15080" s="147">
        <v>96.702534000000014</v>
      </c>
      <c r="K15080" s="147">
        <v>103.06785599999999</v>
      </c>
    </row>
    <row r="15081" spans="2:11" x14ac:dyDescent="0.2">
      <c r="B15081" s="21" t="str">
        <f t="shared" si="235"/>
        <v>Ottawa (city hall)Wind2060RCP6.0</v>
      </c>
      <c r="C15081" t="s">
        <v>401</v>
      </c>
      <c r="D15081" t="s">
        <v>1</v>
      </c>
      <c r="E15081" s="144" t="s">
        <v>192</v>
      </c>
      <c r="F15081" s="144">
        <v>2060</v>
      </c>
      <c r="G15081" s="147">
        <v>77.828434275140268</v>
      </c>
      <c r="H15081" s="147">
        <v>83.850660000000005</v>
      </c>
      <c r="I15081" s="147">
        <v>90.199799999999996</v>
      </c>
      <c r="J15081" s="147">
        <v>96.542676000000014</v>
      </c>
      <c r="K15081" s="147">
        <v>102.88112399999999</v>
      </c>
    </row>
    <row r="15082" spans="2:11" x14ac:dyDescent="0.2">
      <c r="B15082" s="21" t="str">
        <f t="shared" si="235"/>
        <v>Ottawa (city hall)Wind2065RCP6.0</v>
      </c>
      <c r="C15082" t="s">
        <v>401</v>
      </c>
      <c r="D15082" t="s">
        <v>1</v>
      </c>
      <c r="E15082" s="144" t="s">
        <v>192</v>
      </c>
      <c r="F15082" s="144">
        <v>2065</v>
      </c>
      <c r="G15082" s="147">
        <v>77.755383661829342</v>
      </c>
      <c r="H15082" s="147">
        <v>83.750219999999999</v>
      </c>
      <c r="I15082" s="147">
        <v>90.068399999999997</v>
      </c>
      <c r="J15082" s="147">
        <v>96.382818000000015</v>
      </c>
      <c r="K15082" s="147">
        <v>102.69439199999999</v>
      </c>
    </row>
    <row r="15083" spans="2:11" x14ac:dyDescent="0.2">
      <c r="B15083" s="21" t="str">
        <f t="shared" si="235"/>
        <v>Ottawa (city hall)Wind2070RCP6.0</v>
      </c>
      <c r="C15083" t="s">
        <v>401</v>
      </c>
      <c r="D15083" t="s">
        <v>1</v>
      </c>
      <c r="E15083" s="144" t="s">
        <v>192</v>
      </c>
      <c r="F15083" s="144">
        <v>2070</v>
      </c>
      <c r="G15083" s="147">
        <v>77.682333048518416</v>
      </c>
      <c r="H15083" s="147">
        <v>83.649779999999993</v>
      </c>
      <c r="I15083" s="147">
        <v>89.936999999999998</v>
      </c>
      <c r="J15083" s="147">
        <v>96.222960000000015</v>
      </c>
      <c r="K15083" s="147">
        <v>102.50765999999999</v>
      </c>
    </row>
    <row r="15084" spans="2:11" x14ac:dyDescent="0.2">
      <c r="B15084" s="21" t="str">
        <f t="shared" si="235"/>
        <v>Ottawa (city hall)Wind2075RCP6.0</v>
      </c>
      <c r="C15084" t="s">
        <v>401</v>
      </c>
      <c r="D15084" t="s">
        <v>1</v>
      </c>
      <c r="E15084" s="144" t="s">
        <v>192</v>
      </c>
      <c r="F15084" s="144">
        <v>2075</v>
      </c>
      <c r="G15084" s="147">
        <v>77.711475580424377</v>
      </c>
      <c r="H15084" s="147">
        <v>83.697907499999999</v>
      </c>
      <c r="I15084" s="147">
        <v>90.006749999999997</v>
      </c>
      <c r="J15084" s="147">
        <v>96.312037500000017</v>
      </c>
      <c r="K15084" s="147">
        <v>102.61795499999999</v>
      </c>
    </row>
    <row r="15085" spans="2:11" x14ac:dyDescent="0.2">
      <c r="B15085" s="21" t="str">
        <f t="shared" si="235"/>
        <v>Ottawa (city hall)Wind2080RCP6.0</v>
      </c>
      <c r="C15085" t="s">
        <v>401</v>
      </c>
      <c r="D15085" t="s">
        <v>1</v>
      </c>
      <c r="E15085" s="144" t="s">
        <v>192</v>
      </c>
      <c r="F15085" s="144">
        <v>2080</v>
      </c>
      <c r="G15085" s="147">
        <v>77.740618112330338</v>
      </c>
      <c r="H15085" s="147">
        <v>83.746035000000006</v>
      </c>
      <c r="I15085" s="147">
        <v>90.076499999999996</v>
      </c>
      <c r="J15085" s="147">
        <v>96.401115000000004</v>
      </c>
      <c r="K15085" s="147">
        <v>102.72825</v>
      </c>
    </row>
    <row r="15086" spans="2:11" x14ac:dyDescent="0.2">
      <c r="B15086" s="21" t="str">
        <f t="shared" si="235"/>
        <v>Ottawa (city hall)Wind2085RCP6.0</v>
      </c>
      <c r="C15086" t="s">
        <v>401</v>
      </c>
      <c r="D15086" t="s">
        <v>1</v>
      </c>
      <c r="E15086" s="144" t="s">
        <v>192</v>
      </c>
      <c r="F15086" s="144">
        <v>2085</v>
      </c>
      <c r="G15086" s="147">
        <v>77.769760644236285</v>
      </c>
      <c r="H15086" s="147">
        <v>83.794162499999999</v>
      </c>
      <c r="I15086" s="147">
        <v>90.146249999999995</v>
      </c>
      <c r="J15086" s="147">
        <v>96.490192500000006</v>
      </c>
      <c r="K15086" s="147">
        <v>102.838545</v>
      </c>
    </row>
    <row r="15087" spans="2:11" x14ac:dyDescent="0.2">
      <c r="B15087" s="21" t="str">
        <f t="shared" si="235"/>
        <v>Ottawa (city hall)Wind2090RCP6.0</v>
      </c>
      <c r="C15087" t="s">
        <v>401</v>
      </c>
      <c r="D15087" t="s">
        <v>1</v>
      </c>
      <c r="E15087" s="144" t="s">
        <v>192</v>
      </c>
      <c r="F15087" s="144">
        <v>2090</v>
      </c>
      <c r="G15087" s="147">
        <v>77.679742601237891</v>
      </c>
      <c r="H15087" s="147">
        <v>83.691630000000004</v>
      </c>
      <c r="I15087" s="147">
        <v>90.03</v>
      </c>
      <c r="J15087" s="147">
        <v>96.360990000000015</v>
      </c>
      <c r="K15087" s="147">
        <v>102.69576000000001</v>
      </c>
    </row>
    <row r="15088" spans="2:11" x14ac:dyDescent="0.2">
      <c r="B15088" s="21" t="str">
        <f t="shared" si="235"/>
        <v>Ottawa (city hall)Wind2095RCP6.0</v>
      </c>
      <c r="C15088" t="s">
        <v>401</v>
      </c>
      <c r="D15088" t="s">
        <v>1</v>
      </c>
      <c r="E15088" s="144" t="s">
        <v>192</v>
      </c>
      <c r="F15088" s="144">
        <v>2095</v>
      </c>
      <c r="G15088" s="147">
        <v>77.56058202633352</v>
      </c>
      <c r="H15088" s="147">
        <v>83.540970000000002</v>
      </c>
      <c r="I15088" s="147">
        <v>89.843999999999994</v>
      </c>
      <c r="J15088" s="147">
        <v>96.142710000000008</v>
      </c>
      <c r="K15088" s="147">
        <v>102.44268</v>
      </c>
    </row>
    <row r="15089" spans="2:11" x14ac:dyDescent="0.2">
      <c r="B15089" s="21" t="str">
        <f t="shared" si="235"/>
        <v>Ottawa (city hall)Wind2100RCP6.0</v>
      </c>
      <c r="C15089" t="s">
        <v>401</v>
      </c>
      <c r="D15089" t="s">
        <v>1</v>
      </c>
      <c r="E15089" s="144" t="s">
        <v>192</v>
      </c>
      <c r="F15089" s="144">
        <v>2100</v>
      </c>
      <c r="G15089" s="147">
        <v>77.441421451429164</v>
      </c>
      <c r="H15089" s="147">
        <v>83.390309999999999</v>
      </c>
      <c r="I15089" s="147">
        <v>89.658000000000001</v>
      </c>
      <c r="J15089" s="147">
        <v>95.924430000000015</v>
      </c>
      <c r="K15089" s="147">
        <v>102.1896</v>
      </c>
    </row>
    <row r="15090" spans="2:11" x14ac:dyDescent="0.2">
      <c r="B15090" s="21" t="str">
        <f t="shared" si="235"/>
        <v>Ottawa (city hall)Wind2023RCP8.5</v>
      </c>
      <c r="C15090" t="s">
        <v>401</v>
      </c>
      <c r="D15090" t="s">
        <v>1</v>
      </c>
      <c r="E15090" s="144" t="s">
        <v>191</v>
      </c>
      <c r="F15090" s="144">
        <v>2023</v>
      </c>
      <c r="G15090" s="147">
        <v>77.868845252716525</v>
      </c>
      <c r="H15090" s="147">
        <v>83.942729999999997</v>
      </c>
      <c r="I15090" s="147">
        <v>90.350999999999999</v>
      </c>
      <c r="J15090" s="147">
        <v>96.742980000000003</v>
      </c>
      <c r="K15090" s="147">
        <v>103.13352</v>
      </c>
    </row>
    <row r="15091" spans="2:11" x14ac:dyDescent="0.2">
      <c r="B15091" s="21" t="str">
        <f t="shared" si="235"/>
        <v>Ottawa (city hall)Wind2025RCP8.5</v>
      </c>
      <c r="C15091" t="s">
        <v>401</v>
      </c>
      <c r="D15091" t="s">
        <v>1</v>
      </c>
      <c r="E15091" s="144" t="s">
        <v>191</v>
      </c>
      <c r="F15091" s="144">
        <v>2025</v>
      </c>
      <c r="G15091" s="147">
        <v>77.928425540168703</v>
      </c>
      <c r="H15091" s="147">
        <v>84.012479999999996</v>
      </c>
      <c r="I15091" s="147">
        <v>90.432000000000002</v>
      </c>
      <c r="J15091" s="147">
        <v>96.836070000000007</v>
      </c>
      <c r="K15091" s="147">
        <v>103.23612</v>
      </c>
    </row>
    <row r="15092" spans="2:11" x14ac:dyDescent="0.2">
      <c r="B15092" s="21" t="str">
        <f t="shared" si="235"/>
        <v>Ottawa (city hall)Wind2030RCP8.5</v>
      </c>
      <c r="C15092" t="s">
        <v>401</v>
      </c>
      <c r="D15092" t="s">
        <v>1</v>
      </c>
      <c r="E15092" s="144" t="s">
        <v>191</v>
      </c>
      <c r="F15092" s="144">
        <v>2030</v>
      </c>
      <c r="G15092" s="147">
        <v>77.988005827620881</v>
      </c>
      <c r="H15092" s="147">
        <v>84.08223000000001</v>
      </c>
      <c r="I15092" s="147">
        <v>90.512999999999991</v>
      </c>
      <c r="J15092" s="147">
        <v>96.92916000000001</v>
      </c>
      <c r="K15092" s="147">
        <v>103.33872</v>
      </c>
    </row>
    <row r="15093" spans="2:11" x14ac:dyDescent="0.2">
      <c r="B15093" s="21" t="str">
        <f t="shared" si="235"/>
        <v>Ottawa (city hall)Wind2035RCP8.5</v>
      </c>
      <c r="C15093" t="s">
        <v>401</v>
      </c>
      <c r="D15093" t="s">
        <v>1</v>
      </c>
      <c r="E15093" s="144" t="s">
        <v>191</v>
      </c>
      <c r="F15093" s="144">
        <v>2035</v>
      </c>
      <c r="G15093" s="147">
        <v>78.047586115073059</v>
      </c>
      <c r="H15093" s="147">
        <v>84.151980000000009</v>
      </c>
      <c r="I15093" s="147">
        <v>90.593999999999994</v>
      </c>
      <c r="J15093" s="147">
        <v>97.022250000000014</v>
      </c>
      <c r="K15093" s="147">
        <v>103.44131999999999</v>
      </c>
    </row>
    <row r="15094" spans="2:11" x14ac:dyDescent="0.2">
      <c r="B15094" s="21" t="str">
        <f t="shared" si="235"/>
        <v>Ottawa (city hall)Wind2040RCP8.5</v>
      </c>
      <c r="C15094" t="s">
        <v>401</v>
      </c>
      <c r="D15094" t="s">
        <v>1</v>
      </c>
      <c r="E15094" s="144" t="s">
        <v>191</v>
      </c>
      <c r="F15094" s="144">
        <v>2040</v>
      </c>
      <c r="G15094" s="147">
        <v>77.925835092888178</v>
      </c>
      <c r="H15094" s="147">
        <v>83.984580000000008</v>
      </c>
      <c r="I15094" s="147">
        <v>90.375</v>
      </c>
      <c r="J15094" s="147">
        <v>96.755820000000014</v>
      </c>
      <c r="K15094" s="147">
        <v>103.13009999999998</v>
      </c>
    </row>
    <row r="15095" spans="2:11" x14ac:dyDescent="0.2">
      <c r="B15095" s="21" t="str">
        <f t="shared" si="235"/>
        <v>Ottawa (city hall)Wind2045RCP8.5</v>
      </c>
      <c r="C15095" t="s">
        <v>401</v>
      </c>
      <c r="D15095" t="s">
        <v>1</v>
      </c>
      <c r="E15095" s="144" t="s">
        <v>191</v>
      </c>
      <c r="F15095" s="144">
        <v>2045</v>
      </c>
      <c r="G15095" s="147">
        <v>77.804084070703297</v>
      </c>
      <c r="H15095" s="147">
        <v>83.817179999999993</v>
      </c>
      <c r="I15095" s="147">
        <v>90.155999999999992</v>
      </c>
      <c r="J15095" s="147">
        <v>96.489390000000014</v>
      </c>
      <c r="K15095" s="147">
        <v>102.81887999999999</v>
      </c>
    </row>
    <row r="15096" spans="2:11" x14ac:dyDescent="0.2">
      <c r="B15096" s="21" t="str">
        <f t="shared" si="235"/>
        <v>Ottawa (city hall)Wind2050RCP8.5</v>
      </c>
      <c r="C15096" t="s">
        <v>401</v>
      </c>
      <c r="D15096" t="s">
        <v>1</v>
      </c>
      <c r="E15096" s="144" t="s">
        <v>191</v>
      </c>
      <c r="F15096" s="144">
        <v>2050</v>
      </c>
      <c r="G15096" s="147">
        <v>77.721189757726364</v>
      </c>
      <c r="H15096" s="147">
        <v>83.713949999999997</v>
      </c>
      <c r="I15096" s="147">
        <v>90.03</v>
      </c>
      <c r="J15096" s="147">
        <v>96.341730000000013</v>
      </c>
      <c r="K15096" s="147">
        <v>102.65472</v>
      </c>
    </row>
    <row r="15097" spans="2:11" x14ac:dyDescent="0.2">
      <c r="B15097" s="21" t="str">
        <f t="shared" si="235"/>
        <v>Ottawa (city hall)Wind2055RCP8.5</v>
      </c>
      <c r="C15097" t="s">
        <v>401</v>
      </c>
      <c r="D15097" t="s">
        <v>1</v>
      </c>
      <c r="E15097" s="144" t="s">
        <v>191</v>
      </c>
      <c r="F15097" s="144">
        <v>2055</v>
      </c>
      <c r="G15097" s="147">
        <v>77.760046466934298</v>
      </c>
      <c r="H15097" s="147">
        <v>83.778120000000001</v>
      </c>
      <c r="I15097" s="147">
        <v>90.12299999999999</v>
      </c>
      <c r="J15097" s="147">
        <v>96.46050000000001</v>
      </c>
      <c r="K15097" s="147">
        <v>102.80177999999999</v>
      </c>
    </row>
    <row r="15098" spans="2:11" x14ac:dyDescent="0.2">
      <c r="B15098" s="21" t="str">
        <f t="shared" si="235"/>
        <v>Ottawa (city hall)Wind2060RCP8.5</v>
      </c>
      <c r="C15098" t="s">
        <v>401</v>
      </c>
      <c r="D15098" t="s">
        <v>1</v>
      </c>
      <c r="E15098" s="144" t="s">
        <v>191</v>
      </c>
      <c r="F15098" s="144">
        <v>2060</v>
      </c>
      <c r="G15098" s="147">
        <v>77.679742601237891</v>
      </c>
      <c r="H15098" s="147">
        <v>83.691630000000004</v>
      </c>
      <c r="I15098" s="147">
        <v>90.03</v>
      </c>
      <c r="J15098" s="147">
        <v>96.360990000000015</v>
      </c>
      <c r="K15098" s="147">
        <v>102.69576000000001</v>
      </c>
    </row>
    <row r="15099" spans="2:11" x14ac:dyDescent="0.2">
      <c r="B15099" s="21" t="str">
        <f t="shared" si="235"/>
        <v>Ottawa (city hall)Wind2065RCP8.5</v>
      </c>
      <c r="C15099" t="s">
        <v>401</v>
      </c>
      <c r="D15099" t="s">
        <v>1</v>
      </c>
      <c r="E15099" s="144" t="s">
        <v>191</v>
      </c>
      <c r="F15099" s="144">
        <v>2065</v>
      </c>
      <c r="G15099" s="147">
        <v>77.56058202633352</v>
      </c>
      <c r="H15099" s="147">
        <v>83.540970000000002</v>
      </c>
      <c r="I15099" s="147">
        <v>89.843999999999994</v>
      </c>
      <c r="J15099" s="147">
        <v>96.142710000000008</v>
      </c>
      <c r="K15099" s="147">
        <v>102.44268</v>
      </c>
    </row>
    <row r="15100" spans="2:11" x14ac:dyDescent="0.2">
      <c r="B15100" s="21" t="str">
        <f t="shared" si="235"/>
        <v>Ottawa (city hall)Wind2070RCP8.5</v>
      </c>
      <c r="C15100" t="s">
        <v>401</v>
      </c>
      <c r="D15100" t="s">
        <v>1</v>
      </c>
      <c r="E15100" s="144" t="s">
        <v>191</v>
      </c>
      <c r="F15100" s="144">
        <v>2070</v>
      </c>
      <c r="G15100" s="147">
        <v>77.516544422564522</v>
      </c>
      <c r="H15100" s="147">
        <v>83.490750000000006</v>
      </c>
      <c r="I15100" s="147">
        <v>89.784000000000006</v>
      </c>
      <c r="J15100" s="147">
        <v>96.072090000000017</v>
      </c>
      <c r="K15100" s="147">
        <v>102.36402</v>
      </c>
    </row>
    <row r="15101" spans="2:11" x14ac:dyDescent="0.2">
      <c r="B15101" s="21" t="str">
        <f t="shared" si="235"/>
        <v>Ottawa (city hall)Wind2075RCP8.5</v>
      </c>
      <c r="C15101" t="s">
        <v>401</v>
      </c>
      <c r="D15101" t="s">
        <v>1</v>
      </c>
      <c r="E15101" s="144" t="s">
        <v>191</v>
      </c>
      <c r="F15101" s="144">
        <v>2075</v>
      </c>
      <c r="G15101" s="147">
        <v>77.591667393699865</v>
      </c>
      <c r="H15101" s="147">
        <v>83.591189999999997</v>
      </c>
      <c r="I15101" s="147">
        <v>89.91</v>
      </c>
      <c r="J15101" s="147">
        <v>96.219750000000005</v>
      </c>
      <c r="K15101" s="147">
        <v>102.53844000000001</v>
      </c>
    </row>
    <row r="15102" spans="2:11" x14ac:dyDescent="0.2">
      <c r="B15102" s="21" t="str">
        <f t="shared" si="235"/>
        <v>Ottawa (city hall)Wind2080RCP8.5</v>
      </c>
      <c r="C15102" t="s">
        <v>401</v>
      </c>
      <c r="D15102" t="s">
        <v>1</v>
      </c>
      <c r="E15102" s="144" t="s">
        <v>191</v>
      </c>
      <c r="F15102" s="144">
        <v>2080</v>
      </c>
      <c r="G15102" s="147">
        <v>77.666790364835222</v>
      </c>
      <c r="H15102" s="147">
        <v>83.691630000000004</v>
      </c>
      <c r="I15102" s="147">
        <v>90.036000000000001</v>
      </c>
      <c r="J15102" s="147">
        <v>96.367410000000007</v>
      </c>
      <c r="K15102" s="147">
        <v>102.71286000000001</v>
      </c>
    </row>
    <row r="15103" spans="2:11" x14ac:dyDescent="0.2">
      <c r="B15103" s="21" t="str">
        <f t="shared" si="235"/>
        <v>Ottawa (city hall)Wind2085RCP8.5</v>
      </c>
      <c r="C15103" t="s">
        <v>401</v>
      </c>
      <c r="D15103" t="s">
        <v>1</v>
      </c>
      <c r="E15103" s="144" t="s">
        <v>191</v>
      </c>
      <c r="F15103" s="144">
        <v>2085</v>
      </c>
      <c r="G15103" s="147">
        <v>77.643476339310467</v>
      </c>
      <c r="H15103" s="147">
        <v>83.649780000000007</v>
      </c>
      <c r="I15103" s="147">
        <v>89.977499999999992</v>
      </c>
      <c r="J15103" s="147">
        <v>96.295185000000004</v>
      </c>
      <c r="K15103" s="147">
        <v>102.62052</v>
      </c>
    </row>
    <row r="15104" spans="2:11" x14ac:dyDescent="0.2">
      <c r="B15104" s="21" t="str">
        <f t="shared" si="235"/>
        <v>Ottawa (city hall)Wind2090RCP8.5</v>
      </c>
      <c r="C15104" t="s">
        <v>401</v>
      </c>
      <c r="D15104" t="s">
        <v>1</v>
      </c>
      <c r="E15104" s="144" t="s">
        <v>191</v>
      </c>
      <c r="F15104" s="144">
        <v>2090</v>
      </c>
      <c r="G15104" s="147">
        <v>77.620162313785698</v>
      </c>
      <c r="H15104" s="147">
        <v>83.60793000000001</v>
      </c>
      <c r="I15104" s="147">
        <v>89.918999999999997</v>
      </c>
      <c r="J15104" s="147">
        <v>96.222960000000015</v>
      </c>
      <c r="K15104" s="147">
        <v>102.52817999999999</v>
      </c>
    </row>
    <row r="15105" spans="2:11" x14ac:dyDescent="0.2">
      <c r="B15105" s="21" t="str">
        <f t="shared" si="235"/>
        <v>Ottawa (city hall)Wind2095RCP8.5</v>
      </c>
      <c r="C15105" t="s">
        <v>401</v>
      </c>
      <c r="D15105" t="s">
        <v>1</v>
      </c>
      <c r="E15105" s="144" t="s">
        <v>191</v>
      </c>
      <c r="F15105" s="144">
        <v>2095</v>
      </c>
      <c r="G15105" s="147">
        <v>77.620162313785698</v>
      </c>
      <c r="H15105" s="147">
        <v>83.60793000000001</v>
      </c>
      <c r="I15105" s="147">
        <v>89.918999999999997</v>
      </c>
      <c r="J15105" s="147">
        <v>96.222960000000015</v>
      </c>
      <c r="K15105" s="147">
        <v>102.52817999999999</v>
      </c>
    </row>
    <row r="15106" spans="2:11" x14ac:dyDescent="0.2">
      <c r="B15106" s="21" t="str">
        <f t="shared" si="235"/>
        <v>Ottawa (city hall)Wind2100RCP8.5</v>
      </c>
      <c r="C15106" t="s">
        <v>401</v>
      </c>
      <c r="D15106" t="s">
        <v>1</v>
      </c>
      <c r="E15106" s="144" t="s">
        <v>191</v>
      </c>
      <c r="F15106" s="144">
        <v>2100</v>
      </c>
      <c r="G15106" s="147">
        <v>77.620162313785698</v>
      </c>
      <c r="H15106" s="147">
        <v>83.60793000000001</v>
      </c>
      <c r="I15106" s="147">
        <v>89.918999999999997</v>
      </c>
      <c r="J15106" s="147">
        <v>96.222960000000015</v>
      </c>
      <c r="K15106" s="147">
        <v>102.52817999999999</v>
      </c>
    </row>
    <row r="15107" spans="2:11" x14ac:dyDescent="0.2">
      <c r="B15107" s="21" t="str">
        <f t="shared" si="235"/>
        <v>Owen SoundIce Accretion2023RCP4.5</v>
      </c>
      <c r="C15107" t="s">
        <v>402</v>
      </c>
      <c r="D15107" t="s">
        <v>486</v>
      </c>
      <c r="E15107" s="144" t="s">
        <v>193</v>
      </c>
      <c r="F15107" s="144">
        <v>2023</v>
      </c>
      <c r="G15107" s="147">
        <v>14.685832275357985</v>
      </c>
      <c r="H15107" s="147">
        <v>17.552009999999999</v>
      </c>
      <c r="I15107" s="147">
        <v>21.188999999999997</v>
      </c>
      <c r="J15107" s="147">
        <v>23.991029999999995</v>
      </c>
      <c r="K15107" s="147">
        <v>26.751059999999999</v>
      </c>
    </row>
    <row r="15108" spans="2:11" x14ac:dyDescent="0.2">
      <c r="B15108" s="21" t="str">
        <f t="shared" si="235"/>
        <v>Owen SoundIce Accretion2025RCP4.5</v>
      </c>
      <c r="C15108" t="s">
        <v>402</v>
      </c>
      <c r="D15108" t="s">
        <v>486</v>
      </c>
      <c r="E15108" s="144" t="s">
        <v>193</v>
      </c>
      <c r="F15108" s="144">
        <v>2025</v>
      </c>
      <c r="G15108" s="147">
        <v>14.695574120980114</v>
      </c>
      <c r="H15108" s="147">
        <v>17.57525</v>
      </c>
      <c r="I15108" s="147">
        <v>21.227499999999999</v>
      </c>
      <c r="J15108" s="147">
        <v>24.038489999999996</v>
      </c>
      <c r="K15108" s="147">
        <v>26.812799999999999</v>
      </c>
    </row>
    <row r="15109" spans="2:11" x14ac:dyDescent="0.2">
      <c r="B15109" s="21" t="str">
        <f t="shared" si="235"/>
        <v>Owen SoundIce Accretion2030RCP4.5</v>
      </c>
      <c r="C15109" t="s">
        <v>402</v>
      </c>
      <c r="D15109" t="s">
        <v>486</v>
      </c>
      <c r="E15109" s="144" t="s">
        <v>193</v>
      </c>
      <c r="F15109" s="144">
        <v>2030</v>
      </c>
      <c r="G15109" s="147">
        <v>14.705315966602241</v>
      </c>
      <c r="H15109" s="147">
        <v>17.598489999999998</v>
      </c>
      <c r="I15109" s="147">
        <v>21.265999999999998</v>
      </c>
      <c r="J15109" s="147">
        <v>24.085949999999993</v>
      </c>
      <c r="K15109" s="147">
        <v>26.87454</v>
      </c>
    </row>
    <row r="15110" spans="2:11" x14ac:dyDescent="0.2">
      <c r="B15110" s="21" t="str">
        <f t="shared" si="235"/>
        <v>Owen SoundIce Accretion2035RCP4.5</v>
      </c>
      <c r="C15110" t="s">
        <v>402</v>
      </c>
      <c r="D15110" t="s">
        <v>486</v>
      </c>
      <c r="E15110" s="144" t="s">
        <v>193</v>
      </c>
      <c r="F15110" s="144">
        <v>2035</v>
      </c>
      <c r="G15110" s="147">
        <v>14.715057812224369</v>
      </c>
      <c r="H15110" s="147">
        <v>17.621729999999999</v>
      </c>
      <c r="I15110" s="147">
        <v>21.304499999999997</v>
      </c>
      <c r="J15110" s="147">
        <v>24.133409999999994</v>
      </c>
      <c r="K15110" s="147">
        <v>26.936279999999996</v>
      </c>
    </row>
    <row r="15111" spans="2:11" x14ac:dyDescent="0.2">
      <c r="B15111" s="21" t="str">
        <f t="shared" si="235"/>
        <v>Owen SoundIce Accretion2040RCP4.5</v>
      </c>
      <c r="C15111" t="s">
        <v>402</v>
      </c>
      <c r="D15111" t="s">
        <v>486</v>
      </c>
      <c r="E15111" s="144" t="s">
        <v>193</v>
      </c>
      <c r="F15111" s="144">
        <v>2040</v>
      </c>
      <c r="G15111" s="147">
        <v>14.724799657846498</v>
      </c>
      <c r="H15111" s="147">
        <v>17.644970000000001</v>
      </c>
      <c r="I15111" s="147">
        <v>21.343</v>
      </c>
      <c r="J15111" s="147">
        <v>24.180869999999995</v>
      </c>
      <c r="K15111" s="147">
        <v>26.998019999999997</v>
      </c>
    </row>
    <row r="15112" spans="2:11" x14ac:dyDescent="0.2">
      <c r="B15112" s="21" t="str">
        <f t="shared" si="235"/>
        <v>Owen SoundIce Accretion2045RCP4.5</v>
      </c>
      <c r="C15112" t="s">
        <v>402</v>
      </c>
      <c r="D15112" t="s">
        <v>486</v>
      </c>
      <c r="E15112" s="144" t="s">
        <v>193</v>
      </c>
      <c r="F15112" s="144">
        <v>2045</v>
      </c>
      <c r="G15112" s="147">
        <v>14.734541503468625</v>
      </c>
      <c r="H15112" s="147">
        <v>17.668209999999998</v>
      </c>
      <c r="I15112" s="147">
        <v>21.381500000000003</v>
      </c>
      <c r="J15112" s="147">
        <v>24.228329999999993</v>
      </c>
      <c r="K15112" s="147">
        <v>27.059759999999997</v>
      </c>
    </row>
    <row r="15113" spans="2:11" x14ac:dyDescent="0.2">
      <c r="B15113" s="21" t="str">
        <f t="shared" si="235"/>
        <v>Owen SoundIce Accretion2050RCP4.5</v>
      </c>
      <c r="C15113" t="s">
        <v>402</v>
      </c>
      <c r="D15113" t="s">
        <v>486</v>
      </c>
      <c r="E15113" s="144" t="s">
        <v>193</v>
      </c>
      <c r="F15113" s="144">
        <v>2050</v>
      </c>
      <c r="G15113" s="147">
        <v>14.691677382731262</v>
      </c>
      <c r="H15113" s="147">
        <v>17.642645999999999</v>
      </c>
      <c r="I15113" s="147">
        <v>21.378</v>
      </c>
      <c r="J15113" s="147">
        <v>24.237821999999994</v>
      </c>
      <c r="K15113" s="147">
        <v>27.084455999999999</v>
      </c>
    </row>
    <row r="15114" spans="2:11" x14ac:dyDescent="0.2">
      <c r="B15114" s="21" t="str">
        <f t="shared" si="235"/>
        <v>Owen SoundIce Accretion2055RCP4.5</v>
      </c>
      <c r="C15114" t="s">
        <v>402</v>
      </c>
      <c r="D15114" t="s">
        <v>486</v>
      </c>
      <c r="E15114" s="144" t="s">
        <v>193</v>
      </c>
      <c r="F15114" s="144">
        <v>2055</v>
      </c>
      <c r="G15114" s="147">
        <v>14.639071416371772</v>
      </c>
      <c r="H15114" s="147">
        <v>17.593841999999999</v>
      </c>
      <c r="I15114" s="147">
        <v>21.336000000000002</v>
      </c>
      <c r="J15114" s="147">
        <v>24.199853999999995</v>
      </c>
      <c r="K15114" s="147">
        <v>27.047411999999998</v>
      </c>
    </row>
    <row r="15115" spans="2:11" x14ac:dyDescent="0.2">
      <c r="B15115" s="21" t="str">
        <f t="shared" si="235"/>
        <v>Owen SoundIce Accretion2060RCP4.5</v>
      </c>
      <c r="C15115" t="s">
        <v>402</v>
      </c>
      <c r="D15115" t="s">
        <v>486</v>
      </c>
      <c r="E15115" s="144" t="s">
        <v>193</v>
      </c>
      <c r="F15115" s="144">
        <v>2060</v>
      </c>
      <c r="G15115" s="147">
        <v>14.58646545001228</v>
      </c>
      <c r="H15115" s="147">
        <v>17.545037999999998</v>
      </c>
      <c r="I15115" s="147">
        <v>21.294</v>
      </c>
      <c r="J15115" s="147">
        <v>24.161885999999992</v>
      </c>
      <c r="K15115" s="147">
        <v>27.010368</v>
      </c>
    </row>
    <row r="15116" spans="2:11" x14ac:dyDescent="0.2">
      <c r="B15116" s="21" t="str">
        <f t="shared" ref="B15116:B15179" si="236">C15116&amp;D15116&amp;F15116&amp;E15116</f>
        <v>Owen SoundIce Accretion2065RCP4.5</v>
      </c>
      <c r="C15116" t="s">
        <v>402</v>
      </c>
      <c r="D15116" t="s">
        <v>486</v>
      </c>
      <c r="E15116" s="144" t="s">
        <v>193</v>
      </c>
      <c r="F15116" s="144">
        <v>2065</v>
      </c>
      <c r="G15116" s="147">
        <v>14.53385948365279</v>
      </c>
      <c r="H15116" s="147">
        <v>17.496233999999998</v>
      </c>
      <c r="I15116" s="147">
        <v>21.252000000000002</v>
      </c>
      <c r="J15116" s="147">
        <v>24.123917999999993</v>
      </c>
      <c r="K15116" s="147">
        <v>26.973323999999998</v>
      </c>
    </row>
    <row r="15117" spans="2:11" x14ac:dyDescent="0.2">
      <c r="B15117" s="21" t="str">
        <f t="shared" si="236"/>
        <v>Owen SoundIce Accretion2070RCP4.5</v>
      </c>
      <c r="C15117" t="s">
        <v>402</v>
      </c>
      <c r="D15117" t="s">
        <v>486</v>
      </c>
      <c r="E15117" s="144" t="s">
        <v>193</v>
      </c>
      <c r="F15117" s="144">
        <v>2070</v>
      </c>
      <c r="G15117" s="147">
        <v>14.481253517293299</v>
      </c>
      <c r="H15117" s="147">
        <v>17.447429999999997</v>
      </c>
      <c r="I15117" s="147">
        <v>21.21</v>
      </c>
      <c r="J15117" s="147">
        <v>24.085949999999993</v>
      </c>
      <c r="K15117" s="147">
        <v>26.93628</v>
      </c>
    </row>
    <row r="15118" spans="2:11" x14ac:dyDescent="0.2">
      <c r="B15118" s="21" t="str">
        <f t="shared" si="236"/>
        <v>Owen SoundIce Accretion2075RCP4.5</v>
      </c>
      <c r="C15118" t="s">
        <v>402</v>
      </c>
      <c r="D15118" t="s">
        <v>486</v>
      </c>
      <c r="E15118" s="144" t="s">
        <v>193</v>
      </c>
      <c r="F15118" s="144">
        <v>2075</v>
      </c>
      <c r="G15118" s="147">
        <v>14.427673366371595</v>
      </c>
      <c r="H15118" s="147">
        <v>17.409664999999997</v>
      </c>
      <c r="I15118" s="147">
        <v>21.189</v>
      </c>
      <c r="J15118" s="147">
        <v>24.074084999999993</v>
      </c>
      <c r="K15118" s="147">
        <v>26.93628</v>
      </c>
    </row>
    <row r="15119" spans="2:11" x14ac:dyDescent="0.2">
      <c r="B15119" s="21" t="str">
        <f t="shared" si="236"/>
        <v>Owen SoundIce Accretion2080RCP4.5</v>
      </c>
      <c r="C15119" t="s">
        <v>402</v>
      </c>
      <c r="D15119" t="s">
        <v>486</v>
      </c>
      <c r="E15119" s="144" t="s">
        <v>193</v>
      </c>
      <c r="F15119" s="144">
        <v>2080</v>
      </c>
      <c r="G15119" s="147">
        <v>14.374093215449891</v>
      </c>
      <c r="H15119" s="147">
        <v>17.371899999999997</v>
      </c>
      <c r="I15119" s="147">
        <v>21.167999999999999</v>
      </c>
      <c r="J15119" s="147">
        <v>24.062219999999993</v>
      </c>
      <c r="K15119" s="147">
        <v>26.93628</v>
      </c>
    </row>
    <row r="15120" spans="2:11" x14ac:dyDescent="0.2">
      <c r="B15120" s="21" t="str">
        <f t="shared" si="236"/>
        <v>Owen SoundIce Accretion2085RCP4.5</v>
      </c>
      <c r="C15120" t="s">
        <v>402</v>
      </c>
      <c r="D15120" t="s">
        <v>486</v>
      </c>
      <c r="E15120" s="144" t="s">
        <v>193</v>
      </c>
      <c r="F15120" s="144">
        <v>2085</v>
      </c>
      <c r="G15120" s="147">
        <v>14.320513064528186</v>
      </c>
      <c r="H15120" s="147">
        <v>17.334134999999996</v>
      </c>
      <c r="I15120" s="147">
        <v>21.146999999999998</v>
      </c>
      <c r="J15120" s="147">
        <v>24.050354999999996</v>
      </c>
      <c r="K15120" s="147">
        <v>26.93628</v>
      </c>
    </row>
    <row r="15121" spans="2:11" x14ac:dyDescent="0.2">
      <c r="B15121" s="21" t="str">
        <f t="shared" si="236"/>
        <v>Owen SoundIce Accretion2090RCP4.5</v>
      </c>
      <c r="C15121" t="s">
        <v>402</v>
      </c>
      <c r="D15121" t="s">
        <v>486</v>
      </c>
      <c r="E15121" s="144" t="s">
        <v>193</v>
      </c>
      <c r="F15121" s="144">
        <v>2090</v>
      </c>
      <c r="G15121" s="147">
        <v>14.266932913606482</v>
      </c>
      <c r="H15121" s="147">
        <v>17.29637</v>
      </c>
      <c r="I15121" s="147">
        <v>21.126000000000001</v>
      </c>
      <c r="J15121" s="147">
        <v>24.038489999999996</v>
      </c>
      <c r="K15121" s="147">
        <v>26.93628</v>
      </c>
    </row>
    <row r="15122" spans="2:11" x14ac:dyDescent="0.2">
      <c r="B15122" s="21" t="str">
        <f t="shared" si="236"/>
        <v>Owen SoundIce Accretion2095RCP4.5</v>
      </c>
      <c r="C15122" t="s">
        <v>402</v>
      </c>
      <c r="D15122" t="s">
        <v>486</v>
      </c>
      <c r="E15122" s="144" t="s">
        <v>193</v>
      </c>
      <c r="F15122" s="144">
        <v>2095</v>
      </c>
      <c r="G15122" s="147">
        <v>14.213352762684778</v>
      </c>
      <c r="H15122" s="147">
        <v>17.258604999999999</v>
      </c>
      <c r="I15122" s="147">
        <v>21.105</v>
      </c>
      <c r="J15122" s="147">
        <v>24.026624999999996</v>
      </c>
      <c r="K15122" s="147">
        <v>26.93628</v>
      </c>
    </row>
    <row r="15123" spans="2:11" x14ac:dyDescent="0.2">
      <c r="B15123" s="21" t="str">
        <f t="shared" si="236"/>
        <v>Owen SoundIce Accretion2100RCP4.5</v>
      </c>
      <c r="C15123" t="s">
        <v>402</v>
      </c>
      <c r="D15123" t="s">
        <v>486</v>
      </c>
      <c r="E15123" s="144" t="s">
        <v>193</v>
      </c>
      <c r="F15123" s="144">
        <v>2100</v>
      </c>
      <c r="G15123" s="147">
        <v>14.159772611763074</v>
      </c>
      <c r="H15123" s="147">
        <v>17.220839999999999</v>
      </c>
      <c r="I15123" s="147">
        <v>21.084</v>
      </c>
      <c r="J15123" s="147">
        <v>24.014759999999995</v>
      </c>
      <c r="K15123" s="147">
        <v>26.93628</v>
      </c>
    </row>
    <row r="15124" spans="2:11" x14ac:dyDescent="0.2">
      <c r="B15124" s="21" t="str">
        <f t="shared" si="236"/>
        <v>Owen SoundIce Accretion2023RCP6.0</v>
      </c>
      <c r="C15124" t="s">
        <v>402</v>
      </c>
      <c r="D15124" t="s">
        <v>486</v>
      </c>
      <c r="E15124" s="144" t="s">
        <v>192</v>
      </c>
      <c r="F15124" s="144">
        <v>2023</v>
      </c>
      <c r="G15124" s="147">
        <v>14.685832275357985</v>
      </c>
      <c r="H15124" s="147">
        <v>17.552009999999999</v>
      </c>
      <c r="I15124" s="147">
        <v>21.188999999999997</v>
      </c>
      <c r="J15124" s="147">
        <v>23.991029999999995</v>
      </c>
      <c r="K15124" s="147">
        <v>26.751059999999999</v>
      </c>
    </row>
    <row r="15125" spans="2:11" x14ac:dyDescent="0.2">
      <c r="B15125" s="21" t="str">
        <f t="shared" si="236"/>
        <v>Owen SoundIce Accretion2025RCP6.0</v>
      </c>
      <c r="C15125" t="s">
        <v>402</v>
      </c>
      <c r="D15125" t="s">
        <v>486</v>
      </c>
      <c r="E15125" s="144" t="s">
        <v>192</v>
      </c>
      <c r="F15125" s="144">
        <v>2025</v>
      </c>
      <c r="G15125" s="147">
        <v>14.695574120980114</v>
      </c>
      <c r="H15125" s="147">
        <v>17.57525</v>
      </c>
      <c r="I15125" s="147">
        <v>21.227499999999999</v>
      </c>
      <c r="J15125" s="147">
        <v>24.038489999999996</v>
      </c>
      <c r="K15125" s="147">
        <v>26.812799999999999</v>
      </c>
    </row>
    <row r="15126" spans="2:11" x14ac:dyDescent="0.2">
      <c r="B15126" s="21" t="str">
        <f t="shared" si="236"/>
        <v>Owen SoundIce Accretion2030RCP6.0</v>
      </c>
      <c r="C15126" t="s">
        <v>402</v>
      </c>
      <c r="D15126" t="s">
        <v>486</v>
      </c>
      <c r="E15126" s="144" t="s">
        <v>192</v>
      </c>
      <c r="F15126" s="144">
        <v>2030</v>
      </c>
      <c r="G15126" s="147">
        <v>14.705315966602241</v>
      </c>
      <c r="H15126" s="147">
        <v>17.598489999999998</v>
      </c>
      <c r="I15126" s="147">
        <v>21.265999999999998</v>
      </c>
      <c r="J15126" s="147">
        <v>24.085949999999993</v>
      </c>
      <c r="K15126" s="147">
        <v>26.87454</v>
      </c>
    </row>
    <row r="15127" spans="2:11" x14ac:dyDescent="0.2">
      <c r="B15127" s="21" t="str">
        <f t="shared" si="236"/>
        <v>Owen SoundIce Accretion2035RCP6.0</v>
      </c>
      <c r="C15127" t="s">
        <v>402</v>
      </c>
      <c r="D15127" t="s">
        <v>486</v>
      </c>
      <c r="E15127" s="144" t="s">
        <v>192</v>
      </c>
      <c r="F15127" s="144">
        <v>2035</v>
      </c>
      <c r="G15127" s="147">
        <v>14.715057812224369</v>
      </c>
      <c r="H15127" s="147">
        <v>17.621729999999999</v>
      </c>
      <c r="I15127" s="147">
        <v>21.304499999999997</v>
      </c>
      <c r="J15127" s="147">
        <v>24.133409999999994</v>
      </c>
      <c r="K15127" s="147">
        <v>26.936279999999996</v>
      </c>
    </row>
    <row r="15128" spans="2:11" x14ac:dyDescent="0.2">
      <c r="B15128" s="21" t="str">
        <f t="shared" si="236"/>
        <v>Owen SoundIce Accretion2040RCP6.0</v>
      </c>
      <c r="C15128" t="s">
        <v>402</v>
      </c>
      <c r="D15128" t="s">
        <v>486</v>
      </c>
      <c r="E15128" s="144" t="s">
        <v>192</v>
      </c>
      <c r="F15128" s="144">
        <v>2040</v>
      </c>
      <c r="G15128" s="147">
        <v>14.724799657846498</v>
      </c>
      <c r="H15128" s="147">
        <v>17.644970000000001</v>
      </c>
      <c r="I15128" s="147">
        <v>21.343</v>
      </c>
      <c r="J15128" s="147">
        <v>24.180869999999995</v>
      </c>
      <c r="K15128" s="147">
        <v>26.998019999999997</v>
      </c>
    </row>
    <row r="15129" spans="2:11" x14ac:dyDescent="0.2">
      <c r="B15129" s="21" t="str">
        <f t="shared" si="236"/>
        <v>Owen SoundIce Accretion2045RCP6.0</v>
      </c>
      <c r="C15129" t="s">
        <v>402</v>
      </c>
      <c r="D15129" t="s">
        <v>486</v>
      </c>
      <c r="E15129" s="144" t="s">
        <v>192</v>
      </c>
      <c r="F15129" s="144">
        <v>2045</v>
      </c>
      <c r="G15129" s="147">
        <v>14.734541503468625</v>
      </c>
      <c r="H15129" s="147">
        <v>17.668209999999998</v>
      </c>
      <c r="I15129" s="147">
        <v>21.381500000000003</v>
      </c>
      <c r="J15129" s="147">
        <v>24.228329999999993</v>
      </c>
      <c r="K15129" s="147">
        <v>27.059759999999997</v>
      </c>
    </row>
    <row r="15130" spans="2:11" x14ac:dyDescent="0.2">
      <c r="B15130" s="21" t="str">
        <f t="shared" si="236"/>
        <v>Owen SoundIce Accretion2050RCP6.0</v>
      </c>
      <c r="C15130" t="s">
        <v>402</v>
      </c>
      <c r="D15130" t="s">
        <v>486</v>
      </c>
      <c r="E15130" s="144" t="s">
        <v>192</v>
      </c>
      <c r="F15130" s="144">
        <v>2050</v>
      </c>
      <c r="G15130" s="147">
        <v>14.691677382731262</v>
      </c>
      <c r="H15130" s="147">
        <v>17.642645999999999</v>
      </c>
      <c r="I15130" s="147">
        <v>21.378</v>
      </c>
      <c r="J15130" s="147">
        <v>24.237821999999994</v>
      </c>
      <c r="K15130" s="147">
        <v>27.084455999999999</v>
      </c>
    </row>
    <row r="15131" spans="2:11" x14ac:dyDescent="0.2">
      <c r="B15131" s="21" t="str">
        <f t="shared" si="236"/>
        <v>Owen SoundIce Accretion2055RCP6.0</v>
      </c>
      <c r="C15131" t="s">
        <v>402</v>
      </c>
      <c r="D15131" t="s">
        <v>486</v>
      </c>
      <c r="E15131" s="144" t="s">
        <v>192</v>
      </c>
      <c r="F15131" s="144">
        <v>2055</v>
      </c>
      <c r="G15131" s="147">
        <v>14.639071416371772</v>
      </c>
      <c r="H15131" s="147">
        <v>17.593841999999999</v>
      </c>
      <c r="I15131" s="147">
        <v>21.336000000000002</v>
      </c>
      <c r="J15131" s="147">
        <v>24.199853999999995</v>
      </c>
      <c r="K15131" s="147">
        <v>27.047411999999998</v>
      </c>
    </row>
    <row r="15132" spans="2:11" x14ac:dyDescent="0.2">
      <c r="B15132" s="21" t="str">
        <f t="shared" si="236"/>
        <v>Owen SoundIce Accretion2060RCP6.0</v>
      </c>
      <c r="C15132" t="s">
        <v>402</v>
      </c>
      <c r="D15132" t="s">
        <v>486</v>
      </c>
      <c r="E15132" s="144" t="s">
        <v>192</v>
      </c>
      <c r="F15132" s="144">
        <v>2060</v>
      </c>
      <c r="G15132" s="147">
        <v>14.58646545001228</v>
      </c>
      <c r="H15132" s="147">
        <v>17.545037999999998</v>
      </c>
      <c r="I15132" s="147">
        <v>21.294</v>
      </c>
      <c r="J15132" s="147">
        <v>24.161885999999992</v>
      </c>
      <c r="K15132" s="147">
        <v>27.010368</v>
      </c>
    </row>
    <row r="15133" spans="2:11" x14ac:dyDescent="0.2">
      <c r="B15133" s="21" t="str">
        <f t="shared" si="236"/>
        <v>Owen SoundIce Accretion2065RCP6.0</v>
      </c>
      <c r="C15133" t="s">
        <v>402</v>
      </c>
      <c r="D15133" t="s">
        <v>486</v>
      </c>
      <c r="E15133" s="144" t="s">
        <v>192</v>
      </c>
      <c r="F15133" s="144">
        <v>2065</v>
      </c>
      <c r="G15133" s="147">
        <v>14.53385948365279</v>
      </c>
      <c r="H15133" s="147">
        <v>17.496233999999998</v>
      </c>
      <c r="I15133" s="147">
        <v>21.252000000000002</v>
      </c>
      <c r="J15133" s="147">
        <v>24.123917999999993</v>
      </c>
      <c r="K15133" s="147">
        <v>26.973323999999998</v>
      </c>
    </row>
    <row r="15134" spans="2:11" x14ac:dyDescent="0.2">
      <c r="B15134" s="21" t="str">
        <f t="shared" si="236"/>
        <v>Owen SoundIce Accretion2070RCP6.0</v>
      </c>
      <c r="C15134" t="s">
        <v>402</v>
      </c>
      <c r="D15134" t="s">
        <v>486</v>
      </c>
      <c r="E15134" s="144" t="s">
        <v>192</v>
      </c>
      <c r="F15134" s="144">
        <v>2070</v>
      </c>
      <c r="G15134" s="147">
        <v>14.481253517293299</v>
      </c>
      <c r="H15134" s="147">
        <v>17.447429999999997</v>
      </c>
      <c r="I15134" s="147">
        <v>21.21</v>
      </c>
      <c r="J15134" s="147">
        <v>24.085949999999993</v>
      </c>
      <c r="K15134" s="147">
        <v>26.93628</v>
      </c>
    </row>
    <row r="15135" spans="2:11" x14ac:dyDescent="0.2">
      <c r="B15135" s="21" t="str">
        <f t="shared" si="236"/>
        <v>Owen SoundIce Accretion2075RCP6.0</v>
      </c>
      <c r="C15135" t="s">
        <v>402</v>
      </c>
      <c r="D15135" t="s">
        <v>486</v>
      </c>
      <c r="E15135" s="144" t="s">
        <v>192</v>
      </c>
      <c r="F15135" s="144">
        <v>2075</v>
      </c>
      <c r="G15135" s="147">
        <v>14.400883290910743</v>
      </c>
      <c r="H15135" s="147">
        <v>17.390782499999997</v>
      </c>
      <c r="I15135" s="147">
        <v>21.1785</v>
      </c>
      <c r="J15135" s="147">
        <v>24.068152499999993</v>
      </c>
      <c r="K15135" s="147">
        <v>26.93628</v>
      </c>
    </row>
    <row r="15136" spans="2:11" x14ac:dyDescent="0.2">
      <c r="B15136" s="21" t="str">
        <f t="shared" si="236"/>
        <v>Owen SoundIce Accretion2080RCP6.0</v>
      </c>
      <c r="C15136" t="s">
        <v>402</v>
      </c>
      <c r="D15136" t="s">
        <v>486</v>
      </c>
      <c r="E15136" s="144" t="s">
        <v>192</v>
      </c>
      <c r="F15136" s="144">
        <v>2080</v>
      </c>
      <c r="G15136" s="147">
        <v>14.320513064528186</v>
      </c>
      <c r="H15136" s="147">
        <v>17.334134999999996</v>
      </c>
      <c r="I15136" s="147">
        <v>21.146999999999998</v>
      </c>
      <c r="J15136" s="147">
        <v>24.050354999999996</v>
      </c>
      <c r="K15136" s="147">
        <v>26.93628</v>
      </c>
    </row>
    <row r="15137" spans="2:11" x14ac:dyDescent="0.2">
      <c r="B15137" s="21" t="str">
        <f t="shared" si="236"/>
        <v>Owen SoundIce Accretion2085RCP6.0</v>
      </c>
      <c r="C15137" t="s">
        <v>402</v>
      </c>
      <c r="D15137" t="s">
        <v>486</v>
      </c>
      <c r="E15137" s="144" t="s">
        <v>192</v>
      </c>
      <c r="F15137" s="144">
        <v>2085</v>
      </c>
      <c r="G15137" s="147">
        <v>14.24014283814563</v>
      </c>
      <c r="H15137" s="147">
        <v>17.277487499999999</v>
      </c>
      <c r="I15137" s="147">
        <v>21.115500000000001</v>
      </c>
      <c r="J15137" s="147">
        <v>24.032557499999996</v>
      </c>
      <c r="K15137" s="147">
        <v>26.93628</v>
      </c>
    </row>
    <row r="15138" spans="2:11" x14ac:dyDescent="0.2">
      <c r="B15138" s="21" t="str">
        <f t="shared" si="236"/>
        <v>Owen SoundIce Accretion2090RCP6.0</v>
      </c>
      <c r="C15138" t="s">
        <v>402</v>
      </c>
      <c r="D15138" t="s">
        <v>486</v>
      </c>
      <c r="E15138" s="144" t="s">
        <v>192</v>
      </c>
      <c r="F15138" s="144">
        <v>2090</v>
      </c>
      <c r="G15138" s="147">
        <v>13.911355548398809</v>
      </c>
      <c r="H15138" s="147">
        <v>16.959389999999999</v>
      </c>
      <c r="I15138" s="147">
        <v>20.797000000000001</v>
      </c>
      <c r="J15138" s="147">
        <v>23.714179999999995</v>
      </c>
      <c r="K15138" s="147">
        <v>26.618760000000002</v>
      </c>
    </row>
    <row r="15139" spans="2:11" x14ac:dyDescent="0.2">
      <c r="B15139" s="21" t="str">
        <f t="shared" si="236"/>
        <v>Owen SoundIce Accretion2095RCP6.0</v>
      </c>
      <c r="C15139" t="s">
        <v>402</v>
      </c>
      <c r="D15139" t="s">
        <v>486</v>
      </c>
      <c r="E15139" s="144" t="s">
        <v>192</v>
      </c>
      <c r="F15139" s="144">
        <v>2095</v>
      </c>
      <c r="G15139" s="147">
        <v>13.662938485034546</v>
      </c>
      <c r="H15139" s="147">
        <v>16.697939999999999</v>
      </c>
      <c r="I15139" s="147">
        <v>20.509999999999998</v>
      </c>
      <c r="J15139" s="147">
        <v>23.413599999999995</v>
      </c>
      <c r="K15139" s="147">
        <v>26.30124</v>
      </c>
    </row>
    <row r="15140" spans="2:11" x14ac:dyDescent="0.2">
      <c r="B15140" s="21" t="str">
        <f t="shared" si="236"/>
        <v>Owen SoundIce Accretion2100RCP6.0</v>
      </c>
      <c r="C15140" t="s">
        <v>402</v>
      </c>
      <c r="D15140" t="s">
        <v>486</v>
      </c>
      <c r="E15140" s="144" t="s">
        <v>192</v>
      </c>
      <c r="F15140" s="144">
        <v>2100</v>
      </c>
      <c r="G15140" s="147">
        <v>13.414521421670281</v>
      </c>
      <c r="H15140" s="147">
        <v>16.436489999999999</v>
      </c>
      <c r="I15140" s="147">
        <v>20.222999999999999</v>
      </c>
      <c r="J15140" s="147">
        <v>23.113019999999995</v>
      </c>
      <c r="K15140" s="147">
        <v>25.983720000000002</v>
      </c>
    </row>
    <row r="15141" spans="2:11" x14ac:dyDescent="0.2">
      <c r="B15141" s="21" t="str">
        <f t="shared" si="236"/>
        <v>Owen SoundIce Accretion2023RCP8.5</v>
      </c>
      <c r="C15141" t="s">
        <v>402</v>
      </c>
      <c r="D15141" t="s">
        <v>486</v>
      </c>
      <c r="E15141" s="144" t="s">
        <v>191</v>
      </c>
      <c r="F15141" s="144">
        <v>2023</v>
      </c>
      <c r="G15141" s="147">
        <v>14.685832275357985</v>
      </c>
      <c r="H15141" s="147">
        <v>17.552009999999999</v>
      </c>
      <c r="I15141" s="147">
        <v>21.188999999999997</v>
      </c>
      <c r="J15141" s="147">
        <v>23.991029999999995</v>
      </c>
      <c r="K15141" s="147">
        <v>26.751059999999999</v>
      </c>
    </row>
    <row r="15142" spans="2:11" x14ac:dyDescent="0.2">
      <c r="B15142" s="21" t="str">
        <f t="shared" si="236"/>
        <v>Owen SoundIce Accretion2025RCP8.5</v>
      </c>
      <c r="C15142" t="s">
        <v>402</v>
      </c>
      <c r="D15142" t="s">
        <v>486</v>
      </c>
      <c r="E15142" s="144" t="s">
        <v>191</v>
      </c>
      <c r="F15142" s="144">
        <v>2025</v>
      </c>
      <c r="G15142" s="147">
        <v>14.705315966602241</v>
      </c>
      <c r="H15142" s="147">
        <v>17.598489999999998</v>
      </c>
      <c r="I15142" s="147">
        <v>21.265999999999998</v>
      </c>
      <c r="J15142" s="147">
        <v>24.085949999999993</v>
      </c>
      <c r="K15142" s="147">
        <v>26.87454</v>
      </c>
    </row>
    <row r="15143" spans="2:11" x14ac:dyDescent="0.2">
      <c r="B15143" s="21" t="str">
        <f t="shared" si="236"/>
        <v>Owen SoundIce Accretion2030RCP8.5</v>
      </c>
      <c r="C15143" t="s">
        <v>402</v>
      </c>
      <c r="D15143" t="s">
        <v>486</v>
      </c>
      <c r="E15143" s="144" t="s">
        <v>191</v>
      </c>
      <c r="F15143" s="144">
        <v>2030</v>
      </c>
      <c r="G15143" s="147">
        <v>14.724799657846498</v>
      </c>
      <c r="H15143" s="147">
        <v>17.644970000000001</v>
      </c>
      <c r="I15143" s="147">
        <v>21.343</v>
      </c>
      <c r="J15143" s="147">
        <v>24.180869999999995</v>
      </c>
      <c r="K15143" s="147">
        <v>26.998019999999997</v>
      </c>
    </row>
    <row r="15144" spans="2:11" x14ac:dyDescent="0.2">
      <c r="B15144" s="21" t="str">
        <f t="shared" si="236"/>
        <v>Owen SoundIce Accretion2035RCP8.5</v>
      </c>
      <c r="C15144" t="s">
        <v>402</v>
      </c>
      <c r="D15144" t="s">
        <v>486</v>
      </c>
      <c r="E15144" s="144" t="s">
        <v>191</v>
      </c>
      <c r="F15144" s="144">
        <v>2035</v>
      </c>
      <c r="G15144" s="147">
        <v>14.744283349090754</v>
      </c>
      <c r="H15144" s="147">
        <v>17.69145</v>
      </c>
      <c r="I15144" s="147">
        <v>21.42</v>
      </c>
      <c r="J15144" s="147">
        <v>24.275789999999994</v>
      </c>
      <c r="K15144" s="147">
        <v>27.121499999999997</v>
      </c>
    </row>
    <row r="15145" spans="2:11" x14ac:dyDescent="0.2">
      <c r="B15145" s="21" t="str">
        <f t="shared" si="236"/>
        <v>Owen SoundIce Accretion2040RCP8.5</v>
      </c>
      <c r="C15145" t="s">
        <v>402</v>
      </c>
      <c r="D15145" t="s">
        <v>486</v>
      </c>
      <c r="E15145" s="144" t="s">
        <v>191</v>
      </c>
      <c r="F15145" s="144">
        <v>2040</v>
      </c>
      <c r="G15145" s="147">
        <v>14.656606738491602</v>
      </c>
      <c r="H15145" s="147">
        <v>17.610109999999999</v>
      </c>
      <c r="I15145" s="147">
        <v>21.35</v>
      </c>
      <c r="J15145" s="147">
        <v>24.212509999999995</v>
      </c>
      <c r="K15145" s="147">
        <v>27.059759999999997</v>
      </c>
    </row>
    <row r="15146" spans="2:11" x14ac:dyDescent="0.2">
      <c r="B15146" s="21" t="str">
        <f t="shared" si="236"/>
        <v>Owen SoundIce Accretion2045RCP8.5</v>
      </c>
      <c r="C15146" t="s">
        <v>402</v>
      </c>
      <c r="D15146" t="s">
        <v>486</v>
      </c>
      <c r="E15146" s="144" t="s">
        <v>191</v>
      </c>
      <c r="F15146" s="144">
        <v>2045</v>
      </c>
      <c r="G15146" s="147">
        <v>14.56893012789245</v>
      </c>
      <c r="H15146" s="147">
        <v>17.528769999999998</v>
      </c>
      <c r="I15146" s="147">
        <v>21.28</v>
      </c>
      <c r="J15146" s="147">
        <v>24.149229999999992</v>
      </c>
      <c r="K15146" s="147">
        <v>26.99802</v>
      </c>
    </row>
    <row r="15147" spans="2:11" x14ac:dyDescent="0.2">
      <c r="B15147" s="21" t="str">
        <f t="shared" si="236"/>
        <v>Owen SoundIce Accretion2050RCP8.5</v>
      </c>
      <c r="C15147" t="s">
        <v>402</v>
      </c>
      <c r="D15147" t="s">
        <v>486</v>
      </c>
      <c r="E15147" s="144" t="s">
        <v>191</v>
      </c>
      <c r="F15147" s="144">
        <v>2050</v>
      </c>
      <c r="G15147" s="147">
        <v>14.374093215449891</v>
      </c>
      <c r="H15147" s="147">
        <v>17.371899999999997</v>
      </c>
      <c r="I15147" s="147">
        <v>21.167999999999999</v>
      </c>
      <c r="J15147" s="147">
        <v>24.062219999999993</v>
      </c>
      <c r="K15147" s="147">
        <v>26.93628</v>
      </c>
    </row>
    <row r="15148" spans="2:11" x14ac:dyDescent="0.2">
      <c r="B15148" s="21" t="str">
        <f t="shared" si="236"/>
        <v>Owen SoundIce Accretion2055RCP8.5</v>
      </c>
      <c r="C15148" t="s">
        <v>402</v>
      </c>
      <c r="D15148" t="s">
        <v>486</v>
      </c>
      <c r="E15148" s="144" t="s">
        <v>191</v>
      </c>
      <c r="F15148" s="144">
        <v>2055</v>
      </c>
      <c r="G15148" s="147">
        <v>14.266932913606482</v>
      </c>
      <c r="H15148" s="147">
        <v>17.29637</v>
      </c>
      <c r="I15148" s="147">
        <v>21.126000000000001</v>
      </c>
      <c r="J15148" s="147">
        <v>24.038489999999996</v>
      </c>
      <c r="K15148" s="147">
        <v>26.93628</v>
      </c>
    </row>
    <row r="15149" spans="2:11" x14ac:dyDescent="0.2">
      <c r="B15149" s="21" t="str">
        <f t="shared" si="236"/>
        <v>Owen SoundIce Accretion2060RCP8.5</v>
      </c>
      <c r="C15149" t="s">
        <v>402</v>
      </c>
      <c r="D15149" t="s">
        <v>486</v>
      </c>
      <c r="E15149" s="144" t="s">
        <v>191</v>
      </c>
      <c r="F15149" s="144">
        <v>2060</v>
      </c>
      <c r="G15149" s="147">
        <v>13.911355548398809</v>
      </c>
      <c r="H15149" s="147">
        <v>16.959389999999999</v>
      </c>
      <c r="I15149" s="147">
        <v>20.797000000000001</v>
      </c>
      <c r="J15149" s="147">
        <v>23.714179999999995</v>
      </c>
      <c r="K15149" s="147">
        <v>26.618760000000002</v>
      </c>
    </row>
    <row r="15150" spans="2:11" x14ac:dyDescent="0.2">
      <c r="B15150" s="21" t="str">
        <f t="shared" si="236"/>
        <v>Owen SoundIce Accretion2065RCP8.5</v>
      </c>
      <c r="C15150" t="s">
        <v>402</v>
      </c>
      <c r="D15150" t="s">
        <v>486</v>
      </c>
      <c r="E15150" s="144" t="s">
        <v>191</v>
      </c>
      <c r="F15150" s="144">
        <v>2065</v>
      </c>
      <c r="G15150" s="147">
        <v>13.662938485034546</v>
      </c>
      <c r="H15150" s="147">
        <v>16.697939999999999</v>
      </c>
      <c r="I15150" s="147">
        <v>20.509999999999998</v>
      </c>
      <c r="J15150" s="147">
        <v>23.413599999999995</v>
      </c>
      <c r="K15150" s="147">
        <v>26.30124</v>
      </c>
    </row>
    <row r="15151" spans="2:11" x14ac:dyDescent="0.2">
      <c r="B15151" s="21" t="str">
        <f t="shared" si="236"/>
        <v>Owen SoundIce Accretion2070RCP8.5</v>
      </c>
      <c r="C15151" t="s">
        <v>402</v>
      </c>
      <c r="D15151" t="s">
        <v>486</v>
      </c>
      <c r="E15151" s="144" t="s">
        <v>191</v>
      </c>
      <c r="F15151" s="144">
        <v>2070</v>
      </c>
      <c r="G15151" s="147">
        <v>13.044331288029417</v>
      </c>
      <c r="H15151" s="147">
        <v>16.023979999999998</v>
      </c>
      <c r="I15151" s="147">
        <v>19.760999999999999</v>
      </c>
      <c r="J15151" s="147">
        <v>22.614689999999996</v>
      </c>
      <c r="K15151" s="147">
        <v>25.445700000000002</v>
      </c>
    </row>
    <row r="15152" spans="2:11" x14ac:dyDescent="0.2">
      <c r="B15152" s="21" t="str">
        <f t="shared" si="236"/>
        <v>Owen SoundIce Accretion2075RCP8.5</v>
      </c>
      <c r="C15152" t="s">
        <v>402</v>
      </c>
      <c r="D15152" t="s">
        <v>486</v>
      </c>
      <c r="E15152" s="144" t="s">
        <v>191</v>
      </c>
      <c r="F15152" s="144">
        <v>2075</v>
      </c>
      <c r="G15152" s="147">
        <v>12.67414115438855</v>
      </c>
      <c r="H15152" s="147">
        <v>15.611469999999999</v>
      </c>
      <c r="I15152" s="147">
        <v>19.298999999999999</v>
      </c>
      <c r="J15152" s="147">
        <v>22.116359999999997</v>
      </c>
      <c r="K15152" s="147">
        <v>24.907680000000003</v>
      </c>
    </row>
    <row r="15153" spans="2:11" x14ac:dyDescent="0.2">
      <c r="B15153" s="21" t="str">
        <f t="shared" si="236"/>
        <v>Owen SoundIce Accretion2080RCP8.5</v>
      </c>
      <c r="C15153" t="s">
        <v>402</v>
      </c>
      <c r="D15153" t="s">
        <v>486</v>
      </c>
      <c r="E15153" s="144" t="s">
        <v>191</v>
      </c>
      <c r="F15153" s="144">
        <v>2080</v>
      </c>
      <c r="G15153" s="147">
        <v>12.303951020747686</v>
      </c>
      <c r="H15153" s="147">
        <v>15.19896</v>
      </c>
      <c r="I15153" s="147">
        <v>18.837</v>
      </c>
      <c r="J15153" s="147">
        <v>21.618029999999997</v>
      </c>
      <c r="K15153" s="147">
        <v>24.369660000000003</v>
      </c>
    </row>
    <row r="15154" spans="2:11" x14ac:dyDescent="0.2">
      <c r="B15154" s="21" t="str">
        <f t="shared" si="236"/>
        <v>Owen SoundIce Accretion2085RCP8.5</v>
      </c>
      <c r="C15154" t="s">
        <v>402</v>
      </c>
      <c r="D15154" t="s">
        <v>486</v>
      </c>
      <c r="E15154" s="144" t="s">
        <v>191</v>
      </c>
      <c r="F15154" s="144">
        <v>2085</v>
      </c>
      <c r="G15154" s="147">
        <v>11.675601978120429</v>
      </c>
      <c r="H15154" s="147">
        <v>14.475614999999999</v>
      </c>
      <c r="I15154" s="147">
        <v>17.986499999999999</v>
      </c>
      <c r="J15154" s="147">
        <v>20.656965</v>
      </c>
      <c r="K15154" s="147">
        <v>23.311260000000001</v>
      </c>
    </row>
    <row r="15155" spans="2:11" x14ac:dyDescent="0.2">
      <c r="B15155" s="21" t="str">
        <f t="shared" si="236"/>
        <v>Owen SoundIce Accretion2090RCP8.5</v>
      </c>
      <c r="C15155" t="s">
        <v>402</v>
      </c>
      <c r="D15155" t="s">
        <v>486</v>
      </c>
      <c r="E15155" s="144" t="s">
        <v>191</v>
      </c>
      <c r="F15155" s="144">
        <v>2090</v>
      </c>
      <c r="G15155" s="147">
        <v>11.047252935493173</v>
      </c>
      <c r="H15155" s="147">
        <v>13.752269999999999</v>
      </c>
      <c r="I15155" s="147">
        <v>17.136000000000003</v>
      </c>
      <c r="J15155" s="147">
        <v>19.695899999999998</v>
      </c>
      <c r="K15155" s="147">
        <v>22.252859999999998</v>
      </c>
    </row>
    <row r="15156" spans="2:11" x14ac:dyDescent="0.2">
      <c r="B15156" s="21" t="str">
        <f t="shared" si="236"/>
        <v>Owen SoundIce Accretion2095RCP8.5</v>
      </c>
      <c r="C15156" t="s">
        <v>402</v>
      </c>
      <c r="D15156" t="s">
        <v>486</v>
      </c>
      <c r="E15156" s="144" t="s">
        <v>191</v>
      </c>
      <c r="F15156" s="144">
        <v>2095</v>
      </c>
      <c r="G15156" s="147">
        <v>11.047252935493173</v>
      </c>
      <c r="H15156" s="147">
        <v>13.752269999999999</v>
      </c>
      <c r="I15156" s="147">
        <v>17.136000000000003</v>
      </c>
      <c r="J15156" s="147">
        <v>19.695899999999998</v>
      </c>
      <c r="K15156" s="147">
        <v>22.252859999999998</v>
      </c>
    </row>
    <row r="15157" spans="2:11" x14ac:dyDescent="0.2">
      <c r="B15157" s="21" t="str">
        <f t="shared" si="236"/>
        <v>Owen SoundIce Accretion2100RCP8.5</v>
      </c>
      <c r="C15157" t="s">
        <v>402</v>
      </c>
      <c r="D15157" t="s">
        <v>486</v>
      </c>
      <c r="E15157" s="144" t="s">
        <v>191</v>
      </c>
      <c r="F15157" s="144">
        <v>2100</v>
      </c>
      <c r="G15157" s="147">
        <v>11.047252935493173</v>
      </c>
      <c r="H15157" s="147">
        <v>13.752269999999999</v>
      </c>
      <c r="I15157" s="147">
        <v>17.136000000000003</v>
      </c>
      <c r="J15157" s="147">
        <v>19.695899999999998</v>
      </c>
      <c r="K15157" s="147">
        <v>22.252859999999998</v>
      </c>
    </row>
    <row r="15158" spans="2:11" x14ac:dyDescent="0.2">
      <c r="B15158" s="21" t="str">
        <f t="shared" si="236"/>
        <v>Owen SoundWind2023RCP4.5</v>
      </c>
      <c r="C15158" t="s">
        <v>402</v>
      </c>
      <c r="D15158" t="s">
        <v>1</v>
      </c>
      <c r="E15158" s="144" t="s">
        <v>193</v>
      </c>
      <c r="F15158" s="144">
        <v>2023</v>
      </c>
      <c r="G15158" s="147">
        <v>82.030830550100575</v>
      </c>
      <c r="H15158" s="147">
        <v>88.252815000000012</v>
      </c>
      <c r="I15158" s="147">
        <v>94.772000000000006</v>
      </c>
      <c r="J15158" s="147">
        <v>101.32472000000001</v>
      </c>
      <c r="K15158" s="147">
        <v>107.8668</v>
      </c>
    </row>
    <row r="15159" spans="2:11" x14ac:dyDescent="0.2">
      <c r="B15159" s="21" t="str">
        <f t="shared" si="236"/>
        <v>Owen SoundWind2025RCP4.5</v>
      </c>
      <c r="C15159" t="s">
        <v>402</v>
      </c>
      <c r="D15159" t="s">
        <v>1</v>
      </c>
      <c r="E15159" s="144" t="s">
        <v>193</v>
      </c>
      <c r="F15159" s="144">
        <v>2025</v>
      </c>
      <c r="G15159" s="147">
        <v>82.10602547810484</v>
      </c>
      <c r="H15159" s="147">
        <v>88.345582500000006</v>
      </c>
      <c r="I15159" s="147">
        <v>94.889166666666668</v>
      </c>
      <c r="J15159" s="147">
        <v>101.46025333333334</v>
      </c>
      <c r="K15159" s="147">
        <v>108.02383499999999</v>
      </c>
    </row>
    <row r="15160" spans="2:11" x14ac:dyDescent="0.2">
      <c r="B15160" s="21" t="str">
        <f t="shared" si="236"/>
        <v>Owen SoundWind2030RCP4.5</v>
      </c>
      <c r="C15160" t="s">
        <v>402</v>
      </c>
      <c r="D15160" t="s">
        <v>1</v>
      </c>
      <c r="E15160" s="144" t="s">
        <v>193</v>
      </c>
      <c r="F15160" s="144">
        <v>2030</v>
      </c>
      <c r="G15160" s="147">
        <v>82.181220406109091</v>
      </c>
      <c r="H15160" s="147">
        <v>88.438350000000014</v>
      </c>
      <c r="I15160" s="147">
        <v>95.00633333333333</v>
      </c>
      <c r="J15160" s="147">
        <v>101.59578666666667</v>
      </c>
      <c r="K15160" s="147">
        <v>108.18087</v>
      </c>
    </row>
    <row r="15161" spans="2:11" x14ac:dyDescent="0.2">
      <c r="B15161" s="21" t="str">
        <f t="shared" si="236"/>
        <v>Owen SoundWind2035RCP4.5</v>
      </c>
      <c r="C15161" t="s">
        <v>402</v>
      </c>
      <c r="D15161" t="s">
        <v>1</v>
      </c>
      <c r="E15161" s="144" t="s">
        <v>193</v>
      </c>
      <c r="F15161" s="144">
        <v>2035</v>
      </c>
      <c r="G15161" s="147">
        <v>82.256415334113356</v>
      </c>
      <c r="H15161" s="147">
        <v>88.531117500000022</v>
      </c>
      <c r="I15161" s="147">
        <v>95.123500000000007</v>
      </c>
      <c r="J15161" s="147">
        <v>101.73132000000001</v>
      </c>
      <c r="K15161" s="147">
        <v>108.33790499999999</v>
      </c>
    </row>
    <row r="15162" spans="2:11" x14ac:dyDescent="0.2">
      <c r="B15162" s="21" t="str">
        <f t="shared" si="236"/>
        <v>Owen SoundWind2040RCP4.5</v>
      </c>
      <c r="C15162" t="s">
        <v>402</v>
      </c>
      <c r="D15162" t="s">
        <v>1</v>
      </c>
      <c r="E15162" s="144" t="s">
        <v>193</v>
      </c>
      <c r="F15162" s="144">
        <v>2040</v>
      </c>
      <c r="G15162" s="147">
        <v>82.331610262117621</v>
      </c>
      <c r="H15162" s="147">
        <v>88.623885000000016</v>
      </c>
      <c r="I15162" s="147">
        <v>95.240666666666669</v>
      </c>
      <c r="J15162" s="147">
        <v>101.86685333333334</v>
      </c>
      <c r="K15162" s="147">
        <v>108.49493999999999</v>
      </c>
    </row>
    <row r="15163" spans="2:11" x14ac:dyDescent="0.2">
      <c r="B15163" s="21" t="str">
        <f t="shared" si="236"/>
        <v>Owen SoundWind2045RCP4.5</v>
      </c>
      <c r="C15163" t="s">
        <v>402</v>
      </c>
      <c r="D15163" t="s">
        <v>1</v>
      </c>
      <c r="E15163" s="144" t="s">
        <v>193</v>
      </c>
      <c r="F15163" s="144">
        <v>2045</v>
      </c>
      <c r="G15163" s="147">
        <v>82.406805190121872</v>
      </c>
      <c r="H15163" s="147">
        <v>88.716652500000009</v>
      </c>
      <c r="I15163" s="147">
        <v>95.357833333333332</v>
      </c>
      <c r="J15163" s="147">
        <v>102.00238666666667</v>
      </c>
      <c r="K15163" s="147">
        <v>108.65197499999999</v>
      </c>
    </row>
    <row r="15164" spans="2:11" x14ac:dyDescent="0.2">
      <c r="B15164" s="21" t="str">
        <f t="shared" si="236"/>
        <v>Owen SoundWind2050RCP4.5</v>
      </c>
      <c r="C15164" t="s">
        <v>402</v>
      </c>
      <c r="D15164" t="s">
        <v>1</v>
      </c>
      <c r="E15164" s="144" t="s">
        <v>193</v>
      </c>
      <c r="F15164" s="144">
        <v>2050</v>
      </c>
      <c r="G15164" s="147">
        <v>82.47871888490414</v>
      </c>
      <c r="H15164" s="147">
        <v>88.800585000000012</v>
      </c>
      <c r="I15164" s="147">
        <v>95.455999999999989</v>
      </c>
      <c r="J15164" s="147">
        <v>102.113524</v>
      </c>
      <c r="K15164" s="147">
        <v>108.77651999999999</v>
      </c>
    </row>
    <row r="15165" spans="2:11" x14ac:dyDescent="0.2">
      <c r="B15165" s="21" t="str">
        <f t="shared" si="236"/>
        <v>Owen SoundWind2055RCP4.5</v>
      </c>
      <c r="C15165" t="s">
        <v>402</v>
      </c>
      <c r="D15165" t="s">
        <v>1</v>
      </c>
      <c r="E15165" s="144" t="s">
        <v>193</v>
      </c>
      <c r="F15165" s="144">
        <v>2055</v>
      </c>
      <c r="G15165" s="147">
        <v>82.475437651682128</v>
      </c>
      <c r="H15165" s="147">
        <v>88.791750000000008</v>
      </c>
      <c r="I15165" s="147">
        <v>95.436999999999998</v>
      </c>
      <c r="J15165" s="147">
        <v>102.089128</v>
      </c>
      <c r="K15165" s="147">
        <v>108.74403</v>
      </c>
    </row>
    <row r="15166" spans="2:11" x14ac:dyDescent="0.2">
      <c r="B15166" s="21" t="str">
        <f t="shared" si="236"/>
        <v>Owen SoundWind2060RCP4.5</v>
      </c>
      <c r="C15166" t="s">
        <v>402</v>
      </c>
      <c r="D15166" t="s">
        <v>1</v>
      </c>
      <c r="E15166" s="144" t="s">
        <v>193</v>
      </c>
      <c r="F15166" s="144">
        <v>2060</v>
      </c>
      <c r="G15166" s="147">
        <v>82.472156418460131</v>
      </c>
      <c r="H15166" s="147">
        <v>88.782915000000017</v>
      </c>
      <c r="I15166" s="147">
        <v>95.417999999999992</v>
      </c>
      <c r="J15166" s="147">
        <v>102.06473200000001</v>
      </c>
      <c r="K15166" s="147">
        <v>108.71154</v>
      </c>
    </row>
    <row r="15167" spans="2:11" x14ac:dyDescent="0.2">
      <c r="B15167" s="21" t="str">
        <f t="shared" si="236"/>
        <v>Owen SoundWind2065RCP4.5</v>
      </c>
      <c r="C15167" t="s">
        <v>402</v>
      </c>
      <c r="D15167" t="s">
        <v>1</v>
      </c>
      <c r="E15167" s="144" t="s">
        <v>193</v>
      </c>
      <c r="F15167" s="144">
        <v>2065</v>
      </c>
      <c r="G15167" s="147">
        <v>82.468875185238119</v>
      </c>
      <c r="H15167" s="147">
        <v>88.774080000000012</v>
      </c>
      <c r="I15167" s="147">
        <v>95.399000000000001</v>
      </c>
      <c r="J15167" s="147">
        <v>102.04033600000001</v>
      </c>
      <c r="K15167" s="147">
        <v>108.67905</v>
      </c>
    </row>
    <row r="15168" spans="2:11" x14ac:dyDescent="0.2">
      <c r="B15168" s="21" t="str">
        <f t="shared" si="236"/>
        <v>Owen SoundWind2070RCP4.5</v>
      </c>
      <c r="C15168" t="s">
        <v>402</v>
      </c>
      <c r="D15168" t="s">
        <v>1</v>
      </c>
      <c r="E15168" s="144" t="s">
        <v>193</v>
      </c>
      <c r="F15168" s="144">
        <v>2070</v>
      </c>
      <c r="G15168" s="147">
        <v>82.465593952016121</v>
      </c>
      <c r="H15168" s="147">
        <v>88.765245000000007</v>
      </c>
      <c r="I15168" s="147">
        <v>95.38</v>
      </c>
      <c r="J15168" s="147">
        <v>102.01594000000001</v>
      </c>
      <c r="K15168" s="147">
        <v>108.64656000000001</v>
      </c>
    </row>
    <row r="15169" spans="2:11" x14ac:dyDescent="0.2">
      <c r="B15169" s="21" t="str">
        <f t="shared" si="236"/>
        <v>Owen SoundWind2075RCP4.5</v>
      </c>
      <c r="C15169" t="s">
        <v>402</v>
      </c>
      <c r="D15169" t="s">
        <v>1</v>
      </c>
      <c r="E15169" s="144" t="s">
        <v>193</v>
      </c>
      <c r="F15169" s="144">
        <v>2075</v>
      </c>
      <c r="G15169" s="147">
        <v>82.483367298635301</v>
      </c>
      <c r="H15169" s="147">
        <v>88.784387500000008</v>
      </c>
      <c r="I15169" s="147">
        <v>95.40058333333333</v>
      </c>
      <c r="J15169" s="147">
        <v>102.03796416666668</v>
      </c>
      <c r="K15169" s="147">
        <v>108.67002500000001</v>
      </c>
    </row>
    <row r="15170" spans="2:11" x14ac:dyDescent="0.2">
      <c r="B15170" s="21" t="str">
        <f t="shared" si="236"/>
        <v>Owen SoundWind2080RCP4.5</v>
      </c>
      <c r="C15170" t="s">
        <v>402</v>
      </c>
      <c r="D15170" t="s">
        <v>1</v>
      </c>
      <c r="E15170" s="144" t="s">
        <v>193</v>
      </c>
      <c r="F15170" s="144">
        <v>2080</v>
      </c>
      <c r="G15170" s="147">
        <v>82.501140645254495</v>
      </c>
      <c r="H15170" s="147">
        <v>88.803530000000009</v>
      </c>
      <c r="I15170" s="147">
        <v>95.421166666666664</v>
      </c>
      <c r="J15170" s="147">
        <v>102.05998833333334</v>
      </c>
      <c r="K15170" s="147">
        <v>108.69349</v>
      </c>
    </row>
    <row r="15171" spans="2:11" x14ac:dyDescent="0.2">
      <c r="B15171" s="21" t="str">
        <f t="shared" si="236"/>
        <v>Owen SoundWind2085RCP4.5</v>
      </c>
      <c r="C15171" t="s">
        <v>402</v>
      </c>
      <c r="D15171" t="s">
        <v>1</v>
      </c>
      <c r="E15171" s="144" t="s">
        <v>193</v>
      </c>
      <c r="F15171" s="144">
        <v>2085</v>
      </c>
      <c r="G15171" s="147">
        <v>82.518913991873674</v>
      </c>
      <c r="H15171" s="147">
        <v>88.82267250000001</v>
      </c>
      <c r="I15171" s="147">
        <v>95.441749999999999</v>
      </c>
      <c r="J15171" s="147">
        <v>102.0820125</v>
      </c>
      <c r="K15171" s="147">
        <v>108.716955</v>
      </c>
    </row>
    <row r="15172" spans="2:11" x14ac:dyDescent="0.2">
      <c r="B15172" s="21" t="str">
        <f t="shared" si="236"/>
        <v>Owen SoundWind2090RCP4.5</v>
      </c>
      <c r="C15172" t="s">
        <v>402</v>
      </c>
      <c r="D15172" t="s">
        <v>1</v>
      </c>
      <c r="E15172" s="144" t="s">
        <v>193</v>
      </c>
      <c r="F15172" s="144">
        <v>2090</v>
      </c>
      <c r="G15172" s="147">
        <v>82.536687338492854</v>
      </c>
      <c r="H15172" s="147">
        <v>88.841815000000011</v>
      </c>
      <c r="I15172" s="147">
        <v>95.462333333333333</v>
      </c>
      <c r="J15172" s="147">
        <v>102.10403666666667</v>
      </c>
      <c r="K15172" s="147">
        <v>108.74042</v>
      </c>
    </row>
    <row r="15173" spans="2:11" x14ac:dyDescent="0.2">
      <c r="B15173" s="21" t="str">
        <f t="shared" si="236"/>
        <v>Owen SoundWind2095RCP4.5</v>
      </c>
      <c r="C15173" t="s">
        <v>402</v>
      </c>
      <c r="D15173" t="s">
        <v>1</v>
      </c>
      <c r="E15173" s="144" t="s">
        <v>193</v>
      </c>
      <c r="F15173" s="144">
        <v>2095</v>
      </c>
      <c r="G15173" s="147">
        <v>82.554460685112048</v>
      </c>
      <c r="H15173" s="147">
        <v>88.860957500000012</v>
      </c>
      <c r="I15173" s="147">
        <v>95.482916666666668</v>
      </c>
      <c r="J15173" s="147">
        <v>102.12606083333333</v>
      </c>
      <c r="K15173" s="147">
        <v>108.76388499999999</v>
      </c>
    </row>
    <row r="15174" spans="2:11" x14ac:dyDescent="0.2">
      <c r="B15174" s="21" t="str">
        <f t="shared" si="236"/>
        <v>Owen SoundWind2100RCP4.5</v>
      </c>
      <c r="C15174" t="s">
        <v>402</v>
      </c>
      <c r="D15174" t="s">
        <v>1</v>
      </c>
      <c r="E15174" s="144" t="s">
        <v>193</v>
      </c>
      <c r="F15174" s="144">
        <v>2100</v>
      </c>
      <c r="G15174" s="147">
        <v>82.572234031731227</v>
      </c>
      <c r="H15174" s="147">
        <v>88.880100000000013</v>
      </c>
      <c r="I15174" s="147">
        <v>95.503500000000003</v>
      </c>
      <c r="J15174" s="147">
        <v>102.14808499999999</v>
      </c>
      <c r="K15174" s="147">
        <v>108.78734999999999</v>
      </c>
    </row>
    <row r="15175" spans="2:11" x14ac:dyDescent="0.2">
      <c r="B15175" s="21" t="str">
        <f t="shared" si="236"/>
        <v>Owen SoundWind2023RCP6.0</v>
      </c>
      <c r="C15175" t="s">
        <v>402</v>
      </c>
      <c r="D15175" t="s">
        <v>1</v>
      </c>
      <c r="E15175" s="144" t="s">
        <v>192</v>
      </c>
      <c r="F15175" s="144">
        <v>2023</v>
      </c>
      <c r="G15175" s="147">
        <v>82.030830550100575</v>
      </c>
      <c r="H15175" s="147">
        <v>88.252815000000012</v>
      </c>
      <c r="I15175" s="147">
        <v>94.772000000000006</v>
      </c>
      <c r="J15175" s="147">
        <v>101.32472000000001</v>
      </c>
      <c r="K15175" s="147">
        <v>107.8668</v>
      </c>
    </row>
    <row r="15176" spans="2:11" x14ac:dyDescent="0.2">
      <c r="B15176" s="21" t="str">
        <f t="shared" si="236"/>
        <v>Owen SoundWind2025RCP6.0</v>
      </c>
      <c r="C15176" t="s">
        <v>402</v>
      </c>
      <c r="D15176" t="s">
        <v>1</v>
      </c>
      <c r="E15176" s="144" t="s">
        <v>192</v>
      </c>
      <c r="F15176" s="144">
        <v>2025</v>
      </c>
      <c r="G15176" s="147">
        <v>82.10602547810484</v>
      </c>
      <c r="H15176" s="147">
        <v>88.345582500000006</v>
      </c>
      <c r="I15176" s="147">
        <v>94.889166666666668</v>
      </c>
      <c r="J15176" s="147">
        <v>101.46025333333334</v>
      </c>
      <c r="K15176" s="147">
        <v>108.02383499999999</v>
      </c>
    </row>
    <row r="15177" spans="2:11" x14ac:dyDescent="0.2">
      <c r="B15177" s="21" t="str">
        <f t="shared" si="236"/>
        <v>Owen SoundWind2030RCP6.0</v>
      </c>
      <c r="C15177" t="s">
        <v>402</v>
      </c>
      <c r="D15177" t="s">
        <v>1</v>
      </c>
      <c r="E15177" s="144" t="s">
        <v>192</v>
      </c>
      <c r="F15177" s="144">
        <v>2030</v>
      </c>
      <c r="G15177" s="147">
        <v>82.181220406109091</v>
      </c>
      <c r="H15177" s="147">
        <v>88.438350000000014</v>
      </c>
      <c r="I15177" s="147">
        <v>95.00633333333333</v>
      </c>
      <c r="J15177" s="147">
        <v>101.59578666666667</v>
      </c>
      <c r="K15177" s="147">
        <v>108.18087</v>
      </c>
    </row>
    <row r="15178" spans="2:11" x14ac:dyDescent="0.2">
      <c r="B15178" s="21" t="str">
        <f t="shared" si="236"/>
        <v>Owen SoundWind2035RCP6.0</v>
      </c>
      <c r="C15178" t="s">
        <v>402</v>
      </c>
      <c r="D15178" t="s">
        <v>1</v>
      </c>
      <c r="E15178" s="144" t="s">
        <v>192</v>
      </c>
      <c r="F15178" s="144">
        <v>2035</v>
      </c>
      <c r="G15178" s="147">
        <v>82.256415334113356</v>
      </c>
      <c r="H15178" s="147">
        <v>88.531117500000022</v>
      </c>
      <c r="I15178" s="147">
        <v>95.123500000000007</v>
      </c>
      <c r="J15178" s="147">
        <v>101.73132000000001</v>
      </c>
      <c r="K15178" s="147">
        <v>108.33790499999999</v>
      </c>
    </row>
    <row r="15179" spans="2:11" x14ac:dyDescent="0.2">
      <c r="B15179" s="21" t="str">
        <f t="shared" si="236"/>
        <v>Owen SoundWind2040RCP6.0</v>
      </c>
      <c r="C15179" t="s">
        <v>402</v>
      </c>
      <c r="D15179" t="s">
        <v>1</v>
      </c>
      <c r="E15179" s="144" t="s">
        <v>192</v>
      </c>
      <c r="F15179" s="144">
        <v>2040</v>
      </c>
      <c r="G15179" s="147">
        <v>82.331610262117621</v>
      </c>
      <c r="H15179" s="147">
        <v>88.623885000000016</v>
      </c>
      <c r="I15179" s="147">
        <v>95.240666666666669</v>
      </c>
      <c r="J15179" s="147">
        <v>101.86685333333334</v>
      </c>
      <c r="K15179" s="147">
        <v>108.49493999999999</v>
      </c>
    </row>
    <row r="15180" spans="2:11" x14ac:dyDescent="0.2">
      <c r="B15180" s="21" t="str">
        <f t="shared" ref="B15180:B15243" si="237">C15180&amp;D15180&amp;F15180&amp;E15180</f>
        <v>Owen SoundWind2045RCP6.0</v>
      </c>
      <c r="C15180" t="s">
        <v>402</v>
      </c>
      <c r="D15180" t="s">
        <v>1</v>
      </c>
      <c r="E15180" s="144" t="s">
        <v>192</v>
      </c>
      <c r="F15180" s="144">
        <v>2045</v>
      </c>
      <c r="G15180" s="147">
        <v>82.406805190121872</v>
      </c>
      <c r="H15180" s="147">
        <v>88.716652500000009</v>
      </c>
      <c r="I15180" s="147">
        <v>95.357833333333332</v>
      </c>
      <c r="J15180" s="147">
        <v>102.00238666666667</v>
      </c>
      <c r="K15180" s="147">
        <v>108.65197499999999</v>
      </c>
    </row>
    <row r="15181" spans="2:11" x14ac:dyDescent="0.2">
      <c r="B15181" s="21" t="str">
        <f t="shared" si="237"/>
        <v>Owen SoundWind2050RCP6.0</v>
      </c>
      <c r="C15181" t="s">
        <v>402</v>
      </c>
      <c r="D15181" t="s">
        <v>1</v>
      </c>
      <c r="E15181" s="144" t="s">
        <v>192</v>
      </c>
      <c r="F15181" s="144">
        <v>2050</v>
      </c>
      <c r="G15181" s="147">
        <v>82.47871888490414</v>
      </c>
      <c r="H15181" s="147">
        <v>88.800585000000012</v>
      </c>
      <c r="I15181" s="147">
        <v>95.455999999999989</v>
      </c>
      <c r="J15181" s="147">
        <v>102.113524</v>
      </c>
      <c r="K15181" s="147">
        <v>108.77651999999999</v>
      </c>
    </row>
    <row r="15182" spans="2:11" x14ac:dyDescent="0.2">
      <c r="B15182" s="21" t="str">
        <f t="shared" si="237"/>
        <v>Owen SoundWind2055RCP6.0</v>
      </c>
      <c r="C15182" t="s">
        <v>402</v>
      </c>
      <c r="D15182" t="s">
        <v>1</v>
      </c>
      <c r="E15182" s="144" t="s">
        <v>192</v>
      </c>
      <c r="F15182" s="144">
        <v>2055</v>
      </c>
      <c r="G15182" s="147">
        <v>82.475437651682128</v>
      </c>
      <c r="H15182" s="147">
        <v>88.791750000000008</v>
      </c>
      <c r="I15182" s="147">
        <v>95.436999999999998</v>
      </c>
      <c r="J15182" s="147">
        <v>102.089128</v>
      </c>
      <c r="K15182" s="147">
        <v>108.74403</v>
      </c>
    </row>
    <row r="15183" spans="2:11" x14ac:dyDescent="0.2">
      <c r="B15183" s="21" t="str">
        <f t="shared" si="237"/>
        <v>Owen SoundWind2060RCP6.0</v>
      </c>
      <c r="C15183" t="s">
        <v>402</v>
      </c>
      <c r="D15183" t="s">
        <v>1</v>
      </c>
      <c r="E15183" s="144" t="s">
        <v>192</v>
      </c>
      <c r="F15183" s="144">
        <v>2060</v>
      </c>
      <c r="G15183" s="147">
        <v>82.472156418460131</v>
      </c>
      <c r="H15183" s="147">
        <v>88.782915000000017</v>
      </c>
      <c r="I15183" s="147">
        <v>95.417999999999992</v>
      </c>
      <c r="J15183" s="147">
        <v>102.06473200000001</v>
      </c>
      <c r="K15183" s="147">
        <v>108.71154</v>
      </c>
    </row>
    <row r="15184" spans="2:11" x14ac:dyDescent="0.2">
      <c r="B15184" s="21" t="str">
        <f t="shared" si="237"/>
        <v>Owen SoundWind2065RCP6.0</v>
      </c>
      <c r="C15184" t="s">
        <v>402</v>
      </c>
      <c r="D15184" t="s">
        <v>1</v>
      </c>
      <c r="E15184" s="144" t="s">
        <v>192</v>
      </c>
      <c r="F15184" s="144">
        <v>2065</v>
      </c>
      <c r="G15184" s="147">
        <v>82.468875185238119</v>
      </c>
      <c r="H15184" s="147">
        <v>88.774080000000012</v>
      </c>
      <c r="I15184" s="147">
        <v>95.399000000000001</v>
      </c>
      <c r="J15184" s="147">
        <v>102.04033600000001</v>
      </c>
      <c r="K15184" s="147">
        <v>108.67905</v>
      </c>
    </row>
    <row r="15185" spans="2:11" x14ac:dyDescent="0.2">
      <c r="B15185" s="21" t="str">
        <f t="shared" si="237"/>
        <v>Owen SoundWind2070RCP6.0</v>
      </c>
      <c r="C15185" t="s">
        <v>402</v>
      </c>
      <c r="D15185" t="s">
        <v>1</v>
      </c>
      <c r="E15185" s="144" t="s">
        <v>192</v>
      </c>
      <c r="F15185" s="144">
        <v>2070</v>
      </c>
      <c r="G15185" s="147">
        <v>82.465593952016121</v>
      </c>
      <c r="H15185" s="147">
        <v>88.765245000000007</v>
      </c>
      <c r="I15185" s="147">
        <v>95.38</v>
      </c>
      <c r="J15185" s="147">
        <v>102.01594000000001</v>
      </c>
      <c r="K15185" s="147">
        <v>108.64656000000001</v>
      </c>
    </row>
    <row r="15186" spans="2:11" x14ac:dyDescent="0.2">
      <c r="B15186" s="21" t="str">
        <f t="shared" si="237"/>
        <v>Owen SoundWind2075RCP6.0</v>
      </c>
      <c r="C15186" t="s">
        <v>402</v>
      </c>
      <c r="D15186" t="s">
        <v>1</v>
      </c>
      <c r="E15186" s="144" t="s">
        <v>192</v>
      </c>
      <c r="F15186" s="144">
        <v>2075</v>
      </c>
      <c r="G15186" s="147">
        <v>82.492253971944905</v>
      </c>
      <c r="H15186" s="147">
        <v>88.793958750000002</v>
      </c>
      <c r="I15186" s="147">
        <v>95.410875000000004</v>
      </c>
      <c r="J15186" s="147">
        <v>102.04897625000001</v>
      </c>
      <c r="K15186" s="147">
        <v>108.6817575</v>
      </c>
    </row>
    <row r="15187" spans="2:11" x14ac:dyDescent="0.2">
      <c r="B15187" s="21" t="str">
        <f t="shared" si="237"/>
        <v>Owen SoundWind2080RCP6.0</v>
      </c>
      <c r="C15187" t="s">
        <v>402</v>
      </c>
      <c r="D15187" t="s">
        <v>1</v>
      </c>
      <c r="E15187" s="144" t="s">
        <v>192</v>
      </c>
      <c r="F15187" s="144">
        <v>2080</v>
      </c>
      <c r="G15187" s="147">
        <v>82.518913991873674</v>
      </c>
      <c r="H15187" s="147">
        <v>88.82267250000001</v>
      </c>
      <c r="I15187" s="147">
        <v>95.441749999999999</v>
      </c>
      <c r="J15187" s="147">
        <v>102.0820125</v>
      </c>
      <c r="K15187" s="147">
        <v>108.716955</v>
      </c>
    </row>
    <row r="15188" spans="2:11" x14ac:dyDescent="0.2">
      <c r="B15188" s="21" t="str">
        <f t="shared" si="237"/>
        <v>Owen SoundWind2085RCP6.0</v>
      </c>
      <c r="C15188" t="s">
        <v>402</v>
      </c>
      <c r="D15188" t="s">
        <v>1</v>
      </c>
      <c r="E15188" s="144" t="s">
        <v>192</v>
      </c>
      <c r="F15188" s="144">
        <v>2085</v>
      </c>
      <c r="G15188" s="147">
        <v>82.545574011802444</v>
      </c>
      <c r="H15188" s="147">
        <v>88.851386250000019</v>
      </c>
      <c r="I15188" s="147">
        <v>95.472624999999994</v>
      </c>
      <c r="J15188" s="147">
        <v>102.11504875</v>
      </c>
      <c r="K15188" s="147">
        <v>108.75215249999999</v>
      </c>
    </row>
    <row r="15189" spans="2:11" x14ac:dyDescent="0.2">
      <c r="B15189" s="21" t="str">
        <f t="shared" si="237"/>
        <v>Owen SoundWind2090RCP6.0</v>
      </c>
      <c r="C15189" t="s">
        <v>402</v>
      </c>
      <c r="D15189" t="s">
        <v>1</v>
      </c>
      <c r="E15189" s="144" t="s">
        <v>192</v>
      </c>
      <c r="F15189" s="144">
        <v>2090</v>
      </c>
      <c r="G15189" s="147">
        <v>82.703483360611401</v>
      </c>
      <c r="H15189" s="147">
        <v>89.039130000000014</v>
      </c>
      <c r="I15189" s="147">
        <v>95.696666666666673</v>
      </c>
      <c r="J15189" s="147">
        <v>102.36832666666666</v>
      </c>
      <c r="K15189" s="147">
        <v>109.03282999999999</v>
      </c>
    </row>
    <row r="15190" spans="2:11" x14ac:dyDescent="0.2">
      <c r="B15190" s="21" t="str">
        <f t="shared" si="237"/>
        <v>Owen SoundWind2095RCP6.0</v>
      </c>
      <c r="C15190" t="s">
        <v>402</v>
      </c>
      <c r="D15190" t="s">
        <v>1</v>
      </c>
      <c r="E15190" s="144" t="s">
        <v>192</v>
      </c>
      <c r="F15190" s="144">
        <v>2095</v>
      </c>
      <c r="G15190" s="147">
        <v>82.83473268949156</v>
      </c>
      <c r="H15190" s="147">
        <v>89.198160000000016</v>
      </c>
      <c r="I15190" s="147">
        <v>95.889833333333343</v>
      </c>
      <c r="J15190" s="147">
        <v>102.58856833333334</v>
      </c>
      <c r="K15190" s="147">
        <v>109.27831</v>
      </c>
    </row>
    <row r="15191" spans="2:11" x14ac:dyDescent="0.2">
      <c r="B15191" s="21" t="str">
        <f t="shared" si="237"/>
        <v>Owen SoundWind2100RCP6.0</v>
      </c>
      <c r="C15191" t="s">
        <v>402</v>
      </c>
      <c r="D15191" t="s">
        <v>1</v>
      </c>
      <c r="E15191" s="144" t="s">
        <v>192</v>
      </c>
      <c r="F15191" s="144">
        <v>2100</v>
      </c>
      <c r="G15191" s="147">
        <v>82.965982018371733</v>
      </c>
      <c r="H15191" s="147">
        <v>89.357190000000017</v>
      </c>
      <c r="I15191" s="147">
        <v>96.083000000000013</v>
      </c>
      <c r="J15191" s="147">
        <v>102.80881000000001</v>
      </c>
      <c r="K15191" s="147">
        <v>109.52379000000001</v>
      </c>
    </row>
    <row r="15192" spans="2:11" x14ac:dyDescent="0.2">
      <c r="B15192" s="21" t="str">
        <f t="shared" si="237"/>
        <v>Owen SoundWind2023RCP8.5</v>
      </c>
      <c r="C15192" t="s">
        <v>402</v>
      </c>
      <c r="D15192" t="s">
        <v>1</v>
      </c>
      <c r="E15192" s="144" t="s">
        <v>191</v>
      </c>
      <c r="F15192" s="144">
        <v>2023</v>
      </c>
      <c r="G15192" s="147">
        <v>82.030830550100575</v>
      </c>
      <c r="H15192" s="147">
        <v>88.252815000000012</v>
      </c>
      <c r="I15192" s="147">
        <v>94.772000000000006</v>
      </c>
      <c r="J15192" s="147">
        <v>101.32472000000001</v>
      </c>
      <c r="K15192" s="147">
        <v>107.8668</v>
      </c>
    </row>
    <row r="15193" spans="2:11" x14ac:dyDescent="0.2">
      <c r="B15193" s="21" t="str">
        <f t="shared" si="237"/>
        <v>Owen SoundWind2025RCP8.5</v>
      </c>
      <c r="C15193" t="s">
        <v>402</v>
      </c>
      <c r="D15193" t="s">
        <v>1</v>
      </c>
      <c r="E15193" s="144" t="s">
        <v>191</v>
      </c>
      <c r="F15193" s="144">
        <v>2025</v>
      </c>
      <c r="G15193" s="147">
        <v>82.181220406109091</v>
      </c>
      <c r="H15193" s="147">
        <v>88.438350000000014</v>
      </c>
      <c r="I15193" s="147">
        <v>95.00633333333333</v>
      </c>
      <c r="J15193" s="147">
        <v>101.59578666666667</v>
      </c>
      <c r="K15193" s="147">
        <v>108.18087</v>
      </c>
    </row>
    <row r="15194" spans="2:11" x14ac:dyDescent="0.2">
      <c r="B15194" s="21" t="str">
        <f t="shared" si="237"/>
        <v>Owen SoundWind2030RCP8.5</v>
      </c>
      <c r="C15194" t="s">
        <v>402</v>
      </c>
      <c r="D15194" t="s">
        <v>1</v>
      </c>
      <c r="E15194" s="144" t="s">
        <v>191</v>
      </c>
      <c r="F15194" s="144">
        <v>2030</v>
      </c>
      <c r="G15194" s="147">
        <v>82.331610262117621</v>
      </c>
      <c r="H15194" s="147">
        <v>88.623885000000016</v>
      </c>
      <c r="I15194" s="147">
        <v>95.240666666666669</v>
      </c>
      <c r="J15194" s="147">
        <v>101.86685333333334</v>
      </c>
      <c r="K15194" s="147">
        <v>108.49493999999999</v>
      </c>
    </row>
    <row r="15195" spans="2:11" x14ac:dyDescent="0.2">
      <c r="B15195" s="21" t="str">
        <f t="shared" si="237"/>
        <v>Owen SoundWind2035RCP8.5</v>
      </c>
      <c r="C15195" t="s">
        <v>402</v>
      </c>
      <c r="D15195" t="s">
        <v>1</v>
      </c>
      <c r="E15195" s="144" t="s">
        <v>191</v>
      </c>
      <c r="F15195" s="144">
        <v>2035</v>
      </c>
      <c r="G15195" s="147">
        <v>82.482000118126138</v>
      </c>
      <c r="H15195" s="147">
        <v>88.809420000000017</v>
      </c>
      <c r="I15195" s="147">
        <v>95.474999999999994</v>
      </c>
      <c r="J15195" s="147">
        <v>102.13791999999999</v>
      </c>
      <c r="K15195" s="147">
        <v>108.80900999999999</v>
      </c>
    </row>
    <row r="15196" spans="2:11" x14ac:dyDescent="0.2">
      <c r="B15196" s="21" t="str">
        <f t="shared" si="237"/>
        <v>Owen SoundWind2040RCP8.5</v>
      </c>
      <c r="C15196" t="s">
        <v>402</v>
      </c>
      <c r="D15196" t="s">
        <v>1</v>
      </c>
      <c r="E15196" s="144" t="s">
        <v>191</v>
      </c>
      <c r="F15196" s="144">
        <v>2040</v>
      </c>
      <c r="G15196" s="147">
        <v>82.47653139608947</v>
      </c>
      <c r="H15196" s="147">
        <v>88.794695000000019</v>
      </c>
      <c r="I15196" s="147">
        <v>95.443333333333328</v>
      </c>
      <c r="J15196" s="147">
        <v>102.09726000000001</v>
      </c>
      <c r="K15196" s="147">
        <v>108.75485999999999</v>
      </c>
    </row>
    <row r="15197" spans="2:11" x14ac:dyDescent="0.2">
      <c r="B15197" s="21" t="str">
        <f t="shared" si="237"/>
        <v>Owen SoundWind2045RCP8.5</v>
      </c>
      <c r="C15197" t="s">
        <v>402</v>
      </c>
      <c r="D15197" t="s">
        <v>1</v>
      </c>
      <c r="E15197" s="144" t="s">
        <v>191</v>
      </c>
      <c r="F15197" s="144">
        <v>2045</v>
      </c>
      <c r="G15197" s="147">
        <v>82.471062674052789</v>
      </c>
      <c r="H15197" s="147">
        <v>88.779970000000006</v>
      </c>
      <c r="I15197" s="147">
        <v>95.411666666666662</v>
      </c>
      <c r="J15197" s="147">
        <v>102.0566</v>
      </c>
      <c r="K15197" s="147">
        <v>108.70071</v>
      </c>
    </row>
    <row r="15198" spans="2:11" x14ac:dyDescent="0.2">
      <c r="B15198" s="21" t="str">
        <f t="shared" si="237"/>
        <v>Owen SoundWind2050RCP8.5</v>
      </c>
      <c r="C15198" t="s">
        <v>402</v>
      </c>
      <c r="D15198" t="s">
        <v>1</v>
      </c>
      <c r="E15198" s="144" t="s">
        <v>191</v>
      </c>
      <c r="F15198" s="144">
        <v>2050</v>
      </c>
      <c r="G15198" s="147">
        <v>82.501140645254495</v>
      </c>
      <c r="H15198" s="147">
        <v>88.803530000000009</v>
      </c>
      <c r="I15198" s="147">
        <v>95.421166666666664</v>
      </c>
      <c r="J15198" s="147">
        <v>102.05998833333334</v>
      </c>
      <c r="K15198" s="147">
        <v>108.69349</v>
      </c>
    </row>
    <row r="15199" spans="2:11" x14ac:dyDescent="0.2">
      <c r="B15199" s="21" t="str">
        <f t="shared" si="237"/>
        <v>Owen SoundWind2055RCP8.5</v>
      </c>
      <c r="C15199" t="s">
        <v>402</v>
      </c>
      <c r="D15199" t="s">
        <v>1</v>
      </c>
      <c r="E15199" s="144" t="s">
        <v>191</v>
      </c>
      <c r="F15199" s="144">
        <v>2055</v>
      </c>
      <c r="G15199" s="147">
        <v>82.536687338492854</v>
      </c>
      <c r="H15199" s="147">
        <v>88.841815000000011</v>
      </c>
      <c r="I15199" s="147">
        <v>95.462333333333333</v>
      </c>
      <c r="J15199" s="147">
        <v>102.10403666666667</v>
      </c>
      <c r="K15199" s="147">
        <v>108.74042</v>
      </c>
    </row>
    <row r="15200" spans="2:11" x14ac:dyDescent="0.2">
      <c r="B15200" s="21" t="str">
        <f t="shared" si="237"/>
        <v>Owen SoundWind2060RCP8.5</v>
      </c>
      <c r="C15200" t="s">
        <v>402</v>
      </c>
      <c r="D15200" t="s">
        <v>1</v>
      </c>
      <c r="E15200" s="144" t="s">
        <v>191</v>
      </c>
      <c r="F15200" s="144">
        <v>2060</v>
      </c>
      <c r="G15200" s="147">
        <v>82.703483360611401</v>
      </c>
      <c r="H15200" s="147">
        <v>89.039130000000014</v>
      </c>
      <c r="I15200" s="147">
        <v>95.696666666666673</v>
      </c>
      <c r="J15200" s="147">
        <v>102.36832666666666</v>
      </c>
      <c r="K15200" s="147">
        <v>109.03282999999999</v>
      </c>
    </row>
    <row r="15201" spans="2:11" x14ac:dyDescent="0.2">
      <c r="B15201" s="21" t="str">
        <f t="shared" si="237"/>
        <v>Owen SoundWind2065RCP8.5</v>
      </c>
      <c r="C15201" t="s">
        <v>402</v>
      </c>
      <c r="D15201" t="s">
        <v>1</v>
      </c>
      <c r="E15201" s="144" t="s">
        <v>191</v>
      </c>
      <c r="F15201" s="144">
        <v>2065</v>
      </c>
      <c r="G15201" s="147">
        <v>82.83473268949156</v>
      </c>
      <c r="H15201" s="147">
        <v>89.198160000000016</v>
      </c>
      <c r="I15201" s="147">
        <v>95.889833333333343</v>
      </c>
      <c r="J15201" s="147">
        <v>102.58856833333334</v>
      </c>
      <c r="K15201" s="147">
        <v>109.27831</v>
      </c>
    </row>
    <row r="15202" spans="2:11" x14ac:dyDescent="0.2">
      <c r="B15202" s="21" t="str">
        <f t="shared" si="237"/>
        <v>Owen SoundWind2070RCP8.5</v>
      </c>
      <c r="C15202" t="s">
        <v>402</v>
      </c>
      <c r="D15202" t="s">
        <v>1</v>
      </c>
      <c r="E15202" s="144" t="s">
        <v>191</v>
      </c>
      <c r="F15202" s="144">
        <v>2070</v>
      </c>
      <c r="G15202" s="147">
        <v>83.034341043830153</v>
      </c>
      <c r="H15202" s="147">
        <v>89.439650000000015</v>
      </c>
      <c r="I15202" s="147">
        <v>96.178000000000011</v>
      </c>
      <c r="J15202" s="147">
        <v>102.91723666666667</v>
      </c>
      <c r="K15202" s="147">
        <v>109.65013999999999</v>
      </c>
    </row>
    <row r="15203" spans="2:11" x14ac:dyDescent="0.2">
      <c r="B15203" s="21" t="str">
        <f t="shared" si="237"/>
        <v>Owen SoundWind2075RCP8.5</v>
      </c>
      <c r="C15203" t="s">
        <v>402</v>
      </c>
      <c r="D15203" t="s">
        <v>1</v>
      </c>
      <c r="E15203" s="144" t="s">
        <v>191</v>
      </c>
      <c r="F15203" s="144">
        <v>2075</v>
      </c>
      <c r="G15203" s="147">
        <v>83.102700069288559</v>
      </c>
      <c r="H15203" s="147">
        <v>89.522110000000012</v>
      </c>
      <c r="I15203" s="147">
        <v>96.272999999999996</v>
      </c>
      <c r="J15203" s="147">
        <v>103.02566333333334</v>
      </c>
      <c r="K15203" s="147">
        <v>109.77649</v>
      </c>
    </row>
    <row r="15204" spans="2:11" x14ac:dyDescent="0.2">
      <c r="B15204" s="21" t="str">
        <f t="shared" si="237"/>
        <v>Owen SoundWind2080RCP8.5</v>
      </c>
      <c r="C15204" t="s">
        <v>402</v>
      </c>
      <c r="D15204" t="s">
        <v>1</v>
      </c>
      <c r="E15204" s="144" t="s">
        <v>191</v>
      </c>
      <c r="F15204" s="144">
        <v>2080</v>
      </c>
      <c r="G15204" s="147">
        <v>83.17105909474698</v>
      </c>
      <c r="H15204" s="147">
        <v>89.60457000000001</v>
      </c>
      <c r="I15204" s="147">
        <v>96.367999999999995</v>
      </c>
      <c r="J15204" s="147">
        <v>103.13409</v>
      </c>
      <c r="K15204" s="147">
        <v>109.90283999999998</v>
      </c>
    </row>
    <row r="15205" spans="2:11" x14ac:dyDescent="0.2">
      <c r="B15205" s="21" t="str">
        <f t="shared" si="237"/>
        <v>Owen SoundWind2085RCP8.5</v>
      </c>
      <c r="C15205" t="s">
        <v>402</v>
      </c>
      <c r="D15205" t="s">
        <v>1</v>
      </c>
      <c r="E15205" s="144" t="s">
        <v>191</v>
      </c>
      <c r="F15205" s="144">
        <v>2085</v>
      </c>
      <c r="G15205" s="147">
        <v>83.486877792364865</v>
      </c>
      <c r="H15205" s="147">
        <v>90.028650000000013</v>
      </c>
      <c r="I15205" s="147">
        <v>96.933249999999987</v>
      </c>
      <c r="J15205" s="147">
        <v>103.815145</v>
      </c>
      <c r="K15205" s="147">
        <v>110.69884499999999</v>
      </c>
    </row>
    <row r="15206" spans="2:11" x14ac:dyDescent="0.2">
      <c r="B15206" s="21" t="str">
        <f t="shared" si="237"/>
        <v>Owen SoundWind2090RCP8.5</v>
      </c>
      <c r="C15206" t="s">
        <v>402</v>
      </c>
      <c r="D15206" t="s">
        <v>1</v>
      </c>
      <c r="E15206" s="144" t="s">
        <v>191</v>
      </c>
      <c r="F15206" s="144">
        <v>2090</v>
      </c>
      <c r="G15206" s="147">
        <v>83.80269648998275</v>
      </c>
      <c r="H15206" s="147">
        <v>90.452730000000017</v>
      </c>
      <c r="I15206" s="147">
        <v>97.498499999999993</v>
      </c>
      <c r="J15206" s="147">
        <v>104.4962</v>
      </c>
      <c r="K15206" s="147">
        <v>111.49485</v>
      </c>
    </row>
    <row r="15207" spans="2:11" x14ac:dyDescent="0.2">
      <c r="B15207" s="21" t="str">
        <f t="shared" si="237"/>
        <v>Owen SoundWind2095RCP8.5</v>
      </c>
      <c r="C15207" t="s">
        <v>402</v>
      </c>
      <c r="D15207" t="s">
        <v>1</v>
      </c>
      <c r="E15207" s="144" t="s">
        <v>191</v>
      </c>
      <c r="F15207" s="144">
        <v>2095</v>
      </c>
      <c r="G15207" s="147">
        <v>83.80269648998275</v>
      </c>
      <c r="H15207" s="147">
        <v>90.452730000000017</v>
      </c>
      <c r="I15207" s="147">
        <v>97.498499999999993</v>
      </c>
      <c r="J15207" s="147">
        <v>104.4962</v>
      </c>
      <c r="K15207" s="147">
        <v>111.49485</v>
      </c>
    </row>
    <row r="15208" spans="2:11" x14ac:dyDescent="0.2">
      <c r="B15208" s="21" t="str">
        <f t="shared" si="237"/>
        <v>Owen SoundWind2100RCP8.5</v>
      </c>
      <c r="C15208" t="s">
        <v>402</v>
      </c>
      <c r="D15208" t="s">
        <v>1</v>
      </c>
      <c r="E15208" s="144" t="s">
        <v>191</v>
      </c>
      <c r="F15208" s="144">
        <v>2100</v>
      </c>
      <c r="G15208" s="147">
        <v>83.80269648998275</v>
      </c>
      <c r="H15208" s="147">
        <v>90.452730000000017</v>
      </c>
      <c r="I15208" s="147">
        <v>97.498499999999993</v>
      </c>
      <c r="J15208" s="147">
        <v>104.4962</v>
      </c>
      <c r="K15208" s="147">
        <v>111.49485</v>
      </c>
    </row>
    <row r="15209" spans="2:11" x14ac:dyDescent="0.2">
      <c r="B15209" s="21" t="str">
        <f t="shared" si="237"/>
        <v>Pagwa RiverIce Accretion2023RCP4.5</v>
      </c>
      <c r="C15209" t="s">
        <v>403</v>
      </c>
      <c r="D15209" t="s">
        <v>486</v>
      </c>
      <c r="E15209" s="144" t="s">
        <v>193</v>
      </c>
      <c r="F15209" s="144">
        <v>2023</v>
      </c>
      <c r="G15209" s="147">
        <v>9.3626094889808904</v>
      </c>
      <c r="H15209" s="147">
        <v>11.167649999999998</v>
      </c>
      <c r="I15209" s="147">
        <v>13.468</v>
      </c>
      <c r="J15209" s="147">
        <v>15.218839999999998</v>
      </c>
      <c r="K15209" s="147">
        <v>16.96968</v>
      </c>
    </row>
    <row r="15210" spans="2:11" x14ac:dyDescent="0.2">
      <c r="B15210" s="21" t="str">
        <f t="shared" si="237"/>
        <v>Pagwa RiverIce Accretion2025RCP4.5</v>
      </c>
      <c r="C15210" t="s">
        <v>403</v>
      </c>
      <c r="D15210" t="s">
        <v>486</v>
      </c>
      <c r="E15210" s="144" t="s">
        <v>193</v>
      </c>
      <c r="F15210" s="144">
        <v>2025</v>
      </c>
      <c r="G15210" s="147">
        <v>9.4259314855247229</v>
      </c>
      <c r="H15210" s="147">
        <v>11.244978333333332</v>
      </c>
      <c r="I15210" s="147">
        <v>13.561166666666667</v>
      </c>
      <c r="J15210" s="147">
        <v>15.324118333333331</v>
      </c>
      <c r="K15210" s="147">
        <v>17.0898</v>
      </c>
    </row>
    <row r="15211" spans="2:11" x14ac:dyDescent="0.2">
      <c r="B15211" s="21" t="str">
        <f t="shared" si="237"/>
        <v>Pagwa RiverIce Accretion2030RCP4.5</v>
      </c>
      <c r="C15211" t="s">
        <v>403</v>
      </c>
      <c r="D15211" t="s">
        <v>486</v>
      </c>
      <c r="E15211" s="144" t="s">
        <v>193</v>
      </c>
      <c r="F15211" s="144">
        <v>2030</v>
      </c>
      <c r="G15211" s="147">
        <v>9.4892534820685555</v>
      </c>
      <c r="H15211" s="147">
        <v>11.322306666666666</v>
      </c>
      <c r="I15211" s="147">
        <v>13.654333333333334</v>
      </c>
      <c r="J15211" s="147">
        <v>15.429396666666664</v>
      </c>
      <c r="K15211" s="147">
        <v>17.20992</v>
      </c>
    </row>
    <row r="15212" spans="2:11" x14ac:dyDescent="0.2">
      <c r="B15212" s="21" t="str">
        <f t="shared" si="237"/>
        <v>Pagwa RiverIce Accretion2035RCP4.5</v>
      </c>
      <c r="C15212" t="s">
        <v>403</v>
      </c>
      <c r="D15212" t="s">
        <v>486</v>
      </c>
      <c r="E15212" s="144" t="s">
        <v>193</v>
      </c>
      <c r="F15212" s="144">
        <v>2035</v>
      </c>
      <c r="G15212" s="147">
        <v>9.5525754786123862</v>
      </c>
      <c r="H15212" s="147">
        <v>11.399635</v>
      </c>
      <c r="I15212" s="147">
        <v>13.747499999999999</v>
      </c>
      <c r="J15212" s="147">
        <v>15.534674999999996</v>
      </c>
      <c r="K15212" s="147">
        <v>17.33004</v>
      </c>
    </row>
    <row r="15213" spans="2:11" x14ac:dyDescent="0.2">
      <c r="B15213" s="21" t="str">
        <f t="shared" si="237"/>
        <v>Pagwa RiverIce Accretion2040RCP4.5</v>
      </c>
      <c r="C15213" t="s">
        <v>403</v>
      </c>
      <c r="D15213" t="s">
        <v>486</v>
      </c>
      <c r="E15213" s="144" t="s">
        <v>193</v>
      </c>
      <c r="F15213" s="144">
        <v>2040</v>
      </c>
      <c r="G15213" s="147">
        <v>9.6158974751562187</v>
      </c>
      <c r="H15213" s="147">
        <v>11.476963333333332</v>
      </c>
      <c r="I15213" s="147">
        <v>13.840666666666666</v>
      </c>
      <c r="J15213" s="147">
        <v>15.639953333333331</v>
      </c>
      <c r="K15213" s="147">
        <v>17.45016</v>
      </c>
    </row>
    <row r="15214" spans="2:11" x14ac:dyDescent="0.2">
      <c r="B15214" s="21" t="str">
        <f t="shared" si="237"/>
        <v>Pagwa RiverIce Accretion2045RCP4.5</v>
      </c>
      <c r="C15214" t="s">
        <v>403</v>
      </c>
      <c r="D15214" t="s">
        <v>486</v>
      </c>
      <c r="E15214" s="144" t="s">
        <v>193</v>
      </c>
      <c r="F15214" s="144">
        <v>2045</v>
      </c>
      <c r="G15214" s="147">
        <v>9.6792194717000513</v>
      </c>
      <c r="H15214" s="147">
        <v>11.554291666666666</v>
      </c>
      <c r="I15214" s="147">
        <v>13.933833333333332</v>
      </c>
      <c r="J15214" s="147">
        <v>15.745231666666664</v>
      </c>
      <c r="K15214" s="147">
        <v>17.57028</v>
      </c>
    </row>
    <row r="15215" spans="2:11" x14ac:dyDescent="0.2">
      <c r="B15215" s="21" t="str">
        <f t="shared" si="237"/>
        <v>Pagwa RiverIce Accretion2050RCP4.5</v>
      </c>
      <c r="C15215" t="s">
        <v>403</v>
      </c>
      <c r="D15215" t="s">
        <v>486</v>
      </c>
      <c r="E15215" s="144" t="s">
        <v>193</v>
      </c>
      <c r="F15215" s="144">
        <v>2050</v>
      </c>
      <c r="G15215" s="147">
        <v>9.7624426671576607</v>
      </c>
      <c r="H15215" s="147">
        <v>11.6532</v>
      </c>
      <c r="I15215" s="147">
        <v>14.0504</v>
      </c>
      <c r="J15215" s="147">
        <v>15.876951999999998</v>
      </c>
      <c r="K15215" s="147">
        <v>17.716608000000001</v>
      </c>
    </row>
    <row r="15216" spans="2:11" x14ac:dyDescent="0.2">
      <c r="B15216" s="21" t="str">
        <f t="shared" si="237"/>
        <v>Pagwa RiverIce Accretion2055RCP4.5</v>
      </c>
      <c r="C15216" t="s">
        <v>403</v>
      </c>
      <c r="D15216" t="s">
        <v>486</v>
      </c>
      <c r="E15216" s="144" t="s">
        <v>193</v>
      </c>
      <c r="F15216" s="144">
        <v>2055</v>
      </c>
      <c r="G15216" s="147">
        <v>9.7823438660714359</v>
      </c>
      <c r="H15216" s="147">
        <v>11.67478</v>
      </c>
      <c r="I15216" s="147">
        <v>14.0738</v>
      </c>
      <c r="J15216" s="147">
        <v>15.903393999999997</v>
      </c>
      <c r="K15216" s="147">
        <v>17.742816000000001</v>
      </c>
    </row>
    <row r="15217" spans="2:11" x14ac:dyDescent="0.2">
      <c r="B15217" s="21" t="str">
        <f t="shared" si="237"/>
        <v>Pagwa RiverIce Accretion2060RCP4.5</v>
      </c>
      <c r="C15217" t="s">
        <v>403</v>
      </c>
      <c r="D15217" t="s">
        <v>486</v>
      </c>
      <c r="E15217" s="144" t="s">
        <v>193</v>
      </c>
      <c r="F15217" s="144">
        <v>2060</v>
      </c>
      <c r="G15217" s="147">
        <v>9.8022450649852129</v>
      </c>
      <c r="H15217" s="147">
        <v>11.69636</v>
      </c>
      <c r="I15217" s="147">
        <v>14.097200000000001</v>
      </c>
      <c r="J15217" s="147">
        <v>15.929835999999998</v>
      </c>
      <c r="K15217" s="147">
        <v>17.769023999999998</v>
      </c>
    </row>
    <row r="15218" spans="2:11" x14ac:dyDescent="0.2">
      <c r="B15218" s="21" t="str">
        <f t="shared" si="237"/>
        <v>Pagwa RiverIce Accretion2065RCP4.5</v>
      </c>
      <c r="C15218" t="s">
        <v>403</v>
      </c>
      <c r="D15218" t="s">
        <v>486</v>
      </c>
      <c r="E15218" s="144" t="s">
        <v>193</v>
      </c>
      <c r="F15218" s="144">
        <v>2065</v>
      </c>
      <c r="G15218" s="147">
        <v>9.822146263898988</v>
      </c>
      <c r="H15218" s="147">
        <v>11.71794</v>
      </c>
      <c r="I15218" s="147">
        <v>14.120600000000001</v>
      </c>
      <c r="J15218" s="147">
        <v>15.956277999999998</v>
      </c>
      <c r="K15218" s="147">
        <v>17.795231999999999</v>
      </c>
    </row>
    <row r="15219" spans="2:11" x14ac:dyDescent="0.2">
      <c r="B15219" s="21" t="str">
        <f t="shared" si="237"/>
        <v>Pagwa RiverIce Accretion2070RCP4.5</v>
      </c>
      <c r="C15219" t="s">
        <v>403</v>
      </c>
      <c r="D15219" t="s">
        <v>486</v>
      </c>
      <c r="E15219" s="144" t="s">
        <v>193</v>
      </c>
      <c r="F15219" s="144">
        <v>2070</v>
      </c>
      <c r="G15219" s="147">
        <v>9.842047462812765</v>
      </c>
      <c r="H15219" s="147">
        <v>11.739520000000001</v>
      </c>
      <c r="I15219" s="147">
        <v>14.144000000000002</v>
      </c>
      <c r="J15219" s="147">
        <v>15.982719999999999</v>
      </c>
      <c r="K15219" s="147">
        <v>17.821439999999999</v>
      </c>
    </row>
    <row r="15220" spans="2:11" x14ac:dyDescent="0.2">
      <c r="B15220" s="21" t="str">
        <f t="shared" si="237"/>
        <v>Pagwa RiverIce Accretion2075RCP4.5</v>
      </c>
      <c r="C15220" t="s">
        <v>403</v>
      </c>
      <c r="D15220" t="s">
        <v>486</v>
      </c>
      <c r="E15220" s="144" t="s">
        <v>193</v>
      </c>
      <c r="F15220" s="144">
        <v>2075</v>
      </c>
      <c r="G15220" s="147">
        <v>9.8405397962283878</v>
      </c>
      <c r="H15220" s="147">
        <v>11.741318333333334</v>
      </c>
      <c r="I15220" s="147">
        <v>14.148333333333335</v>
      </c>
      <c r="J15220" s="147">
        <v>15.990064999999998</v>
      </c>
      <c r="K15220" s="147">
        <v>17.829629999999998</v>
      </c>
    </row>
    <row r="15221" spans="2:11" x14ac:dyDescent="0.2">
      <c r="B15221" s="21" t="str">
        <f t="shared" si="237"/>
        <v>Pagwa RiverIce Accretion2080RCP4.5</v>
      </c>
      <c r="C15221" t="s">
        <v>403</v>
      </c>
      <c r="D15221" t="s">
        <v>486</v>
      </c>
      <c r="E15221" s="144" t="s">
        <v>193</v>
      </c>
      <c r="F15221" s="144">
        <v>2080</v>
      </c>
      <c r="G15221" s="147">
        <v>9.8390321296440106</v>
      </c>
      <c r="H15221" s="147">
        <v>11.743116666666667</v>
      </c>
      <c r="I15221" s="147">
        <v>14.152666666666669</v>
      </c>
      <c r="J15221" s="147">
        <v>15.997409999999999</v>
      </c>
      <c r="K15221" s="147">
        <v>17.837819999999997</v>
      </c>
    </row>
    <row r="15222" spans="2:11" x14ac:dyDescent="0.2">
      <c r="B15222" s="21" t="str">
        <f t="shared" si="237"/>
        <v>Pagwa RiverIce Accretion2085RCP4.5</v>
      </c>
      <c r="C15222" t="s">
        <v>403</v>
      </c>
      <c r="D15222" t="s">
        <v>486</v>
      </c>
      <c r="E15222" s="144" t="s">
        <v>193</v>
      </c>
      <c r="F15222" s="144">
        <v>2085</v>
      </c>
      <c r="G15222" s="147">
        <v>9.8375244630596335</v>
      </c>
      <c r="H15222" s="147">
        <v>11.744914999999999</v>
      </c>
      <c r="I15222" s="147">
        <v>14.157000000000002</v>
      </c>
      <c r="J15222" s="147">
        <v>16.004754999999999</v>
      </c>
      <c r="K15222" s="147">
        <v>17.84601</v>
      </c>
    </row>
    <row r="15223" spans="2:11" x14ac:dyDescent="0.2">
      <c r="B15223" s="21" t="str">
        <f t="shared" si="237"/>
        <v>Pagwa RiverIce Accretion2090RCP4.5</v>
      </c>
      <c r="C15223" t="s">
        <v>403</v>
      </c>
      <c r="D15223" t="s">
        <v>486</v>
      </c>
      <c r="E15223" s="144" t="s">
        <v>193</v>
      </c>
      <c r="F15223" s="144">
        <v>2090</v>
      </c>
      <c r="G15223" s="147">
        <v>9.8360167964752563</v>
      </c>
      <c r="H15223" s="147">
        <v>11.746713333333332</v>
      </c>
      <c r="I15223" s="147">
        <v>14.161333333333335</v>
      </c>
      <c r="J15223" s="147">
        <v>16.012099999999997</v>
      </c>
      <c r="K15223" s="147">
        <v>17.854199999999999</v>
      </c>
    </row>
    <row r="15224" spans="2:11" x14ac:dyDescent="0.2">
      <c r="B15224" s="21" t="str">
        <f t="shared" si="237"/>
        <v>Pagwa RiverIce Accretion2095RCP4.5</v>
      </c>
      <c r="C15224" t="s">
        <v>403</v>
      </c>
      <c r="D15224" t="s">
        <v>486</v>
      </c>
      <c r="E15224" s="144" t="s">
        <v>193</v>
      </c>
      <c r="F15224" s="144">
        <v>2095</v>
      </c>
      <c r="G15224" s="147">
        <v>9.8345091298908791</v>
      </c>
      <c r="H15224" s="147">
        <v>11.748511666666666</v>
      </c>
      <c r="I15224" s="147">
        <v>14.165666666666668</v>
      </c>
      <c r="J15224" s="147">
        <v>16.019444999999997</v>
      </c>
      <c r="K15224" s="147">
        <v>17.862389999999998</v>
      </c>
    </row>
    <row r="15225" spans="2:11" x14ac:dyDescent="0.2">
      <c r="B15225" s="21" t="str">
        <f t="shared" si="237"/>
        <v>Pagwa RiverIce Accretion2100RCP4.5</v>
      </c>
      <c r="C15225" t="s">
        <v>403</v>
      </c>
      <c r="D15225" t="s">
        <v>486</v>
      </c>
      <c r="E15225" s="144" t="s">
        <v>193</v>
      </c>
      <c r="F15225" s="144">
        <v>2100</v>
      </c>
      <c r="G15225" s="147">
        <v>9.8330014633065019</v>
      </c>
      <c r="H15225" s="147">
        <v>11.750309999999999</v>
      </c>
      <c r="I15225" s="147">
        <v>14.170000000000002</v>
      </c>
      <c r="J15225" s="147">
        <v>16.026789999999998</v>
      </c>
      <c r="K15225" s="147">
        <v>17.870579999999997</v>
      </c>
    </row>
    <row r="15226" spans="2:11" x14ac:dyDescent="0.2">
      <c r="B15226" s="21" t="str">
        <f t="shared" si="237"/>
        <v>Pagwa RiverIce Accretion2023RCP6.0</v>
      </c>
      <c r="C15226" t="s">
        <v>403</v>
      </c>
      <c r="D15226" t="s">
        <v>486</v>
      </c>
      <c r="E15226" s="144" t="s">
        <v>192</v>
      </c>
      <c r="F15226" s="144">
        <v>2023</v>
      </c>
      <c r="G15226" s="147">
        <v>9.3626094889808904</v>
      </c>
      <c r="H15226" s="147">
        <v>11.167649999999998</v>
      </c>
      <c r="I15226" s="147">
        <v>13.468</v>
      </c>
      <c r="J15226" s="147">
        <v>15.218839999999998</v>
      </c>
      <c r="K15226" s="147">
        <v>16.96968</v>
      </c>
    </row>
    <row r="15227" spans="2:11" x14ac:dyDescent="0.2">
      <c r="B15227" s="21" t="str">
        <f t="shared" si="237"/>
        <v>Pagwa RiverIce Accretion2025RCP6.0</v>
      </c>
      <c r="C15227" t="s">
        <v>403</v>
      </c>
      <c r="D15227" t="s">
        <v>486</v>
      </c>
      <c r="E15227" s="144" t="s">
        <v>192</v>
      </c>
      <c r="F15227" s="144">
        <v>2025</v>
      </c>
      <c r="G15227" s="147">
        <v>9.4259314855247229</v>
      </c>
      <c r="H15227" s="147">
        <v>11.244978333333332</v>
      </c>
      <c r="I15227" s="147">
        <v>13.561166666666667</v>
      </c>
      <c r="J15227" s="147">
        <v>15.324118333333331</v>
      </c>
      <c r="K15227" s="147">
        <v>17.0898</v>
      </c>
    </row>
    <row r="15228" spans="2:11" x14ac:dyDescent="0.2">
      <c r="B15228" s="21" t="str">
        <f t="shared" si="237"/>
        <v>Pagwa RiverIce Accretion2030RCP6.0</v>
      </c>
      <c r="C15228" t="s">
        <v>403</v>
      </c>
      <c r="D15228" t="s">
        <v>486</v>
      </c>
      <c r="E15228" s="144" t="s">
        <v>192</v>
      </c>
      <c r="F15228" s="144">
        <v>2030</v>
      </c>
      <c r="G15228" s="147">
        <v>9.4892534820685555</v>
      </c>
      <c r="H15228" s="147">
        <v>11.322306666666666</v>
      </c>
      <c r="I15228" s="147">
        <v>13.654333333333334</v>
      </c>
      <c r="J15228" s="147">
        <v>15.429396666666664</v>
      </c>
      <c r="K15228" s="147">
        <v>17.20992</v>
      </c>
    </row>
    <row r="15229" spans="2:11" x14ac:dyDescent="0.2">
      <c r="B15229" s="21" t="str">
        <f t="shared" si="237"/>
        <v>Pagwa RiverIce Accretion2035RCP6.0</v>
      </c>
      <c r="C15229" t="s">
        <v>403</v>
      </c>
      <c r="D15229" t="s">
        <v>486</v>
      </c>
      <c r="E15229" s="144" t="s">
        <v>192</v>
      </c>
      <c r="F15229" s="144">
        <v>2035</v>
      </c>
      <c r="G15229" s="147">
        <v>9.5525754786123862</v>
      </c>
      <c r="H15229" s="147">
        <v>11.399635</v>
      </c>
      <c r="I15229" s="147">
        <v>13.747499999999999</v>
      </c>
      <c r="J15229" s="147">
        <v>15.534674999999996</v>
      </c>
      <c r="K15229" s="147">
        <v>17.33004</v>
      </c>
    </row>
    <row r="15230" spans="2:11" x14ac:dyDescent="0.2">
      <c r="B15230" s="21" t="str">
        <f t="shared" si="237"/>
        <v>Pagwa RiverIce Accretion2040RCP6.0</v>
      </c>
      <c r="C15230" t="s">
        <v>403</v>
      </c>
      <c r="D15230" t="s">
        <v>486</v>
      </c>
      <c r="E15230" s="144" t="s">
        <v>192</v>
      </c>
      <c r="F15230" s="144">
        <v>2040</v>
      </c>
      <c r="G15230" s="147">
        <v>9.6158974751562187</v>
      </c>
      <c r="H15230" s="147">
        <v>11.476963333333332</v>
      </c>
      <c r="I15230" s="147">
        <v>13.840666666666666</v>
      </c>
      <c r="J15230" s="147">
        <v>15.639953333333331</v>
      </c>
      <c r="K15230" s="147">
        <v>17.45016</v>
      </c>
    </row>
    <row r="15231" spans="2:11" x14ac:dyDescent="0.2">
      <c r="B15231" s="21" t="str">
        <f t="shared" si="237"/>
        <v>Pagwa RiverIce Accretion2045RCP6.0</v>
      </c>
      <c r="C15231" t="s">
        <v>403</v>
      </c>
      <c r="D15231" t="s">
        <v>486</v>
      </c>
      <c r="E15231" s="144" t="s">
        <v>192</v>
      </c>
      <c r="F15231" s="144">
        <v>2045</v>
      </c>
      <c r="G15231" s="147">
        <v>9.6792194717000513</v>
      </c>
      <c r="H15231" s="147">
        <v>11.554291666666666</v>
      </c>
      <c r="I15231" s="147">
        <v>13.933833333333332</v>
      </c>
      <c r="J15231" s="147">
        <v>15.745231666666664</v>
      </c>
      <c r="K15231" s="147">
        <v>17.57028</v>
      </c>
    </row>
    <row r="15232" spans="2:11" x14ac:dyDescent="0.2">
      <c r="B15232" s="21" t="str">
        <f t="shared" si="237"/>
        <v>Pagwa RiverIce Accretion2050RCP6.0</v>
      </c>
      <c r="C15232" t="s">
        <v>403</v>
      </c>
      <c r="D15232" t="s">
        <v>486</v>
      </c>
      <c r="E15232" s="144" t="s">
        <v>192</v>
      </c>
      <c r="F15232" s="144">
        <v>2050</v>
      </c>
      <c r="G15232" s="147">
        <v>9.7624426671576607</v>
      </c>
      <c r="H15232" s="147">
        <v>11.6532</v>
      </c>
      <c r="I15232" s="147">
        <v>14.0504</v>
      </c>
      <c r="J15232" s="147">
        <v>15.876951999999998</v>
      </c>
      <c r="K15232" s="147">
        <v>17.716608000000001</v>
      </c>
    </row>
    <row r="15233" spans="2:11" x14ac:dyDescent="0.2">
      <c r="B15233" s="21" t="str">
        <f t="shared" si="237"/>
        <v>Pagwa RiverIce Accretion2055RCP6.0</v>
      </c>
      <c r="C15233" t="s">
        <v>403</v>
      </c>
      <c r="D15233" t="s">
        <v>486</v>
      </c>
      <c r="E15233" s="144" t="s">
        <v>192</v>
      </c>
      <c r="F15233" s="144">
        <v>2055</v>
      </c>
      <c r="G15233" s="147">
        <v>9.7823438660714359</v>
      </c>
      <c r="H15233" s="147">
        <v>11.67478</v>
      </c>
      <c r="I15233" s="147">
        <v>14.0738</v>
      </c>
      <c r="J15233" s="147">
        <v>15.903393999999997</v>
      </c>
      <c r="K15233" s="147">
        <v>17.742816000000001</v>
      </c>
    </row>
    <row r="15234" spans="2:11" x14ac:dyDescent="0.2">
      <c r="B15234" s="21" t="str">
        <f t="shared" si="237"/>
        <v>Pagwa RiverIce Accretion2060RCP6.0</v>
      </c>
      <c r="C15234" t="s">
        <v>403</v>
      </c>
      <c r="D15234" t="s">
        <v>486</v>
      </c>
      <c r="E15234" s="144" t="s">
        <v>192</v>
      </c>
      <c r="F15234" s="144">
        <v>2060</v>
      </c>
      <c r="G15234" s="147">
        <v>9.8022450649852129</v>
      </c>
      <c r="H15234" s="147">
        <v>11.69636</v>
      </c>
      <c r="I15234" s="147">
        <v>14.097200000000001</v>
      </c>
      <c r="J15234" s="147">
        <v>15.929835999999998</v>
      </c>
      <c r="K15234" s="147">
        <v>17.769023999999998</v>
      </c>
    </row>
    <row r="15235" spans="2:11" x14ac:dyDescent="0.2">
      <c r="B15235" s="21" t="str">
        <f t="shared" si="237"/>
        <v>Pagwa RiverIce Accretion2065RCP6.0</v>
      </c>
      <c r="C15235" t="s">
        <v>403</v>
      </c>
      <c r="D15235" t="s">
        <v>486</v>
      </c>
      <c r="E15235" s="144" t="s">
        <v>192</v>
      </c>
      <c r="F15235" s="144">
        <v>2065</v>
      </c>
      <c r="G15235" s="147">
        <v>9.822146263898988</v>
      </c>
      <c r="H15235" s="147">
        <v>11.71794</v>
      </c>
      <c r="I15235" s="147">
        <v>14.120600000000001</v>
      </c>
      <c r="J15235" s="147">
        <v>15.956277999999998</v>
      </c>
      <c r="K15235" s="147">
        <v>17.795231999999999</v>
      </c>
    </row>
    <row r="15236" spans="2:11" x14ac:dyDescent="0.2">
      <c r="B15236" s="21" t="str">
        <f t="shared" si="237"/>
        <v>Pagwa RiverIce Accretion2070RCP6.0</v>
      </c>
      <c r="C15236" t="s">
        <v>403</v>
      </c>
      <c r="D15236" t="s">
        <v>486</v>
      </c>
      <c r="E15236" s="144" t="s">
        <v>192</v>
      </c>
      <c r="F15236" s="144">
        <v>2070</v>
      </c>
      <c r="G15236" s="147">
        <v>9.842047462812765</v>
      </c>
      <c r="H15236" s="147">
        <v>11.739520000000001</v>
      </c>
      <c r="I15236" s="147">
        <v>14.144000000000002</v>
      </c>
      <c r="J15236" s="147">
        <v>15.982719999999999</v>
      </c>
      <c r="K15236" s="147">
        <v>17.821439999999999</v>
      </c>
    </row>
    <row r="15237" spans="2:11" x14ac:dyDescent="0.2">
      <c r="B15237" s="21" t="str">
        <f t="shared" si="237"/>
        <v>Pagwa RiverIce Accretion2075RCP6.0</v>
      </c>
      <c r="C15237" t="s">
        <v>403</v>
      </c>
      <c r="D15237" t="s">
        <v>486</v>
      </c>
      <c r="E15237" s="144" t="s">
        <v>192</v>
      </c>
      <c r="F15237" s="144">
        <v>2075</v>
      </c>
      <c r="G15237" s="147">
        <v>9.8397859629361992</v>
      </c>
      <c r="H15237" s="147">
        <v>11.742217500000001</v>
      </c>
      <c r="I15237" s="147">
        <v>14.150500000000001</v>
      </c>
      <c r="J15237" s="147">
        <v>15.993737499999998</v>
      </c>
      <c r="K15237" s="147">
        <v>17.833724999999998</v>
      </c>
    </row>
    <row r="15238" spans="2:11" x14ac:dyDescent="0.2">
      <c r="B15238" s="21" t="str">
        <f t="shared" si="237"/>
        <v>Pagwa RiverIce Accretion2080RCP6.0</v>
      </c>
      <c r="C15238" t="s">
        <v>403</v>
      </c>
      <c r="D15238" t="s">
        <v>486</v>
      </c>
      <c r="E15238" s="144" t="s">
        <v>192</v>
      </c>
      <c r="F15238" s="144">
        <v>2080</v>
      </c>
      <c r="G15238" s="147">
        <v>9.8375244630596335</v>
      </c>
      <c r="H15238" s="147">
        <v>11.744914999999999</v>
      </c>
      <c r="I15238" s="147">
        <v>14.157000000000002</v>
      </c>
      <c r="J15238" s="147">
        <v>16.004754999999999</v>
      </c>
      <c r="K15238" s="147">
        <v>17.84601</v>
      </c>
    </row>
    <row r="15239" spans="2:11" x14ac:dyDescent="0.2">
      <c r="B15239" s="21" t="str">
        <f t="shared" si="237"/>
        <v>Pagwa RiverIce Accretion2085RCP6.0</v>
      </c>
      <c r="C15239" t="s">
        <v>403</v>
      </c>
      <c r="D15239" t="s">
        <v>486</v>
      </c>
      <c r="E15239" s="144" t="s">
        <v>192</v>
      </c>
      <c r="F15239" s="144">
        <v>2085</v>
      </c>
      <c r="G15239" s="147">
        <v>9.8352629631830677</v>
      </c>
      <c r="H15239" s="147">
        <v>11.747612499999999</v>
      </c>
      <c r="I15239" s="147">
        <v>14.163500000000003</v>
      </c>
      <c r="J15239" s="147">
        <v>16.015772499999997</v>
      </c>
      <c r="K15239" s="147">
        <v>17.858294999999998</v>
      </c>
    </row>
    <row r="15240" spans="2:11" x14ac:dyDescent="0.2">
      <c r="B15240" s="21" t="str">
        <f t="shared" si="237"/>
        <v>Pagwa RiverIce Accretion2090RCP6.0</v>
      </c>
      <c r="C15240" t="s">
        <v>403</v>
      </c>
      <c r="D15240" t="s">
        <v>486</v>
      </c>
      <c r="E15240" s="144" t="s">
        <v>192</v>
      </c>
      <c r="F15240" s="144">
        <v>2090</v>
      </c>
      <c r="G15240" s="147">
        <v>9.7395261350751312</v>
      </c>
      <c r="H15240" s="147">
        <v>11.638813333333333</v>
      </c>
      <c r="I15240" s="147">
        <v>14.035666666666668</v>
      </c>
      <c r="J15240" s="147">
        <v>15.874993333333332</v>
      </c>
      <c r="K15240" s="147">
        <v>17.706779999999998</v>
      </c>
    </row>
    <row r="15241" spans="2:11" x14ac:dyDescent="0.2">
      <c r="B15241" s="21" t="str">
        <f t="shared" si="237"/>
        <v>Pagwa RiverIce Accretion2095RCP6.0</v>
      </c>
      <c r="C15241" t="s">
        <v>403</v>
      </c>
      <c r="D15241" t="s">
        <v>486</v>
      </c>
      <c r="E15241" s="144" t="s">
        <v>192</v>
      </c>
      <c r="F15241" s="144">
        <v>2095</v>
      </c>
      <c r="G15241" s="147">
        <v>9.6460508068437587</v>
      </c>
      <c r="H15241" s="147">
        <v>11.527316666666666</v>
      </c>
      <c r="I15241" s="147">
        <v>13.901333333333334</v>
      </c>
      <c r="J15241" s="147">
        <v>15.723196666666665</v>
      </c>
      <c r="K15241" s="147">
        <v>17.542979999999996</v>
      </c>
    </row>
    <row r="15242" spans="2:11" x14ac:dyDescent="0.2">
      <c r="B15242" s="21" t="str">
        <f t="shared" si="237"/>
        <v>Pagwa RiverIce Accretion2100RCP6.0</v>
      </c>
      <c r="C15242" t="s">
        <v>403</v>
      </c>
      <c r="D15242" t="s">
        <v>486</v>
      </c>
      <c r="E15242" s="144" t="s">
        <v>192</v>
      </c>
      <c r="F15242" s="144">
        <v>2100</v>
      </c>
      <c r="G15242" s="147">
        <v>9.552575478612388</v>
      </c>
      <c r="H15242" s="147">
        <v>11.41582</v>
      </c>
      <c r="I15242" s="147">
        <v>13.766999999999999</v>
      </c>
      <c r="J15242" s="147">
        <v>15.571399999999999</v>
      </c>
      <c r="K15242" s="147">
        <v>17.379179999999998</v>
      </c>
    </row>
    <row r="15243" spans="2:11" x14ac:dyDescent="0.2">
      <c r="B15243" s="21" t="str">
        <f t="shared" si="237"/>
        <v>Pagwa RiverIce Accretion2023RCP8.5</v>
      </c>
      <c r="C15243" t="s">
        <v>403</v>
      </c>
      <c r="D15243" t="s">
        <v>486</v>
      </c>
      <c r="E15243" s="144" t="s">
        <v>191</v>
      </c>
      <c r="F15243" s="144">
        <v>2023</v>
      </c>
      <c r="G15243" s="147">
        <v>9.3626094889808904</v>
      </c>
      <c r="H15243" s="147">
        <v>11.167649999999998</v>
      </c>
      <c r="I15243" s="147">
        <v>13.468</v>
      </c>
      <c r="J15243" s="147">
        <v>15.218839999999998</v>
      </c>
      <c r="K15243" s="147">
        <v>16.96968</v>
      </c>
    </row>
    <row r="15244" spans="2:11" x14ac:dyDescent="0.2">
      <c r="B15244" s="21" t="str">
        <f t="shared" ref="B15244:B15307" si="238">C15244&amp;D15244&amp;F15244&amp;E15244</f>
        <v>Pagwa RiverIce Accretion2025RCP8.5</v>
      </c>
      <c r="C15244" t="s">
        <v>403</v>
      </c>
      <c r="D15244" t="s">
        <v>486</v>
      </c>
      <c r="E15244" s="144" t="s">
        <v>191</v>
      </c>
      <c r="F15244" s="144">
        <v>2025</v>
      </c>
      <c r="G15244" s="147">
        <v>9.4892534820685555</v>
      </c>
      <c r="H15244" s="147">
        <v>11.322306666666666</v>
      </c>
      <c r="I15244" s="147">
        <v>13.654333333333334</v>
      </c>
      <c r="J15244" s="147">
        <v>15.429396666666664</v>
      </c>
      <c r="K15244" s="147">
        <v>17.20992</v>
      </c>
    </row>
    <row r="15245" spans="2:11" x14ac:dyDescent="0.2">
      <c r="B15245" s="21" t="str">
        <f t="shared" si="238"/>
        <v>Pagwa RiverIce Accretion2030RCP8.5</v>
      </c>
      <c r="C15245" t="s">
        <v>403</v>
      </c>
      <c r="D15245" t="s">
        <v>486</v>
      </c>
      <c r="E15245" s="144" t="s">
        <v>191</v>
      </c>
      <c r="F15245" s="144">
        <v>2030</v>
      </c>
      <c r="G15245" s="147">
        <v>9.6158974751562187</v>
      </c>
      <c r="H15245" s="147">
        <v>11.476963333333332</v>
      </c>
      <c r="I15245" s="147">
        <v>13.840666666666666</v>
      </c>
      <c r="J15245" s="147">
        <v>15.639953333333331</v>
      </c>
      <c r="K15245" s="147">
        <v>17.45016</v>
      </c>
    </row>
    <row r="15246" spans="2:11" x14ac:dyDescent="0.2">
      <c r="B15246" s="21" t="str">
        <f t="shared" si="238"/>
        <v>Pagwa RiverIce Accretion2035RCP8.5</v>
      </c>
      <c r="C15246" t="s">
        <v>403</v>
      </c>
      <c r="D15246" t="s">
        <v>486</v>
      </c>
      <c r="E15246" s="144" t="s">
        <v>191</v>
      </c>
      <c r="F15246" s="144">
        <v>2035</v>
      </c>
      <c r="G15246" s="147">
        <v>9.7425414682438838</v>
      </c>
      <c r="H15246" s="147">
        <v>11.63162</v>
      </c>
      <c r="I15246" s="147">
        <v>14.026999999999999</v>
      </c>
      <c r="J15246" s="147">
        <v>15.850509999999996</v>
      </c>
      <c r="K15246" s="147">
        <v>17.6904</v>
      </c>
    </row>
    <row r="15247" spans="2:11" x14ac:dyDescent="0.2">
      <c r="B15247" s="21" t="str">
        <f t="shared" si="238"/>
        <v>Pagwa RiverIce Accretion2040RCP8.5</v>
      </c>
      <c r="C15247" t="s">
        <v>403</v>
      </c>
      <c r="D15247" t="s">
        <v>486</v>
      </c>
      <c r="E15247" s="144" t="s">
        <v>191</v>
      </c>
      <c r="F15247" s="144">
        <v>2040</v>
      </c>
      <c r="G15247" s="147">
        <v>9.7757101331001781</v>
      </c>
      <c r="H15247" s="147">
        <v>11.667586666666667</v>
      </c>
      <c r="I15247" s="147">
        <v>14.066000000000001</v>
      </c>
      <c r="J15247" s="147">
        <v>15.894579999999998</v>
      </c>
      <c r="K15247" s="147">
        <v>17.734079999999999</v>
      </c>
    </row>
    <row r="15248" spans="2:11" x14ac:dyDescent="0.2">
      <c r="B15248" s="21" t="str">
        <f t="shared" si="238"/>
        <v>Pagwa RiverIce Accretion2045RCP8.5</v>
      </c>
      <c r="C15248" t="s">
        <v>403</v>
      </c>
      <c r="D15248" t="s">
        <v>486</v>
      </c>
      <c r="E15248" s="144" t="s">
        <v>191</v>
      </c>
      <c r="F15248" s="144">
        <v>2045</v>
      </c>
      <c r="G15248" s="147">
        <v>9.8088787979564707</v>
      </c>
      <c r="H15248" s="147">
        <v>11.703553333333334</v>
      </c>
      <c r="I15248" s="147">
        <v>14.105</v>
      </c>
      <c r="J15248" s="147">
        <v>15.938649999999997</v>
      </c>
      <c r="K15248" s="147">
        <v>17.777760000000001</v>
      </c>
    </row>
    <row r="15249" spans="2:11" x14ac:dyDescent="0.2">
      <c r="B15249" s="21" t="str">
        <f t="shared" si="238"/>
        <v>Pagwa RiverIce Accretion2050RCP8.5</v>
      </c>
      <c r="C15249" t="s">
        <v>403</v>
      </c>
      <c r="D15249" t="s">
        <v>486</v>
      </c>
      <c r="E15249" s="144" t="s">
        <v>191</v>
      </c>
      <c r="F15249" s="144">
        <v>2050</v>
      </c>
      <c r="G15249" s="147">
        <v>9.8390321296440106</v>
      </c>
      <c r="H15249" s="147">
        <v>11.743116666666667</v>
      </c>
      <c r="I15249" s="147">
        <v>14.152666666666669</v>
      </c>
      <c r="J15249" s="147">
        <v>15.997409999999999</v>
      </c>
      <c r="K15249" s="147">
        <v>17.837819999999997</v>
      </c>
    </row>
    <row r="15250" spans="2:11" x14ac:dyDescent="0.2">
      <c r="B15250" s="21" t="str">
        <f t="shared" si="238"/>
        <v>Pagwa RiverIce Accretion2055RCP8.5</v>
      </c>
      <c r="C15250" t="s">
        <v>403</v>
      </c>
      <c r="D15250" t="s">
        <v>486</v>
      </c>
      <c r="E15250" s="144" t="s">
        <v>191</v>
      </c>
      <c r="F15250" s="144">
        <v>2055</v>
      </c>
      <c r="G15250" s="147">
        <v>9.8360167964752563</v>
      </c>
      <c r="H15250" s="147">
        <v>11.746713333333332</v>
      </c>
      <c r="I15250" s="147">
        <v>14.161333333333335</v>
      </c>
      <c r="J15250" s="147">
        <v>16.012099999999997</v>
      </c>
      <c r="K15250" s="147">
        <v>17.854199999999999</v>
      </c>
    </row>
    <row r="15251" spans="2:11" x14ac:dyDescent="0.2">
      <c r="B15251" s="21" t="str">
        <f t="shared" si="238"/>
        <v>Pagwa RiverIce Accretion2060RCP8.5</v>
      </c>
      <c r="C15251" t="s">
        <v>403</v>
      </c>
      <c r="D15251" t="s">
        <v>486</v>
      </c>
      <c r="E15251" s="144" t="s">
        <v>191</v>
      </c>
      <c r="F15251" s="144">
        <v>2060</v>
      </c>
      <c r="G15251" s="147">
        <v>9.7395261350751312</v>
      </c>
      <c r="H15251" s="147">
        <v>11.638813333333333</v>
      </c>
      <c r="I15251" s="147">
        <v>14.035666666666668</v>
      </c>
      <c r="J15251" s="147">
        <v>15.874993333333332</v>
      </c>
      <c r="K15251" s="147">
        <v>17.706779999999998</v>
      </c>
    </row>
    <row r="15252" spans="2:11" x14ac:dyDescent="0.2">
      <c r="B15252" s="21" t="str">
        <f t="shared" si="238"/>
        <v>Pagwa RiverIce Accretion2065RCP8.5</v>
      </c>
      <c r="C15252" t="s">
        <v>403</v>
      </c>
      <c r="D15252" t="s">
        <v>486</v>
      </c>
      <c r="E15252" s="144" t="s">
        <v>191</v>
      </c>
      <c r="F15252" s="144">
        <v>2065</v>
      </c>
      <c r="G15252" s="147">
        <v>9.6460508068437587</v>
      </c>
      <c r="H15252" s="147">
        <v>11.527316666666666</v>
      </c>
      <c r="I15252" s="147">
        <v>13.901333333333334</v>
      </c>
      <c r="J15252" s="147">
        <v>15.723196666666665</v>
      </c>
      <c r="K15252" s="147">
        <v>17.542979999999996</v>
      </c>
    </row>
    <row r="15253" spans="2:11" x14ac:dyDescent="0.2">
      <c r="B15253" s="21" t="str">
        <f t="shared" si="238"/>
        <v>Pagwa RiverIce Accretion2070RCP8.5</v>
      </c>
      <c r="C15253" t="s">
        <v>403</v>
      </c>
      <c r="D15253" t="s">
        <v>486</v>
      </c>
      <c r="E15253" s="144" t="s">
        <v>191</v>
      </c>
      <c r="F15253" s="144">
        <v>2070</v>
      </c>
      <c r="G15253" s="147">
        <v>9.5254374800936024</v>
      </c>
      <c r="H15253" s="147">
        <v>11.39424</v>
      </c>
      <c r="I15253" s="147">
        <v>13.749666666666666</v>
      </c>
      <c r="J15253" s="147">
        <v>15.556709999999999</v>
      </c>
      <c r="K15253" s="147">
        <v>17.3628</v>
      </c>
    </row>
    <row r="15254" spans="2:11" x14ac:dyDescent="0.2">
      <c r="B15254" s="21" t="str">
        <f t="shared" si="238"/>
        <v>Pagwa RiverIce Accretion2075RCP8.5</v>
      </c>
      <c r="C15254" t="s">
        <v>403</v>
      </c>
      <c r="D15254" t="s">
        <v>486</v>
      </c>
      <c r="E15254" s="144" t="s">
        <v>191</v>
      </c>
      <c r="F15254" s="144">
        <v>2075</v>
      </c>
      <c r="G15254" s="147">
        <v>9.4982994815748185</v>
      </c>
      <c r="H15254" s="147">
        <v>11.37266</v>
      </c>
      <c r="I15254" s="147">
        <v>13.732333333333333</v>
      </c>
      <c r="J15254" s="147">
        <v>15.542019999999997</v>
      </c>
      <c r="K15254" s="147">
        <v>17.346419999999998</v>
      </c>
    </row>
    <row r="15255" spans="2:11" x14ac:dyDescent="0.2">
      <c r="B15255" s="21" t="str">
        <f t="shared" si="238"/>
        <v>Pagwa RiverIce Accretion2080RCP8.5</v>
      </c>
      <c r="C15255" t="s">
        <v>403</v>
      </c>
      <c r="D15255" t="s">
        <v>486</v>
      </c>
      <c r="E15255" s="144" t="s">
        <v>191</v>
      </c>
      <c r="F15255" s="144">
        <v>2080</v>
      </c>
      <c r="G15255" s="147">
        <v>9.4711614830560329</v>
      </c>
      <c r="H15255" s="147">
        <v>11.35108</v>
      </c>
      <c r="I15255" s="147">
        <v>13.715</v>
      </c>
      <c r="J15255" s="147">
        <v>15.527329999999997</v>
      </c>
      <c r="K15255" s="147">
        <v>17.33004</v>
      </c>
    </row>
    <row r="15256" spans="2:11" x14ac:dyDescent="0.2">
      <c r="B15256" s="21" t="str">
        <f t="shared" si="238"/>
        <v>Pagwa RiverIce Accretion2085RCP8.5</v>
      </c>
      <c r="C15256" t="s">
        <v>403</v>
      </c>
      <c r="D15256" t="s">
        <v>486</v>
      </c>
      <c r="E15256" s="144" t="s">
        <v>191</v>
      </c>
      <c r="F15256" s="144">
        <v>2085</v>
      </c>
      <c r="G15256" s="147">
        <v>9.2811954934245371</v>
      </c>
      <c r="H15256" s="147">
        <v>11.13528</v>
      </c>
      <c r="I15256" s="147">
        <v>13.468</v>
      </c>
      <c r="J15256" s="147">
        <v>15.255564999999997</v>
      </c>
      <c r="K15256" s="147">
        <v>17.0352</v>
      </c>
    </row>
    <row r="15257" spans="2:11" x14ac:dyDescent="0.2">
      <c r="B15257" s="21" t="str">
        <f t="shared" si="238"/>
        <v>Pagwa RiverIce Accretion2090RCP8.5</v>
      </c>
      <c r="C15257" t="s">
        <v>403</v>
      </c>
      <c r="D15257" t="s">
        <v>486</v>
      </c>
      <c r="E15257" s="144" t="s">
        <v>191</v>
      </c>
      <c r="F15257" s="144">
        <v>2090</v>
      </c>
      <c r="G15257" s="147">
        <v>9.0912295037930395</v>
      </c>
      <c r="H15257" s="147">
        <v>10.91948</v>
      </c>
      <c r="I15257" s="147">
        <v>13.220999999999998</v>
      </c>
      <c r="J15257" s="147">
        <v>14.983799999999999</v>
      </c>
      <c r="K15257" s="147">
        <v>16.740359999999999</v>
      </c>
    </row>
    <row r="15258" spans="2:11" x14ac:dyDescent="0.2">
      <c r="B15258" s="21" t="str">
        <f t="shared" si="238"/>
        <v>Pagwa RiverIce Accretion2095RCP8.5</v>
      </c>
      <c r="C15258" t="s">
        <v>403</v>
      </c>
      <c r="D15258" t="s">
        <v>486</v>
      </c>
      <c r="E15258" s="144" t="s">
        <v>191</v>
      </c>
      <c r="F15258" s="144">
        <v>2095</v>
      </c>
      <c r="G15258" s="147">
        <v>9.0912295037930395</v>
      </c>
      <c r="H15258" s="147">
        <v>10.91948</v>
      </c>
      <c r="I15258" s="147">
        <v>13.220999999999998</v>
      </c>
      <c r="J15258" s="147">
        <v>14.983799999999999</v>
      </c>
      <c r="K15258" s="147">
        <v>16.740359999999999</v>
      </c>
    </row>
    <row r="15259" spans="2:11" x14ac:dyDescent="0.2">
      <c r="B15259" s="21" t="str">
        <f t="shared" si="238"/>
        <v>Pagwa RiverIce Accretion2100RCP8.5</v>
      </c>
      <c r="C15259" t="s">
        <v>403</v>
      </c>
      <c r="D15259" t="s">
        <v>486</v>
      </c>
      <c r="E15259" s="144" t="s">
        <v>191</v>
      </c>
      <c r="F15259" s="144">
        <v>2100</v>
      </c>
      <c r="G15259" s="147">
        <v>9.0912295037930395</v>
      </c>
      <c r="H15259" s="147">
        <v>10.91948</v>
      </c>
      <c r="I15259" s="147">
        <v>13.220999999999998</v>
      </c>
      <c r="J15259" s="147">
        <v>14.983799999999999</v>
      </c>
      <c r="K15259" s="147">
        <v>16.740359999999999</v>
      </c>
    </row>
    <row r="15260" spans="2:11" x14ac:dyDescent="0.2">
      <c r="B15260" s="21" t="str">
        <f t="shared" si="238"/>
        <v>Pagwa RiverWind2023RCP4.5</v>
      </c>
      <c r="C15260" t="s">
        <v>403</v>
      </c>
      <c r="D15260" t="s">
        <v>1</v>
      </c>
      <c r="E15260" s="144" t="s">
        <v>193</v>
      </c>
      <c r="F15260" s="144">
        <v>2023</v>
      </c>
      <c r="G15260" s="147">
        <v>69.354908524042926</v>
      </c>
      <c r="H15260" s="147">
        <v>74.638080000000016</v>
      </c>
      <c r="I15260" s="147">
        <v>80.183999999999997</v>
      </c>
      <c r="J15260" s="147">
        <v>85.745520000000013</v>
      </c>
      <c r="K15260" s="147">
        <v>91.300319999999999</v>
      </c>
    </row>
    <row r="15261" spans="2:11" x14ac:dyDescent="0.2">
      <c r="B15261" s="21" t="str">
        <f t="shared" si="238"/>
        <v>Pagwa RiverWind2025RCP4.5</v>
      </c>
      <c r="C15261" t="s">
        <v>403</v>
      </c>
      <c r="D15261" t="s">
        <v>1</v>
      </c>
      <c r="E15261" s="144" t="s">
        <v>193</v>
      </c>
      <c r="F15261" s="144">
        <v>2025</v>
      </c>
      <c r="G15261" s="147">
        <v>69.47119082419114</v>
      </c>
      <c r="H15261" s="147">
        <v>74.781920000000014</v>
      </c>
      <c r="I15261" s="147">
        <v>80.362666666666669</v>
      </c>
      <c r="J15261" s="147">
        <v>85.952386666666683</v>
      </c>
      <c r="K15261" s="147">
        <v>91.537440000000004</v>
      </c>
    </row>
    <row r="15262" spans="2:11" x14ac:dyDescent="0.2">
      <c r="B15262" s="21" t="str">
        <f t="shared" si="238"/>
        <v>Pagwa RiverWind2030RCP4.5</v>
      </c>
      <c r="C15262" t="s">
        <v>403</v>
      </c>
      <c r="D15262" t="s">
        <v>1</v>
      </c>
      <c r="E15262" s="144" t="s">
        <v>193</v>
      </c>
      <c r="F15262" s="144">
        <v>2030</v>
      </c>
      <c r="G15262" s="147">
        <v>69.587473124339354</v>
      </c>
      <c r="H15262" s="147">
        <v>74.925760000000011</v>
      </c>
      <c r="I15262" s="147">
        <v>80.541333333333327</v>
      </c>
      <c r="J15262" s="147">
        <v>86.159253333333339</v>
      </c>
      <c r="K15262" s="147">
        <v>91.774559999999994</v>
      </c>
    </row>
    <row r="15263" spans="2:11" x14ac:dyDescent="0.2">
      <c r="B15263" s="21" t="str">
        <f t="shared" si="238"/>
        <v>Pagwa RiverWind2035RCP4.5</v>
      </c>
      <c r="C15263" t="s">
        <v>403</v>
      </c>
      <c r="D15263" t="s">
        <v>1</v>
      </c>
      <c r="E15263" s="144" t="s">
        <v>193</v>
      </c>
      <c r="F15263" s="144">
        <v>2035</v>
      </c>
      <c r="G15263" s="147">
        <v>69.703755424487568</v>
      </c>
      <c r="H15263" s="147">
        <v>75.069600000000008</v>
      </c>
      <c r="I15263" s="147">
        <v>80.72</v>
      </c>
      <c r="J15263" s="147">
        <v>86.366120000000009</v>
      </c>
      <c r="K15263" s="147">
        <v>92.011679999999984</v>
      </c>
    </row>
    <row r="15264" spans="2:11" x14ac:dyDescent="0.2">
      <c r="B15264" s="21" t="str">
        <f t="shared" si="238"/>
        <v>Pagwa RiverWind2040RCP4.5</v>
      </c>
      <c r="C15264" t="s">
        <v>403</v>
      </c>
      <c r="D15264" t="s">
        <v>1</v>
      </c>
      <c r="E15264" s="144" t="s">
        <v>193</v>
      </c>
      <c r="F15264" s="144">
        <v>2040</v>
      </c>
      <c r="G15264" s="147">
        <v>69.820037724635782</v>
      </c>
      <c r="H15264" s="147">
        <v>75.213440000000006</v>
      </c>
      <c r="I15264" s="147">
        <v>80.898666666666671</v>
      </c>
      <c r="J15264" s="147">
        <v>86.572986666666679</v>
      </c>
      <c r="K15264" s="147">
        <v>92.248799999999989</v>
      </c>
    </row>
    <row r="15265" spans="2:11" x14ac:dyDescent="0.2">
      <c r="B15265" s="21" t="str">
        <f t="shared" si="238"/>
        <v>Pagwa RiverWind2045RCP4.5</v>
      </c>
      <c r="C15265" t="s">
        <v>403</v>
      </c>
      <c r="D15265" t="s">
        <v>1</v>
      </c>
      <c r="E15265" s="144" t="s">
        <v>193</v>
      </c>
      <c r="F15265" s="144">
        <v>2045</v>
      </c>
      <c r="G15265" s="147">
        <v>69.936320024783996</v>
      </c>
      <c r="H15265" s="147">
        <v>75.357280000000003</v>
      </c>
      <c r="I15265" s="147">
        <v>81.077333333333328</v>
      </c>
      <c r="J15265" s="147">
        <v>86.779853333333335</v>
      </c>
      <c r="K15265" s="147">
        <v>92.485919999999993</v>
      </c>
    </row>
    <row r="15266" spans="2:11" x14ac:dyDescent="0.2">
      <c r="B15266" s="21" t="str">
        <f t="shared" si="238"/>
        <v>Pagwa RiverWind2050RCP4.5</v>
      </c>
      <c r="C15266" t="s">
        <v>403</v>
      </c>
      <c r="D15266" t="s">
        <v>1</v>
      </c>
      <c r="E15266" s="144" t="s">
        <v>193</v>
      </c>
      <c r="F15266" s="144">
        <v>2050</v>
      </c>
      <c r="G15266" s="147">
        <v>70.185233225695313</v>
      </c>
      <c r="H15266" s="147">
        <v>75.657359999999997</v>
      </c>
      <c r="I15266" s="147">
        <v>81.44</v>
      </c>
      <c r="J15266" s="147">
        <v>87.197296000000009</v>
      </c>
      <c r="K15266" s="147">
        <v>92.958335999999989</v>
      </c>
    </row>
    <row r="15267" spans="2:11" x14ac:dyDescent="0.2">
      <c r="B15267" s="21" t="str">
        <f t="shared" si="238"/>
        <v>Pagwa RiverWind2055RCP4.5</v>
      </c>
      <c r="C15267" t="s">
        <v>403</v>
      </c>
      <c r="D15267" t="s">
        <v>1</v>
      </c>
      <c r="E15267" s="144" t="s">
        <v>193</v>
      </c>
      <c r="F15267" s="144">
        <v>2055</v>
      </c>
      <c r="G15267" s="147">
        <v>70.317864126458431</v>
      </c>
      <c r="H15267" s="147">
        <v>75.813600000000008</v>
      </c>
      <c r="I15267" s="147">
        <v>81.624000000000009</v>
      </c>
      <c r="J15267" s="147">
        <v>87.407872000000012</v>
      </c>
      <c r="K15267" s="147">
        <v>93.193631999999994</v>
      </c>
    </row>
    <row r="15268" spans="2:11" x14ac:dyDescent="0.2">
      <c r="B15268" s="21" t="str">
        <f t="shared" si="238"/>
        <v>Pagwa RiverWind2060RCP4.5</v>
      </c>
      <c r="C15268" t="s">
        <v>403</v>
      </c>
      <c r="D15268" t="s">
        <v>1</v>
      </c>
      <c r="E15268" s="144" t="s">
        <v>193</v>
      </c>
      <c r="F15268" s="144">
        <v>2060</v>
      </c>
      <c r="G15268" s="147">
        <v>70.450495027221535</v>
      </c>
      <c r="H15268" s="147">
        <v>75.969840000000005</v>
      </c>
      <c r="I15268" s="147">
        <v>81.808000000000007</v>
      </c>
      <c r="J15268" s="147">
        <v>87.618448000000001</v>
      </c>
      <c r="K15268" s="147">
        <v>93.428927999999985</v>
      </c>
    </row>
    <row r="15269" spans="2:11" x14ac:dyDescent="0.2">
      <c r="B15269" s="21" t="str">
        <f t="shared" si="238"/>
        <v>Pagwa RiverWind2065RCP4.5</v>
      </c>
      <c r="C15269" t="s">
        <v>403</v>
      </c>
      <c r="D15269" t="s">
        <v>1</v>
      </c>
      <c r="E15269" s="144" t="s">
        <v>193</v>
      </c>
      <c r="F15269" s="144">
        <v>2065</v>
      </c>
      <c r="G15269" s="147">
        <v>70.583125927984653</v>
      </c>
      <c r="H15269" s="147">
        <v>76.126080000000016</v>
      </c>
      <c r="I15269" s="147">
        <v>81.992000000000019</v>
      </c>
      <c r="J15269" s="147">
        <v>87.829024000000004</v>
      </c>
      <c r="K15269" s="147">
        <v>93.66422399999999</v>
      </c>
    </row>
    <row r="15270" spans="2:11" x14ac:dyDescent="0.2">
      <c r="B15270" s="21" t="str">
        <f t="shared" si="238"/>
        <v>Pagwa RiverWind2070RCP4.5</v>
      </c>
      <c r="C15270" t="s">
        <v>403</v>
      </c>
      <c r="D15270" t="s">
        <v>1</v>
      </c>
      <c r="E15270" s="144" t="s">
        <v>193</v>
      </c>
      <c r="F15270" s="144">
        <v>2070</v>
      </c>
      <c r="G15270" s="147">
        <v>70.715756828747757</v>
      </c>
      <c r="H15270" s="147">
        <v>76.282320000000013</v>
      </c>
      <c r="I15270" s="147">
        <v>82.176000000000016</v>
      </c>
      <c r="J15270" s="147">
        <v>88.039600000000007</v>
      </c>
      <c r="K15270" s="147">
        <v>93.899519999999995</v>
      </c>
    </row>
    <row r="15271" spans="2:11" x14ac:dyDescent="0.2">
      <c r="B15271" s="21" t="str">
        <f t="shared" si="238"/>
        <v>Pagwa RiverWind2075RCP4.5</v>
      </c>
      <c r="C15271" t="s">
        <v>403</v>
      </c>
      <c r="D15271" t="s">
        <v>1</v>
      </c>
      <c r="E15271" s="144" t="s">
        <v>193</v>
      </c>
      <c r="F15271" s="144">
        <v>2075</v>
      </c>
      <c r="G15271" s="147">
        <v>70.764111844650969</v>
      </c>
      <c r="H15271" s="147">
        <v>76.338120000000018</v>
      </c>
      <c r="I15271" s="147">
        <v>82.240000000000009</v>
      </c>
      <c r="J15271" s="147">
        <v>88.11093333333335</v>
      </c>
      <c r="K15271" s="147">
        <v>93.978559999999987</v>
      </c>
    </row>
    <row r="15272" spans="2:11" x14ac:dyDescent="0.2">
      <c r="B15272" s="21" t="str">
        <f t="shared" si="238"/>
        <v>Pagwa RiverWind2080RCP4.5</v>
      </c>
      <c r="C15272" t="s">
        <v>403</v>
      </c>
      <c r="D15272" t="s">
        <v>1</v>
      </c>
      <c r="E15272" s="144" t="s">
        <v>193</v>
      </c>
      <c r="F15272" s="144">
        <v>2080</v>
      </c>
      <c r="G15272" s="147">
        <v>70.812466860554196</v>
      </c>
      <c r="H15272" s="147">
        <v>76.393920000000008</v>
      </c>
      <c r="I15272" s="147">
        <v>82.304000000000016</v>
      </c>
      <c r="J15272" s="147">
        <v>88.182266666666678</v>
      </c>
      <c r="K15272" s="147">
        <v>94.057599999999994</v>
      </c>
    </row>
    <row r="15273" spans="2:11" x14ac:dyDescent="0.2">
      <c r="B15273" s="21" t="str">
        <f t="shared" si="238"/>
        <v>Pagwa RiverWind2085RCP4.5</v>
      </c>
      <c r="C15273" t="s">
        <v>403</v>
      </c>
      <c r="D15273" t="s">
        <v>1</v>
      </c>
      <c r="E15273" s="144" t="s">
        <v>193</v>
      </c>
      <c r="F15273" s="144">
        <v>2085</v>
      </c>
      <c r="G15273" s="147">
        <v>70.860821876457408</v>
      </c>
      <c r="H15273" s="147">
        <v>76.449720000000013</v>
      </c>
      <c r="I15273" s="147">
        <v>82.368000000000009</v>
      </c>
      <c r="J15273" s="147">
        <v>88.253600000000006</v>
      </c>
      <c r="K15273" s="147">
        <v>94.136639999999986</v>
      </c>
    </row>
    <row r="15274" spans="2:11" x14ac:dyDescent="0.2">
      <c r="B15274" s="21" t="str">
        <f t="shared" si="238"/>
        <v>Pagwa RiverWind2090RCP4.5</v>
      </c>
      <c r="C15274" t="s">
        <v>403</v>
      </c>
      <c r="D15274" t="s">
        <v>1</v>
      </c>
      <c r="E15274" s="144" t="s">
        <v>193</v>
      </c>
      <c r="F15274" s="144">
        <v>2090</v>
      </c>
      <c r="G15274" s="147">
        <v>70.90917689236062</v>
      </c>
      <c r="H15274" s="147">
        <v>76.505520000000018</v>
      </c>
      <c r="I15274" s="147">
        <v>82.432000000000002</v>
      </c>
      <c r="J15274" s="147">
        <v>88.324933333333348</v>
      </c>
      <c r="K15274" s="147">
        <v>94.215679999999978</v>
      </c>
    </row>
    <row r="15275" spans="2:11" x14ac:dyDescent="0.2">
      <c r="B15275" s="21" t="str">
        <f t="shared" si="238"/>
        <v>Pagwa RiverWind2095RCP4.5</v>
      </c>
      <c r="C15275" t="s">
        <v>403</v>
      </c>
      <c r="D15275" t="s">
        <v>1</v>
      </c>
      <c r="E15275" s="144" t="s">
        <v>193</v>
      </c>
      <c r="F15275" s="144">
        <v>2095</v>
      </c>
      <c r="G15275" s="147">
        <v>70.957531908263846</v>
      </c>
      <c r="H15275" s="147">
        <v>76.561320000000009</v>
      </c>
      <c r="I15275" s="147">
        <v>82.496000000000009</v>
      </c>
      <c r="J15275" s="147">
        <v>88.396266666666691</v>
      </c>
      <c r="K15275" s="147">
        <v>94.294719999999984</v>
      </c>
    </row>
    <row r="15276" spans="2:11" x14ac:dyDescent="0.2">
      <c r="B15276" s="21" t="str">
        <f t="shared" si="238"/>
        <v>Pagwa RiverWind2100RCP4.5</v>
      </c>
      <c r="C15276" t="s">
        <v>403</v>
      </c>
      <c r="D15276" t="s">
        <v>1</v>
      </c>
      <c r="E15276" s="144" t="s">
        <v>193</v>
      </c>
      <c r="F15276" s="144">
        <v>2100</v>
      </c>
      <c r="G15276" s="147">
        <v>71.005886924167058</v>
      </c>
      <c r="H15276" s="147">
        <v>76.617120000000014</v>
      </c>
      <c r="I15276" s="147">
        <v>82.56</v>
      </c>
      <c r="J15276" s="147">
        <v>88.467600000000019</v>
      </c>
      <c r="K15276" s="147">
        <v>94.373759999999976</v>
      </c>
    </row>
    <row r="15277" spans="2:11" x14ac:dyDescent="0.2">
      <c r="B15277" s="21" t="str">
        <f t="shared" si="238"/>
        <v>Pagwa RiverWind2023RCP6.0</v>
      </c>
      <c r="C15277" t="s">
        <v>403</v>
      </c>
      <c r="D15277" t="s">
        <v>1</v>
      </c>
      <c r="E15277" s="144" t="s">
        <v>192</v>
      </c>
      <c r="F15277" s="144">
        <v>2023</v>
      </c>
      <c r="G15277" s="147">
        <v>69.354908524042926</v>
      </c>
      <c r="H15277" s="147">
        <v>74.638080000000016</v>
      </c>
      <c r="I15277" s="147">
        <v>80.183999999999997</v>
      </c>
      <c r="J15277" s="147">
        <v>85.745520000000013</v>
      </c>
      <c r="K15277" s="147">
        <v>91.300319999999999</v>
      </c>
    </row>
    <row r="15278" spans="2:11" x14ac:dyDescent="0.2">
      <c r="B15278" s="21" t="str">
        <f t="shared" si="238"/>
        <v>Pagwa RiverWind2025RCP6.0</v>
      </c>
      <c r="C15278" t="s">
        <v>403</v>
      </c>
      <c r="D15278" t="s">
        <v>1</v>
      </c>
      <c r="E15278" s="144" t="s">
        <v>192</v>
      </c>
      <c r="F15278" s="144">
        <v>2025</v>
      </c>
      <c r="G15278" s="147">
        <v>69.47119082419114</v>
      </c>
      <c r="H15278" s="147">
        <v>74.781920000000014</v>
      </c>
      <c r="I15278" s="147">
        <v>80.362666666666669</v>
      </c>
      <c r="J15278" s="147">
        <v>85.952386666666683</v>
      </c>
      <c r="K15278" s="147">
        <v>91.537440000000004</v>
      </c>
    </row>
    <row r="15279" spans="2:11" x14ac:dyDescent="0.2">
      <c r="B15279" s="21" t="str">
        <f t="shared" si="238"/>
        <v>Pagwa RiverWind2030RCP6.0</v>
      </c>
      <c r="C15279" t="s">
        <v>403</v>
      </c>
      <c r="D15279" t="s">
        <v>1</v>
      </c>
      <c r="E15279" s="144" t="s">
        <v>192</v>
      </c>
      <c r="F15279" s="144">
        <v>2030</v>
      </c>
      <c r="G15279" s="147">
        <v>69.587473124339354</v>
      </c>
      <c r="H15279" s="147">
        <v>74.925760000000011</v>
      </c>
      <c r="I15279" s="147">
        <v>80.541333333333327</v>
      </c>
      <c r="J15279" s="147">
        <v>86.159253333333339</v>
      </c>
      <c r="K15279" s="147">
        <v>91.774559999999994</v>
      </c>
    </row>
    <row r="15280" spans="2:11" x14ac:dyDescent="0.2">
      <c r="B15280" s="21" t="str">
        <f t="shared" si="238"/>
        <v>Pagwa RiverWind2035RCP6.0</v>
      </c>
      <c r="C15280" t="s">
        <v>403</v>
      </c>
      <c r="D15280" t="s">
        <v>1</v>
      </c>
      <c r="E15280" s="144" t="s">
        <v>192</v>
      </c>
      <c r="F15280" s="144">
        <v>2035</v>
      </c>
      <c r="G15280" s="147">
        <v>69.703755424487568</v>
      </c>
      <c r="H15280" s="147">
        <v>75.069600000000008</v>
      </c>
      <c r="I15280" s="147">
        <v>80.72</v>
      </c>
      <c r="J15280" s="147">
        <v>86.366120000000009</v>
      </c>
      <c r="K15280" s="147">
        <v>92.011679999999984</v>
      </c>
    </row>
    <row r="15281" spans="2:11" x14ac:dyDescent="0.2">
      <c r="B15281" s="21" t="str">
        <f t="shared" si="238"/>
        <v>Pagwa RiverWind2040RCP6.0</v>
      </c>
      <c r="C15281" t="s">
        <v>403</v>
      </c>
      <c r="D15281" t="s">
        <v>1</v>
      </c>
      <c r="E15281" s="144" t="s">
        <v>192</v>
      </c>
      <c r="F15281" s="144">
        <v>2040</v>
      </c>
      <c r="G15281" s="147">
        <v>69.820037724635782</v>
      </c>
      <c r="H15281" s="147">
        <v>75.213440000000006</v>
      </c>
      <c r="I15281" s="147">
        <v>80.898666666666671</v>
      </c>
      <c r="J15281" s="147">
        <v>86.572986666666679</v>
      </c>
      <c r="K15281" s="147">
        <v>92.248799999999989</v>
      </c>
    </row>
    <row r="15282" spans="2:11" x14ac:dyDescent="0.2">
      <c r="B15282" s="21" t="str">
        <f t="shared" si="238"/>
        <v>Pagwa RiverWind2045RCP6.0</v>
      </c>
      <c r="C15282" t="s">
        <v>403</v>
      </c>
      <c r="D15282" t="s">
        <v>1</v>
      </c>
      <c r="E15282" s="144" t="s">
        <v>192</v>
      </c>
      <c r="F15282" s="144">
        <v>2045</v>
      </c>
      <c r="G15282" s="147">
        <v>69.936320024783996</v>
      </c>
      <c r="H15282" s="147">
        <v>75.357280000000003</v>
      </c>
      <c r="I15282" s="147">
        <v>81.077333333333328</v>
      </c>
      <c r="J15282" s="147">
        <v>86.779853333333335</v>
      </c>
      <c r="K15282" s="147">
        <v>92.485919999999993</v>
      </c>
    </row>
    <row r="15283" spans="2:11" x14ac:dyDescent="0.2">
      <c r="B15283" s="21" t="str">
        <f t="shared" si="238"/>
        <v>Pagwa RiverWind2050RCP6.0</v>
      </c>
      <c r="C15283" t="s">
        <v>403</v>
      </c>
      <c r="D15283" t="s">
        <v>1</v>
      </c>
      <c r="E15283" s="144" t="s">
        <v>192</v>
      </c>
      <c r="F15283" s="144">
        <v>2050</v>
      </c>
      <c r="G15283" s="147">
        <v>70.185233225695313</v>
      </c>
      <c r="H15283" s="147">
        <v>75.657359999999997</v>
      </c>
      <c r="I15283" s="147">
        <v>81.44</v>
      </c>
      <c r="J15283" s="147">
        <v>87.197296000000009</v>
      </c>
      <c r="K15283" s="147">
        <v>92.958335999999989</v>
      </c>
    </row>
    <row r="15284" spans="2:11" x14ac:dyDescent="0.2">
      <c r="B15284" s="21" t="str">
        <f t="shared" si="238"/>
        <v>Pagwa RiverWind2055RCP6.0</v>
      </c>
      <c r="C15284" t="s">
        <v>403</v>
      </c>
      <c r="D15284" t="s">
        <v>1</v>
      </c>
      <c r="E15284" s="144" t="s">
        <v>192</v>
      </c>
      <c r="F15284" s="144">
        <v>2055</v>
      </c>
      <c r="G15284" s="147">
        <v>70.317864126458431</v>
      </c>
      <c r="H15284" s="147">
        <v>75.813600000000008</v>
      </c>
      <c r="I15284" s="147">
        <v>81.624000000000009</v>
      </c>
      <c r="J15284" s="147">
        <v>87.407872000000012</v>
      </c>
      <c r="K15284" s="147">
        <v>93.193631999999994</v>
      </c>
    </row>
    <row r="15285" spans="2:11" x14ac:dyDescent="0.2">
      <c r="B15285" s="21" t="str">
        <f t="shared" si="238"/>
        <v>Pagwa RiverWind2060RCP6.0</v>
      </c>
      <c r="C15285" t="s">
        <v>403</v>
      </c>
      <c r="D15285" t="s">
        <v>1</v>
      </c>
      <c r="E15285" s="144" t="s">
        <v>192</v>
      </c>
      <c r="F15285" s="144">
        <v>2060</v>
      </c>
      <c r="G15285" s="147">
        <v>70.450495027221535</v>
      </c>
      <c r="H15285" s="147">
        <v>75.969840000000005</v>
      </c>
      <c r="I15285" s="147">
        <v>81.808000000000007</v>
      </c>
      <c r="J15285" s="147">
        <v>87.618448000000001</v>
      </c>
      <c r="K15285" s="147">
        <v>93.428927999999985</v>
      </c>
    </row>
    <row r="15286" spans="2:11" x14ac:dyDescent="0.2">
      <c r="B15286" s="21" t="str">
        <f t="shared" si="238"/>
        <v>Pagwa RiverWind2065RCP6.0</v>
      </c>
      <c r="C15286" t="s">
        <v>403</v>
      </c>
      <c r="D15286" t="s">
        <v>1</v>
      </c>
      <c r="E15286" s="144" t="s">
        <v>192</v>
      </c>
      <c r="F15286" s="144">
        <v>2065</v>
      </c>
      <c r="G15286" s="147">
        <v>70.583125927984653</v>
      </c>
      <c r="H15286" s="147">
        <v>76.126080000000016</v>
      </c>
      <c r="I15286" s="147">
        <v>81.992000000000019</v>
      </c>
      <c r="J15286" s="147">
        <v>87.829024000000004</v>
      </c>
      <c r="K15286" s="147">
        <v>93.66422399999999</v>
      </c>
    </row>
    <row r="15287" spans="2:11" x14ac:dyDescent="0.2">
      <c r="B15287" s="21" t="str">
        <f t="shared" si="238"/>
        <v>Pagwa RiverWind2070RCP6.0</v>
      </c>
      <c r="C15287" t="s">
        <v>403</v>
      </c>
      <c r="D15287" t="s">
        <v>1</v>
      </c>
      <c r="E15287" s="144" t="s">
        <v>192</v>
      </c>
      <c r="F15287" s="144">
        <v>2070</v>
      </c>
      <c r="G15287" s="147">
        <v>70.715756828747757</v>
      </c>
      <c r="H15287" s="147">
        <v>76.282320000000013</v>
      </c>
      <c r="I15287" s="147">
        <v>82.176000000000016</v>
      </c>
      <c r="J15287" s="147">
        <v>88.039600000000007</v>
      </c>
      <c r="K15287" s="147">
        <v>93.899519999999995</v>
      </c>
    </row>
    <row r="15288" spans="2:11" x14ac:dyDescent="0.2">
      <c r="B15288" s="21" t="str">
        <f t="shared" si="238"/>
        <v>Pagwa RiverWind2075RCP6.0</v>
      </c>
      <c r="C15288" t="s">
        <v>403</v>
      </c>
      <c r="D15288" t="s">
        <v>1</v>
      </c>
      <c r="E15288" s="144" t="s">
        <v>192</v>
      </c>
      <c r="F15288" s="144">
        <v>2075</v>
      </c>
      <c r="G15288" s="147">
        <v>70.78828935260259</v>
      </c>
      <c r="H15288" s="147">
        <v>76.36602000000002</v>
      </c>
      <c r="I15288" s="147">
        <v>82.27200000000002</v>
      </c>
      <c r="J15288" s="147">
        <v>88.146600000000007</v>
      </c>
      <c r="K15288" s="147">
        <v>94.018079999999998</v>
      </c>
    </row>
    <row r="15289" spans="2:11" x14ac:dyDescent="0.2">
      <c r="B15289" s="21" t="str">
        <f t="shared" si="238"/>
        <v>Pagwa RiverWind2080RCP6.0</v>
      </c>
      <c r="C15289" t="s">
        <v>403</v>
      </c>
      <c r="D15289" t="s">
        <v>1</v>
      </c>
      <c r="E15289" s="144" t="s">
        <v>192</v>
      </c>
      <c r="F15289" s="144">
        <v>2080</v>
      </c>
      <c r="G15289" s="147">
        <v>70.860821876457408</v>
      </c>
      <c r="H15289" s="147">
        <v>76.449720000000013</v>
      </c>
      <c r="I15289" s="147">
        <v>82.368000000000009</v>
      </c>
      <c r="J15289" s="147">
        <v>88.253600000000006</v>
      </c>
      <c r="K15289" s="147">
        <v>94.136639999999986</v>
      </c>
    </row>
    <row r="15290" spans="2:11" x14ac:dyDescent="0.2">
      <c r="B15290" s="21" t="str">
        <f t="shared" si="238"/>
        <v>Pagwa RiverWind2085RCP6.0</v>
      </c>
      <c r="C15290" t="s">
        <v>403</v>
      </c>
      <c r="D15290" t="s">
        <v>1</v>
      </c>
      <c r="E15290" s="144" t="s">
        <v>192</v>
      </c>
      <c r="F15290" s="144">
        <v>2085</v>
      </c>
      <c r="G15290" s="147">
        <v>70.933354400312226</v>
      </c>
      <c r="H15290" s="147">
        <v>76.533420000000007</v>
      </c>
      <c r="I15290" s="147">
        <v>82.463999999999999</v>
      </c>
      <c r="J15290" s="147">
        <v>88.360600000000019</v>
      </c>
      <c r="K15290" s="147">
        <v>94.255199999999974</v>
      </c>
    </row>
    <row r="15291" spans="2:11" x14ac:dyDescent="0.2">
      <c r="B15291" s="21" t="str">
        <f t="shared" si="238"/>
        <v>Pagwa RiverWind2090RCP6.0</v>
      </c>
      <c r="C15291" t="s">
        <v>403</v>
      </c>
      <c r="D15291" t="s">
        <v>1</v>
      </c>
      <c r="E15291" s="144" t="s">
        <v>192</v>
      </c>
      <c r="F15291" s="144">
        <v>2090</v>
      </c>
      <c r="G15291" s="147">
        <v>71.042728841045701</v>
      </c>
      <c r="H15291" s="147">
        <v>76.649360000000016</v>
      </c>
      <c r="I15291" s="147">
        <v>82.584000000000003</v>
      </c>
      <c r="J15291" s="147">
        <v>88.48472000000001</v>
      </c>
      <c r="K15291" s="147">
        <v>94.38591999999997</v>
      </c>
    </row>
    <row r="15292" spans="2:11" x14ac:dyDescent="0.2">
      <c r="B15292" s="21" t="str">
        <f t="shared" si="238"/>
        <v>Pagwa RiverWind2095RCP6.0</v>
      </c>
      <c r="C15292" t="s">
        <v>403</v>
      </c>
      <c r="D15292" t="s">
        <v>1</v>
      </c>
      <c r="E15292" s="144" t="s">
        <v>192</v>
      </c>
      <c r="F15292" s="144">
        <v>2095</v>
      </c>
      <c r="G15292" s="147">
        <v>71.079570757924344</v>
      </c>
      <c r="H15292" s="147">
        <v>76.681600000000003</v>
      </c>
      <c r="I15292" s="147">
        <v>82.60799999999999</v>
      </c>
      <c r="J15292" s="147">
        <v>88.501840000000016</v>
      </c>
      <c r="K15292" s="147">
        <v>94.398079999999979</v>
      </c>
    </row>
    <row r="15293" spans="2:11" x14ac:dyDescent="0.2">
      <c r="B15293" s="21" t="str">
        <f t="shared" si="238"/>
        <v>Pagwa RiverWind2100RCP6.0</v>
      </c>
      <c r="C15293" t="s">
        <v>403</v>
      </c>
      <c r="D15293" t="s">
        <v>1</v>
      </c>
      <c r="E15293" s="144" t="s">
        <v>192</v>
      </c>
      <c r="F15293" s="144">
        <v>2100</v>
      </c>
      <c r="G15293" s="147">
        <v>71.116412674802987</v>
      </c>
      <c r="H15293" s="147">
        <v>76.713840000000005</v>
      </c>
      <c r="I15293" s="147">
        <v>82.631999999999991</v>
      </c>
      <c r="J15293" s="147">
        <v>88.518960000000007</v>
      </c>
      <c r="K15293" s="147">
        <v>94.410239999999973</v>
      </c>
    </row>
    <row r="15294" spans="2:11" x14ac:dyDescent="0.2">
      <c r="B15294" s="21" t="str">
        <f t="shared" si="238"/>
        <v>Pagwa RiverWind2023RCP8.5</v>
      </c>
      <c r="C15294" t="s">
        <v>403</v>
      </c>
      <c r="D15294" t="s">
        <v>1</v>
      </c>
      <c r="E15294" s="144" t="s">
        <v>191</v>
      </c>
      <c r="F15294" s="144">
        <v>2023</v>
      </c>
      <c r="G15294" s="147">
        <v>69.354908524042926</v>
      </c>
      <c r="H15294" s="147">
        <v>74.638080000000016</v>
      </c>
      <c r="I15294" s="147">
        <v>80.183999999999997</v>
      </c>
      <c r="J15294" s="147">
        <v>85.745520000000013</v>
      </c>
      <c r="K15294" s="147">
        <v>91.300319999999999</v>
      </c>
    </row>
    <row r="15295" spans="2:11" x14ac:dyDescent="0.2">
      <c r="B15295" s="21" t="str">
        <f t="shared" si="238"/>
        <v>Pagwa RiverWind2025RCP8.5</v>
      </c>
      <c r="C15295" t="s">
        <v>403</v>
      </c>
      <c r="D15295" t="s">
        <v>1</v>
      </c>
      <c r="E15295" s="144" t="s">
        <v>191</v>
      </c>
      <c r="F15295" s="144">
        <v>2025</v>
      </c>
      <c r="G15295" s="147">
        <v>69.587473124339354</v>
      </c>
      <c r="H15295" s="147">
        <v>74.925760000000011</v>
      </c>
      <c r="I15295" s="147">
        <v>80.541333333333327</v>
      </c>
      <c r="J15295" s="147">
        <v>86.159253333333339</v>
      </c>
      <c r="K15295" s="147">
        <v>91.774559999999994</v>
      </c>
    </row>
    <row r="15296" spans="2:11" x14ac:dyDescent="0.2">
      <c r="B15296" s="21" t="str">
        <f t="shared" si="238"/>
        <v>Pagwa RiverWind2030RCP8.5</v>
      </c>
      <c r="C15296" t="s">
        <v>403</v>
      </c>
      <c r="D15296" t="s">
        <v>1</v>
      </c>
      <c r="E15296" s="144" t="s">
        <v>191</v>
      </c>
      <c r="F15296" s="144">
        <v>2030</v>
      </c>
      <c r="G15296" s="147">
        <v>69.820037724635782</v>
      </c>
      <c r="H15296" s="147">
        <v>75.213440000000006</v>
      </c>
      <c r="I15296" s="147">
        <v>80.898666666666671</v>
      </c>
      <c r="J15296" s="147">
        <v>86.572986666666679</v>
      </c>
      <c r="K15296" s="147">
        <v>92.248799999999989</v>
      </c>
    </row>
    <row r="15297" spans="2:11" x14ac:dyDescent="0.2">
      <c r="B15297" s="21" t="str">
        <f t="shared" si="238"/>
        <v>Pagwa RiverWind2035RCP8.5</v>
      </c>
      <c r="C15297" t="s">
        <v>403</v>
      </c>
      <c r="D15297" t="s">
        <v>1</v>
      </c>
      <c r="E15297" s="144" t="s">
        <v>191</v>
      </c>
      <c r="F15297" s="144">
        <v>2035</v>
      </c>
      <c r="G15297" s="147">
        <v>70.052602324932209</v>
      </c>
      <c r="H15297" s="147">
        <v>75.50112</v>
      </c>
      <c r="I15297" s="147">
        <v>81.256</v>
      </c>
      <c r="J15297" s="147">
        <v>86.986720000000005</v>
      </c>
      <c r="K15297" s="147">
        <v>92.723039999999983</v>
      </c>
    </row>
    <row r="15298" spans="2:11" x14ac:dyDescent="0.2">
      <c r="B15298" s="21" t="str">
        <f t="shared" si="238"/>
        <v>Pagwa RiverWind2040RCP8.5</v>
      </c>
      <c r="C15298" t="s">
        <v>403</v>
      </c>
      <c r="D15298" t="s">
        <v>1</v>
      </c>
      <c r="E15298" s="144" t="s">
        <v>191</v>
      </c>
      <c r="F15298" s="144">
        <v>2040</v>
      </c>
      <c r="G15298" s="147">
        <v>70.273653826204054</v>
      </c>
      <c r="H15298" s="147">
        <v>75.761520000000004</v>
      </c>
      <c r="I15298" s="147">
        <v>81.562666666666672</v>
      </c>
      <c r="J15298" s="147">
        <v>87.337680000000006</v>
      </c>
      <c r="K15298" s="147">
        <v>93.115199999999987</v>
      </c>
    </row>
    <row r="15299" spans="2:11" x14ac:dyDescent="0.2">
      <c r="B15299" s="21" t="str">
        <f t="shared" si="238"/>
        <v>Pagwa RiverWind2045RCP8.5</v>
      </c>
      <c r="C15299" t="s">
        <v>403</v>
      </c>
      <c r="D15299" t="s">
        <v>1</v>
      </c>
      <c r="E15299" s="144" t="s">
        <v>191</v>
      </c>
      <c r="F15299" s="144">
        <v>2045</v>
      </c>
      <c r="G15299" s="147">
        <v>70.494705327475913</v>
      </c>
      <c r="H15299" s="147">
        <v>76.021920000000009</v>
      </c>
      <c r="I15299" s="147">
        <v>81.869333333333344</v>
      </c>
      <c r="J15299" s="147">
        <v>87.688640000000007</v>
      </c>
      <c r="K15299" s="147">
        <v>93.507359999999991</v>
      </c>
    </row>
    <row r="15300" spans="2:11" x14ac:dyDescent="0.2">
      <c r="B15300" s="21" t="str">
        <f t="shared" si="238"/>
        <v>Pagwa RiverWind2050RCP8.5</v>
      </c>
      <c r="C15300" t="s">
        <v>403</v>
      </c>
      <c r="D15300" t="s">
        <v>1</v>
      </c>
      <c r="E15300" s="144" t="s">
        <v>191</v>
      </c>
      <c r="F15300" s="144">
        <v>2050</v>
      </c>
      <c r="G15300" s="147">
        <v>70.812466860554196</v>
      </c>
      <c r="H15300" s="147">
        <v>76.393920000000008</v>
      </c>
      <c r="I15300" s="147">
        <v>82.304000000000016</v>
      </c>
      <c r="J15300" s="147">
        <v>88.182266666666678</v>
      </c>
      <c r="K15300" s="147">
        <v>94.057599999999994</v>
      </c>
    </row>
    <row r="15301" spans="2:11" x14ac:dyDescent="0.2">
      <c r="B15301" s="21" t="str">
        <f t="shared" si="238"/>
        <v>Pagwa RiverWind2055RCP8.5</v>
      </c>
      <c r="C15301" t="s">
        <v>403</v>
      </c>
      <c r="D15301" t="s">
        <v>1</v>
      </c>
      <c r="E15301" s="144" t="s">
        <v>191</v>
      </c>
      <c r="F15301" s="144">
        <v>2055</v>
      </c>
      <c r="G15301" s="147">
        <v>70.90917689236062</v>
      </c>
      <c r="H15301" s="147">
        <v>76.505520000000018</v>
      </c>
      <c r="I15301" s="147">
        <v>82.432000000000002</v>
      </c>
      <c r="J15301" s="147">
        <v>88.324933333333348</v>
      </c>
      <c r="K15301" s="147">
        <v>94.215679999999978</v>
      </c>
    </row>
    <row r="15302" spans="2:11" x14ac:dyDescent="0.2">
      <c r="B15302" s="21" t="str">
        <f t="shared" si="238"/>
        <v>Pagwa RiverWind2060RCP8.5</v>
      </c>
      <c r="C15302" t="s">
        <v>403</v>
      </c>
      <c r="D15302" t="s">
        <v>1</v>
      </c>
      <c r="E15302" s="144" t="s">
        <v>191</v>
      </c>
      <c r="F15302" s="144">
        <v>2060</v>
      </c>
      <c r="G15302" s="147">
        <v>71.042728841045701</v>
      </c>
      <c r="H15302" s="147">
        <v>76.649360000000016</v>
      </c>
      <c r="I15302" s="147">
        <v>82.584000000000003</v>
      </c>
      <c r="J15302" s="147">
        <v>88.48472000000001</v>
      </c>
      <c r="K15302" s="147">
        <v>94.38591999999997</v>
      </c>
    </row>
    <row r="15303" spans="2:11" x14ac:dyDescent="0.2">
      <c r="B15303" s="21" t="str">
        <f t="shared" si="238"/>
        <v>Pagwa RiverWind2065RCP8.5</v>
      </c>
      <c r="C15303" t="s">
        <v>403</v>
      </c>
      <c r="D15303" t="s">
        <v>1</v>
      </c>
      <c r="E15303" s="144" t="s">
        <v>191</v>
      </c>
      <c r="F15303" s="144">
        <v>2065</v>
      </c>
      <c r="G15303" s="147">
        <v>71.079570757924344</v>
      </c>
      <c r="H15303" s="147">
        <v>76.681600000000003</v>
      </c>
      <c r="I15303" s="147">
        <v>82.60799999999999</v>
      </c>
      <c r="J15303" s="147">
        <v>88.501840000000016</v>
      </c>
      <c r="K15303" s="147">
        <v>94.398079999999979</v>
      </c>
    </row>
    <row r="15304" spans="2:11" x14ac:dyDescent="0.2">
      <c r="B15304" s="21" t="str">
        <f t="shared" si="238"/>
        <v>Pagwa RiverWind2070RCP8.5</v>
      </c>
      <c r="C15304" t="s">
        <v>403</v>
      </c>
      <c r="D15304" t="s">
        <v>1</v>
      </c>
      <c r="E15304" s="144" t="s">
        <v>191</v>
      </c>
      <c r="F15304" s="144">
        <v>2070</v>
      </c>
      <c r="G15304" s="147">
        <v>71.137136253047217</v>
      </c>
      <c r="H15304" s="147">
        <v>76.738640000000004</v>
      </c>
      <c r="I15304" s="147">
        <v>82.661333333333332</v>
      </c>
      <c r="J15304" s="147">
        <v>88.55034666666667</v>
      </c>
      <c r="K15304" s="147">
        <v>94.446719999999985</v>
      </c>
    </row>
    <row r="15305" spans="2:11" x14ac:dyDescent="0.2">
      <c r="B15305" s="21" t="str">
        <f t="shared" si="238"/>
        <v>Pagwa RiverWind2075RCP8.5</v>
      </c>
      <c r="C15305" t="s">
        <v>403</v>
      </c>
      <c r="D15305" t="s">
        <v>1</v>
      </c>
      <c r="E15305" s="144" t="s">
        <v>191</v>
      </c>
      <c r="F15305" s="144">
        <v>2075</v>
      </c>
      <c r="G15305" s="147">
        <v>71.157859831291461</v>
      </c>
      <c r="H15305" s="147">
        <v>76.763440000000003</v>
      </c>
      <c r="I15305" s="147">
        <v>82.690666666666658</v>
      </c>
      <c r="J15305" s="147">
        <v>88.581733333333332</v>
      </c>
      <c r="K15305" s="147">
        <v>94.483199999999982</v>
      </c>
    </row>
    <row r="15306" spans="2:11" x14ac:dyDescent="0.2">
      <c r="B15306" s="21" t="str">
        <f t="shared" si="238"/>
        <v>Pagwa RiverWind2080RCP8.5</v>
      </c>
      <c r="C15306" t="s">
        <v>403</v>
      </c>
      <c r="D15306" t="s">
        <v>1</v>
      </c>
      <c r="E15306" s="144" t="s">
        <v>191</v>
      </c>
      <c r="F15306" s="144">
        <v>2080</v>
      </c>
      <c r="G15306" s="147">
        <v>71.17858340953569</v>
      </c>
      <c r="H15306" s="147">
        <v>76.788240000000002</v>
      </c>
      <c r="I15306" s="147">
        <v>82.72</v>
      </c>
      <c r="J15306" s="147">
        <v>88.613119999999995</v>
      </c>
      <c r="K15306" s="147">
        <v>94.519679999999994</v>
      </c>
    </row>
    <row r="15307" spans="2:11" x14ac:dyDescent="0.2">
      <c r="B15307" s="21" t="str">
        <f t="shared" si="238"/>
        <v>Pagwa RiverWind2085RCP8.5</v>
      </c>
      <c r="C15307" t="s">
        <v>403</v>
      </c>
      <c r="D15307" t="s">
        <v>1</v>
      </c>
      <c r="E15307" s="144" t="s">
        <v>191</v>
      </c>
      <c r="F15307" s="144">
        <v>2085</v>
      </c>
      <c r="G15307" s="147">
        <v>71.327102386952717</v>
      </c>
      <c r="H15307" s="147">
        <v>76.963080000000005</v>
      </c>
      <c r="I15307" s="147">
        <v>82.927999999999997</v>
      </c>
      <c r="J15307" s="147">
        <v>88.852800000000002</v>
      </c>
      <c r="K15307" s="147">
        <v>94.784159999999986</v>
      </c>
    </row>
    <row r="15308" spans="2:11" x14ac:dyDescent="0.2">
      <c r="B15308" s="21" t="str">
        <f t="shared" ref="B15308:B15371" si="239">C15308&amp;D15308&amp;F15308&amp;E15308</f>
        <v>Pagwa RiverWind2090RCP8.5</v>
      </c>
      <c r="C15308" t="s">
        <v>403</v>
      </c>
      <c r="D15308" t="s">
        <v>1</v>
      </c>
      <c r="E15308" s="144" t="s">
        <v>191</v>
      </c>
      <c r="F15308" s="144">
        <v>2090</v>
      </c>
      <c r="G15308" s="147">
        <v>71.475621364369744</v>
      </c>
      <c r="H15308" s="147">
        <v>77.137920000000008</v>
      </c>
      <c r="I15308" s="147">
        <v>83.135999999999996</v>
      </c>
      <c r="J15308" s="147">
        <v>89.092480000000009</v>
      </c>
      <c r="K15308" s="147">
        <v>95.048639999999992</v>
      </c>
    </row>
    <row r="15309" spans="2:11" x14ac:dyDescent="0.2">
      <c r="B15309" s="21" t="str">
        <f t="shared" si="239"/>
        <v>Pagwa RiverWind2095RCP8.5</v>
      </c>
      <c r="C15309" t="s">
        <v>403</v>
      </c>
      <c r="D15309" t="s">
        <v>1</v>
      </c>
      <c r="E15309" s="144" t="s">
        <v>191</v>
      </c>
      <c r="F15309" s="144">
        <v>2095</v>
      </c>
      <c r="G15309" s="147">
        <v>71.475621364369744</v>
      </c>
      <c r="H15309" s="147">
        <v>77.137920000000008</v>
      </c>
      <c r="I15309" s="147">
        <v>83.135999999999996</v>
      </c>
      <c r="J15309" s="147">
        <v>89.092480000000009</v>
      </c>
      <c r="K15309" s="147">
        <v>95.048639999999992</v>
      </c>
    </row>
    <row r="15310" spans="2:11" x14ac:dyDescent="0.2">
      <c r="B15310" s="21" t="str">
        <f t="shared" si="239"/>
        <v>Pagwa RiverWind2100RCP8.5</v>
      </c>
      <c r="C15310" t="s">
        <v>403</v>
      </c>
      <c r="D15310" t="s">
        <v>1</v>
      </c>
      <c r="E15310" s="144" t="s">
        <v>191</v>
      </c>
      <c r="F15310" s="144">
        <v>2100</v>
      </c>
      <c r="G15310" s="147">
        <v>71.475621364369744</v>
      </c>
      <c r="H15310" s="147">
        <v>77.137920000000008</v>
      </c>
      <c r="I15310" s="147">
        <v>83.135999999999996</v>
      </c>
      <c r="J15310" s="147">
        <v>89.092480000000009</v>
      </c>
      <c r="K15310" s="147">
        <v>95.048639999999992</v>
      </c>
    </row>
    <row r="15311" spans="2:11" x14ac:dyDescent="0.2">
      <c r="B15311" s="21" t="str">
        <f t="shared" si="239"/>
        <v>ParisIce Accretion2023RCP4.5</v>
      </c>
      <c r="C15311" t="s">
        <v>404</v>
      </c>
      <c r="D15311" t="s">
        <v>486</v>
      </c>
      <c r="E15311" s="144" t="s">
        <v>193</v>
      </c>
      <c r="F15311" s="144">
        <v>2023</v>
      </c>
      <c r="G15311" s="147">
        <v>20.437000422992849</v>
      </c>
      <c r="H15311" s="147">
        <v>24.5016</v>
      </c>
      <c r="I15311" s="147">
        <v>29.64</v>
      </c>
      <c r="J15311" s="147">
        <v>33.561</v>
      </c>
      <c r="K15311" s="147">
        <v>37.497599999999998</v>
      </c>
    </row>
    <row r="15312" spans="2:11" x14ac:dyDescent="0.2">
      <c r="B15312" s="21" t="str">
        <f t="shared" si="239"/>
        <v>ParisIce Accretion2025RCP4.5</v>
      </c>
      <c r="C15312" t="s">
        <v>404</v>
      </c>
      <c r="D15312" t="s">
        <v>486</v>
      </c>
      <c r="E15312" s="144" t="s">
        <v>193</v>
      </c>
      <c r="F15312" s="144">
        <v>2025</v>
      </c>
      <c r="G15312" s="147">
        <v>20.395249656040871</v>
      </c>
      <c r="H15312" s="147">
        <v>24.46425</v>
      </c>
      <c r="I15312" s="147">
        <v>29.605</v>
      </c>
      <c r="J15312" s="147">
        <v>33.53275</v>
      </c>
      <c r="K15312" s="147">
        <v>37.466099999999997</v>
      </c>
    </row>
    <row r="15313" spans="2:11" x14ac:dyDescent="0.2">
      <c r="B15313" s="21" t="str">
        <f t="shared" si="239"/>
        <v>ParisIce Accretion2030RCP4.5</v>
      </c>
      <c r="C15313" t="s">
        <v>404</v>
      </c>
      <c r="D15313" t="s">
        <v>486</v>
      </c>
      <c r="E15313" s="144" t="s">
        <v>193</v>
      </c>
      <c r="F15313" s="144">
        <v>2030</v>
      </c>
      <c r="G15313" s="147">
        <v>20.353498889088893</v>
      </c>
      <c r="H15313" s="147">
        <v>24.4269</v>
      </c>
      <c r="I15313" s="147">
        <v>29.57</v>
      </c>
      <c r="J15313" s="147">
        <v>33.5045</v>
      </c>
      <c r="K15313" s="147">
        <v>37.434599999999996</v>
      </c>
    </row>
    <row r="15314" spans="2:11" x14ac:dyDescent="0.2">
      <c r="B15314" s="21" t="str">
        <f t="shared" si="239"/>
        <v>ParisIce Accretion2035RCP4.5</v>
      </c>
      <c r="C15314" t="s">
        <v>404</v>
      </c>
      <c r="D15314" t="s">
        <v>486</v>
      </c>
      <c r="E15314" s="144" t="s">
        <v>193</v>
      </c>
      <c r="F15314" s="144">
        <v>2035</v>
      </c>
      <c r="G15314" s="147">
        <v>20.311748122136919</v>
      </c>
      <c r="H15314" s="147">
        <v>24.38955</v>
      </c>
      <c r="I15314" s="147">
        <v>29.535</v>
      </c>
      <c r="J15314" s="147">
        <v>33.47625</v>
      </c>
      <c r="K15314" s="147">
        <v>37.403099999999995</v>
      </c>
    </row>
    <row r="15315" spans="2:11" x14ac:dyDescent="0.2">
      <c r="B15315" s="21" t="str">
        <f t="shared" si="239"/>
        <v>ParisIce Accretion2040RCP4.5</v>
      </c>
      <c r="C15315" t="s">
        <v>404</v>
      </c>
      <c r="D15315" t="s">
        <v>486</v>
      </c>
      <c r="E15315" s="144" t="s">
        <v>193</v>
      </c>
      <c r="F15315" s="144">
        <v>2040</v>
      </c>
      <c r="G15315" s="147">
        <v>20.269997355184941</v>
      </c>
      <c r="H15315" s="147">
        <v>24.352199999999996</v>
      </c>
      <c r="I15315" s="147">
        <v>29.5</v>
      </c>
      <c r="J15315" s="147">
        <v>33.448</v>
      </c>
      <c r="K15315" s="147">
        <v>37.371600000000001</v>
      </c>
    </row>
    <row r="15316" spans="2:11" x14ac:dyDescent="0.2">
      <c r="B15316" s="21" t="str">
        <f t="shared" si="239"/>
        <v>ParisIce Accretion2045RCP4.5</v>
      </c>
      <c r="C15316" t="s">
        <v>404</v>
      </c>
      <c r="D15316" t="s">
        <v>486</v>
      </c>
      <c r="E15316" s="144" t="s">
        <v>193</v>
      </c>
      <c r="F15316" s="144">
        <v>2045</v>
      </c>
      <c r="G15316" s="147">
        <v>20.228246588232963</v>
      </c>
      <c r="H15316" s="147">
        <v>24.314849999999996</v>
      </c>
      <c r="I15316" s="147">
        <v>29.465</v>
      </c>
      <c r="J15316" s="147">
        <v>33.419750000000001</v>
      </c>
      <c r="K15316" s="147">
        <v>37.3401</v>
      </c>
    </row>
    <row r="15317" spans="2:11" x14ac:dyDescent="0.2">
      <c r="B15317" s="21" t="str">
        <f t="shared" si="239"/>
        <v>ParisIce Accretion2050RCP4.5</v>
      </c>
      <c r="C15317" t="s">
        <v>404</v>
      </c>
      <c r="D15317" t="s">
        <v>486</v>
      </c>
      <c r="E15317" s="144" t="s">
        <v>193</v>
      </c>
      <c r="F15317" s="144">
        <v>2050</v>
      </c>
      <c r="G15317" s="147">
        <v>20.057068443729857</v>
      </c>
      <c r="H15317" s="147">
        <v>24.152999999999995</v>
      </c>
      <c r="I15317" s="147">
        <v>29.315999999999999</v>
      </c>
      <c r="J15317" s="147">
        <v>33.276240000000001</v>
      </c>
      <c r="K15317" s="147">
        <v>37.202759999999998</v>
      </c>
    </row>
    <row r="15318" spans="2:11" x14ac:dyDescent="0.2">
      <c r="B15318" s="21" t="str">
        <f t="shared" si="239"/>
        <v>ParisIce Accretion2055RCP4.5</v>
      </c>
      <c r="C15318" t="s">
        <v>404</v>
      </c>
      <c r="D15318" t="s">
        <v>486</v>
      </c>
      <c r="E15318" s="144" t="s">
        <v>193</v>
      </c>
      <c r="F15318" s="144">
        <v>2055</v>
      </c>
      <c r="G15318" s="147">
        <v>19.927641066178726</v>
      </c>
      <c r="H15318" s="147">
        <v>24.028499999999998</v>
      </c>
      <c r="I15318" s="147">
        <v>29.201999999999998</v>
      </c>
      <c r="J15318" s="147">
        <v>33.160980000000002</v>
      </c>
      <c r="K15318" s="147">
        <v>37.096919999999997</v>
      </c>
    </row>
    <row r="15319" spans="2:11" x14ac:dyDescent="0.2">
      <c r="B15319" s="21" t="str">
        <f t="shared" si="239"/>
        <v>ParisIce Accretion2060RCP4.5</v>
      </c>
      <c r="C15319" t="s">
        <v>404</v>
      </c>
      <c r="D15319" t="s">
        <v>486</v>
      </c>
      <c r="E15319" s="144" t="s">
        <v>193</v>
      </c>
      <c r="F15319" s="144">
        <v>2060</v>
      </c>
      <c r="G15319" s="147">
        <v>19.798213688627598</v>
      </c>
      <c r="H15319" s="147">
        <v>23.903999999999996</v>
      </c>
      <c r="I15319" s="147">
        <v>29.088000000000001</v>
      </c>
      <c r="J15319" s="147">
        <v>33.045719999999996</v>
      </c>
      <c r="K15319" s="147">
        <v>36.991079999999997</v>
      </c>
    </row>
    <row r="15320" spans="2:11" x14ac:dyDescent="0.2">
      <c r="B15320" s="21" t="str">
        <f t="shared" si="239"/>
        <v>ParisIce Accretion2065RCP4.5</v>
      </c>
      <c r="C15320" t="s">
        <v>404</v>
      </c>
      <c r="D15320" t="s">
        <v>486</v>
      </c>
      <c r="E15320" s="144" t="s">
        <v>193</v>
      </c>
      <c r="F15320" s="144">
        <v>2065</v>
      </c>
      <c r="G15320" s="147">
        <v>19.668786311076467</v>
      </c>
      <c r="H15320" s="147">
        <v>23.779499999999999</v>
      </c>
      <c r="I15320" s="147">
        <v>28.974</v>
      </c>
      <c r="J15320" s="147">
        <v>32.930459999999997</v>
      </c>
      <c r="K15320" s="147">
        <v>36.885239999999996</v>
      </c>
    </row>
    <row r="15321" spans="2:11" x14ac:dyDescent="0.2">
      <c r="B15321" s="21" t="str">
        <f t="shared" si="239"/>
        <v>ParisIce Accretion2070RCP4.5</v>
      </c>
      <c r="C15321" t="s">
        <v>404</v>
      </c>
      <c r="D15321" t="s">
        <v>486</v>
      </c>
      <c r="E15321" s="144" t="s">
        <v>193</v>
      </c>
      <c r="F15321" s="144">
        <v>2070</v>
      </c>
      <c r="G15321" s="147">
        <v>19.539358933525339</v>
      </c>
      <c r="H15321" s="147">
        <v>23.654999999999998</v>
      </c>
      <c r="I15321" s="147">
        <v>28.86</v>
      </c>
      <c r="J15321" s="147">
        <v>32.815199999999997</v>
      </c>
      <c r="K15321" s="147">
        <v>36.779399999999995</v>
      </c>
    </row>
    <row r="15322" spans="2:11" x14ac:dyDescent="0.2">
      <c r="B15322" s="21" t="str">
        <f t="shared" si="239"/>
        <v>ParisIce Accretion2075RCP4.5</v>
      </c>
      <c r="C15322" t="s">
        <v>404</v>
      </c>
      <c r="D15322" t="s">
        <v>486</v>
      </c>
      <c r="E15322" s="144" t="s">
        <v>193</v>
      </c>
      <c r="F15322" s="144">
        <v>2075</v>
      </c>
      <c r="G15322" s="147">
        <v>19.483691244256036</v>
      </c>
      <c r="H15322" s="147">
        <v>23.613499999999998</v>
      </c>
      <c r="I15322" s="147">
        <v>28.84</v>
      </c>
      <c r="J15322" s="147">
        <v>32.809549999999994</v>
      </c>
      <c r="K15322" s="147">
        <v>36.785699999999999</v>
      </c>
    </row>
    <row r="15323" spans="2:11" x14ac:dyDescent="0.2">
      <c r="B15323" s="21" t="str">
        <f t="shared" si="239"/>
        <v>ParisIce Accretion2080RCP4.5</v>
      </c>
      <c r="C15323" t="s">
        <v>404</v>
      </c>
      <c r="D15323" t="s">
        <v>486</v>
      </c>
      <c r="E15323" s="144" t="s">
        <v>193</v>
      </c>
      <c r="F15323" s="144">
        <v>2080</v>
      </c>
      <c r="G15323" s="147">
        <v>19.428023554986734</v>
      </c>
      <c r="H15323" s="147">
        <v>23.571999999999999</v>
      </c>
      <c r="I15323" s="147">
        <v>28.82</v>
      </c>
      <c r="J15323" s="147">
        <v>32.803899999999999</v>
      </c>
      <c r="K15323" s="147">
        <v>36.791999999999994</v>
      </c>
    </row>
    <row r="15324" spans="2:11" x14ac:dyDescent="0.2">
      <c r="B15324" s="21" t="str">
        <f t="shared" si="239"/>
        <v>ParisIce Accretion2085RCP4.5</v>
      </c>
      <c r="C15324" t="s">
        <v>404</v>
      </c>
      <c r="D15324" t="s">
        <v>486</v>
      </c>
      <c r="E15324" s="144" t="s">
        <v>193</v>
      </c>
      <c r="F15324" s="144">
        <v>2085</v>
      </c>
      <c r="G15324" s="147">
        <v>19.372355865717431</v>
      </c>
      <c r="H15324" s="147">
        <v>23.530499999999996</v>
      </c>
      <c r="I15324" s="147">
        <v>28.799999999999997</v>
      </c>
      <c r="J15324" s="147">
        <v>32.798249999999996</v>
      </c>
      <c r="K15324" s="147">
        <v>36.798299999999998</v>
      </c>
    </row>
    <row r="15325" spans="2:11" x14ac:dyDescent="0.2">
      <c r="B15325" s="21" t="str">
        <f t="shared" si="239"/>
        <v>ParisIce Accretion2090RCP4.5</v>
      </c>
      <c r="C15325" t="s">
        <v>404</v>
      </c>
      <c r="D15325" t="s">
        <v>486</v>
      </c>
      <c r="E15325" s="144" t="s">
        <v>193</v>
      </c>
      <c r="F15325" s="144">
        <v>2090</v>
      </c>
      <c r="G15325" s="147">
        <v>19.316688176448128</v>
      </c>
      <c r="H15325" s="147">
        <v>23.488999999999997</v>
      </c>
      <c r="I15325" s="147">
        <v>28.779999999999998</v>
      </c>
      <c r="J15325" s="147">
        <v>32.792599999999993</v>
      </c>
      <c r="K15325" s="147">
        <v>36.804600000000001</v>
      </c>
    </row>
    <row r="15326" spans="2:11" x14ac:dyDescent="0.2">
      <c r="B15326" s="21" t="str">
        <f t="shared" si="239"/>
        <v>ParisIce Accretion2095RCP4.5</v>
      </c>
      <c r="C15326" t="s">
        <v>404</v>
      </c>
      <c r="D15326" t="s">
        <v>486</v>
      </c>
      <c r="E15326" s="144" t="s">
        <v>193</v>
      </c>
      <c r="F15326" s="144">
        <v>2095</v>
      </c>
      <c r="G15326" s="147">
        <v>19.261020487178826</v>
      </c>
      <c r="H15326" s="147">
        <v>23.447499999999998</v>
      </c>
      <c r="I15326" s="147">
        <v>28.759999999999998</v>
      </c>
      <c r="J15326" s="147">
        <v>32.786949999999997</v>
      </c>
      <c r="K15326" s="147">
        <v>36.810899999999997</v>
      </c>
    </row>
    <row r="15327" spans="2:11" x14ac:dyDescent="0.2">
      <c r="B15327" s="21" t="str">
        <f t="shared" si="239"/>
        <v>ParisIce Accretion2100RCP4.5</v>
      </c>
      <c r="C15327" t="s">
        <v>404</v>
      </c>
      <c r="D15327" t="s">
        <v>486</v>
      </c>
      <c r="E15327" s="144" t="s">
        <v>193</v>
      </c>
      <c r="F15327" s="144">
        <v>2100</v>
      </c>
      <c r="G15327" s="147">
        <v>19.205352797909523</v>
      </c>
      <c r="H15327" s="147">
        <v>23.405999999999999</v>
      </c>
      <c r="I15327" s="147">
        <v>28.74</v>
      </c>
      <c r="J15327" s="147">
        <v>32.781299999999995</v>
      </c>
      <c r="K15327" s="147">
        <v>36.8172</v>
      </c>
    </row>
    <row r="15328" spans="2:11" x14ac:dyDescent="0.2">
      <c r="B15328" s="21" t="str">
        <f t="shared" si="239"/>
        <v>ParisIce Accretion2023RCP6.0</v>
      </c>
      <c r="C15328" t="s">
        <v>404</v>
      </c>
      <c r="D15328" t="s">
        <v>486</v>
      </c>
      <c r="E15328" s="144" t="s">
        <v>192</v>
      </c>
      <c r="F15328" s="144">
        <v>2023</v>
      </c>
      <c r="G15328" s="147">
        <v>20.437000422992849</v>
      </c>
      <c r="H15328" s="147">
        <v>24.5016</v>
      </c>
      <c r="I15328" s="147">
        <v>29.64</v>
      </c>
      <c r="J15328" s="147">
        <v>33.561</v>
      </c>
      <c r="K15328" s="147">
        <v>37.497599999999998</v>
      </c>
    </row>
    <row r="15329" spans="2:11" x14ac:dyDescent="0.2">
      <c r="B15329" s="21" t="str">
        <f t="shared" si="239"/>
        <v>ParisIce Accretion2025RCP6.0</v>
      </c>
      <c r="C15329" t="s">
        <v>404</v>
      </c>
      <c r="D15329" t="s">
        <v>486</v>
      </c>
      <c r="E15329" s="144" t="s">
        <v>192</v>
      </c>
      <c r="F15329" s="144">
        <v>2025</v>
      </c>
      <c r="G15329" s="147">
        <v>20.395249656040871</v>
      </c>
      <c r="H15329" s="147">
        <v>24.46425</v>
      </c>
      <c r="I15329" s="147">
        <v>29.605</v>
      </c>
      <c r="J15329" s="147">
        <v>33.53275</v>
      </c>
      <c r="K15329" s="147">
        <v>37.466099999999997</v>
      </c>
    </row>
    <row r="15330" spans="2:11" x14ac:dyDescent="0.2">
      <c r="B15330" s="21" t="str">
        <f t="shared" si="239"/>
        <v>ParisIce Accretion2030RCP6.0</v>
      </c>
      <c r="C15330" t="s">
        <v>404</v>
      </c>
      <c r="D15330" t="s">
        <v>486</v>
      </c>
      <c r="E15330" s="144" t="s">
        <v>192</v>
      </c>
      <c r="F15330" s="144">
        <v>2030</v>
      </c>
      <c r="G15330" s="147">
        <v>20.353498889088893</v>
      </c>
      <c r="H15330" s="147">
        <v>24.4269</v>
      </c>
      <c r="I15330" s="147">
        <v>29.57</v>
      </c>
      <c r="J15330" s="147">
        <v>33.5045</v>
      </c>
      <c r="K15330" s="147">
        <v>37.434599999999996</v>
      </c>
    </row>
    <row r="15331" spans="2:11" x14ac:dyDescent="0.2">
      <c r="B15331" s="21" t="str">
        <f t="shared" si="239"/>
        <v>ParisIce Accretion2035RCP6.0</v>
      </c>
      <c r="C15331" t="s">
        <v>404</v>
      </c>
      <c r="D15331" t="s">
        <v>486</v>
      </c>
      <c r="E15331" s="144" t="s">
        <v>192</v>
      </c>
      <c r="F15331" s="144">
        <v>2035</v>
      </c>
      <c r="G15331" s="147">
        <v>20.311748122136919</v>
      </c>
      <c r="H15331" s="147">
        <v>24.38955</v>
      </c>
      <c r="I15331" s="147">
        <v>29.535</v>
      </c>
      <c r="J15331" s="147">
        <v>33.47625</v>
      </c>
      <c r="K15331" s="147">
        <v>37.403099999999995</v>
      </c>
    </row>
    <row r="15332" spans="2:11" x14ac:dyDescent="0.2">
      <c r="B15332" s="21" t="str">
        <f t="shared" si="239"/>
        <v>ParisIce Accretion2040RCP6.0</v>
      </c>
      <c r="C15332" t="s">
        <v>404</v>
      </c>
      <c r="D15332" t="s">
        <v>486</v>
      </c>
      <c r="E15332" s="144" t="s">
        <v>192</v>
      </c>
      <c r="F15332" s="144">
        <v>2040</v>
      </c>
      <c r="G15332" s="147">
        <v>20.269997355184941</v>
      </c>
      <c r="H15332" s="147">
        <v>24.352199999999996</v>
      </c>
      <c r="I15332" s="147">
        <v>29.5</v>
      </c>
      <c r="J15332" s="147">
        <v>33.448</v>
      </c>
      <c r="K15332" s="147">
        <v>37.371600000000001</v>
      </c>
    </row>
    <row r="15333" spans="2:11" x14ac:dyDescent="0.2">
      <c r="B15333" s="21" t="str">
        <f t="shared" si="239"/>
        <v>ParisIce Accretion2045RCP6.0</v>
      </c>
      <c r="C15333" t="s">
        <v>404</v>
      </c>
      <c r="D15333" t="s">
        <v>486</v>
      </c>
      <c r="E15333" s="144" t="s">
        <v>192</v>
      </c>
      <c r="F15333" s="144">
        <v>2045</v>
      </c>
      <c r="G15333" s="147">
        <v>20.228246588232963</v>
      </c>
      <c r="H15333" s="147">
        <v>24.314849999999996</v>
      </c>
      <c r="I15333" s="147">
        <v>29.465</v>
      </c>
      <c r="J15333" s="147">
        <v>33.419750000000001</v>
      </c>
      <c r="K15333" s="147">
        <v>37.3401</v>
      </c>
    </row>
    <row r="15334" spans="2:11" x14ac:dyDescent="0.2">
      <c r="B15334" s="21" t="str">
        <f t="shared" si="239"/>
        <v>ParisIce Accretion2050RCP6.0</v>
      </c>
      <c r="C15334" t="s">
        <v>404</v>
      </c>
      <c r="D15334" t="s">
        <v>486</v>
      </c>
      <c r="E15334" s="144" t="s">
        <v>192</v>
      </c>
      <c r="F15334" s="144">
        <v>2050</v>
      </c>
      <c r="G15334" s="147">
        <v>20.057068443729857</v>
      </c>
      <c r="H15334" s="147">
        <v>24.152999999999995</v>
      </c>
      <c r="I15334" s="147">
        <v>29.315999999999999</v>
      </c>
      <c r="J15334" s="147">
        <v>33.276240000000001</v>
      </c>
      <c r="K15334" s="147">
        <v>37.202759999999998</v>
      </c>
    </row>
    <row r="15335" spans="2:11" x14ac:dyDescent="0.2">
      <c r="B15335" s="21" t="str">
        <f t="shared" si="239"/>
        <v>ParisIce Accretion2055RCP6.0</v>
      </c>
      <c r="C15335" t="s">
        <v>404</v>
      </c>
      <c r="D15335" t="s">
        <v>486</v>
      </c>
      <c r="E15335" s="144" t="s">
        <v>192</v>
      </c>
      <c r="F15335" s="144">
        <v>2055</v>
      </c>
      <c r="G15335" s="147">
        <v>19.927641066178726</v>
      </c>
      <c r="H15335" s="147">
        <v>24.028499999999998</v>
      </c>
      <c r="I15335" s="147">
        <v>29.201999999999998</v>
      </c>
      <c r="J15335" s="147">
        <v>33.160980000000002</v>
      </c>
      <c r="K15335" s="147">
        <v>37.096919999999997</v>
      </c>
    </row>
    <row r="15336" spans="2:11" x14ac:dyDescent="0.2">
      <c r="B15336" s="21" t="str">
        <f t="shared" si="239"/>
        <v>ParisIce Accretion2060RCP6.0</v>
      </c>
      <c r="C15336" t="s">
        <v>404</v>
      </c>
      <c r="D15336" t="s">
        <v>486</v>
      </c>
      <c r="E15336" s="144" t="s">
        <v>192</v>
      </c>
      <c r="F15336" s="144">
        <v>2060</v>
      </c>
      <c r="G15336" s="147">
        <v>19.798213688627598</v>
      </c>
      <c r="H15336" s="147">
        <v>23.903999999999996</v>
      </c>
      <c r="I15336" s="147">
        <v>29.088000000000001</v>
      </c>
      <c r="J15336" s="147">
        <v>33.045719999999996</v>
      </c>
      <c r="K15336" s="147">
        <v>36.991079999999997</v>
      </c>
    </row>
    <row r="15337" spans="2:11" x14ac:dyDescent="0.2">
      <c r="B15337" s="21" t="str">
        <f t="shared" si="239"/>
        <v>ParisIce Accretion2065RCP6.0</v>
      </c>
      <c r="C15337" t="s">
        <v>404</v>
      </c>
      <c r="D15337" t="s">
        <v>486</v>
      </c>
      <c r="E15337" s="144" t="s">
        <v>192</v>
      </c>
      <c r="F15337" s="144">
        <v>2065</v>
      </c>
      <c r="G15337" s="147">
        <v>19.668786311076467</v>
      </c>
      <c r="H15337" s="147">
        <v>23.779499999999999</v>
      </c>
      <c r="I15337" s="147">
        <v>28.974</v>
      </c>
      <c r="J15337" s="147">
        <v>32.930459999999997</v>
      </c>
      <c r="K15337" s="147">
        <v>36.885239999999996</v>
      </c>
    </row>
    <row r="15338" spans="2:11" x14ac:dyDescent="0.2">
      <c r="B15338" s="21" t="str">
        <f t="shared" si="239"/>
        <v>ParisIce Accretion2070RCP6.0</v>
      </c>
      <c r="C15338" t="s">
        <v>404</v>
      </c>
      <c r="D15338" t="s">
        <v>486</v>
      </c>
      <c r="E15338" s="144" t="s">
        <v>192</v>
      </c>
      <c r="F15338" s="144">
        <v>2070</v>
      </c>
      <c r="G15338" s="147">
        <v>19.539358933525339</v>
      </c>
      <c r="H15338" s="147">
        <v>23.654999999999998</v>
      </c>
      <c r="I15338" s="147">
        <v>28.86</v>
      </c>
      <c r="J15338" s="147">
        <v>32.815199999999997</v>
      </c>
      <c r="K15338" s="147">
        <v>36.779399999999995</v>
      </c>
    </row>
    <row r="15339" spans="2:11" x14ac:dyDescent="0.2">
      <c r="B15339" s="21" t="str">
        <f t="shared" si="239"/>
        <v>ParisIce Accretion2075RCP6.0</v>
      </c>
      <c r="C15339" t="s">
        <v>404</v>
      </c>
      <c r="D15339" t="s">
        <v>486</v>
      </c>
      <c r="E15339" s="144" t="s">
        <v>192</v>
      </c>
      <c r="F15339" s="144">
        <v>2075</v>
      </c>
      <c r="G15339" s="147">
        <v>19.455857399621387</v>
      </c>
      <c r="H15339" s="147">
        <v>23.592749999999999</v>
      </c>
      <c r="I15339" s="147">
        <v>28.83</v>
      </c>
      <c r="J15339" s="147">
        <v>32.806725</v>
      </c>
      <c r="K15339" s="147">
        <v>36.788849999999996</v>
      </c>
    </row>
    <row r="15340" spans="2:11" x14ac:dyDescent="0.2">
      <c r="B15340" s="21" t="str">
        <f t="shared" si="239"/>
        <v>ParisIce Accretion2080RCP6.0</v>
      </c>
      <c r="C15340" t="s">
        <v>404</v>
      </c>
      <c r="D15340" t="s">
        <v>486</v>
      </c>
      <c r="E15340" s="144" t="s">
        <v>192</v>
      </c>
      <c r="F15340" s="144">
        <v>2080</v>
      </c>
      <c r="G15340" s="147">
        <v>19.372355865717431</v>
      </c>
      <c r="H15340" s="147">
        <v>23.530499999999996</v>
      </c>
      <c r="I15340" s="147">
        <v>28.799999999999997</v>
      </c>
      <c r="J15340" s="147">
        <v>32.798249999999996</v>
      </c>
      <c r="K15340" s="147">
        <v>36.798299999999998</v>
      </c>
    </row>
    <row r="15341" spans="2:11" x14ac:dyDescent="0.2">
      <c r="B15341" s="21" t="str">
        <f t="shared" si="239"/>
        <v>ParisIce Accretion2085RCP6.0</v>
      </c>
      <c r="C15341" t="s">
        <v>404</v>
      </c>
      <c r="D15341" t="s">
        <v>486</v>
      </c>
      <c r="E15341" s="144" t="s">
        <v>192</v>
      </c>
      <c r="F15341" s="144">
        <v>2085</v>
      </c>
      <c r="G15341" s="147">
        <v>19.288854331813475</v>
      </c>
      <c r="H15341" s="147">
        <v>23.468249999999998</v>
      </c>
      <c r="I15341" s="147">
        <v>28.77</v>
      </c>
      <c r="J15341" s="147">
        <v>32.789774999999992</v>
      </c>
      <c r="K15341" s="147">
        <v>36.807749999999999</v>
      </c>
    </row>
    <row r="15342" spans="2:11" x14ac:dyDescent="0.2">
      <c r="B15342" s="21" t="str">
        <f t="shared" si="239"/>
        <v>ParisIce Accretion2090RCP6.0</v>
      </c>
      <c r="C15342" t="s">
        <v>404</v>
      </c>
      <c r="D15342" t="s">
        <v>486</v>
      </c>
      <c r="E15342" s="144" t="s">
        <v>192</v>
      </c>
      <c r="F15342" s="144">
        <v>2090</v>
      </c>
      <c r="G15342" s="147">
        <v>18.773928206072423</v>
      </c>
      <c r="H15342" s="147">
        <v>22.941199999999998</v>
      </c>
      <c r="I15342" s="147">
        <v>28.21</v>
      </c>
      <c r="J15342" s="147">
        <v>32.216299999999997</v>
      </c>
      <c r="K15342" s="147">
        <v>36.199799999999996</v>
      </c>
    </row>
    <row r="15343" spans="2:11" x14ac:dyDescent="0.2">
      <c r="B15343" s="21" t="str">
        <f t="shared" si="239"/>
        <v>ParisIce Accretion2095RCP6.0</v>
      </c>
      <c r="C15343" t="s">
        <v>404</v>
      </c>
      <c r="D15343" t="s">
        <v>486</v>
      </c>
      <c r="E15343" s="144" t="s">
        <v>192</v>
      </c>
      <c r="F15343" s="144">
        <v>2095</v>
      </c>
      <c r="G15343" s="147">
        <v>18.342503614235326</v>
      </c>
      <c r="H15343" s="147">
        <v>22.476399999999998</v>
      </c>
      <c r="I15343" s="147">
        <v>27.68</v>
      </c>
      <c r="J15343" s="147">
        <v>31.651299999999999</v>
      </c>
      <c r="K15343" s="147">
        <v>35.5824</v>
      </c>
    </row>
    <row r="15344" spans="2:11" x14ac:dyDescent="0.2">
      <c r="B15344" s="21" t="str">
        <f t="shared" si="239"/>
        <v>ParisIce Accretion2100RCP6.0</v>
      </c>
      <c r="C15344" t="s">
        <v>404</v>
      </c>
      <c r="D15344" t="s">
        <v>486</v>
      </c>
      <c r="E15344" s="144" t="s">
        <v>192</v>
      </c>
      <c r="F15344" s="144">
        <v>2100</v>
      </c>
      <c r="G15344" s="147">
        <v>17.911079022398226</v>
      </c>
      <c r="H15344" s="147">
        <v>22.011599999999998</v>
      </c>
      <c r="I15344" s="147">
        <v>27.150000000000002</v>
      </c>
      <c r="J15344" s="147">
        <v>31.086300000000001</v>
      </c>
      <c r="K15344" s="147">
        <v>34.964999999999996</v>
      </c>
    </row>
    <row r="15345" spans="2:11" x14ac:dyDescent="0.2">
      <c r="B15345" s="21" t="str">
        <f t="shared" si="239"/>
        <v>ParisIce Accretion2023RCP8.5</v>
      </c>
      <c r="C15345" t="s">
        <v>404</v>
      </c>
      <c r="D15345" t="s">
        <v>486</v>
      </c>
      <c r="E15345" s="144" t="s">
        <v>191</v>
      </c>
      <c r="F15345" s="144">
        <v>2023</v>
      </c>
      <c r="G15345" s="147">
        <v>20.437000422992849</v>
      </c>
      <c r="H15345" s="147">
        <v>24.5016</v>
      </c>
      <c r="I15345" s="147">
        <v>29.64</v>
      </c>
      <c r="J15345" s="147">
        <v>33.561</v>
      </c>
      <c r="K15345" s="147">
        <v>37.497599999999998</v>
      </c>
    </row>
    <row r="15346" spans="2:11" x14ac:dyDescent="0.2">
      <c r="B15346" s="21" t="str">
        <f t="shared" si="239"/>
        <v>ParisIce Accretion2025RCP8.5</v>
      </c>
      <c r="C15346" t="s">
        <v>404</v>
      </c>
      <c r="D15346" t="s">
        <v>486</v>
      </c>
      <c r="E15346" s="144" t="s">
        <v>191</v>
      </c>
      <c r="F15346" s="144">
        <v>2025</v>
      </c>
      <c r="G15346" s="147">
        <v>20.353498889088893</v>
      </c>
      <c r="H15346" s="147">
        <v>24.4269</v>
      </c>
      <c r="I15346" s="147">
        <v>29.57</v>
      </c>
      <c r="J15346" s="147">
        <v>33.5045</v>
      </c>
      <c r="K15346" s="147">
        <v>37.434599999999996</v>
      </c>
    </row>
    <row r="15347" spans="2:11" x14ac:dyDescent="0.2">
      <c r="B15347" s="21" t="str">
        <f t="shared" si="239"/>
        <v>ParisIce Accretion2030RCP8.5</v>
      </c>
      <c r="C15347" t="s">
        <v>404</v>
      </c>
      <c r="D15347" t="s">
        <v>486</v>
      </c>
      <c r="E15347" s="144" t="s">
        <v>191</v>
      </c>
      <c r="F15347" s="144">
        <v>2030</v>
      </c>
      <c r="G15347" s="147">
        <v>20.269997355184941</v>
      </c>
      <c r="H15347" s="147">
        <v>24.352199999999996</v>
      </c>
      <c r="I15347" s="147">
        <v>29.5</v>
      </c>
      <c r="J15347" s="147">
        <v>33.448</v>
      </c>
      <c r="K15347" s="147">
        <v>37.371600000000001</v>
      </c>
    </row>
    <row r="15348" spans="2:11" x14ac:dyDescent="0.2">
      <c r="B15348" s="21" t="str">
        <f t="shared" si="239"/>
        <v>ParisIce Accretion2035RCP8.5</v>
      </c>
      <c r="C15348" t="s">
        <v>404</v>
      </c>
      <c r="D15348" t="s">
        <v>486</v>
      </c>
      <c r="E15348" s="144" t="s">
        <v>191</v>
      </c>
      <c r="F15348" s="144">
        <v>2035</v>
      </c>
      <c r="G15348" s="147">
        <v>20.186495821280985</v>
      </c>
      <c r="H15348" s="147">
        <v>24.277499999999996</v>
      </c>
      <c r="I15348" s="147">
        <v>29.43</v>
      </c>
      <c r="J15348" s="147">
        <v>33.391500000000001</v>
      </c>
      <c r="K15348" s="147">
        <v>37.308599999999998</v>
      </c>
    </row>
    <row r="15349" spans="2:11" x14ac:dyDescent="0.2">
      <c r="B15349" s="21" t="str">
        <f t="shared" si="239"/>
        <v>ParisIce Accretion2040RCP8.5</v>
      </c>
      <c r="C15349" t="s">
        <v>404</v>
      </c>
      <c r="D15349" t="s">
        <v>486</v>
      </c>
      <c r="E15349" s="144" t="s">
        <v>191</v>
      </c>
      <c r="F15349" s="144">
        <v>2040</v>
      </c>
      <c r="G15349" s="147">
        <v>19.970783525362435</v>
      </c>
      <c r="H15349" s="147">
        <v>24.069999999999997</v>
      </c>
      <c r="I15349" s="147">
        <v>29.24</v>
      </c>
      <c r="J15349" s="147">
        <v>33.199399999999997</v>
      </c>
      <c r="K15349" s="147">
        <v>37.132199999999997</v>
      </c>
    </row>
    <row r="15350" spans="2:11" x14ac:dyDescent="0.2">
      <c r="B15350" s="21" t="str">
        <f t="shared" si="239"/>
        <v>ParisIce Accretion2045RCP8.5</v>
      </c>
      <c r="C15350" t="s">
        <v>404</v>
      </c>
      <c r="D15350" t="s">
        <v>486</v>
      </c>
      <c r="E15350" s="144" t="s">
        <v>191</v>
      </c>
      <c r="F15350" s="144">
        <v>2045</v>
      </c>
      <c r="G15350" s="147">
        <v>19.755071229443889</v>
      </c>
      <c r="H15350" s="147">
        <v>23.862499999999997</v>
      </c>
      <c r="I15350" s="147">
        <v>29.05</v>
      </c>
      <c r="J15350" s="147">
        <v>33.007300000000001</v>
      </c>
      <c r="K15350" s="147">
        <v>36.955799999999996</v>
      </c>
    </row>
    <row r="15351" spans="2:11" x14ac:dyDescent="0.2">
      <c r="B15351" s="21" t="str">
        <f t="shared" si="239"/>
        <v>ParisIce Accretion2050RCP8.5</v>
      </c>
      <c r="C15351" t="s">
        <v>404</v>
      </c>
      <c r="D15351" t="s">
        <v>486</v>
      </c>
      <c r="E15351" s="144" t="s">
        <v>191</v>
      </c>
      <c r="F15351" s="144">
        <v>2050</v>
      </c>
      <c r="G15351" s="147">
        <v>19.428023554986734</v>
      </c>
      <c r="H15351" s="147">
        <v>23.571999999999999</v>
      </c>
      <c r="I15351" s="147">
        <v>28.82</v>
      </c>
      <c r="J15351" s="147">
        <v>32.803899999999999</v>
      </c>
      <c r="K15351" s="147">
        <v>36.791999999999994</v>
      </c>
    </row>
    <row r="15352" spans="2:11" x14ac:dyDescent="0.2">
      <c r="B15352" s="21" t="str">
        <f t="shared" si="239"/>
        <v>ParisIce Accretion2055RCP8.5</v>
      </c>
      <c r="C15352" t="s">
        <v>404</v>
      </c>
      <c r="D15352" t="s">
        <v>486</v>
      </c>
      <c r="E15352" s="144" t="s">
        <v>191</v>
      </c>
      <c r="F15352" s="144">
        <v>2055</v>
      </c>
      <c r="G15352" s="147">
        <v>19.316688176448128</v>
      </c>
      <c r="H15352" s="147">
        <v>23.488999999999997</v>
      </c>
      <c r="I15352" s="147">
        <v>28.779999999999998</v>
      </c>
      <c r="J15352" s="147">
        <v>32.792599999999993</v>
      </c>
      <c r="K15352" s="147">
        <v>36.804600000000001</v>
      </c>
    </row>
    <row r="15353" spans="2:11" x14ac:dyDescent="0.2">
      <c r="B15353" s="21" t="str">
        <f t="shared" si="239"/>
        <v>ParisIce Accretion2060RCP8.5</v>
      </c>
      <c r="C15353" t="s">
        <v>404</v>
      </c>
      <c r="D15353" t="s">
        <v>486</v>
      </c>
      <c r="E15353" s="144" t="s">
        <v>191</v>
      </c>
      <c r="F15353" s="144">
        <v>2060</v>
      </c>
      <c r="G15353" s="147">
        <v>18.773928206072423</v>
      </c>
      <c r="H15353" s="147">
        <v>22.941199999999998</v>
      </c>
      <c r="I15353" s="147">
        <v>28.21</v>
      </c>
      <c r="J15353" s="147">
        <v>32.216299999999997</v>
      </c>
      <c r="K15353" s="147">
        <v>36.199799999999996</v>
      </c>
    </row>
    <row r="15354" spans="2:11" x14ac:dyDescent="0.2">
      <c r="B15354" s="21" t="str">
        <f t="shared" si="239"/>
        <v>ParisIce Accretion2065RCP8.5</v>
      </c>
      <c r="C15354" t="s">
        <v>404</v>
      </c>
      <c r="D15354" t="s">
        <v>486</v>
      </c>
      <c r="E15354" s="144" t="s">
        <v>191</v>
      </c>
      <c r="F15354" s="144">
        <v>2065</v>
      </c>
      <c r="G15354" s="147">
        <v>18.342503614235326</v>
      </c>
      <c r="H15354" s="147">
        <v>22.476399999999998</v>
      </c>
      <c r="I15354" s="147">
        <v>27.68</v>
      </c>
      <c r="J15354" s="147">
        <v>31.651299999999999</v>
      </c>
      <c r="K15354" s="147">
        <v>35.5824</v>
      </c>
    </row>
    <row r="15355" spans="2:11" x14ac:dyDescent="0.2">
      <c r="B15355" s="21" t="str">
        <f t="shared" si="239"/>
        <v>ParisIce Accretion2070RCP8.5</v>
      </c>
      <c r="C15355" t="s">
        <v>404</v>
      </c>
      <c r="D15355" t="s">
        <v>486</v>
      </c>
      <c r="E15355" s="144" t="s">
        <v>191</v>
      </c>
      <c r="F15355" s="144">
        <v>2070</v>
      </c>
      <c r="G15355" s="147">
        <v>17.535322119830433</v>
      </c>
      <c r="H15355" s="147">
        <v>21.604899999999997</v>
      </c>
      <c r="I15355" s="147">
        <v>26.71</v>
      </c>
      <c r="J15355" s="147">
        <v>30.611699999999999</v>
      </c>
      <c r="K15355" s="147">
        <v>34.460999999999999</v>
      </c>
    </row>
    <row r="15356" spans="2:11" x14ac:dyDescent="0.2">
      <c r="B15356" s="21" t="str">
        <f t="shared" si="239"/>
        <v>ParisIce Accretion2075RCP8.5</v>
      </c>
      <c r="C15356" t="s">
        <v>404</v>
      </c>
      <c r="D15356" t="s">
        <v>486</v>
      </c>
      <c r="E15356" s="144" t="s">
        <v>191</v>
      </c>
      <c r="F15356" s="144">
        <v>2075</v>
      </c>
      <c r="G15356" s="147">
        <v>17.159565217262639</v>
      </c>
      <c r="H15356" s="147">
        <v>21.1982</v>
      </c>
      <c r="I15356" s="147">
        <v>26.27</v>
      </c>
      <c r="J15356" s="147">
        <v>30.1371</v>
      </c>
      <c r="K15356" s="147">
        <v>33.956999999999994</v>
      </c>
    </row>
    <row r="15357" spans="2:11" x14ac:dyDescent="0.2">
      <c r="B15357" s="21" t="str">
        <f t="shared" si="239"/>
        <v>ParisIce Accretion2080RCP8.5</v>
      </c>
      <c r="C15357" t="s">
        <v>404</v>
      </c>
      <c r="D15357" t="s">
        <v>486</v>
      </c>
      <c r="E15357" s="144" t="s">
        <v>191</v>
      </c>
      <c r="F15357" s="144">
        <v>2080</v>
      </c>
      <c r="G15357" s="147">
        <v>16.783808314694845</v>
      </c>
      <c r="H15357" s="147">
        <v>20.791499999999999</v>
      </c>
      <c r="I15357" s="147">
        <v>25.83</v>
      </c>
      <c r="J15357" s="147">
        <v>29.662499999999998</v>
      </c>
      <c r="K15357" s="147">
        <v>33.452999999999996</v>
      </c>
    </row>
    <row r="15358" spans="2:11" x14ac:dyDescent="0.2">
      <c r="B15358" s="21" t="str">
        <f t="shared" si="239"/>
        <v>ParisIce Accretion2085RCP8.5</v>
      </c>
      <c r="C15358" t="s">
        <v>404</v>
      </c>
      <c r="D15358" t="s">
        <v>486</v>
      </c>
      <c r="E15358" s="144" t="s">
        <v>191</v>
      </c>
      <c r="F15358" s="144">
        <v>2085</v>
      </c>
      <c r="G15358" s="147">
        <v>15.854853750013351</v>
      </c>
      <c r="H15358" s="147">
        <v>19.720799999999997</v>
      </c>
      <c r="I15358" s="147">
        <v>24.57</v>
      </c>
      <c r="J15358" s="147">
        <v>28.238700000000001</v>
      </c>
      <c r="K15358" s="147">
        <v>31.903199999999998</v>
      </c>
    </row>
    <row r="15359" spans="2:11" x14ac:dyDescent="0.2">
      <c r="B15359" s="21" t="str">
        <f t="shared" si="239"/>
        <v>ParisIce Accretion2090RCP8.5</v>
      </c>
      <c r="C15359" t="s">
        <v>404</v>
      </c>
      <c r="D15359" t="s">
        <v>486</v>
      </c>
      <c r="E15359" s="144" t="s">
        <v>191</v>
      </c>
      <c r="F15359" s="144">
        <v>2090</v>
      </c>
      <c r="G15359" s="147">
        <v>14.925899185331858</v>
      </c>
      <c r="H15359" s="147">
        <v>18.650099999999998</v>
      </c>
      <c r="I15359" s="147">
        <v>23.310000000000002</v>
      </c>
      <c r="J15359" s="147">
        <v>26.814900000000002</v>
      </c>
      <c r="K15359" s="147">
        <v>30.353400000000001</v>
      </c>
    </row>
    <row r="15360" spans="2:11" x14ac:dyDescent="0.2">
      <c r="B15360" s="21" t="str">
        <f t="shared" si="239"/>
        <v>ParisIce Accretion2095RCP8.5</v>
      </c>
      <c r="C15360" t="s">
        <v>404</v>
      </c>
      <c r="D15360" t="s">
        <v>486</v>
      </c>
      <c r="E15360" s="144" t="s">
        <v>191</v>
      </c>
      <c r="F15360" s="144">
        <v>2095</v>
      </c>
      <c r="G15360" s="147">
        <v>14.925899185331858</v>
      </c>
      <c r="H15360" s="147">
        <v>18.650099999999998</v>
      </c>
      <c r="I15360" s="147">
        <v>23.310000000000002</v>
      </c>
      <c r="J15360" s="147">
        <v>26.814900000000002</v>
      </c>
      <c r="K15360" s="147">
        <v>30.353400000000001</v>
      </c>
    </row>
    <row r="15361" spans="2:11" x14ac:dyDescent="0.2">
      <c r="B15361" s="21" t="str">
        <f t="shared" si="239"/>
        <v>ParisIce Accretion2100RCP8.5</v>
      </c>
      <c r="C15361" t="s">
        <v>404</v>
      </c>
      <c r="D15361" t="s">
        <v>486</v>
      </c>
      <c r="E15361" s="144" t="s">
        <v>191</v>
      </c>
      <c r="F15361" s="144">
        <v>2100</v>
      </c>
      <c r="G15361" s="147">
        <v>14.925899185331858</v>
      </c>
      <c r="H15361" s="147">
        <v>18.650099999999998</v>
      </c>
      <c r="I15361" s="147">
        <v>23.310000000000002</v>
      </c>
      <c r="J15361" s="147">
        <v>26.814900000000002</v>
      </c>
      <c r="K15361" s="147">
        <v>30.353400000000001</v>
      </c>
    </row>
    <row r="15362" spans="2:11" x14ac:dyDescent="0.2">
      <c r="B15362" s="21" t="str">
        <f t="shared" si="239"/>
        <v>ParisWind2023RCP4.5</v>
      </c>
      <c r="C15362" t="s">
        <v>404</v>
      </c>
      <c r="D15362" t="s">
        <v>1</v>
      </c>
      <c r="E15362" s="144" t="s">
        <v>193</v>
      </c>
      <c r="F15362" s="144">
        <v>2023</v>
      </c>
      <c r="G15362" s="147">
        <v>87.125376868475243</v>
      </c>
      <c r="H15362" s="147">
        <v>93.995099999999994</v>
      </c>
      <c r="I15362" s="147">
        <v>101.27</v>
      </c>
      <c r="J15362" s="147">
        <v>108.5087</v>
      </c>
      <c r="K15362" s="147">
        <v>115.7556</v>
      </c>
    </row>
    <row r="15363" spans="2:11" x14ac:dyDescent="0.2">
      <c r="B15363" s="21" t="str">
        <f t="shared" si="239"/>
        <v>ParisWind2025RCP4.5</v>
      </c>
      <c r="C15363" t="s">
        <v>404</v>
      </c>
      <c r="D15363" t="s">
        <v>1</v>
      </c>
      <c r="E15363" s="144" t="s">
        <v>193</v>
      </c>
      <c r="F15363" s="144">
        <v>2025</v>
      </c>
      <c r="G15363" s="147">
        <v>87.205968561647268</v>
      </c>
      <c r="H15363" s="147">
        <v>94.102049999999991</v>
      </c>
      <c r="I15363" s="147">
        <v>101.40833333333333</v>
      </c>
      <c r="J15363" s="147">
        <v>108.67455000000001</v>
      </c>
      <c r="K15363" s="147">
        <v>115.9494</v>
      </c>
    </row>
    <row r="15364" spans="2:11" x14ac:dyDescent="0.2">
      <c r="B15364" s="21" t="str">
        <f t="shared" si="239"/>
        <v>ParisWind2030RCP4.5</v>
      </c>
      <c r="C15364" t="s">
        <v>404</v>
      </c>
      <c r="D15364" t="s">
        <v>1</v>
      </c>
      <c r="E15364" s="144" t="s">
        <v>193</v>
      </c>
      <c r="F15364" s="144">
        <v>2030</v>
      </c>
      <c r="G15364" s="147">
        <v>87.286560254819307</v>
      </c>
      <c r="H15364" s="147">
        <v>94.209000000000003</v>
      </c>
      <c r="I15364" s="147">
        <v>101.54666666666667</v>
      </c>
      <c r="J15364" s="147">
        <v>108.8404</v>
      </c>
      <c r="K15364" s="147">
        <v>116.14319999999999</v>
      </c>
    </row>
    <row r="15365" spans="2:11" x14ac:dyDescent="0.2">
      <c r="B15365" s="21" t="str">
        <f t="shared" si="239"/>
        <v>ParisWind2035RCP4.5</v>
      </c>
      <c r="C15365" t="s">
        <v>404</v>
      </c>
      <c r="D15365" t="s">
        <v>1</v>
      </c>
      <c r="E15365" s="144" t="s">
        <v>193</v>
      </c>
      <c r="F15365" s="144">
        <v>2035</v>
      </c>
      <c r="G15365" s="147">
        <v>87.367151947991331</v>
      </c>
      <c r="H15365" s="147">
        <v>94.315950000000001</v>
      </c>
      <c r="I15365" s="147">
        <v>101.685</v>
      </c>
      <c r="J15365" s="147">
        <v>109.00625000000001</v>
      </c>
      <c r="K15365" s="147">
        <v>116.33699999999999</v>
      </c>
    </row>
    <row r="15366" spans="2:11" x14ac:dyDescent="0.2">
      <c r="B15366" s="21" t="str">
        <f t="shared" si="239"/>
        <v>ParisWind2040RCP4.5</v>
      </c>
      <c r="C15366" t="s">
        <v>404</v>
      </c>
      <c r="D15366" t="s">
        <v>1</v>
      </c>
      <c r="E15366" s="144" t="s">
        <v>193</v>
      </c>
      <c r="F15366" s="144">
        <v>2040</v>
      </c>
      <c r="G15366" s="147">
        <v>87.447743641163356</v>
      </c>
      <c r="H15366" s="147">
        <v>94.422899999999998</v>
      </c>
      <c r="I15366" s="147">
        <v>101.82333333333332</v>
      </c>
      <c r="J15366" s="147">
        <v>109.17210000000001</v>
      </c>
      <c r="K15366" s="147">
        <v>116.5308</v>
      </c>
    </row>
    <row r="15367" spans="2:11" x14ac:dyDescent="0.2">
      <c r="B15367" s="21" t="str">
        <f t="shared" si="239"/>
        <v>ParisWind2045RCP4.5</v>
      </c>
      <c r="C15367" t="s">
        <v>404</v>
      </c>
      <c r="D15367" t="s">
        <v>1</v>
      </c>
      <c r="E15367" s="144" t="s">
        <v>193</v>
      </c>
      <c r="F15367" s="144">
        <v>2045</v>
      </c>
      <c r="G15367" s="147">
        <v>87.528335334335395</v>
      </c>
      <c r="H15367" s="147">
        <v>94.52985000000001</v>
      </c>
      <c r="I15367" s="147">
        <v>101.96166666666666</v>
      </c>
      <c r="J15367" s="147">
        <v>109.33795000000001</v>
      </c>
      <c r="K15367" s="147">
        <v>116.7246</v>
      </c>
    </row>
    <row r="15368" spans="2:11" x14ac:dyDescent="0.2">
      <c r="B15368" s="21" t="str">
        <f t="shared" si="239"/>
        <v>ParisWind2050RCP4.5</v>
      </c>
      <c r="C15368" t="s">
        <v>404</v>
      </c>
      <c r="D15368" t="s">
        <v>1</v>
      </c>
      <c r="E15368" s="144" t="s">
        <v>193</v>
      </c>
      <c r="F15368" s="144">
        <v>2050</v>
      </c>
      <c r="G15368" s="147">
        <v>87.678005621654876</v>
      </c>
      <c r="H15368" s="147">
        <v>94.720500000000001</v>
      </c>
      <c r="I15368" s="147">
        <v>102.20599999999999</v>
      </c>
      <c r="J15368" s="147">
        <v>109.62578000000001</v>
      </c>
      <c r="K15368" s="147">
        <v>117.05748</v>
      </c>
    </row>
    <row r="15369" spans="2:11" x14ac:dyDescent="0.2">
      <c r="B15369" s="21" t="str">
        <f t="shared" si="239"/>
        <v>ParisWind2055RCP4.5</v>
      </c>
      <c r="C15369" t="s">
        <v>404</v>
      </c>
      <c r="D15369" t="s">
        <v>1</v>
      </c>
      <c r="E15369" s="144" t="s">
        <v>193</v>
      </c>
      <c r="F15369" s="144">
        <v>2055</v>
      </c>
      <c r="G15369" s="147">
        <v>87.747084215802332</v>
      </c>
      <c r="H15369" s="147">
        <v>94.804200000000009</v>
      </c>
      <c r="I15369" s="147">
        <v>102.312</v>
      </c>
      <c r="J15369" s="147">
        <v>109.74776</v>
      </c>
      <c r="K15369" s="147">
        <v>117.19655999999999</v>
      </c>
    </row>
    <row r="15370" spans="2:11" x14ac:dyDescent="0.2">
      <c r="B15370" s="21" t="str">
        <f t="shared" si="239"/>
        <v>ParisWind2060RCP4.5</v>
      </c>
      <c r="C15370" t="s">
        <v>404</v>
      </c>
      <c r="D15370" t="s">
        <v>1</v>
      </c>
      <c r="E15370" s="144" t="s">
        <v>193</v>
      </c>
      <c r="F15370" s="144">
        <v>2060</v>
      </c>
      <c r="G15370" s="147">
        <v>87.816162809949773</v>
      </c>
      <c r="H15370" s="147">
        <v>94.887900000000002</v>
      </c>
      <c r="I15370" s="147">
        <v>102.41799999999999</v>
      </c>
      <c r="J15370" s="147">
        <v>109.86974000000001</v>
      </c>
      <c r="K15370" s="147">
        <v>117.33564</v>
      </c>
    </row>
    <row r="15371" spans="2:11" x14ac:dyDescent="0.2">
      <c r="B15371" s="21" t="str">
        <f t="shared" si="239"/>
        <v>ParisWind2065RCP4.5</v>
      </c>
      <c r="C15371" t="s">
        <v>404</v>
      </c>
      <c r="D15371" t="s">
        <v>1</v>
      </c>
      <c r="E15371" s="144" t="s">
        <v>193</v>
      </c>
      <c r="F15371" s="144">
        <v>2065</v>
      </c>
      <c r="G15371" s="147">
        <v>87.885241404097229</v>
      </c>
      <c r="H15371" s="147">
        <v>94.971600000000009</v>
      </c>
      <c r="I15371" s="147">
        <v>102.524</v>
      </c>
      <c r="J15371" s="147">
        <v>109.99172</v>
      </c>
      <c r="K15371" s="147">
        <v>117.47471999999999</v>
      </c>
    </row>
    <row r="15372" spans="2:11" x14ac:dyDescent="0.2">
      <c r="B15372" s="21" t="str">
        <f t="shared" ref="B15372:B15435" si="240">C15372&amp;D15372&amp;F15372&amp;E15372</f>
        <v>ParisWind2070RCP4.5</v>
      </c>
      <c r="C15372" t="s">
        <v>404</v>
      </c>
      <c r="D15372" t="s">
        <v>1</v>
      </c>
      <c r="E15372" s="144" t="s">
        <v>193</v>
      </c>
      <c r="F15372" s="144">
        <v>2070</v>
      </c>
      <c r="G15372" s="147">
        <v>87.954319998244685</v>
      </c>
      <c r="H15372" s="147">
        <v>95.055300000000003</v>
      </c>
      <c r="I15372" s="147">
        <v>102.63</v>
      </c>
      <c r="J15372" s="147">
        <v>110.11369999999999</v>
      </c>
      <c r="K15372" s="147">
        <v>117.6138</v>
      </c>
    </row>
    <row r="15373" spans="2:11" x14ac:dyDescent="0.2">
      <c r="B15373" s="21" t="str">
        <f t="shared" si="240"/>
        <v>ParisWind2075RCP4.5</v>
      </c>
      <c r="C15373" t="s">
        <v>404</v>
      </c>
      <c r="D15373" t="s">
        <v>1</v>
      </c>
      <c r="E15373" s="144" t="s">
        <v>193</v>
      </c>
      <c r="F15373" s="144">
        <v>2075</v>
      </c>
      <c r="G15373" s="147">
        <v>88.040668240928994</v>
      </c>
      <c r="H15373" s="147">
        <v>95.17465</v>
      </c>
      <c r="I15373" s="147">
        <v>102.79166666666666</v>
      </c>
      <c r="J15373" s="147">
        <v>110.31165</v>
      </c>
      <c r="K15373" s="147">
        <v>117.8494</v>
      </c>
    </row>
    <row r="15374" spans="2:11" x14ac:dyDescent="0.2">
      <c r="B15374" s="21" t="str">
        <f t="shared" si="240"/>
        <v>ParisWind2080RCP4.5</v>
      </c>
      <c r="C15374" t="s">
        <v>404</v>
      </c>
      <c r="D15374" t="s">
        <v>1</v>
      </c>
      <c r="E15374" s="144" t="s">
        <v>193</v>
      </c>
      <c r="F15374" s="144">
        <v>2080</v>
      </c>
      <c r="G15374" s="147">
        <v>88.127016483613318</v>
      </c>
      <c r="H15374" s="147">
        <v>95.293999999999997</v>
      </c>
      <c r="I15374" s="147">
        <v>102.95333333333333</v>
      </c>
      <c r="J15374" s="147">
        <v>110.50959999999999</v>
      </c>
      <c r="K15374" s="147">
        <v>118.08499999999999</v>
      </c>
    </row>
    <row r="15375" spans="2:11" x14ac:dyDescent="0.2">
      <c r="B15375" s="21" t="str">
        <f t="shared" si="240"/>
        <v>ParisWind2085RCP4.5</v>
      </c>
      <c r="C15375" t="s">
        <v>404</v>
      </c>
      <c r="D15375" t="s">
        <v>1</v>
      </c>
      <c r="E15375" s="144" t="s">
        <v>193</v>
      </c>
      <c r="F15375" s="144">
        <v>2085</v>
      </c>
      <c r="G15375" s="147">
        <v>88.213364726297641</v>
      </c>
      <c r="H15375" s="147">
        <v>95.413350000000008</v>
      </c>
      <c r="I15375" s="147">
        <v>103.11500000000001</v>
      </c>
      <c r="J15375" s="147">
        <v>110.70755</v>
      </c>
      <c r="K15375" s="147">
        <v>118.32059999999998</v>
      </c>
    </row>
    <row r="15376" spans="2:11" x14ac:dyDescent="0.2">
      <c r="B15376" s="21" t="str">
        <f t="shared" si="240"/>
        <v>ParisWind2090RCP4.5</v>
      </c>
      <c r="C15376" t="s">
        <v>404</v>
      </c>
      <c r="D15376" t="s">
        <v>1</v>
      </c>
      <c r="E15376" s="144" t="s">
        <v>193</v>
      </c>
      <c r="F15376" s="144">
        <v>2090</v>
      </c>
      <c r="G15376" s="147">
        <v>88.29971296898195</v>
      </c>
      <c r="H15376" s="147">
        <v>95.532700000000006</v>
      </c>
      <c r="I15376" s="147">
        <v>103.27666666666667</v>
      </c>
      <c r="J15376" s="147">
        <v>110.9055</v>
      </c>
      <c r="K15376" s="147">
        <v>118.55619999999999</v>
      </c>
    </row>
    <row r="15377" spans="2:11" x14ac:dyDescent="0.2">
      <c r="B15377" s="21" t="str">
        <f t="shared" si="240"/>
        <v>ParisWind2095RCP4.5</v>
      </c>
      <c r="C15377" t="s">
        <v>404</v>
      </c>
      <c r="D15377" t="s">
        <v>1</v>
      </c>
      <c r="E15377" s="144" t="s">
        <v>193</v>
      </c>
      <c r="F15377" s="144">
        <v>2095</v>
      </c>
      <c r="G15377" s="147">
        <v>88.386061211666259</v>
      </c>
      <c r="H15377" s="147">
        <v>95.652050000000003</v>
      </c>
      <c r="I15377" s="147">
        <v>103.43833333333333</v>
      </c>
      <c r="J15377" s="147">
        <v>111.10345</v>
      </c>
      <c r="K15377" s="147">
        <v>118.79179999999999</v>
      </c>
    </row>
    <row r="15378" spans="2:11" x14ac:dyDescent="0.2">
      <c r="B15378" s="21" t="str">
        <f t="shared" si="240"/>
        <v>ParisWind2100RCP4.5</v>
      </c>
      <c r="C15378" t="s">
        <v>404</v>
      </c>
      <c r="D15378" t="s">
        <v>1</v>
      </c>
      <c r="E15378" s="144" t="s">
        <v>193</v>
      </c>
      <c r="F15378" s="144">
        <v>2100</v>
      </c>
      <c r="G15378" s="147">
        <v>88.472409454350583</v>
      </c>
      <c r="H15378" s="147">
        <v>95.7714</v>
      </c>
      <c r="I15378" s="147">
        <v>103.60000000000001</v>
      </c>
      <c r="J15378" s="147">
        <v>111.3014</v>
      </c>
      <c r="K15378" s="147">
        <v>119.02739999999999</v>
      </c>
    </row>
    <row r="15379" spans="2:11" x14ac:dyDescent="0.2">
      <c r="B15379" s="21" t="str">
        <f t="shared" si="240"/>
        <v>ParisWind2023RCP6.0</v>
      </c>
      <c r="C15379" t="s">
        <v>404</v>
      </c>
      <c r="D15379" t="s">
        <v>1</v>
      </c>
      <c r="E15379" s="144" t="s">
        <v>192</v>
      </c>
      <c r="F15379" s="144">
        <v>2023</v>
      </c>
      <c r="G15379" s="147">
        <v>87.125376868475243</v>
      </c>
      <c r="H15379" s="147">
        <v>93.995099999999994</v>
      </c>
      <c r="I15379" s="147">
        <v>101.27</v>
      </c>
      <c r="J15379" s="147">
        <v>108.5087</v>
      </c>
      <c r="K15379" s="147">
        <v>115.7556</v>
      </c>
    </row>
    <row r="15380" spans="2:11" x14ac:dyDescent="0.2">
      <c r="B15380" s="21" t="str">
        <f t="shared" si="240"/>
        <v>ParisWind2025RCP6.0</v>
      </c>
      <c r="C15380" t="s">
        <v>404</v>
      </c>
      <c r="D15380" t="s">
        <v>1</v>
      </c>
      <c r="E15380" s="144" t="s">
        <v>192</v>
      </c>
      <c r="F15380" s="144">
        <v>2025</v>
      </c>
      <c r="G15380" s="147">
        <v>87.205968561647268</v>
      </c>
      <c r="H15380" s="147">
        <v>94.102049999999991</v>
      </c>
      <c r="I15380" s="147">
        <v>101.40833333333333</v>
      </c>
      <c r="J15380" s="147">
        <v>108.67455000000001</v>
      </c>
      <c r="K15380" s="147">
        <v>115.9494</v>
      </c>
    </row>
    <row r="15381" spans="2:11" x14ac:dyDescent="0.2">
      <c r="B15381" s="21" t="str">
        <f t="shared" si="240"/>
        <v>ParisWind2030RCP6.0</v>
      </c>
      <c r="C15381" t="s">
        <v>404</v>
      </c>
      <c r="D15381" t="s">
        <v>1</v>
      </c>
      <c r="E15381" s="144" t="s">
        <v>192</v>
      </c>
      <c r="F15381" s="144">
        <v>2030</v>
      </c>
      <c r="G15381" s="147">
        <v>87.286560254819307</v>
      </c>
      <c r="H15381" s="147">
        <v>94.209000000000003</v>
      </c>
      <c r="I15381" s="147">
        <v>101.54666666666667</v>
      </c>
      <c r="J15381" s="147">
        <v>108.8404</v>
      </c>
      <c r="K15381" s="147">
        <v>116.14319999999999</v>
      </c>
    </row>
    <row r="15382" spans="2:11" x14ac:dyDescent="0.2">
      <c r="B15382" s="21" t="str">
        <f t="shared" si="240"/>
        <v>ParisWind2035RCP6.0</v>
      </c>
      <c r="C15382" t="s">
        <v>404</v>
      </c>
      <c r="D15382" t="s">
        <v>1</v>
      </c>
      <c r="E15382" s="144" t="s">
        <v>192</v>
      </c>
      <c r="F15382" s="144">
        <v>2035</v>
      </c>
      <c r="G15382" s="147">
        <v>87.367151947991331</v>
      </c>
      <c r="H15382" s="147">
        <v>94.315950000000001</v>
      </c>
      <c r="I15382" s="147">
        <v>101.685</v>
      </c>
      <c r="J15382" s="147">
        <v>109.00625000000001</v>
      </c>
      <c r="K15382" s="147">
        <v>116.33699999999999</v>
      </c>
    </row>
    <row r="15383" spans="2:11" x14ac:dyDescent="0.2">
      <c r="B15383" s="21" t="str">
        <f t="shared" si="240"/>
        <v>ParisWind2040RCP6.0</v>
      </c>
      <c r="C15383" t="s">
        <v>404</v>
      </c>
      <c r="D15383" t="s">
        <v>1</v>
      </c>
      <c r="E15383" s="144" t="s">
        <v>192</v>
      </c>
      <c r="F15383" s="144">
        <v>2040</v>
      </c>
      <c r="G15383" s="147">
        <v>87.447743641163356</v>
      </c>
      <c r="H15383" s="147">
        <v>94.422899999999998</v>
      </c>
      <c r="I15383" s="147">
        <v>101.82333333333332</v>
      </c>
      <c r="J15383" s="147">
        <v>109.17210000000001</v>
      </c>
      <c r="K15383" s="147">
        <v>116.5308</v>
      </c>
    </row>
    <row r="15384" spans="2:11" x14ac:dyDescent="0.2">
      <c r="B15384" s="21" t="str">
        <f t="shared" si="240"/>
        <v>ParisWind2045RCP6.0</v>
      </c>
      <c r="C15384" t="s">
        <v>404</v>
      </c>
      <c r="D15384" t="s">
        <v>1</v>
      </c>
      <c r="E15384" s="144" t="s">
        <v>192</v>
      </c>
      <c r="F15384" s="144">
        <v>2045</v>
      </c>
      <c r="G15384" s="147">
        <v>87.528335334335395</v>
      </c>
      <c r="H15384" s="147">
        <v>94.52985000000001</v>
      </c>
      <c r="I15384" s="147">
        <v>101.96166666666666</v>
      </c>
      <c r="J15384" s="147">
        <v>109.33795000000001</v>
      </c>
      <c r="K15384" s="147">
        <v>116.7246</v>
      </c>
    </row>
    <row r="15385" spans="2:11" x14ac:dyDescent="0.2">
      <c r="B15385" s="21" t="str">
        <f t="shared" si="240"/>
        <v>ParisWind2050RCP6.0</v>
      </c>
      <c r="C15385" t="s">
        <v>404</v>
      </c>
      <c r="D15385" t="s">
        <v>1</v>
      </c>
      <c r="E15385" s="144" t="s">
        <v>192</v>
      </c>
      <c r="F15385" s="144">
        <v>2050</v>
      </c>
      <c r="G15385" s="147">
        <v>87.678005621654876</v>
      </c>
      <c r="H15385" s="147">
        <v>94.720500000000001</v>
      </c>
      <c r="I15385" s="147">
        <v>102.20599999999999</v>
      </c>
      <c r="J15385" s="147">
        <v>109.62578000000001</v>
      </c>
      <c r="K15385" s="147">
        <v>117.05748</v>
      </c>
    </row>
    <row r="15386" spans="2:11" x14ac:dyDescent="0.2">
      <c r="B15386" s="21" t="str">
        <f t="shared" si="240"/>
        <v>ParisWind2055RCP6.0</v>
      </c>
      <c r="C15386" t="s">
        <v>404</v>
      </c>
      <c r="D15386" t="s">
        <v>1</v>
      </c>
      <c r="E15386" s="144" t="s">
        <v>192</v>
      </c>
      <c r="F15386" s="144">
        <v>2055</v>
      </c>
      <c r="G15386" s="147">
        <v>87.747084215802332</v>
      </c>
      <c r="H15386" s="147">
        <v>94.804200000000009</v>
      </c>
      <c r="I15386" s="147">
        <v>102.312</v>
      </c>
      <c r="J15386" s="147">
        <v>109.74776</v>
      </c>
      <c r="K15386" s="147">
        <v>117.19655999999999</v>
      </c>
    </row>
    <row r="15387" spans="2:11" x14ac:dyDescent="0.2">
      <c r="B15387" s="21" t="str">
        <f t="shared" si="240"/>
        <v>ParisWind2060RCP6.0</v>
      </c>
      <c r="C15387" t="s">
        <v>404</v>
      </c>
      <c r="D15387" t="s">
        <v>1</v>
      </c>
      <c r="E15387" s="144" t="s">
        <v>192</v>
      </c>
      <c r="F15387" s="144">
        <v>2060</v>
      </c>
      <c r="G15387" s="147">
        <v>87.816162809949773</v>
      </c>
      <c r="H15387" s="147">
        <v>94.887900000000002</v>
      </c>
      <c r="I15387" s="147">
        <v>102.41799999999999</v>
      </c>
      <c r="J15387" s="147">
        <v>109.86974000000001</v>
      </c>
      <c r="K15387" s="147">
        <v>117.33564</v>
      </c>
    </row>
    <row r="15388" spans="2:11" x14ac:dyDescent="0.2">
      <c r="B15388" s="21" t="str">
        <f t="shared" si="240"/>
        <v>ParisWind2065RCP6.0</v>
      </c>
      <c r="C15388" t="s">
        <v>404</v>
      </c>
      <c r="D15388" t="s">
        <v>1</v>
      </c>
      <c r="E15388" s="144" t="s">
        <v>192</v>
      </c>
      <c r="F15388" s="144">
        <v>2065</v>
      </c>
      <c r="G15388" s="147">
        <v>87.885241404097229</v>
      </c>
      <c r="H15388" s="147">
        <v>94.971600000000009</v>
      </c>
      <c r="I15388" s="147">
        <v>102.524</v>
      </c>
      <c r="J15388" s="147">
        <v>109.99172</v>
      </c>
      <c r="K15388" s="147">
        <v>117.47471999999999</v>
      </c>
    </row>
    <row r="15389" spans="2:11" x14ac:dyDescent="0.2">
      <c r="B15389" s="21" t="str">
        <f t="shared" si="240"/>
        <v>ParisWind2070RCP6.0</v>
      </c>
      <c r="C15389" t="s">
        <v>404</v>
      </c>
      <c r="D15389" t="s">
        <v>1</v>
      </c>
      <c r="E15389" s="144" t="s">
        <v>192</v>
      </c>
      <c r="F15389" s="144">
        <v>2070</v>
      </c>
      <c r="G15389" s="147">
        <v>87.954319998244685</v>
      </c>
      <c r="H15389" s="147">
        <v>95.055300000000003</v>
      </c>
      <c r="I15389" s="147">
        <v>102.63</v>
      </c>
      <c r="J15389" s="147">
        <v>110.11369999999999</v>
      </c>
      <c r="K15389" s="147">
        <v>117.6138</v>
      </c>
    </row>
    <row r="15390" spans="2:11" x14ac:dyDescent="0.2">
      <c r="B15390" s="21" t="str">
        <f t="shared" si="240"/>
        <v>ParisWind2075RCP6.0</v>
      </c>
      <c r="C15390" t="s">
        <v>404</v>
      </c>
      <c r="D15390" t="s">
        <v>1</v>
      </c>
      <c r="E15390" s="144" t="s">
        <v>192</v>
      </c>
      <c r="F15390" s="144">
        <v>2075</v>
      </c>
      <c r="G15390" s="147">
        <v>88.083842362271156</v>
      </c>
      <c r="H15390" s="147">
        <v>95.234324999999998</v>
      </c>
      <c r="I15390" s="147">
        <v>102.8725</v>
      </c>
      <c r="J15390" s="147">
        <v>110.410625</v>
      </c>
      <c r="K15390" s="147">
        <v>117.96719999999999</v>
      </c>
    </row>
    <row r="15391" spans="2:11" x14ac:dyDescent="0.2">
      <c r="B15391" s="21" t="str">
        <f t="shared" si="240"/>
        <v>ParisWind2080RCP6.0</v>
      </c>
      <c r="C15391" t="s">
        <v>404</v>
      </c>
      <c r="D15391" t="s">
        <v>1</v>
      </c>
      <c r="E15391" s="144" t="s">
        <v>192</v>
      </c>
      <c r="F15391" s="144">
        <v>2080</v>
      </c>
      <c r="G15391" s="147">
        <v>88.213364726297641</v>
      </c>
      <c r="H15391" s="147">
        <v>95.413350000000008</v>
      </c>
      <c r="I15391" s="147">
        <v>103.11500000000001</v>
      </c>
      <c r="J15391" s="147">
        <v>110.70755</v>
      </c>
      <c r="K15391" s="147">
        <v>118.32059999999998</v>
      </c>
    </row>
    <row r="15392" spans="2:11" x14ac:dyDescent="0.2">
      <c r="B15392" s="21" t="str">
        <f t="shared" si="240"/>
        <v>ParisWind2085RCP6.0</v>
      </c>
      <c r="C15392" t="s">
        <v>404</v>
      </c>
      <c r="D15392" t="s">
        <v>1</v>
      </c>
      <c r="E15392" s="144" t="s">
        <v>192</v>
      </c>
      <c r="F15392" s="144">
        <v>2085</v>
      </c>
      <c r="G15392" s="147">
        <v>88.342887090324112</v>
      </c>
      <c r="H15392" s="147">
        <v>95.592375000000004</v>
      </c>
      <c r="I15392" s="147">
        <v>103.3575</v>
      </c>
      <c r="J15392" s="147">
        <v>111.004475</v>
      </c>
      <c r="K15392" s="147">
        <v>118.67399999999999</v>
      </c>
    </row>
    <row r="15393" spans="2:11" x14ac:dyDescent="0.2">
      <c r="B15393" s="21" t="str">
        <f t="shared" si="240"/>
        <v>ParisWind2090RCP6.0</v>
      </c>
      <c r="C15393" t="s">
        <v>404</v>
      </c>
      <c r="D15393" t="s">
        <v>1</v>
      </c>
      <c r="E15393" s="144" t="s">
        <v>192</v>
      </c>
      <c r="F15393" s="144">
        <v>2090</v>
      </c>
      <c r="G15393" s="147">
        <v>88.826437249356275</v>
      </c>
      <c r="H15393" s="147">
        <v>96.227099999999993</v>
      </c>
      <c r="I15393" s="147">
        <v>104.18</v>
      </c>
      <c r="J15393" s="147">
        <v>111.9862</v>
      </c>
      <c r="K15393" s="147">
        <v>119.82159999999999</v>
      </c>
    </row>
    <row r="15394" spans="2:11" x14ac:dyDescent="0.2">
      <c r="B15394" s="21" t="str">
        <f t="shared" si="240"/>
        <v>ParisWind2095RCP6.0</v>
      </c>
      <c r="C15394" t="s">
        <v>404</v>
      </c>
      <c r="D15394" t="s">
        <v>1</v>
      </c>
      <c r="E15394" s="144" t="s">
        <v>192</v>
      </c>
      <c r="F15394" s="144">
        <v>2095</v>
      </c>
      <c r="G15394" s="147">
        <v>89.180465044361981</v>
      </c>
      <c r="H15394" s="147">
        <v>96.6828</v>
      </c>
      <c r="I15394" s="147">
        <v>104.75999999999999</v>
      </c>
      <c r="J15394" s="147">
        <v>112.67099999999999</v>
      </c>
      <c r="K15394" s="147">
        <v>120.61579999999998</v>
      </c>
    </row>
    <row r="15395" spans="2:11" x14ac:dyDescent="0.2">
      <c r="B15395" s="21" t="str">
        <f t="shared" si="240"/>
        <v>ParisWind2100RCP6.0</v>
      </c>
      <c r="C15395" t="s">
        <v>404</v>
      </c>
      <c r="D15395" t="s">
        <v>1</v>
      </c>
      <c r="E15395" s="144" t="s">
        <v>192</v>
      </c>
      <c r="F15395" s="144">
        <v>2100</v>
      </c>
      <c r="G15395" s="147">
        <v>89.534492839367672</v>
      </c>
      <c r="H15395" s="147">
        <v>97.138499999999993</v>
      </c>
      <c r="I15395" s="147">
        <v>105.33999999999999</v>
      </c>
      <c r="J15395" s="147">
        <v>113.35579999999999</v>
      </c>
      <c r="K15395" s="147">
        <v>121.40999999999998</v>
      </c>
    </row>
    <row r="15396" spans="2:11" x14ac:dyDescent="0.2">
      <c r="B15396" s="21" t="str">
        <f t="shared" si="240"/>
        <v>ParisWind2023RCP8.5</v>
      </c>
      <c r="C15396" t="s">
        <v>404</v>
      </c>
      <c r="D15396" t="s">
        <v>1</v>
      </c>
      <c r="E15396" s="144" t="s">
        <v>191</v>
      </c>
      <c r="F15396" s="144">
        <v>2023</v>
      </c>
      <c r="G15396" s="147">
        <v>87.125376868475243</v>
      </c>
      <c r="H15396" s="147">
        <v>93.995099999999994</v>
      </c>
      <c r="I15396" s="147">
        <v>101.27</v>
      </c>
      <c r="J15396" s="147">
        <v>108.5087</v>
      </c>
      <c r="K15396" s="147">
        <v>115.7556</v>
      </c>
    </row>
    <row r="15397" spans="2:11" x14ac:dyDescent="0.2">
      <c r="B15397" s="21" t="str">
        <f t="shared" si="240"/>
        <v>ParisWind2025RCP8.5</v>
      </c>
      <c r="C15397" t="s">
        <v>404</v>
      </c>
      <c r="D15397" t="s">
        <v>1</v>
      </c>
      <c r="E15397" s="144" t="s">
        <v>191</v>
      </c>
      <c r="F15397" s="144">
        <v>2025</v>
      </c>
      <c r="G15397" s="147">
        <v>87.286560254819307</v>
      </c>
      <c r="H15397" s="147">
        <v>94.209000000000003</v>
      </c>
      <c r="I15397" s="147">
        <v>101.54666666666667</v>
      </c>
      <c r="J15397" s="147">
        <v>108.8404</v>
      </c>
      <c r="K15397" s="147">
        <v>116.14319999999999</v>
      </c>
    </row>
    <row r="15398" spans="2:11" x14ac:dyDescent="0.2">
      <c r="B15398" s="21" t="str">
        <f t="shared" si="240"/>
        <v>ParisWind2030RCP8.5</v>
      </c>
      <c r="C15398" t="s">
        <v>404</v>
      </c>
      <c r="D15398" t="s">
        <v>1</v>
      </c>
      <c r="E15398" s="144" t="s">
        <v>191</v>
      </c>
      <c r="F15398" s="144">
        <v>2030</v>
      </c>
      <c r="G15398" s="147">
        <v>87.447743641163356</v>
      </c>
      <c r="H15398" s="147">
        <v>94.422899999999998</v>
      </c>
      <c r="I15398" s="147">
        <v>101.82333333333332</v>
      </c>
      <c r="J15398" s="147">
        <v>109.17210000000001</v>
      </c>
      <c r="K15398" s="147">
        <v>116.5308</v>
      </c>
    </row>
    <row r="15399" spans="2:11" x14ac:dyDescent="0.2">
      <c r="B15399" s="21" t="str">
        <f t="shared" si="240"/>
        <v>ParisWind2035RCP8.5</v>
      </c>
      <c r="C15399" t="s">
        <v>404</v>
      </c>
      <c r="D15399" t="s">
        <v>1</v>
      </c>
      <c r="E15399" s="144" t="s">
        <v>191</v>
      </c>
      <c r="F15399" s="144">
        <v>2035</v>
      </c>
      <c r="G15399" s="147">
        <v>87.60892702750742</v>
      </c>
      <c r="H15399" s="147">
        <v>94.636800000000008</v>
      </c>
      <c r="I15399" s="147">
        <v>102.1</v>
      </c>
      <c r="J15399" s="147">
        <v>109.50380000000001</v>
      </c>
      <c r="K15399" s="147">
        <v>116.91839999999999</v>
      </c>
    </row>
    <row r="15400" spans="2:11" x14ac:dyDescent="0.2">
      <c r="B15400" s="21" t="str">
        <f t="shared" si="240"/>
        <v>ParisWind2040RCP8.5</v>
      </c>
      <c r="C15400" t="s">
        <v>404</v>
      </c>
      <c r="D15400" t="s">
        <v>1</v>
      </c>
      <c r="E15400" s="144" t="s">
        <v>191</v>
      </c>
      <c r="F15400" s="144">
        <v>2040</v>
      </c>
      <c r="G15400" s="147">
        <v>87.72405801775318</v>
      </c>
      <c r="H15400" s="147">
        <v>94.776300000000006</v>
      </c>
      <c r="I15400" s="147">
        <v>102.27666666666666</v>
      </c>
      <c r="J15400" s="147">
        <v>109.70710000000001</v>
      </c>
      <c r="K15400" s="147">
        <v>117.1502</v>
      </c>
    </row>
    <row r="15401" spans="2:11" x14ac:dyDescent="0.2">
      <c r="B15401" s="21" t="str">
        <f t="shared" si="240"/>
        <v>ParisWind2045RCP8.5</v>
      </c>
      <c r="C15401" t="s">
        <v>404</v>
      </c>
      <c r="D15401" t="s">
        <v>1</v>
      </c>
      <c r="E15401" s="144" t="s">
        <v>191</v>
      </c>
      <c r="F15401" s="144">
        <v>2045</v>
      </c>
      <c r="G15401" s="147">
        <v>87.839189007998925</v>
      </c>
      <c r="H15401" s="147">
        <v>94.915800000000004</v>
      </c>
      <c r="I15401" s="147">
        <v>102.45333333333333</v>
      </c>
      <c r="J15401" s="147">
        <v>109.9104</v>
      </c>
      <c r="K15401" s="147">
        <v>117.38199999999999</v>
      </c>
    </row>
    <row r="15402" spans="2:11" x14ac:dyDescent="0.2">
      <c r="B15402" s="21" t="str">
        <f t="shared" si="240"/>
        <v>ParisWind2050RCP8.5</v>
      </c>
      <c r="C15402" t="s">
        <v>404</v>
      </c>
      <c r="D15402" t="s">
        <v>1</v>
      </c>
      <c r="E15402" s="144" t="s">
        <v>191</v>
      </c>
      <c r="F15402" s="144">
        <v>2050</v>
      </c>
      <c r="G15402" s="147">
        <v>88.127016483613318</v>
      </c>
      <c r="H15402" s="147">
        <v>95.293999999999997</v>
      </c>
      <c r="I15402" s="147">
        <v>102.95333333333333</v>
      </c>
      <c r="J15402" s="147">
        <v>110.50959999999999</v>
      </c>
      <c r="K15402" s="147">
        <v>118.08499999999999</v>
      </c>
    </row>
    <row r="15403" spans="2:11" x14ac:dyDescent="0.2">
      <c r="B15403" s="21" t="str">
        <f t="shared" si="240"/>
        <v>ParisWind2055RCP8.5</v>
      </c>
      <c r="C15403" t="s">
        <v>404</v>
      </c>
      <c r="D15403" t="s">
        <v>1</v>
      </c>
      <c r="E15403" s="144" t="s">
        <v>191</v>
      </c>
      <c r="F15403" s="144">
        <v>2055</v>
      </c>
      <c r="G15403" s="147">
        <v>88.29971296898195</v>
      </c>
      <c r="H15403" s="147">
        <v>95.532700000000006</v>
      </c>
      <c r="I15403" s="147">
        <v>103.27666666666667</v>
      </c>
      <c r="J15403" s="147">
        <v>110.9055</v>
      </c>
      <c r="K15403" s="147">
        <v>118.55619999999999</v>
      </c>
    </row>
    <row r="15404" spans="2:11" x14ac:dyDescent="0.2">
      <c r="B15404" s="21" t="str">
        <f t="shared" si="240"/>
        <v>ParisWind2060RCP8.5</v>
      </c>
      <c r="C15404" t="s">
        <v>404</v>
      </c>
      <c r="D15404" t="s">
        <v>1</v>
      </c>
      <c r="E15404" s="144" t="s">
        <v>191</v>
      </c>
      <c r="F15404" s="144">
        <v>2060</v>
      </c>
      <c r="G15404" s="147">
        <v>88.826437249356275</v>
      </c>
      <c r="H15404" s="147">
        <v>96.227099999999993</v>
      </c>
      <c r="I15404" s="147">
        <v>104.18</v>
      </c>
      <c r="J15404" s="147">
        <v>111.9862</v>
      </c>
      <c r="K15404" s="147">
        <v>119.82159999999999</v>
      </c>
    </row>
    <row r="15405" spans="2:11" x14ac:dyDescent="0.2">
      <c r="B15405" s="21" t="str">
        <f t="shared" si="240"/>
        <v>ParisWind2065RCP8.5</v>
      </c>
      <c r="C15405" t="s">
        <v>404</v>
      </c>
      <c r="D15405" t="s">
        <v>1</v>
      </c>
      <c r="E15405" s="144" t="s">
        <v>191</v>
      </c>
      <c r="F15405" s="144">
        <v>2065</v>
      </c>
      <c r="G15405" s="147">
        <v>89.180465044361981</v>
      </c>
      <c r="H15405" s="147">
        <v>96.6828</v>
      </c>
      <c r="I15405" s="147">
        <v>104.75999999999999</v>
      </c>
      <c r="J15405" s="147">
        <v>112.67099999999999</v>
      </c>
      <c r="K15405" s="147">
        <v>120.61579999999998</v>
      </c>
    </row>
    <row r="15406" spans="2:11" x14ac:dyDescent="0.2">
      <c r="B15406" s="21" t="str">
        <f t="shared" si="240"/>
        <v>ParisWind2070RCP8.5</v>
      </c>
      <c r="C15406" t="s">
        <v>404</v>
      </c>
      <c r="D15406" t="s">
        <v>1</v>
      </c>
      <c r="E15406" s="144" t="s">
        <v>191</v>
      </c>
      <c r="F15406" s="144">
        <v>2070</v>
      </c>
      <c r="G15406" s="147">
        <v>89.758998270346893</v>
      </c>
      <c r="H15406" s="147">
        <v>97.4392</v>
      </c>
      <c r="I15406" s="147">
        <v>105.73666666666665</v>
      </c>
      <c r="J15406" s="147">
        <v>113.83373333333333</v>
      </c>
      <c r="K15406" s="147">
        <v>121.97239999999999</v>
      </c>
    </row>
    <row r="15407" spans="2:11" x14ac:dyDescent="0.2">
      <c r="B15407" s="21" t="str">
        <f t="shared" si="240"/>
        <v>ParisWind2075RCP8.5</v>
      </c>
      <c r="C15407" t="s">
        <v>404</v>
      </c>
      <c r="D15407" t="s">
        <v>1</v>
      </c>
      <c r="E15407" s="144" t="s">
        <v>191</v>
      </c>
      <c r="F15407" s="144">
        <v>2075</v>
      </c>
      <c r="G15407" s="147">
        <v>89.983503701326129</v>
      </c>
      <c r="H15407" s="147">
        <v>97.739899999999992</v>
      </c>
      <c r="I15407" s="147">
        <v>106.13333333333333</v>
      </c>
      <c r="J15407" s="147">
        <v>114.31166666666665</v>
      </c>
      <c r="K15407" s="147">
        <v>122.53479999999999</v>
      </c>
    </row>
    <row r="15408" spans="2:11" x14ac:dyDescent="0.2">
      <c r="B15408" s="21" t="str">
        <f t="shared" si="240"/>
        <v>ParisWind2080RCP8.5</v>
      </c>
      <c r="C15408" t="s">
        <v>404</v>
      </c>
      <c r="D15408" t="s">
        <v>1</v>
      </c>
      <c r="E15408" s="144" t="s">
        <v>191</v>
      </c>
      <c r="F15408" s="144">
        <v>2080</v>
      </c>
      <c r="G15408" s="147">
        <v>90.208009132305349</v>
      </c>
      <c r="H15408" s="147">
        <v>98.040599999999998</v>
      </c>
      <c r="I15408" s="147">
        <v>106.52999999999999</v>
      </c>
      <c r="J15408" s="147">
        <v>114.78959999999999</v>
      </c>
      <c r="K15408" s="147">
        <v>123.0972</v>
      </c>
    </row>
    <row r="15409" spans="2:11" x14ac:dyDescent="0.2">
      <c r="B15409" s="21" t="str">
        <f t="shared" si="240"/>
        <v>ParisWind2085RCP8.5</v>
      </c>
      <c r="C15409" t="s">
        <v>404</v>
      </c>
      <c r="D15409" t="s">
        <v>1</v>
      </c>
      <c r="E15409" s="144" t="s">
        <v>191</v>
      </c>
      <c r="F15409" s="144">
        <v>2085</v>
      </c>
      <c r="G15409" s="147">
        <v>90.64838516999535</v>
      </c>
      <c r="H15409" s="147">
        <v>98.617199999999997</v>
      </c>
      <c r="I15409" s="147">
        <v>107.285</v>
      </c>
      <c r="J15409" s="147">
        <v>115.69374999999999</v>
      </c>
      <c r="K15409" s="147">
        <v>124.15170000000001</v>
      </c>
    </row>
    <row r="15410" spans="2:11" x14ac:dyDescent="0.2">
      <c r="B15410" s="21" t="str">
        <f t="shared" si="240"/>
        <v>ParisWind2090RCP8.5</v>
      </c>
      <c r="C15410" t="s">
        <v>404</v>
      </c>
      <c r="D15410" t="s">
        <v>1</v>
      </c>
      <c r="E15410" s="144" t="s">
        <v>191</v>
      </c>
      <c r="F15410" s="144">
        <v>2090</v>
      </c>
      <c r="G15410" s="147">
        <v>91.088761207685366</v>
      </c>
      <c r="H15410" s="147">
        <v>99.193799999999996</v>
      </c>
      <c r="I15410" s="147">
        <v>108.04</v>
      </c>
      <c r="J15410" s="147">
        <v>116.59790000000001</v>
      </c>
      <c r="K15410" s="147">
        <v>125.2062</v>
      </c>
    </row>
    <row r="15411" spans="2:11" x14ac:dyDescent="0.2">
      <c r="B15411" s="21" t="str">
        <f t="shared" si="240"/>
        <v>ParisWind2095RCP8.5</v>
      </c>
      <c r="C15411" t="s">
        <v>404</v>
      </c>
      <c r="D15411" t="s">
        <v>1</v>
      </c>
      <c r="E15411" s="144" t="s">
        <v>191</v>
      </c>
      <c r="F15411" s="144">
        <v>2095</v>
      </c>
      <c r="G15411" s="147">
        <v>91.088761207685366</v>
      </c>
      <c r="H15411" s="147">
        <v>99.193799999999996</v>
      </c>
      <c r="I15411" s="147">
        <v>108.04</v>
      </c>
      <c r="J15411" s="147">
        <v>116.59790000000001</v>
      </c>
      <c r="K15411" s="147">
        <v>125.2062</v>
      </c>
    </row>
    <row r="15412" spans="2:11" x14ac:dyDescent="0.2">
      <c r="B15412" s="21" t="str">
        <f t="shared" si="240"/>
        <v>ParisWind2100RCP8.5</v>
      </c>
      <c r="C15412" t="s">
        <v>404</v>
      </c>
      <c r="D15412" t="s">
        <v>1</v>
      </c>
      <c r="E15412" s="144" t="s">
        <v>191</v>
      </c>
      <c r="F15412" s="144">
        <v>2100</v>
      </c>
      <c r="G15412" s="147">
        <v>91.088761207685366</v>
      </c>
      <c r="H15412" s="147">
        <v>99.193799999999996</v>
      </c>
      <c r="I15412" s="147">
        <v>108.04</v>
      </c>
      <c r="J15412" s="147">
        <v>116.59790000000001</v>
      </c>
      <c r="K15412" s="147">
        <v>125.2062</v>
      </c>
    </row>
    <row r="15413" spans="2:11" x14ac:dyDescent="0.2">
      <c r="B15413" s="21" t="str">
        <f t="shared" si="240"/>
        <v>ParkhillIce Accretion2023RCP4.5</v>
      </c>
      <c r="C15413" t="s">
        <v>405</v>
      </c>
      <c r="D15413" t="s">
        <v>486</v>
      </c>
      <c r="E15413" s="144" t="s">
        <v>193</v>
      </c>
      <c r="F15413" s="144">
        <v>2023</v>
      </c>
      <c r="G15413" s="147">
        <v>16.433101872298234</v>
      </c>
      <c r="H15413" s="147">
        <v>19.700879999999998</v>
      </c>
      <c r="I15413" s="147">
        <v>23.808</v>
      </c>
      <c r="J15413" s="147">
        <v>26.957279999999997</v>
      </c>
      <c r="K15413" s="147">
        <v>30.088800000000003</v>
      </c>
    </row>
    <row r="15414" spans="2:11" x14ac:dyDescent="0.2">
      <c r="B15414" s="21" t="str">
        <f t="shared" si="240"/>
        <v>ParkhillIce Accretion2025RCP4.5</v>
      </c>
      <c r="C15414" t="s">
        <v>405</v>
      </c>
      <c r="D15414" t="s">
        <v>486</v>
      </c>
      <c r="E15414" s="144" t="s">
        <v>193</v>
      </c>
      <c r="F15414" s="144">
        <v>2025</v>
      </c>
      <c r="G15414" s="147">
        <v>16.449802179079025</v>
      </c>
      <c r="H15414" s="147">
        <v>19.734079999999999</v>
      </c>
      <c r="I15414" s="147">
        <v>23.867999999999999</v>
      </c>
      <c r="J15414" s="147">
        <v>27.034119999999998</v>
      </c>
      <c r="K15414" s="147">
        <v>30.184560000000001</v>
      </c>
    </row>
    <row r="15415" spans="2:11" x14ac:dyDescent="0.2">
      <c r="B15415" s="21" t="str">
        <f t="shared" si="240"/>
        <v>ParkhillIce Accretion2030RCP4.5</v>
      </c>
      <c r="C15415" t="s">
        <v>405</v>
      </c>
      <c r="D15415" t="s">
        <v>486</v>
      </c>
      <c r="E15415" s="144" t="s">
        <v>193</v>
      </c>
      <c r="F15415" s="144">
        <v>2030</v>
      </c>
      <c r="G15415" s="147">
        <v>16.466502485859817</v>
      </c>
      <c r="H15415" s="147">
        <v>19.76728</v>
      </c>
      <c r="I15415" s="147">
        <v>23.928000000000001</v>
      </c>
      <c r="J15415" s="147">
        <v>27.110959999999995</v>
      </c>
      <c r="K15415" s="147">
        <v>30.280320000000003</v>
      </c>
    </row>
    <row r="15416" spans="2:11" x14ac:dyDescent="0.2">
      <c r="B15416" s="21" t="str">
        <f t="shared" si="240"/>
        <v>ParkhillIce Accretion2035RCP4.5</v>
      </c>
      <c r="C15416" t="s">
        <v>405</v>
      </c>
      <c r="D15416" t="s">
        <v>486</v>
      </c>
      <c r="E15416" s="144" t="s">
        <v>193</v>
      </c>
      <c r="F15416" s="144">
        <v>2035</v>
      </c>
      <c r="G15416" s="147">
        <v>16.483202792640608</v>
      </c>
      <c r="H15416" s="147">
        <v>19.80048</v>
      </c>
      <c r="I15416" s="147">
        <v>23.988</v>
      </c>
      <c r="J15416" s="147">
        <v>27.187799999999996</v>
      </c>
      <c r="K15416" s="147">
        <v>30.376080000000002</v>
      </c>
    </row>
    <row r="15417" spans="2:11" x14ac:dyDescent="0.2">
      <c r="B15417" s="21" t="str">
        <f t="shared" si="240"/>
        <v>ParkhillIce Accretion2040RCP4.5</v>
      </c>
      <c r="C15417" t="s">
        <v>405</v>
      </c>
      <c r="D15417" t="s">
        <v>486</v>
      </c>
      <c r="E15417" s="144" t="s">
        <v>193</v>
      </c>
      <c r="F15417" s="144">
        <v>2040</v>
      </c>
      <c r="G15417" s="147">
        <v>16.499903099421399</v>
      </c>
      <c r="H15417" s="147">
        <v>19.833679999999998</v>
      </c>
      <c r="I15417" s="147">
        <v>24.047999999999998</v>
      </c>
      <c r="J15417" s="147">
        <v>27.264639999999996</v>
      </c>
      <c r="K15417" s="147">
        <v>30.47184</v>
      </c>
    </row>
    <row r="15418" spans="2:11" x14ac:dyDescent="0.2">
      <c r="B15418" s="21" t="str">
        <f t="shared" si="240"/>
        <v>ParkhillIce Accretion2045RCP4.5</v>
      </c>
      <c r="C15418" t="s">
        <v>405</v>
      </c>
      <c r="D15418" t="s">
        <v>486</v>
      </c>
      <c r="E15418" s="144" t="s">
        <v>193</v>
      </c>
      <c r="F15418" s="144">
        <v>2045</v>
      </c>
      <c r="G15418" s="147">
        <v>16.51660340620219</v>
      </c>
      <c r="H15418" s="147">
        <v>19.866879999999998</v>
      </c>
      <c r="I15418" s="147">
        <v>24.108000000000001</v>
      </c>
      <c r="J15418" s="147">
        <v>27.341479999999994</v>
      </c>
      <c r="K15418" s="147">
        <v>30.567600000000002</v>
      </c>
    </row>
    <row r="15419" spans="2:11" x14ac:dyDescent="0.2">
      <c r="B15419" s="21" t="str">
        <f t="shared" si="240"/>
        <v>ParkhillIce Accretion2050RCP4.5</v>
      </c>
      <c r="C15419" t="s">
        <v>405</v>
      </c>
      <c r="D15419" t="s">
        <v>486</v>
      </c>
      <c r="E15419" s="144" t="s">
        <v>193</v>
      </c>
      <c r="F15419" s="144">
        <v>2050</v>
      </c>
      <c r="G15419" s="147">
        <v>16.466502485859817</v>
      </c>
      <c r="H15419" s="147">
        <v>19.852271999999999</v>
      </c>
      <c r="I15419" s="147">
        <v>24.139199999999999</v>
      </c>
      <c r="J15419" s="147">
        <v>27.402047999999994</v>
      </c>
      <c r="K15419" s="147">
        <v>30.663360000000001</v>
      </c>
    </row>
    <row r="15420" spans="2:11" x14ac:dyDescent="0.2">
      <c r="B15420" s="21" t="str">
        <f t="shared" si="240"/>
        <v>ParkhillIce Accretion2055RCP4.5</v>
      </c>
      <c r="C15420" t="s">
        <v>405</v>
      </c>
      <c r="D15420" t="s">
        <v>486</v>
      </c>
      <c r="E15420" s="144" t="s">
        <v>193</v>
      </c>
      <c r="F15420" s="144">
        <v>2055</v>
      </c>
      <c r="G15420" s="147">
        <v>16.399701258736652</v>
      </c>
      <c r="H15420" s="147">
        <v>19.804463999999999</v>
      </c>
      <c r="I15420" s="147">
        <v>24.110399999999998</v>
      </c>
      <c r="J15420" s="147">
        <v>27.385775999999996</v>
      </c>
      <c r="K15420" s="147">
        <v>30.663360000000001</v>
      </c>
    </row>
    <row r="15421" spans="2:11" x14ac:dyDescent="0.2">
      <c r="B15421" s="21" t="str">
        <f t="shared" si="240"/>
        <v>ParkhillIce Accretion2060RCP4.5</v>
      </c>
      <c r="C15421" t="s">
        <v>405</v>
      </c>
      <c r="D15421" t="s">
        <v>486</v>
      </c>
      <c r="E15421" s="144" t="s">
        <v>193</v>
      </c>
      <c r="F15421" s="144">
        <v>2060</v>
      </c>
      <c r="G15421" s="147">
        <v>16.332900031613491</v>
      </c>
      <c r="H15421" s="147">
        <v>19.756655999999996</v>
      </c>
      <c r="I15421" s="147">
        <v>24.081599999999998</v>
      </c>
      <c r="J15421" s="147">
        <v>27.369503999999996</v>
      </c>
      <c r="K15421" s="147">
        <v>30.663360000000001</v>
      </c>
    </row>
    <row r="15422" spans="2:11" x14ac:dyDescent="0.2">
      <c r="B15422" s="21" t="str">
        <f t="shared" si="240"/>
        <v>ParkhillIce Accretion2065RCP4.5</v>
      </c>
      <c r="C15422" t="s">
        <v>405</v>
      </c>
      <c r="D15422" t="s">
        <v>486</v>
      </c>
      <c r="E15422" s="144" t="s">
        <v>193</v>
      </c>
      <c r="F15422" s="144">
        <v>2065</v>
      </c>
      <c r="G15422" s="147">
        <v>16.266098804490326</v>
      </c>
      <c r="H15422" s="147">
        <v>19.708847999999996</v>
      </c>
      <c r="I15422" s="147">
        <v>24.052799999999998</v>
      </c>
      <c r="J15422" s="147">
        <v>27.353231999999998</v>
      </c>
      <c r="K15422" s="147">
        <v>30.663360000000001</v>
      </c>
    </row>
    <row r="15423" spans="2:11" x14ac:dyDescent="0.2">
      <c r="B15423" s="21" t="str">
        <f t="shared" si="240"/>
        <v>ParkhillIce Accretion2070RCP4.5</v>
      </c>
      <c r="C15423" t="s">
        <v>405</v>
      </c>
      <c r="D15423" t="s">
        <v>486</v>
      </c>
      <c r="E15423" s="144" t="s">
        <v>193</v>
      </c>
      <c r="F15423" s="144">
        <v>2070</v>
      </c>
      <c r="G15423" s="147">
        <v>16.199297577367162</v>
      </c>
      <c r="H15423" s="147">
        <v>19.661039999999996</v>
      </c>
      <c r="I15423" s="147">
        <v>24.023999999999997</v>
      </c>
      <c r="J15423" s="147">
        <v>27.336959999999998</v>
      </c>
      <c r="K15423" s="147">
        <v>30.663360000000001</v>
      </c>
    </row>
    <row r="15424" spans="2:11" x14ac:dyDescent="0.2">
      <c r="B15424" s="21" t="str">
        <f t="shared" si="240"/>
        <v>ParkhillIce Accretion2075RCP4.5</v>
      </c>
      <c r="C15424" t="s">
        <v>405</v>
      </c>
      <c r="D15424" t="s">
        <v>486</v>
      </c>
      <c r="E15424" s="144" t="s">
        <v>193</v>
      </c>
      <c r="F15424" s="144">
        <v>2075</v>
      </c>
      <c r="G15424" s="147">
        <v>16.168680348269046</v>
      </c>
      <c r="H15424" s="147">
        <v>19.647759999999998</v>
      </c>
      <c r="I15424" s="147">
        <v>24.035999999999998</v>
      </c>
      <c r="J15424" s="147">
        <v>27.364079999999998</v>
      </c>
      <c r="K15424" s="147">
        <v>30.70872</v>
      </c>
    </row>
    <row r="15425" spans="2:11" x14ac:dyDescent="0.2">
      <c r="B15425" s="21" t="str">
        <f t="shared" si="240"/>
        <v>ParkhillIce Accretion2080RCP4.5</v>
      </c>
      <c r="C15425" t="s">
        <v>405</v>
      </c>
      <c r="D15425" t="s">
        <v>486</v>
      </c>
      <c r="E15425" s="144" t="s">
        <v>193</v>
      </c>
      <c r="F15425" s="144">
        <v>2080</v>
      </c>
      <c r="G15425" s="147">
        <v>16.13806311917093</v>
      </c>
      <c r="H15425" s="147">
        <v>19.634479999999996</v>
      </c>
      <c r="I15425" s="147">
        <v>24.047999999999998</v>
      </c>
      <c r="J15425" s="147">
        <v>27.391199999999998</v>
      </c>
      <c r="K15425" s="147">
        <v>30.754080000000002</v>
      </c>
    </row>
    <row r="15426" spans="2:11" x14ac:dyDescent="0.2">
      <c r="B15426" s="21" t="str">
        <f t="shared" si="240"/>
        <v>ParkhillIce Accretion2085RCP4.5</v>
      </c>
      <c r="C15426" t="s">
        <v>405</v>
      </c>
      <c r="D15426" t="s">
        <v>486</v>
      </c>
      <c r="E15426" s="144" t="s">
        <v>193</v>
      </c>
      <c r="F15426" s="144">
        <v>2085</v>
      </c>
      <c r="G15426" s="147">
        <v>16.10744589007281</v>
      </c>
      <c r="H15426" s="147">
        <v>19.621199999999995</v>
      </c>
      <c r="I15426" s="147">
        <v>24.06</v>
      </c>
      <c r="J15426" s="147">
        <v>27.418319999999998</v>
      </c>
      <c r="K15426" s="147">
        <v>30.799440000000001</v>
      </c>
    </row>
    <row r="15427" spans="2:11" x14ac:dyDescent="0.2">
      <c r="B15427" s="21" t="str">
        <f t="shared" si="240"/>
        <v>ParkhillIce Accretion2090RCP4.5</v>
      </c>
      <c r="C15427" t="s">
        <v>405</v>
      </c>
      <c r="D15427" t="s">
        <v>486</v>
      </c>
      <c r="E15427" s="144" t="s">
        <v>193</v>
      </c>
      <c r="F15427" s="144">
        <v>2090</v>
      </c>
      <c r="G15427" s="147">
        <v>16.076828660974694</v>
      </c>
      <c r="H15427" s="147">
        <v>19.607919999999996</v>
      </c>
      <c r="I15427" s="147">
        <v>24.071999999999999</v>
      </c>
      <c r="J15427" s="147">
        <v>27.445439999999998</v>
      </c>
      <c r="K15427" s="147">
        <v>30.844799999999999</v>
      </c>
    </row>
    <row r="15428" spans="2:11" x14ac:dyDescent="0.2">
      <c r="B15428" s="21" t="str">
        <f t="shared" si="240"/>
        <v>ParkhillIce Accretion2095RCP4.5</v>
      </c>
      <c r="C15428" t="s">
        <v>405</v>
      </c>
      <c r="D15428" t="s">
        <v>486</v>
      </c>
      <c r="E15428" s="144" t="s">
        <v>193</v>
      </c>
      <c r="F15428" s="144">
        <v>2095</v>
      </c>
      <c r="G15428" s="147">
        <v>16.046211431876579</v>
      </c>
      <c r="H15428" s="147">
        <v>19.594639999999998</v>
      </c>
      <c r="I15428" s="147">
        <v>24.084</v>
      </c>
      <c r="J15428" s="147">
        <v>27.472559999999998</v>
      </c>
      <c r="K15428" s="147">
        <v>30.890160000000002</v>
      </c>
    </row>
    <row r="15429" spans="2:11" x14ac:dyDescent="0.2">
      <c r="B15429" s="21" t="str">
        <f t="shared" si="240"/>
        <v>ParkhillIce Accretion2100RCP4.5</v>
      </c>
      <c r="C15429" t="s">
        <v>405</v>
      </c>
      <c r="D15429" t="s">
        <v>486</v>
      </c>
      <c r="E15429" s="144" t="s">
        <v>193</v>
      </c>
      <c r="F15429" s="144">
        <v>2100</v>
      </c>
      <c r="G15429" s="147">
        <v>16.015594202778463</v>
      </c>
      <c r="H15429" s="147">
        <v>19.581359999999997</v>
      </c>
      <c r="I15429" s="147">
        <v>24.096</v>
      </c>
      <c r="J15429" s="147">
        <v>27.499679999999998</v>
      </c>
      <c r="K15429" s="147">
        <v>30.93552</v>
      </c>
    </row>
    <row r="15430" spans="2:11" x14ac:dyDescent="0.2">
      <c r="B15430" s="21" t="str">
        <f t="shared" si="240"/>
        <v>ParkhillIce Accretion2023RCP6.0</v>
      </c>
      <c r="C15430" t="s">
        <v>405</v>
      </c>
      <c r="D15430" t="s">
        <v>486</v>
      </c>
      <c r="E15430" s="144" t="s">
        <v>192</v>
      </c>
      <c r="F15430" s="144">
        <v>2023</v>
      </c>
      <c r="G15430" s="147">
        <v>16.433101872298234</v>
      </c>
      <c r="H15430" s="147">
        <v>19.700879999999998</v>
      </c>
      <c r="I15430" s="147">
        <v>23.808</v>
      </c>
      <c r="J15430" s="147">
        <v>26.957279999999997</v>
      </c>
      <c r="K15430" s="147">
        <v>30.088800000000003</v>
      </c>
    </row>
    <row r="15431" spans="2:11" x14ac:dyDescent="0.2">
      <c r="B15431" s="21" t="str">
        <f t="shared" si="240"/>
        <v>ParkhillIce Accretion2025RCP6.0</v>
      </c>
      <c r="C15431" t="s">
        <v>405</v>
      </c>
      <c r="D15431" t="s">
        <v>486</v>
      </c>
      <c r="E15431" s="144" t="s">
        <v>192</v>
      </c>
      <c r="F15431" s="144">
        <v>2025</v>
      </c>
      <c r="G15431" s="147">
        <v>16.449802179079025</v>
      </c>
      <c r="H15431" s="147">
        <v>19.734079999999999</v>
      </c>
      <c r="I15431" s="147">
        <v>23.867999999999999</v>
      </c>
      <c r="J15431" s="147">
        <v>27.034119999999998</v>
      </c>
      <c r="K15431" s="147">
        <v>30.184560000000001</v>
      </c>
    </row>
    <row r="15432" spans="2:11" x14ac:dyDescent="0.2">
      <c r="B15432" s="21" t="str">
        <f t="shared" si="240"/>
        <v>ParkhillIce Accretion2030RCP6.0</v>
      </c>
      <c r="C15432" t="s">
        <v>405</v>
      </c>
      <c r="D15432" t="s">
        <v>486</v>
      </c>
      <c r="E15432" s="144" t="s">
        <v>192</v>
      </c>
      <c r="F15432" s="144">
        <v>2030</v>
      </c>
      <c r="G15432" s="147">
        <v>16.466502485859817</v>
      </c>
      <c r="H15432" s="147">
        <v>19.76728</v>
      </c>
      <c r="I15432" s="147">
        <v>23.928000000000001</v>
      </c>
      <c r="J15432" s="147">
        <v>27.110959999999995</v>
      </c>
      <c r="K15432" s="147">
        <v>30.280320000000003</v>
      </c>
    </row>
    <row r="15433" spans="2:11" x14ac:dyDescent="0.2">
      <c r="B15433" s="21" t="str">
        <f t="shared" si="240"/>
        <v>ParkhillIce Accretion2035RCP6.0</v>
      </c>
      <c r="C15433" t="s">
        <v>405</v>
      </c>
      <c r="D15433" t="s">
        <v>486</v>
      </c>
      <c r="E15433" s="144" t="s">
        <v>192</v>
      </c>
      <c r="F15433" s="144">
        <v>2035</v>
      </c>
      <c r="G15433" s="147">
        <v>16.483202792640608</v>
      </c>
      <c r="H15433" s="147">
        <v>19.80048</v>
      </c>
      <c r="I15433" s="147">
        <v>23.988</v>
      </c>
      <c r="J15433" s="147">
        <v>27.187799999999996</v>
      </c>
      <c r="K15433" s="147">
        <v>30.376080000000002</v>
      </c>
    </row>
    <row r="15434" spans="2:11" x14ac:dyDescent="0.2">
      <c r="B15434" s="21" t="str">
        <f t="shared" si="240"/>
        <v>ParkhillIce Accretion2040RCP6.0</v>
      </c>
      <c r="C15434" t="s">
        <v>405</v>
      </c>
      <c r="D15434" t="s">
        <v>486</v>
      </c>
      <c r="E15434" s="144" t="s">
        <v>192</v>
      </c>
      <c r="F15434" s="144">
        <v>2040</v>
      </c>
      <c r="G15434" s="147">
        <v>16.499903099421399</v>
      </c>
      <c r="H15434" s="147">
        <v>19.833679999999998</v>
      </c>
      <c r="I15434" s="147">
        <v>24.047999999999998</v>
      </c>
      <c r="J15434" s="147">
        <v>27.264639999999996</v>
      </c>
      <c r="K15434" s="147">
        <v>30.47184</v>
      </c>
    </row>
    <row r="15435" spans="2:11" x14ac:dyDescent="0.2">
      <c r="B15435" s="21" t="str">
        <f t="shared" si="240"/>
        <v>ParkhillIce Accretion2045RCP6.0</v>
      </c>
      <c r="C15435" t="s">
        <v>405</v>
      </c>
      <c r="D15435" t="s">
        <v>486</v>
      </c>
      <c r="E15435" s="144" t="s">
        <v>192</v>
      </c>
      <c r="F15435" s="144">
        <v>2045</v>
      </c>
      <c r="G15435" s="147">
        <v>16.51660340620219</v>
      </c>
      <c r="H15435" s="147">
        <v>19.866879999999998</v>
      </c>
      <c r="I15435" s="147">
        <v>24.108000000000001</v>
      </c>
      <c r="J15435" s="147">
        <v>27.341479999999994</v>
      </c>
      <c r="K15435" s="147">
        <v>30.567600000000002</v>
      </c>
    </row>
    <row r="15436" spans="2:11" x14ac:dyDescent="0.2">
      <c r="B15436" s="21" t="str">
        <f t="shared" ref="B15436:B15499" si="241">C15436&amp;D15436&amp;F15436&amp;E15436</f>
        <v>ParkhillIce Accretion2050RCP6.0</v>
      </c>
      <c r="C15436" t="s">
        <v>405</v>
      </c>
      <c r="D15436" t="s">
        <v>486</v>
      </c>
      <c r="E15436" s="144" t="s">
        <v>192</v>
      </c>
      <c r="F15436" s="144">
        <v>2050</v>
      </c>
      <c r="G15436" s="147">
        <v>16.466502485859817</v>
      </c>
      <c r="H15436" s="147">
        <v>19.852271999999999</v>
      </c>
      <c r="I15436" s="147">
        <v>24.139199999999999</v>
      </c>
      <c r="J15436" s="147">
        <v>27.402047999999994</v>
      </c>
      <c r="K15436" s="147">
        <v>30.663360000000001</v>
      </c>
    </row>
    <row r="15437" spans="2:11" x14ac:dyDescent="0.2">
      <c r="B15437" s="21" t="str">
        <f t="shared" si="241"/>
        <v>ParkhillIce Accretion2055RCP6.0</v>
      </c>
      <c r="C15437" t="s">
        <v>405</v>
      </c>
      <c r="D15437" t="s">
        <v>486</v>
      </c>
      <c r="E15437" s="144" t="s">
        <v>192</v>
      </c>
      <c r="F15437" s="144">
        <v>2055</v>
      </c>
      <c r="G15437" s="147">
        <v>16.399701258736652</v>
      </c>
      <c r="H15437" s="147">
        <v>19.804463999999999</v>
      </c>
      <c r="I15437" s="147">
        <v>24.110399999999998</v>
      </c>
      <c r="J15437" s="147">
        <v>27.385775999999996</v>
      </c>
      <c r="K15437" s="147">
        <v>30.663360000000001</v>
      </c>
    </row>
    <row r="15438" spans="2:11" x14ac:dyDescent="0.2">
      <c r="B15438" s="21" t="str">
        <f t="shared" si="241"/>
        <v>ParkhillIce Accretion2060RCP6.0</v>
      </c>
      <c r="C15438" t="s">
        <v>405</v>
      </c>
      <c r="D15438" t="s">
        <v>486</v>
      </c>
      <c r="E15438" s="144" t="s">
        <v>192</v>
      </c>
      <c r="F15438" s="144">
        <v>2060</v>
      </c>
      <c r="G15438" s="147">
        <v>16.332900031613491</v>
      </c>
      <c r="H15438" s="147">
        <v>19.756655999999996</v>
      </c>
      <c r="I15438" s="147">
        <v>24.081599999999998</v>
      </c>
      <c r="J15438" s="147">
        <v>27.369503999999996</v>
      </c>
      <c r="K15438" s="147">
        <v>30.663360000000001</v>
      </c>
    </row>
    <row r="15439" spans="2:11" x14ac:dyDescent="0.2">
      <c r="B15439" s="21" t="str">
        <f t="shared" si="241"/>
        <v>ParkhillIce Accretion2065RCP6.0</v>
      </c>
      <c r="C15439" t="s">
        <v>405</v>
      </c>
      <c r="D15439" t="s">
        <v>486</v>
      </c>
      <c r="E15439" s="144" t="s">
        <v>192</v>
      </c>
      <c r="F15439" s="144">
        <v>2065</v>
      </c>
      <c r="G15439" s="147">
        <v>16.266098804490326</v>
      </c>
      <c r="H15439" s="147">
        <v>19.708847999999996</v>
      </c>
      <c r="I15439" s="147">
        <v>24.052799999999998</v>
      </c>
      <c r="J15439" s="147">
        <v>27.353231999999998</v>
      </c>
      <c r="K15439" s="147">
        <v>30.663360000000001</v>
      </c>
    </row>
    <row r="15440" spans="2:11" x14ac:dyDescent="0.2">
      <c r="B15440" s="21" t="str">
        <f t="shared" si="241"/>
        <v>ParkhillIce Accretion2070RCP6.0</v>
      </c>
      <c r="C15440" t="s">
        <v>405</v>
      </c>
      <c r="D15440" t="s">
        <v>486</v>
      </c>
      <c r="E15440" s="144" t="s">
        <v>192</v>
      </c>
      <c r="F15440" s="144">
        <v>2070</v>
      </c>
      <c r="G15440" s="147">
        <v>16.199297577367162</v>
      </c>
      <c r="H15440" s="147">
        <v>19.661039999999996</v>
      </c>
      <c r="I15440" s="147">
        <v>24.023999999999997</v>
      </c>
      <c r="J15440" s="147">
        <v>27.336959999999998</v>
      </c>
      <c r="K15440" s="147">
        <v>30.663360000000001</v>
      </c>
    </row>
    <row r="15441" spans="2:11" x14ac:dyDescent="0.2">
      <c r="B15441" s="21" t="str">
        <f t="shared" si="241"/>
        <v>ParkhillIce Accretion2075RCP6.0</v>
      </c>
      <c r="C15441" t="s">
        <v>405</v>
      </c>
      <c r="D15441" t="s">
        <v>486</v>
      </c>
      <c r="E15441" s="144" t="s">
        <v>192</v>
      </c>
      <c r="F15441" s="144">
        <v>2075</v>
      </c>
      <c r="G15441" s="147">
        <v>16.153371733719986</v>
      </c>
      <c r="H15441" s="147">
        <v>19.641119999999997</v>
      </c>
      <c r="I15441" s="147">
        <v>24.041999999999998</v>
      </c>
      <c r="J15441" s="147">
        <v>27.37764</v>
      </c>
      <c r="K15441" s="147">
        <v>30.731400000000001</v>
      </c>
    </row>
    <row r="15442" spans="2:11" x14ac:dyDescent="0.2">
      <c r="B15442" s="21" t="str">
        <f t="shared" si="241"/>
        <v>ParkhillIce Accretion2080RCP6.0</v>
      </c>
      <c r="C15442" t="s">
        <v>405</v>
      </c>
      <c r="D15442" t="s">
        <v>486</v>
      </c>
      <c r="E15442" s="144" t="s">
        <v>192</v>
      </c>
      <c r="F15442" s="144">
        <v>2080</v>
      </c>
      <c r="G15442" s="147">
        <v>16.10744589007281</v>
      </c>
      <c r="H15442" s="147">
        <v>19.621199999999995</v>
      </c>
      <c r="I15442" s="147">
        <v>24.06</v>
      </c>
      <c r="J15442" s="147">
        <v>27.418319999999998</v>
      </c>
      <c r="K15442" s="147">
        <v>30.799440000000001</v>
      </c>
    </row>
    <row r="15443" spans="2:11" x14ac:dyDescent="0.2">
      <c r="B15443" s="21" t="str">
        <f t="shared" si="241"/>
        <v>ParkhillIce Accretion2085RCP6.0</v>
      </c>
      <c r="C15443" t="s">
        <v>405</v>
      </c>
      <c r="D15443" t="s">
        <v>486</v>
      </c>
      <c r="E15443" s="144" t="s">
        <v>192</v>
      </c>
      <c r="F15443" s="144">
        <v>2085</v>
      </c>
      <c r="G15443" s="147">
        <v>16.061520046425638</v>
      </c>
      <c r="H15443" s="147">
        <v>19.601279999999996</v>
      </c>
      <c r="I15443" s="147">
        <v>24.077999999999999</v>
      </c>
      <c r="J15443" s="147">
        <v>27.458999999999996</v>
      </c>
      <c r="K15443" s="147">
        <v>30.86748</v>
      </c>
    </row>
    <row r="15444" spans="2:11" x14ac:dyDescent="0.2">
      <c r="B15444" s="21" t="str">
        <f t="shared" si="241"/>
        <v>ParkhillIce Accretion2090RCP6.0</v>
      </c>
      <c r="C15444" t="s">
        <v>405</v>
      </c>
      <c r="D15444" t="s">
        <v>486</v>
      </c>
      <c r="E15444" s="144" t="s">
        <v>192</v>
      </c>
      <c r="F15444" s="144">
        <v>2090</v>
      </c>
      <c r="G15444" s="147">
        <v>15.815190521408972</v>
      </c>
      <c r="H15444" s="147">
        <v>19.382159999999995</v>
      </c>
      <c r="I15444" s="147">
        <v>23.888000000000002</v>
      </c>
      <c r="J15444" s="147">
        <v>27.291759999999996</v>
      </c>
      <c r="K15444" s="147">
        <v>30.713760000000001</v>
      </c>
    </row>
    <row r="15445" spans="2:11" x14ac:dyDescent="0.2">
      <c r="B15445" s="21" t="str">
        <f t="shared" si="241"/>
        <v>ParkhillIce Accretion2095RCP6.0</v>
      </c>
      <c r="C15445" t="s">
        <v>405</v>
      </c>
      <c r="D15445" t="s">
        <v>486</v>
      </c>
      <c r="E15445" s="144" t="s">
        <v>192</v>
      </c>
      <c r="F15445" s="144">
        <v>2095</v>
      </c>
      <c r="G15445" s="147">
        <v>15.614786840039482</v>
      </c>
      <c r="H15445" s="147">
        <v>19.182959999999998</v>
      </c>
      <c r="I15445" s="147">
        <v>23.68</v>
      </c>
      <c r="J15445" s="147">
        <v>27.083839999999999</v>
      </c>
      <c r="K15445" s="147">
        <v>30.491999999999997</v>
      </c>
    </row>
    <row r="15446" spans="2:11" x14ac:dyDescent="0.2">
      <c r="B15446" s="21" t="str">
        <f t="shared" si="241"/>
        <v>ParkhillIce Accretion2100RCP6.0</v>
      </c>
      <c r="C15446" t="s">
        <v>405</v>
      </c>
      <c r="D15446" t="s">
        <v>486</v>
      </c>
      <c r="E15446" s="144" t="s">
        <v>192</v>
      </c>
      <c r="F15446" s="144">
        <v>2100</v>
      </c>
      <c r="G15446" s="147">
        <v>15.414383158669992</v>
      </c>
      <c r="H15446" s="147">
        <v>18.983759999999997</v>
      </c>
      <c r="I15446" s="147">
        <v>23.472000000000001</v>
      </c>
      <c r="J15446" s="147">
        <v>26.875919999999997</v>
      </c>
      <c r="K15446" s="147">
        <v>30.270239999999998</v>
      </c>
    </row>
    <row r="15447" spans="2:11" x14ac:dyDescent="0.2">
      <c r="B15447" s="21" t="str">
        <f t="shared" si="241"/>
        <v>ParkhillIce Accretion2023RCP8.5</v>
      </c>
      <c r="C15447" t="s">
        <v>405</v>
      </c>
      <c r="D15447" t="s">
        <v>486</v>
      </c>
      <c r="E15447" s="144" t="s">
        <v>191</v>
      </c>
      <c r="F15447" s="144">
        <v>2023</v>
      </c>
      <c r="G15447" s="147">
        <v>16.433101872298234</v>
      </c>
      <c r="H15447" s="147">
        <v>19.700879999999998</v>
      </c>
      <c r="I15447" s="147">
        <v>23.808</v>
      </c>
      <c r="J15447" s="147">
        <v>26.957279999999997</v>
      </c>
      <c r="K15447" s="147">
        <v>30.088800000000003</v>
      </c>
    </row>
    <row r="15448" spans="2:11" x14ac:dyDescent="0.2">
      <c r="B15448" s="21" t="str">
        <f t="shared" si="241"/>
        <v>ParkhillIce Accretion2025RCP8.5</v>
      </c>
      <c r="C15448" t="s">
        <v>405</v>
      </c>
      <c r="D15448" t="s">
        <v>486</v>
      </c>
      <c r="E15448" s="144" t="s">
        <v>191</v>
      </c>
      <c r="F15448" s="144">
        <v>2025</v>
      </c>
      <c r="G15448" s="147">
        <v>16.466502485859817</v>
      </c>
      <c r="H15448" s="147">
        <v>19.76728</v>
      </c>
      <c r="I15448" s="147">
        <v>23.928000000000001</v>
      </c>
      <c r="J15448" s="147">
        <v>27.110959999999995</v>
      </c>
      <c r="K15448" s="147">
        <v>30.280320000000003</v>
      </c>
    </row>
    <row r="15449" spans="2:11" x14ac:dyDescent="0.2">
      <c r="B15449" s="21" t="str">
        <f t="shared" si="241"/>
        <v>ParkhillIce Accretion2030RCP8.5</v>
      </c>
      <c r="C15449" t="s">
        <v>405</v>
      </c>
      <c r="D15449" t="s">
        <v>486</v>
      </c>
      <c r="E15449" s="144" t="s">
        <v>191</v>
      </c>
      <c r="F15449" s="144">
        <v>2030</v>
      </c>
      <c r="G15449" s="147">
        <v>16.499903099421399</v>
      </c>
      <c r="H15449" s="147">
        <v>19.833679999999998</v>
      </c>
      <c r="I15449" s="147">
        <v>24.047999999999998</v>
      </c>
      <c r="J15449" s="147">
        <v>27.264639999999996</v>
      </c>
      <c r="K15449" s="147">
        <v>30.47184</v>
      </c>
    </row>
    <row r="15450" spans="2:11" x14ac:dyDescent="0.2">
      <c r="B15450" s="21" t="str">
        <f t="shared" si="241"/>
        <v>ParkhillIce Accretion2035RCP8.5</v>
      </c>
      <c r="C15450" t="s">
        <v>405</v>
      </c>
      <c r="D15450" t="s">
        <v>486</v>
      </c>
      <c r="E15450" s="144" t="s">
        <v>191</v>
      </c>
      <c r="F15450" s="144">
        <v>2035</v>
      </c>
      <c r="G15450" s="147">
        <v>16.533303712982981</v>
      </c>
      <c r="H15450" s="147">
        <v>19.900079999999999</v>
      </c>
      <c r="I15450" s="147">
        <v>24.167999999999999</v>
      </c>
      <c r="J15450" s="147">
        <v>27.418319999999994</v>
      </c>
      <c r="K15450" s="147">
        <v>30.663360000000001</v>
      </c>
    </row>
    <row r="15451" spans="2:11" x14ac:dyDescent="0.2">
      <c r="B15451" s="21" t="str">
        <f t="shared" si="241"/>
        <v>ParkhillIce Accretion2040RCP8.5</v>
      </c>
      <c r="C15451" t="s">
        <v>405</v>
      </c>
      <c r="D15451" t="s">
        <v>486</v>
      </c>
      <c r="E15451" s="144" t="s">
        <v>191</v>
      </c>
      <c r="F15451" s="144">
        <v>2040</v>
      </c>
      <c r="G15451" s="147">
        <v>16.421968334444376</v>
      </c>
      <c r="H15451" s="147">
        <v>19.820399999999999</v>
      </c>
      <c r="I15451" s="147">
        <v>24.119999999999997</v>
      </c>
      <c r="J15451" s="147">
        <v>27.391199999999994</v>
      </c>
      <c r="K15451" s="147">
        <v>30.663360000000001</v>
      </c>
    </row>
    <row r="15452" spans="2:11" x14ac:dyDescent="0.2">
      <c r="B15452" s="21" t="str">
        <f t="shared" si="241"/>
        <v>ParkhillIce Accretion2045RCP8.5</v>
      </c>
      <c r="C15452" t="s">
        <v>405</v>
      </c>
      <c r="D15452" t="s">
        <v>486</v>
      </c>
      <c r="E15452" s="144" t="s">
        <v>191</v>
      </c>
      <c r="F15452" s="144">
        <v>2045</v>
      </c>
      <c r="G15452" s="147">
        <v>16.310632955905767</v>
      </c>
      <c r="H15452" s="147">
        <v>19.740719999999996</v>
      </c>
      <c r="I15452" s="147">
        <v>24.071999999999999</v>
      </c>
      <c r="J15452" s="147">
        <v>27.364079999999998</v>
      </c>
      <c r="K15452" s="147">
        <v>30.663360000000001</v>
      </c>
    </row>
    <row r="15453" spans="2:11" x14ac:dyDescent="0.2">
      <c r="B15453" s="21" t="str">
        <f t="shared" si="241"/>
        <v>ParkhillIce Accretion2050RCP8.5</v>
      </c>
      <c r="C15453" t="s">
        <v>405</v>
      </c>
      <c r="D15453" t="s">
        <v>486</v>
      </c>
      <c r="E15453" s="144" t="s">
        <v>191</v>
      </c>
      <c r="F15453" s="144">
        <v>2050</v>
      </c>
      <c r="G15453" s="147">
        <v>16.13806311917093</v>
      </c>
      <c r="H15453" s="147">
        <v>19.634479999999996</v>
      </c>
      <c r="I15453" s="147">
        <v>24.047999999999998</v>
      </c>
      <c r="J15453" s="147">
        <v>27.391199999999998</v>
      </c>
      <c r="K15453" s="147">
        <v>30.754080000000002</v>
      </c>
    </row>
    <row r="15454" spans="2:11" x14ac:dyDescent="0.2">
      <c r="B15454" s="21" t="str">
        <f t="shared" si="241"/>
        <v>ParkhillIce Accretion2055RCP8.5</v>
      </c>
      <c r="C15454" t="s">
        <v>405</v>
      </c>
      <c r="D15454" t="s">
        <v>486</v>
      </c>
      <c r="E15454" s="144" t="s">
        <v>191</v>
      </c>
      <c r="F15454" s="144">
        <v>2055</v>
      </c>
      <c r="G15454" s="147">
        <v>16.076828660974694</v>
      </c>
      <c r="H15454" s="147">
        <v>19.607919999999996</v>
      </c>
      <c r="I15454" s="147">
        <v>24.071999999999999</v>
      </c>
      <c r="J15454" s="147">
        <v>27.445439999999998</v>
      </c>
      <c r="K15454" s="147">
        <v>30.844799999999999</v>
      </c>
    </row>
    <row r="15455" spans="2:11" x14ac:dyDescent="0.2">
      <c r="B15455" s="21" t="str">
        <f t="shared" si="241"/>
        <v>ParkhillIce Accretion2060RCP8.5</v>
      </c>
      <c r="C15455" t="s">
        <v>405</v>
      </c>
      <c r="D15455" t="s">
        <v>486</v>
      </c>
      <c r="E15455" s="144" t="s">
        <v>191</v>
      </c>
      <c r="F15455" s="144">
        <v>2060</v>
      </c>
      <c r="G15455" s="147">
        <v>15.815190521408972</v>
      </c>
      <c r="H15455" s="147">
        <v>19.382159999999995</v>
      </c>
      <c r="I15455" s="147">
        <v>23.888000000000002</v>
      </c>
      <c r="J15455" s="147">
        <v>27.291759999999996</v>
      </c>
      <c r="K15455" s="147">
        <v>30.713760000000001</v>
      </c>
    </row>
    <row r="15456" spans="2:11" x14ac:dyDescent="0.2">
      <c r="B15456" s="21" t="str">
        <f t="shared" si="241"/>
        <v>ParkhillIce Accretion2065RCP8.5</v>
      </c>
      <c r="C15456" t="s">
        <v>405</v>
      </c>
      <c r="D15456" t="s">
        <v>486</v>
      </c>
      <c r="E15456" s="144" t="s">
        <v>191</v>
      </c>
      <c r="F15456" s="144">
        <v>2065</v>
      </c>
      <c r="G15456" s="147">
        <v>15.614786840039482</v>
      </c>
      <c r="H15456" s="147">
        <v>19.182959999999998</v>
      </c>
      <c r="I15456" s="147">
        <v>23.68</v>
      </c>
      <c r="J15456" s="147">
        <v>27.083839999999999</v>
      </c>
      <c r="K15456" s="147">
        <v>30.491999999999997</v>
      </c>
    </row>
    <row r="15457" spans="2:11" x14ac:dyDescent="0.2">
      <c r="B15457" s="21" t="str">
        <f t="shared" si="241"/>
        <v>ParkhillIce Accretion2070RCP8.5</v>
      </c>
      <c r="C15457" t="s">
        <v>405</v>
      </c>
      <c r="D15457" t="s">
        <v>486</v>
      </c>
      <c r="E15457" s="144" t="s">
        <v>191</v>
      </c>
      <c r="F15457" s="144">
        <v>2070</v>
      </c>
      <c r="G15457" s="147">
        <v>15.052543178419523</v>
      </c>
      <c r="H15457" s="147">
        <v>18.578719999999997</v>
      </c>
      <c r="I15457" s="147">
        <v>23.016000000000002</v>
      </c>
      <c r="J15457" s="147">
        <v>26.378719999999998</v>
      </c>
      <c r="K15457" s="147">
        <v>29.725919999999999</v>
      </c>
    </row>
    <row r="15458" spans="2:11" x14ac:dyDescent="0.2">
      <c r="B15458" s="21" t="str">
        <f t="shared" si="241"/>
        <v>ParkhillIce Accretion2075RCP8.5</v>
      </c>
      <c r="C15458" t="s">
        <v>405</v>
      </c>
      <c r="D15458" t="s">
        <v>486</v>
      </c>
      <c r="E15458" s="144" t="s">
        <v>191</v>
      </c>
      <c r="F15458" s="144">
        <v>2075</v>
      </c>
      <c r="G15458" s="147">
        <v>14.690703198169052</v>
      </c>
      <c r="H15458" s="147">
        <v>18.173679999999997</v>
      </c>
      <c r="I15458" s="147">
        <v>22.56</v>
      </c>
      <c r="J15458" s="147">
        <v>25.881519999999995</v>
      </c>
      <c r="K15458" s="147">
        <v>29.1816</v>
      </c>
    </row>
    <row r="15459" spans="2:11" x14ac:dyDescent="0.2">
      <c r="B15459" s="21" t="str">
        <f t="shared" si="241"/>
        <v>ParkhillIce Accretion2080RCP8.5</v>
      </c>
      <c r="C15459" t="s">
        <v>405</v>
      </c>
      <c r="D15459" t="s">
        <v>486</v>
      </c>
      <c r="E15459" s="144" t="s">
        <v>191</v>
      </c>
      <c r="F15459" s="144">
        <v>2080</v>
      </c>
      <c r="G15459" s="147">
        <v>14.328863217918583</v>
      </c>
      <c r="H15459" s="147">
        <v>17.768639999999998</v>
      </c>
      <c r="I15459" s="147">
        <v>22.103999999999999</v>
      </c>
      <c r="J15459" s="147">
        <v>25.384319999999995</v>
      </c>
      <c r="K15459" s="147">
        <v>28.637280000000001</v>
      </c>
    </row>
    <row r="15460" spans="2:11" x14ac:dyDescent="0.2">
      <c r="B15460" s="21" t="str">
        <f t="shared" si="241"/>
        <v>ParkhillIce Accretion2085RCP8.5</v>
      </c>
      <c r="C15460" t="s">
        <v>405</v>
      </c>
      <c r="D15460" t="s">
        <v>486</v>
      </c>
      <c r="E15460" s="144" t="s">
        <v>191</v>
      </c>
      <c r="F15460" s="144">
        <v>2085</v>
      </c>
      <c r="G15460" s="147">
        <v>13.577349412782993</v>
      </c>
      <c r="H15460" s="147">
        <v>16.882199999999997</v>
      </c>
      <c r="I15460" s="147">
        <v>21.047999999999998</v>
      </c>
      <c r="J15460" s="147">
        <v>24.204599999999996</v>
      </c>
      <c r="K15460" s="147">
        <v>27.336960000000001</v>
      </c>
    </row>
    <row r="15461" spans="2:11" x14ac:dyDescent="0.2">
      <c r="B15461" s="21" t="str">
        <f t="shared" si="241"/>
        <v>ParkhillIce Accretion2090RCP8.5</v>
      </c>
      <c r="C15461" t="s">
        <v>405</v>
      </c>
      <c r="D15461" t="s">
        <v>486</v>
      </c>
      <c r="E15461" s="144" t="s">
        <v>191</v>
      </c>
      <c r="F15461" s="144">
        <v>2090</v>
      </c>
      <c r="G15461" s="147">
        <v>12.825835607647402</v>
      </c>
      <c r="H15461" s="147">
        <v>15.995759999999999</v>
      </c>
      <c r="I15461" s="147">
        <v>19.991999999999997</v>
      </c>
      <c r="J15461" s="147">
        <v>23.024879999999996</v>
      </c>
      <c r="K15461" s="147">
        <v>26.036640000000002</v>
      </c>
    </row>
    <row r="15462" spans="2:11" x14ac:dyDescent="0.2">
      <c r="B15462" s="21" t="str">
        <f t="shared" si="241"/>
        <v>ParkhillIce Accretion2095RCP8.5</v>
      </c>
      <c r="C15462" t="s">
        <v>405</v>
      </c>
      <c r="D15462" t="s">
        <v>486</v>
      </c>
      <c r="E15462" s="144" t="s">
        <v>191</v>
      </c>
      <c r="F15462" s="144">
        <v>2095</v>
      </c>
      <c r="G15462" s="147">
        <v>12.825835607647402</v>
      </c>
      <c r="H15462" s="147">
        <v>15.995759999999999</v>
      </c>
      <c r="I15462" s="147">
        <v>19.991999999999997</v>
      </c>
      <c r="J15462" s="147">
        <v>23.024879999999996</v>
      </c>
      <c r="K15462" s="147">
        <v>26.036640000000002</v>
      </c>
    </row>
    <row r="15463" spans="2:11" x14ac:dyDescent="0.2">
      <c r="B15463" s="21" t="str">
        <f t="shared" si="241"/>
        <v>ParkhillIce Accretion2100RCP8.5</v>
      </c>
      <c r="C15463" t="s">
        <v>405</v>
      </c>
      <c r="D15463" t="s">
        <v>486</v>
      </c>
      <c r="E15463" s="144" t="s">
        <v>191</v>
      </c>
      <c r="F15463" s="144">
        <v>2100</v>
      </c>
      <c r="G15463" s="147">
        <v>12.825835607647402</v>
      </c>
      <c r="H15463" s="147">
        <v>15.995759999999999</v>
      </c>
      <c r="I15463" s="147">
        <v>19.991999999999997</v>
      </c>
      <c r="J15463" s="147">
        <v>23.024879999999996</v>
      </c>
      <c r="K15463" s="147">
        <v>26.036640000000002</v>
      </c>
    </row>
    <row r="15464" spans="2:11" x14ac:dyDescent="0.2">
      <c r="B15464" s="21" t="str">
        <f t="shared" si="241"/>
        <v>ParkhillWind2023RCP4.5</v>
      </c>
      <c r="C15464" t="s">
        <v>405</v>
      </c>
      <c r="D15464" t="s">
        <v>1</v>
      </c>
      <c r="E15464" s="144" t="s">
        <v>193</v>
      </c>
      <c r="F15464" s="144">
        <v>2023</v>
      </c>
      <c r="G15464" s="147">
        <v>85.53518763120087</v>
      </c>
      <c r="H15464" s="147">
        <v>92.297477999999998</v>
      </c>
      <c r="I15464" s="147">
        <v>99.460199999999986</v>
      </c>
      <c r="J15464" s="147">
        <v>106.57970399999999</v>
      </c>
      <c r="K15464" s="147">
        <v>113.70861599999999</v>
      </c>
    </row>
    <row r="15465" spans="2:11" x14ac:dyDescent="0.2">
      <c r="B15465" s="21" t="str">
        <f t="shared" si="241"/>
        <v>ParkhillWind2025RCP4.5</v>
      </c>
      <c r="C15465" t="s">
        <v>405</v>
      </c>
      <c r="D15465" t="s">
        <v>1</v>
      </c>
      <c r="E15465" s="144" t="s">
        <v>193</v>
      </c>
      <c r="F15465" s="144">
        <v>2025</v>
      </c>
      <c r="G15465" s="147">
        <v>85.625450327553551</v>
      </c>
      <c r="H15465" s="147">
        <v>92.415959999999998</v>
      </c>
      <c r="I15465" s="147">
        <v>99.61536666666666</v>
      </c>
      <c r="J15465" s="147">
        <v>106.76670433333332</v>
      </c>
      <c r="K15465" s="147">
        <v>113.928332</v>
      </c>
    </row>
    <row r="15466" spans="2:11" x14ac:dyDescent="0.2">
      <c r="B15466" s="21" t="str">
        <f t="shared" si="241"/>
        <v>ParkhillWind2030RCP4.5</v>
      </c>
      <c r="C15466" t="s">
        <v>405</v>
      </c>
      <c r="D15466" t="s">
        <v>1</v>
      </c>
      <c r="E15466" s="144" t="s">
        <v>193</v>
      </c>
      <c r="F15466" s="144">
        <v>2030</v>
      </c>
      <c r="G15466" s="147">
        <v>85.715713023906218</v>
      </c>
      <c r="H15466" s="147">
        <v>92.534441999999999</v>
      </c>
      <c r="I15466" s="147">
        <v>99.770533333333319</v>
      </c>
      <c r="J15466" s="147">
        <v>106.95370466666665</v>
      </c>
      <c r="K15466" s="147">
        <v>114.14804799999999</v>
      </c>
    </row>
    <row r="15467" spans="2:11" x14ac:dyDescent="0.2">
      <c r="B15467" s="21" t="str">
        <f t="shared" si="241"/>
        <v>ParkhillWind2035RCP4.5</v>
      </c>
      <c r="C15467" t="s">
        <v>405</v>
      </c>
      <c r="D15467" t="s">
        <v>1</v>
      </c>
      <c r="E15467" s="144" t="s">
        <v>193</v>
      </c>
      <c r="F15467" s="144">
        <v>2035</v>
      </c>
      <c r="G15467" s="147">
        <v>85.8059757202589</v>
      </c>
      <c r="H15467" s="147">
        <v>92.652923999999999</v>
      </c>
      <c r="I15467" s="147">
        <v>99.925699999999992</v>
      </c>
      <c r="J15467" s="147">
        <v>107.140705</v>
      </c>
      <c r="K15467" s="147">
        <v>114.36776399999999</v>
      </c>
    </row>
    <row r="15468" spans="2:11" x14ac:dyDescent="0.2">
      <c r="B15468" s="21" t="str">
        <f t="shared" si="241"/>
        <v>ParkhillWind2040RCP4.5</v>
      </c>
      <c r="C15468" t="s">
        <v>405</v>
      </c>
      <c r="D15468" t="s">
        <v>1</v>
      </c>
      <c r="E15468" s="144" t="s">
        <v>193</v>
      </c>
      <c r="F15468" s="144">
        <v>2040</v>
      </c>
      <c r="G15468" s="147">
        <v>85.896238416611581</v>
      </c>
      <c r="H15468" s="147">
        <v>92.771405999999999</v>
      </c>
      <c r="I15468" s="147">
        <v>100.08086666666667</v>
      </c>
      <c r="J15468" s="147">
        <v>107.32770533333333</v>
      </c>
      <c r="K15468" s="147">
        <v>114.58748</v>
      </c>
    </row>
    <row r="15469" spans="2:11" x14ac:dyDescent="0.2">
      <c r="B15469" s="21" t="str">
        <f t="shared" si="241"/>
        <v>ParkhillWind2045RCP4.5</v>
      </c>
      <c r="C15469" t="s">
        <v>405</v>
      </c>
      <c r="D15469" t="s">
        <v>1</v>
      </c>
      <c r="E15469" s="144" t="s">
        <v>193</v>
      </c>
      <c r="F15469" s="144">
        <v>2045</v>
      </c>
      <c r="G15469" s="147">
        <v>85.986501112964248</v>
      </c>
      <c r="H15469" s="147">
        <v>92.889887999999999</v>
      </c>
      <c r="I15469" s="147">
        <v>100.23603333333332</v>
      </c>
      <c r="J15469" s="147">
        <v>107.51470566666666</v>
      </c>
      <c r="K15469" s="147">
        <v>114.80719599999999</v>
      </c>
    </row>
    <row r="15470" spans="2:11" x14ac:dyDescent="0.2">
      <c r="B15470" s="21" t="str">
        <f t="shared" si="241"/>
        <v>ParkhillWind2050RCP4.5</v>
      </c>
      <c r="C15470" t="s">
        <v>405</v>
      </c>
      <c r="D15470" t="s">
        <v>1</v>
      </c>
      <c r="E15470" s="144" t="s">
        <v>193</v>
      </c>
      <c r="F15470" s="144">
        <v>2050</v>
      </c>
      <c r="G15470" s="147">
        <v>86.110612320449178</v>
      </c>
      <c r="H15470" s="147">
        <v>93.050294399999999</v>
      </c>
      <c r="I15470" s="147">
        <v>100.44412</v>
      </c>
      <c r="J15470" s="147">
        <v>107.76252479999999</v>
      </c>
      <c r="K15470" s="147">
        <v>115.09394399999999</v>
      </c>
    </row>
    <row r="15471" spans="2:11" x14ac:dyDescent="0.2">
      <c r="B15471" s="21" t="str">
        <f t="shared" si="241"/>
        <v>ParkhillWind2055RCP4.5</v>
      </c>
      <c r="C15471" t="s">
        <v>405</v>
      </c>
      <c r="D15471" t="s">
        <v>1</v>
      </c>
      <c r="E15471" s="144" t="s">
        <v>193</v>
      </c>
      <c r="F15471" s="144">
        <v>2055</v>
      </c>
      <c r="G15471" s="147">
        <v>86.144460831581426</v>
      </c>
      <c r="H15471" s="147">
        <v>93.092218799999998</v>
      </c>
      <c r="I15471" s="147">
        <v>100.49704</v>
      </c>
      <c r="J15471" s="147">
        <v>107.8233436</v>
      </c>
      <c r="K15471" s="147">
        <v>115.16097599999999</v>
      </c>
    </row>
    <row r="15472" spans="2:11" x14ac:dyDescent="0.2">
      <c r="B15472" s="21" t="str">
        <f t="shared" si="241"/>
        <v>ParkhillWind2060RCP4.5</v>
      </c>
      <c r="C15472" t="s">
        <v>405</v>
      </c>
      <c r="D15472" t="s">
        <v>1</v>
      </c>
      <c r="E15472" s="144" t="s">
        <v>193</v>
      </c>
      <c r="F15472" s="144">
        <v>2060</v>
      </c>
      <c r="G15472" s="147">
        <v>86.178309342713689</v>
      </c>
      <c r="H15472" s="147">
        <v>93.134143199999997</v>
      </c>
      <c r="I15472" s="147">
        <v>100.54995999999998</v>
      </c>
      <c r="J15472" s="147">
        <v>107.88416239999999</v>
      </c>
      <c r="K15472" s="147">
        <v>115.22800799999999</v>
      </c>
    </row>
    <row r="15473" spans="2:11" x14ac:dyDescent="0.2">
      <c r="B15473" s="21" t="str">
        <f t="shared" si="241"/>
        <v>ParkhillWind2065RCP4.5</v>
      </c>
      <c r="C15473" t="s">
        <v>405</v>
      </c>
      <c r="D15473" t="s">
        <v>1</v>
      </c>
      <c r="E15473" s="144" t="s">
        <v>193</v>
      </c>
      <c r="F15473" s="144">
        <v>2065</v>
      </c>
      <c r="G15473" s="147">
        <v>86.212157853845937</v>
      </c>
      <c r="H15473" s="147">
        <v>93.176067599999996</v>
      </c>
      <c r="I15473" s="147">
        <v>100.60287999999998</v>
      </c>
      <c r="J15473" s="147">
        <v>107.9449812</v>
      </c>
      <c r="K15473" s="147">
        <v>115.29503999999999</v>
      </c>
    </row>
    <row r="15474" spans="2:11" x14ac:dyDescent="0.2">
      <c r="B15474" s="21" t="str">
        <f t="shared" si="241"/>
        <v>ParkhillWind2070RCP4.5</v>
      </c>
      <c r="C15474" t="s">
        <v>405</v>
      </c>
      <c r="D15474" t="s">
        <v>1</v>
      </c>
      <c r="E15474" s="144" t="s">
        <v>193</v>
      </c>
      <c r="F15474" s="144">
        <v>2070</v>
      </c>
      <c r="G15474" s="147">
        <v>86.246006364978186</v>
      </c>
      <c r="H15474" s="147">
        <v>93.217991999999995</v>
      </c>
      <c r="I15474" s="147">
        <v>100.65579999999999</v>
      </c>
      <c r="J15474" s="147">
        <v>108.00580000000001</v>
      </c>
      <c r="K15474" s="147">
        <v>115.36207199999998</v>
      </c>
    </row>
    <row r="15475" spans="2:11" x14ac:dyDescent="0.2">
      <c r="B15475" s="21" t="str">
        <f t="shared" si="241"/>
        <v>ParkhillWind2075RCP4.5</v>
      </c>
      <c r="C15475" t="s">
        <v>405</v>
      </c>
      <c r="D15475" t="s">
        <v>1</v>
      </c>
      <c r="E15475" s="144" t="s">
        <v>193</v>
      </c>
      <c r="F15475" s="144">
        <v>2075</v>
      </c>
      <c r="G15475" s="147">
        <v>86.350372607635961</v>
      </c>
      <c r="H15475" s="147">
        <v>93.357739999999993</v>
      </c>
      <c r="I15475" s="147">
        <v>100.83873333333332</v>
      </c>
      <c r="J15475" s="147">
        <v>108.22600600000001</v>
      </c>
      <c r="K15475" s="147">
        <v>115.62275199999999</v>
      </c>
    </row>
    <row r="15476" spans="2:11" x14ac:dyDescent="0.2">
      <c r="B15476" s="21" t="str">
        <f t="shared" si="241"/>
        <v>ParkhillWind2080RCP4.5</v>
      </c>
      <c r="C15476" t="s">
        <v>405</v>
      </c>
      <c r="D15476" t="s">
        <v>1</v>
      </c>
      <c r="E15476" s="144" t="s">
        <v>193</v>
      </c>
      <c r="F15476" s="144">
        <v>2080</v>
      </c>
      <c r="G15476" s="147">
        <v>86.454738850293737</v>
      </c>
      <c r="H15476" s="147">
        <v>93.497488000000004</v>
      </c>
      <c r="I15476" s="147">
        <v>101.02166666666666</v>
      </c>
      <c r="J15476" s="147">
        <v>108.446212</v>
      </c>
      <c r="K15476" s="147">
        <v>115.88343199999998</v>
      </c>
    </row>
    <row r="15477" spans="2:11" x14ac:dyDescent="0.2">
      <c r="B15477" s="21" t="str">
        <f t="shared" si="241"/>
        <v>ParkhillWind2085RCP4.5</v>
      </c>
      <c r="C15477" t="s">
        <v>405</v>
      </c>
      <c r="D15477" t="s">
        <v>1</v>
      </c>
      <c r="E15477" s="144" t="s">
        <v>193</v>
      </c>
      <c r="F15477" s="144">
        <v>2085</v>
      </c>
      <c r="G15477" s="147">
        <v>86.559105092951512</v>
      </c>
      <c r="H15477" s="147">
        <v>93.637236000000001</v>
      </c>
      <c r="I15477" s="147">
        <v>101.2046</v>
      </c>
      <c r="J15477" s="147">
        <v>108.66641799999999</v>
      </c>
      <c r="K15477" s="147">
        <v>116.14411199999998</v>
      </c>
    </row>
    <row r="15478" spans="2:11" x14ac:dyDescent="0.2">
      <c r="B15478" s="21" t="str">
        <f t="shared" si="241"/>
        <v>ParkhillWind2090RCP4.5</v>
      </c>
      <c r="C15478" t="s">
        <v>405</v>
      </c>
      <c r="D15478" t="s">
        <v>1</v>
      </c>
      <c r="E15478" s="144" t="s">
        <v>193</v>
      </c>
      <c r="F15478" s="144">
        <v>2090</v>
      </c>
      <c r="G15478" s="147">
        <v>86.663471335609287</v>
      </c>
      <c r="H15478" s="147">
        <v>93.776983999999999</v>
      </c>
      <c r="I15478" s="147">
        <v>101.38753333333332</v>
      </c>
      <c r="J15478" s="147">
        <v>108.886624</v>
      </c>
      <c r="K15478" s="147">
        <v>116.40479199999999</v>
      </c>
    </row>
    <row r="15479" spans="2:11" x14ac:dyDescent="0.2">
      <c r="B15479" s="21" t="str">
        <f t="shared" si="241"/>
        <v>ParkhillWind2095RCP4.5</v>
      </c>
      <c r="C15479" t="s">
        <v>405</v>
      </c>
      <c r="D15479" t="s">
        <v>1</v>
      </c>
      <c r="E15479" s="144" t="s">
        <v>193</v>
      </c>
      <c r="F15479" s="144">
        <v>2095</v>
      </c>
      <c r="G15479" s="147">
        <v>86.767837578267063</v>
      </c>
      <c r="H15479" s="147">
        <v>93.91673200000001</v>
      </c>
      <c r="I15479" s="147">
        <v>101.57046666666666</v>
      </c>
      <c r="J15479" s="147">
        <v>109.10683</v>
      </c>
      <c r="K15479" s="147">
        <v>116.66547199999999</v>
      </c>
    </row>
    <row r="15480" spans="2:11" x14ac:dyDescent="0.2">
      <c r="B15480" s="21" t="str">
        <f t="shared" si="241"/>
        <v>ParkhillWind2100RCP4.5</v>
      </c>
      <c r="C15480" t="s">
        <v>405</v>
      </c>
      <c r="D15480" t="s">
        <v>1</v>
      </c>
      <c r="E15480" s="144" t="s">
        <v>193</v>
      </c>
      <c r="F15480" s="144">
        <v>2100</v>
      </c>
      <c r="G15480" s="147">
        <v>86.872203820924838</v>
      </c>
      <c r="H15480" s="147">
        <v>94.056480000000008</v>
      </c>
      <c r="I15480" s="147">
        <v>101.7534</v>
      </c>
      <c r="J15480" s="147">
        <v>109.32703599999999</v>
      </c>
      <c r="K15480" s="147">
        <v>116.92615199999999</v>
      </c>
    </row>
    <row r="15481" spans="2:11" x14ac:dyDescent="0.2">
      <c r="B15481" s="21" t="str">
        <f t="shared" si="241"/>
        <v>ParkhillWind2023RCP6.0</v>
      </c>
      <c r="C15481" t="s">
        <v>405</v>
      </c>
      <c r="D15481" t="s">
        <v>1</v>
      </c>
      <c r="E15481" s="144" t="s">
        <v>192</v>
      </c>
      <c r="F15481" s="144">
        <v>2023</v>
      </c>
      <c r="G15481" s="147">
        <v>85.53518763120087</v>
      </c>
      <c r="H15481" s="147">
        <v>92.297477999999998</v>
      </c>
      <c r="I15481" s="147">
        <v>99.460199999999986</v>
      </c>
      <c r="J15481" s="147">
        <v>106.57970399999999</v>
      </c>
      <c r="K15481" s="147">
        <v>113.70861599999999</v>
      </c>
    </row>
    <row r="15482" spans="2:11" x14ac:dyDescent="0.2">
      <c r="B15482" s="21" t="str">
        <f t="shared" si="241"/>
        <v>ParkhillWind2025RCP6.0</v>
      </c>
      <c r="C15482" t="s">
        <v>405</v>
      </c>
      <c r="D15482" t="s">
        <v>1</v>
      </c>
      <c r="E15482" s="144" t="s">
        <v>192</v>
      </c>
      <c r="F15482" s="144">
        <v>2025</v>
      </c>
      <c r="G15482" s="147">
        <v>85.625450327553551</v>
      </c>
      <c r="H15482" s="147">
        <v>92.415959999999998</v>
      </c>
      <c r="I15482" s="147">
        <v>99.61536666666666</v>
      </c>
      <c r="J15482" s="147">
        <v>106.76670433333332</v>
      </c>
      <c r="K15482" s="147">
        <v>113.928332</v>
      </c>
    </row>
    <row r="15483" spans="2:11" x14ac:dyDescent="0.2">
      <c r="B15483" s="21" t="str">
        <f t="shared" si="241"/>
        <v>ParkhillWind2030RCP6.0</v>
      </c>
      <c r="C15483" t="s">
        <v>405</v>
      </c>
      <c r="D15483" t="s">
        <v>1</v>
      </c>
      <c r="E15483" s="144" t="s">
        <v>192</v>
      </c>
      <c r="F15483" s="144">
        <v>2030</v>
      </c>
      <c r="G15483" s="147">
        <v>85.715713023906218</v>
      </c>
      <c r="H15483" s="147">
        <v>92.534441999999999</v>
      </c>
      <c r="I15483" s="147">
        <v>99.770533333333319</v>
      </c>
      <c r="J15483" s="147">
        <v>106.95370466666665</v>
      </c>
      <c r="K15483" s="147">
        <v>114.14804799999999</v>
      </c>
    </row>
    <row r="15484" spans="2:11" x14ac:dyDescent="0.2">
      <c r="B15484" s="21" t="str">
        <f t="shared" si="241"/>
        <v>ParkhillWind2035RCP6.0</v>
      </c>
      <c r="C15484" t="s">
        <v>405</v>
      </c>
      <c r="D15484" t="s">
        <v>1</v>
      </c>
      <c r="E15484" s="144" t="s">
        <v>192</v>
      </c>
      <c r="F15484" s="144">
        <v>2035</v>
      </c>
      <c r="G15484" s="147">
        <v>85.8059757202589</v>
      </c>
      <c r="H15484" s="147">
        <v>92.652923999999999</v>
      </c>
      <c r="I15484" s="147">
        <v>99.925699999999992</v>
      </c>
      <c r="J15484" s="147">
        <v>107.140705</v>
      </c>
      <c r="K15484" s="147">
        <v>114.36776399999999</v>
      </c>
    </row>
    <row r="15485" spans="2:11" x14ac:dyDescent="0.2">
      <c r="B15485" s="21" t="str">
        <f t="shared" si="241"/>
        <v>ParkhillWind2040RCP6.0</v>
      </c>
      <c r="C15485" t="s">
        <v>405</v>
      </c>
      <c r="D15485" t="s">
        <v>1</v>
      </c>
      <c r="E15485" s="144" t="s">
        <v>192</v>
      </c>
      <c r="F15485" s="144">
        <v>2040</v>
      </c>
      <c r="G15485" s="147">
        <v>85.896238416611581</v>
      </c>
      <c r="H15485" s="147">
        <v>92.771405999999999</v>
      </c>
      <c r="I15485" s="147">
        <v>100.08086666666667</v>
      </c>
      <c r="J15485" s="147">
        <v>107.32770533333333</v>
      </c>
      <c r="K15485" s="147">
        <v>114.58748</v>
      </c>
    </row>
    <row r="15486" spans="2:11" x14ac:dyDescent="0.2">
      <c r="B15486" s="21" t="str">
        <f t="shared" si="241"/>
        <v>ParkhillWind2045RCP6.0</v>
      </c>
      <c r="C15486" t="s">
        <v>405</v>
      </c>
      <c r="D15486" t="s">
        <v>1</v>
      </c>
      <c r="E15486" s="144" t="s">
        <v>192</v>
      </c>
      <c r="F15486" s="144">
        <v>2045</v>
      </c>
      <c r="G15486" s="147">
        <v>85.986501112964248</v>
      </c>
      <c r="H15486" s="147">
        <v>92.889887999999999</v>
      </c>
      <c r="I15486" s="147">
        <v>100.23603333333332</v>
      </c>
      <c r="J15486" s="147">
        <v>107.51470566666666</v>
      </c>
      <c r="K15486" s="147">
        <v>114.80719599999999</v>
      </c>
    </row>
    <row r="15487" spans="2:11" x14ac:dyDescent="0.2">
      <c r="B15487" s="21" t="str">
        <f t="shared" si="241"/>
        <v>ParkhillWind2050RCP6.0</v>
      </c>
      <c r="C15487" t="s">
        <v>405</v>
      </c>
      <c r="D15487" t="s">
        <v>1</v>
      </c>
      <c r="E15487" s="144" t="s">
        <v>192</v>
      </c>
      <c r="F15487" s="144">
        <v>2050</v>
      </c>
      <c r="G15487" s="147">
        <v>86.110612320449178</v>
      </c>
      <c r="H15487" s="147">
        <v>93.050294399999999</v>
      </c>
      <c r="I15487" s="147">
        <v>100.44412</v>
      </c>
      <c r="J15487" s="147">
        <v>107.76252479999999</v>
      </c>
      <c r="K15487" s="147">
        <v>115.09394399999999</v>
      </c>
    </row>
    <row r="15488" spans="2:11" x14ac:dyDescent="0.2">
      <c r="B15488" s="21" t="str">
        <f t="shared" si="241"/>
        <v>ParkhillWind2055RCP6.0</v>
      </c>
      <c r="C15488" t="s">
        <v>405</v>
      </c>
      <c r="D15488" t="s">
        <v>1</v>
      </c>
      <c r="E15488" s="144" t="s">
        <v>192</v>
      </c>
      <c r="F15488" s="144">
        <v>2055</v>
      </c>
      <c r="G15488" s="147">
        <v>86.144460831581426</v>
      </c>
      <c r="H15488" s="147">
        <v>93.092218799999998</v>
      </c>
      <c r="I15488" s="147">
        <v>100.49704</v>
      </c>
      <c r="J15488" s="147">
        <v>107.8233436</v>
      </c>
      <c r="K15488" s="147">
        <v>115.16097599999999</v>
      </c>
    </row>
    <row r="15489" spans="2:11" x14ac:dyDescent="0.2">
      <c r="B15489" s="21" t="str">
        <f t="shared" si="241"/>
        <v>ParkhillWind2060RCP6.0</v>
      </c>
      <c r="C15489" t="s">
        <v>405</v>
      </c>
      <c r="D15489" t="s">
        <v>1</v>
      </c>
      <c r="E15489" s="144" t="s">
        <v>192</v>
      </c>
      <c r="F15489" s="144">
        <v>2060</v>
      </c>
      <c r="G15489" s="147">
        <v>86.178309342713689</v>
      </c>
      <c r="H15489" s="147">
        <v>93.134143199999997</v>
      </c>
      <c r="I15489" s="147">
        <v>100.54995999999998</v>
      </c>
      <c r="J15489" s="147">
        <v>107.88416239999999</v>
      </c>
      <c r="K15489" s="147">
        <v>115.22800799999999</v>
      </c>
    </row>
    <row r="15490" spans="2:11" x14ac:dyDescent="0.2">
      <c r="B15490" s="21" t="str">
        <f t="shared" si="241"/>
        <v>ParkhillWind2065RCP6.0</v>
      </c>
      <c r="C15490" t="s">
        <v>405</v>
      </c>
      <c r="D15490" t="s">
        <v>1</v>
      </c>
      <c r="E15490" s="144" t="s">
        <v>192</v>
      </c>
      <c r="F15490" s="144">
        <v>2065</v>
      </c>
      <c r="G15490" s="147">
        <v>86.212157853845937</v>
      </c>
      <c r="H15490" s="147">
        <v>93.176067599999996</v>
      </c>
      <c r="I15490" s="147">
        <v>100.60287999999998</v>
      </c>
      <c r="J15490" s="147">
        <v>107.9449812</v>
      </c>
      <c r="K15490" s="147">
        <v>115.29503999999999</v>
      </c>
    </row>
    <row r="15491" spans="2:11" x14ac:dyDescent="0.2">
      <c r="B15491" s="21" t="str">
        <f t="shared" si="241"/>
        <v>ParkhillWind2070RCP6.0</v>
      </c>
      <c r="C15491" t="s">
        <v>405</v>
      </c>
      <c r="D15491" t="s">
        <v>1</v>
      </c>
      <c r="E15491" s="144" t="s">
        <v>192</v>
      </c>
      <c r="F15491" s="144">
        <v>2070</v>
      </c>
      <c r="G15491" s="147">
        <v>86.246006364978186</v>
      </c>
      <c r="H15491" s="147">
        <v>93.217991999999995</v>
      </c>
      <c r="I15491" s="147">
        <v>100.65579999999999</v>
      </c>
      <c r="J15491" s="147">
        <v>108.00580000000001</v>
      </c>
      <c r="K15491" s="147">
        <v>115.36207199999998</v>
      </c>
    </row>
    <row r="15492" spans="2:11" x14ac:dyDescent="0.2">
      <c r="B15492" s="21" t="str">
        <f t="shared" si="241"/>
        <v>ParkhillWind2075RCP6.0</v>
      </c>
      <c r="C15492" t="s">
        <v>405</v>
      </c>
      <c r="D15492" t="s">
        <v>1</v>
      </c>
      <c r="E15492" s="144" t="s">
        <v>192</v>
      </c>
      <c r="F15492" s="144">
        <v>2075</v>
      </c>
      <c r="G15492" s="147">
        <v>86.402555728964842</v>
      </c>
      <c r="H15492" s="147">
        <v>93.427614000000005</v>
      </c>
      <c r="I15492" s="147">
        <v>100.93019999999999</v>
      </c>
      <c r="J15492" s="147">
        <v>108.33610900000001</v>
      </c>
      <c r="K15492" s="147">
        <v>115.75309199999998</v>
      </c>
    </row>
    <row r="15493" spans="2:11" x14ac:dyDescent="0.2">
      <c r="B15493" s="21" t="str">
        <f t="shared" si="241"/>
        <v>ParkhillWind2080RCP6.0</v>
      </c>
      <c r="C15493" t="s">
        <v>405</v>
      </c>
      <c r="D15493" t="s">
        <v>1</v>
      </c>
      <c r="E15493" s="144" t="s">
        <v>192</v>
      </c>
      <c r="F15493" s="144">
        <v>2080</v>
      </c>
      <c r="G15493" s="147">
        <v>86.559105092951512</v>
      </c>
      <c r="H15493" s="147">
        <v>93.637236000000001</v>
      </c>
      <c r="I15493" s="147">
        <v>101.2046</v>
      </c>
      <c r="J15493" s="147">
        <v>108.66641799999999</v>
      </c>
      <c r="K15493" s="147">
        <v>116.14411199999998</v>
      </c>
    </row>
    <row r="15494" spans="2:11" x14ac:dyDescent="0.2">
      <c r="B15494" s="21" t="str">
        <f t="shared" si="241"/>
        <v>ParkhillWind2085RCP6.0</v>
      </c>
      <c r="C15494" t="s">
        <v>405</v>
      </c>
      <c r="D15494" t="s">
        <v>1</v>
      </c>
      <c r="E15494" s="144" t="s">
        <v>192</v>
      </c>
      <c r="F15494" s="144">
        <v>2085</v>
      </c>
      <c r="G15494" s="147">
        <v>86.715654456938182</v>
      </c>
      <c r="H15494" s="147">
        <v>93.846857999999997</v>
      </c>
      <c r="I15494" s="147">
        <v>101.479</v>
      </c>
      <c r="J15494" s="147">
        <v>108.99672699999999</v>
      </c>
      <c r="K15494" s="147">
        <v>116.53513199999999</v>
      </c>
    </row>
    <row r="15495" spans="2:11" x14ac:dyDescent="0.2">
      <c r="B15495" s="21" t="str">
        <f t="shared" si="241"/>
        <v>ParkhillWind2090RCP6.0</v>
      </c>
      <c r="C15495" t="s">
        <v>405</v>
      </c>
      <c r="D15495" t="s">
        <v>1</v>
      </c>
      <c r="E15495" s="144" t="s">
        <v>192</v>
      </c>
      <c r="F15495" s="144">
        <v>2090</v>
      </c>
      <c r="G15495" s="147">
        <v>87.176840421115102</v>
      </c>
      <c r="H15495" s="147">
        <v>94.421040000000005</v>
      </c>
      <c r="I15495" s="147">
        <v>102.18786666666666</v>
      </c>
      <c r="J15495" s="147">
        <v>109.82686866666666</v>
      </c>
      <c r="K15495" s="147">
        <v>117.48847599999999</v>
      </c>
    </row>
    <row r="15496" spans="2:11" x14ac:dyDescent="0.2">
      <c r="B15496" s="21" t="str">
        <f t="shared" si="241"/>
        <v>ParkhillWind2095RCP6.0</v>
      </c>
      <c r="C15496" t="s">
        <v>405</v>
      </c>
      <c r="D15496" t="s">
        <v>1</v>
      </c>
      <c r="E15496" s="144" t="s">
        <v>192</v>
      </c>
      <c r="F15496" s="144">
        <v>2095</v>
      </c>
      <c r="G15496" s="147">
        <v>87.481477021305381</v>
      </c>
      <c r="H15496" s="147">
        <v>94.785600000000002</v>
      </c>
      <c r="I15496" s="147">
        <v>102.62233333333334</v>
      </c>
      <c r="J15496" s="147">
        <v>110.32670133333333</v>
      </c>
      <c r="K15496" s="147">
        <v>118.0508</v>
      </c>
    </row>
    <row r="15497" spans="2:11" x14ac:dyDescent="0.2">
      <c r="B15497" s="21" t="str">
        <f t="shared" si="241"/>
        <v>ParkhillWind2100RCP6.0</v>
      </c>
      <c r="C15497" t="s">
        <v>405</v>
      </c>
      <c r="D15497" t="s">
        <v>1</v>
      </c>
      <c r="E15497" s="144" t="s">
        <v>192</v>
      </c>
      <c r="F15497" s="144">
        <v>2100</v>
      </c>
      <c r="G15497" s="147">
        <v>87.786113621495645</v>
      </c>
      <c r="H15497" s="147">
        <v>95.15016</v>
      </c>
      <c r="I15497" s="147">
        <v>103.05680000000001</v>
      </c>
      <c r="J15497" s="147">
        <v>110.826534</v>
      </c>
      <c r="K15497" s="147">
        <v>118.613124</v>
      </c>
    </row>
    <row r="15498" spans="2:11" x14ac:dyDescent="0.2">
      <c r="B15498" s="21" t="str">
        <f t="shared" si="241"/>
        <v>ParkhillWind2023RCP8.5</v>
      </c>
      <c r="C15498" t="s">
        <v>405</v>
      </c>
      <c r="D15498" t="s">
        <v>1</v>
      </c>
      <c r="E15498" s="144" t="s">
        <v>191</v>
      </c>
      <c r="F15498" s="144">
        <v>2023</v>
      </c>
      <c r="G15498" s="147">
        <v>85.53518763120087</v>
      </c>
      <c r="H15498" s="147">
        <v>92.297477999999998</v>
      </c>
      <c r="I15498" s="147">
        <v>99.460199999999986</v>
      </c>
      <c r="J15498" s="147">
        <v>106.57970399999999</v>
      </c>
      <c r="K15498" s="147">
        <v>113.70861599999999</v>
      </c>
    </row>
    <row r="15499" spans="2:11" x14ac:dyDescent="0.2">
      <c r="B15499" s="21" t="str">
        <f t="shared" si="241"/>
        <v>ParkhillWind2025RCP8.5</v>
      </c>
      <c r="C15499" t="s">
        <v>405</v>
      </c>
      <c r="D15499" t="s">
        <v>1</v>
      </c>
      <c r="E15499" s="144" t="s">
        <v>191</v>
      </c>
      <c r="F15499" s="144">
        <v>2025</v>
      </c>
      <c r="G15499" s="147">
        <v>85.715713023906218</v>
      </c>
      <c r="H15499" s="147">
        <v>92.534441999999999</v>
      </c>
      <c r="I15499" s="147">
        <v>99.770533333333319</v>
      </c>
      <c r="J15499" s="147">
        <v>106.95370466666665</v>
      </c>
      <c r="K15499" s="147">
        <v>114.14804799999999</v>
      </c>
    </row>
    <row r="15500" spans="2:11" x14ac:dyDescent="0.2">
      <c r="B15500" s="21" t="str">
        <f t="shared" ref="B15500:B15563" si="242">C15500&amp;D15500&amp;F15500&amp;E15500</f>
        <v>ParkhillWind2030RCP8.5</v>
      </c>
      <c r="C15500" t="s">
        <v>405</v>
      </c>
      <c r="D15500" t="s">
        <v>1</v>
      </c>
      <c r="E15500" s="144" t="s">
        <v>191</v>
      </c>
      <c r="F15500" s="144">
        <v>2030</v>
      </c>
      <c r="G15500" s="147">
        <v>85.896238416611581</v>
      </c>
      <c r="H15500" s="147">
        <v>92.771405999999999</v>
      </c>
      <c r="I15500" s="147">
        <v>100.08086666666667</v>
      </c>
      <c r="J15500" s="147">
        <v>107.32770533333333</v>
      </c>
      <c r="K15500" s="147">
        <v>114.58748</v>
      </c>
    </row>
    <row r="15501" spans="2:11" x14ac:dyDescent="0.2">
      <c r="B15501" s="21" t="str">
        <f t="shared" si="242"/>
        <v>ParkhillWind2035RCP8.5</v>
      </c>
      <c r="C15501" t="s">
        <v>405</v>
      </c>
      <c r="D15501" t="s">
        <v>1</v>
      </c>
      <c r="E15501" s="144" t="s">
        <v>191</v>
      </c>
      <c r="F15501" s="144">
        <v>2035</v>
      </c>
      <c r="G15501" s="147">
        <v>86.07676380931693</v>
      </c>
      <c r="H15501" s="147">
        <v>93.008369999999999</v>
      </c>
      <c r="I15501" s="147">
        <v>100.3912</v>
      </c>
      <c r="J15501" s="147">
        <v>107.70170599999999</v>
      </c>
      <c r="K15501" s="147">
        <v>115.026912</v>
      </c>
    </row>
    <row r="15502" spans="2:11" x14ac:dyDescent="0.2">
      <c r="B15502" s="21" t="str">
        <f t="shared" si="242"/>
        <v>ParkhillWind2040RCP8.5</v>
      </c>
      <c r="C15502" t="s">
        <v>405</v>
      </c>
      <c r="D15502" t="s">
        <v>1</v>
      </c>
      <c r="E15502" s="144" t="s">
        <v>191</v>
      </c>
      <c r="F15502" s="144">
        <v>2040</v>
      </c>
      <c r="G15502" s="147">
        <v>86.133177994537348</v>
      </c>
      <c r="H15502" s="147">
        <v>93.078243999999998</v>
      </c>
      <c r="I15502" s="147">
        <v>100.4794</v>
      </c>
      <c r="J15502" s="147">
        <v>107.80307066666666</v>
      </c>
      <c r="K15502" s="147">
        <v>115.13863199999999</v>
      </c>
    </row>
    <row r="15503" spans="2:11" x14ac:dyDescent="0.2">
      <c r="B15503" s="21" t="str">
        <f t="shared" si="242"/>
        <v>ParkhillWind2045RCP8.5</v>
      </c>
      <c r="C15503" t="s">
        <v>405</v>
      </c>
      <c r="D15503" t="s">
        <v>1</v>
      </c>
      <c r="E15503" s="144" t="s">
        <v>191</v>
      </c>
      <c r="F15503" s="144">
        <v>2045</v>
      </c>
      <c r="G15503" s="147">
        <v>86.189592179757767</v>
      </c>
      <c r="H15503" s="147">
        <v>93.148117999999997</v>
      </c>
      <c r="I15503" s="147">
        <v>100.56759999999998</v>
      </c>
      <c r="J15503" s="147">
        <v>107.90443533333334</v>
      </c>
      <c r="K15503" s="147">
        <v>115.25035199999999</v>
      </c>
    </row>
    <row r="15504" spans="2:11" x14ac:dyDescent="0.2">
      <c r="B15504" s="21" t="str">
        <f t="shared" si="242"/>
        <v>ParkhillWind2050RCP8.5</v>
      </c>
      <c r="C15504" t="s">
        <v>405</v>
      </c>
      <c r="D15504" t="s">
        <v>1</v>
      </c>
      <c r="E15504" s="144" t="s">
        <v>191</v>
      </c>
      <c r="F15504" s="144">
        <v>2050</v>
      </c>
      <c r="G15504" s="147">
        <v>86.454738850293737</v>
      </c>
      <c r="H15504" s="147">
        <v>93.497488000000004</v>
      </c>
      <c r="I15504" s="147">
        <v>101.02166666666666</v>
      </c>
      <c r="J15504" s="147">
        <v>108.446212</v>
      </c>
      <c r="K15504" s="147">
        <v>115.88343199999998</v>
      </c>
    </row>
    <row r="15505" spans="2:11" x14ac:dyDescent="0.2">
      <c r="B15505" s="21" t="str">
        <f t="shared" si="242"/>
        <v>ParkhillWind2055RCP8.5</v>
      </c>
      <c r="C15505" t="s">
        <v>405</v>
      </c>
      <c r="D15505" t="s">
        <v>1</v>
      </c>
      <c r="E15505" s="144" t="s">
        <v>191</v>
      </c>
      <c r="F15505" s="144">
        <v>2055</v>
      </c>
      <c r="G15505" s="147">
        <v>86.663471335609287</v>
      </c>
      <c r="H15505" s="147">
        <v>93.776983999999999</v>
      </c>
      <c r="I15505" s="147">
        <v>101.38753333333332</v>
      </c>
      <c r="J15505" s="147">
        <v>108.886624</v>
      </c>
      <c r="K15505" s="147">
        <v>116.40479199999999</v>
      </c>
    </row>
    <row r="15506" spans="2:11" x14ac:dyDescent="0.2">
      <c r="B15506" s="21" t="str">
        <f t="shared" si="242"/>
        <v>ParkhillWind2060RCP8.5</v>
      </c>
      <c r="C15506" t="s">
        <v>405</v>
      </c>
      <c r="D15506" t="s">
        <v>1</v>
      </c>
      <c r="E15506" s="144" t="s">
        <v>191</v>
      </c>
      <c r="F15506" s="144">
        <v>2060</v>
      </c>
      <c r="G15506" s="147">
        <v>87.176840421115102</v>
      </c>
      <c r="H15506" s="147">
        <v>94.421040000000005</v>
      </c>
      <c r="I15506" s="147">
        <v>102.18786666666666</v>
      </c>
      <c r="J15506" s="147">
        <v>109.82686866666666</v>
      </c>
      <c r="K15506" s="147">
        <v>117.48847599999999</v>
      </c>
    </row>
    <row r="15507" spans="2:11" x14ac:dyDescent="0.2">
      <c r="B15507" s="21" t="str">
        <f t="shared" si="242"/>
        <v>ParkhillWind2065RCP8.5</v>
      </c>
      <c r="C15507" t="s">
        <v>405</v>
      </c>
      <c r="D15507" t="s">
        <v>1</v>
      </c>
      <c r="E15507" s="144" t="s">
        <v>191</v>
      </c>
      <c r="F15507" s="144">
        <v>2065</v>
      </c>
      <c r="G15507" s="147">
        <v>87.481477021305381</v>
      </c>
      <c r="H15507" s="147">
        <v>94.785600000000002</v>
      </c>
      <c r="I15507" s="147">
        <v>102.62233333333334</v>
      </c>
      <c r="J15507" s="147">
        <v>110.32670133333333</v>
      </c>
      <c r="K15507" s="147">
        <v>118.0508</v>
      </c>
    </row>
    <row r="15508" spans="2:11" x14ac:dyDescent="0.2">
      <c r="B15508" s="21" t="str">
        <f t="shared" si="242"/>
        <v>ParkhillWind2070RCP8.5</v>
      </c>
      <c r="C15508" t="s">
        <v>405</v>
      </c>
      <c r="D15508" t="s">
        <v>1</v>
      </c>
      <c r="E15508" s="144" t="s">
        <v>191</v>
      </c>
      <c r="F15508" s="144">
        <v>2070</v>
      </c>
      <c r="G15508" s="147">
        <v>88.054081001292644</v>
      </c>
      <c r="H15508" s="147">
        <v>95.502567999999997</v>
      </c>
      <c r="I15508" s="147">
        <v>103.52066666666667</v>
      </c>
      <c r="J15508" s="147">
        <v>111.37879666666666</v>
      </c>
      <c r="K15508" s="147">
        <v>119.2611</v>
      </c>
    </row>
    <row r="15509" spans="2:11" x14ac:dyDescent="0.2">
      <c r="B15509" s="21" t="str">
        <f t="shared" si="242"/>
        <v>ParkhillWind2075RCP8.5</v>
      </c>
      <c r="C15509" t="s">
        <v>405</v>
      </c>
      <c r="D15509" t="s">
        <v>1</v>
      </c>
      <c r="E15509" s="144" t="s">
        <v>191</v>
      </c>
      <c r="F15509" s="144">
        <v>2075</v>
      </c>
      <c r="G15509" s="147">
        <v>88.32204838108963</v>
      </c>
      <c r="H15509" s="147">
        <v>95.854976000000008</v>
      </c>
      <c r="I15509" s="147">
        <v>103.98453333333335</v>
      </c>
      <c r="J15509" s="147">
        <v>111.93105933333334</v>
      </c>
      <c r="K15509" s="147">
        <v>119.90907599999998</v>
      </c>
    </row>
    <row r="15510" spans="2:11" x14ac:dyDescent="0.2">
      <c r="B15510" s="21" t="str">
        <f t="shared" si="242"/>
        <v>ParkhillWind2080RCP8.5</v>
      </c>
      <c r="C15510" t="s">
        <v>405</v>
      </c>
      <c r="D15510" t="s">
        <v>1</v>
      </c>
      <c r="E15510" s="144" t="s">
        <v>191</v>
      </c>
      <c r="F15510" s="144">
        <v>2080</v>
      </c>
      <c r="G15510" s="147">
        <v>88.590015760886629</v>
      </c>
      <c r="H15510" s="147">
        <v>96.207384000000005</v>
      </c>
      <c r="I15510" s="147">
        <v>104.44840000000001</v>
      </c>
      <c r="J15510" s="147">
        <v>112.483322</v>
      </c>
      <c r="K15510" s="147">
        <v>120.55705199999998</v>
      </c>
    </row>
    <row r="15511" spans="2:11" x14ac:dyDescent="0.2">
      <c r="B15511" s="21" t="str">
        <f t="shared" si="242"/>
        <v>ParkhillWind2085RCP8.5</v>
      </c>
      <c r="C15511" t="s">
        <v>405</v>
      </c>
      <c r="D15511" t="s">
        <v>1</v>
      </c>
      <c r="E15511" s="144" t="s">
        <v>191</v>
      </c>
      <c r="F15511" s="144">
        <v>2085</v>
      </c>
      <c r="G15511" s="147">
        <v>88.94542512777528</v>
      </c>
      <c r="H15511" s="147">
        <v>96.658527000000007</v>
      </c>
      <c r="I15511" s="147">
        <v>105.0217</v>
      </c>
      <c r="J15511" s="147">
        <v>113.16491200000002</v>
      </c>
      <c r="K15511" s="147">
        <v>121.34467799999999</v>
      </c>
    </row>
    <row r="15512" spans="2:11" x14ac:dyDescent="0.2">
      <c r="B15512" s="21" t="str">
        <f t="shared" si="242"/>
        <v>ParkhillWind2090RCP8.5</v>
      </c>
      <c r="C15512" t="s">
        <v>405</v>
      </c>
      <c r="D15512" t="s">
        <v>1</v>
      </c>
      <c r="E15512" s="144" t="s">
        <v>191</v>
      </c>
      <c r="F15512" s="144">
        <v>2090</v>
      </c>
      <c r="G15512" s="147">
        <v>89.300834494663917</v>
      </c>
      <c r="H15512" s="147">
        <v>97.109670000000008</v>
      </c>
      <c r="I15512" s="147">
        <v>105.59499999999998</v>
      </c>
      <c r="J15512" s="147">
        <v>113.84650200000002</v>
      </c>
      <c r="K15512" s="147">
        <v>122.13230399999998</v>
      </c>
    </row>
    <row r="15513" spans="2:11" x14ac:dyDescent="0.2">
      <c r="B15513" s="21" t="str">
        <f t="shared" si="242"/>
        <v>ParkhillWind2095RCP8.5</v>
      </c>
      <c r="C15513" t="s">
        <v>405</v>
      </c>
      <c r="D15513" t="s">
        <v>1</v>
      </c>
      <c r="E15513" s="144" t="s">
        <v>191</v>
      </c>
      <c r="F15513" s="144">
        <v>2095</v>
      </c>
      <c r="G15513" s="147">
        <v>89.300834494663917</v>
      </c>
      <c r="H15513" s="147">
        <v>97.109670000000008</v>
      </c>
      <c r="I15513" s="147">
        <v>105.59499999999998</v>
      </c>
      <c r="J15513" s="147">
        <v>113.84650200000002</v>
      </c>
      <c r="K15513" s="147">
        <v>122.13230399999998</v>
      </c>
    </row>
    <row r="15514" spans="2:11" x14ac:dyDescent="0.2">
      <c r="B15514" s="21" t="str">
        <f t="shared" si="242"/>
        <v>ParkhillWind2100RCP8.5</v>
      </c>
      <c r="C15514" t="s">
        <v>405</v>
      </c>
      <c r="D15514" t="s">
        <v>1</v>
      </c>
      <c r="E15514" s="144" t="s">
        <v>191</v>
      </c>
      <c r="F15514" s="144">
        <v>2100</v>
      </c>
      <c r="G15514" s="147">
        <v>89.300834494663917</v>
      </c>
      <c r="H15514" s="147">
        <v>97.109670000000008</v>
      </c>
      <c r="I15514" s="147">
        <v>105.59499999999998</v>
      </c>
      <c r="J15514" s="147">
        <v>113.84650200000002</v>
      </c>
      <c r="K15514" s="147">
        <v>122.13230399999998</v>
      </c>
    </row>
    <row r="15515" spans="2:11" x14ac:dyDescent="0.2">
      <c r="B15515" s="21" t="str">
        <f t="shared" si="242"/>
        <v>Parry SoundIce Accretion2023RCP4.5</v>
      </c>
      <c r="C15515" t="s">
        <v>406</v>
      </c>
      <c r="D15515" t="s">
        <v>486</v>
      </c>
      <c r="E15515" s="144" t="s">
        <v>193</v>
      </c>
      <c r="F15515" s="144">
        <v>2023</v>
      </c>
      <c r="G15515" s="147">
        <v>14.083925385133648</v>
      </c>
      <c r="H15515" s="147">
        <v>16.8324</v>
      </c>
      <c r="I15515" s="147">
        <v>20.32</v>
      </c>
      <c r="J15515" s="147">
        <v>22.984199999999994</v>
      </c>
      <c r="K15515" s="147">
        <v>25.653600000000001</v>
      </c>
    </row>
    <row r="15516" spans="2:11" x14ac:dyDescent="0.2">
      <c r="B15516" s="21" t="str">
        <f t="shared" si="242"/>
        <v>Parry SoundIce Accretion2025RCP4.5</v>
      </c>
      <c r="C15516" t="s">
        <v>406</v>
      </c>
      <c r="D15516" t="s">
        <v>486</v>
      </c>
      <c r="E15516" s="144" t="s">
        <v>193</v>
      </c>
      <c r="F15516" s="144">
        <v>2025</v>
      </c>
      <c r="G15516" s="147">
        <v>14.139593074402951</v>
      </c>
      <c r="H15516" s="147">
        <v>16.912633333333332</v>
      </c>
      <c r="I15516" s="147">
        <v>20.433333333333334</v>
      </c>
      <c r="J15516" s="147">
        <v>23.119799999999994</v>
      </c>
      <c r="K15516" s="147">
        <v>25.813200000000002</v>
      </c>
    </row>
    <row r="15517" spans="2:11" x14ac:dyDescent="0.2">
      <c r="B15517" s="21" t="str">
        <f t="shared" si="242"/>
        <v>Parry SoundIce Accretion2030RCP4.5</v>
      </c>
      <c r="C15517" t="s">
        <v>406</v>
      </c>
      <c r="D15517" t="s">
        <v>486</v>
      </c>
      <c r="E15517" s="144" t="s">
        <v>193</v>
      </c>
      <c r="F15517" s="144">
        <v>2030</v>
      </c>
      <c r="G15517" s="147">
        <v>14.195260763672254</v>
      </c>
      <c r="H15517" s="147">
        <v>16.992866666666664</v>
      </c>
      <c r="I15517" s="147">
        <v>20.546666666666667</v>
      </c>
      <c r="J15517" s="147">
        <v>23.255399999999995</v>
      </c>
      <c r="K15517" s="147">
        <v>25.972799999999999</v>
      </c>
    </row>
    <row r="15518" spans="2:11" x14ac:dyDescent="0.2">
      <c r="B15518" s="21" t="str">
        <f t="shared" si="242"/>
        <v>Parry SoundIce Accretion2035RCP4.5</v>
      </c>
      <c r="C15518" t="s">
        <v>406</v>
      </c>
      <c r="D15518" t="s">
        <v>486</v>
      </c>
      <c r="E15518" s="144" t="s">
        <v>193</v>
      </c>
      <c r="F15518" s="144">
        <v>2035</v>
      </c>
      <c r="G15518" s="147">
        <v>14.250928452941558</v>
      </c>
      <c r="H15518" s="147">
        <v>17.073099999999997</v>
      </c>
      <c r="I15518" s="147">
        <v>20.66</v>
      </c>
      <c r="J15518" s="147">
        <v>23.390999999999995</v>
      </c>
      <c r="K15518" s="147">
        <v>26.132400000000001</v>
      </c>
    </row>
    <row r="15519" spans="2:11" x14ac:dyDescent="0.2">
      <c r="B15519" s="21" t="str">
        <f t="shared" si="242"/>
        <v>Parry SoundIce Accretion2040RCP4.5</v>
      </c>
      <c r="C15519" t="s">
        <v>406</v>
      </c>
      <c r="D15519" t="s">
        <v>486</v>
      </c>
      <c r="E15519" s="144" t="s">
        <v>193</v>
      </c>
      <c r="F15519" s="144">
        <v>2040</v>
      </c>
      <c r="G15519" s="147">
        <v>14.306596142210861</v>
      </c>
      <c r="H15519" s="147">
        <v>17.153333333333332</v>
      </c>
      <c r="I15519" s="147">
        <v>20.773333333333333</v>
      </c>
      <c r="J15519" s="147">
        <v>23.526599999999995</v>
      </c>
      <c r="K15519" s="147">
        <v>26.292000000000002</v>
      </c>
    </row>
    <row r="15520" spans="2:11" x14ac:dyDescent="0.2">
      <c r="B15520" s="21" t="str">
        <f t="shared" si="242"/>
        <v>Parry SoundIce Accretion2045RCP4.5</v>
      </c>
      <c r="C15520" t="s">
        <v>406</v>
      </c>
      <c r="D15520" t="s">
        <v>486</v>
      </c>
      <c r="E15520" s="144" t="s">
        <v>193</v>
      </c>
      <c r="F15520" s="144">
        <v>2045</v>
      </c>
      <c r="G15520" s="147">
        <v>14.362263831480163</v>
      </c>
      <c r="H15520" s="147">
        <v>17.233566666666665</v>
      </c>
      <c r="I15520" s="147">
        <v>20.886666666666667</v>
      </c>
      <c r="J15520" s="147">
        <v>23.662199999999995</v>
      </c>
      <c r="K15520" s="147">
        <v>26.451599999999999</v>
      </c>
    </row>
    <row r="15521" spans="2:11" x14ac:dyDescent="0.2">
      <c r="B15521" s="21" t="str">
        <f t="shared" si="242"/>
        <v>Parry SoundIce Accretion2050RCP4.5</v>
      </c>
      <c r="C15521" t="s">
        <v>406</v>
      </c>
      <c r="D15521" t="s">
        <v>486</v>
      </c>
      <c r="E15521" s="144" t="s">
        <v>193</v>
      </c>
      <c r="F15521" s="144">
        <v>2050</v>
      </c>
      <c r="G15521" s="147">
        <v>14.417931520749466</v>
      </c>
      <c r="H15521" s="147">
        <v>17.330399999999997</v>
      </c>
      <c r="I15521" s="147">
        <v>21.032</v>
      </c>
      <c r="J15521" s="147">
        <v>23.842999999999996</v>
      </c>
      <c r="K15521" s="147">
        <v>26.671680000000002</v>
      </c>
    </row>
    <row r="15522" spans="2:11" x14ac:dyDescent="0.2">
      <c r="B15522" s="21" t="str">
        <f t="shared" si="242"/>
        <v>Parry SoundIce Accretion2055RCP4.5</v>
      </c>
      <c r="C15522" t="s">
        <v>406</v>
      </c>
      <c r="D15522" t="s">
        <v>486</v>
      </c>
      <c r="E15522" s="144" t="s">
        <v>193</v>
      </c>
      <c r="F15522" s="144">
        <v>2055</v>
      </c>
      <c r="G15522" s="147">
        <v>14.417931520749466</v>
      </c>
      <c r="H15522" s="147">
        <v>17.346999999999998</v>
      </c>
      <c r="I15522" s="147">
        <v>21.064</v>
      </c>
      <c r="J15522" s="147">
        <v>23.888199999999998</v>
      </c>
      <c r="K15522" s="147">
        <v>26.73216</v>
      </c>
    </row>
    <row r="15523" spans="2:11" x14ac:dyDescent="0.2">
      <c r="B15523" s="21" t="str">
        <f t="shared" si="242"/>
        <v>Parry SoundIce Accretion2060RCP4.5</v>
      </c>
      <c r="C15523" t="s">
        <v>406</v>
      </c>
      <c r="D15523" t="s">
        <v>486</v>
      </c>
      <c r="E15523" s="144" t="s">
        <v>193</v>
      </c>
      <c r="F15523" s="144">
        <v>2060</v>
      </c>
      <c r="G15523" s="147">
        <v>14.417931520749466</v>
      </c>
      <c r="H15523" s="147">
        <v>17.363599999999998</v>
      </c>
      <c r="I15523" s="147">
        <v>21.096</v>
      </c>
      <c r="J15523" s="147">
        <v>23.933399999999995</v>
      </c>
      <c r="K15523" s="147">
        <v>26.792640000000002</v>
      </c>
    </row>
    <row r="15524" spans="2:11" x14ac:dyDescent="0.2">
      <c r="B15524" s="21" t="str">
        <f t="shared" si="242"/>
        <v>Parry SoundIce Accretion2065RCP4.5</v>
      </c>
      <c r="C15524" t="s">
        <v>406</v>
      </c>
      <c r="D15524" t="s">
        <v>486</v>
      </c>
      <c r="E15524" s="144" t="s">
        <v>193</v>
      </c>
      <c r="F15524" s="144">
        <v>2065</v>
      </c>
      <c r="G15524" s="147">
        <v>14.417931520749466</v>
      </c>
      <c r="H15524" s="147">
        <v>17.380199999999999</v>
      </c>
      <c r="I15524" s="147">
        <v>21.128</v>
      </c>
      <c r="J15524" s="147">
        <v>23.978599999999997</v>
      </c>
      <c r="K15524" s="147">
        <v>26.853120000000001</v>
      </c>
    </row>
    <row r="15525" spans="2:11" x14ac:dyDescent="0.2">
      <c r="B15525" s="21" t="str">
        <f t="shared" si="242"/>
        <v>Parry SoundIce Accretion2070RCP4.5</v>
      </c>
      <c r="C15525" t="s">
        <v>406</v>
      </c>
      <c r="D15525" t="s">
        <v>486</v>
      </c>
      <c r="E15525" s="144" t="s">
        <v>193</v>
      </c>
      <c r="F15525" s="144">
        <v>2070</v>
      </c>
      <c r="G15525" s="147">
        <v>14.417931520749466</v>
      </c>
      <c r="H15525" s="147">
        <v>17.396799999999999</v>
      </c>
      <c r="I15525" s="147">
        <v>21.16</v>
      </c>
      <c r="J15525" s="147">
        <v>24.023799999999998</v>
      </c>
      <c r="K15525" s="147">
        <v>26.913600000000002</v>
      </c>
    </row>
    <row r="15526" spans="2:11" x14ac:dyDescent="0.2">
      <c r="B15526" s="21" t="str">
        <f t="shared" si="242"/>
        <v>Parry SoundIce Accretion2075RCP4.5</v>
      </c>
      <c r="C15526" t="s">
        <v>406</v>
      </c>
      <c r="D15526" t="s">
        <v>486</v>
      </c>
      <c r="E15526" s="144" t="s">
        <v>193</v>
      </c>
      <c r="F15526" s="144">
        <v>2075</v>
      </c>
      <c r="G15526" s="147">
        <v>14.464321261807218</v>
      </c>
      <c r="H15526" s="147">
        <v>17.465966666666667</v>
      </c>
      <c r="I15526" s="147">
        <v>21.26</v>
      </c>
      <c r="J15526" s="147">
        <v>24.144333333333332</v>
      </c>
      <c r="K15526" s="147">
        <v>27.052200000000003</v>
      </c>
    </row>
    <row r="15527" spans="2:11" x14ac:dyDescent="0.2">
      <c r="B15527" s="21" t="str">
        <f t="shared" si="242"/>
        <v>Parry SoundIce Accretion2080RCP4.5</v>
      </c>
      <c r="C15527" t="s">
        <v>406</v>
      </c>
      <c r="D15527" t="s">
        <v>486</v>
      </c>
      <c r="E15527" s="144" t="s">
        <v>193</v>
      </c>
      <c r="F15527" s="144">
        <v>2080</v>
      </c>
      <c r="G15527" s="147">
        <v>14.510711002864971</v>
      </c>
      <c r="H15527" s="147">
        <v>17.535133333333331</v>
      </c>
      <c r="I15527" s="147">
        <v>21.36</v>
      </c>
      <c r="J15527" s="147">
        <v>24.264866666666663</v>
      </c>
      <c r="K15527" s="147">
        <v>27.190799999999999</v>
      </c>
    </row>
    <row r="15528" spans="2:11" x14ac:dyDescent="0.2">
      <c r="B15528" s="21" t="str">
        <f t="shared" si="242"/>
        <v>Parry SoundIce Accretion2085RCP4.5</v>
      </c>
      <c r="C15528" t="s">
        <v>406</v>
      </c>
      <c r="D15528" t="s">
        <v>486</v>
      </c>
      <c r="E15528" s="144" t="s">
        <v>193</v>
      </c>
      <c r="F15528" s="144">
        <v>2085</v>
      </c>
      <c r="G15528" s="147">
        <v>14.557100743922724</v>
      </c>
      <c r="H15528" s="147">
        <v>17.604299999999999</v>
      </c>
      <c r="I15528" s="147">
        <v>21.46</v>
      </c>
      <c r="J15528" s="147">
        <v>24.385399999999997</v>
      </c>
      <c r="K15528" s="147">
        <v>27.3294</v>
      </c>
    </row>
    <row r="15529" spans="2:11" x14ac:dyDescent="0.2">
      <c r="B15529" s="21" t="str">
        <f t="shared" si="242"/>
        <v>Parry SoundIce Accretion2090RCP4.5</v>
      </c>
      <c r="C15529" t="s">
        <v>406</v>
      </c>
      <c r="D15529" t="s">
        <v>486</v>
      </c>
      <c r="E15529" s="144" t="s">
        <v>193</v>
      </c>
      <c r="F15529" s="144">
        <v>2090</v>
      </c>
      <c r="G15529" s="147">
        <v>14.603490484980476</v>
      </c>
      <c r="H15529" s="147">
        <v>17.673466666666666</v>
      </c>
      <c r="I15529" s="147">
        <v>21.560000000000002</v>
      </c>
      <c r="J15529" s="147">
        <v>24.505933333333331</v>
      </c>
      <c r="K15529" s="147">
        <v>27.468</v>
      </c>
    </row>
    <row r="15530" spans="2:11" x14ac:dyDescent="0.2">
      <c r="B15530" s="21" t="str">
        <f t="shared" si="242"/>
        <v>Parry SoundIce Accretion2095RCP4.5</v>
      </c>
      <c r="C15530" t="s">
        <v>406</v>
      </c>
      <c r="D15530" t="s">
        <v>486</v>
      </c>
      <c r="E15530" s="144" t="s">
        <v>193</v>
      </c>
      <c r="F15530" s="144">
        <v>2095</v>
      </c>
      <c r="G15530" s="147">
        <v>14.649880226038228</v>
      </c>
      <c r="H15530" s="147">
        <v>17.74263333333333</v>
      </c>
      <c r="I15530" s="147">
        <v>21.66</v>
      </c>
      <c r="J15530" s="147">
        <v>24.626466666666662</v>
      </c>
      <c r="K15530" s="147">
        <v>27.606599999999997</v>
      </c>
    </row>
    <row r="15531" spans="2:11" x14ac:dyDescent="0.2">
      <c r="B15531" s="21" t="str">
        <f t="shared" si="242"/>
        <v>Parry SoundIce Accretion2100RCP4.5</v>
      </c>
      <c r="C15531" t="s">
        <v>406</v>
      </c>
      <c r="D15531" t="s">
        <v>486</v>
      </c>
      <c r="E15531" s="144" t="s">
        <v>193</v>
      </c>
      <c r="F15531" s="144">
        <v>2100</v>
      </c>
      <c r="G15531" s="147">
        <v>14.696269967095981</v>
      </c>
      <c r="H15531" s="147">
        <v>17.811799999999998</v>
      </c>
      <c r="I15531" s="147">
        <v>21.76</v>
      </c>
      <c r="J15531" s="147">
        <v>24.746999999999996</v>
      </c>
      <c r="K15531" s="147">
        <v>27.745199999999997</v>
      </c>
    </row>
    <row r="15532" spans="2:11" x14ac:dyDescent="0.2">
      <c r="B15532" s="21" t="str">
        <f t="shared" si="242"/>
        <v>Parry SoundIce Accretion2023RCP6.0</v>
      </c>
      <c r="C15532" t="s">
        <v>406</v>
      </c>
      <c r="D15532" t="s">
        <v>486</v>
      </c>
      <c r="E15532" s="144" t="s">
        <v>192</v>
      </c>
      <c r="F15532" s="144">
        <v>2023</v>
      </c>
      <c r="G15532" s="147">
        <v>14.083925385133648</v>
      </c>
      <c r="H15532" s="147">
        <v>16.8324</v>
      </c>
      <c r="I15532" s="147">
        <v>20.32</v>
      </c>
      <c r="J15532" s="147">
        <v>22.984199999999994</v>
      </c>
      <c r="K15532" s="147">
        <v>25.653600000000001</v>
      </c>
    </row>
    <row r="15533" spans="2:11" x14ac:dyDescent="0.2">
      <c r="B15533" s="21" t="str">
        <f t="shared" si="242"/>
        <v>Parry SoundIce Accretion2025RCP6.0</v>
      </c>
      <c r="C15533" t="s">
        <v>406</v>
      </c>
      <c r="D15533" t="s">
        <v>486</v>
      </c>
      <c r="E15533" s="144" t="s">
        <v>192</v>
      </c>
      <c r="F15533" s="144">
        <v>2025</v>
      </c>
      <c r="G15533" s="147">
        <v>14.139593074402951</v>
      </c>
      <c r="H15533" s="147">
        <v>16.912633333333332</v>
      </c>
      <c r="I15533" s="147">
        <v>20.433333333333334</v>
      </c>
      <c r="J15533" s="147">
        <v>23.119799999999994</v>
      </c>
      <c r="K15533" s="147">
        <v>25.813200000000002</v>
      </c>
    </row>
    <row r="15534" spans="2:11" x14ac:dyDescent="0.2">
      <c r="B15534" s="21" t="str">
        <f t="shared" si="242"/>
        <v>Parry SoundIce Accretion2030RCP6.0</v>
      </c>
      <c r="C15534" t="s">
        <v>406</v>
      </c>
      <c r="D15534" t="s">
        <v>486</v>
      </c>
      <c r="E15534" s="144" t="s">
        <v>192</v>
      </c>
      <c r="F15534" s="144">
        <v>2030</v>
      </c>
      <c r="G15534" s="147">
        <v>14.195260763672254</v>
      </c>
      <c r="H15534" s="147">
        <v>16.992866666666664</v>
      </c>
      <c r="I15534" s="147">
        <v>20.546666666666667</v>
      </c>
      <c r="J15534" s="147">
        <v>23.255399999999995</v>
      </c>
      <c r="K15534" s="147">
        <v>25.972799999999999</v>
      </c>
    </row>
    <row r="15535" spans="2:11" x14ac:dyDescent="0.2">
      <c r="B15535" s="21" t="str">
        <f t="shared" si="242"/>
        <v>Parry SoundIce Accretion2035RCP6.0</v>
      </c>
      <c r="C15535" t="s">
        <v>406</v>
      </c>
      <c r="D15535" t="s">
        <v>486</v>
      </c>
      <c r="E15535" s="144" t="s">
        <v>192</v>
      </c>
      <c r="F15535" s="144">
        <v>2035</v>
      </c>
      <c r="G15535" s="147">
        <v>14.250928452941558</v>
      </c>
      <c r="H15535" s="147">
        <v>17.073099999999997</v>
      </c>
      <c r="I15535" s="147">
        <v>20.66</v>
      </c>
      <c r="J15535" s="147">
        <v>23.390999999999995</v>
      </c>
      <c r="K15535" s="147">
        <v>26.132400000000001</v>
      </c>
    </row>
    <row r="15536" spans="2:11" x14ac:dyDescent="0.2">
      <c r="B15536" s="21" t="str">
        <f t="shared" si="242"/>
        <v>Parry SoundIce Accretion2040RCP6.0</v>
      </c>
      <c r="C15536" t="s">
        <v>406</v>
      </c>
      <c r="D15536" t="s">
        <v>486</v>
      </c>
      <c r="E15536" s="144" t="s">
        <v>192</v>
      </c>
      <c r="F15536" s="144">
        <v>2040</v>
      </c>
      <c r="G15536" s="147">
        <v>14.306596142210861</v>
      </c>
      <c r="H15536" s="147">
        <v>17.153333333333332</v>
      </c>
      <c r="I15536" s="147">
        <v>20.773333333333333</v>
      </c>
      <c r="J15536" s="147">
        <v>23.526599999999995</v>
      </c>
      <c r="K15536" s="147">
        <v>26.292000000000002</v>
      </c>
    </row>
    <row r="15537" spans="2:11" x14ac:dyDescent="0.2">
      <c r="B15537" s="21" t="str">
        <f t="shared" si="242"/>
        <v>Parry SoundIce Accretion2045RCP6.0</v>
      </c>
      <c r="C15537" t="s">
        <v>406</v>
      </c>
      <c r="D15537" t="s">
        <v>486</v>
      </c>
      <c r="E15537" s="144" t="s">
        <v>192</v>
      </c>
      <c r="F15537" s="144">
        <v>2045</v>
      </c>
      <c r="G15537" s="147">
        <v>14.362263831480163</v>
      </c>
      <c r="H15537" s="147">
        <v>17.233566666666665</v>
      </c>
      <c r="I15537" s="147">
        <v>20.886666666666667</v>
      </c>
      <c r="J15537" s="147">
        <v>23.662199999999995</v>
      </c>
      <c r="K15537" s="147">
        <v>26.451599999999999</v>
      </c>
    </row>
    <row r="15538" spans="2:11" x14ac:dyDescent="0.2">
      <c r="B15538" s="21" t="str">
        <f t="shared" si="242"/>
        <v>Parry SoundIce Accretion2050RCP6.0</v>
      </c>
      <c r="C15538" t="s">
        <v>406</v>
      </c>
      <c r="D15538" t="s">
        <v>486</v>
      </c>
      <c r="E15538" s="144" t="s">
        <v>192</v>
      </c>
      <c r="F15538" s="144">
        <v>2050</v>
      </c>
      <c r="G15538" s="147">
        <v>14.417931520749466</v>
      </c>
      <c r="H15538" s="147">
        <v>17.330399999999997</v>
      </c>
      <c r="I15538" s="147">
        <v>21.032</v>
      </c>
      <c r="J15538" s="147">
        <v>23.842999999999996</v>
      </c>
      <c r="K15538" s="147">
        <v>26.671680000000002</v>
      </c>
    </row>
    <row r="15539" spans="2:11" x14ac:dyDescent="0.2">
      <c r="B15539" s="21" t="str">
        <f t="shared" si="242"/>
        <v>Parry SoundIce Accretion2055RCP6.0</v>
      </c>
      <c r="C15539" t="s">
        <v>406</v>
      </c>
      <c r="D15539" t="s">
        <v>486</v>
      </c>
      <c r="E15539" s="144" t="s">
        <v>192</v>
      </c>
      <c r="F15539" s="144">
        <v>2055</v>
      </c>
      <c r="G15539" s="147">
        <v>14.417931520749466</v>
      </c>
      <c r="H15539" s="147">
        <v>17.346999999999998</v>
      </c>
      <c r="I15539" s="147">
        <v>21.064</v>
      </c>
      <c r="J15539" s="147">
        <v>23.888199999999998</v>
      </c>
      <c r="K15539" s="147">
        <v>26.73216</v>
      </c>
    </row>
    <row r="15540" spans="2:11" x14ac:dyDescent="0.2">
      <c r="B15540" s="21" t="str">
        <f t="shared" si="242"/>
        <v>Parry SoundIce Accretion2060RCP6.0</v>
      </c>
      <c r="C15540" t="s">
        <v>406</v>
      </c>
      <c r="D15540" t="s">
        <v>486</v>
      </c>
      <c r="E15540" s="144" t="s">
        <v>192</v>
      </c>
      <c r="F15540" s="144">
        <v>2060</v>
      </c>
      <c r="G15540" s="147">
        <v>14.417931520749466</v>
      </c>
      <c r="H15540" s="147">
        <v>17.363599999999998</v>
      </c>
      <c r="I15540" s="147">
        <v>21.096</v>
      </c>
      <c r="J15540" s="147">
        <v>23.933399999999995</v>
      </c>
      <c r="K15540" s="147">
        <v>26.792640000000002</v>
      </c>
    </row>
    <row r="15541" spans="2:11" x14ac:dyDescent="0.2">
      <c r="B15541" s="21" t="str">
        <f t="shared" si="242"/>
        <v>Parry SoundIce Accretion2065RCP6.0</v>
      </c>
      <c r="C15541" t="s">
        <v>406</v>
      </c>
      <c r="D15541" t="s">
        <v>486</v>
      </c>
      <c r="E15541" s="144" t="s">
        <v>192</v>
      </c>
      <c r="F15541" s="144">
        <v>2065</v>
      </c>
      <c r="G15541" s="147">
        <v>14.417931520749466</v>
      </c>
      <c r="H15541" s="147">
        <v>17.380199999999999</v>
      </c>
      <c r="I15541" s="147">
        <v>21.128</v>
      </c>
      <c r="J15541" s="147">
        <v>23.978599999999997</v>
      </c>
      <c r="K15541" s="147">
        <v>26.853120000000001</v>
      </c>
    </row>
    <row r="15542" spans="2:11" x14ac:dyDescent="0.2">
      <c r="B15542" s="21" t="str">
        <f t="shared" si="242"/>
        <v>Parry SoundIce Accretion2070RCP6.0</v>
      </c>
      <c r="C15542" t="s">
        <v>406</v>
      </c>
      <c r="D15542" t="s">
        <v>486</v>
      </c>
      <c r="E15542" s="144" t="s">
        <v>192</v>
      </c>
      <c r="F15542" s="144">
        <v>2070</v>
      </c>
      <c r="G15542" s="147">
        <v>14.417931520749466</v>
      </c>
      <c r="H15542" s="147">
        <v>17.396799999999999</v>
      </c>
      <c r="I15542" s="147">
        <v>21.16</v>
      </c>
      <c r="J15542" s="147">
        <v>24.023799999999998</v>
      </c>
      <c r="K15542" s="147">
        <v>26.913600000000002</v>
      </c>
    </row>
    <row r="15543" spans="2:11" x14ac:dyDescent="0.2">
      <c r="B15543" s="21" t="str">
        <f t="shared" si="242"/>
        <v>Parry SoundIce Accretion2075RCP6.0</v>
      </c>
      <c r="C15543" t="s">
        <v>406</v>
      </c>
      <c r="D15543" t="s">
        <v>486</v>
      </c>
      <c r="E15543" s="144" t="s">
        <v>192</v>
      </c>
      <c r="F15543" s="144">
        <v>2075</v>
      </c>
      <c r="G15543" s="147">
        <v>14.487516132336095</v>
      </c>
      <c r="H15543" s="147">
        <v>17.500549999999997</v>
      </c>
      <c r="I15543" s="147">
        <v>21.310000000000002</v>
      </c>
      <c r="J15543" s="147">
        <v>24.204599999999999</v>
      </c>
      <c r="K15543" s="147">
        <v>27.121500000000001</v>
      </c>
    </row>
    <row r="15544" spans="2:11" x14ac:dyDescent="0.2">
      <c r="B15544" s="21" t="str">
        <f t="shared" si="242"/>
        <v>Parry SoundIce Accretion2080RCP6.0</v>
      </c>
      <c r="C15544" t="s">
        <v>406</v>
      </c>
      <c r="D15544" t="s">
        <v>486</v>
      </c>
      <c r="E15544" s="144" t="s">
        <v>192</v>
      </c>
      <c r="F15544" s="144">
        <v>2080</v>
      </c>
      <c r="G15544" s="147">
        <v>14.557100743922724</v>
      </c>
      <c r="H15544" s="147">
        <v>17.604299999999999</v>
      </c>
      <c r="I15544" s="147">
        <v>21.46</v>
      </c>
      <c r="J15544" s="147">
        <v>24.385399999999997</v>
      </c>
      <c r="K15544" s="147">
        <v>27.3294</v>
      </c>
    </row>
    <row r="15545" spans="2:11" x14ac:dyDescent="0.2">
      <c r="B15545" s="21" t="str">
        <f t="shared" si="242"/>
        <v>Parry SoundIce Accretion2085RCP6.0</v>
      </c>
      <c r="C15545" t="s">
        <v>406</v>
      </c>
      <c r="D15545" t="s">
        <v>486</v>
      </c>
      <c r="E15545" s="144" t="s">
        <v>192</v>
      </c>
      <c r="F15545" s="144">
        <v>2085</v>
      </c>
      <c r="G15545" s="147">
        <v>14.626685355509352</v>
      </c>
      <c r="H15545" s="147">
        <v>17.70805</v>
      </c>
      <c r="I15545" s="147">
        <v>21.61</v>
      </c>
      <c r="J15545" s="147">
        <v>24.566199999999995</v>
      </c>
      <c r="K15545" s="147">
        <v>27.537299999999998</v>
      </c>
    </row>
    <row r="15546" spans="2:11" x14ac:dyDescent="0.2">
      <c r="B15546" s="21" t="str">
        <f t="shared" si="242"/>
        <v>Parry SoundIce Accretion2090RCP6.0</v>
      </c>
      <c r="C15546" t="s">
        <v>406</v>
      </c>
      <c r="D15546" t="s">
        <v>486</v>
      </c>
      <c r="E15546" s="144" t="s">
        <v>192</v>
      </c>
      <c r="F15546" s="144">
        <v>2090</v>
      </c>
      <c r="G15546" s="147">
        <v>14.659158174249779</v>
      </c>
      <c r="H15546" s="147">
        <v>17.806266666666666</v>
      </c>
      <c r="I15546" s="147">
        <v>21.78</v>
      </c>
      <c r="J15546" s="147">
        <v>24.799733333333332</v>
      </c>
      <c r="K15546" s="147">
        <v>27.820799999999998</v>
      </c>
    </row>
    <row r="15547" spans="2:11" x14ac:dyDescent="0.2">
      <c r="B15547" s="21" t="str">
        <f t="shared" si="242"/>
        <v>Parry SoundIce Accretion2095RCP6.0</v>
      </c>
      <c r="C15547" t="s">
        <v>406</v>
      </c>
      <c r="D15547" t="s">
        <v>486</v>
      </c>
      <c r="E15547" s="144" t="s">
        <v>192</v>
      </c>
      <c r="F15547" s="144">
        <v>2095</v>
      </c>
      <c r="G15547" s="147">
        <v>14.622046381403576</v>
      </c>
      <c r="H15547" s="147">
        <v>17.80073333333333</v>
      </c>
      <c r="I15547" s="147">
        <v>21.8</v>
      </c>
      <c r="J15547" s="147">
        <v>24.852466666666665</v>
      </c>
      <c r="K15547" s="147">
        <v>27.8964</v>
      </c>
    </row>
    <row r="15548" spans="2:11" x14ac:dyDescent="0.2">
      <c r="B15548" s="21" t="str">
        <f t="shared" si="242"/>
        <v>Parry SoundIce Accretion2100RCP6.0</v>
      </c>
      <c r="C15548" t="s">
        <v>406</v>
      </c>
      <c r="D15548" t="s">
        <v>486</v>
      </c>
      <c r="E15548" s="144" t="s">
        <v>192</v>
      </c>
      <c r="F15548" s="144">
        <v>2100</v>
      </c>
      <c r="G15548" s="147">
        <v>14.584934588557374</v>
      </c>
      <c r="H15548" s="147">
        <v>17.795199999999998</v>
      </c>
      <c r="I15548" s="147">
        <v>21.82</v>
      </c>
      <c r="J15548" s="147">
        <v>24.905200000000001</v>
      </c>
      <c r="K15548" s="147">
        <v>27.972000000000001</v>
      </c>
    </row>
    <row r="15549" spans="2:11" x14ac:dyDescent="0.2">
      <c r="B15549" s="21" t="str">
        <f t="shared" si="242"/>
        <v>Parry SoundIce Accretion2023RCP8.5</v>
      </c>
      <c r="C15549" t="s">
        <v>406</v>
      </c>
      <c r="D15549" t="s">
        <v>486</v>
      </c>
      <c r="E15549" s="144" t="s">
        <v>191</v>
      </c>
      <c r="F15549" s="144">
        <v>2023</v>
      </c>
      <c r="G15549" s="147">
        <v>14.083925385133648</v>
      </c>
      <c r="H15549" s="147">
        <v>16.8324</v>
      </c>
      <c r="I15549" s="147">
        <v>20.32</v>
      </c>
      <c r="J15549" s="147">
        <v>22.984199999999994</v>
      </c>
      <c r="K15549" s="147">
        <v>25.653600000000001</v>
      </c>
    </row>
    <row r="15550" spans="2:11" x14ac:dyDescent="0.2">
      <c r="B15550" s="21" t="str">
        <f t="shared" si="242"/>
        <v>Parry SoundIce Accretion2025RCP8.5</v>
      </c>
      <c r="C15550" t="s">
        <v>406</v>
      </c>
      <c r="D15550" t="s">
        <v>486</v>
      </c>
      <c r="E15550" s="144" t="s">
        <v>191</v>
      </c>
      <c r="F15550" s="144">
        <v>2025</v>
      </c>
      <c r="G15550" s="147">
        <v>14.195260763672254</v>
      </c>
      <c r="H15550" s="147">
        <v>16.992866666666664</v>
      </c>
      <c r="I15550" s="147">
        <v>20.546666666666667</v>
      </c>
      <c r="J15550" s="147">
        <v>23.255399999999995</v>
      </c>
      <c r="K15550" s="147">
        <v>25.972799999999999</v>
      </c>
    </row>
    <row r="15551" spans="2:11" x14ac:dyDescent="0.2">
      <c r="B15551" s="21" t="str">
        <f t="shared" si="242"/>
        <v>Parry SoundIce Accretion2030RCP8.5</v>
      </c>
      <c r="C15551" t="s">
        <v>406</v>
      </c>
      <c r="D15551" t="s">
        <v>486</v>
      </c>
      <c r="E15551" s="144" t="s">
        <v>191</v>
      </c>
      <c r="F15551" s="144">
        <v>2030</v>
      </c>
      <c r="G15551" s="147">
        <v>14.306596142210861</v>
      </c>
      <c r="H15551" s="147">
        <v>17.153333333333332</v>
      </c>
      <c r="I15551" s="147">
        <v>20.773333333333333</v>
      </c>
      <c r="J15551" s="147">
        <v>23.526599999999995</v>
      </c>
      <c r="K15551" s="147">
        <v>26.292000000000002</v>
      </c>
    </row>
    <row r="15552" spans="2:11" x14ac:dyDescent="0.2">
      <c r="B15552" s="21" t="str">
        <f t="shared" si="242"/>
        <v>Parry SoundIce Accretion2035RCP8.5</v>
      </c>
      <c r="C15552" t="s">
        <v>406</v>
      </c>
      <c r="D15552" t="s">
        <v>486</v>
      </c>
      <c r="E15552" s="144" t="s">
        <v>191</v>
      </c>
      <c r="F15552" s="144">
        <v>2035</v>
      </c>
      <c r="G15552" s="147">
        <v>14.417931520749466</v>
      </c>
      <c r="H15552" s="147">
        <v>17.313799999999997</v>
      </c>
      <c r="I15552" s="147">
        <v>21</v>
      </c>
      <c r="J15552" s="147">
        <v>23.797799999999995</v>
      </c>
      <c r="K15552" s="147">
        <v>26.6112</v>
      </c>
    </row>
    <row r="15553" spans="2:11" x14ac:dyDescent="0.2">
      <c r="B15553" s="21" t="str">
        <f t="shared" si="242"/>
        <v>Parry SoundIce Accretion2040RCP8.5</v>
      </c>
      <c r="C15553" t="s">
        <v>406</v>
      </c>
      <c r="D15553" t="s">
        <v>486</v>
      </c>
      <c r="E15553" s="144" t="s">
        <v>191</v>
      </c>
      <c r="F15553" s="144">
        <v>2040</v>
      </c>
      <c r="G15553" s="147">
        <v>14.417931520749466</v>
      </c>
      <c r="H15553" s="147">
        <v>17.341466666666665</v>
      </c>
      <c r="I15553" s="147">
        <v>21.053333333333335</v>
      </c>
      <c r="J15553" s="147">
        <v>23.873133333333328</v>
      </c>
      <c r="K15553" s="147">
        <v>26.712</v>
      </c>
    </row>
    <row r="15554" spans="2:11" x14ac:dyDescent="0.2">
      <c r="B15554" s="21" t="str">
        <f t="shared" si="242"/>
        <v>Parry SoundIce Accretion2045RCP8.5</v>
      </c>
      <c r="C15554" t="s">
        <v>406</v>
      </c>
      <c r="D15554" t="s">
        <v>486</v>
      </c>
      <c r="E15554" s="144" t="s">
        <v>191</v>
      </c>
      <c r="F15554" s="144">
        <v>2045</v>
      </c>
      <c r="G15554" s="147">
        <v>14.417931520749466</v>
      </c>
      <c r="H15554" s="147">
        <v>17.36913333333333</v>
      </c>
      <c r="I15554" s="147">
        <v>21.106666666666666</v>
      </c>
      <c r="J15554" s="147">
        <v>23.948466666666665</v>
      </c>
      <c r="K15554" s="147">
        <v>26.812800000000003</v>
      </c>
    </row>
    <row r="15555" spans="2:11" x14ac:dyDescent="0.2">
      <c r="B15555" s="21" t="str">
        <f t="shared" si="242"/>
        <v>Parry SoundIce Accretion2050RCP8.5</v>
      </c>
      <c r="C15555" t="s">
        <v>406</v>
      </c>
      <c r="D15555" t="s">
        <v>486</v>
      </c>
      <c r="E15555" s="144" t="s">
        <v>191</v>
      </c>
      <c r="F15555" s="144">
        <v>2050</v>
      </c>
      <c r="G15555" s="147">
        <v>14.510711002864971</v>
      </c>
      <c r="H15555" s="147">
        <v>17.535133333333331</v>
      </c>
      <c r="I15555" s="147">
        <v>21.36</v>
      </c>
      <c r="J15555" s="147">
        <v>24.264866666666663</v>
      </c>
      <c r="K15555" s="147">
        <v>27.190799999999999</v>
      </c>
    </row>
    <row r="15556" spans="2:11" x14ac:dyDescent="0.2">
      <c r="B15556" s="21" t="str">
        <f t="shared" si="242"/>
        <v>Parry SoundIce Accretion2055RCP8.5</v>
      </c>
      <c r="C15556" t="s">
        <v>406</v>
      </c>
      <c r="D15556" t="s">
        <v>486</v>
      </c>
      <c r="E15556" s="144" t="s">
        <v>191</v>
      </c>
      <c r="F15556" s="144">
        <v>2055</v>
      </c>
      <c r="G15556" s="147">
        <v>14.603490484980476</v>
      </c>
      <c r="H15556" s="147">
        <v>17.673466666666666</v>
      </c>
      <c r="I15556" s="147">
        <v>21.560000000000002</v>
      </c>
      <c r="J15556" s="147">
        <v>24.505933333333331</v>
      </c>
      <c r="K15556" s="147">
        <v>27.468</v>
      </c>
    </row>
    <row r="15557" spans="2:11" x14ac:dyDescent="0.2">
      <c r="B15557" s="21" t="str">
        <f t="shared" si="242"/>
        <v>Parry SoundIce Accretion2060RCP8.5</v>
      </c>
      <c r="C15557" t="s">
        <v>406</v>
      </c>
      <c r="D15557" t="s">
        <v>486</v>
      </c>
      <c r="E15557" s="144" t="s">
        <v>191</v>
      </c>
      <c r="F15557" s="144">
        <v>2060</v>
      </c>
      <c r="G15557" s="147">
        <v>14.659158174249779</v>
      </c>
      <c r="H15557" s="147">
        <v>17.806266666666666</v>
      </c>
      <c r="I15557" s="147">
        <v>21.78</v>
      </c>
      <c r="J15557" s="147">
        <v>24.799733333333332</v>
      </c>
      <c r="K15557" s="147">
        <v>27.820799999999998</v>
      </c>
    </row>
    <row r="15558" spans="2:11" x14ac:dyDescent="0.2">
      <c r="B15558" s="21" t="str">
        <f t="shared" si="242"/>
        <v>Parry SoundIce Accretion2065RCP8.5</v>
      </c>
      <c r="C15558" t="s">
        <v>406</v>
      </c>
      <c r="D15558" t="s">
        <v>486</v>
      </c>
      <c r="E15558" s="144" t="s">
        <v>191</v>
      </c>
      <c r="F15558" s="144">
        <v>2065</v>
      </c>
      <c r="G15558" s="147">
        <v>14.622046381403576</v>
      </c>
      <c r="H15558" s="147">
        <v>17.80073333333333</v>
      </c>
      <c r="I15558" s="147">
        <v>21.8</v>
      </c>
      <c r="J15558" s="147">
        <v>24.852466666666665</v>
      </c>
      <c r="K15558" s="147">
        <v>27.8964</v>
      </c>
    </row>
    <row r="15559" spans="2:11" x14ac:dyDescent="0.2">
      <c r="B15559" s="21" t="str">
        <f t="shared" si="242"/>
        <v>Parry SoundIce Accretion2070RCP8.5</v>
      </c>
      <c r="C15559" t="s">
        <v>406</v>
      </c>
      <c r="D15559" t="s">
        <v>486</v>
      </c>
      <c r="E15559" s="144" t="s">
        <v>191</v>
      </c>
      <c r="F15559" s="144">
        <v>2070</v>
      </c>
      <c r="G15559" s="147">
        <v>14.320513064528186</v>
      </c>
      <c r="H15559" s="147">
        <v>17.496399999999998</v>
      </c>
      <c r="I15559" s="147">
        <v>21.486666666666668</v>
      </c>
      <c r="J15559" s="147">
        <v>24.536066666666667</v>
      </c>
      <c r="K15559" s="147">
        <v>27.5688</v>
      </c>
    </row>
    <row r="15560" spans="2:11" x14ac:dyDescent="0.2">
      <c r="B15560" s="21" t="str">
        <f t="shared" si="242"/>
        <v>Parry SoundIce Accretion2075RCP8.5</v>
      </c>
      <c r="C15560" t="s">
        <v>406</v>
      </c>
      <c r="D15560" t="s">
        <v>486</v>
      </c>
      <c r="E15560" s="144" t="s">
        <v>191</v>
      </c>
      <c r="F15560" s="144">
        <v>2075</v>
      </c>
      <c r="G15560" s="147">
        <v>14.056091540498995</v>
      </c>
      <c r="H15560" s="147">
        <v>17.197599999999998</v>
      </c>
      <c r="I15560" s="147">
        <v>21.153333333333332</v>
      </c>
      <c r="J15560" s="147">
        <v>24.166933333333329</v>
      </c>
      <c r="K15560" s="147">
        <v>27.165600000000001</v>
      </c>
    </row>
    <row r="15561" spans="2:11" x14ac:dyDescent="0.2">
      <c r="B15561" s="21" t="str">
        <f t="shared" si="242"/>
        <v>Parry SoundIce Accretion2080RCP8.5</v>
      </c>
      <c r="C15561" t="s">
        <v>406</v>
      </c>
      <c r="D15561" t="s">
        <v>486</v>
      </c>
      <c r="E15561" s="144" t="s">
        <v>191</v>
      </c>
      <c r="F15561" s="144">
        <v>2080</v>
      </c>
      <c r="G15561" s="147">
        <v>13.791670016469807</v>
      </c>
      <c r="H15561" s="147">
        <v>16.898799999999998</v>
      </c>
      <c r="I15561" s="147">
        <v>20.82</v>
      </c>
      <c r="J15561" s="147">
        <v>23.797799999999995</v>
      </c>
      <c r="K15561" s="147">
        <v>26.7624</v>
      </c>
    </row>
    <row r="15562" spans="2:11" x14ac:dyDescent="0.2">
      <c r="B15562" s="21" t="str">
        <f t="shared" si="242"/>
        <v>Parry SoundIce Accretion2085RCP8.5</v>
      </c>
      <c r="C15562" t="s">
        <v>406</v>
      </c>
      <c r="D15562" t="s">
        <v>486</v>
      </c>
      <c r="E15562" s="144" t="s">
        <v>191</v>
      </c>
      <c r="F15562" s="144">
        <v>2085</v>
      </c>
      <c r="G15562" s="147">
        <v>13.234993123776778</v>
      </c>
      <c r="H15562" s="147">
        <v>16.251399999999997</v>
      </c>
      <c r="I15562" s="147">
        <v>20.060000000000002</v>
      </c>
      <c r="J15562" s="147">
        <v>22.961599999999997</v>
      </c>
      <c r="K15562" s="147">
        <v>25.842599999999997</v>
      </c>
    </row>
    <row r="15563" spans="2:11" x14ac:dyDescent="0.2">
      <c r="B15563" s="21" t="str">
        <f t="shared" si="242"/>
        <v>Parry SoundIce Accretion2090RCP8.5</v>
      </c>
      <c r="C15563" t="s">
        <v>406</v>
      </c>
      <c r="D15563" t="s">
        <v>486</v>
      </c>
      <c r="E15563" s="144" t="s">
        <v>191</v>
      </c>
      <c r="F15563" s="144">
        <v>2090</v>
      </c>
      <c r="G15563" s="147">
        <v>12.678316231083748</v>
      </c>
      <c r="H15563" s="147">
        <v>15.603999999999997</v>
      </c>
      <c r="I15563" s="147">
        <v>19.3</v>
      </c>
      <c r="J15563" s="147">
        <v>22.125399999999999</v>
      </c>
      <c r="K15563" s="147">
        <v>24.922799999999999</v>
      </c>
    </row>
    <row r="15564" spans="2:11" x14ac:dyDescent="0.2">
      <c r="B15564" s="21" t="str">
        <f t="shared" ref="B15564:B15627" si="243">C15564&amp;D15564&amp;F15564&amp;E15564</f>
        <v>Parry SoundIce Accretion2095RCP8.5</v>
      </c>
      <c r="C15564" t="s">
        <v>406</v>
      </c>
      <c r="D15564" t="s">
        <v>486</v>
      </c>
      <c r="E15564" s="144" t="s">
        <v>191</v>
      </c>
      <c r="F15564" s="144">
        <v>2095</v>
      </c>
      <c r="G15564" s="147">
        <v>12.678316231083748</v>
      </c>
      <c r="H15564" s="147">
        <v>15.603999999999997</v>
      </c>
      <c r="I15564" s="147">
        <v>19.3</v>
      </c>
      <c r="J15564" s="147">
        <v>22.125399999999999</v>
      </c>
      <c r="K15564" s="147">
        <v>24.922799999999999</v>
      </c>
    </row>
    <row r="15565" spans="2:11" x14ac:dyDescent="0.2">
      <c r="B15565" s="21" t="str">
        <f t="shared" si="243"/>
        <v>Parry SoundIce Accretion2100RCP8.5</v>
      </c>
      <c r="C15565" t="s">
        <v>406</v>
      </c>
      <c r="D15565" t="s">
        <v>486</v>
      </c>
      <c r="E15565" s="144" t="s">
        <v>191</v>
      </c>
      <c r="F15565" s="144">
        <v>2100</v>
      </c>
      <c r="G15565" s="147">
        <v>12.678316231083748</v>
      </c>
      <c r="H15565" s="147">
        <v>15.603999999999997</v>
      </c>
      <c r="I15565" s="147">
        <v>19.3</v>
      </c>
      <c r="J15565" s="147">
        <v>22.125399999999999</v>
      </c>
      <c r="K15565" s="147">
        <v>24.922799999999999</v>
      </c>
    </row>
    <row r="15566" spans="2:11" x14ac:dyDescent="0.2">
      <c r="B15566" s="21" t="str">
        <f t="shared" si="243"/>
        <v>Parry SoundWind2023RCP4.5</v>
      </c>
      <c r="C15566" t="s">
        <v>406</v>
      </c>
      <c r="D15566" t="s">
        <v>1</v>
      </c>
      <c r="E15566" s="144" t="s">
        <v>193</v>
      </c>
      <c r="F15566" s="144">
        <v>2023</v>
      </c>
      <c r="G15566" s="147">
        <v>78.187470268221659</v>
      </c>
      <c r="H15566" s="147">
        <v>84.252420000000001</v>
      </c>
      <c r="I15566" s="147">
        <v>90.64800000000001</v>
      </c>
      <c r="J15566" s="147">
        <v>97.031880000000015</v>
      </c>
      <c r="K15566" s="147">
        <v>103.41054</v>
      </c>
    </row>
    <row r="15567" spans="2:11" x14ac:dyDescent="0.2">
      <c r="B15567" s="21" t="str">
        <f t="shared" si="243"/>
        <v>Parry SoundWind2025RCP4.5</v>
      </c>
      <c r="C15567" t="s">
        <v>406</v>
      </c>
      <c r="D15567" t="s">
        <v>1</v>
      </c>
      <c r="E15567" s="144" t="s">
        <v>193</v>
      </c>
      <c r="F15567" s="144">
        <v>2025</v>
      </c>
      <c r="G15567" s="147">
        <v>78.260002792076477</v>
      </c>
      <c r="H15567" s="147">
        <v>84.341700000000003</v>
      </c>
      <c r="I15567" s="147">
        <v>90.757500000000007</v>
      </c>
      <c r="J15567" s="147">
        <v>97.158675000000017</v>
      </c>
      <c r="K15567" s="147">
        <v>103.55588999999999</v>
      </c>
    </row>
    <row r="15568" spans="2:11" x14ac:dyDescent="0.2">
      <c r="B15568" s="21" t="str">
        <f t="shared" si="243"/>
        <v>Parry SoundWind2030RCP4.5</v>
      </c>
      <c r="C15568" t="s">
        <v>406</v>
      </c>
      <c r="D15568" t="s">
        <v>1</v>
      </c>
      <c r="E15568" s="144" t="s">
        <v>193</v>
      </c>
      <c r="F15568" s="144">
        <v>2030</v>
      </c>
      <c r="G15568" s="147">
        <v>78.33253531593131</v>
      </c>
      <c r="H15568" s="147">
        <v>84.430980000000005</v>
      </c>
      <c r="I15568" s="147">
        <v>90.867000000000004</v>
      </c>
      <c r="J15568" s="147">
        <v>97.285470000000018</v>
      </c>
      <c r="K15568" s="147">
        <v>103.70124</v>
      </c>
    </row>
    <row r="15569" spans="2:11" x14ac:dyDescent="0.2">
      <c r="B15569" s="21" t="str">
        <f t="shared" si="243"/>
        <v>Parry SoundWind2035RCP4.5</v>
      </c>
      <c r="C15569" t="s">
        <v>406</v>
      </c>
      <c r="D15569" t="s">
        <v>1</v>
      </c>
      <c r="E15569" s="144" t="s">
        <v>193</v>
      </c>
      <c r="F15569" s="144">
        <v>2035</v>
      </c>
      <c r="G15569" s="147">
        <v>78.405067839786142</v>
      </c>
      <c r="H15569" s="147">
        <v>84.520260000000007</v>
      </c>
      <c r="I15569" s="147">
        <v>90.976500000000001</v>
      </c>
      <c r="J15569" s="147">
        <v>97.412265000000019</v>
      </c>
      <c r="K15569" s="147">
        <v>103.84658999999999</v>
      </c>
    </row>
    <row r="15570" spans="2:11" x14ac:dyDescent="0.2">
      <c r="B15570" s="21" t="str">
        <f t="shared" si="243"/>
        <v>Parry SoundWind2040RCP4.5</v>
      </c>
      <c r="C15570" t="s">
        <v>406</v>
      </c>
      <c r="D15570" t="s">
        <v>1</v>
      </c>
      <c r="E15570" s="144" t="s">
        <v>193</v>
      </c>
      <c r="F15570" s="144">
        <v>2040</v>
      </c>
      <c r="G15570" s="147">
        <v>78.47760036364096</v>
      </c>
      <c r="H15570" s="147">
        <v>84.609539999999996</v>
      </c>
      <c r="I15570" s="147">
        <v>91.085999999999999</v>
      </c>
      <c r="J15570" s="147">
        <v>97.539060000000021</v>
      </c>
      <c r="K15570" s="147">
        <v>103.99193999999999</v>
      </c>
    </row>
    <row r="15571" spans="2:11" x14ac:dyDescent="0.2">
      <c r="B15571" s="21" t="str">
        <f t="shared" si="243"/>
        <v>Parry SoundWind2045RCP4.5</v>
      </c>
      <c r="C15571" t="s">
        <v>406</v>
      </c>
      <c r="D15571" t="s">
        <v>1</v>
      </c>
      <c r="E15571" s="144" t="s">
        <v>193</v>
      </c>
      <c r="F15571" s="144">
        <v>2045</v>
      </c>
      <c r="G15571" s="147">
        <v>78.550132887495778</v>
      </c>
      <c r="H15571" s="147">
        <v>84.698819999999998</v>
      </c>
      <c r="I15571" s="147">
        <v>91.195499999999996</v>
      </c>
      <c r="J15571" s="147">
        <v>97.665855000000022</v>
      </c>
      <c r="K15571" s="147">
        <v>104.13728999999999</v>
      </c>
    </row>
    <row r="15572" spans="2:11" x14ac:dyDescent="0.2">
      <c r="B15572" s="21" t="str">
        <f t="shared" si="243"/>
        <v>Parry SoundWind2050RCP4.5</v>
      </c>
      <c r="C15572" t="s">
        <v>406</v>
      </c>
      <c r="D15572" t="s">
        <v>1</v>
      </c>
      <c r="E15572" s="144" t="s">
        <v>193</v>
      </c>
      <c r="F15572" s="144">
        <v>2050</v>
      </c>
      <c r="G15572" s="147">
        <v>78.694161756293227</v>
      </c>
      <c r="H15572" s="147">
        <v>84.881844000000001</v>
      </c>
      <c r="I15572" s="147">
        <v>91.425600000000003</v>
      </c>
      <c r="J15572" s="147">
        <v>97.935174000000018</v>
      </c>
      <c r="K15572" s="147">
        <v>104.44885199999999</v>
      </c>
    </row>
    <row r="15573" spans="2:11" x14ac:dyDescent="0.2">
      <c r="B15573" s="21" t="str">
        <f t="shared" si="243"/>
        <v>Parry SoundWind2055RCP4.5</v>
      </c>
      <c r="C15573" t="s">
        <v>406</v>
      </c>
      <c r="D15573" t="s">
        <v>1</v>
      </c>
      <c r="E15573" s="144" t="s">
        <v>193</v>
      </c>
      <c r="F15573" s="144">
        <v>2055</v>
      </c>
      <c r="G15573" s="147">
        <v>78.765658101235843</v>
      </c>
      <c r="H15573" s="147">
        <v>84.975588000000002</v>
      </c>
      <c r="I15573" s="147">
        <v>91.546199999999999</v>
      </c>
      <c r="J15573" s="147">
        <v>98.077698000000012</v>
      </c>
      <c r="K15573" s="147">
        <v>104.61506399999999</v>
      </c>
    </row>
    <row r="15574" spans="2:11" x14ac:dyDescent="0.2">
      <c r="B15574" s="21" t="str">
        <f t="shared" si="243"/>
        <v>Parry SoundWind2060RCP4.5</v>
      </c>
      <c r="C15574" t="s">
        <v>406</v>
      </c>
      <c r="D15574" t="s">
        <v>1</v>
      </c>
      <c r="E15574" s="144" t="s">
        <v>193</v>
      </c>
      <c r="F15574" s="144">
        <v>2060</v>
      </c>
      <c r="G15574" s="147">
        <v>78.837154446178445</v>
      </c>
      <c r="H15574" s="147">
        <v>85.069332000000003</v>
      </c>
      <c r="I15574" s="147">
        <v>91.666800000000009</v>
      </c>
      <c r="J15574" s="147">
        <v>98.220222000000021</v>
      </c>
      <c r="K15574" s="147">
        <v>104.78127599999999</v>
      </c>
    </row>
    <row r="15575" spans="2:11" x14ac:dyDescent="0.2">
      <c r="B15575" s="21" t="str">
        <f t="shared" si="243"/>
        <v>Parry SoundWind2065RCP4.5</v>
      </c>
      <c r="C15575" t="s">
        <v>406</v>
      </c>
      <c r="D15575" t="s">
        <v>1</v>
      </c>
      <c r="E15575" s="144" t="s">
        <v>193</v>
      </c>
      <c r="F15575" s="144">
        <v>2065</v>
      </c>
      <c r="G15575" s="147">
        <v>78.908650791121062</v>
      </c>
      <c r="H15575" s="147">
        <v>85.163076000000004</v>
      </c>
      <c r="I15575" s="147">
        <v>91.787400000000005</v>
      </c>
      <c r="J15575" s="147">
        <v>98.362746000000016</v>
      </c>
      <c r="K15575" s="147">
        <v>104.94748799999999</v>
      </c>
    </row>
    <row r="15576" spans="2:11" x14ac:dyDescent="0.2">
      <c r="B15576" s="21" t="str">
        <f t="shared" si="243"/>
        <v>Parry SoundWind2070RCP4.5</v>
      </c>
      <c r="C15576" t="s">
        <v>406</v>
      </c>
      <c r="D15576" t="s">
        <v>1</v>
      </c>
      <c r="E15576" s="144" t="s">
        <v>193</v>
      </c>
      <c r="F15576" s="144">
        <v>2070</v>
      </c>
      <c r="G15576" s="147">
        <v>78.980147136063678</v>
      </c>
      <c r="H15576" s="147">
        <v>85.256820000000005</v>
      </c>
      <c r="I15576" s="147">
        <v>91.908000000000015</v>
      </c>
      <c r="J15576" s="147">
        <v>98.50527000000001</v>
      </c>
      <c r="K15576" s="147">
        <v>105.11369999999999</v>
      </c>
    </row>
    <row r="15577" spans="2:11" x14ac:dyDescent="0.2">
      <c r="B15577" s="21" t="str">
        <f t="shared" si="243"/>
        <v>Parry SoundWind2075RCP4.5</v>
      </c>
      <c r="C15577" t="s">
        <v>406</v>
      </c>
      <c r="D15577" t="s">
        <v>1</v>
      </c>
      <c r="E15577" s="144" t="s">
        <v>193</v>
      </c>
      <c r="F15577" s="144">
        <v>2075</v>
      </c>
      <c r="G15577" s="147">
        <v>78.968490123301294</v>
      </c>
      <c r="H15577" s="147">
        <v>85.247055000000003</v>
      </c>
      <c r="I15577" s="147">
        <v>91.902000000000015</v>
      </c>
      <c r="J15577" s="147">
        <v>98.503665000000012</v>
      </c>
      <c r="K15577" s="147">
        <v>105.11541</v>
      </c>
    </row>
    <row r="15578" spans="2:11" x14ac:dyDescent="0.2">
      <c r="B15578" s="21" t="str">
        <f t="shared" si="243"/>
        <v>Parry SoundWind2080RCP4.5</v>
      </c>
      <c r="C15578" t="s">
        <v>406</v>
      </c>
      <c r="D15578" t="s">
        <v>1</v>
      </c>
      <c r="E15578" s="144" t="s">
        <v>193</v>
      </c>
      <c r="F15578" s="144">
        <v>2080</v>
      </c>
      <c r="G15578" s="147">
        <v>78.956833110538909</v>
      </c>
      <c r="H15578" s="147">
        <v>85.237290000000002</v>
      </c>
      <c r="I15578" s="147">
        <v>91.896000000000015</v>
      </c>
      <c r="J15578" s="147">
        <v>98.502060000000014</v>
      </c>
      <c r="K15578" s="147">
        <v>105.11711999999999</v>
      </c>
    </row>
    <row r="15579" spans="2:11" x14ac:dyDescent="0.2">
      <c r="B15579" s="21" t="str">
        <f t="shared" si="243"/>
        <v>Parry SoundWind2085RCP4.5</v>
      </c>
      <c r="C15579" t="s">
        <v>406</v>
      </c>
      <c r="D15579" t="s">
        <v>1</v>
      </c>
      <c r="E15579" s="144" t="s">
        <v>193</v>
      </c>
      <c r="F15579" s="144">
        <v>2085</v>
      </c>
      <c r="G15579" s="147">
        <v>78.945176097776539</v>
      </c>
      <c r="H15579" s="147">
        <v>85.227525000000014</v>
      </c>
      <c r="I15579" s="147">
        <v>91.890000000000015</v>
      </c>
      <c r="J15579" s="147">
        <v>98.500455000000017</v>
      </c>
      <c r="K15579" s="147">
        <v>105.11882999999999</v>
      </c>
    </row>
    <row r="15580" spans="2:11" x14ac:dyDescent="0.2">
      <c r="B15580" s="21" t="str">
        <f t="shared" si="243"/>
        <v>Parry SoundWind2090RCP4.5</v>
      </c>
      <c r="C15580" t="s">
        <v>406</v>
      </c>
      <c r="D15580" t="s">
        <v>1</v>
      </c>
      <c r="E15580" s="144" t="s">
        <v>193</v>
      </c>
      <c r="F15580" s="144">
        <v>2090</v>
      </c>
      <c r="G15580" s="147">
        <v>78.933519085014154</v>
      </c>
      <c r="H15580" s="147">
        <v>85.217760000000013</v>
      </c>
      <c r="I15580" s="147">
        <v>91.884</v>
      </c>
      <c r="J15580" s="147">
        <v>98.498850000000004</v>
      </c>
      <c r="K15580" s="147">
        <v>105.12053999999999</v>
      </c>
    </row>
    <row r="15581" spans="2:11" x14ac:dyDescent="0.2">
      <c r="B15581" s="21" t="str">
        <f t="shared" si="243"/>
        <v>Parry SoundWind2095RCP4.5</v>
      </c>
      <c r="C15581" t="s">
        <v>406</v>
      </c>
      <c r="D15581" t="s">
        <v>1</v>
      </c>
      <c r="E15581" s="144" t="s">
        <v>193</v>
      </c>
      <c r="F15581" s="144">
        <v>2095</v>
      </c>
      <c r="G15581" s="147">
        <v>78.92186207225177</v>
      </c>
      <c r="H15581" s="147">
        <v>85.207995000000011</v>
      </c>
      <c r="I15581" s="147">
        <v>91.878</v>
      </c>
      <c r="J15581" s="147">
        <v>98.497245000000007</v>
      </c>
      <c r="K15581" s="147">
        <v>105.12224999999998</v>
      </c>
    </row>
    <row r="15582" spans="2:11" x14ac:dyDescent="0.2">
      <c r="B15582" s="21" t="str">
        <f t="shared" si="243"/>
        <v>Parry SoundWind2100RCP4.5</v>
      </c>
      <c r="C15582" t="s">
        <v>406</v>
      </c>
      <c r="D15582" t="s">
        <v>1</v>
      </c>
      <c r="E15582" s="144" t="s">
        <v>193</v>
      </c>
      <c r="F15582" s="144">
        <v>2100</v>
      </c>
      <c r="G15582" s="147">
        <v>78.910205059489385</v>
      </c>
      <c r="H15582" s="147">
        <v>85.198230000000009</v>
      </c>
      <c r="I15582" s="147">
        <v>91.872</v>
      </c>
      <c r="J15582" s="147">
        <v>98.495640000000009</v>
      </c>
      <c r="K15582" s="147">
        <v>105.12395999999998</v>
      </c>
    </row>
    <row r="15583" spans="2:11" x14ac:dyDescent="0.2">
      <c r="B15583" s="21" t="str">
        <f t="shared" si="243"/>
        <v>Parry SoundWind2023RCP6.0</v>
      </c>
      <c r="C15583" t="s">
        <v>406</v>
      </c>
      <c r="D15583" t="s">
        <v>1</v>
      </c>
      <c r="E15583" s="144" t="s">
        <v>192</v>
      </c>
      <c r="F15583" s="144">
        <v>2023</v>
      </c>
      <c r="G15583" s="147">
        <v>78.187470268221659</v>
      </c>
      <c r="H15583" s="147">
        <v>84.252420000000001</v>
      </c>
      <c r="I15583" s="147">
        <v>90.64800000000001</v>
      </c>
      <c r="J15583" s="147">
        <v>97.031880000000015</v>
      </c>
      <c r="K15583" s="147">
        <v>103.41054</v>
      </c>
    </row>
    <row r="15584" spans="2:11" x14ac:dyDescent="0.2">
      <c r="B15584" s="21" t="str">
        <f t="shared" si="243"/>
        <v>Parry SoundWind2025RCP6.0</v>
      </c>
      <c r="C15584" t="s">
        <v>406</v>
      </c>
      <c r="D15584" t="s">
        <v>1</v>
      </c>
      <c r="E15584" s="144" t="s">
        <v>192</v>
      </c>
      <c r="F15584" s="144">
        <v>2025</v>
      </c>
      <c r="G15584" s="147">
        <v>78.260002792076477</v>
      </c>
      <c r="H15584" s="147">
        <v>84.341700000000003</v>
      </c>
      <c r="I15584" s="147">
        <v>90.757500000000007</v>
      </c>
      <c r="J15584" s="147">
        <v>97.158675000000017</v>
      </c>
      <c r="K15584" s="147">
        <v>103.55588999999999</v>
      </c>
    </row>
    <row r="15585" spans="2:11" x14ac:dyDescent="0.2">
      <c r="B15585" s="21" t="str">
        <f t="shared" si="243"/>
        <v>Parry SoundWind2030RCP6.0</v>
      </c>
      <c r="C15585" t="s">
        <v>406</v>
      </c>
      <c r="D15585" t="s">
        <v>1</v>
      </c>
      <c r="E15585" s="144" t="s">
        <v>192</v>
      </c>
      <c r="F15585" s="144">
        <v>2030</v>
      </c>
      <c r="G15585" s="147">
        <v>78.33253531593131</v>
      </c>
      <c r="H15585" s="147">
        <v>84.430980000000005</v>
      </c>
      <c r="I15585" s="147">
        <v>90.867000000000004</v>
      </c>
      <c r="J15585" s="147">
        <v>97.285470000000018</v>
      </c>
      <c r="K15585" s="147">
        <v>103.70124</v>
      </c>
    </row>
    <row r="15586" spans="2:11" x14ac:dyDescent="0.2">
      <c r="B15586" s="21" t="str">
        <f t="shared" si="243"/>
        <v>Parry SoundWind2035RCP6.0</v>
      </c>
      <c r="C15586" t="s">
        <v>406</v>
      </c>
      <c r="D15586" t="s">
        <v>1</v>
      </c>
      <c r="E15586" s="144" t="s">
        <v>192</v>
      </c>
      <c r="F15586" s="144">
        <v>2035</v>
      </c>
      <c r="G15586" s="147">
        <v>78.405067839786142</v>
      </c>
      <c r="H15586" s="147">
        <v>84.520260000000007</v>
      </c>
      <c r="I15586" s="147">
        <v>90.976500000000001</v>
      </c>
      <c r="J15586" s="147">
        <v>97.412265000000019</v>
      </c>
      <c r="K15586" s="147">
        <v>103.84658999999999</v>
      </c>
    </row>
    <row r="15587" spans="2:11" x14ac:dyDescent="0.2">
      <c r="B15587" s="21" t="str">
        <f t="shared" si="243"/>
        <v>Parry SoundWind2040RCP6.0</v>
      </c>
      <c r="C15587" t="s">
        <v>406</v>
      </c>
      <c r="D15587" t="s">
        <v>1</v>
      </c>
      <c r="E15587" s="144" t="s">
        <v>192</v>
      </c>
      <c r="F15587" s="144">
        <v>2040</v>
      </c>
      <c r="G15587" s="147">
        <v>78.47760036364096</v>
      </c>
      <c r="H15587" s="147">
        <v>84.609539999999996</v>
      </c>
      <c r="I15587" s="147">
        <v>91.085999999999999</v>
      </c>
      <c r="J15587" s="147">
        <v>97.539060000000021</v>
      </c>
      <c r="K15587" s="147">
        <v>103.99193999999999</v>
      </c>
    </row>
    <row r="15588" spans="2:11" x14ac:dyDescent="0.2">
      <c r="B15588" s="21" t="str">
        <f t="shared" si="243"/>
        <v>Parry SoundWind2045RCP6.0</v>
      </c>
      <c r="C15588" t="s">
        <v>406</v>
      </c>
      <c r="D15588" t="s">
        <v>1</v>
      </c>
      <c r="E15588" s="144" t="s">
        <v>192</v>
      </c>
      <c r="F15588" s="144">
        <v>2045</v>
      </c>
      <c r="G15588" s="147">
        <v>78.550132887495778</v>
      </c>
      <c r="H15588" s="147">
        <v>84.698819999999998</v>
      </c>
      <c r="I15588" s="147">
        <v>91.195499999999996</v>
      </c>
      <c r="J15588" s="147">
        <v>97.665855000000022</v>
      </c>
      <c r="K15588" s="147">
        <v>104.13728999999999</v>
      </c>
    </row>
    <row r="15589" spans="2:11" x14ac:dyDescent="0.2">
      <c r="B15589" s="21" t="str">
        <f t="shared" si="243"/>
        <v>Parry SoundWind2050RCP6.0</v>
      </c>
      <c r="C15589" t="s">
        <v>406</v>
      </c>
      <c r="D15589" t="s">
        <v>1</v>
      </c>
      <c r="E15589" s="144" t="s">
        <v>192</v>
      </c>
      <c r="F15589" s="144">
        <v>2050</v>
      </c>
      <c r="G15589" s="147">
        <v>78.694161756293227</v>
      </c>
      <c r="H15589" s="147">
        <v>84.881844000000001</v>
      </c>
      <c r="I15589" s="147">
        <v>91.425600000000003</v>
      </c>
      <c r="J15589" s="147">
        <v>97.935174000000018</v>
      </c>
      <c r="K15589" s="147">
        <v>104.44885199999999</v>
      </c>
    </row>
    <row r="15590" spans="2:11" x14ac:dyDescent="0.2">
      <c r="B15590" s="21" t="str">
        <f t="shared" si="243"/>
        <v>Parry SoundWind2055RCP6.0</v>
      </c>
      <c r="C15590" t="s">
        <v>406</v>
      </c>
      <c r="D15590" t="s">
        <v>1</v>
      </c>
      <c r="E15590" s="144" t="s">
        <v>192</v>
      </c>
      <c r="F15590" s="144">
        <v>2055</v>
      </c>
      <c r="G15590" s="147">
        <v>78.765658101235843</v>
      </c>
      <c r="H15590" s="147">
        <v>84.975588000000002</v>
      </c>
      <c r="I15590" s="147">
        <v>91.546199999999999</v>
      </c>
      <c r="J15590" s="147">
        <v>98.077698000000012</v>
      </c>
      <c r="K15590" s="147">
        <v>104.61506399999999</v>
      </c>
    </row>
    <row r="15591" spans="2:11" x14ac:dyDescent="0.2">
      <c r="B15591" s="21" t="str">
        <f t="shared" si="243"/>
        <v>Parry SoundWind2060RCP6.0</v>
      </c>
      <c r="C15591" t="s">
        <v>406</v>
      </c>
      <c r="D15591" t="s">
        <v>1</v>
      </c>
      <c r="E15591" s="144" t="s">
        <v>192</v>
      </c>
      <c r="F15591" s="144">
        <v>2060</v>
      </c>
      <c r="G15591" s="147">
        <v>78.837154446178445</v>
      </c>
      <c r="H15591" s="147">
        <v>85.069332000000003</v>
      </c>
      <c r="I15591" s="147">
        <v>91.666800000000009</v>
      </c>
      <c r="J15591" s="147">
        <v>98.220222000000021</v>
      </c>
      <c r="K15591" s="147">
        <v>104.78127599999999</v>
      </c>
    </row>
    <row r="15592" spans="2:11" x14ac:dyDescent="0.2">
      <c r="B15592" s="21" t="str">
        <f t="shared" si="243"/>
        <v>Parry SoundWind2065RCP6.0</v>
      </c>
      <c r="C15592" t="s">
        <v>406</v>
      </c>
      <c r="D15592" t="s">
        <v>1</v>
      </c>
      <c r="E15592" s="144" t="s">
        <v>192</v>
      </c>
      <c r="F15592" s="144">
        <v>2065</v>
      </c>
      <c r="G15592" s="147">
        <v>78.908650791121062</v>
      </c>
      <c r="H15592" s="147">
        <v>85.163076000000004</v>
      </c>
      <c r="I15592" s="147">
        <v>91.787400000000005</v>
      </c>
      <c r="J15592" s="147">
        <v>98.362746000000016</v>
      </c>
      <c r="K15592" s="147">
        <v>104.94748799999999</v>
      </c>
    </row>
    <row r="15593" spans="2:11" x14ac:dyDescent="0.2">
      <c r="B15593" s="21" t="str">
        <f t="shared" si="243"/>
        <v>Parry SoundWind2070RCP6.0</v>
      </c>
      <c r="C15593" t="s">
        <v>406</v>
      </c>
      <c r="D15593" t="s">
        <v>1</v>
      </c>
      <c r="E15593" s="144" t="s">
        <v>192</v>
      </c>
      <c r="F15593" s="144">
        <v>2070</v>
      </c>
      <c r="G15593" s="147">
        <v>78.980147136063678</v>
      </c>
      <c r="H15593" s="147">
        <v>85.256820000000005</v>
      </c>
      <c r="I15593" s="147">
        <v>91.908000000000015</v>
      </c>
      <c r="J15593" s="147">
        <v>98.50527000000001</v>
      </c>
      <c r="K15593" s="147">
        <v>105.11369999999999</v>
      </c>
    </row>
    <row r="15594" spans="2:11" x14ac:dyDescent="0.2">
      <c r="B15594" s="21" t="str">
        <f t="shared" si="243"/>
        <v>Parry SoundWind2075RCP6.0</v>
      </c>
      <c r="C15594" t="s">
        <v>406</v>
      </c>
      <c r="D15594" t="s">
        <v>1</v>
      </c>
      <c r="E15594" s="144" t="s">
        <v>192</v>
      </c>
      <c r="F15594" s="144">
        <v>2075</v>
      </c>
      <c r="G15594" s="147">
        <v>78.962661616920101</v>
      </c>
      <c r="H15594" s="147">
        <v>85.242172500000009</v>
      </c>
      <c r="I15594" s="147">
        <v>91.899000000000015</v>
      </c>
      <c r="J15594" s="147">
        <v>98.502862500000006</v>
      </c>
      <c r="K15594" s="147">
        <v>105.116265</v>
      </c>
    </row>
    <row r="15595" spans="2:11" x14ac:dyDescent="0.2">
      <c r="B15595" s="21" t="str">
        <f t="shared" si="243"/>
        <v>Parry SoundWind2080RCP6.0</v>
      </c>
      <c r="C15595" t="s">
        <v>406</v>
      </c>
      <c r="D15595" t="s">
        <v>1</v>
      </c>
      <c r="E15595" s="144" t="s">
        <v>192</v>
      </c>
      <c r="F15595" s="144">
        <v>2080</v>
      </c>
      <c r="G15595" s="147">
        <v>78.945176097776539</v>
      </c>
      <c r="H15595" s="147">
        <v>85.227525000000014</v>
      </c>
      <c r="I15595" s="147">
        <v>91.890000000000015</v>
      </c>
      <c r="J15595" s="147">
        <v>98.500455000000017</v>
      </c>
      <c r="K15595" s="147">
        <v>105.11882999999999</v>
      </c>
    </row>
    <row r="15596" spans="2:11" x14ac:dyDescent="0.2">
      <c r="B15596" s="21" t="str">
        <f t="shared" si="243"/>
        <v>Parry SoundWind2085RCP6.0</v>
      </c>
      <c r="C15596" t="s">
        <v>406</v>
      </c>
      <c r="D15596" t="s">
        <v>1</v>
      </c>
      <c r="E15596" s="144" t="s">
        <v>192</v>
      </c>
      <c r="F15596" s="144">
        <v>2085</v>
      </c>
      <c r="G15596" s="147">
        <v>78.927690578632962</v>
      </c>
      <c r="H15596" s="147">
        <v>85.212877500000005</v>
      </c>
      <c r="I15596" s="147">
        <v>91.881</v>
      </c>
      <c r="J15596" s="147">
        <v>98.498047500000013</v>
      </c>
      <c r="K15596" s="147">
        <v>105.12139499999998</v>
      </c>
    </row>
    <row r="15597" spans="2:11" x14ac:dyDescent="0.2">
      <c r="B15597" s="21" t="str">
        <f t="shared" si="243"/>
        <v>Parry SoundWind2090RCP6.0</v>
      </c>
      <c r="C15597" t="s">
        <v>406</v>
      </c>
      <c r="D15597" t="s">
        <v>1</v>
      </c>
      <c r="E15597" s="144" t="s">
        <v>192</v>
      </c>
      <c r="F15597" s="144">
        <v>2090</v>
      </c>
      <c r="G15597" s="147">
        <v>78.995689819746858</v>
      </c>
      <c r="H15597" s="147">
        <v>85.31262000000001</v>
      </c>
      <c r="I15597" s="147">
        <v>92.022000000000006</v>
      </c>
      <c r="J15597" s="147">
        <v>98.672190000000015</v>
      </c>
      <c r="K15597" s="147">
        <v>105.32915999999999</v>
      </c>
    </row>
    <row r="15598" spans="2:11" x14ac:dyDescent="0.2">
      <c r="B15598" s="21" t="str">
        <f t="shared" si="243"/>
        <v>Parry SoundWind2095RCP6.0</v>
      </c>
      <c r="C15598" t="s">
        <v>406</v>
      </c>
      <c r="D15598" t="s">
        <v>1</v>
      </c>
      <c r="E15598" s="144" t="s">
        <v>192</v>
      </c>
      <c r="F15598" s="144">
        <v>2095</v>
      </c>
      <c r="G15598" s="147">
        <v>79.08117458000433</v>
      </c>
      <c r="H15598" s="147">
        <v>85.42701000000001</v>
      </c>
      <c r="I15598" s="147">
        <v>92.171999999999997</v>
      </c>
      <c r="J15598" s="147">
        <v>98.848740000000006</v>
      </c>
      <c r="K15598" s="147">
        <v>105.53435999999998</v>
      </c>
    </row>
    <row r="15599" spans="2:11" x14ac:dyDescent="0.2">
      <c r="B15599" s="21" t="str">
        <f t="shared" si="243"/>
        <v>Parry SoundWind2100RCP6.0</v>
      </c>
      <c r="C15599" t="s">
        <v>406</v>
      </c>
      <c r="D15599" t="s">
        <v>1</v>
      </c>
      <c r="E15599" s="144" t="s">
        <v>192</v>
      </c>
      <c r="F15599" s="144">
        <v>2100</v>
      </c>
      <c r="G15599" s="147">
        <v>79.166659340261802</v>
      </c>
      <c r="H15599" s="147">
        <v>85.54140000000001</v>
      </c>
      <c r="I15599" s="147">
        <v>92.322000000000003</v>
      </c>
      <c r="J15599" s="147">
        <v>99.025290000000012</v>
      </c>
      <c r="K15599" s="147">
        <v>105.73955999999998</v>
      </c>
    </row>
    <row r="15600" spans="2:11" x14ac:dyDescent="0.2">
      <c r="B15600" s="21" t="str">
        <f t="shared" si="243"/>
        <v>Parry SoundWind2023RCP8.5</v>
      </c>
      <c r="C15600" t="s">
        <v>406</v>
      </c>
      <c r="D15600" t="s">
        <v>1</v>
      </c>
      <c r="E15600" s="144" t="s">
        <v>191</v>
      </c>
      <c r="F15600" s="144">
        <v>2023</v>
      </c>
      <c r="G15600" s="147">
        <v>78.187470268221659</v>
      </c>
      <c r="H15600" s="147">
        <v>84.252420000000001</v>
      </c>
      <c r="I15600" s="147">
        <v>90.64800000000001</v>
      </c>
      <c r="J15600" s="147">
        <v>97.031880000000015</v>
      </c>
      <c r="K15600" s="147">
        <v>103.41054</v>
      </c>
    </row>
    <row r="15601" spans="2:11" x14ac:dyDescent="0.2">
      <c r="B15601" s="21" t="str">
        <f t="shared" si="243"/>
        <v>Parry SoundWind2025RCP8.5</v>
      </c>
      <c r="C15601" t="s">
        <v>406</v>
      </c>
      <c r="D15601" t="s">
        <v>1</v>
      </c>
      <c r="E15601" s="144" t="s">
        <v>191</v>
      </c>
      <c r="F15601" s="144">
        <v>2025</v>
      </c>
      <c r="G15601" s="147">
        <v>78.33253531593131</v>
      </c>
      <c r="H15601" s="147">
        <v>84.430980000000005</v>
      </c>
      <c r="I15601" s="147">
        <v>90.867000000000004</v>
      </c>
      <c r="J15601" s="147">
        <v>97.285470000000018</v>
      </c>
      <c r="K15601" s="147">
        <v>103.70124</v>
      </c>
    </row>
    <row r="15602" spans="2:11" x14ac:dyDescent="0.2">
      <c r="B15602" s="21" t="str">
        <f t="shared" si="243"/>
        <v>Parry SoundWind2030RCP8.5</v>
      </c>
      <c r="C15602" t="s">
        <v>406</v>
      </c>
      <c r="D15602" t="s">
        <v>1</v>
      </c>
      <c r="E15602" s="144" t="s">
        <v>191</v>
      </c>
      <c r="F15602" s="144">
        <v>2030</v>
      </c>
      <c r="G15602" s="147">
        <v>78.47760036364096</v>
      </c>
      <c r="H15602" s="147">
        <v>84.609539999999996</v>
      </c>
      <c r="I15602" s="147">
        <v>91.085999999999999</v>
      </c>
      <c r="J15602" s="147">
        <v>97.539060000000021</v>
      </c>
      <c r="K15602" s="147">
        <v>103.99193999999999</v>
      </c>
    </row>
    <row r="15603" spans="2:11" x14ac:dyDescent="0.2">
      <c r="B15603" s="21" t="str">
        <f t="shared" si="243"/>
        <v>Parry SoundWind2035RCP8.5</v>
      </c>
      <c r="C15603" t="s">
        <v>406</v>
      </c>
      <c r="D15603" t="s">
        <v>1</v>
      </c>
      <c r="E15603" s="144" t="s">
        <v>191</v>
      </c>
      <c r="F15603" s="144">
        <v>2035</v>
      </c>
      <c r="G15603" s="147">
        <v>78.62266541135061</v>
      </c>
      <c r="H15603" s="147">
        <v>84.7881</v>
      </c>
      <c r="I15603" s="147">
        <v>91.304999999999993</v>
      </c>
      <c r="J15603" s="147">
        <v>97.792650000000023</v>
      </c>
      <c r="K15603" s="147">
        <v>104.28263999999999</v>
      </c>
    </row>
    <row r="15604" spans="2:11" x14ac:dyDescent="0.2">
      <c r="B15604" s="21" t="str">
        <f t="shared" si="243"/>
        <v>Parry SoundWind2040RCP8.5</v>
      </c>
      <c r="C15604" t="s">
        <v>406</v>
      </c>
      <c r="D15604" t="s">
        <v>1</v>
      </c>
      <c r="E15604" s="144" t="s">
        <v>191</v>
      </c>
      <c r="F15604" s="144">
        <v>2040</v>
      </c>
      <c r="G15604" s="147">
        <v>78.741825986254966</v>
      </c>
      <c r="H15604" s="147">
        <v>84.944339999999997</v>
      </c>
      <c r="I15604" s="147">
        <v>91.506</v>
      </c>
      <c r="J15604" s="147">
        <v>98.030190000000019</v>
      </c>
      <c r="K15604" s="147">
        <v>104.55965999999999</v>
      </c>
    </row>
    <row r="15605" spans="2:11" x14ac:dyDescent="0.2">
      <c r="B15605" s="21" t="str">
        <f t="shared" si="243"/>
        <v>Parry SoundWind2045RCP8.5</v>
      </c>
      <c r="C15605" t="s">
        <v>406</v>
      </c>
      <c r="D15605" t="s">
        <v>1</v>
      </c>
      <c r="E15605" s="144" t="s">
        <v>191</v>
      </c>
      <c r="F15605" s="144">
        <v>2045</v>
      </c>
      <c r="G15605" s="147">
        <v>78.860986561159322</v>
      </c>
      <c r="H15605" s="147">
        <v>85.100580000000008</v>
      </c>
      <c r="I15605" s="147">
        <v>91.707000000000008</v>
      </c>
      <c r="J15605" s="147">
        <v>98.267730000000014</v>
      </c>
      <c r="K15605" s="147">
        <v>104.83667999999999</v>
      </c>
    </row>
    <row r="15606" spans="2:11" x14ac:dyDescent="0.2">
      <c r="B15606" s="21" t="str">
        <f t="shared" si="243"/>
        <v>Parry SoundWind2050RCP8.5</v>
      </c>
      <c r="C15606" t="s">
        <v>406</v>
      </c>
      <c r="D15606" t="s">
        <v>1</v>
      </c>
      <c r="E15606" s="144" t="s">
        <v>191</v>
      </c>
      <c r="F15606" s="144">
        <v>2050</v>
      </c>
      <c r="G15606" s="147">
        <v>78.956833110538909</v>
      </c>
      <c r="H15606" s="147">
        <v>85.237290000000002</v>
      </c>
      <c r="I15606" s="147">
        <v>91.896000000000015</v>
      </c>
      <c r="J15606" s="147">
        <v>98.502060000000014</v>
      </c>
      <c r="K15606" s="147">
        <v>105.11711999999999</v>
      </c>
    </row>
    <row r="15607" spans="2:11" x14ac:dyDescent="0.2">
      <c r="B15607" s="21" t="str">
        <f t="shared" si="243"/>
        <v>Parry SoundWind2055RCP8.5</v>
      </c>
      <c r="C15607" t="s">
        <v>406</v>
      </c>
      <c r="D15607" t="s">
        <v>1</v>
      </c>
      <c r="E15607" s="144" t="s">
        <v>191</v>
      </c>
      <c r="F15607" s="144">
        <v>2055</v>
      </c>
      <c r="G15607" s="147">
        <v>78.933519085014154</v>
      </c>
      <c r="H15607" s="147">
        <v>85.217760000000013</v>
      </c>
      <c r="I15607" s="147">
        <v>91.884</v>
      </c>
      <c r="J15607" s="147">
        <v>98.498850000000004</v>
      </c>
      <c r="K15607" s="147">
        <v>105.12053999999999</v>
      </c>
    </row>
    <row r="15608" spans="2:11" x14ac:dyDescent="0.2">
      <c r="B15608" s="21" t="str">
        <f t="shared" si="243"/>
        <v>Parry SoundWind2060RCP8.5</v>
      </c>
      <c r="C15608" t="s">
        <v>406</v>
      </c>
      <c r="D15608" t="s">
        <v>1</v>
      </c>
      <c r="E15608" s="144" t="s">
        <v>191</v>
      </c>
      <c r="F15608" s="144">
        <v>2060</v>
      </c>
      <c r="G15608" s="147">
        <v>78.995689819746858</v>
      </c>
      <c r="H15608" s="147">
        <v>85.31262000000001</v>
      </c>
      <c r="I15608" s="147">
        <v>92.022000000000006</v>
      </c>
      <c r="J15608" s="147">
        <v>98.672190000000015</v>
      </c>
      <c r="K15608" s="147">
        <v>105.32915999999999</v>
      </c>
    </row>
    <row r="15609" spans="2:11" x14ac:dyDescent="0.2">
      <c r="B15609" s="21" t="str">
        <f t="shared" si="243"/>
        <v>Parry SoundWind2065RCP8.5</v>
      </c>
      <c r="C15609" t="s">
        <v>406</v>
      </c>
      <c r="D15609" t="s">
        <v>1</v>
      </c>
      <c r="E15609" s="144" t="s">
        <v>191</v>
      </c>
      <c r="F15609" s="144">
        <v>2065</v>
      </c>
      <c r="G15609" s="147">
        <v>79.08117458000433</v>
      </c>
      <c r="H15609" s="147">
        <v>85.42701000000001</v>
      </c>
      <c r="I15609" s="147">
        <v>92.171999999999997</v>
      </c>
      <c r="J15609" s="147">
        <v>98.848740000000006</v>
      </c>
      <c r="K15609" s="147">
        <v>105.53435999999998</v>
      </c>
    </row>
    <row r="15610" spans="2:11" x14ac:dyDescent="0.2">
      <c r="B15610" s="21" t="str">
        <f t="shared" si="243"/>
        <v>Parry SoundWind2070RCP8.5</v>
      </c>
      <c r="C15610" t="s">
        <v>406</v>
      </c>
      <c r="D15610" t="s">
        <v>1</v>
      </c>
      <c r="E15610" s="144" t="s">
        <v>191</v>
      </c>
      <c r="F15610" s="144">
        <v>2070</v>
      </c>
      <c r="G15610" s="147">
        <v>79.148526209298097</v>
      </c>
      <c r="H15610" s="147">
        <v>85.558140000000009</v>
      </c>
      <c r="I15610" s="147">
        <v>92.388000000000005</v>
      </c>
      <c r="J15610" s="147">
        <v>99.131220000000013</v>
      </c>
      <c r="K15610" s="147">
        <v>105.88661999999998</v>
      </c>
    </row>
    <row r="15611" spans="2:11" x14ac:dyDescent="0.2">
      <c r="B15611" s="21" t="str">
        <f t="shared" si="243"/>
        <v>Parry SoundWind2075RCP8.5</v>
      </c>
      <c r="C15611" t="s">
        <v>406</v>
      </c>
      <c r="D15611" t="s">
        <v>1</v>
      </c>
      <c r="E15611" s="144" t="s">
        <v>191</v>
      </c>
      <c r="F15611" s="144">
        <v>2075</v>
      </c>
      <c r="G15611" s="147">
        <v>79.130393078334393</v>
      </c>
      <c r="H15611" s="147">
        <v>85.574880000000007</v>
      </c>
      <c r="I15611" s="147">
        <v>92.453999999999994</v>
      </c>
      <c r="J15611" s="147">
        <v>99.237150000000014</v>
      </c>
      <c r="K15611" s="147">
        <v>106.03367999999999</v>
      </c>
    </row>
    <row r="15612" spans="2:11" x14ac:dyDescent="0.2">
      <c r="B15612" s="21" t="str">
        <f t="shared" si="243"/>
        <v>Parry SoundWind2080RCP8.5</v>
      </c>
      <c r="C15612" t="s">
        <v>406</v>
      </c>
      <c r="D15612" t="s">
        <v>1</v>
      </c>
      <c r="E15612" s="144" t="s">
        <v>191</v>
      </c>
      <c r="F15612" s="144">
        <v>2080</v>
      </c>
      <c r="G15612" s="147">
        <v>79.112259947370688</v>
      </c>
      <c r="H15612" s="147">
        <v>85.591620000000006</v>
      </c>
      <c r="I15612" s="147">
        <v>92.52</v>
      </c>
      <c r="J15612" s="147">
        <v>99.343080000000015</v>
      </c>
      <c r="K15612" s="147">
        <v>106.18073999999999</v>
      </c>
    </row>
    <row r="15613" spans="2:11" x14ac:dyDescent="0.2">
      <c r="B15613" s="21" t="str">
        <f t="shared" si="243"/>
        <v>Parry SoundWind2085RCP8.5</v>
      </c>
      <c r="C15613" t="s">
        <v>406</v>
      </c>
      <c r="D15613" t="s">
        <v>1</v>
      </c>
      <c r="E15613" s="144" t="s">
        <v>191</v>
      </c>
      <c r="F15613" s="144">
        <v>2085</v>
      </c>
      <c r="G15613" s="147">
        <v>79.34540020261835</v>
      </c>
      <c r="H15613" s="147">
        <v>85.901309999999995</v>
      </c>
      <c r="I15613" s="147">
        <v>92.915999999999997</v>
      </c>
      <c r="J15613" s="147">
        <v>99.81495000000001</v>
      </c>
      <c r="K15613" s="147">
        <v>106.72964999999999</v>
      </c>
    </row>
    <row r="15614" spans="2:11" x14ac:dyDescent="0.2">
      <c r="B15614" s="21" t="str">
        <f t="shared" si="243"/>
        <v>Parry SoundWind2090RCP8.5</v>
      </c>
      <c r="C15614" t="s">
        <v>406</v>
      </c>
      <c r="D15614" t="s">
        <v>1</v>
      </c>
      <c r="E15614" s="144" t="s">
        <v>191</v>
      </c>
      <c r="F15614" s="144">
        <v>2090</v>
      </c>
      <c r="G15614" s="147">
        <v>79.578540457865998</v>
      </c>
      <c r="H15614" s="147">
        <v>86.210999999999999</v>
      </c>
      <c r="I15614" s="147">
        <v>93.311999999999998</v>
      </c>
      <c r="J15614" s="147">
        <v>100.28682000000002</v>
      </c>
      <c r="K15614" s="147">
        <v>107.27856</v>
      </c>
    </row>
    <row r="15615" spans="2:11" x14ac:dyDescent="0.2">
      <c r="B15615" s="21" t="str">
        <f t="shared" si="243"/>
        <v>Parry SoundWind2095RCP8.5</v>
      </c>
      <c r="C15615" t="s">
        <v>406</v>
      </c>
      <c r="D15615" t="s">
        <v>1</v>
      </c>
      <c r="E15615" s="144" t="s">
        <v>191</v>
      </c>
      <c r="F15615" s="144">
        <v>2095</v>
      </c>
      <c r="G15615" s="147">
        <v>79.578540457865998</v>
      </c>
      <c r="H15615" s="147">
        <v>86.210999999999999</v>
      </c>
      <c r="I15615" s="147">
        <v>93.311999999999998</v>
      </c>
      <c r="J15615" s="147">
        <v>100.28682000000002</v>
      </c>
      <c r="K15615" s="147">
        <v>107.27856</v>
      </c>
    </row>
    <row r="15616" spans="2:11" x14ac:dyDescent="0.2">
      <c r="B15616" s="21" t="str">
        <f t="shared" si="243"/>
        <v>Parry SoundWind2100RCP8.5</v>
      </c>
      <c r="C15616" t="s">
        <v>406</v>
      </c>
      <c r="D15616" t="s">
        <v>1</v>
      </c>
      <c r="E15616" s="144" t="s">
        <v>191</v>
      </c>
      <c r="F15616" s="144">
        <v>2100</v>
      </c>
      <c r="G15616" s="147">
        <v>79.578540457865998</v>
      </c>
      <c r="H15616" s="147">
        <v>86.210999999999999</v>
      </c>
      <c r="I15616" s="147">
        <v>93.311999999999998</v>
      </c>
      <c r="J15616" s="147">
        <v>100.28682000000002</v>
      </c>
      <c r="K15616" s="147">
        <v>107.27856</v>
      </c>
    </row>
    <row r="15617" spans="2:11" x14ac:dyDescent="0.2">
      <c r="B15617" s="21" t="str">
        <f t="shared" si="243"/>
        <v>Pelham (Fonthill)Ice Accretion2023RCP4.5</v>
      </c>
      <c r="C15617" t="s">
        <v>407</v>
      </c>
      <c r="D15617" t="s">
        <v>486</v>
      </c>
      <c r="E15617" s="144" t="s">
        <v>193</v>
      </c>
      <c r="F15617" s="144">
        <v>2023</v>
      </c>
      <c r="G15617" s="147">
        <v>22.022137874936249</v>
      </c>
      <c r="H15617" s="147">
        <v>26.427199999999999</v>
      </c>
      <c r="I15617" s="147">
        <v>32</v>
      </c>
      <c r="J15617" s="147">
        <v>36.26847999999999</v>
      </c>
      <c r="K15617" s="147">
        <v>40.521599999999999</v>
      </c>
    </row>
    <row r="15618" spans="2:11" x14ac:dyDescent="0.2">
      <c r="B15618" s="21" t="str">
        <f t="shared" si="243"/>
        <v>Pelham (Fonthill)Ice Accretion2025RCP4.5</v>
      </c>
      <c r="C15618" t="s">
        <v>407</v>
      </c>
      <c r="D15618" t="s">
        <v>486</v>
      </c>
      <c r="E15618" s="144" t="s">
        <v>193</v>
      </c>
      <c r="F15618" s="144">
        <v>2025</v>
      </c>
      <c r="G15618" s="147">
        <v>21.918224854966883</v>
      </c>
      <c r="H15618" s="147">
        <v>26.312106666666665</v>
      </c>
      <c r="I15618" s="147">
        <v>31.877333333333333</v>
      </c>
      <c r="J15618" s="147">
        <v>36.129866666666658</v>
      </c>
      <c r="K15618" s="147">
        <v>40.373759999999997</v>
      </c>
    </row>
    <row r="15619" spans="2:11" x14ac:dyDescent="0.2">
      <c r="B15619" s="21" t="str">
        <f t="shared" si="243"/>
        <v>Pelham (Fonthill)Ice Accretion2030RCP4.5</v>
      </c>
      <c r="C15619" t="s">
        <v>407</v>
      </c>
      <c r="D15619" t="s">
        <v>486</v>
      </c>
      <c r="E15619" s="144" t="s">
        <v>193</v>
      </c>
      <c r="F15619" s="144">
        <v>2030</v>
      </c>
      <c r="G15619" s="147">
        <v>21.814311834997518</v>
      </c>
      <c r="H15619" s="147">
        <v>26.197013333333331</v>
      </c>
      <c r="I15619" s="147">
        <v>31.754666666666665</v>
      </c>
      <c r="J15619" s="147">
        <v>35.991253333333326</v>
      </c>
      <c r="K15619" s="147">
        <v>40.225920000000002</v>
      </c>
    </row>
    <row r="15620" spans="2:11" x14ac:dyDescent="0.2">
      <c r="B15620" s="21" t="str">
        <f t="shared" si="243"/>
        <v>Pelham (Fonthill)Ice Accretion2035RCP4.5</v>
      </c>
      <c r="C15620" t="s">
        <v>407</v>
      </c>
      <c r="D15620" t="s">
        <v>486</v>
      </c>
      <c r="E15620" s="144" t="s">
        <v>193</v>
      </c>
      <c r="F15620" s="144">
        <v>2035</v>
      </c>
      <c r="G15620" s="147">
        <v>21.710398815028153</v>
      </c>
      <c r="H15620" s="147">
        <v>26.081919999999997</v>
      </c>
      <c r="I15620" s="147">
        <v>31.631999999999998</v>
      </c>
      <c r="J15620" s="147">
        <v>35.852639999999994</v>
      </c>
      <c r="K15620" s="147">
        <v>40.07808</v>
      </c>
    </row>
    <row r="15621" spans="2:11" x14ac:dyDescent="0.2">
      <c r="B15621" s="21" t="str">
        <f t="shared" si="243"/>
        <v>Pelham (Fonthill)Ice Accretion2040RCP4.5</v>
      </c>
      <c r="C15621" t="s">
        <v>407</v>
      </c>
      <c r="D15621" t="s">
        <v>486</v>
      </c>
      <c r="E15621" s="144" t="s">
        <v>193</v>
      </c>
      <c r="F15621" s="144">
        <v>2040</v>
      </c>
      <c r="G15621" s="147">
        <v>21.606485795058788</v>
      </c>
      <c r="H15621" s="147">
        <v>25.966826666666666</v>
      </c>
      <c r="I15621" s="147">
        <v>31.509333333333334</v>
      </c>
      <c r="J15621" s="147">
        <v>35.714026666666662</v>
      </c>
      <c r="K15621" s="147">
        <v>39.930239999999998</v>
      </c>
    </row>
    <row r="15622" spans="2:11" x14ac:dyDescent="0.2">
      <c r="B15622" s="21" t="str">
        <f t="shared" si="243"/>
        <v>Pelham (Fonthill)Ice Accretion2045RCP4.5</v>
      </c>
      <c r="C15622" t="s">
        <v>407</v>
      </c>
      <c r="D15622" t="s">
        <v>486</v>
      </c>
      <c r="E15622" s="144" t="s">
        <v>193</v>
      </c>
      <c r="F15622" s="144">
        <v>2045</v>
      </c>
      <c r="G15622" s="147">
        <v>21.502572775089423</v>
      </c>
      <c r="H15622" s="147">
        <v>25.851733333333332</v>
      </c>
      <c r="I15622" s="147">
        <v>31.386666666666667</v>
      </c>
      <c r="J15622" s="147">
        <v>35.57541333333333</v>
      </c>
      <c r="K15622" s="147">
        <v>39.782400000000003</v>
      </c>
    </row>
    <row r="15623" spans="2:11" x14ac:dyDescent="0.2">
      <c r="B15623" s="21" t="str">
        <f t="shared" si="243"/>
        <v>Pelham (Fonthill)Ice Accretion2050RCP4.5</v>
      </c>
      <c r="C15623" t="s">
        <v>407</v>
      </c>
      <c r="D15623" t="s">
        <v>486</v>
      </c>
      <c r="E15623" s="144" t="s">
        <v>193</v>
      </c>
      <c r="F15623" s="144">
        <v>2050</v>
      </c>
      <c r="G15623" s="147">
        <v>20.922144334974824</v>
      </c>
      <c r="H15623" s="147">
        <v>25.200127999999999</v>
      </c>
      <c r="I15623" s="147">
        <v>30.636800000000001</v>
      </c>
      <c r="J15623" s="147">
        <v>34.742528</v>
      </c>
      <c r="K15623" s="147">
        <v>38.876544000000003</v>
      </c>
    </row>
    <row r="15624" spans="2:11" x14ac:dyDescent="0.2">
      <c r="B15624" s="21" t="str">
        <f t="shared" si="243"/>
        <v>Pelham (Fonthill)Ice Accretion2055RCP4.5</v>
      </c>
      <c r="C15624" t="s">
        <v>407</v>
      </c>
      <c r="D15624" t="s">
        <v>486</v>
      </c>
      <c r="E15624" s="144" t="s">
        <v>193</v>
      </c>
      <c r="F15624" s="144">
        <v>2055</v>
      </c>
      <c r="G15624" s="147">
        <v>20.445628914829591</v>
      </c>
      <c r="H15624" s="147">
        <v>24.663615999999998</v>
      </c>
      <c r="I15624" s="147">
        <v>30.009599999999999</v>
      </c>
      <c r="J15624" s="147">
        <v>34.048255999999995</v>
      </c>
      <c r="K15624" s="147">
        <v>38.118527999999998</v>
      </c>
    </row>
    <row r="15625" spans="2:11" x14ac:dyDescent="0.2">
      <c r="B15625" s="21" t="str">
        <f t="shared" si="243"/>
        <v>Pelham (Fonthill)Ice Accretion2060RCP4.5</v>
      </c>
      <c r="C15625" t="s">
        <v>407</v>
      </c>
      <c r="D15625" t="s">
        <v>486</v>
      </c>
      <c r="E15625" s="144" t="s">
        <v>193</v>
      </c>
      <c r="F15625" s="144">
        <v>2060</v>
      </c>
      <c r="G15625" s="147">
        <v>19.969113494684358</v>
      </c>
      <c r="H15625" s="147">
        <v>24.127103999999999</v>
      </c>
      <c r="I15625" s="147">
        <v>29.382400000000001</v>
      </c>
      <c r="J15625" s="147">
        <v>33.353983999999997</v>
      </c>
      <c r="K15625" s="147">
        <v>37.360512</v>
      </c>
    </row>
    <row r="15626" spans="2:11" x14ac:dyDescent="0.2">
      <c r="B15626" s="21" t="str">
        <f t="shared" si="243"/>
        <v>Pelham (Fonthill)Ice Accretion2065RCP4.5</v>
      </c>
      <c r="C15626" t="s">
        <v>407</v>
      </c>
      <c r="D15626" t="s">
        <v>486</v>
      </c>
      <c r="E15626" s="144" t="s">
        <v>193</v>
      </c>
      <c r="F15626" s="144">
        <v>2065</v>
      </c>
      <c r="G15626" s="147">
        <v>19.492598074539124</v>
      </c>
      <c r="H15626" s="147">
        <v>23.590591999999997</v>
      </c>
      <c r="I15626" s="147">
        <v>28.755199999999999</v>
      </c>
      <c r="J15626" s="147">
        <v>32.659711999999999</v>
      </c>
      <c r="K15626" s="147">
        <v>36.602495999999995</v>
      </c>
    </row>
    <row r="15627" spans="2:11" x14ac:dyDescent="0.2">
      <c r="B15627" s="21" t="str">
        <f t="shared" si="243"/>
        <v>Pelham (Fonthill)Ice Accretion2070RCP4.5</v>
      </c>
      <c r="C15627" t="s">
        <v>407</v>
      </c>
      <c r="D15627" t="s">
        <v>486</v>
      </c>
      <c r="E15627" s="144" t="s">
        <v>193</v>
      </c>
      <c r="F15627" s="144">
        <v>2070</v>
      </c>
      <c r="G15627" s="147">
        <v>19.016082654393891</v>
      </c>
      <c r="H15627" s="147">
        <v>23.054079999999999</v>
      </c>
      <c r="I15627" s="147">
        <v>28.128</v>
      </c>
      <c r="J15627" s="147">
        <v>31.965439999999997</v>
      </c>
      <c r="K15627" s="147">
        <v>35.844479999999997</v>
      </c>
    </row>
    <row r="15628" spans="2:11" x14ac:dyDescent="0.2">
      <c r="B15628" s="21" t="str">
        <f t="shared" ref="B15628:B15691" si="244">C15628&amp;D15628&amp;F15628&amp;E15628</f>
        <v>Pelham (Fonthill)Ice Accretion2075RCP4.5</v>
      </c>
      <c r="C15628" t="s">
        <v>407</v>
      </c>
      <c r="D15628" t="s">
        <v>486</v>
      </c>
      <c r="E15628" s="144" t="s">
        <v>193</v>
      </c>
      <c r="F15628" s="144">
        <v>2075</v>
      </c>
      <c r="G15628" s="147">
        <v>18.837946048732121</v>
      </c>
      <c r="H15628" s="147">
        <v>22.86816</v>
      </c>
      <c r="I15628" s="147">
        <v>27.930666666666667</v>
      </c>
      <c r="J15628" s="147">
        <v>31.760533333333331</v>
      </c>
      <c r="K15628" s="147">
        <v>35.629439999999995</v>
      </c>
    </row>
    <row r="15629" spans="2:11" x14ac:dyDescent="0.2">
      <c r="B15629" s="21" t="str">
        <f t="shared" si="244"/>
        <v>Pelham (Fonthill)Ice Accretion2080RCP4.5</v>
      </c>
      <c r="C15629" t="s">
        <v>407</v>
      </c>
      <c r="D15629" t="s">
        <v>486</v>
      </c>
      <c r="E15629" s="144" t="s">
        <v>193</v>
      </c>
      <c r="F15629" s="144">
        <v>2080</v>
      </c>
      <c r="G15629" s="147">
        <v>18.659809443070351</v>
      </c>
      <c r="H15629" s="147">
        <v>22.68224</v>
      </c>
      <c r="I15629" s="147">
        <v>27.733333333333334</v>
      </c>
      <c r="J15629" s="147">
        <v>31.555626666666665</v>
      </c>
      <c r="K15629" s="147">
        <v>35.414400000000001</v>
      </c>
    </row>
    <row r="15630" spans="2:11" x14ac:dyDescent="0.2">
      <c r="B15630" s="21" t="str">
        <f t="shared" si="244"/>
        <v>Pelham (Fonthill)Ice Accretion2085RCP4.5</v>
      </c>
      <c r="C15630" t="s">
        <v>407</v>
      </c>
      <c r="D15630" t="s">
        <v>486</v>
      </c>
      <c r="E15630" s="144" t="s">
        <v>193</v>
      </c>
      <c r="F15630" s="144">
        <v>2085</v>
      </c>
      <c r="G15630" s="147">
        <v>18.481672837408581</v>
      </c>
      <c r="H15630" s="147">
        <v>22.496320000000001</v>
      </c>
      <c r="I15630" s="147">
        <v>27.536000000000001</v>
      </c>
      <c r="J15630" s="147">
        <v>31.350719999999995</v>
      </c>
      <c r="K15630" s="147">
        <v>35.199359999999999</v>
      </c>
    </row>
    <row r="15631" spans="2:11" x14ac:dyDescent="0.2">
      <c r="B15631" s="21" t="str">
        <f t="shared" si="244"/>
        <v>Pelham (Fonthill)Ice Accretion2090RCP4.5</v>
      </c>
      <c r="C15631" t="s">
        <v>407</v>
      </c>
      <c r="D15631" t="s">
        <v>486</v>
      </c>
      <c r="E15631" s="144" t="s">
        <v>193</v>
      </c>
      <c r="F15631" s="144">
        <v>2090</v>
      </c>
      <c r="G15631" s="147">
        <v>18.303536231746815</v>
      </c>
      <c r="H15631" s="147">
        <v>22.310400000000001</v>
      </c>
      <c r="I15631" s="147">
        <v>27.338666666666665</v>
      </c>
      <c r="J15631" s="147">
        <v>31.145813333333329</v>
      </c>
      <c r="K15631" s="147">
        <v>34.984319999999997</v>
      </c>
    </row>
    <row r="15632" spans="2:11" x14ac:dyDescent="0.2">
      <c r="B15632" s="21" t="str">
        <f t="shared" si="244"/>
        <v>Pelham (Fonthill)Ice Accretion2095RCP4.5</v>
      </c>
      <c r="C15632" t="s">
        <v>407</v>
      </c>
      <c r="D15632" t="s">
        <v>486</v>
      </c>
      <c r="E15632" s="144" t="s">
        <v>193</v>
      </c>
      <c r="F15632" s="144">
        <v>2095</v>
      </c>
      <c r="G15632" s="147">
        <v>18.125399626085045</v>
      </c>
      <c r="H15632" s="147">
        <v>22.124480000000002</v>
      </c>
      <c r="I15632" s="147">
        <v>27.141333333333332</v>
      </c>
      <c r="J15632" s="147">
        <v>30.940906666666663</v>
      </c>
      <c r="K15632" s="147">
        <v>34.769280000000002</v>
      </c>
    </row>
    <row r="15633" spans="2:11" x14ac:dyDescent="0.2">
      <c r="B15633" s="21" t="str">
        <f t="shared" si="244"/>
        <v>Pelham (Fonthill)Ice Accretion2100RCP4.5</v>
      </c>
      <c r="C15633" t="s">
        <v>407</v>
      </c>
      <c r="D15633" t="s">
        <v>486</v>
      </c>
      <c r="E15633" s="144" t="s">
        <v>193</v>
      </c>
      <c r="F15633" s="144">
        <v>2100</v>
      </c>
      <c r="G15633" s="147">
        <v>17.947263020423275</v>
      </c>
      <c r="H15633" s="147">
        <v>21.938560000000003</v>
      </c>
      <c r="I15633" s="147">
        <v>26.943999999999999</v>
      </c>
      <c r="J15633" s="147">
        <v>30.735999999999997</v>
      </c>
      <c r="K15633" s="147">
        <v>34.55424</v>
      </c>
    </row>
    <row r="15634" spans="2:11" x14ac:dyDescent="0.2">
      <c r="B15634" s="21" t="str">
        <f t="shared" si="244"/>
        <v>Pelham (Fonthill)Ice Accretion2023RCP6.0</v>
      </c>
      <c r="C15634" t="s">
        <v>407</v>
      </c>
      <c r="D15634" t="s">
        <v>486</v>
      </c>
      <c r="E15634" s="144" t="s">
        <v>192</v>
      </c>
      <c r="F15634" s="144">
        <v>2023</v>
      </c>
      <c r="G15634" s="147">
        <v>22.022137874936249</v>
      </c>
      <c r="H15634" s="147">
        <v>26.427199999999999</v>
      </c>
      <c r="I15634" s="147">
        <v>32</v>
      </c>
      <c r="J15634" s="147">
        <v>36.26847999999999</v>
      </c>
      <c r="K15634" s="147">
        <v>40.521599999999999</v>
      </c>
    </row>
    <row r="15635" spans="2:11" x14ac:dyDescent="0.2">
      <c r="B15635" s="21" t="str">
        <f t="shared" si="244"/>
        <v>Pelham (Fonthill)Ice Accretion2025RCP6.0</v>
      </c>
      <c r="C15635" t="s">
        <v>407</v>
      </c>
      <c r="D15635" t="s">
        <v>486</v>
      </c>
      <c r="E15635" s="144" t="s">
        <v>192</v>
      </c>
      <c r="F15635" s="144">
        <v>2025</v>
      </c>
      <c r="G15635" s="147">
        <v>21.918224854966883</v>
      </c>
      <c r="H15635" s="147">
        <v>26.312106666666665</v>
      </c>
      <c r="I15635" s="147">
        <v>31.877333333333333</v>
      </c>
      <c r="J15635" s="147">
        <v>36.129866666666658</v>
      </c>
      <c r="K15635" s="147">
        <v>40.373759999999997</v>
      </c>
    </row>
    <row r="15636" spans="2:11" x14ac:dyDescent="0.2">
      <c r="B15636" s="21" t="str">
        <f t="shared" si="244"/>
        <v>Pelham (Fonthill)Ice Accretion2030RCP6.0</v>
      </c>
      <c r="C15636" t="s">
        <v>407</v>
      </c>
      <c r="D15636" t="s">
        <v>486</v>
      </c>
      <c r="E15636" s="144" t="s">
        <v>192</v>
      </c>
      <c r="F15636" s="144">
        <v>2030</v>
      </c>
      <c r="G15636" s="147">
        <v>21.814311834997518</v>
      </c>
      <c r="H15636" s="147">
        <v>26.197013333333331</v>
      </c>
      <c r="I15636" s="147">
        <v>31.754666666666665</v>
      </c>
      <c r="J15636" s="147">
        <v>35.991253333333326</v>
      </c>
      <c r="K15636" s="147">
        <v>40.225920000000002</v>
      </c>
    </row>
    <row r="15637" spans="2:11" x14ac:dyDescent="0.2">
      <c r="B15637" s="21" t="str">
        <f t="shared" si="244"/>
        <v>Pelham (Fonthill)Ice Accretion2035RCP6.0</v>
      </c>
      <c r="C15637" t="s">
        <v>407</v>
      </c>
      <c r="D15637" t="s">
        <v>486</v>
      </c>
      <c r="E15637" s="144" t="s">
        <v>192</v>
      </c>
      <c r="F15637" s="144">
        <v>2035</v>
      </c>
      <c r="G15637" s="147">
        <v>21.710398815028153</v>
      </c>
      <c r="H15637" s="147">
        <v>26.081919999999997</v>
      </c>
      <c r="I15637" s="147">
        <v>31.631999999999998</v>
      </c>
      <c r="J15637" s="147">
        <v>35.852639999999994</v>
      </c>
      <c r="K15637" s="147">
        <v>40.07808</v>
      </c>
    </row>
    <row r="15638" spans="2:11" x14ac:dyDescent="0.2">
      <c r="B15638" s="21" t="str">
        <f t="shared" si="244"/>
        <v>Pelham (Fonthill)Ice Accretion2040RCP6.0</v>
      </c>
      <c r="C15638" t="s">
        <v>407</v>
      </c>
      <c r="D15638" t="s">
        <v>486</v>
      </c>
      <c r="E15638" s="144" t="s">
        <v>192</v>
      </c>
      <c r="F15638" s="144">
        <v>2040</v>
      </c>
      <c r="G15638" s="147">
        <v>21.606485795058788</v>
      </c>
      <c r="H15638" s="147">
        <v>25.966826666666666</v>
      </c>
      <c r="I15638" s="147">
        <v>31.509333333333334</v>
      </c>
      <c r="J15638" s="147">
        <v>35.714026666666662</v>
      </c>
      <c r="K15638" s="147">
        <v>39.930239999999998</v>
      </c>
    </row>
    <row r="15639" spans="2:11" x14ac:dyDescent="0.2">
      <c r="B15639" s="21" t="str">
        <f t="shared" si="244"/>
        <v>Pelham (Fonthill)Ice Accretion2045RCP6.0</v>
      </c>
      <c r="C15639" t="s">
        <v>407</v>
      </c>
      <c r="D15639" t="s">
        <v>486</v>
      </c>
      <c r="E15639" s="144" t="s">
        <v>192</v>
      </c>
      <c r="F15639" s="144">
        <v>2045</v>
      </c>
      <c r="G15639" s="147">
        <v>21.502572775089423</v>
      </c>
      <c r="H15639" s="147">
        <v>25.851733333333332</v>
      </c>
      <c r="I15639" s="147">
        <v>31.386666666666667</v>
      </c>
      <c r="J15639" s="147">
        <v>35.57541333333333</v>
      </c>
      <c r="K15639" s="147">
        <v>39.782400000000003</v>
      </c>
    </row>
    <row r="15640" spans="2:11" x14ac:dyDescent="0.2">
      <c r="B15640" s="21" t="str">
        <f t="shared" si="244"/>
        <v>Pelham (Fonthill)Ice Accretion2050RCP6.0</v>
      </c>
      <c r="C15640" t="s">
        <v>407</v>
      </c>
      <c r="D15640" t="s">
        <v>486</v>
      </c>
      <c r="E15640" s="144" t="s">
        <v>192</v>
      </c>
      <c r="F15640" s="144">
        <v>2050</v>
      </c>
      <c r="G15640" s="147">
        <v>20.922144334974824</v>
      </c>
      <c r="H15640" s="147">
        <v>25.200127999999999</v>
      </c>
      <c r="I15640" s="147">
        <v>30.636800000000001</v>
      </c>
      <c r="J15640" s="147">
        <v>34.742528</v>
      </c>
      <c r="K15640" s="147">
        <v>38.876544000000003</v>
      </c>
    </row>
    <row r="15641" spans="2:11" x14ac:dyDescent="0.2">
      <c r="B15641" s="21" t="str">
        <f t="shared" si="244"/>
        <v>Pelham (Fonthill)Ice Accretion2055RCP6.0</v>
      </c>
      <c r="C15641" t="s">
        <v>407</v>
      </c>
      <c r="D15641" t="s">
        <v>486</v>
      </c>
      <c r="E15641" s="144" t="s">
        <v>192</v>
      </c>
      <c r="F15641" s="144">
        <v>2055</v>
      </c>
      <c r="G15641" s="147">
        <v>20.445628914829591</v>
      </c>
      <c r="H15641" s="147">
        <v>24.663615999999998</v>
      </c>
      <c r="I15641" s="147">
        <v>30.009599999999999</v>
      </c>
      <c r="J15641" s="147">
        <v>34.048255999999995</v>
      </c>
      <c r="K15641" s="147">
        <v>38.118527999999998</v>
      </c>
    </row>
    <row r="15642" spans="2:11" x14ac:dyDescent="0.2">
      <c r="B15642" s="21" t="str">
        <f t="shared" si="244"/>
        <v>Pelham (Fonthill)Ice Accretion2060RCP6.0</v>
      </c>
      <c r="C15642" t="s">
        <v>407</v>
      </c>
      <c r="D15642" t="s">
        <v>486</v>
      </c>
      <c r="E15642" s="144" t="s">
        <v>192</v>
      </c>
      <c r="F15642" s="144">
        <v>2060</v>
      </c>
      <c r="G15642" s="147">
        <v>19.969113494684358</v>
      </c>
      <c r="H15642" s="147">
        <v>24.127103999999999</v>
      </c>
      <c r="I15642" s="147">
        <v>29.382400000000001</v>
      </c>
      <c r="J15642" s="147">
        <v>33.353983999999997</v>
      </c>
      <c r="K15642" s="147">
        <v>37.360512</v>
      </c>
    </row>
    <row r="15643" spans="2:11" x14ac:dyDescent="0.2">
      <c r="B15643" s="21" t="str">
        <f t="shared" si="244"/>
        <v>Pelham (Fonthill)Ice Accretion2065RCP6.0</v>
      </c>
      <c r="C15643" t="s">
        <v>407</v>
      </c>
      <c r="D15643" t="s">
        <v>486</v>
      </c>
      <c r="E15643" s="144" t="s">
        <v>192</v>
      </c>
      <c r="F15643" s="144">
        <v>2065</v>
      </c>
      <c r="G15643" s="147">
        <v>19.492598074539124</v>
      </c>
      <c r="H15643" s="147">
        <v>23.590591999999997</v>
      </c>
      <c r="I15643" s="147">
        <v>28.755199999999999</v>
      </c>
      <c r="J15643" s="147">
        <v>32.659711999999999</v>
      </c>
      <c r="K15643" s="147">
        <v>36.602495999999995</v>
      </c>
    </row>
    <row r="15644" spans="2:11" x14ac:dyDescent="0.2">
      <c r="B15644" s="21" t="str">
        <f t="shared" si="244"/>
        <v>Pelham (Fonthill)Ice Accretion2070RCP6.0</v>
      </c>
      <c r="C15644" t="s">
        <v>407</v>
      </c>
      <c r="D15644" t="s">
        <v>486</v>
      </c>
      <c r="E15644" s="144" t="s">
        <v>192</v>
      </c>
      <c r="F15644" s="144">
        <v>2070</v>
      </c>
      <c r="G15644" s="147">
        <v>19.016082654393891</v>
      </c>
      <c r="H15644" s="147">
        <v>23.054079999999999</v>
      </c>
      <c r="I15644" s="147">
        <v>28.128</v>
      </c>
      <c r="J15644" s="147">
        <v>31.965439999999997</v>
      </c>
      <c r="K15644" s="147">
        <v>35.844479999999997</v>
      </c>
    </row>
    <row r="15645" spans="2:11" x14ac:dyDescent="0.2">
      <c r="B15645" s="21" t="str">
        <f t="shared" si="244"/>
        <v>Pelham (Fonthill)Ice Accretion2075RCP6.0</v>
      </c>
      <c r="C15645" t="s">
        <v>407</v>
      </c>
      <c r="D15645" t="s">
        <v>486</v>
      </c>
      <c r="E15645" s="144" t="s">
        <v>192</v>
      </c>
      <c r="F15645" s="144">
        <v>2075</v>
      </c>
      <c r="G15645" s="147">
        <v>18.748877745901236</v>
      </c>
      <c r="H15645" s="147">
        <v>22.775199999999998</v>
      </c>
      <c r="I15645" s="147">
        <v>27.832000000000001</v>
      </c>
      <c r="J15645" s="147">
        <v>31.658079999999998</v>
      </c>
      <c r="K15645" s="147">
        <v>35.521919999999994</v>
      </c>
    </row>
    <row r="15646" spans="2:11" x14ac:dyDescent="0.2">
      <c r="B15646" s="21" t="str">
        <f t="shared" si="244"/>
        <v>Pelham (Fonthill)Ice Accretion2080RCP6.0</v>
      </c>
      <c r="C15646" t="s">
        <v>407</v>
      </c>
      <c r="D15646" t="s">
        <v>486</v>
      </c>
      <c r="E15646" s="144" t="s">
        <v>192</v>
      </c>
      <c r="F15646" s="144">
        <v>2080</v>
      </c>
      <c r="G15646" s="147">
        <v>18.481672837408581</v>
      </c>
      <c r="H15646" s="147">
        <v>22.496320000000001</v>
      </c>
      <c r="I15646" s="147">
        <v>27.536000000000001</v>
      </c>
      <c r="J15646" s="147">
        <v>31.350719999999995</v>
      </c>
      <c r="K15646" s="147">
        <v>35.199359999999999</v>
      </c>
    </row>
    <row r="15647" spans="2:11" x14ac:dyDescent="0.2">
      <c r="B15647" s="21" t="str">
        <f t="shared" si="244"/>
        <v>Pelham (Fonthill)Ice Accretion2085RCP6.0</v>
      </c>
      <c r="C15647" t="s">
        <v>407</v>
      </c>
      <c r="D15647" t="s">
        <v>486</v>
      </c>
      <c r="E15647" s="144" t="s">
        <v>192</v>
      </c>
      <c r="F15647" s="144">
        <v>2085</v>
      </c>
      <c r="G15647" s="147">
        <v>18.21446792891593</v>
      </c>
      <c r="H15647" s="147">
        <v>22.217440000000003</v>
      </c>
      <c r="I15647" s="147">
        <v>27.24</v>
      </c>
      <c r="J15647" s="147">
        <v>31.043359999999996</v>
      </c>
      <c r="K15647" s="147">
        <v>34.876800000000003</v>
      </c>
    </row>
    <row r="15648" spans="2:11" x14ac:dyDescent="0.2">
      <c r="B15648" s="21" t="str">
        <f t="shared" si="244"/>
        <v>Pelham (Fonthill)Ice Accretion2090RCP6.0</v>
      </c>
      <c r="C15648" t="s">
        <v>407</v>
      </c>
      <c r="D15648" t="s">
        <v>486</v>
      </c>
      <c r="E15648" s="144" t="s">
        <v>192</v>
      </c>
      <c r="F15648" s="144">
        <v>2090</v>
      </c>
      <c r="G15648" s="147">
        <v>17.219871880637715</v>
      </c>
      <c r="H15648" s="147">
        <v>21.106346666666667</v>
      </c>
      <c r="I15648" s="147">
        <v>25.973333333333333</v>
      </c>
      <c r="J15648" s="147">
        <v>29.66325333333333</v>
      </c>
      <c r="K15648" s="147">
        <v>33.358080000000001</v>
      </c>
    </row>
    <row r="15649" spans="2:11" x14ac:dyDescent="0.2">
      <c r="B15649" s="21" t="str">
        <f t="shared" si="244"/>
        <v>Pelham (Fonthill)Ice Accretion2095RCP6.0</v>
      </c>
      <c r="C15649" t="s">
        <v>407</v>
      </c>
      <c r="D15649" t="s">
        <v>486</v>
      </c>
      <c r="E15649" s="144" t="s">
        <v>192</v>
      </c>
      <c r="F15649" s="144">
        <v>2095</v>
      </c>
      <c r="G15649" s="147">
        <v>16.492480740852155</v>
      </c>
      <c r="H15649" s="147">
        <v>20.274133333333335</v>
      </c>
      <c r="I15649" s="147">
        <v>25.002666666666666</v>
      </c>
      <c r="J15649" s="147">
        <v>28.590506666666666</v>
      </c>
      <c r="K15649" s="147">
        <v>32.161920000000002</v>
      </c>
    </row>
    <row r="15650" spans="2:11" x14ac:dyDescent="0.2">
      <c r="B15650" s="21" t="str">
        <f t="shared" si="244"/>
        <v>Pelham (Fonthill)Ice Accretion2100RCP6.0</v>
      </c>
      <c r="C15650" t="s">
        <v>407</v>
      </c>
      <c r="D15650" t="s">
        <v>486</v>
      </c>
      <c r="E15650" s="144" t="s">
        <v>192</v>
      </c>
      <c r="F15650" s="144">
        <v>2100</v>
      </c>
      <c r="G15650" s="147">
        <v>15.765089601066597</v>
      </c>
      <c r="H15650" s="147">
        <v>19.44192</v>
      </c>
      <c r="I15650" s="147">
        <v>24.032</v>
      </c>
      <c r="J15650" s="147">
        <v>27.517759999999999</v>
      </c>
      <c r="K15650" s="147">
        <v>30.96576</v>
      </c>
    </row>
    <row r="15651" spans="2:11" x14ac:dyDescent="0.2">
      <c r="B15651" s="21" t="str">
        <f t="shared" si="244"/>
        <v>Pelham (Fonthill)Ice Accretion2023RCP8.5</v>
      </c>
      <c r="C15651" t="s">
        <v>407</v>
      </c>
      <c r="D15651" t="s">
        <v>486</v>
      </c>
      <c r="E15651" s="144" t="s">
        <v>191</v>
      </c>
      <c r="F15651" s="144">
        <v>2023</v>
      </c>
      <c r="G15651" s="147">
        <v>22.022137874936249</v>
      </c>
      <c r="H15651" s="147">
        <v>26.427199999999999</v>
      </c>
      <c r="I15651" s="147">
        <v>32</v>
      </c>
      <c r="J15651" s="147">
        <v>36.26847999999999</v>
      </c>
      <c r="K15651" s="147">
        <v>40.521599999999999</v>
      </c>
    </row>
    <row r="15652" spans="2:11" x14ac:dyDescent="0.2">
      <c r="B15652" s="21" t="str">
        <f t="shared" si="244"/>
        <v>Pelham (Fonthill)Ice Accretion2025RCP8.5</v>
      </c>
      <c r="C15652" t="s">
        <v>407</v>
      </c>
      <c r="D15652" t="s">
        <v>486</v>
      </c>
      <c r="E15652" s="144" t="s">
        <v>191</v>
      </c>
      <c r="F15652" s="144">
        <v>2025</v>
      </c>
      <c r="G15652" s="147">
        <v>21.814311834997518</v>
      </c>
      <c r="H15652" s="147">
        <v>26.197013333333331</v>
      </c>
      <c r="I15652" s="147">
        <v>31.754666666666665</v>
      </c>
      <c r="J15652" s="147">
        <v>35.991253333333326</v>
      </c>
      <c r="K15652" s="147">
        <v>40.225920000000002</v>
      </c>
    </row>
    <row r="15653" spans="2:11" x14ac:dyDescent="0.2">
      <c r="B15653" s="21" t="str">
        <f t="shared" si="244"/>
        <v>Pelham (Fonthill)Ice Accretion2030RCP8.5</v>
      </c>
      <c r="C15653" t="s">
        <v>407</v>
      </c>
      <c r="D15653" t="s">
        <v>486</v>
      </c>
      <c r="E15653" s="144" t="s">
        <v>191</v>
      </c>
      <c r="F15653" s="144">
        <v>2030</v>
      </c>
      <c r="G15653" s="147">
        <v>21.606485795058788</v>
      </c>
      <c r="H15653" s="147">
        <v>25.966826666666666</v>
      </c>
      <c r="I15653" s="147">
        <v>31.509333333333334</v>
      </c>
      <c r="J15653" s="147">
        <v>35.714026666666662</v>
      </c>
      <c r="K15653" s="147">
        <v>39.930239999999998</v>
      </c>
    </row>
    <row r="15654" spans="2:11" x14ac:dyDescent="0.2">
      <c r="B15654" s="21" t="str">
        <f t="shared" si="244"/>
        <v>Pelham (Fonthill)Ice Accretion2035RCP8.5</v>
      </c>
      <c r="C15654" t="s">
        <v>407</v>
      </c>
      <c r="D15654" t="s">
        <v>486</v>
      </c>
      <c r="E15654" s="144" t="s">
        <v>191</v>
      </c>
      <c r="F15654" s="144">
        <v>2035</v>
      </c>
      <c r="G15654" s="147">
        <v>21.398659755120057</v>
      </c>
      <c r="H15654" s="147">
        <v>25.736639999999998</v>
      </c>
      <c r="I15654" s="147">
        <v>31.263999999999999</v>
      </c>
      <c r="J15654" s="147">
        <v>35.436799999999998</v>
      </c>
      <c r="K15654" s="147">
        <v>39.63456</v>
      </c>
    </row>
    <row r="15655" spans="2:11" x14ac:dyDescent="0.2">
      <c r="B15655" s="21" t="str">
        <f t="shared" si="244"/>
        <v>Pelham (Fonthill)Ice Accretion2040RCP8.5</v>
      </c>
      <c r="C15655" t="s">
        <v>407</v>
      </c>
      <c r="D15655" t="s">
        <v>486</v>
      </c>
      <c r="E15655" s="144" t="s">
        <v>191</v>
      </c>
      <c r="F15655" s="144">
        <v>2040</v>
      </c>
      <c r="G15655" s="147">
        <v>20.604467388211336</v>
      </c>
      <c r="H15655" s="147">
        <v>24.842453333333331</v>
      </c>
      <c r="I15655" s="147">
        <v>30.218666666666667</v>
      </c>
      <c r="J15655" s="147">
        <v>34.279679999999999</v>
      </c>
      <c r="K15655" s="147">
        <v>38.371200000000002</v>
      </c>
    </row>
    <row r="15656" spans="2:11" x14ac:dyDescent="0.2">
      <c r="B15656" s="21" t="str">
        <f t="shared" si="244"/>
        <v>Pelham (Fonthill)Ice Accretion2045RCP8.5</v>
      </c>
      <c r="C15656" t="s">
        <v>407</v>
      </c>
      <c r="D15656" t="s">
        <v>486</v>
      </c>
      <c r="E15656" s="144" t="s">
        <v>191</v>
      </c>
      <c r="F15656" s="144">
        <v>2045</v>
      </c>
      <c r="G15656" s="147">
        <v>19.810275021302612</v>
      </c>
      <c r="H15656" s="147">
        <v>23.948266666666665</v>
      </c>
      <c r="I15656" s="147">
        <v>29.173333333333332</v>
      </c>
      <c r="J15656" s="147">
        <v>33.12256</v>
      </c>
      <c r="K15656" s="147">
        <v>37.107839999999996</v>
      </c>
    </row>
    <row r="15657" spans="2:11" x14ac:dyDescent="0.2">
      <c r="B15657" s="21" t="str">
        <f t="shared" si="244"/>
        <v>Pelham (Fonthill)Ice Accretion2050RCP8.5</v>
      </c>
      <c r="C15657" t="s">
        <v>407</v>
      </c>
      <c r="D15657" t="s">
        <v>486</v>
      </c>
      <c r="E15657" s="144" t="s">
        <v>191</v>
      </c>
      <c r="F15657" s="144">
        <v>2050</v>
      </c>
      <c r="G15657" s="147">
        <v>18.659809443070351</v>
      </c>
      <c r="H15657" s="147">
        <v>22.68224</v>
      </c>
      <c r="I15657" s="147">
        <v>27.733333333333334</v>
      </c>
      <c r="J15657" s="147">
        <v>31.555626666666665</v>
      </c>
      <c r="K15657" s="147">
        <v>35.414400000000001</v>
      </c>
    </row>
    <row r="15658" spans="2:11" x14ac:dyDescent="0.2">
      <c r="B15658" s="21" t="str">
        <f t="shared" si="244"/>
        <v>Pelham (Fonthill)Ice Accretion2055RCP8.5</v>
      </c>
      <c r="C15658" t="s">
        <v>407</v>
      </c>
      <c r="D15658" t="s">
        <v>486</v>
      </c>
      <c r="E15658" s="144" t="s">
        <v>191</v>
      </c>
      <c r="F15658" s="144">
        <v>2055</v>
      </c>
      <c r="G15658" s="147">
        <v>18.303536231746815</v>
      </c>
      <c r="H15658" s="147">
        <v>22.310400000000001</v>
      </c>
      <c r="I15658" s="147">
        <v>27.338666666666665</v>
      </c>
      <c r="J15658" s="147">
        <v>31.145813333333329</v>
      </c>
      <c r="K15658" s="147">
        <v>34.984319999999997</v>
      </c>
    </row>
    <row r="15659" spans="2:11" x14ac:dyDescent="0.2">
      <c r="B15659" s="21" t="str">
        <f t="shared" si="244"/>
        <v>Pelham (Fonthill)Ice Accretion2060RCP8.5</v>
      </c>
      <c r="C15659" t="s">
        <v>407</v>
      </c>
      <c r="D15659" t="s">
        <v>486</v>
      </c>
      <c r="E15659" s="144" t="s">
        <v>191</v>
      </c>
      <c r="F15659" s="144">
        <v>2060</v>
      </c>
      <c r="G15659" s="147">
        <v>17.219871880637715</v>
      </c>
      <c r="H15659" s="147">
        <v>21.106346666666667</v>
      </c>
      <c r="I15659" s="147">
        <v>25.973333333333333</v>
      </c>
      <c r="J15659" s="147">
        <v>29.66325333333333</v>
      </c>
      <c r="K15659" s="147">
        <v>33.358080000000001</v>
      </c>
    </row>
    <row r="15660" spans="2:11" x14ac:dyDescent="0.2">
      <c r="B15660" s="21" t="str">
        <f t="shared" si="244"/>
        <v>Pelham (Fonthill)Ice Accretion2065RCP8.5</v>
      </c>
      <c r="C15660" t="s">
        <v>407</v>
      </c>
      <c r="D15660" t="s">
        <v>486</v>
      </c>
      <c r="E15660" s="144" t="s">
        <v>191</v>
      </c>
      <c r="F15660" s="144">
        <v>2065</v>
      </c>
      <c r="G15660" s="147">
        <v>16.492480740852155</v>
      </c>
      <c r="H15660" s="147">
        <v>20.274133333333335</v>
      </c>
      <c r="I15660" s="147">
        <v>25.002666666666666</v>
      </c>
      <c r="J15660" s="147">
        <v>28.590506666666666</v>
      </c>
      <c r="K15660" s="147">
        <v>32.161920000000002</v>
      </c>
    </row>
    <row r="15661" spans="2:11" x14ac:dyDescent="0.2">
      <c r="B15661" s="21" t="str">
        <f t="shared" si="244"/>
        <v>Pelham (Fonthill)Ice Accretion2070RCP8.5</v>
      </c>
      <c r="C15661" t="s">
        <v>407</v>
      </c>
      <c r="D15661" t="s">
        <v>486</v>
      </c>
      <c r="E15661" s="144" t="s">
        <v>191</v>
      </c>
      <c r="F15661" s="144">
        <v>2070</v>
      </c>
      <c r="G15661" s="147">
        <v>15.401394031173819</v>
      </c>
      <c r="H15661" s="147">
        <v>19.025813333333332</v>
      </c>
      <c r="I15661" s="147">
        <v>23.562666666666669</v>
      </c>
      <c r="J15661" s="147">
        <v>26.999466666666663</v>
      </c>
      <c r="K15661" s="147">
        <v>30.40128</v>
      </c>
    </row>
    <row r="15662" spans="2:11" x14ac:dyDescent="0.2">
      <c r="B15662" s="21" t="str">
        <f t="shared" si="244"/>
        <v>Pelham (Fonthill)Ice Accretion2075RCP8.5</v>
      </c>
      <c r="C15662" t="s">
        <v>407</v>
      </c>
      <c r="D15662" t="s">
        <v>486</v>
      </c>
      <c r="E15662" s="144" t="s">
        <v>191</v>
      </c>
      <c r="F15662" s="144">
        <v>2075</v>
      </c>
      <c r="G15662" s="147">
        <v>15.037698461281039</v>
      </c>
      <c r="H15662" s="147">
        <v>18.609706666666668</v>
      </c>
      <c r="I15662" s="147">
        <v>23.093333333333334</v>
      </c>
      <c r="J15662" s="147">
        <v>26.481173333333331</v>
      </c>
      <c r="K15662" s="147">
        <v>29.8368</v>
      </c>
    </row>
    <row r="15663" spans="2:11" x14ac:dyDescent="0.2">
      <c r="B15663" s="21" t="str">
        <f t="shared" si="244"/>
        <v>Pelham (Fonthill)Ice Accretion2080RCP8.5</v>
      </c>
      <c r="C15663" t="s">
        <v>407</v>
      </c>
      <c r="D15663" t="s">
        <v>486</v>
      </c>
      <c r="E15663" s="144" t="s">
        <v>191</v>
      </c>
      <c r="F15663" s="144">
        <v>2080</v>
      </c>
      <c r="G15663" s="147">
        <v>14.674002891388261</v>
      </c>
      <c r="H15663" s="147">
        <v>18.1936</v>
      </c>
      <c r="I15663" s="147">
        <v>22.624000000000002</v>
      </c>
      <c r="J15663" s="147">
        <v>25.962879999999995</v>
      </c>
      <c r="K15663" s="147">
        <v>29.272320000000001</v>
      </c>
    </row>
    <row r="15664" spans="2:11" x14ac:dyDescent="0.2">
      <c r="B15664" s="21" t="str">
        <f t="shared" si="244"/>
        <v>Pelham (Fonthill)Ice Accretion2085RCP8.5</v>
      </c>
      <c r="C15664" t="s">
        <v>407</v>
      </c>
      <c r="D15664" t="s">
        <v>486</v>
      </c>
      <c r="E15664" s="144" t="s">
        <v>191</v>
      </c>
      <c r="F15664" s="144">
        <v>2085</v>
      </c>
      <c r="G15664" s="147">
        <v>13.850121090202576</v>
      </c>
      <c r="H15664" s="147">
        <v>17.224160000000001</v>
      </c>
      <c r="I15664" s="147">
        <v>21.456000000000003</v>
      </c>
      <c r="J15664" s="147">
        <v>24.643039999999999</v>
      </c>
      <c r="K15664" s="147">
        <v>27.800640000000001</v>
      </c>
    </row>
    <row r="15665" spans="2:11" x14ac:dyDescent="0.2">
      <c r="B15665" s="21" t="str">
        <f t="shared" si="244"/>
        <v>Pelham (Fonthill)Ice Accretion2090RCP8.5</v>
      </c>
      <c r="C15665" t="s">
        <v>407</v>
      </c>
      <c r="D15665" t="s">
        <v>486</v>
      </c>
      <c r="E15665" s="144" t="s">
        <v>191</v>
      </c>
      <c r="F15665" s="144">
        <v>2090</v>
      </c>
      <c r="G15665" s="147">
        <v>13.026239289016891</v>
      </c>
      <c r="H15665" s="147">
        <v>16.254720000000002</v>
      </c>
      <c r="I15665" s="147">
        <v>20.288</v>
      </c>
      <c r="J15665" s="147">
        <v>23.3232</v>
      </c>
      <c r="K15665" s="147">
        <v>26.328960000000002</v>
      </c>
    </row>
    <row r="15666" spans="2:11" x14ac:dyDescent="0.2">
      <c r="B15666" s="21" t="str">
        <f t="shared" si="244"/>
        <v>Pelham (Fonthill)Ice Accretion2095RCP8.5</v>
      </c>
      <c r="C15666" t="s">
        <v>407</v>
      </c>
      <c r="D15666" t="s">
        <v>486</v>
      </c>
      <c r="E15666" s="144" t="s">
        <v>191</v>
      </c>
      <c r="F15666" s="144">
        <v>2095</v>
      </c>
      <c r="G15666" s="147">
        <v>13.026239289016891</v>
      </c>
      <c r="H15666" s="147">
        <v>16.254720000000002</v>
      </c>
      <c r="I15666" s="147">
        <v>20.288</v>
      </c>
      <c r="J15666" s="147">
        <v>23.3232</v>
      </c>
      <c r="K15666" s="147">
        <v>26.328960000000002</v>
      </c>
    </row>
    <row r="15667" spans="2:11" x14ac:dyDescent="0.2">
      <c r="B15667" s="21" t="str">
        <f t="shared" si="244"/>
        <v>Pelham (Fonthill)Ice Accretion2100RCP8.5</v>
      </c>
      <c r="C15667" t="s">
        <v>407</v>
      </c>
      <c r="D15667" t="s">
        <v>486</v>
      </c>
      <c r="E15667" s="144" t="s">
        <v>191</v>
      </c>
      <c r="F15667" s="144">
        <v>2100</v>
      </c>
      <c r="G15667" s="147">
        <v>13.026239289016891</v>
      </c>
      <c r="H15667" s="147">
        <v>16.254720000000002</v>
      </c>
      <c r="I15667" s="147">
        <v>20.288</v>
      </c>
      <c r="J15667" s="147">
        <v>23.3232</v>
      </c>
      <c r="K15667" s="147">
        <v>26.328960000000002</v>
      </c>
    </row>
    <row r="15668" spans="2:11" x14ac:dyDescent="0.2">
      <c r="B15668" s="21" t="str">
        <f t="shared" si="244"/>
        <v>Pelham (Fonthill)Wind2023RCP4.5</v>
      </c>
      <c r="C15668" t="s">
        <v>407</v>
      </c>
      <c r="D15668" t="s">
        <v>1</v>
      </c>
      <c r="E15668" s="144" t="s">
        <v>193</v>
      </c>
      <c r="F15668" s="144">
        <v>2023</v>
      </c>
      <c r="G15668" s="147">
        <v>88.110005879804504</v>
      </c>
      <c r="H15668" s="147">
        <v>95.122911000000002</v>
      </c>
      <c r="I15668" s="147">
        <v>102.5655</v>
      </c>
      <c r="J15668" s="147">
        <v>109.96122500000001</v>
      </c>
      <c r="K15668" s="147">
        <v>117.35068800000001</v>
      </c>
    </row>
    <row r="15669" spans="2:11" x14ac:dyDescent="0.2">
      <c r="B15669" s="21" t="str">
        <f t="shared" si="244"/>
        <v>Pelham (Fonthill)Wind2025RCP4.5</v>
      </c>
      <c r="C15669" t="s">
        <v>407</v>
      </c>
      <c r="D15669" t="s">
        <v>1</v>
      </c>
      <c r="E15669" s="144" t="s">
        <v>193</v>
      </c>
      <c r="F15669" s="144">
        <v>2025</v>
      </c>
      <c r="G15669" s="147">
        <v>88.080935304767451</v>
      </c>
      <c r="H15669" s="147">
        <v>95.093166499999995</v>
      </c>
      <c r="I15669" s="147">
        <v>102.53351666666667</v>
      </c>
      <c r="J15669" s="147">
        <v>109.92700283333335</v>
      </c>
      <c r="K15669" s="147">
        <v>117.314227</v>
      </c>
    </row>
    <row r="15670" spans="2:11" x14ac:dyDescent="0.2">
      <c r="B15670" s="21" t="str">
        <f t="shared" si="244"/>
        <v>Pelham (Fonthill)Wind2030RCP4.5</v>
      </c>
      <c r="C15670" t="s">
        <v>407</v>
      </c>
      <c r="D15670" t="s">
        <v>1</v>
      </c>
      <c r="E15670" s="144" t="s">
        <v>193</v>
      </c>
      <c r="F15670" s="144">
        <v>2030</v>
      </c>
      <c r="G15670" s="147">
        <v>88.051864729730397</v>
      </c>
      <c r="H15670" s="147">
        <v>95.063422000000003</v>
      </c>
      <c r="I15670" s="147">
        <v>102.50153333333334</v>
      </c>
      <c r="J15670" s="147">
        <v>109.89278066666668</v>
      </c>
      <c r="K15670" s="147">
        <v>117.277766</v>
      </c>
    </row>
    <row r="15671" spans="2:11" x14ac:dyDescent="0.2">
      <c r="B15671" s="21" t="str">
        <f t="shared" si="244"/>
        <v>Pelham (Fonthill)Wind2035RCP4.5</v>
      </c>
      <c r="C15671" t="s">
        <v>407</v>
      </c>
      <c r="D15671" t="s">
        <v>1</v>
      </c>
      <c r="E15671" s="144" t="s">
        <v>193</v>
      </c>
      <c r="F15671" s="144">
        <v>2035</v>
      </c>
      <c r="G15671" s="147">
        <v>88.022794154693344</v>
      </c>
      <c r="H15671" s="147">
        <v>95.03367750000001</v>
      </c>
      <c r="I15671" s="147">
        <v>102.46955</v>
      </c>
      <c r="J15671" s="147">
        <v>109.85855850000002</v>
      </c>
      <c r="K15671" s="147">
        <v>117.24130500000001</v>
      </c>
    </row>
    <row r="15672" spans="2:11" x14ac:dyDescent="0.2">
      <c r="B15672" s="21" t="str">
        <f t="shared" si="244"/>
        <v>Pelham (Fonthill)Wind2040RCP4.5</v>
      </c>
      <c r="C15672" t="s">
        <v>407</v>
      </c>
      <c r="D15672" t="s">
        <v>1</v>
      </c>
      <c r="E15672" s="144" t="s">
        <v>193</v>
      </c>
      <c r="F15672" s="144">
        <v>2040</v>
      </c>
      <c r="G15672" s="147">
        <v>87.99372357965629</v>
      </c>
      <c r="H15672" s="147">
        <v>95.003933000000004</v>
      </c>
      <c r="I15672" s="147">
        <v>102.43756666666667</v>
      </c>
      <c r="J15672" s="147">
        <v>109.82433633333335</v>
      </c>
      <c r="K15672" s="147">
        <v>117.20484400000001</v>
      </c>
    </row>
    <row r="15673" spans="2:11" x14ac:dyDescent="0.2">
      <c r="B15673" s="21" t="str">
        <f t="shared" si="244"/>
        <v>Pelham (Fonthill)Wind2045RCP4.5</v>
      </c>
      <c r="C15673" t="s">
        <v>407</v>
      </c>
      <c r="D15673" t="s">
        <v>1</v>
      </c>
      <c r="E15673" s="144" t="s">
        <v>193</v>
      </c>
      <c r="F15673" s="144">
        <v>2045</v>
      </c>
      <c r="G15673" s="147">
        <v>87.964653004619237</v>
      </c>
      <c r="H15673" s="147">
        <v>94.974188499999997</v>
      </c>
      <c r="I15673" s="147">
        <v>102.40558333333334</v>
      </c>
      <c r="J15673" s="147">
        <v>109.79011416666668</v>
      </c>
      <c r="K15673" s="147">
        <v>117.16838300000001</v>
      </c>
    </row>
    <row r="15674" spans="2:11" x14ac:dyDescent="0.2">
      <c r="B15674" s="21" t="str">
        <f t="shared" si="244"/>
        <v>Pelham (Fonthill)Wind2050RCP4.5</v>
      </c>
      <c r="C15674" t="s">
        <v>407</v>
      </c>
      <c r="D15674" t="s">
        <v>1</v>
      </c>
      <c r="E15674" s="144" t="s">
        <v>193</v>
      </c>
      <c r="F15674" s="144">
        <v>2050</v>
      </c>
      <c r="G15674" s="147">
        <v>87.993142168155558</v>
      </c>
      <c r="H15674" s="147">
        <v>95.017709400000001</v>
      </c>
      <c r="I15674" s="147">
        <v>102.46854</v>
      </c>
      <c r="J15674" s="147">
        <v>109.86612340000002</v>
      </c>
      <c r="K15674" s="147">
        <v>117.2608788</v>
      </c>
    </row>
    <row r="15675" spans="2:11" x14ac:dyDescent="0.2">
      <c r="B15675" s="21" t="str">
        <f t="shared" si="244"/>
        <v>Pelham (Fonthill)Wind2055RCP4.5</v>
      </c>
      <c r="C15675" t="s">
        <v>407</v>
      </c>
      <c r="D15675" t="s">
        <v>1</v>
      </c>
      <c r="E15675" s="144" t="s">
        <v>193</v>
      </c>
      <c r="F15675" s="144">
        <v>2055</v>
      </c>
      <c r="G15675" s="147">
        <v>88.050701906728918</v>
      </c>
      <c r="H15675" s="147">
        <v>95.090974799999998</v>
      </c>
      <c r="I15675" s="147">
        <v>102.56348</v>
      </c>
      <c r="J15675" s="147">
        <v>109.97635480000001</v>
      </c>
      <c r="K15675" s="147">
        <v>117.3898356</v>
      </c>
    </row>
    <row r="15676" spans="2:11" x14ac:dyDescent="0.2">
      <c r="B15676" s="21" t="str">
        <f t="shared" si="244"/>
        <v>Pelham (Fonthill)Wind2060RCP4.5</v>
      </c>
      <c r="C15676" t="s">
        <v>407</v>
      </c>
      <c r="D15676" t="s">
        <v>1</v>
      </c>
      <c r="E15676" s="144" t="s">
        <v>193</v>
      </c>
      <c r="F15676" s="144">
        <v>2060</v>
      </c>
      <c r="G15676" s="147">
        <v>88.108261645302292</v>
      </c>
      <c r="H15676" s="147">
        <v>95.164240200000009</v>
      </c>
      <c r="I15676" s="147">
        <v>102.65842000000001</v>
      </c>
      <c r="J15676" s="147">
        <v>110.08658620000001</v>
      </c>
      <c r="K15676" s="147">
        <v>117.51879239999998</v>
      </c>
    </row>
    <row r="15677" spans="2:11" x14ac:dyDescent="0.2">
      <c r="B15677" s="21" t="str">
        <f t="shared" si="244"/>
        <v>Pelham (Fonthill)Wind2065RCP4.5</v>
      </c>
      <c r="C15677" t="s">
        <v>407</v>
      </c>
      <c r="D15677" t="s">
        <v>1</v>
      </c>
      <c r="E15677" s="144" t="s">
        <v>193</v>
      </c>
      <c r="F15677" s="144">
        <v>2065</v>
      </c>
      <c r="G15677" s="147">
        <v>88.165821383875652</v>
      </c>
      <c r="H15677" s="147">
        <v>95.237505600000006</v>
      </c>
      <c r="I15677" s="147">
        <v>102.75336</v>
      </c>
      <c r="J15677" s="147">
        <v>110.1968176</v>
      </c>
      <c r="K15677" s="147">
        <v>117.64774919999998</v>
      </c>
    </row>
    <row r="15678" spans="2:11" x14ac:dyDescent="0.2">
      <c r="B15678" s="21" t="str">
        <f t="shared" si="244"/>
        <v>Pelham (Fonthill)Wind2070RCP4.5</v>
      </c>
      <c r="C15678" t="s">
        <v>407</v>
      </c>
      <c r="D15678" t="s">
        <v>1</v>
      </c>
      <c r="E15678" s="144" t="s">
        <v>193</v>
      </c>
      <c r="F15678" s="144">
        <v>2070</v>
      </c>
      <c r="G15678" s="147">
        <v>88.223381122449027</v>
      </c>
      <c r="H15678" s="147">
        <v>95.310771000000003</v>
      </c>
      <c r="I15678" s="147">
        <v>102.84829999999999</v>
      </c>
      <c r="J15678" s="147">
        <v>110.30704900000001</v>
      </c>
      <c r="K15678" s="147">
        <v>117.77670599999998</v>
      </c>
    </row>
    <row r="15679" spans="2:11" x14ac:dyDescent="0.2">
      <c r="B15679" s="21" t="str">
        <f t="shared" si="244"/>
        <v>Pelham (Fonthill)Wind2075RCP4.5</v>
      </c>
      <c r="C15679" t="s">
        <v>407</v>
      </c>
      <c r="D15679" t="s">
        <v>1</v>
      </c>
      <c r="E15679" s="144" t="s">
        <v>193</v>
      </c>
      <c r="F15679" s="144">
        <v>2075</v>
      </c>
      <c r="G15679" s="147">
        <v>88.304778732552776</v>
      </c>
      <c r="H15679" s="147">
        <v>95.425052500000007</v>
      </c>
      <c r="I15679" s="147">
        <v>103.00485</v>
      </c>
      <c r="J15679" s="147">
        <v>110.49797266666667</v>
      </c>
      <c r="K15679" s="147">
        <v>118.00506699999997</v>
      </c>
    </row>
    <row r="15680" spans="2:11" x14ac:dyDescent="0.2">
      <c r="B15680" s="21" t="str">
        <f t="shared" si="244"/>
        <v>Pelham (Fonthill)Wind2080RCP4.5</v>
      </c>
      <c r="C15680" t="s">
        <v>407</v>
      </c>
      <c r="D15680" t="s">
        <v>1</v>
      </c>
      <c r="E15680" s="144" t="s">
        <v>193</v>
      </c>
      <c r="F15680" s="144">
        <v>2080</v>
      </c>
      <c r="G15680" s="147">
        <v>88.386176342656526</v>
      </c>
      <c r="H15680" s="147">
        <v>95.539334000000011</v>
      </c>
      <c r="I15680" s="147">
        <v>103.1614</v>
      </c>
      <c r="J15680" s="147">
        <v>110.68889633333335</v>
      </c>
      <c r="K15680" s="147">
        <v>118.23342799999998</v>
      </c>
    </row>
    <row r="15681" spans="2:11" x14ac:dyDescent="0.2">
      <c r="B15681" s="21" t="str">
        <f t="shared" si="244"/>
        <v>Pelham (Fonthill)Wind2085RCP4.5</v>
      </c>
      <c r="C15681" t="s">
        <v>407</v>
      </c>
      <c r="D15681" t="s">
        <v>1</v>
      </c>
      <c r="E15681" s="144" t="s">
        <v>193</v>
      </c>
      <c r="F15681" s="144">
        <v>2085</v>
      </c>
      <c r="G15681" s="147">
        <v>88.467573952760276</v>
      </c>
      <c r="H15681" s="147">
        <v>95.653615500000001</v>
      </c>
      <c r="I15681" s="147">
        <v>103.31795</v>
      </c>
      <c r="J15681" s="147">
        <v>110.87982000000001</v>
      </c>
      <c r="K15681" s="147">
        <v>118.46178899999998</v>
      </c>
    </row>
    <row r="15682" spans="2:11" x14ac:dyDescent="0.2">
      <c r="B15682" s="21" t="str">
        <f t="shared" si="244"/>
        <v>Pelham (Fonthill)Wind2090RCP4.5</v>
      </c>
      <c r="C15682" t="s">
        <v>407</v>
      </c>
      <c r="D15682" t="s">
        <v>1</v>
      </c>
      <c r="E15682" s="144" t="s">
        <v>193</v>
      </c>
      <c r="F15682" s="144">
        <v>2090</v>
      </c>
      <c r="G15682" s="147">
        <v>88.548971562864025</v>
      </c>
      <c r="H15682" s="147">
        <v>95.767897000000005</v>
      </c>
      <c r="I15682" s="147">
        <v>103.47450000000001</v>
      </c>
      <c r="J15682" s="147">
        <v>111.07074366666667</v>
      </c>
      <c r="K15682" s="147">
        <v>118.69014999999997</v>
      </c>
    </row>
    <row r="15683" spans="2:11" x14ac:dyDescent="0.2">
      <c r="B15683" s="21" t="str">
        <f t="shared" si="244"/>
        <v>Pelham (Fonthill)Wind2095RCP4.5</v>
      </c>
      <c r="C15683" t="s">
        <v>407</v>
      </c>
      <c r="D15683" t="s">
        <v>1</v>
      </c>
      <c r="E15683" s="144" t="s">
        <v>193</v>
      </c>
      <c r="F15683" s="144">
        <v>2095</v>
      </c>
      <c r="G15683" s="147">
        <v>88.630369172967775</v>
      </c>
      <c r="H15683" s="147">
        <v>95.882178500000009</v>
      </c>
      <c r="I15683" s="147">
        <v>103.63105000000002</v>
      </c>
      <c r="J15683" s="147">
        <v>111.26166733333335</v>
      </c>
      <c r="K15683" s="147">
        <v>118.91851099999997</v>
      </c>
    </row>
    <row r="15684" spans="2:11" x14ac:dyDescent="0.2">
      <c r="B15684" s="21" t="str">
        <f t="shared" si="244"/>
        <v>Pelham (Fonthill)Wind2100RCP4.5</v>
      </c>
      <c r="C15684" t="s">
        <v>407</v>
      </c>
      <c r="D15684" t="s">
        <v>1</v>
      </c>
      <c r="E15684" s="144" t="s">
        <v>193</v>
      </c>
      <c r="F15684" s="144">
        <v>2100</v>
      </c>
      <c r="G15684" s="147">
        <v>88.711766783071525</v>
      </c>
      <c r="H15684" s="147">
        <v>95.996460000000013</v>
      </c>
      <c r="I15684" s="147">
        <v>103.78760000000001</v>
      </c>
      <c r="J15684" s="147">
        <v>111.45259100000001</v>
      </c>
      <c r="K15684" s="147">
        <v>119.14687199999997</v>
      </c>
    </row>
    <row r="15685" spans="2:11" x14ac:dyDescent="0.2">
      <c r="B15685" s="21" t="str">
        <f t="shared" si="244"/>
        <v>Pelham (Fonthill)Wind2023RCP6.0</v>
      </c>
      <c r="C15685" t="s">
        <v>407</v>
      </c>
      <c r="D15685" t="s">
        <v>1</v>
      </c>
      <c r="E15685" s="144" t="s">
        <v>192</v>
      </c>
      <c r="F15685" s="144">
        <v>2023</v>
      </c>
      <c r="G15685" s="147">
        <v>88.110005879804504</v>
      </c>
      <c r="H15685" s="147">
        <v>95.122911000000002</v>
      </c>
      <c r="I15685" s="147">
        <v>102.5655</v>
      </c>
      <c r="J15685" s="147">
        <v>109.96122500000001</v>
      </c>
      <c r="K15685" s="147">
        <v>117.35068800000001</v>
      </c>
    </row>
    <row r="15686" spans="2:11" x14ac:dyDescent="0.2">
      <c r="B15686" s="21" t="str">
        <f t="shared" si="244"/>
        <v>Pelham (Fonthill)Wind2025RCP6.0</v>
      </c>
      <c r="C15686" t="s">
        <v>407</v>
      </c>
      <c r="D15686" t="s">
        <v>1</v>
      </c>
      <c r="E15686" s="144" t="s">
        <v>192</v>
      </c>
      <c r="F15686" s="144">
        <v>2025</v>
      </c>
      <c r="G15686" s="147">
        <v>88.080935304767451</v>
      </c>
      <c r="H15686" s="147">
        <v>95.093166499999995</v>
      </c>
      <c r="I15686" s="147">
        <v>102.53351666666667</v>
      </c>
      <c r="J15686" s="147">
        <v>109.92700283333335</v>
      </c>
      <c r="K15686" s="147">
        <v>117.314227</v>
      </c>
    </row>
    <row r="15687" spans="2:11" x14ac:dyDescent="0.2">
      <c r="B15687" s="21" t="str">
        <f t="shared" si="244"/>
        <v>Pelham (Fonthill)Wind2030RCP6.0</v>
      </c>
      <c r="C15687" t="s">
        <v>407</v>
      </c>
      <c r="D15687" t="s">
        <v>1</v>
      </c>
      <c r="E15687" s="144" t="s">
        <v>192</v>
      </c>
      <c r="F15687" s="144">
        <v>2030</v>
      </c>
      <c r="G15687" s="147">
        <v>88.051864729730397</v>
      </c>
      <c r="H15687" s="147">
        <v>95.063422000000003</v>
      </c>
      <c r="I15687" s="147">
        <v>102.50153333333334</v>
      </c>
      <c r="J15687" s="147">
        <v>109.89278066666668</v>
      </c>
      <c r="K15687" s="147">
        <v>117.277766</v>
      </c>
    </row>
    <row r="15688" spans="2:11" x14ac:dyDescent="0.2">
      <c r="B15688" s="21" t="str">
        <f t="shared" si="244"/>
        <v>Pelham (Fonthill)Wind2035RCP6.0</v>
      </c>
      <c r="C15688" t="s">
        <v>407</v>
      </c>
      <c r="D15688" t="s">
        <v>1</v>
      </c>
      <c r="E15688" s="144" t="s">
        <v>192</v>
      </c>
      <c r="F15688" s="144">
        <v>2035</v>
      </c>
      <c r="G15688" s="147">
        <v>88.022794154693344</v>
      </c>
      <c r="H15688" s="147">
        <v>95.03367750000001</v>
      </c>
      <c r="I15688" s="147">
        <v>102.46955</v>
      </c>
      <c r="J15688" s="147">
        <v>109.85855850000002</v>
      </c>
      <c r="K15688" s="147">
        <v>117.24130500000001</v>
      </c>
    </row>
    <row r="15689" spans="2:11" x14ac:dyDescent="0.2">
      <c r="B15689" s="21" t="str">
        <f t="shared" si="244"/>
        <v>Pelham (Fonthill)Wind2040RCP6.0</v>
      </c>
      <c r="C15689" t="s">
        <v>407</v>
      </c>
      <c r="D15689" t="s">
        <v>1</v>
      </c>
      <c r="E15689" s="144" t="s">
        <v>192</v>
      </c>
      <c r="F15689" s="144">
        <v>2040</v>
      </c>
      <c r="G15689" s="147">
        <v>87.99372357965629</v>
      </c>
      <c r="H15689" s="147">
        <v>95.003933000000004</v>
      </c>
      <c r="I15689" s="147">
        <v>102.43756666666667</v>
      </c>
      <c r="J15689" s="147">
        <v>109.82433633333335</v>
      </c>
      <c r="K15689" s="147">
        <v>117.20484400000001</v>
      </c>
    </row>
    <row r="15690" spans="2:11" x14ac:dyDescent="0.2">
      <c r="B15690" s="21" t="str">
        <f t="shared" si="244"/>
        <v>Pelham (Fonthill)Wind2045RCP6.0</v>
      </c>
      <c r="C15690" t="s">
        <v>407</v>
      </c>
      <c r="D15690" t="s">
        <v>1</v>
      </c>
      <c r="E15690" s="144" t="s">
        <v>192</v>
      </c>
      <c r="F15690" s="144">
        <v>2045</v>
      </c>
      <c r="G15690" s="147">
        <v>87.964653004619237</v>
      </c>
      <c r="H15690" s="147">
        <v>94.974188499999997</v>
      </c>
      <c r="I15690" s="147">
        <v>102.40558333333334</v>
      </c>
      <c r="J15690" s="147">
        <v>109.79011416666668</v>
      </c>
      <c r="K15690" s="147">
        <v>117.16838300000001</v>
      </c>
    </row>
    <row r="15691" spans="2:11" x14ac:dyDescent="0.2">
      <c r="B15691" s="21" t="str">
        <f t="shared" si="244"/>
        <v>Pelham (Fonthill)Wind2050RCP6.0</v>
      </c>
      <c r="C15691" t="s">
        <v>407</v>
      </c>
      <c r="D15691" t="s">
        <v>1</v>
      </c>
      <c r="E15691" s="144" t="s">
        <v>192</v>
      </c>
      <c r="F15691" s="144">
        <v>2050</v>
      </c>
      <c r="G15691" s="147">
        <v>87.993142168155558</v>
      </c>
      <c r="H15691" s="147">
        <v>95.017709400000001</v>
      </c>
      <c r="I15691" s="147">
        <v>102.46854</v>
      </c>
      <c r="J15691" s="147">
        <v>109.86612340000002</v>
      </c>
      <c r="K15691" s="147">
        <v>117.2608788</v>
      </c>
    </row>
    <row r="15692" spans="2:11" x14ac:dyDescent="0.2">
      <c r="B15692" s="21" t="str">
        <f t="shared" ref="B15692:B15755" si="245">C15692&amp;D15692&amp;F15692&amp;E15692</f>
        <v>Pelham (Fonthill)Wind2055RCP6.0</v>
      </c>
      <c r="C15692" t="s">
        <v>407</v>
      </c>
      <c r="D15692" t="s">
        <v>1</v>
      </c>
      <c r="E15692" s="144" t="s">
        <v>192</v>
      </c>
      <c r="F15692" s="144">
        <v>2055</v>
      </c>
      <c r="G15692" s="147">
        <v>88.050701906728918</v>
      </c>
      <c r="H15692" s="147">
        <v>95.090974799999998</v>
      </c>
      <c r="I15692" s="147">
        <v>102.56348</v>
      </c>
      <c r="J15692" s="147">
        <v>109.97635480000001</v>
      </c>
      <c r="K15692" s="147">
        <v>117.3898356</v>
      </c>
    </row>
    <row r="15693" spans="2:11" x14ac:dyDescent="0.2">
      <c r="B15693" s="21" t="str">
        <f t="shared" si="245"/>
        <v>Pelham (Fonthill)Wind2060RCP6.0</v>
      </c>
      <c r="C15693" t="s">
        <v>407</v>
      </c>
      <c r="D15693" t="s">
        <v>1</v>
      </c>
      <c r="E15693" s="144" t="s">
        <v>192</v>
      </c>
      <c r="F15693" s="144">
        <v>2060</v>
      </c>
      <c r="G15693" s="147">
        <v>88.108261645302292</v>
      </c>
      <c r="H15693" s="147">
        <v>95.164240200000009</v>
      </c>
      <c r="I15693" s="147">
        <v>102.65842000000001</v>
      </c>
      <c r="J15693" s="147">
        <v>110.08658620000001</v>
      </c>
      <c r="K15693" s="147">
        <v>117.51879239999998</v>
      </c>
    </row>
    <row r="15694" spans="2:11" x14ac:dyDescent="0.2">
      <c r="B15694" s="21" t="str">
        <f t="shared" si="245"/>
        <v>Pelham (Fonthill)Wind2065RCP6.0</v>
      </c>
      <c r="C15694" t="s">
        <v>407</v>
      </c>
      <c r="D15694" t="s">
        <v>1</v>
      </c>
      <c r="E15694" s="144" t="s">
        <v>192</v>
      </c>
      <c r="F15694" s="144">
        <v>2065</v>
      </c>
      <c r="G15694" s="147">
        <v>88.165821383875652</v>
      </c>
      <c r="H15694" s="147">
        <v>95.237505600000006</v>
      </c>
      <c r="I15694" s="147">
        <v>102.75336</v>
      </c>
      <c r="J15694" s="147">
        <v>110.1968176</v>
      </c>
      <c r="K15694" s="147">
        <v>117.64774919999998</v>
      </c>
    </row>
    <row r="15695" spans="2:11" x14ac:dyDescent="0.2">
      <c r="B15695" s="21" t="str">
        <f t="shared" si="245"/>
        <v>Pelham (Fonthill)Wind2070RCP6.0</v>
      </c>
      <c r="C15695" t="s">
        <v>407</v>
      </c>
      <c r="D15695" t="s">
        <v>1</v>
      </c>
      <c r="E15695" s="144" t="s">
        <v>192</v>
      </c>
      <c r="F15695" s="144">
        <v>2070</v>
      </c>
      <c r="G15695" s="147">
        <v>88.223381122449027</v>
      </c>
      <c r="H15695" s="147">
        <v>95.310771000000003</v>
      </c>
      <c r="I15695" s="147">
        <v>102.84829999999999</v>
      </c>
      <c r="J15695" s="147">
        <v>110.30704900000001</v>
      </c>
      <c r="K15695" s="147">
        <v>117.77670599999998</v>
      </c>
    </row>
    <row r="15696" spans="2:11" x14ac:dyDescent="0.2">
      <c r="B15696" s="21" t="str">
        <f t="shared" si="245"/>
        <v>Pelham (Fonthill)Wind2075RCP6.0</v>
      </c>
      <c r="C15696" t="s">
        <v>407</v>
      </c>
      <c r="D15696" t="s">
        <v>1</v>
      </c>
      <c r="E15696" s="144" t="s">
        <v>192</v>
      </c>
      <c r="F15696" s="144">
        <v>2075</v>
      </c>
      <c r="G15696" s="147">
        <v>88.345477537604651</v>
      </c>
      <c r="H15696" s="147">
        <v>95.482193250000009</v>
      </c>
      <c r="I15696" s="147">
        <v>103.083125</v>
      </c>
      <c r="J15696" s="147">
        <v>110.5934345</v>
      </c>
      <c r="K15696" s="147">
        <v>118.11924749999997</v>
      </c>
    </row>
    <row r="15697" spans="2:11" x14ac:dyDescent="0.2">
      <c r="B15697" s="21" t="str">
        <f t="shared" si="245"/>
        <v>Pelham (Fonthill)Wind2080RCP6.0</v>
      </c>
      <c r="C15697" t="s">
        <v>407</v>
      </c>
      <c r="D15697" t="s">
        <v>1</v>
      </c>
      <c r="E15697" s="144" t="s">
        <v>192</v>
      </c>
      <c r="F15697" s="144">
        <v>2080</v>
      </c>
      <c r="G15697" s="147">
        <v>88.467573952760276</v>
      </c>
      <c r="H15697" s="147">
        <v>95.653615500000001</v>
      </c>
      <c r="I15697" s="147">
        <v>103.31795</v>
      </c>
      <c r="J15697" s="147">
        <v>110.87982000000001</v>
      </c>
      <c r="K15697" s="147">
        <v>118.46178899999998</v>
      </c>
    </row>
    <row r="15698" spans="2:11" x14ac:dyDescent="0.2">
      <c r="B15698" s="21" t="str">
        <f t="shared" si="245"/>
        <v>Pelham (Fonthill)Wind2085RCP6.0</v>
      </c>
      <c r="C15698" t="s">
        <v>407</v>
      </c>
      <c r="D15698" t="s">
        <v>1</v>
      </c>
      <c r="E15698" s="144" t="s">
        <v>192</v>
      </c>
      <c r="F15698" s="144">
        <v>2085</v>
      </c>
      <c r="G15698" s="147">
        <v>88.5896703679159</v>
      </c>
      <c r="H15698" s="147">
        <v>95.825037750000007</v>
      </c>
      <c r="I15698" s="147">
        <v>103.55277500000001</v>
      </c>
      <c r="J15698" s="147">
        <v>111.16620550000002</v>
      </c>
      <c r="K15698" s="147">
        <v>118.80433049999998</v>
      </c>
    </row>
    <row r="15699" spans="2:11" x14ac:dyDescent="0.2">
      <c r="B15699" s="21" t="str">
        <f t="shared" si="245"/>
        <v>Pelham (Fonthill)Wind2090RCP6.0</v>
      </c>
      <c r="C15699" t="s">
        <v>407</v>
      </c>
      <c r="D15699" t="s">
        <v>1</v>
      </c>
      <c r="E15699" s="144" t="s">
        <v>192</v>
      </c>
      <c r="F15699" s="144">
        <v>2090</v>
      </c>
      <c r="G15699" s="147">
        <v>88.897818463308667</v>
      </c>
      <c r="H15699" s="147">
        <v>96.23441600000001</v>
      </c>
      <c r="I15699" s="147">
        <v>104.08723333333334</v>
      </c>
      <c r="J15699" s="147">
        <v>111.80922200000001</v>
      </c>
      <c r="K15699" s="147">
        <v>119.56137599999998</v>
      </c>
    </row>
    <row r="15700" spans="2:11" x14ac:dyDescent="0.2">
      <c r="B15700" s="21" t="str">
        <f t="shared" si="245"/>
        <v>Pelham (Fonthill)Wind2095RCP6.0</v>
      </c>
      <c r="C15700" t="s">
        <v>407</v>
      </c>
      <c r="D15700" t="s">
        <v>1</v>
      </c>
      <c r="E15700" s="144" t="s">
        <v>192</v>
      </c>
      <c r="F15700" s="144">
        <v>2095</v>
      </c>
      <c r="G15700" s="147">
        <v>89.083870143545795</v>
      </c>
      <c r="H15700" s="147">
        <v>96.472372000000021</v>
      </c>
      <c r="I15700" s="147">
        <v>104.38686666666666</v>
      </c>
      <c r="J15700" s="147">
        <v>112.165853</v>
      </c>
      <c r="K15700" s="147">
        <v>119.97587999999999</v>
      </c>
    </row>
    <row r="15701" spans="2:11" x14ac:dyDescent="0.2">
      <c r="B15701" s="21" t="str">
        <f t="shared" si="245"/>
        <v>Pelham (Fonthill)Wind2100RCP6.0</v>
      </c>
      <c r="C15701" t="s">
        <v>407</v>
      </c>
      <c r="D15701" t="s">
        <v>1</v>
      </c>
      <c r="E15701" s="144" t="s">
        <v>192</v>
      </c>
      <c r="F15701" s="144">
        <v>2100</v>
      </c>
      <c r="G15701" s="147">
        <v>89.269921823782937</v>
      </c>
      <c r="H15701" s="147">
        <v>96.710328000000018</v>
      </c>
      <c r="I15701" s="147">
        <v>104.6865</v>
      </c>
      <c r="J15701" s="147">
        <v>112.52248399999999</v>
      </c>
      <c r="K15701" s="147">
        <v>120.390384</v>
      </c>
    </row>
    <row r="15702" spans="2:11" x14ac:dyDescent="0.2">
      <c r="B15702" s="21" t="str">
        <f t="shared" si="245"/>
        <v>Pelham (Fonthill)Wind2023RCP8.5</v>
      </c>
      <c r="C15702" t="s">
        <v>407</v>
      </c>
      <c r="D15702" t="s">
        <v>1</v>
      </c>
      <c r="E15702" s="144" t="s">
        <v>191</v>
      </c>
      <c r="F15702" s="144">
        <v>2023</v>
      </c>
      <c r="G15702" s="147">
        <v>88.110005879804504</v>
      </c>
      <c r="H15702" s="147">
        <v>95.122911000000002</v>
      </c>
      <c r="I15702" s="147">
        <v>102.5655</v>
      </c>
      <c r="J15702" s="147">
        <v>109.96122500000001</v>
      </c>
      <c r="K15702" s="147">
        <v>117.35068800000001</v>
      </c>
    </row>
    <row r="15703" spans="2:11" x14ac:dyDescent="0.2">
      <c r="B15703" s="21" t="str">
        <f t="shared" si="245"/>
        <v>Pelham (Fonthill)Wind2025RCP8.5</v>
      </c>
      <c r="C15703" t="s">
        <v>407</v>
      </c>
      <c r="D15703" t="s">
        <v>1</v>
      </c>
      <c r="E15703" s="144" t="s">
        <v>191</v>
      </c>
      <c r="F15703" s="144">
        <v>2025</v>
      </c>
      <c r="G15703" s="147">
        <v>88.051864729730397</v>
      </c>
      <c r="H15703" s="147">
        <v>95.063422000000003</v>
      </c>
      <c r="I15703" s="147">
        <v>102.50153333333334</v>
      </c>
      <c r="J15703" s="147">
        <v>109.89278066666668</v>
      </c>
      <c r="K15703" s="147">
        <v>117.277766</v>
      </c>
    </row>
    <row r="15704" spans="2:11" x14ac:dyDescent="0.2">
      <c r="B15704" s="21" t="str">
        <f t="shared" si="245"/>
        <v>Pelham (Fonthill)Wind2030RCP8.5</v>
      </c>
      <c r="C15704" t="s">
        <v>407</v>
      </c>
      <c r="D15704" t="s">
        <v>1</v>
      </c>
      <c r="E15704" s="144" t="s">
        <v>191</v>
      </c>
      <c r="F15704" s="144">
        <v>2030</v>
      </c>
      <c r="G15704" s="147">
        <v>87.99372357965629</v>
      </c>
      <c r="H15704" s="147">
        <v>95.003933000000004</v>
      </c>
      <c r="I15704" s="147">
        <v>102.43756666666667</v>
      </c>
      <c r="J15704" s="147">
        <v>109.82433633333335</v>
      </c>
      <c r="K15704" s="147">
        <v>117.20484400000001</v>
      </c>
    </row>
    <row r="15705" spans="2:11" x14ac:dyDescent="0.2">
      <c r="B15705" s="21" t="str">
        <f t="shared" si="245"/>
        <v>Pelham (Fonthill)Wind2035RCP8.5</v>
      </c>
      <c r="C15705" t="s">
        <v>407</v>
      </c>
      <c r="D15705" t="s">
        <v>1</v>
      </c>
      <c r="E15705" s="144" t="s">
        <v>191</v>
      </c>
      <c r="F15705" s="144">
        <v>2035</v>
      </c>
      <c r="G15705" s="147">
        <v>87.935582429582183</v>
      </c>
      <c r="H15705" s="147">
        <v>94.944444000000004</v>
      </c>
      <c r="I15705" s="147">
        <v>102.37360000000001</v>
      </c>
      <c r="J15705" s="147">
        <v>109.75589200000002</v>
      </c>
      <c r="K15705" s="147">
        <v>117.131922</v>
      </c>
    </row>
    <row r="15706" spans="2:11" x14ac:dyDescent="0.2">
      <c r="B15706" s="21" t="str">
        <f t="shared" si="245"/>
        <v>Pelham (Fonthill)Wind2040RCP8.5</v>
      </c>
      <c r="C15706" t="s">
        <v>407</v>
      </c>
      <c r="D15706" t="s">
        <v>1</v>
      </c>
      <c r="E15706" s="144" t="s">
        <v>191</v>
      </c>
      <c r="F15706" s="144">
        <v>2040</v>
      </c>
      <c r="G15706" s="147">
        <v>88.03151532720446</v>
      </c>
      <c r="H15706" s="147">
        <v>95.066552999999999</v>
      </c>
      <c r="I15706" s="147">
        <v>102.53183333333334</v>
      </c>
      <c r="J15706" s="147">
        <v>109.93961100000001</v>
      </c>
      <c r="K15706" s="147">
        <v>117.34684999999999</v>
      </c>
    </row>
    <row r="15707" spans="2:11" x14ac:dyDescent="0.2">
      <c r="B15707" s="21" t="str">
        <f t="shared" si="245"/>
        <v>Pelham (Fonthill)Wind2045RCP8.5</v>
      </c>
      <c r="C15707" t="s">
        <v>407</v>
      </c>
      <c r="D15707" t="s">
        <v>1</v>
      </c>
      <c r="E15707" s="144" t="s">
        <v>191</v>
      </c>
      <c r="F15707" s="144">
        <v>2045</v>
      </c>
      <c r="G15707" s="147">
        <v>88.12744822482675</v>
      </c>
      <c r="H15707" s="147">
        <v>95.188662000000008</v>
      </c>
      <c r="I15707" s="147">
        <v>102.69006666666667</v>
      </c>
      <c r="J15707" s="147">
        <v>110.12333000000001</v>
      </c>
      <c r="K15707" s="147">
        <v>117.56177799999999</v>
      </c>
    </row>
    <row r="15708" spans="2:11" x14ac:dyDescent="0.2">
      <c r="B15708" s="21" t="str">
        <f t="shared" si="245"/>
        <v>Pelham (Fonthill)Wind2050RCP8.5</v>
      </c>
      <c r="C15708" t="s">
        <v>407</v>
      </c>
      <c r="D15708" t="s">
        <v>1</v>
      </c>
      <c r="E15708" s="144" t="s">
        <v>191</v>
      </c>
      <c r="F15708" s="144">
        <v>2050</v>
      </c>
      <c r="G15708" s="147">
        <v>88.386176342656526</v>
      </c>
      <c r="H15708" s="147">
        <v>95.539334000000011</v>
      </c>
      <c r="I15708" s="147">
        <v>103.1614</v>
      </c>
      <c r="J15708" s="147">
        <v>110.68889633333335</v>
      </c>
      <c r="K15708" s="147">
        <v>118.23342799999998</v>
      </c>
    </row>
    <row r="15709" spans="2:11" x14ac:dyDescent="0.2">
      <c r="B15709" s="21" t="str">
        <f t="shared" si="245"/>
        <v>Pelham (Fonthill)Wind2055RCP8.5</v>
      </c>
      <c r="C15709" t="s">
        <v>407</v>
      </c>
      <c r="D15709" t="s">
        <v>1</v>
      </c>
      <c r="E15709" s="144" t="s">
        <v>191</v>
      </c>
      <c r="F15709" s="144">
        <v>2055</v>
      </c>
      <c r="G15709" s="147">
        <v>88.548971562864025</v>
      </c>
      <c r="H15709" s="147">
        <v>95.767897000000005</v>
      </c>
      <c r="I15709" s="147">
        <v>103.47450000000001</v>
      </c>
      <c r="J15709" s="147">
        <v>111.07074366666667</v>
      </c>
      <c r="K15709" s="147">
        <v>118.69014999999997</v>
      </c>
    </row>
    <row r="15710" spans="2:11" x14ac:dyDescent="0.2">
      <c r="B15710" s="21" t="str">
        <f t="shared" si="245"/>
        <v>Pelham (Fonthill)Wind2060RCP8.5</v>
      </c>
      <c r="C15710" t="s">
        <v>407</v>
      </c>
      <c r="D15710" t="s">
        <v>1</v>
      </c>
      <c r="E15710" s="144" t="s">
        <v>191</v>
      </c>
      <c r="F15710" s="144">
        <v>2060</v>
      </c>
      <c r="G15710" s="147">
        <v>88.897818463308667</v>
      </c>
      <c r="H15710" s="147">
        <v>96.23441600000001</v>
      </c>
      <c r="I15710" s="147">
        <v>104.08723333333334</v>
      </c>
      <c r="J15710" s="147">
        <v>111.80922200000001</v>
      </c>
      <c r="K15710" s="147">
        <v>119.56137599999998</v>
      </c>
    </row>
    <row r="15711" spans="2:11" x14ac:dyDescent="0.2">
      <c r="B15711" s="21" t="str">
        <f t="shared" si="245"/>
        <v>Pelham (Fonthill)Wind2065RCP8.5</v>
      </c>
      <c r="C15711" t="s">
        <v>407</v>
      </c>
      <c r="D15711" t="s">
        <v>1</v>
      </c>
      <c r="E15711" s="144" t="s">
        <v>191</v>
      </c>
      <c r="F15711" s="144">
        <v>2065</v>
      </c>
      <c r="G15711" s="147">
        <v>89.083870143545795</v>
      </c>
      <c r="H15711" s="147">
        <v>96.472372000000021</v>
      </c>
      <c r="I15711" s="147">
        <v>104.38686666666666</v>
      </c>
      <c r="J15711" s="147">
        <v>112.165853</v>
      </c>
      <c r="K15711" s="147">
        <v>119.97587999999999</v>
      </c>
    </row>
    <row r="15712" spans="2:11" x14ac:dyDescent="0.2">
      <c r="B15712" s="21" t="str">
        <f t="shared" si="245"/>
        <v>Pelham (Fonthill)Wind2070RCP8.5</v>
      </c>
      <c r="C15712" t="s">
        <v>407</v>
      </c>
      <c r="D15712" t="s">
        <v>1</v>
      </c>
      <c r="E15712" s="144" t="s">
        <v>191</v>
      </c>
      <c r="F15712" s="144">
        <v>2070</v>
      </c>
      <c r="G15712" s="147">
        <v>89.330970031360749</v>
      </c>
      <c r="H15712" s="147">
        <v>96.813651000000007</v>
      </c>
      <c r="I15712" s="147">
        <v>104.85146666666667</v>
      </c>
      <c r="J15712" s="147">
        <v>112.73862399999999</v>
      </c>
      <c r="K15712" s="147">
        <v>120.65136799999999</v>
      </c>
    </row>
    <row r="15713" spans="2:11" x14ac:dyDescent="0.2">
      <c r="B15713" s="21" t="str">
        <f t="shared" si="245"/>
        <v>Pelham (Fonthill)Wind2075RCP8.5</v>
      </c>
      <c r="C15713" t="s">
        <v>407</v>
      </c>
      <c r="D15713" t="s">
        <v>1</v>
      </c>
      <c r="E15713" s="144" t="s">
        <v>191</v>
      </c>
      <c r="F15713" s="144">
        <v>2075</v>
      </c>
      <c r="G15713" s="147">
        <v>89.392018238938562</v>
      </c>
      <c r="H15713" s="147">
        <v>96.91697400000001</v>
      </c>
      <c r="I15713" s="147">
        <v>105.01643333333334</v>
      </c>
      <c r="J15713" s="147">
        <v>112.954764</v>
      </c>
      <c r="K15713" s="147">
        <v>120.912352</v>
      </c>
    </row>
    <row r="15714" spans="2:11" x14ac:dyDescent="0.2">
      <c r="B15714" s="21" t="str">
        <f t="shared" si="245"/>
        <v>Pelham (Fonthill)Wind2080RCP8.5</v>
      </c>
      <c r="C15714" t="s">
        <v>407</v>
      </c>
      <c r="D15714" t="s">
        <v>1</v>
      </c>
      <c r="E15714" s="144" t="s">
        <v>191</v>
      </c>
      <c r="F15714" s="144">
        <v>2080</v>
      </c>
      <c r="G15714" s="147">
        <v>89.453066446516374</v>
      </c>
      <c r="H15714" s="147">
        <v>97.020296999999999</v>
      </c>
      <c r="I15714" s="147">
        <v>105.18140000000001</v>
      </c>
      <c r="J15714" s="147">
        <v>113.17090399999999</v>
      </c>
      <c r="K15714" s="147">
        <v>121.17333599999999</v>
      </c>
    </row>
    <row r="15715" spans="2:11" x14ac:dyDescent="0.2">
      <c r="B15715" s="21" t="str">
        <f t="shared" si="245"/>
        <v>Pelham (Fonthill)Wind2085RCP8.5</v>
      </c>
      <c r="C15715" t="s">
        <v>407</v>
      </c>
      <c r="D15715" t="s">
        <v>1</v>
      </c>
      <c r="E15715" s="144" t="s">
        <v>191</v>
      </c>
      <c r="F15715" s="144">
        <v>2085</v>
      </c>
      <c r="G15715" s="147">
        <v>89.518475240349744</v>
      </c>
      <c r="H15715" s="147">
        <v>97.128316499999997</v>
      </c>
      <c r="I15715" s="147">
        <v>105.33795000000001</v>
      </c>
      <c r="J15715" s="147">
        <v>113.36543</v>
      </c>
      <c r="K15715" s="147">
        <v>121.41512999999999</v>
      </c>
    </row>
    <row r="15716" spans="2:11" x14ac:dyDescent="0.2">
      <c r="B15716" s="21" t="str">
        <f t="shared" si="245"/>
        <v>Pelham (Fonthill)Wind2090RCP8.5</v>
      </c>
      <c r="C15716" t="s">
        <v>407</v>
      </c>
      <c r="D15716" t="s">
        <v>1</v>
      </c>
      <c r="E15716" s="144" t="s">
        <v>191</v>
      </c>
      <c r="F15716" s="144">
        <v>2090</v>
      </c>
      <c r="G15716" s="147">
        <v>89.583884034183114</v>
      </c>
      <c r="H15716" s="147">
        <v>97.236335999999994</v>
      </c>
      <c r="I15716" s="147">
        <v>105.4945</v>
      </c>
      <c r="J15716" s="147">
        <v>113.559956</v>
      </c>
      <c r="K15716" s="147">
        <v>121.65692399999999</v>
      </c>
    </row>
    <row r="15717" spans="2:11" x14ac:dyDescent="0.2">
      <c r="B15717" s="21" t="str">
        <f t="shared" si="245"/>
        <v>Pelham (Fonthill)Wind2095RCP8.5</v>
      </c>
      <c r="C15717" t="s">
        <v>407</v>
      </c>
      <c r="D15717" t="s">
        <v>1</v>
      </c>
      <c r="E15717" s="144" t="s">
        <v>191</v>
      </c>
      <c r="F15717" s="144">
        <v>2095</v>
      </c>
      <c r="G15717" s="147">
        <v>89.583884034183114</v>
      </c>
      <c r="H15717" s="147">
        <v>97.236335999999994</v>
      </c>
      <c r="I15717" s="147">
        <v>105.4945</v>
      </c>
      <c r="J15717" s="147">
        <v>113.559956</v>
      </c>
      <c r="K15717" s="147">
        <v>121.65692399999999</v>
      </c>
    </row>
    <row r="15718" spans="2:11" x14ac:dyDescent="0.2">
      <c r="B15718" s="21" t="str">
        <f t="shared" si="245"/>
        <v>Pelham (Fonthill)Wind2100RCP8.5</v>
      </c>
      <c r="C15718" t="s">
        <v>407</v>
      </c>
      <c r="D15718" t="s">
        <v>1</v>
      </c>
      <c r="E15718" s="144" t="s">
        <v>191</v>
      </c>
      <c r="F15718" s="144">
        <v>2100</v>
      </c>
      <c r="G15718" s="147">
        <v>89.583884034183114</v>
      </c>
      <c r="H15718" s="147">
        <v>97.236335999999994</v>
      </c>
      <c r="I15718" s="147">
        <v>105.4945</v>
      </c>
      <c r="J15718" s="147">
        <v>113.559956</v>
      </c>
      <c r="K15718" s="147">
        <v>121.65692399999999</v>
      </c>
    </row>
    <row r="15719" spans="2:11" x14ac:dyDescent="0.2">
      <c r="B15719" s="21" t="str">
        <f t="shared" si="245"/>
        <v>PembrokeIce Accretion2023RCP4.5</v>
      </c>
      <c r="C15719" t="s">
        <v>408</v>
      </c>
      <c r="D15719" t="s">
        <v>486</v>
      </c>
      <c r="E15719" s="144" t="s">
        <v>193</v>
      </c>
      <c r="F15719" s="144">
        <v>2023</v>
      </c>
      <c r="G15719" s="147">
        <v>14.028257695864344</v>
      </c>
      <c r="H15719" s="147">
        <v>16.716199999999997</v>
      </c>
      <c r="I15719" s="147">
        <v>20.12</v>
      </c>
      <c r="J15719" s="147">
        <v>22.712999999999994</v>
      </c>
      <c r="K15719" s="147">
        <v>25.325999999999997</v>
      </c>
    </row>
    <row r="15720" spans="2:11" x14ac:dyDescent="0.2">
      <c r="B15720" s="21" t="str">
        <f t="shared" si="245"/>
        <v>PembrokeIce Accretion2025RCP4.5</v>
      </c>
      <c r="C15720" t="s">
        <v>408</v>
      </c>
      <c r="D15720" t="s">
        <v>486</v>
      </c>
      <c r="E15720" s="144" t="s">
        <v>193</v>
      </c>
      <c r="F15720" s="144">
        <v>2025</v>
      </c>
      <c r="G15720" s="147">
        <v>14.162787944931827</v>
      </c>
      <c r="H15720" s="147">
        <v>16.884966666666664</v>
      </c>
      <c r="I15720" s="147">
        <v>20.330000000000002</v>
      </c>
      <c r="J15720" s="147">
        <v>22.957833333333326</v>
      </c>
      <c r="K15720" s="147">
        <v>25.598999999999997</v>
      </c>
    </row>
    <row r="15721" spans="2:11" x14ac:dyDescent="0.2">
      <c r="B15721" s="21" t="str">
        <f t="shared" si="245"/>
        <v>PembrokeIce Accretion2030RCP4.5</v>
      </c>
      <c r="C15721" t="s">
        <v>408</v>
      </c>
      <c r="D15721" t="s">
        <v>486</v>
      </c>
      <c r="E15721" s="144" t="s">
        <v>193</v>
      </c>
      <c r="F15721" s="144">
        <v>2030</v>
      </c>
      <c r="G15721" s="147">
        <v>14.297318193999308</v>
      </c>
      <c r="H15721" s="147">
        <v>17.05373333333333</v>
      </c>
      <c r="I15721" s="147">
        <v>20.54</v>
      </c>
      <c r="J15721" s="147">
        <v>23.202666666666662</v>
      </c>
      <c r="K15721" s="147">
        <v>25.872</v>
      </c>
    </row>
    <row r="15722" spans="2:11" x14ac:dyDescent="0.2">
      <c r="B15722" s="21" t="str">
        <f t="shared" si="245"/>
        <v>PembrokeIce Accretion2035RCP4.5</v>
      </c>
      <c r="C15722" t="s">
        <v>408</v>
      </c>
      <c r="D15722" t="s">
        <v>486</v>
      </c>
      <c r="E15722" s="144" t="s">
        <v>193</v>
      </c>
      <c r="F15722" s="144">
        <v>2035</v>
      </c>
      <c r="G15722" s="147">
        <v>14.431848443066791</v>
      </c>
      <c r="H15722" s="147">
        <v>17.222499999999997</v>
      </c>
      <c r="I15722" s="147">
        <v>20.75</v>
      </c>
      <c r="J15722" s="147">
        <v>23.447499999999998</v>
      </c>
      <c r="K15722" s="147">
        <v>26.145</v>
      </c>
    </row>
    <row r="15723" spans="2:11" x14ac:dyDescent="0.2">
      <c r="B15723" s="21" t="str">
        <f t="shared" si="245"/>
        <v>PembrokeIce Accretion2040RCP4.5</v>
      </c>
      <c r="C15723" t="s">
        <v>408</v>
      </c>
      <c r="D15723" t="s">
        <v>486</v>
      </c>
      <c r="E15723" s="144" t="s">
        <v>193</v>
      </c>
      <c r="F15723" s="144">
        <v>2040</v>
      </c>
      <c r="G15723" s="147">
        <v>14.566378692134274</v>
      </c>
      <c r="H15723" s="147">
        <v>17.391266666666667</v>
      </c>
      <c r="I15723" s="147">
        <v>20.96</v>
      </c>
      <c r="J15723" s="147">
        <v>23.69233333333333</v>
      </c>
      <c r="K15723" s="147">
        <v>26.417999999999999</v>
      </c>
    </row>
    <row r="15724" spans="2:11" x14ac:dyDescent="0.2">
      <c r="B15724" s="21" t="str">
        <f t="shared" si="245"/>
        <v>PembrokeIce Accretion2045RCP4.5</v>
      </c>
      <c r="C15724" t="s">
        <v>408</v>
      </c>
      <c r="D15724" t="s">
        <v>486</v>
      </c>
      <c r="E15724" s="144" t="s">
        <v>193</v>
      </c>
      <c r="F15724" s="144">
        <v>2045</v>
      </c>
      <c r="G15724" s="147">
        <v>14.700908941201755</v>
      </c>
      <c r="H15724" s="147">
        <v>17.560033333333333</v>
      </c>
      <c r="I15724" s="147">
        <v>21.169999999999998</v>
      </c>
      <c r="J15724" s="147">
        <v>23.937166666666663</v>
      </c>
      <c r="K15724" s="147">
        <v>26.691000000000003</v>
      </c>
    </row>
    <row r="15725" spans="2:11" x14ac:dyDescent="0.2">
      <c r="B15725" s="21" t="str">
        <f t="shared" si="245"/>
        <v>PembrokeIce Accretion2050RCP4.5</v>
      </c>
      <c r="C15725" t="s">
        <v>408</v>
      </c>
      <c r="D15725" t="s">
        <v>486</v>
      </c>
      <c r="E15725" s="144" t="s">
        <v>193</v>
      </c>
      <c r="F15725" s="144">
        <v>2050</v>
      </c>
      <c r="G15725" s="147">
        <v>14.832655805805773</v>
      </c>
      <c r="H15725" s="147">
        <v>17.738759999999999</v>
      </c>
      <c r="I15725" s="147">
        <v>21.411999999999999</v>
      </c>
      <c r="J15725" s="147">
        <v>24.222679999999997</v>
      </c>
      <c r="K15725" s="147">
        <v>27.024480000000001</v>
      </c>
    </row>
    <row r="15726" spans="2:11" x14ac:dyDescent="0.2">
      <c r="B15726" s="21" t="str">
        <f t="shared" si="245"/>
        <v>PembrokeIce Accretion2055RCP4.5</v>
      </c>
      <c r="C15726" t="s">
        <v>408</v>
      </c>
      <c r="D15726" t="s">
        <v>486</v>
      </c>
      <c r="E15726" s="144" t="s">
        <v>193</v>
      </c>
      <c r="F15726" s="144">
        <v>2055</v>
      </c>
      <c r="G15726" s="147">
        <v>14.829872421342307</v>
      </c>
      <c r="H15726" s="147">
        <v>17.748719999999999</v>
      </c>
      <c r="I15726" s="147">
        <v>21.443999999999999</v>
      </c>
      <c r="J15726" s="147">
        <v>24.263359999999999</v>
      </c>
      <c r="K15726" s="147">
        <v>27.084960000000002</v>
      </c>
    </row>
    <row r="15727" spans="2:11" x14ac:dyDescent="0.2">
      <c r="B15727" s="21" t="str">
        <f t="shared" si="245"/>
        <v>PembrokeIce Accretion2060RCP4.5</v>
      </c>
      <c r="C15727" t="s">
        <v>408</v>
      </c>
      <c r="D15727" t="s">
        <v>486</v>
      </c>
      <c r="E15727" s="144" t="s">
        <v>193</v>
      </c>
      <c r="F15727" s="144">
        <v>2060</v>
      </c>
      <c r="G15727" s="147">
        <v>14.827089036878842</v>
      </c>
      <c r="H15727" s="147">
        <v>17.758679999999998</v>
      </c>
      <c r="I15727" s="147">
        <v>21.475999999999999</v>
      </c>
      <c r="J15727" s="147">
        <v>24.304039999999997</v>
      </c>
      <c r="K15727" s="147">
        <v>27.145440000000001</v>
      </c>
    </row>
    <row r="15728" spans="2:11" x14ac:dyDescent="0.2">
      <c r="B15728" s="21" t="str">
        <f t="shared" si="245"/>
        <v>PembrokeIce Accretion2065RCP4.5</v>
      </c>
      <c r="C15728" t="s">
        <v>408</v>
      </c>
      <c r="D15728" t="s">
        <v>486</v>
      </c>
      <c r="E15728" s="144" t="s">
        <v>193</v>
      </c>
      <c r="F15728" s="144">
        <v>2065</v>
      </c>
      <c r="G15728" s="147">
        <v>14.824305652415376</v>
      </c>
      <c r="H15728" s="147">
        <v>17.768639999999998</v>
      </c>
      <c r="I15728" s="147">
        <v>21.507999999999999</v>
      </c>
      <c r="J15728" s="147">
        <v>24.344719999999999</v>
      </c>
      <c r="K15728" s="147">
        <v>27.205920000000003</v>
      </c>
    </row>
    <row r="15729" spans="2:11" x14ac:dyDescent="0.2">
      <c r="B15729" s="21" t="str">
        <f t="shared" si="245"/>
        <v>PembrokeIce Accretion2070RCP4.5</v>
      </c>
      <c r="C15729" t="s">
        <v>408</v>
      </c>
      <c r="D15729" t="s">
        <v>486</v>
      </c>
      <c r="E15729" s="144" t="s">
        <v>193</v>
      </c>
      <c r="F15729" s="144">
        <v>2070</v>
      </c>
      <c r="G15729" s="147">
        <v>14.821522267951911</v>
      </c>
      <c r="H15729" s="147">
        <v>17.778599999999997</v>
      </c>
      <c r="I15729" s="147">
        <v>21.54</v>
      </c>
      <c r="J15729" s="147">
        <v>24.385399999999997</v>
      </c>
      <c r="K15729" s="147">
        <v>27.266400000000001</v>
      </c>
    </row>
    <row r="15730" spans="2:11" x14ac:dyDescent="0.2">
      <c r="B15730" s="21" t="str">
        <f t="shared" si="245"/>
        <v>PembrokeIce Accretion2075RCP4.5</v>
      </c>
      <c r="C15730" t="s">
        <v>408</v>
      </c>
      <c r="D15730" t="s">
        <v>486</v>
      </c>
      <c r="E15730" s="144" t="s">
        <v>193</v>
      </c>
      <c r="F15730" s="144">
        <v>2075</v>
      </c>
      <c r="G15730" s="147">
        <v>14.828480729110574</v>
      </c>
      <c r="H15730" s="147">
        <v>17.80073333333333</v>
      </c>
      <c r="I15730" s="147">
        <v>21.576666666666668</v>
      </c>
      <c r="J15730" s="147">
        <v>24.438133333333329</v>
      </c>
      <c r="K15730" s="147">
        <v>27.3294</v>
      </c>
    </row>
    <row r="15731" spans="2:11" x14ac:dyDescent="0.2">
      <c r="B15731" s="21" t="str">
        <f t="shared" si="245"/>
        <v>PembrokeIce Accretion2080RCP4.5</v>
      </c>
      <c r="C15731" t="s">
        <v>408</v>
      </c>
      <c r="D15731" t="s">
        <v>486</v>
      </c>
      <c r="E15731" s="144" t="s">
        <v>193</v>
      </c>
      <c r="F15731" s="144">
        <v>2080</v>
      </c>
      <c r="G15731" s="147">
        <v>14.835439190269238</v>
      </c>
      <c r="H15731" s="147">
        <v>17.822866666666663</v>
      </c>
      <c r="I15731" s="147">
        <v>21.613333333333333</v>
      </c>
      <c r="J15731" s="147">
        <v>24.490866666666665</v>
      </c>
      <c r="K15731" s="147">
        <v>27.392399999999999</v>
      </c>
    </row>
    <row r="15732" spans="2:11" x14ac:dyDescent="0.2">
      <c r="B15732" s="21" t="str">
        <f t="shared" si="245"/>
        <v>PembrokeIce Accretion2085RCP4.5</v>
      </c>
      <c r="C15732" t="s">
        <v>408</v>
      </c>
      <c r="D15732" t="s">
        <v>486</v>
      </c>
      <c r="E15732" s="144" t="s">
        <v>193</v>
      </c>
      <c r="F15732" s="144">
        <v>2085</v>
      </c>
      <c r="G15732" s="147">
        <v>14.8423976514279</v>
      </c>
      <c r="H15732" s="147">
        <v>17.844999999999999</v>
      </c>
      <c r="I15732" s="147">
        <v>21.65</v>
      </c>
      <c r="J15732" s="147">
        <v>24.543599999999998</v>
      </c>
      <c r="K15732" s="147">
        <v>27.455399999999997</v>
      </c>
    </row>
    <row r="15733" spans="2:11" x14ac:dyDescent="0.2">
      <c r="B15733" s="21" t="str">
        <f t="shared" si="245"/>
        <v>PembrokeIce Accretion2090RCP4.5</v>
      </c>
      <c r="C15733" t="s">
        <v>408</v>
      </c>
      <c r="D15733" t="s">
        <v>486</v>
      </c>
      <c r="E15733" s="144" t="s">
        <v>193</v>
      </c>
      <c r="F15733" s="144">
        <v>2090</v>
      </c>
      <c r="G15733" s="147">
        <v>14.849356112586563</v>
      </c>
      <c r="H15733" s="147">
        <v>17.867133333333332</v>
      </c>
      <c r="I15733" s="147">
        <v>21.686666666666667</v>
      </c>
      <c r="J15733" s="147">
        <v>24.59633333333333</v>
      </c>
      <c r="K15733" s="147">
        <v>27.5184</v>
      </c>
    </row>
    <row r="15734" spans="2:11" x14ac:dyDescent="0.2">
      <c r="B15734" s="21" t="str">
        <f t="shared" si="245"/>
        <v>PembrokeIce Accretion2095RCP4.5</v>
      </c>
      <c r="C15734" t="s">
        <v>408</v>
      </c>
      <c r="D15734" t="s">
        <v>486</v>
      </c>
      <c r="E15734" s="144" t="s">
        <v>193</v>
      </c>
      <c r="F15734" s="144">
        <v>2095</v>
      </c>
      <c r="G15734" s="147">
        <v>14.856314573745227</v>
      </c>
      <c r="H15734" s="147">
        <v>17.889266666666664</v>
      </c>
      <c r="I15734" s="147">
        <v>21.723333333333336</v>
      </c>
      <c r="J15734" s="147">
        <v>24.649066666666666</v>
      </c>
      <c r="K15734" s="147">
        <v>27.581399999999999</v>
      </c>
    </row>
    <row r="15735" spans="2:11" x14ac:dyDescent="0.2">
      <c r="B15735" s="21" t="str">
        <f t="shared" si="245"/>
        <v>PembrokeIce Accretion2100RCP4.5</v>
      </c>
      <c r="C15735" t="s">
        <v>408</v>
      </c>
      <c r="D15735" t="s">
        <v>486</v>
      </c>
      <c r="E15735" s="144" t="s">
        <v>193</v>
      </c>
      <c r="F15735" s="144">
        <v>2100</v>
      </c>
      <c r="G15735" s="147">
        <v>14.863273034903889</v>
      </c>
      <c r="H15735" s="147">
        <v>17.911399999999997</v>
      </c>
      <c r="I15735" s="147">
        <v>21.76</v>
      </c>
      <c r="J15735" s="147">
        <v>24.701799999999999</v>
      </c>
      <c r="K15735" s="147">
        <v>27.644399999999997</v>
      </c>
    </row>
    <row r="15736" spans="2:11" x14ac:dyDescent="0.2">
      <c r="B15736" s="21" t="str">
        <f t="shared" si="245"/>
        <v>PembrokeIce Accretion2023RCP6.0</v>
      </c>
      <c r="C15736" t="s">
        <v>408</v>
      </c>
      <c r="D15736" t="s">
        <v>486</v>
      </c>
      <c r="E15736" s="144" t="s">
        <v>192</v>
      </c>
      <c r="F15736" s="144">
        <v>2023</v>
      </c>
      <c r="G15736" s="147">
        <v>14.028257695864344</v>
      </c>
      <c r="H15736" s="147">
        <v>16.716199999999997</v>
      </c>
      <c r="I15736" s="147">
        <v>20.12</v>
      </c>
      <c r="J15736" s="147">
        <v>22.712999999999994</v>
      </c>
      <c r="K15736" s="147">
        <v>25.325999999999997</v>
      </c>
    </row>
    <row r="15737" spans="2:11" x14ac:dyDescent="0.2">
      <c r="B15737" s="21" t="str">
        <f t="shared" si="245"/>
        <v>PembrokeIce Accretion2025RCP6.0</v>
      </c>
      <c r="C15737" t="s">
        <v>408</v>
      </c>
      <c r="D15737" t="s">
        <v>486</v>
      </c>
      <c r="E15737" s="144" t="s">
        <v>192</v>
      </c>
      <c r="F15737" s="144">
        <v>2025</v>
      </c>
      <c r="G15737" s="147">
        <v>14.162787944931827</v>
      </c>
      <c r="H15737" s="147">
        <v>16.884966666666664</v>
      </c>
      <c r="I15737" s="147">
        <v>20.330000000000002</v>
      </c>
      <c r="J15737" s="147">
        <v>22.957833333333326</v>
      </c>
      <c r="K15737" s="147">
        <v>25.598999999999997</v>
      </c>
    </row>
    <row r="15738" spans="2:11" x14ac:dyDescent="0.2">
      <c r="B15738" s="21" t="str">
        <f t="shared" si="245"/>
        <v>PembrokeIce Accretion2030RCP6.0</v>
      </c>
      <c r="C15738" t="s">
        <v>408</v>
      </c>
      <c r="D15738" t="s">
        <v>486</v>
      </c>
      <c r="E15738" s="144" t="s">
        <v>192</v>
      </c>
      <c r="F15738" s="144">
        <v>2030</v>
      </c>
      <c r="G15738" s="147">
        <v>14.297318193999308</v>
      </c>
      <c r="H15738" s="147">
        <v>17.05373333333333</v>
      </c>
      <c r="I15738" s="147">
        <v>20.54</v>
      </c>
      <c r="J15738" s="147">
        <v>23.202666666666662</v>
      </c>
      <c r="K15738" s="147">
        <v>25.872</v>
      </c>
    </row>
    <row r="15739" spans="2:11" x14ac:dyDescent="0.2">
      <c r="B15739" s="21" t="str">
        <f t="shared" si="245"/>
        <v>PembrokeIce Accretion2035RCP6.0</v>
      </c>
      <c r="C15739" t="s">
        <v>408</v>
      </c>
      <c r="D15739" t="s">
        <v>486</v>
      </c>
      <c r="E15739" s="144" t="s">
        <v>192</v>
      </c>
      <c r="F15739" s="144">
        <v>2035</v>
      </c>
      <c r="G15739" s="147">
        <v>14.431848443066791</v>
      </c>
      <c r="H15739" s="147">
        <v>17.222499999999997</v>
      </c>
      <c r="I15739" s="147">
        <v>20.75</v>
      </c>
      <c r="J15739" s="147">
        <v>23.447499999999998</v>
      </c>
      <c r="K15739" s="147">
        <v>26.145</v>
      </c>
    </row>
    <row r="15740" spans="2:11" x14ac:dyDescent="0.2">
      <c r="B15740" s="21" t="str">
        <f t="shared" si="245"/>
        <v>PembrokeIce Accretion2040RCP6.0</v>
      </c>
      <c r="C15740" t="s">
        <v>408</v>
      </c>
      <c r="D15740" t="s">
        <v>486</v>
      </c>
      <c r="E15740" s="144" t="s">
        <v>192</v>
      </c>
      <c r="F15740" s="144">
        <v>2040</v>
      </c>
      <c r="G15740" s="147">
        <v>14.566378692134274</v>
      </c>
      <c r="H15740" s="147">
        <v>17.391266666666667</v>
      </c>
      <c r="I15740" s="147">
        <v>20.96</v>
      </c>
      <c r="J15740" s="147">
        <v>23.69233333333333</v>
      </c>
      <c r="K15740" s="147">
        <v>26.417999999999999</v>
      </c>
    </row>
    <row r="15741" spans="2:11" x14ac:dyDescent="0.2">
      <c r="B15741" s="21" t="str">
        <f t="shared" si="245"/>
        <v>PembrokeIce Accretion2045RCP6.0</v>
      </c>
      <c r="C15741" t="s">
        <v>408</v>
      </c>
      <c r="D15741" t="s">
        <v>486</v>
      </c>
      <c r="E15741" s="144" t="s">
        <v>192</v>
      </c>
      <c r="F15741" s="144">
        <v>2045</v>
      </c>
      <c r="G15741" s="147">
        <v>14.700908941201755</v>
      </c>
      <c r="H15741" s="147">
        <v>17.560033333333333</v>
      </c>
      <c r="I15741" s="147">
        <v>21.169999999999998</v>
      </c>
      <c r="J15741" s="147">
        <v>23.937166666666663</v>
      </c>
      <c r="K15741" s="147">
        <v>26.691000000000003</v>
      </c>
    </row>
    <row r="15742" spans="2:11" x14ac:dyDescent="0.2">
      <c r="B15742" s="21" t="str">
        <f t="shared" si="245"/>
        <v>PembrokeIce Accretion2050RCP6.0</v>
      </c>
      <c r="C15742" t="s">
        <v>408</v>
      </c>
      <c r="D15742" t="s">
        <v>486</v>
      </c>
      <c r="E15742" s="144" t="s">
        <v>192</v>
      </c>
      <c r="F15742" s="144">
        <v>2050</v>
      </c>
      <c r="G15742" s="147">
        <v>14.832655805805773</v>
      </c>
      <c r="H15742" s="147">
        <v>17.738759999999999</v>
      </c>
      <c r="I15742" s="147">
        <v>21.411999999999999</v>
      </c>
      <c r="J15742" s="147">
        <v>24.222679999999997</v>
      </c>
      <c r="K15742" s="147">
        <v>27.024480000000001</v>
      </c>
    </row>
    <row r="15743" spans="2:11" x14ac:dyDescent="0.2">
      <c r="B15743" s="21" t="str">
        <f t="shared" si="245"/>
        <v>PembrokeIce Accretion2055RCP6.0</v>
      </c>
      <c r="C15743" t="s">
        <v>408</v>
      </c>
      <c r="D15743" t="s">
        <v>486</v>
      </c>
      <c r="E15743" s="144" t="s">
        <v>192</v>
      </c>
      <c r="F15743" s="144">
        <v>2055</v>
      </c>
      <c r="G15743" s="147">
        <v>14.829872421342307</v>
      </c>
      <c r="H15743" s="147">
        <v>17.748719999999999</v>
      </c>
      <c r="I15743" s="147">
        <v>21.443999999999999</v>
      </c>
      <c r="J15743" s="147">
        <v>24.263359999999999</v>
      </c>
      <c r="K15743" s="147">
        <v>27.084960000000002</v>
      </c>
    </row>
    <row r="15744" spans="2:11" x14ac:dyDescent="0.2">
      <c r="B15744" s="21" t="str">
        <f t="shared" si="245"/>
        <v>PembrokeIce Accretion2060RCP6.0</v>
      </c>
      <c r="C15744" t="s">
        <v>408</v>
      </c>
      <c r="D15744" t="s">
        <v>486</v>
      </c>
      <c r="E15744" s="144" t="s">
        <v>192</v>
      </c>
      <c r="F15744" s="144">
        <v>2060</v>
      </c>
      <c r="G15744" s="147">
        <v>14.827089036878842</v>
      </c>
      <c r="H15744" s="147">
        <v>17.758679999999998</v>
      </c>
      <c r="I15744" s="147">
        <v>21.475999999999999</v>
      </c>
      <c r="J15744" s="147">
        <v>24.304039999999997</v>
      </c>
      <c r="K15744" s="147">
        <v>27.145440000000001</v>
      </c>
    </row>
    <row r="15745" spans="2:11" x14ac:dyDescent="0.2">
      <c r="B15745" s="21" t="str">
        <f t="shared" si="245"/>
        <v>PembrokeIce Accretion2065RCP6.0</v>
      </c>
      <c r="C15745" t="s">
        <v>408</v>
      </c>
      <c r="D15745" t="s">
        <v>486</v>
      </c>
      <c r="E15745" s="144" t="s">
        <v>192</v>
      </c>
      <c r="F15745" s="144">
        <v>2065</v>
      </c>
      <c r="G15745" s="147">
        <v>14.824305652415376</v>
      </c>
      <c r="H15745" s="147">
        <v>17.768639999999998</v>
      </c>
      <c r="I15745" s="147">
        <v>21.507999999999999</v>
      </c>
      <c r="J15745" s="147">
        <v>24.344719999999999</v>
      </c>
      <c r="K15745" s="147">
        <v>27.205920000000003</v>
      </c>
    </row>
    <row r="15746" spans="2:11" x14ac:dyDescent="0.2">
      <c r="B15746" s="21" t="str">
        <f t="shared" si="245"/>
        <v>PembrokeIce Accretion2070RCP6.0</v>
      </c>
      <c r="C15746" t="s">
        <v>408</v>
      </c>
      <c r="D15746" t="s">
        <v>486</v>
      </c>
      <c r="E15746" s="144" t="s">
        <v>192</v>
      </c>
      <c r="F15746" s="144">
        <v>2070</v>
      </c>
      <c r="G15746" s="147">
        <v>14.821522267951911</v>
      </c>
      <c r="H15746" s="147">
        <v>17.778599999999997</v>
      </c>
      <c r="I15746" s="147">
        <v>21.54</v>
      </c>
      <c r="J15746" s="147">
        <v>24.385399999999997</v>
      </c>
      <c r="K15746" s="147">
        <v>27.266400000000001</v>
      </c>
    </row>
    <row r="15747" spans="2:11" x14ac:dyDescent="0.2">
      <c r="B15747" s="21" t="str">
        <f t="shared" si="245"/>
        <v>PembrokeIce Accretion2075RCP6.0</v>
      </c>
      <c r="C15747" t="s">
        <v>408</v>
      </c>
      <c r="D15747" t="s">
        <v>486</v>
      </c>
      <c r="E15747" s="144" t="s">
        <v>192</v>
      </c>
      <c r="F15747" s="144">
        <v>2075</v>
      </c>
      <c r="G15747" s="147">
        <v>14.831959959689906</v>
      </c>
      <c r="H15747" s="147">
        <v>17.811799999999998</v>
      </c>
      <c r="I15747" s="147">
        <v>21.594999999999999</v>
      </c>
      <c r="J15747" s="147">
        <v>24.464499999999997</v>
      </c>
      <c r="K15747" s="147">
        <v>27.360900000000001</v>
      </c>
    </row>
    <row r="15748" spans="2:11" x14ac:dyDescent="0.2">
      <c r="B15748" s="21" t="str">
        <f t="shared" si="245"/>
        <v>PembrokeIce Accretion2080RCP6.0</v>
      </c>
      <c r="C15748" t="s">
        <v>408</v>
      </c>
      <c r="D15748" t="s">
        <v>486</v>
      </c>
      <c r="E15748" s="144" t="s">
        <v>192</v>
      </c>
      <c r="F15748" s="144">
        <v>2080</v>
      </c>
      <c r="G15748" s="147">
        <v>14.8423976514279</v>
      </c>
      <c r="H15748" s="147">
        <v>17.844999999999999</v>
      </c>
      <c r="I15748" s="147">
        <v>21.65</v>
      </c>
      <c r="J15748" s="147">
        <v>24.543599999999998</v>
      </c>
      <c r="K15748" s="147">
        <v>27.455399999999997</v>
      </c>
    </row>
    <row r="15749" spans="2:11" x14ac:dyDescent="0.2">
      <c r="B15749" s="21" t="str">
        <f t="shared" si="245"/>
        <v>PembrokeIce Accretion2085RCP6.0</v>
      </c>
      <c r="C15749" t="s">
        <v>408</v>
      </c>
      <c r="D15749" t="s">
        <v>486</v>
      </c>
      <c r="E15749" s="144" t="s">
        <v>192</v>
      </c>
      <c r="F15749" s="144">
        <v>2085</v>
      </c>
      <c r="G15749" s="147">
        <v>14.852835343165895</v>
      </c>
      <c r="H15749" s="147">
        <v>17.878199999999996</v>
      </c>
      <c r="I15749" s="147">
        <v>21.705000000000002</v>
      </c>
      <c r="J15749" s="147">
        <v>24.622699999999998</v>
      </c>
      <c r="K15749" s="147">
        <v>27.549899999999997</v>
      </c>
    </row>
    <row r="15750" spans="2:11" x14ac:dyDescent="0.2">
      <c r="B15750" s="21" t="str">
        <f t="shared" si="245"/>
        <v>PembrokeIce Accretion2090RCP6.0</v>
      </c>
      <c r="C15750" t="s">
        <v>408</v>
      </c>
      <c r="D15750" t="s">
        <v>486</v>
      </c>
      <c r="E15750" s="144" t="s">
        <v>192</v>
      </c>
      <c r="F15750" s="144">
        <v>2090</v>
      </c>
      <c r="G15750" s="147">
        <v>14.659158174249779</v>
      </c>
      <c r="H15750" s="147">
        <v>17.656866666666662</v>
      </c>
      <c r="I15750" s="147">
        <v>21.446666666666669</v>
      </c>
      <c r="J15750" s="147">
        <v>24.347733333333331</v>
      </c>
      <c r="K15750" s="147">
        <v>27.241199999999999</v>
      </c>
    </row>
    <row r="15751" spans="2:11" x14ac:dyDescent="0.2">
      <c r="B15751" s="21" t="str">
        <f t="shared" si="245"/>
        <v>PembrokeIce Accretion2095RCP6.0</v>
      </c>
      <c r="C15751" t="s">
        <v>408</v>
      </c>
      <c r="D15751" t="s">
        <v>486</v>
      </c>
      <c r="E15751" s="144" t="s">
        <v>192</v>
      </c>
      <c r="F15751" s="144">
        <v>2095</v>
      </c>
      <c r="G15751" s="147">
        <v>14.455043313595667</v>
      </c>
      <c r="H15751" s="147">
        <v>17.402333333333331</v>
      </c>
      <c r="I15751" s="147">
        <v>21.133333333333333</v>
      </c>
      <c r="J15751" s="147">
        <v>23.993666666666666</v>
      </c>
      <c r="K15751" s="147">
        <v>26.837999999999997</v>
      </c>
    </row>
    <row r="15752" spans="2:11" x14ac:dyDescent="0.2">
      <c r="B15752" s="21" t="str">
        <f t="shared" si="245"/>
        <v>PembrokeIce Accretion2100RCP6.0</v>
      </c>
      <c r="C15752" t="s">
        <v>408</v>
      </c>
      <c r="D15752" t="s">
        <v>486</v>
      </c>
      <c r="E15752" s="144" t="s">
        <v>192</v>
      </c>
      <c r="F15752" s="144">
        <v>2100</v>
      </c>
      <c r="G15752" s="147">
        <v>14.250928452941556</v>
      </c>
      <c r="H15752" s="147">
        <v>17.147799999999997</v>
      </c>
      <c r="I15752" s="147">
        <v>20.82</v>
      </c>
      <c r="J15752" s="147">
        <v>23.639599999999998</v>
      </c>
      <c r="K15752" s="147">
        <v>26.434799999999999</v>
      </c>
    </row>
    <row r="15753" spans="2:11" x14ac:dyDescent="0.2">
      <c r="B15753" s="21" t="str">
        <f t="shared" si="245"/>
        <v>PembrokeIce Accretion2023RCP8.5</v>
      </c>
      <c r="C15753" t="s">
        <v>408</v>
      </c>
      <c r="D15753" t="s">
        <v>486</v>
      </c>
      <c r="E15753" s="144" t="s">
        <v>191</v>
      </c>
      <c r="F15753" s="144">
        <v>2023</v>
      </c>
      <c r="G15753" s="147">
        <v>14.028257695864344</v>
      </c>
      <c r="H15753" s="147">
        <v>16.716199999999997</v>
      </c>
      <c r="I15753" s="147">
        <v>20.12</v>
      </c>
      <c r="J15753" s="147">
        <v>22.712999999999994</v>
      </c>
      <c r="K15753" s="147">
        <v>25.325999999999997</v>
      </c>
    </row>
    <row r="15754" spans="2:11" x14ac:dyDescent="0.2">
      <c r="B15754" s="21" t="str">
        <f t="shared" si="245"/>
        <v>PembrokeIce Accretion2025RCP8.5</v>
      </c>
      <c r="C15754" t="s">
        <v>408</v>
      </c>
      <c r="D15754" t="s">
        <v>486</v>
      </c>
      <c r="E15754" s="144" t="s">
        <v>191</v>
      </c>
      <c r="F15754" s="144">
        <v>2025</v>
      </c>
      <c r="G15754" s="147">
        <v>14.297318193999308</v>
      </c>
      <c r="H15754" s="147">
        <v>17.05373333333333</v>
      </c>
      <c r="I15754" s="147">
        <v>20.54</v>
      </c>
      <c r="J15754" s="147">
        <v>23.202666666666662</v>
      </c>
      <c r="K15754" s="147">
        <v>25.872</v>
      </c>
    </row>
    <row r="15755" spans="2:11" x14ac:dyDescent="0.2">
      <c r="B15755" s="21" t="str">
        <f t="shared" si="245"/>
        <v>PembrokeIce Accretion2030RCP8.5</v>
      </c>
      <c r="C15755" t="s">
        <v>408</v>
      </c>
      <c r="D15755" t="s">
        <v>486</v>
      </c>
      <c r="E15755" s="144" t="s">
        <v>191</v>
      </c>
      <c r="F15755" s="144">
        <v>2030</v>
      </c>
      <c r="G15755" s="147">
        <v>14.566378692134274</v>
      </c>
      <c r="H15755" s="147">
        <v>17.391266666666667</v>
      </c>
      <c r="I15755" s="147">
        <v>20.96</v>
      </c>
      <c r="J15755" s="147">
        <v>23.69233333333333</v>
      </c>
      <c r="K15755" s="147">
        <v>26.417999999999999</v>
      </c>
    </row>
    <row r="15756" spans="2:11" x14ac:dyDescent="0.2">
      <c r="B15756" s="21" t="str">
        <f t="shared" ref="B15756:B15819" si="246">C15756&amp;D15756&amp;F15756&amp;E15756</f>
        <v>PembrokeIce Accretion2035RCP8.5</v>
      </c>
      <c r="C15756" t="s">
        <v>408</v>
      </c>
      <c r="D15756" t="s">
        <v>486</v>
      </c>
      <c r="E15756" s="144" t="s">
        <v>191</v>
      </c>
      <c r="F15756" s="144">
        <v>2035</v>
      </c>
      <c r="G15756" s="147">
        <v>14.835439190269238</v>
      </c>
      <c r="H15756" s="147">
        <v>17.7288</v>
      </c>
      <c r="I15756" s="147">
        <v>21.38</v>
      </c>
      <c r="J15756" s="147">
        <v>24.181999999999999</v>
      </c>
      <c r="K15756" s="147">
        <v>26.964000000000002</v>
      </c>
    </row>
    <row r="15757" spans="2:11" x14ac:dyDescent="0.2">
      <c r="B15757" s="21" t="str">
        <f t="shared" si="246"/>
        <v>PembrokeIce Accretion2040RCP8.5</v>
      </c>
      <c r="C15757" t="s">
        <v>408</v>
      </c>
      <c r="D15757" t="s">
        <v>486</v>
      </c>
      <c r="E15757" s="144" t="s">
        <v>191</v>
      </c>
      <c r="F15757" s="144">
        <v>2040</v>
      </c>
      <c r="G15757" s="147">
        <v>14.830800216163462</v>
      </c>
      <c r="H15757" s="147">
        <v>17.7454</v>
      </c>
      <c r="I15757" s="147">
        <v>21.433333333333334</v>
      </c>
      <c r="J15757" s="147">
        <v>24.249799999999997</v>
      </c>
      <c r="K15757" s="147">
        <v>27.064800000000002</v>
      </c>
    </row>
    <row r="15758" spans="2:11" x14ac:dyDescent="0.2">
      <c r="B15758" s="21" t="str">
        <f t="shared" si="246"/>
        <v>PembrokeIce Accretion2045RCP8.5</v>
      </c>
      <c r="C15758" t="s">
        <v>408</v>
      </c>
      <c r="D15758" t="s">
        <v>486</v>
      </c>
      <c r="E15758" s="144" t="s">
        <v>191</v>
      </c>
      <c r="F15758" s="144">
        <v>2045</v>
      </c>
      <c r="G15758" s="147">
        <v>14.826161242057687</v>
      </c>
      <c r="H15758" s="147">
        <v>17.761999999999997</v>
      </c>
      <c r="I15758" s="147">
        <v>21.486666666666665</v>
      </c>
      <c r="J15758" s="147">
        <v>24.317599999999999</v>
      </c>
      <c r="K15758" s="147">
        <v>27.165600000000001</v>
      </c>
    </row>
    <row r="15759" spans="2:11" x14ac:dyDescent="0.2">
      <c r="B15759" s="21" t="str">
        <f t="shared" si="246"/>
        <v>PembrokeIce Accretion2050RCP8.5</v>
      </c>
      <c r="C15759" t="s">
        <v>408</v>
      </c>
      <c r="D15759" t="s">
        <v>486</v>
      </c>
      <c r="E15759" s="144" t="s">
        <v>191</v>
      </c>
      <c r="F15759" s="144">
        <v>2050</v>
      </c>
      <c r="G15759" s="147">
        <v>14.835439190269238</v>
      </c>
      <c r="H15759" s="147">
        <v>17.822866666666663</v>
      </c>
      <c r="I15759" s="147">
        <v>21.613333333333333</v>
      </c>
      <c r="J15759" s="147">
        <v>24.490866666666665</v>
      </c>
      <c r="K15759" s="147">
        <v>27.392399999999999</v>
      </c>
    </row>
    <row r="15760" spans="2:11" x14ac:dyDescent="0.2">
      <c r="B15760" s="21" t="str">
        <f t="shared" si="246"/>
        <v>PembrokeIce Accretion2055RCP8.5</v>
      </c>
      <c r="C15760" t="s">
        <v>408</v>
      </c>
      <c r="D15760" t="s">
        <v>486</v>
      </c>
      <c r="E15760" s="144" t="s">
        <v>191</v>
      </c>
      <c r="F15760" s="144">
        <v>2055</v>
      </c>
      <c r="G15760" s="147">
        <v>14.849356112586563</v>
      </c>
      <c r="H15760" s="147">
        <v>17.867133333333332</v>
      </c>
      <c r="I15760" s="147">
        <v>21.686666666666667</v>
      </c>
      <c r="J15760" s="147">
        <v>24.59633333333333</v>
      </c>
      <c r="K15760" s="147">
        <v>27.5184</v>
      </c>
    </row>
    <row r="15761" spans="2:11" x14ac:dyDescent="0.2">
      <c r="B15761" s="21" t="str">
        <f t="shared" si="246"/>
        <v>PembrokeIce Accretion2060RCP8.5</v>
      </c>
      <c r="C15761" t="s">
        <v>408</v>
      </c>
      <c r="D15761" t="s">
        <v>486</v>
      </c>
      <c r="E15761" s="144" t="s">
        <v>191</v>
      </c>
      <c r="F15761" s="144">
        <v>2060</v>
      </c>
      <c r="G15761" s="147">
        <v>14.659158174249779</v>
      </c>
      <c r="H15761" s="147">
        <v>17.656866666666662</v>
      </c>
      <c r="I15761" s="147">
        <v>21.446666666666669</v>
      </c>
      <c r="J15761" s="147">
        <v>24.347733333333331</v>
      </c>
      <c r="K15761" s="147">
        <v>27.241199999999999</v>
      </c>
    </row>
    <row r="15762" spans="2:11" x14ac:dyDescent="0.2">
      <c r="B15762" s="21" t="str">
        <f t="shared" si="246"/>
        <v>PembrokeIce Accretion2065RCP8.5</v>
      </c>
      <c r="C15762" t="s">
        <v>408</v>
      </c>
      <c r="D15762" t="s">
        <v>486</v>
      </c>
      <c r="E15762" s="144" t="s">
        <v>191</v>
      </c>
      <c r="F15762" s="144">
        <v>2065</v>
      </c>
      <c r="G15762" s="147">
        <v>14.455043313595667</v>
      </c>
      <c r="H15762" s="147">
        <v>17.402333333333331</v>
      </c>
      <c r="I15762" s="147">
        <v>21.133333333333333</v>
      </c>
      <c r="J15762" s="147">
        <v>23.993666666666666</v>
      </c>
      <c r="K15762" s="147">
        <v>26.837999999999997</v>
      </c>
    </row>
    <row r="15763" spans="2:11" x14ac:dyDescent="0.2">
      <c r="B15763" s="21" t="str">
        <f t="shared" si="246"/>
        <v>PembrokeIce Accretion2070RCP8.5</v>
      </c>
      <c r="C15763" t="s">
        <v>408</v>
      </c>
      <c r="D15763" t="s">
        <v>486</v>
      </c>
      <c r="E15763" s="144" t="s">
        <v>191</v>
      </c>
      <c r="F15763" s="144">
        <v>2070</v>
      </c>
      <c r="G15763" s="147">
        <v>14.223094608306905</v>
      </c>
      <c r="H15763" s="147">
        <v>17.136733333333328</v>
      </c>
      <c r="I15763" s="147">
        <v>20.826666666666668</v>
      </c>
      <c r="J15763" s="147">
        <v>23.654666666666664</v>
      </c>
      <c r="K15763" s="147">
        <v>26.46</v>
      </c>
    </row>
    <row r="15764" spans="2:11" x14ac:dyDescent="0.2">
      <c r="B15764" s="21" t="str">
        <f t="shared" si="246"/>
        <v>PembrokeIce Accretion2075RCP8.5</v>
      </c>
      <c r="C15764" t="s">
        <v>408</v>
      </c>
      <c r="D15764" t="s">
        <v>486</v>
      </c>
      <c r="E15764" s="144" t="s">
        <v>191</v>
      </c>
      <c r="F15764" s="144">
        <v>2075</v>
      </c>
      <c r="G15764" s="147">
        <v>14.195260763672254</v>
      </c>
      <c r="H15764" s="147">
        <v>17.125666666666664</v>
      </c>
      <c r="I15764" s="147">
        <v>20.833333333333332</v>
      </c>
      <c r="J15764" s="147">
        <v>23.669733333333333</v>
      </c>
      <c r="K15764" s="147">
        <v>26.485199999999999</v>
      </c>
    </row>
    <row r="15765" spans="2:11" x14ac:dyDescent="0.2">
      <c r="B15765" s="21" t="str">
        <f t="shared" si="246"/>
        <v>PembrokeIce Accretion2080RCP8.5</v>
      </c>
      <c r="C15765" t="s">
        <v>408</v>
      </c>
      <c r="D15765" t="s">
        <v>486</v>
      </c>
      <c r="E15765" s="144" t="s">
        <v>191</v>
      </c>
      <c r="F15765" s="144">
        <v>2080</v>
      </c>
      <c r="G15765" s="147">
        <v>14.167426919037602</v>
      </c>
      <c r="H15765" s="147">
        <v>17.114599999999996</v>
      </c>
      <c r="I15765" s="147">
        <v>20.84</v>
      </c>
      <c r="J15765" s="147">
        <v>23.684799999999999</v>
      </c>
      <c r="K15765" s="147">
        <v>26.510400000000001</v>
      </c>
    </row>
    <row r="15766" spans="2:11" x14ac:dyDescent="0.2">
      <c r="B15766" s="21" t="str">
        <f t="shared" si="246"/>
        <v>PembrokeIce Accretion2085RCP8.5</v>
      </c>
      <c r="C15766" t="s">
        <v>408</v>
      </c>
      <c r="D15766" t="s">
        <v>486</v>
      </c>
      <c r="E15766" s="144" t="s">
        <v>191</v>
      </c>
      <c r="F15766" s="144">
        <v>2085</v>
      </c>
      <c r="G15766" s="147">
        <v>13.889088472691087</v>
      </c>
      <c r="H15766" s="147">
        <v>16.824099999999994</v>
      </c>
      <c r="I15766" s="147">
        <v>20.54</v>
      </c>
      <c r="J15766" s="147">
        <v>23.3797</v>
      </c>
      <c r="K15766" s="147">
        <v>26.195399999999999</v>
      </c>
    </row>
    <row r="15767" spans="2:11" x14ac:dyDescent="0.2">
      <c r="B15767" s="21" t="str">
        <f t="shared" si="246"/>
        <v>PembrokeIce Accretion2090RCP8.5</v>
      </c>
      <c r="C15767" t="s">
        <v>408</v>
      </c>
      <c r="D15767" t="s">
        <v>486</v>
      </c>
      <c r="E15767" s="144" t="s">
        <v>191</v>
      </c>
      <c r="F15767" s="144">
        <v>2090</v>
      </c>
      <c r="G15767" s="147">
        <v>13.610750026344572</v>
      </c>
      <c r="H15767" s="147">
        <v>16.533599999999996</v>
      </c>
      <c r="I15767" s="147">
        <v>20.240000000000002</v>
      </c>
      <c r="J15767" s="147">
        <v>23.074599999999997</v>
      </c>
      <c r="K15767" s="147">
        <v>25.880399999999998</v>
      </c>
    </row>
    <row r="15768" spans="2:11" x14ac:dyDescent="0.2">
      <c r="B15768" s="21" t="str">
        <f t="shared" si="246"/>
        <v>PembrokeIce Accretion2095RCP8.5</v>
      </c>
      <c r="C15768" t="s">
        <v>408</v>
      </c>
      <c r="D15768" t="s">
        <v>486</v>
      </c>
      <c r="E15768" s="144" t="s">
        <v>191</v>
      </c>
      <c r="F15768" s="144">
        <v>2095</v>
      </c>
      <c r="G15768" s="147">
        <v>13.610750026344572</v>
      </c>
      <c r="H15768" s="147">
        <v>16.533599999999996</v>
      </c>
      <c r="I15768" s="147">
        <v>20.240000000000002</v>
      </c>
      <c r="J15768" s="147">
        <v>23.074599999999997</v>
      </c>
      <c r="K15768" s="147">
        <v>25.880399999999998</v>
      </c>
    </row>
    <row r="15769" spans="2:11" x14ac:dyDescent="0.2">
      <c r="B15769" s="21" t="str">
        <f t="shared" si="246"/>
        <v>PembrokeIce Accretion2100RCP8.5</v>
      </c>
      <c r="C15769" t="s">
        <v>408</v>
      </c>
      <c r="D15769" t="s">
        <v>486</v>
      </c>
      <c r="E15769" s="144" t="s">
        <v>191</v>
      </c>
      <c r="F15769" s="144">
        <v>2100</v>
      </c>
      <c r="G15769" s="147">
        <v>13.610750026344572</v>
      </c>
      <c r="H15769" s="147">
        <v>16.533599999999996</v>
      </c>
      <c r="I15769" s="147">
        <v>20.240000000000002</v>
      </c>
      <c r="J15769" s="147">
        <v>23.074599999999997</v>
      </c>
      <c r="K15769" s="147">
        <v>25.880399999999998</v>
      </c>
    </row>
    <row r="15770" spans="2:11" x14ac:dyDescent="0.2">
      <c r="B15770" s="21" t="str">
        <f t="shared" si="246"/>
        <v>PembrokeWind2023RCP4.5</v>
      </c>
      <c r="C15770" t="s">
        <v>408</v>
      </c>
      <c r="D15770" t="s">
        <v>1</v>
      </c>
      <c r="E15770" s="144" t="s">
        <v>193</v>
      </c>
      <c r="F15770" s="144">
        <v>2023</v>
      </c>
      <c r="G15770" s="147">
        <v>76.757716065854751</v>
      </c>
      <c r="H15770" s="147">
        <v>82.61273700000001</v>
      </c>
      <c r="I15770" s="147">
        <v>88.768599999999992</v>
      </c>
      <c r="J15770" s="147">
        <v>94.934787</v>
      </c>
      <c r="K15770" s="147">
        <v>101.09474399999999</v>
      </c>
    </row>
    <row r="15771" spans="2:11" x14ac:dyDescent="0.2">
      <c r="B15771" s="21" t="str">
        <f t="shared" si="246"/>
        <v>PembrokeWind2025RCP4.5</v>
      </c>
      <c r="C15771" t="s">
        <v>408</v>
      </c>
      <c r="D15771" t="s">
        <v>1</v>
      </c>
      <c r="E15771" s="144" t="s">
        <v>193</v>
      </c>
      <c r="F15771" s="144">
        <v>2025</v>
      </c>
      <c r="G15771" s="147">
        <v>76.743626910923425</v>
      </c>
      <c r="H15771" s="147">
        <v>82.596183000000011</v>
      </c>
      <c r="I15771" s="147">
        <v>88.749316666666658</v>
      </c>
      <c r="J15771" s="147">
        <v>94.91415383333333</v>
      </c>
      <c r="K15771" s="147">
        <v>101.07276099999999</v>
      </c>
    </row>
    <row r="15772" spans="2:11" x14ac:dyDescent="0.2">
      <c r="B15772" s="21" t="str">
        <f t="shared" si="246"/>
        <v>PembrokeWind2030RCP4.5</v>
      </c>
      <c r="C15772" t="s">
        <v>408</v>
      </c>
      <c r="D15772" t="s">
        <v>1</v>
      </c>
      <c r="E15772" s="144" t="s">
        <v>193</v>
      </c>
      <c r="F15772" s="144">
        <v>2030</v>
      </c>
      <c r="G15772" s="147">
        <v>76.729537755992098</v>
      </c>
      <c r="H15772" s="147">
        <v>82.579629000000011</v>
      </c>
      <c r="I15772" s="147">
        <v>88.730033333333324</v>
      </c>
      <c r="J15772" s="147">
        <v>94.893520666666674</v>
      </c>
      <c r="K15772" s="147">
        <v>101.05077799999999</v>
      </c>
    </row>
    <row r="15773" spans="2:11" x14ac:dyDescent="0.2">
      <c r="B15773" s="21" t="str">
        <f t="shared" si="246"/>
        <v>PembrokeWind2035RCP4.5</v>
      </c>
      <c r="C15773" t="s">
        <v>408</v>
      </c>
      <c r="D15773" t="s">
        <v>1</v>
      </c>
      <c r="E15773" s="144" t="s">
        <v>193</v>
      </c>
      <c r="F15773" s="144">
        <v>2035</v>
      </c>
      <c r="G15773" s="147">
        <v>76.715448601060785</v>
      </c>
      <c r="H15773" s="147">
        <v>82.563075000000012</v>
      </c>
      <c r="I15773" s="147">
        <v>88.71074999999999</v>
      </c>
      <c r="J15773" s="147">
        <v>94.872887500000004</v>
      </c>
      <c r="K15773" s="147">
        <v>101.028795</v>
      </c>
    </row>
    <row r="15774" spans="2:11" x14ac:dyDescent="0.2">
      <c r="B15774" s="21" t="str">
        <f t="shared" si="246"/>
        <v>PembrokeWind2040RCP4.5</v>
      </c>
      <c r="C15774" t="s">
        <v>408</v>
      </c>
      <c r="D15774" t="s">
        <v>1</v>
      </c>
      <c r="E15774" s="144" t="s">
        <v>193</v>
      </c>
      <c r="F15774" s="144">
        <v>2040</v>
      </c>
      <c r="G15774" s="147">
        <v>76.701359446129459</v>
      </c>
      <c r="H15774" s="147">
        <v>82.546521000000013</v>
      </c>
      <c r="I15774" s="147">
        <v>88.69146666666667</v>
      </c>
      <c r="J15774" s="147">
        <v>94.852254333333335</v>
      </c>
      <c r="K15774" s="147">
        <v>101.006812</v>
      </c>
    </row>
    <row r="15775" spans="2:11" x14ac:dyDescent="0.2">
      <c r="B15775" s="21" t="str">
        <f t="shared" si="246"/>
        <v>PembrokeWind2045RCP4.5</v>
      </c>
      <c r="C15775" t="s">
        <v>408</v>
      </c>
      <c r="D15775" t="s">
        <v>1</v>
      </c>
      <c r="E15775" s="144" t="s">
        <v>193</v>
      </c>
      <c r="F15775" s="144">
        <v>2045</v>
      </c>
      <c r="G15775" s="147">
        <v>76.687270291198132</v>
      </c>
      <c r="H15775" s="147">
        <v>82.529967000000013</v>
      </c>
      <c r="I15775" s="147">
        <v>88.672183333333336</v>
      </c>
      <c r="J15775" s="147">
        <v>94.831621166666679</v>
      </c>
      <c r="K15775" s="147">
        <v>100.98482899999999</v>
      </c>
    </row>
    <row r="15776" spans="2:11" x14ac:dyDescent="0.2">
      <c r="B15776" s="21" t="str">
        <f t="shared" si="246"/>
        <v>PembrokeWind2050RCP4.5</v>
      </c>
      <c r="C15776" t="s">
        <v>408</v>
      </c>
      <c r="D15776" t="s">
        <v>1</v>
      </c>
      <c r="E15776" s="144" t="s">
        <v>193</v>
      </c>
      <c r="F15776" s="144">
        <v>2050</v>
      </c>
      <c r="G15776" s="147">
        <v>76.746957074816279</v>
      </c>
      <c r="H15776" s="147">
        <v>82.597838400000015</v>
      </c>
      <c r="I15776" s="147">
        <v>88.749020000000002</v>
      </c>
      <c r="J15776" s="147">
        <v>94.915741000000011</v>
      </c>
      <c r="K15776" s="147">
        <v>101.0785104</v>
      </c>
    </row>
    <row r="15777" spans="2:11" x14ac:dyDescent="0.2">
      <c r="B15777" s="21" t="str">
        <f t="shared" si="246"/>
        <v>PembrokeWind2055RCP4.5</v>
      </c>
      <c r="C15777" t="s">
        <v>408</v>
      </c>
      <c r="D15777" t="s">
        <v>1</v>
      </c>
      <c r="E15777" s="144" t="s">
        <v>193</v>
      </c>
      <c r="F15777" s="144">
        <v>2055</v>
      </c>
      <c r="G15777" s="147">
        <v>76.820733013365768</v>
      </c>
      <c r="H15777" s="147">
        <v>82.682263800000015</v>
      </c>
      <c r="I15777" s="147">
        <v>88.845140000000001</v>
      </c>
      <c r="J15777" s="147">
        <v>95.020494000000014</v>
      </c>
      <c r="K15777" s="147">
        <v>101.1941748</v>
      </c>
    </row>
    <row r="15778" spans="2:11" x14ac:dyDescent="0.2">
      <c r="B15778" s="21" t="str">
        <f t="shared" si="246"/>
        <v>PembrokeWind2060RCP4.5</v>
      </c>
      <c r="C15778" t="s">
        <v>408</v>
      </c>
      <c r="D15778" t="s">
        <v>1</v>
      </c>
      <c r="E15778" s="144" t="s">
        <v>193</v>
      </c>
      <c r="F15778" s="144">
        <v>2060</v>
      </c>
      <c r="G15778" s="147">
        <v>76.894508951915242</v>
      </c>
      <c r="H15778" s="147">
        <v>82.766689200000016</v>
      </c>
      <c r="I15778" s="147">
        <v>88.94126</v>
      </c>
      <c r="J15778" s="147">
        <v>95.125247000000016</v>
      </c>
      <c r="K15778" s="147">
        <v>101.30983919999998</v>
      </c>
    </row>
    <row r="15779" spans="2:11" x14ac:dyDescent="0.2">
      <c r="B15779" s="21" t="str">
        <f t="shared" si="246"/>
        <v>PembrokeWind2065RCP4.5</v>
      </c>
      <c r="C15779" t="s">
        <v>408</v>
      </c>
      <c r="D15779" t="s">
        <v>1</v>
      </c>
      <c r="E15779" s="144" t="s">
        <v>193</v>
      </c>
      <c r="F15779" s="144">
        <v>2065</v>
      </c>
      <c r="G15779" s="147">
        <v>76.96828489046473</v>
      </c>
      <c r="H15779" s="147">
        <v>82.851114600000017</v>
      </c>
      <c r="I15779" s="147">
        <v>89.037379999999999</v>
      </c>
      <c r="J15779" s="147">
        <v>95.230000000000018</v>
      </c>
      <c r="K15779" s="147">
        <v>101.42550359999998</v>
      </c>
    </row>
    <row r="15780" spans="2:11" x14ac:dyDescent="0.2">
      <c r="B15780" s="21" t="str">
        <f t="shared" si="246"/>
        <v>PembrokeWind2070RCP4.5</v>
      </c>
      <c r="C15780" t="s">
        <v>408</v>
      </c>
      <c r="D15780" t="s">
        <v>1</v>
      </c>
      <c r="E15780" s="144" t="s">
        <v>193</v>
      </c>
      <c r="F15780" s="144">
        <v>2070</v>
      </c>
      <c r="G15780" s="147">
        <v>77.042060829014204</v>
      </c>
      <c r="H15780" s="147">
        <v>82.935540000000017</v>
      </c>
      <c r="I15780" s="147">
        <v>89.133499999999998</v>
      </c>
      <c r="J15780" s="147">
        <v>95.334753000000021</v>
      </c>
      <c r="K15780" s="147">
        <v>101.54116799999998</v>
      </c>
    </row>
    <row r="15781" spans="2:11" x14ac:dyDescent="0.2">
      <c r="B15781" s="21" t="str">
        <f t="shared" si="246"/>
        <v>PembrokeWind2075RCP4.5</v>
      </c>
      <c r="C15781" t="s">
        <v>408</v>
      </c>
      <c r="D15781" t="s">
        <v>1</v>
      </c>
      <c r="E15781" s="144" t="s">
        <v>193</v>
      </c>
      <c r="F15781" s="144">
        <v>2075</v>
      </c>
      <c r="G15781" s="147">
        <v>77.088170790607634</v>
      </c>
      <c r="H15781" s="147">
        <v>82.994858500000021</v>
      </c>
      <c r="I15781" s="147">
        <v>89.207666666666668</v>
      </c>
      <c r="J15781" s="147">
        <v>95.423634333333354</v>
      </c>
      <c r="K15781" s="147">
        <v>101.64262799999999</v>
      </c>
    </row>
    <row r="15782" spans="2:11" x14ac:dyDescent="0.2">
      <c r="B15782" s="21" t="str">
        <f t="shared" si="246"/>
        <v>PembrokeWind2080RCP4.5</v>
      </c>
      <c r="C15782" t="s">
        <v>408</v>
      </c>
      <c r="D15782" t="s">
        <v>1</v>
      </c>
      <c r="E15782" s="144" t="s">
        <v>193</v>
      </c>
      <c r="F15782" s="144">
        <v>2080</v>
      </c>
      <c r="G15782" s="147">
        <v>77.13428075220105</v>
      </c>
      <c r="H15782" s="147">
        <v>83.05417700000001</v>
      </c>
      <c r="I15782" s="147">
        <v>89.281833333333324</v>
      </c>
      <c r="J15782" s="147">
        <v>95.512515666666673</v>
      </c>
      <c r="K15782" s="147">
        <v>101.74408799999999</v>
      </c>
    </row>
    <row r="15783" spans="2:11" x14ac:dyDescent="0.2">
      <c r="B15783" s="21" t="str">
        <f t="shared" si="246"/>
        <v>PembrokeWind2085RCP4.5</v>
      </c>
      <c r="C15783" t="s">
        <v>408</v>
      </c>
      <c r="D15783" t="s">
        <v>1</v>
      </c>
      <c r="E15783" s="144" t="s">
        <v>193</v>
      </c>
      <c r="F15783" s="144">
        <v>2085</v>
      </c>
      <c r="G15783" s="147">
        <v>77.18039071379448</v>
      </c>
      <c r="H15783" s="147">
        <v>83.113495500000013</v>
      </c>
      <c r="I15783" s="147">
        <v>89.355999999999995</v>
      </c>
      <c r="J15783" s="147">
        <v>95.601397000000006</v>
      </c>
      <c r="K15783" s="147">
        <v>101.84554799999998</v>
      </c>
    </row>
    <row r="15784" spans="2:11" x14ac:dyDescent="0.2">
      <c r="B15784" s="21" t="str">
        <f t="shared" si="246"/>
        <v>PembrokeWind2090RCP4.5</v>
      </c>
      <c r="C15784" t="s">
        <v>408</v>
      </c>
      <c r="D15784" t="s">
        <v>1</v>
      </c>
      <c r="E15784" s="144" t="s">
        <v>193</v>
      </c>
      <c r="F15784" s="144">
        <v>2090</v>
      </c>
      <c r="G15784" s="147">
        <v>77.226500675387911</v>
      </c>
      <c r="H15784" s="147">
        <v>83.172814000000017</v>
      </c>
      <c r="I15784" s="147">
        <v>89.430166666666665</v>
      </c>
      <c r="J15784" s="147">
        <v>95.690278333333339</v>
      </c>
      <c r="K15784" s="147">
        <v>101.94700799999998</v>
      </c>
    </row>
    <row r="15785" spans="2:11" x14ac:dyDescent="0.2">
      <c r="B15785" s="21" t="str">
        <f t="shared" si="246"/>
        <v>PembrokeWind2095RCP4.5</v>
      </c>
      <c r="C15785" t="s">
        <v>408</v>
      </c>
      <c r="D15785" t="s">
        <v>1</v>
      </c>
      <c r="E15785" s="144" t="s">
        <v>193</v>
      </c>
      <c r="F15785" s="144">
        <v>2095</v>
      </c>
      <c r="G15785" s="147">
        <v>77.272610636981327</v>
      </c>
      <c r="H15785" s="147">
        <v>83.232132500000006</v>
      </c>
      <c r="I15785" s="147">
        <v>89.504333333333321</v>
      </c>
      <c r="J15785" s="147">
        <v>95.779159666666658</v>
      </c>
      <c r="K15785" s="147">
        <v>102.04846799999999</v>
      </c>
    </row>
    <row r="15786" spans="2:11" x14ac:dyDescent="0.2">
      <c r="B15786" s="21" t="str">
        <f t="shared" si="246"/>
        <v>PembrokeWind2100RCP4.5</v>
      </c>
      <c r="C15786" t="s">
        <v>408</v>
      </c>
      <c r="D15786" t="s">
        <v>1</v>
      </c>
      <c r="E15786" s="144" t="s">
        <v>193</v>
      </c>
      <c r="F15786" s="144">
        <v>2100</v>
      </c>
      <c r="G15786" s="147">
        <v>77.318720598574757</v>
      </c>
      <c r="H15786" s="147">
        <v>83.291451000000009</v>
      </c>
      <c r="I15786" s="147">
        <v>89.578499999999991</v>
      </c>
      <c r="J15786" s="147">
        <v>95.868040999999991</v>
      </c>
      <c r="K15786" s="147">
        <v>102.14992799999999</v>
      </c>
    </row>
    <row r="15787" spans="2:11" x14ac:dyDescent="0.2">
      <c r="B15787" s="21" t="str">
        <f t="shared" si="246"/>
        <v>PembrokeWind2023RCP6.0</v>
      </c>
      <c r="C15787" t="s">
        <v>408</v>
      </c>
      <c r="D15787" t="s">
        <v>1</v>
      </c>
      <c r="E15787" s="144" t="s">
        <v>192</v>
      </c>
      <c r="F15787" s="144">
        <v>2023</v>
      </c>
      <c r="G15787" s="147">
        <v>76.757716065854751</v>
      </c>
      <c r="H15787" s="147">
        <v>82.61273700000001</v>
      </c>
      <c r="I15787" s="147">
        <v>88.768599999999992</v>
      </c>
      <c r="J15787" s="147">
        <v>94.934787</v>
      </c>
      <c r="K15787" s="147">
        <v>101.09474399999999</v>
      </c>
    </row>
    <row r="15788" spans="2:11" x14ac:dyDescent="0.2">
      <c r="B15788" s="21" t="str">
        <f t="shared" si="246"/>
        <v>PembrokeWind2025RCP6.0</v>
      </c>
      <c r="C15788" t="s">
        <v>408</v>
      </c>
      <c r="D15788" t="s">
        <v>1</v>
      </c>
      <c r="E15788" s="144" t="s">
        <v>192</v>
      </c>
      <c r="F15788" s="144">
        <v>2025</v>
      </c>
      <c r="G15788" s="147">
        <v>76.743626910923425</v>
      </c>
      <c r="H15788" s="147">
        <v>82.596183000000011</v>
      </c>
      <c r="I15788" s="147">
        <v>88.749316666666658</v>
      </c>
      <c r="J15788" s="147">
        <v>94.91415383333333</v>
      </c>
      <c r="K15788" s="147">
        <v>101.07276099999999</v>
      </c>
    </row>
    <row r="15789" spans="2:11" x14ac:dyDescent="0.2">
      <c r="B15789" s="21" t="str">
        <f t="shared" si="246"/>
        <v>PembrokeWind2030RCP6.0</v>
      </c>
      <c r="C15789" t="s">
        <v>408</v>
      </c>
      <c r="D15789" t="s">
        <v>1</v>
      </c>
      <c r="E15789" s="144" t="s">
        <v>192</v>
      </c>
      <c r="F15789" s="144">
        <v>2030</v>
      </c>
      <c r="G15789" s="147">
        <v>76.729537755992098</v>
      </c>
      <c r="H15789" s="147">
        <v>82.579629000000011</v>
      </c>
      <c r="I15789" s="147">
        <v>88.730033333333324</v>
      </c>
      <c r="J15789" s="147">
        <v>94.893520666666674</v>
      </c>
      <c r="K15789" s="147">
        <v>101.05077799999999</v>
      </c>
    </row>
    <row r="15790" spans="2:11" x14ac:dyDescent="0.2">
      <c r="B15790" s="21" t="str">
        <f t="shared" si="246"/>
        <v>PembrokeWind2035RCP6.0</v>
      </c>
      <c r="C15790" t="s">
        <v>408</v>
      </c>
      <c r="D15790" t="s">
        <v>1</v>
      </c>
      <c r="E15790" s="144" t="s">
        <v>192</v>
      </c>
      <c r="F15790" s="144">
        <v>2035</v>
      </c>
      <c r="G15790" s="147">
        <v>76.715448601060785</v>
      </c>
      <c r="H15790" s="147">
        <v>82.563075000000012</v>
      </c>
      <c r="I15790" s="147">
        <v>88.71074999999999</v>
      </c>
      <c r="J15790" s="147">
        <v>94.872887500000004</v>
      </c>
      <c r="K15790" s="147">
        <v>101.028795</v>
      </c>
    </row>
    <row r="15791" spans="2:11" x14ac:dyDescent="0.2">
      <c r="B15791" s="21" t="str">
        <f t="shared" si="246"/>
        <v>PembrokeWind2040RCP6.0</v>
      </c>
      <c r="C15791" t="s">
        <v>408</v>
      </c>
      <c r="D15791" t="s">
        <v>1</v>
      </c>
      <c r="E15791" s="144" t="s">
        <v>192</v>
      </c>
      <c r="F15791" s="144">
        <v>2040</v>
      </c>
      <c r="G15791" s="147">
        <v>76.701359446129459</v>
      </c>
      <c r="H15791" s="147">
        <v>82.546521000000013</v>
      </c>
      <c r="I15791" s="147">
        <v>88.69146666666667</v>
      </c>
      <c r="J15791" s="147">
        <v>94.852254333333335</v>
      </c>
      <c r="K15791" s="147">
        <v>101.006812</v>
      </c>
    </row>
    <row r="15792" spans="2:11" x14ac:dyDescent="0.2">
      <c r="B15792" s="21" t="str">
        <f t="shared" si="246"/>
        <v>PembrokeWind2045RCP6.0</v>
      </c>
      <c r="C15792" t="s">
        <v>408</v>
      </c>
      <c r="D15792" t="s">
        <v>1</v>
      </c>
      <c r="E15792" s="144" t="s">
        <v>192</v>
      </c>
      <c r="F15792" s="144">
        <v>2045</v>
      </c>
      <c r="G15792" s="147">
        <v>76.687270291198132</v>
      </c>
      <c r="H15792" s="147">
        <v>82.529967000000013</v>
      </c>
      <c r="I15792" s="147">
        <v>88.672183333333336</v>
      </c>
      <c r="J15792" s="147">
        <v>94.831621166666679</v>
      </c>
      <c r="K15792" s="147">
        <v>100.98482899999999</v>
      </c>
    </row>
    <row r="15793" spans="2:11" x14ac:dyDescent="0.2">
      <c r="B15793" s="21" t="str">
        <f t="shared" si="246"/>
        <v>PembrokeWind2050RCP6.0</v>
      </c>
      <c r="C15793" t="s">
        <v>408</v>
      </c>
      <c r="D15793" t="s">
        <v>1</v>
      </c>
      <c r="E15793" s="144" t="s">
        <v>192</v>
      </c>
      <c r="F15793" s="144">
        <v>2050</v>
      </c>
      <c r="G15793" s="147">
        <v>76.746957074816279</v>
      </c>
      <c r="H15793" s="147">
        <v>82.597838400000015</v>
      </c>
      <c r="I15793" s="147">
        <v>88.749020000000002</v>
      </c>
      <c r="J15793" s="147">
        <v>94.915741000000011</v>
      </c>
      <c r="K15793" s="147">
        <v>101.0785104</v>
      </c>
    </row>
    <row r="15794" spans="2:11" x14ac:dyDescent="0.2">
      <c r="B15794" s="21" t="str">
        <f t="shared" si="246"/>
        <v>PembrokeWind2055RCP6.0</v>
      </c>
      <c r="C15794" t="s">
        <v>408</v>
      </c>
      <c r="D15794" t="s">
        <v>1</v>
      </c>
      <c r="E15794" s="144" t="s">
        <v>192</v>
      </c>
      <c r="F15794" s="144">
        <v>2055</v>
      </c>
      <c r="G15794" s="147">
        <v>76.820733013365768</v>
      </c>
      <c r="H15794" s="147">
        <v>82.682263800000015</v>
      </c>
      <c r="I15794" s="147">
        <v>88.845140000000001</v>
      </c>
      <c r="J15794" s="147">
        <v>95.020494000000014</v>
      </c>
      <c r="K15794" s="147">
        <v>101.1941748</v>
      </c>
    </row>
    <row r="15795" spans="2:11" x14ac:dyDescent="0.2">
      <c r="B15795" s="21" t="str">
        <f t="shared" si="246"/>
        <v>PembrokeWind2060RCP6.0</v>
      </c>
      <c r="C15795" t="s">
        <v>408</v>
      </c>
      <c r="D15795" t="s">
        <v>1</v>
      </c>
      <c r="E15795" s="144" t="s">
        <v>192</v>
      </c>
      <c r="F15795" s="144">
        <v>2060</v>
      </c>
      <c r="G15795" s="147">
        <v>76.894508951915242</v>
      </c>
      <c r="H15795" s="147">
        <v>82.766689200000016</v>
      </c>
      <c r="I15795" s="147">
        <v>88.94126</v>
      </c>
      <c r="J15795" s="147">
        <v>95.125247000000016</v>
      </c>
      <c r="K15795" s="147">
        <v>101.30983919999998</v>
      </c>
    </row>
    <row r="15796" spans="2:11" x14ac:dyDescent="0.2">
      <c r="B15796" s="21" t="str">
        <f t="shared" si="246"/>
        <v>PembrokeWind2065RCP6.0</v>
      </c>
      <c r="C15796" t="s">
        <v>408</v>
      </c>
      <c r="D15796" t="s">
        <v>1</v>
      </c>
      <c r="E15796" s="144" t="s">
        <v>192</v>
      </c>
      <c r="F15796" s="144">
        <v>2065</v>
      </c>
      <c r="G15796" s="147">
        <v>76.96828489046473</v>
      </c>
      <c r="H15796" s="147">
        <v>82.851114600000017</v>
      </c>
      <c r="I15796" s="147">
        <v>89.037379999999999</v>
      </c>
      <c r="J15796" s="147">
        <v>95.230000000000018</v>
      </c>
      <c r="K15796" s="147">
        <v>101.42550359999998</v>
      </c>
    </row>
    <row r="15797" spans="2:11" x14ac:dyDescent="0.2">
      <c r="B15797" s="21" t="str">
        <f t="shared" si="246"/>
        <v>PembrokeWind2070RCP6.0</v>
      </c>
      <c r="C15797" t="s">
        <v>408</v>
      </c>
      <c r="D15797" t="s">
        <v>1</v>
      </c>
      <c r="E15797" s="144" t="s">
        <v>192</v>
      </c>
      <c r="F15797" s="144">
        <v>2070</v>
      </c>
      <c r="G15797" s="147">
        <v>77.042060829014204</v>
      </c>
      <c r="H15797" s="147">
        <v>82.935540000000017</v>
      </c>
      <c r="I15797" s="147">
        <v>89.133499999999998</v>
      </c>
      <c r="J15797" s="147">
        <v>95.334753000000021</v>
      </c>
      <c r="K15797" s="147">
        <v>101.54116799999998</v>
      </c>
    </row>
    <row r="15798" spans="2:11" x14ac:dyDescent="0.2">
      <c r="B15798" s="21" t="str">
        <f t="shared" si="246"/>
        <v>PembrokeWind2075RCP6.0</v>
      </c>
      <c r="C15798" t="s">
        <v>408</v>
      </c>
      <c r="D15798" t="s">
        <v>1</v>
      </c>
      <c r="E15798" s="144" t="s">
        <v>192</v>
      </c>
      <c r="F15798" s="144">
        <v>2075</v>
      </c>
      <c r="G15798" s="147">
        <v>77.111225771404349</v>
      </c>
      <c r="H15798" s="147">
        <v>83.024517750000015</v>
      </c>
      <c r="I15798" s="147">
        <v>89.244749999999996</v>
      </c>
      <c r="J15798" s="147">
        <v>95.468075000000013</v>
      </c>
      <c r="K15798" s="147">
        <v>101.69335799999999</v>
      </c>
    </row>
    <row r="15799" spans="2:11" x14ac:dyDescent="0.2">
      <c r="B15799" s="21" t="str">
        <f t="shared" si="246"/>
        <v>PembrokeWind2080RCP6.0</v>
      </c>
      <c r="C15799" t="s">
        <v>408</v>
      </c>
      <c r="D15799" t="s">
        <v>1</v>
      </c>
      <c r="E15799" s="144" t="s">
        <v>192</v>
      </c>
      <c r="F15799" s="144">
        <v>2080</v>
      </c>
      <c r="G15799" s="147">
        <v>77.18039071379448</v>
      </c>
      <c r="H15799" s="147">
        <v>83.113495500000013</v>
      </c>
      <c r="I15799" s="147">
        <v>89.355999999999995</v>
      </c>
      <c r="J15799" s="147">
        <v>95.601397000000006</v>
      </c>
      <c r="K15799" s="147">
        <v>101.84554799999998</v>
      </c>
    </row>
    <row r="15800" spans="2:11" x14ac:dyDescent="0.2">
      <c r="B15800" s="21" t="str">
        <f t="shared" si="246"/>
        <v>PembrokeWind2085RCP6.0</v>
      </c>
      <c r="C15800" t="s">
        <v>408</v>
      </c>
      <c r="D15800" t="s">
        <v>1</v>
      </c>
      <c r="E15800" s="144" t="s">
        <v>192</v>
      </c>
      <c r="F15800" s="144">
        <v>2085</v>
      </c>
      <c r="G15800" s="147">
        <v>77.249555656184612</v>
      </c>
      <c r="H15800" s="147">
        <v>83.202473250000011</v>
      </c>
      <c r="I15800" s="147">
        <v>89.467249999999993</v>
      </c>
      <c r="J15800" s="147">
        <v>95.734718999999998</v>
      </c>
      <c r="K15800" s="147">
        <v>101.99773799999998</v>
      </c>
    </row>
    <row r="15801" spans="2:11" x14ac:dyDescent="0.2">
      <c r="B15801" s="21" t="str">
        <f t="shared" si="246"/>
        <v>PembrokeWind2090RCP6.0</v>
      </c>
      <c r="C15801" t="s">
        <v>408</v>
      </c>
      <c r="D15801" t="s">
        <v>1</v>
      </c>
      <c r="E15801" s="144" t="s">
        <v>192</v>
      </c>
      <c r="F15801" s="144">
        <v>2090</v>
      </c>
      <c r="G15801" s="147">
        <v>77.352022237503348</v>
      </c>
      <c r="H15801" s="147">
        <v>83.324559000000008</v>
      </c>
      <c r="I15801" s="147">
        <v>89.611133333333328</v>
      </c>
      <c r="J15801" s="147">
        <v>95.899784333333329</v>
      </c>
      <c r="K15801" s="147">
        <v>102.18036599999999</v>
      </c>
    </row>
    <row r="15802" spans="2:11" x14ac:dyDescent="0.2">
      <c r="B15802" s="21" t="str">
        <f t="shared" si="246"/>
        <v>PembrokeWind2095RCP6.0</v>
      </c>
      <c r="C15802" t="s">
        <v>408</v>
      </c>
      <c r="D15802" t="s">
        <v>1</v>
      </c>
      <c r="E15802" s="144" t="s">
        <v>192</v>
      </c>
      <c r="F15802" s="144">
        <v>2095</v>
      </c>
      <c r="G15802" s="147">
        <v>77.385323876431926</v>
      </c>
      <c r="H15802" s="147">
        <v>83.357667000000021</v>
      </c>
      <c r="I15802" s="147">
        <v>89.643766666666664</v>
      </c>
      <c r="J15802" s="147">
        <v>95.931527666666668</v>
      </c>
      <c r="K15802" s="147">
        <v>102.210804</v>
      </c>
    </row>
    <row r="15803" spans="2:11" x14ac:dyDescent="0.2">
      <c r="B15803" s="21" t="str">
        <f t="shared" si="246"/>
        <v>PembrokeWind2100RCP6.0</v>
      </c>
      <c r="C15803" t="s">
        <v>408</v>
      </c>
      <c r="D15803" t="s">
        <v>1</v>
      </c>
      <c r="E15803" s="144" t="s">
        <v>192</v>
      </c>
      <c r="F15803" s="144">
        <v>2100</v>
      </c>
      <c r="G15803" s="147">
        <v>77.418625515360517</v>
      </c>
      <c r="H15803" s="147">
        <v>83.390775000000019</v>
      </c>
      <c r="I15803" s="147">
        <v>89.676400000000001</v>
      </c>
      <c r="J15803" s="147">
        <v>95.963271000000006</v>
      </c>
      <c r="K15803" s="147">
        <v>102.241242</v>
      </c>
    </row>
    <row r="15804" spans="2:11" x14ac:dyDescent="0.2">
      <c r="B15804" s="21" t="str">
        <f t="shared" si="246"/>
        <v>PembrokeWind2023RCP8.5</v>
      </c>
      <c r="C15804" t="s">
        <v>408</v>
      </c>
      <c r="D15804" t="s">
        <v>1</v>
      </c>
      <c r="E15804" s="144" t="s">
        <v>191</v>
      </c>
      <c r="F15804" s="144">
        <v>2023</v>
      </c>
      <c r="G15804" s="147">
        <v>76.757716065854751</v>
      </c>
      <c r="H15804" s="147">
        <v>82.61273700000001</v>
      </c>
      <c r="I15804" s="147">
        <v>88.768599999999992</v>
      </c>
      <c r="J15804" s="147">
        <v>94.934787</v>
      </c>
      <c r="K15804" s="147">
        <v>101.09474399999999</v>
      </c>
    </row>
    <row r="15805" spans="2:11" x14ac:dyDescent="0.2">
      <c r="B15805" s="21" t="str">
        <f t="shared" si="246"/>
        <v>PembrokeWind2025RCP8.5</v>
      </c>
      <c r="C15805" t="s">
        <v>408</v>
      </c>
      <c r="D15805" t="s">
        <v>1</v>
      </c>
      <c r="E15805" s="144" t="s">
        <v>191</v>
      </c>
      <c r="F15805" s="144">
        <v>2025</v>
      </c>
      <c r="G15805" s="147">
        <v>76.729537755992098</v>
      </c>
      <c r="H15805" s="147">
        <v>82.579629000000011</v>
      </c>
      <c r="I15805" s="147">
        <v>88.730033333333324</v>
      </c>
      <c r="J15805" s="147">
        <v>94.893520666666674</v>
      </c>
      <c r="K15805" s="147">
        <v>101.05077799999999</v>
      </c>
    </row>
    <row r="15806" spans="2:11" x14ac:dyDescent="0.2">
      <c r="B15806" s="21" t="str">
        <f t="shared" si="246"/>
        <v>PembrokeWind2030RCP8.5</v>
      </c>
      <c r="C15806" t="s">
        <v>408</v>
      </c>
      <c r="D15806" t="s">
        <v>1</v>
      </c>
      <c r="E15806" s="144" t="s">
        <v>191</v>
      </c>
      <c r="F15806" s="144">
        <v>2030</v>
      </c>
      <c r="G15806" s="147">
        <v>76.701359446129459</v>
      </c>
      <c r="H15806" s="147">
        <v>82.546521000000013</v>
      </c>
      <c r="I15806" s="147">
        <v>88.69146666666667</v>
      </c>
      <c r="J15806" s="147">
        <v>94.852254333333335</v>
      </c>
      <c r="K15806" s="147">
        <v>101.006812</v>
      </c>
    </row>
    <row r="15807" spans="2:11" x14ac:dyDescent="0.2">
      <c r="B15807" s="21" t="str">
        <f t="shared" si="246"/>
        <v>PembrokeWind2035RCP8.5</v>
      </c>
      <c r="C15807" t="s">
        <v>408</v>
      </c>
      <c r="D15807" t="s">
        <v>1</v>
      </c>
      <c r="E15807" s="144" t="s">
        <v>191</v>
      </c>
      <c r="F15807" s="144">
        <v>2035</v>
      </c>
      <c r="G15807" s="147">
        <v>76.673181136266805</v>
      </c>
      <c r="H15807" s="147">
        <v>82.513413000000014</v>
      </c>
      <c r="I15807" s="147">
        <v>88.652900000000002</v>
      </c>
      <c r="J15807" s="147">
        <v>94.810988000000009</v>
      </c>
      <c r="K15807" s="147">
        <v>100.962846</v>
      </c>
    </row>
    <row r="15808" spans="2:11" x14ac:dyDescent="0.2">
      <c r="B15808" s="21" t="str">
        <f t="shared" si="246"/>
        <v>PembrokeWind2040RCP8.5</v>
      </c>
      <c r="C15808" t="s">
        <v>408</v>
      </c>
      <c r="D15808" t="s">
        <v>1</v>
      </c>
      <c r="E15808" s="144" t="s">
        <v>191</v>
      </c>
      <c r="F15808" s="144">
        <v>2040</v>
      </c>
      <c r="G15808" s="147">
        <v>76.796141033849267</v>
      </c>
      <c r="H15808" s="147">
        <v>82.654122000000015</v>
      </c>
      <c r="I15808" s="147">
        <v>88.813100000000006</v>
      </c>
      <c r="J15808" s="147">
        <v>94.985576333333341</v>
      </c>
      <c r="K15808" s="147">
        <v>101.15562</v>
      </c>
    </row>
    <row r="15809" spans="2:11" x14ac:dyDescent="0.2">
      <c r="B15809" s="21" t="str">
        <f t="shared" si="246"/>
        <v>PembrokeWind2045RCP8.5</v>
      </c>
      <c r="C15809" t="s">
        <v>408</v>
      </c>
      <c r="D15809" t="s">
        <v>1</v>
      </c>
      <c r="E15809" s="144" t="s">
        <v>191</v>
      </c>
      <c r="F15809" s="144">
        <v>2045</v>
      </c>
      <c r="G15809" s="147">
        <v>76.919100931431743</v>
      </c>
      <c r="H15809" s="147">
        <v>82.794831000000016</v>
      </c>
      <c r="I15809" s="147">
        <v>88.973299999999995</v>
      </c>
      <c r="J15809" s="147">
        <v>95.160164666666688</v>
      </c>
      <c r="K15809" s="147">
        <v>101.34839399999998</v>
      </c>
    </row>
    <row r="15810" spans="2:11" x14ac:dyDescent="0.2">
      <c r="B15810" s="21" t="str">
        <f t="shared" si="246"/>
        <v>PembrokeWind2050RCP8.5</v>
      </c>
      <c r="C15810" t="s">
        <v>408</v>
      </c>
      <c r="D15810" t="s">
        <v>1</v>
      </c>
      <c r="E15810" s="144" t="s">
        <v>191</v>
      </c>
      <c r="F15810" s="144">
        <v>2050</v>
      </c>
      <c r="G15810" s="147">
        <v>77.13428075220105</v>
      </c>
      <c r="H15810" s="147">
        <v>83.05417700000001</v>
      </c>
      <c r="I15810" s="147">
        <v>89.281833333333324</v>
      </c>
      <c r="J15810" s="147">
        <v>95.512515666666673</v>
      </c>
      <c r="K15810" s="147">
        <v>101.74408799999999</v>
      </c>
    </row>
    <row r="15811" spans="2:11" x14ac:dyDescent="0.2">
      <c r="B15811" s="21" t="str">
        <f t="shared" si="246"/>
        <v>PembrokeWind2055RCP8.5</v>
      </c>
      <c r="C15811" t="s">
        <v>408</v>
      </c>
      <c r="D15811" t="s">
        <v>1</v>
      </c>
      <c r="E15811" s="144" t="s">
        <v>191</v>
      </c>
      <c r="F15811" s="144">
        <v>2055</v>
      </c>
      <c r="G15811" s="147">
        <v>77.226500675387911</v>
      </c>
      <c r="H15811" s="147">
        <v>83.172814000000017</v>
      </c>
      <c r="I15811" s="147">
        <v>89.430166666666665</v>
      </c>
      <c r="J15811" s="147">
        <v>95.690278333333339</v>
      </c>
      <c r="K15811" s="147">
        <v>101.94700799999998</v>
      </c>
    </row>
    <row r="15812" spans="2:11" x14ac:dyDescent="0.2">
      <c r="B15812" s="21" t="str">
        <f t="shared" si="246"/>
        <v>PembrokeWind2060RCP8.5</v>
      </c>
      <c r="C15812" t="s">
        <v>408</v>
      </c>
      <c r="D15812" t="s">
        <v>1</v>
      </c>
      <c r="E15812" s="144" t="s">
        <v>191</v>
      </c>
      <c r="F15812" s="144">
        <v>2060</v>
      </c>
      <c r="G15812" s="147">
        <v>77.352022237503348</v>
      </c>
      <c r="H15812" s="147">
        <v>83.324559000000008</v>
      </c>
      <c r="I15812" s="147">
        <v>89.611133333333328</v>
      </c>
      <c r="J15812" s="147">
        <v>95.899784333333329</v>
      </c>
      <c r="K15812" s="147">
        <v>102.18036599999999</v>
      </c>
    </row>
    <row r="15813" spans="2:11" x14ac:dyDescent="0.2">
      <c r="B15813" s="21" t="str">
        <f t="shared" si="246"/>
        <v>PembrokeWind2065RCP8.5</v>
      </c>
      <c r="C15813" t="s">
        <v>408</v>
      </c>
      <c r="D15813" t="s">
        <v>1</v>
      </c>
      <c r="E15813" s="144" t="s">
        <v>191</v>
      </c>
      <c r="F15813" s="144">
        <v>2065</v>
      </c>
      <c r="G15813" s="147">
        <v>77.385323876431926</v>
      </c>
      <c r="H15813" s="147">
        <v>83.357667000000021</v>
      </c>
      <c r="I15813" s="147">
        <v>89.643766666666664</v>
      </c>
      <c r="J15813" s="147">
        <v>95.931527666666668</v>
      </c>
      <c r="K15813" s="147">
        <v>102.210804</v>
      </c>
    </row>
    <row r="15814" spans="2:11" x14ac:dyDescent="0.2">
      <c r="B15814" s="21" t="str">
        <f t="shared" si="246"/>
        <v>PembrokeWind2070RCP8.5</v>
      </c>
      <c r="C15814" t="s">
        <v>408</v>
      </c>
      <c r="D15814" t="s">
        <v>1</v>
      </c>
      <c r="E15814" s="144" t="s">
        <v>191</v>
      </c>
      <c r="F15814" s="144">
        <v>2070</v>
      </c>
      <c r="G15814" s="147">
        <v>77.410940521761617</v>
      </c>
      <c r="H15814" s="147">
        <v>83.37422100000002</v>
      </c>
      <c r="I15814" s="147">
        <v>89.649699999999996</v>
      </c>
      <c r="J15814" s="147">
        <v>95.928353333333334</v>
      </c>
      <c r="K15814" s="147">
        <v>102.20065799999999</v>
      </c>
    </row>
    <row r="15815" spans="2:11" x14ac:dyDescent="0.2">
      <c r="B15815" s="21" t="str">
        <f t="shared" si="246"/>
        <v>PembrokeWind2075RCP8.5</v>
      </c>
      <c r="C15815" t="s">
        <v>408</v>
      </c>
      <c r="D15815" t="s">
        <v>1</v>
      </c>
      <c r="E15815" s="144" t="s">
        <v>191</v>
      </c>
      <c r="F15815" s="144">
        <v>2075</v>
      </c>
      <c r="G15815" s="147">
        <v>77.403255528162703</v>
      </c>
      <c r="H15815" s="147">
        <v>83.357667000000006</v>
      </c>
      <c r="I15815" s="147">
        <v>89.623000000000005</v>
      </c>
      <c r="J15815" s="147">
        <v>95.893435666666676</v>
      </c>
      <c r="K15815" s="147">
        <v>102.16007399999999</v>
      </c>
    </row>
    <row r="15816" spans="2:11" x14ac:dyDescent="0.2">
      <c r="B15816" s="21" t="str">
        <f t="shared" si="246"/>
        <v>PembrokeWind2080RCP8.5</v>
      </c>
      <c r="C15816" t="s">
        <v>408</v>
      </c>
      <c r="D15816" t="s">
        <v>1</v>
      </c>
      <c r="E15816" s="144" t="s">
        <v>191</v>
      </c>
      <c r="F15816" s="144">
        <v>2080</v>
      </c>
      <c r="G15816" s="147">
        <v>77.395570534563802</v>
      </c>
      <c r="H15816" s="147">
        <v>83.341113000000007</v>
      </c>
      <c r="I15816" s="147">
        <v>89.596299999999999</v>
      </c>
      <c r="J15816" s="147">
        <v>95.858518000000004</v>
      </c>
      <c r="K15816" s="147">
        <v>102.11948999999998</v>
      </c>
    </row>
    <row r="15817" spans="2:11" x14ac:dyDescent="0.2">
      <c r="B15817" s="21" t="str">
        <f t="shared" si="246"/>
        <v>PembrokeWind2085RCP8.5</v>
      </c>
      <c r="C15817" t="s">
        <v>408</v>
      </c>
      <c r="D15817" t="s">
        <v>1</v>
      </c>
      <c r="E15817" s="144" t="s">
        <v>191</v>
      </c>
      <c r="F15817" s="144">
        <v>2085</v>
      </c>
      <c r="G15817" s="147">
        <v>77.345618076170922</v>
      </c>
      <c r="H15817" s="147">
        <v>83.266620000000017</v>
      </c>
      <c r="I15817" s="147">
        <v>89.493949999999998</v>
      </c>
      <c r="J15817" s="147">
        <v>95.725196000000011</v>
      </c>
      <c r="K15817" s="147">
        <v>101.96222699999998</v>
      </c>
    </row>
    <row r="15818" spans="2:11" x14ac:dyDescent="0.2">
      <c r="B15818" s="21" t="str">
        <f t="shared" si="246"/>
        <v>PembrokeWind2090RCP8.5</v>
      </c>
      <c r="C15818" t="s">
        <v>408</v>
      </c>
      <c r="D15818" t="s">
        <v>1</v>
      </c>
      <c r="E15818" s="144" t="s">
        <v>191</v>
      </c>
      <c r="F15818" s="144">
        <v>2090</v>
      </c>
      <c r="G15818" s="147">
        <v>77.295665617778042</v>
      </c>
      <c r="H15818" s="147">
        <v>83.192127000000013</v>
      </c>
      <c r="I15818" s="147">
        <v>89.391599999999997</v>
      </c>
      <c r="J15818" s="147">
        <v>95.591874000000004</v>
      </c>
      <c r="K15818" s="147">
        <v>101.804964</v>
      </c>
    </row>
    <row r="15819" spans="2:11" x14ac:dyDescent="0.2">
      <c r="B15819" s="21" t="str">
        <f t="shared" si="246"/>
        <v>PembrokeWind2095RCP8.5</v>
      </c>
      <c r="C15819" t="s">
        <v>408</v>
      </c>
      <c r="D15819" t="s">
        <v>1</v>
      </c>
      <c r="E15819" s="144" t="s">
        <v>191</v>
      </c>
      <c r="F15819" s="144">
        <v>2095</v>
      </c>
      <c r="G15819" s="147">
        <v>77.295665617778042</v>
      </c>
      <c r="H15819" s="147">
        <v>83.192127000000013</v>
      </c>
      <c r="I15819" s="147">
        <v>89.391599999999997</v>
      </c>
      <c r="J15819" s="147">
        <v>95.591874000000004</v>
      </c>
      <c r="K15819" s="147">
        <v>101.804964</v>
      </c>
    </row>
    <row r="15820" spans="2:11" x14ac:dyDescent="0.2">
      <c r="B15820" s="21" t="str">
        <f t="shared" ref="B15820:B15883" si="247">C15820&amp;D15820&amp;F15820&amp;E15820</f>
        <v>PembrokeWind2100RCP8.5</v>
      </c>
      <c r="C15820" t="s">
        <v>408</v>
      </c>
      <c r="D15820" t="s">
        <v>1</v>
      </c>
      <c r="E15820" s="144" t="s">
        <v>191</v>
      </c>
      <c r="F15820" s="144">
        <v>2100</v>
      </c>
      <c r="G15820" s="147">
        <v>77.295665617778042</v>
      </c>
      <c r="H15820" s="147">
        <v>83.192127000000013</v>
      </c>
      <c r="I15820" s="147">
        <v>89.391599999999997</v>
      </c>
      <c r="J15820" s="147">
        <v>95.591874000000004</v>
      </c>
      <c r="K15820" s="147">
        <v>101.804964</v>
      </c>
    </row>
    <row r="15821" spans="2:11" x14ac:dyDescent="0.2">
      <c r="B15821" s="21" t="str">
        <f t="shared" si="247"/>
        <v>PenetanguisheneIce Accretion2023RCP4.5</v>
      </c>
      <c r="C15821" t="s">
        <v>409</v>
      </c>
      <c r="D15821" t="s">
        <v>486</v>
      </c>
      <c r="E15821" s="144" t="s">
        <v>193</v>
      </c>
      <c r="F15821" s="144">
        <v>2023</v>
      </c>
      <c r="G15821" s="147">
        <v>13.65250079329655</v>
      </c>
      <c r="H15821" s="147">
        <v>16.284599999999998</v>
      </c>
      <c r="I15821" s="147">
        <v>19.62</v>
      </c>
      <c r="J15821" s="147">
        <v>22.170599999999997</v>
      </c>
      <c r="K15821" s="147">
        <v>24.746399999999998</v>
      </c>
    </row>
    <row r="15822" spans="2:11" x14ac:dyDescent="0.2">
      <c r="B15822" s="21" t="str">
        <f t="shared" si="247"/>
        <v>PenetanguisheneIce Accretion2025RCP4.5</v>
      </c>
      <c r="C15822" t="s">
        <v>409</v>
      </c>
      <c r="D15822" t="s">
        <v>486</v>
      </c>
      <c r="E15822" s="144" t="s">
        <v>193</v>
      </c>
      <c r="F15822" s="144">
        <v>2025</v>
      </c>
      <c r="G15822" s="147">
        <v>13.636264383926337</v>
      </c>
      <c r="H15822" s="147">
        <v>16.273533333333329</v>
      </c>
      <c r="I15822" s="147">
        <v>19.613333333333333</v>
      </c>
      <c r="J15822" s="147">
        <v>22.170599999999997</v>
      </c>
      <c r="K15822" s="147">
        <v>24.746399999999998</v>
      </c>
    </row>
    <row r="15823" spans="2:11" x14ac:dyDescent="0.2">
      <c r="B15823" s="21" t="str">
        <f t="shared" si="247"/>
        <v>PenetanguisheneIce Accretion2030RCP4.5</v>
      </c>
      <c r="C15823" t="s">
        <v>409</v>
      </c>
      <c r="D15823" t="s">
        <v>486</v>
      </c>
      <c r="E15823" s="144" t="s">
        <v>193</v>
      </c>
      <c r="F15823" s="144">
        <v>2030</v>
      </c>
      <c r="G15823" s="147">
        <v>13.620027974556123</v>
      </c>
      <c r="H15823" s="147">
        <v>16.262466666666665</v>
      </c>
      <c r="I15823" s="147">
        <v>19.606666666666666</v>
      </c>
      <c r="J15823" s="147">
        <v>22.170599999999997</v>
      </c>
      <c r="K15823" s="147">
        <v>24.746399999999998</v>
      </c>
    </row>
    <row r="15824" spans="2:11" x14ac:dyDescent="0.2">
      <c r="B15824" s="21" t="str">
        <f t="shared" si="247"/>
        <v>PenetanguisheneIce Accretion2035RCP4.5</v>
      </c>
      <c r="C15824" t="s">
        <v>409</v>
      </c>
      <c r="D15824" t="s">
        <v>486</v>
      </c>
      <c r="E15824" s="144" t="s">
        <v>193</v>
      </c>
      <c r="F15824" s="144">
        <v>2035</v>
      </c>
      <c r="G15824" s="147">
        <v>13.60379156518591</v>
      </c>
      <c r="H15824" s="147">
        <v>16.251399999999997</v>
      </c>
      <c r="I15824" s="147">
        <v>19.600000000000001</v>
      </c>
      <c r="J15824" s="147">
        <v>22.170599999999997</v>
      </c>
      <c r="K15824" s="147">
        <v>24.746399999999998</v>
      </c>
    </row>
    <row r="15825" spans="2:11" x14ac:dyDescent="0.2">
      <c r="B15825" s="21" t="str">
        <f t="shared" si="247"/>
        <v>PenetanguisheneIce Accretion2040RCP4.5</v>
      </c>
      <c r="C15825" t="s">
        <v>409</v>
      </c>
      <c r="D15825" t="s">
        <v>486</v>
      </c>
      <c r="E15825" s="144" t="s">
        <v>193</v>
      </c>
      <c r="F15825" s="144">
        <v>2040</v>
      </c>
      <c r="G15825" s="147">
        <v>13.587555155815696</v>
      </c>
      <c r="H15825" s="147">
        <v>16.240333333333329</v>
      </c>
      <c r="I15825" s="147">
        <v>19.593333333333334</v>
      </c>
      <c r="J15825" s="147">
        <v>22.170599999999997</v>
      </c>
      <c r="K15825" s="147">
        <v>24.746399999999998</v>
      </c>
    </row>
    <row r="15826" spans="2:11" x14ac:dyDescent="0.2">
      <c r="B15826" s="21" t="str">
        <f t="shared" si="247"/>
        <v>PenetanguisheneIce Accretion2045RCP4.5</v>
      </c>
      <c r="C15826" t="s">
        <v>409</v>
      </c>
      <c r="D15826" t="s">
        <v>486</v>
      </c>
      <c r="E15826" s="144" t="s">
        <v>193</v>
      </c>
      <c r="F15826" s="144">
        <v>2045</v>
      </c>
      <c r="G15826" s="147">
        <v>13.571318746445483</v>
      </c>
      <c r="H15826" s="147">
        <v>16.229266666666664</v>
      </c>
      <c r="I15826" s="147">
        <v>19.586666666666666</v>
      </c>
      <c r="J15826" s="147">
        <v>22.170599999999997</v>
      </c>
      <c r="K15826" s="147">
        <v>24.746399999999998</v>
      </c>
    </row>
    <row r="15827" spans="2:11" x14ac:dyDescent="0.2">
      <c r="B15827" s="21" t="str">
        <f t="shared" si="247"/>
        <v>PenetanguisheneIce Accretion2050RCP4.5</v>
      </c>
      <c r="C15827" t="s">
        <v>409</v>
      </c>
      <c r="D15827" t="s">
        <v>486</v>
      </c>
      <c r="E15827" s="144" t="s">
        <v>193</v>
      </c>
      <c r="F15827" s="144">
        <v>2050</v>
      </c>
      <c r="G15827" s="147">
        <v>13.552298952611805</v>
      </c>
      <c r="H15827" s="147">
        <v>16.228159999999995</v>
      </c>
      <c r="I15827" s="147">
        <v>19.611999999999998</v>
      </c>
      <c r="J15827" s="147">
        <v>22.211279999999999</v>
      </c>
      <c r="K15827" s="147">
        <v>24.801839999999999</v>
      </c>
    </row>
    <row r="15828" spans="2:11" x14ac:dyDescent="0.2">
      <c r="B15828" s="21" t="str">
        <f t="shared" si="247"/>
        <v>PenetanguisheneIce Accretion2055RCP4.5</v>
      </c>
      <c r="C15828" t="s">
        <v>409</v>
      </c>
      <c r="D15828" t="s">
        <v>486</v>
      </c>
      <c r="E15828" s="144" t="s">
        <v>193</v>
      </c>
      <c r="F15828" s="144">
        <v>2055</v>
      </c>
      <c r="G15828" s="147">
        <v>13.549515568148339</v>
      </c>
      <c r="H15828" s="147">
        <v>16.238119999999995</v>
      </c>
      <c r="I15828" s="147">
        <v>19.643999999999998</v>
      </c>
      <c r="J15828" s="147">
        <v>22.251959999999997</v>
      </c>
      <c r="K15828" s="147">
        <v>24.857279999999999</v>
      </c>
    </row>
    <row r="15829" spans="2:11" x14ac:dyDescent="0.2">
      <c r="B15829" s="21" t="str">
        <f t="shared" si="247"/>
        <v>PenetanguisheneIce Accretion2060RCP4.5</v>
      </c>
      <c r="C15829" t="s">
        <v>409</v>
      </c>
      <c r="D15829" t="s">
        <v>486</v>
      </c>
      <c r="E15829" s="144" t="s">
        <v>193</v>
      </c>
      <c r="F15829" s="144">
        <v>2060</v>
      </c>
      <c r="G15829" s="147">
        <v>13.546732183684874</v>
      </c>
      <c r="H15829" s="147">
        <v>16.248079999999998</v>
      </c>
      <c r="I15829" s="147">
        <v>19.675999999999998</v>
      </c>
      <c r="J15829" s="147">
        <v>22.292639999999999</v>
      </c>
      <c r="K15829" s="147">
        <v>24.912719999999997</v>
      </c>
    </row>
    <row r="15830" spans="2:11" x14ac:dyDescent="0.2">
      <c r="B15830" s="21" t="str">
        <f t="shared" si="247"/>
        <v>PenetanguisheneIce Accretion2065RCP4.5</v>
      </c>
      <c r="C15830" t="s">
        <v>409</v>
      </c>
      <c r="D15830" t="s">
        <v>486</v>
      </c>
      <c r="E15830" s="144" t="s">
        <v>193</v>
      </c>
      <c r="F15830" s="144">
        <v>2065</v>
      </c>
      <c r="G15830" s="147">
        <v>13.543948799221408</v>
      </c>
      <c r="H15830" s="147">
        <v>16.258039999999998</v>
      </c>
      <c r="I15830" s="147">
        <v>19.707999999999998</v>
      </c>
      <c r="J15830" s="147">
        <v>22.333319999999997</v>
      </c>
      <c r="K15830" s="147">
        <v>24.968159999999997</v>
      </c>
    </row>
    <row r="15831" spans="2:11" x14ac:dyDescent="0.2">
      <c r="B15831" s="21" t="str">
        <f t="shared" si="247"/>
        <v>PenetanguisheneIce Accretion2070RCP4.5</v>
      </c>
      <c r="C15831" t="s">
        <v>409</v>
      </c>
      <c r="D15831" t="s">
        <v>486</v>
      </c>
      <c r="E15831" s="144" t="s">
        <v>193</v>
      </c>
      <c r="F15831" s="144">
        <v>2070</v>
      </c>
      <c r="G15831" s="147">
        <v>13.541165414757943</v>
      </c>
      <c r="H15831" s="147">
        <v>16.267999999999997</v>
      </c>
      <c r="I15831" s="147">
        <v>19.739999999999998</v>
      </c>
      <c r="J15831" s="147">
        <v>22.373999999999999</v>
      </c>
      <c r="K15831" s="147">
        <v>25.023599999999998</v>
      </c>
    </row>
    <row r="15832" spans="2:11" x14ac:dyDescent="0.2">
      <c r="B15832" s="21" t="str">
        <f t="shared" si="247"/>
        <v>PenetanguisheneIce Accretion2075RCP4.5</v>
      </c>
      <c r="C15832" t="s">
        <v>409</v>
      </c>
      <c r="D15832" t="s">
        <v>486</v>
      </c>
      <c r="E15832" s="144" t="s">
        <v>193</v>
      </c>
      <c r="F15832" s="144">
        <v>2075</v>
      </c>
      <c r="G15832" s="147">
        <v>13.580596694657032</v>
      </c>
      <c r="H15832" s="147">
        <v>16.331633333333329</v>
      </c>
      <c r="I15832" s="147">
        <v>19.829999999999998</v>
      </c>
      <c r="J15832" s="147">
        <v>22.483233333333331</v>
      </c>
      <c r="K15832" s="147">
        <v>25.153799999999997</v>
      </c>
    </row>
    <row r="15833" spans="2:11" x14ac:dyDescent="0.2">
      <c r="B15833" s="21" t="str">
        <f t="shared" si="247"/>
        <v>PenetanguisheneIce Accretion2080RCP4.5</v>
      </c>
      <c r="C15833" t="s">
        <v>409</v>
      </c>
      <c r="D15833" t="s">
        <v>486</v>
      </c>
      <c r="E15833" s="144" t="s">
        <v>193</v>
      </c>
      <c r="F15833" s="144">
        <v>2080</v>
      </c>
      <c r="G15833" s="147">
        <v>13.620027974556123</v>
      </c>
      <c r="H15833" s="147">
        <v>16.395266666666664</v>
      </c>
      <c r="I15833" s="147">
        <v>19.919999999999998</v>
      </c>
      <c r="J15833" s="147">
        <v>22.592466666666663</v>
      </c>
      <c r="K15833" s="147">
        <v>25.283999999999999</v>
      </c>
    </row>
    <row r="15834" spans="2:11" x14ac:dyDescent="0.2">
      <c r="B15834" s="21" t="str">
        <f t="shared" si="247"/>
        <v>PenetanguisheneIce Accretion2085RCP4.5</v>
      </c>
      <c r="C15834" t="s">
        <v>409</v>
      </c>
      <c r="D15834" t="s">
        <v>486</v>
      </c>
      <c r="E15834" s="144" t="s">
        <v>193</v>
      </c>
      <c r="F15834" s="144">
        <v>2085</v>
      </c>
      <c r="G15834" s="147">
        <v>13.659459254455212</v>
      </c>
      <c r="H15834" s="147">
        <v>16.458899999999996</v>
      </c>
      <c r="I15834" s="147">
        <v>20.009999999999998</v>
      </c>
      <c r="J15834" s="147">
        <v>22.701699999999995</v>
      </c>
      <c r="K15834" s="147">
        <v>25.414200000000001</v>
      </c>
    </row>
    <row r="15835" spans="2:11" x14ac:dyDescent="0.2">
      <c r="B15835" s="21" t="str">
        <f t="shared" si="247"/>
        <v>PenetanguisheneIce Accretion2090RCP4.5</v>
      </c>
      <c r="C15835" t="s">
        <v>409</v>
      </c>
      <c r="D15835" t="s">
        <v>486</v>
      </c>
      <c r="E15835" s="144" t="s">
        <v>193</v>
      </c>
      <c r="F15835" s="144">
        <v>2090</v>
      </c>
      <c r="G15835" s="147">
        <v>13.698890534354302</v>
      </c>
      <c r="H15835" s="147">
        <v>16.522533333333328</v>
      </c>
      <c r="I15835" s="147">
        <v>20.100000000000001</v>
      </c>
      <c r="J15835" s="147">
        <v>22.810933333333331</v>
      </c>
      <c r="K15835" s="147">
        <v>25.5444</v>
      </c>
    </row>
    <row r="15836" spans="2:11" x14ac:dyDescent="0.2">
      <c r="B15836" s="21" t="str">
        <f t="shared" si="247"/>
        <v>PenetanguisheneIce Accretion2095RCP4.5</v>
      </c>
      <c r="C15836" t="s">
        <v>409</v>
      </c>
      <c r="D15836" t="s">
        <v>486</v>
      </c>
      <c r="E15836" s="144" t="s">
        <v>193</v>
      </c>
      <c r="F15836" s="144">
        <v>2095</v>
      </c>
      <c r="G15836" s="147">
        <v>13.738321814253393</v>
      </c>
      <c r="H15836" s="147">
        <v>16.586166666666664</v>
      </c>
      <c r="I15836" s="147">
        <v>20.190000000000001</v>
      </c>
      <c r="J15836" s="147">
        <v>22.920166666666663</v>
      </c>
      <c r="K15836" s="147">
        <v>25.674599999999998</v>
      </c>
    </row>
    <row r="15837" spans="2:11" x14ac:dyDescent="0.2">
      <c r="B15837" s="21" t="str">
        <f t="shared" si="247"/>
        <v>PenetanguisheneIce Accretion2100RCP4.5</v>
      </c>
      <c r="C15837" t="s">
        <v>409</v>
      </c>
      <c r="D15837" t="s">
        <v>486</v>
      </c>
      <c r="E15837" s="144" t="s">
        <v>193</v>
      </c>
      <c r="F15837" s="144">
        <v>2100</v>
      </c>
      <c r="G15837" s="147">
        <v>13.777753094152482</v>
      </c>
      <c r="H15837" s="147">
        <v>16.649799999999995</v>
      </c>
      <c r="I15837" s="147">
        <v>20.28</v>
      </c>
      <c r="J15837" s="147">
        <v>23.029399999999995</v>
      </c>
      <c r="K15837" s="147">
        <v>25.8048</v>
      </c>
    </row>
    <row r="15838" spans="2:11" x14ac:dyDescent="0.2">
      <c r="B15838" s="21" t="str">
        <f t="shared" si="247"/>
        <v>PenetanguisheneIce Accretion2023RCP6.0</v>
      </c>
      <c r="C15838" t="s">
        <v>409</v>
      </c>
      <c r="D15838" t="s">
        <v>486</v>
      </c>
      <c r="E15838" s="144" t="s">
        <v>192</v>
      </c>
      <c r="F15838" s="144">
        <v>2023</v>
      </c>
      <c r="G15838" s="147">
        <v>13.65250079329655</v>
      </c>
      <c r="H15838" s="147">
        <v>16.284599999999998</v>
      </c>
      <c r="I15838" s="147">
        <v>19.62</v>
      </c>
      <c r="J15838" s="147">
        <v>22.170599999999997</v>
      </c>
      <c r="K15838" s="147">
        <v>24.746399999999998</v>
      </c>
    </row>
    <row r="15839" spans="2:11" x14ac:dyDescent="0.2">
      <c r="B15839" s="21" t="str">
        <f t="shared" si="247"/>
        <v>PenetanguisheneIce Accretion2025RCP6.0</v>
      </c>
      <c r="C15839" t="s">
        <v>409</v>
      </c>
      <c r="D15839" t="s">
        <v>486</v>
      </c>
      <c r="E15839" s="144" t="s">
        <v>192</v>
      </c>
      <c r="F15839" s="144">
        <v>2025</v>
      </c>
      <c r="G15839" s="147">
        <v>13.636264383926337</v>
      </c>
      <c r="H15839" s="147">
        <v>16.273533333333329</v>
      </c>
      <c r="I15839" s="147">
        <v>19.613333333333333</v>
      </c>
      <c r="J15839" s="147">
        <v>22.170599999999997</v>
      </c>
      <c r="K15839" s="147">
        <v>24.746399999999998</v>
      </c>
    </row>
    <row r="15840" spans="2:11" x14ac:dyDescent="0.2">
      <c r="B15840" s="21" t="str">
        <f t="shared" si="247"/>
        <v>PenetanguisheneIce Accretion2030RCP6.0</v>
      </c>
      <c r="C15840" t="s">
        <v>409</v>
      </c>
      <c r="D15840" t="s">
        <v>486</v>
      </c>
      <c r="E15840" s="144" t="s">
        <v>192</v>
      </c>
      <c r="F15840" s="144">
        <v>2030</v>
      </c>
      <c r="G15840" s="147">
        <v>13.620027974556123</v>
      </c>
      <c r="H15840" s="147">
        <v>16.262466666666665</v>
      </c>
      <c r="I15840" s="147">
        <v>19.606666666666666</v>
      </c>
      <c r="J15840" s="147">
        <v>22.170599999999997</v>
      </c>
      <c r="K15840" s="147">
        <v>24.746399999999998</v>
      </c>
    </row>
    <row r="15841" spans="2:11" x14ac:dyDescent="0.2">
      <c r="B15841" s="21" t="str">
        <f t="shared" si="247"/>
        <v>PenetanguisheneIce Accretion2035RCP6.0</v>
      </c>
      <c r="C15841" t="s">
        <v>409</v>
      </c>
      <c r="D15841" t="s">
        <v>486</v>
      </c>
      <c r="E15841" s="144" t="s">
        <v>192</v>
      </c>
      <c r="F15841" s="144">
        <v>2035</v>
      </c>
      <c r="G15841" s="147">
        <v>13.60379156518591</v>
      </c>
      <c r="H15841" s="147">
        <v>16.251399999999997</v>
      </c>
      <c r="I15841" s="147">
        <v>19.600000000000001</v>
      </c>
      <c r="J15841" s="147">
        <v>22.170599999999997</v>
      </c>
      <c r="K15841" s="147">
        <v>24.746399999999998</v>
      </c>
    </row>
    <row r="15842" spans="2:11" x14ac:dyDescent="0.2">
      <c r="B15842" s="21" t="str">
        <f t="shared" si="247"/>
        <v>PenetanguisheneIce Accretion2040RCP6.0</v>
      </c>
      <c r="C15842" t="s">
        <v>409</v>
      </c>
      <c r="D15842" t="s">
        <v>486</v>
      </c>
      <c r="E15842" s="144" t="s">
        <v>192</v>
      </c>
      <c r="F15842" s="144">
        <v>2040</v>
      </c>
      <c r="G15842" s="147">
        <v>13.587555155815696</v>
      </c>
      <c r="H15842" s="147">
        <v>16.240333333333329</v>
      </c>
      <c r="I15842" s="147">
        <v>19.593333333333334</v>
      </c>
      <c r="J15842" s="147">
        <v>22.170599999999997</v>
      </c>
      <c r="K15842" s="147">
        <v>24.746399999999998</v>
      </c>
    </row>
    <row r="15843" spans="2:11" x14ac:dyDescent="0.2">
      <c r="B15843" s="21" t="str">
        <f t="shared" si="247"/>
        <v>PenetanguisheneIce Accretion2045RCP6.0</v>
      </c>
      <c r="C15843" t="s">
        <v>409</v>
      </c>
      <c r="D15843" t="s">
        <v>486</v>
      </c>
      <c r="E15843" s="144" t="s">
        <v>192</v>
      </c>
      <c r="F15843" s="144">
        <v>2045</v>
      </c>
      <c r="G15843" s="147">
        <v>13.571318746445483</v>
      </c>
      <c r="H15843" s="147">
        <v>16.229266666666664</v>
      </c>
      <c r="I15843" s="147">
        <v>19.586666666666666</v>
      </c>
      <c r="J15843" s="147">
        <v>22.170599999999997</v>
      </c>
      <c r="K15843" s="147">
        <v>24.746399999999998</v>
      </c>
    </row>
    <row r="15844" spans="2:11" x14ac:dyDescent="0.2">
      <c r="B15844" s="21" t="str">
        <f t="shared" si="247"/>
        <v>PenetanguisheneIce Accretion2050RCP6.0</v>
      </c>
      <c r="C15844" t="s">
        <v>409</v>
      </c>
      <c r="D15844" t="s">
        <v>486</v>
      </c>
      <c r="E15844" s="144" t="s">
        <v>192</v>
      </c>
      <c r="F15844" s="144">
        <v>2050</v>
      </c>
      <c r="G15844" s="147">
        <v>13.552298952611805</v>
      </c>
      <c r="H15844" s="147">
        <v>16.228159999999995</v>
      </c>
      <c r="I15844" s="147">
        <v>19.611999999999998</v>
      </c>
      <c r="J15844" s="147">
        <v>22.211279999999999</v>
      </c>
      <c r="K15844" s="147">
        <v>24.801839999999999</v>
      </c>
    </row>
    <row r="15845" spans="2:11" x14ac:dyDescent="0.2">
      <c r="B15845" s="21" t="str">
        <f t="shared" si="247"/>
        <v>PenetanguisheneIce Accretion2055RCP6.0</v>
      </c>
      <c r="C15845" t="s">
        <v>409</v>
      </c>
      <c r="D15845" t="s">
        <v>486</v>
      </c>
      <c r="E15845" s="144" t="s">
        <v>192</v>
      </c>
      <c r="F15845" s="144">
        <v>2055</v>
      </c>
      <c r="G15845" s="147">
        <v>13.549515568148339</v>
      </c>
      <c r="H15845" s="147">
        <v>16.238119999999995</v>
      </c>
      <c r="I15845" s="147">
        <v>19.643999999999998</v>
      </c>
      <c r="J15845" s="147">
        <v>22.251959999999997</v>
      </c>
      <c r="K15845" s="147">
        <v>24.857279999999999</v>
      </c>
    </row>
    <row r="15846" spans="2:11" x14ac:dyDescent="0.2">
      <c r="B15846" s="21" t="str">
        <f t="shared" si="247"/>
        <v>PenetanguisheneIce Accretion2060RCP6.0</v>
      </c>
      <c r="C15846" t="s">
        <v>409</v>
      </c>
      <c r="D15846" t="s">
        <v>486</v>
      </c>
      <c r="E15846" s="144" t="s">
        <v>192</v>
      </c>
      <c r="F15846" s="144">
        <v>2060</v>
      </c>
      <c r="G15846" s="147">
        <v>13.546732183684874</v>
      </c>
      <c r="H15846" s="147">
        <v>16.248079999999998</v>
      </c>
      <c r="I15846" s="147">
        <v>19.675999999999998</v>
      </c>
      <c r="J15846" s="147">
        <v>22.292639999999999</v>
      </c>
      <c r="K15846" s="147">
        <v>24.912719999999997</v>
      </c>
    </row>
    <row r="15847" spans="2:11" x14ac:dyDescent="0.2">
      <c r="B15847" s="21" t="str">
        <f t="shared" si="247"/>
        <v>PenetanguisheneIce Accretion2065RCP6.0</v>
      </c>
      <c r="C15847" t="s">
        <v>409</v>
      </c>
      <c r="D15847" t="s">
        <v>486</v>
      </c>
      <c r="E15847" s="144" t="s">
        <v>192</v>
      </c>
      <c r="F15847" s="144">
        <v>2065</v>
      </c>
      <c r="G15847" s="147">
        <v>13.543948799221408</v>
      </c>
      <c r="H15847" s="147">
        <v>16.258039999999998</v>
      </c>
      <c r="I15847" s="147">
        <v>19.707999999999998</v>
      </c>
      <c r="J15847" s="147">
        <v>22.333319999999997</v>
      </c>
      <c r="K15847" s="147">
        <v>24.968159999999997</v>
      </c>
    </row>
    <row r="15848" spans="2:11" x14ac:dyDescent="0.2">
      <c r="B15848" s="21" t="str">
        <f t="shared" si="247"/>
        <v>PenetanguisheneIce Accretion2070RCP6.0</v>
      </c>
      <c r="C15848" t="s">
        <v>409</v>
      </c>
      <c r="D15848" t="s">
        <v>486</v>
      </c>
      <c r="E15848" s="144" t="s">
        <v>192</v>
      </c>
      <c r="F15848" s="144">
        <v>2070</v>
      </c>
      <c r="G15848" s="147">
        <v>13.541165414757943</v>
      </c>
      <c r="H15848" s="147">
        <v>16.267999999999997</v>
      </c>
      <c r="I15848" s="147">
        <v>19.739999999999998</v>
      </c>
      <c r="J15848" s="147">
        <v>22.373999999999999</v>
      </c>
      <c r="K15848" s="147">
        <v>25.023599999999998</v>
      </c>
    </row>
    <row r="15849" spans="2:11" x14ac:dyDescent="0.2">
      <c r="B15849" s="21" t="str">
        <f t="shared" si="247"/>
        <v>PenetanguisheneIce Accretion2075RCP6.0</v>
      </c>
      <c r="C15849" t="s">
        <v>409</v>
      </c>
      <c r="D15849" t="s">
        <v>486</v>
      </c>
      <c r="E15849" s="144" t="s">
        <v>192</v>
      </c>
      <c r="F15849" s="144">
        <v>2075</v>
      </c>
      <c r="G15849" s="147">
        <v>13.600312334606578</v>
      </c>
      <c r="H15849" s="147">
        <v>16.363449999999997</v>
      </c>
      <c r="I15849" s="147">
        <v>19.875</v>
      </c>
      <c r="J15849" s="147">
        <v>22.537849999999999</v>
      </c>
      <c r="K15849" s="147">
        <v>25.218899999999998</v>
      </c>
    </row>
    <row r="15850" spans="2:11" x14ac:dyDescent="0.2">
      <c r="B15850" s="21" t="str">
        <f t="shared" si="247"/>
        <v>PenetanguisheneIce Accretion2080RCP6.0</v>
      </c>
      <c r="C15850" t="s">
        <v>409</v>
      </c>
      <c r="D15850" t="s">
        <v>486</v>
      </c>
      <c r="E15850" s="144" t="s">
        <v>192</v>
      </c>
      <c r="F15850" s="144">
        <v>2080</v>
      </c>
      <c r="G15850" s="147">
        <v>13.659459254455212</v>
      </c>
      <c r="H15850" s="147">
        <v>16.458899999999996</v>
      </c>
      <c r="I15850" s="147">
        <v>20.009999999999998</v>
      </c>
      <c r="J15850" s="147">
        <v>22.701699999999995</v>
      </c>
      <c r="K15850" s="147">
        <v>25.414200000000001</v>
      </c>
    </row>
    <row r="15851" spans="2:11" x14ac:dyDescent="0.2">
      <c r="B15851" s="21" t="str">
        <f t="shared" si="247"/>
        <v>PenetanguisheneIce Accretion2085RCP6.0</v>
      </c>
      <c r="C15851" t="s">
        <v>409</v>
      </c>
      <c r="D15851" t="s">
        <v>486</v>
      </c>
      <c r="E15851" s="144" t="s">
        <v>192</v>
      </c>
      <c r="F15851" s="144">
        <v>2085</v>
      </c>
      <c r="G15851" s="147">
        <v>13.718606174303847</v>
      </c>
      <c r="H15851" s="147">
        <v>16.554349999999996</v>
      </c>
      <c r="I15851" s="147">
        <v>20.145</v>
      </c>
      <c r="J15851" s="147">
        <v>22.865549999999995</v>
      </c>
      <c r="K15851" s="147">
        <v>25.609500000000001</v>
      </c>
    </row>
    <row r="15852" spans="2:11" x14ac:dyDescent="0.2">
      <c r="B15852" s="21" t="str">
        <f t="shared" si="247"/>
        <v>PenetanguisheneIce Accretion2090RCP6.0</v>
      </c>
      <c r="C15852" t="s">
        <v>409</v>
      </c>
      <c r="D15852" t="s">
        <v>486</v>
      </c>
      <c r="E15852" s="144" t="s">
        <v>192</v>
      </c>
      <c r="F15852" s="144">
        <v>2090</v>
      </c>
      <c r="G15852" s="147">
        <v>13.754558223623606</v>
      </c>
      <c r="H15852" s="147">
        <v>16.660866666666664</v>
      </c>
      <c r="I15852" s="147">
        <v>20.333333333333336</v>
      </c>
      <c r="J15852" s="147">
        <v>23.119799999999994</v>
      </c>
      <c r="K15852" s="147">
        <v>25.9224</v>
      </c>
    </row>
    <row r="15853" spans="2:11" x14ac:dyDescent="0.2">
      <c r="B15853" s="21" t="str">
        <f t="shared" si="247"/>
        <v>PenetanguisheneIce Accretion2095RCP6.0</v>
      </c>
      <c r="C15853" t="s">
        <v>409</v>
      </c>
      <c r="D15853" t="s">
        <v>486</v>
      </c>
      <c r="E15853" s="144" t="s">
        <v>192</v>
      </c>
      <c r="F15853" s="144">
        <v>2095</v>
      </c>
      <c r="G15853" s="147">
        <v>13.731363353094729</v>
      </c>
      <c r="H15853" s="147">
        <v>16.671933333333328</v>
      </c>
      <c r="I15853" s="147">
        <v>20.386666666666667</v>
      </c>
      <c r="J15853" s="147">
        <v>23.210199999999997</v>
      </c>
      <c r="K15853" s="147">
        <v>26.04</v>
      </c>
    </row>
    <row r="15854" spans="2:11" x14ac:dyDescent="0.2">
      <c r="B15854" s="21" t="str">
        <f t="shared" si="247"/>
        <v>PenetanguisheneIce Accretion2100RCP6.0</v>
      </c>
      <c r="C15854" t="s">
        <v>409</v>
      </c>
      <c r="D15854" t="s">
        <v>486</v>
      </c>
      <c r="E15854" s="144" t="s">
        <v>192</v>
      </c>
      <c r="F15854" s="144">
        <v>2100</v>
      </c>
      <c r="G15854" s="147">
        <v>13.708168482565853</v>
      </c>
      <c r="H15854" s="147">
        <v>16.682999999999996</v>
      </c>
      <c r="I15854" s="147">
        <v>20.440000000000001</v>
      </c>
      <c r="J15854" s="147">
        <v>23.300599999999996</v>
      </c>
      <c r="K15854" s="147">
        <v>26.157599999999999</v>
      </c>
    </row>
    <row r="15855" spans="2:11" x14ac:dyDescent="0.2">
      <c r="B15855" s="21" t="str">
        <f t="shared" si="247"/>
        <v>PenetanguisheneIce Accretion2023RCP8.5</v>
      </c>
      <c r="C15855" t="s">
        <v>409</v>
      </c>
      <c r="D15855" t="s">
        <v>486</v>
      </c>
      <c r="E15855" s="144" t="s">
        <v>191</v>
      </c>
      <c r="F15855" s="144">
        <v>2023</v>
      </c>
      <c r="G15855" s="147">
        <v>13.65250079329655</v>
      </c>
      <c r="H15855" s="147">
        <v>16.284599999999998</v>
      </c>
      <c r="I15855" s="147">
        <v>19.62</v>
      </c>
      <c r="J15855" s="147">
        <v>22.170599999999997</v>
      </c>
      <c r="K15855" s="147">
        <v>24.746399999999998</v>
      </c>
    </row>
    <row r="15856" spans="2:11" x14ac:dyDescent="0.2">
      <c r="B15856" s="21" t="str">
        <f t="shared" si="247"/>
        <v>PenetanguisheneIce Accretion2025RCP8.5</v>
      </c>
      <c r="C15856" t="s">
        <v>409</v>
      </c>
      <c r="D15856" t="s">
        <v>486</v>
      </c>
      <c r="E15856" s="144" t="s">
        <v>191</v>
      </c>
      <c r="F15856" s="144">
        <v>2025</v>
      </c>
      <c r="G15856" s="147">
        <v>13.620027974556123</v>
      </c>
      <c r="H15856" s="147">
        <v>16.262466666666665</v>
      </c>
      <c r="I15856" s="147">
        <v>19.606666666666666</v>
      </c>
      <c r="J15856" s="147">
        <v>22.170599999999997</v>
      </c>
      <c r="K15856" s="147">
        <v>24.746399999999998</v>
      </c>
    </row>
    <row r="15857" spans="2:11" x14ac:dyDescent="0.2">
      <c r="B15857" s="21" t="str">
        <f t="shared" si="247"/>
        <v>PenetanguisheneIce Accretion2030RCP8.5</v>
      </c>
      <c r="C15857" t="s">
        <v>409</v>
      </c>
      <c r="D15857" t="s">
        <v>486</v>
      </c>
      <c r="E15857" s="144" t="s">
        <v>191</v>
      </c>
      <c r="F15857" s="144">
        <v>2030</v>
      </c>
      <c r="G15857" s="147">
        <v>13.587555155815696</v>
      </c>
      <c r="H15857" s="147">
        <v>16.240333333333329</v>
      </c>
      <c r="I15857" s="147">
        <v>19.593333333333334</v>
      </c>
      <c r="J15857" s="147">
        <v>22.170599999999997</v>
      </c>
      <c r="K15857" s="147">
        <v>24.746399999999998</v>
      </c>
    </row>
    <row r="15858" spans="2:11" x14ac:dyDescent="0.2">
      <c r="B15858" s="21" t="str">
        <f t="shared" si="247"/>
        <v>PenetanguisheneIce Accretion2035RCP8.5</v>
      </c>
      <c r="C15858" t="s">
        <v>409</v>
      </c>
      <c r="D15858" t="s">
        <v>486</v>
      </c>
      <c r="E15858" s="144" t="s">
        <v>191</v>
      </c>
      <c r="F15858" s="144">
        <v>2035</v>
      </c>
      <c r="G15858" s="147">
        <v>13.55508233707527</v>
      </c>
      <c r="H15858" s="147">
        <v>16.218199999999996</v>
      </c>
      <c r="I15858" s="147">
        <v>19.579999999999998</v>
      </c>
      <c r="J15858" s="147">
        <v>22.170599999999997</v>
      </c>
      <c r="K15858" s="147">
        <v>24.746399999999998</v>
      </c>
    </row>
    <row r="15859" spans="2:11" x14ac:dyDescent="0.2">
      <c r="B15859" s="21" t="str">
        <f t="shared" si="247"/>
        <v>PenetanguisheneIce Accretion2040RCP8.5</v>
      </c>
      <c r="C15859" t="s">
        <v>409</v>
      </c>
      <c r="D15859" t="s">
        <v>486</v>
      </c>
      <c r="E15859" s="144" t="s">
        <v>191</v>
      </c>
      <c r="F15859" s="144">
        <v>2040</v>
      </c>
      <c r="G15859" s="147">
        <v>13.550443362969494</v>
      </c>
      <c r="H15859" s="147">
        <v>16.234799999999996</v>
      </c>
      <c r="I15859" s="147">
        <v>19.633333333333333</v>
      </c>
      <c r="J15859" s="147">
        <v>22.238399999999999</v>
      </c>
      <c r="K15859" s="147">
        <v>24.838799999999999</v>
      </c>
    </row>
    <row r="15860" spans="2:11" x14ac:dyDescent="0.2">
      <c r="B15860" s="21" t="str">
        <f t="shared" si="247"/>
        <v>PenetanguisheneIce Accretion2045RCP8.5</v>
      </c>
      <c r="C15860" t="s">
        <v>409</v>
      </c>
      <c r="D15860" t="s">
        <v>486</v>
      </c>
      <c r="E15860" s="144" t="s">
        <v>191</v>
      </c>
      <c r="F15860" s="144">
        <v>2045</v>
      </c>
      <c r="G15860" s="147">
        <v>13.545804388863719</v>
      </c>
      <c r="H15860" s="147">
        <v>16.251399999999997</v>
      </c>
      <c r="I15860" s="147">
        <v>19.686666666666664</v>
      </c>
      <c r="J15860" s="147">
        <v>22.306199999999997</v>
      </c>
      <c r="K15860" s="147">
        <v>24.931199999999997</v>
      </c>
    </row>
    <row r="15861" spans="2:11" x14ac:dyDescent="0.2">
      <c r="B15861" s="21" t="str">
        <f t="shared" si="247"/>
        <v>PenetanguisheneIce Accretion2050RCP8.5</v>
      </c>
      <c r="C15861" t="s">
        <v>409</v>
      </c>
      <c r="D15861" t="s">
        <v>486</v>
      </c>
      <c r="E15861" s="144" t="s">
        <v>191</v>
      </c>
      <c r="F15861" s="144">
        <v>2050</v>
      </c>
      <c r="G15861" s="147">
        <v>13.620027974556123</v>
      </c>
      <c r="H15861" s="147">
        <v>16.395266666666664</v>
      </c>
      <c r="I15861" s="147">
        <v>19.919999999999998</v>
      </c>
      <c r="J15861" s="147">
        <v>22.592466666666663</v>
      </c>
      <c r="K15861" s="147">
        <v>25.283999999999999</v>
      </c>
    </row>
    <row r="15862" spans="2:11" x14ac:dyDescent="0.2">
      <c r="B15862" s="21" t="str">
        <f t="shared" si="247"/>
        <v>PenetanguisheneIce Accretion2055RCP8.5</v>
      </c>
      <c r="C15862" t="s">
        <v>409</v>
      </c>
      <c r="D15862" t="s">
        <v>486</v>
      </c>
      <c r="E15862" s="144" t="s">
        <v>191</v>
      </c>
      <c r="F15862" s="144">
        <v>2055</v>
      </c>
      <c r="G15862" s="147">
        <v>13.698890534354302</v>
      </c>
      <c r="H15862" s="147">
        <v>16.522533333333328</v>
      </c>
      <c r="I15862" s="147">
        <v>20.100000000000001</v>
      </c>
      <c r="J15862" s="147">
        <v>22.810933333333331</v>
      </c>
      <c r="K15862" s="147">
        <v>25.5444</v>
      </c>
    </row>
    <row r="15863" spans="2:11" x14ac:dyDescent="0.2">
      <c r="B15863" s="21" t="str">
        <f t="shared" si="247"/>
        <v>PenetanguisheneIce Accretion2060RCP8.5</v>
      </c>
      <c r="C15863" t="s">
        <v>409</v>
      </c>
      <c r="D15863" t="s">
        <v>486</v>
      </c>
      <c r="E15863" s="144" t="s">
        <v>191</v>
      </c>
      <c r="F15863" s="144">
        <v>2060</v>
      </c>
      <c r="G15863" s="147">
        <v>13.754558223623606</v>
      </c>
      <c r="H15863" s="147">
        <v>16.660866666666664</v>
      </c>
      <c r="I15863" s="147">
        <v>20.333333333333336</v>
      </c>
      <c r="J15863" s="147">
        <v>23.119799999999994</v>
      </c>
      <c r="K15863" s="147">
        <v>25.9224</v>
      </c>
    </row>
    <row r="15864" spans="2:11" x14ac:dyDescent="0.2">
      <c r="B15864" s="21" t="str">
        <f t="shared" si="247"/>
        <v>PenetanguisheneIce Accretion2065RCP8.5</v>
      </c>
      <c r="C15864" t="s">
        <v>409</v>
      </c>
      <c r="D15864" t="s">
        <v>486</v>
      </c>
      <c r="E15864" s="144" t="s">
        <v>191</v>
      </c>
      <c r="F15864" s="144">
        <v>2065</v>
      </c>
      <c r="G15864" s="147">
        <v>13.731363353094729</v>
      </c>
      <c r="H15864" s="147">
        <v>16.671933333333328</v>
      </c>
      <c r="I15864" s="147">
        <v>20.386666666666667</v>
      </c>
      <c r="J15864" s="147">
        <v>23.210199999999997</v>
      </c>
      <c r="K15864" s="147">
        <v>26.04</v>
      </c>
    </row>
    <row r="15865" spans="2:11" x14ac:dyDescent="0.2">
      <c r="B15865" s="21" t="str">
        <f t="shared" si="247"/>
        <v>PenetanguisheneIce Accretion2070RCP8.5</v>
      </c>
      <c r="C15865" t="s">
        <v>409</v>
      </c>
      <c r="D15865" t="s">
        <v>486</v>
      </c>
      <c r="E15865" s="144" t="s">
        <v>191</v>
      </c>
      <c r="F15865" s="144">
        <v>2070</v>
      </c>
      <c r="G15865" s="147">
        <v>13.457663880853989</v>
      </c>
      <c r="H15865" s="147">
        <v>16.417399999999997</v>
      </c>
      <c r="I15865" s="147">
        <v>20.153333333333332</v>
      </c>
      <c r="J15865" s="147">
        <v>22.991733333333329</v>
      </c>
      <c r="K15865" s="147">
        <v>25.83</v>
      </c>
    </row>
    <row r="15866" spans="2:11" x14ac:dyDescent="0.2">
      <c r="B15866" s="21" t="str">
        <f t="shared" si="247"/>
        <v>PenetanguisheneIce Accretion2075RCP8.5</v>
      </c>
      <c r="C15866" t="s">
        <v>409</v>
      </c>
      <c r="D15866" t="s">
        <v>486</v>
      </c>
      <c r="E15866" s="144" t="s">
        <v>191</v>
      </c>
      <c r="F15866" s="144">
        <v>2075</v>
      </c>
      <c r="G15866" s="147">
        <v>13.207159279142127</v>
      </c>
      <c r="H15866" s="147">
        <v>16.151799999999998</v>
      </c>
      <c r="I15866" s="147">
        <v>19.866666666666667</v>
      </c>
      <c r="J15866" s="147">
        <v>22.682866666666666</v>
      </c>
      <c r="K15866" s="147">
        <v>25.502399999999998</v>
      </c>
    </row>
    <row r="15867" spans="2:11" x14ac:dyDescent="0.2">
      <c r="B15867" s="21" t="str">
        <f t="shared" si="247"/>
        <v>PenetanguisheneIce Accretion2080RCP8.5</v>
      </c>
      <c r="C15867" t="s">
        <v>409</v>
      </c>
      <c r="D15867" t="s">
        <v>486</v>
      </c>
      <c r="E15867" s="144" t="s">
        <v>191</v>
      </c>
      <c r="F15867" s="144">
        <v>2080</v>
      </c>
      <c r="G15867" s="147">
        <v>12.956654677430263</v>
      </c>
      <c r="H15867" s="147">
        <v>15.886199999999997</v>
      </c>
      <c r="I15867" s="147">
        <v>19.579999999999998</v>
      </c>
      <c r="J15867" s="147">
        <v>22.373999999999999</v>
      </c>
      <c r="K15867" s="147">
        <v>25.174799999999998</v>
      </c>
    </row>
    <row r="15868" spans="2:11" x14ac:dyDescent="0.2">
      <c r="B15868" s="21" t="str">
        <f t="shared" si="247"/>
        <v>PenetanguisheneIce Accretion2085RCP8.5</v>
      </c>
      <c r="C15868" t="s">
        <v>409</v>
      </c>
      <c r="D15868" t="s">
        <v>486</v>
      </c>
      <c r="E15868" s="144" t="s">
        <v>191</v>
      </c>
      <c r="F15868" s="144">
        <v>2085</v>
      </c>
      <c r="G15868" s="147">
        <v>12.434770090530549</v>
      </c>
      <c r="H15868" s="147">
        <v>15.296899999999997</v>
      </c>
      <c r="I15868" s="147">
        <v>18.899999999999999</v>
      </c>
      <c r="J15868" s="147">
        <v>21.6282</v>
      </c>
      <c r="K15868" s="147">
        <v>24.355799999999999</v>
      </c>
    </row>
    <row r="15869" spans="2:11" x14ac:dyDescent="0.2">
      <c r="B15869" s="21" t="str">
        <f t="shared" si="247"/>
        <v>PenetanguisheneIce Accretion2090RCP8.5</v>
      </c>
      <c r="C15869" t="s">
        <v>409</v>
      </c>
      <c r="D15869" t="s">
        <v>486</v>
      </c>
      <c r="E15869" s="144" t="s">
        <v>191</v>
      </c>
      <c r="F15869" s="144">
        <v>2090</v>
      </c>
      <c r="G15869" s="147">
        <v>11.912885503630832</v>
      </c>
      <c r="H15869" s="147">
        <v>14.707599999999998</v>
      </c>
      <c r="I15869" s="147">
        <v>18.22</v>
      </c>
      <c r="J15869" s="147">
        <v>20.882400000000001</v>
      </c>
      <c r="K15869" s="147">
        <v>23.536799999999999</v>
      </c>
    </row>
    <row r="15870" spans="2:11" x14ac:dyDescent="0.2">
      <c r="B15870" s="21" t="str">
        <f t="shared" si="247"/>
        <v>PenetanguisheneIce Accretion2095RCP8.5</v>
      </c>
      <c r="C15870" t="s">
        <v>409</v>
      </c>
      <c r="D15870" t="s">
        <v>486</v>
      </c>
      <c r="E15870" s="144" t="s">
        <v>191</v>
      </c>
      <c r="F15870" s="144">
        <v>2095</v>
      </c>
      <c r="G15870" s="147">
        <v>11.912885503630832</v>
      </c>
      <c r="H15870" s="147">
        <v>14.707599999999998</v>
      </c>
      <c r="I15870" s="147">
        <v>18.22</v>
      </c>
      <c r="J15870" s="147">
        <v>20.882400000000001</v>
      </c>
      <c r="K15870" s="147">
        <v>23.536799999999999</v>
      </c>
    </row>
    <row r="15871" spans="2:11" x14ac:dyDescent="0.2">
      <c r="B15871" s="21" t="str">
        <f t="shared" si="247"/>
        <v>PenetanguisheneIce Accretion2100RCP8.5</v>
      </c>
      <c r="C15871" t="s">
        <v>409</v>
      </c>
      <c r="D15871" t="s">
        <v>486</v>
      </c>
      <c r="E15871" s="144" t="s">
        <v>191</v>
      </c>
      <c r="F15871" s="144">
        <v>2100</v>
      </c>
      <c r="G15871" s="147">
        <v>11.912885503630832</v>
      </c>
      <c r="H15871" s="147">
        <v>14.707599999999998</v>
      </c>
      <c r="I15871" s="147">
        <v>18.22</v>
      </c>
      <c r="J15871" s="147">
        <v>20.882400000000001</v>
      </c>
      <c r="K15871" s="147">
        <v>23.536799999999999</v>
      </c>
    </row>
    <row r="15872" spans="2:11" x14ac:dyDescent="0.2">
      <c r="B15872" s="21" t="str">
        <f t="shared" si="247"/>
        <v>PenetanguisheneWind2023RCP4.5</v>
      </c>
      <c r="C15872" t="s">
        <v>409</v>
      </c>
      <c r="D15872" t="s">
        <v>1</v>
      </c>
      <c r="E15872" s="144" t="s">
        <v>193</v>
      </c>
      <c r="F15872" s="144">
        <v>2023</v>
      </c>
      <c r="G15872" s="147">
        <v>81.686819151246254</v>
      </c>
      <c r="H15872" s="147">
        <v>88.014455999999996</v>
      </c>
      <c r="I15872" s="147">
        <v>94.686200000000014</v>
      </c>
      <c r="J15872" s="147">
        <v>101.34440800000002</v>
      </c>
      <c r="K15872" s="147">
        <v>108.006564</v>
      </c>
    </row>
    <row r="15873" spans="2:11" x14ac:dyDescent="0.2">
      <c r="B15873" s="21" t="str">
        <f t="shared" si="247"/>
        <v>PenetanguisheneWind2025RCP4.5</v>
      </c>
      <c r="C15873" t="s">
        <v>409</v>
      </c>
      <c r="D15873" t="s">
        <v>1</v>
      </c>
      <c r="E15873" s="144" t="s">
        <v>193</v>
      </c>
      <c r="F15873" s="144">
        <v>2025</v>
      </c>
      <c r="G15873" s="147">
        <v>81.770692077640291</v>
      </c>
      <c r="H15873" s="147">
        <v>88.114988999999994</v>
      </c>
      <c r="I15873" s="147">
        <v>94.805266666666682</v>
      </c>
      <c r="J15873" s="147">
        <v>101.48019100000002</v>
      </c>
      <c r="K15873" s="147">
        <v>108.15837399999999</v>
      </c>
    </row>
    <row r="15874" spans="2:11" x14ac:dyDescent="0.2">
      <c r="B15874" s="21" t="str">
        <f t="shared" si="247"/>
        <v>PenetanguisheneWind2030RCP4.5</v>
      </c>
      <c r="C15874" t="s">
        <v>409</v>
      </c>
      <c r="D15874" t="s">
        <v>1</v>
      </c>
      <c r="E15874" s="144" t="s">
        <v>193</v>
      </c>
      <c r="F15874" s="144">
        <v>2030</v>
      </c>
      <c r="G15874" s="147">
        <v>81.854565004034313</v>
      </c>
      <c r="H15874" s="147">
        <v>88.215521999999993</v>
      </c>
      <c r="I15874" s="147">
        <v>94.924333333333337</v>
      </c>
      <c r="J15874" s="147">
        <v>101.61597400000002</v>
      </c>
      <c r="K15874" s="147">
        <v>108.31018399999999</v>
      </c>
    </row>
    <row r="15875" spans="2:11" x14ac:dyDescent="0.2">
      <c r="B15875" s="21" t="str">
        <f t="shared" si="247"/>
        <v>PenetanguisheneWind2035RCP4.5</v>
      </c>
      <c r="C15875" t="s">
        <v>409</v>
      </c>
      <c r="D15875" t="s">
        <v>1</v>
      </c>
      <c r="E15875" s="144" t="s">
        <v>193</v>
      </c>
      <c r="F15875" s="144">
        <v>2035</v>
      </c>
      <c r="G15875" s="147">
        <v>81.93843793042835</v>
      </c>
      <c r="H15875" s="147">
        <v>88.316055000000006</v>
      </c>
      <c r="I15875" s="147">
        <v>95.043400000000005</v>
      </c>
      <c r="J15875" s="147">
        <v>101.75175700000003</v>
      </c>
      <c r="K15875" s="147">
        <v>108.461994</v>
      </c>
    </row>
    <row r="15876" spans="2:11" x14ac:dyDescent="0.2">
      <c r="B15876" s="21" t="str">
        <f t="shared" si="247"/>
        <v>PenetanguisheneWind2040RCP4.5</v>
      </c>
      <c r="C15876" t="s">
        <v>409</v>
      </c>
      <c r="D15876" t="s">
        <v>1</v>
      </c>
      <c r="E15876" s="144" t="s">
        <v>193</v>
      </c>
      <c r="F15876" s="144">
        <v>2040</v>
      </c>
      <c r="G15876" s="147">
        <v>82.022310856822386</v>
      </c>
      <c r="H15876" s="147">
        <v>88.416588000000004</v>
      </c>
      <c r="I15876" s="147">
        <v>95.162466666666674</v>
      </c>
      <c r="J15876" s="147">
        <v>101.88754000000002</v>
      </c>
      <c r="K15876" s="147">
        <v>108.613804</v>
      </c>
    </row>
    <row r="15877" spans="2:11" x14ac:dyDescent="0.2">
      <c r="B15877" s="21" t="str">
        <f t="shared" si="247"/>
        <v>PenetanguisheneWind2045RCP4.5</v>
      </c>
      <c r="C15877" t="s">
        <v>409</v>
      </c>
      <c r="D15877" t="s">
        <v>1</v>
      </c>
      <c r="E15877" s="144" t="s">
        <v>193</v>
      </c>
      <c r="F15877" s="144">
        <v>2045</v>
      </c>
      <c r="G15877" s="147">
        <v>82.106183783216409</v>
      </c>
      <c r="H15877" s="147">
        <v>88.517121000000003</v>
      </c>
      <c r="I15877" s="147">
        <v>95.281533333333329</v>
      </c>
      <c r="J15877" s="147">
        <v>102.02332300000002</v>
      </c>
      <c r="K15877" s="147">
        <v>108.765614</v>
      </c>
    </row>
    <row r="15878" spans="2:11" x14ac:dyDescent="0.2">
      <c r="B15878" s="21" t="str">
        <f t="shared" si="247"/>
        <v>PenetanguisheneWind2050RCP4.5</v>
      </c>
      <c r="C15878" t="s">
        <v>409</v>
      </c>
      <c r="D15878" t="s">
        <v>1</v>
      </c>
      <c r="E15878" s="144" t="s">
        <v>193</v>
      </c>
      <c r="F15878" s="144">
        <v>2050</v>
      </c>
      <c r="G15878" s="147">
        <v>82.306937690907944</v>
      </c>
      <c r="H15878" s="147">
        <v>88.757525999999999</v>
      </c>
      <c r="I15878" s="147">
        <v>95.569800000000001</v>
      </c>
      <c r="J15878" s="147">
        <v>102.35423120000003</v>
      </c>
      <c r="K15878" s="147">
        <v>109.14031679999999</v>
      </c>
    </row>
    <row r="15879" spans="2:11" x14ac:dyDescent="0.2">
      <c r="B15879" s="21" t="str">
        <f t="shared" si="247"/>
        <v>PenetanguisheneWind2055RCP4.5</v>
      </c>
      <c r="C15879" t="s">
        <v>409</v>
      </c>
      <c r="D15879" t="s">
        <v>1</v>
      </c>
      <c r="E15879" s="144" t="s">
        <v>193</v>
      </c>
      <c r="F15879" s="144">
        <v>2055</v>
      </c>
      <c r="G15879" s="147">
        <v>82.423818672205428</v>
      </c>
      <c r="H15879" s="147">
        <v>88.897397999999995</v>
      </c>
      <c r="I15879" s="147">
        <v>95.739000000000004</v>
      </c>
      <c r="J15879" s="147">
        <v>102.54935640000002</v>
      </c>
      <c r="K15879" s="147">
        <v>109.36320959999999</v>
      </c>
    </row>
    <row r="15880" spans="2:11" x14ac:dyDescent="0.2">
      <c r="B15880" s="21" t="str">
        <f t="shared" si="247"/>
        <v>PenetanguisheneWind2060RCP4.5</v>
      </c>
      <c r="C15880" t="s">
        <v>409</v>
      </c>
      <c r="D15880" t="s">
        <v>1</v>
      </c>
      <c r="E15880" s="144" t="s">
        <v>193</v>
      </c>
      <c r="F15880" s="144">
        <v>2060</v>
      </c>
      <c r="G15880" s="147">
        <v>82.540699653502926</v>
      </c>
      <c r="H15880" s="147">
        <v>89.037270000000007</v>
      </c>
      <c r="I15880" s="147">
        <v>95.908199999999994</v>
      </c>
      <c r="J15880" s="147">
        <v>102.74448160000003</v>
      </c>
      <c r="K15880" s="147">
        <v>109.5861024</v>
      </c>
    </row>
    <row r="15881" spans="2:11" x14ac:dyDescent="0.2">
      <c r="B15881" s="21" t="str">
        <f t="shared" si="247"/>
        <v>PenetanguisheneWind2065RCP4.5</v>
      </c>
      <c r="C15881" t="s">
        <v>409</v>
      </c>
      <c r="D15881" t="s">
        <v>1</v>
      </c>
      <c r="E15881" s="144" t="s">
        <v>193</v>
      </c>
      <c r="F15881" s="144">
        <v>2065</v>
      </c>
      <c r="G15881" s="147">
        <v>82.657580634800411</v>
      </c>
      <c r="H15881" s="147">
        <v>89.177142000000003</v>
      </c>
      <c r="I15881" s="147">
        <v>96.077399999999997</v>
      </c>
      <c r="J15881" s="147">
        <v>102.93960680000002</v>
      </c>
      <c r="K15881" s="147">
        <v>109.8089952</v>
      </c>
    </row>
    <row r="15882" spans="2:11" x14ac:dyDescent="0.2">
      <c r="B15882" s="21" t="str">
        <f t="shared" si="247"/>
        <v>PenetanguisheneWind2070RCP4.5</v>
      </c>
      <c r="C15882" t="s">
        <v>409</v>
      </c>
      <c r="D15882" t="s">
        <v>1</v>
      </c>
      <c r="E15882" s="144" t="s">
        <v>193</v>
      </c>
      <c r="F15882" s="144">
        <v>2070</v>
      </c>
      <c r="G15882" s="147">
        <v>82.774461616097909</v>
      </c>
      <c r="H15882" s="147">
        <v>89.317014</v>
      </c>
      <c r="I15882" s="147">
        <v>96.246600000000001</v>
      </c>
      <c r="J15882" s="147">
        <v>103.13473200000003</v>
      </c>
      <c r="K15882" s="147">
        <v>110.031888</v>
      </c>
    </row>
    <row r="15883" spans="2:11" x14ac:dyDescent="0.2">
      <c r="B15883" s="21" t="str">
        <f t="shared" si="247"/>
        <v>PenetanguisheneWind2075RCP4.5</v>
      </c>
      <c r="C15883" t="s">
        <v>409</v>
      </c>
      <c r="D15883" t="s">
        <v>1</v>
      </c>
      <c r="E15883" s="144" t="s">
        <v>193</v>
      </c>
      <c r="F15883" s="144">
        <v>2075</v>
      </c>
      <c r="G15883" s="147">
        <v>82.810986922753372</v>
      </c>
      <c r="H15883" s="147">
        <v>89.369466000000003</v>
      </c>
      <c r="I15883" s="147">
        <v>96.320233333333334</v>
      </c>
      <c r="J15883" s="147">
        <v>103.22525400000002</v>
      </c>
      <c r="K15883" s="147">
        <v>110.13904799999999</v>
      </c>
    </row>
    <row r="15884" spans="2:11" x14ac:dyDescent="0.2">
      <c r="B15884" s="21" t="str">
        <f t="shared" ref="B15884:B15947" si="248">C15884&amp;D15884&amp;F15884&amp;E15884</f>
        <v>PenetanguisheneWind2080RCP4.5</v>
      </c>
      <c r="C15884" t="s">
        <v>409</v>
      </c>
      <c r="D15884" t="s">
        <v>1</v>
      </c>
      <c r="E15884" s="144" t="s">
        <v>193</v>
      </c>
      <c r="F15884" s="144">
        <v>2080</v>
      </c>
      <c r="G15884" s="147">
        <v>82.847512229408835</v>
      </c>
      <c r="H15884" s="147">
        <v>89.421918000000005</v>
      </c>
      <c r="I15884" s="147">
        <v>96.393866666666668</v>
      </c>
      <c r="J15884" s="147">
        <v>103.31577600000003</v>
      </c>
      <c r="K15884" s="147">
        <v>110.246208</v>
      </c>
    </row>
    <row r="15885" spans="2:11" x14ac:dyDescent="0.2">
      <c r="B15885" s="21" t="str">
        <f t="shared" si="248"/>
        <v>PenetanguisheneWind2085RCP4.5</v>
      </c>
      <c r="C15885" t="s">
        <v>409</v>
      </c>
      <c r="D15885" t="s">
        <v>1</v>
      </c>
      <c r="E15885" s="144" t="s">
        <v>193</v>
      </c>
      <c r="F15885" s="144">
        <v>2085</v>
      </c>
      <c r="G15885" s="147">
        <v>82.884037536064312</v>
      </c>
      <c r="H15885" s="147">
        <v>89.474370000000008</v>
      </c>
      <c r="I15885" s="147">
        <v>96.467500000000001</v>
      </c>
      <c r="J15885" s="147">
        <v>103.40629800000002</v>
      </c>
      <c r="K15885" s="147">
        <v>110.35336799999999</v>
      </c>
    </row>
    <row r="15886" spans="2:11" x14ac:dyDescent="0.2">
      <c r="B15886" s="21" t="str">
        <f t="shared" si="248"/>
        <v>PenetanguisheneWind2090RCP4.5</v>
      </c>
      <c r="C15886" t="s">
        <v>409</v>
      </c>
      <c r="D15886" t="s">
        <v>1</v>
      </c>
      <c r="E15886" s="144" t="s">
        <v>193</v>
      </c>
      <c r="F15886" s="144">
        <v>2090</v>
      </c>
      <c r="G15886" s="147">
        <v>82.920562842719775</v>
      </c>
      <c r="H15886" s="147">
        <v>89.52682200000001</v>
      </c>
      <c r="I15886" s="147">
        <v>96.541133333333335</v>
      </c>
      <c r="J15886" s="147">
        <v>103.49682000000001</v>
      </c>
      <c r="K15886" s="147">
        <v>110.46052799999998</v>
      </c>
    </row>
    <row r="15887" spans="2:11" x14ac:dyDescent="0.2">
      <c r="B15887" s="21" t="str">
        <f t="shared" si="248"/>
        <v>PenetanguisheneWind2095RCP4.5</v>
      </c>
      <c r="C15887" t="s">
        <v>409</v>
      </c>
      <c r="D15887" t="s">
        <v>1</v>
      </c>
      <c r="E15887" s="144" t="s">
        <v>193</v>
      </c>
      <c r="F15887" s="144">
        <v>2095</v>
      </c>
      <c r="G15887" s="147">
        <v>82.957088149375238</v>
      </c>
      <c r="H15887" s="147">
        <v>89.579274000000012</v>
      </c>
      <c r="I15887" s="147">
        <v>96.614766666666668</v>
      </c>
      <c r="J15887" s="147">
        <v>103.58734200000002</v>
      </c>
      <c r="K15887" s="147">
        <v>110.56768799999999</v>
      </c>
    </row>
    <row r="15888" spans="2:11" x14ac:dyDescent="0.2">
      <c r="B15888" s="21" t="str">
        <f t="shared" si="248"/>
        <v>PenetanguisheneWind2100RCP4.5</v>
      </c>
      <c r="C15888" t="s">
        <v>409</v>
      </c>
      <c r="D15888" t="s">
        <v>1</v>
      </c>
      <c r="E15888" s="144" t="s">
        <v>193</v>
      </c>
      <c r="F15888" s="144">
        <v>2100</v>
      </c>
      <c r="G15888" s="147">
        <v>82.993613456030701</v>
      </c>
      <c r="H15888" s="147">
        <v>89.631726000000015</v>
      </c>
      <c r="I15888" s="147">
        <v>96.688400000000001</v>
      </c>
      <c r="J15888" s="147">
        <v>103.67786400000001</v>
      </c>
      <c r="K15888" s="147">
        <v>110.67484799999998</v>
      </c>
    </row>
    <row r="15889" spans="2:11" x14ac:dyDescent="0.2">
      <c r="B15889" s="21" t="str">
        <f t="shared" si="248"/>
        <v>PenetanguisheneWind2023RCP6.0</v>
      </c>
      <c r="C15889" t="s">
        <v>409</v>
      </c>
      <c r="D15889" t="s">
        <v>1</v>
      </c>
      <c r="E15889" s="144" t="s">
        <v>192</v>
      </c>
      <c r="F15889" s="144">
        <v>2023</v>
      </c>
      <c r="G15889" s="147">
        <v>81.686819151246254</v>
      </c>
      <c r="H15889" s="147">
        <v>88.014455999999996</v>
      </c>
      <c r="I15889" s="147">
        <v>94.686200000000014</v>
      </c>
      <c r="J15889" s="147">
        <v>101.34440800000002</v>
      </c>
      <c r="K15889" s="147">
        <v>108.006564</v>
      </c>
    </row>
    <row r="15890" spans="2:11" x14ac:dyDescent="0.2">
      <c r="B15890" s="21" t="str">
        <f t="shared" si="248"/>
        <v>PenetanguisheneWind2025RCP6.0</v>
      </c>
      <c r="C15890" t="s">
        <v>409</v>
      </c>
      <c r="D15890" t="s">
        <v>1</v>
      </c>
      <c r="E15890" s="144" t="s">
        <v>192</v>
      </c>
      <c r="F15890" s="144">
        <v>2025</v>
      </c>
      <c r="G15890" s="147">
        <v>81.770692077640291</v>
      </c>
      <c r="H15890" s="147">
        <v>88.114988999999994</v>
      </c>
      <c r="I15890" s="147">
        <v>94.805266666666682</v>
      </c>
      <c r="J15890" s="147">
        <v>101.48019100000002</v>
      </c>
      <c r="K15890" s="147">
        <v>108.15837399999999</v>
      </c>
    </row>
    <row r="15891" spans="2:11" x14ac:dyDescent="0.2">
      <c r="B15891" s="21" t="str">
        <f t="shared" si="248"/>
        <v>PenetanguisheneWind2030RCP6.0</v>
      </c>
      <c r="C15891" t="s">
        <v>409</v>
      </c>
      <c r="D15891" t="s">
        <v>1</v>
      </c>
      <c r="E15891" s="144" t="s">
        <v>192</v>
      </c>
      <c r="F15891" s="144">
        <v>2030</v>
      </c>
      <c r="G15891" s="147">
        <v>81.854565004034313</v>
      </c>
      <c r="H15891" s="147">
        <v>88.215521999999993</v>
      </c>
      <c r="I15891" s="147">
        <v>94.924333333333337</v>
      </c>
      <c r="J15891" s="147">
        <v>101.61597400000002</v>
      </c>
      <c r="K15891" s="147">
        <v>108.31018399999999</v>
      </c>
    </row>
    <row r="15892" spans="2:11" x14ac:dyDescent="0.2">
      <c r="B15892" s="21" t="str">
        <f t="shared" si="248"/>
        <v>PenetanguisheneWind2035RCP6.0</v>
      </c>
      <c r="C15892" t="s">
        <v>409</v>
      </c>
      <c r="D15892" t="s">
        <v>1</v>
      </c>
      <c r="E15892" s="144" t="s">
        <v>192</v>
      </c>
      <c r="F15892" s="144">
        <v>2035</v>
      </c>
      <c r="G15892" s="147">
        <v>81.93843793042835</v>
      </c>
      <c r="H15892" s="147">
        <v>88.316055000000006</v>
      </c>
      <c r="I15892" s="147">
        <v>95.043400000000005</v>
      </c>
      <c r="J15892" s="147">
        <v>101.75175700000003</v>
      </c>
      <c r="K15892" s="147">
        <v>108.461994</v>
      </c>
    </row>
    <row r="15893" spans="2:11" x14ac:dyDescent="0.2">
      <c r="B15893" s="21" t="str">
        <f t="shared" si="248"/>
        <v>PenetanguisheneWind2040RCP6.0</v>
      </c>
      <c r="C15893" t="s">
        <v>409</v>
      </c>
      <c r="D15893" t="s">
        <v>1</v>
      </c>
      <c r="E15893" s="144" t="s">
        <v>192</v>
      </c>
      <c r="F15893" s="144">
        <v>2040</v>
      </c>
      <c r="G15893" s="147">
        <v>82.022310856822386</v>
      </c>
      <c r="H15893" s="147">
        <v>88.416588000000004</v>
      </c>
      <c r="I15893" s="147">
        <v>95.162466666666674</v>
      </c>
      <c r="J15893" s="147">
        <v>101.88754000000002</v>
      </c>
      <c r="K15893" s="147">
        <v>108.613804</v>
      </c>
    </row>
    <row r="15894" spans="2:11" x14ac:dyDescent="0.2">
      <c r="B15894" s="21" t="str">
        <f t="shared" si="248"/>
        <v>PenetanguisheneWind2045RCP6.0</v>
      </c>
      <c r="C15894" t="s">
        <v>409</v>
      </c>
      <c r="D15894" t="s">
        <v>1</v>
      </c>
      <c r="E15894" s="144" t="s">
        <v>192</v>
      </c>
      <c r="F15894" s="144">
        <v>2045</v>
      </c>
      <c r="G15894" s="147">
        <v>82.106183783216409</v>
      </c>
      <c r="H15894" s="147">
        <v>88.517121000000003</v>
      </c>
      <c r="I15894" s="147">
        <v>95.281533333333329</v>
      </c>
      <c r="J15894" s="147">
        <v>102.02332300000002</v>
      </c>
      <c r="K15894" s="147">
        <v>108.765614</v>
      </c>
    </row>
    <row r="15895" spans="2:11" x14ac:dyDescent="0.2">
      <c r="B15895" s="21" t="str">
        <f t="shared" si="248"/>
        <v>PenetanguisheneWind2050RCP6.0</v>
      </c>
      <c r="C15895" t="s">
        <v>409</v>
      </c>
      <c r="D15895" t="s">
        <v>1</v>
      </c>
      <c r="E15895" s="144" t="s">
        <v>192</v>
      </c>
      <c r="F15895" s="144">
        <v>2050</v>
      </c>
      <c r="G15895" s="147">
        <v>82.306937690907944</v>
      </c>
      <c r="H15895" s="147">
        <v>88.757525999999999</v>
      </c>
      <c r="I15895" s="147">
        <v>95.569800000000001</v>
      </c>
      <c r="J15895" s="147">
        <v>102.35423120000003</v>
      </c>
      <c r="K15895" s="147">
        <v>109.14031679999999</v>
      </c>
    </row>
    <row r="15896" spans="2:11" x14ac:dyDescent="0.2">
      <c r="B15896" s="21" t="str">
        <f t="shared" si="248"/>
        <v>PenetanguisheneWind2055RCP6.0</v>
      </c>
      <c r="C15896" t="s">
        <v>409</v>
      </c>
      <c r="D15896" t="s">
        <v>1</v>
      </c>
      <c r="E15896" s="144" t="s">
        <v>192</v>
      </c>
      <c r="F15896" s="144">
        <v>2055</v>
      </c>
      <c r="G15896" s="147">
        <v>82.423818672205428</v>
      </c>
      <c r="H15896" s="147">
        <v>88.897397999999995</v>
      </c>
      <c r="I15896" s="147">
        <v>95.739000000000004</v>
      </c>
      <c r="J15896" s="147">
        <v>102.54935640000002</v>
      </c>
      <c r="K15896" s="147">
        <v>109.36320959999999</v>
      </c>
    </row>
    <row r="15897" spans="2:11" x14ac:dyDescent="0.2">
      <c r="B15897" s="21" t="str">
        <f t="shared" si="248"/>
        <v>PenetanguisheneWind2060RCP6.0</v>
      </c>
      <c r="C15897" t="s">
        <v>409</v>
      </c>
      <c r="D15897" t="s">
        <v>1</v>
      </c>
      <c r="E15897" s="144" t="s">
        <v>192</v>
      </c>
      <c r="F15897" s="144">
        <v>2060</v>
      </c>
      <c r="G15897" s="147">
        <v>82.540699653502926</v>
      </c>
      <c r="H15897" s="147">
        <v>89.037270000000007</v>
      </c>
      <c r="I15897" s="147">
        <v>95.908199999999994</v>
      </c>
      <c r="J15897" s="147">
        <v>102.74448160000003</v>
      </c>
      <c r="K15897" s="147">
        <v>109.5861024</v>
      </c>
    </row>
    <row r="15898" spans="2:11" x14ac:dyDescent="0.2">
      <c r="B15898" s="21" t="str">
        <f t="shared" si="248"/>
        <v>PenetanguisheneWind2065RCP6.0</v>
      </c>
      <c r="C15898" t="s">
        <v>409</v>
      </c>
      <c r="D15898" t="s">
        <v>1</v>
      </c>
      <c r="E15898" s="144" t="s">
        <v>192</v>
      </c>
      <c r="F15898" s="144">
        <v>2065</v>
      </c>
      <c r="G15898" s="147">
        <v>82.657580634800411</v>
      </c>
      <c r="H15898" s="147">
        <v>89.177142000000003</v>
      </c>
      <c r="I15898" s="147">
        <v>96.077399999999997</v>
      </c>
      <c r="J15898" s="147">
        <v>102.93960680000002</v>
      </c>
      <c r="K15898" s="147">
        <v>109.8089952</v>
      </c>
    </row>
    <row r="15899" spans="2:11" x14ac:dyDescent="0.2">
      <c r="B15899" s="21" t="str">
        <f t="shared" si="248"/>
        <v>PenetanguisheneWind2070RCP6.0</v>
      </c>
      <c r="C15899" t="s">
        <v>409</v>
      </c>
      <c r="D15899" t="s">
        <v>1</v>
      </c>
      <c r="E15899" s="144" t="s">
        <v>192</v>
      </c>
      <c r="F15899" s="144">
        <v>2070</v>
      </c>
      <c r="G15899" s="147">
        <v>82.774461616097909</v>
      </c>
      <c r="H15899" s="147">
        <v>89.317014</v>
      </c>
      <c r="I15899" s="147">
        <v>96.246600000000001</v>
      </c>
      <c r="J15899" s="147">
        <v>103.13473200000003</v>
      </c>
      <c r="K15899" s="147">
        <v>110.031888</v>
      </c>
    </row>
    <row r="15900" spans="2:11" x14ac:dyDescent="0.2">
      <c r="B15900" s="21" t="str">
        <f t="shared" si="248"/>
        <v>PenetanguisheneWind2075RCP6.0</v>
      </c>
      <c r="C15900" t="s">
        <v>409</v>
      </c>
      <c r="D15900" t="s">
        <v>1</v>
      </c>
      <c r="E15900" s="144" t="s">
        <v>192</v>
      </c>
      <c r="F15900" s="144">
        <v>2075</v>
      </c>
      <c r="G15900" s="147">
        <v>82.829249576081111</v>
      </c>
      <c r="H15900" s="147">
        <v>89.395691999999997</v>
      </c>
      <c r="I15900" s="147">
        <v>96.357050000000001</v>
      </c>
      <c r="J15900" s="147">
        <v>103.27051500000002</v>
      </c>
      <c r="K15900" s="147">
        <v>110.19262799999998</v>
      </c>
    </row>
    <row r="15901" spans="2:11" x14ac:dyDescent="0.2">
      <c r="B15901" s="21" t="str">
        <f t="shared" si="248"/>
        <v>PenetanguisheneWind2080RCP6.0</v>
      </c>
      <c r="C15901" t="s">
        <v>409</v>
      </c>
      <c r="D15901" t="s">
        <v>1</v>
      </c>
      <c r="E15901" s="144" t="s">
        <v>192</v>
      </c>
      <c r="F15901" s="144">
        <v>2080</v>
      </c>
      <c r="G15901" s="147">
        <v>82.884037536064312</v>
      </c>
      <c r="H15901" s="147">
        <v>89.474370000000008</v>
      </c>
      <c r="I15901" s="147">
        <v>96.467500000000001</v>
      </c>
      <c r="J15901" s="147">
        <v>103.40629800000002</v>
      </c>
      <c r="K15901" s="147">
        <v>110.35336799999999</v>
      </c>
    </row>
    <row r="15902" spans="2:11" x14ac:dyDescent="0.2">
      <c r="B15902" s="21" t="str">
        <f t="shared" si="248"/>
        <v>PenetanguisheneWind2085RCP6.0</v>
      </c>
      <c r="C15902" t="s">
        <v>409</v>
      </c>
      <c r="D15902" t="s">
        <v>1</v>
      </c>
      <c r="E15902" s="144" t="s">
        <v>192</v>
      </c>
      <c r="F15902" s="144">
        <v>2085</v>
      </c>
      <c r="G15902" s="147">
        <v>82.9388254960475</v>
      </c>
      <c r="H15902" s="147">
        <v>89.553048000000018</v>
      </c>
      <c r="I15902" s="147">
        <v>96.577950000000001</v>
      </c>
      <c r="J15902" s="147">
        <v>103.54208100000002</v>
      </c>
      <c r="K15902" s="147">
        <v>110.51410799999999</v>
      </c>
    </row>
    <row r="15903" spans="2:11" x14ac:dyDescent="0.2">
      <c r="B15903" s="21" t="str">
        <f t="shared" si="248"/>
        <v>PenetanguisheneWind2090RCP6.0</v>
      </c>
      <c r="C15903" t="s">
        <v>409</v>
      </c>
      <c r="D15903" t="s">
        <v>1</v>
      </c>
      <c r="E15903" s="144" t="s">
        <v>192</v>
      </c>
      <c r="F15903" s="144">
        <v>2090</v>
      </c>
      <c r="G15903" s="147">
        <v>83.115364478215582</v>
      </c>
      <c r="H15903" s="147">
        <v>89.794910000000002</v>
      </c>
      <c r="I15903" s="147">
        <v>96.898333333333326</v>
      </c>
      <c r="J15903" s="147">
        <v>103.92931400000002</v>
      </c>
      <c r="K15903" s="147">
        <v>110.96775199999999</v>
      </c>
    </row>
    <row r="15904" spans="2:11" x14ac:dyDescent="0.2">
      <c r="B15904" s="21" t="str">
        <f t="shared" si="248"/>
        <v>PenetanguisheneWind2095RCP6.0</v>
      </c>
      <c r="C15904" t="s">
        <v>409</v>
      </c>
      <c r="D15904" t="s">
        <v>1</v>
      </c>
      <c r="E15904" s="144" t="s">
        <v>192</v>
      </c>
      <c r="F15904" s="144">
        <v>2095</v>
      </c>
      <c r="G15904" s="147">
        <v>83.237115500400478</v>
      </c>
      <c r="H15904" s="147">
        <v>89.958094000000003</v>
      </c>
      <c r="I15904" s="147">
        <v>97.108266666666665</v>
      </c>
      <c r="J15904" s="147">
        <v>104.18076400000001</v>
      </c>
      <c r="K15904" s="147">
        <v>111.26065599999998</v>
      </c>
    </row>
    <row r="15905" spans="2:11" x14ac:dyDescent="0.2">
      <c r="B15905" s="21" t="str">
        <f t="shared" si="248"/>
        <v>PenetanguisheneWind2100RCP6.0</v>
      </c>
      <c r="C15905" t="s">
        <v>409</v>
      </c>
      <c r="D15905" t="s">
        <v>1</v>
      </c>
      <c r="E15905" s="144" t="s">
        <v>192</v>
      </c>
      <c r="F15905" s="144">
        <v>2100</v>
      </c>
      <c r="G15905" s="147">
        <v>83.358866522585359</v>
      </c>
      <c r="H15905" s="147">
        <v>90.12127799999999</v>
      </c>
      <c r="I15905" s="147">
        <v>97.31819999999999</v>
      </c>
      <c r="J15905" s="147">
        <v>104.43221400000002</v>
      </c>
      <c r="K15905" s="147">
        <v>111.55355999999999</v>
      </c>
    </row>
    <row r="15906" spans="2:11" x14ac:dyDescent="0.2">
      <c r="B15906" s="21" t="str">
        <f t="shared" si="248"/>
        <v>PenetanguisheneWind2023RCP8.5</v>
      </c>
      <c r="C15906" t="s">
        <v>409</v>
      </c>
      <c r="D15906" t="s">
        <v>1</v>
      </c>
      <c r="E15906" s="144" t="s">
        <v>191</v>
      </c>
      <c r="F15906" s="144">
        <v>2023</v>
      </c>
      <c r="G15906" s="147">
        <v>81.686819151246254</v>
      </c>
      <c r="H15906" s="147">
        <v>88.014455999999996</v>
      </c>
      <c r="I15906" s="147">
        <v>94.686200000000014</v>
      </c>
      <c r="J15906" s="147">
        <v>101.34440800000002</v>
      </c>
      <c r="K15906" s="147">
        <v>108.006564</v>
      </c>
    </row>
    <row r="15907" spans="2:11" x14ac:dyDescent="0.2">
      <c r="B15907" s="21" t="str">
        <f t="shared" si="248"/>
        <v>PenetanguisheneWind2025RCP8.5</v>
      </c>
      <c r="C15907" t="s">
        <v>409</v>
      </c>
      <c r="D15907" t="s">
        <v>1</v>
      </c>
      <c r="E15907" s="144" t="s">
        <v>191</v>
      </c>
      <c r="F15907" s="144">
        <v>2025</v>
      </c>
      <c r="G15907" s="147">
        <v>81.854565004034313</v>
      </c>
      <c r="H15907" s="147">
        <v>88.215521999999993</v>
      </c>
      <c r="I15907" s="147">
        <v>94.924333333333337</v>
      </c>
      <c r="J15907" s="147">
        <v>101.61597400000002</v>
      </c>
      <c r="K15907" s="147">
        <v>108.31018399999999</v>
      </c>
    </row>
    <row r="15908" spans="2:11" x14ac:dyDescent="0.2">
      <c r="B15908" s="21" t="str">
        <f t="shared" si="248"/>
        <v>PenetanguisheneWind2030RCP8.5</v>
      </c>
      <c r="C15908" t="s">
        <v>409</v>
      </c>
      <c r="D15908" t="s">
        <v>1</v>
      </c>
      <c r="E15908" s="144" t="s">
        <v>191</v>
      </c>
      <c r="F15908" s="144">
        <v>2030</v>
      </c>
      <c r="G15908" s="147">
        <v>82.022310856822386</v>
      </c>
      <c r="H15908" s="147">
        <v>88.416588000000004</v>
      </c>
      <c r="I15908" s="147">
        <v>95.162466666666674</v>
      </c>
      <c r="J15908" s="147">
        <v>101.88754000000002</v>
      </c>
      <c r="K15908" s="147">
        <v>108.613804</v>
      </c>
    </row>
    <row r="15909" spans="2:11" x14ac:dyDescent="0.2">
      <c r="B15909" s="21" t="str">
        <f t="shared" si="248"/>
        <v>PenetanguisheneWind2035RCP8.5</v>
      </c>
      <c r="C15909" t="s">
        <v>409</v>
      </c>
      <c r="D15909" t="s">
        <v>1</v>
      </c>
      <c r="E15909" s="144" t="s">
        <v>191</v>
      </c>
      <c r="F15909" s="144">
        <v>2035</v>
      </c>
      <c r="G15909" s="147">
        <v>82.190056709610445</v>
      </c>
      <c r="H15909" s="147">
        <v>88.617654000000002</v>
      </c>
      <c r="I15909" s="147">
        <v>95.400599999999997</v>
      </c>
      <c r="J15909" s="147">
        <v>102.15910600000002</v>
      </c>
      <c r="K15909" s="147">
        <v>108.917424</v>
      </c>
    </row>
    <row r="15910" spans="2:11" x14ac:dyDescent="0.2">
      <c r="B15910" s="21" t="str">
        <f t="shared" si="248"/>
        <v>PenetanguisheneWind2040RCP8.5</v>
      </c>
      <c r="C15910" t="s">
        <v>409</v>
      </c>
      <c r="D15910" t="s">
        <v>1</v>
      </c>
      <c r="E15910" s="144" t="s">
        <v>191</v>
      </c>
      <c r="F15910" s="144">
        <v>2040</v>
      </c>
      <c r="G15910" s="147">
        <v>82.384858345106267</v>
      </c>
      <c r="H15910" s="147">
        <v>88.850774000000001</v>
      </c>
      <c r="I15910" s="147">
        <v>95.682599999999994</v>
      </c>
      <c r="J15910" s="147">
        <v>102.48431466666669</v>
      </c>
      <c r="K15910" s="147">
        <v>109.288912</v>
      </c>
    </row>
    <row r="15911" spans="2:11" x14ac:dyDescent="0.2">
      <c r="B15911" s="21" t="str">
        <f t="shared" si="248"/>
        <v>PenetanguisheneWind2045RCP8.5</v>
      </c>
      <c r="C15911" t="s">
        <v>409</v>
      </c>
      <c r="D15911" t="s">
        <v>1</v>
      </c>
      <c r="E15911" s="144" t="s">
        <v>191</v>
      </c>
      <c r="F15911" s="144">
        <v>2045</v>
      </c>
      <c r="G15911" s="147">
        <v>82.579659980602088</v>
      </c>
      <c r="H15911" s="147">
        <v>89.083894000000001</v>
      </c>
      <c r="I15911" s="147">
        <v>95.964600000000004</v>
      </c>
      <c r="J15911" s="147">
        <v>102.80952333333336</v>
      </c>
      <c r="K15911" s="147">
        <v>109.6604</v>
      </c>
    </row>
    <row r="15912" spans="2:11" x14ac:dyDescent="0.2">
      <c r="B15912" s="21" t="str">
        <f t="shared" si="248"/>
        <v>PenetanguisheneWind2050RCP8.5</v>
      </c>
      <c r="C15912" t="s">
        <v>409</v>
      </c>
      <c r="D15912" t="s">
        <v>1</v>
      </c>
      <c r="E15912" s="144" t="s">
        <v>191</v>
      </c>
      <c r="F15912" s="144">
        <v>2050</v>
      </c>
      <c r="G15912" s="147">
        <v>82.847512229408835</v>
      </c>
      <c r="H15912" s="147">
        <v>89.421918000000005</v>
      </c>
      <c r="I15912" s="147">
        <v>96.393866666666668</v>
      </c>
      <c r="J15912" s="147">
        <v>103.31577600000003</v>
      </c>
      <c r="K15912" s="147">
        <v>110.246208</v>
      </c>
    </row>
    <row r="15913" spans="2:11" x14ac:dyDescent="0.2">
      <c r="B15913" s="21" t="str">
        <f t="shared" si="248"/>
        <v>PenetanguisheneWind2055RCP8.5</v>
      </c>
      <c r="C15913" t="s">
        <v>409</v>
      </c>
      <c r="D15913" t="s">
        <v>1</v>
      </c>
      <c r="E15913" s="144" t="s">
        <v>191</v>
      </c>
      <c r="F15913" s="144">
        <v>2055</v>
      </c>
      <c r="G15913" s="147">
        <v>82.920562842719775</v>
      </c>
      <c r="H15913" s="147">
        <v>89.52682200000001</v>
      </c>
      <c r="I15913" s="147">
        <v>96.541133333333335</v>
      </c>
      <c r="J15913" s="147">
        <v>103.49682000000001</v>
      </c>
      <c r="K15913" s="147">
        <v>110.46052799999998</v>
      </c>
    </row>
    <row r="15914" spans="2:11" x14ac:dyDescent="0.2">
      <c r="B15914" s="21" t="str">
        <f t="shared" si="248"/>
        <v>PenetanguisheneWind2060RCP8.5</v>
      </c>
      <c r="C15914" t="s">
        <v>409</v>
      </c>
      <c r="D15914" t="s">
        <v>1</v>
      </c>
      <c r="E15914" s="144" t="s">
        <v>191</v>
      </c>
      <c r="F15914" s="144">
        <v>2060</v>
      </c>
      <c r="G15914" s="147">
        <v>83.115364478215582</v>
      </c>
      <c r="H15914" s="147">
        <v>89.794910000000002</v>
      </c>
      <c r="I15914" s="147">
        <v>96.898333333333326</v>
      </c>
      <c r="J15914" s="147">
        <v>103.92931400000002</v>
      </c>
      <c r="K15914" s="147">
        <v>110.96775199999999</v>
      </c>
    </row>
    <row r="15915" spans="2:11" x14ac:dyDescent="0.2">
      <c r="B15915" s="21" t="str">
        <f t="shared" si="248"/>
        <v>PenetanguisheneWind2065RCP8.5</v>
      </c>
      <c r="C15915" t="s">
        <v>409</v>
      </c>
      <c r="D15915" t="s">
        <v>1</v>
      </c>
      <c r="E15915" s="144" t="s">
        <v>191</v>
      </c>
      <c r="F15915" s="144">
        <v>2065</v>
      </c>
      <c r="G15915" s="147">
        <v>83.237115500400478</v>
      </c>
      <c r="H15915" s="147">
        <v>89.958094000000003</v>
      </c>
      <c r="I15915" s="147">
        <v>97.108266666666665</v>
      </c>
      <c r="J15915" s="147">
        <v>104.18076400000001</v>
      </c>
      <c r="K15915" s="147">
        <v>111.26065599999998</v>
      </c>
    </row>
    <row r="15916" spans="2:11" x14ac:dyDescent="0.2">
      <c r="B15916" s="21" t="str">
        <f t="shared" si="248"/>
        <v>PenetanguisheneWind2070RCP8.5</v>
      </c>
      <c r="C15916" t="s">
        <v>409</v>
      </c>
      <c r="D15916" t="s">
        <v>1</v>
      </c>
      <c r="E15916" s="144" t="s">
        <v>191</v>
      </c>
      <c r="F15916" s="144">
        <v>2070</v>
      </c>
      <c r="G15916" s="147">
        <v>83.345338631231485</v>
      </c>
      <c r="H15916" s="147">
        <v>90.115449999999996</v>
      </c>
      <c r="I15916" s="147">
        <v>97.324466666666666</v>
      </c>
      <c r="J15916" s="147">
        <v>104.44562466666667</v>
      </c>
      <c r="K15916" s="147">
        <v>111.578564</v>
      </c>
    </row>
    <row r="15917" spans="2:11" x14ac:dyDescent="0.2">
      <c r="B15917" s="21" t="str">
        <f t="shared" si="248"/>
        <v>PenetanguisheneWind2075RCP8.5</v>
      </c>
      <c r="C15917" t="s">
        <v>409</v>
      </c>
      <c r="D15917" t="s">
        <v>1</v>
      </c>
      <c r="E15917" s="144" t="s">
        <v>191</v>
      </c>
      <c r="F15917" s="144">
        <v>2075</v>
      </c>
      <c r="G15917" s="147">
        <v>83.331810739877611</v>
      </c>
      <c r="H15917" s="147">
        <v>90.109621999999987</v>
      </c>
      <c r="I15917" s="147">
        <v>97.330733333333328</v>
      </c>
      <c r="J15917" s="147">
        <v>104.45903533333335</v>
      </c>
      <c r="K15917" s="147">
        <v>111.603568</v>
      </c>
    </row>
    <row r="15918" spans="2:11" x14ac:dyDescent="0.2">
      <c r="B15918" s="21" t="str">
        <f t="shared" si="248"/>
        <v>PenetanguisheneWind2080RCP8.5</v>
      </c>
      <c r="C15918" t="s">
        <v>409</v>
      </c>
      <c r="D15918" t="s">
        <v>1</v>
      </c>
      <c r="E15918" s="144" t="s">
        <v>191</v>
      </c>
      <c r="F15918" s="144">
        <v>2080</v>
      </c>
      <c r="G15918" s="147">
        <v>83.318282848523737</v>
      </c>
      <c r="H15918" s="147">
        <v>90.103793999999994</v>
      </c>
      <c r="I15918" s="147">
        <v>97.337000000000003</v>
      </c>
      <c r="J15918" s="147">
        <v>104.47244600000001</v>
      </c>
      <c r="K15918" s="147">
        <v>111.62857200000001</v>
      </c>
    </row>
    <row r="15919" spans="2:11" x14ac:dyDescent="0.2">
      <c r="B15919" s="21" t="str">
        <f t="shared" si="248"/>
        <v>PenetanguisheneWind2085RCP8.5</v>
      </c>
      <c r="C15919" t="s">
        <v>409</v>
      </c>
      <c r="D15919" t="s">
        <v>1</v>
      </c>
      <c r="E15919" s="144" t="s">
        <v>191</v>
      </c>
      <c r="F15919" s="144">
        <v>2085</v>
      </c>
      <c r="G15919" s="147">
        <v>83.423800401083966</v>
      </c>
      <c r="H15919" s="147">
        <v>90.239294999999998</v>
      </c>
      <c r="I15919" s="147">
        <v>97.515600000000006</v>
      </c>
      <c r="J15919" s="147">
        <v>104.68366400000001</v>
      </c>
      <c r="K15919" s="147">
        <v>111.87504</v>
      </c>
    </row>
    <row r="15920" spans="2:11" x14ac:dyDescent="0.2">
      <c r="B15920" s="21" t="str">
        <f t="shared" si="248"/>
        <v>PenetanguisheneWind2090RCP8.5</v>
      </c>
      <c r="C15920" t="s">
        <v>409</v>
      </c>
      <c r="D15920" t="s">
        <v>1</v>
      </c>
      <c r="E15920" s="144" t="s">
        <v>191</v>
      </c>
      <c r="F15920" s="144">
        <v>2090</v>
      </c>
      <c r="G15920" s="147">
        <v>83.529317953644195</v>
      </c>
      <c r="H15920" s="147">
        <v>90.374796000000003</v>
      </c>
      <c r="I15920" s="147">
        <v>97.694199999999995</v>
      </c>
      <c r="J15920" s="147">
        <v>104.89488200000001</v>
      </c>
      <c r="K15920" s="147">
        <v>112.12150799999999</v>
      </c>
    </row>
    <row r="15921" spans="2:11" x14ac:dyDescent="0.2">
      <c r="B15921" s="21" t="str">
        <f t="shared" si="248"/>
        <v>PenetanguisheneWind2095RCP8.5</v>
      </c>
      <c r="C15921" t="s">
        <v>409</v>
      </c>
      <c r="D15921" t="s">
        <v>1</v>
      </c>
      <c r="E15921" s="144" t="s">
        <v>191</v>
      </c>
      <c r="F15921" s="144">
        <v>2095</v>
      </c>
      <c r="G15921" s="147">
        <v>83.529317953644195</v>
      </c>
      <c r="H15921" s="147">
        <v>90.374796000000003</v>
      </c>
      <c r="I15921" s="147">
        <v>97.694199999999995</v>
      </c>
      <c r="J15921" s="147">
        <v>104.89488200000001</v>
      </c>
      <c r="K15921" s="147">
        <v>112.12150799999999</v>
      </c>
    </row>
    <row r="15922" spans="2:11" x14ac:dyDescent="0.2">
      <c r="B15922" s="21" t="str">
        <f t="shared" si="248"/>
        <v>PenetanguisheneWind2100RCP8.5</v>
      </c>
      <c r="C15922" t="s">
        <v>409</v>
      </c>
      <c r="D15922" t="s">
        <v>1</v>
      </c>
      <c r="E15922" s="144" t="s">
        <v>191</v>
      </c>
      <c r="F15922" s="144">
        <v>2100</v>
      </c>
      <c r="G15922" s="147">
        <v>83.529317953644195</v>
      </c>
      <c r="H15922" s="147">
        <v>90.374796000000003</v>
      </c>
      <c r="I15922" s="147">
        <v>97.694199999999995</v>
      </c>
      <c r="J15922" s="147">
        <v>104.89488200000001</v>
      </c>
      <c r="K15922" s="147">
        <v>112.12150799999999</v>
      </c>
    </row>
    <row r="15923" spans="2:11" x14ac:dyDescent="0.2">
      <c r="B15923" s="21" t="str">
        <f t="shared" si="248"/>
        <v>PerthIce Accretion2023RCP4.5</v>
      </c>
      <c r="C15923" t="s">
        <v>410</v>
      </c>
      <c r="D15923" t="s">
        <v>486</v>
      </c>
      <c r="E15923" s="144" t="s">
        <v>193</v>
      </c>
      <c r="F15923" s="144">
        <v>2023</v>
      </c>
      <c r="G15923" s="147">
        <v>17.947263020423275</v>
      </c>
      <c r="H15923" s="147">
        <v>21.342619999999997</v>
      </c>
      <c r="I15923" s="147">
        <v>25.635999999999999</v>
      </c>
      <c r="J15923" s="147">
        <v>28.939299999999996</v>
      </c>
      <c r="K15923" s="147">
        <v>32.235839999999996</v>
      </c>
    </row>
    <row r="15924" spans="2:11" x14ac:dyDescent="0.2">
      <c r="B15924" s="21" t="str">
        <f t="shared" si="248"/>
        <v>PerthIce Accretion2025RCP4.5</v>
      </c>
      <c r="C15924" t="s">
        <v>410</v>
      </c>
      <c r="D15924" t="s">
        <v>486</v>
      </c>
      <c r="E15924" s="144" t="s">
        <v>193</v>
      </c>
      <c r="F15924" s="144">
        <v>2025</v>
      </c>
      <c r="G15924" s="147">
        <v>17.941232354085766</v>
      </c>
      <c r="H15924" s="147">
        <v>21.33902333333333</v>
      </c>
      <c r="I15924" s="147">
        <v>25.640333333333331</v>
      </c>
      <c r="J15924" s="147">
        <v>28.94909333333333</v>
      </c>
      <c r="K15924" s="147">
        <v>32.246759999999995</v>
      </c>
    </row>
    <row r="15925" spans="2:11" x14ac:dyDescent="0.2">
      <c r="B15925" s="21" t="str">
        <f t="shared" si="248"/>
        <v>PerthIce Accretion2030RCP4.5</v>
      </c>
      <c r="C15925" t="s">
        <v>410</v>
      </c>
      <c r="D15925" t="s">
        <v>486</v>
      </c>
      <c r="E15925" s="144" t="s">
        <v>193</v>
      </c>
      <c r="F15925" s="144">
        <v>2030</v>
      </c>
      <c r="G15925" s="147">
        <v>17.935201687748258</v>
      </c>
      <c r="H15925" s="147">
        <v>21.335426666666663</v>
      </c>
      <c r="I15925" s="147">
        <v>25.644666666666666</v>
      </c>
      <c r="J15925" s="147">
        <v>28.958886666666661</v>
      </c>
      <c r="K15925" s="147">
        <v>32.257679999999993</v>
      </c>
    </row>
    <row r="15926" spans="2:11" x14ac:dyDescent="0.2">
      <c r="B15926" s="21" t="str">
        <f t="shared" si="248"/>
        <v>PerthIce Accretion2035RCP4.5</v>
      </c>
      <c r="C15926" t="s">
        <v>410</v>
      </c>
      <c r="D15926" t="s">
        <v>486</v>
      </c>
      <c r="E15926" s="144" t="s">
        <v>193</v>
      </c>
      <c r="F15926" s="144">
        <v>2035</v>
      </c>
      <c r="G15926" s="147">
        <v>17.929171021410752</v>
      </c>
      <c r="H15926" s="147">
        <v>21.331829999999997</v>
      </c>
      <c r="I15926" s="147">
        <v>25.649000000000001</v>
      </c>
      <c r="J15926" s="147">
        <v>28.968679999999996</v>
      </c>
      <c r="K15926" s="147">
        <v>32.268599999999992</v>
      </c>
    </row>
    <row r="15927" spans="2:11" x14ac:dyDescent="0.2">
      <c r="B15927" s="21" t="str">
        <f t="shared" si="248"/>
        <v>PerthIce Accretion2040RCP4.5</v>
      </c>
      <c r="C15927" t="s">
        <v>410</v>
      </c>
      <c r="D15927" t="s">
        <v>486</v>
      </c>
      <c r="E15927" s="144" t="s">
        <v>193</v>
      </c>
      <c r="F15927" s="144">
        <v>2040</v>
      </c>
      <c r="G15927" s="147">
        <v>17.923140355073244</v>
      </c>
      <c r="H15927" s="147">
        <v>21.32823333333333</v>
      </c>
      <c r="I15927" s="147">
        <v>25.653333333333332</v>
      </c>
      <c r="J15927" s="147">
        <v>28.97847333333333</v>
      </c>
      <c r="K15927" s="147">
        <v>32.279519999999998</v>
      </c>
    </row>
    <row r="15928" spans="2:11" x14ac:dyDescent="0.2">
      <c r="B15928" s="21" t="str">
        <f t="shared" si="248"/>
        <v>PerthIce Accretion2045RCP4.5</v>
      </c>
      <c r="C15928" t="s">
        <v>410</v>
      </c>
      <c r="D15928" t="s">
        <v>486</v>
      </c>
      <c r="E15928" s="144" t="s">
        <v>193</v>
      </c>
      <c r="F15928" s="144">
        <v>2045</v>
      </c>
      <c r="G15928" s="147">
        <v>17.917109688735735</v>
      </c>
      <c r="H15928" s="147">
        <v>21.324636666666663</v>
      </c>
      <c r="I15928" s="147">
        <v>25.657666666666664</v>
      </c>
      <c r="J15928" s="147">
        <v>28.988266666666661</v>
      </c>
      <c r="K15928" s="147">
        <v>32.290439999999997</v>
      </c>
    </row>
    <row r="15929" spans="2:11" x14ac:dyDescent="0.2">
      <c r="B15929" s="21" t="str">
        <f t="shared" si="248"/>
        <v>PerthIce Accretion2050RCP4.5</v>
      </c>
      <c r="C15929" t="s">
        <v>410</v>
      </c>
      <c r="D15929" t="s">
        <v>486</v>
      </c>
      <c r="E15929" s="144" t="s">
        <v>193</v>
      </c>
      <c r="F15929" s="144">
        <v>2050</v>
      </c>
      <c r="G15929" s="147">
        <v>17.914697422200732</v>
      </c>
      <c r="H15929" s="147">
        <v>21.342619999999997</v>
      </c>
      <c r="I15929" s="147">
        <v>25.703599999999998</v>
      </c>
      <c r="J15929" s="147">
        <v>29.056819999999995</v>
      </c>
      <c r="K15929" s="147">
        <v>32.373431999999994</v>
      </c>
    </row>
    <row r="15930" spans="2:11" x14ac:dyDescent="0.2">
      <c r="B15930" s="21" t="str">
        <f t="shared" si="248"/>
        <v>PerthIce Accretion2055RCP4.5</v>
      </c>
      <c r="C15930" t="s">
        <v>410</v>
      </c>
      <c r="D15930" t="s">
        <v>486</v>
      </c>
      <c r="E15930" s="144" t="s">
        <v>193</v>
      </c>
      <c r="F15930" s="144">
        <v>2055</v>
      </c>
      <c r="G15930" s="147">
        <v>17.918315822003237</v>
      </c>
      <c r="H15930" s="147">
        <v>21.364199999999997</v>
      </c>
      <c r="I15930" s="147">
        <v>25.745200000000001</v>
      </c>
      <c r="J15930" s="147">
        <v>29.115579999999994</v>
      </c>
      <c r="K15930" s="147">
        <v>32.445503999999993</v>
      </c>
    </row>
    <row r="15931" spans="2:11" x14ac:dyDescent="0.2">
      <c r="B15931" s="21" t="str">
        <f t="shared" si="248"/>
        <v>PerthIce Accretion2060RCP4.5</v>
      </c>
      <c r="C15931" t="s">
        <v>410</v>
      </c>
      <c r="D15931" t="s">
        <v>486</v>
      </c>
      <c r="E15931" s="144" t="s">
        <v>193</v>
      </c>
      <c r="F15931" s="144">
        <v>2060</v>
      </c>
      <c r="G15931" s="147">
        <v>17.921934221805742</v>
      </c>
      <c r="H15931" s="147">
        <v>21.385779999999997</v>
      </c>
      <c r="I15931" s="147">
        <v>25.786799999999999</v>
      </c>
      <c r="J15931" s="147">
        <v>29.174339999999997</v>
      </c>
      <c r="K15931" s="147">
        <v>32.517575999999998</v>
      </c>
    </row>
    <row r="15932" spans="2:11" x14ac:dyDescent="0.2">
      <c r="B15932" s="21" t="str">
        <f t="shared" si="248"/>
        <v>PerthIce Accretion2065RCP4.5</v>
      </c>
      <c r="C15932" t="s">
        <v>410</v>
      </c>
      <c r="D15932" t="s">
        <v>486</v>
      </c>
      <c r="E15932" s="144" t="s">
        <v>193</v>
      </c>
      <c r="F15932" s="144">
        <v>2065</v>
      </c>
      <c r="G15932" s="147">
        <v>17.925552621608247</v>
      </c>
      <c r="H15932" s="147">
        <v>21.407359999999997</v>
      </c>
      <c r="I15932" s="147">
        <v>25.828400000000002</v>
      </c>
      <c r="J15932" s="147">
        <v>29.233099999999997</v>
      </c>
      <c r="K15932" s="147">
        <v>32.589647999999997</v>
      </c>
    </row>
    <row r="15933" spans="2:11" x14ac:dyDescent="0.2">
      <c r="B15933" s="21" t="str">
        <f t="shared" si="248"/>
        <v>PerthIce Accretion2070RCP4.5</v>
      </c>
      <c r="C15933" t="s">
        <v>410</v>
      </c>
      <c r="D15933" t="s">
        <v>486</v>
      </c>
      <c r="E15933" s="144" t="s">
        <v>193</v>
      </c>
      <c r="F15933" s="144">
        <v>2070</v>
      </c>
      <c r="G15933" s="147">
        <v>17.929171021410752</v>
      </c>
      <c r="H15933" s="147">
        <v>21.428939999999997</v>
      </c>
      <c r="I15933" s="147">
        <v>25.87</v>
      </c>
      <c r="J15933" s="147">
        <v>29.291859999999996</v>
      </c>
      <c r="K15933" s="147">
        <v>32.661719999999995</v>
      </c>
    </row>
    <row r="15934" spans="2:11" x14ac:dyDescent="0.2">
      <c r="B15934" s="21" t="str">
        <f t="shared" si="248"/>
        <v>PerthIce Accretion2075RCP4.5</v>
      </c>
      <c r="C15934" t="s">
        <v>410</v>
      </c>
      <c r="D15934" t="s">
        <v>486</v>
      </c>
      <c r="E15934" s="144" t="s">
        <v>193</v>
      </c>
      <c r="F15934" s="144">
        <v>2075</v>
      </c>
      <c r="G15934" s="147">
        <v>18.010585016967109</v>
      </c>
      <c r="H15934" s="147">
        <v>21.547629999999998</v>
      </c>
      <c r="I15934" s="147">
        <v>26.034666666666666</v>
      </c>
      <c r="J15934" s="147">
        <v>29.487726666666664</v>
      </c>
      <c r="K15934" s="147">
        <v>32.896499999999996</v>
      </c>
    </row>
    <row r="15935" spans="2:11" x14ac:dyDescent="0.2">
      <c r="B15935" s="21" t="str">
        <f t="shared" si="248"/>
        <v>PerthIce Accretion2080RCP4.5</v>
      </c>
      <c r="C15935" t="s">
        <v>410</v>
      </c>
      <c r="D15935" t="s">
        <v>486</v>
      </c>
      <c r="E15935" s="144" t="s">
        <v>193</v>
      </c>
      <c r="F15935" s="144">
        <v>2080</v>
      </c>
      <c r="G15935" s="147">
        <v>18.091999012523463</v>
      </c>
      <c r="H15935" s="147">
        <v>21.666319999999999</v>
      </c>
      <c r="I15935" s="147">
        <v>26.199333333333332</v>
      </c>
      <c r="J15935" s="147">
        <v>29.683593333333327</v>
      </c>
      <c r="K15935" s="147">
        <v>33.131279999999997</v>
      </c>
    </row>
    <row r="15936" spans="2:11" x14ac:dyDescent="0.2">
      <c r="B15936" s="21" t="str">
        <f t="shared" si="248"/>
        <v>PerthIce Accretion2085RCP4.5</v>
      </c>
      <c r="C15936" t="s">
        <v>410</v>
      </c>
      <c r="D15936" t="s">
        <v>486</v>
      </c>
      <c r="E15936" s="144" t="s">
        <v>193</v>
      </c>
      <c r="F15936" s="144">
        <v>2085</v>
      </c>
      <c r="G15936" s="147">
        <v>18.17341300807982</v>
      </c>
      <c r="H15936" s="147">
        <v>21.78501</v>
      </c>
      <c r="I15936" s="147">
        <v>26.363999999999997</v>
      </c>
      <c r="J15936" s="147">
        <v>29.879459999999995</v>
      </c>
      <c r="K15936" s="147">
        <v>33.366059999999997</v>
      </c>
    </row>
    <row r="15937" spans="2:11" x14ac:dyDescent="0.2">
      <c r="B15937" s="21" t="str">
        <f t="shared" si="248"/>
        <v>PerthIce Accretion2090RCP4.5</v>
      </c>
      <c r="C15937" t="s">
        <v>410</v>
      </c>
      <c r="D15937" t="s">
        <v>486</v>
      </c>
      <c r="E15937" s="144" t="s">
        <v>193</v>
      </c>
      <c r="F15937" s="144">
        <v>2090</v>
      </c>
      <c r="G15937" s="147">
        <v>18.254827003636176</v>
      </c>
      <c r="H15937" s="147">
        <v>21.903699999999997</v>
      </c>
      <c r="I15937" s="147">
        <v>26.528666666666666</v>
      </c>
      <c r="J15937" s="147">
        <v>30.075326666666662</v>
      </c>
      <c r="K15937" s="147">
        <v>33.600839999999998</v>
      </c>
    </row>
    <row r="15938" spans="2:11" x14ac:dyDescent="0.2">
      <c r="B15938" s="21" t="str">
        <f t="shared" si="248"/>
        <v>PerthIce Accretion2095RCP4.5</v>
      </c>
      <c r="C15938" t="s">
        <v>410</v>
      </c>
      <c r="D15938" t="s">
        <v>486</v>
      </c>
      <c r="E15938" s="144" t="s">
        <v>193</v>
      </c>
      <c r="F15938" s="144">
        <v>2095</v>
      </c>
      <c r="G15938" s="147">
        <v>18.33624099919253</v>
      </c>
      <c r="H15938" s="147">
        <v>22.022389999999998</v>
      </c>
      <c r="I15938" s="147">
        <v>26.693333333333332</v>
      </c>
      <c r="J15938" s="147">
        <v>30.271193333333326</v>
      </c>
      <c r="K15938" s="147">
        <v>33.835619999999999</v>
      </c>
    </row>
    <row r="15939" spans="2:11" x14ac:dyDescent="0.2">
      <c r="B15939" s="21" t="str">
        <f t="shared" si="248"/>
        <v>PerthIce Accretion2100RCP4.5</v>
      </c>
      <c r="C15939" t="s">
        <v>410</v>
      </c>
      <c r="D15939" t="s">
        <v>486</v>
      </c>
      <c r="E15939" s="144" t="s">
        <v>193</v>
      </c>
      <c r="F15939" s="144">
        <v>2100</v>
      </c>
      <c r="G15939" s="147">
        <v>18.417654994748887</v>
      </c>
      <c r="H15939" s="147">
        <v>22.141079999999999</v>
      </c>
      <c r="I15939" s="147">
        <v>26.857999999999997</v>
      </c>
      <c r="J15939" s="147">
        <v>30.467059999999993</v>
      </c>
      <c r="K15939" s="147">
        <v>34.070399999999999</v>
      </c>
    </row>
    <row r="15940" spans="2:11" x14ac:dyDescent="0.2">
      <c r="B15940" s="21" t="str">
        <f t="shared" si="248"/>
        <v>PerthIce Accretion2023RCP6.0</v>
      </c>
      <c r="C15940" t="s">
        <v>410</v>
      </c>
      <c r="D15940" t="s">
        <v>486</v>
      </c>
      <c r="E15940" s="144" t="s">
        <v>192</v>
      </c>
      <c r="F15940" s="144">
        <v>2023</v>
      </c>
      <c r="G15940" s="147">
        <v>17.947263020423275</v>
      </c>
      <c r="H15940" s="147">
        <v>21.342619999999997</v>
      </c>
      <c r="I15940" s="147">
        <v>25.635999999999999</v>
      </c>
      <c r="J15940" s="147">
        <v>28.939299999999996</v>
      </c>
      <c r="K15940" s="147">
        <v>32.235839999999996</v>
      </c>
    </row>
    <row r="15941" spans="2:11" x14ac:dyDescent="0.2">
      <c r="B15941" s="21" t="str">
        <f t="shared" si="248"/>
        <v>PerthIce Accretion2025RCP6.0</v>
      </c>
      <c r="C15941" t="s">
        <v>410</v>
      </c>
      <c r="D15941" t="s">
        <v>486</v>
      </c>
      <c r="E15941" s="144" t="s">
        <v>192</v>
      </c>
      <c r="F15941" s="144">
        <v>2025</v>
      </c>
      <c r="G15941" s="147">
        <v>17.941232354085766</v>
      </c>
      <c r="H15941" s="147">
        <v>21.33902333333333</v>
      </c>
      <c r="I15941" s="147">
        <v>25.640333333333331</v>
      </c>
      <c r="J15941" s="147">
        <v>28.94909333333333</v>
      </c>
      <c r="K15941" s="147">
        <v>32.246759999999995</v>
      </c>
    </row>
    <row r="15942" spans="2:11" x14ac:dyDescent="0.2">
      <c r="B15942" s="21" t="str">
        <f t="shared" si="248"/>
        <v>PerthIce Accretion2030RCP6.0</v>
      </c>
      <c r="C15942" t="s">
        <v>410</v>
      </c>
      <c r="D15942" t="s">
        <v>486</v>
      </c>
      <c r="E15942" s="144" t="s">
        <v>192</v>
      </c>
      <c r="F15942" s="144">
        <v>2030</v>
      </c>
      <c r="G15942" s="147">
        <v>17.935201687748258</v>
      </c>
      <c r="H15942" s="147">
        <v>21.335426666666663</v>
      </c>
      <c r="I15942" s="147">
        <v>25.644666666666666</v>
      </c>
      <c r="J15942" s="147">
        <v>28.958886666666661</v>
      </c>
      <c r="K15942" s="147">
        <v>32.257679999999993</v>
      </c>
    </row>
    <row r="15943" spans="2:11" x14ac:dyDescent="0.2">
      <c r="B15943" s="21" t="str">
        <f t="shared" si="248"/>
        <v>PerthIce Accretion2035RCP6.0</v>
      </c>
      <c r="C15943" t="s">
        <v>410</v>
      </c>
      <c r="D15943" t="s">
        <v>486</v>
      </c>
      <c r="E15943" s="144" t="s">
        <v>192</v>
      </c>
      <c r="F15943" s="144">
        <v>2035</v>
      </c>
      <c r="G15943" s="147">
        <v>17.929171021410752</v>
      </c>
      <c r="H15943" s="147">
        <v>21.331829999999997</v>
      </c>
      <c r="I15943" s="147">
        <v>25.649000000000001</v>
      </c>
      <c r="J15943" s="147">
        <v>28.968679999999996</v>
      </c>
      <c r="K15943" s="147">
        <v>32.268599999999992</v>
      </c>
    </row>
    <row r="15944" spans="2:11" x14ac:dyDescent="0.2">
      <c r="B15944" s="21" t="str">
        <f t="shared" si="248"/>
        <v>PerthIce Accretion2040RCP6.0</v>
      </c>
      <c r="C15944" t="s">
        <v>410</v>
      </c>
      <c r="D15944" t="s">
        <v>486</v>
      </c>
      <c r="E15944" s="144" t="s">
        <v>192</v>
      </c>
      <c r="F15944" s="144">
        <v>2040</v>
      </c>
      <c r="G15944" s="147">
        <v>17.923140355073244</v>
      </c>
      <c r="H15944" s="147">
        <v>21.32823333333333</v>
      </c>
      <c r="I15944" s="147">
        <v>25.653333333333332</v>
      </c>
      <c r="J15944" s="147">
        <v>28.97847333333333</v>
      </c>
      <c r="K15944" s="147">
        <v>32.279519999999998</v>
      </c>
    </row>
    <row r="15945" spans="2:11" x14ac:dyDescent="0.2">
      <c r="B15945" s="21" t="str">
        <f t="shared" si="248"/>
        <v>PerthIce Accretion2045RCP6.0</v>
      </c>
      <c r="C15945" t="s">
        <v>410</v>
      </c>
      <c r="D15945" t="s">
        <v>486</v>
      </c>
      <c r="E15945" s="144" t="s">
        <v>192</v>
      </c>
      <c r="F15945" s="144">
        <v>2045</v>
      </c>
      <c r="G15945" s="147">
        <v>17.917109688735735</v>
      </c>
      <c r="H15945" s="147">
        <v>21.324636666666663</v>
      </c>
      <c r="I15945" s="147">
        <v>25.657666666666664</v>
      </c>
      <c r="J15945" s="147">
        <v>28.988266666666661</v>
      </c>
      <c r="K15945" s="147">
        <v>32.290439999999997</v>
      </c>
    </row>
    <row r="15946" spans="2:11" x14ac:dyDescent="0.2">
      <c r="B15946" s="21" t="str">
        <f t="shared" si="248"/>
        <v>PerthIce Accretion2050RCP6.0</v>
      </c>
      <c r="C15946" t="s">
        <v>410</v>
      </c>
      <c r="D15946" t="s">
        <v>486</v>
      </c>
      <c r="E15946" s="144" t="s">
        <v>192</v>
      </c>
      <c r="F15946" s="144">
        <v>2050</v>
      </c>
      <c r="G15946" s="147">
        <v>17.914697422200732</v>
      </c>
      <c r="H15946" s="147">
        <v>21.342619999999997</v>
      </c>
      <c r="I15946" s="147">
        <v>25.703599999999998</v>
      </c>
      <c r="J15946" s="147">
        <v>29.056819999999995</v>
      </c>
      <c r="K15946" s="147">
        <v>32.373431999999994</v>
      </c>
    </row>
    <row r="15947" spans="2:11" x14ac:dyDescent="0.2">
      <c r="B15947" s="21" t="str">
        <f t="shared" si="248"/>
        <v>PerthIce Accretion2055RCP6.0</v>
      </c>
      <c r="C15947" t="s">
        <v>410</v>
      </c>
      <c r="D15947" t="s">
        <v>486</v>
      </c>
      <c r="E15947" s="144" t="s">
        <v>192</v>
      </c>
      <c r="F15947" s="144">
        <v>2055</v>
      </c>
      <c r="G15947" s="147">
        <v>17.918315822003237</v>
      </c>
      <c r="H15947" s="147">
        <v>21.364199999999997</v>
      </c>
      <c r="I15947" s="147">
        <v>25.745200000000001</v>
      </c>
      <c r="J15947" s="147">
        <v>29.115579999999994</v>
      </c>
      <c r="K15947" s="147">
        <v>32.445503999999993</v>
      </c>
    </row>
    <row r="15948" spans="2:11" x14ac:dyDescent="0.2">
      <c r="B15948" s="21" t="str">
        <f t="shared" ref="B15948:B16011" si="249">C15948&amp;D15948&amp;F15948&amp;E15948</f>
        <v>PerthIce Accretion2060RCP6.0</v>
      </c>
      <c r="C15948" t="s">
        <v>410</v>
      </c>
      <c r="D15948" t="s">
        <v>486</v>
      </c>
      <c r="E15948" s="144" t="s">
        <v>192</v>
      </c>
      <c r="F15948" s="144">
        <v>2060</v>
      </c>
      <c r="G15948" s="147">
        <v>17.921934221805742</v>
      </c>
      <c r="H15948" s="147">
        <v>21.385779999999997</v>
      </c>
      <c r="I15948" s="147">
        <v>25.786799999999999</v>
      </c>
      <c r="J15948" s="147">
        <v>29.174339999999997</v>
      </c>
      <c r="K15948" s="147">
        <v>32.517575999999998</v>
      </c>
    </row>
    <row r="15949" spans="2:11" x14ac:dyDescent="0.2">
      <c r="B15949" s="21" t="str">
        <f t="shared" si="249"/>
        <v>PerthIce Accretion2065RCP6.0</v>
      </c>
      <c r="C15949" t="s">
        <v>410</v>
      </c>
      <c r="D15949" t="s">
        <v>486</v>
      </c>
      <c r="E15949" s="144" t="s">
        <v>192</v>
      </c>
      <c r="F15949" s="144">
        <v>2065</v>
      </c>
      <c r="G15949" s="147">
        <v>17.925552621608247</v>
      </c>
      <c r="H15949" s="147">
        <v>21.407359999999997</v>
      </c>
      <c r="I15949" s="147">
        <v>25.828400000000002</v>
      </c>
      <c r="J15949" s="147">
        <v>29.233099999999997</v>
      </c>
      <c r="K15949" s="147">
        <v>32.589647999999997</v>
      </c>
    </row>
    <row r="15950" spans="2:11" x14ac:dyDescent="0.2">
      <c r="B15950" s="21" t="str">
        <f t="shared" si="249"/>
        <v>PerthIce Accretion2070RCP6.0</v>
      </c>
      <c r="C15950" t="s">
        <v>410</v>
      </c>
      <c r="D15950" t="s">
        <v>486</v>
      </c>
      <c r="E15950" s="144" t="s">
        <v>192</v>
      </c>
      <c r="F15950" s="144">
        <v>2070</v>
      </c>
      <c r="G15950" s="147">
        <v>17.929171021410752</v>
      </c>
      <c r="H15950" s="147">
        <v>21.428939999999997</v>
      </c>
      <c r="I15950" s="147">
        <v>25.87</v>
      </c>
      <c r="J15950" s="147">
        <v>29.291859999999996</v>
      </c>
      <c r="K15950" s="147">
        <v>32.661719999999995</v>
      </c>
    </row>
    <row r="15951" spans="2:11" x14ac:dyDescent="0.2">
      <c r="B15951" s="21" t="str">
        <f t="shared" si="249"/>
        <v>PerthIce Accretion2075RCP6.0</v>
      </c>
      <c r="C15951" t="s">
        <v>410</v>
      </c>
      <c r="D15951" t="s">
        <v>486</v>
      </c>
      <c r="E15951" s="144" t="s">
        <v>192</v>
      </c>
      <c r="F15951" s="144">
        <v>2075</v>
      </c>
      <c r="G15951" s="147">
        <v>18.051292014745286</v>
      </c>
      <c r="H15951" s="147">
        <v>21.606974999999998</v>
      </c>
      <c r="I15951" s="147">
        <v>26.117000000000001</v>
      </c>
      <c r="J15951" s="147">
        <v>29.585659999999997</v>
      </c>
      <c r="K15951" s="147">
        <v>33.013889999999996</v>
      </c>
    </row>
    <row r="15952" spans="2:11" x14ac:dyDescent="0.2">
      <c r="B15952" s="21" t="str">
        <f t="shared" si="249"/>
        <v>PerthIce Accretion2080RCP6.0</v>
      </c>
      <c r="C15952" t="s">
        <v>410</v>
      </c>
      <c r="D15952" t="s">
        <v>486</v>
      </c>
      <c r="E15952" s="144" t="s">
        <v>192</v>
      </c>
      <c r="F15952" s="144">
        <v>2080</v>
      </c>
      <c r="G15952" s="147">
        <v>18.17341300807982</v>
      </c>
      <c r="H15952" s="147">
        <v>21.78501</v>
      </c>
      <c r="I15952" s="147">
        <v>26.363999999999997</v>
      </c>
      <c r="J15952" s="147">
        <v>29.879459999999995</v>
      </c>
      <c r="K15952" s="147">
        <v>33.366059999999997</v>
      </c>
    </row>
    <row r="15953" spans="2:11" x14ac:dyDescent="0.2">
      <c r="B15953" s="21" t="str">
        <f t="shared" si="249"/>
        <v>PerthIce Accretion2085RCP6.0</v>
      </c>
      <c r="C15953" t="s">
        <v>410</v>
      </c>
      <c r="D15953" t="s">
        <v>486</v>
      </c>
      <c r="E15953" s="144" t="s">
        <v>192</v>
      </c>
      <c r="F15953" s="144">
        <v>2085</v>
      </c>
      <c r="G15953" s="147">
        <v>18.295534001414353</v>
      </c>
      <c r="H15953" s="147">
        <v>21.963044999999997</v>
      </c>
      <c r="I15953" s="147">
        <v>26.610999999999997</v>
      </c>
      <c r="J15953" s="147">
        <v>30.173259999999992</v>
      </c>
      <c r="K15953" s="147">
        <v>33.718229999999998</v>
      </c>
    </row>
    <row r="15954" spans="2:11" x14ac:dyDescent="0.2">
      <c r="B15954" s="21" t="str">
        <f t="shared" si="249"/>
        <v>PerthIce Accretion2090RCP6.0</v>
      </c>
      <c r="C15954" t="s">
        <v>410</v>
      </c>
      <c r="D15954" t="s">
        <v>486</v>
      </c>
      <c r="E15954" s="144" t="s">
        <v>192</v>
      </c>
      <c r="F15954" s="144">
        <v>2090</v>
      </c>
      <c r="G15954" s="147">
        <v>18.405593662073869</v>
      </c>
      <c r="H15954" s="147">
        <v>22.162659999999999</v>
      </c>
      <c r="I15954" s="147">
        <v>26.92733333333333</v>
      </c>
      <c r="J15954" s="147">
        <v>30.555199999999996</v>
      </c>
      <c r="K15954" s="147">
        <v>34.190519999999999</v>
      </c>
    </row>
    <row r="15955" spans="2:11" x14ac:dyDescent="0.2">
      <c r="B15955" s="21" t="str">
        <f t="shared" si="249"/>
        <v>PerthIce Accretion2095RCP6.0</v>
      </c>
      <c r="C15955" t="s">
        <v>410</v>
      </c>
      <c r="D15955" t="s">
        <v>486</v>
      </c>
      <c r="E15955" s="144" t="s">
        <v>192</v>
      </c>
      <c r="F15955" s="144">
        <v>2095</v>
      </c>
      <c r="G15955" s="147">
        <v>18.393532329398855</v>
      </c>
      <c r="H15955" s="147">
        <v>22.184239999999996</v>
      </c>
      <c r="I15955" s="147">
        <v>26.996666666666666</v>
      </c>
      <c r="J15955" s="147">
        <v>30.643339999999995</v>
      </c>
      <c r="K15955" s="147">
        <v>34.310639999999992</v>
      </c>
    </row>
    <row r="15956" spans="2:11" x14ac:dyDescent="0.2">
      <c r="B15956" s="21" t="str">
        <f t="shared" si="249"/>
        <v>PerthIce Accretion2100RCP6.0</v>
      </c>
      <c r="C15956" t="s">
        <v>410</v>
      </c>
      <c r="D15956" t="s">
        <v>486</v>
      </c>
      <c r="E15956" s="144" t="s">
        <v>192</v>
      </c>
      <c r="F15956" s="144">
        <v>2100</v>
      </c>
      <c r="G15956" s="147">
        <v>18.381470996723838</v>
      </c>
      <c r="H15956" s="147">
        <v>22.205819999999996</v>
      </c>
      <c r="I15956" s="147">
        <v>27.065999999999999</v>
      </c>
      <c r="J15956" s="147">
        <v>30.731479999999998</v>
      </c>
      <c r="K15956" s="147">
        <v>34.430759999999992</v>
      </c>
    </row>
    <row r="15957" spans="2:11" x14ac:dyDescent="0.2">
      <c r="B15957" s="21" t="str">
        <f t="shared" si="249"/>
        <v>PerthIce Accretion2023RCP8.5</v>
      </c>
      <c r="C15957" t="s">
        <v>410</v>
      </c>
      <c r="D15957" t="s">
        <v>486</v>
      </c>
      <c r="E15957" s="144" t="s">
        <v>191</v>
      </c>
      <c r="F15957" s="144">
        <v>2023</v>
      </c>
      <c r="G15957" s="147">
        <v>17.947263020423275</v>
      </c>
      <c r="H15957" s="147">
        <v>21.342619999999997</v>
      </c>
      <c r="I15957" s="147">
        <v>25.635999999999999</v>
      </c>
      <c r="J15957" s="147">
        <v>28.939299999999996</v>
      </c>
      <c r="K15957" s="147">
        <v>32.235839999999996</v>
      </c>
    </row>
    <row r="15958" spans="2:11" x14ac:dyDescent="0.2">
      <c r="B15958" s="21" t="str">
        <f t="shared" si="249"/>
        <v>PerthIce Accretion2025RCP8.5</v>
      </c>
      <c r="C15958" t="s">
        <v>410</v>
      </c>
      <c r="D15958" t="s">
        <v>486</v>
      </c>
      <c r="E15958" s="144" t="s">
        <v>191</v>
      </c>
      <c r="F15958" s="144">
        <v>2025</v>
      </c>
      <c r="G15958" s="147">
        <v>17.935201687748258</v>
      </c>
      <c r="H15958" s="147">
        <v>21.335426666666663</v>
      </c>
      <c r="I15958" s="147">
        <v>25.644666666666666</v>
      </c>
      <c r="J15958" s="147">
        <v>28.958886666666661</v>
      </c>
      <c r="K15958" s="147">
        <v>32.257679999999993</v>
      </c>
    </row>
    <row r="15959" spans="2:11" x14ac:dyDescent="0.2">
      <c r="B15959" s="21" t="str">
        <f t="shared" si="249"/>
        <v>PerthIce Accretion2030RCP8.5</v>
      </c>
      <c r="C15959" t="s">
        <v>410</v>
      </c>
      <c r="D15959" t="s">
        <v>486</v>
      </c>
      <c r="E15959" s="144" t="s">
        <v>191</v>
      </c>
      <c r="F15959" s="144">
        <v>2030</v>
      </c>
      <c r="G15959" s="147">
        <v>17.923140355073244</v>
      </c>
      <c r="H15959" s="147">
        <v>21.32823333333333</v>
      </c>
      <c r="I15959" s="147">
        <v>25.653333333333332</v>
      </c>
      <c r="J15959" s="147">
        <v>28.97847333333333</v>
      </c>
      <c r="K15959" s="147">
        <v>32.279519999999998</v>
      </c>
    </row>
    <row r="15960" spans="2:11" x14ac:dyDescent="0.2">
      <c r="B15960" s="21" t="str">
        <f t="shared" si="249"/>
        <v>PerthIce Accretion2035RCP8.5</v>
      </c>
      <c r="C15960" t="s">
        <v>410</v>
      </c>
      <c r="D15960" t="s">
        <v>486</v>
      </c>
      <c r="E15960" s="144" t="s">
        <v>191</v>
      </c>
      <c r="F15960" s="144">
        <v>2035</v>
      </c>
      <c r="G15960" s="147">
        <v>17.911079022398226</v>
      </c>
      <c r="H15960" s="147">
        <v>21.321039999999996</v>
      </c>
      <c r="I15960" s="147">
        <v>25.661999999999999</v>
      </c>
      <c r="J15960" s="147">
        <v>28.998059999999995</v>
      </c>
      <c r="K15960" s="147">
        <v>32.301359999999995</v>
      </c>
    </row>
    <row r="15961" spans="2:11" x14ac:dyDescent="0.2">
      <c r="B15961" s="21" t="str">
        <f t="shared" si="249"/>
        <v>PerthIce Accretion2040RCP8.5</v>
      </c>
      <c r="C15961" t="s">
        <v>410</v>
      </c>
      <c r="D15961" t="s">
        <v>486</v>
      </c>
      <c r="E15961" s="144" t="s">
        <v>191</v>
      </c>
      <c r="F15961" s="144">
        <v>2040</v>
      </c>
      <c r="G15961" s="147">
        <v>17.917109688735735</v>
      </c>
      <c r="H15961" s="147">
        <v>21.357006666666663</v>
      </c>
      <c r="I15961" s="147">
        <v>25.731333333333332</v>
      </c>
      <c r="J15961" s="147">
        <v>29.095993333333329</v>
      </c>
      <c r="K15961" s="147">
        <v>32.421479999999995</v>
      </c>
    </row>
    <row r="15962" spans="2:11" x14ac:dyDescent="0.2">
      <c r="B15962" s="21" t="str">
        <f t="shared" si="249"/>
        <v>PerthIce Accretion2045RCP8.5</v>
      </c>
      <c r="C15962" t="s">
        <v>410</v>
      </c>
      <c r="D15962" t="s">
        <v>486</v>
      </c>
      <c r="E15962" s="144" t="s">
        <v>191</v>
      </c>
      <c r="F15962" s="144">
        <v>2045</v>
      </c>
      <c r="G15962" s="147">
        <v>17.923140355073244</v>
      </c>
      <c r="H15962" s="147">
        <v>21.39297333333333</v>
      </c>
      <c r="I15962" s="147">
        <v>25.800666666666668</v>
      </c>
      <c r="J15962" s="147">
        <v>29.193926666666663</v>
      </c>
      <c r="K15962" s="147">
        <v>32.541599999999995</v>
      </c>
    </row>
    <row r="15963" spans="2:11" x14ac:dyDescent="0.2">
      <c r="B15963" s="21" t="str">
        <f t="shared" si="249"/>
        <v>PerthIce Accretion2050RCP8.5</v>
      </c>
      <c r="C15963" t="s">
        <v>410</v>
      </c>
      <c r="D15963" t="s">
        <v>486</v>
      </c>
      <c r="E15963" s="144" t="s">
        <v>191</v>
      </c>
      <c r="F15963" s="144">
        <v>2050</v>
      </c>
      <c r="G15963" s="147">
        <v>18.091999012523463</v>
      </c>
      <c r="H15963" s="147">
        <v>21.666319999999999</v>
      </c>
      <c r="I15963" s="147">
        <v>26.199333333333332</v>
      </c>
      <c r="J15963" s="147">
        <v>29.683593333333327</v>
      </c>
      <c r="K15963" s="147">
        <v>33.131279999999997</v>
      </c>
    </row>
    <row r="15964" spans="2:11" x14ac:dyDescent="0.2">
      <c r="B15964" s="21" t="str">
        <f t="shared" si="249"/>
        <v>PerthIce Accretion2055RCP8.5</v>
      </c>
      <c r="C15964" t="s">
        <v>410</v>
      </c>
      <c r="D15964" t="s">
        <v>486</v>
      </c>
      <c r="E15964" s="144" t="s">
        <v>191</v>
      </c>
      <c r="F15964" s="144">
        <v>2055</v>
      </c>
      <c r="G15964" s="147">
        <v>18.254827003636176</v>
      </c>
      <c r="H15964" s="147">
        <v>21.903699999999997</v>
      </c>
      <c r="I15964" s="147">
        <v>26.528666666666666</v>
      </c>
      <c r="J15964" s="147">
        <v>30.075326666666662</v>
      </c>
      <c r="K15964" s="147">
        <v>33.600839999999998</v>
      </c>
    </row>
    <row r="15965" spans="2:11" x14ac:dyDescent="0.2">
      <c r="B15965" s="21" t="str">
        <f t="shared" si="249"/>
        <v>PerthIce Accretion2060RCP8.5</v>
      </c>
      <c r="C15965" t="s">
        <v>410</v>
      </c>
      <c r="D15965" t="s">
        <v>486</v>
      </c>
      <c r="E15965" s="144" t="s">
        <v>191</v>
      </c>
      <c r="F15965" s="144">
        <v>2060</v>
      </c>
      <c r="G15965" s="147">
        <v>18.405593662073869</v>
      </c>
      <c r="H15965" s="147">
        <v>22.162659999999999</v>
      </c>
      <c r="I15965" s="147">
        <v>26.92733333333333</v>
      </c>
      <c r="J15965" s="147">
        <v>30.555199999999996</v>
      </c>
      <c r="K15965" s="147">
        <v>34.190519999999999</v>
      </c>
    </row>
    <row r="15966" spans="2:11" x14ac:dyDescent="0.2">
      <c r="B15966" s="21" t="str">
        <f t="shared" si="249"/>
        <v>PerthIce Accretion2065RCP8.5</v>
      </c>
      <c r="C15966" t="s">
        <v>410</v>
      </c>
      <c r="D15966" t="s">
        <v>486</v>
      </c>
      <c r="E15966" s="144" t="s">
        <v>191</v>
      </c>
      <c r="F15966" s="144">
        <v>2065</v>
      </c>
      <c r="G15966" s="147">
        <v>18.393532329398855</v>
      </c>
      <c r="H15966" s="147">
        <v>22.184239999999996</v>
      </c>
      <c r="I15966" s="147">
        <v>26.996666666666666</v>
      </c>
      <c r="J15966" s="147">
        <v>30.643339999999995</v>
      </c>
      <c r="K15966" s="147">
        <v>34.310639999999992</v>
      </c>
    </row>
    <row r="15967" spans="2:11" x14ac:dyDescent="0.2">
      <c r="B15967" s="21" t="str">
        <f t="shared" si="249"/>
        <v>PerthIce Accretion2070RCP8.5</v>
      </c>
      <c r="C15967" t="s">
        <v>410</v>
      </c>
      <c r="D15967" t="s">
        <v>486</v>
      </c>
      <c r="E15967" s="144" t="s">
        <v>191</v>
      </c>
      <c r="F15967" s="144">
        <v>2070</v>
      </c>
      <c r="G15967" s="147">
        <v>18.188489673923588</v>
      </c>
      <c r="H15967" s="147">
        <v>22.004406666666661</v>
      </c>
      <c r="I15967" s="147">
        <v>26.849333333333334</v>
      </c>
      <c r="J15967" s="147">
        <v>30.506233333333331</v>
      </c>
      <c r="K15967" s="147">
        <v>34.190519999999992</v>
      </c>
    </row>
    <row r="15968" spans="2:11" x14ac:dyDescent="0.2">
      <c r="B15968" s="21" t="str">
        <f t="shared" si="249"/>
        <v>PerthIce Accretion2075RCP8.5</v>
      </c>
      <c r="C15968" t="s">
        <v>410</v>
      </c>
      <c r="D15968" t="s">
        <v>486</v>
      </c>
      <c r="E15968" s="144" t="s">
        <v>191</v>
      </c>
      <c r="F15968" s="144">
        <v>2075</v>
      </c>
      <c r="G15968" s="147">
        <v>17.995508351123338</v>
      </c>
      <c r="H15968" s="147">
        <v>21.80299333333333</v>
      </c>
      <c r="I15968" s="147">
        <v>26.632666666666665</v>
      </c>
      <c r="J15968" s="147">
        <v>30.28098666666666</v>
      </c>
      <c r="K15968" s="147">
        <v>33.950279999999992</v>
      </c>
    </row>
    <row r="15969" spans="2:11" x14ac:dyDescent="0.2">
      <c r="B15969" s="21" t="str">
        <f t="shared" si="249"/>
        <v>PerthIce Accretion2080RCP8.5</v>
      </c>
      <c r="C15969" t="s">
        <v>410</v>
      </c>
      <c r="D15969" t="s">
        <v>486</v>
      </c>
      <c r="E15969" s="144" t="s">
        <v>191</v>
      </c>
      <c r="F15969" s="144">
        <v>2080</v>
      </c>
      <c r="G15969" s="147">
        <v>17.802527028323087</v>
      </c>
      <c r="H15969" s="147">
        <v>21.601579999999995</v>
      </c>
      <c r="I15969" s="147">
        <v>26.416</v>
      </c>
      <c r="J15969" s="147">
        <v>30.055739999999993</v>
      </c>
      <c r="K15969" s="147">
        <v>33.710039999999992</v>
      </c>
    </row>
    <row r="15970" spans="2:11" x14ac:dyDescent="0.2">
      <c r="B15970" s="21" t="str">
        <f t="shared" si="249"/>
        <v>PerthIce Accretion2085RCP8.5</v>
      </c>
      <c r="C15970" t="s">
        <v>410</v>
      </c>
      <c r="D15970" t="s">
        <v>486</v>
      </c>
      <c r="E15970" s="144" t="s">
        <v>191</v>
      </c>
      <c r="F15970" s="144">
        <v>2085</v>
      </c>
      <c r="G15970" s="147">
        <v>17.060755068809627</v>
      </c>
      <c r="H15970" s="147">
        <v>20.749169999999999</v>
      </c>
      <c r="I15970" s="147">
        <v>25.414999999999999</v>
      </c>
      <c r="J15970" s="147">
        <v>28.953989999999994</v>
      </c>
      <c r="K15970" s="147">
        <v>32.497919999999993</v>
      </c>
    </row>
    <row r="15971" spans="2:11" x14ac:dyDescent="0.2">
      <c r="B15971" s="21" t="str">
        <f t="shared" si="249"/>
        <v>PerthIce Accretion2090RCP8.5</v>
      </c>
      <c r="C15971" t="s">
        <v>410</v>
      </c>
      <c r="D15971" t="s">
        <v>486</v>
      </c>
      <c r="E15971" s="144" t="s">
        <v>191</v>
      </c>
      <c r="F15971" s="144">
        <v>2090</v>
      </c>
      <c r="G15971" s="147">
        <v>16.318983109296163</v>
      </c>
      <c r="H15971" s="147">
        <v>19.89676</v>
      </c>
      <c r="I15971" s="147">
        <v>24.414000000000001</v>
      </c>
      <c r="J15971" s="147">
        <v>27.852239999999995</v>
      </c>
      <c r="K15971" s="147">
        <v>31.285799999999998</v>
      </c>
    </row>
    <row r="15972" spans="2:11" x14ac:dyDescent="0.2">
      <c r="B15972" s="21" t="str">
        <f t="shared" si="249"/>
        <v>PerthIce Accretion2095RCP8.5</v>
      </c>
      <c r="C15972" t="s">
        <v>410</v>
      </c>
      <c r="D15972" t="s">
        <v>486</v>
      </c>
      <c r="E15972" s="144" t="s">
        <v>191</v>
      </c>
      <c r="F15972" s="144">
        <v>2095</v>
      </c>
      <c r="G15972" s="147">
        <v>16.318983109296163</v>
      </c>
      <c r="H15972" s="147">
        <v>19.89676</v>
      </c>
      <c r="I15972" s="147">
        <v>24.414000000000001</v>
      </c>
      <c r="J15972" s="147">
        <v>27.852239999999995</v>
      </c>
      <c r="K15972" s="147">
        <v>31.285799999999998</v>
      </c>
    </row>
    <row r="15973" spans="2:11" x14ac:dyDescent="0.2">
      <c r="B15973" s="21" t="str">
        <f t="shared" si="249"/>
        <v>PerthIce Accretion2100RCP8.5</v>
      </c>
      <c r="C15973" t="s">
        <v>410</v>
      </c>
      <c r="D15973" t="s">
        <v>486</v>
      </c>
      <c r="E15973" s="144" t="s">
        <v>191</v>
      </c>
      <c r="F15973" s="144">
        <v>2100</v>
      </c>
      <c r="G15973" s="147">
        <v>16.318983109296163</v>
      </c>
      <c r="H15973" s="147">
        <v>19.89676</v>
      </c>
      <c r="I15973" s="147">
        <v>24.414000000000001</v>
      </c>
      <c r="J15973" s="147">
        <v>27.852239999999995</v>
      </c>
      <c r="K15973" s="147">
        <v>31.285799999999998</v>
      </c>
    </row>
    <row r="15974" spans="2:11" x14ac:dyDescent="0.2">
      <c r="B15974" s="21" t="str">
        <f t="shared" si="249"/>
        <v>PerthWind2023RCP4.5</v>
      </c>
      <c r="C15974" t="s">
        <v>410</v>
      </c>
      <c r="D15974" t="s">
        <v>1</v>
      </c>
      <c r="E15974" s="144" t="s">
        <v>193</v>
      </c>
      <c r="F15974" s="144">
        <v>2023</v>
      </c>
      <c r="G15974" s="147">
        <v>76.556351963914921</v>
      </c>
      <c r="H15974" s="147">
        <v>82.527456000000001</v>
      </c>
      <c r="I15974" s="147">
        <v>88.827200000000005</v>
      </c>
      <c r="J15974" s="147">
        <v>95.101600000000005</v>
      </c>
      <c r="K15974" s="147">
        <v>101.38339199999999</v>
      </c>
    </row>
    <row r="15975" spans="2:11" x14ac:dyDescent="0.2">
      <c r="B15975" s="21" t="str">
        <f t="shared" si="249"/>
        <v>PerthWind2025RCP4.5</v>
      </c>
      <c r="C15975" t="s">
        <v>410</v>
      </c>
      <c r="D15975" t="s">
        <v>1</v>
      </c>
      <c r="E15975" s="144" t="s">
        <v>193</v>
      </c>
      <c r="F15975" s="144">
        <v>2025</v>
      </c>
      <c r="G15975" s="147">
        <v>76.666532321580107</v>
      </c>
      <c r="H15975" s="147">
        <v>82.659763999999996</v>
      </c>
      <c r="I15975" s="147">
        <v>88.987066666666664</v>
      </c>
      <c r="J15975" s="147">
        <v>95.286781333333337</v>
      </c>
      <c r="K15975" s="147">
        <v>101.59406399999999</v>
      </c>
    </row>
    <row r="15976" spans="2:11" x14ac:dyDescent="0.2">
      <c r="B15976" s="21" t="str">
        <f t="shared" si="249"/>
        <v>PerthWind2030RCP4.5</v>
      </c>
      <c r="C15976" t="s">
        <v>410</v>
      </c>
      <c r="D15976" t="s">
        <v>1</v>
      </c>
      <c r="E15976" s="144" t="s">
        <v>193</v>
      </c>
      <c r="F15976" s="144">
        <v>2030</v>
      </c>
      <c r="G15976" s="147">
        <v>76.776712679245293</v>
      </c>
      <c r="H15976" s="147">
        <v>82.792072000000005</v>
      </c>
      <c r="I15976" s="147">
        <v>89.146933333333337</v>
      </c>
      <c r="J15976" s="147">
        <v>95.47196266666667</v>
      </c>
      <c r="K15976" s="147">
        <v>101.80473599999999</v>
      </c>
    </row>
    <row r="15977" spans="2:11" x14ac:dyDescent="0.2">
      <c r="B15977" s="21" t="str">
        <f t="shared" si="249"/>
        <v>PerthWind2035RCP4.5</v>
      </c>
      <c r="C15977" t="s">
        <v>410</v>
      </c>
      <c r="D15977" t="s">
        <v>1</v>
      </c>
      <c r="E15977" s="144" t="s">
        <v>193</v>
      </c>
      <c r="F15977" s="144">
        <v>2035</v>
      </c>
      <c r="G15977" s="147">
        <v>76.886893036910493</v>
      </c>
      <c r="H15977" s="147">
        <v>82.924379999999999</v>
      </c>
      <c r="I15977" s="147">
        <v>89.30680000000001</v>
      </c>
      <c r="J15977" s="147">
        <v>95.657144000000017</v>
      </c>
      <c r="K15977" s="147">
        <v>102.01540799999999</v>
      </c>
    </row>
    <row r="15978" spans="2:11" x14ac:dyDescent="0.2">
      <c r="B15978" s="21" t="str">
        <f t="shared" si="249"/>
        <v>PerthWind2040RCP4.5</v>
      </c>
      <c r="C15978" t="s">
        <v>410</v>
      </c>
      <c r="D15978" t="s">
        <v>1</v>
      </c>
      <c r="E15978" s="144" t="s">
        <v>193</v>
      </c>
      <c r="F15978" s="144">
        <v>2040</v>
      </c>
      <c r="G15978" s="147">
        <v>76.997073394575679</v>
      </c>
      <c r="H15978" s="147">
        <v>83.056687999999994</v>
      </c>
      <c r="I15978" s="147">
        <v>89.466666666666669</v>
      </c>
      <c r="J15978" s="147">
        <v>95.842325333333349</v>
      </c>
      <c r="K15978" s="147">
        <v>102.22608</v>
      </c>
    </row>
    <row r="15979" spans="2:11" x14ac:dyDescent="0.2">
      <c r="B15979" s="21" t="str">
        <f t="shared" si="249"/>
        <v>PerthWind2045RCP4.5</v>
      </c>
      <c r="C15979" t="s">
        <v>410</v>
      </c>
      <c r="D15979" t="s">
        <v>1</v>
      </c>
      <c r="E15979" s="144" t="s">
        <v>193</v>
      </c>
      <c r="F15979" s="144">
        <v>2045</v>
      </c>
      <c r="G15979" s="147">
        <v>77.107253752240865</v>
      </c>
      <c r="H15979" s="147">
        <v>83.188996000000003</v>
      </c>
      <c r="I15979" s="147">
        <v>89.626533333333327</v>
      </c>
      <c r="J15979" s="147">
        <v>96.027506666666682</v>
      </c>
      <c r="K15979" s="147">
        <v>102.436752</v>
      </c>
    </row>
    <row r="15980" spans="2:11" x14ac:dyDescent="0.2">
      <c r="B15980" s="21" t="str">
        <f t="shared" si="249"/>
        <v>PerthWind2050RCP4.5</v>
      </c>
      <c r="C15980" t="s">
        <v>410</v>
      </c>
      <c r="D15980" t="s">
        <v>1</v>
      </c>
      <c r="E15980" s="144" t="s">
        <v>193</v>
      </c>
      <c r="F15980" s="144">
        <v>2050</v>
      </c>
      <c r="G15980" s="147">
        <v>77.202236819193615</v>
      </c>
      <c r="H15980" s="147">
        <v>83.298388799999998</v>
      </c>
      <c r="I15980" s="147">
        <v>89.754720000000006</v>
      </c>
      <c r="J15980" s="147">
        <v>96.173140800000013</v>
      </c>
      <c r="K15980" s="147">
        <v>102.59927039999999</v>
      </c>
    </row>
    <row r="15981" spans="2:11" x14ac:dyDescent="0.2">
      <c r="B15981" s="21" t="str">
        <f t="shared" si="249"/>
        <v>PerthWind2055RCP4.5</v>
      </c>
      <c r="C15981" t="s">
        <v>410</v>
      </c>
      <c r="D15981" t="s">
        <v>1</v>
      </c>
      <c r="E15981" s="144" t="s">
        <v>193</v>
      </c>
      <c r="F15981" s="144">
        <v>2055</v>
      </c>
      <c r="G15981" s="147">
        <v>77.187039528481179</v>
      </c>
      <c r="H15981" s="147">
        <v>83.275473599999998</v>
      </c>
      <c r="I15981" s="147">
        <v>89.723039999999997</v>
      </c>
      <c r="J15981" s="147">
        <v>96.133593600000012</v>
      </c>
      <c r="K15981" s="147">
        <v>102.55111679999999</v>
      </c>
    </row>
    <row r="15982" spans="2:11" x14ac:dyDescent="0.2">
      <c r="B15982" s="21" t="str">
        <f t="shared" si="249"/>
        <v>PerthWind2060RCP4.5</v>
      </c>
      <c r="C15982" t="s">
        <v>410</v>
      </c>
      <c r="D15982" t="s">
        <v>1</v>
      </c>
      <c r="E15982" s="144" t="s">
        <v>193</v>
      </c>
      <c r="F15982" s="144">
        <v>2060</v>
      </c>
      <c r="G15982" s="147">
        <v>77.171842237768729</v>
      </c>
      <c r="H15982" s="147">
        <v>83.252558399999998</v>
      </c>
      <c r="I15982" s="147">
        <v>89.691360000000003</v>
      </c>
      <c r="J15982" s="147">
        <v>96.094046400000025</v>
      </c>
      <c r="K15982" s="147">
        <v>102.5029632</v>
      </c>
    </row>
    <row r="15983" spans="2:11" x14ac:dyDescent="0.2">
      <c r="B15983" s="21" t="str">
        <f t="shared" si="249"/>
        <v>PerthWind2065RCP4.5</v>
      </c>
      <c r="C15983" t="s">
        <v>410</v>
      </c>
      <c r="D15983" t="s">
        <v>1</v>
      </c>
      <c r="E15983" s="144" t="s">
        <v>193</v>
      </c>
      <c r="F15983" s="144">
        <v>2065</v>
      </c>
      <c r="G15983" s="147">
        <v>77.156644947056293</v>
      </c>
      <c r="H15983" s="147">
        <v>83.229643199999998</v>
      </c>
      <c r="I15983" s="147">
        <v>89.659679999999994</v>
      </c>
      <c r="J15983" s="147">
        <v>96.054499200000024</v>
      </c>
      <c r="K15983" s="147">
        <v>102.45480959999999</v>
      </c>
    </row>
    <row r="15984" spans="2:11" x14ac:dyDescent="0.2">
      <c r="B15984" s="21" t="str">
        <f t="shared" si="249"/>
        <v>PerthWind2070RCP4.5</v>
      </c>
      <c r="C15984" t="s">
        <v>410</v>
      </c>
      <c r="D15984" t="s">
        <v>1</v>
      </c>
      <c r="E15984" s="144" t="s">
        <v>193</v>
      </c>
      <c r="F15984" s="144">
        <v>2070</v>
      </c>
      <c r="G15984" s="147">
        <v>77.141447656343857</v>
      </c>
      <c r="H15984" s="147">
        <v>83.206727999999998</v>
      </c>
      <c r="I15984" s="147">
        <v>89.628</v>
      </c>
      <c r="J15984" s="147">
        <v>96.014952000000022</v>
      </c>
      <c r="K15984" s="147">
        <v>102.40665599999998</v>
      </c>
    </row>
    <row r="15985" spans="2:11" x14ac:dyDescent="0.2">
      <c r="B15985" s="21" t="str">
        <f t="shared" si="249"/>
        <v>PerthWind2075RCP4.5</v>
      </c>
      <c r="C15985" t="s">
        <v>410</v>
      </c>
      <c r="D15985" t="s">
        <v>1</v>
      </c>
      <c r="E15985" s="144" t="s">
        <v>193</v>
      </c>
      <c r="F15985" s="144">
        <v>2075</v>
      </c>
      <c r="G15985" s="147">
        <v>77.16930935598333</v>
      </c>
      <c r="H15985" s="147">
        <v>83.243555999999998</v>
      </c>
      <c r="I15985" s="147">
        <v>89.67786666666666</v>
      </c>
      <c r="J15985" s="147">
        <v>96.07458666666669</v>
      </c>
      <c r="K15985" s="147">
        <v>102.47520799999998</v>
      </c>
    </row>
    <row r="15986" spans="2:11" x14ac:dyDescent="0.2">
      <c r="B15986" s="21" t="str">
        <f t="shared" si="249"/>
        <v>PerthWind2080RCP4.5</v>
      </c>
      <c r="C15986" t="s">
        <v>410</v>
      </c>
      <c r="D15986" t="s">
        <v>1</v>
      </c>
      <c r="E15986" s="144" t="s">
        <v>193</v>
      </c>
      <c r="F15986" s="144">
        <v>2080</v>
      </c>
      <c r="G15986" s="147">
        <v>77.197171055622803</v>
      </c>
      <c r="H15986" s="147">
        <v>83.280383999999998</v>
      </c>
      <c r="I15986" s="147">
        <v>89.727733333333333</v>
      </c>
      <c r="J15986" s="147">
        <v>96.134221333333358</v>
      </c>
      <c r="K15986" s="147">
        <v>102.54375999999998</v>
      </c>
    </row>
    <row r="15987" spans="2:11" x14ac:dyDescent="0.2">
      <c r="B15987" s="21" t="str">
        <f t="shared" si="249"/>
        <v>PerthWind2085RCP4.5</v>
      </c>
      <c r="C15987" t="s">
        <v>410</v>
      </c>
      <c r="D15987" t="s">
        <v>1</v>
      </c>
      <c r="E15987" s="144" t="s">
        <v>193</v>
      </c>
      <c r="F15987" s="144">
        <v>2085</v>
      </c>
      <c r="G15987" s="147">
        <v>77.225032755262276</v>
      </c>
      <c r="H15987" s="147">
        <v>83.317212000000012</v>
      </c>
      <c r="I15987" s="147">
        <v>89.777600000000007</v>
      </c>
      <c r="J15987" s="147">
        <v>96.193856000000011</v>
      </c>
      <c r="K15987" s="147">
        <v>102.61231199999997</v>
      </c>
    </row>
    <row r="15988" spans="2:11" x14ac:dyDescent="0.2">
      <c r="B15988" s="21" t="str">
        <f t="shared" si="249"/>
        <v>PerthWind2090RCP4.5</v>
      </c>
      <c r="C15988" t="s">
        <v>410</v>
      </c>
      <c r="D15988" t="s">
        <v>1</v>
      </c>
      <c r="E15988" s="144" t="s">
        <v>193</v>
      </c>
      <c r="F15988" s="144">
        <v>2090</v>
      </c>
      <c r="G15988" s="147">
        <v>77.25289445490175</v>
      </c>
      <c r="H15988" s="147">
        <v>83.354040000000012</v>
      </c>
      <c r="I15988" s="147">
        <v>89.827466666666666</v>
      </c>
      <c r="J15988" s="147">
        <v>96.253490666666679</v>
      </c>
      <c r="K15988" s="147">
        <v>102.68086399999999</v>
      </c>
    </row>
    <row r="15989" spans="2:11" x14ac:dyDescent="0.2">
      <c r="B15989" s="21" t="str">
        <f t="shared" si="249"/>
        <v>PerthWind2095RCP4.5</v>
      </c>
      <c r="C15989" t="s">
        <v>410</v>
      </c>
      <c r="D15989" t="s">
        <v>1</v>
      </c>
      <c r="E15989" s="144" t="s">
        <v>193</v>
      </c>
      <c r="F15989" s="144">
        <v>2095</v>
      </c>
      <c r="G15989" s="147">
        <v>77.280756154541223</v>
      </c>
      <c r="H15989" s="147">
        <v>83.390868000000012</v>
      </c>
      <c r="I15989" s="147">
        <v>89.877333333333326</v>
      </c>
      <c r="J15989" s="147">
        <v>96.313125333333346</v>
      </c>
      <c r="K15989" s="147">
        <v>102.74941599999998</v>
      </c>
    </row>
    <row r="15990" spans="2:11" x14ac:dyDescent="0.2">
      <c r="B15990" s="21" t="str">
        <f t="shared" si="249"/>
        <v>PerthWind2100RCP4.5</v>
      </c>
      <c r="C15990" t="s">
        <v>410</v>
      </c>
      <c r="D15990" t="s">
        <v>1</v>
      </c>
      <c r="E15990" s="144" t="s">
        <v>193</v>
      </c>
      <c r="F15990" s="144">
        <v>2100</v>
      </c>
      <c r="G15990" s="147">
        <v>77.308617854180696</v>
      </c>
      <c r="H15990" s="147">
        <v>83.427696000000012</v>
      </c>
      <c r="I15990" s="147">
        <v>89.927199999999999</v>
      </c>
      <c r="J15990" s="147">
        <v>96.372760000000014</v>
      </c>
      <c r="K15990" s="147">
        <v>102.81796799999998</v>
      </c>
    </row>
    <row r="15991" spans="2:11" x14ac:dyDescent="0.2">
      <c r="B15991" s="21" t="str">
        <f t="shared" si="249"/>
        <v>PerthWind2023RCP6.0</v>
      </c>
      <c r="C15991" t="s">
        <v>410</v>
      </c>
      <c r="D15991" t="s">
        <v>1</v>
      </c>
      <c r="E15991" s="144" t="s">
        <v>192</v>
      </c>
      <c r="F15991" s="144">
        <v>2023</v>
      </c>
      <c r="G15991" s="147">
        <v>76.556351963914921</v>
      </c>
      <c r="H15991" s="147">
        <v>82.527456000000001</v>
      </c>
      <c r="I15991" s="147">
        <v>88.827200000000005</v>
      </c>
      <c r="J15991" s="147">
        <v>95.101600000000005</v>
      </c>
      <c r="K15991" s="147">
        <v>101.38339199999999</v>
      </c>
    </row>
    <row r="15992" spans="2:11" x14ac:dyDescent="0.2">
      <c r="B15992" s="21" t="str">
        <f t="shared" si="249"/>
        <v>PerthWind2025RCP6.0</v>
      </c>
      <c r="C15992" t="s">
        <v>410</v>
      </c>
      <c r="D15992" t="s">
        <v>1</v>
      </c>
      <c r="E15992" s="144" t="s">
        <v>192</v>
      </c>
      <c r="F15992" s="144">
        <v>2025</v>
      </c>
      <c r="G15992" s="147">
        <v>76.666532321580107</v>
      </c>
      <c r="H15992" s="147">
        <v>82.659763999999996</v>
      </c>
      <c r="I15992" s="147">
        <v>88.987066666666664</v>
      </c>
      <c r="J15992" s="147">
        <v>95.286781333333337</v>
      </c>
      <c r="K15992" s="147">
        <v>101.59406399999999</v>
      </c>
    </row>
    <row r="15993" spans="2:11" x14ac:dyDescent="0.2">
      <c r="B15993" s="21" t="str">
        <f t="shared" si="249"/>
        <v>PerthWind2030RCP6.0</v>
      </c>
      <c r="C15993" t="s">
        <v>410</v>
      </c>
      <c r="D15993" t="s">
        <v>1</v>
      </c>
      <c r="E15993" s="144" t="s">
        <v>192</v>
      </c>
      <c r="F15993" s="144">
        <v>2030</v>
      </c>
      <c r="G15993" s="147">
        <v>76.776712679245293</v>
      </c>
      <c r="H15993" s="147">
        <v>82.792072000000005</v>
      </c>
      <c r="I15993" s="147">
        <v>89.146933333333337</v>
      </c>
      <c r="J15993" s="147">
        <v>95.47196266666667</v>
      </c>
      <c r="K15993" s="147">
        <v>101.80473599999999</v>
      </c>
    </row>
    <row r="15994" spans="2:11" x14ac:dyDescent="0.2">
      <c r="B15994" s="21" t="str">
        <f t="shared" si="249"/>
        <v>PerthWind2035RCP6.0</v>
      </c>
      <c r="C15994" t="s">
        <v>410</v>
      </c>
      <c r="D15994" t="s">
        <v>1</v>
      </c>
      <c r="E15994" s="144" t="s">
        <v>192</v>
      </c>
      <c r="F15994" s="144">
        <v>2035</v>
      </c>
      <c r="G15994" s="147">
        <v>76.886893036910493</v>
      </c>
      <c r="H15994" s="147">
        <v>82.924379999999999</v>
      </c>
      <c r="I15994" s="147">
        <v>89.30680000000001</v>
      </c>
      <c r="J15994" s="147">
        <v>95.657144000000017</v>
      </c>
      <c r="K15994" s="147">
        <v>102.01540799999999</v>
      </c>
    </row>
    <row r="15995" spans="2:11" x14ac:dyDescent="0.2">
      <c r="B15995" s="21" t="str">
        <f t="shared" si="249"/>
        <v>PerthWind2040RCP6.0</v>
      </c>
      <c r="C15995" t="s">
        <v>410</v>
      </c>
      <c r="D15995" t="s">
        <v>1</v>
      </c>
      <c r="E15995" s="144" t="s">
        <v>192</v>
      </c>
      <c r="F15995" s="144">
        <v>2040</v>
      </c>
      <c r="G15995" s="147">
        <v>76.997073394575679</v>
      </c>
      <c r="H15995" s="147">
        <v>83.056687999999994</v>
      </c>
      <c r="I15995" s="147">
        <v>89.466666666666669</v>
      </c>
      <c r="J15995" s="147">
        <v>95.842325333333349</v>
      </c>
      <c r="K15995" s="147">
        <v>102.22608</v>
      </c>
    </row>
    <row r="15996" spans="2:11" x14ac:dyDescent="0.2">
      <c r="B15996" s="21" t="str">
        <f t="shared" si="249"/>
        <v>PerthWind2045RCP6.0</v>
      </c>
      <c r="C15996" t="s">
        <v>410</v>
      </c>
      <c r="D15996" t="s">
        <v>1</v>
      </c>
      <c r="E15996" s="144" t="s">
        <v>192</v>
      </c>
      <c r="F15996" s="144">
        <v>2045</v>
      </c>
      <c r="G15996" s="147">
        <v>77.107253752240865</v>
      </c>
      <c r="H15996" s="147">
        <v>83.188996000000003</v>
      </c>
      <c r="I15996" s="147">
        <v>89.626533333333327</v>
      </c>
      <c r="J15996" s="147">
        <v>96.027506666666682</v>
      </c>
      <c r="K15996" s="147">
        <v>102.436752</v>
      </c>
    </row>
    <row r="15997" spans="2:11" x14ac:dyDescent="0.2">
      <c r="B15997" s="21" t="str">
        <f t="shared" si="249"/>
        <v>PerthWind2050RCP6.0</v>
      </c>
      <c r="C15997" t="s">
        <v>410</v>
      </c>
      <c r="D15997" t="s">
        <v>1</v>
      </c>
      <c r="E15997" s="144" t="s">
        <v>192</v>
      </c>
      <c r="F15997" s="144">
        <v>2050</v>
      </c>
      <c r="G15997" s="147">
        <v>77.202236819193615</v>
      </c>
      <c r="H15997" s="147">
        <v>83.298388799999998</v>
      </c>
      <c r="I15997" s="147">
        <v>89.754720000000006</v>
      </c>
      <c r="J15997" s="147">
        <v>96.173140800000013</v>
      </c>
      <c r="K15997" s="147">
        <v>102.59927039999999</v>
      </c>
    </row>
    <row r="15998" spans="2:11" x14ac:dyDescent="0.2">
      <c r="B15998" s="21" t="str">
        <f t="shared" si="249"/>
        <v>PerthWind2055RCP6.0</v>
      </c>
      <c r="C15998" t="s">
        <v>410</v>
      </c>
      <c r="D15998" t="s">
        <v>1</v>
      </c>
      <c r="E15998" s="144" t="s">
        <v>192</v>
      </c>
      <c r="F15998" s="144">
        <v>2055</v>
      </c>
      <c r="G15998" s="147">
        <v>77.187039528481179</v>
      </c>
      <c r="H15998" s="147">
        <v>83.275473599999998</v>
      </c>
      <c r="I15998" s="147">
        <v>89.723039999999997</v>
      </c>
      <c r="J15998" s="147">
        <v>96.133593600000012</v>
      </c>
      <c r="K15998" s="147">
        <v>102.55111679999999</v>
      </c>
    </row>
    <row r="15999" spans="2:11" x14ac:dyDescent="0.2">
      <c r="B15999" s="21" t="str">
        <f t="shared" si="249"/>
        <v>PerthWind2060RCP6.0</v>
      </c>
      <c r="C15999" t="s">
        <v>410</v>
      </c>
      <c r="D15999" t="s">
        <v>1</v>
      </c>
      <c r="E15999" s="144" t="s">
        <v>192</v>
      </c>
      <c r="F15999" s="144">
        <v>2060</v>
      </c>
      <c r="G15999" s="147">
        <v>77.171842237768729</v>
      </c>
      <c r="H15999" s="147">
        <v>83.252558399999998</v>
      </c>
      <c r="I15999" s="147">
        <v>89.691360000000003</v>
      </c>
      <c r="J15999" s="147">
        <v>96.094046400000025</v>
      </c>
      <c r="K15999" s="147">
        <v>102.5029632</v>
      </c>
    </row>
    <row r="16000" spans="2:11" x14ac:dyDescent="0.2">
      <c r="B16000" s="21" t="str">
        <f t="shared" si="249"/>
        <v>PerthWind2065RCP6.0</v>
      </c>
      <c r="C16000" t="s">
        <v>410</v>
      </c>
      <c r="D16000" t="s">
        <v>1</v>
      </c>
      <c r="E16000" s="144" t="s">
        <v>192</v>
      </c>
      <c r="F16000" s="144">
        <v>2065</v>
      </c>
      <c r="G16000" s="147">
        <v>77.156644947056293</v>
      </c>
      <c r="H16000" s="147">
        <v>83.229643199999998</v>
      </c>
      <c r="I16000" s="147">
        <v>89.659679999999994</v>
      </c>
      <c r="J16000" s="147">
        <v>96.054499200000024</v>
      </c>
      <c r="K16000" s="147">
        <v>102.45480959999999</v>
      </c>
    </row>
    <row r="16001" spans="2:11" x14ac:dyDescent="0.2">
      <c r="B16001" s="21" t="str">
        <f t="shared" si="249"/>
        <v>PerthWind2070RCP6.0</v>
      </c>
      <c r="C16001" t="s">
        <v>410</v>
      </c>
      <c r="D16001" t="s">
        <v>1</v>
      </c>
      <c r="E16001" s="144" t="s">
        <v>192</v>
      </c>
      <c r="F16001" s="144">
        <v>2070</v>
      </c>
      <c r="G16001" s="147">
        <v>77.141447656343857</v>
      </c>
      <c r="H16001" s="147">
        <v>83.206727999999998</v>
      </c>
      <c r="I16001" s="147">
        <v>89.628</v>
      </c>
      <c r="J16001" s="147">
        <v>96.014952000000022</v>
      </c>
      <c r="K16001" s="147">
        <v>102.40665599999998</v>
      </c>
    </row>
    <row r="16002" spans="2:11" x14ac:dyDescent="0.2">
      <c r="B16002" s="21" t="str">
        <f t="shared" si="249"/>
        <v>PerthWind2075RCP6.0</v>
      </c>
      <c r="C16002" t="s">
        <v>410</v>
      </c>
      <c r="D16002" t="s">
        <v>1</v>
      </c>
      <c r="E16002" s="144" t="s">
        <v>192</v>
      </c>
      <c r="F16002" s="144">
        <v>2075</v>
      </c>
      <c r="G16002" s="147">
        <v>77.18324020580306</v>
      </c>
      <c r="H16002" s="147">
        <v>83.261970000000005</v>
      </c>
      <c r="I16002" s="147">
        <v>89.702799999999996</v>
      </c>
      <c r="J16002" s="147">
        <v>96.104404000000017</v>
      </c>
      <c r="K16002" s="147">
        <v>102.50948399999999</v>
      </c>
    </row>
    <row r="16003" spans="2:11" x14ac:dyDescent="0.2">
      <c r="B16003" s="21" t="str">
        <f t="shared" si="249"/>
        <v>PerthWind2080RCP6.0</v>
      </c>
      <c r="C16003" t="s">
        <v>410</v>
      </c>
      <c r="D16003" t="s">
        <v>1</v>
      </c>
      <c r="E16003" s="144" t="s">
        <v>192</v>
      </c>
      <c r="F16003" s="144">
        <v>2080</v>
      </c>
      <c r="G16003" s="147">
        <v>77.225032755262276</v>
      </c>
      <c r="H16003" s="147">
        <v>83.317212000000012</v>
      </c>
      <c r="I16003" s="147">
        <v>89.777600000000007</v>
      </c>
      <c r="J16003" s="147">
        <v>96.193856000000011</v>
      </c>
      <c r="K16003" s="147">
        <v>102.61231199999997</v>
      </c>
    </row>
    <row r="16004" spans="2:11" x14ac:dyDescent="0.2">
      <c r="B16004" s="21" t="str">
        <f t="shared" si="249"/>
        <v>PerthWind2085RCP6.0</v>
      </c>
      <c r="C16004" t="s">
        <v>410</v>
      </c>
      <c r="D16004" t="s">
        <v>1</v>
      </c>
      <c r="E16004" s="144" t="s">
        <v>192</v>
      </c>
      <c r="F16004" s="144">
        <v>2085</v>
      </c>
      <c r="G16004" s="147">
        <v>77.266825304721493</v>
      </c>
      <c r="H16004" s="147">
        <v>83.372454000000005</v>
      </c>
      <c r="I16004" s="147">
        <v>89.852400000000003</v>
      </c>
      <c r="J16004" s="147">
        <v>96.283308000000019</v>
      </c>
      <c r="K16004" s="147">
        <v>102.71513999999998</v>
      </c>
    </row>
    <row r="16005" spans="2:11" x14ac:dyDescent="0.2">
      <c r="B16005" s="21" t="str">
        <f t="shared" si="249"/>
        <v>PerthWind2090RCP6.0</v>
      </c>
      <c r="C16005" t="s">
        <v>410</v>
      </c>
      <c r="D16005" t="s">
        <v>1</v>
      </c>
      <c r="E16005" s="144" t="s">
        <v>192</v>
      </c>
      <c r="F16005" s="144">
        <v>2090</v>
      </c>
      <c r="G16005" s="147">
        <v>77.25289445490175</v>
      </c>
      <c r="H16005" s="147">
        <v>83.343128000000007</v>
      </c>
      <c r="I16005" s="147">
        <v>89.79813333333334</v>
      </c>
      <c r="J16005" s="147">
        <v>96.212688000000014</v>
      </c>
      <c r="K16005" s="147">
        <v>102.62401599999998</v>
      </c>
    </row>
    <row r="16006" spans="2:11" x14ac:dyDescent="0.2">
      <c r="B16006" s="21" t="str">
        <f t="shared" si="249"/>
        <v>PerthWind2095RCP6.0</v>
      </c>
      <c r="C16006" t="s">
        <v>410</v>
      </c>
      <c r="D16006" t="s">
        <v>1</v>
      </c>
      <c r="E16006" s="144" t="s">
        <v>192</v>
      </c>
      <c r="F16006" s="144">
        <v>2095</v>
      </c>
      <c r="G16006" s="147">
        <v>77.197171055622803</v>
      </c>
      <c r="H16006" s="147">
        <v>83.258560000000003</v>
      </c>
      <c r="I16006" s="147">
        <v>89.669066666666666</v>
      </c>
      <c r="J16006" s="147">
        <v>96.052616000000015</v>
      </c>
      <c r="K16006" s="147">
        <v>102.43006399999997</v>
      </c>
    </row>
    <row r="16007" spans="2:11" x14ac:dyDescent="0.2">
      <c r="B16007" s="21" t="str">
        <f t="shared" si="249"/>
        <v>PerthWind2100RCP6.0</v>
      </c>
      <c r="C16007" t="s">
        <v>410</v>
      </c>
      <c r="D16007" t="s">
        <v>1</v>
      </c>
      <c r="E16007" s="144" t="s">
        <v>192</v>
      </c>
      <c r="F16007" s="144">
        <v>2100</v>
      </c>
      <c r="G16007" s="147">
        <v>77.141447656343857</v>
      </c>
      <c r="H16007" s="147">
        <v>83.173991999999998</v>
      </c>
      <c r="I16007" s="147">
        <v>89.54</v>
      </c>
      <c r="J16007" s="147">
        <v>95.892544000000015</v>
      </c>
      <c r="K16007" s="147">
        <v>102.23611199999998</v>
      </c>
    </row>
    <row r="16008" spans="2:11" x14ac:dyDescent="0.2">
      <c r="B16008" s="21" t="str">
        <f t="shared" si="249"/>
        <v>PerthWind2023RCP8.5</v>
      </c>
      <c r="C16008" t="s">
        <v>410</v>
      </c>
      <c r="D16008" t="s">
        <v>1</v>
      </c>
      <c r="E16008" s="144" t="s">
        <v>191</v>
      </c>
      <c r="F16008" s="144">
        <v>2023</v>
      </c>
      <c r="G16008" s="147">
        <v>76.556351963914921</v>
      </c>
      <c r="H16008" s="147">
        <v>82.527456000000001</v>
      </c>
      <c r="I16008" s="147">
        <v>88.827200000000005</v>
      </c>
      <c r="J16008" s="147">
        <v>95.101600000000005</v>
      </c>
      <c r="K16008" s="147">
        <v>101.38339199999999</v>
      </c>
    </row>
    <row r="16009" spans="2:11" x14ac:dyDescent="0.2">
      <c r="B16009" s="21" t="str">
        <f t="shared" si="249"/>
        <v>PerthWind2025RCP8.5</v>
      </c>
      <c r="C16009" t="s">
        <v>410</v>
      </c>
      <c r="D16009" t="s">
        <v>1</v>
      </c>
      <c r="E16009" s="144" t="s">
        <v>191</v>
      </c>
      <c r="F16009" s="144">
        <v>2025</v>
      </c>
      <c r="G16009" s="147">
        <v>76.776712679245293</v>
      </c>
      <c r="H16009" s="147">
        <v>82.792072000000005</v>
      </c>
      <c r="I16009" s="147">
        <v>89.146933333333337</v>
      </c>
      <c r="J16009" s="147">
        <v>95.47196266666667</v>
      </c>
      <c r="K16009" s="147">
        <v>101.80473599999999</v>
      </c>
    </row>
    <row r="16010" spans="2:11" x14ac:dyDescent="0.2">
      <c r="B16010" s="21" t="str">
        <f t="shared" si="249"/>
        <v>PerthWind2030RCP8.5</v>
      </c>
      <c r="C16010" t="s">
        <v>410</v>
      </c>
      <c r="D16010" t="s">
        <v>1</v>
      </c>
      <c r="E16010" s="144" t="s">
        <v>191</v>
      </c>
      <c r="F16010" s="144">
        <v>2030</v>
      </c>
      <c r="G16010" s="147">
        <v>76.997073394575679</v>
      </c>
      <c r="H16010" s="147">
        <v>83.056687999999994</v>
      </c>
      <c r="I16010" s="147">
        <v>89.466666666666669</v>
      </c>
      <c r="J16010" s="147">
        <v>95.842325333333349</v>
      </c>
      <c r="K16010" s="147">
        <v>102.22608</v>
      </c>
    </row>
    <row r="16011" spans="2:11" x14ac:dyDescent="0.2">
      <c r="B16011" s="21" t="str">
        <f t="shared" si="249"/>
        <v>PerthWind2035RCP8.5</v>
      </c>
      <c r="C16011" t="s">
        <v>410</v>
      </c>
      <c r="D16011" t="s">
        <v>1</v>
      </c>
      <c r="E16011" s="144" t="s">
        <v>191</v>
      </c>
      <c r="F16011" s="144">
        <v>2035</v>
      </c>
      <c r="G16011" s="147">
        <v>77.217434109906051</v>
      </c>
      <c r="H16011" s="147">
        <v>83.321303999999998</v>
      </c>
      <c r="I16011" s="147">
        <v>89.7864</v>
      </c>
      <c r="J16011" s="147">
        <v>96.212688000000014</v>
      </c>
      <c r="K16011" s="147">
        <v>102.647424</v>
      </c>
    </row>
    <row r="16012" spans="2:11" x14ac:dyDescent="0.2">
      <c r="B16012" s="21" t="str">
        <f t="shared" ref="B16012:B16075" si="250">C16012&amp;D16012&amp;F16012&amp;E16012</f>
        <v>PerthWind2040RCP8.5</v>
      </c>
      <c r="C16012" t="s">
        <v>410</v>
      </c>
      <c r="D16012" t="s">
        <v>1</v>
      </c>
      <c r="E16012" s="144" t="s">
        <v>191</v>
      </c>
      <c r="F16012" s="144">
        <v>2040</v>
      </c>
      <c r="G16012" s="147">
        <v>77.192105292051991</v>
      </c>
      <c r="H16012" s="147">
        <v>83.283112000000003</v>
      </c>
      <c r="I16012" s="147">
        <v>89.733599999999996</v>
      </c>
      <c r="J16012" s="147">
        <v>96.146776000000017</v>
      </c>
      <c r="K16012" s="147">
        <v>102.567168</v>
      </c>
    </row>
    <row r="16013" spans="2:11" x14ac:dyDescent="0.2">
      <c r="B16013" s="21" t="str">
        <f t="shared" si="250"/>
        <v>PerthWind2045RCP8.5</v>
      </c>
      <c r="C16013" t="s">
        <v>410</v>
      </c>
      <c r="D16013" t="s">
        <v>1</v>
      </c>
      <c r="E16013" s="144" t="s">
        <v>191</v>
      </c>
      <c r="F16013" s="144">
        <v>2045</v>
      </c>
      <c r="G16013" s="147">
        <v>77.166776474197917</v>
      </c>
      <c r="H16013" s="147">
        <v>83.244919999999993</v>
      </c>
      <c r="I16013" s="147">
        <v>89.680800000000005</v>
      </c>
      <c r="J16013" s="147">
        <v>96.08086400000002</v>
      </c>
      <c r="K16013" s="147">
        <v>102.48691199999999</v>
      </c>
    </row>
    <row r="16014" spans="2:11" x14ac:dyDescent="0.2">
      <c r="B16014" s="21" t="str">
        <f t="shared" si="250"/>
        <v>PerthWind2050RCP8.5</v>
      </c>
      <c r="C16014" t="s">
        <v>410</v>
      </c>
      <c r="D16014" t="s">
        <v>1</v>
      </c>
      <c r="E16014" s="144" t="s">
        <v>191</v>
      </c>
      <c r="F16014" s="144">
        <v>2050</v>
      </c>
      <c r="G16014" s="147">
        <v>77.197171055622803</v>
      </c>
      <c r="H16014" s="147">
        <v>83.280383999999998</v>
      </c>
      <c r="I16014" s="147">
        <v>89.727733333333333</v>
      </c>
      <c r="J16014" s="147">
        <v>96.134221333333358</v>
      </c>
      <c r="K16014" s="147">
        <v>102.54375999999998</v>
      </c>
    </row>
    <row r="16015" spans="2:11" x14ac:dyDescent="0.2">
      <c r="B16015" s="21" t="str">
        <f t="shared" si="250"/>
        <v>PerthWind2055RCP8.5</v>
      </c>
      <c r="C16015" t="s">
        <v>410</v>
      </c>
      <c r="D16015" t="s">
        <v>1</v>
      </c>
      <c r="E16015" s="144" t="s">
        <v>191</v>
      </c>
      <c r="F16015" s="144">
        <v>2055</v>
      </c>
      <c r="G16015" s="147">
        <v>77.25289445490175</v>
      </c>
      <c r="H16015" s="147">
        <v>83.354040000000012</v>
      </c>
      <c r="I16015" s="147">
        <v>89.827466666666666</v>
      </c>
      <c r="J16015" s="147">
        <v>96.253490666666679</v>
      </c>
      <c r="K16015" s="147">
        <v>102.68086399999999</v>
      </c>
    </row>
    <row r="16016" spans="2:11" x14ac:dyDescent="0.2">
      <c r="B16016" s="21" t="str">
        <f t="shared" si="250"/>
        <v>PerthWind2060RCP8.5</v>
      </c>
      <c r="C16016" t="s">
        <v>410</v>
      </c>
      <c r="D16016" t="s">
        <v>1</v>
      </c>
      <c r="E16016" s="144" t="s">
        <v>191</v>
      </c>
      <c r="F16016" s="144">
        <v>2060</v>
      </c>
      <c r="G16016" s="147">
        <v>77.25289445490175</v>
      </c>
      <c r="H16016" s="147">
        <v>83.343128000000007</v>
      </c>
      <c r="I16016" s="147">
        <v>89.79813333333334</v>
      </c>
      <c r="J16016" s="147">
        <v>96.212688000000014</v>
      </c>
      <c r="K16016" s="147">
        <v>102.62401599999998</v>
      </c>
    </row>
    <row r="16017" spans="2:11" x14ac:dyDescent="0.2">
      <c r="B16017" s="21" t="str">
        <f t="shared" si="250"/>
        <v>PerthWind2065RCP8.5</v>
      </c>
      <c r="C16017" t="s">
        <v>410</v>
      </c>
      <c r="D16017" t="s">
        <v>1</v>
      </c>
      <c r="E16017" s="144" t="s">
        <v>191</v>
      </c>
      <c r="F16017" s="144">
        <v>2065</v>
      </c>
      <c r="G16017" s="147">
        <v>77.197171055622803</v>
      </c>
      <c r="H16017" s="147">
        <v>83.258560000000003</v>
      </c>
      <c r="I16017" s="147">
        <v>89.669066666666666</v>
      </c>
      <c r="J16017" s="147">
        <v>96.052616000000015</v>
      </c>
      <c r="K16017" s="147">
        <v>102.43006399999997</v>
      </c>
    </row>
    <row r="16018" spans="2:11" x14ac:dyDescent="0.2">
      <c r="B16018" s="21" t="str">
        <f t="shared" si="250"/>
        <v>PerthWind2070RCP8.5</v>
      </c>
      <c r="C16018" t="s">
        <v>410</v>
      </c>
      <c r="D16018" t="s">
        <v>1</v>
      </c>
      <c r="E16018" s="144" t="s">
        <v>191</v>
      </c>
      <c r="F16018" s="144">
        <v>2070</v>
      </c>
      <c r="G16018" s="147">
        <v>77.174375119554142</v>
      </c>
      <c r="H16018" s="147">
        <v>83.204000000000008</v>
      </c>
      <c r="I16018" s="147">
        <v>89.566400000000002</v>
      </c>
      <c r="J16018" s="147">
        <v>95.917653333333348</v>
      </c>
      <c r="K16018" s="147">
        <v>102.25951999999998</v>
      </c>
    </row>
    <row r="16019" spans="2:11" x14ac:dyDescent="0.2">
      <c r="B16019" s="21" t="str">
        <f t="shared" si="250"/>
        <v>PerthWind2075RCP8.5</v>
      </c>
      <c r="C16019" t="s">
        <v>410</v>
      </c>
      <c r="D16019" t="s">
        <v>1</v>
      </c>
      <c r="E16019" s="144" t="s">
        <v>191</v>
      </c>
      <c r="F16019" s="144">
        <v>2075</v>
      </c>
      <c r="G16019" s="147">
        <v>77.207302582764427</v>
      </c>
      <c r="H16019" s="147">
        <v>83.234008000000003</v>
      </c>
      <c r="I16019" s="147">
        <v>89.592799999999997</v>
      </c>
      <c r="J16019" s="147">
        <v>95.942762666666681</v>
      </c>
      <c r="K16019" s="147">
        <v>102.282928</v>
      </c>
    </row>
    <row r="16020" spans="2:11" x14ac:dyDescent="0.2">
      <c r="B16020" s="21" t="str">
        <f t="shared" si="250"/>
        <v>PerthWind2080RCP8.5</v>
      </c>
      <c r="C16020" t="s">
        <v>410</v>
      </c>
      <c r="D16020" t="s">
        <v>1</v>
      </c>
      <c r="E16020" s="144" t="s">
        <v>191</v>
      </c>
      <c r="F16020" s="144">
        <v>2080</v>
      </c>
      <c r="G16020" s="147">
        <v>77.240230045974712</v>
      </c>
      <c r="H16020" s="147">
        <v>83.264016000000012</v>
      </c>
      <c r="I16020" s="147">
        <v>89.619199999999992</v>
      </c>
      <c r="J16020" s="147">
        <v>95.967872000000014</v>
      </c>
      <c r="K16020" s="147">
        <v>102.306336</v>
      </c>
    </row>
    <row r="16021" spans="2:11" x14ac:dyDescent="0.2">
      <c r="B16021" s="21" t="str">
        <f t="shared" si="250"/>
        <v>PerthWind2085RCP8.5</v>
      </c>
      <c r="C16021" t="s">
        <v>410</v>
      </c>
      <c r="D16021" t="s">
        <v>1</v>
      </c>
      <c r="E16021" s="144" t="s">
        <v>191</v>
      </c>
      <c r="F16021" s="144">
        <v>2085</v>
      </c>
      <c r="G16021" s="147">
        <v>77.266825304721493</v>
      </c>
      <c r="H16021" s="147">
        <v>83.304935999999998</v>
      </c>
      <c r="I16021" s="147">
        <v>89.676400000000001</v>
      </c>
      <c r="J16021" s="147">
        <v>96.033784000000011</v>
      </c>
      <c r="K16021" s="147">
        <v>102.38659200000001</v>
      </c>
    </row>
    <row r="16022" spans="2:11" x14ac:dyDescent="0.2">
      <c r="B16022" s="21" t="str">
        <f t="shared" si="250"/>
        <v>PerthWind2090RCP8.5</v>
      </c>
      <c r="C16022" t="s">
        <v>410</v>
      </c>
      <c r="D16022" t="s">
        <v>1</v>
      </c>
      <c r="E16022" s="144" t="s">
        <v>191</v>
      </c>
      <c r="F16022" s="144">
        <v>2090</v>
      </c>
      <c r="G16022" s="147">
        <v>77.29342056346826</v>
      </c>
      <c r="H16022" s="147">
        <v>83.345855999999998</v>
      </c>
      <c r="I16022" s="147">
        <v>89.73360000000001</v>
      </c>
      <c r="J16022" s="147">
        <v>96.099696000000009</v>
      </c>
      <c r="K16022" s="147">
        <v>102.466848</v>
      </c>
    </row>
    <row r="16023" spans="2:11" x14ac:dyDescent="0.2">
      <c r="B16023" s="21" t="str">
        <f t="shared" si="250"/>
        <v>PerthWind2095RCP8.5</v>
      </c>
      <c r="C16023" t="s">
        <v>410</v>
      </c>
      <c r="D16023" t="s">
        <v>1</v>
      </c>
      <c r="E16023" s="144" t="s">
        <v>191</v>
      </c>
      <c r="F16023" s="144">
        <v>2095</v>
      </c>
      <c r="G16023" s="147">
        <v>77.29342056346826</v>
      </c>
      <c r="H16023" s="147">
        <v>83.345855999999998</v>
      </c>
      <c r="I16023" s="147">
        <v>89.73360000000001</v>
      </c>
      <c r="J16023" s="147">
        <v>96.099696000000009</v>
      </c>
      <c r="K16023" s="147">
        <v>102.466848</v>
      </c>
    </row>
    <row r="16024" spans="2:11" x14ac:dyDescent="0.2">
      <c r="B16024" s="21" t="str">
        <f t="shared" si="250"/>
        <v>PerthWind2100RCP8.5</v>
      </c>
      <c r="C16024" t="s">
        <v>410</v>
      </c>
      <c r="D16024" t="s">
        <v>1</v>
      </c>
      <c r="E16024" s="144" t="s">
        <v>191</v>
      </c>
      <c r="F16024" s="144">
        <v>2100</v>
      </c>
      <c r="G16024" s="147">
        <v>77.29342056346826</v>
      </c>
      <c r="H16024" s="147">
        <v>83.345855999999998</v>
      </c>
      <c r="I16024" s="147">
        <v>89.73360000000001</v>
      </c>
      <c r="J16024" s="147">
        <v>96.099696000000009</v>
      </c>
      <c r="K16024" s="147">
        <v>102.466848</v>
      </c>
    </row>
    <row r="16025" spans="2:11" x14ac:dyDescent="0.2">
      <c r="B16025" s="21" t="str">
        <f t="shared" si="250"/>
        <v>PetawawaIce Accretion2023RCP4.5</v>
      </c>
      <c r="C16025" t="s">
        <v>411</v>
      </c>
      <c r="D16025" t="s">
        <v>486</v>
      </c>
      <c r="E16025" s="144" t="s">
        <v>193</v>
      </c>
      <c r="F16025" s="144">
        <v>2023</v>
      </c>
      <c r="G16025" s="147">
        <v>14.028257695864344</v>
      </c>
      <c r="H16025" s="147">
        <v>16.716199999999997</v>
      </c>
      <c r="I16025" s="147">
        <v>20.12</v>
      </c>
      <c r="J16025" s="147">
        <v>22.712999999999994</v>
      </c>
      <c r="K16025" s="147">
        <v>25.325999999999997</v>
      </c>
    </row>
    <row r="16026" spans="2:11" x14ac:dyDescent="0.2">
      <c r="B16026" s="21" t="str">
        <f t="shared" si="250"/>
        <v>PetawawaIce Accretion2025RCP4.5</v>
      </c>
      <c r="C16026" t="s">
        <v>411</v>
      </c>
      <c r="D16026" t="s">
        <v>486</v>
      </c>
      <c r="E16026" s="144" t="s">
        <v>193</v>
      </c>
      <c r="F16026" s="144">
        <v>2025</v>
      </c>
      <c r="G16026" s="147">
        <v>14.162787944931827</v>
      </c>
      <c r="H16026" s="147">
        <v>16.884966666666664</v>
      </c>
      <c r="I16026" s="147">
        <v>20.330000000000002</v>
      </c>
      <c r="J16026" s="147">
        <v>22.957833333333326</v>
      </c>
      <c r="K16026" s="147">
        <v>25.598999999999997</v>
      </c>
    </row>
    <row r="16027" spans="2:11" x14ac:dyDescent="0.2">
      <c r="B16027" s="21" t="str">
        <f t="shared" si="250"/>
        <v>PetawawaIce Accretion2030RCP4.5</v>
      </c>
      <c r="C16027" t="s">
        <v>411</v>
      </c>
      <c r="D16027" t="s">
        <v>486</v>
      </c>
      <c r="E16027" s="144" t="s">
        <v>193</v>
      </c>
      <c r="F16027" s="144">
        <v>2030</v>
      </c>
      <c r="G16027" s="147">
        <v>14.297318193999308</v>
      </c>
      <c r="H16027" s="147">
        <v>17.05373333333333</v>
      </c>
      <c r="I16027" s="147">
        <v>20.54</v>
      </c>
      <c r="J16027" s="147">
        <v>23.202666666666662</v>
      </c>
      <c r="K16027" s="147">
        <v>25.872</v>
      </c>
    </row>
    <row r="16028" spans="2:11" x14ac:dyDescent="0.2">
      <c r="B16028" s="21" t="str">
        <f t="shared" si="250"/>
        <v>PetawawaIce Accretion2035RCP4.5</v>
      </c>
      <c r="C16028" t="s">
        <v>411</v>
      </c>
      <c r="D16028" t="s">
        <v>486</v>
      </c>
      <c r="E16028" s="144" t="s">
        <v>193</v>
      </c>
      <c r="F16028" s="144">
        <v>2035</v>
      </c>
      <c r="G16028" s="147">
        <v>14.431848443066791</v>
      </c>
      <c r="H16028" s="147">
        <v>17.222499999999997</v>
      </c>
      <c r="I16028" s="147">
        <v>20.75</v>
      </c>
      <c r="J16028" s="147">
        <v>23.447499999999998</v>
      </c>
      <c r="K16028" s="147">
        <v>26.145</v>
      </c>
    </row>
    <row r="16029" spans="2:11" x14ac:dyDescent="0.2">
      <c r="B16029" s="21" t="str">
        <f t="shared" si="250"/>
        <v>PetawawaIce Accretion2040RCP4.5</v>
      </c>
      <c r="C16029" t="s">
        <v>411</v>
      </c>
      <c r="D16029" t="s">
        <v>486</v>
      </c>
      <c r="E16029" s="144" t="s">
        <v>193</v>
      </c>
      <c r="F16029" s="144">
        <v>2040</v>
      </c>
      <c r="G16029" s="147">
        <v>14.566378692134274</v>
      </c>
      <c r="H16029" s="147">
        <v>17.391266666666667</v>
      </c>
      <c r="I16029" s="147">
        <v>20.96</v>
      </c>
      <c r="J16029" s="147">
        <v>23.69233333333333</v>
      </c>
      <c r="K16029" s="147">
        <v>26.417999999999999</v>
      </c>
    </row>
    <row r="16030" spans="2:11" x14ac:dyDescent="0.2">
      <c r="B16030" s="21" t="str">
        <f t="shared" si="250"/>
        <v>PetawawaIce Accretion2045RCP4.5</v>
      </c>
      <c r="C16030" t="s">
        <v>411</v>
      </c>
      <c r="D16030" t="s">
        <v>486</v>
      </c>
      <c r="E16030" s="144" t="s">
        <v>193</v>
      </c>
      <c r="F16030" s="144">
        <v>2045</v>
      </c>
      <c r="G16030" s="147">
        <v>14.700908941201755</v>
      </c>
      <c r="H16030" s="147">
        <v>17.560033333333333</v>
      </c>
      <c r="I16030" s="147">
        <v>21.169999999999998</v>
      </c>
      <c r="J16030" s="147">
        <v>23.937166666666663</v>
      </c>
      <c r="K16030" s="147">
        <v>26.691000000000003</v>
      </c>
    </row>
    <row r="16031" spans="2:11" x14ac:dyDescent="0.2">
      <c r="B16031" s="21" t="str">
        <f t="shared" si="250"/>
        <v>PetawawaIce Accretion2050RCP4.5</v>
      </c>
      <c r="C16031" t="s">
        <v>411</v>
      </c>
      <c r="D16031" t="s">
        <v>486</v>
      </c>
      <c r="E16031" s="144" t="s">
        <v>193</v>
      </c>
      <c r="F16031" s="144">
        <v>2050</v>
      </c>
      <c r="G16031" s="147">
        <v>14.832655805805773</v>
      </c>
      <c r="H16031" s="147">
        <v>17.738759999999999</v>
      </c>
      <c r="I16031" s="147">
        <v>21.411999999999999</v>
      </c>
      <c r="J16031" s="147">
        <v>24.222679999999997</v>
      </c>
      <c r="K16031" s="147">
        <v>27.024480000000001</v>
      </c>
    </row>
    <row r="16032" spans="2:11" x14ac:dyDescent="0.2">
      <c r="B16032" s="21" t="str">
        <f t="shared" si="250"/>
        <v>PetawawaIce Accretion2055RCP4.5</v>
      </c>
      <c r="C16032" t="s">
        <v>411</v>
      </c>
      <c r="D16032" t="s">
        <v>486</v>
      </c>
      <c r="E16032" s="144" t="s">
        <v>193</v>
      </c>
      <c r="F16032" s="144">
        <v>2055</v>
      </c>
      <c r="G16032" s="147">
        <v>14.829872421342307</v>
      </c>
      <c r="H16032" s="147">
        <v>17.748719999999999</v>
      </c>
      <c r="I16032" s="147">
        <v>21.443999999999999</v>
      </c>
      <c r="J16032" s="147">
        <v>24.263359999999999</v>
      </c>
      <c r="K16032" s="147">
        <v>27.084960000000002</v>
      </c>
    </row>
    <row r="16033" spans="2:11" x14ac:dyDescent="0.2">
      <c r="B16033" s="21" t="str">
        <f t="shared" si="250"/>
        <v>PetawawaIce Accretion2060RCP4.5</v>
      </c>
      <c r="C16033" t="s">
        <v>411</v>
      </c>
      <c r="D16033" t="s">
        <v>486</v>
      </c>
      <c r="E16033" s="144" t="s">
        <v>193</v>
      </c>
      <c r="F16033" s="144">
        <v>2060</v>
      </c>
      <c r="G16033" s="147">
        <v>14.827089036878842</v>
      </c>
      <c r="H16033" s="147">
        <v>17.758679999999998</v>
      </c>
      <c r="I16033" s="147">
        <v>21.475999999999999</v>
      </c>
      <c r="J16033" s="147">
        <v>24.304039999999997</v>
      </c>
      <c r="K16033" s="147">
        <v>27.145440000000001</v>
      </c>
    </row>
    <row r="16034" spans="2:11" x14ac:dyDescent="0.2">
      <c r="B16034" s="21" t="str">
        <f t="shared" si="250"/>
        <v>PetawawaIce Accretion2065RCP4.5</v>
      </c>
      <c r="C16034" t="s">
        <v>411</v>
      </c>
      <c r="D16034" t="s">
        <v>486</v>
      </c>
      <c r="E16034" s="144" t="s">
        <v>193</v>
      </c>
      <c r="F16034" s="144">
        <v>2065</v>
      </c>
      <c r="G16034" s="147">
        <v>14.824305652415376</v>
      </c>
      <c r="H16034" s="147">
        <v>17.768639999999998</v>
      </c>
      <c r="I16034" s="147">
        <v>21.507999999999999</v>
      </c>
      <c r="J16034" s="147">
        <v>24.344719999999999</v>
      </c>
      <c r="K16034" s="147">
        <v>27.205920000000003</v>
      </c>
    </row>
    <row r="16035" spans="2:11" x14ac:dyDescent="0.2">
      <c r="B16035" s="21" t="str">
        <f t="shared" si="250"/>
        <v>PetawawaIce Accretion2070RCP4.5</v>
      </c>
      <c r="C16035" t="s">
        <v>411</v>
      </c>
      <c r="D16035" t="s">
        <v>486</v>
      </c>
      <c r="E16035" s="144" t="s">
        <v>193</v>
      </c>
      <c r="F16035" s="144">
        <v>2070</v>
      </c>
      <c r="G16035" s="147">
        <v>14.821522267951911</v>
      </c>
      <c r="H16035" s="147">
        <v>17.778599999999997</v>
      </c>
      <c r="I16035" s="147">
        <v>21.54</v>
      </c>
      <c r="J16035" s="147">
        <v>24.385399999999997</v>
      </c>
      <c r="K16035" s="147">
        <v>27.266400000000001</v>
      </c>
    </row>
    <row r="16036" spans="2:11" x14ac:dyDescent="0.2">
      <c r="B16036" s="21" t="str">
        <f t="shared" si="250"/>
        <v>PetawawaIce Accretion2075RCP4.5</v>
      </c>
      <c r="C16036" t="s">
        <v>411</v>
      </c>
      <c r="D16036" t="s">
        <v>486</v>
      </c>
      <c r="E16036" s="144" t="s">
        <v>193</v>
      </c>
      <c r="F16036" s="144">
        <v>2075</v>
      </c>
      <c r="G16036" s="147">
        <v>14.828480729110574</v>
      </c>
      <c r="H16036" s="147">
        <v>17.80073333333333</v>
      </c>
      <c r="I16036" s="147">
        <v>21.576666666666668</v>
      </c>
      <c r="J16036" s="147">
        <v>24.438133333333329</v>
      </c>
      <c r="K16036" s="147">
        <v>27.3294</v>
      </c>
    </row>
    <row r="16037" spans="2:11" x14ac:dyDescent="0.2">
      <c r="B16037" s="21" t="str">
        <f t="shared" si="250"/>
        <v>PetawawaIce Accretion2080RCP4.5</v>
      </c>
      <c r="C16037" t="s">
        <v>411</v>
      </c>
      <c r="D16037" t="s">
        <v>486</v>
      </c>
      <c r="E16037" s="144" t="s">
        <v>193</v>
      </c>
      <c r="F16037" s="144">
        <v>2080</v>
      </c>
      <c r="G16037" s="147">
        <v>14.835439190269238</v>
      </c>
      <c r="H16037" s="147">
        <v>17.822866666666663</v>
      </c>
      <c r="I16037" s="147">
        <v>21.613333333333333</v>
      </c>
      <c r="J16037" s="147">
        <v>24.490866666666665</v>
      </c>
      <c r="K16037" s="147">
        <v>27.392399999999999</v>
      </c>
    </row>
    <row r="16038" spans="2:11" x14ac:dyDescent="0.2">
      <c r="B16038" s="21" t="str">
        <f t="shared" si="250"/>
        <v>PetawawaIce Accretion2085RCP4.5</v>
      </c>
      <c r="C16038" t="s">
        <v>411</v>
      </c>
      <c r="D16038" t="s">
        <v>486</v>
      </c>
      <c r="E16038" s="144" t="s">
        <v>193</v>
      </c>
      <c r="F16038" s="144">
        <v>2085</v>
      </c>
      <c r="G16038" s="147">
        <v>14.8423976514279</v>
      </c>
      <c r="H16038" s="147">
        <v>17.844999999999999</v>
      </c>
      <c r="I16038" s="147">
        <v>21.65</v>
      </c>
      <c r="J16038" s="147">
        <v>24.543599999999998</v>
      </c>
      <c r="K16038" s="147">
        <v>27.455399999999997</v>
      </c>
    </row>
    <row r="16039" spans="2:11" x14ac:dyDescent="0.2">
      <c r="B16039" s="21" t="str">
        <f t="shared" si="250"/>
        <v>PetawawaIce Accretion2090RCP4.5</v>
      </c>
      <c r="C16039" t="s">
        <v>411</v>
      </c>
      <c r="D16039" t="s">
        <v>486</v>
      </c>
      <c r="E16039" s="144" t="s">
        <v>193</v>
      </c>
      <c r="F16039" s="144">
        <v>2090</v>
      </c>
      <c r="G16039" s="147">
        <v>14.849356112586563</v>
      </c>
      <c r="H16039" s="147">
        <v>17.867133333333332</v>
      </c>
      <c r="I16039" s="147">
        <v>21.686666666666667</v>
      </c>
      <c r="J16039" s="147">
        <v>24.59633333333333</v>
      </c>
      <c r="K16039" s="147">
        <v>27.5184</v>
      </c>
    </row>
    <row r="16040" spans="2:11" x14ac:dyDescent="0.2">
      <c r="B16040" s="21" t="str">
        <f t="shared" si="250"/>
        <v>PetawawaIce Accretion2095RCP4.5</v>
      </c>
      <c r="C16040" t="s">
        <v>411</v>
      </c>
      <c r="D16040" t="s">
        <v>486</v>
      </c>
      <c r="E16040" s="144" t="s">
        <v>193</v>
      </c>
      <c r="F16040" s="144">
        <v>2095</v>
      </c>
      <c r="G16040" s="147">
        <v>14.856314573745227</v>
      </c>
      <c r="H16040" s="147">
        <v>17.889266666666664</v>
      </c>
      <c r="I16040" s="147">
        <v>21.723333333333336</v>
      </c>
      <c r="J16040" s="147">
        <v>24.649066666666666</v>
      </c>
      <c r="K16040" s="147">
        <v>27.581399999999999</v>
      </c>
    </row>
    <row r="16041" spans="2:11" x14ac:dyDescent="0.2">
      <c r="B16041" s="21" t="str">
        <f t="shared" si="250"/>
        <v>PetawawaIce Accretion2100RCP4.5</v>
      </c>
      <c r="C16041" t="s">
        <v>411</v>
      </c>
      <c r="D16041" t="s">
        <v>486</v>
      </c>
      <c r="E16041" s="144" t="s">
        <v>193</v>
      </c>
      <c r="F16041" s="144">
        <v>2100</v>
      </c>
      <c r="G16041" s="147">
        <v>14.863273034903889</v>
      </c>
      <c r="H16041" s="147">
        <v>17.911399999999997</v>
      </c>
      <c r="I16041" s="147">
        <v>21.76</v>
      </c>
      <c r="J16041" s="147">
        <v>24.701799999999999</v>
      </c>
      <c r="K16041" s="147">
        <v>27.644399999999997</v>
      </c>
    </row>
    <row r="16042" spans="2:11" x14ac:dyDescent="0.2">
      <c r="B16042" s="21" t="str">
        <f t="shared" si="250"/>
        <v>PetawawaIce Accretion2023RCP6.0</v>
      </c>
      <c r="C16042" t="s">
        <v>411</v>
      </c>
      <c r="D16042" t="s">
        <v>486</v>
      </c>
      <c r="E16042" s="144" t="s">
        <v>192</v>
      </c>
      <c r="F16042" s="144">
        <v>2023</v>
      </c>
      <c r="G16042" s="147">
        <v>14.028257695864344</v>
      </c>
      <c r="H16042" s="147">
        <v>16.716199999999997</v>
      </c>
      <c r="I16042" s="147">
        <v>20.12</v>
      </c>
      <c r="J16042" s="147">
        <v>22.712999999999994</v>
      </c>
      <c r="K16042" s="147">
        <v>25.325999999999997</v>
      </c>
    </row>
    <row r="16043" spans="2:11" x14ac:dyDescent="0.2">
      <c r="B16043" s="21" t="str">
        <f t="shared" si="250"/>
        <v>PetawawaIce Accretion2025RCP6.0</v>
      </c>
      <c r="C16043" t="s">
        <v>411</v>
      </c>
      <c r="D16043" t="s">
        <v>486</v>
      </c>
      <c r="E16043" s="144" t="s">
        <v>192</v>
      </c>
      <c r="F16043" s="144">
        <v>2025</v>
      </c>
      <c r="G16043" s="147">
        <v>14.162787944931827</v>
      </c>
      <c r="H16043" s="147">
        <v>16.884966666666664</v>
      </c>
      <c r="I16043" s="147">
        <v>20.330000000000002</v>
      </c>
      <c r="J16043" s="147">
        <v>22.957833333333326</v>
      </c>
      <c r="K16043" s="147">
        <v>25.598999999999997</v>
      </c>
    </row>
    <row r="16044" spans="2:11" x14ac:dyDescent="0.2">
      <c r="B16044" s="21" t="str">
        <f t="shared" si="250"/>
        <v>PetawawaIce Accretion2030RCP6.0</v>
      </c>
      <c r="C16044" t="s">
        <v>411</v>
      </c>
      <c r="D16044" t="s">
        <v>486</v>
      </c>
      <c r="E16044" s="144" t="s">
        <v>192</v>
      </c>
      <c r="F16044" s="144">
        <v>2030</v>
      </c>
      <c r="G16044" s="147">
        <v>14.297318193999308</v>
      </c>
      <c r="H16044" s="147">
        <v>17.05373333333333</v>
      </c>
      <c r="I16044" s="147">
        <v>20.54</v>
      </c>
      <c r="J16044" s="147">
        <v>23.202666666666662</v>
      </c>
      <c r="K16044" s="147">
        <v>25.872</v>
      </c>
    </row>
    <row r="16045" spans="2:11" x14ac:dyDescent="0.2">
      <c r="B16045" s="21" t="str">
        <f t="shared" si="250"/>
        <v>PetawawaIce Accretion2035RCP6.0</v>
      </c>
      <c r="C16045" t="s">
        <v>411</v>
      </c>
      <c r="D16045" t="s">
        <v>486</v>
      </c>
      <c r="E16045" s="144" t="s">
        <v>192</v>
      </c>
      <c r="F16045" s="144">
        <v>2035</v>
      </c>
      <c r="G16045" s="147">
        <v>14.431848443066791</v>
      </c>
      <c r="H16045" s="147">
        <v>17.222499999999997</v>
      </c>
      <c r="I16045" s="147">
        <v>20.75</v>
      </c>
      <c r="J16045" s="147">
        <v>23.447499999999998</v>
      </c>
      <c r="K16045" s="147">
        <v>26.145</v>
      </c>
    </row>
    <row r="16046" spans="2:11" x14ac:dyDescent="0.2">
      <c r="B16046" s="21" t="str">
        <f t="shared" si="250"/>
        <v>PetawawaIce Accretion2040RCP6.0</v>
      </c>
      <c r="C16046" t="s">
        <v>411</v>
      </c>
      <c r="D16046" t="s">
        <v>486</v>
      </c>
      <c r="E16046" s="144" t="s">
        <v>192</v>
      </c>
      <c r="F16046" s="144">
        <v>2040</v>
      </c>
      <c r="G16046" s="147">
        <v>14.566378692134274</v>
      </c>
      <c r="H16046" s="147">
        <v>17.391266666666667</v>
      </c>
      <c r="I16046" s="147">
        <v>20.96</v>
      </c>
      <c r="J16046" s="147">
        <v>23.69233333333333</v>
      </c>
      <c r="K16046" s="147">
        <v>26.417999999999999</v>
      </c>
    </row>
    <row r="16047" spans="2:11" x14ac:dyDescent="0.2">
      <c r="B16047" s="21" t="str">
        <f t="shared" si="250"/>
        <v>PetawawaIce Accretion2045RCP6.0</v>
      </c>
      <c r="C16047" t="s">
        <v>411</v>
      </c>
      <c r="D16047" t="s">
        <v>486</v>
      </c>
      <c r="E16047" s="144" t="s">
        <v>192</v>
      </c>
      <c r="F16047" s="144">
        <v>2045</v>
      </c>
      <c r="G16047" s="147">
        <v>14.700908941201755</v>
      </c>
      <c r="H16047" s="147">
        <v>17.560033333333333</v>
      </c>
      <c r="I16047" s="147">
        <v>21.169999999999998</v>
      </c>
      <c r="J16047" s="147">
        <v>23.937166666666663</v>
      </c>
      <c r="K16047" s="147">
        <v>26.691000000000003</v>
      </c>
    </row>
    <row r="16048" spans="2:11" x14ac:dyDescent="0.2">
      <c r="B16048" s="21" t="str">
        <f t="shared" si="250"/>
        <v>PetawawaIce Accretion2050RCP6.0</v>
      </c>
      <c r="C16048" t="s">
        <v>411</v>
      </c>
      <c r="D16048" t="s">
        <v>486</v>
      </c>
      <c r="E16048" s="144" t="s">
        <v>192</v>
      </c>
      <c r="F16048" s="144">
        <v>2050</v>
      </c>
      <c r="G16048" s="147">
        <v>14.832655805805773</v>
      </c>
      <c r="H16048" s="147">
        <v>17.738759999999999</v>
      </c>
      <c r="I16048" s="147">
        <v>21.411999999999999</v>
      </c>
      <c r="J16048" s="147">
        <v>24.222679999999997</v>
      </c>
      <c r="K16048" s="147">
        <v>27.024480000000001</v>
      </c>
    </row>
    <row r="16049" spans="2:11" x14ac:dyDescent="0.2">
      <c r="B16049" s="21" t="str">
        <f t="shared" si="250"/>
        <v>PetawawaIce Accretion2055RCP6.0</v>
      </c>
      <c r="C16049" t="s">
        <v>411</v>
      </c>
      <c r="D16049" t="s">
        <v>486</v>
      </c>
      <c r="E16049" s="144" t="s">
        <v>192</v>
      </c>
      <c r="F16049" s="144">
        <v>2055</v>
      </c>
      <c r="G16049" s="147">
        <v>14.829872421342307</v>
      </c>
      <c r="H16049" s="147">
        <v>17.748719999999999</v>
      </c>
      <c r="I16049" s="147">
        <v>21.443999999999999</v>
      </c>
      <c r="J16049" s="147">
        <v>24.263359999999999</v>
      </c>
      <c r="K16049" s="147">
        <v>27.084960000000002</v>
      </c>
    </row>
    <row r="16050" spans="2:11" x14ac:dyDescent="0.2">
      <c r="B16050" s="21" t="str">
        <f t="shared" si="250"/>
        <v>PetawawaIce Accretion2060RCP6.0</v>
      </c>
      <c r="C16050" t="s">
        <v>411</v>
      </c>
      <c r="D16050" t="s">
        <v>486</v>
      </c>
      <c r="E16050" s="144" t="s">
        <v>192</v>
      </c>
      <c r="F16050" s="144">
        <v>2060</v>
      </c>
      <c r="G16050" s="147">
        <v>14.827089036878842</v>
      </c>
      <c r="H16050" s="147">
        <v>17.758679999999998</v>
      </c>
      <c r="I16050" s="147">
        <v>21.475999999999999</v>
      </c>
      <c r="J16050" s="147">
        <v>24.304039999999997</v>
      </c>
      <c r="K16050" s="147">
        <v>27.145440000000001</v>
      </c>
    </row>
    <row r="16051" spans="2:11" x14ac:dyDescent="0.2">
      <c r="B16051" s="21" t="str">
        <f t="shared" si="250"/>
        <v>PetawawaIce Accretion2065RCP6.0</v>
      </c>
      <c r="C16051" t="s">
        <v>411</v>
      </c>
      <c r="D16051" t="s">
        <v>486</v>
      </c>
      <c r="E16051" s="144" t="s">
        <v>192</v>
      </c>
      <c r="F16051" s="144">
        <v>2065</v>
      </c>
      <c r="G16051" s="147">
        <v>14.824305652415376</v>
      </c>
      <c r="H16051" s="147">
        <v>17.768639999999998</v>
      </c>
      <c r="I16051" s="147">
        <v>21.507999999999999</v>
      </c>
      <c r="J16051" s="147">
        <v>24.344719999999999</v>
      </c>
      <c r="K16051" s="147">
        <v>27.205920000000003</v>
      </c>
    </row>
    <row r="16052" spans="2:11" x14ac:dyDescent="0.2">
      <c r="B16052" s="21" t="str">
        <f t="shared" si="250"/>
        <v>PetawawaIce Accretion2070RCP6.0</v>
      </c>
      <c r="C16052" t="s">
        <v>411</v>
      </c>
      <c r="D16052" t="s">
        <v>486</v>
      </c>
      <c r="E16052" s="144" t="s">
        <v>192</v>
      </c>
      <c r="F16052" s="144">
        <v>2070</v>
      </c>
      <c r="G16052" s="147">
        <v>14.821522267951911</v>
      </c>
      <c r="H16052" s="147">
        <v>17.778599999999997</v>
      </c>
      <c r="I16052" s="147">
        <v>21.54</v>
      </c>
      <c r="J16052" s="147">
        <v>24.385399999999997</v>
      </c>
      <c r="K16052" s="147">
        <v>27.266400000000001</v>
      </c>
    </row>
    <row r="16053" spans="2:11" x14ac:dyDescent="0.2">
      <c r="B16053" s="21" t="str">
        <f t="shared" si="250"/>
        <v>PetawawaIce Accretion2075RCP6.0</v>
      </c>
      <c r="C16053" t="s">
        <v>411</v>
      </c>
      <c r="D16053" t="s">
        <v>486</v>
      </c>
      <c r="E16053" s="144" t="s">
        <v>192</v>
      </c>
      <c r="F16053" s="144">
        <v>2075</v>
      </c>
      <c r="G16053" s="147">
        <v>14.831959959689906</v>
      </c>
      <c r="H16053" s="147">
        <v>17.811799999999998</v>
      </c>
      <c r="I16053" s="147">
        <v>21.594999999999999</v>
      </c>
      <c r="J16053" s="147">
        <v>24.464499999999997</v>
      </c>
      <c r="K16053" s="147">
        <v>27.360900000000001</v>
      </c>
    </row>
    <row r="16054" spans="2:11" x14ac:dyDescent="0.2">
      <c r="B16054" s="21" t="str">
        <f t="shared" si="250"/>
        <v>PetawawaIce Accretion2080RCP6.0</v>
      </c>
      <c r="C16054" t="s">
        <v>411</v>
      </c>
      <c r="D16054" t="s">
        <v>486</v>
      </c>
      <c r="E16054" s="144" t="s">
        <v>192</v>
      </c>
      <c r="F16054" s="144">
        <v>2080</v>
      </c>
      <c r="G16054" s="147">
        <v>14.8423976514279</v>
      </c>
      <c r="H16054" s="147">
        <v>17.844999999999999</v>
      </c>
      <c r="I16054" s="147">
        <v>21.65</v>
      </c>
      <c r="J16054" s="147">
        <v>24.543599999999998</v>
      </c>
      <c r="K16054" s="147">
        <v>27.455399999999997</v>
      </c>
    </row>
    <row r="16055" spans="2:11" x14ac:dyDescent="0.2">
      <c r="B16055" s="21" t="str">
        <f t="shared" si="250"/>
        <v>PetawawaIce Accretion2085RCP6.0</v>
      </c>
      <c r="C16055" t="s">
        <v>411</v>
      </c>
      <c r="D16055" t="s">
        <v>486</v>
      </c>
      <c r="E16055" s="144" t="s">
        <v>192</v>
      </c>
      <c r="F16055" s="144">
        <v>2085</v>
      </c>
      <c r="G16055" s="147">
        <v>14.852835343165895</v>
      </c>
      <c r="H16055" s="147">
        <v>17.878199999999996</v>
      </c>
      <c r="I16055" s="147">
        <v>21.705000000000002</v>
      </c>
      <c r="J16055" s="147">
        <v>24.622699999999998</v>
      </c>
      <c r="K16055" s="147">
        <v>27.549899999999997</v>
      </c>
    </row>
    <row r="16056" spans="2:11" x14ac:dyDescent="0.2">
      <c r="B16056" s="21" t="str">
        <f t="shared" si="250"/>
        <v>PetawawaIce Accretion2090RCP6.0</v>
      </c>
      <c r="C16056" t="s">
        <v>411</v>
      </c>
      <c r="D16056" t="s">
        <v>486</v>
      </c>
      <c r="E16056" s="144" t="s">
        <v>192</v>
      </c>
      <c r="F16056" s="144">
        <v>2090</v>
      </c>
      <c r="G16056" s="147">
        <v>14.659158174249779</v>
      </c>
      <c r="H16056" s="147">
        <v>17.656866666666662</v>
      </c>
      <c r="I16056" s="147">
        <v>21.446666666666669</v>
      </c>
      <c r="J16056" s="147">
        <v>24.347733333333331</v>
      </c>
      <c r="K16056" s="147">
        <v>27.241199999999999</v>
      </c>
    </row>
    <row r="16057" spans="2:11" x14ac:dyDescent="0.2">
      <c r="B16057" s="21" t="str">
        <f t="shared" si="250"/>
        <v>PetawawaIce Accretion2095RCP6.0</v>
      </c>
      <c r="C16057" t="s">
        <v>411</v>
      </c>
      <c r="D16057" t="s">
        <v>486</v>
      </c>
      <c r="E16057" s="144" t="s">
        <v>192</v>
      </c>
      <c r="F16057" s="144">
        <v>2095</v>
      </c>
      <c r="G16057" s="147">
        <v>14.455043313595667</v>
      </c>
      <c r="H16057" s="147">
        <v>17.402333333333331</v>
      </c>
      <c r="I16057" s="147">
        <v>21.133333333333333</v>
      </c>
      <c r="J16057" s="147">
        <v>23.993666666666666</v>
      </c>
      <c r="K16057" s="147">
        <v>26.837999999999997</v>
      </c>
    </row>
    <row r="16058" spans="2:11" x14ac:dyDescent="0.2">
      <c r="B16058" s="21" t="str">
        <f t="shared" si="250"/>
        <v>PetawawaIce Accretion2100RCP6.0</v>
      </c>
      <c r="C16058" t="s">
        <v>411</v>
      </c>
      <c r="D16058" t="s">
        <v>486</v>
      </c>
      <c r="E16058" s="144" t="s">
        <v>192</v>
      </c>
      <c r="F16058" s="144">
        <v>2100</v>
      </c>
      <c r="G16058" s="147">
        <v>14.250928452941556</v>
      </c>
      <c r="H16058" s="147">
        <v>17.147799999999997</v>
      </c>
      <c r="I16058" s="147">
        <v>20.82</v>
      </c>
      <c r="J16058" s="147">
        <v>23.639599999999998</v>
      </c>
      <c r="K16058" s="147">
        <v>26.434799999999999</v>
      </c>
    </row>
    <row r="16059" spans="2:11" x14ac:dyDescent="0.2">
      <c r="B16059" s="21" t="str">
        <f t="shared" si="250"/>
        <v>PetawawaIce Accretion2023RCP8.5</v>
      </c>
      <c r="C16059" t="s">
        <v>411</v>
      </c>
      <c r="D16059" t="s">
        <v>486</v>
      </c>
      <c r="E16059" s="144" t="s">
        <v>191</v>
      </c>
      <c r="F16059" s="144">
        <v>2023</v>
      </c>
      <c r="G16059" s="147">
        <v>14.028257695864344</v>
      </c>
      <c r="H16059" s="147">
        <v>16.716199999999997</v>
      </c>
      <c r="I16059" s="147">
        <v>20.12</v>
      </c>
      <c r="J16059" s="147">
        <v>22.712999999999994</v>
      </c>
      <c r="K16059" s="147">
        <v>25.325999999999997</v>
      </c>
    </row>
    <row r="16060" spans="2:11" x14ac:dyDescent="0.2">
      <c r="B16060" s="21" t="str">
        <f t="shared" si="250"/>
        <v>PetawawaIce Accretion2025RCP8.5</v>
      </c>
      <c r="C16060" t="s">
        <v>411</v>
      </c>
      <c r="D16060" t="s">
        <v>486</v>
      </c>
      <c r="E16060" s="144" t="s">
        <v>191</v>
      </c>
      <c r="F16060" s="144">
        <v>2025</v>
      </c>
      <c r="G16060" s="147">
        <v>14.297318193999308</v>
      </c>
      <c r="H16060" s="147">
        <v>17.05373333333333</v>
      </c>
      <c r="I16060" s="147">
        <v>20.54</v>
      </c>
      <c r="J16060" s="147">
        <v>23.202666666666662</v>
      </c>
      <c r="K16060" s="147">
        <v>25.872</v>
      </c>
    </row>
    <row r="16061" spans="2:11" x14ac:dyDescent="0.2">
      <c r="B16061" s="21" t="str">
        <f t="shared" si="250"/>
        <v>PetawawaIce Accretion2030RCP8.5</v>
      </c>
      <c r="C16061" t="s">
        <v>411</v>
      </c>
      <c r="D16061" t="s">
        <v>486</v>
      </c>
      <c r="E16061" s="144" t="s">
        <v>191</v>
      </c>
      <c r="F16061" s="144">
        <v>2030</v>
      </c>
      <c r="G16061" s="147">
        <v>14.566378692134274</v>
      </c>
      <c r="H16061" s="147">
        <v>17.391266666666667</v>
      </c>
      <c r="I16061" s="147">
        <v>20.96</v>
      </c>
      <c r="J16061" s="147">
        <v>23.69233333333333</v>
      </c>
      <c r="K16061" s="147">
        <v>26.417999999999999</v>
      </c>
    </row>
    <row r="16062" spans="2:11" x14ac:dyDescent="0.2">
      <c r="B16062" s="21" t="str">
        <f t="shared" si="250"/>
        <v>PetawawaIce Accretion2035RCP8.5</v>
      </c>
      <c r="C16062" t="s">
        <v>411</v>
      </c>
      <c r="D16062" t="s">
        <v>486</v>
      </c>
      <c r="E16062" s="144" t="s">
        <v>191</v>
      </c>
      <c r="F16062" s="144">
        <v>2035</v>
      </c>
      <c r="G16062" s="147">
        <v>14.835439190269238</v>
      </c>
      <c r="H16062" s="147">
        <v>17.7288</v>
      </c>
      <c r="I16062" s="147">
        <v>21.38</v>
      </c>
      <c r="J16062" s="147">
        <v>24.181999999999999</v>
      </c>
      <c r="K16062" s="147">
        <v>26.964000000000002</v>
      </c>
    </row>
    <row r="16063" spans="2:11" x14ac:dyDescent="0.2">
      <c r="B16063" s="21" t="str">
        <f t="shared" si="250"/>
        <v>PetawawaIce Accretion2040RCP8.5</v>
      </c>
      <c r="C16063" t="s">
        <v>411</v>
      </c>
      <c r="D16063" t="s">
        <v>486</v>
      </c>
      <c r="E16063" s="144" t="s">
        <v>191</v>
      </c>
      <c r="F16063" s="144">
        <v>2040</v>
      </c>
      <c r="G16063" s="147">
        <v>14.830800216163462</v>
      </c>
      <c r="H16063" s="147">
        <v>17.7454</v>
      </c>
      <c r="I16063" s="147">
        <v>21.433333333333334</v>
      </c>
      <c r="J16063" s="147">
        <v>24.249799999999997</v>
      </c>
      <c r="K16063" s="147">
        <v>27.064800000000002</v>
      </c>
    </row>
    <row r="16064" spans="2:11" x14ac:dyDescent="0.2">
      <c r="B16064" s="21" t="str">
        <f t="shared" si="250"/>
        <v>PetawawaIce Accretion2045RCP8.5</v>
      </c>
      <c r="C16064" t="s">
        <v>411</v>
      </c>
      <c r="D16064" t="s">
        <v>486</v>
      </c>
      <c r="E16064" s="144" t="s">
        <v>191</v>
      </c>
      <c r="F16064" s="144">
        <v>2045</v>
      </c>
      <c r="G16064" s="147">
        <v>14.826161242057687</v>
      </c>
      <c r="H16064" s="147">
        <v>17.761999999999997</v>
      </c>
      <c r="I16064" s="147">
        <v>21.486666666666665</v>
      </c>
      <c r="J16064" s="147">
        <v>24.317599999999999</v>
      </c>
      <c r="K16064" s="147">
        <v>27.165600000000001</v>
      </c>
    </row>
    <row r="16065" spans="2:11" x14ac:dyDescent="0.2">
      <c r="B16065" s="21" t="str">
        <f t="shared" si="250"/>
        <v>PetawawaIce Accretion2050RCP8.5</v>
      </c>
      <c r="C16065" t="s">
        <v>411</v>
      </c>
      <c r="D16065" t="s">
        <v>486</v>
      </c>
      <c r="E16065" s="144" t="s">
        <v>191</v>
      </c>
      <c r="F16065" s="144">
        <v>2050</v>
      </c>
      <c r="G16065" s="147">
        <v>14.835439190269238</v>
      </c>
      <c r="H16065" s="147">
        <v>17.822866666666663</v>
      </c>
      <c r="I16065" s="147">
        <v>21.613333333333333</v>
      </c>
      <c r="J16065" s="147">
        <v>24.490866666666665</v>
      </c>
      <c r="K16065" s="147">
        <v>27.392399999999999</v>
      </c>
    </row>
    <row r="16066" spans="2:11" x14ac:dyDescent="0.2">
      <c r="B16066" s="21" t="str">
        <f t="shared" si="250"/>
        <v>PetawawaIce Accretion2055RCP8.5</v>
      </c>
      <c r="C16066" t="s">
        <v>411</v>
      </c>
      <c r="D16066" t="s">
        <v>486</v>
      </c>
      <c r="E16066" s="144" t="s">
        <v>191</v>
      </c>
      <c r="F16066" s="144">
        <v>2055</v>
      </c>
      <c r="G16066" s="147">
        <v>14.849356112586563</v>
      </c>
      <c r="H16066" s="147">
        <v>17.867133333333332</v>
      </c>
      <c r="I16066" s="147">
        <v>21.686666666666667</v>
      </c>
      <c r="J16066" s="147">
        <v>24.59633333333333</v>
      </c>
      <c r="K16066" s="147">
        <v>27.5184</v>
      </c>
    </row>
    <row r="16067" spans="2:11" x14ac:dyDescent="0.2">
      <c r="B16067" s="21" t="str">
        <f t="shared" si="250"/>
        <v>PetawawaIce Accretion2060RCP8.5</v>
      </c>
      <c r="C16067" t="s">
        <v>411</v>
      </c>
      <c r="D16067" t="s">
        <v>486</v>
      </c>
      <c r="E16067" s="144" t="s">
        <v>191</v>
      </c>
      <c r="F16067" s="144">
        <v>2060</v>
      </c>
      <c r="G16067" s="147">
        <v>14.659158174249779</v>
      </c>
      <c r="H16067" s="147">
        <v>17.656866666666662</v>
      </c>
      <c r="I16067" s="147">
        <v>21.446666666666669</v>
      </c>
      <c r="J16067" s="147">
        <v>24.347733333333331</v>
      </c>
      <c r="K16067" s="147">
        <v>27.241199999999999</v>
      </c>
    </row>
    <row r="16068" spans="2:11" x14ac:dyDescent="0.2">
      <c r="B16068" s="21" t="str">
        <f t="shared" si="250"/>
        <v>PetawawaIce Accretion2065RCP8.5</v>
      </c>
      <c r="C16068" t="s">
        <v>411</v>
      </c>
      <c r="D16068" t="s">
        <v>486</v>
      </c>
      <c r="E16068" s="144" t="s">
        <v>191</v>
      </c>
      <c r="F16068" s="144">
        <v>2065</v>
      </c>
      <c r="G16068" s="147">
        <v>14.455043313595667</v>
      </c>
      <c r="H16068" s="147">
        <v>17.402333333333331</v>
      </c>
      <c r="I16068" s="147">
        <v>21.133333333333333</v>
      </c>
      <c r="J16068" s="147">
        <v>23.993666666666666</v>
      </c>
      <c r="K16068" s="147">
        <v>26.837999999999997</v>
      </c>
    </row>
    <row r="16069" spans="2:11" x14ac:dyDescent="0.2">
      <c r="B16069" s="21" t="str">
        <f t="shared" si="250"/>
        <v>PetawawaIce Accretion2070RCP8.5</v>
      </c>
      <c r="C16069" t="s">
        <v>411</v>
      </c>
      <c r="D16069" t="s">
        <v>486</v>
      </c>
      <c r="E16069" s="144" t="s">
        <v>191</v>
      </c>
      <c r="F16069" s="144">
        <v>2070</v>
      </c>
      <c r="G16069" s="147">
        <v>14.223094608306905</v>
      </c>
      <c r="H16069" s="147">
        <v>17.136733333333328</v>
      </c>
      <c r="I16069" s="147">
        <v>20.826666666666668</v>
      </c>
      <c r="J16069" s="147">
        <v>23.654666666666664</v>
      </c>
      <c r="K16069" s="147">
        <v>26.46</v>
      </c>
    </row>
    <row r="16070" spans="2:11" x14ac:dyDescent="0.2">
      <c r="B16070" s="21" t="str">
        <f t="shared" si="250"/>
        <v>PetawawaIce Accretion2075RCP8.5</v>
      </c>
      <c r="C16070" t="s">
        <v>411</v>
      </c>
      <c r="D16070" t="s">
        <v>486</v>
      </c>
      <c r="E16070" s="144" t="s">
        <v>191</v>
      </c>
      <c r="F16070" s="144">
        <v>2075</v>
      </c>
      <c r="G16070" s="147">
        <v>14.195260763672254</v>
      </c>
      <c r="H16070" s="147">
        <v>17.125666666666664</v>
      </c>
      <c r="I16070" s="147">
        <v>20.833333333333332</v>
      </c>
      <c r="J16070" s="147">
        <v>23.669733333333333</v>
      </c>
      <c r="K16070" s="147">
        <v>26.485199999999999</v>
      </c>
    </row>
    <row r="16071" spans="2:11" x14ac:dyDescent="0.2">
      <c r="B16071" s="21" t="str">
        <f t="shared" si="250"/>
        <v>PetawawaIce Accretion2080RCP8.5</v>
      </c>
      <c r="C16071" t="s">
        <v>411</v>
      </c>
      <c r="D16071" t="s">
        <v>486</v>
      </c>
      <c r="E16071" s="144" t="s">
        <v>191</v>
      </c>
      <c r="F16071" s="144">
        <v>2080</v>
      </c>
      <c r="G16071" s="147">
        <v>14.167426919037602</v>
      </c>
      <c r="H16071" s="147">
        <v>17.114599999999996</v>
      </c>
      <c r="I16071" s="147">
        <v>20.84</v>
      </c>
      <c r="J16071" s="147">
        <v>23.684799999999999</v>
      </c>
      <c r="K16071" s="147">
        <v>26.510400000000001</v>
      </c>
    </row>
    <row r="16072" spans="2:11" x14ac:dyDescent="0.2">
      <c r="B16072" s="21" t="str">
        <f t="shared" si="250"/>
        <v>PetawawaIce Accretion2085RCP8.5</v>
      </c>
      <c r="C16072" t="s">
        <v>411</v>
      </c>
      <c r="D16072" t="s">
        <v>486</v>
      </c>
      <c r="E16072" s="144" t="s">
        <v>191</v>
      </c>
      <c r="F16072" s="144">
        <v>2085</v>
      </c>
      <c r="G16072" s="147">
        <v>13.889088472691087</v>
      </c>
      <c r="H16072" s="147">
        <v>16.824099999999994</v>
      </c>
      <c r="I16072" s="147">
        <v>20.54</v>
      </c>
      <c r="J16072" s="147">
        <v>23.3797</v>
      </c>
      <c r="K16072" s="147">
        <v>26.195399999999999</v>
      </c>
    </row>
    <row r="16073" spans="2:11" x14ac:dyDescent="0.2">
      <c r="B16073" s="21" t="str">
        <f t="shared" si="250"/>
        <v>PetawawaIce Accretion2090RCP8.5</v>
      </c>
      <c r="C16073" t="s">
        <v>411</v>
      </c>
      <c r="D16073" t="s">
        <v>486</v>
      </c>
      <c r="E16073" s="144" t="s">
        <v>191</v>
      </c>
      <c r="F16073" s="144">
        <v>2090</v>
      </c>
      <c r="G16073" s="147">
        <v>13.610750026344572</v>
      </c>
      <c r="H16073" s="147">
        <v>16.533599999999996</v>
      </c>
      <c r="I16073" s="147">
        <v>20.240000000000002</v>
      </c>
      <c r="J16073" s="147">
        <v>23.074599999999997</v>
      </c>
      <c r="K16073" s="147">
        <v>25.880399999999998</v>
      </c>
    </row>
    <row r="16074" spans="2:11" x14ac:dyDescent="0.2">
      <c r="B16074" s="21" t="str">
        <f t="shared" si="250"/>
        <v>PetawawaIce Accretion2095RCP8.5</v>
      </c>
      <c r="C16074" t="s">
        <v>411</v>
      </c>
      <c r="D16074" t="s">
        <v>486</v>
      </c>
      <c r="E16074" s="144" t="s">
        <v>191</v>
      </c>
      <c r="F16074" s="144">
        <v>2095</v>
      </c>
      <c r="G16074" s="147">
        <v>13.610750026344572</v>
      </c>
      <c r="H16074" s="147">
        <v>16.533599999999996</v>
      </c>
      <c r="I16074" s="147">
        <v>20.240000000000002</v>
      </c>
      <c r="J16074" s="147">
        <v>23.074599999999997</v>
      </c>
      <c r="K16074" s="147">
        <v>25.880399999999998</v>
      </c>
    </row>
    <row r="16075" spans="2:11" x14ac:dyDescent="0.2">
      <c r="B16075" s="21" t="str">
        <f t="shared" si="250"/>
        <v>PetawawaIce Accretion2100RCP8.5</v>
      </c>
      <c r="C16075" t="s">
        <v>411</v>
      </c>
      <c r="D16075" t="s">
        <v>486</v>
      </c>
      <c r="E16075" s="144" t="s">
        <v>191</v>
      </c>
      <c r="F16075" s="144">
        <v>2100</v>
      </c>
      <c r="G16075" s="147">
        <v>13.610750026344572</v>
      </c>
      <c r="H16075" s="147">
        <v>16.533599999999996</v>
      </c>
      <c r="I16075" s="147">
        <v>20.240000000000002</v>
      </c>
      <c r="J16075" s="147">
        <v>23.074599999999997</v>
      </c>
      <c r="K16075" s="147">
        <v>25.880399999999998</v>
      </c>
    </row>
    <row r="16076" spans="2:11" x14ac:dyDescent="0.2">
      <c r="B16076" s="21" t="str">
        <f t="shared" ref="B16076:B16139" si="251">C16076&amp;D16076&amp;F16076&amp;E16076</f>
        <v>PetawawaWind2023RCP4.5</v>
      </c>
      <c r="C16076" t="s">
        <v>411</v>
      </c>
      <c r="D16076" t="s">
        <v>1</v>
      </c>
      <c r="E16076" s="144" t="s">
        <v>193</v>
      </c>
      <c r="F16076" s="144">
        <v>2023</v>
      </c>
      <c r="G16076" s="147">
        <v>76.757716065854751</v>
      </c>
      <c r="H16076" s="147">
        <v>82.61273700000001</v>
      </c>
      <c r="I16076" s="147">
        <v>88.768599999999992</v>
      </c>
      <c r="J16076" s="147">
        <v>94.934787</v>
      </c>
      <c r="K16076" s="147">
        <v>101.09474399999999</v>
      </c>
    </row>
    <row r="16077" spans="2:11" x14ac:dyDescent="0.2">
      <c r="B16077" s="21" t="str">
        <f t="shared" si="251"/>
        <v>PetawawaWind2025RCP4.5</v>
      </c>
      <c r="C16077" t="s">
        <v>411</v>
      </c>
      <c r="D16077" t="s">
        <v>1</v>
      </c>
      <c r="E16077" s="144" t="s">
        <v>193</v>
      </c>
      <c r="F16077" s="144">
        <v>2025</v>
      </c>
      <c r="G16077" s="147">
        <v>76.743626910923425</v>
      </c>
      <c r="H16077" s="147">
        <v>82.596183000000011</v>
      </c>
      <c r="I16077" s="147">
        <v>88.749316666666658</v>
      </c>
      <c r="J16077" s="147">
        <v>94.91415383333333</v>
      </c>
      <c r="K16077" s="147">
        <v>101.07276099999999</v>
      </c>
    </row>
    <row r="16078" spans="2:11" x14ac:dyDescent="0.2">
      <c r="B16078" s="21" t="str">
        <f t="shared" si="251"/>
        <v>PetawawaWind2030RCP4.5</v>
      </c>
      <c r="C16078" t="s">
        <v>411</v>
      </c>
      <c r="D16078" t="s">
        <v>1</v>
      </c>
      <c r="E16078" s="144" t="s">
        <v>193</v>
      </c>
      <c r="F16078" s="144">
        <v>2030</v>
      </c>
      <c r="G16078" s="147">
        <v>76.729537755992098</v>
      </c>
      <c r="H16078" s="147">
        <v>82.579629000000011</v>
      </c>
      <c r="I16078" s="147">
        <v>88.730033333333324</v>
      </c>
      <c r="J16078" s="147">
        <v>94.893520666666674</v>
      </c>
      <c r="K16078" s="147">
        <v>101.05077799999999</v>
      </c>
    </row>
    <row r="16079" spans="2:11" x14ac:dyDescent="0.2">
      <c r="B16079" s="21" t="str">
        <f t="shared" si="251"/>
        <v>PetawawaWind2035RCP4.5</v>
      </c>
      <c r="C16079" t="s">
        <v>411</v>
      </c>
      <c r="D16079" t="s">
        <v>1</v>
      </c>
      <c r="E16079" s="144" t="s">
        <v>193</v>
      </c>
      <c r="F16079" s="144">
        <v>2035</v>
      </c>
      <c r="G16079" s="147">
        <v>76.715448601060785</v>
      </c>
      <c r="H16079" s="147">
        <v>82.563075000000012</v>
      </c>
      <c r="I16079" s="147">
        <v>88.71074999999999</v>
      </c>
      <c r="J16079" s="147">
        <v>94.872887500000004</v>
      </c>
      <c r="K16079" s="147">
        <v>101.028795</v>
      </c>
    </row>
    <row r="16080" spans="2:11" x14ac:dyDescent="0.2">
      <c r="B16080" s="21" t="str">
        <f t="shared" si="251"/>
        <v>PetawawaWind2040RCP4.5</v>
      </c>
      <c r="C16080" t="s">
        <v>411</v>
      </c>
      <c r="D16080" t="s">
        <v>1</v>
      </c>
      <c r="E16080" s="144" t="s">
        <v>193</v>
      </c>
      <c r="F16080" s="144">
        <v>2040</v>
      </c>
      <c r="G16080" s="147">
        <v>76.701359446129459</v>
      </c>
      <c r="H16080" s="147">
        <v>82.546521000000013</v>
      </c>
      <c r="I16080" s="147">
        <v>88.69146666666667</v>
      </c>
      <c r="J16080" s="147">
        <v>94.852254333333335</v>
      </c>
      <c r="K16080" s="147">
        <v>101.006812</v>
      </c>
    </row>
    <row r="16081" spans="2:11" x14ac:dyDescent="0.2">
      <c r="B16081" s="21" t="str">
        <f t="shared" si="251"/>
        <v>PetawawaWind2045RCP4.5</v>
      </c>
      <c r="C16081" t="s">
        <v>411</v>
      </c>
      <c r="D16081" t="s">
        <v>1</v>
      </c>
      <c r="E16081" s="144" t="s">
        <v>193</v>
      </c>
      <c r="F16081" s="144">
        <v>2045</v>
      </c>
      <c r="G16081" s="147">
        <v>76.687270291198132</v>
      </c>
      <c r="H16081" s="147">
        <v>82.529967000000013</v>
      </c>
      <c r="I16081" s="147">
        <v>88.672183333333336</v>
      </c>
      <c r="J16081" s="147">
        <v>94.831621166666679</v>
      </c>
      <c r="K16081" s="147">
        <v>100.98482899999999</v>
      </c>
    </row>
    <row r="16082" spans="2:11" x14ac:dyDescent="0.2">
      <c r="B16082" s="21" t="str">
        <f t="shared" si="251"/>
        <v>PetawawaWind2050RCP4.5</v>
      </c>
      <c r="C16082" t="s">
        <v>411</v>
      </c>
      <c r="D16082" t="s">
        <v>1</v>
      </c>
      <c r="E16082" s="144" t="s">
        <v>193</v>
      </c>
      <c r="F16082" s="144">
        <v>2050</v>
      </c>
      <c r="G16082" s="147">
        <v>76.746957074816279</v>
      </c>
      <c r="H16082" s="147">
        <v>82.597838400000015</v>
      </c>
      <c r="I16082" s="147">
        <v>88.749020000000002</v>
      </c>
      <c r="J16082" s="147">
        <v>94.915741000000011</v>
      </c>
      <c r="K16082" s="147">
        <v>101.0785104</v>
      </c>
    </row>
    <row r="16083" spans="2:11" x14ac:dyDescent="0.2">
      <c r="B16083" s="21" t="str">
        <f t="shared" si="251"/>
        <v>PetawawaWind2055RCP4.5</v>
      </c>
      <c r="C16083" t="s">
        <v>411</v>
      </c>
      <c r="D16083" t="s">
        <v>1</v>
      </c>
      <c r="E16083" s="144" t="s">
        <v>193</v>
      </c>
      <c r="F16083" s="144">
        <v>2055</v>
      </c>
      <c r="G16083" s="147">
        <v>76.820733013365768</v>
      </c>
      <c r="H16083" s="147">
        <v>82.682263800000015</v>
      </c>
      <c r="I16083" s="147">
        <v>88.845140000000001</v>
      </c>
      <c r="J16083" s="147">
        <v>95.020494000000014</v>
      </c>
      <c r="K16083" s="147">
        <v>101.1941748</v>
      </c>
    </row>
    <row r="16084" spans="2:11" x14ac:dyDescent="0.2">
      <c r="B16084" s="21" t="str">
        <f t="shared" si="251"/>
        <v>PetawawaWind2060RCP4.5</v>
      </c>
      <c r="C16084" t="s">
        <v>411</v>
      </c>
      <c r="D16084" t="s">
        <v>1</v>
      </c>
      <c r="E16084" s="144" t="s">
        <v>193</v>
      </c>
      <c r="F16084" s="144">
        <v>2060</v>
      </c>
      <c r="G16084" s="147">
        <v>76.894508951915242</v>
      </c>
      <c r="H16084" s="147">
        <v>82.766689200000016</v>
      </c>
      <c r="I16084" s="147">
        <v>88.94126</v>
      </c>
      <c r="J16084" s="147">
        <v>95.125247000000016</v>
      </c>
      <c r="K16084" s="147">
        <v>101.30983919999998</v>
      </c>
    </row>
    <row r="16085" spans="2:11" x14ac:dyDescent="0.2">
      <c r="B16085" s="21" t="str">
        <f t="shared" si="251"/>
        <v>PetawawaWind2065RCP4.5</v>
      </c>
      <c r="C16085" t="s">
        <v>411</v>
      </c>
      <c r="D16085" t="s">
        <v>1</v>
      </c>
      <c r="E16085" s="144" t="s">
        <v>193</v>
      </c>
      <c r="F16085" s="144">
        <v>2065</v>
      </c>
      <c r="G16085" s="147">
        <v>76.96828489046473</v>
      </c>
      <c r="H16085" s="147">
        <v>82.851114600000017</v>
      </c>
      <c r="I16085" s="147">
        <v>89.037379999999999</v>
      </c>
      <c r="J16085" s="147">
        <v>95.230000000000018</v>
      </c>
      <c r="K16085" s="147">
        <v>101.42550359999998</v>
      </c>
    </row>
    <row r="16086" spans="2:11" x14ac:dyDescent="0.2">
      <c r="B16086" s="21" t="str">
        <f t="shared" si="251"/>
        <v>PetawawaWind2070RCP4.5</v>
      </c>
      <c r="C16086" t="s">
        <v>411</v>
      </c>
      <c r="D16086" t="s">
        <v>1</v>
      </c>
      <c r="E16086" s="144" t="s">
        <v>193</v>
      </c>
      <c r="F16086" s="144">
        <v>2070</v>
      </c>
      <c r="G16086" s="147">
        <v>77.042060829014204</v>
      </c>
      <c r="H16086" s="147">
        <v>82.935540000000017</v>
      </c>
      <c r="I16086" s="147">
        <v>89.133499999999998</v>
      </c>
      <c r="J16086" s="147">
        <v>95.334753000000021</v>
      </c>
      <c r="K16086" s="147">
        <v>101.54116799999998</v>
      </c>
    </row>
    <row r="16087" spans="2:11" x14ac:dyDescent="0.2">
      <c r="B16087" s="21" t="str">
        <f t="shared" si="251"/>
        <v>PetawawaWind2075RCP4.5</v>
      </c>
      <c r="C16087" t="s">
        <v>411</v>
      </c>
      <c r="D16087" t="s">
        <v>1</v>
      </c>
      <c r="E16087" s="144" t="s">
        <v>193</v>
      </c>
      <c r="F16087" s="144">
        <v>2075</v>
      </c>
      <c r="G16087" s="147">
        <v>77.088170790607634</v>
      </c>
      <c r="H16087" s="147">
        <v>82.994858500000021</v>
      </c>
      <c r="I16087" s="147">
        <v>89.207666666666668</v>
      </c>
      <c r="J16087" s="147">
        <v>95.423634333333354</v>
      </c>
      <c r="K16087" s="147">
        <v>101.64262799999999</v>
      </c>
    </row>
    <row r="16088" spans="2:11" x14ac:dyDescent="0.2">
      <c r="B16088" s="21" t="str">
        <f t="shared" si="251"/>
        <v>PetawawaWind2080RCP4.5</v>
      </c>
      <c r="C16088" t="s">
        <v>411</v>
      </c>
      <c r="D16088" t="s">
        <v>1</v>
      </c>
      <c r="E16088" s="144" t="s">
        <v>193</v>
      </c>
      <c r="F16088" s="144">
        <v>2080</v>
      </c>
      <c r="G16088" s="147">
        <v>77.13428075220105</v>
      </c>
      <c r="H16088" s="147">
        <v>83.05417700000001</v>
      </c>
      <c r="I16088" s="147">
        <v>89.281833333333324</v>
      </c>
      <c r="J16088" s="147">
        <v>95.512515666666673</v>
      </c>
      <c r="K16088" s="147">
        <v>101.74408799999999</v>
      </c>
    </row>
    <row r="16089" spans="2:11" x14ac:dyDescent="0.2">
      <c r="B16089" s="21" t="str">
        <f t="shared" si="251"/>
        <v>PetawawaWind2085RCP4.5</v>
      </c>
      <c r="C16089" t="s">
        <v>411</v>
      </c>
      <c r="D16089" t="s">
        <v>1</v>
      </c>
      <c r="E16089" s="144" t="s">
        <v>193</v>
      </c>
      <c r="F16089" s="144">
        <v>2085</v>
      </c>
      <c r="G16089" s="147">
        <v>77.18039071379448</v>
      </c>
      <c r="H16089" s="147">
        <v>83.113495500000013</v>
      </c>
      <c r="I16089" s="147">
        <v>89.355999999999995</v>
      </c>
      <c r="J16089" s="147">
        <v>95.601397000000006</v>
      </c>
      <c r="K16089" s="147">
        <v>101.84554799999998</v>
      </c>
    </row>
    <row r="16090" spans="2:11" x14ac:dyDescent="0.2">
      <c r="B16090" s="21" t="str">
        <f t="shared" si="251"/>
        <v>PetawawaWind2090RCP4.5</v>
      </c>
      <c r="C16090" t="s">
        <v>411</v>
      </c>
      <c r="D16090" t="s">
        <v>1</v>
      </c>
      <c r="E16090" s="144" t="s">
        <v>193</v>
      </c>
      <c r="F16090" s="144">
        <v>2090</v>
      </c>
      <c r="G16090" s="147">
        <v>77.226500675387911</v>
      </c>
      <c r="H16090" s="147">
        <v>83.172814000000017</v>
      </c>
      <c r="I16090" s="147">
        <v>89.430166666666665</v>
      </c>
      <c r="J16090" s="147">
        <v>95.690278333333339</v>
      </c>
      <c r="K16090" s="147">
        <v>101.94700799999998</v>
      </c>
    </row>
    <row r="16091" spans="2:11" x14ac:dyDescent="0.2">
      <c r="B16091" s="21" t="str">
        <f t="shared" si="251"/>
        <v>PetawawaWind2095RCP4.5</v>
      </c>
      <c r="C16091" t="s">
        <v>411</v>
      </c>
      <c r="D16091" t="s">
        <v>1</v>
      </c>
      <c r="E16091" s="144" t="s">
        <v>193</v>
      </c>
      <c r="F16091" s="144">
        <v>2095</v>
      </c>
      <c r="G16091" s="147">
        <v>77.272610636981327</v>
      </c>
      <c r="H16091" s="147">
        <v>83.232132500000006</v>
      </c>
      <c r="I16091" s="147">
        <v>89.504333333333321</v>
      </c>
      <c r="J16091" s="147">
        <v>95.779159666666658</v>
      </c>
      <c r="K16091" s="147">
        <v>102.04846799999999</v>
      </c>
    </row>
    <row r="16092" spans="2:11" x14ac:dyDescent="0.2">
      <c r="B16092" s="21" t="str">
        <f t="shared" si="251"/>
        <v>PetawawaWind2100RCP4.5</v>
      </c>
      <c r="C16092" t="s">
        <v>411</v>
      </c>
      <c r="D16092" t="s">
        <v>1</v>
      </c>
      <c r="E16092" s="144" t="s">
        <v>193</v>
      </c>
      <c r="F16092" s="144">
        <v>2100</v>
      </c>
      <c r="G16092" s="147">
        <v>77.318720598574757</v>
      </c>
      <c r="H16092" s="147">
        <v>83.291451000000009</v>
      </c>
      <c r="I16092" s="147">
        <v>89.578499999999991</v>
      </c>
      <c r="J16092" s="147">
        <v>95.868040999999991</v>
      </c>
      <c r="K16092" s="147">
        <v>102.14992799999999</v>
      </c>
    </row>
    <row r="16093" spans="2:11" x14ac:dyDescent="0.2">
      <c r="B16093" s="21" t="str">
        <f t="shared" si="251"/>
        <v>PetawawaWind2023RCP6.0</v>
      </c>
      <c r="C16093" t="s">
        <v>411</v>
      </c>
      <c r="D16093" t="s">
        <v>1</v>
      </c>
      <c r="E16093" s="144" t="s">
        <v>192</v>
      </c>
      <c r="F16093" s="144">
        <v>2023</v>
      </c>
      <c r="G16093" s="147">
        <v>76.757716065854751</v>
      </c>
      <c r="H16093" s="147">
        <v>82.61273700000001</v>
      </c>
      <c r="I16093" s="147">
        <v>88.768599999999992</v>
      </c>
      <c r="J16093" s="147">
        <v>94.934787</v>
      </c>
      <c r="K16093" s="147">
        <v>101.09474399999999</v>
      </c>
    </row>
    <row r="16094" spans="2:11" x14ac:dyDescent="0.2">
      <c r="B16094" s="21" t="str">
        <f t="shared" si="251"/>
        <v>PetawawaWind2025RCP6.0</v>
      </c>
      <c r="C16094" t="s">
        <v>411</v>
      </c>
      <c r="D16094" t="s">
        <v>1</v>
      </c>
      <c r="E16094" s="144" t="s">
        <v>192</v>
      </c>
      <c r="F16094" s="144">
        <v>2025</v>
      </c>
      <c r="G16094" s="147">
        <v>76.743626910923425</v>
      </c>
      <c r="H16094" s="147">
        <v>82.596183000000011</v>
      </c>
      <c r="I16094" s="147">
        <v>88.749316666666658</v>
      </c>
      <c r="J16094" s="147">
        <v>94.91415383333333</v>
      </c>
      <c r="K16094" s="147">
        <v>101.07276099999999</v>
      </c>
    </row>
    <row r="16095" spans="2:11" x14ac:dyDescent="0.2">
      <c r="B16095" s="21" t="str">
        <f t="shared" si="251"/>
        <v>PetawawaWind2030RCP6.0</v>
      </c>
      <c r="C16095" t="s">
        <v>411</v>
      </c>
      <c r="D16095" t="s">
        <v>1</v>
      </c>
      <c r="E16095" s="144" t="s">
        <v>192</v>
      </c>
      <c r="F16095" s="144">
        <v>2030</v>
      </c>
      <c r="G16095" s="147">
        <v>76.729537755992098</v>
      </c>
      <c r="H16095" s="147">
        <v>82.579629000000011</v>
      </c>
      <c r="I16095" s="147">
        <v>88.730033333333324</v>
      </c>
      <c r="J16095" s="147">
        <v>94.893520666666674</v>
      </c>
      <c r="K16095" s="147">
        <v>101.05077799999999</v>
      </c>
    </row>
    <row r="16096" spans="2:11" x14ac:dyDescent="0.2">
      <c r="B16096" s="21" t="str">
        <f t="shared" si="251"/>
        <v>PetawawaWind2035RCP6.0</v>
      </c>
      <c r="C16096" t="s">
        <v>411</v>
      </c>
      <c r="D16096" t="s">
        <v>1</v>
      </c>
      <c r="E16096" s="144" t="s">
        <v>192</v>
      </c>
      <c r="F16096" s="144">
        <v>2035</v>
      </c>
      <c r="G16096" s="147">
        <v>76.715448601060785</v>
      </c>
      <c r="H16096" s="147">
        <v>82.563075000000012</v>
      </c>
      <c r="I16096" s="147">
        <v>88.71074999999999</v>
      </c>
      <c r="J16096" s="147">
        <v>94.872887500000004</v>
      </c>
      <c r="K16096" s="147">
        <v>101.028795</v>
      </c>
    </row>
    <row r="16097" spans="2:11" x14ac:dyDescent="0.2">
      <c r="B16097" s="21" t="str">
        <f t="shared" si="251"/>
        <v>PetawawaWind2040RCP6.0</v>
      </c>
      <c r="C16097" t="s">
        <v>411</v>
      </c>
      <c r="D16097" t="s">
        <v>1</v>
      </c>
      <c r="E16097" s="144" t="s">
        <v>192</v>
      </c>
      <c r="F16097" s="144">
        <v>2040</v>
      </c>
      <c r="G16097" s="147">
        <v>76.701359446129459</v>
      </c>
      <c r="H16097" s="147">
        <v>82.546521000000013</v>
      </c>
      <c r="I16097" s="147">
        <v>88.69146666666667</v>
      </c>
      <c r="J16097" s="147">
        <v>94.852254333333335</v>
      </c>
      <c r="K16097" s="147">
        <v>101.006812</v>
      </c>
    </row>
    <row r="16098" spans="2:11" x14ac:dyDescent="0.2">
      <c r="B16098" s="21" t="str">
        <f t="shared" si="251"/>
        <v>PetawawaWind2045RCP6.0</v>
      </c>
      <c r="C16098" t="s">
        <v>411</v>
      </c>
      <c r="D16098" t="s">
        <v>1</v>
      </c>
      <c r="E16098" s="144" t="s">
        <v>192</v>
      </c>
      <c r="F16098" s="144">
        <v>2045</v>
      </c>
      <c r="G16098" s="147">
        <v>76.687270291198132</v>
      </c>
      <c r="H16098" s="147">
        <v>82.529967000000013</v>
      </c>
      <c r="I16098" s="147">
        <v>88.672183333333336</v>
      </c>
      <c r="J16098" s="147">
        <v>94.831621166666679</v>
      </c>
      <c r="K16098" s="147">
        <v>100.98482899999999</v>
      </c>
    </row>
    <row r="16099" spans="2:11" x14ac:dyDescent="0.2">
      <c r="B16099" s="21" t="str">
        <f t="shared" si="251"/>
        <v>PetawawaWind2050RCP6.0</v>
      </c>
      <c r="C16099" t="s">
        <v>411</v>
      </c>
      <c r="D16099" t="s">
        <v>1</v>
      </c>
      <c r="E16099" s="144" t="s">
        <v>192</v>
      </c>
      <c r="F16099" s="144">
        <v>2050</v>
      </c>
      <c r="G16099" s="147">
        <v>76.746957074816279</v>
      </c>
      <c r="H16099" s="147">
        <v>82.597838400000015</v>
      </c>
      <c r="I16099" s="147">
        <v>88.749020000000002</v>
      </c>
      <c r="J16099" s="147">
        <v>94.915741000000011</v>
      </c>
      <c r="K16099" s="147">
        <v>101.0785104</v>
      </c>
    </row>
    <row r="16100" spans="2:11" x14ac:dyDescent="0.2">
      <c r="B16100" s="21" t="str">
        <f t="shared" si="251"/>
        <v>PetawawaWind2055RCP6.0</v>
      </c>
      <c r="C16100" t="s">
        <v>411</v>
      </c>
      <c r="D16100" t="s">
        <v>1</v>
      </c>
      <c r="E16100" s="144" t="s">
        <v>192</v>
      </c>
      <c r="F16100" s="144">
        <v>2055</v>
      </c>
      <c r="G16100" s="147">
        <v>76.820733013365768</v>
      </c>
      <c r="H16100" s="147">
        <v>82.682263800000015</v>
      </c>
      <c r="I16100" s="147">
        <v>88.845140000000001</v>
      </c>
      <c r="J16100" s="147">
        <v>95.020494000000014</v>
      </c>
      <c r="K16100" s="147">
        <v>101.1941748</v>
      </c>
    </row>
    <row r="16101" spans="2:11" x14ac:dyDescent="0.2">
      <c r="B16101" s="21" t="str">
        <f t="shared" si="251"/>
        <v>PetawawaWind2060RCP6.0</v>
      </c>
      <c r="C16101" t="s">
        <v>411</v>
      </c>
      <c r="D16101" t="s">
        <v>1</v>
      </c>
      <c r="E16101" s="144" t="s">
        <v>192</v>
      </c>
      <c r="F16101" s="144">
        <v>2060</v>
      </c>
      <c r="G16101" s="147">
        <v>76.894508951915242</v>
      </c>
      <c r="H16101" s="147">
        <v>82.766689200000016</v>
      </c>
      <c r="I16101" s="147">
        <v>88.94126</v>
      </c>
      <c r="J16101" s="147">
        <v>95.125247000000016</v>
      </c>
      <c r="K16101" s="147">
        <v>101.30983919999998</v>
      </c>
    </row>
    <row r="16102" spans="2:11" x14ac:dyDescent="0.2">
      <c r="B16102" s="21" t="str">
        <f t="shared" si="251"/>
        <v>PetawawaWind2065RCP6.0</v>
      </c>
      <c r="C16102" t="s">
        <v>411</v>
      </c>
      <c r="D16102" t="s">
        <v>1</v>
      </c>
      <c r="E16102" s="144" t="s">
        <v>192</v>
      </c>
      <c r="F16102" s="144">
        <v>2065</v>
      </c>
      <c r="G16102" s="147">
        <v>76.96828489046473</v>
      </c>
      <c r="H16102" s="147">
        <v>82.851114600000017</v>
      </c>
      <c r="I16102" s="147">
        <v>89.037379999999999</v>
      </c>
      <c r="J16102" s="147">
        <v>95.230000000000018</v>
      </c>
      <c r="K16102" s="147">
        <v>101.42550359999998</v>
      </c>
    </row>
    <row r="16103" spans="2:11" x14ac:dyDescent="0.2">
      <c r="B16103" s="21" t="str">
        <f t="shared" si="251"/>
        <v>PetawawaWind2070RCP6.0</v>
      </c>
      <c r="C16103" t="s">
        <v>411</v>
      </c>
      <c r="D16103" t="s">
        <v>1</v>
      </c>
      <c r="E16103" s="144" t="s">
        <v>192</v>
      </c>
      <c r="F16103" s="144">
        <v>2070</v>
      </c>
      <c r="G16103" s="147">
        <v>77.042060829014204</v>
      </c>
      <c r="H16103" s="147">
        <v>82.935540000000017</v>
      </c>
      <c r="I16103" s="147">
        <v>89.133499999999998</v>
      </c>
      <c r="J16103" s="147">
        <v>95.334753000000021</v>
      </c>
      <c r="K16103" s="147">
        <v>101.54116799999998</v>
      </c>
    </row>
    <row r="16104" spans="2:11" x14ac:dyDescent="0.2">
      <c r="B16104" s="21" t="str">
        <f t="shared" si="251"/>
        <v>PetawawaWind2075RCP6.0</v>
      </c>
      <c r="C16104" t="s">
        <v>411</v>
      </c>
      <c r="D16104" t="s">
        <v>1</v>
      </c>
      <c r="E16104" s="144" t="s">
        <v>192</v>
      </c>
      <c r="F16104" s="144">
        <v>2075</v>
      </c>
      <c r="G16104" s="147">
        <v>77.111225771404349</v>
      </c>
      <c r="H16104" s="147">
        <v>83.024517750000015</v>
      </c>
      <c r="I16104" s="147">
        <v>89.244749999999996</v>
      </c>
      <c r="J16104" s="147">
        <v>95.468075000000013</v>
      </c>
      <c r="K16104" s="147">
        <v>101.69335799999999</v>
      </c>
    </row>
    <row r="16105" spans="2:11" x14ac:dyDescent="0.2">
      <c r="B16105" s="21" t="str">
        <f t="shared" si="251"/>
        <v>PetawawaWind2080RCP6.0</v>
      </c>
      <c r="C16105" t="s">
        <v>411</v>
      </c>
      <c r="D16105" t="s">
        <v>1</v>
      </c>
      <c r="E16105" s="144" t="s">
        <v>192</v>
      </c>
      <c r="F16105" s="144">
        <v>2080</v>
      </c>
      <c r="G16105" s="147">
        <v>77.18039071379448</v>
      </c>
      <c r="H16105" s="147">
        <v>83.113495500000013</v>
      </c>
      <c r="I16105" s="147">
        <v>89.355999999999995</v>
      </c>
      <c r="J16105" s="147">
        <v>95.601397000000006</v>
      </c>
      <c r="K16105" s="147">
        <v>101.84554799999998</v>
      </c>
    </row>
    <row r="16106" spans="2:11" x14ac:dyDescent="0.2">
      <c r="B16106" s="21" t="str">
        <f t="shared" si="251"/>
        <v>PetawawaWind2085RCP6.0</v>
      </c>
      <c r="C16106" t="s">
        <v>411</v>
      </c>
      <c r="D16106" t="s">
        <v>1</v>
      </c>
      <c r="E16106" s="144" t="s">
        <v>192</v>
      </c>
      <c r="F16106" s="144">
        <v>2085</v>
      </c>
      <c r="G16106" s="147">
        <v>77.249555656184612</v>
      </c>
      <c r="H16106" s="147">
        <v>83.202473250000011</v>
      </c>
      <c r="I16106" s="147">
        <v>89.467249999999993</v>
      </c>
      <c r="J16106" s="147">
        <v>95.734718999999998</v>
      </c>
      <c r="K16106" s="147">
        <v>101.99773799999998</v>
      </c>
    </row>
    <row r="16107" spans="2:11" x14ac:dyDescent="0.2">
      <c r="B16107" s="21" t="str">
        <f t="shared" si="251"/>
        <v>PetawawaWind2090RCP6.0</v>
      </c>
      <c r="C16107" t="s">
        <v>411</v>
      </c>
      <c r="D16107" t="s">
        <v>1</v>
      </c>
      <c r="E16107" s="144" t="s">
        <v>192</v>
      </c>
      <c r="F16107" s="144">
        <v>2090</v>
      </c>
      <c r="G16107" s="147">
        <v>77.352022237503348</v>
      </c>
      <c r="H16107" s="147">
        <v>83.324559000000008</v>
      </c>
      <c r="I16107" s="147">
        <v>89.611133333333328</v>
      </c>
      <c r="J16107" s="147">
        <v>95.899784333333329</v>
      </c>
      <c r="K16107" s="147">
        <v>102.18036599999999</v>
      </c>
    </row>
    <row r="16108" spans="2:11" x14ac:dyDescent="0.2">
      <c r="B16108" s="21" t="str">
        <f t="shared" si="251"/>
        <v>PetawawaWind2095RCP6.0</v>
      </c>
      <c r="C16108" t="s">
        <v>411</v>
      </c>
      <c r="D16108" t="s">
        <v>1</v>
      </c>
      <c r="E16108" s="144" t="s">
        <v>192</v>
      </c>
      <c r="F16108" s="144">
        <v>2095</v>
      </c>
      <c r="G16108" s="147">
        <v>77.385323876431926</v>
      </c>
      <c r="H16108" s="147">
        <v>83.357667000000021</v>
      </c>
      <c r="I16108" s="147">
        <v>89.643766666666664</v>
      </c>
      <c r="J16108" s="147">
        <v>95.931527666666668</v>
      </c>
      <c r="K16108" s="147">
        <v>102.210804</v>
      </c>
    </row>
    <row r="16109" spans="2:11" x14ac:dyDescent="0.2">
      <c r="B16109" s="21" t="str">
        <f t="shared" si="251"/>
        <v>PetawawaWind2100RCP6.0</v>
      </c>
      <c r="C16109" t="s">
        <v>411</v>
      </c>
      <c r="D16109" t="s">
        <v>1</v>
      </c>
      <c r="E16109" s="144" t="s">
        <v>192</v>
      </c>
      <c r="F16109" s="144">
        <v>2100</v>
      </c>
      <c r="G16109" s="147">
        <v>77.418625515360517</v>
      </c>
      <c r="H16109" s="147">
        <v>83.390775000000019</v>
      </c>
      <c r="I16109" s="147">
        <v>89.676400000000001</v>
      </c>
      <c r="J16109" s="147">
        <v>95.963271000000006</v>
      </c>
      <c r="K16109" s="147">
        <v>102.241242</v>
      </c>
    </row>
    <row r="16110" spans="2:11" x14ac:dyDescent="0.2">
      <c r="B16110" s="21" t="str">
        <f t="shared" si="251"/>
        <v>PetawawaWind2023RCP8.5</v>
      </c>
      <c r="C16110" t="s">
        <v>411</v>
      </c>
      <c r="D16110" t="s">
        <v>1</v>
      </c>
      <c r="E16110" s="144" t="s">
        <v>191</v>
      </c>
      <c r="F16110" s="144">
        <v>2023</v>
      </c>
      <c r="G16110" s="147">
        <v>76.757716065854751</v>
      </c>
      <c r="H16110" s="147">
        <v>82.61273700000001</v>
      </c>
      <c r="I16110" s="147">
        <v>88.768599999999992</v>
      </c>
      <c r="J16110" s="147">
        <v>94.934787</v>
      </c>
      <c r="K16110" s="147">
        <v>101.09474399999999</v>
      </c>
    </row>
    <row r="16111" spans="2:11" x14ac:dyDescent="0.2">
      <c r="B16111" s="21" t="str">
        <f t="shared" si="251"/>
        <v>PetawawaWind2025RCP8.5</v>
      </c>
      <c r="C16111" t="s">
        <v>411</v>
      </c>
      <c r="D16111" t="s">
        <v>1</v>
      </c>
      <c r="E16111" s="144" t="s">
        <v>191</v>
      </c>
      <c r="F16111" s="144">
        <v>2025</v>
      </c>
      <c r="G16111" s="147">
        <v>76.729537755992098</v>
      </c>
      <c r="H16111" s="147">
        <v>82.579629000000011</v>
      </c>
      <c r="I16111" s="147">
        <v>88.730033333333324</v>
      </c>
      <c r="J16111" s="147">
        <v>94.893520666666674</v>
      </c>
      <c r="K16111" s="147">
        <v>101.05077799999999</v>
      </c>
    </row>
    <row r="16112" spans="2:11" x14ac:dyDescent="0.2">
      <c r="B16112" s="21" t="str">
        <f t="shared" si="251"/>
        <v>PetawawaWind2030RCP8.5</v>
      </c>
      <c r="C16112" t="s">
        <v>411</v>
      </c>
      <c r="D16112" t="s">
        <v>1</v>
      </c>
      <c r="E16112" s="144" t="s">
        <v>191</v>
      </c>
      <c r="F16112" s="144">
        <v>2030</v>
      </c>
      <c r="G16112" s="147">
        <v>76.701359446129459</v>
      </c>
      <c r="H16112" s="147">
        <v>82.546521000000013</v>
      </c>
      <c r="I16112" s="147">
        <v>88.69146666666667</v>
      </c>
      <c r="J16112" s="147">
        <v>94.852254333333335</v>
      </c>
      <c r="K16112" s="147">
        <v>101.006812</v>
      </c>
    </row>
    <row r="16113" spans="2:11" x14ac:dyDescent="0.2">
      <c r="B16113" s="21" t="str">
        <f t="shared" si="251"/>
        <v>PetawawaWind2035RCP8.5</v>
      </c>
      <c r="C16113" t="s">
        <v>411</v>
      </c>
      <c r="D16113" t="s">
        <v>1</v>
      </c>
      <c r="E16113" s="144" t="s">
        <v>191</v>
      </c>
      <c r="F16113" s="144">
        <v>2035</v>
      </c>
      <c r="G16113" s="147">
        <v>76.673181136266805</v>
      </c>
      <c r="H16113" s="147">
        <v>82.513413000000014</v>
      </c>
      <c r="I16113" s="147">
        <v>88.652900000000002</v>
      </c>
      <c r="J16113" s="147">
        <v>94.810988000000009</v>
      </c>
      <c r="K16113" s="147">
        <v>100.962846</v>
      </c>
    </row>
    <row r="16114" spans="2:11" x14ac:dyDescent="0.2">
      <c r="B16114" s="21" t="str">
        <f t="shared" si="251"/>
        <v>PetawawaWind2040RCP8.5</v>
      </c>
      <c r="C16114" t="s">
        <v>411</v>
      </c>
      <c r="D16114" t="s">
        <v>1</v>
      </c>
      <c r="E16114" s="144" t="s">
        <v>191</v>
      </c>
      <c r="F16114" s="144">
        <v>2040</v>
      </c>
      <c r="G16114" s="147">
        <v>76.796141033849267</v>
      </c>
      <c r="H16114" s="147">
        <v>82.654122000000015</v>
      </c>
      <c r="I16114" s="147">
        <v>88.813100000000006</v>
      </c>
      <c r="J16114" s="147">
        <v>94.985576333333341</v>
      </c>
      <c r="K16114" s="147">
        <v>101.15562</v>
      </c>
    </row>
    <row r="16115" spans="2:11" x14ac:dyDescent="0.2">
      <c r="B16115" s="21" t="str">
        <f t="shared" si="251"/>
        <v>PetawawaWind2045RCP8.5</v>
      </c>
      <c r="C16115" t="s">
        <v>411</v>
      </c>
      <c r="D16115" t="s">
        <v>1</v>
      </c>
      <c r="E16115" s="144" t="s">
        <v>191</v>
      </c>
      <c r="F16115" s="144">
        <v>2045</v>
      </c>
      <c r="G16115" s="147">
        <v>76.919100931431743</v>
      </c>
      <c r="H16115" s="147">
        <v>82.794831000000016</v>
      </c>
      <c r="I16115" s="147">
        <v>88.973299999999995</v>
      </c>
      <c r="J16115" s="147">
        <v>95.160164666666688</v>
      </c>
      <c r="K16115" s="147">
        <v>101.34839399999998</v>
      </c>
    </row>
    <row r="16116" spans="2:11" x14ac:dyDescent="0.2">
      <c r="B16116" s="21" t="str">
        <f t="shared" si="251"/>
        <v>PetawawaWind2050RCP8.5</v>
      </c>
      <c r="C16116" t="s">
        <v>411</v>
      </c>
      <c r="D16116" t="s">
        <v>1</v>
      </c>
      <c r="E16116" s="144" t="s">
        <v>191</v>
      </c>
      <c r="F16116" s="144">
        <v>2050</v>
      </c>
      <c r="G16116" s="147">
        <v>77.13428075220105</v>
      </c>
      <c r="H16116" s="147">
        <v>83.05417700000001</v>
      </c>
      <c r="I16116" s="147">
        <v>89.281833333333324</v>
      </c>
      <c r="J16116" s="147">
        <v>95.512515666666673</v>
      </c>
      <c r="K16116" s="147">
        <v>101.74408799999999</v>
      </c>
    </row>
    <row r="16117" spans="2:11" x14ac:dyDescent="0.2">
      <c r="B16117" s="21" t="str">
        <f t="shared" si="251"/>
        <v>PetawawaWind2055RCP8.5</v>
      </c>
      <c r="C16117" t="s">
        <v>411</v>
      </c>
      <c r="D16117" t="s">
        <v>1</v>
      </c>
      <c r="E16117" s="144" t="s">
        <v>191</v>
      </c>
      <c r="F16117" s="144">
        <v>2055</v>
      </c>
      <c r="G16117" s="147">
        <v>77.226500675387911</v>
      </c>
      <c r="H16117" s="147">
        <v>83.172814000000017</v>
      </c>
      <c r="I16117" s="147">
        <v>89.430166666666665</v>
      </c>
      <c r="J16117" s="147">
        <v>95.690278333333339</v>
      </c>
      <c r="K16117" s="147">
        <v>101.94700799999998</v>
      </c>
    </row>
    <row r="16118" spans="2:11" x14ac:dyDescent="0.2">
      <c r="B16118" s="21" t="str">
        <f t="shared" si="251"/>
        <v>PetawawaWind2060RCP8.5</v>
      </c>
      <c r="C16118" t="s">
        <v>411</v>
      </c>
      <c r="D16118" t="s">
        <v>1</v>
      </c>
      <c r="E16118" s="144" t="s">
        <v>191</v>
      </c>
      <c r="F16118" s="144">
        <v>2060</v>
      </c>
      <c r="G16118" s="147">
        <v>77.352022237503348</v>
      </c>
      <c r="H16118" s="147">
        <v>83.324559000000008</v>
      </c>
      <c r="I16118" s="147">
        <v>89.611133333333328</v>
      </c>
      <c r="J16118" s="147">
        <v>95.899784333333329</v>
      </c>
      <c r="K16118" s="147">
        <v>102.18036599999999</v>
      </c>
    </row>
    <row r="16119" spans="2:11" x14ac:dyDescent="0.2">
      <c r="B16119" s="21" t="str">
        <f t="shared" si="251"/>
        <v>PetawawaWind2065RCP8.5</v>
      </c>
      <c r="C16119" t="s">
        <v>411</v>
      </c>
      <c r="D16119" t="s">
        <v>1</v>
      </c>
      <c r="E16119" s="144" t="s">
        <v>191</v>
      </c>
      <c r="F16119" s="144">
        <v>2065</v>
      </c>
      <c r="G16119" s="147">
        <v>77.385323876431926</v>
      </c>
      <c r="H16119" s="147">
        <v>83.357667000000021</v>
      </c>
      <c r="I16119" s="147">
        <v>89.643766666666664</v>
      </c>
      <c r="J16119" s="147">
        <v>95.931527666666668</v>
      </c>
      <c r="K16119" s="147">
        <v>102.210804</v>
      </c>
    </row>
    <row r="16120" spans="2:11" x14ac:dyDescent="0.2">
      <c r="B16120" s="21" t="str">
        <f t="shared" si="251"/>
        <v>PetawawaWind2070RCP8.5</v>
      </c>
      <c r="C16120" t="s">
        <v>411</v>
      </c>
      <c r="D16120" t="s">
        <v>1</v>
      </c>
      <c r="E16120" s="144" t="s">
        <v>191</v>
      </c>
      <c r="F16120" s="144">
        <v>2070</v>
      </c>
      <c r="G16120" s="147">
        <v>77.410940521761617</v>
      </c>
      <c r="H16120" s="147">
        <v>83.37422100000002</v>
      </c>
      <c r="I16120" s="147">
        <v>89.649699999999996</v>
      </c>
      <c r="J16120" s="147">
        <v>95.928353333333334</v>
      </c>
      <c r="K16120" s="147">
        <v>102.20065799999999</v>
      </c>
    </row>
    <row r="16121" spans="2:11" x14ac:dyDescent="0.2">
      <c r="B16121" s="21" t="str">
        <f t="shared" si="251"/>
        <v>PetawawaWind2075RCP8.5</v>
      </c>
      <c r="C16121" t="s">
        <v>411</v>
      </c>
      <c r="D16121" t="s">
        <v>1</v>
      </c>
      <c r="E16121" s="144" t="s">
        <v>191</v>
      </c>
      <c r="F16121" s="144">
        <v>2075</v>
      </c>
      <c r="G16121" s="147">
        <v>77.403255528162703</v>
      </c>
      <c r="H16121" s="147">
        <v>83.357667000000006</v>
      </c>
      <c r="I16121" s="147">
        <v>89.623000000000005</v>
      </c>
      <c r="J16121" s="147">
        <v>95.893435666666676</v>
      </c>
      <c r="K16121" s="147">
        <v>102.16007399999999</v>
      </c>
    </row>
    <row r="16122" spans="2:11" x14ac:dyDescent="0.2">
      <c r="B16122" s="21" t="str">
        <f t="shared" si="251"/>
        <v>PetawawaWind2080RCP8.5</v>
      </c>
      <c r="C16122" t="s">
        <v>411</v>
      </c>
      <c r="D16122" t="s">
        <v>1</v>
      </c>
      <c r="E16122" s="144" t="s">
        <v>191</v>
      </c>
      <c r="F16122" s="144">
        <v>2080</v>
      </c>
      <c r="G16122" s="147">
        <v>77.395570534563802</v>
      </c>
      <c r="H16122" s="147">
        <v>83.341113000000007</v>
      </c>
      <c r="I16122" s="147">
        <v>89.596299999999999</v>
      </c>
      <c r="J16122" s="147">
        <v>95.858518000000004</v>
      </c>
      <c r="K16122" s="147">
        <v>102.11948999999998</v>
      </c>
    </row>
    <row r="16123" spans="2:11" x14ac:dyDescent="0.2">
      <c r="B16123" s="21" t="str">
        <f t="shared" si="251"/>
        <v>PetawawaWind2085RCP8.5</v>
      </c>
      <c r="C16123" t="s">
        <v>411</v>
      </c>
      <c r="D16123" t="s">
        <v>1</v>
      </c>
      <c r="E16123" s="144" t="s">
        <v>191</v>
      </c>
      <c r="F16123" s="144">
        <v>2085</v>
      </c>
      <c r="G16123" s="147">
        <v>77.345618076170922</v>
      </c>
      <c r="H16123" s="147">
        <v>83.266620000000017</v>
      </c>
      <c r="I16123" s="147">
        <v>89.493949999999998</v>
      </c>
      <c r="J16123" s="147">
        <v>95.725196000000011</v>
      </c>
      <c r="K16123" s="147">
        <v>101.96222699999998</v>
      </c>
    </row>
    <row r="16124" spans="2:11" x14ac:dyDescent="0.2">
      <c r="B16124" s="21" t="str">
        <f t="shared" si="251"/>
        <v>PetawawaWind2090RCP8.5</v>
      </c>
      <c r="C16124" t="s">
        <v>411</v>
      </c>
      <c r="D16124" t="s">
        <v>1</v>
      </c>
      <c r="E16124" s="144" t="s">
        <v>191</v>
      </c>
      <c r="F16124" s="144">
        <v>2090</v>
      </c>
      <c r="G16124" s="147">
        <v>77.295665617778042</v>
      </c>
      <c r="H16124" s="147">
        <v>83.192127000000013</v>
      </c>
      <c r="I16124" s="147">
        <v>89.391599999999997</v>
      </c>
      <c r="J16124" s="147">
        <v>95.591874000000004</v>
      </c>
      <c r="K16124" s="147">
        <v>101.804964</v>
      </c>
    </row>
    <row r="16125" spans="2:11" x14ac:dyDescent="0.2">
      <c r="B16125" s="21" t="str">
        <f t="shared" si="251"/>
        <v>PetawawaWind2095RCP8.5</v>
      </c>
      <c r="C16125" t="s">
        <v>411</v>
      </c>
      <c r="D16125" t="s">
        <v>1</v>
      </c>
      <c r="E16125" s="144" t="s">
        <v>191</v>
      </c>
      <c r="F16125" s="144">
        <v>2095</v>
      </c>
      <c r="G16125" s="147">
        <v>77.295665617778042</v>
      </c>
      <c r="H16125" s="147">
        <v>83.192127000000013</v>
      </c>
      <c r="I16125" s="147">
        <v>89.391599999999997</v>
      </c>
      <c r="J16125" s="147">
        <v>95.591874000000004</v>
      </c>
      <c r="K16125" s="147">
        <v>101.804964</v>
      </c>
    </row>
    <row r="16126" spans="2:11" x14ac:dyDescent="0.2">
      <c r="B16126" s="21" t="str">
        <f t="shared" si="251"/>
        <v>PetawawaWind2100RCP8.5</v>
      </c>
      <c r="C16126" t="s">
        <v>411</v>
      </c>
      <c r="D16126" t="s">
        <v>1</v>
      </c>
      <c r="E16126" s="144" t="s">
        <v>191</v>
      </c>
      <c r="F16126" s="144">
        <v>2100</v>
      </c>
      <c r="G16126" s="147">
        <v>77.295665617778042</v>
      </c>
      <c r="H16126" s="147">
        <v>83.192127000000013</v>
      </c>
      <c r="I16126" s="147">
        <v>89.391599999999997</v>
      </c>
      <c r="J16126" s="147">
        <v>95.591874000000004</v>
      </c>
      <c r="K16126" s="147">
        <v>101.804964</v>
      </c>
    </row>
    <row r="16127" spans="2:11" x14ac:dyDescent="0.2">
      <c r="B16127" s="21" t="str">
        <f t="shared" si="251"/>
        <v>PeterboroughIce Accretion2023RCP4.5</v>
      </c>
      <c r="C16127" t="s">
        <v>412</v>
      </c>
      <c r="D16127" t="s">
        <v>486</v>
      </c>
      <c r="E16127" s="144" t="s">
        <v>193</v>
      </c>
      <c r="F16127" s="144">
        <v>2023</v>
      </c>
      <c r="G16127" s="147">
        <v>17.587510578520401</v>
      </c>
      <c r="H16127" s="147">
        <v>20.998999999999999</v>
      </c>
      <c r="I16127" s="147">
        <v>25.324999999999996</v>
      </c>
      <c r="J16127" s="147">
        <v>28.617249999999995</v>
      </c>
      <c r="K16127" s="147">
        <v>31.940999999999999</v>
      </c>
    </row>
    <row r="16128" spans="2:11" x14ac:dyDescent="0.2">
      <c r="B16128" s="21" t="str">
        <f t="shared" si="251"/>
        <v>PeterboroughIce Accretion2025RCP4.5</v>
      </c>
      <c r="C16128" t="s">
        <v>412</v>
      </c>
      <c r="D16128" t="s">
        <v>486</v>
      </c>
      <c r="E16128" s="144" t="s">
        <v>193</v>
      </c>
      <c r="F16128" s="144">
        <v>2025</v>
      </c>
      <c r="G16128" s="147">
        <v>17.65419583129092</v>
      </c>
      <c r="H16128" s="147">
        <v>21.095833333333331</v>
      </c>
      <c r="I16128" s="147">
        <v>25.462499999999999</v>
      </c>
      <c r="J16128" s="147">
        <v>28.786749999999994</v>
      </c>
      <c r="K16128" s="147">
        <v>32.135249999999999</v>
      </c>
    </row>
    <row r="16129" spans="2:11" x14ac:dyDescent="0.2">
      <c r="B16129" s="21" t="str">
        <f t="shared" si="251"/>
        <v>PeterboroughIce Accretion2030RCP4.5</v>
      </c>
      <c r="C16129" t="s">
        <v>412</v>
      </c>
      <c r="D16129" t="s">
        <v>486</v>
      </c>
      <c r="E16129" s="144" t="s">
        <v>193</v>
      </c>
      <c r="F16129" s="144">
        <v>2030</v>
      </c>
      <c r="G16129" s="147">
        <v>17.720881084061439</v>
      </c>
      <c r="H16129" s="147">
        <v>21.192666666666668</v>
      </c>
      <c r="I16129" s="147">
        <v>25.599999999999998</v>
      </c>
      <c r="J16129" s="147">
        <v>28.956249999999994</v>
      </c>
      <c r="K16129" s="147">
        <v>32.329499999999996</v>
      </c>
    </row>
    <row r="16130" spans="2:11" x14ac:dyDescent="0.2">
      <c r="B16130" s="21" t="str">
        <f t="shared" si="251"/>
        <v>PeterboroughIce Accretion2035RCP4.5</v>
      </c>
      <c r="C16130" t="s">
        <v>412</v>
      </c>
      <c r="D16130" t="s">
        <v>486</v>
      </c>
      <c r="E16130" s="144" t="s">
        <v>193</v>
      </c>
      <c r="F16130" s="144">
        <v>2035</v>
      </c>
      <c r="G16130" s="147">
        <v>17.787566336831958</v>
      </c>
      <c r="H16130" s="147">
        <v>21.2895</v>
      </c>
      <c r="I16130" s="147">
        <v>25.737499999999997</v>
      </c>
      <c r="J16130" s="147">
        <v>29.125749999999996</v>
      </c>
      <c r="K16130" s="147">
        <v>32.52375</v>
      </c>
    </row>
    <row r="16131" spans="2:11" x14ac:dyDescent="0.2">
      <c r="B16131" s="21" t="str">
        <f t="shared" si="251"/>
        <v>PeterboroughIce Accretion2040RCP4.5</v>
      </c>
      <c r="C16131" t="s">
        <v>412</v>
      </c>
      <c r="D16131" t="s">
        <v>486</v>
      </c>
      <c r="E16131" s="144" t="s">
        <v>193</v>
      </c>
      <c r="F16131" s="144">
        <v>2040</v>
      </c>
      <c r="G16131" s="147">
        <v>17.85425158960248</v>
      </c>
      <c r="H16131" s="147">
        <v>21.386333333333333</v>
      </c>
      <c r="I16131" s="147">
        <v>25.875</v>
      </c>
      <c r="J16131" s="147">
        <v>29.295249999999996</v>
      </c>
      <c r="K16131" s="147">
        <v>32.717999999999996</v>
      </c>
    </row>
    <row r="16132" spans="2:11" x14ac:dyDescent="0.2">
      <c r="B16132" s="21" t="str">
        <f t="shared" si="251"/>
        <v>PeterboroughIce Accretion2045RCP4.5</v>
      </c>
      <c r="C16132" t="s">
        <v>412</v>
      </c>
      <c r="D16132" t="s">
        <v>486</v>
      </c>
      <c r="E16132" s="144" t="s">
        <v>193</v>
      </c>
      <c r="F16132" s="144">
        <v>2045</v>
      </c>
      <c r="G16132" s="147">
        <v>17.920936842372999</v>
      </c>
      <c r="H16132" s="147">
        <v>21.483166666666669</v>
      </c>
      <c r="I16132" s="147">
        <v>26.012500000000003</v>
      </c>
      <c r="J16132" s="147">
        <v>29.464749999999995</v>
      </c>
      <c r="K16132" s="147">
        <v>32.91225</v>
      </c>
    </row>
    <row r="16133" spans="2:11" x14ac:dyDescent="0.2">
      <c r="B16133" s="21" t="str">
        <f t="shared" si="251"/>
        <v>PeterboroughIce Accretion2050RCP4.5</v>
      </c>
      <c r="C16133" t="s">
        <v>412</v>
      </c>
      <c r="D16133" t="s">
        <v>486</v>
      </c>
      <c r="E16133" s="144" t="s">
        <v>193</v>
      </c>
      <c r="F16133" s="144">
        <v>2050</v>
      </c>
      <c r="G16133" s="147">
        <v>17.886724408342907</v>
      </c>
      <c r="H16133" s="147">
        <v>21.480400000000003</v>
      </c>
      <c r="I16133" s="147">
        <v>26.045000000000002</v>
      </c>
      <c r="J16133" s="147">
        <v>29.521249999999995</v>
      </c>
      <c r="K16133" s="147">
        <v>32.993099999999998</v>
      </c>
    </row>
    <row r="16134" spans="2:11" x14ac:dyDescent="0.2">
      <c r="B16134" s="21" t="str">
        <f t="shared" si="251"/>
        <v>PeterboroughIce Accretion2055RCP4.5</v>
      </c>
      <c r="C16134" t="s">
        <v>412</v>
      </c>
      <c r="D16134" t="s">
        <v>486</v>
      </c>
      <c r="E16134" s="144" t="s">
        <v>193</v>
      </c>
      <c r="F16134" s="144">
        <v>2055</v>
      </c>
      <c r="G16134" s="147">
        <v>17.785826721542293</v>
      </c>
      <c r="H16134" s="147">
        <v>21.380800000000001</v>
      </c>
      <c r="I16134" s="147">
        <v>25.94</v>
      </c>
      <c r="J16134" s="147">
        <v>29.408249999999995</v>
      </c>
      <c r="K16134" s="147">
        <v>32.8797</v>
      </c>
    </row>
    <row r="16135" spans="2:11" x14ac:dyDescent="0.2">
      <c r="B16135" s="21" t="str">
        <f t="shared" si="251"/>
        <v>PeterboroughIce Accretion2060RCP4.5</v>
      </c>
      <c r="C16135" t="s">
        <v>412</v>
      </c>
      <c r="D16135" t="s">
        <v>486</v>
      </c>
      <c r="E16135" s="144" t="s">
        <v>193</v>
      </c>
      <c r="F16135" s="144">
        <v>2060</v>
      </c>
      <c r="G16135" s="147">
        <v>17.684929034741682</v>
      </c>
      <c r="H16135" s="147">
        <v>21.281200000000002</v>
      </c>
      <c r="I16135" s="147">
        <v>25.834999999999997</v>
      </c>
      <c r="J16135" s="147">
        <v>29.295249999999992</v>
      </c>
      <c r="K16135" s="147">
        <v>32.766299999999994</v>
      </c>
    </row>
    <row r="16136" spans="2:11" x14ac:dyDescent="0.2">
      <c r="B16136" s="21" t="str">
        <f t="shared" si="251"/>
        <v>PeterboroughIce Accretion2065RCP4.5</v>
      </c>
      <c r="C16136" t="s">
        <v>412</v>
      </c>
      <c r="D16136" t="s">
        <v>486</v>
      </c>
      <c r="E16136" s="144" t="s">
        <v>193</v>
      </c>
      <c r="F16136" s="144">
        <v>2065</v>
      </c>
      <c r="G16136" s="147">
        <v>17.584031347941067</v>
      </c>
      <c r="H16136" s="147">
        <v>21.1816</v>
      </c>
      <c r="I16136" s="147">
        <v>25.729999999999997</v>
      </c>
      <c r="J16136" s="147">
        <v>29.182249999999993</v>
      </c>
      <c r="K16136" s="147">
        <v>32.652899999999995</v>
      </c>
    </row>
    <row r="16137" spans="2:11" x14ac:dyDescent="0.2">
      <c r="B16137" s="21" t="str">
        <f t="shared" si="251"/>
        <v>PeterboroughIce Accretion2070RCP4.5</v>
      </c>
      <c r="C16137" t="s">
        <v>412</v>
      </c>
      <c r="D16137" t="s">
        <v>486</v>
      </c>
      <c r="E16137" s="144" t="s">
        <v>193</v>
      </c>
      <c r="F16137" s="144">
        <v>2070</v>
      </c>
      <c r="G16137" s="147">
        <v>17.483133661140457</v>
      </c>
      <c r="H16137" s="147">
        <v>21.082000000000001</v>
      </c>
      <c r="I16137" s="147">
        <v>25.624999999999996</v>
      </c>
      <c r="J16137" s="147">
        <v>29.069249999999993</v>
      </c>
      <c r="K16137" s="147">
        <v>32.539499999999997</v>
      </c>
    </row>
    <row r="16138" spans="2:11" x14ac:dyDescent="0.2">
      <c r="B16138" s="21" t="str">
        <f t="shared" si="251"/>
        <v>PeterboroughIce Accretion2075RCP4.5</v>
      </c>
      <c r="C16138" t="s">
        <v>412</v>
      </c>
      <c r="D16138" t="s">
        <v>486</v>
      </c>
      <c r="E16138" s="144" t="s">
        <v>193</v>
      </c>
      <c r="F16138" s="144">
        <v>2075</v>
      </c>
      <c r="G16138" s="147">
        <v>17.523724684565991</v>
      </c>
      <c r="H16138" s="147">
        <v>21.161541666666668</v>
      </c>
      <c r="I16138" s="147">
        <v>25.754166666666663</v>
      </c>
      <c r="J16138" s="147">
        <v>29.238749999999992</v>
      </c>
      <c r="K16138" s="147">
        <v>32.744249999999994</v>
      </c>
    </row>
    <row r="16139" spans="2:11" x14ac:dyDescent="0.2">
      <c r="B16139" s="21" t="str">
        <f t="shared" si="251"/>
        <v>PeterboroughIce Accretion2080RCP4.5</v>
      </c>
      <c r="C16139" t="s">
        <v>412</v>
      </c>
      <c r="D16139" t="s">
        <v>486</v>
      </c>
      <c r="E16139" s="144" t="s">
        <v>193</v>
      </c>
      <c r="F16139" s="144">
        <v>2080</v>
      </c>
      <c r="G16139" s="147">
        <v>17.564315707991526</v>
      </c>
      <c r="H16139" s="147">
        <v>21.241083333333332</v>
      </c>
      <c r="I16139" s="147">
        <v>25.883333333333333</v>
      </c>
      <c r="J16139" s="147">
        <v>29.408249999999995</v>
      </c>
      <c r="K16139" s="147">
        <v>32.948999999999998</v>
      </c>
    </row>
    <row r="16140" spans="2:11" x14ac:dyDescent="0.2">
      <c r="B16140" s="21" t="str">
        <f t="shared" ref="B16140:B16203" si="252">C16140&amp;D16140&amp;F16140&amp;E16140</f>
        <v>PeterboroughIce Accretion2085RCP4.5</v>
      </c>
      <c r="C16140" t="s">
        <v>412</v>
      </c>
      <c r="D16140" t="s">
        <v>486</v>
      </c>
      <c r="E16140" s="144" t="s">
        <v>193</v>
      </c>
      <c r="F16140" s="144">
        <v>2085</v>
      </c>
      <c r="G16140" s="147">
        <v>17.60490673141706</v>
      </c>
      <c r="H16140" s="147">
        <v>21.320625</v>
      </c>
      <c r="I16140" s="147">
        <v>26.012499999999999</v>
      </c>
      <c r="J16140" s="147">
        <v>29.577749999999995</v>
      </c>
      <c r="K16140" s="147">
        <v>33.153750000000002</v>
      </c>
    </row>
    <row r="16141" spans="2:11" x14ac:dyDescent="0.2">
      <c r="B16141" s="21" t="str">
        <f t="shared" si="252"/>
        <v>PeterboroughIce Accretion2090RCP4.5</v>
      </c>
      <c r="C16141" t="s">
        <v>412</v>
      </c>
      <c r="D16141" t="s">
        <v>486</v>
      </c>
      <c r="E16141" s="144" t="s">
        <v>193</v>
      </c>
      <c r="F16141" s="144">
        <v>2090</v>
      </c>
      <c r="G16141" s="147">
        <v>17.645497754842591</v>
      </c>
      <c r="H16141" s="147">
        <v>21.400166666666667</v>
      </c>
      <c r="I16141" s="147">
        <v>26.141666666666666</v>
      </c>
      <c r="J16141" s="147">
        <v>29.747249999999994</v>
      </c>
      <c r="K16141" s="147">
        <v>33.358499999999999</v>
      </c>
    </row>
    <row r="16142" spans="2:11" x14ac:dyDescent="0.2">
      <c r="B16142" s="21" t="str">
        <f t="shared" si="252"/>
        <v>PeterboroughIce Accretion2095RCP4.5</v>
      </c>
      <c r="C16142" t="s">
        <v>412</v>
      </c>
      <c r="D16142" t="s">
        <v>486</v>
      </c>
      <c r="E16142" s="144" t="s">
        <v>193</v>
      </c>
      <c r="F16142" s="144">
        <v>2095</v>
      </c>
      <c r="G16142" s="147">
        <v>17.686088778268125</v>
      </c>
      <c r="H16142" s="147">
        <v>21.479708333333331</v>
      </c>
      <c r="I16142" s="147">
        <v>26.270833333333336</v>
      </c>
      <c r="J16142" s="147">
        <v>29.916749999999997</v>
      </c>
      <c r="K16142" s="147">
        <v>33.563249999999996</v>
      </c>
    </row>
    <row r="16143" spans="2:11" x14ac:dyDescent="0.2">
      <c r="B16143" s="21" t="str">
        <f t="shared" si="252"/>
        <v>PeterboroughIce Accretion2100RCP4.5</v>
      </c>
      <c r="C16143" t="s">
        <v>412</v>
      </c>
      <c r="D16143" t="s">
        <v>486</v>
      </c>
      <c r="E16143" s="144" t="s">
        <v>193</v>
      </c>
      <c r="F16143" s="144">
        <v>2100</v>
      </c>
      <c r="G16143" s="147">
        <v>17.72667980169366</v>
      </c>
      <c r="H16143" s="147">
        <v>21.559249999999999</v>
      </c>
      <c r="I16143" s="147">
        <v>26.400000000000002</v>
      </c>
      <c r="J16143" s="147">
        <v>30.086249999999996</v>
      </c>
      <c r="K16143" s="147">
        <v>33.768000000000001</v>
      </c>
    </row>
    <row r="16144" spans="2:11" x14ac:dyDescent="0.2">
      <c r="B16144" s="21" t="str">
        <f t="shared" si="252"/>
        <v>PeterboroughIce Accretion2023RCP6.0</v>
      </c>
      <c r="C16144" t="s">
        <v>412</v>
      </c>
      <c r="D16144" t="s">
        <v>486</v>
      </c>
      <c r="E16144" s="144" t="s">
        <v>192</v>
      </c>
      <c r="F16144" s="144">
        <v>2023</v>
      </c>
      <c r="G16144" s="147">
        <v>17.587510578520401</v>
      </c>
      <c r="H16144" s="147">
        <v>20.998999999999999</v>
      </c>
      <c r="I16144" s="147">
        <v>25.324999999999996</v>
      </c>
      <c r="J16144" s="147">
        <v>28.617249999999995</v>
      </c>
      <c r="K16144" s="147">
        <v>31.940999999999999</v>
      </c>
    </row>
    <row r="16145" spans="2:11" x14ac:dyDescent="0.2">
      <c r="B16145" s="21" t="str">
        <f t="shared" si="252"/>
        <v>PeterboroughIce Accretion2025RCP6.0</v>
      </c>
      <c r="C16145" t="s">
        <v>412</v>
      </c>
      <c r="D16145" t="s">
        <v>486</v>
      </c>
      <c r="E16145" s="144" t="s">
        <v>192</v>
      </c>
      <c r="F16145" s="144">
        <v>2025</v>
      </c>
      <c r="G16145" s="147">
        <v>17.65419583129092</v>
      </c>
      <c r="H16145" s="147">
        <v>21.095833333333331</v>
      </c>
      <c r="I16145" s="147">
        <v>25.462499999999999</v>
      </c>
      <c r="J16145" s="147">
        <v>28.786749999999994</v>
      </c>
      <c r="K16145" s="147">
        <v>32.135249999999999</v>
      </c>
    </row>
    <row r="16146" spans="2:11" x14ac:dyDescent="0.2">
      <c r="B16146" s="21" t="str">
        <f t="shared" si="252"/>
        <v>PeterboroughIce Accretion2030RCP6.0</v>
      </c>
      <c r="C16146" t="s">
        <v>412</v>
      </c>
      <c r="D16146" t="s">
        <v>486</v>
      </c>
      <c r="E16146" s="144" t="s">
        <v>192</v>
      </c>
      <c r="F16146" s="144">
        <v>2030</v>
      </c>
      <c r="G16146" s="147">
        <v>17.720881084061439</v>
      </c>
      <c r="H16146" s="147">
        <v>21.192666666666668</v>
      </c>
      <c r="I16146" s="147">
        <v>25.599999999999998</v>
      </c>
      <c r="J16146" s="147">
        <v>28.956249999999994</v>
      </c>
      <c r="K16146" s="147">
        <v>32.329499999999996</v>
      </c>
    </row>
    <row r="16147" spans="2:11" x14ac:dyDescent="0.2">
      <c r="B16147" s="21" t="str">
        <f t="shared" si="252"/>
        <v>PeterboroughIce Accretion2035RCP6.0</v>
      </c>
      <c r="C16147" t="s">
        <v>412</v>
      </c>
      <c r="D16147" t="s">
        <v>486</v>
      </c>
      <c r="E16147" s="144" t="s">
        <v>192</v>
      </c>
      <c r="F16147" s="144">
        <v>2035</v>
      </c>
      <c r="G16147" s="147">
        <v>17.787566336831958</v>
      </c>
      <c r="H16147" s="147">
        <v>21.2895</v>
      </c>
      <c r="I16147" s="147">
        <v>25.737499999999997</v>
      </c>
      <c r="J16147" s="147">
        <v>29.125749999999996</v>
      </c>
      <c r="K16147" s="147">
        <v>32.52375</v>
      </c>
    </row>
    <row r="16148" spans="2:11" x14ac:dyDescent="0.2">
      <c r="B16148" s="21" t="str">
        <f t="shared" si="252"/>
        <v>PeterboroughIce Accretion2040RCP6.0</v>
      </c>
      <c r="C16148" t="s">
        <v>412</v>
      </c>
      <c r="D16148" t="s">
        <v>486</v>
      </c>
      <c r="E16148" s="144" t="s">
        <v>192</v>
      </c>
      <c r="F16148" s="144">
        <v>2040</v>
      </c>
      <c r="G16148" s="147">
        <v>17.85425158960248</v>
      </c>
      <c r="H16148" s="147">
        <v>21.386333333333333</v>
      </c>
      <c r="I16148" s="147">
        <v>25.875</v>
      </c>
      <c r="J16148" s="147">
        <v>29.295249999999996</v>
      </c>
      <c r="K16148" s="147">
        <v>32.717999999999996</v>
      </c>
    </row>
    <row r="16149" spans="2:11" x14ac:dyDescent="0.2">
      <c r="B16149" s="21" t="str">
        <f t="shared" si="252"/>
        <v>PeterboroughIce Accretion2045RCP6.0</v>
      </c>
      <c r="C16149" t="s">
        <v>412</v>
      </c>
      <c r="D16149" t="s">
        <v>486</v>
      </c>
      <c r="E16149" s="144" t="s">
        <v>192</v>
      </c>
      <c r="F16149" s="144">
        <v>2045</v>
      </c>
      <c r="G16149" s="147">
        <v>17.920936842372999</v>
      </c>
      <c r="H16149" s="147">
        <v>21.483166666666669</v>
      </c>
      <c r="I16149" s="147">
        <v>26.012500000000003</v>
      </c>
      <c r="J16149" s="147">
        <v>29.464749999999995</v>
      </c>
      <c r="K16149" s="147">
        <v>32.91225</v>
      </c>
    </row>
    <row r="16150" spans="2:11" x14ac:dyDescent="0.2">
      <c r="B16150" s="21" t="str">
        <f t="shared" si="252"/>
        <v>PeterboroughIce Accretion2050RCP6.0</v>
      </c>
      <c r="C16150" t="s">
        <v>412</v>
      </c>
      <c r="D16150" t="s">
        <v>486</v>
      </c>
      <c r="E16150" s="144" t="s">
        <v>192</v>
      </c>
      <c r="F16150" s="144">
        <v>2050</v>
      </c>
      <c r="G16150" s="147">
        <v>17.886724408342907</v>
      </c>
      <c r="H16150" s="147">
        <v>21.480400000000003</v>
      </c>
      <c r="I16150" s="147">
        <v>26.045000000000002</v>
      </c>
      <c r="J16150" s="147">
        <v>29.521249999999995</v>
      </c>
      <c r="K16150" s="147">
        <v>32.993099999999998</v>
      </c>
    </row>
    <row r="16151" spans="2:11" x14ac:dyDescent="0.2">
      <c r="B16151" s="21" t="str">
        <f t="shared" si="252"/>
        <v>PeterboroughIce Accretion2055RCP6.0</v>
      </c>
      <c r="C16151" t="s">
        <v>412</v>
      </c>
      <c r="D16151" t="s">
        <v>486</v>
      </c>
      <c r="E16151" s="144" t="s">
        <v>192</v>
      </c>
      <c r="F16151" s="144">
        <v>2055</v>
      </c>
      <c r="G16151" s="147">
        <v>17.785826721542293</v>
      </c>
      <c r="H16151" s="147">
        <v>21.380800000000001</v>
      </c>
      <c r="I16151" s="147">
        <v>25.94</v>
      </c>
      <c r="J16151" s="147">
        <v>29.408249999999995</v>
      </c>
      <c r="K16151" s="147">
        <v>32.8797</v>
      </c>
    </row>
    <row r="16152" spans="2:11" x14ac:dyDescent="0.2">
      <c r="B16152" s="21" t="str">
        <f t="shared" si="252"/>
        <v>PeterboroughIce Accretion2060RCP6.0</v>
      </c>
      <c r="C16152" t="s">
        <v>412</v>
      </c>
      <c r="D16152" t="s">
        <v>486</v>
      </c>
      <c r="E16152" s="144" t="s">
        <v>192</v>
      </c>
      <c r="F16152" s="144">
        <v>2060</v>
      </c>
      <c r="G16152" s="147">
        <v>17.684929034741682</v>
      </c>
      <c r="H16152" s="147">
        <v>21.281200000000002</v>
      </c>
      <c r="I16152" s="147">
        <v>25.834999999999997</v>
      </c>
      <c r="J16152" s="147">
        <v>29.295249999999992</v>
      </c>
      <c r="K16152" s="147">
        <v>32.766299999999994</v>
      </c>
    </row>
    <row r="16153" spans="2:11" x14ac:dyDescent="0.2">
      <c r="B16153" s="21" t="str">
        <f t="shared" si="252"/>
        <v>PeterboroughIce Accretion2065RCP6.0</v>
      </c>
      <c r="C16153" t="s">
        <v>412</v>
      </c>
      <c r="D16153" t="s">
        <v>486</v>
      </c>
      <c r="E16153" s="144" t="s">
        <v>192</v>
      </c>
      <c r="F16153" s="144">
        <v>2065</v>
      </c>
      <c r="G16153" s="147">
        <v>17.584031347941067</v>
      </c>
      <c r="H16153" s="147">
        <v>21.1816</v>
      </c>
      <c r="I16153" s="147">
        <v>25.729999999999997</v>
      </c>
      <c r="J16153" s="147">
        <v>29.182249999999993</v>
      </c>
      <c r="K16153" s="147">
        <v>32.652899999999995</v>
      </c>
    </row>
    <row r="16154" spans="2:11" x14ac:dyDescent="0.2">
      <c r="B16154" s="21" t="str">
        <f t="shared" si="252"/>
        <v>PeterboroughIce Accretion2070RCP6.0</v>
      </c>
      <c r="C16154" t="s">
        <v>412</v>
      </c>
      <c r="D16154" t="s">
        <v>486</v>
      </c>
      <c r="E16154" s="144" t="s">
        <v>192</v>
      </c>
      <c r="F16154" s="144">
        <v>2070</v>
      </c>
      <c r="G16154" s="147">
        <v>17.483133661140457</v>
      </c>
      <c r="H16154" s="147">
        <v>21.082000000000001</v>
      </c>
      <c r="I16154" s="147">
        <v>25.624999999999996</v>
      </c>
      <c r="J16154" s="147">
        <v>29.069249999999993</v>
      </c>
      <c r="K16154" s="147">
        <v>32.539499999999997</v>
      </c>
    </row>
    <row r="16155" spans="2:11" x14ac:dyDescent="0.2">
      <c r="B16155" s="21" t="str">
        <f t="shared" si="252"/>
        <v>PeterboroughIce Accretion2075RCP6.0</v>
      </c>
      <c r="C16155" t="s">
        <v>412</v>
      </c>
      <c r="D16155" t="s">
        <v>486</v>
      </c>
      <c r="E16155" s="144" t="s">
        <v>192</v>
      </c>
      <c r="F16155" s="144">
        <v>2075</v>
      </c>
      <c r="G16155" s="147">
        <v>17.544020196278758</v>
      </c>
      <c r="H16155" s="147">
        <v>21.2013125</v>
      </c>
      <c r="I16155" s="147">
        <v>25.818749999999998</v>
      </c>
      <c r="J16155" s="147">
        <v>29.323499999999996</v>
      </c>
      <c r="K16155" s="147">
        <v>32.846624999999996</v>
      </c>
    </row>
    <row r="16156" spans="2:11" x14ac:dyDescent="0.2">
      <c r="B16156" s="21" t="str">
        <f t="shared" si="252"/>
        <v>PeterboroughIce Accretion2080RCP6.0</v>
      </c>
      <c r="C16156" t="s">
        <v>412</v>
      </c>
      <c r="D16156" t="s">
        <v>486</v>
      </c>
      <c r="E16156" s="144" t="s">
        <v>192</v>
      </c>
      <c r="F16156" s="144">
        <v>2080</v>
      </c>
      <c r="G16156" s="147">
        <v>17.60490673141706</v>
      </c>
      <c r="H16156" s="147">
        <v>21.320625</v>
      </c>
      <c r="I16156" s="147">
        <v>26.012499999999999</v>
      </c>
      <c r="J16156" s="147">
        <v>29.577749999999995</v>
      </c>
      <c r="K16156" s="147">
        <v>33.153750000000002</v>
      </c>
    </row>
    <row r="16157" spans="2:11" x14ac:dyDescent="0.2">
      <c r="B16157" s="21" t="str">
        <f t="shared" si="252"/>
        <v>PeterboroughIce Accretion2085RCP6.0</v>
      </c>
      <c r="C16157" t="s">
        <v>412</v>
      </c>
      <c r="D16157" t="s">
        <v>486</v>
      </c>
      <c r="E16157" s="144" t="s">
        <v>192</v>
      </c>
      <c r="F16157" s="144">
        <v>2085</v>
      </c>
      <c r="G16157" s="147">
        <v>17.665793266555358</v>
      </c>
      <c r="H16157" s="147">
        <v>21.439937499999999</v>
      </c>
      <c r="I16157" s="147">
        <v>26.206250000000001</v>
      </c>
      <c r="J16157" s="147">
        <v>29.831999999999994</v>
      </c>
      <c r="K16157" s="147">
        <v>33.460875000000001</v>
      </c>
    </row>
    <row r="16158" spans="2:11" x14ac:dyDescent="0.2">
      <c r="B16158" s="21" t="str">
        <f t="shared" si="252"/>
        <v>PeterboroughIce Accretion2090RCP6.0</v>
      </c>
      <c r="C16158" t="s">
        <v>412</v>
      </c>
      <c r="D16158" t="s">
        <v>486</v>
      </c>
      <c r="E16158" s="144" t="s">
        <v>192</v>
      </c>
      <c r="F16158" s="144">
        <v>2090</v>
      </c>
      <c r="G16158" s="147">
        <v>17.349763155599423</v>
      </c>
      <c r="H16158" s="147">
        <v>21.151166666666665</v>
      </c>
      <c r="I16158" s="147">
        <v>25.950000000000003</v>
      </c>
      <c r="J16158" s="147">
        <v>29.605999999999998</v>
      </c>
      <c r="K16158" s="147">
        <v>33.243000000000002</v>
      </c>
    </row>
    <row r="16159" spans="2:11" x14ac:dyDescent="0.2">
      <c r="B16159" s="21" t="str">
        <f t="shared" si="252"/>
        <v>PeterboroughIce Accretion2095RCP6.0</v>
      </c>
      <c r="C16159" t="s">
        <v>412</v>
      </c>
      <c r="D16159" t="s">
        <v>486</v>
      </c>
      <c r="E16159" s="144" t="s">
        <v>192</v>
      </c>
      <c r="F16159" s="144">
        <v>2095</v>
      </c>
      <c r="G16159" s="147">
        <v>16.972846509505182</v>
      </c>
      <c r="H16159" s="147">
        <v>20.743083333333335</v>
      </c>
      <c r="I16159" s="147">
        <v>25.5</v>
      </c>
      <c r="J16159" s="147">
        <v>29.125749999999996</v>
      </c>
      <c r="K16159" s="147">
        <v>32.717999999999996</v>
      </c>
    </row>
    <row r="16160" spans="2:11" x14ac:dyDescent="0.2">
      <c r="B16160" s="21" t="str">
        <f t="shared" si="252"/>
        <v>PeterboroughIce Accretion2100RCP6.0</v>
      </c>
      <c r="C16160" t="s">
        <v>412</v>
      </c>
      <c r="D16160" t="s">
        <v>486</v>
      </c>
      <c r="E16160" s="144" t="s">
        <v>192</v>
      </c>
      <c r="F16160" s="144">
        <v>2100</v>
      </c>
      <c r="G16160" s="147">
        <v>16.595929863410944</v>
      </c>
      <c r="H16160" s="147">
        <v>20.335000000000001</v>
      </c>
      <c r="I16160" s="147">
        <v>25.05</v>
      </c>
      <c r="J16160" s="147">
        <v>28.645499999999998</v>
      </c>
      <c r="K16160" s="147">
        <v>32.192999999999998</v>
      </c>
    </row>
    <row r="16161" spans="2:11" x14ac:dyDescent="0.2">
      <c r="B16161" s="21" t="str">
        <f t="shared" si="252"/>
        <v>PeterboroughIce Accretion2023RCP8.5</v>
      </c>
      <c r="C16161" t="s">
        <v>412</v>
      </c>
      <c r="D16161" t="s">
        <v>486</v>
      </c>
      <c r="E16161" s="144" t="s">
        <v>191</v>
      </c>
      <c r="F16161" s="144">
        <v>2023</v>
      </c>
      <c r="G16161" s="147">
        <v>17.587510578520401</v>
      </c>
      <c r="H16161" s="147">
        <v>20.998999999999999</v>
      </c>
      <c r="I16161" s="147">
        <v>25.324999999999996</v>
      </c>
      <c r="J16161" s="147">
        <v>28.617249999999995</v>
      </c>
      <c r="K16161" s="147">
        <v>31.940999999999999</v>
      </c>
    </row>
    <row r="16162" spans="2:11" x14ac:dyDescent="0.2">
      <c r="B16162" s="21" t="str">
        <f t="shared" si="252"/>
        <v>PeterboroughIce Accretion2025RCP8.5</v>
      </c>
      <c r="C16162" t="s">
        <v>412</v>
      </c>
      <c r="D16162" t="s">
        <v>486</v>
      </c>
      <c r="E16162" s="144" t="s">
        <v>191</v>
      </c>
      <c r="F16162" s="144">
        <v>2025</v>
      </c>
      <c r="G16162" s="147">
        <v>17.720881084061439</v>
      </c>
      <c r="H16162" s="147">
        <v>21.192666666666668</v>
      </c>
      <c r="I16162" s="147">
        <v>25.599999999999998</v>
      </c>
      <c r="J16162" s="147">
        <v>28.956249999999994</v>
      </c>
      <c r="K16162" s="147">
        <v>32.329499999999996</v>
      </c>
    </row>
    <row r="16163" spans="2:11" x14ac:dyDescent="0.2">
      <c r="B16163" s="21" t="str">
        <f t="shared" si="252"/>
        <v>PeterboroughIce Accretion2030RCP8.5</v>
      </c>
      <c r="C16163" t="s">
        <v>412</v>
      </c>
      <c r="D16163" t="s">
        <v>486</v>
      </c>
      <c r="E16163" s="144" t="s">
        <v>191</v>
      </c>
      <c r="F16163" s="144">
        <v>2030</v>
      </c>
      <c r="G16163" s="147">
        <v>17.85425158960248</v>
      </c>
      <c r="H16163" s="147">
        <v>21.386333333333333</v>
      </c>
      <c r="I16163" s="147">
        <v>25.875</v>
      </c>
      <c r="J16163" s="147">
        <v>29.295249999999996</v>
      </c>
      <c r="K16163" s="147">
        <v>32.717999999999996</v>
      </c>
    </row>
    <row r="16164" spans="2:11" x14ac:dyDescent="0.2">
      <c r="B16164" s="21" t="str">
        <f t="shared" si="252"/>
        <v>PeterboroughIce Accretion2035RCP8.5</v>
      </c>
      <c r="C16164" t="s">
        <v>412</v>
      </c>
      <c r="D16164" t="s">
        <v>486</v>
      </c>
      <c r="E16164" s="144" t="s">
        <v>191</v>
      </c>
      <c r="F16164" s="144">
        <v>2035</v>
      </c>
      <c r="G16164" s="147">
        <v>17.987622095143518</v>
      </c>
      <c r="H16164" s="147">
        <v>21.580000000000002</v>
      </c>
      <c r="I16164" s="147">
        <v>26.150000000000002</v>
      </c>
      <c r="J16164" s="147">
        <v>29.634249999999994</v>
      </c>
      <c r="K16164" s="147">
        <v>33.106499999999997</v>
      </c>
    </row>
    <row r="16165" spans="2:11" x14ac:dyDescent="0.2">
      <c r="B16165" s="21" t="str">
        <f t="shared" si="252"/>
        <v>PeterboroughIce Accretion2040RCP8.5</v>
      </c>
      <c r="C16165" t="s">
        <v>412</v>
      </c>
      <c r="D16165" t="s">
        <v>486</v>
      </c>
      <c r="E16165" s="144" t="s">
        <v>191</v>
      </c>
      <c r="F16165" s="144">
        <v>2040</v>
      </c>
      <c r="G16165" s="147">
        <v>17.819459283809163</v>
      </c>
      <c r="H16165" s="147">
        <v>21.414000000000001</v>
      </c>
      <c r="I16165" s="147">
        <v>25.975000000000001</v>
      </c>
      <c r="J16165" s="147">
        <v>29.445916666666662</v>
      </c>
      <c r="K16165" s="147">
        <v>32.917499999999997</v>
      </c>
    </row>
    <row r="16166" spans="2:11" x14ac:dyDescent="0.2">
      <c r="B16166" s="21" t="str">
        <f t="shared" si="252"/>
        <v>PeterboroughIce Accretion2045RCP8.5</v>
      </c>
      <c r="C16166" t="s">
        <v>412</v>
      </c>
      <c r="D16166" t="s">
        <v>486</v>
      </c>
      <c r="E16166" s="144" t="s">
        <v>191</v>
      </c>
      <c r="F16166" s="144">
        <v>2045</v>
      </c>
      <c r="G16166" s="147">
        <v>17.651296472474812</v>
      </c>
      <c r="H16166" s="147">
        <v>21.248000000000001</v>
      </c>
      <c r="I16166" s="147">
        <v>25.799999999999997</v>
      </c>
      <c r="J16166" s="147">
        <v>29.257583333333326</v>
      </c>
      <c r="K16166" s="147">
        <v>32.728499999999997</v>
      </c>
    </row>
    <row r="16167" spans="2:11" x14ac:dyDescent="0.2">
      <c r="B16167" s="21" t="str">
        <f t="shared" si="252"/>
        <v>PeterboroughIce Accretion2050RCP8.5</v>
      </c>
      <c r="C16167" t="s">
        <v>412</v>
      </c>
      <c r="D16167" t="s">
        <v>486</v>
      </c>
      <c r="E16167" s="144" t="s">
        <v>191</v>
      </c>
      <c r="F16167" s="144">
        <v>2050</v>
      </c>
      <c r="G16167" s="147">
        <v>17.564315707991526</v>
      </c>
      <c r="H16167" s="147">
        <v>21.241083333333332</v>
      </c>
      <c r="I16167" s="147">
        <v>25.883333333333333</v>
      </c>
      <c r="J16167" s="147">
        <v>29.408249999999995</v>
      </c>
      <c r="K16167" s="147">
        <v>32.948999999999998</v>
      </c>
    </row>
    <row r="16168" spans="2:11" x14ac:dyDescent="0.2">
      <c r="B16168" s="21" t="str">
        <f t="shared" si="252"/>
        <v>PeterboroughIce Accretion2055RCP8.5</v>
      </c>
      <c r="C16168" t="s">
        <v>412</v>
      </c>
      <c r="D16168" t="s">
        <v>486</v>
      </c>
      <c r="E16168" s="144" t="s">
        <v>191</v>
      </c>
      <c r="F16168" s="144">
        <v>2055</v>
      </c>
      <c r="G16168" s="147">
        <v>17.645497754842591</v>
      </c>
      <c r="H16168" s="147">
        <v>21.400166666666667</v>
      </c>
      <c r="I16168" s="147">
        <v>26.141666666666666</v>
      </c>
      <c r="J16168" s="147">
        <v>29.747249999999994</v>
      </c>
      <c r="K16168" s="147">
        <v>33.358499999999999</v>
      </c>
    </row>
    <row r="16169" spans="2:11" x14ac:dyDescent="0.2">
      <c r="B16169" s="21" t="str">
        <f t="shared" si="252"/>
        <v>PeterboroughIce Accretion2060RCP8.5</v>
      </c>
      <c r="C16169" t="s">
        <v>412</v>
      </c>
      <c r="D16169" t="s">
        <v>486</v>
      </c>
      <c r="E16169" s="144" t="s">
        <v>191</v>
      </c>
      <c r="F16169" s="144">
        <v>2060</v>
      </c>
      <c r="G16169" s="147">
        <v>17.349763155599423</v>
      </c>
      <c r="H16169" s="147">
        <v>21.151166666666665</v>
      </c>
      <c r="I16169" s="147">
        <v>25.950000000000003</v>
      </c>
      <c r="J16169" s="147">
        <v>29.605999999999998</v>
      </c>
      <c r="K16169" s="147">
        <v>33.243000000000002</v>
      </c>
    </row>
    <row r="16170" spans="2:11" x14ac:dyDescent="0.2">
      <c r="B16170" s="21" t="str">
        <f t="shared" si="252"/>
        <v>PeterboroughIce Accretion2065RCP8.5</v>
      </c>
      <c r="C16170" t="s">
        <v>412</v>
      </c>
      <c r="D16170" t="s">
        <v>486</v>
      </c>
      <c r="E16170" s="144" t="s">
        <v>191</v>
      </c>
      <c r="F16170" s="144">
        <v>2065</v>
      </c>
      <c r="G16170" s="147">
        <v>16.972846509505182</v>
      </c>
      <c r="H16170" s="147">
        <v>20.743083333333335</v>
      </c>
      <c r="I16170" s="147">
        <v>25.5</v>
      </c>
      <c r="J16170" s="147">
        <v>29.125749999999996</v>
      </c>
      <c r="K16170" s="147">
        <v>32.717999999999996</v>
      </c>
    </row>
    <row r="16171" spans="2:11" x14ac:dyDescent="0.2">
      <c r="B16171" s="21" t="str">
        <f t="shared" si="252"/>
        <v>PeterboroughIce Accretion2070RCP8.5</v>
      </c>
      <c r="C16171" t="s">
        <v>412</v>
      </c>
      <c r="D16171" t="s">
        <v>486</v>
      </c>
      <c r="E16171" s="144" t="s">
        <v>191</v>
      </c>
      <c r="F16171" s="144">
        <v>2070</v>
      </c>
      <c r="G16171" s="147">
        <v>16.230610652581145</v>
      </c>
      <c r="H16171" s="147">
        <v>19.933833333333336</v>
      </c>
      <c r="I16171" s="147">
        <v>24.608333333333334</v>
      </c>
      <c r="J16171" s="147">
        <v>28.15583333333333</v>
      </c>
      <c r="K16171" s="147">
        <v>31.6785</v>
      </c>
    </row>
    <row r="16172" spans="2:11" x14ac:dyDescent="0.2">
      <c r="B16172" s="21" t="str">
        <f t="shared" si="252"/>
        <v>PeterboroughIce Accretion2075RCP8.5</v>
      </c>
      <c r="C16172" t="s">
        <v>412</v>
      </c>
      <c r="D16172" t="s">
        <v>486</v>
      </c>
      <c r="E16172" s="144" t="s">
        <v>191</v>
      </c>
      <c r="F16172" s="144">
        <v>2075</v>
      </c>
      <c r="G16172" s="147">
        <v>15.865291441751344</v>
      </c>
      <c r="H16172" s="147">
        <v>19.532666666666668</v>
      </c>
      <c r="I16172" s="147">
        <v>24.166666666666664</v>
      </c>
      <c r="J16172" s="147">
        <v>27.666166666666665</v>
      </c>
      <c r="K16172" s="147">
        <v>31.163999999999998</v>
      </c>
    </row>
    <row r="16173" spans="2:11" x14ac:dyDescent="0.2">
      <c r="B16173" s="21" t="str">
        <f t="shared" si="252"/>
        <v>PeterboroughIce Accretion2080RCP8.5</v>
      </c>
      <c r="C16173" t="s">
        <v>412</v>
      </c>
      <c r="D16173" t="s">
        <v>486</v>
      </c>
      <c r="E16173" s="144" t="s">
        <v>191</v>
      </c>
      <c r="F16173" s="144">
        <v>2080</v>
      </c>
      <c r="G16173" s="147">
        <v>15.499972230921543</v>
      </c>
      <c r="H16173" s="147">
        <v>19.131500000000003</v>
      </c>
      <c r="I16173" s="147">
        <v>23.724999999999998</v>
      </c>
      <c r="J16173" s="147">
        <v>27.176499999999997</v>
      </c>
      <c r="K16173" s="147">
        <v>30.6495</v>
      </c>
    </row>
    <row r="16174" spans="2:11" x14ac:dyDescent="0.2">
      <c r="B16174" s="21" t="str">
        <f t="shared" si="252"/>
        <v>PeterboroughIce Accretion2085RCP8.5</v>
      </c>
      <c r="C16174" t="s">
        <v>412</v>
      </c>
      <c r="D16174" t="s">
        <v>486</v>
      </c>
      <c r="E16174" s="144" t="s">
        <v>191</v>
      </c>
      <c r="F16174" s="144">
        <v>2085</v>
      </c>
      <c r="G16174" s="147">
        <v>14.925899185331854</v>
      </c>
      <c r="H16174" s="147">
        <v>18.477875000000001</v>
      </c>
      <c r="I16174" s="147">
        <v>22.962499999999999</v>
      </c>
      <c r="J16174" s="147">
        <v>26.343124999999997</v>
      </c>
      <c r="K16174" s="147">
        <v>29.736000000000001</v>
      </c>
    </row>
    <row r="16175" spans="2:11" x14ac:dyDescent="0.2">
      <c r="B16175" s="21" t="str">
        <f t="shared" si="252"/>
        <v>PeterboroughIce Accretion2090RCP8.5</v>
      </c>
      <c r="C16175" t="s">
        <v>412</v>
      </c>
      <c r="D16175" t="s">
        <v>486</v>
      </c>
      <c r="E16175" s="144" t="s">
        <v>191</v>
      </c>
      <c r="F16175" s="144">
        <v>2090</v>
      </c>
      <c r="G16175" s="147">
        <v>14.351826139742167</v>
      </c>
      <c r="H16175" s="147">
        <v>17.824249999999999</v>
      </c>
      <c r="I16175" s="147">
        <v>22.2</v>
      </c>
      <c r="J16175" s="147">
        <v>25.509749999999997</v>
      </c>
      <c r="K16175" s="147">
        <v>28.822500000000002</v>
      </c>
    </row>
    <row r="16176" spans="2:11" x14ac:dyDescent="0.2">
      <c r="B16176" s="21" t="str">
        <f t="shared" si="252"/>
        <v>PeterboroughIce Accretion2095RCP8.5</v>
      </c>
      <c r="C16176" t="s">
        <v>412</v>
      </c>
      <c r="D16176" t="s">
        <v>486</v>
      </c>
      <c r="E16176" s="144" t="s">
        <v>191</v>
      </c>
      <c r="F16176" s="144">
        <v>2095</v>
      </c>
      <c r="G16176" s="147">
        <v>14.351826139742167</v>
      </c>
      <c r="H16176" s="147">
        <v>17.824249999999999</v>
      </c>
      <c r="I16176" s="147">
        <v>22.2</v>
      </c>
      <c r="J16176" s="147">
        <v>25.509749999999997</v>
      </c>
      <c r="K16176" s="147">
        <v>28.822500000000002</v>
      </c>
    </row>
    <row r="16177" spans="2:11" x14ac:dyDescent="0.2">
      <c r="B16177" s="21" t="str">
        <f t="shared" si="252"/>
        <v>PeterboroughIce Accretion2100RCP8.5</v>
      </c>
      <c r="C16177" t="s">
        <v>412</v>
      </c>
      <c r="D16177" t="s">
        <v>486</v>
      </c>
      <c r="E16177" s="144" t="s">
        <v>191</v>
      </c>
      <c r="F16177" s="144">
        <v>2100</v>
      </c>
      <c r="G16177" s="147">
        <v>14.351826139742167</v>
      </c>
      <c r="H16177" s="147">
        <v>17.824249999999999</v>
      </c>
      <c r="I16177" s="147">
        <v>22.2</v>
      </c>
      <c r="J16177" s="147">
        <v>25.509749999999997</v>
      </c>
      <c r="K16177" s="147">
        <v>28.822500000000002</v>
      </c>
    </row>
    <row r="16178" spans="2:11" x14ac:dyDescent="0.2">
      <c r="B16178" s="21" t="str">
        <f t="shared" si="252"/>
        <v>PeterboroughWind2023RCP4.5</v>
      </c>
      <c r="C16178" t="s">
        <v>412</v>
      </c>
      <c r="D16178" t="s">
        <v>1</v>
      </c>
      <c r="E16178" s="144" t="s">
        <v>193</v>
      </c>
      <c r="F16178" s="144">
        <v>2023</v>
      </c>
      <c r="G16178" s="147">
        <v>76.184018341460146</v>
      </c>
      <c r="H16178" s="147">
        <v>81.970944000000003</v>
      </c>
      <c r="I16178" s="147">
        <v>88.043999999999997</v>
      </c>
      <c r="J16178" s="147">
        <v>94.141168000000008</v>
      </c>
      <c r="K16178" s="147">
        <v>100.22971199999999</v>
      </c>
    </row>
    <row r="16179" spans="2:11" x14ac:dyDescent="0.2">
      <c r="B16179" s="21" t="str">
        <f t="shared" si="252"/>
        <v>PeterboroughWind2025RCP4.5</v>
      </c>
      <c r="C16179" t="s">
        <v>412</v>
      </c>
      <c r="D16179" t="s">
        <v>1</v>
      </c>
      <c r="E16179" s="144" t="s">
        <v>193</v>
      </c>
      <c r="F16179" s="144">
        <v>2025</v>
      </c>
      <c r="G16179" s="147">
        <v>76.189084105030958</v>
      </c>
      <c r="H16179" s="147">
        <v>81.983220000000003</v>
      </c>
      <c r="I16179" s="147">
        <v>88.06453333333333</v>
      </c>
      <c r="J16179" s="147">
        <v>94.167846666666676</v>
      </c>
      <c r="K16179" s="147">
        <v>100.26315199999999</v>
      </c>
    </row>
    <row r="16180" spans="2:11" x14ac:dyDescent="0.2">
      <c r="B16180" s="21" t="str">
        <f t="shared" si="252"/>
        <v>PeterboroughWind2030RCP4.5</v>
      </c>
      <c r="C16180" t="s">
        <v>412</v>
      </c>
      <c r="D16180" t="s">
        <v>1</v>
      </c>
      <c r="E16180" s="144" t="s">
        <v>193</v>
      </c>
      <c r="F16180" s="144">
        <v>2030</v>
      </c>
      <c r="G16180" s="147">
        <v>76.19414986860177</v>
      </c>
      <c r="H16180" s="147">
        <v>81.995496000000003</v>
      </c>
      <c r="I16180" s="147">
        <v>88.085066666666663</v>
      </c>
      <c r="J16180" s="147">
        <v>94.194525333333345</v>
      </c>
      <c r="K16180" s="147">
        <v>100.29659199999999</v>
      </c>
    </row>
    <row r="16181" spans="2:11" x14ac:dyDescent="0.2">
      <c r="B16181" s="21" t="str">
        <f t="shared" si="252"/>
        <v>PeterboroughWind2035RCP4.5</v>
      </c>
      <c r="C16181" t="s">
        <v>412</v>
      </c>
      <c r="D16181" t="s">
        <v>1</v>
      </c>
      <c r="E16181" s="144" t="s">
        <v>193</v>
      </c>
      <c r="F16181" s="144">
        <v>2035</v>
      </c>
      <c r="G16181" s="147">
        <v>76.199215632172582</v>
      </c>
      <c r="H16181" s="147">
        <v>82.007772000000003</v>
      </c>
      <c r="I16181" s="147">
        <v>88.10560000000001</v>
      </c>
      <c r="J16181" s="147">
        <v>94.221204000000014</v>
      </c>
      <c r="K16181" s="147">
        <v>100.33003199999999</v>
      </c>
    </row>
    <row r="16182" spans="2:11" x14ac:dyDescent="0.2">
      <c r="B16182" s="21" t="str">
        <f t="shared" si="252"/>
        <v>PeterboroughWind2040RCP4.5</v>
      </c>
      <c r="C16182" t="s">
        <v>412</v>
      </c>
      <c r="D16182" t="s">
        <v>1</v>
      </c>
      <c r="E16182" s="144" t="s">
        <v>193</v>
      </c>
      <c r="F16182" s="144">
        <v>2040</v>
      </c>
      <c r="G16182" s="147">
        <v>76.204281395743394</v>
      </c>
      <c r="H16182" s="147">
        <v>82.020048000000003</v>
      </c>
      <c r="I16182" s="147">
        <v>88.126133333333343</v>
      </c>
      <c r="J16182" s="147">
        <v>94.247882666666683</v>
      </c>
      <c r="K16182" s="147">
        <v>100.363472</v>
      </c>
    </row>
    <row r="16183" spans="2:11" x14ac:dyDescent="0.2">
      <c r="B16183" s="21" t="str">
        <f t="shared" si="252"/>
        <v>PeterboroughWind2045RCP4.5</v>
      </c>
      <c r="C16183" t="s">
        <v>412</v>
      </c>
      <c r="D16183" t="s">
        <v>1</v>
      </c>
      <c r="E16183" s="144" t="s">
        <v>193</v>
      </c>
      <c r="F16183" s="144">
        <v>2045</v>
      </c>
      <c r="G16183" s="147">
        <v>76.209347159314206</v>
      </c>
      <c r="H16183" s="147">
        <v>82.032324000000003</v>
      </c>
      <c r="I16183" s="147">
        <v>88.146666666666675</v>
      </c>
      <c r="J16183" s="147">
        <v>94.274561333333352</v>
      </c>
      <c r="K16183" s="147">
        <v>100.396912</v>
      </c>
    </row>
    <row r="16184" spans="2:11" x14ac:dyDescent="0.2">
      <c r="B16184" s="21" t="str">
        <f t="shared" si="252"/>
        <v>PeterboroughWind2050RCP4.5</v>
      </c>
      <c r="C16184" t="s">
        <v>412</v>
      </c>
      <c r="D16184" t="s">
        <v>1</v>
      </c>
      <c r="E16184" s="144" t="s">
        <v>193</v>
      </c>
      <c r="F16184" s="144">
        <v>2050</v>
      </c>
      <c r="G16184" s="147">
        <v>76.320793957872098</v>
      </c>
      <c r="H16184" s="147">
        <v>82.180454400000002</v>
      </c>
      <c r="I16184" s="147">
        <v>88.339680000000001</v>
      </c>
      <c r="J16184" s="147">
        <v>94.504625600000026</v>
      </c>
      <c r="K16184" s="147">
        <v>100.66510079999999</v>
      </c>
    </row>
    <row r="16185" spans="2:11" x14ac:dyDescent="0.2">
      <c r="B16185" s="21" t="str">
        <f t="shared" si="252"/>
        <v>PeterboroughWind2055RCP4.5</v>
      </c>
      <c r="C16185" t="s">
        <v>412</v>
      </c>
      <c r="D16185" t="s">
        <v>1</v>
      </c>
      <c r="E16185" s="144" t="s">
        <v>193</v>
      </c>
      <c r="F16185" s="144">
        <v>2055</v>
      </c>
      <c r="G16185" s="147">
        <v>76.427174992859179</v>
      </c>
      <c r="H16185" s="147">
        <v>82.316308800000002</v>
      </c>
      <c r="I16185" s="147">
        <v>88.512160000000009</v>
      </c>
      <c r="J16185" s="147">
        <v>94.708011200000016</v>
      </c>
      <c r="K16185" s="147">
        <v>100.8998496</v>
      </c>
    </row>
    <row r="16186" spans="2:11" x14ac:dyDescent="0.2">
      <c r="B16186" s="21" t="str">
        <f t="shared" si="252"/>
        <v>PeterboroughWind2060RCP4.5</v>
      </c>
      <c r="C16186" t="s">
        <v>412</v>
      </c>
      <c r="D16186" t="s">
        <v>1</v>
      </c>
      <c r="E16186" s="144" t="s">
        <v>193</v>
      </c>
      <c r="F16186" s="144">
        <v>2060</v>
      </c>
      <c r="G16186" s="147">
        <v>76.533556027846259</v>
      </c>
      <c r="H16186" s="147">
        <v>82.452163200000001</v>
      </c>
      <c r="I16186" s="147">
        <v>88.684640000000002</v>
      </c>
      <c r="J16186" s="147">
        <v>94.91139680000002</v>
      </c>
      <c r="K16186" s="147">
        <v>101.13459839999999</v>
      </c>
    </row>
    <row r="16187" spans="2:11" x14ac:dyDescent="0.2">
      <c r="B16187" s="21" t="str">
        <f t="shared" si="252"/>
        <v>PeterboroughWind2065RCP4.5</v>
      </c>
      <c r="C16187" t="s">
        <v>412</v>
      </c>
      <c r="D16187" t="s">
        <v>1</v>
      </c>
      <c r="E16187" s="144" t="s">
        <v>193</v>
      </c>
      <c r="F16187" s="144">
        <v>2065</v>
      </c>
      <c r="G16187" s="147">
        <v>76.63993706283334</v>
      </c>
      <c r="H16187" s="147">
        <v>82.588017600000001</v>
      </c>
      <c r="I16187" s="147">
        <v>88.857120000000009</v>
      </c>
      <c r="J16187" s="147">
        <v>95.11478240000001</v>
      </c>
      <c r="K16187" s="147">
        <v>101.36934719999999</v>
      </c>
    </row>
    <row r="16188" spans="2:11" x14ac:dyDescent="0.2">
      <c r="B16188" s="21" t="str">
        <f t="shared" si="252"/>
        <v>PeterboroughWind2070RCP4.5</v>
      </c>
      <c r="C16188" t="s">
        <v>412</v>
      </c>
      <c r="D16188" t="s">
        <v>1</v>
      </c>
      <c r="E16188" s="144" t="s">
        <v>193</v>
      </c>
      <c r="F16188" s="144">
        <v>2070</v>
      </c>
      <c r="G16188" s="147">
        <v>76.746318097820421</v>
      </c>
      <c r="H16188" s="147">
        <v>82.723872</v>
      </c>
      <c r="I16188" s="147">
        <v>89.029600000000002</v>
      </c>
      <c r="J16188" s="147">
        <v>95.318168000000014</v>
      </c>
      <c r="K16188" s="147">
        <v>101.60409599999998</v>
      </c>
    </row>
    <row r="16189" spans="2:11" x14ac:dyDescent="0.2">
      <c r="B16189" s="21" t="str">
        <f t="shared" si="252"/>
        <v>PeterboroughWind2075RCP4.5</v>
      </c>
      <c r="C16189" t="s">
        <v>412</v>
      </c>
      <c r="D16189" t="s">
        <v>1</v>
      </c>
      <c r="E16189" s="144" t="s">
        <v>193</v>
      </c>
      <c r="F16189" s="144">
        <v>2075</v>
      </c>
      <c r="G16189" s="147">
        <v>76.847633369236689</v>
      </c>
      <c r="H16189" s="147">
        <v>82.856179999999995</v>
      </c>
      <c r="I16189" s="147">
        <v>89.2012</v>
      </c>
      <c r="J16189" s="147">
        <v>95.523750666666686</v>
      </c>
      <c r="K16189" s="147">
        <v>101.84486399999999</v>
      </c>
    </row>
    <row r="16190" spans="2:11" x14ac:dyDescent="0.2">
      <c r="B16190" s="21" t="str">
        <f t="shared" si="252"/>
        <v>PeterboroughWind2080RCP4.5</v>
      </c>
      <c r="C16190" t="s">
        <v>412</v>
      </c>
      <c r="D16190" t="s">
        <v>1</v>
      </c>
      <c r="E16190" s="144" t="s">
        <v>193</v>
      </c>
      <c r="F16190" s="144">
        <v>2080</v>
      </c>
      <c r="G16190" s="147">
        <v>76.948948640652944</v>
      </c>
      <c r="H16190" s="147">
        <v>82.988488000000004</v>
      </c>
      <c r="I16190" s="147">
        <v>89.372799999999998</v>
      </c>
      <c r="J16190" s="147">
        <v>95.729333333333344</v>
      </c>
      <c r="K16190" s="147">
        <v>102.08563199999999</v>
      </c>
    </row>
    <row r="16191" spans="2:11" x14ac:dyDescent="0.2">
      <c r="B16191" s="21" t="str">
        <f t="shared" si="252"/>
        <v>PeterboroughWind2085RCP4.5</v>
      </c>
      <c r="C16191" t="s">
        <v>412</v>
      </c>
      <c r="D16191" t="s">
        <v>1</v>
      </c>
      <c r="E16191" s="144" t="s">
        <v>193</v>
      </c>
      <c r="F16191" s="144">
        <v>2085</v>
      </c>
      <c r="G16191" s="147">
        <v>77.050263912069212</v>
      </c>
      <c r="H16191" s="147">
        <v>83.120795999999999</v>
      </c>
      <c r="I16191" s="147">
        <v>89.544399999999996</v>
      </c>
      <c r="J16191" s="147">
        <v>95.934916000000015</v>
      </c>
      <c r="K16191" s="147">
        <v>102.32639999999999</v>
      </c>
    </row>
    <row r="16192" spans="2:11" x14ac:dyDescent="0.2">
      <c r="B16192" s="21" t="str">
        <f t="shared" si="252"/>
        <v>PeterboroughWind2090RCP4.5</v>
      </c>
      <c r="C16192" t="s">
        <v>412</v>
      </c>
      <c r="D16192" t="s">
        <v>1</v>
      </c>
      <c r="E16192" s="144" t="s">
        <v>193</v>
      </c>
      <c r="F16192" s="144">
        <v>2090</v>
      </c>
      <c r="G16192" s="147">
        <v>77.151579183485481</v>
      </c>
      <c r="H16192" s="147">
        <v>83.253103999999993</v>
      </c>
      <c r="I16192" s="147">
        <v>89.716000000000008</v>
      </c>
      <c r="J16192" s="147">
        <v>96.140498666666687</v>
      </c>
      <c r="K16192" s="147">
        <v>102.567168</v>
      </c>
    </row>
    <row r="16193" spans="2:11" x14ac:dyDescent="0.2">
      <c r="B16193" s="21" t="str">
        <f t="shared" si="252"/>
        <v>PeterboroughWind2095RCP4.5</v>
      </c>
      <c r="C16193" t="s">
        <v>412</v>
      </c>
      <c r="D16193" t="s">
        <v>1</v>
      </c>
      <c r="E16193" s="144" t="s">
        <v>193</v>
      </c>
      <c r="F16193" s="144">
        <v>2095</v>
      </c>
      <c r="G16193" s="147">
        <v>77.252894454901735</v>
      </c>
      <c r="H16193" s="147">
        <v>83.385412000000002</v>
      </c>
      <c r="I16193" s="147">
        <v>89.887600000000006</v>
      </c>
      <c r="J16193" s="147">
        <v>96.346081333333345</v>
      </c>
      <c r="K16193" s="147">
        <v>102.807936</v>
      </c>
    </row>
    <row r="16194" spans="2:11" x14ac:dyDescent="0.2">
      <c r="B16194" s="21" t="str">
        <f t="shared" si="252"/>
        <v>PeterboroughWind2100RCP4.5</v>
      </c>
      <c r="C16194" t="s">
        <v>412</v>
      </c>
      <c r="D16194" t="s">
        <v>1</v>
      </c>
      <c r="E16194" s="144" t="s">
        <v>193</v>
      </c>
      <c r="F16194" s="144">
        <v>2100</v>
      </c>
      <c r="G16194" s="147">
        <v>77.354209726318004</v>
      </c>
      <c r="H16194" s="147">
        <v>83.517719999999997</v>
      </c>
      <c r="I16194" s="147">
        <v>90.059200000000004</v>
      </c>
      <c r="J16194" s="147">
        <v>96.551664000000017</v>
      </c>
      <c r="K16194" s="147">
        <v>103.048704</v>
      </c>
    </row>
    <row r="16195" spans="2:11" x14ac:dyDescent="0.2">
      <c r="B16195" s="21" t="str">
        <f t="shared" si="252"/>
        <v>PeterboroughWind2023RCP6.0</v>
      </c>
      <c r="C16195" t="s">
        <v>412</v>
      </c>
      <c r="D16195" t="s">
        <v>1</v>
      </c>
      <c r="E16195" s="144" t="s">
        <v>192</v>
      </c>
      <c r="F16195" s="144">
        <v>2023</v>
      </c>
      <c r="G16195" s="147">
        <v>76.184018341460146</v>
      </c>
      <c r="H16195" s="147">
        <v>81.970944000000003</v>
      </c>
      <c r="I16195" s="147">
        <v>88.043999999999997</v>
      </c>
      <c r="J16195" s="147">
        <v>94.141168000000008</v>
      </c>
      <c r="K16195" s="147">
        <v>100.22971199999999</v>
      </c>
    </row>
    <row r="16196" spans="2:11" x14ac:dyDescent="0.2">
      <c r="B16196" s="21" t="str">
        <f t="shared" si="252"/>
        <v>PeterboroughWind2025RCP6.0</v>
      </c>
      <c r="C16196" t="s">
        <v>412</v>
      </c>
      <c r="D16196" t="s">
        <v>1</v>
      </c>
      <c r="E16196" s="144" t="s">
        <v>192</v>
      </c>
      <c r="F16196" s="144">
        <v>2025</v>
      </c>
      <c r="G16196" s="147">
        <v>76.189084105030958</v>
      </c>
      <c r="H16196" s="147">
        <v>81.983220000000003</v>
      </c>
      <c r="I16196" s="147">
        <v>88.06453333333333</v>
      </c>
      <c r="J16196" s="147">
        <v>94.167846666666676</v>
      </c>
      <c r="K16196" s="147">
        <v>100.26315199999999</v>
      </c>
    </row>
    <row r="16197" spans="2:11" x14ac:dyDescent="0.2">
      <c r="B16197" s="21" t="str">
        <f t="shared" si="252"/>
        <v>PeterboroughWind2030RCP6.0</v>
      </c>
      <c r="C16197" t="s">
        <v>412</v>
      </c>
      <c r="D16197" t="s">
        <v>1</v>
      </c>
      <c r="E16197" s="144" t="s">
        <v>192</v>
      </c>
      <c r="F16197" s="144">
        <v>2030</v>
      </c>
      <c r="G16197" s="147">
        <v>76.19414986860177</v>
      </c>
      <c r="H16197" s="147">
        <v>81.995496000000003</v>
      </c>
      <c r="I16197" s="147">
        <v>88.085066666666663</v>
      </c>
      <c r="J16197" s="147">
        <v>94.194525333333345</v>
      </c>
      <c r="K16197" s="147">
        <v>100.29659199999999</v>
      </c>
    </row>
    <row r="16198" spans="2:11" x14ac:dyDescent="0.2">
      <c r="B16198" s="21" t="str">
        <f t="shared" si="252"/>
        <v>PeterboroughWind2035RCP6.0</v>
      </c>
      <c r="C16198" t="s">
        <v>412</v>
      </c>
      <c r="D16198" t="s">
        <v>1</v>
      </c>
      <c r="E16198" s="144" t="s">
        <v>192</v>
      </c>
      <c r="F16198" s="144">
        <v>2035</v>
      </c>
      <c r="G16198" s="147">
        <v>76.199215632172582</v>
      </c>
      <c r="H16198" s="147">
        <v>82.007772000000003</v>
      </c>
      <c r="I16198" s="147">
        <v>88.10560000000001</v>
      </c>
      <c r="J16198" s="147">
        <v>94.221204000000014</v>
      </c>
      <c r="K16198" s="147">
        <v>100.33003199999999</v>
      </c>
    </row>
    <row r="16199" spans="2:11" x14ac:dyDescent="0.2">
      <c r="B16199" s="21" t="str">
        <f t="shared" si="252"/>
        <v>PeterboroughWind2040RCP6.0</v>
      </c>
      <c r="C16199" t="s">
        <v>412</v>
      </c>
      <c r="D16199" t="s">
        <v>1</v>
      </c>
      <c r="E16199" s="144" t="s">
        <v>192</v>
      </c>
      <c r="F16199" s="144">
        <v>2040</v>
      </c>
      <c r="G16199" s="147">
        <v>76.204281395743394</v>
      </c>
      <c r="H16199" s="147">
        <v>82.020048000000003</v>
      </c>
      <c r="I16199" s="147">
        <v>88.126133333333343</v>
      </c>
      <c r="J16199" s="147">
        <v>94.247882666666683</v>
      </c>
      <c r="K16199" s="147">
        <v>100.363472</v>
      </c>
    </row>
    <row r="16200" spans="2:11" x14ac:dyDescent="0.2">
      <c r="B16200" s="21" t="str">
        <f t="shared" si="252"/>
        <v>PeterboroughWind2045RCP6.0</v>
      </c>
      <c r="C16200" t="s">
        <v>412</v>
      </c>
      <c r="D16200" t="s">
        <v>1</v>
      </c>
      <c r="E16200" s="144" t="s">
        <v>192</v>
      </c>
      <c r="F16200" s="144">
        <v>2045</v>
      </c>
      <c r="G16200" s="147">
        <v>76.209347159314206</v>
      </c>
      <c r="H16200" s="147">
        <v>82.032324000000003</v>
      </c>
      <c r="I16200" s="147">
        <v>88.146666666666675</v>
      </c>
      <c r="J16200" s="147">
        <v>94.274561333333352</v>
      </c>
      <c r="K16200" s="147">
        <v>100.396912</v>
      </c>
    </row>
    <row r="16201" spans="2:11" x14ac:dyDescent="0.2">
      <c r="B16201" s="21" t="str">
        <f t="shared" si="252"/>
        <v>PeterboroughWind2050RCP6.0</v>
      </c>
      <c r="C16201" t="s">
        <v>412</v>
      </c>
      <c r="D16201" t="s">
        <v>1</v>
      </c>
      <c r="E16201" s="144" t="s">
        <v>192</v>
      </c>
      <c r="F16201" s="144">
        <v>2050</v>
      </c>
      <c r="G16201" s="147">
        <v>76.320793957872098</v>
      </c>
      <c r="H16201" s="147">
        <v>82.180454400000002</v>
      </c>
      <c r="I16201" s="147">
        <v>88.339680000000001</v>
      </c>
      <c r="J16201" s="147">
        <v>94.504625600000026</v>
      </c>
      <c r="K16201" s="147">
        <v>100.66510079999999</v>
      </c>
    </row>
    <row r="16202" spans="2:11" x14ac:dyDescent="0.2">
      <c r="B16202" s="21" t="str">
        <f t="shared" si="252"/>
        <v>PeterboroughWind2055RCP6.0</v>
      </c>
      <c r="C16202" t="s">
        <v>412</v>
      </c>
      <c r="D16202" t="s">
        <v>1</v>
      </c>
      <c r="E16202" s="144" t="s">
        <v>192</v>
      </c>
      <c r="F16202" s="144">
        <v>2055</v>
      </c>
      <c r="G16202" s="147">
        <v>76.427174992859179</v>
      </c>
      <c r="H16202" s="147">
        <v>82.316308800000002</v>
      </c>
      <c r="I16202" s="147">
        <v>88.512160000000009</v>
      </c>
      <c r="J16202" s="147">
        <v>94.708011200000016</v>
      </c>
      <c r="K16202" s="147">
        <v>100.8998496</v>
      </c>
    </row>
    <row r="16203" spans="2:11" x14ac:dyDescent="0.2">
      <c r="B16203" s="21" t="str">
        <f t="shared" si="252"/>
        <v>PeterboroughWind2060RCP6.0</v>
      </c>
      <c r="C16203" t="s">
        <v>412</v>
      </c>
      <c r="D16203" t="s">
        <v>1</v>
      </c>
      <c r="E16203" s="144" t="s">
        <v>192</v>
      </c>
      <c r="F16203" s="144">
        <v>2060</v>
      </c>
      <c r="G16203" s="147">
        <v>76.533556027846259</v>
      </c>
      <c r="H16203" s="147">
        <v>82.452163200000001</v>
      </c>
      <c r="I16203" s="147">
        <v>88.684640000000002</v>
      </c>
      <c r="J16203" s="147">
        <v>94.91139680000002</v>
      </c>
      <c r="K16203" s="147">
        <v>101.13459839999999</v>
      </c>
    </row>
    <row r="16204" spans="2:11" x14ac:dyDescent="0.2">
      <c r="B16204" s="21" t="str">
        <f t="shared" ref="B16204:B16267" si="253">C16204&amp;D16204&amp;F16204&amp;E16204</f>
        <v>PeterboroughWind2065RCP6.0</v>
      </c>
      <c r="C16204" t="s">
        <v>412</v>
      </c>
      <c r="D16204" t="s">
        <v>1</v>
      </c>
      <c r="E16204" s="144" t="s">
        <v>192</v>
      </c>
      <c r="F16204" s="144">
        <v>2065</v>
      </c>
      <c r="G16204" s="147">
        <v>76.63993706283334</v>
      </c>
      <c r="H16204" s="147">
        <v>82.588017600000001</v>
      </c>
      <c r="I16204" s="147">
        <v>88.857120000000009</v>
      </c>
      <c r="J16204" s="147">
        <v>95.11478240000001</v>
      </c>
      <c r="K16204" s="147">
        <v>101.36934719999999</v>
      </c>
    </row>
    <row r="16205" spans="2:11" x14ac:dyDescent="0.2">
      <c r="B16205" s="21" t="str">
        <f t="shared" si="253"/>
        <v>PeterboroughWind2070RCP6.0</v>
      </c>
      <c r="C16205" t="s">
        <v>412</v>
      </c>
      <c r="D16205" t="s">
        <v>1</v>
      </c>
      <c r="E16205" s="144" t="s">
        <v>192</v>
      </c>
      <c r="F16205" s="144">
        <v>2070</v>
      </c>
      <c r="G16205" s="147">
        <v>76.746318097820421</v>
      </c>
      <c r="H16205" s="147">
        <v>82.723872</v>
      </c>
      <c r="I16205" s="147">
        <v>89.029600000000002</v>
      </c>
      <c r="J16205" s="147">
        <v>95.318168000000014</v>
      </c>
      <c r="K16205" s="147">
        <v>101.60409599999998</v>
      </c>
    </row>
    <row r="16206" spans="2:11" x14ac:dyDescent="0.2">
      <c r="B16206" s="21" t="str">
        <f t="shared" si="253"/>
        <v>PeterboroughWind2075RCP6.0</v>
      </c>
      <c r="C16206" t="s">
        <v>412</v>
      </c>
      <c r="D16206" t="s">
        <v>1</v>
      </c>
      <c r="E16206" s="144" t="s">
        <v>192</v>
      </c>
      <c r="F16206" s="144">
        <v>2075</v>
      </c>
      <c r="G16206" s="147">
        <v>76.898291004944809</v>
      </c>
      <c r="H16206" s="147">
        <v>82.922334000000006</v>
      </c>
      <c r="I16206" s="147">
        <v>89.287000000000006</v>
      </c>
      <c r="J16206" s="147">
        <v>95.626542000000015</v>
      </c>
      <c r="K16206" s="147">
        <v>101.96524799999999</v>
      </c>
    </row>
    <row r="16207" spans="2:11" x14ac:dyDescent="0.2">
      <c r="B16207" s="21" t="str">
        <f t="shared" si="253"/>
        <v>PeterboroughWind2080RCP6.0</v>
      </c>
      <c r="C16207" t="s">
        <v>412</v>
      </c>
      <c r="D16207" t="s">
        <v>1</v>
      </c>
      <c r="E16207" s="144" t="s">
        <v>192</v>
      </c>
      <c r="F16207" s="144">
        <v>2080</v>
      </c>
      <c r="G16207" s="147">
        <v>77.050263912069212</v>
      </c>
      <c r="H16207" s="147">
        <v>83.120795999999999</v>
      </c>
      <c r="I16207" s="147">
        <v>89.544399999999996</v>
      </c>
      <c r="J16207" s="147">
        <v>95.934916000000015</v>
      </c>
      <c r="K16207" s="147">
        <v>102.32639999999999</v>
      </c>
    </row>
    <row r="16208" spans="2:11" x14ac:dyDescent="0.2">
      <c r="B16208" s="21" t="str">
        <f t="shared" si="253"/>
        <v>PeterboroughWind2085RCP6.0</v>
      </c>
      <c r="C16208" t="s">
        <v>412</v>
      </c>
      <c r="D16208" t="s">
        <v>1</v>
      </c>
      <c r="E16208" s="144" t="s">
        <v>192</v>
      </c>
      <c r="F16208" s="144">
        <v>2085</v>
      </c>
      <c r="G16208" s="147">
        <v>77.202236819193615</v>
      </c>
      <c r="H16208" s="147">
        <v>83.319257999999991</v>
      </c>
      <c r="I16208" s="147">
        <v>89.8018</v>
      </c>
      <c r="J16208" s="147">
        <v>96.243290000000016</v>
      </c>
      <c r="K16208" s="147">
        <v>102.687552</v>
      </c>
    </row>
    <row r="16209" spans="2:11" x14ac:dyDescent="0.2">
      <c r="B16209" s="21" t="str">
        <f t="shared" si="253"/>
        <v>PeterboroughWind2090RCP6.0</v>
      </c>
      <c r="C16209" t="s">
        <v>412</v>
      </c>
      <c r="D16209" t="s">
        <v>1</v>
      </c>
      <c r="E16209" s="144" t="s">
        <v>192</v>
      </c>
      <c r="F16209" s="144">
        <v>2090</v>
      </c>
      <c r="G16209" s="147">
        <v>77.650556895210585</v>
      </c>
      <c r="H16209" s="147">
        <v>83.885999999999996</v>
      </c>
      <c r="I16209" s="147">
        <v>90.519733333333335</v>
      </c>
      <c r="J16209" s="147">
        <v>97.091514666666683</v>
      </c>
      <c r="K16209" s="147">
        <v>103.667344</v>
      </c>
    </row>
    <row r="16210" spans="2:11" x14ac:dyDescent="0.2">
      <c r="B16210" s="21" t="str">
        <f t="shared" si="253"/>
        <v>PeterboroughWind2095RCP6.0</v>
      </c>
      <c r="C16210" t="s">
        <v>412</v>
      </c>
      <c r="D16210" t="s">
        <v>1</v>
      </c>
      <c r="E16210" s="144" t="s">
        <v>192</v>
      </c>
      <c r="F16210" s="144">
        <v>2095</v>
      </c>
      <c r="G16210" s="147">
        <v>77.946904064103151</v>
      </c>
      <c r="H16210" s="147">
        <v>84.254280000000008</v>
      </c>
      <c r="I16210" s="147">
        <v>90.980266666666665</v>
      </c>
      <c r="J16210" s="147">
        <v>97.631365333333349</v>
      </c>
      <c r="K16210" s="147">
        <v>104.285984</v>
      </c>
    </row>
    <row r="16211" spans="2:11" x14ac:dyDescent="0.2">
      <c r="B16211" s="21" t="str">
        <f t="shared" si="253"/>
        <v>PeterboroughWind2100RCP6.0</v>
      </c>
      <c r="C16211" t="s">
        <v>412</v>
      </c>
      <c r="D16211" t="s">
        <v>1</v>
      </c>
      <c r="E16211" s="144" t="s">
        <v>192</v>
      </c>
      <c r="F16211" s="144">
        <v>2100</v>
      </c>
      <c r="G16211" s="147">
        <v>78.243251232995732</v>
      </c>
      <c r="H16211" s="147">
        <v>84.622560000000007</v>
      </c>
      <c r="I16211" s="147">
        <v>91.440799999999996</v>
      </c>
      <c r="J16211" s="147">
        <v>98.171216000000015</v>
      </c>
      <c r="K16211" s="147">
        <v>104.904624</v>
      </c>
    </row>
    <row r="16212" spans="2:11" x14ac:dyDescent="0.2">
      <c r="B16212" s="21" t="str">
        <f t="shared" si="253"/>
        <v>PeterboroughWind2023RCP8.5</v>
      </c>
      <c r="C16212" t="s">
        <v>412</v>
      </c>
      <c r="D16212" t="s">
        <v>1</v>
      </c>
      <c r="E16212" s="144" t="s">
        <v>191</v>
      </c>
      <c r="F16212" s="144">
        <v>2023</v>
      </c>
      <c r="G16212" s="147">
        <v>76.184018341460146</v>
      </c>
      <c r="H16212" s="147">
        <v>81.970944000000003</v>
      </c>
      <c r="I16212" s="147">
        <v>88.043999999999997</v>
      </c>
      <c r="J16212" s="147">
        <v>94.141168000000008</v>
      </c>
      <c r="K16212" s="147">
        <v>100.22971199999999</v>
      </c>
    </row>
    <row r="16213" spans="2:11" x14ac:dyDescent="0.2">
      <c r="B16213" s="21" t="str">
        <f t="shared" si="253"/>
        <v>PeterboroughWind2025RCP8.5</v>
      </c>
      <c r="C16213" t="s">
        <v>412</v>
      </c>
      <c r="D16213" t="s">
        <v>1</v>
      </c>
      <c r="E16213" s="144" t="s">
        <v>191</v>
      </c>
      <c r="F16213" s="144">
        <v>2025</v>
      </c>
      <c r="G16213" s="147">
        <v>76.19414986860177</v>
      </c>
      <c r="H16213" s="147">
        <v>81.995496000000003</v>
      </c>
      <c r="I16213" s="147">
        <v>88.085066666666663</v>
      </c>
      <c r="J16213" s="147">
        <v>94.194525333333345</v>
      </c>
      <c r="K16213" s="147">
        <v>100.29659199999999</v>
      </c>
    </row>
    <row r="16214" spans="2:11" x14ac:dyDescent="0.2">
      <c r="B16214" s="21" t="str">
        <f t="shared" si="253"/>
        <v>PeterboroughWind2030RCP8.5</v>
      </c>
      <c r="C16214" t="s">
        <v>412</v>
      </c>
      <c r="D16214" t="s">
        <v>1</v>
      </c>
      <c r="E16214" s="144" t="s">
        <v>191</v>
      </c>
      <c r="F16214" s="144">
        <v>2030</v>
      </c>
      <c r="G16214" s="147">
        <v>76.204281395743394</v>
      </c>
      <c r="H16214" s="147">
        <v>82.020048000000003</v>
      </c>
      <c r="I16214" s="147">
        <v>88.126133333333343</v>
      </c>
      <c r="J16214" s="147">
        <v>94.247882666666683</v>
      </c>
      <c r="K16214" s="147">
        <v>100.363472</v>
      </c>
    </row>
    <row r="16215" spans="2:11" x14ac:dyDescent="0.2">
      <c r="B16215" s="21" t="str">
        <f t="shared" si="253"/>
        <v>PeterboroughWind2035RCP8.5</v>
      </c>
      <c r="C16215" t="s">
        <v>412</v>
      </c>
      <c r="D16215" t="s">
        <v>1</v>
      </c>
      <c r="E16215" s="144" t="s">
        <v>191</v>
      </c>
      <c r="F16215" s="144">
        <v>2035</v>
      </c>
      <c r="G16215" s="147">
        <v>76.214412922885018</v>
      </c>
      <c r="H16215" s="147">
        <v>82.044600000000003</v>
      </c>
      <c r="I16215" s="147">
        <v>88.167200000000008</v>
      </c>
      <c r="J16215" s="147">
        <v>94.301240000000021</v>
      </c>
      <c r="K16215" s="147">
        <v>100.430352</v>
      </c>
    </row>
    <row r="16216" spans="2:11" x14ac:dyDescent="0.2">
      <c r="B16216" s="21" t="str">
        <f t="shared" si="253"/>
        <v>PeterboroughWind2040RCP8.5</v>
      </c>
      <c r="C16216" t="s">
        <v>412</v>
      </c>
      <c r="D16216" t="s">
        <v>1</v>
      </c>
      <c r="E16216" s="144" t="s">
        <v>191</v>
      </c>
      <c r="F16216" s="144">
        <v>2040</v>
      </c>
      <c r="G16216" s="147">
        <v>76.391714647863481</v>
      </c>
      <c r="H16216" s="147">
        <v>82.271023999999997</v>
      </c>
      <c r="I16216" s="147">
        <v>88.454666666666668</v>
      </c>
      <c r="J16216" s="147">
        <v>94.640216000000024</v>
      </c>
      <c r="K16216" s="147">
        <v>100.82159999999999</v>
      </c>
    </row>
    <row r="16217" spans="2:11" x14ac:dyDescent="0.2">
      <c r="B16217" s="21" t="str">
        <f t="shared" si="253"/>
        <v>PeterboroughWind2045RCP8.5</v>
      </c>
      <c r="C16217" t="s">
        <v>412</v>
      </c>
      <c r="D16217" t="s">
        <v>1</v>
      </c>
      <c r="E16217" s="144" t="s">
        <v>191</v>
      </c>
      <c r="F16217" s="144">
        <v>2045</v>
      </c>
      <c r="G16217" s="147">
        <v>76.569016372841958</v>
      </c>
      <c r="H16217" s="147">
        <v>82.497448000000006</v>
      </c>
      <c r="I16217" s="147">
        <v>88.742133333333342</v>
      </c>
      <c r="J16217" s="147">
        <v>94.979192000000012</v>
      </c>
      <c r="K16217" s="147">
        <v>101.21284799999999</v>
      </c>
    </row>
    <row r="16218" spans="2:11" x14ac:dyDescent="0.2">
      <c r="B16218" s="21" t="str">
        <f t="shared" si="253"/>
        <v>PeterboroughWind2050RCP8.5</v>
      </c>
      <c r="C16218" t="s">
        <v>412</v>
      </c>
      <c r="D16218" t="s">
        <v>1</v>
      </c>
      <c r="E16218" s="144" t="s">
        <v>191</v>
      </c>
      <c r="F16218" s="144">
        <v>2050</v>
      </c>
      <c r="G16218" s="147">
        <v>76.948948640652944</v>
      </c>
      <c r="H16218" s="147">
        <v>82.988488000000004</v>
      </c>
      <c r="I16218" s="147">
        <v>89.372799999999998</v>
      </c>
      <c r="J16218" s="147">
        <v>95.729333333333344</v>
      </c>
      <c r="K16218" s="147">
        <v>102.08563199999999</v>
      </c>
    </row>
    <row r="16219" spans="2:11" x14ac:dyDescent="0.2">
      <c r="B16219" s="21" t="str">
        <f t="shared" si="253"/>
        <v>PeterboroughWind2055RCP8.5</v>
      </c>
      <c r="C16219" t="s">
        <v>412</v>
      </c>
      <c r="D16219" t="s">
        <v>1</v>
      </c>
      <c r="E16219" s="144" t="s">
        <v>191</v>
      </c>
      <c r="F16219" s="144">
        <v>2055</v>
      </c>
      <c r="G16219" s="147">
        <v>77.151579183485481</v>
      </c>
      <c r="H16219" s="147">
        <v>83.253103999999993</v>
      </c>
      <c r="I16219" s="147">
        <v>89.716000000000008</v>
      </c>
      <c r="J16219" s="147">
        <v>96.140498666666687</v>
      </c>
      <c r="K16219" s="147">
        <v>102.567168</v>
      </c>
    </row>
    <row r="16220" spans="2:11" x14ac:dyDescent="0.2">
      <c r="B16220" s="21" t="str">
        <f t="shared" si="253"/>
        <v>PeterboroughWind2060RCP8.5</v>
      </c>
      <c r="C16220" t="s">
        <v>412</v>
      </c>
      <c r="D16220" t="s">
        <v>1</v>
      </c>
      <c r="E16220" s="144" t="s">
        <v>191</v>
      </c>
      <c r="F16220" s="144">
        <v>2060</v>
      </c>
      <c r="G16220" s="147">
        <v>77.650556895210585</v>
      </c>
      <c r="H16220" s="147">
        <v>83.885999999999996</v>
      </c>
      <c r="I16220" s="147">
        <v>90.519733333333335</v>
      </c>
      <c r="J16220" s="147">
        <v>97.091514666666683</v>
      </c>
      <c r="K16220" s="147">
        <v>103.667344</v>
      </c>
    </row>
    <row r="16221" spans="2:11" x14ac:dyDescent="0.2">
      <c r="B16221" s="21" t="str">
        <f t="shared" si="253"/>
        <v>PeterboroughWind2065RCP8.5</v>
      </c>
      <c r="C16221" t="s">
        <v>412</v>
      </c>
      <c r="D16221" t="s">
        <v>1</v>
      </c>
      <c r="E16221" s="144" t="s">
        <v>191</v>
      </c>
      <c r="F16221" s="144">
        <v>2065</v>
      </c>
      <c r="G16221" s="147">
        <v>77.946904064103151</v>
      </c>
      <c r="H16221" s="147">
        <v>84.254280000000008</v>
      </c>
      <c r="I16221" s="147">
        <v>90.980266666666665</v>
      </c>
      <c r="J16221" s="147">
        <v>97.631365333333349</v>
      </c>
      <c r="K16221" s="147">
        <v>104.285984</v>
      </c>
    </row>
    <row r="16222" spans="2:11" x14ac:dyDescent="0.2">
      <c r="B16222" s="21" t="str">
        <f t="shared" si="253"/>
        <v>PeterboroughWind2070RCP8.5</v>
      </c>
      <c r="C16222" t="s">
        <v>412</v>
      </c>
      <c r="D16222" t="s">
        <v>1</v>
      </c>
      <c r="E16222" s="144" t="s">
        <v>191</v>
      </c>
      <c r="F16222" s="144">
        <v>2070</v>
      </c>
      <c r="G16222" s="147">
        <v>78.245784114781145</v>
      </c>
      <c r="H16222" s="147">
        <v>84.641655999999998</v>
      </c>
      <c r="I16222" s="147">
        <v>91.47893333333333</v>
      </c>
      <c r="J16222" s="147">
        <v>98.221434666666681</v>
      </c>
      <c r="K16222" s="147">
        <v>104.97484799999999</v>
      </c>
    </row>
    <row r="16223" spans="2:11" x14ac:dyDescent="0.2">
      <c r="B16223" s="21" t="str">
        <f t="shared" si="253"/>
        <v>PeterboroughWind2075RCP8.5</v>
      </c>
      <c r="C16223" t="s">
        <v>412</v>
      </c>
      <c r="D16223" t="s">
        <v>1</v>
      </c>
      <c r="E16223" s="144" t="s">
        <v>191</v>
      </c>
      <c r="F16223" s="144">
        <v>2075</v>
      </c>
      <c r="G16223" s="147">
        <v>78.248316996566544</v>
      </c>
      <c r="H16223" s="147">
        <v>84.660752000000002</v>
      </c>
      <c r="I16223" s="147">
        <v>91.517066666666665</v>
      </c>
      <c r="J16223" s="147">
        <v>98.271653333333347</v>
      </c>
      <c r="K16223" s="147">
        <v>105.045072</v>
      </c>
    </row>
    <row r="16224" spans="2:11" x14ac:dyDescent="0.2">
      <c r="B16224" s="21" t="str">
        <f t="shared" si="253"/>
        <v>PeterboroughWind2080RCP8.5</v>
      </c>
      <c r="C16224" t="s">
        <v>412</v>
      </c>
      <c r="D16224" t="s">
        <v>1</v>
      </c>
      <c r="E16224" s="144" t="s">
        <v>191</v>
      </c>
      <c r="F16224" s="144">
        <v>2080</v>
      </c>
      <c r="G16224" s="147">
        <v>78.250849878351957</v>
      </c>
      <c r="H16224" s="147">
        <v>84.679847999999993</v>
      </c>
      <c r="I16224" s="147">
        <v>91.555199999999999</v>
      </c>
      <c r="J16224" s="147">
        <v>98.321872000000013</v>
      </c>
      <c r="K16224" s="147">
        <v>105.115296</v>
      </c>
    </row>
    <row r="16225" spans="2:11" x14ac:dyDescent="0.2">
      <c r="B16225" s="21" t="str">
        <f t="shared" si="253"/>
        <v>PeterboroughWind2085RCP8.5</v>
      </c>
      <c r="C16225" t="s">
        <v>412</v>
      </c>
      <c r="D16225" t="s">
        <v>1</v>
      </c>
      <c r="E16225" s="144" t="s">
        <v>191</v>
      </c>
      <c r="F16225" s="144">
        <v>2085</v>
      </c>
      <c r="G16225" s="147">
        <v>78.421819398866901</v>
      </c>
      <c r="H16225" s="147">
        <v>84.925367999999992</v>
      </c>
      <c r="I16225" s="147">
        <v>91.898400000000009</v>
      </c>
      <c r="J16225" s="147">
        <v>98.75030000000001</v>
      </c>
      <c r="K16225" s="147">
        <v>105.62191200000001</v>
      </c>
    </row>
    <row r="16226" spans="2:11" x14ac:dyDescent="0.2">
      <c r="B16226" s="21" t="str">
        <f t="shared" si="253"/>
        <v>PeterboroughWind2090RCP8.5</v>
      </c>
      <c r="C16226" t="s">
        <v>412</v>
      </c>
      <c r="D16226" t="s">
        <v>1</v>
      </c>
      <c r="E16226" s="144" t="s">
        <v>191</v>
      </c>
      <c r="F16226" s="144">
        <v>2090</v>
      </c>
      <c r="G16226" s="147">
        <v>78.592788919381846</v>
      </c>
      <c r="H16226" s="147">
        <v>85.170888000000005</v>
      </c>
      <c r="I16226" s="147">
        <v>92.241600000000005</v>
      </c>
      <c r="J16226" s="147">
        <v>99.178728000000007</v>
      </c>
      <c r="K16226" s="147">
        <v>106.128528</v>
      </c>
    </row>
    <row r="16227" spans="2:11" x14ac:dyDescent="0.2">
      <c r="B16227" s="21" t="str">
        <f t="shared" si="253"/>
        <v>PeterboroughWind2095RCP8.5</v>
      </c>
      <c r="C16227" t="s">
        <v>412</v>
      </c>
      <c r="D16227" t="s">
        <v>1</v>
      </c>
      <c r="E16227" s="144" t="s">
        <v>191</v>
      </c>
      <c r="F16227" s="144">
        <v>2095</v>
      </c>
      <c r="G16227" s="147">
        <v>78.592788919381846</v>
      </c>
      <c r="H16227" s="147">
        <v>85.170888000000005</v>
      </c>
      <c r="I16227" s="147">
        <v>92.241600000000005</v>
      </c>
      <c r="J16227" s="147">
        <v>99.178728000000007</v>
      </c>
      <c r="K16227" s="147">
        <v>106.128528</v>
      </c>
    </row>
    <row r="16228" spans="2:11" x14ac:dyDescent="0.2">
      <c r="B16228" s="21" t="str">
        <f t="shared" si="253"/>
        <v>PeterboroughWind2100RCP8.5</v>
      </c>
      <c r="C16228" t="s">
        <v>412</v>
      </c>
      <c r="D16228" t="s">
        <v>1</v>
      </c>
      <c r="E16228" s="144" t="s">
        <v>191</v>
      </c>
      <c r="F16228" s="144">
        <v>2100</v>
      </c>
      <c r="G16228" s="147">
        <v>78.592788919381846</v>
      </c>
      <c r="H16228" s="147">
        <v>85.170888000000005</v>
      </c>
      <c r="I16228" s="147">
        <v>92.241600000000005</v>
      </c>
      <c r="J16228" s="147">
        <v>99.178728000000007</v>
      </c>
      <c r="K16228" s="147">
        <v>106.128528</v>
      </c>
    </row>
    <row r="16229" spans="2:11" x14ac:dyDescent="0.2">
      <c r="B16229" s="21" t="str">
        <f t="shared" si="253"/>
        <v>PetroliaIce Accretion2023RCP4.5</v>
      </c>
      <c r="C16229" t="s">
        <v>413</v>
      </c>
      <c r="D16229" t="s">
        <v>486</v>
      </c>
      <c r="E16229" s="144" t="s">
        <v>193</v>
      </c>
      <c r="F16229" s="144">
        <v>2023</v>
      </c>
      <c r="G16229" s="147">
        <v>14.742195810743155</v>
      </c>
      <c r="H16229" s="147">
        <v>17.693939999999998</v>
      </c>
      <c r="I16229" s="147">
        <v>21.428000000000001</v>
      </c>
      <c r="J16229" s="147">
        <v>24.263359999999999</v>
      </c>
      <c r="K16229" s="147">
        <v>27.110159999999997</v>
      </c>
    </row>
    <row r="16230" spans="2:11" x14ac:dyDescent="0.2">
      <c r="B16230" s="21" t="str">
        <f t="shared" si="253"/>
        <v>PetroliaIce Accretion2025RCP4.5</v>
      </c>
      <c r="C16230" t="s">
        <v>413</v>
      </c>
      <c r="D16230" t="s">
        <v>486</v>
      </c>
      <c r="E16230" s="144" t="s">
        <v>193</v>
      </c>
      <c r="F16230" s="144">
        <v>2025</v>
      </c>
      <c r="G16230" s="147">
        <v>14.683512788305098</v>
      </c>
      <c r="H16230" s="147">
        <v>17.636116666666666</v>
      </c>
      <c r="I16230" s="147">
        <v>21.369333333333334</v>
      </c>
      <c r="J16230" s="147">
        <v>24.205353333333331</v>
      </c>
      <c r="K16230" s="147">
        <v>27.050099999999997</v>
      </c>
    </row>
    <row r="16231" spans="2:11" x14ac:dyDescent="0.2">
      <c r="B16231" s="21" t="str">
        <f t="shared" si="253"/>
        <v>PetroliaIce Accretion2030RCP4.5</v>
      </c>
      <c r="C16231" t="s">
        <v>413</v>
      </c>
      <c r="D16231" t="s">
        <v>486</v>
      </c>
      <c r="E16231" s="144" t="s">
        <v>193</v>
      </c>
      <c r="F16231" s="144">
        <v>2030</v>
      </c>
      <c r="G16231" s="147">
        <v>14.624829765867041</v>
      </c>
      <c r="H16231" s="147">
        <v>17.578293333333331</v>
      </c>
      <c r="I16231" s="147">
        <v>21.310666666666666</v>
      </c>
      <c r="J16231" s="147">
        <v>24.147346666666664</v>
      </c>
      <c r="K16231" s="147">
        <v>26.990039999999997</v>
      </c>
    </row>
    <row r="16232" spans="2:11" x14ac:dyDescent="0.2">
      <c r="B16232" s="21" t="str">
        <f t="shared" si="253"/>
        <v>PetroliaIce Accretion2035RCP4.5</v>
      </c>
      <c r="C16232" t="s">
        <v>413</v>
      </c>
      <c r="D16232" t="s">
        <v>486</v>
      </c>
      <c r="E16232" s="144" t="s">
        <v>193</v>
      </c>
      <c r="F16232" s="144">
        <v>2035</v>
      </c>
      <c r="G16232" s="147">
        <v>14.566146743428984</v>
      </c>
      <c r="H16232" s="147">
        <v>17.520469999999996</v>
      </c>
      <c r="I16232" s="147">
        <v>21.252000000000002</v>
      </c>
      <c r="J16232" s="147">
        <v>24.08934</v>
      </c>
      <c r="K16232" s="147">
        <v>26.929979999999997</v>
      </c>
    </row>
    <row r="16233" spans="2:11" x14ac:dyDescent="0.2">
      <c r="B16233" s="21" t="str">
        <f t="shared" si="253"/>
        <v>PetroliaIce Accretion2040RCP4.5</v>
      </c>
      <c r="C16233" t="s">
        <v>413</v>
      </c>
      <c r="D16233" t="s">
        <v>486</v>
      </c>
      <c r="E16233" s="144" t="s">
        <v>193</v>
      </c>
      <c r="F16233" s="144">
        <v>2040</v>
      </c>
      <c r="G16233" s="147">
        <v>14.507463720990929</v>
      </c>
      <c r="H16233" s="147">
        <v>17.462646666666664</v>
      </c>
      <c r="I16233" s="147">
        <v>21.193333333333335</v>
      </c>
      <c r="J16233" s="147">
        <v>24.031333333333333</v>
      </c>
      <c r="K16233" s="147">
        <v>26.869919999999997</v>
      </c>
    </row>
    <row r="16234" spans="2:11" x14ac:dyDescent="0.2">
      <c r="B16234" s="21" t="str">
        <f t="shared" si="253"/>
        <v>PetroliaIce Accretion2045RCP4.5</v>
      </c>
      <c r="C16234" t="s">
        <v>413</v>
      </c>
      <c r="D16234" t="s">
        <v>486</v>
      </c>
      <c r="E16234" s="144" t="s">
        <v>193</v>
      </c>
      <c r="F16234" s="144">
        <v>2045</v>
      </c>
      <c r="G16234" s="147">
        <v>14.448780698552872</v>
      </c>
      <c r="H16234" s="147">
        <v>17.404823333333333</v>
      </c>
      <c r="I16234" s="147">
        <v>21.134666666666668</v>
      </c>
      <c r="J16234" s="147">
        <v>23.973326666666665</v>
      </c>
      <c r="K16234" s="147">
        <v>26.809859999999997</v>
      </c>
    </row>
    <row r="16235" spans="2:11" x14ac:dyDescent="0.2">
      <c r="B16235" s="21" t="str">
        <f t="shared" si="253"/>
        <v>PetroliaIce Accretion2050RCP4.5</v>
      </c>
      <c r="C16235" t="s">
        <v>413</v>
      </c>
      <c r="D16235" t="s">
        <v>486</v>
      </c>
      <c r="E16235" s="144" t="s">
        <v>193</v>
      </c>
      <c r="F16235" s="144">
        <v>2050</v>
      </c>
      <c r="G16235" s="147">
        <v>14.120666060051388</v>
      </c>
      <c r="H16235" s="147">
        <v>17.047535999999997</v>
      </c>
      <c r="I16235" s="147">
        <v>20.732800000000001</v>
      </c>
      <c r="J16235" s="147">
        <v>23.542419999999996</v>
      </c>
      <c r="K16235" s="147">
        <v>26.345087999999997</v>
      </c>
    </row>
    <row r="16236" spans="2:11" x14ac:dyDescent="0.2">
      <c r="B16236" s="21" t="str">
        <f t="shared" si="253"/>
        <v>PetroliaIce Accretion2055RCP4.5</v>
      </c>
      <c r="C16236" t="s">
        <v>413</v>
      </c>
      <c r="D16236" t="s">
        <v>486</v>
      </c>
      <c r="E16236" s="144" t="s">
        <v>193</v>
      </c>
      <c r="F16236" s="144">
        <v>2055</v>
      </c>
      <c r="G16236" s="147">
        <v>13.851234443987963</v>
      </c>
      <c r="H16236" s="147">
        <v>16.748071999999997</v>
      </c>
      <c r="I16236" s="147">
        <v>20.389600000000002</v>
      </c>
      <c r="J16236" s="147">
        <v>23.169519999999999</v>
      </c>
      <c r="K16236" s="147">
        <v>25.940375999999997</v>
      </c>
    </row>
    <row r="16237" spans="2:11" x14ac:dyDescent="0.2">
      <c r="B16237" s="21" t="str">
        <f t="shared" si="253"/>
        <v>PetroliaIce Accretion2060RCP4.5</v>
      </c>
      <c r="C16237" t="s">
        <v>413</v>
      </c>
      <c r="D16237" t="s">
        <v>486</v>
      </c>
      <c r="E16237" s="144" t="s">
        <v>193</v>
      </c>
      <c r="F16237" s="144">
        <v>2060</v>
      </c>
      <c r="G16237" s="147">
        <v>13.581802827924536</v>
      </c>
      <c r="H16237" s="147">
        <v>16.448607999999997</v>
      </c>
      <c r="I16237" s="147">
        <v>20.046399999999998</v>
      </c>
      <c r="J16237" s="147">
        <v>22.796619999999997</v>
      </c>
      <c r="K16237" s="147">
        <v>25.535664000000001</v>
      </c>
    </row>
    <row r="16238" spans="2:11" x14ac:dyDescent="0.2">
      <c r="B16238" s="21" t="str">
        <f t="shared" si="253"/>
        <v>PetroliaIce Accretion2065RCP4.5</v>
      </c>
      <c r="C16238" t="s">
        <v>413</v>
      </c>
      <c r="D16238" t="s">
        <v>486</v>
      </c>
      <c r="E16238" s="144" t="s">
        <v>193</v>
      </c>
      <c r="F16238" s="144">
        <v>2065</v>
      </c>
      <c r="G16238" s="147">
        <v>13.312371211861111</v>
      </c>
      <c r="H16238" s="147">
        <v>16.149143999999996</v>
      </c>
      <c r="I16238" s="147">
        <v>19.703199999999999</v>
      </c>
      <c r="J16238" s="147">
        <v>22.423719999999999</v>
      </c>
      <c r="K16238" s="147">
        <v>25.130952000000001</v>
      </c>
    </row>
    <row r="16239" spans="2:11" x14ac:dyDescent="0.2">
      <c r="B16239" s="21" t="str">
        <f t="shared" si="253"/>
        <v>PetroliaIce Accretion2070RCP4.5</v>
      </c>
      <c r="C16239" t="s">
        <v>413</v>
      </c>
      <c r="D16239" t="s">
        <v>486</v>
      </c>
      <c r="E16239" s="144" t="s">
        <v>193</v>
      </c>
      <c r="F16239" s="144">
        <v>2070</v>
      </c>
      <c r="G16239" s="147">
        <v>13.042939595797684</v>
      </c>
      <c r="H16239" s="147">
        <v>15.849679999999998</v>
      </c>
      <c r="I16239" s="147">
        <v>19.36</v>
      </c>
      <c r="J16239" s="147">
        <v>22.050819999999998</v>
      </c>
      <c r="K16239" s="147">
        <v>24.726240000000001</v>
      </c>
    </row>
    <row r="16240" spans="2:11" x14ac:dyDescent="0.2">
      <c r="B16240" s="21" t="str">
        <f t="shared" si="253"/>
        <v>PetroliaIce Accretion2075RCP4.5</v>
      </c>
      <c r="C16240" t="s">
        <v>413</v>
      </c>
      <c r="D16240" t="s">
        <v>486</v>
      </c>
      <c r="E16240" s="144" t="s">
        <v>193</v>
      </c>
      <c r="F16240" s="144">
        <v>2075</v>
      </c>
      <c r="G16240" s="147">
        <v>12.920470679405216</v>
      </c>
      <c r="H16240" s="147">
        <v>15.721859999999998</v>
      </c>
      <c r="I16240" s="147">
        <v>19.227999999999998</v>
      </c>
      <c r="J16240" s="147">
        <v>21.909946666666663</v>
      </c>
      <c r="K16240" s="147">
        <v>24.578400000000002</v>
      </c>
    </row>
    <row r="16241" spans="2:11" x14ac:dyDescent="0.2">
      <c r="B16241" s="21" t="str">
        <f t="shared" si="253"/>
        <v>PetroliaIce Accretion2080RCP4.5</v>
      </c>
      <c r="C16241" t="s">
        <v>413</v>
      </c>
      <c r="D16241" t="s">
        <v>486</v>
      </c>
      <c r="E16241" s="144" t="s">
        <v>193</v>
      </c>
      <c r="F16241" s="144">
        <v>2080</v>
      </c>
      <c r="G16241" s="147">
        <v>12.798001763012751</v>
      </c>
      <c r="H16241" s="147">
        <v>15.594039999999998</v>
      </c>
      <c r="I16241" s="147">
        <v>19.096</v>
      </c>
      <c r="J16241" s="147">
        <v>21.769073333333331</v>
      </c>
      <c r="K16241" s="147">
        <v>24.43056</v>
      </c>
    </row>
    <row r="16242" spans="2:11" x14ac:dyDescent="0.2">
      <c r="B16242" s="21" t="str">
        <f t="shared" si="253"/>
        <v>PetroliaIce Accretion2085RCP4.5</v>
      </c>
      <c r="C16242" t="s">
        <v>413</v>
      </c>
      <c r="D16242" t="s">
        <v>486</v>
      </c>
      <c r="E16242" s="144" t="s">
        <v>193</v>
      </c>
      <c r="F16242" s="144">
        <v>2085</v>
      </c>
      <c r="G16242" s="147">
        <v>12.675532846620285</v>
      </c>
      <c r="H16242" s="147">
        <v>15.46622</v>
      </c>
      <c r="I16242" s="147">
        <v>18.963999999999999</v>
      </c>
      <c r="J16242" s="147">
        <v>21.6282</v>
      </c>
      <c r="K16242" s="147">
        <v>24.282719999999998</v>
      </c>
    </row>
    <row r="16243" spans="2:11" x14ac:dyDescent="0.2">
      <c r="B16243" s="21" t="str">
        <f t="shared" si="253"/>
        <v>PetroliaIce Accretion2090RCP4.5</v>
      </c>
      <c r="C16243" t="s">
        <v>413</v>
      </c>
      <c r="D16243" t="s">
        <v>486</v>
      </c>
      <c r="E16243" s="144" t="s">
        <v>193</v>
      </c>
      <c r="F16243" s="144">
        <v>2090</v>
      </c>
      <c r="G16243" s="147">
        <v>12.553063930227818</v>
      </c>
      <c r="H16243" s="147">
        <v>15.3384</v>
      </c>
      <c r="I16243" s="147">
        <v>18.831999999999997</v>
      </c>
      <c r="J16243" s="147">
        <v>21.487326666666664</v>
      </c>
      <c r="K16243" s="147">
        <v>24.134879999999999</v>
      </c>
    </row>
    <row r="16244" spans="2:11" x14ac:dyDescent="0.2">
      <c r="B16244" s="21" t="str">
        <f t="shared" si="253"/>
        <v>PetroliaIce Accretion2095RCP4.5</v>
      </c>
      <c r="C16244" t="s">
        <v>413</v>
      </c>
      <c r="D16244" t="s">
        <v>486</v>
      </c>
      <c r="E16244" s="144" t="s">
        <v>193</v>
      </c>
      <c r="F16244" s="144">
        <v>2095</v>
      </c>
      <c r="G16244" s="147">
        <v>12.430595013835351</v>
      </c>
      <c r="H16244" s="147">
        <v>15.21058</v>
      </c>
      <c r="I16244" s="147">
        <v>18.7</v>
      </c>
      <c r="J16244" s="147">
        <v>21.346453333333329</v>
      </c>
      <c r="K16244" s="147">
        <v>23.98704</v>
      </c>
    </row>
    <row r="16245" spans="2:11" x14ac:dyDescent="0.2">
      <c r="B16245" s="21" t="str">
        <f t="shared" si="253"/>
        <v>PetroliaIce Accretion2100RCP4.5</v>
      </c>
      <c r="C16245" t="s">
        <v>413</v>
      </c>
      <c r="D16245" t="s">
        <v>486</v>
      </c>
      <c r="E16245" s="144" t="s">
        <v>193</v>
      </c>
      <c r="F16245" s="144">
        <v>2100</v>
      </c>
      <c r="G16245" s="147">
        <v>12.308126097442885</v>
      </c>
      <c r="H16245" s="147">
        <v>15.08276</v>
      </c>
      <c r="I16245" s="147">
        <v>18.567999999999998</v>
      </c>
      <c r="J16245" s="147">
        <v>21.205579999999998</v>
      </c>
      <c r="K16245" s="147">
        <v>23.839199999999998</v>
      </c>
    </row>
    <row r="16246" spans="2:11" x14ac:dyDescent="0.2">
      <c r="B16246" s="21" t="str">
        <f t="shared" si="253"/>
        <v>PetroliaIce Accretion2023RCP6.0</v>
      </c>
      <c r="C16246" t="s">
        <v>413</v>
      </c>
      <c r="D16246" t="s">
        <v>486</v>
      </c>
      <c r="E16246" s="144" t="s">
        <v>192</v>
      </c>
      <c r="F16246" s="144">
        <v>2023</v>
      </c>
      <c r="G16246" s="147">
        <v>14.742195810743155</v>
      </c>
      <c r="H16246" s="147">
        <v>17.693939999999998</v>
      </c>
      <c r="I16246" s="147">
        <v>21.428000000000001</v>
      </c>
      <c r="J16246" s="147">
        <v>24.263359999999999</v>
      </c>
      <c r="K16246" s="147">
        <v>27.110159999999997</v>
      </c>
    </row>
    <row r="16247" spans="2:11" x14ac:dyDescent="0.2">
      <c r="B16247" s="21" t="str">
        <f t="shared" si="253"/>
        <v>PetroliaIce Accretion2025RCP6.0</v>
      </c>
      <c r="C16247" t="s">
        <v>413</v>
      </c>
      <c r="D16247" t="s">
        <v>486</v>
      </c>
      <c r="E16247" s="144" t="s">
        <v>192</v>
      </c>
      <c r="F16247" s="144">
        <v>2025</v>
      </c>
      <c r="G16247" s="147">
        <v>14.683512788305098</v>
      </c>
      <c r="H16247" s="147">
        <v>17.636116666666666</v>
      </c>
      <c r="I16247" s="147">
        <v>21.369333333333334</v>
      </c>
      <c r="J16247" s="147">
        <v>24.205353333333331</v>
      </c>
      <c r="K16247" s="147">
        <v>27.050099999999997</v>
      </c>
    </row>
    <row r="16248" spans="2:11" x14ac:dyDescent="0.2">
      <c r="B16248" s="21" t="str">
        <f t="shared" si="253"/>
        <v>PetroliaIce Accretion2030RCP6.0</v>
      </c>
      <c r="C16248" t="s">
        <v>413</v>
      </c>
      <c r="D16248" t="s">
        <v>486</v>
      </c>
      <c r="E16248" s="144" t="s">
        <v>192</v>
      </c>
      <c r="F16248" s="144">
        <v>2030</v>
      </c>
      <c r="G16248" s="147">
        <v>14.624829765867041</v>
      </c>
      <c r="H16248" s="147">
        <v>17.578293333333331</v>
      </c>
      <c r="I16248" s="147">
        <v>21.310666666666666</v>
      </c>
      <c r="J16248" s="147">
        <v>24.147346666666664</v>
      </c>
      <c r="K16248" s="147">
        <v>26.990039999999997</v>
      </c>
    </row>
    <row r="16249" spans="2:11" x14ac:dyDescent="0.2">
      <c r="B16249" s="21" t="str">
        <f t="shared" si="253"/>
        <v>PetroliaIce Accretion2035RCP6.0</v>
      </c>
      <c r="C16249" t="s">
        <v>413</v>
      </c>
      <c r="D16249" t="s">
        <v>486</v>
      </c>
      <c r="E16249" s="144" t="s">
        <v>192</v>
      </c>
      <c r="F16249" s="144">
        <v>2035</v>
      </c>
      <c r="G16249" s="147">
        <v>14.566146743428984</v>
      </c>
      <c r="H16249" s="147">
        <v>17.520469999999996</v>
      </c>
      <c r="I16249" s="147">
        <v>21.252000000000002</v>
      </c>
      <c r="J16249" s="147">
        <v>24.08934</v>
      </c>
      <c r="K16249" s="147">
        <v>26.929979999999997</v>
      </c>
    </row>
    <row r="16250" spans="2:11" x14ac:dyDescent="0.2">
      <c r="B16250" s="21" t="str">
        <f t="shared" si="253"/>
        <v>PetroliaIce Accretion2040RCP6.0</v>
      </c>
      <c r="C16250" t="s">
        <v>413</v>
      </c>
      <c r="D16250" t="s">
        <v>486</v>
      </c>
      <c r="E16250" s="144" t="s">
        <v>192</v>
      </c>
      <c r="F16250" s="144">
        <v>2040</v>
      </c>
      <c r="G16250" s="147">
        <v>14.507463720990929</v>
      </c>
      <c r="H16250" s="147">
        <v>17.462646666666664</v>
      </c>
      <c r="I16250" s="147">
        <v>21.193333333333335</v>
      </c>
      <c r="J16250" s="147">
        <v>24.031333333333333</v>
      </c>
      <c r="K16250" s="147">
        <v>26.869919999999997</v>
      </c>
    </row>
    <row r="16251" spans="2:11" x14ac:dyDescent="0.2">
      <c r="B16251" s="21" t="str">
        <f t="shared" si="253"/>
        <v>PetroliaIce Accretion2045RCP6.0</v>
      </c>
      <c r="C16251" t="s">
        <v>413</v>
      </c>
      <c r="D16251" t="s">
        <v>486</v>
      </c>
      <c r="E16251" s="144" t="s">
        <v>192</v>
      </c>
      <c r="F16251" s="144">
        <v>2045</v>
      </c>
      <c r="G16251" s="147">
        <v>14.448780698552872</v>
      </c>
      <c r="H16251" s="147">
        <v>17.404823333333333</v>
      </c>
      <c r="I16251" s="147">
        <v>21.134666666666668</v>
      </c>
      <c r="J16251" s="147">
        <v>23.973326666666665</v>
      </c>
      <c r="K16251" s="147">
        <v>26.809859999999997</v>
      </c>
    </row>
    <row r="16252" spans="2:11" x14ac:dyDescent="0.2">
      <c r="B16252" s="21" t="str">
        <f t="shared" si="253"/>
        <v>PetroliaIce Accretion2050RCP6.0</v>
      </c>
      <c r="C16252" t="s">
        <v>413</v>
      </c>
      <c r="D16252" t="s">
        <v>486</v>
      </c>
      <c r="E16252" s="144" t="s">
        <v>192</v>
      </c>
      <c r="F16252" s="144">
        <v>2050</v>
      </c>
      <c r="G16252" s="147">
        <v>14.120666060051388</v>
      </c>
      <c r="H16252" s="147">
        <v>17.047535999999997</v>
      </c>
      <c r="I16252" s="147">
        <v>20.732800000000001</v>
      </c>
      <c r="J16252" s="147">
        <v>23.542419999999996</v>
      </c>
      <c r="K16252" s="147">
        <v>26.345087999999997</v>
      </c>
    </row>
    <row r="16253" spans="2:11" x14ac:dyDescent="0.2">
      <c r="B16253" s="21" t="str">
        <f t="shared" si="253"/>
        <v>PetroliaIce Accretion2055RCP6.0</v>
      </c>
      <c r="C16253" t="s">
        <v>413</v>
      </c>
      <c r="D16253" t="s">
        <v>486</v>
      </c>
      <c r="E16253" s="144" t="s">
        <v>192</v>
      </c>
      <c r="F16253" s="144">
        <v>2055</v>
      </c>
      <c r="G16253" s="147">
        <v>13.851234443987963</v>
      </c>
      <c r="H16253" s="147">
        <v>16.748071999999997</v>
      </c>
      <c r="I16253" s="147">
        <v>20.389600000000002</v>
      </c>
      <c r="J16253" s="147">
        <v>23.169519999999999</v>
      </c>
      <c r="K16253" s="147">
        <v>25.940375999999997</v>
      </c>
    </row>
    <row r="16254" spans="2:11" x14ac:dyDescent="0.2">
      <c r="B16254" s="21" t="str">
        <f t="shared" si="253"/>
        <v>PetroliaIce Accretion2060RCP6.0</v>
      </c>
      <c r="C16254" t="s">
        <v>413</v>
      </c>
      <c r="D16254" t="s">
        <v>486</v>
      </c>
      <c r="E16254" s="144" t="s">
        <v>192</v>
      </c>
      <c r="F16254" s="144">
        <v>2060</v>
      </c>
      <c r="G16254" s="147">
        <v>13.581802827924536</v>
      </c>
      <c r="H16254" s="147">
        <v>16.448607999999997</v>
      </c>
      <c r="I16254" s="147">
        <v>20.046399999999998</v>
      </c>
      <c r="J16254" s="147">
        <v>22.796619999999997</v>
      </c>
      <c r="K16254" s="147">
        <v>25.535664000000001</v>
      </c>
    </row>
    <row r="16255" spans="2:11" x14ac:dyDescent="0.2">
      <c r="B16255" s="21" t="str">
        <f t="shared" si="253"/>
        <v>PetroliaIce Accretion2065RCP6.0</v>
      </c>
      <c r="C16255" t="s">
        <v>413</v>
      </c>
      <c r="D16255" t="s">
        <v>486</v>
      </c>
      <c r="E16255" s="144" t="s">
        <v>192</v>
      </c>
      <c r="F16255" s="144">
        <v>2065</v>
      </c>
      <c r="G16255" s="147">
        <v>13.312371211861111</v>
      </c>
      <c r="H16255" s="147">
        <v>16.149143999999996</v>
      </c>
      <c r="I16255" s="147">
        <v>19.703199999999999</v>
      </c>
      <c r="J16255" s="147">
        <v>22.423719999999999</v>
      </c>
      <c r="K16255" s="147">
        <v>25.130952000000001</v>
      </c>
    </row>
    <row r="16256" spans="2:11" x14ac:dyDescent="0.2">
      <c r="B16256" s="21" t="str">
        <f t="shared" si="253"/>
        <v>PetroliaIce Accretion2070RCP6.0</v>
      </c>
      <c r="C16256" t="s">
        <v>413</v>
      </c>
      <c r="D16256" t="s">
        <v>486</v>
      </c>
      <c r="E16256" s="144" t="s">
        <v>192</v>
      </c>
      <c r="F16256" s="144">
        <v>2070</v>
      </c>
      <c r="G16256" s="147">
        <v>13.042939595797684</v>
      </c>
      <c r="H16256" s="147">
        <v>15.849679999999998</v>
      </c>
      <c r="I16256" s="147">
        <v>19.36</v>
      </c>
      <c r="J16256" s="147">
        <v>22.050819999999998</v>
      </c>
      <c r="K16256" s="147">
        <v>24.726240000000001</v>
      </c>
    </row>
    <row r="16257" spans="2:11" x14ac:dyDescent="0.2">
      <c r="B16257" s="21" t="str">
        <f t="shared" si="253"/>
        <v>PetroliaIce Accretion2075RCP6.0</v>
      </c>
      <c r="C16257" t="s">
        <v>413</v>
      </c>
      <c r="D16257" t="s">
        <v>486</v>
      </c>
      <c r="E16257" s="144" t="s">
        <v>192</v>
      </c>
      <c r="F16257" s="144">
        <v>2075</v>
      </c>
      <c r="G16257" s="147">
        <v>12.859236221208985</v>
      </c>
      <c r="H16257" s="147">
        <v>15.657949999999998</v>
      </c>
      <c r="I16257" s="147">
        <v>19.161999999999999</v>
      </c>
      <c r="J16257" s="147">
        <v>21.839509999999997</v>
      </c>
      <c r="K16257" s="147">
        <v>24.504480000000001</v>
      </c>
    </row>
    <row r="16258" spans="2:11" x14ac:dyDescent="0.2">
      <c r="B16258" s="21" t="str">
        <f t="shared" si="253"/>
        <v>PetroliaIce Accretion2080RCP6.0</v>
      </c>
      <c r="C16258" t="s">
        <v>413</v>
      </c>
      <c r="D16258" t="s">
        <v>486</v>
      </c>
      <c r="E16258" s="144" t="s">
        <v>192</v>
      </c>
      <c r="F16258" s="144">
        <v>2080</v>
      </c>
      <c r="G16258" s="147">
        <v>12.675532846620285</v>
      </c>
      <c r="H16258" s="147">
        <v>15.46622</v>
      </c>
      <c r="I16258" s="147">
        <v>18.963999999999999</v>
      </c>
      <c r="J16258" s="147">
        <v>21.6282</v>
      </c>
      <c r="K16258" s="147">
        <v>24.282719999999998</v>
      </c>
    </row>
    <row r="16259" spans="2:11" x14ac:dyDescent="0.2">
      <c r="B16259" s="21" t="str">
        <f t="shared" si="253"/>
        <v>PetroliaIce Accretion2085RCP6.0</v>
      </c>
      <c r="C16259" t="s">
        <v>413</v>
      </c>
      <c r="D16259" t="s">
        <v>486</v>
      </c>
      <c r="E16259" s="144" t="s">
        <v>192</v>
      </c>
      <c r="F16259" s="144">
        <v>2085</v>
      </c>
      <c r="G16259" s="147">
        <v>12.491829472031585</v>
      </c>
      <c r="H16259" s="147">
        <v>15.27449</v>
      </c>
      <c r="I16259" s="147">
        <v>18.765999999999998</v>
      </c>
      <c r="J16259" s="147">
        <v>21.416889999999999</v>
      </c>
      <c r="K16259" s="147">
        <v>24.060959999999998</v>
      </c>
    </row>
    <row r="16260" spans="2:11" x14ac:dyDescent="0.2">
      <c r="B16260" s="21" t="str">
        <f t="shared" si="253"/>
        <v>PetroliaIce Accretion2090RCP6.0</v>
      </c>
      <c r="C16260" t="s">
        <v>413</v>
      </c>
      <c r="D16260" t="s">
        <v>486</v>
      </c>
      <c r="E16260" s="144" t="s">
        <v>192</v>
      </c>
      <c r="F16260" s="144">
        <v>2090</v>
      </c>
      <c r="G16260" s="147">
        <v>11.935616476749134</v>
      </c>
      <c r="H16260" s="147">
        <v>14.66278</v>
      </c>
      <c r="I16260" s="147">
        <v>18.084</v>
      </c>
      <c r="J16260" s="147">
        <v>20.666946666666664</v>
      </c>
      <c r="K16260" s="147">
        <v>23.24784</v>
      </c>
    </row>
    <row r="16261" spans="2:11" x14ac:dyDescent="0.2">
      <c r="B16261" s="21" t="str">
        <f t="shared" si="253"/>
        <v>PetroliaIce Accretion2095RCP6.0</v>
      </c>
      <c r="C16261" t="s">
        <v>413</v>
      </c>
      <c r="D16261" t="s">
        <v>486</v>
      </c>
      <c r="E16261" s="144" t="s">
        <v>192</v>
      </c>
      <c r="F16261" s="144">
        <v>2095</v>
      </c>
      <c r="G16261" s="147">
        <v>11.563106856055381</v>
      </c>
      <c r="H16261" s="147">
        <v>14.242799999999999</v>
      </c>
      <c r="I16261" s="147">
        <v>17.599999999999998</v>
      </c>
      <c r="J16261" s="147">
        <v>20.128313333333335</v>
      </c>
      <c r="K16261" s="147">
        <v>22.656479999999998</v>
      </c>
    </row>
    <row r="16262" spans="2:11" x14ac:dyDescent="0.2">
      <c r="B16262" s="21" t="str">
        <f t="shared" si="253"/>
        <v>PetroliaIce Accretion2100RCP6.0</v>
      </c>
      <c r="C16262" t="s">
        <v>413</v>
      </c>
      <c r="D16262" t="s">
        <v>486</v>
      </c>
      <c r="E16262" s="144" t="s">
        <v>192</v>
      </c>
      <c r="F16262" s="144">
        <v>2100</v>
      </c>
      <c r="G16262" s="147">
        <v>11.190597235361629</v>
      </c>
      <c r="H16262" s="147">
        <v>13.822819999999998</v>
      </c>
      <c r="I16262" s="147">
        <v>17.116</v>
      </c>
      <c r="J16262" s="147">
        <v>19.589680000000001</v>
      </c>
      <c r="K16262" s="147">
        <v>22.06512</v>
      </c>
    </row>
    <row r="16263" spans="2:11" x14ac:dyDescent="0.2">
      <c r="B16263" s="21" t="str">
        <f t="shared" si="253"/>
        <v>PetroliaIce Accretion2023RCP8.5</v>
      </c>
      <c r="C16263" t="s">
        <v>413</v>
      </c>
      <c r="D16263" t="s">
        <v>486</v>
      </c>
      <c r="E16263" s="144" t="s">
        <v>191</v>
      </c>
      <c r="F16263" s="144">
        <v>2023</v>
      </c>
      <c r="G16263" s="147">
        <v>14.742195810743155</v>
      </c>
      <c r="H16263" s="147">
        <v>17.693939999999998</v>
      </c>
      <c r="I16263" s="147">
        <v>21.428000000000001</v>
      </c>
      <c r="J16263" s="147">
        <v>24.263359999999999</v>
      </c>
      <c r="K16263" s="147">
        <v>27.110159999999997</v>
      </c>
    </row>
    <row r="16264" spans="2:11" x14ac:dyDescent="0.2">
      <c r="B16264" s="21" t="str">
        <f t="shared" si="253"/>
        <v>PetroliaIce Accretion2025RCP8.5</v>
      </c>
      <c r="C16264" t="s">
        <v>413</v>
      </c>
      <c r="D16264" t="s">
        <v>486</v>
      </c>
      <c r="E16264" s="144" t="s">
        <v>191</v>
      </c>
      <c r="F16264" s="144">
        <v>2025</v>
      </c>
      <c r="G16264" s="147">
        <v>14.624829765867041</v>
      </c>
      <c r="H16264" s="147">
        <v>17.578293333333331</v>
      </c>
      <c r="I16264" s="147">
        <v>21.310666666666666</v>
      </c>
      <c r="J16264" s="147">
        <v>24.147346666666664</v>
      </c>
      <c r="K16264" s="147">
        <v>26.990039999999997</v>
      </c>
    </row>
    <row r="16265" spans="2:11" x14ac:dyDescent="0.2">
      <c r="B16265" s="21" t="str">
        <f t="shared" si="253"/>
        <v>PetroliaIce Accretion2030RCP8.5</v>
      </c>
      <c r="C16265" t="s">
        <v>413</v>
      </c>
      <c r="D16265" t="s">
        <v>486</v>
      </c>
      <c r="E16265" s="144" t="s">
        <v>191</v>
      </c>
      <c r="F16265" s="144">
        <v>2030</v>
      </c>
      <c r="G16265" s="147">
        <v>14.507463720990929</v>
      </c>
      <c r="H16265" s="147">
        <v>17.462646666666664</v>
      </c>
      <c r="I16265" s="147">
        <v>21.193333333333335</v>
      </c>
      <c r="J16265" s="147">
        <v>24.031333333333333</v>
      </c>
      <c r="K16265" s="147">
        <v>26.869919999999997</v>
      </c>
    </row>
    <row r="16266" spans="2:11" x14ac:dyDescent="0.2">
      <c r="B16266" s="21" t="str">
        <f t="shared" si="253"/>
        <v>PetroliaIce Accretion2035RCP8.5</v>
      </c>
      <c r="C16266" t="s">
        <v>413</v>
      </c>
      <c r="D16266" t="s">
        <v>486</v>
      </c>
      <c r="E16266" s="144" t="s">
        <v>191</v>
      </c>
      <c r="F16266" s="144">
        <v>2035</v>
      </c>
      <c r="G16266" s="147">
        <v>14.390097676114815</v>
      </c>
      <c r="H16266" s="147">
        <v>17.346999999999998</v>
      </c>
      <c r="I16266" s="147">
        <v>21.076000000000001</v>
      </c>
      <c r="J16266" s="147">
        <v>23.915319999999998</v>
      </c>
      <c r="K16266" s="147">
        <v>26.749799999999997</v>
      </c>
    </row>
    <row r="16267" spans="2:11" x14ac:dyDescent="0.2">
      <c r="B16267" s="21" t="str">
        <f t="shared" si="253"/>
        <v>PetroliaIce Accretion2040RCP8.5</v>
      </c>
      <c r="C16267" t="s">
        <v>413</v>
      </c>
      <c r="D16267" t="s">
        <v>486</v>
      </c>
      <c r="E16267" s="144" t="s">
        <v>191</v>
      </c>
      <c r="F16267" s="144">
        <v>2040</v>
      </c>
      <c r="G16267" s="147">
        <v>13.941044982675772</v>
      </c>
      <c r="H16267" s="147">
        <v>16.847893333333332</v>
      </c>
      <c r="I16267" s="147">
        <v>20.504000000000001</v>
      </c>
      <c r="J16267" s="147">
        <v>23.293819999999997</v>
      </c>
      <c r="K16267" s="147">
        <v>26.075279999999999</v>
      </c>
    </row>
    <row r="16268" spans="2:11" x14ac:dyDescent="0.2">
      <c r="B16268" s="21" t="str">
        <f t="shared" ref="B16268:B16331" si="254">C16268&amp;D16268&amp;F16268&amp;E16268</f>
        <v>PetroliaIce Accretion2045RCP8.5</v>
      </c>
      <c r="C16268" t="s">
        <v>413</v>
      </c>
      <c r="D16268" t="s">
        <v>486</v>
      </c>
      <c r="E16268" s="144" t="s">
        <v>191</v>
      </c>
      <c r="F16268" s="144">
        <v>2045</v>
      </c>
      <c r="G16268" s="147">
        <v>13.491992289236727</v>
      </c>
      <c r="H16268" s="147">
        <v>16.348786666666665</v>
      </c>
      <c r="I16268" s="147">
        <v>19.931999999999999</v>
      </c>
      <c r="J16268" s="147">
        <v>22.672319999999999</v>
      </c>
      <c r="K16268" s="147">
        <v>25.400759999999998</v>
      </c>
    </row>
    <row r="16269" spans="2:11" x14ac:dyDescent="0.2">
      <c r="B16269" s="21" t="str">
        <f t="shared" si="254"/>
        <v>PetroliaIce Accretion2050RCP8.5</v>
      </c>
      <c r="C16269" t="s">
        <v>413</v>
      </c>
      <c r="D16269" t="s">
        <v>486</v>
      </c>
      <c r="E16269" s="144" t="s">
        <v>191</v>
      </c>
      <c r="F16269" s="144">
        <v>2050</v>
      </c>
      <c r="G16269" s="147">
        <v>12.798001763012751</v>
      </c>
      <c r="H16269" s="147">
        <v>15.594039999999998</v>
      </c>
      <c r="I16269" s="147">
        <v>19.096</v>
      </c>
      <c r="J16269" s="147">
        <v>21.769073333333331</v>
      </c>
      <c r="K16269" s="147">
        <v>24.43056</v>
      </c>
    </row>
    <row r="16270" spans="2:11" x14ac:dyDescent="0.2">
      <c r="B16270" s="21" t="str">
        <f t="shared" si="254"/>
        <v>PetroliaIce Accretion2055RCP8.5</v>
      </c>
      <c r="C16270" t="s">
        <v>413</v>
      </c>
      <c r="D16270" t="s">
        <v>486</v>
      </c>
      <c r="E16270" s="144" t="s">
        <v>191</v>
      </c>
      <c r="F16270" s="144">
        <v>2055</v>
      </c>
      <c r="G16270" s="147">
        <v>12.553063930227818</v>
      </c>
      <c r="H16270" s="147">
        <v>15.3384</v>
      </c>
      <c r="I16270" s="147">
        <v>18.831999999999997</v>
      </c>
      <c r="J16270" s="147">
        <v>21.487326666666664</v>
      </c>
      <c r="K16270" s="147">
        <v>24.134879999999999</v>
      </c>
    </row>
    <row r="16271" spans="2:11" x14ac:dyDescent="0.2">
      <c r="B16271" s="21" t="str">
        <f t="shared" si="254"/>
        <v>PetroliaIce Accretion2060RCP8.5</v>
      </c>
      <c r="C16271" t="s">
        <v>413</v>
      </c>
      <c r="D16271" t="s">
        <v>486</v>
      </c>
      <c r="E16271" s="144" t="s">
        <v>191</v>
      </c>
      <c r="F16271" s="144">
        <v>2060</v>
      </c>
      <c r="G16271" s="147">
        <v>11.935616476749134</v>
      </c>
      <c r="H16271" s="147">
        <v>14.66278</v>
      </c>
      <c r="I16271" s="147">
        <v>18.084</v>
      </c>
      <c r="J16271" s="147">
        <v>20.666946666666664</v>
      </c>
      <c r="K16271" s="147">
        <v>23.24784</v>
      </c>
    </row>
    <row r="16272" spans="2:11" x14ac:dyDescent="0.2">
      <c r="B16272" s="21" t="str">
        <f t="shared" si="254"/>
        <v>PetroliaIce Accretion2065RCP8.5</v>
      </c>
      <c r="C16272" t="s">
        <v>413</v>
      </c>
      <c r="D16272" t="s">
        <v>486</v>
      </c>
      <c r="E16272" s="144" t="s">
        <v>191</v>
      </c>
      <c r="F16272" s="144">
        <v>2065</v>
      </c>
      <c r="G16272" s="147">
        <v>11.563106856055381</v>
      </c>
      <c r="H16272" s="147">
        <v>14.242799999999999</v>
      </c>
      <c r="I16272" s="147">
        <v>17.599999999999998</v>
      </c>
      <c r="J16272" s="147">
        <v>20.128313333333335</v>
      </c>
      <c r="K16272" s="147">
        <v>22.656479999999998</v>
      </c>
    </row>
    <row r="16273" spans="2:11" x14ac:dyDescent="0.2">
      <c r="B16273" s="21" t="str">
        <f t="shared" si="254"/>
        <v>PetroliaIce Accretion2070RCP8.5</v>
      </c>
      <c r="C16273" t="s">
        <v>413</v>
      </c>
      <c r="D16273" t="s">
        <v>486</v>
      </c>
      <c r="E16273" s="144" t="s">
        <v>191</v>
      </c>
      <c r="F16273" s="144">
        <v>2070</v>
      </c>
      <c r="G16273" s="147">
        <v>10.899733558929521</v>
      </c>
      <c r="H16273" s="147">
        <v>13.506313333333333</v>
      </c>
      <c r="I16273" s="147">
        <v>16.756666666666668</v>
      </c>
      <c r="J16273" s="147">
        <v>19.208493333333333</v>
      </c>
      <c r="K16273" s="147">
        <v>21.649319999999999</v>
      </c>
    </row>
    <row r="16274" spans="2:11" x14ac:dyDescent="0.2">
      <c r="B16274" s="21" t="str">
        <f t="shared" si="254"/>
        <v>PetroliaIce Accretion2075RCP8.5</v>
      </c>
      <c r="C16274" t="s">
        <v>413</v>
      </c>
      <c r="D16274" t="s">
        <v>486</v>
      </c>
      <c r="E16274" s="144" t="s">
        <v>191</v>
      </c>
      <c r="F16274" s="144">
        <v>2075</v>
      </c>
      <c r="G16274" s="147">
        <v>10.608869882497411</v>
      </c>
      <c r="H16274" s="147">
        <v>13.189806666666666</v>
      </c>
      <c r="I16274" s="147">
        <v>16.397333333333332</v>
      </c>
      <c r="J16274" s="147">
        <v>18.827306666666669</v>
      </c>
      <c r="K16274" s="147">
        <v>21.233519999999999</v>
      </c>
    </row>
    <row r="16275" spans="2:11" x14ac:dyDescent="0.2">
      <c r="B16275" s="21" t="str">
        <f t="shared" si="254"/>
        <v>PetroliaIce Accretion2080RCP8.5</v>
      </c>
      <c r="C16275" t="s">
        <v>413</v>
      </c>
      <c r="D16275" t="s">
        <v>486</v>
      </c>
      <c r="E16275" s="144" t="s">
        <v>191</v>
      </c>
      <c r="F16275" s="144">
        <v>2080</v>
      </c>
      <c r="G16275" s="147">
        <v>10.318006206065302</v>
      </c>
      <c r="H16275" s="147">
        <v>12.8733</v>
      </c>
      <c r="I16275" s="147">
        <v>16.038</v>
      </c>
      <c r="J16275" s="147">
        <v>18.446120000000001</v>
      </c>
      <c r="K16275" s="147">
        <v>20.817719999999998</v>
      </c>
    </row>
    <row r="16276" spans="2:11" x14ac:dyDescent="0.2">
      <c r="B16276" s="21" t="str">
        <f t="shared" si="254"/>
        <v>PetroliaIce Accretion2085RCP8.5</v>
      </c>
      <c r="C16276" t="s">
        <v>413</v>
      </c>
      <c r="D16276" t="s">
        <v>486</v>
      </c>
      <c r="E16276" s="144" t="s">
        <v>191</v>
      </c>
      <c r="F16276" s="144">
        <v>2085</v>
      </c>
      <c r="G16276" s="147">
        <v>9.6138099368086216</v>
      </c>
      <c r="H16276" s="147">
        <v>12.033339999999999</v>
      </c>
      <c r="I16276" s="147">
        <v>15.036999999999999</v>
      </c>
      <c r="J16276" s="147">
        <v>17.30256</v>
      </c>
      <c r="K16276" s="147">
        <v>19.556459999999998</v>
      </c>
    </row>
    <row r="16277" spans="2:11" x14ac:dyDescent="0.2">
      <c r="B16277" s="21" t="str">
        <f t="shared" si="254"/>
        <v>PetroliaIce Accretion2090RCP8.5</v>
      </c>
      <c r="C16277" t="s">
        <v>413</v>
      </c>
      <c r="D16277" t="s">
        <v>486</v>
      </c>
      <c r="E16277" s="144" t="s">
        <v>191</v>
      </c>
      <c r="F16277" s="144">
        <v>2090</v>
      </c>
      <c r="G16277" s="147">
        <v>8.9096136675519393</v>
      </c>
      <c r="H16277" s="147">
        <v>11.193379999999999</v>
      </c>
      <c r="I16277" s="147">
        <v>14.035999999999998</v>
      </c>
      <c r="J16277" s="147">
        <v>16.158999999999999</v>
      </c>
      <c r="K16277" s="147">
        <v>18.295199999999998</v>
      </c>
    </row>
    <row r="16278" spans="2:11" x14ac:dyDescent="0.2">
      <c r="B16278" s="21" t="str">
        <f t="shared" si="254"/>
        <v>PetroliaIce Accretion2095RCP8.5</v>
      </c>
      <c r="C16278" t="s">
        <v>413</v>
      </c>
      <c r="D16278" t="s">
        <v>486</v>
      </c>
      <c r="E16278" s="144" t="s">
        <v>191</v>
      </c>
      <c r="F16278" s="144">
        <v>2095</v>
      </c>
      <c r="G16278" s="147">
        <v>8.9096136675519393</v>
      </c>
      <c r="H16278" s="147">
        <v>11.193379999999999</v>
      </c>
      <c r="I16278" s="147">
        <v>14.035999999999998</v>
      </c>
      <c r="J16278" s="147">
        <v>16.158999999999999</v>
      </c>
      <c r="K16278" s="147">
        <v>18.295199999999998</v>
      </c>
    </row>
    <row r="16279" spans="2:11" x14ac:dyDescent="0.2">
      <c r="B16279" s="21" t="str">
        <f t="shared" si="254"/>
        <v>PetroliaIce Accretion2100RCP8.5</v>
      </c>
      <c r="C16279" t="s">
        <v>413</v>
      </c>
      <c r="D16279" t="s">
        <v>486</v>
      </c>
      <c r="E16279" s="144" t="s">
        <v>191</v>
      </c>
      <c r="F16279" s="144">
        <v>2100</v>
      </c>
      <c r="G16279" s="147">
        <v>8.9096136675519393</v>
      </c>
      <c r="H16279" s="147">
        <v>11.193379999999999</v>
      </c>
      <c r="I16279" s="147">
        <v>14.035999999999998</v>
      </c>
      <c r="J16279" s="147">
        <v>16.158999999999999</v>
      </c>
      <c r="K16279" s="147">
        <v>18.295199999999998</v>
      </c>
    </row>
    <row r="16280" spans="2:11" x14ac:dyDescent="0.2">
      <c r="B16280" s="21" t="str">
        <f t="shared" si="254"/>
        <v>PetroliaWind2023RCP4.5</v>
      </c>
      <c r="C16280" t="s">
        <v>413</v>
      </c>
      <c r="D16280" t="s">
        <v>1</v>
      </c>
      <c r="E16280" s="144" t="s">
        <v>193</v>
      </c>
      <c r="F16280" s="144">
        <v>2023</v>
      </c>
      <c r="G16280" s="147">
        <v>85.247475286576744</v>
      </c>
      <c r="H16280" s="147">
        <v>91.860005999999998</v>
      </c>
      <c r="I16280" s="147">
        <v>98.832999999999998</v>
      </c>
      <c r="J16280" s="147">
        <v>105.79325399999999</v>
      </c>
      <c r="K16280" s="147">
        <v>112.758996</v>
      </c>
    </row>
    <row r="16281" spans="2:11" x14ac:dyDescent="0.2">
      <c r="B16281" s="21" t="str">
        <f t="shared" si="254"/>
        <v>PetroliaWind2025RCP4.5</v>
      </c>
      <c r="C16281" t="s">
        <v>413</v>
      </c>
      <c r="D16281" t="s">
        <v>1</v>
      </c>
      <c r="E16281" s="144" t="s">
        <v>193</v>
      </c>
      <c r="F16281" s="144">
        <v>2025</v>
      </c>
      <c r="G16281" s="147">
        <v>85.303889471797163</v>
      </c>
      <c r="H16281" s="147">
        <v>91.937474999999992</v>
      </c>
      <c r="I16281" s="147">
        <v>98.935900000000004</v>
      </c>
      <c r="J16281" s="147">
        <v>105.91733833333333</v>
      </c>
      <c r="K16281" s="147">
        <v>112.90423199999999</v>
      </c>
    </row>
    <row r="16282" spans="2:11" x14ac:dyDescent="0.2">
      <c r="B16282" s="21" t="str">
        <f t="shared" si="254"/>
        <v>PetroliaWind2030RCP4.5</v>
      </c>
      <c r="C16282" t="s">
        <v>413</v>
      </c>
      <c r="D16282" t="s">
        <v>1</v>
      </c>
      <c r="E16282" s="144" t="s">
        <v>193</v>
      </c>
      <c r="F16282" s="144">
        <v>2030</v>
      </c>
      <c r="G16282" s="147">
        <v>85.360303657017582</v>
      </c>
      <c r="H16282" s="147">
        <v>92.014944</v>
      </c>
      <c r="I16282" s="147">
        <v>99.038799999999995</v>
      </c>
      <c r="J16282" s="147">
        <v>106.04142266666666</v>
      </c>
      <c r="K16282" s="147">
        <v>113.04946799999999</v>
      </c>
    </row>
    <row r="16283" spans="2:11" x14ac:dyDescent="0.2">
      <c r="B16283" s="21" t="str">
        <f t="shared" si="254"/>
        <v>PetroliaWind2035RCP4.5</v>
      </c>
      <c r="C16283" t="s">
        <v>413</v>
      </c>
      <c r="D16283" t="s">
        <v>1</v>
      </c>
      <c r="E16283" s="144" t="s">
        <v>193</v>
      </c>
      <c r="F16283" s="144">
        <v>2035</v>
      </c>
      <c r="G16283" s="147">
        <v>85.416717842238</v>
      </c>
      <c r="H16283" s="147">
        <v>92.092412999999993</v>
      </c>
      <c r="I16283" s="147">
        <v>99.141699999999986</v>
      </c>
      <c r="J16283" s="147">
        <v>106.16550699999999</v>
      </c>
      <c r="K16283" s="147">
        <v>113.19470399999999</v>
      </c>
    </row>
    <row r="16284" spans="2:11" x14ac:dyDescent="0.2">
      <c r="B16284" s="21" t="str">
        <f t="shared" si="254"/>
        <v>PetroliaWind2040RCP4.5</v>
      </c>
      <c r="C16284" t="s">
        <v>413</v>
      </c>
      <c r="D16284" t="s">
        <v>1</v>
      </c>
      <c r="E16284" s="144" t="s">
        <v>193</v>
      </c>
      <c r="F16284" s="144">
        <v>2040</v>
      </c>
      <c r="G16284" s="147">
        <v>85.473132027458433</v>
      </c>
      <c r="H16284" s="147">
        <v>92.169881999999987</v>
      </c>
      <c r="I16284" s="147">
        <v>99.244599999999991</v>
      </c>
      <c r="J16284" s="147">
        <v>106.28959133333333</v>
      </c>
      <c r="K16284" s="147">
        <v>113.33993999999998</v>
      </c>
    </row>
    <row r="16285" spans="2:11" x14ac:dyDescent="0.2">
      <c r="B16285" s="21" t="str">
        <f t="shared" si="254"/>
        <v>PetroliaWind2045RCP4.5</v>
      </c>
      <c r="C16285" t="s">
        <v>413</v>
      </c>
      <c r="D16285" t="s">
        <v>1</v>
      </c>
      <c r="E16285" s="144" t="s">
        <v>193</v>
      </c>
      <c r="F16285" s="144">
        <v>2045</v>
      </c>
      <c r="G16285" s="147">
        <v>85.529546212678852</v>
      </c>
      <c r="H16285" s="147">
        <v>92.247350999999995</v>
      </c>
      <c r="I16285" s="147">
        <v>99.347499999999997</v>
      </c>
      <c r="J16285" s="147">
        <v>106.41367566666668</v>
      </c>
      <c r="K16285" s="147">
        <v>113.48517599999998</v>
      </c>
    </row>
    <row r="16286" spans="2:11" x14ac:dyDescent="0.2">
      <c r="B16286" s="21" t="str">
        <f t="shared" si="254"/>
        <v>PetroliaWind2050RCP4.5</v>
      </c>
      <c r="C16286" t="s">
        <v>413</v>
      </c>
      <c r="D16286" t="s">
        <v>1</v>
      </c>
      <c r="E16286" s="144" t="s">
        <v>193</v>
      </c>
      <c r="F16286" s="144">
        <v>2050</v>
      </c>
      <c r="G16286" s="147">
        <v>85.587652823455883</v>
      </c>
      <c r="H16286" s="147">
        <v>92.330288399999986</v>
      </c>
      <c r="I16286" s="147">
        <v>99.460199999999986</v>
      </c>
      <c r="J16286" s="147">
        <v>106.55244040000001</v>
      </c>
      <c r="K16286" s="147">
        <v>113.65052159999998</v>
      </c>
    </row>
    <row r="16287" spans="2:11" x14ac:dyDescent="0.2">
      <c r="B16287" s="21" t="str">
        <f t="shared" si="254"/>
        <v>PetroliaWind2055RCP4.5</v>
      </c>
      <c r="C16287" t="s">
        <v>413</v>
      </c>
      <c r="D16287" t="s">
        <v>1</v>
      </c>
      <c r="E16287" s="144" t="s">
        <v>193</v>
      </c>
      <c r="F16287" s="144">
        <v>2055</v>
      </c>
      <c r="G16287" s="147">
        <v>85.589345249012496</v>
      </c>
      <c r="H16287" s="147">
        <v>92.335756799999999</v>
      </c>
      <c r="I16287" s="147">
        <v>99.47</v>
      </c>
      <c r="J16287" s="147">
        <v>106.5671208</v>
      </c>
      <c r="K16287" s="147">
        <v>113.67063119999997</v>
      </c>
    </row>
    <row r="16288" spans="2:11" x14ac:dyDescent="0.2">
      <c r="B16288" s="21" t="str">
        <f t="shared" si="254"/>
        <v>PetroliaWind2060RCP4.5</v>
      </c>
      <c r="C16288" t="s">
        <v>413</v>
      </c>
      <c r="D16288" t="s">
        <v>1</v>
      </c>
      <c r="E16288" s="144" t="s">
        <v>193</v>
      </c>
      <c r="F16288" s="144">
        <v>2060</v>
      </c>
      <c r="G16288" s="147">
        <v>85.591037674569108</v>
      </c>
      <c r="H16288" s="147">
        <v>92.341225199999997</v>
      </c>
      <c r="I16288" s="147">
        <v>99.479799999999997</v>
      </c>
      <c r="J16288" s="147">
        <v>106.5818012</v>
      </c>
      <c r="K16288" s="147">
        <v>113.69074079999999</v>
      </c>
    </row>
    <row r="16289" spans="2:11" x14ac:dyDescent="0.2">
      <c r="B16289" s="21" t="str">
        <f t="shared" si="254"/>
        <v>PetroliaWind2065RCP4.5</v>
      </c>
      <c r="C16289" t="s">
        <v>413</v>
      </c>
      <c r="D16289" t="s">
        <v>1</v>
      </c>
      <c r="E16289" s="144" t="s">
        <v>193</v>
      </c>
      <c r="F16289" s="144">
        <v>2065</v>
      </c>
      <c r="G16289" s="147">
        <v>85.592730100125721</v>
      </c>
      <c r="H16289" s="147">
        <v>92.346693600000009</v>
      </c>
      <c r="I16289" s="147">
        <v>99.48960000000001</v>
      </c>
      <c r="J16289" s="147">
        <v>106.59648159999999</v>
      </c>
      <c r="K16289" s="147">
        <v>113.71085039999998</v>
      </c>
    </row>
    <row r="16290" spans="2:11" x14ac:dyDescent="0.2">
      <c r="B16290" s="21" t="str">
        <f t="shared" si="254"/>
        <v>PetroliaWind2070RCP4.5</v>
      </c>
      <c r="C16290" t="s">
        <v>413</v>
      </c>
      <c r="D16290" t="s">
        <v>1</v>
      </c>
      <c r="E16290" s="144" t="s">
        <v>193</v>
      </c>
      <c r="F16290" s="144">
        <v>2070</v>
      </c>
      <c r="G16290" s="147">
        <v>85.594422525682333</v>
      </c>
      <c r="H16290" s="147">
        <v>92.352162000000007</v>
      </c>
      <c r="I16290" s="147">
        <v>99.499400000000009</v>
      </c>
      <c r="J16290" s="147">
        <v>106.61116199999999</v>
      </c>
      <c r="K16290" s="147">
        <v>113.73095999999998</v>
      </c>
    </row>
    <row r="16291" spans="2:11" x14ac:dyDescent="0.2">
      <c r="B16291" s="21" t="str">
        <f t="shared" si="254"/>
        <v>PetroliaWind2075RCP4.5</v>
      </c>
      <c r="C16291" t="s">
        <v>413</v>
      </c>
      <c r="D16291" t="s">
        <v>1</v>
      </c>
      <c r="E16291" s="144" t="s">
        <v>193</v>
      </c>
      <c r="F16291" s="144">
        <v>2075</v>
      </c>
      <c r="G16291" s="147">
        <v>85.741099407255419</v>
      </c>
      <c r="H16291" s="147">
        <v>92.542037000000008</v>
      </c>
      <c r="I16291" s="147">
        <v>99.746033333333344</v>
      </c>
      <c r="J16291" s="147">
        <v>106.90477</v>
      </c>
      <c r="K16291" s="147">
        <v>114.07356799999998</v>
      </c>
    </row>
    <row r="16292" spans="2:11" x14ac:dyDescent="0.2">
      <c r="B16292" s="21" t="str">
        <f t="shared" si="254"/>
        <v>PetroliaWind2080RCP4.5</v>
      </c>
      <c r="C16292" t="s">
        <v>413</v>
      </c>
      <c r="D16292" t="s">
        <v>1</v>
      </c>
      <c r="E16292" s="144" t="s">
        <v>193</v>
      </c>
      <c r="F16292" s="144">
        <v>2080</v>
      </c>
      <c r="G16292" s="147">
        <v>85.887776288828519</v>
      </c>
      <c r="H16292" s="147">
        <v>92.731912000000008</v>
      </c>
      <c r="I16292" s="147">
        <v>99.992666666666665</v>
      </c>
      <c r="J16292" s="147">
        <v>107.19837800000001</v>
      </c>
      <c r="K16292" s="147">
        <v>114.41617599999998</v>
      </c>
    </row>
    <row r="16293" spans="2:11" x14ac:dyDescent="0.2">
      <c r="B16293" s="21" t="str">
        <f t="shared" si="254"/>
        <v>PetroliaWind2085RCP4.5</v>
      </c>
      <c r="C16293" t="s">
        <v>413</v>
      </c>
      <c r="D16293" t="s">
        <v>1</v>
      </c>
      <c r="E16293" s="144" t="s">
        <v>193</v>
      </c>
      <c r="F16293" s="144">
        <v>2085</v>
      </c>
      <c r="G16293" s="147">
        <v>86.034453170401605</v>
      </c>
      <c r="H16293" s="147">
        <v>92.921787000000009</v>
      </c>
      <c r="I16293" s="147">
        <v>100.2393</v>
      </c>
      <c r="J16293" s="147">
        <v>107.491986</v>
      </c>
      <c r="K16293" s="147">
        <v>114.75878399999999</v>
      </c>
    </row>
    <row r="16294" spans="2:11" x14ac:dyDescent="0.2">
      <c r="B16294" s="21" t="str">
        <f t="shared" si="254"/>
        <v>PetroliaWind2090RCP4.5</v>
      </c>
      <c r="C16294" t="s">
        <v>413</v>
      </c>
      <c r="D16294" t="s">
        <v>1</v>
      </c>
      <c r="E16294" s="144" t="s">
        <v>193</v>
      </c>
      <c r="F16294" s="144">
        <v>2090</v>
      </c>
      <c r="G16294" s="147">
        <v>86.181130051974691</v>
      </c>
      <c r="H16294" s="147">
        <v>93.11166200000001</v>
      </c>
      <c r="I16294" s="147">
        <v>100.48593333333334</v>
      </c>
      <c r="J16294" s="147">
        <v>107.785594</v>
      </c>
      <c r="K16294" s="147">
        <v>115.10139199999999</v>
      </c>
    </row>
    <row r="16295" spans="2:11" x14ac:dyDescent="0.2">
      <c r="B16295" s="21" t="str">
        <f t="shared" si="254"/>
        <v>PetroliaWind2095RCP4.5</v>
      </c>
      <c r="C16295" t="s">
        <v>413</v>
      </c>
      <c r="D16295" t="s">
        <v>1</v>
      </c>
      <c r="E16295" s="144" t="s">
        <v>193</v>
      </c>
      <c r="F16295" s="144">
        <v>2095</v>
      </c>
      <c r="G16295" s="147">
        <v>86.327806933547791</v>
      </c>
      <c r="H16295" s="147">
        <v>93.30153700000001</v>
      </c>
      <c r="I16295" s="147">
        <v>100.73256666666666</v>
      </c>
      <c r="J16295" s="147">
        <v>108.07920200000001</v>
      </c>
      <c r="K16295" s="147">
        <v>115.44399999999999</v>
      </c>
    </row>
    <row r="16296" spans="2:11" x14ac:dyDescent="0.2">
      <c r="B16296" s="21" t="str">
        <f t="shared" si="254"/>
        <v>PetroliaWind2100RCP4.5</v>
      </c>
      <c r="C16296" t="s">
        <v>413</v>
      </c>
      <c r="D16296" t="s">
        <v>1</v>
      </c>
      <c r="E16296" s="144" t="s">
        <v>193</v>
      </c>
      <c r="F16296" s="144">
        <v>2100</v>
      </c>
      <c r="G16296" s="147">
        <v>86.474483815120877</v>
      </c>
      <c r="H16296" s="147">
        <v>93.491412000000011</v>
      </c>
      <c r="I16296" s="147">
        <v>100.97919999999999</v>
      </c>
      <c r="J16296" s="147">
        <v>108.37281000000002</v>
      </c>
      <c r="K16296" s="147">
        <v>115.78660799999999</v>
      </c>
    </row>
    <row r="16297" spans="2:11" x14ac:dyDescent="0.2">
      <c r="B16297" s="21" t="str">
        <f t="shared" si="254"/>
        <v>PetroliaWind2023RCP6.0</v>
      </c>
      <c r="C16297" t="s">
        <v>413</v>
      </c>
      <c r="D16297" t="s">
        <v>1</v>
      </c>
      <c r="E16297" s="144" t="s">
        <v>192</v>
      </c>
      <c r="F16297" s="144">
        <v>2023</v>
      </c>
      <c r="G16297" s="147">
        <v>85.247475286576744</v>
      </c>
      <c r="H16297" s="147">
        <v>91.860005999999998</v>
      </c>
      <c r="I16297" s="147">
        <v>98.832999999999998</v>
      </c>
      <c r="J16297" s="147">
        <v>105.79325399999999</v>
      </c>
      <c r="K16297" s="147">
        <v>112.758996</v>
      </c>
    </row>
    <row r="16298" spans="2:11" x14ac:dyDescent="0.2">
      <c r="B16298" s="21" t="str">
        <f t="shared" si="254"/>
        <v>PetroliaWind2025RCP6.0</v>
      </c>
      <c r="C16298" t="s">
        <v>413</v>
      </c>
      <c r="D16298" t="s">
        <v>1</v>
      </c>
      <c r="E16298" s="144" t="s">
        <v>192</v>
      </c>
      <c r="F16298" s="144">
        <v>2025</v>
      </c>
      <c r="G16298" s="147">
        <v>85.303889471797163</v>
      </c>
      <c r="H16298" s="147">
        <v>91.937474999999992</v>
      </c>
      <c r="I16298" s="147">
        <v>98.935900000000004</v>
      </c>
      <c r="J16298" s="147">
        <v>105.91733833333333</v>
      </c>
      <c r="K16298" s="147">
        <v>112.90423199999999</v>
      </c>
    </row>
    <row r="16299" spans="2:11" x14ac:dyDescent="0.2">
      <c r="B16299" s="21" t="str">
        <f t="shared" si="254"/>
        <v>PetroliaWind2030RCP6.0</v>
      </c>
      <c r="C16299" t="s">
        <v>413</v>
      </c>
      <c r="D16299" t="s">
        <v>1</v>
      </c>
      <c r="E16299" s="144" t="s">
        <v>192</v>
      </c>
      <c r="F16299" s="144">
        <v>2030</v>
      </c>
      <c r="G16299" s="147">
        <v>85.360303657017582</v>
      </c>
      <c r="H16299" s="147">
        <v>92.014944</v>
      </c>
      <c r="I16299" s="147">
        <v>99.038799999999995</v>
      </c>
      <c r="J16299" s="147">
        <v>106.04142266666666</v>
      </c>
      <c r="K16299" s="147">
        <v>113.04946799999999</v>
      </c>
    </row>
    <row r="16300" spans="2:11" x14ac:dyDescent="0.2">
      <c r="B16300" s="21" t="str">
        <f t="shared" si="254"/>
        <v>PetroliaWind2035RCP6.0</v>
      </c>
      <c r="C16300" t="s">
        <v>413</v>
      </c>
      <c r="D16300" t="s">
        <v>1</v>
      </c>
      <c r="E16300" s="144" t="s">
        <v>192</v>
      </c>
      <c r="F16300" s="144">
        <v>2035</v>
      </c>
      <c r="G16300" s="147">
        <v>85.416717842238</v>
      </c>
      <c r="H16300" s="147">
        <v>92.092412999999993</v>
      </c>
      <c r="I16300" s="147">
        <v>99.141699999999986</v>
      </c>
      <c r="J16300" s="147">
        <v>106.16550699999999</v>
      </c>
      <c r="K16300" s="147">
        <v>113.19470399999999</v>
      </c>
    </row>
    <row r="16301" spans="2:11" x14ac:dyDescent="0.2">
      <c r="B16301" s="21" t="str">
        <f t="shared" si="254"/>
        <v>PetroliaWind2040RCP6.0</v>
      </c>
      <c r="C16301" t="s">
        <v>413</v>
      </c>
      <c r="D16301" t="s">
        <v>1</v>
      </c>
      <c r="E16301" s="144" t="s">
        <v>192</v>
      </c>
      <c r="F16301" s="144">
        <v>2040</v>
      </c>
      <c r="G16301" s="147">
        <v>85.473132027458433</v>
      </c>
      <c r="H16301" s="147">
        <v>92.169881999999987</v>
      </c>
      <c r="I16301" s="147">
        <v>99.244599999999991</v>
      </c>
      <c r="J16301" s="147">
        <v>106.28959133333333</v>
      </c>
      <c r="K16301" s="147">
        <v>113.33993999999998</v>
      </c>
    </row>
    <row r="16302" spans="2:11" x14ac:dyDescent="0.2">
      <c r="B16302" s="21" t="str">
        <f t="shared" si="254"/>
        <v>PetroliaWind2045RCP6.0</v>
      </c>
      <c r="C16302" t="s">
        <v>413</v>
      </c>
      <c r="D16302" t="s">
        <v>1</v>
      </c>
      <c r="E16302" s="144" t="s">
        <v>192</v>
      </c>
      <c r="F16302" s="144">
        <v>2045</v>
      </c>
      <c r="G16302" s="147">
        <v>85.529546212678852</v>
      </c>
      <c r="H16302" s="147">
        <v>92.247350999999995</v>
      </c>
      <c r="I16302" s="147">
        <v>99.347499999999997</v>
      </c>
      <c r="J16302" s="147">
        <v>106.41367566666668</v>
      </c>
      <c r="K16302" s="147">
        <v>113.48517599999998</v>
      </c>
    </row>
    <row r="16303" spans="2:11" x14ac:dyDescent="0.2">
      <c r="B16303" s="21" t="str">
        <f t="shared" si="254"/>
        <v>PetroliaWind2050RCP6.0</v>
      </c>
      <c r="C16303" t="s">
        <v>413</v>
      </c>
      <c r="D16303" t="s">
        <v>1</v>
      </c>
      <c r="E16303" s="144" t="s">
        <v>192</v>
      </c>
      <c r="F16303" s="144">
        <v>2050</v>
      </c>
      <c r="G16303" s="147">
        <v>85.587652823455883</v>
      </c>
      <c r="H16303" s="147">
        <v>92.330288399999986</v>
      </c>
      <c r="I16303" s="147">
        <v>99.460199999999986</v>
      </c>
      <c r="J16303" s="147">
        <v>106.55244040000001</v>
      </c>
      <c r="K16303" s="147">
        <v>113.65052159999998</v>
      </c>
    </row>
    <row r="16304" spans="2:11" x14ac:dyDescent="0.2">
      <c r="B16304" s="21" t="str">
        <f t="shared" si="254"/>
        <v>PetroliaWind2055RCP6.0</v>
      </c>
      <c r="C16304" t="s">
        <v>413</v>
      </c>
      <c r="D16304" t="s">
        <v>1</v>
      </c>
      <c r="E16304" s="144" t="s">
        <v>192</v>
      </c>
      <c r="F16304" s="144">
        <v>2055</v>
      </c>
      <c r="G16304" s="147">
        <v>85.589345249012496</v>
      </c>
      <c r="H16304" s="147">
        <v>92.335756799999999</v>
      </c>
      <c r="I16304" s="147">
        <v>99.47</v>
      </c>
      <c r="J16304" s="147">
        <v>106.5671208</v>
      </c>
      <c r="K16304" s="147">
        <v>113.67063119999997</v>
      </c>
    </row>
    <row r="16305" spans="2:11" x14ac:dyDescent="0.2">
      <c r="B16305" s="21" t="str">
        <f t="shared" si="254"/>
        <v>PetroliaWind2060RCP6.0</v>
      </c>
      <c r="C16305" t="s">
        <v>413</v>
      </c>
      <c r="D16305" t="s">
        <v>1</v>
      </c>
      <c r="E16305" s="144" t="s">
        <v>192</v>
      </c>
      <c r="F16305" s="144">
        <v>2060</v>
      </c>
      <c r="G16305" s="147">
        <v>85.591037674569108</v>
      </c>
      <c r="H16305" s="147">
        <v>92.341225199999997</v>
      </c>
      <c r="I16305" s="147">
        <v>99.479799999999997</v>
      </c>
      <c r="J16305" s="147">
        <v>106.5818012</v>
      </c>
      <c r="K16305" s="147">
        <v>113.69074079999999</v>
      </c>
    </row>
    <row r="16306" spans="2:11" x14ac:dyDescent="0.2">
      <c r="B16306" s="21" t="str">
        <f t="shared" si="254"/>
        <v>PetroliaWind2065RCP6.0</v>
      </c>
      <c r="C16306" t="s">
        <v>413</v>
      </c>
      <c r="D16306" t="s">
        <v>1</v>
      </c>
      <c r="E16306" s="144" t="s">
        <v>192</v>
      </c>
      <c r="F16306" s="144">
        <v>2065</v>
      </c>
      <c r="G16306" s="147">
        <v>85.592730100125721</v>
      </c>
      <c r="H16306" s="147">
        <v>92.346693600000009</v>
      </c>
      <c r="I16306" s="147">
        <v>99.48960000000001</v>
      </c>
      <c r="J16306" s="147">
        <v>106.59648159999999</v>
      </c>
      <c r="K16306" s="147">
        <v>113.71085039999998</v>
      </c>
    </row>
    <row r="16307" spans="2:11" x14ac:dyDescent="0.2">
      <c r="B16307" s="21" t="str">
        <f t="shared" si="254"/>
        <v>PetroliaWind2070RCP6.0</v>
      </c>
      <c r="C16307" t="s">
        <v>413</v>
      </c>
      <c r="D16307" t="s">
        <v>1</v>
      </c>
      <c r="E16307" s="144" t="s">
        <v>192</v>
      </c>
      <c r="F16307" s="144">
        <v>2070</v>
      </c>
      <c r="G16307" s="147">
        <v>85.594422525682333</v>
      </c>
      <c r="H16307" s="147">
        <v>92.352162000000007</v>
      </c>
      <c r="I16307" s="147">
        <v>99.499400000000009</v>
      </c>
      <c r="J16307" s="147">
        <v>106.61116199999999</v>
      </c>
      <c r="K16307" s="147">
        <v>113.73095999999998</v>
      </c>
    </row>
    <row r="16308" spans="2:11" x14ac:dyDescent="0.2">
      <c r="B16308" s="21" t="str">
        <f t="shared" si="254"/>
        <v>PetroliaWind2075RCP6.0</v>
      </c>
      <c r="C16308" t="s">
        <v>413</v>
      </c>
      <c r="D16308" t="s">
        <v>1</v>
      </c>
      <c r="E16308" s="144" t="s">
        <v>192</v>
      </c>
      <c r="F16308" s="144">
        <v>2075</v>
      </c>
      <c r="G16308" s="147">
        <v>85.814437848041962</v>
      </c>
      <c r="H16308" s="147">
        <v>92.636974500000008</v>
      </c>
      <c r="I16308" s="147">
        <v>99.869349999999997</v>
      </c>
      <c r="J16308" s="147">
        <v>107.051574</v>
      </c>
      <c r="K16308" s="147">
        <v>114.24487199999999</v>
      </c>
    </row>
    <row r="16309" spans="2:11" x14ac:dyDescent="0.2">
      <c r="B16309" s="21" t="str">
        <f t="shared" si="254"/>
        <v>PetroliaWind2080RCP6.0</v>
      </c>
      <c r="C16309" t="s">
        <v>413</v>
      </c>
      <c r="D16309" t="s">
        <v>1</v>
      </c>
      <c r="E16309" s="144" t="s">
        <v>192</v>
      </c>
      <c r="F16309" s="144">
        <v>2080</v>
      </c>
      <c r="G16309" s="147">
        <v>86.034453170401605</v>
      </c>
      <c r="H16309" s="147">
        <v>92.921787000000009</v>
      </c>
      <c r="I16309" s="147">
        <v>100.2393</v>
      </c>
      <c r="J16309" s="147">
        <v>107.491986</v>
      </c>
      <c r="K16309" s="147">
        <v>114.75878399999999</v>
      </c>
    </row>
    <row r="16310" spans="2:11" x14ac:dyDescent="0.2">
      <c r="B16310" s="21" t="str">
        <f t="shared" si="254"/>
        <v>PetroliaWind2085RCP6.0</v>
      </c>
      <c r="C16310" t="s">
        <v>413</v>
      </c>
      <c r="D16310" t="s">
        <v>1</v>
      </c>
      <c r="E16310" s="144" t="s">
        <v>192</v>
      </c>
      <c r="F16310" s="144">
        <v>2085</v>
      </c>
      <c r="G16310" s="147">
        <v>86.254468492761248</v>
      </c>
      <c r="H16310" s="147">
        <v>93.20659950000001</v>
      </c>
      <c r="I16310" s="147">
        <v>100.60925</v>
      </c>
      <c r="J16310" s="147">
        <v>107.93239800000001</v>
      </c>
      <c r="K16310" s="147">
        <v>115.27269599999998</v>
      </c>
    </row>
    <row r="16311" spans="2:11" x14ac:dyDescent="0.2">
      <c r="B16311" s="21" t="str">
        <f t="shared" si="254"/>
        <v>PetroliaWind2090RCP6.0</v>
      </c>
      <c r="C16311" t="s">
        <v>413</v>
      </c>
      <c r="D16311" t="s">
        <v>1</v>
      </c>
      <c r="E16311" s="144" t="s">
        <v>192</v>
      </c>
      <c r="F16311" s="144">
        <v>2090</v>
      </c>
      <c r="G16311" s="147">
        <v>86.841176019053606</v>
      </c>
      <c r="H16311" s="147">
        <v>93.944074000000001</v>
      </c>
      <c r="I16311" s="147">
        <v>101.53453333333333</v>
      </c>
      <c r="J16311" s="147">
        <v>109.01944666666668</v>
      </c>
      <c r="K16311" s="147">
        <v>116.52395999999999</v>
      </c>
    </row>
    <row r="16312" spans="2:11" x14ac:dyDescent="0.2">
      <c r="B16312" s="21" t="str">
        <f t="shared" si="254"/>
        <v>PetroliaWind2095RCP6.0</v>
      </c>
      <c r="C16312" t="s">
        <v>413</v>
      </c>
      <c r="D16312" t="s">
        <v>1</v>
      </c>
      <c r="E16312" s="144" t="s">
        <v>192</v>
      </c>
      <c r="F16312" s="144">
        <v>2095</v>
      </c>
      <c r="G16312" s="147">
        <v>87.207868222986335</v>
      </c>
      <c r="H16312" s="147">
        <v>94.396736000000004</v>
      </c>
      <c r="I16312" s="147">
        <v>102.08986666666668</v>
      </c>
      <c r="J16312" s="147">
        <v>109.66608333333333</v>
      </c>
      <c r="K16312" s="147">
        <v>117.26131199999999</v>
      </c>
    </row>
    <row r="16313" spans="2:11" x14ac:dyDescent="0.2">
      <c r="B16313" s="21" t="str">
        <f t="shared" si="254"/>
        <v>PetroliaWind2100RCP6.0</v>
      </c>
      <c r="C16313" t="s">
        <v>413</v>
      </c>
      <c r="D16313" t="s">
        <v>1</v>
      </c>
      <c r="E16313" s="144" t="s">
        <v>192</v>
      </c>
      <c r="F16313" s="144">
        <v>2100</v>
      </c>
      <c r="G16313" s="147">
        <v>87.574560426919064</v>
      </c>
      <c r="H16313" s="147">
        <v>94.849397999999994</v>
      </c>
      <c r="I16313" s="147">
        <v>102.64520000000002</v>
      </c>
      <c r="J16313" s="147">
        <v>110.31272</v>
      </c>
      <c r="K16313" s="147">
        <v>117.99866399999999</v>
      </c>
    </row>
    <row r="16314" spans="2:11" x14ac:dyDescent="0.2">
      <c r="B16314" s="21" t="str">
        <f t="shared" si="254"/>
        <v>PetroliaWind2023RCP8.5</v>
      </c>
      <c r="C16314" t="s">
        <v>413</v>
      </c>
      <c r="D16314" t="s">
        <v>1</v>
      </c>
      <c r="E16314" s="144" t="s">
        <v>191</v>
      </c>
      <c r="F16314" s="144">
        <v>2023</v>
      </c>
      <c r="G16314" s="147">
        <v>85.247475286576744</v>
      </c>
      <c r="H16314" s="147">
        <v>91.860005999999998</v>
      </c>
      <c r="I16314" s="147">
        <v>98.832999999999998</v>
      </c>
      <c r="J16314" s="147">
        <v>105.79325399999999</v>
      </c>
      <c r="K16314" s="147">
        <v>112.758996</v>
      </c>
    </row>
    <row r="16315" spans="2:11" x14ac:dyDescent="0.2">
      <c r="B16315" s="21" t="str">
        <f t="shared" si="254"/>
        <v>PetroliaWind2025RCP8.5</v>
      </c>
      <c r="C16315" t="s">
        <v>413</v>
      </c>
      <c r="D16315" t="s">
        <v>1</v>
      </c>
      <c r="E16315" s="144" t="s">
        <v>191</v>
      </c>
      <c r="F16315" s="144">
        <v>2025</v>
      </c>
      <c r="G16315" s="147">
        <v>85.360303657017582</v>
      </c>
      <c r="H16315" s="147">
        <v>92.014944</v>
      </c>
      <c r="I16315" s="147">
        <v>99.038799999999995</v>
      </c>
      <c r="J16315" s="147">
        <v>106.04142266666666</v>
      </c>
      <c r="K16315" s="147">
        <v>113.04946799999999</v>
      </c>
    </row>
    <row r="16316" spans="2:11" x14ac:dyDescent="0.2">
      <c r="B16316" s="21" t="str">
        <f t="shared" si="254"/>
        <v>PetroliaWind2030RCP8.5</v>
      </c>
      <c r="C16316" t="s">
        <v>413</v>
      </c>
      <c r="D16316" t="s">
        <v>1</v>
      </c>
      <c r="E16316" s="144" t="s">
        <v>191</v>
      </c>
      <c r="F16316" s="144">
        <v>2030</v>
      </c>
      <c r="G16316" s="147">
        <v>85.473132027458433</v>
      </c>
      <c r="H16316" s="147">
        <v>92.169881999999987</v>
      </c>
      <c r="I16316" s="147">
        <v>99.244599999999991</v>
      </c>
      <c r="J16316" s="147">
        <v>106.28959133333333</v>
      </c>
      <c r="K16316" s="147">
        <v>113.33993999999998</v>
      </c>
    </row>
    <row r="16317" spans="2:11" x14ac:dyDescent="0.2">
      <c r="B16317" s="21" t="str">
        <f t="shared" si="254"/>
        <v>PetroliaWind2035RCP8.5</v>
      </c>
      <c r="C16317" t="s">
        <v>413</v>
      </c>
      <c r="D16317" t="s">
        <v>1</v>
      </c>
      <c r="E16317" s="144" t="s">
        <v>191</v>
      </c>
      <c r="F16317" s="144">
        <v>2035</v>
      </c>
      <c r="G16317" s="147">
        <v>85.585960397899271</v>
      </c>
      <c r="H16317" s="147">
        <v>92.324819999999988</v>
      </c>
      <c r="I16317" s="147">
        <v>99.450399999999988</v>
      </c>
      <c r="J16317" s="147">
        <v>106.53776000000001</v>
      </c>
      <c r="K16317" s="147">
        <v>113.63041199999998</v>
      </c>
    </row>
    <row r="16318" spans="2:11" x14ac:dyDescent="0.2">
      <c r="B16318" s="21" t="str">
        <f t="shared" si="254"/>
        <v>PetroliaWind2040RCP8.5</v>
      </c>
      <c r="C16318" t="s">
        <v>413</v>
      </c>
      <c r="D16318" t="s">
        <v>1</v>
      </c>
      <c r="E16318" s="144" t="s">
        <v>191</v>
      </c>
      <c r="F16318" s="144">
        <v>2040</v>
      </c>
      <c r="G16318" s="147">
        <v>85.588781107160287</v>
      </c>
      <c r="H16318" s="147">
        <v>92.333933999999999</v>
      </c>
      <c r="I16318" s="147">
        <v>99.466733333333323</v>
      </c>
      <c r="J16318" s="147">
        <v>106.56222733333334</v>
      </c>
      <c r="K16318" s="147">
        <v>113.66392799999998</v>
      </c>
    </row>
    <row r="16319" spans="2:11" x14ac:dyDescent="0.2">
      <c r="B16319" s="21" t="str">
        <f t="shared" si="254"/>
        <v>PetroliaWind2045RCP8.5</v>
      </c>
      <c r="C16319" t="s">
        <v>413</v>
      </c>
      <c r="D16319" t="s">
        <v>1</v>
      </c>
      <c r="E16319" s="144" t="s">
        <v>191</v>
      </c>
      <c r="F16319" s="144">
        <v>2045</v>
      </c>
      <c r="G16319" s="147">
        <v>85.591601816421317</v>
      </c>
      <c r="H16319" s="147">
        <v>92.343047999999996</v>
      </c>
      <c r="I16319" s="147">
        <v>99.483066666666673</v>
      </c>
      <c r="J16319" s="147">
        <v>106.58669466666666</v>
      </c>
      <c r="K16319" s="147">
        <v>113.69744399999998</v>
      </c>
    </row>
    <row r="16320" spans="2:11" x14ac:dyDescent="0.2">
      <c r="B16320" s="21" t="str">
        <f t="shared" si="254"/>
        <v>PetroliaWind2050RCP8.5</v>
      </c>
      <c r="C16320" t="s">
        <v>413</v>
      </c>
      <c r="D16320" t="s">
        <v>1</v>
      </c>
      <c r="E16320" s="144" t="s">
        <v>191</v>
      </c>
      <c r="F16320" s="144">
        <v>2050</v>
      </c>
      <c r="G16320" s="147">
        <v>85.887776288828519</v>
      </c>
      <c r="H16320" s="147">
        <v>92.731912000000008</v>
      </c>
      <c r="I16320" s="147">
        <v>99.992666666666665</v>
      </c>
      <c r="J16320" s="147">
        <v>107.19837800000001</v>
      </c>
      <c r="K16320" s="147">
        <v>114.41617599999998</v>
      </c>
    </row>
    <row r="16321" spans="2:11" x14ac:dyDescent="0.2">
      <c r="B16321" s="21" t="str">
        <f t="shared" si="254"/>
        <v>PetroliaWind2055RCP8.5</v>
      </c>
      <c r="C16321" t="s">
        <v>413</v>
      </c>
      <c r="D16321" t="s">
        <v>1</v>
      </c>
      <c r="E16321" s="144" t="s">
        <v>191</v>
      </c>
      <c r="F16321" s="144">
        <v>2055</v>
      </c>
      <c r="G16321" s="147">
        <v>86.181130051974691</v>
      </c>
      <c r="H16321" s="147">
        <v>93.11166200000001</v>
      </c>
      <c r="I16321" s="147">
        <v>100.48593333333334</v>
      </c>
      <c r="J16321" s="147">
        <v>107.785594</v>
      </c>
      <c r="K16321" s="147">
        <v>115.10139199999999</v>
      </c>
    </row>
    <row r="16322" spans="2:11" x14ac:dyDescent="0.2">
      <c r="B16322" s="21" t="str">
        <f t="shared" si="254"/>
        <v>PetroliaWind2060RCP8.5</v>
      </c>
      <c r="C16322" t="s">
        <v>413</v>
      </c>
      <c r="D16322" t="s">
        <v>1</v>
      </c>
      <c r="E16322" s="144" t="s">
        <v>191</v>
      </c>
      <c r="F16322" s="144">
        <v>2060</v>
      </c>
      <c r="G16322" s="147">
        <v>86.841176019053606</v>
      </c>
      <c r="H16322" s="147">
        <v>93.944074000000001</v>
      </c>
      <c r="I16322" s="147">
        <v>101.53453333333333</v>
      </c>
      <c r="J16322" s="147">
        <v>109.01944666666668</v>
      </c>
      <c r="K16322" s="147">
        <v>116.52395999999999</v>
      </c>
    </row>
    <row r="16323" spans="2:11" x14ac:dyDescent="0.2">
      <c r="B16323" s="21" t="str">
        <f t="shared" si="254"/>
        <v>PetroliaWind2065RCP8.5</v>
      </c>
      <c r="C16323" t="s">
        <v>413</v>
      </c>
      <c r="D16323" t="s">
        <v>1</v>
      </c>
      <c r="E16323" s="144" t="s">
        <v>191</v>
      </c>
      <c r="F16323" s="144">
        <v>2065</v>
      </c>
      <c r="G16323" s="147">
        <v>87.207868222986335</v>
      </c>
      <c r="H16323" s="147">
        <v>94.396736000000004</v>
      </c>
      <c r="I16323" s="147">
        <v>102.08986666666668</v>
      </c>
      <c r="J16323" s="147">
        <v>109.66608333333333</v>
      </c>
      <c r="K16323" s="147">
        <v>117.26131199999999</v>
      </c>
    </row>
    <row r="16324" spans="2:11" x14ac:dyDescent="0.2">
      <c r="B16324" s="21" t="str">
        <f t="shared" si="254"/>
        <v>PetroliaWind2070RCP8.5</v>
      </c>
      <c r="C16324" t="s">
        <v>413</v>
      </c>
      <c r="D16324" t="s">
        <v>1</v>
      </c>
      <c r="E16324" s="144" t="s">
        <v>191</v>
      </c>
      <c r="F16324" s="144">
        <v>2070</v>
      </c>
      <c r="G16324" s="147">
        <v>87.882017736370358</v>
      </c>
      <c r="H16324" s="147">
        <v>95.238262000000006</v>
      </c>
      <c r="I16324" s="147">
        <v>103.13846666666667</v>
      </c>
      <c r="J16324" s="147">
        <v>110.89294533333333</v>
      </c>
      <c r="K16324" s="147">
        <v>118.66898399999999</v>
      </c>
    </row>
    <row r="16325" spans="2:11" x14ac:dyDescent="0.2">
      <c r="B16325" s="21" t="str">
        <f t="shared" si="254"/>
        <v>PetroliaWind2075RCP8.5</v>
      </c>
      <c r="C16325" t="s">
        <v>413</v>
      </c>
      <c r="D16325" t="s">
        <v>1</v>
      </c>
      <c r="E16325" s="144" t="s">
        <v>191</v>
      </c>
      <c r="F16325" s="144">
        <v>2075</v>
      </c>
      <c r="G16325" s="147">
        <v>88.189475045821652</v>
      </c>
      <c r="H16325" s="147">
        <v>95.627126000000004</v>
      </c>
      <c r="I16325" s="147">
        <v>103.63173333333334</v>
      </c>
      <c r="J16325" s="147">
        <v>111.47317066666666</v>
      </c>
      <c r="K16325" s="147">
        <v>119.33930399999998</v>
      </c>
    </row>
    <row r="16326" spans="2:11" x14ac:dyDescent="0.2">
      <c r="B16326" s="21" t="str">
        <f t="shared" si="254"/>
        <v>PetroliaWind2080RCP8.5</v>
      </c>
      <c r="C16326" t="s">
        <v>413</v>
      </c>
      <c r="D16326" t="s">
        <v>1</v>
      </c>
      <c r="E16326" s="144" t="s">
        <v>191</v>
      </c>
      <c r="F16326" s="144">
        <v>2080</v>
      </c>
      <c r="G16326" s="147">
        <v>88.496932355272946</v>
      </c>
      <c r="H16326" s="147">
        <v>96.015990000000016</v>
      </c>
      <c r="I16326" s="147">
        <v>104.125</v>
      </c>
      <c r="J16326" s="147">
        <v>112.05339599999999</v>
      </c>
      <c r="K16326" s="147">
        <v>120.00962399999999</v>
      </c>
    </row>
    <row r="16327" spans="2:11" x14ac:dyDescent="0.2">
      <c r="B16327" s="21" t="str">
        <f t="shared" si="254"/>
        <v>PetroliaWind2085RCP8.5</v>
      </c>
      <c r="C16327" t="s">
        <v>413</v>
      </c>
      <c r="D16327" t="s">
        <v>1</v>
      </c>
      <c r="E16327" s="144" t="s">
        <v>191</v>
      </c>
      <c r="F16327" s="144">
        <v>2085</v>
      </c>
      <c r="G16327" s="147">
        <v>88.839648530486997</v>
      </c>
      <c r="H16327" s="147">
        <v>96.448904999999996</v>
      </c>
      <c r="I16327" s="147">
        <v>104.66399999999999</v>
      </c>
      <c r="J16327" s="147">
        <v>112.68255600000001</v>
      </c>
      <c r="K16327" s="147">
        <v>120.73580399999997</v>
      </c>
    </row>
    <row r="16328" spans="2:11" x14ac:dyDescent="0.2">
      <c r="B16328" s="21" t="str">
        <f t="shared" si="254"/>
        <v>PetroliaWind2090RCP8.5</v>
      </c>
      <c r="C16328" t="s">
        <v>413</v>
      </c>
      <c r="D16328" t="s">
        <v>1</v>
      </c>
      <c r="E16328" s="144" t="s">
        <v>191</v>
      </c>
      <c r="F16328" s="144">
        <v>2090</v>
      </c>
      <c r="G16328" s="147">
        <v>89.182364705701048</v>
      </c>
      <c r="H16328" s="147">
        <v>96.881819999999991</v>
      </c>
      <c r="I16328" s="147">
        <v>105.20299999999999</v>
      </c>
      <c r="J16328" s="147">
        <v>113.311716</v>
      </c>
      <c r="K16328" s="147">
        <v>121.46198399999997</v>
      </c>
    </row>
    <row r="16329" spans="2:11" x14ac:dyDescent="0.2">
      <c r="B16329" s="21" t="str">
        <f t="shared" si="254"/>
        <v>PetroliaWind2095RCP8.5</v>
      </c>
      <c r="C16329" t="s">
        <v>413</v>
      </c>
      <c r="D16329" t="s">
        <v>1</v>
      </c>
      <c r="E16329" s="144" t="s">
        <v>191</v>
      </c>
      <c r="F16329" s="144">
        <v>2095</v>
      </c>
      <c r="G16329" s="147">
        <v>89.182364705701048</v>
      </c>
      <c r="H16329" s="147">
        <v>96.881819999999991</v>
      </c>
      <c r="I16329" s="147">
        <v>105.20299999999999</v>
      </c>
      <c r="J16329" s="147">
        <v>113.311716</v>
      </c>
      <c r="K16329" s="147">
        <v>121.46198399999997</v>
      </c>
    </row>
    <row r="16330" spans="2:11" x14ac:dyDescent="0.2">
      <c r="B16330" s="21" t="str">
        <f t="shared" si="254"/>
        <v>PetroliaWind2100RCP8.5</v>
      </c>
      <c r="C16330" t="s">
        <v>413</v>
      </c>
      <c r="D16330" t="s">
        <v>1</v>
      </c>
      <c r="E16330" s="144" t="s">
        <v>191</v>
      </c>
      <c r="F16330" s="144">
        <v>2100</v>
      </c>
      <c r="G16330" s="147">
        <v>89.182364705701048</v>
      </c>
      <c r="H16330" s="147">
        <v>96.881819999999991</v>
      </c>
      <c r="I16330" s="147">
        <v>105.20299999999999</v>
      </c>
      <c r="J16330" s="147">
        <v>113.311716</v>
      </c>
      <c r="K16330" s="147">
        <v>121.46198399999997</v>
      </c>
    </row>
    <row r="16331" spans="2:11" x14ac:dyDescent="0.2">
      <c r="B16331" s="21" t="str">
        <f t="shared" si="254"/>
        <v>Pickering (Dunbarton)Ice Accretion2023RCP4.5</v>
      </c>
      <c r="C16331" t="s">
        <v>414</v>
      </c>
      <c r="D16331" t="s">
        <v>486</v>
      </c>
      <c r="E16331" s="144" t="s">
        <v>193</v>
      </c>
      <c r="F16331" s="144">
        <v>2023</v>
      </c>
      <c r="G16331" s="147">
        <v>16.961249074240744</v>
      </c>
      <c r="H16331" s="147">
        <v>20.35575</v>
      </c>
      <c r="I16331" s="147">
        <v>24.65</v>
      </c>
      <c r="J16331" s="147">
        <v>27.910999999999998</v>
      </c>
      <c r="K16331" s="147">
        <v>31.184999999999999</v>
      </c>
    </row>
    <row r="16332" spans="2:11" x14ac:dyDescent="0.2">
      <c r="B16332" s="21" t="str">
        <f t="shared" ref="B16332:B16395" si="255">C16332&amp;D16332&amp;F16332&amp;E16332</f>
        <v>Pickering (Dunbarton)Ice Accretion2025RCP4.5</v>
      </c>
      <c r="C16332" t="s">
        <v>414</v>
      </c>
      <c r="D16332" t="s">
        <v>486</v>
      </c>
      <c r="E16332" s="144" t="s">
        <v>193</v>
      </c>
      <c r="F16332" s="144">
        <v>2025</v>
      </c>
      <c r="G16332" s="147">
        <v>16.935154844895759</v>
      </c>
      <c r="H16332" s="147">
        <v>20.345375000000001</v>
      </c>
      <c r="I16332" s="147">
        <v>24.658333333333331</v>
      </c>
      <c r="J16332" s="147">
        <v>27.934541666666664</v>
      </c>
      <c r="K16332" s="147">
        <v>31.22175</v>
      </c>
    </row>
    <row r="16333" spans="2:11" x14ac:dyDescent="0.2">
      <c r="B16333" s="21" t="str">
        <f t="shared" si="255"/>
        <v>Pickering (Dunbarton)Ice Accretion2030RCP4.5</v>
      </c>
      <c r="C16333" t="s">
        <v>414</v>
      </c>
      <c r="D16333" t="s">
        <v>486</v>
      </c>
      <c r="E16333" s="144" t="s">
        <v>193</v>
      </c>
      <c r="F16333" s="144">
        <v>2030</v>
      </c>
      <c r="G16333" s="147">
        <v>16.909060615550771</v>
      </c>
      <c r="H16333" s="147">
        <v>20.335000000000001</v>
      </c>
      <c r="I16333" s="147">
        <v>24.666666666666664</v>
      </c>
      <c r="J16333" s="147">
        <v>27.958083333333331</v>
      </c>
      <c r="K16333" s="147">
        <v>31.258499999999998</v>
      </c>
    </row>
    <row r="16334" spans="2:11" x14ac:dyDescent="0.2">
      <c r="B16334" s="21" t="str">
        <f t="shared" si="255"/>
        <v>Pickering (Dunbarton)Ice Accretion2035RCP4.5</v>
      </c>
      <c r="C16334" t="s">
        <v>414</v>
      </c>
      <c r="D16334" t="s">
        <v>486</v>
      </c>
      <c r="E16334" s="144" t="s">
        <v>193</v>
      </c>
      <c r="F16334" s="144">
        <v>2035</v>
      </c>
      <c r="G16334" s="147">
        <v>16.882966386205787</v>
      </c>
      <c r="H16334" s="147">
        <v>20.324624999999997</v>
      </c>
      <c r="I16334" s="147">
        <v>24.674999999999997</v>
      </c>
      <c r="J16334" s="147">
        <v>27.981624999999998</v>
      </c>
      <c r="K16334" s="147">
        <v>31.295249999999999</v>
      </c>
    </row>
    <row r="16335" spans="2:11" x14ac:dyDescent="0.2">
      <c r="B16335" s="21" t="str">
        <f t="shared" si="255"/>
        <v>Pickering (Dunbarton)Ice Accretion2040RCP4.5</v>
      </c>
      <c r="C16335" t="s">
        <v>414</v>
      </c>
      <c r="D16335" t="s">
        <v>486</v>
      </c>
      <c r="E16335" s="144" t="s">
        <v>193</v>
      </c>
      <c r="F16335" s="144">
        <v>2040</v>
      </c>
      <c r="G16335" s="147">
        <v>16.856872156860803</v>
      </c>
      <c r="H16335" s="147">
        <v>20.314249999999998</v>
      </c>
      <c r="I16335" s="147">
        <v>24.683333333333334</v>
      </c>
      <c r="J16335" s="147">
        <v>28.005166666666664</v>
      </c>
      <c r="K16335" s="147">
        <v>31.332000000000001</v>
      </c>
    </row>
    <row r="16336" spans="2:11" x14ac:dyDescent="0.2">
      <c r="B16336" s="21" t="str">
        <f t="shared" si="255"/>
        <v>Pickering (Dunbarton)Ice Accretion2045RCP4.5</v>
      </c>
      <c r="C16336" t="s">
        <v>414</v>
      </c>
      <c r="D16336" t="s">
        <v>486</v>
      </c>
      <c r="E16336" s="144" t="s">
        <v>193</v>
      </c>
      <c r="F16336" s="144">
        <v>2045</v>
      </c>
      <c r="G16336" s="147">
        <v>16.830777927515815</v>
      </c>
      <c r="H16336" s="147">
        <v>20.303874999999998</v>
      </c>
      <c r="I16336" s="147">
        <v>24.691666666666666</v>
      </c>
      <c r="J16336" s="147">
        <v>28.028708333333331</v>
      </c>
      <c r="K16336" s="147">
        <v>31.368749999999999</v>
      </c>
    </row>
    <row r="16337" spans="2:11" x14ac:dyDescent="0.2">
      <c r="B16337" s="21" t="str">
        <f t="shared" si="255"/>
        <v>Pickering (Dunbarton)Ice Accretion2050RCP4.5</v>
      </c>
      <c r="C16337" t="s">
        <v>414</v>
      </c>
      <c r="D16337" t="s">
        <v>486</v>
      </c>
      <c r="E16337" s="144" t="s">
        <v>193</v>
      </c>
      <c r="F16337" s="144">
        <v>2050</v>
      </c>
      <c r="G16337" s="147">
        <v>16.606367555148939</v>
      </c>
      <c r="H16337" s="147">
        <v>20.077699999999997</v>
      </c>
      <c r="I16337" s="147">
        <v>24.454999999999998</v>
      </c>
      <c r="J16337" s="147">
        <v>27.786699999999996</v>
      </c>
      <c r="K16337" s="147">
        <v>31.122</v>
      </c>
    </row>
    <row r="16338" spans="2:11" x14ac:dyDescent="0.2">
      <c r="B16338" s="21" t="str">
        <f t="shared" si="255"/>
        <v>Pickering (Dunbarton)Ice Accretion2055RCP4.5</v>
      </c>
      <c r="C16338" t="s">
        <v>414</v>
      </c>
      <c r="D16338" t="s">
        <v>486</v>
      </c>
      <c r="E16338" s="144" t="s">
        <v>193</v>
      </c>
      <c r="F16338" s="144">
        <v>2055</v>
      </c>
      <c r="G16338" s="147">
        <v>16.408051412127048</v>
      </c>
      <c r="H16338" s="147">
        <v>19.861899999999999</v>
      </c>
      <c r="I16338" s="147">
        <v>24.21</v>
      </c>
      <c r="J16338" s="147">
        <v>27.521149999999995</v>
      </c>
      <c r="K16338" s="147">
        <v>30.8385</v>
      </c>
    </row>
    <row r="16339" spans="2:11" x14ac:dyDescent="0.2">
      <c r="B16339" s="21" t="str">
        <f t="shared" si="255"/>
        <v>Pickering (Dunbarton)Ice Accretion2060RCP4.5</v>
      </c>
      <c r="C16339" t="s">
        <v>414</v>
      </c>
      <c r="D16339" t="s">
        <v>486</v>
      </c>
      <c r="E16339" s="144" t="s">
        <v>193</v>
      </c>
      <c r="F16339" s="144">
        <v>2060</v>
      </c>
      <c r="G16339" s="147">
        <v>16.209735269105156</v>
      </c>
      <c r="H16339" s="147">
        <v>19.646099999999997</v>
      </c>
      <c r="I16339" s="147">
        <v>23.965</v>
      </c>
      <c r="J16339" s="147">
        <v>27.255599999999998</v>
      </c>
      <c r="K16339" s="147">
        <v>30.555</v>
      </c>
    </row>
    <row r="16340" spans="2:11" x14ac:dyDescent="0.2">
      <c r="B16340" s="21" t="str">
        <f t="shared" si="255"/>
        <v>Pickering (Dunbarton)Ice Accretion2065RCP4.5</v>
      </c>
      <c r="C16340" t="s">
        <v>414</v>
      </c>
      <c r="D16340" t="s">
        <v>486</v>
      </c>
      <c r="E16340" s="144" t="s">
        <v>193</v>
      </c>
      <c r="F16340" s="144">
        <v>2065</v>
      </c>
      <c r="G16340" s="147">
        <v>16.011419126083265</v>
      </c>
      <c r="H16340" s="147">
        <v>19.430299999999999</v>
      </c>
      <c r="I16340" s="147">
        <v>23.720000000000002</v>
      </c>
      <c r="J16340" s="147">
        <v>26.990049999999997</v>
      </c>
      <c r="K16340" s="147">
        <v>30.2715</v>
      </c>
    </row>
    <row r="16341" spans="2:11" x14ac:dyDescent="0.2">
      <c r="B16341" s="21" t="str">
        <f t="shared" si="255"/>
        <v>Pickering (Dunbarton)Ice Accretion2070RCP4.5</v>
      </c>
      <c r="C16341" t="s">
        <v>414</v>
      </c>
      <c r="D16341" t="s">
        <v>486</v>
      </c>
      <c r="E16341" s="144" t="s">
        <v>193</v>
      </c>
      <c r="F16341" s="144">
        <v>2070</v>
      </c>
      <c r="G16341" s="147">
        <v>15.813102983061372</v>
      </c>
      <c r="H16341" s="147">
        <v>19.214499999999997</v>
      </c>
      <c r="I16341" s="147">
        <v>23.475000000000001</v>
      </c>
      <c r="J16341" s="147">
        <v>26.724499999999995</v>
      </c>
      <c r="K16341" s="147">
        <v>29.988</v>
      </c>
    </row>
    <row r="16342" spans="2:11" x14ac:dyDescent="0.2">
      <c r="B16342" s="21" t="str">
        <f t="shared" si="255"/>
        <v>Pickering (Dunbarton)Ice Accretion2075RCP4.5</v>
      </c>
      <c r="C16342" t="s">
        <v>414</v>
      </c>
      <c r="D16342" t="s">
        <v>486</v>
      </c>
      <c r="E16342" s="144" t="s">
        <v>193</v>
      </c>
      <c r="F16342" s="144">
        <v>2075</v>
      </c>
      <c r="G16342" s="147">
        <v>15.775411318451948</v>
      </c>
      <c r="H16342" s="147">
        <v>19.193749999999998</v>
      </c>
      <c r="I16342" s="147">
        <v>23.479166666666668</v>
      </c>
      <c r="J16342" s="147">
        <v>26.748041666666662</v>
      </c>
      <c r="K16342" s="147">
        <v>30.019500000000001</v>
      </c>
    </row>
    <row r="16343" spans="2:11" x14ac:dyDescent="0.2">
      <c r="B16343" s="21" t="str">
        <f t="shared" si="255"/>
        <v>Pickering (Dunbarton)Ice Accretion2080RCP4.5</v>
      </c>
      <c r="C16343" t="s">
        <v>414</v>
      </c>
      <c r="D16343" t="s">
        <v>486</v>
      </c>
      <c r="E16343" s="144" t="s">
        <v>193</v>
      </c>
      <c r="F16343" s="144">
        <v>2080</v>
      </c>
      <c r="G16343" s="147">
        <v>15.737719653842523</v>
      </c>
      <c r="H16343" s="147">
        <v>19.172999999999998</v>
      </c>
      <c r="I16343" s="147">
        <v>23.483333333333334</v>
      </c>
      <c r="J16343" s="147">
        <v>26.771583333333329</v>
      </c>
      <c r="K16343" s="147">
        <v>30.050999999999998</v>
      </c>
    </row>
    <row r="16344" spans="2:11" x14ac:dyDescent="0.2">
      <c r="B16344" s="21" t="str">
        <f t="shared" si="255"/>
        <v>Pickering (Dunbarton)Ice Accretion2085RCP4.5</v>
      </c>
      <c r="C16344" t="s">
        <v>414</v>
      </c>
      <c r="D16344" t="s">
        <v>486</v>
      </c>
      <c r="E16344" s="144" t="s">
        <v>193</v>
      </c>
      <c r="F16344" s="144">
        <v>2085</v>
      </c>
      <c r="G16344" s="147">
        <v>15.700027989233099</v>
      </c>
      <c r="H16344" s="147">
        <v>19.152249999999999</v>
      </c>
      <c r="I16344" s="147">
        <v>23.487500000000001</v>
      </c>
      <c r="J16344" s="147">
        <v>26.795124999999995</v>
      </c>
      <c r="K16344" s="147">
        <v>30.0825</v>
      </c>
    </row>
    <row r="16345" spans="2:11" x14ac:dyDescent="0.2">
      <c r="B16345" s="21" t="str">
        <f t="shared" si="255"/>
        <v>Pickering (Dunbarton)Ice Accretion2090RCP4.5</v>
      </c>
      <c r="C16345" t="s">
        <v>414</v>
      </c>
      <c r="D16345" t="s">
        <v>486</v>
      </c>
      <c r="E16345" s="144" t="s">
        <v>193</v>
      </c>
      <c r="F16345" s="144">
        <v>2090</v>
      </c>
      <c r="G16345" s="147">
        <v>15.662336324623677</v>
      </c>
      <c r="H16345" s="147">
        <v>19.131499999999999</v>
      </c>
      <c r="I16345" s="147">
        <v>23.491666666666667</v>
      </c>
      <c r="J16345" s="147">
        <v>26.818666666666662</v>
      </c>
      <c r="K16345" s="147">
        <v>30.114000000000001</v>
      </c>
    </row>
    <row r="16346" spans="2:11" x14ac:dyDescent="0.2">
      <c r="B16346" s="21" t="str">
        <f t="shared" si="255"/>
        <v>Pickering (Dunbarton)Ice Accretion2095RCP4.5</v>
      </c>
      <c r="C16346" t="s">
        <v>414</v>
      </c>
      <c r="D16346" t="s">
        <v>486</v>
      </c>
      <c r="E16346" s="144" t="s">
        <v>193</v>
      </c>
      <c r="F16346" s="144">
        <v>2095</v>
      </c>
      <c r="G16346" s="147">
        <v>15.624644660014253</v>
      </c>
      <c r="H16346" s="147">
        <v>19.110749999999999</v>
      </c>
      <c r="I16346" s="147">
        <v>23.495833333333334</v>
      </c>
      <c r="J16346" s="147">
        <v>26.842208333333328</v>
      </c>
      <c r="K16346" s="147">
        <v>30.145499999999998</v>
      </c>
    </row>
    <row r="16347" spans="2:11" x14ac:dyDescent="0.2">
      <c r="B16347" s="21" t="str">
        <f t="shared" si="255"/>
        <v>Pickering (Dunbarton)Ice Accretion2100RCP4.5</v>
      </c>
      <c r="C16347" t="s">
        <v>414</v>
      </c>
      <c r="D16347" t="s">
        <v>486</v>
      </c>
      <c r="E16347" s="144" t="s">
        <v>193</v>
      </c>
      <c r="F16347" s="144">
        <v>2100</v>
      </c>
      <c r="G16347" s="147">
        <v>15.586952995404829</v>
      </c>
      <c r="H16347" s="147">
        <v>19.09</v>
      </c>
      <c r="I16347" s="147">
        <v>23.5</v>
      </c>
      <c r="J16347" s="147">
        <v>26.865749999999995</v>
      </c>
      <c r="K16347" s="147">
        <v>30.177</v>
      </c>
    </row>
    <row r="16348" spans="2:11" x14ac:dyDescent="0.2">
      <c r="B16348" s="21" t="str">
        <f t="shared" si="255"/>
        <v>Pickering (Dunbarton)Ice Accretion2023RCP6.0</v>
      </c>
      <c r="C16348" t="s">
        <v>414</v>
      </c>
      <c r="D16348" t="s">
        <v>486</v>
      </c>
      <c r="E16348" s="144" t="s">
        <v>192</v>
      </c>
      <c r="F16348" s="144">
        <v>2023</v>
      </c>
      <c r="G16348" s="147">
        <v>16.961249074240744</v>
      </c>
      <c r="H16348" s="147">
        <v>20.35575</v>
      </c>
      <c r="I16348" s="147">
        <v>24.65</v>
      </c>
      <c r="J16348" s="147">
        <v>27.910999999999998</v>
      </c>
      <c r="K16348" s="147">
        <v>31.184999999999999</v>
      </c>
    </row>
    <row r="16349" spans="2:11" x14ac:dyDescent="0.2">
      <c r="B16349" s="21" t="str">
        <f t="shared" si="255"/>
        <v>Pickering (Dunbarton)Ice Accretion2025RCP6.0</v>
      </c>
      <c r="C16349" t="s">
        <v>414</v>
      </c>
      <c r="D16349" t="s">
        <v>486</v>
      </c>
      <c r="E16349" s="144" t="s">
        <v>192</v>
      </c>
      <c r="F16349" s="144">
        <v>2025</v>
      </c>
      <c r="G16349" s="147">
        <v>16.935154844895759</v>
      </c>
      <c r="H16349" s="147">
        <v>20.345375000000001</v>
      </c>
      <c r="I16349" s="147">
        <v>24.658333333333331</v>
      </c>
      <c r="J16349" s="147">
        <v>27.934541666666664</v>
      </c>
      <c r="K16349" s="147">
        <v>31.22175</v>
      </c>
    </row>
    <row r="16350" spans="2:11" x14ac:dyDescent="0.2">
      <c r="B16350" s="21" t="str">
        <f t="shared" si="255"/>
        <v>Pickering (Dunbarton)Ice Accretion2030RCP6.0</v>
      </c>
      <c r="C16350" t="s">
        <v>414</v>
      </c>
      <c r="D16350" t="s">
        <v>486</v>
      </c>
      <c r="E16350" s="144" t="s">
        <v>192</v>
      </c>
      <c r="F16350" s="144">
        <v>2030</v>
      </c>
      <c r="G16350" s="147">
        <v>16.909060615550771</v>
      </c>
      <c r="H16350" s="147">
        <v>20.335000000000001</v>
      </c>
      <c r="I16350" s="147">
        <v>24.666666666666664</v>
      </c>
      <c r="J16350" s="147">
        <v>27.958083333333331</v>
      </c>
      <c r="K16350" s="147">
        <v>31.258499999999998</v>
      </c>
    </row>
    <row r="16351" spans="2:11" x14ac:dyDescent="0.2">
      <c r="B16351" s="21" t="str">
        <f t="shared" si="255"/>
        <v>Pickering (Dunbarton)Ice Accretion2035RCP6.0</v>
      </c>
      <c r="C16351" t="s">
        <v>414</v>
      </c>
      <c r="D16351" t="s">
        <v>486</v>
      </c>
      <c r="E16351" s="144" t="s">
        <v>192</v>
      </c>
      <c r="F16351" s="144">
        <v>2035</v>
      </c>
      <c r="G16351" s="147">
        <v>16.882966386205787</v>
      </c>
      <c r="H16351" s="147">
        <v>20.324624999999997</v>
      </c>
      <c r="I16351" s="147">
        <v>24.674999999999997</v>
      </c>
      <c r="J16351" s="147">
        <v>27.981624999999998</v>
      </c>
      <c r="K16351" s="147">
        <v>31.295249999999999</v>
      </c>
    </row>
    <row r="16352" spans="2:11" x14ac:dyDescent="0.2">
      <c r="B16352" s="21" t="str">
        <f t="shared" si="255"/>
        <v>Pickering (Dunbarton)Ice Accretion2040RCP6.0</v>
      </c>
      <c r="C16352" t="s">
        <v>414</v>
      </c>
      <c r="D16352" t="s">
        <v>486</v>
      </c>
      <c r="E16352" s="144" t="s">
        <v>192</v>
      </c>
      <c r="F16352" s="144">
        <v>2040</v>
      </c>
      <c r="G16352" s="147">
        <v>16.856872156860803</v>
      </c>
      <c r="H16352" s="147">
        <v>20.314249999999998</v>
      </c>
      <c r="I16352" s="147">
        <v>24.683333333333334</v>
      </c>
      <c r="J16352" s="147">
        <v>28.005166666666664</v>
      </c>
      <c r="K16352" s="147">
        <v>31.332000000000001</v>
      </c>
    </row>
    <row r="16353" spans="2:11" x14ac:dyDescent="0.2">
      <c r="B16353" s="21" t="str">
        <f t="shared" si="255"/>
        <v>Pickering (Dunbarton)Ice Accretion2045RCP6.0</v>
      </c>
      <c r="C16353" t="s">
        <v>414</v>
      </c>
      <c r="D16353" t="s">
        <v>486</v>
      </c>
      <c r="E16353" s="144" t="s">
        <v>192</v>
      </c>
      <c r="F16353" s="144">
        <v>2045</v>
      </c>
      <c r="G16353" s="147">
        <v>16.830777927515815</v>
      </c>
      <c r="H16353" s="147">
        <v>20.303874999999998</v>
      </c>
      <c r="I16353" s="147">
        <v>24.691666666666666</v>
      </c>
      <c r="J16353" s="147">
        <v>28.028708333333331</v>
      </c>
      <c r="K16353" s="147">
        <v>31.368749999999999</v>
      </c>
    </row>
    <row r="16354" spans="2:11" x14ac:dyDescent="0.2">
      <c r="B16354" s="21" t="str">
        <f t="shared" si="255"/>
        <v>Pickering (Dunbarton)Ice Accretion2050RCP6.0</v>
      </c>
      <c r="C16354" t="s">
        <v>414</v>
      </c>
      <c r="D16354" t="s">
        <v>486</v>
      </c>
      <c r="E16354" s="144" t="s">
        <v>192</v>
      </c>
      <c r="F16354" s="144">
        <v>2050</v>
      </c>
      <c r="G16354" s="147">
        <v>16.606367555148939</v>
      </c>
      <c r="H16354" s="147">
        <v>20.077699999999997</v>
      </c>
      <c r="I16354" s="147">
        <v>24.454999999999998</v>
      </c>
      <c r="J16354" s="147">
        <v>27.786699999999996</v>
      </c>
      <c r="K16354" s="147">
        <v>31.122</v>
      </c>
    </row>
    <row r="16355" spans="2:11" x14ac:dyDescent="0.2">
      <c r="B16355" s="21" t="str">
        <f t="shared" si="255"/>
        <v>Pickering (Dunbarton)Ice Accretion2055RCP6.0</v>
      </c>
      <c r="C16355" t="s">
        <v>414</v>
      </c>
      <c r="D16355" t="s">
        <v>486</v>
      </c>
      <c r="E16355" s="144" t="s">
        <v>192</v>
      </c>
      <c r="F16355" s="144">
        <v>2055</v>
      </c>
      <c r="G16355" s="147">
        <v>16.408051412127048</v>
      </c>
      <c r="H16355" s="147">
        <v>19.861899999999999</v>
      </c>
      <c r="I16355" s="147">
        <v>24.21</v>
      </c>
      <c r="J16355" s="147">
        <v>27.521149999999995</v>
      </c>
      <c r="K16355" s="147">
        <v>30.8385</v>
      </c>
    </row>
    <row r="16356" spans="2:11" x14ac:dyDescent="0.2">
      <c r="B16356" s="21" t="str">
        <f t="shared" si="255"/>
        <v>Pickering (Dunbarton)Ice Accretion2060RCP6.0</v>
      </c>
      <c r="C16356" t="s">
        <v>414</v>
      </c>
      <c r="D16356" t="s">
        <v>486</v>
      </c>
      <c r="E16356" s="144" t="s">
        <v>192</v>
      </c>
      <c r="F16356" s="144">
        <v>2060</v>
      </c>
      <c r="G16356" s="147">
        <v>16.209735269105156</v>
      </c>
      <c r="H16356" s="147">
        <v>19.646099999999997</v>
      </c>
      <c r="I16356" s="147">
        <v>23.965</v>
      </c>
      <c r="J16356" s="147">
        <v>27.255599999999998</v>
      </c>
      <c r="K16356" s="147">
        <v>30.555</v>
      </c>
    </row>
    <row r="16357" spans="2:11" x14ac:dyDescent="0.2">
      <c r="B16357" s="21" t="str">
        <f t="shared" si="255"/>
        <v>Pickering (Dunbarton)Ice Accretion2065RCP6.0</v>
      </c>
      <c r="C16357" t="s">
        <v>414</v>
      </c>
      <c r="D16357" t="s">
        <v>486</v>
      </c>
      <c r="E16357" s="144" t="s">
        <v>192</v>
      </c>
      <c r="F16357" s="144">
        <v>2065</v>
      </c>
      <c r="G16357" s="147">
        <v>16.011419126083265</v>
      </c>
      <c r="H16357" s="147">
        <v>19.430299999999999</v>
      </c>
      <c r="I16357" s="147">
        <v>23.720000000000002</v>
      </c>
      <c r="J16357" s="147">
        <v>26.990049999999997</v>
      </c>
      <c r="K16357" s="147">
        <v>30.2715</v>
      </c>
    </row>
    <row r="16358" spans="2:11" x14ac:dyDescent="0.2">
      <c r="B16358" s="21" t="str">
        <f t="shared" si="255"/>
        <v>Pickering (Dunbarton)Ice Accretion2070RCP6.0</v>
      </c>
      <c r="C16358" t="s">
        <v>414</v>
      </c>
      <c r="D16358" t="s">
        <v>486</v>
      </c>
      <c r="E16358" s="144" t="s">
        <v>192</v>
      </c>
      <c r="F16358" s="144">
        <v>2070</v>
      </c>
      <c r="G16358" s="147">
        <v>15.813102983061372</v>
      </c>
      <c r="H16358" s="147">
        <v>19.214499999999997</v>
      </c>
      <c r="I16358" s="147">
        <v>23.475000000000001</v>
      </c>
      <c r="J16358" s="147">
        <v>26.724499999999995</v>
      </c>
      <c r="K16358" s="147">
        <v>29.988</v>
      </c>
    </row>
    <row r="16359" spans="2:11" x14ac:dyDescent="0.2">
      <c r="B16359" s="21" t="str">
        <f t="shared" si="255"/>
        <v>Pickering (Dunbarton)Ice Accretion2075RCP6.0</v>
      </c>
      <c r="C16359" t="s">
        <v>414</v>
      </c>
      <c r="D16359" t="s">
        <v>486</v>
      </c>
      <c r="E16359" s="144" t="s">
        <v>192</v>
      </c>
      <c r="F16359" s="144">
        <v>2075</v>
      </c>
      <c r="G16359" s="147">
        <v>15.756565486147236</v>
      </c>
      <c r="H16359" s="147">
        <v>19.183374999999998</v>
      </c>
      <c r="I16359" s="147">
        <v>23.481250000000003</v>
      </c>
      <c r="J16359" s="147">
        <v>26.759812499999995</v>
      </c>
      <c r="K16359" s="147">
        <v>30.035249999999998</v>
      </c>
    </row>
    <row r="16360" spans="2:11" x14ac:dyDescent="0.2">
      <c r="B16360" s="21" t="str">
        <f t="shared" si="255"/>
        <v>Pickering (Dunbarton)Ice Accretion2080RCP6.0</v>
      </c>
      <c r="C16360" t="s">
        <v>414</v>
      </c>
      <c r="D16360" t="s">
        <v>486</v>
      </c>
      <c r="E16360" s="144" t="s">
        <v>192</v>
      </c>
      <c r="F16360" s="144">
        <v>2080</v>
      </c>
      <c r="G16360" s="147">
        <v>15.700027989233099</v>
      </c>
      <c r="H16360" s="147">
        <v>19.152249999999999</v>
      </c>
      <c r="I16360" s="147">
        <v>23.487500000000001</v>
      </c>
      <c r="J16360" s="147">
        <v>26.795124999999995</v>
      </c>
      <c r="K16360" s="147">
        <v>30.0825</v>
      </c>
    </row>
    <row r="16361" spans="2:11" x14ac:dyDescent="0.2">
      <c r="B16361" s="21" t="str">
        <f t="shared" si="255"/>
        <v>Pickering (Dunbarton)Ice Accretion2085RCP6.0</v>
      </c>
      <c r="C16361" t="s">
        <v>414</v>
      </c>
      <c r="D16361" t="s">
        <v>486</v>
      </c>
      <c r="E16361" s="144" t="s">
        <v>192</v>
      </c>
      <c r="F16361" s="144">
        <v>2085</v>
      </c>
      <c r="G16361" s="147">
        <v>15.643490492318964</v>
      </c>
      <c r="H16361" s="147">
        <v>19.121124999999999</v>
      </c>
      <c r="I16361" s="147">
        <v>23.493749999999999</v>
      </c>
      <c r="J16361" s="147">
        <v>26.830437499999995</v>
      </c>
      <c r="K16361" s="147">
        <v>30.129750000000001</v>
      </c>
    </row>
    <row r="16362" spans="2:11" x14ac:dyDescent="0.2">
      <c r="B16362" s="21" t="str">
        <f t="shared" si="255"/>
        <v>Pickering (Dunbarton)Ice Accretion2090RCP6.0</v>
      </c>
      <c r="C16362" t="s">
        <v>414</v>
      </c>
      <c r="D16362" t="s">
        <v>486</v>
      </c>
      <c r="E16362" s="144" t="s">
        <v>192</v>
      </c>
      <c r="F16362" s="144">
        <v>2090</v>
      </c>
      <c r="G16362" s="147">
        <v>15.221633784575028</v>
      </c>
      <c r="H16362" s="147">
        <v>18.702666666666666</v>
      </c>
      <c r="I16362" s="147">
        <v>23.074999999999999</v>
      </c>
      <c r="J16362" s="147">
        <v>26.40433333333333</v>
      </c>
      <c r="K16362" s="147">
        <v>29.693999999999999</v>
      </c>
    </row>
    <row r="16363" spans="2:11" x14ac:dyDescent="0.2">
      <c r="B16363" s="21" t="str">
        <f t="shared" si="255"/>
        <v>Pickering (Dunbarton)Ice Accretion2095RCP6.0</v>
      </c>
      <c r="C16363" t="s">
        <v>414</v>
      </c>
      <c r="D16363" t="s">
        <v>486</v>
      </c>
      <c r="E16363" s="144" t="s">
        <v>192</v>
      </c>
      <c r="F16363" s="144">
        <v>2095</v>
      </c>
      <c r="G16363" s="147">
        <v>14.856314573745227</v>
      </c>
      <c r="H16363" s="147">
        <v>18.315333333333335</v>
      </c>
      <c r="I16363" s="147">
        <v>22.650000000000002</v>
      </c>
      <c r="J16363" s="147">
        <v>25.942916666666662</v>
      </c>
      <c r="K16363" s="147">
        <v>29.211000000000002</v>
      </c>
    </row>
    <row r="16364" spans="2:11" x14ac:dyDescent="0.2">
      <c r="B16364" s="21" t="str">
        <f t="shared" si="255"/>
        <v>Pickering (Dunbarton)Ice Accretion2100RCP6.0</v>
      </c>
      <c r="C16364" t="s">
        <v>414</v>
      </c>
      <c r="D16364" t="s">
        <v>486</v>
      </c>
      <c r="E16364" s="144" t="s">
        <v>192</v>
      </c>
      <c r="F16364" s="144">
        <v>2100</v>
      </c>
      <c r="G16364" s="147">
        <v>14.490995362915426</v>
      </c>
      <c r="H16364" s="147">
        <v>17.928000000000001</v>
      </c>
      <c r="I16364" s="147">
        <v>22.225000000000001</v>
      </c>
      <c r="J16364" s="147">
        <v>25.481499999999997</v>
      </c>
      <c r="K16364" s="147">
        <v>28.728000000000002</v>
      </c>
    </row>
    <row r="16365" spans="2:11" x14ac:dyDescent="0.2">
      <c r="B16365" s="21" t="str">
        <f t="shared" si="255"/>
        <v>Pickering (Dunbarton)Ice Accretion2023RCP8.5</v>
      </c>
      <c r="C16365" t="s">
        <v>414</v>
      </c>
      <c r="D16365" t="s">
        <v>486</v>
      </c>
      <c r="E16365" s="144" t="s">
        <v>191</v>
      </c>
      <c r="F16365" s="144">
        <v>2023</v>
      </c>
      <c r="G16365" s="147">
        <v>16.961249074240744</v>
      </c>
      <c r="H16365" s="147">
        <v>20.35575</v>
      </c>
      <c r="I16365" s="147">
        <v>24.65</v>
      </c>
      <c r="J16365" s="147">
        <v>27.910999999999998</v>
      </c>
      <c r="K16365" s="147">
        <v>31.184999999999999</v>
      </c>
    </row>
    <row r="16366" spans="2:11" x14ac:dyDescent="0.2">
      <c r="B16366" s="21" t="str">
        <f t="shared" si="255"/>
        <v>Pickering (Dunbarton)Ice Accretion2025RCP8.5</v>
      </c>
      <c r="C16366" t="s">
        <v>414</v>
      </c>
      <c r="D16366" t="s">
        <v>486</v>
      </c>
      <c r="E16366" s="144" t="s">
        <v>191</v>
      </c>
      <c r="F16366" s="144">
        <v>2025</v>
      </c>
      <c r="G16366" s="147">
        <v>16.909060615550771</v>
      </c>
      <c r="H16366" s="147">
        <v>20.335000000000001</v>
      </c>
      <c r="I16366" s="147">
        <v>24.666666666666664</v>
      </c>
      <c r="J16366" s="147">
        <v>27.958083333333331</v>
      </c>
      <c r="K16366" s="147">
        <v>31.258499999999998</v>
      </c>
    </row>
    <row r="16367" spans="2:11" x14ac:dyDescent="0.2">
      <c r="B16367" s="21" t="str">
        <f t="shared" si="255"/>
        <v>Pickering (Dunbarton)Ice Accretion2030RCP8.5</v>
      </c>
      <c r="C16367" t="s">
        <v>414</v>
      </c>
      <c r="D16367" t="s">
        <v>486</v>
      </c>
      <c r="E16367" s="144" t="s">
        <v>191</v>
      </c>
      <c r="F16367" s="144">
        <v>2030</v>
      </c>
      <c r="G16367" s="147">
        <v>16.856872156860803</v>
      </c>
      <c r="H16367" s="147">
        <v>20.314249999999998</v>
      </c>
      <c r="I16367" s="147">
        <v>24.683333333333334</v>
      </c>
      <c r="J16367" s="147">
        <v>28.005166666666664</v>
      </c>
      <c r="K16367" s="147">
        <v>31.332000000000001</v>
      </c>
    </row>
    <row r="16368" spans="2:11" x14ac:dyDescent="0.2">
      <c r="B16368" s="21" t="str">
        <f t="shared" si="255"/>
        <v>Pickering (Dunbarton)Ice Accretion2035RCP8.5</v>
      </c>
      <c r="C16368" t="s">
        <v>414</v>
      </c>
      <c r="D16368" t="s">
        <v>486</v>
      </c>
      <c r="E16368" s="144" t="s">
        <v>191</v>
      </c>
      <c r="F16368" s="144">
        <v>2035</v>
      </c>
      <c r="G16368" s="147">
        <v>16.80468369817083</v>
      </c>
      <c r="H16368" s="147">
        <v>20.293499999999998</v>
      </c>
      <c r="I16368" s="147">
        <v>24.7</v>
      </c>
      <c r="J16368" s="147">
        <v>28.052249999999997</v>
      </c>
      <c r="K16368" s="147">
        <v>31.4055</v>
      </c>
    </row>
    <row r="16369" spans="2:11" x14ac:dyDescent="0.2">
      <c r="B16369" s="21" t="str">
        <f t="shared" si="255"/>
        <v>Pickering (Dunbarton)Ice Accretion2040RCP8.5</v>
      </c>
      <c r="C16369" t="s">
        <v>414</v>
      </c>
      <c r="D16369" t="s">
        <v>486</v>
      </c>
      <c r="E16369" s="144" t="s">
        <v>191</v>
      </c>
      <c r="F16369" s="144">
        <v>2040</v>
      </c>
      <c r="G16369" s="147">
        <v>16.474156793134345</v>
      </c>
      <c r="H16369" s="147">
        <v>19.933833333333332</v>
      </c>
      <c r="I16369" s="147">
        <v>24.291666666666668</v>
      </c>
      <c r="J16369" s="147">
        <v>27.609666666666662</v>
      </c>
      <c r="K16369" s="147">
        <v>30.933</v>
      </c>
    </row>
    <row r="16370" spans="2:11" x14ac:dyDescent="0.2">
      <c r="B16370" s="21" t="str">
        <f t="shared" si="255"/>
        <v>Pickering (Dunbarton)Ice Accretion2045RCP8.5</v>
      </c>
      <c r="C16370" t="s">
        <v>414</v>
      </c>
      <c r="D16370" t="s">
        <v>486</v>
      </c>
      <c r="E16370" s="144" t="s">
        <v>191</v>
      </c>
      <c r="F16370" s="144">
        <v>2045</v>
      </c>
      <c r="G16370" s="147">
        <v>16.143629888097859</v>
      </c>
      <c r="H16370" s="147">
        <v>19.574166666666663</v>
      </c>
      <c r="I16370" s="147">
        <v>23.883333333333333</v>
      </c>
      <c r="J16370" s="147">
        <v>27.167083333333331</v>
      </c>
      <c r="K16370" s="147">
        <v>30.4605</v>
      </c>
    </row>
    <row r="16371" spans="2:11" x14ac:dyDescent="0.2">
      <c r="B16371" s="21" t="str">
        <f t="shared" si="255"/>
        <v>Pickering (Dunbarton)Ice Accretion2050RCP8.5</v>
      </c>
      <c r="C16371" t="s">
        <v>414</v>
      </c>
      <c r="D16371" t="s">
        <v>486</v>
      </c>
      <c r="E16371" s="144" t="s">
        <v>191</v>
      </c>
      <c r="F16371" s="144">
        <v>2050</v>
      </c>
      <c r="G16371" s="147">
        <v>15.737719653842523</v>
      </c>
      <c r="H16371" s="147">
        <v>19.172999999999998</v>
      </c>
      <c r="I16371" s="147">
        <v>23.483333333333334</v>
      </c>
      <c r="J16371" s="147">
        <v>26.771583333333329</v>
      </c>
      <c r="K16371" s="147">
        <v>30.050999999999998</v>
      </c>
    </row>
    <row r="16372" spans="2:11" x14ac:dyDescent="0.2">
      <c r="B16372" s="21" t="str">
        <f t="shared" si="255"/>
        <v>Pickering (Dunbarton)Ice Accretion2055RCP8.5</v>
      </c>
      <c r="C16372" t="s">
        <v>414</v>
      </c>
      <c r="D16372" t="s">
        <v>486</v>
      </c>
      <c r="E16372" s="144" t="s">
        <v>191</v>
      </c>
      <c r="F16372" s="144">
        <v>2055</v>
      </c>
      <c r="G16372" s="147">
        <v>15.662336324623677</v>
      </c>
      <c r="H16372" s="147">
        <v>19.131499999999999</v>
      </c>
      <c r="I16372" s="147">
        <v>23.491666666666667</v>
      </c>
      <c r="J16372" s="147">
        <v>26.818666666666662</v>
      </c>
      <c r="K16372" s="147">
        <v>30.114000000000001</v>
      </c>
    </row>
    <row r="16373" spans="2:11" x14ac:dyDescent="0.2">
      <c r="B16373" s="21" t="str">
        <f t="shared" si="255"/>
        <v>Pickering (Dunbarton)Ice Accretion2060RCP8.5</v>
      </c>
      <c r="C16373" t="s">
        <v>414</v>
      </c>
      <c r="D16373" t="s">
        <v>486</v>
      </c>
      <c r="E16373" s="144" t="s">
        <v>191</v>
      </c>
      <c r="F16373" s="144">
        <v>2060</v>
      </c>
      <c r="G16373" s="147">
        <v>15.221633784575028</v>
      </c>
      <c r="H16373" s="147">
        <v>18.702666666666666</v>
      </c>
      <c r="I16373" s="147">
        <v>23.074999999999999</v>
      </c>
      <c r="J16373" s="147">
        <v>26.40433333333333</v>
      </c>
      <c r="K16373" s="147">
        <v>29.693999999999999</v>
      </c>
    </row>
    <row r="16374" spans="2:11" x14ac:dyDescent="0.2">
      <c r="B16374" s="21" t="str">
        <f t="shared" si="255"/>
        <v>Pickering (Dunbarton)Ice Accretion2065RCP8.5</v>
      </c>
      <c r="C16374" t="s">
        <v>414</v>
      </c>
      <c r="D16374" t="s">
        <v>486</v>
      </c>
      <c r="E16374" s="144" t="s">
        <v>191</v>
      </c>
      <c r="F16374" s="144">
        <v>2065</v>
      </c>
      <c r="G16374" s="147">
        <v>14.856314573745227</v>
      </c>
      <c r="H16374" s="147">
        <v>18.315333333333335</v>
      </c>
      <c r="I16374" s="147">
        <v>22.650000000000002</v>
      </c>
      <c r="J16374" s="147">
        <v>25.942916666666662</v>
      </c>
      <c r="K16374" s="147">
        <v>29.211000000000002</v>
      </c>
    </row>
    <row r="16375" spans="2:11" x14ac:dyDescent="0.2">
      <c r="B16375" s="21" t="str">
        <f t="shared" si="255"/>
        <v>Pickering (Dunbarton)Ice Accretion2070RCP8.5</v>
      </c>
      <c r="C16375" t="s">
        <v>414</v>
      </c>
      <c r="D16375" t="s">
        <v>486</v>
      </c>
      <c r="E16375" s="144" t="s">
        <v>191</v>
      </c>
      <c r="F16375" s="144">
        <v>2070</v>
      </c>
      <c r="G16375" s="147">
        <v>14.073487693395654</v>
      </c>
      <c r="H16375" s="147">
        <v>17.464583333333334</v>
      </c>
      <c r="I16375" s="147">
        <v>21.700000000000003</v>
      </c>
      <c r="J16375" s="147">
        <v>24.907083333333329</v>
      </c>
      <c r="K16375" s="147">
        <v>28.108499999999999</v>
      </c>
    </row>
    <row r="16376" spans="2:11" x14ac:dyDescent="0.2">
      <c r="B16376" s="21" t="str">
        <f t="shared" si="255"/>
        <v>Pickering (Dunbarton)Ice Accretion2075RCP8.5</v>
      </c>
      <c r="C16376" t="s">
        <v>414</v>
      </c>
      <c r="D16376" t="s">
        <v>486</v>
      </c>
      <c r="E16376" s="144" t="s">
        <v>191</v>
      </c>
      <c r="F16376" s="144">
        <v>2075</v>
      </c>
      <c r="G16376" s="147">
        <v>13.655980023875882</v>
      </c>
      <c r="H16376" s="147">
        <v>17.001166666666666</v>
      </c>
      <c r="I16376" s="147">
        <v>21.175000000000001</v>
      </c>
      <c r="J16376" s="147">
        <v>24.332666666666665</v>
      </c>
      <c r="K16376" s="147">
        <v>27.489000000000001</v>
      </c>
    </row>
    <row r="16377" spans="2:11" x14ac:dyDescent="0.2">
      <c r="B16377" s="21" t="str">
        <f t="shared" si="255"/>
        <v>Pickering (Dunbarton)Ice Accretion2080RCP8.5</v>
      </c>
      <c r="C16377" t="s">
        <v>414</v>
      </c>
      <c r="D16377" t="s">
        <v>486</v>
      </c>
      <c r="E16377" s="144" t="s">
        <v>191</v>
      </c>
      <c r="F16377" s="144">
        <v>2080</v>
      </c>
      <c r="G16377" s="147">
        <v>13.23847235435611</v>
      </c>
      <c r="H16377" s="147">
        <v>16.537749999999999</v>
      </c>
      <c r="I16377" s="147">
        <v>20.650000000000002</v>
      </c>
      <c r="J16377" s="147">
        <v>23.758249999999997</v>
      </c>
      <c r="K16377" s="147">
        <v>26.869499999999999</v>
      </c>
    </row>
    <row r="16378" spans="2:11" x14ac:dyDescent="0.2">
      <c r="B16378" s="21" t="str">
        <f t="shared" si="255"/>
        <v>Pickering (Dunbarton)Ice Accretion2085RCP8.5</v>
      </c>
      <c r="C16378" t="s">
        <v>414</v>
      </c>
      <c r="D16378" t="s">
        <v>486</v>
      </c>
      <c r="E16378" s="144" t="s">
        <v>191</v>
      </c>
      <c r="F16378" s="144">
        <v>2085</v>
      </c>
      <c r="G16378" s="147">
        <v>12.333872403729938</v>
      </c>
      <c r="H16378" s="147">
        <v>15.448374999999999</v>
      </c>
      <c r="I16378" s="147">
        <v>19.337500000000002</v>
      </c>
      <c r="J16378" s="147">
        <v>22.289249999999996</v>
      </c>
      <c r="K16378" s="147">
        <v>25.21575</v>
      </c>
    </row>
    <row r="16379" spans="2:11" x14ac:dyDescent="0.2">
      <c r="B16379" s="21" t="str">
        <f t="shared" si="255"/>
        <v>Pickering (Dunbarton)Ice Accretion2090RCP8.5</v>
      </c>
      <c r="C16379" t="s">
        <v>414</v>
      </c>
      <c r="D16379" t="s">
        <v>486</v>
      </c>
      <c r="E16379" s="144" t="s">
        <v>191</v>
      </c>
      <c r="F16379" s="144">
        <v>2090</v>
      </c>
      <c r="G16379" s="147">
        <v>11.429272453103763</v>
      </c>
      <c r="H16379" s="147">
        <v>14.358999999999998</v>
      </c>
      <c r="I16379" s="147">
        <v>18.025000000000002</v>
      </c>
      <c r="J16379" s="147">
        <v>20.820249999999998</v>
      </c>
      <c r="K16379" s="147">
        <v>23.562000000000001</v>
      </c>
    </row>
    <row r="16380" spans="2:11" x14ac:dyDescent="0.2">
      <c r="B16380" s="21" t="str">
        <f t="shared" si="255"/>
        <v>Pickering (Dunbarton)Ice Accretion2095RCP8.5</v>
      </c>
      <c r="C16380" t="s">
        <v>414</v>
      </c>
      <c r="D16380" t="s">
        <v>486</v>
      </c>
      <c r="E16380" s="144" t="s">
        <v>191</v>
      </c>
      <c r="F16380" s="144">
        <v>2095</v>
      </c>
      <c r="G16380" s="147">
        <v>11.429272453103763</v>
      </c>
      <c r="H16380" s="147">
        <v>14.358999999999998</v>
      </c>
      <c r="I16380" s="147">
        <v>18.025000000000002</v>
      </c>
      <c r="J16380" s="147">
        <v>20.820249999999998</v>
      </c>
      <c r="K16380" s="147">
        <v>23.562000000000001</v>
      </c>
    </row>
    <row r="16381" spans="2:11" x14ac:dyDescent="0.2">
      <c r="B16381" s="21" t="str">
        <f t="shared" si="255"/>
        <v>Pickering (Dunbarton)Ice Accretion2100RCP8.5</v>
      </c>
      <c r="C16381" t="s">
        <v>414</v>
      </c>
      <c r="D16381" t="s">
        <v>486</v>
      </c>
      <c r="E16381" s="144" t="s">
        <v>191</v>
      </c>
      <c r="F16381" s="144">
        <v>2100</v>
      </c>
      <c r="G16381" s="147">
        <v>11.429272453103763</v>
      </c>
      <c r="H16381" s="147">
        <v>14.358999999999998</v>
      </c>
      <c r="I16381" s="147">
        <v>18.025000000000002</v>
      </c>
      <c r="J16381" s="147">
        <v>20.820249999999998</v>
      </c>
      <c r="K16381" s="147">
        <v>23.562000000000001</v>
      </c>
    </row>
    <row r="16382" spans="2:11" x14ac:dyDescent="0.2">
      <c r="B16382" s="21" t="str">
        <f t="shared" si="255"/>
        <v>Pickering (Dunbarton)Wind2023RCP4.5</v>
      </c>
      <c r="C16382" t="s">
        <v>414</v>
      </c>
      <c r="D16382" t="s">
        <v>1</v>
      </c>
      <c r="E16382" s="144" t="s">
        <v>193</v>
      </c>
      <c r="F16382" s="144">
        <v>2023</v>
      </c>
      <c r="G16382" s="147">
        <v>84.824368897423582</v>
      </c>
      <c r="H16382" s="147">
        <v>91.322280000000006</v>
      </c>
      <c r="I16382" s="147">
        <v>98.156800000000004</v>
      </c>
      <c r="J16382" s="147">
        <v>104.996318</v>
      </c>
      <c r="K16382" s="147">
        <v>111.83171999999998</v>
      </c>
    </row>
    <row r="16383" spans="2:11" x14ac:dyDescent="0.2">
      <c r="B16383" s="21" t="str">
        <f t="shared" si="255"/>
        <v>Pickering (Dunbarton)Wind2025RCP4.5</v>
      </c>
      <c r="C16383" t="s">
        <v>414</v>
      </c>
      <c r="D16383" t="s">
        <v>1</v>
      </c>
      <c r="E16383" s="144" t="s">
        <v>193</v>
      </c>
      <c r="F16383" s="144">
        <v>2025</v>
      </c>
      <c r="G16383" s="147">
        <v>84.839882798359199</v>
      </c>
      <c r="H16383" s="147">
        <v>91.355698000000004</v>
      </c>
      <c r="I16383" s="147">
        <v>98.210700000000003</v>
      </c>
      <c r="J16383" s="147">
        <v>105.06797233333333</v>
      </c>
      <c r="K16383" s="147">
        <v>111.92109599999998</v>
      </c>
    </row>
    <row r="16384" spans="2:11" x14ac:dyDescent="0.2">
      <c r="B16384" s="21" t="str">
        <f t="shared" si="255"/>
        <v>Pickering (Dunbarton)Wind2030RCP4.5</v>
      </c>
      <c r="C16384" t="s">
        <v>414</v>
      </c>
      <c r="D16384" t="s">
        <v>1</v>
      </c>
      <c r="E16384" s="144" t="s">
        <v>193</v>
      </c>
      <c r="F16384" s="144">
        <v>2030</v>
      </c>
      <c r="G16384" s="147">
        <v>84.855396699294815</v>
      </c>
      <c r="H16384" s="147">
        <v>91.389116000000001</v>
      </c>
      <c r="I16384" s="147">
        <v>98.264600000000002</v>
      </c>
      <c r="J16384" s="147">
        <v>105.13962666666667</v>
      </c>
      <c r="K16384" s="147">
        <v>112.01047199999998</v>
      </c>
    </row>
    <row r="16385" spans="2:11" x14ac:dyDescent="0.2">
      <c r="B16385" s="21" t="str">
        <f t="shared" si="255"/>
        <v>Pickering (Dunbarton)Wind2035RCP4.5</v>
      </c>
      <c r="C16385" t="s">
        <v>414</v>
      </c>
      <c r="D16385" t="s">
        <v>1</v>
      </c>
      <c r="E16385" s="144" t="s">
        <v>193</v>
      </c>
      <c r="F16385" s="144">
        <v>2035</v>
      </c>
      <c r="G16385" s="147">
        <v>84.870910600230445</v>
      </c>
      <c r="H16385" s="147">
        <v>91.422534000000013</v>
      </c>
      <c r="I16385" s="147">
        <v>98.3185</v>
      </c>
      <c r="J16385" s="147">
        <v>105.21128100000001</v>
      </c>
      <c r="K16385" s="147">
        <v>112.09984799999998</v>
      </c>
    </row>
    <row r="16386" spans="2:11" x14ac:dyDescent="0.2">
      <c r="B16386" s="21" t="str">
        <f t="shared" si="255"/>
        <v>Pickering (Dunbarton)Wind2040RCP4.5</v>
      </c>
      <c r="C16386" t="s">
        <v>414</v>
      </c>
      <c r="D16386" t="s">
        <v>1</v>
      </c>
      <c r="E16386" s="144" t="s">
        <v>193</v>
      </c>
      <c r="F16386" s="144">
        <v>2040</v>
      </c>
      <c r="G16386" s="147">
        <v>84.886424501166061</v>
      </c>
      <c r="H16386" s="147">
        <v>91.455952000000011</v>
      </c>
      <c r="I16386" s="147">
        <v>98.372399999999999</v>
      </c>
      <c r="J16386" s="147">
        <v>105.28293533333334</v>
      </c>
      <c r="K16386" s="147">
        <v>112.18922399999998</v>
      </c>
    </row>
    <row r="16387" spans="2:11" x14ac:dyDescent="0.2">
      <c r="B16387" s="21" t="str">
        <f t="shared" si="255"/>
        <v>Pickering (Dunbarton)Wind2045RCP4.5</v>
      </c>
      <c r="C16387" t="s">
        <v>414</v>
      </c>
      <c r="D16387" t="s">
        <v>1</v>
      </c>
      <c r="E16387" s="144" t="s">
        <v>193</v>
      </c>
      <c r="F16387" s="144">
        <v>2045</v>
      </c>
      <c r="G16387" s="147">
        <v>84.901938402101678</v>
      </c>
      <c r="H16387" s="147">
        <v>91.489370000000008</v>
      </c>
      <c r="I16387" s="147">
        <v>98.426299999999998</v>
      </c>
      <c r="J16387" s="147">
        <v>105.35458966666667</v>
      </c>
      <c r="K16387" s="147">
        <v>112.27859999999998</v>
      </c>
    </row>
    <row r="16388" spans="2:11" x14ac:dyDescent="0.2">
      <c r="B16388" s="21" t="str">
        <f t="shared" si="255"/>
        <v>Pickering (Dunbarton)Wind2050RCP4.5</v>
      </c>
      <c r="C16388" t="s">
        <v>414</v>
      </c>
      <c r="D16388" t="s">
        <v>1</v>
      </c>
      <c r="E16388" s="144" t="s">
        <v>193</v>
      </c>
      <c r="F16388" s="144">
        <v>2050</v>
      </c>
      <c r="G16388" s="147">
        <v>85.000381155311302</v>
      </c>
      <c r="H16388" s="147">
        <v>91.626687600000011</v>
      </c>
      <c r="I16388" s="147">
        <v>98.611519999999999</v>
      </c>
      <c r="J16388" s="147">
        <v>105.57933960000001</v>
      </c>
      <c r="K16388" s="147">
        <v>112.54672799999999</v>
      </c>
    </row>
    <row r="16389" spans="2:11" x14ac:dyDescent="0.2">
      <c r="B16389" s="21" t="str">
        <f t="shared" si="255"/>
        <v>Pickering (Dunbarton)Wind2055RCP4.5</v>
      </c>
      <c r="C16389" t="s">
        <v>414</v>
      </c>
      <c r="D16389" t="s">
        <v>1</v>
      </c>
      <c r="E16389" s="144" t="s">
        <v>193</v>
      </c>
      <c r="F16389" s="144">
        <v>2055</v>
      </c>
      <c r="G16389" s="147">
        <v>85.083310007585325</v>
      </c>
      <c r="H16389" s="147">
        <v>91.730587200000002</v>
      </c>
      <c r="I16389" s="147">
        <v>98.742840000000001</v>
      </c>
      <c r="J16389" s="147">
        <v>105.73243520000001</v>
      </c>
      <c r="K16389" s="147">
        <v>112.72547999999999</v>
      </c>
    </row>
    <row r="16390" spans="2:11" x14ac:dyDescent="0.2">
      <c r="B16390" s="21" t="str">
        <f t="shared" si="255"/>
        <v>Pickering (Dunbarton)Wind2060RCP4.5</v>
      </c>
      <c r="C16390" t="s">
        <v>414</v>
      </c>
      <c r="D16390" t="s">
        <v>1</v>
      </c>
      <c r="E16390" s="144" t="s">
        <v>193</v>
      </c>
      <c r="F16390" s="144">
        <v>2060</v>
      </c>
      <c r="G16390" s="147">
        <v>85.166238859859334</v>
      </c>
      <c r="H16390" s="147">
        <v>91.834486800000008</v>
      </c>
      <c r="I16390" s="147">
        <v>98.874160000000003</v>
      </c>
      <c r="J16390" s="147">
        <v>105.8855308</v>
      </c>
      <c r="K16390" s="147">
        <v>112.90423199999998</v>
      </c>
    </row>
    <row r="16391" spans="2:11" x14ac:dyDescent="0.2">
      <c r="B16391" s="21" t="str">
        <f t="shared" si="255"/>
        <v>Pickering (Dunbarton)Wind2065RCP4.5</v>
      </c>
      <c r="C16391" t="s">
        <v>414</v>
      </c>
      <c r="D16391" t="s">
        <v>1</v>
      </c>
      <c r="E16391" s="144" t="s">
        <v>193</v>
      </c>
      <c r="F16391" s="144">
        <v>2065</v>
      </c>
      <c r="G16391" s="147">
        <v>85.249167712133357</v>
      </c>
      <c r="H16391" s="147">
        <v>91.938386399999999</v>
      </c>
      <c r="I16391" s="147">
        <v>99.005480000000006</v>
      </c>
      <c r="J16391" s="147">
        <v>106.0386264</v>
      </c>
      <c r="K16391" s="147">
        <v>113.08298399999998</v>
      </c>
    </row>
    <row r="16392" spans="2:11" x14ac:dyDescent="0.2">
      <c r="B16392" s="21" t="str">
        <f t="shared" si="255"/>
        <v>Pickering (Dunbarton)Wind2070RCP4.5</v>
      </c>
      <c r="C16392" t="s">
        <v>414</v>
      </c>
      <c r="D16392" t="s">
        <v>1</v>
      </c>
      <c r="E16392" s="144" t="s">
        <v>193</v>
      </c>
      <c r="F16392" s="144">
        <v>2070</v>
      </c>
      <c r="G16392" s="147">
        <v>85.332096564407365</v>
      </c>
      <c r="H16392" s="147">
        <v>92.042286000000004</v>
      </c>
      <c r="I16392" s="147">
        <v>99.136800000000008</v>
      </c>
      <c r="J16392" s="147">
        <v>106.191722</v>
      </c>
      <c r="K16392" s="147">
        <v>113.26173599999998</v>
      </c>
    </row>
    <row r="16393" spans="2:11" x14ac:dyDescent="0.2">
      <c r="B16393" s="21" t="str">
        <f t="shared" si="255"/>
        <v>Pickering (Dunbarton)Wind2075RCP4.5</v>
      </c>
      <c r="C16393" t="s">
        <v>414</v>
      </c>
      <c r="D16393" t="s">
        <v>1</v>
      </c>
      <c r="E16393" s="144" t="s">
        <v>193</v>
      </c>
      <c r="F16393" s="144">
        <v>2075</v>
      </c>
      <c r="G16393" s="147">
        <v>85.475952736719435</v>
      </c>
      <c r="H16393" s="147">
        <v>92.227603999999999</v>
      </c>
      <c r="I16393" s="147">
        <v>99.373633333333345</v>
      </c>
      <c r="J16393" s="147">
        <v>106.47309633333333</v>
      </c>
      <c r="K16393" s="147">
        <v>113.58758599999999</v>
      </c>
    </row>
    <row r="16394" spans="2:11" x14ac:dyDescent="0.2">
      <c r="B16394" s="21" t="str">
        <f t="shared" si="255"/>
        <v>Pickering (Dunbarton)Wind2080RCP4.5</v>
      </c>
      <c r="C16394" t="s">
        <v>414</v>
      </c>
      <c r="D16394" t="s">
        <v>1</v>
      </c>
      <c r="E16394" s="144" t="s">
        <v>193</v>
      </c>
      <c r="F16394" s="144">
        <v>2080</v>
      </c>
      <c r="G16394" s="147">
        <v>85.619808909031505</v>
      </c>
      <c r="H16394" s="147">
        <v>92.412922000000009</v>
      </c>
      <c r="I16394" s="147">
        <v>99.610466666666667</v>
      </c>
      <c r="J16394" s="147">
        <v>106.75447066666666</v>
      </c>
      <c r="K16394" s="147">
        <v>113.91343599999999</v>
      </c>
    </row>
    <row r="16395" spans="2:11" x14ac:dyDescent="0.2">
      <c r="B16395" s="21" t="str">
        <f t="shared" si="255"/>
        <v>Pickering (Dunbarton)Wind2085RCP4.5</v>
      </c>
      <c r="C16395" t="s">
        <v>414</v>
      </c>
      <c r="D16395" t="s">
        <v>1</v>
      </c>
      <c r="E16395" s="144" t="s">
        <v>193</v>
      </c>
      <c r="F16395" s="144">
        <v>2085</v>
      </c>
      <c r="G16395" s="147">
        <v>85.763665081343589</v>
      </c>
      <c r="H16395" s="147">
        <v>92.598240000000004</v>
      </c>
      <c r="I16395" s="147">
        <v>99.847300000000004</v>
      </c>
      <c r="J16395" s="147">
        <v>107.03584499999999</v>
      </c>
      <c r="K16395" s="147">
        <v>114.23928599999999</v>
      </c>
    </row>
    <row r="16396" spans="2:11" x14ac:dyDescent="0.2">
      <c r="B16396" s="21" t="str">
        <f t="shared" ref="B16396:B16459" si="256">C16396&amp;D16396&amp;F16396&amp;E16396</f>
        <v>Pickering (Dunbarton)Wind2090RCP4.5</v>
      </c>
      <c r="C16396" t="s">
        <v>414</v>
      </c>
      <c r="D16396" t="s">
        <v>1</v>
      </c>
      <c r="E16396" s="144" t="s">
        <v>193</v>
      </c>
      <c r="F16396" s="144">
        <v>2090</v>
      </c>
      <c r="G16396" s="147">
        <v>85.907521253655659</v>
      </c>
      <c r="H16396" s="147">
        <v>92.783557999999999</v>
      </c>
      <c r="I16396" s="147">
        <v>100.08413333333334</v>
      </c>
      <c r="J16396" s="147">
        <v>107.31721933333333</v>
      </c>
      <c r="K16396" s="147">
        <v>114.565136</v>
      </c>
    </row>
    <row r="16397" spans="2:11" x14ac:dyDescent="0.2">
      <c r="B16397" s="21" t="str">
        <f t="shared" si="256"/>
        <v>Pickering (Dunbarton)Wind2095RCP4.5</v>
      </c>
      <c r="C16397" t="s">
        <v>414</v>
      </c>
      <c r="D16397" t="s">
        <v>1</v>
      </c>
      <c r="E16397" s="144" t="s">
        <v>193</v>
      </c>
      <c r="F16397" s="144">
        <v>2095</v>
      </c>
      <c r="G16397" s="147">
        <v>86.051377425967729</v>
      </c>
      <c r="H16397" s="147">
        <v>92.968876000000009</v>
      </c>
      <c r="I16397" s="147">
        <v>100.32096666666666</v>
      </c>
      <c r="J16397" s="147">
        <v>107.59859366666666</v>
      </c>
      <c r="K16397" s="147">
        <v>114.890986</v>
      </c>
    </row>
    <row r="16398" spans="2:11" x14ac:dyDescent="0.2">
      <c r="B16398" s="21" t="str">
        <f t="shared" si="256"/>
        <v>Pickering (Dunbarton)Wind2100RCP4.5</v>
      </c>
      <c r="C16398" t="s">
        <v>414</v>
      </c>
      <c r="D16398" t="s">
        <v>1</v>
      </c>
      <c r="E16398" s="144" t="s">
        <v>193</v>
      </c>
      <c r="F16398" s="144">
        <v>2100</v>
      </c>
      <c r="G16398" s="147">
        <v>86.195233598279799</v>
      </c>
      <c r="H16398" s="147">
        <v>93.154194000000004</v>
      </c>
      <c r="I16398" s="147">
        <v>100.5578</v>
      </c>
      <c r="J16398" s="147">
        <v>107.87996799999999</v>
      </c>
      <c r="K16398" s="147">
        <v>115.216836</v>
      </c>
    </row>
    <row r="16399" spans="2:11" x14ac:dyDescent="0.2">
      <c r="B16399" s="21" t="str">
        <f t="shared" si="256"/>
        <v>Pickering (Dunbarton)Wind2023RCP6.0</v>
      </c>
      <c r="C16399" t="s">
        <v>414</v>
      </c>
      <c r="D16399" t="s">
        <v>1</v>
      </c>
      <c r="E16399" s="144" t="s">
        <v>192</v>
      </c>
      <c r="F16399" s="144">
        <v>2023</v>
      </c>
      <c r="G16399" s="147">
        <v>84.824368897423582</v>
      </c>
      <c r="H16399" s="147">
        <v>91.322280000000006</v>
      </c>
      <c r="I16399" s="147">
        <v>98.156800000000004</v>
      </c>
      <c r="J16399" s="147">
        <v>104.996318</v>
      </c>
      <c r="K16399" s="147">
        <v>111.83171999999998</v>
      </c>
    </row>
    <row r="16400" spans="2:11" x14ac:dyDescent="0.2">
      <c r="B16400" s="21" t="str">
        <f t="shared" si="256"/>
        <v>Pickering (Dunbarton)Wind2025RCP6.0</v>
      </c>
      <c r="C16400" t="s">
        <v>414</v>
      </c>
      <c r="D16400" t="s">
        <v>1</v>
      </c>
      <c r="E16400" s="144" t="s">
        <v>192</v>
      </c>
      <c r="F16400" s="144">
        <v>2025</v>
      </c>
      <c r="G16400" s="147">
        <v>84.839882798359199</v>
      </c>
      <c r="H16400" s="147">
        <v>91.355698000000004</v>
      </c>
      <c r="I16400" s="147">
        <v>98.210700000000003</v>
      </c>
      <c r="J16400" s="147">
        <v>105.06797233333333</v>
      </c>
      <c r="K16400" s="147">
        <v>111.92109599999998</v>
      </c>
    </row>
    <row r="16401" spans="2:11" x14ac:dyDescent="0.2">
      <c r="B16401" s="21" t="str">
        <f t="shared" si="256"/>
        <v>Pickering (Dunbarton)Wind2030RCP6.0</v>
      </c>
      <c r="C16401" t="s">
        <v>414</v>
      </c>
      <c r="D16401" t="s">
        <v>1</v>
      </c>
      <c r="E16401" s="144" t="s">
        <v>192</v>
      </c>
      <c r="F16401" s="144">
        <v>2030</v>
      </c>
      <c r="G16401" s="147">
        <v>84.855396699294815</v>
      </c>
      <c r="H16401" s="147">
        <v>91.389116000000001</v>
      </c>
      <c r="I16401" s="147">
        <v>98.264600000000002</v>
      </c>
      <c r="J16401" s="147">
        <v>105.13962666666667</v>
      </c>
      <c r="K16401" s="147">
        <v>112.01047199999998</v>
      </c>
    </row>
    <row r="16402" spans="2:11" x14ac:dyDescent="0.2">
      <c r="B16402" s="21" t="str">
        <f t="shared" si="256"/>
        <v>Pickering (Dunbarton)Wind2035RCP6.0</v>
      </c>
      <c r="C16402" t="s">
        <v>414</v>
      </c>
      <c r="D16402" t="s">
        <v>1</v>
      </c>
      <c r="E16402" s="144" t="s">
        <v>192</v>
      </c>
      <c r="F16402" s="144">
        <v>2035</v>
      </c>
      <c r="G16402" s="147">
        <v>84.870910600230445</v>
      </c>
      <c r="H16402" s="147">
        <v>91.422534000000013</v>
      </c>
      <c r="I16402" s="147">
        <v>98.3185</v>
      </c>
      <c r="J16402" s="147">
        <v>105.21128100000001</v>
      </c>
      <c r="K16402" s="147">
        <v>112.09984799999998</v>
      </c>
    </row>
    <row r="16403" spans="2:11" x14ac:dyDescent="0.2">
      <c r="B16403" s="21" t="str">
        <f t="shared" si="256"/>
        <v>Pickering (Dunbarton)Wind2040RCP6.0</v>
      </c>
      <c r="C16403" t="s">
        <v>414</v>
      </c>
      <c r="D16403" t="s">
        <v>1</v>
      </c>
      <c r="E16403" s="144" t="s">
        <v>192</v>
      </c>
      <c r="F16403" s="144">
        <v>2040</v>
      </c>
      <c r="G16403" s="147">
        <v>84.886424501166061</v>
      </c>
      <c r="H16403" s="147">
        <v>91.455952000000011</v>
      </c>
      <c r="I16403" s="147">
        <v>98.372399999999999</v>
      </c>
      <c r="J16403" s="147">
        <v>105.28293533333334</v>
      </c>
      <c r="K16403" s="147">
        <v>112.18922399999998</v>
      </c>
    </row>
    <row r="16404" spans="2:11" x14ac:dyDescent="0.2">
      <c r="B16404" s="21" t="str">
        <f t="shared" si="256"/>
        <v>Pickering (Dunbarton)Wind2045RCP6.0</v>
      </c>
      <c r="C16404" t="s">
        <v>414</v>
      </c>
      <c r="D16404" t="s">
        <v>1</v>
      </c>
      <c r="E16404" s="144" t="s">
        <v>192</v>
      </c>
      <c r="F16404" s="144">
        <v>2045</v>
      </c>
      <c r="G16404" s="147">
        <v>84.901938402101678</v>
      </c>
      <c r="H16404" s="147">
        <v>91.489370000000008</v>
      </c>
      <c r="I16404" s="147">
        <v>98.426299999999998</v>
      </c>
      <c r="J16404" s="147">
        <v>105.35458966666667</v>
      </c>
      <c r="K16404" s="147">
        <v>112.27859999999998</v>
      </c>
    </row>
    <row r="16405" spans="2:11" x14ac:dyDescent="0.2">
      <c r="B16405" s="21" t="str">
        <f t="shared" si="256"/>
        <v>Pickering (Dunbarton)Wind2050RCP6.0</v>
      </c>
      <c r="C16405" t="s">
        <v>414</v>
      </c>
      <c r="D16405" t="s">
        <v>1</v>
      </c>
      <c r="E16405" s="144" t="s">
        <v>192</v>
      </c>
      <c r="F16405" s="144">
        <v>2050</v>
      </c>
      <c r="G16405" s="147">
        <v>85.000381155311302</v>
      </c>
      <c r="H16405" s="147">
        <v>91.626687600000011</v>
      </c>
      <c r="I16405" s="147">
        <v>98.611519999999999</v>
      </c>
      <c r="J16405" s="147">
        <v>105.57933960000001</v>
      </c>
      <c r="K16405" s="147">
        <v>112.54672799999999</v>
      </c>
    </row>
    <row r="16406" spans="2:11" x14ac:dyDescent="0.2">
      <c r="B16406" s="21" t="str">
        <f t="shared" si="256"/>
        <v>Pickering (Dunbarton)Wind2055RCP6.0</v>
      </c>
      <c r="C16406" t="s">
        <v>414</v>
      </c>
      <c r="D16406" t="s">
        <v>1</v>
      </c>
      <c r="E16406" s="144" t="s">
        <v>192</v>
      </c>
      <c r="F16406" s="144">
        <v>2055</v>
      </c>
      <c r="G16406" s="147">
        <v>85.083310007585325</v>
      </c>
      <c r="H16406" s="147">
        <v>91.730587200000002</v>
      </c>
      <c r="I16406" s="147">
        <v>98.742840000000001</v>
      </c>
      <c r="J16406" s="147">
        <v>105.73243520000001</v>
      </c>
      <c r="K16406" s="147">
        <v>112.72547999999999</v>
      </c>
    </row>
    <row r="16407" spans="2:11" x14ac:dyDescent="0.2">
      <c r="B16407" s="21" t="str">
        <f t="shared" si="256"/>
        <v>Pickering (Dunbarton)Wind2060RCP6.0</v>
      </c>
      <c r="C16407" t="s">
        <v>414</v>
      </c>
      <c r="D16407" t="s">
        <v>1</v>
      </c>
      <c r="E16407" s="144" t="s">
        <v>192</v>
      </c>
      <c r="F16407" s="144">
        <v>2060</v>
      </c>
      <c r="G16407" s="147">
        <v>85.166238859859334</v>
      </c>
      <c r="H16407" s="147">
        <v>91.834486800000008</v>
      </c>
      <c r="I16407" s="147">
        <v>98.874160000000003</v>
      </c>
      <c r="J16407" s="147">
        <v>105.8855308</v>
      </c>
      <c r="K16407" s="147">
        <v>112.90423199999998</v>
      </c>
    </row>
    <row r="16408" spans="2:11" x14ac:dyDescent="0.2">
      <c r="B16408" s="21" t="str">
        <f t="shared" si="256"/>
        <v>Pickering (Dunbarton)Wind2065RCP6.0</v>
      </c>
      <c r="C16408" t="s">
        <v>414</v>
      </c>
      <c r="D16408" t="s">
        <v>1</v>
      </c>
      <c r="E16408" s="144" t="s">
        <v>192</v>
      </c>
      <c r="F16408" s="144">
        <v>2065</v>
      </c>
      <c r="G16408" s="147">
        <v>85.249167712133357</v>
      </c>
      <c r="H16408" s="147">
        <v>91.938386399999999</v>
      </c>
      <c r="I16408" s="147">
        <v>99.005480000000006</v>
      </c>
      <c r="J16408" s="147">
        <v>106.0386264</v>
      </c>
      <c r="K16408" s="147">
        <v>113.08298399999998</v>
      </c>
    </row>
    <row r="16409" spans="2:11" x14ac:dyDescent="0.2">
      <c r="B16409" s="21" t="str">
        <f t="shared" si="256"/>
        <v>Pickering (Dunbarton)Wind2070RCP6.0</v>
      </c>
      <c r="C16409" t="s">
        <v>414</v>
      </c>
      <c r="D16409" t="s">
        <v>1</v>
      </c>
      <c r="E16409" s="144" t="s">
        <v>192</v>
      </c>
      <c r="F16409" s="144">
        <v>2070</v>
      </c>
      <c r="G16409" s="147">
        <v>85.332096564407365</v>
      </c>
      <c r="H16409" s="147">
        <v>92.042286000000004</v>
      </c>
      <c r="I16409" s="147">
        <v>99.136800000000008</v>
      </c>
      <c r="J16409" s="147">
        <v>106.191722</v>
      </c>
      <c r="K16409" s="147">
        <v>113.26173599999998</v>
      </c>
    </row>
    <row r="16410" spans="2:11" x14ac:dyDescent="0.2">
      <c r="B16410" s="21" t="str">
        <f t="shared" si="256"/>
        <v>Pickering (Dunbarton)Wind2075RCP6.0</v>
      </c>
      <c r="C16410" t="s">
        <v>414</v>
      </c>
      <c r="D16410" t="s">
        <v>1</v>
      </c>
      <c r="E16410" s="144" t="s">
        <v>192</v>
      </c>
      <c r="F16410" s="144">
        <v>2075</v>
      </c>
      <c r="G16410" s="147">
        <v>85.54788082287547</v>
      </c>
      <c r="H16410" s="147">
        <v>92.320263000000011</v>
      </c>
      <c r="I16410" s="147">
        <v>99.492050000000006</v>
      </c>
      <c r="J16410" s="147">
        <v>106.6137835</v>
      </c>
      <c r="K16410" s="147">
        <v>113.75051099999999</v>
      </c>
    </row>
    <row r="16411" spans="2:11" x14ac:dyDescent="0.2">
      <c r="B16411" s="21" t="str">
        <f t="shared" si="256"/>
        <v>Pickering (Dunbarton)Wind2080RCP6.0</v>
      </c>
      <c r="C16411" t="s">
        <v>414</v>
      </c>
      <c r="D16411" t="s">
        <v>1</v>
      </c>
      <c r="E16411" s="144" t="s">
        <v>192</v>
      </c>
      <c r="F16411" s="144">
        <v>2080</v>
      </c>
      <c r="G16411" s="147">
        <v>85.763665081343589</v>
      </c>
      <c r="H16411" s="147">
        <v>92.598240000000004</v>
      </c>
      <c r="I16411" s="147">
        <v>99.847300000000004</v>
      </c>
      <c r="J16411" s="147">
        <v>107.03584499999999</v>
      </c>
      <c r="K16411" s="147">
        <v>114.23928599999999</v>
      </c>
    </row>
    <row r="16412" spans="2:11" x14ac:dyDescent="0.2">
      <c r="B16412" s="21" t="str">
        <f t="shared" si="256"/>
        <v>Pickering (Dunbarton)Wind2085RCP6.0</v>
      </c>
      <c r="C16412" t="s">
        <v>414</v>
      </c>
      <c r="D16412" t="s">
        <v>1</v>
      </c>
      <c r="E16412" s="144" t="s">
        <v>192</v>
      </c>
      <c r="F16412" s="144">
        <v>2085</v>
      </c>
      <c r="G16412" s="147">
        <v>85.979449339811694</v>
      </c>
      <c r="H16412" s="147">
        <v>92.876216999999997</v>
      </c>
      <c r="I16412" s="147">
        <v>100.20255</v>
      </c>
      <c r="J16412" s="147">
        <v>107.45790649999999</v>
      </c>
      <c r="K16412" s="147">
        <v>114.728061</v>
      </c>
    </row>
    <row r="16413" spans="2:11" x14ac:dyDescent="0.2">
      <c r="B16413" s="21" t="str">
        <f t="shared" si="256"/>
        <v>Pickering (Dunbarton)Wind2090RCP6.0</v>
      </c>
      <c r="C16413" t="s">
        <v>414</v>
      </c>
      <c r="D16413" t="s">
        <v>1</v>
      </c>
      <c r="E16413" s="144" t="s">
        <v>192</v>
      </c>
      <c r="F16413" s="144">
        <v>2090</v>
      </c>
      <c r="G16413" s="147">
        <v>86.640905661521117</v>
      </c>
      <c r="H16413" s="147">
        <v>93.701034000000007</v>
      </c>
      <c r="I16413" s="147">
        <v>101.23399999999999</v>
      </c>
      <c r="J16413" s="147">
        <v>108.66641799999999</v>
      </c>
      <c r="K16413" s="147">
        <v>116.118044</v>
      </c>
    </row>
    <row r="16414" spans="2:11" x14ac:dyDescent="0.2">
      <c r="B16414" s="21" t="str">
        <f t="shared" si="256"/>
        <v>Pickering (Dunbarton)Wind2095RCP6.0</v>
      </c>
      <c r="C16414" t="s">
        <v>414</v>
      </c>
      <c r="D16414" t="s">
        <v>1</v>
      </c>
      <c r="E16414" s="144" t="s">
        <v>192</v>
      </c>
      <c r="F16414" s="144">
        <v>2095</v>
      </c>
      <c r="G16414" s="147">
        <v>87.086577724762435</v>
      </c>
      <c r="H16414" s="147">
        <v>94.247873999999996</v>
      </c>
      <c r="I16414" s="147">
        <v>101.9102</v>
      </c>
      <c r="J16414" s="147">
        <v>109.45286799999998</v>
      </c>
      <c r="K16414" s="147">
        <v>117.01925199999999</v>
      </c>
    </row>
    <row r="16415" spans="2:11" x14ac:dyDescent="0.2">
      <c r="B16415" s="21" t="str">
        <f t="shared" si="256"/>
        <v>Pickering (Dunbarton)Wind2100RCP6.0</v>
      </c>
      <c r="C16415" t="s">
        <v>414</v>
      </c>
      <c r="D16415" t="s">
        <v>1</v>
      </c>
      <c r="E16415" s="144" t="s">
        <v>192</v>
      </c>
      <c r="F16415" s="144">
        <v>2100</v>
      </c>
      <c r="G16415" s="147">
        <v>87.532249788003753</v>
      </c>
      <c r="H16415" s="147">
        <v>94.794713999999999</v>
      </c>
      <c r="I16415" s="147">
        <v>102.5864</v>
      </c>
      <c r="J16415" s="147">
        <v>110.23931799999998</v>
      </c>
      <c r="K16415" s="147">
        <v>117.92045999999999</v>
      </c>
    </row>
    <row r="16416" spans="2:11" x14ac:dyDescent="0.2">
      <c r="B16416" s="21" t="str">
        <f t="shared" si="256"/>
        <v>Pickering (Dunbarton)Wind2023RCP8.5</v>
      </c>
      <c r="C16416" t="s">
        <v>414</v>
      </c>
      <c r="D16416" t="s">
        <v>1</v>
      </c>
      <c r="E16416" s="144" t="s">
        <v>191</v>
      </c>
      <c r="F16416" s="144">
        <v>2023</v>
      </c>
      <c r="G16416" s="147">
        <v>84.824368897423582</v>
      </c>
      <c r="H16416" s="147">
        <v>91.322280000000006</v>
      </c>
      <c r="I16416" s="147">
        <v>98.156800000000004</v>
      </c>
      <c r="J16416" s="147">
        <v>104.996318</v>
      </c>
      <c r="K16416" s="147">
        <v>111.83171999999998</v>
      </c>
    </row>
    <row r="16417" spans="2:11" x14ac:dyDescent="0.2">
      <c r="B16417" s="21" t="str">
        <f t="shared" si="256"/>
        <v>Pickering (Dunbarton)Wind2025RCP8.5</v>
      </c>
      <c r="C16417" t="s">
        <v>414</v>
      </c>
      <c r="D16417" t="s">
        <v>1</v>
      </c>
      <c r="E16417" s="144" t="s">
        <v>191</v>
      </c>
      <c r="F16417" s="144">
        <v>2025</v>
      </c>
      <c r="G16417" s="147">
        <v>84.855396699294815</v>
      </c>
      <c r="H16417" s="147">
        <v>91.389116000000001</v>
      </c>
      <c r="I16417" s="147">
        <v>98.264600000000002</v>
      </c>
      <c r="J16417" s="147">
        <v>105.13962666666667</v>
      </c>
      <c r="K16417" s="147">
        <v>112.01047199999998</v>
      </c>
    </row>
    <row r="16418" spans="2:11" x14ac:dyDescent="0.2">
      <c r="B16418" s="21" t="str">
        <f t="shared" si="256"/>
        <v>Pickering (Dunbarton)Wind2030RCP8.5</v>
      </c>
      <c r="C16418" t="s">
        <v>414</v>
      </c>
      <c r="D16418" t="s">
        <v>1</v>
      </c>
      <c r="E16418" s="144" t="s">
        <v>191</v>
      </c>
      <c r="F16418" s="144">
        <v>2030</v>
      </c>
      <c r="G16418" s="147">
        <v>84.886424501166061</v>
      </c>
      <c r="H16418" s="147">
        <v>91.455952000000011</v>
      </c>
      <c r="I16418" s="147">
        <v>98.372399999999999</v>
      </c>
      <c r="J16418" s="147">
        <v>105.28293533333334</v>
      </c>
      <c r="K16418" s="147">
        <v>112.18922399999998</v>
      </c>
    </row>
    <row r="16419" spans="2:11" x14ac:dyDescent="0.2">
      <c r="B16419" s="21" t="str">
        <f t="shared" si="256"/>
        <v>Pickering (Dunbarton)Wind2035RCP8.5</v>
      </c>
      <c r="C16419" t="s">
        <v>414</v>
      </c>
      <c r="D16419" t="s">
        <v>1</v>
      </c>
      <c r="E16419" s="144" t="s">
        <v>191</v>
      </c>
      <c r="F16419" s="144">
        <v>2035</v>
      </c>
      <c r="G16419" s="147">
        <v>84.917452303037294</v>
      </c>
      <c r="H16419" s="147">
        <v>91.522788000000006</v>
      </c>
      <c r="I16419" s="147">
        <v>98.480199999999996</v>
      </c>
      <c r="J16419" s="147">
        <v>105.42624400000001</v>
      </c>
      <c r="K16419" s="147">
        <v>112.36797599999998</v>
      </c>
    </row>
    <row r="16420" spans="2:11" x14ac:dyDescent="0.2">
      <c r="B16420" s="21" t="str">
        <f t="shared" si="256"/>
        <v>Pickering (Dunbarton)Wind2040RCP8.5</v>
      </c>
      <c r="C16420" t="s">
        <v>414</v>
      </c>
      <c r="D16420" t="s">
        <v>1</v>
      </c>
      <c r="E16420" s="144" t="s">
        <v>191</v>
      </c>
      <c r="F16420" s="144">
        <v>2040</v>
      </c>
      <c r="G16420" s="147">
        <v>85.055667056827318</v>
      </c>
      <c r="H16420" s="147">
        <v>91.695954</v>
      </c>
      <c r="I16420" s="147">
        <v>98.699066666666667</v>
      </c>
      <c r="J16420" s="147">
        <v>105.68140333333334</v>
      </c>
      <c r="K16420" s="147">
        <v>112.66589599999999</v>
      </c>
    </row>
    <row r="16421" spans="2:11" x14ac:dyDescent="0.2">
      <c r="B16421" s="21" t="str">
        <f t="shared" si="256"/>
        <v>Pickering (Dunbarton)Wind2045RCP8.5</v>
      </c>
      <c r="C16421" t="s">
        <v>414</v>
      </c>
      <c r="D16421" t="s">
        <v>1</v>
      </c>
      <c r="E16421" s="144" t="s">
        <v>191</v>
      </c>
      <c r="F16421" s="144">
        <v>2045</v>
      </c>
      <c r="G16421" s="147">
        <v>85.193881810617341</v>
      </c>
      <c r="H16421" s="147">
        <v>91.869120000000009</v>
      </c>
      <c r="I16421" s="147">
        <v>98.917933333333337</v>
      </c>
      <c r="J16421" s="147">
        <v>105.93656266666667</v>
      </c>
      <c r="K16421" s="147">
        <v>112.96381599999998</v>
      </c>
    </row>
    <row r="16422" spans="2:11" x14ac:dyDescent="0.2">
      <c r="B16422" s="21" t="str">
        <f t="shared" si="256"/>
        <v>Pickering (Dunbarton)Wind2050RCP8.5</v>
      </c>
      <c r="C16422" t="s">
        <v>414</v>
      </c>
      <c r="D16422" t="s">
        <v>1</v>
      </c>
      <c r="E16422" s="144" t="s">
        <v>191</v>
      </c>
      <c r="F16422" s="144">
        <v>2050</v>
      </c>
      <c r="G16422" s="147">
        <v>85.619808909031505</v>
      </c>
      <c r="H16422" s="147">
        <v>92.412922000000009</v>
      </c>
      <c r="I16422" s="147">
        <v>99.610466666666667</v>
      </c>
      <c r="J16422" s="147">
        <v>106.75447066666666</v>
      </c>
      <c r="K16422" s="147">
        <v>113.91343599999999</v>
      </c>
    </row>
    <row r="16423" spans="2:11" x14ac:dyDescent="0.2">
      <c r="B16423" s="21" t="str">
        <f t="shared" si="256"/>
        <v>Pickering (Dunbarton)Wind2055RCP8.5</v>
      </c>
      <c r="C16423" t="s">
        <v>414</v>
      </c>
      <c r="D16423" t="s">
        <v>1</v>
      </c>
      <c r="E16423" s="144" t="s">
        <v>191</v>
      </c>
      <c r="F16423" s="144">
        <v>2055</v>
      </c>
      <c r="G16423" s="147">
        <v>85.907521253655659</v>
      </c>
      <c r="H16423" s="147">
        <v>92.783557999999999</v>
      </c>
      <c r="I16423" s="147">
        <v>100.08413333333334</v>
      </c>
      <c r="J16423" s="147">
        <v>107.31721933333333</v>
      </c>
      <c r="K16423" s="147">
        <v>114.565136</v>
      </c>
    </row>
    <row r="16424" spans="2:11" x14ac:dyDescent="0.2">
      <c r="B16424" s="21" t="str">
        <f t="shared" si="256"/>
        <v>Pickering (Dunbarton)Wind2060RCP8.5</v>
      </c>
      <c r="C16424" t="s">
        <v>414</v>
      </c>
      <c r="D16424" t="s">
        <v>1</v>
      </c>
      <c r="E16424" s="144" t="s">
        <v>191</v>
      </c>
      <c r="F16424" s="144">
        <v>2060</v>
      </c>
      <c r="G16424" s="147">
        <v>86.640905661521117</v>
      </c>
      <c r="H16424" s="147">
        <v>93.701034000000007</v>
      </c>
      <c r="I16424" s="147">
        <v>101.23399999999999</v>
      </c>
      <c r="J16424" s="147">
        <v>108.66641799999999</v>
      </c>
      <c r="K16424" s="147">
        <v>116.118044</v>
      </c>
    </row>
    <row r="16425" spans="2:11" x14ac:dyDescent="0.2">
      <c r="B16425" s="21" t="str">
        <f t="shared" si="256"/>
        <v>Pickering (Dunbarton)Wind2065RCP8.5</v>
      </c>
      <c r="C16425" t="s">
        <v>414</v>
      </c>
      <c r="D16425" t="s">
        <v>1</v>
      </c>
      <c r="E16425" s="144" t="s">
        <v>191</v>
      </c>
      <c r="F16425" s="144">
        <v>2065</v>
      </c>
      <c r="G16425" s="147">
        <v>87.086577724762435</v>
      </c>
      <c r="H16425" s="147">
        <v>94.247873999999996</v>
      </c>
      <c r="I16425" s="147">
        <v>101.9102</v>
      </c>
      <c r="J16425" s="147">
        <v>109.45286799999998</v>
      </c>
      <c r="K16425" s="147">
        <v>117.01925199999999</v>
      </c>
    </row>
    <row r="16426" spans="2:11" x14ac:dyDescent="0.2">
      <c r="B16426" s="21" t="str">
        <f t="shared" si="256"/>
        <v>Pickering (Dunbarton)Wind2070RCP8.5</v>
      </c>
      <c r="C16426" t="s">
        <v>414</v>
      </c>
      <c r="D16426" t="s">
        <v>1</v>
      </c>
      <c r="E16426" s="144" t="s">
        <v>191</v>
      </c>
      <c r="F16426" s="144">
        <v>2070</v>
      </c>
      <c r="G16426" s="147">
        <v>87.664823123271731</v>
      </c>
      <c r="H16426" s="147">
        <v>94.973956000000001</v>
      </c>
      <c r="I16426" s="147">
        <v>102.82486666666667</v>
      </c>
      <c r="J16426" s="147">
        <v>110.53292599999999</v>
      </c>
      <c r="K16426" s="147">
        <v>118.26306799999999</v>
      </c>
    </row>
    <row r="16427" spans="2:11" x14ac:dyDescent="0.2">
      <c r="B16427" s="21" t="str">
        <f t="shared" si="256"/>
        <v>Pickering (Dunbarton)Wind2075RCP8.5</v>
      </c>
      <c r="C16427" t="s">
        <v>414</v>
      </c>
      <c r="D16427" t="s">
        <v>1</v>
      </c>
      <c r="E16427" s="144" t="s">
        <v>191</v>
      </c>
      <c r="F16427" s="144">
        <v>2075</v>
      </c>
      <c r="G16427" s="147">
        <v>87.797396458539723</v>
      </c>
      <c r="H16427" s="147">
        <v>95.153198000000003</v>
      </c>
      <c r="I16427" s="147">
        <v>103.06333333333333</v>
      </c>
      <c r="J16427" s="147">
        <v>110.82653400000001</v>
      </c>
      <c r="K16427" s="147">
        <v>118.60567599999999</v>
      </c>
    </row>
    <row r="16428" spans="2:11" x14ac:dyDescent="0.2">
      <c r="B16428" s="21" t="str">
        <f t="shared" si="256"/>
        <v>Pickering (Dunbarton)Wind2080RCP8.5</v>
      </c>
      <c r="C16428" t="s">
        <v>414</v>
      </c>
      <c r="D16428" t="s">
        <v>1</v>
      </c>
      <c r="E16428" s="144" t="s">
        <v>191</v>
      </c>
      <c r="F16428" s="144">
        <v>2080</v>
      </c>
      <c r="G16428" s="147">
        <v>87.9299697938077</v>
      </c>
      <c r="H16428" s="147">
        <v>95.332440000000005</v>
      </c>
      <c r="I16428" s="147">
        <v>103.3018</v>
      </c>
      <c r="J16428" s="147">
        <v>111.12014200000002</v>
      </c>
      <c r="K16428" s="147">
        <v>118.94828399999999</v>
      </c>
    </row>
    <row r="16429" spans="2:11" x14ac:dyDescent="0.2">
      <c r="B16429" s="21" t="str">
        <f t="shared" si="256"/>
        <v>Pickering (Dunbarton)Wind2085RCP8.5</v>
      </c>
      <c r="C16429" t="s">
        <v>414</v>
      </c>
      <c r="D16429" t="s">
        <v>1</v>
      </c>
      <c r="E16429" s="144" t="s">
        <v>191</v>
      </c>
      <c r="F16429" s="144">
        <v>2085</v>
      </c>
      <c r="G16429" s="147">
        <v>88.21345107454033</v>
      </c>
      <c r="H16429" s="147">
        <v>95.733456000000004</v>
      </c>
      <c r="I16429" s="147">
        <v>103.85059999999999</v>
      </c>
      <c r="J16429" s="147">
        <v>111.791246</v>
      </c>
      <c r="K16429" s="147">
        <v>119.74708199999998</v>
      </c>
    </row>
    <row r="16430" spans="2:11" x14ac:dyDescent="0.2">
      <c r="B16430" s="21" t="str">
        <f t="shared" si="256"/>
        <v>Pickering (Dunbarton)Wind2090RCP8.5</v>
      </c>
      <c r="C16430" t="s">
        <v>414</v>
      </c>
      <c r="D16430" t="s">
        <v>1</v>
      </c>
      <c r="E16430" s="144" t="s">
        <v>191</v>
      </c>
      <c r="F16430" s="144">
        <v>2090</v>
      </c>
      <c r="G16430" s="147">
        <v>88.496932355272946</v>
      </c>
      <c r="H16430" s="147">
        <v>96.134472000000002</v>
      </c>
      <c r="I16430" s="147">
        <v>104.39939999999999</v>
      </c>
      <c r="J16430" s="147">
        <v>112.46235</v>
      </c>
      <c r="K16430" s="147">
        <v>120.54587999999998</v>
      </c>
    </row>
    <row r="16431" spans="2:11" x14ac:dyDescent="0.2">
      <c r="B16431" s="21" t="str">
        <f t="shared" si="256"/>
        <v>Pickering (Dunbarton)Wind2095RCP8.5</v>
      </c>
      <c r="C16431" t="s">
        <v>414</v>
      </c>
      <c r="D16431" t="s">
        <v>1</v>
      </c>
      <c r="E16431" s="144" t="s">
        <v>191</v>
      </c>
      <c r="F16431" s="144">
        <v>2095</v>
      </c>
      <c r="G16431" s="147">
        <v>88.496932355272946</v>
      </c>
      <c r="H16431" s="147">
        <v>96.134472000000002</v>
      </c>
      <c r="I16431" s="147">
        <v>104.39939999999999</v>
      </c>
      <c r="J16431" s="147">
        <v>112.46235</v>
      </c>
      <c r="K16431" s="147">
        <v>120.54587999999998</v>
      </c>
    </row>
    <row r="16432" spans="2:11" x14ac:dyDescent="0.2">
      <c r="B16432" s="21" t="str">
        <f t="shared" si="256"/>
        <v>Pickering (Dunbarton)Wind2100RCP8.5</v>
      </c>
      <c r="C16432" t="s">
        <v>414</v>
      </c>
      <c r="D16432" t="s">
        <v>1</v>
      </c>
      <c r="E16432" s="144" t="s">
        <v>191</v>
      </c>
      <c r="F16432" s="144">
        <v>2100</v>
      </c>
      <c r="G16432" s="147">
        <v>88.496932355272946</v>
      </c>
      <c r="H16432" s="147">
        <v>96.134472000000002</v>
      </c>
      <c r="I16432" s="147">
        <v>104.39939999999999</v>
      </c>
      <c r="J16432" s="147">
        <v>112.46235</v>
      </c>
      <c r="K16432" s="147">
        <v>120.54587999999998</v>
      </c>
    </row>
    <row r="16433" spans="2:11" x14ac:dyDescent="0.2">
      <c r="B16433" s="21" t="str">
        <f t="shared" si="256"/>
        <v>PictonIce Accretion2023RCP4.5</v>
      </c>
      <c r="C16433" t="s">
        <v>415</v>
      </c>
      <c r="D16433" t="s">
        <v>486</v>
      </c>
      <c r="E16433" s="144" t="s">
        <v>193</v>
      </c>
      <c r="F16433" s="144">
        <v>2023</v>
      </c>
      <c r="G16433" s="147">
        <v>17.691887495900346</v>
      </c>
      <c r="H16433" s="147">
        <v>21.164999999999999</v>
      </c>
      <c r="I16433" s="147">
        <v>25.55</v>
      </c>
      <c r="J16433" s="147">
        <v>28.899749999999994</v>
      </c>
      <c r="K16433" s="147">
        <v>32.256</v>
      </c>
    </row>
    <row r="16434" spans="2:11" x14ac:dyDescent="0.2">
      <c r="B16434" s="21" t="str">
        <f t="shared" si="256"/>
        <v>PictonIce Accretion2025RCP4.5</v>
      </c>
      <c r="C16434" t="s">
        <v>415</v>
      </c>
      <c r="D16434" t="s">
        <v>486</v>
      </c>
      <c r="E16434" s="144" t="s">
        <v>193</v>
      </c>
      <c r="F16434" s="144">
        <v>2025</v>
      </c>
      <c r="G16434" s="147">
        <v>17.688988137084237</v>
      </c>
      <c r="H16434" s="147">
        <v>21.175374999999999</v>
      </c>
      <c r="I16434" s="147">
        <v>25.579166666666666</v>
      </c>
      <c r="J16434" s="147">
        <v>28.942124999999994</v>
      </c>
      <c r="K16434" s="147">
        <v>32.308500000000002</v>
      </c>
    </row>
    <row r="16435" spans="2:11" x14ac:dyDescent="0.2">
      <c r="B16435" s="21" t="str">
        <f t="shared" si="256"/>
        <v>PictonIce Accretion2030RCP4.5</v>
      </c>
      <c r="C16435" t="s">
        <v>415</v>
      </c>
      <c r="D16435" t="s">
        <v>486</v>
      </c>
      <c r="E16435" s="144" t="s">
        <v>193</v>
      </c>
      <c r="F16435" s="144">
        <v>2030</v>
      </c>
      <c r="G16435" s="147">
        <v>17.686088778268125</v>
      </c>
      <c r="H16435" s="147">
        <v>21.185749999999999</v>
      </c>
      <c r="I16435" s="147">
        <v>25.608333333333334</v>
      </c>
      <c r="J16435" s="147">
        <v>28.984499999999993</v>
      </c>
      <c r="K16435" s="147">
        <v>32.360999999999997</v>
      </c>
    </row>
    <row r="16436" spans="2:11" x14ac:dyDescent="0.2">
      <c r="B16436" s="21" t="str">
        <f t="shared" si="256"/>
        <v>PictonIce Accretion2035RCP4.5</v>
      </c>
      <c r="C16436" t="s">
        <v>415</v>
      </c>
      <c r="D16436" t="s">
        <v>486</v>
      </c>
      <c r="E16436" s="144" t="s">
        <v>193</v>
      </c>
      <c r="F16436" s="144">
        <v>2035</v>
      </c>
      <c r="G16436" s="147">
        <v>17.683189419452017</v>
      </c>
      <c r="H16436" s="147">
        <v>21.196124999999999</v>
      </c>
      <c r="I16436" s="147">
        <v>25.637499999999999</v>
      </c>
      <c r="J16436" s="147">
        <v>29.026874999999997</v>
      </c>
      <c r="K16436" s="147">
        <v>32.413499999999999</v>
      </c>
    </row>
    <row r="16437" spans="2:11" x14ac:dyDescent="0.2">
      <c r="B16437" s="21" t="str">
        <f t="shared" si="256"/>
        <v>PictonIce Accretion2040RCP4.5</v>
      </c>
      <c r="C16437" t="s">
        <v>415</v>
      </c>
      <c r="D16437" t="s">
        <v>486</v>
      </c>
      <c r="E16437" s="144" t="s">
        <v>193</v>
      </c>
      <c r="F16437" s="144">
        <v>2040</v>
      </c>
      <c r="G16437" s="147">
        <v>17.680290060635908</v>
      </c>
      <c r="H16437" s="147">
        <v>21.206499999999998</v>
      </c>
      <c r="I16437" s="147">
        <v>25.666666666666664</v>
      </c>
      <c r="J16437" s="147">
        <v>29.069249999999997</v>
      </c>
      <c r="K16437" s="147">
        <v>32.466000000000001</v>
      </c>
    </row>
    <row r="16438" spans="2:11" x14ac:dyDescent="0.2">
      <c r="B16438" s="21" t="str">
        <f t="shared" si="256"/>
        <v>PictonIce Accretion2045RCP4.5</v>
      </c>
      <c r="C16438" t="s">
        <v>415</v>
      </c>
      <c r="D16438" t="s">
        <v>486</v>
      </c>
      <c r="E16438" s="144" t="s">
        <v>193</v>
      </c>
      <c r="F16438" s="144">
        <v>2045</v>
      </c>
      <c r="G16438" s="147">
        <v>17.677390701819796</v>
      </c>
      <c r="H16438" s="147">
        <v>21.216874999999998</v>
      </c>
      <c r="I16438" s="147">
        <v>25.695833333333333</v>
      </c>
      <c r="J16438" s="147">
        <v>29.111624999999997</v>
      </c>
      <c r="K16438" s="147">
        <v>32.518499999999996</v>
      </c>
    </row>
    <row r="16439" spans="2:11" x14ac:dyDescent="0.2">
      <c r="B16439" s="21" t="str">
        <f t="shared" si="256"/>
        <v>PictonIce Accretion2050RCP4.5</v>
      </c>
      <c r="C16439" t="s">
        <v>415</v>
      </c>
      <c r="D16439" t="s">
        <v>486</v>
      </c>
      <c r="E16439" s="144" t="s">
        <v>193</v>
      </c>
      <c r="F16439" s="144">
        <v>2050</v>
      </c>
      <c r="G16439" s="147">
        <v>17.524884428092435</v>
      </c>
      <c r="H16439" s="147">
        <v>21.065399999999997</v>
      </c>
      <c r="I16439" s="147">
        <v>25.544999999999998</v>
      </c>
      <c r="J16439" s="147">
        <v>28.961899999999996</v>
      </c>
      <c r="K16439" s="147">
        <v>32.363099999999996</v>
      </c>
    </row>
    <row r="16440" spans="2:11" x14ac:dyDescent="0.2">
      <c r="B16440" s="21" t="str">
        <f t="shared" si="256"/>
        <v>PictonIce Accretion2055RCP4.5</v>
      </c>
      <c r="C16440" t="s">
        <v>415</v>
      </c>
      <c r="D16440" t="s">
        <v>486</v>
      </c>
      <c r="E16440" s="144" t="s">
        <v>193</v>
      </c>
      <c r="F16440" s="144">
        <v>2055</v>
      </c>
      <c r="G16440" s="147">
        <v>17.375277513181185</v>
      </c>
      <c r="H16440" s="147">
        <v>20.903549999999999</v>
      </c>
      <c r="I16440" s="147">
        <v>25.364999999999998</v>
      </c>
      <c r="J16440" s="147">
        <v>28.769799999999996</v>
      </c>
      <c r="K16440" s="147">
        <v>32.155200000000001</v>
      </c>
    </row>
    <row r="16441" spans="2:11" x14ac:dyDescent="0.2">
      <c r="B16441" s="21" t="str">
        <f t="shared" si="256"/>
        <v>PictonIce Accretion2060RCP4.5</v>
      </c>
      <c r="C16441" t="s">
        <v>415</v>
      </c>
      <c r="D16441" t="s">
        <v>486</v>
      </c>
      <c r="E16441" s="144" t="s">
        <v>193</v>
      </c>
      <c r="F16441" s="144">
        <v>2060</v>
      </c>
      <c r="G16441" s="147">
        <v>17.225670598269932</v>
      </c>
      <c r="H16441" s="147">
        <v>20.741699999999998</v>
      </c>
      <c r="I16441" s="147">
        <v>25.184999999999999</v>
      </c>
      <c r="J16441" s="147">
        <v>28.577699999999997</v>
      </c>
      <c r="K16441" s="147">
        <v>31.947299999999998</v>
      </c>
    </row>
    <row r="16442" spans="2:11" x14ac:dyDescent="0.2">
      <c r="B16442" s="21" t="str">
        <f t="shared" si="256"/>
        <v>PictonIce Accretion2065RCP4.5</v>
      </c>
      <c r="C16442" t="s">
        <v>415</v>
      </c>
      <c r="D16442" t="s">
        <v>486</v>
      </c>
      <c r="E16442" s="144" t="s">
        <v>193</v>
      </c>
      <c r="F16442" s="144">
        <v>2065</v>
      </c>
      <c r="G16442" s="147">
        <v>17.076063683358683</v>
      </c>
      <c r="H16442" s="147">
        <v>20.57985</v>
      </c>
      <c r="I16442" s="147">
        <v>25.004999999999999</v>
      </c>
      <c r="J16442" s="147">
        <v>28.385599999999997</v>
      </c>
      <c r="K16442" s="147">
        <v>31.739399999999996</v>
      </c>
    </row>
    <row r="16443" spans="2:11" x14ac:dyDescent="0.2">
      <c r="B16443" s="21" t="str">
        <f t="shared" si="256"/>
        <v>PictonIce Accretion2070RCP4.5</v>
      </c>
      <c r="C16443" t="s">
        <v>415</v>
      </c>
      <c r="D16443" t="s">
        <v>486</v>
      </c>
      <c r="E16443" s="144" t="s">
        <v>193</v>
      </c>
      <c r="F16443" s="144">
        <v>2070</v>
      </c>
      <c r="G16443" s="147">
        <v>16.92645676844743</v>
      </c>
      <c r="H16443" s="147">
        <v>20.417999999999999</v>
      </c>
      <c r="I16443" s="147">
        <v>24.824999999999999</v>
      </c>
      <c r="J16443" s="147">
        <v>28.193499999999997</v>
      </c>
      <c r="K16443" s="147">
        <v>31.531499999999998</v>
      </c>
    </row>
    <row r="16444" spans="2:11" x14ac:dyDescent="0.2">
      <c r="B16444" s="21" t="str">
        <f t="shared" si="256"/>
        <v>PictonIce Accretion2075RCP4.5</v>
      </c>
      <c r="C16444" t="s">
        <v>415</v>
      </c>
      <c r="D16444" t="s">
        <v>486</v>
      </c>
      <c r="E16444" s="144" t="s">
        <v>193</v>
      </c>
      <c r="F16444" s="144">
        <v>2075</v>
      </c>
      <c r="G16444" s="147">
        <v>16.885865745021896</v>
      </c>
      <c r="H16444" s="147">
        <v>20.39725</v>
      </c>
      <c r="I16444" s="147">
        <v>24.829166666666666</v>
      </c>
      <c r="J16444" s="147">
        <v>28.21233333333333</v>
      </c>
      <c r="K16444" s="147">
        <v>31.568249999999999</v>
      </c>
    </row>
    <row r="16445" spans="2:11" x14ac:dyDescent="0.2">
      <c r="B16445" s="21" t="str">
        <f t="shared" si="256"/>
        <v>PictonIce Accretion2080RCP4.5</v>
      </c>
      <c r="C16445" t="s">
        <v>415</v>
      </c>
      <c r="D16445" t="s">
        <v>486</v>
      </c>
      <c r="E16445" s="144" t="s">
        <v>193</v>
      </c>
      <c r="F16445" s="144">
        <v>2080</v>
      </c>
      <c r="G16445" s="147">
        <v>16.845274721596365</v>
      </c>
      <c r="H16445" s="147">
        <v>20.3765</v>
      </c>
      <c r="I16445" s="147">
        <v>24.833333333333332</v>
      </c>
      <c r="J16445" s="147">
        <v>28.231166666666663</v>
      </c>
      <c r="K16445" s="147">
        <v>31.604999999999997</v>
      </c>
    </row>
    <row r="16446" spans="2:11" x14ac:dyDescent="0.2">
      <c r="B16446" s="21" t="str">
        <f t="shared" si="256"/>
        <v>PictonIce Accretion2085RCP4.5</v>
      </c>
      <c r="C16446" t="s">
        <v>415</v>
      </c>
      <c r="D16446" t="s">
        <v>486</v>
      </c>
      <c r="E16446" s="144" t="s">
        <v>193</v>
      </c>
      <c r="F16446" s="144">
        <v>2085</v>
      </c>
      <c r="G16446" s="147">
        <v>16.80468369817083</v>
      </c>
      <c r="H16446" s="147">
        <v>20.35575</v>
      </c>
      <c r="I16446" s="147">
        <v>24.837499999999999</v>
      </c>
      <c r="J16446" s="147">
        <v>28.249999999999996</v>
      </c>
      <c r="K16446" s="147">
        <v>31.641749999999998</v>
      </c>
    </row>
    <row r="16447" spans="2:11" x14ac:dyDescent="0.2">
      <c r="B16447" s="21" t="str">
        <f t="shared" si="256"/>
        <v>PictonIce Accretion2090RCP4.5</v>
      </c>
      <c r="C16447" t="s">
        <v>415</v>
      </c>
      <c r="D16447" t="s">
        <v>486</v>
      </c>
      <c r="E16447" s="144" t="s">
        <v>193</v>
      </c>
      <c r="F16447" s="144">
        <v>2090</v>
      </c>
      <c r="G16447" s="147">
        <v>16.764092674745296</v>
      </c>
      <c r="H16447" s="147">
        <v>20.334999999999997</v>
      </c>
      <c r="I16447" s="147">
        <v>24.841666666666669</v>
      </c>
      <c r="J16447" s="147">
        <v>28.26883333333333</v>
      </c>
      <c r="K16447" s="147">
        <v>31.6785</v>
      </c>
    </row>
    <row r="16448" spans="2:11" x14ac:dyDescent="0.2">
      <c r="B16448" s="21" t="str">
        <f t="shared" si="256"/>
        <v>PictonIce Accretion2095RCP4.5</v>
      </c>
      <c r="C16448" t="s">
        <v>415</v>
      </c>
      <c r="D16448" t="s">
        <v>486</v>
      </c>
      <c r="E16448" s="144" t="s">
        <v>193</v>
      </c>
      <c r="F16448" s="144">
        <v>2095</v>
      </c>
      <c r="G16448" s="147">
        <v>16.723501651319765</v>
      </c>
      <c r="H16448" s="147">
        <v>20.314249999999998</v>
      </c>
      <c r="I16448" s="147">
        <v>24.845833333333335</v>
      </c>
      <c r="J16448" s="147">
        <v>28.287666666666663</v>
      </c>
      <c r="K16448" s="147">
        <v>31.715249999999997</v>
      </c>
    </row>
    <row r="16449" spans="2:11" x14ac:dyDescent="0.2">
      <c r="B16449" s="21" t="str">
        <f t="shared" si="256"/>
        <v>PictonIce Accretion2100RCP4.5</v>
      </c>
      <c r="C16449" t="s">
        <v>415</v>
      </c>
      <c r="D16449" t="s">
        <v>486</v>
      </c>
      <c r="E16449" s="144" t="s">
        <v>193</v>
      </c>
      <c r="F16449" s="144">
        <v>2100</v>
      </c>
      <c r="G16449" s="147">
        <v>16.682910627894231</v>
      </c>
      <c r="H16449" s="147">
        <v>20.293499999999998</v>
      </c>
      <c r="I16449" s="147">
        <v>24.85</v>
      </c>
      <c r="J16449" s="147">
        <v>28.306499999999996</v>
      </c>
      <c r="K16449" s="147">
        <v>31.751999999999999</v>
      </c>
    </row>
    <row r="16450" spans="2:11" x14ac:dyDescent="0.2">
      <c r="B16450" s="21" t="str">
        <f t="shared" si="256"/>
        <v>PictonIce Accretion2023RCP6.0</v>
      </c>
      <c r="C16450" t="s">
        <v>415</v>
      </c>
      <c r="D16450" t="s">
        <v>486</v>
      </c>
      <c r="E16450" s="144" t="s">
        <v>192</v>
      </c>
      <c r="F16450" s="144">
        <v>2023</v>
      </c>
      <c r="G16450" s="147">
        <v>17.691887495900346</v>
      </c>
      <c r="H16450" s="147">
        <v>21.164999999999999</v>
      </c>
      <c r="I16450" s="147">
        <v>25.55</v>
      </c>
      <c r="J16450" s="147">
        <v>28.899749999999994</v>
      </c>
      <c r="K16450" s="147">
        <v>32.256</v>
      </c>
    </row>
    <row r="16451" spans="2:11" x14ac:dyDescent="0.2">
      <c r="B16451" s="21" t="str">
        <f t="shared" si="256"/>
        <v>PictonIce Accretion2025RCP6.0</v>
      </c>
      <c r="C16451" t="s">
        <v>415</v>
      </c>
      <c r="D16451" t="s">
        <v>486</v>
      </c>
      <c r="E16451" s="144" t="s">
        <v>192</v>
      </c>
      <c r="F16451" s="144">
        <v>2025</v>
      </c>
      <c r="G16451" s="147">
        <v>17.688988137084237</v>
      </c>
      <c r="H16451" s="147">
        <v>21.175374999999999</v>
      </c>
      <c r="I16451" s="147">
        <v>25.579166666666666</v>
      </c>
      <c r="J16451" s="147">
        <v>28.942124999999994</v>
      </c>
      <c r="K16451" s="147">
        <v>32.308500000000002</v>
      </c>
    </row>
    <row r="16452" spans="2:11" x14ac:dyDescent="0.2">
      <c r="B16452" s="21" t="str">
        <f t="shared" si="256"/>
        <v>PictonIce Accretion2030RCP6.0</v>
      </c>
      <c r="C16452" t="s">
        <v>415</v>
      </c>
      <c r="D16452" t="s">
        <v>486</v>
      </c>
      <c r="E16452" s="144" t="s">
        <v>192</v>
      </c>
      <c r="F16452" s="144">
        <v>2030</v>
      </c>
      <c r="G16452" s="147">
        <v>17.686088778268125</v>
      </c>
      <c r="H16452" s="147">
        <v>21.185749999999999</v>
      </c>
      <c r="I16452" s="147">
        <v>25.608333333333334</v>
      </c>
      <c r="J16452" s="147">
        <v>28.984499999999993</v>
      </c>
      <c r="K16452" s="147">
        <v>32.360999999999997</v>
      </c>
    </row>
    <row r="16453" spans="2:11" x14ac:dyDescent="0.2">
      <c r="B16453" s="21" t="str">
        <f t="shared" si="256"/>
        <v>PictonIce Accretion2035RCP6.0</v>
      </c>
      <c r="C16453" t="s">
        <v>415</v>
      </c>
      <c r="D16453" t="s">
        <v>486</v>
      </c>
      <c r="E16453" s="144" t="s">
        <v>192</v>
      </c>
      <c r="F16453" s="144">
        <v>2035</v>
      </c>
      <c r="G16453" s="147">
        <v>17.683189419452017</v>
      </c>
      <c r="H16453" s="147">
        <v>21.196124999999999</v>
      </c>
      <c r="I16453" s="147">
        <v>25.637499999999999</v>
      </c>
      <c r="J16453" s="147">
        <v>29.026874999999997</v>
      </c>
      <c r="K16453" s="147">
        <v>32.413499999999999</v>
      </c>
    </row>
    <row r="16454" spans="2:11" x14ac:dyDescent="0.2">
      <c r="B16454" s="21" t="str">
        <f t="shared" si="256"/>
        <v>PictonIce Accretion2040RCP6.0</v>
      </c>
      <c r="C16454" t="s">
        <v>415</v>
      </c>
      <c r="D16454" t="s">
        <v>486</v>
      </c>
      <c r="E16454" s="144" t="s">
        <v>192</v>
      </c>
      <c r="F16454" s="144">
        <v>2040</v>
      </c>
      <c r="G16454" s="147">
        <v>17.680290060635908</v>
      </c>
      <c r="H16454" s="147">
        <v>21.206499999999998</v>
      </c>
      <c r="I16454" s="147">
        <v>25.666666666666664</v>
      </c>
      <c r="J16454" s="147">
        <v>29.069249999999997</v>
      </c>
      <c r="K16454" s="147">
        <v>32.466000000000001</v>
      </c>
    </row>
    <row r="16455" spans="2:11" x14ac:dyDescent="0.2">
      <c r="B16455" s="21" t="str">
        <f t="shared" si="256"/>
        <v>PictonIce Accretion2045RCP6.0</v>
      </c>
      <c r="C16455" t="s">
        <v>415</v>
      </c>
      <c r="D16455" t="s">
        <v>486</v>
      </c>
      <c r="E16455" s="144" t="s">
        <v>192</v>
      </c>
      <c r="F16455" s="144">
        <v>2045</v>
      </c>
      <c r="G16455" s="147">
        <v>17.677390701819796</v>
      </c>
      <c r="H16455" s="147">
        <v>21.216874999999998</v>
      </c>
      <c r="I16455" s="147">
        <v>25.695833333333333</v>
      </c>
      <c r="J16455" s="147">
        <v>29.111624999999997</v>
      </c>
      <c r="K16455" s="147">
        <v>32.518499999999996</v>
      </c>
    </row>
    <row r="16456" spans="2:11" x14ac:dyDescent="0.2">
      <c r="B16456" s="21" t="str">
        <f t="shared" si="256"/>
        <v>PictonIce Accretion2050RCP6.0</v>
      </c>
      <c r="C16456" t="s">
        <v>415</v>
      </c>
      <c r="D16456" t="s">
        <v>486</v>
      </c>
      <c r="E16456" s="144" t="s">
        <v>192</v>
      </c>
      <c r="F16456" s="144">
        <v>2050</v>
      </c>
      <c r="G16456" s="147">
        <v>17.524884428092435</v>
      </c>
      <c r="H16456" s="147">
        <v>21.065399999999997</v>
      </c>
      <c r="I16456" s="147">
        <v>25.544999999999998</v>
      </c>
      <c r="J16456" s="147">
        <v>28.961899999999996</v>
      </c>
      <c r="K16456" s="147">
        <v>32.363099999999996</v>
      </c>
    </row>
    <row r="16457" spans="2:11" x14ac:dyDescent="0.2">
      <c r="B16457" s="21" t="str">
        <f t="shared" si="256"/>
        <v>PictonIce Accretion2055RCP6.0</v>
      </c>
      <c r="C16457" t="s">
        <v>415</v>
      </c>
      <c r="D16457" t="s">
        <v>486</v>
      </c>
      <c r="E16457" s="144" t="s">
        <v>192</v>
      </c>
      <c r="F16457" s="144">
        <v>2055</v>
      </c>
      <c r="G16457" s="147">
        <v>17.375277513181185</v>
      </c>
      <c r="H16457" s="147">
        <v>20.903549999999999</v>
      </c>
      <c r="I16457" s="147">
        <v>25.364999999999998</v>
      </c>
      <c r="J16457" s="147">
        <v>28.769799999999996</v>
      </c>
      <c r="K16457" s="147">
        <v>32.155200000000001</v>
      </c>
    </row>
    <row r="16458" spans="2:11" x14ac:dyDescent="0.2">
      <c r="B16458" s="21" t="str">
        <f t="shared" si="256"/>
        <v>PictonIce Accretion2060RCP6.0</v>
      </c>
      <c r="C16458" t="s">
        <v>415</v>
      </c>
      <c r="D16458" t="s">
        <v>486</v>
      </c>
      <c r="E16458" s="144" t="s">
        <v>192</v>
      </c>
      <c r="F16458" s="144">
        <v>2060</v>
      </c>
      <c r="G16458" s="147">
        <v>17.225670598269932</v>
      </c>
      <c r="H16458" s="147">
        <v>20.741699999999998</v>
      </c>
      <c r="I16458" s="147">
        <v>25.184999999999999</v>
      </c>
      <c r="J16458" s="147">
        <v>28.577699999999997</v>
      </c>
      <c r="K16458" s="147">
        <v>31.947299999999998</v>
      </c>
    </row>
    <row r="16459" spans="2:11" x14ac:dyDescent="0.2">
      <c r="B16459" s="21" t="str">
        <f t="shared" si="256"/>
        <v>PictonIce Accretion2065RCP6.0</v>
      </c>
      <c r="C16459" t="s">
        <v>415</v>
      </c>
      <c r="D16459" t="s">
        <v>486</v>
      </c>
      <c r="E16459" s="144" t="s">
        <v>192</v>
      </c>
      <c r="F16459" s="144">
        <v>2065</v>
      </c>
      <c r="G16459" s="147">
        <v>17.076063683358683</v>
      </c>
      <c r="H16459" s="147">
        <v>20.57985</v>
      </c>
      <c r="I16459" s="147">
        <v>25.004999999999999</v>
      </c>
      <c r="J16459" s="147">
        <v>28.385599999999997</v>
      </c>
      <c r="K16459" s="147">
        <v>31.739399999999996</v>
      </c>
    </row>
    <row r="16460" spans="2:11" x14ac:dyDescent="0.2">
      <c r="B16460" s="21" t="str">
        <f t="shared" ref="B16460:B16523" si="257">C16460&amp;D16460&amp;F16460&amp;E16460</f>
        <v>PictonIce Accretion2070RCP6.0</v>
      </c>
      <c r="C16460" t="s">
        <v>415</v>
      </c>
      <c r="D16460" t="s">
        <v>486</v>
      </c>
      <c r="E16460" s="144" t="s">
        <v>192</v>
      </c>
      <c r="F16460" s="144">
        <v>2070</v>
      </c>
      <c r="G16460" s="147">
        <v>16.92645676844743</v>
      </c>
      <c r="H16460" s="147">
        <v>20.417999999999999</v>
      </c>
      <c r="I16460" s="147">
        <v>24.824999999999999</v>
      </c>
      <c r="J16460" s="147">
        <v>28.193499999999997</v>
      </c>
      <c r="K16460" s="147">
        <v>31.531499999999998</v>
      </c>
    </row>
    <row r="16461" spans="2:11" x14ac:dyDescent="0.2">
      <c r="B16461" s="21" t="str">
        <f t="shared" si="257"/>
        <v>PictonIce Accretion2075RCP6.0</v>
      </c>
      <c r="C16461" t="s">
        <v>415</v>
      </c>
      <c r="D16461" t="s">
        <v>486</v>
      </c>
      <c r="E16461" s="144" t="s">
        <v>192</v>
      </c>
      <c r="F16461" s="144">
        <v>2075</v>
      </c>
      <c r="G16461" s="147">
        <v>16.865570233309128</v>
      </c>
      <c r="H16461" s="147">
        <v>20.386875</v>
      </c>
      <c r="I16461" s="147">
        <v>24.831250000000001</v>
      </c>
      <c r="J16461" s="147">
        <v>28.221749999999997</v>
      </c>
      <c r="K16461" s="147">
        <v>31.586624999999998</v>
      </c>
    </row>
    <row r="16462" spans="2:11" x14ac:dyDescent="0.2">
      <c r="B16462" s="21" t="str">
        <f t="shared" si="257"/>
        <v>PictonIce Accretion2080RCP6.0</v>
      </c>
      <c r="C16462" t="s">
        <v>415</v>
      </c>
      <c r="D16462" t="s">
        <v>486</v>
      </c>
      <c r="E16462" s="144" t="s">
        <v>192</v>
      </c>
      <c r="F16462" s="144">
        <v>2080</v>
      </c>
      <c r="G16462" s="147">
        <v>16.80468369817083</v>
      </c>
      <c r="H16462" s="147">
        <v>20.35575</v>
      </c>
      <c r="I16462" s="147">
        <v>24.837499999999999</v>
      </c>
      <c r="J16462" s="147">
        <v>28.249999999999996</v>
      </c>
      <c r="K16462" s="147">
        <v>31.641749999999998</v>
      </c>
    </row>
    <row r="16463" spans="2:11" x14ac:dyDescent="0.2">
      <c r="B16463" s="21" t="str">
        <f t="shared" si="257"/>
        <v>PictonIce Accretion2085RCP6.0</v>
      </c>
      <c r="C16463" t="s">
        <v>415</v>
      </c>
      <c r="D16463" t="s">
        <v>486</v>
      </c>
      <c r="E16463" s="144" t="s">
        <v>192</v>
      </c>
      <c r="F16463" s="144">
        <v>2085</v>
      </c>
      <c r="G16463" s="147">
        <v>16.743797163032532</v>
      </c>
      <c r="H16463" s="147">
        <v>20.324624999999997</v>
      </c>
      <c r="I16463" s="147">
        <v>24.84375</v>
      </c>
      <c r="J16463" s="147">
        <v>28.278249999999996</v>
      </c>
      <c r="K16463" s="147">
        <v>31.696874999999999</v>
      </c>
    </row>
    <row r="16464" spans="2:11" x14ac:dyDescent="0.2">
      <c r="B16464" s="21" t="str">
        <f t="shared" si="257"/>
        <v>PictonIce Accretion2090RCP6.0</v>
      </c>
      <c r="C16464" t="s">
        <v>415</v>
      </c>
      <c r="D16464" t="s">
        <v>486</v>
      </c>
      <c r="E16464" s="144" t="s">
        <v>192</v>
      </c>
      <c r="F16464" s="144">
        <v>2090</v>
      </c>
      <c r="G16464" s="147">
        <v>16.340786287593307</v>
      </c>
      <c r="H16464" s="147">
        <v>19.919999999999998</v>
      </c>
      <c r="I16464" s="147">
        <v>24.433333333333334</v>
      </c>
      <c r="J16464" s="147">
        <v>27.854499999999994</v>
      </c>
      <c r="K16464" s="147">
        <v>31.258499999999998</v>
      </c>
    </row>
    <row r="16465" spans="2:11" x14ac:dyDescent="0.2">
      <c r="B16465" s="21" t="str">
        <f t="shared" si="257"/>
        <v>PictonIce Accretion2095RCP6.0</v>
      </c>
      <c r="C16465" t="s">
        <v>415</v>
      </c>
      <c r="D16465" t="s">
        <v>486</v>
      </c>
      <c r="E16465" s="144" t="s">
        <v>192</v>
      </c>
      <c r="F16465" s="144">
        <v>2095</v>
      </c>
      <c r="G16465" s="147">
        <v>15.998661947292382</v>
      </c>
      <c r="H16465" s="147">
        <v>19.546500000000002</v>
      </c>
      <c r="I16465" s="147">
        <v>24.016666666666666</v>
      </c>
      <c r="J16465" s="147">
        <v>27.402499999999996</v>
      </c>
      <c r="K16465" s="147">
        <v>30.765000000000001</v>
      </c>
    </row>
    <row r="16466" spans="2:11" x14ac:dyDescent="0.2">
      <c r="B16466" s="21" t="str">
        <f t="shared" si="257"/>
        <v>PictonIce Accretion2100RCP6.0</v>
      </c>
      <c r="C16466" t="s">
        <v>415</v>
      </c>
      <c r="D16466" t="s">
        <v>486</v>
      </c>
      <c r="E16466" s="144" t="s">
        <v>192</v>
      </c>
      <c r="F16466" s="144">
        <v>2100</v>
      </c>
      <c r="G16466" s="147">
        <v>15.656537606991456</v>
      </c>
      <c r="H16466" s="147">
        <v>19.173000000000002</v>
      </c>
      <c r="I16466" s="147">
        <v>23.599999999999998</v>
      </c>
      <c r="J16466" s="147">
        <v>26.950499999999995</v>
      </c>
      <c r="K16466" s="147">
        <v>30.2715</v>
      </c>
    </row>
    <row r="16467" spans="2:11" x14ac:dyDescent="0.2">
      <c r="B16467" s="21" t="str">
        <f t="shared" si="257"/>
        <v>PictonIce Accretion2023RCP8.5</v>
      </c>
      <c r="C16467" t="s">
        <v>415</v>
      </c>
      <c r="D16467" t="s">
        <v>486</v>
      </c>
      <c r="E16467" s="144" t="s">
        <v>191</v>
      </c>
      <c r="F16467" s="144">
        <v>2023</v>
      </c>
      <c r="G16467" s="147">
        <v>17.691887495900346</v>
      </c>
      <c r="H16467" s="147">
        <v>21.164999999999999</v>
      </c>
      <c r="I16467" s="147">
        <v>25.55</v>
      </c>
      <c r="J16467" s="147">
        <v>28.899749999999994</v>
      </c>
      <c r="K16467" s="147">
        <v>32.256</v>
      </c>
    </row>
    <row r="16468" spans="2:11" x14ac:dyDescent="0.2">
      <c r="B16468" s="21" t="str">
        <f t="shared" si="257"/>
        <v>PictonIce Accretion2025RCP8.5</v>
      </c>
      <c r="C16468" t="s">
        <v>415</v>
      </c>
      <c r="D16468" t="s">
        <v>486</v>
      </c>
      <c r="E16468" s="144" t="s">
        <v>191</v>
      </c>
      <c r="F16468" s="144">
        <v>2025</v>
      </c>
      <c r="G16468" s="147">
        <v>17.686088778268125</v>
      </c>
      <c r="H16468" s="147">
        <v>21.185749999999999</v>
      </c>
      <c r="I16468" s="147">
        <v>25.608333333333334</v>
      </c>
      <c r="J16468" s="147">
        <v>28.984499999999993</v>
      </c>
      <c r="K16468" s="147">
        <v>32.360999999999997</v>
      </c>
    </row>
    <row r="16469" spans="2:11" x14ac:dyDescent="0.2">
      <c r="B16469" s="21" t="str">
        <f t="shared" si="257"/>
        <v>PictonIce Accretion2030RCP8.5</v>
      </c>
      <c r="C16469" t="s">
        <v>415</v>
      </c>
      <c r="D16469" t="s">
        <v>486</v>
      </c>
      <c r="E16469" s="144" t="s">
        <v>191</v>
      </c>
      <c r="F16469" s="144">
        <v>2030</v>
      </c>
      <c r="G16469" s="147">
        <v>17.680290060635908</v>
      </c>
      <c r="H16469" s="147">
        <v>21.206499999999998</v>
      </c>
      <c r="I16469" s="147">
        <v>25.666666666666664</v>
      </c>
      <c r="J16469" s="147">
        <v>29.069249999999997</v>
      </c>
      <c r="K16469" s="147">
        <v>32.466000000000001</v>
      </c>
    </row>
    <row r="16470" spans="2:11" x14ac:dyDescent="0.2">
      <c r="B16470" s="21" t="str">
        <f t="shared" si="257"/>
        <v>PictonIce Accretion2035RCP8.5</v>
      </c>
      <c r="C16470" t="s">
        <v>415</v>
      </c>
      <c r="D16470" t="s">
        <v>486</v>
      </c>
      <c r="E16470" s="144" t="s">
        <v>191</v>
      </c>
      <c r="F16470" s="144">
        <v>2035</v>
      </c>
      <c r="G16470" s="147">
        <v>17.674491343003687</v>
      </c>
      <c r="H16470" s="147">
        <v>21.227249999999998</v>
      </c>
      <c r="I16470" s="147">
        <v>25.724999999999998</v>
      </c>
      <c r="J16470" s="147">
        <v>29.153999999999996</v>
      </c>
      <c r="K16470" s="147">
        <v>32.570999999999998</v>
      </c>
    </row>
    <row r="16471" spans="2:11" x14ac:dyDescent="0.2">
      <c r="B16471" s="21" t="str">
        <f t="shared" si="257"/>
        <v>PictonIce Accretion2040RCP8.5</v>
      </c>
      <c r="C16471" t="s">
        <v>415</v>
      </c>
      <c r="D16471" t="s">
        <v>486</v>
      </c>
      <c r="E16471" s="144" t="s">
        <v>191</v>
      </c>
      <c r="F16471" s="144">
        <v>2040</v>
      </c>
      <c r="G16471" s="147">
        <v>17.425146484818267</v>
      </c>
      <c r="H16471" s="147">
        <v>20.9575</v>
      </c>
      <c r="I16471" s="147">
        <v>25.424999999999997</v>
      </c>
      <c r="J16471" s="147">
        <v>28.833833333333331</v>
      </c>
      <c r="K16471" s="147">
        <v>32.224499999999999</v>
      </c>
    </row>
    <row r="16472" spans="2:11" x14ac:dyDescent="0.2">
      <c r="B16472" s="21" t="str">
        <f t="shared" si="257"/>
        <v>PictonIce Accretion2045RCP8.5</v>
      </c>
      <c r="C16472" t="s">
        <v>415</v>
      </c>
      <c r="D16472" t="s">
        <v>486</v>
      </c>
      <c r="E16472" s="144" t="s">
        <v>191</v>
      </c>
      <c r="F16472" s="144">
        <v>2045</v>
      </c>
      <c r="G16472" s="147">
        <v>17.17580162663285</v>
      </c>
      <c r="H16472" s="147">
        <v>20.687749999999998</v>
      </c>
      <c r="I16472" s="147">
        <v>25.125</v>
      </c>
      <c r="J16472" s="147">
        <v>28.513666666666662</v>
      </c>
      <c r="K16472" s="147">
        <v>31.877999999999997</v>
      </c>
    </row>
    <row r="16473" spans="2:11" x14ac:dyDescent="0.2">
      <c r="B16473" s="21" t="str">
        <f t="shared" si="257"/>
        <v>PictonIce Accretion2050RCP8.5</v>
      </c>
      <c r="C16473" t="s">
        <v>415</v>
      </c>
      <c r="D16473" t="s">
        <v>486</v>
      </c>
      <c r="E16473" s="144" t="s">
        <v>191</v>
      </c>
      <c r="F16473" s="144">
        <v>2050</v>
      </c>
      <c r="G16473" s="147">
        <v>16.845274721596365</v>
      </c>
      <c r="H16473" s="147">
        <v>20.3765</v>
      </c>
      <c r="I16473" s="147">
        <v>24.833333333333332</v>
      </c>
      <c r="J16473" s="147">
        <v>28.231166666666663</v>
      </c>
      <c r="K16473" s="147">
        <v>31.604999999999997</v>
      </c>
    </row>
    <row r="16474" spans="2:11" x14ac:dyDescent="0.2">
      <c r="B16474" s="21" t="str">
        <f t="shared" si="257"/>
        <v>PictonIce Accretion2055RCP8.5</v>
      </c>
      <c r="C16474" t="s">
        <v>415</v>
      </c>
      <c r="D16474" t="s">
        <v>486</v>
      </c>
      <c r="E16474" s="144" t="s">
        <v>191</v>
      </c>
      <c r="F16474" s="144">
        <v>2055</v>
      </c>
      <c r="G16474" s="147">
        <v>16.764092674745296</v>
      </c>
      <c r="H16474" s="147">
        <v>20.334999999999997</v>
      </c>
      <c r="I16474" s="147">
        <v>24.841666666666669</v>
      </c>
      <c r="J16474" s="147">
        <v>28.26883333333333</v>
      </c>
      <c r="K16474" s="147">
        <v>31.6785</v>
      </c>
    </row>
    <row r="16475" spans="2:11" x14ac:dyDescent="0.2">
      <c r="B16475" s="21" t="str">
        <f t="shared" si="257"/>
        <v>PictonIce Accretion2060RCP8.5</v>
      </c>
      <c r="C16475" t="s">
        <v>415</v>
      </c>
      <c r="D16475" t="s">
        <v>486</v>
      </c>
      <c r="E16475" s="144" t="s">
        <v>191</v>
      </c>
      <c r="F16475" s="144">
        <v>2060</v>
      </c>
      <c r="G16475" s="147">
        <v>16.340786287593307</v>
      </c>
      <c r="H16475" s="147">
        <v>19.919999999999998</v>
      </c>
      <c r="I16475" s="147">
        <v>24.433333333333334</v>
      </c>
      <c r="J16475" s="147">
        <v>27.854499999999994</v>
      </c>
      <c r="K16475" s="147">
        <v>31.258499999999998</v>
      </c>
    </row>
    <row r="16476" spans="2:11" x14ac:dyDescent="0.2">
      <c r="B16476" s="21" t="str">
        <f t="shared" si="257"/>
        <v>PictonIce Accretion2065RCP8.5</v>
      </c>
      <c r="C16476" t="s">
        <v>415</v>
      </c>
      <c r="D16476" t="s">
        <v>486</v>
      </c>
      <c r="E16476" s="144" t="s">
        <v>191</v>
      </c>
      <c r="F16476" s="144">
        <v>2065</v>
      </c>
      <c r="G16476" s="147">
        <v>15.998661947292382</v>
      </c>
      <c r="H16476" s="147">
        <v>19.546500000000002</v>
      </c>
      <c r="I16476" s="147">
        <v>24.016666666666666</v>
      </c>
      <c r="J16476" s="147">
        <v>27.402499999999996</v>
      </c>
      <c r="K16476" s="147">
        <v>30.765000000000001</v>
      </c>
    </row>
    <row r="16477" spans="2:11" x14ac:dyDescent="0.2">
      <c r="B16477" s="21" t="str">
        <f t="shared" si="257"/>
        <v>PictonIce Accretion2070RCP8.5</v>
      </c>
      <c r="C16477" t="s">
        <v>415</v>
      </c>
      <c r="D16477" t="s">
        <v>486</v>
      </c>
      <c r="E16477" s="144" t="s">
        <v>191</v>
      </c>
      <c r="F16477" s="144">
        <v>2070</v>
      </c>
      <c r="G16477" s="147">
        <v>15.221633784575026</v>
      </c>
      <c r="H16477" s="147">
        <v>18.688833333333335</v>
      </c>
      <c r="I16477" s="147">
        <v>23.049999999999997</v>
      </c>
      <c r="J16477" s="147">
        <v>26.34783333333333</v>
      </c>
      <c r="K16477" s="147">
        <v>29.631</v>
      </c>
    </row>
    <row r="16478" spans="2:11" x14ac:dyDescent="0.2">
      <c r="B16478" s="21" t="str">
        <f t="shared" si="257"/>
        <v>PictonIce Accretion2075RCP8.5</v>
      </c>
      <c r="C16478" t="s">
        <v>415</v>
      </c>
      <c r="D16478" t="s">
        <v>486</v>
      </c>
      <c r="E16478" s="144" t="s">
        <v>191</v>
      </c>
      <c r="F16478" s="144">
        <v>2075</v>
      </c>
      <c r="G16478" s="147">
        <v>14.786729962158597</v>
      </c>
      <c r="H16478" s="147">
        <v>18.204666666666668</v>
      </c>
      <c r="I16478" s="147">
        <v>22.5</v>
      </c>
      <c r="J16478" s="147">
        <v>25.745166666666663</v>
      </c>
      <c r="K16478" s="147">
        <v>28.990500000000001</v>
      </c>
    </row>
    <row r="16479" spans="2:11" x14ac:dyDescent="0.2">
      <c r="B16479" s="21" t="str">
        <f t="shared" si="257"/>
        <v>PictonIce Accretion2080RCP8.5</v>
      </c>
      <c r="C16479" t="s">
        <v>415</v>
      </c>
      <c r="D16479" t="s">
        <v>486</v>
      </c>
      <c r="E16479" s="144" t="s">
        <v>191</v>
      </c>
      <c r="F16479" s="144">
        <v>2080</v>
      </c>
      <c r="G16479" s="147">
        <v>14.351826139742167</v>
      </c>
      <c r="H16479" s="147">
        <v>17.720500000000001</v>
      </c>
      <c r="I16479" s="147">
        <v>21.95</v>
      </c>
      <c r="J16479" s="147">
        <v>25.142499999999998</v>
      </c>
      <c r="K16479" s="147">
        <v>28.35</v>
      </c>
    </row>
    <row r="16480" spans="2:11" x14ac:dyDescent="0.2">
      <c r="B16480" s="21" t="str">
        <f t="shared" si="257"/>
        <v>PictonIce Accretion2085RCP8.5</v>
      </c>
      <c r="C16480" t="s">
        <v>415</v>
      </c>
      <c r="D16480" t="s">
        <v>486</v>
      </c>
      <c r="E16480" s="144" t="s">
        <v>191</v>
      </c>
      <c r="F16480" s="144">
        <v>2085</v>
      </c>
      <c r="G16480" s="147">
        <v>13.690772329669194</v>
      </c>
      <c r="H16480" s="147">
        <v>16.942374999999998</v>
      </c>
      <c r="I16480" s="147">
        <v>21.024999999999999</v>
      </c>
      <c r="J16480" s="147">
        <v>24.097249999999999</v>
      </c>
      <c r="K16480" s="147">
        <v>27.1845</v>
      </c>
    </row>
    <row r="16481" spans="2:11" x14ac:dyDescent="0.2">
      <c r="B16481" s="21" t="str">
        <f t="shared" si="257"/>
        <v>PictonIce Accretion2090RCP8.5</v>
      </c>
      <c r="C16481" t="s">
        <v>415</v>
      </c>
      <c r="D16481" t="s">
        <v>486</v>
      </c>
      <c r="E16481" s="144" t="s">
        <v>191</v>
      </c>
      <c r="F16481" s="144">
        <v>2090</v>
      </c>
      <c r="G16481" s="147">
        <v>13.029718519596223</v>
      </c>
      <c r="H16481" s="147">
        <v>16.164249999999999</v>
      </c>
      <c r="I16481" s="147">
        <v>20.100000000000001</v>
      </c>
      <c r="J16481" s="147">
        <v>23.052</v>
      </c>
      <c r="K16481" s="147">
        <v>26.019000000000002</v>
      </c>
    </row>
    <row r="16482" spans="2:11" x14ac:dyDescent="0.2">
      <c r="B16482" s="21" t="str">
        <f t="shared" si="257"/>
        <v>PictonIce Accretion2095RCP8.5</v>
      </c>
      <c r="C16482" t="s">
        <v>415</v>
      </c>
      <c r="D16482" t="s">
        <v>486</v>
      </c>
      <c r="E16482" s="144" t="s">
        <v>191</v>
      </c>
      <c r="F16482" s="144">
        <v>2095</v>
      </c>
      <c r="G16482" s="147">
        <v>13.029718519596223</v>
      </c>
      <c r="H16482" s="147">
        <v>16.164249999999999</v>
      </c>
      <c r="I16482" s="147">
        <v>20.100000000000001</v>
      </c>
      <c r="J16482" s="147">
        <v>23.052</v>
      </c>
      <c r="K16482" s="147">
        <v>26.019000000000002</v>
      </c>
    </row>
    <row r="16483" spans="2:11" x14ac:dyDescent="0.2">
      <c r="B16483" s="21" t="str">
        <f t="shared" si="257"/>
        <v>PictonIce Accretion2100RCP8.5</v>
      </c>
      <c r="C16483" t="s">
        <v>415</v>
      </c>
      <c r="D16483" t="s">
        <v>486</v>
      </c>
      <c r="E16483" s="144" t="s">
        <v>191</v>
      </c>
      <c r="F16483" s="144">
        <v>2100</v>
      </c>
      <c r="G16483" s="147">
        <v>13.029718519596223</v>
      </c>
      <c r="H16483" s="147">
        <v>16.164249999999999</v>
      </c>
      <c r="I16483" s="147">
        <v>20.100000000000001</v>
      </c>
      <c r="J16483" s="147">
        <v>23.052</v>
      </c>
      <c r="K16483" s="147">
        <v>26.019000000000002</v>
      </c>
    </row>
    <row r="16484" spans="2:11" x14ac:dyDescent="0.2">
      <c r="B16484" s="21" t="str">
        <f t="shared" si="257"/>
        <v>PictonWind2023RCP4.5</v>
      </c>
      <c r="C16484" t="s">
        <v>415</v>
      </c>
      <c r="D16484" t="s">
        <v>1</v>
      </c>
      <c r="E16484" s="144" t="s">
        <v>193</v>
      </c>
      <c r="F16484" s="144">
        <v>2023</v>
      </c>
      <c r="G16484" s="147">
        <v>91.20964874744341</v>
      </c>
      <c r="H16484" s="147">
        <v>98.255430000000004</v>
      </c>
      <c r="I16484" s="147">
        <v>105.6615</v>
      </c>
      <c r="J16484" s="147">
        <v>113.06904</v>
      </c>
      <c r="K16484" s="147">
        <v>120.47804999999998</v>
      </c>
    </row>
    <row r="16485" spans="2:11" x14ac:dyDescent="0.2">
      <c r="B16485" s="21" t="str">
        <f t="shared" si="257"/>
        <v>PictonWind2025RCP4.5</v>
      </c>
      <c r="C16485" t="s">
        <v>415</v>
      </c>
      <c r="D16485" t="s">
        <v>1</v>
      </c>
      <c r="E16485" s="144" t="s">
        <v>193</v>
      </c>
      <c r="F16485" s="144">
        <v>2025</v>
      </c>
      <c r="G16485" s="147">
        <v>91.174893579762966</v>
      </c>
      <c r="H16485" s="147">
        <v>98.21799750000001</v>
      </c>
      <c r="I16485" s="147">
        <v>105.62475000000001</v>
      </c>
      <c r="J16485" s="147">
        <v>113.0297175</v>
      </c>
      <c r="K16485" s="147">
        <v>120.43814999999998</v>
      </c>
    </row>
    <row r="16486" spans="2:11" x14ac:dyDescent="0.2">
      <c r="B16486" s="21" t="str">
        <f t="shared" si="257"/>
        <v>PictonWind2030RCP4.5</v>
      </c>
      <c r="C16486" t="s">
        <v>415</v>
      </c>
      <c r="D16486" t="s">
        <v>1</v>
      </c>
      <c r="E16486" s="144" t="s">
        <v>193</v>
      </c>
      <c r="F16486" s="144">
        <v>2030</v>
      </c>
      <c r="G16486" s="147">
        <v>91.140138412082536</v>
      </c>
      <c r="H16486" s="147">
        <v>98.180565000000001</v>
      </c>
      <c r="I16486" s="147">
        <v>105.58800000000001</v>
      </c>
      <c r="J16486" s="147">
        <v>112.99039500000001</v>
      </c>
      <c r="K16486" s="147">
        <v>120.39824999999998</v>
      </c>
    </row>
    <row r="16487" spans="2:11" x14ac:dyDescent="0.2">
      <c r="B16487" s="21" t="str">
        <f t="shared" si="257"/>
        <v>PictonWind2035RCP4.5</v>
      </c>
      <c r="C16487" t="s">
        <v>415</v>
      </c>
      <c r="D16487" t="s">
        <v>1</v>
      </c>
      <c r="E16487" s="144" t="s">
        <v>193</v>
      </c>
      <c r="F16487" s="144">
        <v>2035</v>
      </c>
      <c r="G16487" s="147">
        <v>91.105383244402105</v>
      </c>
      <c r="H16487" s="147">
        <v>98.143132500000007</v>
      </c>
      <c r="I16487" s="147">
        <v>105.55125000000001</v>
      </c>
      <c r="J16487" s="147">
        <v>112.95107250000001</v>
      </c>
      <c r="K16487" s="147">
        <v>120.35834999999997</v>
      </c>
    </row>
    <row r="16488" spans="2:11" x14ac:dyDescent="0.2">
      <c r="B16488" s="21" t="str">
        <f t="shared" si="257"/>
        <v>PictonWind2040RCP4.5</v>
      </c>
      <c r="C16488" t="s">
        <v>415</v>
      </c>
      <c r="D16488" t="s">
        <v>1</v>
      </c>
      <c r="E16488" s="144" t="s">
        <v>193</v>
      </c>
      <c r="F16488" s="144">
        <v>2040</v>
      </c>
      <c r="G16488" s="147">
        <v>91.070628076721661</v>
      </c>
      <c r="H16488" s="147">
        <v>98.105700000000013</v>
      </c>
      <c r="I16488" s="147">
        <v>105.5145</v>
      </c>
      <c r="J16488" s="147">
        <v>112.91175</v>
      </c>
      <c r="K16488" s="147">
        <v>120.31844999999998</v>
      </c>
    </row>
    <row r="16489" spans="2:11" x14ac:dyDescent="0.2">
      <c r="B16489" s="21" t="str">
        <f t="shared" si="257"/>
        <v>PictonWind2045RCP4.5</v>
      </c>
      <c r="C16489" t="s">
        <v>415</v>
      </c>
      <c r="D16489" t="s">
        <v>1</v>
      </c>
      <c r="E16489" s="144" t="s">
        <v>193</v>
      </c>
      <c r="F16489" s="144">
        <v>2045</v>
      </c>
      <c r="G16489" s="147">
        <v>91.035872909041217</v>
      </c>
      <c r="H16489" s="147">
        <v>98.068267500000005</v>
      </c>
      <c r="I16489" s="147">
        <v>105.47775</v>
      </c>
      <c r="J16489" s="147">
        <v>112.8724275</v>
      </c>
      <c r="K16489" s="147">
        <v>120.27854999999998</v>
      </c>
    </row>
    <row r="16490" spans="2:11" x14ac:dyDescent="0.2">
      <c r="B16490" s="21" t="str">
        <f t="shared" si="257"/>
        <v>PictonWind2050RCP4.5</v>
      </c>
      <c r="C16490" t="s">
        <v>415</v>
      </c>
      <c r="D16490" t="s">
        <v>1</v>
      </c>
      <c r="E16490" s="144" t="s">
        <v>193</v>
      </c>
      <c r="F16490" s="144">
        <v>2050</v>
      </c>
      <c r="G16490" s="147">
        <v>91.129862971203096</v>
      </c>
      <c r="H16490" s="147">
        <v>98.20269900000001</v>
      </c>
      <c r="I16490" s="147">
        <v>105.6657</v>
      </c>
      <c r="J16490" s="147">
        <v>113.102745</v>
      </c>
      <c r="K16490" s="147">
        <v>120.55465799999998</v>
      </c>
    </row>
    <row r="16491" spans="2:11" x14ac:dyDescent="0.2">
      <c r="B16491" s="21" t="str">
        <f t="shared" si="257"/>
        <v>PictonWind2055RCP4.5</v>
      </c>
      <c r="C16491" t="s">
        <v>415</v>
      </c>
      <c r="D16491" t="s">
        <v>1</v>
      </c>
      <c r="E16491" s="144" t="s">
        <v>193</v>
      </c>
      <c r="F16491" s="144">
        <v>2055</v>
      </c>
      <c r="G16491" s="147">
        <v>91.258608201045419</v>
      </c>
      <c r="H16491" s="147">
        <v>98.374563000000009</v>
      </c>
      <c r="I16491" s="147">
        <v>105.8904</v>
      </c>
      <c r="J16491" s="147">
        <v>113.37238500000001</v>
      </c>
      <c r="K16491" s="147">
        <v>120.87066599999999</v>
      </c>
    </row>
    <row r="16492" spans="2:11" x14ac:dyDescent="0.2">
      <c r="B16492" s="21" t="str">
        <f t="shared" si="257"/>
        <v>PictonWind2060RCP4.5</v>
      </c>
      <c r="C16492" t="s">
        <v>415</v>
      </c>
      <c r="D16492" t="s">
        <v>1</v>
      </c>
      <c r="E16492" s="144" t="s">
        <v>193</v>
      </c>
      <c r="F16492" s="144">
        <v>2060</v>
      </c>
      <c r="G16492" s="147">
        <v>91.387353430887728</v>
      </c>
      <c r="H16492" s="147">
        <v>98.546426999999994</v>
      </c>
      <c r="I16492" s="147">
        <v>106.1151</v>
      </c>
      <c r="J16492" s="147">
        <v>113.642025</v>
      </c>
      <c r="K16492" s="147">
        <v>121.18667399999998</v>
      </c>
    </row>
    <row r="16493" spans="2:11" x14ac:dyDescent="0.2">
      <c r="B16493" s="21" t="str">
        <f t="shared" si="257"/>
        <v>PictonWind2065RCP4.5</v>
      </c>
      <c r="C16493" t="s">
        <v>415</v>
      </c>
      <c r="D16493" t="s">
        <v>1</v>
      </c>
      <c r="E16493" s="144" t="s">
        <v>193</v>
      </c>
      <c r="F16493" s="144">
        <v>2065</v>
      </c>
      <c r="G16493" s="147">
        <v>91.516098660730052</v>
      </c>
      <c r="H16493" s="147">
        <v>98.718290999999994</v>
      </c>
      <c r="I16493" s="147">
        <v>106.3398</v>
      </c>
      <c r="J16493" s="147">
        <v>113.91166500000001</v>
      </c>
      <c r="K16493" s="147">
        <v>121.50268199999999</v>
      </c>
    </row>
    <row r="16494" spans="2:11" x14ac:dyDescent="0.2">
      <c r="B16494" s="21" t="str">
        <f t="shared" si="257"/>
        <v>PictonWind2070RCP4.5</v>
      </c>
      <c r="C16494" t="s">
        <v>415</v>
      </c>
      <c r="D16494" t="s">
        <v>1</v>
      </c>
      <c r="E16494" s="144" t="s">
        <v>193</v>
      </c>
      <c r="F16494" s="144">
        <v>2070</v>
      </c>
      <c r="G16494" s="147">
        <v>91.644843890572361</v>
      </c>
      <c r="H16494" s="147">
        <v>98.890154999999993</v>
      </c>
      <c r="I16494" s="147">
        <v>106.5645</v>
      </c>
      <c r="J16494" s="147">
        <v>114.18130500000001</v>
      </c>
      <c r="K16494" s="147">
        <v>121.81868999999999</v>
      </c>
    </row>
    <row r="16495" spans="2:11" x14ac:dyDescent="0.2">
      <c r="B16495" s="21" t="str">
        <f t="shared" si="257"/>
        <v>PictonWind2075RCP4.5</v>
      </c>
      <c r="C16495" t="s">
        <v>415</v>
      </c>
      <c r="D16495" t="s">
        <v>1</v>
      </c>
      <c r="E16495" s="144" t="s">
        <v>193</v>
      </c>
      <c r="F16495" s="144">
        <v>2075</v>
      </c>
      <c r="G16495" s="147">
        <v>91.709820943192312</v>
      </c>
      <c r="H16495" s="147">
        <v>98.979667499999991</v>
      </c>
      <c r="I16495" s="147">
        <v>106.6835</v>
      </c>
      <c r="J16495" s="147">
        <v>114.32548750000001</v>
      </c>
      <c r="K16495" s="147">
        <v>121.98826499999998</v>
      </c>
    </row>
    <row r="16496" spans="2:11" x14ac:dyDescent="0.2">
      <c r="B16496" s="21" t="str">
        <f t="shared" si="257"/>
        <v>PictonWind2080RCP4.5</v>
      </c>
      <c r="C16496" t="s">
        <v>415</v>
      </c>
      <c r="D16496" t="s">
        <v>1</v>
      </c>
      <c r="E16496" s="144" t="s">
        <v>193</v>
      </c>
      <c r="F16496" s="144">
        <v>2080</v>
      </c>
      <c r="G16496" s="147">
        <v>91.77479799581225</v>
      </c>
      <c r="H16496" s="147">
        <v>99.069180000000003</v>
      </c>
      <c r="I16496" s="147">
        <v>106.80249999999999</v>
      </c>
      <c r="J16496" s="147">
        <v>114.46967000000001</v>
      </c>
      <c r="K16496" s="147">
        <v>122.15783999999999</v>
      </c>
    </row>
    <row r="16497" spans="2:11" x14ac:dyDescent="0.2">
      <c r="B16497" s="21" t="str">
        <f t="shared" si="257"/>
        <v>PictonWind2085RCP4.5</v>
      </c>
      <c r="C16497" t="s">
        <v>415</v>
      </c>
      <c r="D16497" t="s">
        <v>1</v>
      </c>
      <c r="E16497" s="144" t="s">
        <v>193</v>
      </c>
      <c r="F16497" s="144">
        <v>2085</v>
      </c>
      <c r="G16497" s="147">
        <v>91.839775048432202</v>
      </c>
      <c r="H16497" s="147">
        <v>99.158692500000001</v>
      </c>
      <c r="I16497" s="147">
        <v>106.92150000000001</v>
      </c>
      <c r="J16497" s="147">
        <v>114.61385250000001</v>
      </c>
      <c r="K16497" s="147">
        <v>122.32741499999999</v>
      </c>
    </row>
    <row r="16498" spans="2:11" x14ac:dyDescent="0.2">
      <c r="B16498" s="21" t="str">
        <f t="shared" si="257"/>
        <v>PictonWind2090RCP4.5</v>
      </c>
      <c r="C16498" t="s">
        <v>415</v>
      </c>
      <c r="D16498" t="s">
        <v>1</v>
      </c>
      <c r="E16498" s="144" t="s">
        <v>193</v>
      </c>
      <c r="F16498" s="144">
        <v>2090</v>
      </c>
      <c r="G16498" s="147">
        <v>91.904752101052154</v>
      </c>
      <c r="H16498" s="147">
        <v>99.248204999999999</v>
      </c>
      <c r="I16498" s="147">
        <v>107.04050000000001</v>
      </c>
      <c r="J16498" s="147">
        <v>114.75803500000001</v>
      </c>
      <c r="K16498" s="147">
        <v>122.49698999999998</v>
      </c>
    </row>
    <row r="16499" spans="2:11" x14ac:dyDescent="0.2">
      <c r="B16499" s="21" t="str">
        <f t="shared" si="257"/>
        <v>PictonWind2095RCP4.5</v>
      </c>
      <c r="C16499" t="s">
        <v>415</v>
      </c>
      <c r="D16499" t="s">
        <v>1</v>
      </c>
      <c r="E16499" s="144" t="s">
        <v>193</v>
      </c>
      <c r="F16499" s="144">
        <v>2095</v>
      </c>
      <c r="G16499" s="147">
        <v>91.969729153672091</v>
      </c>
      <c r="H16499" s="147">
        <v>99.337717500000011</v>
      </c>
      <c r="I16499" s="147">
        <v>107.15950000000001</v>
      </c>
      <c r="J16499" s="147">
        <v>114.90221750000001</v>
      </c>
      <c r="K16499" s="147">
        <v>122.66656499999999</v>
      </c>
    </row>
    <row r="16500" spans="2:11" x14ac:dyDescent="0.2">
      <c r="B16500" s="21" t="str">
        <f t="shared" si="257"/>
        <v>PictonWind2100RCP4.5</v>
      </c>
      <c r="C16500" t="s">
        <v>415</v>
      </c>
      <c r="D16500" t="s">
        <v>1</v>
      </c>
      <c r="E16500" s="144" t="s">
        <v>193</v>
      </c>
      <c r="F16500" s="144">
        <v>2100</v>
      </c>
      <c r="G16500" s="147">
        <v>92.034706206292043</v>
      </c>
      <c r="H16500" s="147">
        <v>99.427230000000009</v>
      </c>
      <c r="I16500" s="147">
        <v>107.27850000000001</v>
      </c>
      <c r="J16500" s="147">
        <v>115.04640000000001</v>
      </c>
      <c r="K16500" s="147">
        <v>122.83613999999999</v>
      </c>
    </row>
    <row r="16501" spans="2:11" x14ac:dyDescent="0.2">
      <c r="B16501" s="21" t="str">
        <f t="shared" si="257"/>
        <v>PictonWind2023RCP6.0</v>
      </c>
      <c r="C16501" t="s">
        <v>415</v>
      </c>
      <c r="D16501" t="s">
        <v>1</v>
      </c>
      <c r="E16501" s="144" t="s">
        <v>192</v>
      </c>
      <c r="F16501" s="144">
        <v>2023</v>
      </c>
      <c r="G16501" s="147">
        <v>91.20964874744341</v>
      </c>
      <c r="H16501" s="147">
        <v>98.255430000000004</v>
      </c>
      <c r="I16501" s="147">
        <v>105.6615</v>
      </c>
      <c r="J16501" s="147">
        <v>113.06904</v>
      </c>
      <c r="K16501" s="147">
        <v>120.47804999999998</v>
      </c>
    </row>
    <row r="16502" spans="2:11" x14ac:dyDescent="0.2">
      <c r="B16502" s="21" t="str">
        <f t="shared" si="257"/>
        <v>PictonWind2025RCP6.0</v>
      </c>
      <c r="C16502" t="s">
        <v>415</v>
      </c>
      <c r="D16502" t="s">
        <v>1</v>
      </c>
      <c r="E16502" s="144" t="s">
        <v>192</v>
      </c>
      <c r="F16502" s="144">
        <v>2025</v>
      </c>
      <c r="G16502" s="147">
        <v>91.174893579762966</v>
      </c>
      <c r="H16502" s="147">
        <v>98.21799750000001</v>
      </c>
      <c r="I16502" s="147">
        <v>105.62475000000001</v>
      </c>
      <c r="J16502" s="147">
        <v>113.0297175</v>
      </c>
      <c r="K16502" s="147">
        <v>120.43814999999998</v>
      </c>
    </row>
    <row r="16503" spans="2:11" x14ac:dyDescent="0.2">
      <c r="B16503" s="21" t="str">
        <f t="shared" si="257"/>
        <v>PictonWind2030RCP6.0</v>
      </c>
      <c r="C16503" t="s">
        <v>415</v>
      </c>
      <c r="D16503" t="s">
        <v>1</v>
      </c>
      <c r="E16503" s="144" t="s">
        <v>192</v>
      </c>
      <c r="F16503" s="144">
        <v>2030</v>
      </c>
      <c r="G16503" s="147">
        <v>91.140138412082536</v>
      </c>
      <c r="H16503" s="147">
        <v>98.180565000000001</v>
      </c>
      <c r="I16503" s="147">
        <v>105.58800000000001</v>
      </c>
      <c r="J16503" s="147">
        <v>112.99039500000001</v>
      </c>
      <c r="K16503" s="147">
        <v>120.39824999999998</v>
      </c>
    </row>
    <row r="16504" spans="2:11" x14ac:dyDescent="0.2">
      <c r="B16504" s="21" t="str">
        <f t="shared" si="257"/>
        <v>PictonWind2035RCP6.0</v>
      </c>
      <c r="C16504" t="s">
        <v>415</v>
      </c>
      <c r="D16504" t="s">
        <v>1</v>
      </c>
      <c r="E16504" s="144" t="s">
        <v>192</v>
      </c>
      <c r="F16504" s="144">
        <v>2035</v>
      </c>
      <c r="G16504" s="147">
        <v>91.105383244402105</v>
      </c>
      <c r="H16504" s="147">
        <v>98.143132500000007</v>
      </c>
      <c r="I16504" s="147">
        <v>105.55125000000001</v>
      </c>
      <c r="J16504" s="147">
        <v>112.95107250000001</v>
      </c>
      <c r="K16504" s="147">
        <v>120.35834999999997</v>
      </c>
    </row>
    <row r="16505" spans="2:11" x14ac:dyDescent="0.2">
      <c r="B16505" s="21" t="str">
        <f t="shared" si="257"/>
        <v>PictonWind2040RCP6.0</v>
      </c>
      <c r="C16505" t="s">
        <v>415</v>
      </c>
      <c r="D16505" t="s">
        <v>1</v>
      </c>
      <c r="E16505" s="144" t="s">
        <v>192</v>
      </c>
      <c r="F16505" s="144">
        <v>2040</v>
      </c>
      <c r="G16505" s="147">
        <v>91.070628076721661</v>
      </c>
      <c r="H16505" s="147">
        <v>98.105700000000013</v>
      </c>
      <c r="I16505" s="147">
        <v>105.5145</v>
      </c>
      <c r="J16505" s="147">
        <v>112.91175</v>
      </c>
      <c r="K16505" s="147">
        <v>120.31844999999998</v>
      </c>
    </row>
    <row r="16506" spans="2:11" x14ac:dyDescent="0.2">
      <c r="B16506" s="21" t="str">
        <f t="shared" si="257"/>
        <v>PictonWind2045RCP6.0</v>
      </c>
      <c r="C16506" t="s">
        <v>415</v>
      </c>
      <c r="D16506" t="s">
        <v>1</v>
      </c>
      <c r="E16506" s="144" t="s">
        <v>192</v>
      </c>
      <c r="F16506" s="144">
        <v>2045</v>
      </c>
      <c r="G16506" s="147">
        <v>91.035872909041217</v>
      </c>
      <c r="H16506" s="147">
        <v>98.068267500000005</v>
      </c>
      <c r="I16506" s="147">
        <v>105.47775</v>
      </c>
      <c r="J16506" s="147">
        <v>112.8724275</v>
      </c>
      <c r="K16506" s="147">
        <v>120.27854999999998</v>
      </c>
    </row>
    <row r="16507" spans="2:11" x14ac:dyDescent="0.2">
      <c r="B16507" s="21" t="str">
        <f t="shared" si="257"/>
        <v>PictonWind2050RCP6.0</v>
      </c>
      <c r="C16507" t="s">
        <v>415</v>
      </c>
      <c r="D16507" t="s">
        <v>1</v>
      </c>
      <c r="E16507" s="144" t="s">
        <v>192</v>
      </c>
      <c r="F16507" s="144">
        <v>2050</v>
      </c>
      <c r="G16507" s="147">
        <v>91.129862971203096</v>
      </c>
      <c r="H16507" s="147">
        <v>98.20269900000001</v>
      </c>
      <c r="I16507" s="147">
        <v>105.6657</v>
      </c>
      <c r="J16507" s="147">
        <v>113.102745</v>
      </c>
      <c r="K16507" s="147">
        <v>120.55465799999998</v>
      </c>
    </row>
    <row r="16508" spans="2:11" x14ac:dyDescent="0.2">
      <c r="B16508" s="21" t="str">
        <f t="shared" si="257"/>
        <v>PictonWind2055RCP6.0</v>
      </c>
      <c r="C16508" t="s">
        <v>415</v>
      </c>
      <c r="D16508" t="s">
        <v>1</v>
      </c>
      <c r="E16508" s="144" t="s">
        <v>192</v>
      </c>
      <c r="F16508" s="144">
        <v>2055</v>
      </c>
      <c r="G16508" s="147">
        <v>91.258608201045419</v>
      </c>
      <c r="H16508" s="147">
        <v>98.374563000000009</v>
      </c>
      <c r="I16508" s="147">
        <v>105.8904</v>
      </c>
      <c r="J16508" s="147">
        <v>113.37238500000001</v>
      </c>
      <c r="K16508" s="147">
        <v>120.87066599999999</v>
      </c>
    </row>
    <row r="16509" spans="2:11" x14ac:dyDescent="0.2">
      <c r="B16509" s="21" t="str">
        <f t="shared" si="257"/>
        <v>PictonWind2060RCP6.0</v>
      </c>
      <c r="C16509" t="s">
        <v>415</v>
      </c>
      <c r="D16509" t="s">
        <v>1</v>
      </c>
      <c r="E16509" s="144" t="s">
        <v>192</v>
      </c>
      <c r="F16509" s="144">
        <v>2060</v>
      </c>
      <c r="G16509" s="147">
        <v>91.387353430887728</v>
      </c>
      <c r="H16509" s="147">
        <v>98.546426999999994</v>
      </c>
      <c r="I16509" s="147">
        <v>106.1151</v>
      </c>
      <c r="J16509" s="147">
        <v>113.642025</v>
      </c>
      <c r="K16509" s="147">
        <v>121.18667399999998</v>
      </c>
    </row>
    <row r="16510" spans="2:11" x14ac:dyDescent="0.2">
      <c r="B16510" s="21" t="str">
        <f t="shared" si="257"/>
        <v>PictonWind2065RCP6.0</v>
      </c>
      <c r="C16510" t="s">
        <v>415</v>
      </c>
      <c r="D16510" t="s">
        <v>1</v>
      </c>
      <c r="E16510" s="144" t="s">
        <v>192</v>
      </c>
      <c r="F16510" s="144">
        <v>2065</v>
      </c>
      <c r="G16510" s="147">
        <v>91.516098660730052</v>
      </c>
      <c r="H16510" s="147">
        <v>98.718290999999994</v>
      </c>
      <c r="I16510" s="147">
        <v>106.3398</v>
      </c>
      <c r="J16510" s="147">
        <v>113.91166500000001</v>
      </c>
      <c r="K16510" s="147">
        <v>121.50268199999999</v>
      </c>
    </row>
    <row r="16511" spans="2:11" x14ac:dyDescent="0.2">
      <c r="B16511" s="21" t="str">
        <f t="shared" si="257"/>
        <v>PictonWind2070RCP6.0</v>
      </c>
      <c r="C16511" t="s">
        <v>415</v>
      </c>
      <c r="D16511" t="s">
        <v>1</v>
      </c>
      <c r="E16511" s="144" t="s">
        <v>192</v>
      </c>
      <c r="F16511" s="144">
        <v>2070</v>
      </c>
      <c r="G16511" s="147">
        <v>91.644843890572361</v>
      </c>
      <c r="H16511" s="147">
        <v>98.890154999999993</v>
      </c>
      <c r="I16511" s="147">
        <v>106.5645</v>
      </c>
      <c r="J16511" s="147">
        <v>114.18130500000001</v>
      </c>
      <c r="K16511" s="147">
        <v>121.81868999999999</v>
      </c>
    </row>
    <row r="16512" spans="2:11" x14ac:dyDescent="0.2">
      <c r="B16512" s="21" t="str">
        <f t="shared" si="257"/>
        <v>PictonWind2075RCP6.0</v>
      </c>
      <c r="C16512" t="s">
        <v>415</v>
      </c>
      <c r="D16512" t="s">
        <v>1</v>
      </c>
      <c r="E16512" s="144" t="s">
        <v>192</v>
      </c>
      <c r="F16512" s="144">
        <v>2075</v>
      </c>
      <c r="G16512" s="147">
        <v>91.742309469502288</v>
      </c>
      <c r="H16512" s="147">
        <v>99.024423749999997</v>
      </c>
      <c r="I16512" s="147">
        <v>106.74299999999999</v>
      </c>
      <c r="J16512" s="147">
        <v>114.39757875000001</v>
      </c>
      <c r="K16512" s="147">
        <v>122.07305249999999</v>
      </c>
    </row>
    <row r="16513" spans="2:11" x14ac:dyDescent="0.2">
      <c r="B16513" s="21" t="str">
        <f t="shared" si="257"/>
        <v>PictonWind2080RCP6.0</v>
      </c>
      <c r="C16513" t="s">
        <v>415</v>
      </c>
      <c r="D16513" t="s">
        <v>1</v>
      </c>
      <c r="E16513" s="144" t="s">
        <v>192</v>
      </c>
      <c r="F16513" s="144">
        <v>2080</v>
      </c>
      <c r="G16513" s="147">
        <v>91.839775048432202</v>
      </c>
      <c r="H16513" s="147">
        <v>99.158692500000001</v>
      </c>
      <c r="I16513" s="147">
        <v>106.92150000000001</v>
      </c>
      <c r="J16513" s="147">
        <v>114.61385250000001</v>
      </c>
      <c r="K16513" s="147">
        <v>122.32741499999999</v>
      </c>
    </row>
    <row r="16514" spans="2:11" x14ac:dyDescent="0.2">
      <c r="B16514" s="21" t="str">
        <f t="shared" si="257"/>
        <v>PictonWind2085RCP6.0</v>
      </c>
      <c r="C16514" t="s">
        <v>415</v>
      </c>
      <c r="D16514" t="s">
        <v>1</v>
      </c>
      <c r="E16514" s="144" t="s">
        <v>192</v>
      </c>
      <c r="F16514" s="144">
        <v>2085</v>
      </c>
      <c r="G16514" s="147">
        <v>91.937240627362115</v>
      </c>
      <c r="H16514" s="147">
        <v>99.292961250000005</v>
      </c>
      <c r="I16514" s="147">
        <v>107.10000000000001</v>
      </c>
      <c r="J16514" s="147">
        <v>114.83012625000001</v>
      </c>
      <c r="K16514" s="147">
        <v>122.58177749999999</v>
      </c>
    </row>
    <row r="16515" spans="2:11" x14ac:dyDescent="0.2">
      <c r="B16515" s="21" t="str">
        <f t="shared" si="257"/>
        <v>PictonWind2090RCP6.0</v>
      </c>
      <c r="C16515" t="s">
        <v>415</v>
      </c>
      <c r="D16515" t="s">
        <v>1</v>
      </c>
      <c r="E16515" s="144" t="s">
        <v>192</v>
      </c>
      <c r="F16515" s="144">
        <v>2090</v>
      </c>
      <c r="G16515" s="147">
        <v>92.345991621169006</v>
      </c>
      <c r="H16515" s="147">
        <v>99.804810000000003</v>
      </c>
      <c r="I16515" s="147">
        <v>107.7405</v>
      </c>
      <c r="J16515" s="147">
        <v>115.58568000000001</v>
      </c>
      <c r="K16515" s="147">
        <v>123.44660999999999</v>
      </c>
    </row>
    <row r="16516" spans="2:11" x14ac:dyDescent="0.2">
      <c r="B16516" s="21" t="str">
        <f t="shared" si="257"/>
        <v>PictonWind2095RCP6.0</v>
      </c>
      <c r="C16516" t="s">
        <v>415</v>
      </c>
      <c r="D16516" t="s">
        <v>1</v>
      </c>
      <c r="E16516" s="144" t="s">
        <v>192</v>
      </c>
      <c r="F16516" s="144">
        <v>2095</v>
      </c>
      <c r="G16516" s="147">
        <v>92.657277036045983</v>
      </c>
      <c r="H16516" s="147">
        <v>100.18239000000001</v>
      </c>
      <c r="I16516" s="147">
        <v>108.2025</v>
      </c>
      <c r="J16516" s="147">
        <v>116.12496</v>
      </c>
      <c r="K16516" s="147">
        <v>124.05708</v>
      </c>
    </row>
    <row r="16517" spans="2:11" x14ac:dyDescent="0.2">
      <c r="B16517" s="21" t="str">
        <f t="shared" si="257"/>
        <v>PictonWind2100RCP6.0</v>
      </c>
      <c r="C16517" t="s">
        <v>415</v>
      </c>
      <c r="D16517" t="s">
        <v>1</v>
      </c>
      <c r="E16517" s="144" t="s">
        <v>192</v>
      </c>
      <c r="F16517" s="144">
        <v>2100</v>
      </c>
      <c r="G16517" s="147">
        <v>92.968562450922946</v>
      </c>
      <c r="H16517" s="147">
        <v>100.55997000000001</v>
      </c>
      <c r="I16517" s="147">
        <v>108.66449999999999</v>
      </c>
      <c r="J16517" s="147">
        <v>116.66424000000001</v>
      </c>
      <c r="K16517" s="147">
        <v>124.66755000000001</v>
      </c>
    </row>
    <row r="16518" spans="2:11" x14ac:dyDescent="0.2">
      <c r="B16518" s="21" t="str">
        <f t="shared" si="257"/>
        <v>PictonWind2023RCP8.5</v>
      </c>
      <c r="C16518" t="s">
        <v>415</v>
      </c>
      <c r="D16518" t="s">
        <v>1</v>
      </c>
      <c r="E16518" s="144" t="s">
        <v>191</v>
      </c>
      <c r="F16518" s="144">
        <v>2023</v>
      </c>
      <c r="G16518" s="147">
        <v>91.20964874744341</v>
      </c>
      <c r="H16518" s="147">
        <v>98.255430000000004</v>
      </c>
      <c r="I16518" s="147">
        <v>105.6615</v>
      </c>
      <c r="J16518" s="147">
        <v>113.06904</v>
      </c>
      <c r="K16518" s="147">
        <v>120.47804999999998</v>
      </c>
    </row>
    <row r="16519" spans="2:11" x14ac:dyDescent="0.2">
      <c r="B16519" s="21" t="str">
        <f t="shared" si="257"/>
        <v>PictonWind2025RCP8.5</v>
      </c>
      <c r="C16519" t="s">
        <v>415</v>
      </c>
      <c r="D16519" t="s">
        <v>1</v>
      </c>
      <c r="E16519" s="144" t="s">
        <v>191</v>
      </c>
      <c r="F16519" s="144">
        <v>2025</v>
      </c>
      <c r="G16519" s="147">
        <v>91.140138412082536</v>
      </c>
      <c r="H16519" s="147">
        <v>98.180565000000001</v>
      </c>
      <c r="I16519" s="147">
        <v>105.58800000000001</v>
      </c>
      <c r="J16519" s="147">
        <v>112.99039500000001</v>
      </c>
      <c r="K16519" s="147">
        <v>120.39824999999998</v>
      </c>
    </row>
    <row r="16520" spans="2:11" x14ac:dyDescent="0.2">
      <c r="B16520" s="21" t="str">
        <f t="shared" si="257"/>
        <v>PictonWind2030RCP8.5</v>
      </c>
      <c r="C16520" t="s">
        <v>415</v>
      </c>
      <c r="D16520" t="s">
        <v>1</v>
      </c>
      <c r="E16520" s="144" t="s">
        <v>191</v>
      </c>
      <c r="F16520" s="144">
        <v>2030</v>
      </c>
      <c r="G16520" s="147">
        <v>91.070628076721661</v>
      </c>
      <c r="H16520" s="147">
        <v>98.105700000000013</v>
      </c>
      <c r="I16520" s="147">
        <v>105.5145</v>
      </c>
      <c r="J16520" s="147">
        <v>112.91175</v>
      </c>
      <c r="K16520" s="147">
        <v>120.31844999999998</v>
      </c>
    </row>
    <row r="16521" spans="2:11" x14ac:dyDescent="0.2">
      <c r="B16521" s="21" t="str">
        <f t="shared" si="257"/>
        <v>PictonWind2035RCP8.5</v>
      </c>
      <c r="C16521" t="s">
        <v>415</v>
      </c>
      <c r="D16521" t="s">
        <v>1</v>
      </c>
      <c r="E16521" s="144" t="s">
        <v>191</v>
      </c>
      <c r="F16521" s="144">
        <v>2035</v>
      </c>
      <c r="G16521" s="147">
        <v>91.001117741360787</v>
      </c>
      <c r="H16521" s="147">
        <v>98.03083500000001</v>
      </c>
      <c r="I16521" s="147">
        <v>105.441</v>
      </c>
      <c r="J16521" s="147">
        <v>112.833105</v>
      </c>
      <c r="K16521" s="147">
        <v>120.23864999999998</v>
      </c>
    </row>
    <row r="16522" spans="2:11" x14ac:dyDescent="0.2">
      <c r="B16522" s="21" t="str">
        <f t="shared" si="257"/>
        <v>PictonWind2040RCP8.5</v>
      </c>
      <c r="C16522" t="s">
        <v>415</v>
      </c>
      <c r="D16522" t="s">
        <v>1</v>
      </c>
      <c r="E16522" s="144" t="s">
        <v>191</v>
      </c>
      <c r="F16522" s="144">
        <v>2040</v>
      </c>
      <c r="G16522" s="147">
        <v>91.215693124431311</v>
      </c>
      <c r="H16522" s="147">
        <v>98.317275000000009</v>
      </c>
      <c r="I16522" s="147">
        <v>105.8155</v>
      </c>
      <c r="J16522" s="147">
        <v>113.282505</v>
      </c>
      <c r="K16522" s="147">
        <v>120.76532999999998</v>
      </c>
    </row>
    <row r="16523" spans="2:11" x14ac:dyDescent="0.2">
      <c r="B16523" s="21" t="str">
        <f t="shared" si="257"/>
        <v>PictonWind2045RCP8.5</v>
      </c>
      <c r="C16523" t="s">
        <v>415</v>
      </c>
      <c r="D16523" t="s">
        <v>1</v>
      </c>
      <c r="E16523" s="144" t="s">
        <v>191</v>
      </c>
      <c r="F16523" s="144">
        <v>2045</v>
      </c>
      <c r="G16523" s="147">
        <v>91.430268507501836</v>
      </c>
      <c r="H16523" s="147">
        <v>98.603714999999994</v>
      </c>
      <c r="I16523" s="147">
        <v>106.19</v>
      </c>
      <c r="J16523" s="147">
        <v>113.73190500000001</v>
      </c>
      <c r="K16523" s="147">
        <v>121.29200999999999</v>
      </c>
    </row>
    <row r="16524" spans="2:11" x14ac:dyDescent="0.2">
      <c r="B16524" s="21" t="str">
        <f t="shared" ref="B16524:B16587" si="258">C16524&amp;D16524&amp;F16524&amp;E16524</f>
        <v>PictonWind2050RCP8.5</v>
      </c>
      <c r="C16524" t="s">
        <v>415</v>
      </c>
      <c r="D16524" t="s">
        <v>1</v>
      </c>
      <c r="E16524" s="144" t="s">
        <v>191</v>
      </c>
      <c r="F16524" s="144">
        <v>2050</v>
      </c>
      <c r="G16524" s="147">
        <v>91.77479799581225</v>
      </c>
      <c r="H16524" s="147">
        <v>99.069180000000003</v>
      </c>
      <c r="I16524" s="147">
        <v>106.80249999999999</v>
      </c>
      <c r="J16524" s="147">
        <v>114.46967000000001</v>
      </c>
      <c r="K16524" s="147">
        <v>122.15783999999999</v>
      </c>
    </row>
    <row r="16525" spans="2:11" x14ac:dyDescent="0.2">
      <c r="B16525" s="21" t="str">
        <f t="shared" si="258"/>
        <v>PictonWind2055RCP8.5</v>
      </c>
      <c r="C16525" t="s">
        <v>415</v>
      </c>
      <c r="D16525" t="s">
        <v>1</v>
      </c>
      <c r="E16525" s="144" t="s">
        <v>191</v>
      </c>
      <c r="F16525" s="144">
        <v>2055</v>
      </c>
      <c r="G16525" s="147">
        <v>91.904752101052154</v>
      </c>
      <c r="H16525" s="147">
        <v>99.248204999999999</v>
      </c>
      <c r="I16525" s="147">
        <v>107.04050000000001</v>
      </c>
      <c r="J16525" s="147">
        <v>114.75803500000001</v>
      </c>
      <c r="K16525" s="147">
        <v>122.49698999999998</v>
      </c>
    </row>
    <row r="16526" spans="2:11" x14ac:dyDescent="0.2">
      <c r="B16526" s="21" t="str">
        <f t="shared" si="258"/>
        <v>PictonWind2060RCP8.5</v>
      </c>
      <c r="C16526" t="s">
        <v>415</v>
      </c>
      <c r="D16526" t="s">
        <v>1</v>
      </c>
      <c r="E16526" s="144" t="s">
        <v>191</v>
      </c>
      <c r="F16526" s="144">
        <v>2060</v>
      </c>
      <c r="G16526" s="147">
        <v>92.345991621169006</v>
      </c>
      <c r="H16526" s="147">
        <v>99.804810000000003</v>
      </c>
      <c r="I16526" s="147">
        <v>107.7405</v>
      </c>
      <c r="J16526" s="147">
        <v>115.58568000000001</v>
      </c>
      <c r="K16526" s="147">
        <v>123.44660999999999</v>
      </c>
    </row>
    <row r="16527" spans="2:11" x14ac:dyDescent="0.2">
      <c r="B16527" s="21" t="str">
        <f t="shared" si="258"/>
        <v>PictonWind2065RCP8.5</v>
      </c>
      <c r="C16527" t="s">
        <v>415</v>
      </c>
      <c r="D16527" t="s">
        <v>1</v>
      </c>
      <c r="E16527" s="144" t="s">
        <v>191</v>
      </c>
      <c r="F16527" s="144">
        <v>2065</v>
      </c>
      <c r="G16527" s="147">
        <v>92.657277036045983</v>
      </c>
      <c r="H16527" s="147">
        <v>100.18239000000001</v>
      </c>
      <c r="I16527" s="147">
        <v>108.2025</v>
      </c>
      <c r="J16527" s="147">
        <v>116.12496</v>
      </c>
      <c r="K16527" s="147">
        <v>124.05708</v>
      </c>
    </row>
    <row r="16528" spans="2:11" x14ac:dyDescent="0.2">
      <c r="B16528" s="21" t="str">
        <f t="shared" si="258"/>
        <v>PictonWind2070RCP8.5</v>
      </c>
      <c r="C16528" t="s">
        <v>415</v>
      </c>
      <c r="D16528" t="s">
        <v>1</v>
      </c>
      <c r="E16528" s="144" t="s">
        <v>191</v>
      </c>
      <c r="F16528" s="144">
        <v>2070</v>
      </c>
      <c r="G16528" s="147">
        <v>92.88394117309231</v>
      </c>
      <c r="H16528" s="147">
        <v>100.465575</v>
      </c>
      <c r="I16528" s="147">
        <v>108.556</v>
      </c>
      <c r="J16528" s="147">
        <v>116.54440000000001</v>
      </c>
      <c r="K16528" s="147">
        <v>124.53986999999999</v>
      </c>
    </row>
    <row r="16529" spans="2:11" x14ac:dyDescent="0.2">
      <c r="B16529" s="21" t="str">
        <f t="shared" si="258"/>
        <v>PictonWind2075RCP8.5</v>
      </c>
      <c r="C16529" t="s">
        <v>415</v>
      </c>
      <c r="D16529" t="s">
        <v>1</v>
      </c>
      <c r="E16529" s="144" t="s">
        <v>191</v>
      </c>
      <c r="F16529" s="144">
        <v>2075</v>
      </c>
      <c r="G16529" s="147">
        <v>92.799319895261675</v>
      </c>
      <c r="H16529" s="147">
        <v>100.37118000000001</v>
      </c>
      <c r="I16529" s="147">
        <v>108.44749999999999</v>
      </c>
      <c r="J16529" s="147">
        <v>116.42456</v>
      </c>
      <c r="K16529" s="147">
        <v>124.41219</v>
      </c>
    </row>
    <row r="16530" spans="2:11" x14ac:dyDescent="0.2">
      <c r="B16530" s="21" t="str">
        <f t="shared" si="258"/>
        <v>PictonWind2080RCP8.5</v>
      </c>
      <c r="C16530" t="s">
        <v>415</v>
      </c>
      <c r="D16530" t="s">
        <v>1</v>
      </c>
      <c r="E16530" s="144" t="s">
        <v>191</v>
      </c>
      <c r="F16530" s="144">
        <v>2080</v>
      </c>
      <c r="G16530" s="147">
        <v>92.71469861743104</v>
      </c>
      <c r="H16530" s="147">
        <v>100.276785</v>
      </c>
      <c r="I16530" s="147">
        <v>108.339</v>
      </c>
      <c r="J16530" s="147">
        <v>116.30472</v>
      </c>
      <c r="K16530" s="147">
        <v>124.28450999999998</v>
      </c>
    </row>
    <row r="16531" spans="2:11" x14ac:dyDescent="0.2">
      <c r="B16531" s="21" t="str">
        <f t="shared" si="258"/>
        <v>PictonWind2085RCP8.5</v>
      </c>
      <c r="C16531" t="s">
        <v>415</v>
      </c>
      <c r="D16531" t="s">
        <v>1</v>
      </c>
      <c r="E16531" s="144" t="s">
        <v>191</v>
      </c>
      <c r="F16531" s="144">
        <v>2085</v>
      </c>
      <c r="G16531" s="147">
        <v>92.936829471736445</v>
      </c>
      <c r="H16531" s="147">
        <v>100.61367750000001</v>
      </c>
      <c r="I16531" s="147">
        <v>108.822</v>
      </c>
      <c r="J16531" s="147">
        <v>116.90579250000002</v>
      </c>
      <c r="K16531" s="147">
        <v>125.00869499999999</v>
      </c>
    </row>
    <row r="16532" spans="2:11" x14ac:dyDescent="0.2">
      <c r="B16532" s="21" t="str">
        <f t="shared" si="258"/>
        <v>PictonWind2090RCP8.5</v>
      </c>
      <c r="C16532" t="s">
        <v>415</v>
      </c>
      <c r="D16532" t="s">
        <v>1</v>
      </c>
      <c r="E16532" s="144" t="s">
        <v>191</v>
      </c>
      <c r="F16532" s="144">
        <v>2090</v>
      </c>
      <c r="G16532" s="147">
        <v>93.158960326041864</v>
      </c>
      <c r="H16532" s="147">
        <v>100.95057000000001</v>
      </c>
      <c r="I16532" s="147">
        <v>109.30499999999999</v>
      </c>
      <c r="J16532" s="147">
        <v>117.50686500000002</v>
      </c>
      <c r="K16532" s="147">
        <v>125.73287999999999</v>
      </c>
    </row>
    <row r="16533" spans="2:11" x14ac:dyDescent="0.2">
      <c r="B16533" s="21" t="str">
        <f t="shared" si="258"/>
        <v>PictonWind2095RCP8.5</v>
      </c>
      <c r="C16533" t="s">
        <v>415</v>
      </c>
      <c r="D16533" t="s">
        <v>1</v>
      </c>
      <c r="E16533" s="144" t="s">
        <v>191</v>
      </c>
      <c r="F16533" s="144">
        <v>2095</v>
      </c>
      <c r="G16533" s="147">
        <v>93.158960326041864</v>
      </c>
      <c r="H16533" s="147">
        <v>100.95057000000001</v>
      </c>
      <c r="I16533" s="147">
        <v>109.30499999999999</v>
      </c>
      <c r="J16533" s="147">
        <v>117.50686500000002</v>
      </c>
      <c r="K16533" s="147">
        <v>125.73287999999999</v>
      </c>
    </row>
    <row r="16534" spans="2:11" x14ac:dyDescent="0.2">
      <c r="B16534" s="21" t="str">
        <f t="shared" si="258"/>
        <v>PictonWind2100RCP8.5</v>
      </c>
      <c r="C16534" t="s">
        <v>415</v>
      </c>
      <c r="D16534" t="s">
        <v>1</v>
      </c>
      <c r="E16534" s="144" t="s">
        <v>191</v>
      </c>
      <c r="F16534" s="144">
        <v>2100</v>
      </c>
      <c r="G16534" s="147">
        <v>93.158960326041864</v>
      </c>
      <c r="H16534" s="147">
        <v>100.95057000000001</v>
      </c>
      <c r="I16534" s="147">
        <v>109.30499999999999</v>
      </c>
      <c r="J16534" s="147">
        <v>117.50686500000002</v>
      </c>
      <c r="K16534" s="147">
        <v>125.73287999999999</v>
      </c>
    </row>
    <row r="16535" spans="2:11" x14ac:dyDescent="0.2">
      <c r="B16535" s="21" t="str">
        <f t="shared" si="258"/>
        <v>PlattsvilleIce Accretion2023RCP4.5</v>
      </c>
      <c r="C16535" t="s">
        <v>416</v>
      </c>
      <c r="D16535" t="s">
        <v>486</v>
      </c>
      <c r="E16535" s="144" t="s">
        <v>193</v>
      </c>
      <c r="F16535" s="144">
        <v>2023</v>
      </c>
      <c r="G16535" s="147">
        <v>18.393300380693564</v>
      </c>
      <c r="H16535" s="147">
        <v>22.051439999999999</v>
      </c>
      <c r="I16535" s="147">
        <v>26.675999999999998</v>
      </c>
      <c r="J16535" s="147">
        <v>30.204899999999999</v>
      </c>
      <c r="K16535" s="147">
        <v>33.747840000000004</v>
      </c>
    </row>
    <row r="16536" spans="2:11" x14ac:dyDescent="0.2">
      <c r="B16536" s="21" t="str">
        <f t="shared" si="258"/>
        <v>PlattsvilleIce Accretion2025RCP4.5</v>
      </c>
      <c r="C16536" t="s">
        <v>416</v>
      </c>
      <c r="D16536" t="s">
        <v>486</v>
      </c>
      <c r="E16536" s="144" t="s">
        <v>193</v>
      </c>
      <c r="F16536" s="144">
        <v>2025</v>
      </c>
      <c r="G16536" s="147">
        <v>18.355724690436784</v>
      </c>
      <c r="H16536" s="147">
        <v>22.017824999999998</v>
      </c>
      <c r="I16536" s="147">
        <v>26.644499999999997</v>
      </c>
      <c r="J16536" s="147">
        <v>30.179474999999996</v>
      </c>
      <c r="K16536" s="147">
        <v>33.719490000000008</v>
      </c>
    </row>
    <row r="16537" spans="2:11" x14ac:dyDescent="0.2">
      <c r="B16537" s="21" t="str">
        <f t="shared" si="258"/>
        <v>PlattsvilleIce Accretion2030RCP4.5</v>
      </c>
      <c r="C16537" t="s">
        <v>416</v>
      </c>
      <c r="D16537" t="s">
        <v>486</v>
      </c>
      <c r="E16537" s="144" t="s">
        <v>193</v>
      </c>
      <c r="F16537" s="144">
        <v>2030</v>
      </c>
      <c r="G16537" s="147">
        <v>18.318149000180004</v>
      </c>
      <c r="H16537" s="147">
        <v>21.984210000000001</v>
      </c>
      <c r="I16537" s="147">
        <v>26.613</v>
      </c>
      <c r="J16537" s="147">
        <v>30.154049999999998</v>
      </c>
      <c r="K16537" s="147">
        <v>33.691140000000004</v>
      </c>
    </row>
    <row r="16538" spans="2:11" x14ac:dyDescent="0.2">
      <c r="B16538" s="21" t="str">
        <f t="shared" si="258"/>
        <v>PlattsvilleIce Accretion2035RCP4.5</v>
      </c>
      <c r="C16538" t="s">
        <v>416</v>
      </c>
      <c r="D16538" t="s">
        <v>486</v>
      </c>
      <c r="E16538" s="144" t="s">
        <v>193</v>
      </c>
      <c r="F16538" s="144">
        <v>2035</v>
      </c>
      <c r="G16538" s="147">
        <v>18.280573309923227</v>
      </c>
      <c r="H16538" s="147">
        <v>21.950595</v>
      </c>
      <c r="I16538" s="147">
        <v>26.581499999999998</v>
      </c>
      <c r="J16538" s="147">
        <v>30.128625</v>
      </c>
      <c r="K16538" s="147">
        <v>33.662790000000001</v>
      </c>
    </row>
    <row r="16539" spans="2:11" x14ac:dyDescent="0.2">
      <c r="B16539" s="21" t="str">
        <f t="shared" si="258"/>
        <v>PlattsvilleIce Accretion2040RCP4.5</v>
      </c>
      <c r="C16539" t="s">
        <v>416</v>
      </c>
      <c r="D16539" t="s">
        <v>486</v>
      </c>
      <c r="E16539" s="144" t="s">
        <v>193</v>
      </c>
      <c r="F16539" s="144">
        <v>2040</v>
      </c>
      <c r="G16539" s="147">
        <v>18.242997619666447</v>
      </c>
      <c r="H16539" s="147">
        <v>21.916979999999999</v>
      </c>
      <c r="I16539" s="147">
        <v>26.549999999999997</v>
      </c>
      <c r="J16539" s="147">
        <v>30.103199999999998</v>
      </c>
      <c r="K16539" s="147">
        <v>33.634440000000005</v>
      </c>
    </row>
    <row r="16540" spans="2:11" x14ac:dyDescent="0.2">
      <c r="B16540" s="21" t="str">
        <f t="shared" si="258"/>
        <v>PlattsvilleIce Accretion2045RCP4.5</v>
      </c>
      <c r="C16540" t="s">
        <v>416</v>
      </c>
      <c r="D16540" t="s">
        <v>486</v>
      </c>
      <c r="E16540" s="144" t="s">
        <v>193</v>
      </c>
      <c r="F16540" s="144">
        <v>2045</v>
      </c>
      <c r="G16540" s="147">
        <v>18.205421929409667</v>
      </c>
      <c r="H16540" s="147">
        <v>21.883365000000001</v>
      </c>
      <c r="I16540" s="147">
        <v>26.5185</v>
      </c>
      <c r="J16540" s="147">
        <v>30.077774999999995</v>
      </c>
      <c r="K16540" s="147">
        <v>33.606090000000009</v>
      </c>
    </row>
    <row r="16541" spans="2:11" x14ac:dyDescent="0.2">
      <c r="B16541" s="21" t="str">
        <f t="shared" si="258"/>
        <v>PlattsvilleIce Accretion2050RCP4.5</v>
      </c>
      <c r="C16541" t="s">
        <v>416</v>
      </c>
      <c r="D16541" t="s">
        <v>486</v>
      </c>
      <c r="E16541" s="144" t="s">
        <v>193</v>
      </c>
      <c r="F16541" s="144">
        <v>2050</v>
      </c>
      <c r="G16541" s="147">
        <v>18.05136159935687</v>
      </c>
      <c r="H16541" s="147">
        <v>21.7377</v>
      </c>
      <c r="I16541" s="147">
        <v>26.384399999999999</v>
      </c>
      <c r="J16541" s="147">
        <v>29.948615999999998</v>
      </c>
      <c r="K16541" s="147">
        <v>33.482484000000007</v>
      </c>
    </row>
    <row r="16542" spans="2:11" x14ac:dyDescent="0.2">
      <c r="B16542" s="21" t="str">
        <f t="shared" si="258"/>
        <v>PlattsvilleIce Accretion2055RCP4.5</v>
      </c>
      <c r="C16542" t="s">
        <v>416</v>
      </c>
      <c r="D16542" t="s">
        <v>486</v>
      </c>
      <c r="E16542" s="144" t="s">
        <v>193</v>
      </c>
      <c r="F16542" s="144">
        <v>2055</v>
      </c>
      <c r="G16542" s="147">
        <v>17.934876959560853</v>
      </c>
      <c r="H16542" s="147">
        <v>21.62565</v>
      </c>
      <c r="I16542" s="147">
        <v>26.2818</v>
      </c>
      <c r="J16542" s="147">
        <v>29.844881999999998</v>
      </c>
      <c r="K16542" s="147">
        <v>33.387228000000007</v>
      </c>
    </row>
    <row r="16543" spans="2:11" x14ac:dyDescent="0.2">
      <c r="B16543" s="21" t="str">
        <f t="shared" si="258"/>
        <v>PlattsvilleIce Accretion2060RCP4.5</v>
      </c>
      <c r="C16543" t="s">
        <v>416</v>
      </c>
      <c r="D16543" t="s">
        <v>486</v>
      </c>
      <c r="E16543" s="144" t="s">
        <v>193</v>
      </c>
      <c r="F16543" s="144">
        <v>2060</v>
      </c>
      <c r="G16543" s="147">
        <v>17.818392319764836</v>
      </c>
      <c r="H16543" s="147">
        <v>21.5136</v>
      </c>
      <c r="I16543" s="147">
        <v>26.179199999999998</v>
      </c>
      <c r="J16543" s="147">
        <v>29.741147999999995</v>
      </c>
      <c r="K16543" s="147">
        <v>33.291972000000001</v>
      </c>
    </row>
    <row r="16544" spans="2:11" x14ac:dyDescent="0.2">
      <c r="B16544" s="21" t="str">
        <f t="shared" si="258"/>
        <v>PlattsvilleIce Accretion2065RCP4.5</v>
      </c>
      <c r="C16544" t="s">
        <v>416</v>
      </c>
      <c r="D16544" t="s">
        <v>486</v>
      </c>
      <c r="E16544" s="144" t="s">
        <v>193</v>
      </c>
      <c r="F16544" s="144">
        <v>2065</v>
      </c>
      <c r="G16544" s="147">
        <v>17.701907679968819</v>
      </c>
      <c r="H16544" s="147">
        <v>21.40155</v>
      </c>
      <c r="I16544" s="147">
        <v>26.076599999999999</v>
      </c>
      <c r="J16544" s="147">
        <v>29.637413999999996</v>
      </c>
      <c r="K16544" s="147">
        <v>33.196716000000002</v>
      </c>
    </row>
    <row r="16545" spans="2:11" x14ac:dyDescent="0.2">
      <c r="B16545" s="21" t="str">
        <f t="shared" si="258"/>
        <v>PlattsvilleIce Accretion2070RCP4.5</v>
      </c>
      <c r="C16545" t="s">
        <v>416</v>
      </c>
      <c r="D16545" t="s">
        <v>486</v>
      </c>
      <c r="E16545" s="144" t="s">
        <v>193</v>
      </c>
      <c r="F16545" s="144">
        <v>2070</v>
      </c>
      <c r="G16545" s="147">
        <v>17.585423040172802</v>
      </c>
      <c r="H16545" s="147">
        <v>21.2895</v>
      </c>
      <c r="I16545" s="147">
        <v>25.974</v>
      </c>
      <c r="J16545" s="147">
        <v>29.533679999999997</v>
      </c>
      <c r="K16545" s="147">
        <v>33.101460000000003</v>
      </c>
    </row>
    <row r="16546" spans="2:11" x14ac:dyDescent="0.2">
      <c r="B16546" s="21" t="str">
        <f t="shared" si="258"/>
        <v>PlattsvilleIce Accretion2075RCP4.5</v>
      </c>
      <c r="C16546" t="s">
        <v>416</v>
      </c>
      <c r="D16546" t="s">
        <v>486</v>
      </c>
      <c r="E16546" s="144" t="s">
        <v>193</v>
      </c>
      <c r="F16546" s="144">
        <v>2075</v>
      </c>
      <c r="G16546" s="147">
        <v>17.535322119830429</v>
      </c>
      <c r="H16546" s="147">
        <v>21.25215</v>
      </c>
      <c r="I16546" s="147">
        <v>25.956</v>
      </c>
      <c r="J16546" s="147">
        <v>29.528594999999996</v>
      </c>
      <c r="K16546" s="147">
        <v>33.107130000000005</v>
      </c>
    </row>
    <row r="16547" spans="2:11" x14ac:dyDescent="0.2">
      <c r="B16547" s="21" t="str">
        <f t="shared" si="258"/>
        <v>PlattsvilleIce Accretion2080RCP4.5</v>
      </c>
      <c r="C16547" t="s">
        <v>416</v>
      </c>
      <c r="D16547" t="s">
        <v>486</v>
      </c>
      <c r="E16547" s="144" t="s">
        <v>193</v>
      </c>
      <c r="F16547" s="144">
        <v>2080</v>
      </c>
      <c r="G16547" s="147">
        <v>17.485221199488059</v>
      </c>
      <c r="H16547" s="147">
        <v>21.2148</v>
      </c>
      <c r="I16547" s="147">
        <v>25.937999999999999</v>
      </c>
      <c r="J16547" s="147">
        <v>29.523509999999998</v>
      </c>
      <c r="K16547" s="147">
        <v>33.1128</v>
      </c>
    </row>
    <row r="16548" spans="2:11" x14ac:dyDescent="0.2">
      <c r="B16548" s="21" t="str">
        <f t="shared" si="258"/>
        <v>PlattsvilleIce Accretion2085RCP4.5</v>
      </c>
      <c r="C16548" t="s">
        <v>416</v>
      </c>
      <c r="D16548" t="s">
        <v>486</v>
      </c>
      <c r="E16548" s="144" t="s">
        <v>193</v>
      </c>
      <c r="F16548" s="144">
        <v>2085</v>
      </c>
      <c r="G16548" s="147">
        <v>17.435120279145686</v>
      </c>
      <c r="H16548" s="147">
        <v>21.17745</v>
      </c>
      <c r="I16548" s="147">
        <v>25.92</v>
      </c>
      <c r="J16548" s="147">
        <v>29.518424999999997</v>
      </c>
      <c r="K16548" s="147">
        <v>33.118470000000002</v>
      </c>
    </row>
    <row r="16549" spans="2:11" x14ac:dyDescent="0.2">
      <c r="B16549" s="21" t="str">
        <f t="shared" si="258"/>
        <v>PlattsvilleIce Accretion2090RCP4.5</v>
      </c>
      <c r="C16549" t="s">
        <v>416</v>
      </c>
      <c r="D16549" t="s">
        <v>486</v>
      </c>
      <c r="E16549" s="144" t="s">
        <v>193</v>
      </c>
      <c r="F16549" s="144">
        <v>2090</v>
      </c>
      <c r="G16549" s="147">
        <v>17.385019358803312</v>
      </c>
      <c r="H16549" s="147">
        <v>21.1401</v>
      </c>
      <c r="I16549" s="147">
        <v>25.902000000000001</v>
      </c>
      <c r="J16549" s="147">
        <v>29.513339999999996</v>
      </c>
      <c r="K16549" s="147">
        <v>33.124140000000004</v>
      </c>
    </row>
    <row r="16550" spans="2:11" x14ac:dyDescent="0.2">
      <c r="B16550" s="21" t="str">
        <f t="shared" si="258"/>
        <v>PlattsvilleIce Accretion2095RCP4.5</v>
      </c>
      <c r="C16550" t="s">
        <v>416</v>
      </c>
      <c r="D16550" t="s">
        <v>486</v>
      </c>
      <c r="E16550" s="144" t="s">
        <v>193</v>
      </c>
      <c r="F16550" s="144">
        <v>2095</v>
      </c>
      <c r="G16550" s="147">
        <v>17.334918438460942</v>
      </c>
      <c r="H16550" s="147">
        <v>21.10275</v>
      </c>
      <c r="I16550" s="147">
        <v>25.884</v>
      </c>
      <c r="J16550" s="147">
        <v>29.508254999999998</v>
      </c>
      <c r="K16550" s="147">
        <v>33.129809999999999</v>
      </c>
    </row>
    <row r="16551" spans="2:11" x14ac:dyDescent="0.2">
      <c r="B16551" s="21" t="str">
        <f t="shared" si="258"/>
        <v>PlattsvilleIce Accretion2100RCP4.5</v>
      </c>
      <c r="C16551" t="s">
        <v>416</v>
      </c>
      <c r="D16551" t="s">
        <v>486</v>
      </c>
      <c r="E16551" s="144" t="s">
        <v>193</v>
      </c>
      <c r="F16551" s="144">
        <v>2100</v>
      </c>
      <c r="G16551" s="147">
        <v>17.284817518118569</v>
      </c>
      <c r="H16551" s="147">
        <v>21.0654</v>
      </c>
      <c r="I16551" s="147">
        <v>25.866</v>
      </c>
      <c r="J16551" s="147">
        <v>29.503169999999997</v>
      </c>
      <c r="K16551" s="147">
        <v>33.135480000000001</v>
      </c>
    </row>
    <row r="16552" spans="2:11" x14ac:dyDescent="0.2">
      <c r="B16552" s="21" t="str">
        <f t="shared" si="258"/>
        <v>PlattsvilleIce Accretion2023RCP6.0</v>
      </c>
      <c r="C16552" t="s">
        <v>416</v>
      </c>
      <c r="D16552" t="s">
        <v>486</v>
      </c>
      <c r="E16552" s="144" t="s">
        <v>192</v>
      </c>
      <c r="F16552" s="144">
        <v>2023</v>
      </c>
      <c r="G16552" s="147">
        <v>18.393300380693564</v>
      </c>
      <c r="H16552" s="147">
        <v>22.051439999999999</v>
      </c>
      <c r="I16552" s="147">
        <v>26.675999999999998</v>
      </c>
      <c r="J16552" s="147">
        <v>30.204899999999999</v>
      </c>
      <c r="K16552" s="147">
        <v>33.747840000000004</v>
      </c>
    </row>
    <row r="16553" spans="2:11" x14ac:dyDescent="0.2">
      <c r="B16553" s="21" t="str">
        <f t="shared" si="258"/>
        <v>PlattsvilleIce Accretion2025RCP6.0</v>
      </c>
      <c r="C16553" t="s">
        <v>416</v>
      </c>
      <c r="D16553" t="s">
        <v>486</v>
      </c>
      <c r="E16553" s="144" t="s">
        <v>192</v>
      </c>
      <c r="F16553" s="144">
        <v>2025</v>
      </c>
      <c r="G16553" s="147">
        <v>18.355724690436784</v>
      </c>
      <c r="H16553" s="147">
        <v>22.017824999999998</v>
      </c>
      <c r="I16553" s="147">
        <v>26.644499999999997</v>
      </c>
      <c r="J16553" s="147">
        <v>30.179474999999996</v>
      </c>
      <c r="K16553" s="147">
        <v>33.719490000000008</v>
      </c>
    </row>
    <row r="16554" spans="2:11" x14ac:dyDescent="0.2">
      <c r="B16554" s="21" t="str">
        <f t="shared" si="258"/>
        <v>PlattsvilleIce Accretion2030RCP6.0</v>
      </c>
      <c r="C16554" t="s">
        <v>416</v>
      </c>
      <c r="D16554" t="s">
        <v>486</v>
      </c>
      <c r="E16554" s="144" t="s">
        <v>192</v>
      </c>
      <c r="F16554" s="144">
        <v>2030</v>
      </c>
      <c r="G16554" s="147">
        <v>18.318149000180004</v>
      </c>
      <c r="H16554" s="147">
        <v>21.984210000000001</v>
      </c>
      <c r="I16554" s="147">
        <v>26.613</v>
      </c>
      <c r="J16554" s="147">
        <v>30.154049999999998</v>
      </c>
      <c r="K16554" s="147">
        <v>33.691140000000004</v>
      </c>
    </row>
    <row r="16555" spans="2:11" x14ac:dyDescent="0.2">
      <c r="B16555" s="21" t="str">
        <f t="shared" si="258"/>
        <v>PlattsvilleIce Accretion2035RCP6.0</v>
      </c>
      <c r="C16555" t="s">
        <v>416</v>
      </c>
      <c r="D16555" t="s">
        <v>486</v>
      </c>
      <c r="E16555" s="144" t="s">
        <v>192</v>
      </c>
      <c r="F16555" s="144">
        <v>2035</v>
      </c>
      <c r="G16555" s="147">
        <v>18.280573309923227</v>
      </c>
      <c r="H16555" s="147">
        <v>21.950595</v>
      </c>
      <c r="I16555" s="147">
        <v>26.581499999999998</v>
      </c>
      <c r="J16555" s="147">
        <v>30.128625</v>
      </c>
      <c r="K16555" s="147">
        <v>33.662790000000001</v>
      </c>
    </row>
    <row r="16556" spans="2:11" x14ac:dyDescent="0.2">
      <c r="B16556" s="21" t="str">
        <f t="shared" si="258"/>
        <v>PlattsvilleIce Accretion2040RCP6.0</v>
      </c>
      <c r="C16556" t="s">
        <v>416</v>
      </c>
      <c r="D16556" t="s">
        <v>486</v>
      </c>
      <c r="E16556" s="144" t="s">
        <v>192</v>
      </c>
      <c r="F16556" s="144">
        <v>2040</v>
      </c>
      <c r="G16556" s="147">
        <v>18.242997619666447</v>
      </c>
      <c r="H16556" s="147">
        <v>21.916979999999999</v>
      </c>
      <c r="I16556" s="147">
        <v>26.549999999999997</v>
      </c>
      <c r="J16556" s="147">
        <v>30.103199999999998</v>
      </c>
      <c r="K16556" s="147">
        <v>33.634440000000005</v>
      </c>
    </row>
    <row r="16557" spans="2:11" x14ac:dyDescent="0.2">
      <c r="B16557" s="21" t="str">
        <f t="shared" si="258"/>
        <v>PlattsvilleIce Accretion2045RCP6.0</v>
      </c>
      <c r="C16557" t="s">
        <v>416</v>
      </c>
      <c r="D16557" t="s">
        <v>486</v>
      </c>
      <c r="E16557" s="144" t="s">
        <v>192</v>
      </c>
      <c r="F16557" s="144">
        <v>2045</v>
      </c>
      <c r="G16557" s="147">
        <v>18.205421929409667</v>
      </c>
      <c r="H16557" s="147">
        <v>21.883365000000001</v>
      </c>
      <c r="I16557" s="147">
        <v>26.5185</v>
      </c>
      <c r="J16557" s="147">
        <v>30.077774999999995</v>
      </c>
      <c r="K16557" s="147">
        <v>33.606090000000009</v>
      </c>
    </row>
    <row r="16558" spans="2:11" x14ac:dyDescent="0.2">
      <c r="B16558" s="21" t="str">
        <f t="shared" si="258"/>
        <v>PlattsvilleIce Accretion2050RCP6.0</v>
      </c>
      <c r="C16558" t="s">
        <v>416</v>
      </c>
      <c r="D16558" t="s">
        <v>486</v>
      </c>
      <c r="E16558" s="144" t="s">
        <v>192</v>
      </c>
      <c r="F16558" s="144">
        <v>2050</v>
      </c>
      <c r="G16558" s="147">
        <v>18.05136159935687</v>
      </c>
      <c r="H16558" s="147">
        <v>21.7377</v>
      </c>
      <c r="I16558" s="147">
        <v>26.384399999999999</v>
      </c>
      <c r="J16558" s="147">
        <v>29.948615999999998</v>
      </c>
      <c r="K16558" s="147">
        <v>33.482484000000007</v>
      </c>
    </row>
    <row r="16559" spans="2:11" x14ac:dyDescent="0.2">
      <c r="B16559" s="21" t="str">
        <f t="shared" si="258"/>
        <v>PlattsvilleIce Accretion2055RCP6.0</v>
      </c>
      <c r="C16559" t="s">
        <v>416</v>
      </c>
      <c r="D16559" t="s">
        <v>486</v>
      </c>
      <c r="E16559" s="144" t="s">
        <v>192</v>
      </c>
      <c r="F16559" s="144">
        <v>2055</v>
      </c>
      <c r="G16559" s="147">
        <v>17.934876959560853</v>
      </c>
      <c r="H16559" s="147">
        <v>21.62565</v>
      </c>
      <c r="I16559" s="147">
        <v>26.2818</v>
      </c>
      <c r="J16559" s="147">
        <v>29.844881999999998</v>
      </c>
      <c r="K16559" s="147">
        <v>33.387228000000007</v>
      </c>
    </row>
    <row r="16560" spans="2:11" x14ac:dyDescent="0.2">
      <c r="B16560" s="21" t="str">
        <f t="shared" si="258"/>
        <v>PlattsvilleIce Accretion2060RCP6.0</v>
      </c>
      <c r="C16560" t="s">
        <v>416</v>
      </c>
      <c r="D16560" t="s">
        <v>486</v>
      </c>
      <c r="E16560" s="144" t="s">
        <v>192</v>
      </c>
      <c r="F16560" s="144">
        <v>2060</v>
      </c>
      <c r="G16560" s="147">
        <v>17.818392319764836</v>
      </c>
      <c r="H16560" s="147">
        <v>21.5136</v>
      </c>
      <c r="I16560" s="147">
        <v>26.179199999999998</v>
      </c>
      <c r="J16560" s="147">
        <v>29.741147999999995</v>
      </c>
      <c r="K16560" s="147">
        <v>33.291972000000001</v>
      </c>
    </row>
    <row r="16561" spans="2:11" x14ac:dyDescent="0.2">
      <c r="B16561" s="21" t="str">
        <f t="shared" si="258"/>
        <v>PlattsvilleIce Accretion2065RCP6.0</v>
      </c>
      <c r="C16561" t="s">
        <v>416</v>
      </c>
      <c r="D16561" t="s">
        <v>486</v>
      </c>
      <c r="E16561" s="144" t="s">
        <v>192</v>
      </c>
      <c r="F16561" s="144">
        <v>2065</v>
      </c>
      <c r="G16561" s="147">
        <v>17.701907679968819</v>
      </c>
      <c r="H16561" s="147">
        <v>21.40155</v>
      </c>
      <c r="I16561" s="147">
        <v>26.076599999999999</v>
      </c>
      <c r="J16561" s="147">
        <v>29.637413999999996</v>
      </c>
      <c r="K16561" s="147">
        <v>33.196716000000002</v>
      </c>
    </row>
    <row r="16562" spans="2:11" x14ac:dyDescent="0.2">
      <c r="B16562" s="21" t="str">
        <f t="shared" si="258"/>
        <v>PlattsvilleIce Accretion2070RCP6.0</v>
      </c>
      <c r="C16562" t="s">
        <v>416</v>
      </c>
      <c r="D16562" t="s">
        <v>486</v>
      </c>
      <c r="E16562" s="144" t="s">
        <v>192</v>
      </c>
      <c r="F16562" s="144">
        <v>2070</v>
      </c>
      <c r="G16562" s="147">
        <v>17.585423040172802</v>
      </c>
      <c r="H16562" s="147">
        <v>21.2895</v>
      </c>
      <c r="I16562" s="147">
        <v>25.974</v>
      </c>
      <c r="J16562" s="147">
        <v>29.533679999999997</v>
      </c>
      <c r="K16562" s="147">
        <v>33.101460000000003</v>
      </c>
    </row>
    <row r="16563" spans="2:11" x14ac:dyDescent="0.2">
      <c r="B16563" s="21" t="str">
        <f t="shared" si="258"/>
        <v>PlattsvilleIce Accretion2075RCP6.0</v>
      </c>
      <c r="C16563" t="s">
        <v>416</v>
      </c>
      <c r="D16563" t="s">
        <v>486</v>
      </c>
      <c r="E16563" s="144" t="s">
        <v>192</v>
      </c>
      <c r="F16563" s="144">
        <v>2075</v>
      </c>
      <c r="G16563" s="147">
        <v>17.510271659659246</v>
      </c>
      <c r="H16563" s="147">
        <v>21.233474999999999</v>
      </c>
      <c r="I16563" s="147">
        <v>25.946999999999999</v>
      </c>
      <c r="J16563" s="147">
        <v>29.526052499999999</v>
      </c>
      <c r="K16563" s="147">
        <v>33.109965000000003</v>
      </c>
    </row>
    <row r="16564" spans="2:11" x14ac:dyDescent="0.2">
      <c r="B16564" s="21" t="str">
        <f t="shared" si="258"/>
        <v>PlattsvilleIce Accretion2080RCP6.0</v>
      </c>
      <c r="C16564" t="s">
        <v>416</v>
      </c>
      <c r="D16564" t="s">
        <v>486</v>
      </c>
      <c r="E16564" s="144" t="s">
        <v>192</v>
      </c>
      <c r="F16564" s="144">
        <v>2080</v>
      </c>
      <c r="G16564" s="147">
        <v>17.435120279145686</v>
      </c>
      <c r="H16564" s="147">
        <v>21.17745</v>
      </c>
      <c r="I16564" s="147">
        <v>25.92</v>
      </c>
      <c r="J16564" s="147">
        <v>29.518424999999997</v>
      </c>
      <c r="K16564" s="147">
        <v>33.118470000000002</v>
      </c>
    </row>
    <row r="16565" spans="2:11" x14ac:dyDescent="0.2">
      <c r="B16565" s="21" t="str">
        <f t="shared" si="258"/>
        <v>PlattsvilleIce Accretion2085RCP6.0</v>
      </c>
      <c r="C16565" t="s">
        <v>416</v>
      </c>
      <c r="D16565" t="s">
        <v>486</v>
      </c>
      <c r="E16565" s="144" t="s">
        <v>192</v>
      </c>
      <c r="F16565" s="144">
        <v>2085</v>
      </c>
      <c r="G16565" s="147">
        <v>17.359968898632125</v>
      </c>
      <c r="H16565" s="147">
        <v>21.121425000000002</v>
      </c>
      <c r="I16565" s="147">
        <v>25.893000000000001</v>
      </c>
      <c r="J16565" s="147">
        <v>29.510797499999995</v>
      </c>
      <c r="K16565" s="147">
        <v>33.126975000000002</v>
      </c>
    </row>
    <row r="16566" spans="2:11" x14ac:dyDescent="0.2">
      <c r="B16566" s="21" t="str">
        <f t="shared" si="258"/>
        <v>PlattsvilleIce Accretion2090RCP6.0</v>
      </c>
      <c r="C16566" t="s">
        <v>416</v>
      </c>
      <c r="D16566" t="s">
        <v>486</v>
      </c>
      <c r="E16566" s="144" t="s">
        <v>192</v>
      </c>
      <c r="F16566" s="144">
        <v>2090</v>
      </c>
      <c r="G16566" s="147">
        <v>16.896535385465182</v>
      </c>
      <c r="H16566" s="147">
        <v>20.647079999999999</v>
      </c>
      <c r="I16566" s="147">
        <v>25.388999999999999</v>
      </c>
      <c r="J16566" s="147">
        <v>28.994669999999999</v>
      </c>
      <c r="K16566" s="147">
        <v>32.579820000000005</v>
      </c>
    </row>
    <row r="16567" spans="2:11" x14ac:dyDescent="0.2">
      <c r="B16567" s="21" t="str">
        <f t="shared" si="258"/>
        <v>PlattsvilleIce Accretion2095RCP6.0</v>
      </c>
      <c r="C16567" t="s">
        <v>416</v>
      </c>
      <c r="D16567" t="s">
        <v>486</v>
      </c>
      <c r="E16567" s="144" t="s">
        <v>192</v>
      </c>
      <c r="F16567" s="144">
        <v>2095</v>
      </c>
      <c r="G16567" s="147">
        <v>16.508253252811791</v>
      </c>
      <c r="H16567" s="147">
        <v>20.228760000000001</v>
      </c>
      <c r="I16567" s="147">
        <v>24.912000000000003</v>
      </c>
      <c r="J16567" s="147">
        <v>28.486169999999998</v>
      </c>
      <c r="K16567" s="147">
        <v>32.024160000000002</v>
      </c>
    </row>
    <row r="16568" spans="2:11" x14ac:dyDescent="0.2">
      <c r="B16568" s="21" t="str">
        <f t="shared" si="258"/>
        <v>PlattsvilleIce Accretion2100RCP6.0</v>
      </c>
      <c r="C16568" t="s">
        <v>416</v>
      </c>
      <c r="D16568" t="s">
        <v>486</v>
      </c>
      <c r="E16568" s="144" t="s">
        <v>192</v>
      </c>
      <c r="F16568" s="144">
        <v>2100</v>
      </c>
      <c r="G16568" s="147">
        <v>16.119971120158404</v>
      </c>
      <c r="H16568" s="147">
        <v>19.81044</v>
      </c>
      <c r="I16568" s="147">
        <v>24.435000000000002</v>
      </c>
      <c r="J16568" s="147">
        <v>27.97767</v>
      </c>
      <c r="K16568" s="147">
        <v>31.468500000000006</v>
      </c>
    </row>
    <row r="16569" spans="2:11" x14ac:dyDescent="0.2">
      <c r="B16569" s="21" t="str">
        <f t="shared" si="258"/>
        <v>PlattsvilleIce Accretion2023RCP8.5</v>
      </c>
      <c r="C16569" t="s">
        <v>416</v>
      </c>
      <c r="D16569" t="s">
        <v>486</v>
      </c>
      <c r="E16569" s="144" t="s">
        <v>191</v>
      </c>
      <c r="F16569" s="144">
        <v>2023</v>
      </c>
      <c r="G16569" s="147">
        <v>18.393300380693564</v>
      </c>
      <c r="H16569" s="147">
        <v>22.051439999999999</v>
      </c>
      <c r="I16569" s="147">
        <v>26.675999999999998</v>
      </c>
      <c r="J16569" s="147">
        <v>30.204899999999999</v>
      </c>
      <c r="K16569" s="147">
        <v>33.747840000000004</v>
      </c>
    </row>
    <row r="16570" spans="2:11" x14ac:dyDescent="0.2">
      <c r="B16570" s="21" t="str">
        <f t="shared" si="258"/>
        <v>PlattsvilleIce Accretion2025RCP8.5</v>
      </c>
      <c r="C16570" t="s">
        <v>416</v>
      </c>
      <c r="D16570" t="s">
        <v>486</v>
      </c>
      <c r="E16570" s="144" t="s">
        <v>191</v>
      </c>
      <c r="F16570" s="144">
        <v>2025</v>
      </c>
      <c r="G16570" s="147">
        <v>18.318149000180004</v>
      </c>
      <c r="H16570" s="147">
        <v>21.984210000000001</v>
      </c>
      <c r="I16570" s="147">
        <v>26.613</v>
      </c>
      <c r="J16570" s="147">
        <v>30.154049999999998</v>
      </c>
      <c r="K16570" s="147">
        <v>33.691140000000004</v>
      </c>
    </row>
    <row r="16571" spans="2:11" x14ac:dyDescent="0.2">
      <c r="B16571" s="21" t="str">
        <f t="shared" si="258"/>
        <v>PlattsvilleIce Accretion2030RCP8.5</v>
      </c>
      <c r="C16571" t="s">
        <v>416</v>
      </c>
      <c r="D16571" t="s">
        <v>486</v>
      </c>
      <c r="E16571" s="144" t="s">
        <v>191</v>
      </c>
      <c r="F16571" s="144">
        <v>2030</v>
      </c>
      <c r="G16571" s="147">
        <v>18.242997619666447</v>
      </c>
      <c r="H16571" s="147">
        <v>21.916979999999999</v>
      </c>
      <c r="I16571" s="147">
        <v>26.549999999999997</v>
      </c>
      <c r="J16571" s="147">
        <v>30.103199999999998</v>
      </c>
      <c r="K16571" s="147">
        <v>33.634440000000005</v>
      </c>
    </row>
    <row r="16572" spans="2:11" x14ac:dyDescent="0.2">
      <c r="B16572" s="21" t="str">
        <f t="shared" si="258"/>
        <v>PlattsvilleIce Accretion2035RCP8.5</v>
      </c>
      <c r="C16572" t="s">
        <v>416</v>
      </c>
      <c r="D16572" t="s">
        <v>486</v>
      </c>
      <c r="E16572" s="144" t="s">
        <v>191</v>
      </c>
      <c r="F16572" s="144">
        <v>2035</v>
      </c>
      <c r="G16572" s="147">
        <v>18.167846239152887</v>
      </c>
      <c r="H16572" s="147">
        <v>21.84975</v>
      </c>
      <c r="I16572" s="147">
        <v>26.486999999999998</v>
      </c>
      <c r="J16572" s="147">
        <v>30.052349999999997</v>
      </c>
      <c r="K16572" s="147">
        <v>33.577740000000006</v>
      </c>
    </row>
    <row r="16573" spans="2:11" x14ac:dyDescent="0.2">
      <c r="B16573" s="21" t="str">
        <f t="shared" si="258"/>
        <v>PlattsvilleIce Accretion2040RCP8.5</v>
      </c>
      <c r="C16573" t="s">
        <v>416</v>
      </c>
      <c r="D16573" t="s">
        <v>486</v>
      </c>
      <c r="E16573" s="144" t="s">
        <v>191</v>
      </c>
      <c r="F16573" s="144">
        <v>2040</v>
      </c>
      <c r="G16573" s="147">
        <v>17.973705172826193</v>
      </c>
      <c r="H16573" s="147">
        <v>21.663</v>
      </c>
      <c r="I16573" s="147">
        <v>26.315999999999999</v>
      </c>
      <c r="J16573" s="147">
        <v>29.879459999999998</v>
      </c>
      <c r="K16573" s="147">
        <v>33.418980000000005</v>
      </c>
    </row>
    <row r="16574" spans="2:11" x14ac:dyDescent="0.2">
      <c r="B16574" s="21" t="str">
        <f t="shared" si="258"/>
        <v>PlattsvilleIce Accretion2045RCP8.5</v>
      </c>
      <c r="C16574" t="s">
        <v>416</v>
      </c>
      <c r="D16574" t="s">
        <v>486</v>
      </c>
      <c r="E16574" s="144" t="s">
        <v>191</v>
      </c>
      <c r="F16574" s="144">
        <v>2045</v>
      </c>
      <c r="G16574" s="147">
        <v>17.779564106499496</v>
      </c>
      <c r="H16574" s="147">
        <v>21.47625</v>
      </c>
      <c r="I16574" s="147">
        <v>26.145</v>
      </c>
      <c r="J16574" s="147">
        <v>29.706569999999996</v>
      </c>
      <c r="K16574" s="147">
        <v>33.260220000000004</v>
      </c>
    </row>
    <row r="16575" spans="2:11" x14ac:dyDescent="0.2">
      <c r="B16575" s="21" t="str">
        <f t="shared" si="258"/>
        <v>PlattsvilleIce Accretion2050RCP8.5</v>
      </c>
      <c r="C16575" t="s">
        <v>416</v>
      </c>
      <c r="D16575" t="s">
        <v>486</v>
      </c>
      <c r="E16575" s="144" t="s">
        <v>191</v>
      </c>
      <c r="F16575" s="144">
        <v>2050</v>
      </c>
      <c r="G16575" s="147">
        <v>17.485221199488059</v>
      </c>
      <c r="H16575" s="147">
        <v>21.2148</v>
      </c>
      <c r="I16575" s="147">
        <v>25.937999999999999</v>
      </c>
      <c r="J16575" s="147">
        <v>29.523509999999998</v>
      </c>
      <c r="K16575" s="147">
        <v>33.1128</v>
      </c>
    </row>
    <row r="16576" spans="2:11" x14ac:dyDescent="0.2">
      <c r="B16576" s="21" t="str">
        <f t="shared" si="258"/>
        <v>PlattsvilleIce Accretion2055RCP8.5</v>
      </c>
      <c r="C16576" t="s">
        <v>416</v>
      </c>
      <c r="D16576" t="s">
        <v>486</v>
      </c>
      <c r="E16576" s="144" t="s">
        <v>191</v>
      </c>
      <c r="F16576" s="144">
        <v>2055</v>
      </c>
      <c r="G16576" s="147">
        <v>17.385019358803312</v>
      </c>
      <c r="H16576" s="147">
        <v>21.1401</v>
      </c>
      <c r="I16576" s="147">
        <v>25.902000000000001</v>
      </c>
      <c r="J16576" s="147">
        <v>29.513339999999996</v>
      </c>
      <c r="K16576" s="147">
        <v>33.124140000000004</v>
      </c>
    </row>
    <row r="16577" spans="2:11" x14ac:dyDescent="0.2">
      <c r="B16577" s="21" t="str">
        <f t="shared" si="258"/>
        <v>PlattsvilleIce Accretion2060RCP8.5</v>
      </c>
      <c r="C16577" t="s">
        <v>416</v>
      </c>
      <c r="D16577" t="s">
        <v>486</v>
      </c>
      <c r="E16577" s="144" t="s">
        <v>191</v>
      </c>
      <c r="F16577" s="144">
        <v>2060</v>
      </c>
      <c r="G16577" s="147">
        <v>16.896535385465182</v>
      </c>
      <c r="H16577" s="147">
        <v>20.647079999999999</v>
      </c>
      <c r="I16577" s="147">
        <v>25.388999999999999</v>
      </c>
      <c r="J16577" s="147">
        <v>28.994669999999999</v>
      </c>
      <c r="K16577" s="147">
        <v>32.579820000000005</v>
      </c>
    </row>
    <row r="16578" spans="2:11" x14ac:dyDescent="0.2">
      <c r="B16578" s="21" t="str">
        <f t="shared" si="258"/>
        <v>PlattsvilleIce Accretion2065RCP8.5</v>
      </c>
      <c r="C16578" t="s">
        <v>416</v>
      </c>
      <c r="D16578" t="s">
        <v>486</v>
      </c>
      <c r="E16578" s="144" t="s">
        <v>191</v>
      </c>
      <c r="F16578" s="144">
        <v>2065</v>
      </c>
      <c r="G16578" s="147">
        <v>16.508253252811791</v>
      </c>
      <c r="H16578" s="147">
        <v>20.228760000000001</v>
      </c>
      <c r="I16578" s="147">
        <v>24.912000000000003</v>
      </c>
      <c r="J16578" s="147">
        <v>28.486169999999998</v>
      </c>
      <c r="K16578" s="147">
        <v>32.024160000000002</v>
      </c>
    </row>
    <row r="16579" spans="2:11" x14ac:dyDescent="0.2">
      <c r="B16579" s="21" t="str">
        <f t="shared" si="258"/>
        <v>PlattsvilleIce Accretion2070RCP8.5</v>
      </c>
      <c r="C16579" t="s">
        <v>416</v>
      </c>
      <c r="D16579" t="s">
        <v>486</v>
      </c>
      <c r="E16579" s="144" t="s">
        <v>191</v>
      </c>
      <c r="F16579" s="144">
        <v>2070</v>
      </c>
      <c r="G16579" s="147">
        <v>15.781789907847388</v>
      </c>
      <c r="H16579" s="147">
        <v>19.444410000000001</v>
      </c>
      <c r="I16579" s="147">
        <v>24.039000000000001</v>
      </c>
      <c r="J16579" s="147">
        <v>27.550529999999998</v>
      </c>
      <c r="K16579" s="147">
        <v>31.014900000000004</v>
      </c>
    </row>
    <row r="16580" spans="2:11" x14ac:dyDescent="0.2">
      <c r="B16580" s="21" t="str">
        <f t="shared" si="258"/>
        <v>PlattsvilleIce Accretion2075RCP8.5</v>
      </c>
      <c r="C16580" t="s">
        <v>416</v>
      </c>
      <c r="D16580" t="s">
        <v>486</v>
      </c>
      <c r="E16580" s="144" t="s">
        <v>191</v>
      </c>
      <c r="F16580" s="144">
        <v>2075</v>
      </c>
      <c r="G16580" s="147">
        <v>15.443608695536373</v>
      </c>
      <c r="H16580" s="147">
        <v>19.078379999999999</v>
      </c>
      <c r="I16580" s="147">
        <v>23.643000000000001</v>
      </c>
      <c r="J16580" s="147">
        <v>27.123390000000001</v>
      </c>
      <c r="K16580" s="147">
        <v>30.561300000000006</v>
      </c>
    </row>
    <row r="16581" spans="2:11" x14ac:dyDescent="0.2">
      <c r="B16581" s="21" t="str">
        <f t="shared" si="258"/>
        <v>PlattsvilleIce Accretion2080RCP8.5</v>
      </c>
      <c r="C16581" t="s">
        <v>416</v>
      </c>
      <c r="D16581" t="s">
        <v>486</v>
      </c>
      <c r="E16581" s="144" t="s">
        <v>191</v>
      </c>
      <c r="F16581" s="144">
        <v>2080</v>
      </c>
      <c r="G16581" s="147">
        <v>15.105427483225357</v>
      </c>
      <c r="H16581" s="147">
        <v>18.712350000000001</v>
      </c>
      <c r="I16581" s="147">
        <v>23.247</v>
      </c>
      <c r="J16581" s="147">
        <v>26.696249999999999</v>
      </c>
      <c r="K16581" s="147">
        <v>30.107700000000005</v>
      </c>
    </row>
    <row r="16582" spans="2:11" x14ac:dyDescent="0.2">
      <c r="B16582" s="21" t="str">
        <f t="shared" si="258"/>
        <v>PlattsvilleIce Accretion2085RCP8.5</v>
      </c>
      <c r="C16582" t="s">
        <v>416</v>
      </c>
      <c r="D16582" t="s">
        <v>486</v>
      </c>
      <c r="E16582" s="144" t="s">
        <v>191</v>
      </c>
      <c r="F16582" s="144">
        <v>2085</v>
      </c>
      <c r="G16582" s="147">
        <v>14.269368375012014</v>
      </c>
      <c r="H16582" s="147">
        <v>17.748719999999999</v>
      </c>
      <c r="I16582" s="147">
        <v>22.113</v>
      </c>
      <c r="J16582" s="147">
        <v>25.414829999999998</v>
      </c>
      <c r="K16582" s="147">
        <v>28.712880000000006</v>
      </c>
    </row>
    <row r="16583" spans="2:11" x14ac:dyDescent="0.2">
      <c r="B16583" s="21" t="str">
        <f t="shared" si="258"/>
        <v>PlattsvilleIce Accretion2090RCP8.5</v>
      </c>
      <c r="C16583" t="s">
        <v>416</v>
      </c>
      <c r="D16583" t="s">
        <v>486</v>
      </c>
      <c r="E16583" s="144" t="s">
        <v>191</v>
      </c>
      <c r="F16583" s="144">
        <v>2090</v>
      </c>
      <c r="G16583" s="147">
        <v>13.433309266798672</v>
      </c>
      <c r="H16583" s="147">
        <v>16.78509</v>
      </c>
      <c r="I16583" s="147">
        <v>20.978999999999999</v>
      </c>
      <c r="J16583" s="147">
        <v>24.133409999999998</v>
      </c>
      <c r="K16583" s="147">
        <v>27.318060000000003</v>
      </c>
    </row>
    <row r="16584" spans="2:11" x14ac:dyDescent="0.2">
      <c r="B16584" s="21" t="str">
        <f t="shared" si="258"/>
        <v>PlattsvilleIce Accretion2095RCP8.5</v>
      </c>
      <c r="C16584" t="s">
        <v>416</v>
      </c>
      <c r="D16584" t="s">
        <v>486</v>
      </c>
      <c r="E16584" s="144" t="s">
        <v>191</v>
      </c>
      <c r="F16584" s="144">
        <v>2095</v>
      </c>
      <c r="G16584" s="147">
        <v>13.433309266798672</v>
      </c>
      <c r="H16584" s="147">
        <v>16.78509</v>
      </c>
      <c r="I16584" s="147">
        <v>20.978999999999999</v>
      </c>
      <c r="J16584" s="147">
        <v>24.133409999999998</v>
      </c>
      <c r="K16584" s="147">
        <v>27.318060000000003</v>
      </c>
    </row>
    <row r="16585" spans="2:11" x14ac:dyDescent="0.2">
      <c r="B16585" s="21" t="str">
        <f t="shared" si="258"/>
        <v>PlattsvilleIce Accretion2100RCP8.5</v>
      </c>
      <c r="C16585" t="s">
        <v>416</v>
      </c>
      <c r="D16585" t="s">
        <v>486</v>
      </c>
      <c r="E16585" s="144" t="s">
        <v>191</v>
      </c>
      <c r="F16585" s="144">
        <v>2100</v>
      </c>
      <c r="G16585" s="147">
        <v>13.433309266798672</v>
      </c>
      <c r="H16585" s="147">
        <v>16.78509</v>
      </c>
      <c r="I16585" s="147">
        <v>20.978999999999999</v>
      </c>
      <c r="J16585" s="147">
        <v>24.133409999999998</v>
      </c>
      <c r="K16585" s="147">
        <v>27.318060000000003</v>
      </c>
    </row>
    <row r="16586" spans="2:11" x14ac:dyDescent="0.2">
      <c r="B16586" s="21" t="str">
        <f t="shared" si="258"/>
        <v>PlattsvilleWind2023RCP4.5</v>
      </c>
      <c r="C16586" t="s">
        <v>416</v>
      </c>
      <c r="D16586" t="s">
        <v>1</v>
      </c>
      <c r="E16586" s="144" t="s">
        <v>193</v>
      </c>
      <c r="F16586" s="144">
        <v>2023</v>
      </c>
      <c r="G16586" s="147">
        <v>85.382869331105738</v>
      </c>
      <c r="H16586" s="147">
        <v>92.115197999999992</v>
      </c>
      <c r="I16586" s="147">
        <v>99.244599999999991</v>
      </c>
      <c r="J16586" s="147">
        <v>106.338526</v>
      </c>
      <c r="K16586" s="147">
        <v>113.44048799999999</v>
      </c>
    </row>
    <row r="16587" spans="2:11" x14ac:dyDescent="0.2">
      <c r="B16587" s="21" t="str">
        <f t="shared" si="258"/>
        <v>PlattsvilleWind2025RCP4.5</v>
      </c>
      <c r="C16587" t="s">
        <v>416</v>
      </c>
      <c r="D16587" t="s">
        <v>1</v>
      </c>
      <c r="E16587" s="144" t="s">
        <v>193</v>
      </c>
      <c r="F16587" s="144">
        <v>2025</v>
      </c>
      <c r="G16587" s="147">
        <v>85.461849190414327</v>
      </c>
      <c r="H16587" s="147">
        <v>92.22000899999999</v>
      </c>
      <c r="I16587" s="147">
        <v>99.380166666666653</v>
      </c>
      <c r="J16587" s="147">
        <v>106.501059</v>
      </c>
      <c r="K16587" s="147">
        <v>113.63041199999999</v>
      </c>
    </row>
    <row r="16588" spans="2:11" x14ac:dyDescent="0.2">
      <c r="B16588" s="21" t="str">
        <f t="shared" ref="B16588:B16651" si="259">C16588&amp;D16588&amp;F16588&amp;E16588</f>
        <v>PlattsvilleWind2030RCP4.5</v>
      </c>
      <c r="C16588" t="s">
        <v>416</v>
      </c>
      <c r="D16588" t="s">
        <v>1</v>
      </c>
      <c r="E16588" s="144" t="s">
        <v>193</v>
      </c>
      <c r="F16588" s="144">
        <v>2030</v>
      </c>
      <c r="G16588" s="147">
        <v>85.540829049722916</v>
      </c>
      <c r="H16588" s="147">
        <v>92.324820000000003</v>
      </c>
      <c r="I16588" s="147">
        <v>99.51573333333333</v>
      </c>
      <c r="J16588" s="147">
        <v>106.66359200000001</v>
      </c>
      <c r="K16588" s="147">
        <v>113.82033599999998</v>
      </c>
    </row>
    <row r="16589" spans="2:11" x14ac:dyDescent="0.2">
      <c r="B16589" s="21" t="str">
        <f t="shared" si="259"/>
        <v>PlattsvilleWind2035RCP4.5</v>
      </c>
      <c r="C16589" t="s">
        <v>416</v>
      </c>
      <c r="D16589" t="s">
        <v>1</v>
      </c>
      <c r="E16589" s="144" t="s">
        <v>193</v>
      </c>
      <c r="F16589" s="144">
        <v>2035</v>
      </c>
      <c r="G16589" s="147">
        <v>85.619808909031505</v>
      </c>
      <c r="H16589" s="147">
        <v>92.429631000000001</v>
      </c>
      <c r="I16589" s="147">
        <v>99.651299999999992</v>
      </c>
      <c r="J16589" s="147">
        <v>106.826125</v>
      </c>
      <c r="K16589" s="147">
        <v>114.01025999999999</v>
      </c>
    </row>
    <row r="16590" spans="2:11" x14ac:dyDescent="0.2">
      <c r="B16590" s="21" t="str">
        <f t="shared" si="259"/>
        <v>PlattsvilleWind2040RCP4.5</v>
      </c>
      <c r="C16590" t="s">
        <v>416</v>
      </c>
      <c r="D16590" t="s">
        <v>1</v>
      </c>
      <c r="E16590" s="144" t="s">
        <v>193</v>
      </c>
      <c r="F16590" s="144">
        <v>2040</v>
      </c>
      <c r="G16590" s="147">
        <v>85.698788768340094</v>
      </c>
      <c r="H16590" s="147">
        <v>92.534441999999999</v>
      </c>
      <c r="I16590" s="147">
        <v>99.786866666666654</v>
      </c>
      <c r="J16590" s="147">
        <v>106.988658</v>
      </c>
      <c r="K16590" s="147">
        <v>114.20018399999999</v>
      </c>
    </row>
    <row r="16591" spans="2:11" x14ac:dyDescent="0.2">
      <c r="B16591" s="21" t="str">
        <f t="shared" si="259"/>
        <v>PlattsvilleWind2045RCP4.5</v>
      </c>
      <c r="C16591" t="s">
        <v>416</v>
      </c>
      <c r="D16591" t="s">
        <v>1</v>
      </c>
      <c r="E16591" s="144" t="s">
        <v>193</v>
      </c>
      <c r="F16591" s="144">
        <v>2045</v>
      </c>
      <c r="G16591" s="147">
        <v>85.777768627648683</v>
      </c>
      <c r="H16591" s="147">
        <v>92.639253000000011</v>
      </c>
      <c r="I16591" s="147">
        <v>99.922433333333331</v>
      </c>
      <c r="J16591" s="147">
        <v>107.15119100000001</v>
      </c>
      <c r="K16591" s="147">
        <v>114.39010799999998</v>
      </c>
    </row>
    <row r="16592" spans="2:11" x14ac:dyDescent="0.2">
      <c r="B16592" s="21" t="str">
        <f t="shared" si="259"/>
        <v>PlattsvilleWind2050RCP4.5</v>
      </c>
      <c r="C16592" t="s">
        <v>416</v>
      </c>
      <c r="D16592" t="s">
        <v>1</v>
      </c>
      <c r="E16592" s="144" t="s">
        <v>193</v>
      </c>
      <c r="F16592" s="144">
        <v>2050</v>
      </c>
      <c r="G16592" s="147">
        <v>85.924445509221783</v>
      </c>
      <c r="H16592" s="147">
        <v>92.826090000000008</v>
      </c>
      <c r="I16592" s="147">
        <v>100.16188</v>
      </c>
      <c r="J16592" s="147">
        <v>107.4332644</v>
      </c>
      <c r="K16592" s="147">
        <v>114.71633039999999</v>
      </c>
    </row>
    <row r="16593" spans="2:11" x14ac:dyDescent="0.2">
      <c r="B16593" s="21" t="str">
        <f t="shared" si="259"/>
        <v>PlattsvilleWind2055RCP4.5</v>
      </c>
      <c r="C16593" t="s">
        <v>416</v>
      </c>
      <c r="D16593" t="s">
        <v>1</v>
      </c>
      <c r="E16593" s="144" t="s">
        <v>193</v>
      </c>
      <c r="F16593" s="144">
        <v>2055</v>
      </c>
      <c r="G16593" s="147">
        <v>85.99214253148628</v>
      </c>
      <c r="H16593" s="147">
        <v>92.908116000000007</v>
      </c>
      <c r="I16593" s="147">
        <v>100.26576</v>
      </c>
      <c r="J16593" s="147">
        <v>107.5528048</v>
      </c>
      <c r="K16593" s="147">
        <v>114.85262879999999</v>
      </c>
    </row>
    <row r="16594" spans="2:11" x14ac:dyDescent="0.2">
      <c r="B16594" s="21" t="str">
        <f t="shared" si="259"/>
        <v>PlattsvilleWind2060RCP4.5</v>
      </c>
      <c r="C16594" t="s">
        <v>416</v>
      </c>
      <c r="D16594" t="s">
        <v>1</v>
      </c>
      <c r="E16594" s="144" t="s">
        <v>193</v>
      </c>
      <c r="F16594" s="144">
        <v>2060</v>
      </c>
      <c r="G16594" s="147">
        <v>86.059839553750791</v>
      </c>
      <c r="H16594" s="147">
        <v>92.990142000000006</v>
      </c>
      <c r="I16594" s="147">
        <v>100.36963999999999</v>
      </c>
      <c r="J16594" s="147">
        <v>107.6723452</v>
      </c>
      <c r="K16594" s="147">
        <v>114.98892719999999</v>
      </c>
    </row>
    <row r="16595" spans="2:11" x14ac:dyDescent="0.2">
      <c r="B16595" s="21" t="str">
        <f t="shared" si="259"/>
        <v>PlattsvilleWind2065RCP4.5</v>
      </c>
      <c r="C16595" t="s">
        <v>416</v>
      </c>
      <c r="D16595" t="s">
        <v>1</v>
      </c>
      <c r="E16595" s="144" t="s">
        <v>193</v>
      </c>
      <c r="F16595" s="144">
        <v>2065</v>
      </c>
      <c r="G16595" s="147">
        <v>86.127536576015288</v>
      </c>
      <c r="H16595" s="147">
        <v>93.072168000000005</v>
      </c>
      <c r="I16595" s="147">
        <v>100.47351999999999</v>
      </c>
      <c r="J16595" s="147">
        <v>107.7918856</v>
      </c>
      <c r="K16595" s="147">
        <v>115.12522559999999</v>
      </c>
    </row>
    <row r="16596" spans="2:11" x14ac:dyDescent="0.2">
      <c r="B16596" s="21" t="str">
        <f t="shared" si="259"/>
        <v>PlattsvilleWind2070RCP4.5</v>
      </c>
      <c r="C16596" t="s">
        <v>416</v>
      </c>
      <c r="D16596" t="s">
        <v>1</v>
      </c>
      <c r="E16596" s="144" t="s">
        <v>193</v>
      </c>
      <c r="F16596" s="144">
        <v>2070</v>
      </c>
      <c r="G16596" s="147">
        <v>86.195233598279799</v>
      </c>
      <c r="H16596" s="147">
        <v>93.154194000000004</v>
      </c>
      <c r="I16596" s="147">
        <v>100.5774</v>
      </c>
      <c r="J16596" s="147">
        <v>107.91142599999999</v>
      </c>
      <c r="K16596" s="147">
        <v>115.26152399999999</v>
      </c>
    </row>
    <row r="16597" spans="2:11" x14ac:dyDescent="0.2">
      <c r="B16597" s="21" t="str">
        <f t="shared" si="259"/>
        <v>PlattsvilleWind2075RCP4.5</v>
      </c>
      <c r="C16597" t="s">
        <v>416</v>
      </c>
      <c r="D16597" t="s">
        <v>1</v>
      </c>
      <c r="E16597" s="144" t="s">
        <v>193</v>
      </c>
      <c r="F16597" s="144">
        <v>2075</v>
      </c>
      <c r="G16597" s="147">
        <v>86.27985487611042</v>
      </c>
      <c r="H16597" s="147">
        <v>93.271157000000002</v>
      </c>
      <c r="I16597" s="147">
        <v>100.73583333333333</v>
      </c>
      <c r="J16597" s="147">
        <v>108.10541699999999</v>
      </c>
      <c r="K16597" s="147">
        <v>115.49241199999999</v>
      </c>
    </row>
    <row r="16598" spans="2:11" x14ac:dyDescent="0.2">
      <c r="B16598" s="21" t="str">
        <f t="shared" si="259"/>
        <v>PlattsvilleWind2080RCP4.5</v>
      </c>
      <c r="C16598" t="s">
        <v>416</v>
      </c>
      <c r="D16598" t="s">
        <v>1</v>
      </c>
      <c r="E16598" s="144" t="s">
        <v>193</v>
      </c>
      <c r="F16598" s="144">
        <v>2080</v>
      </c>
      <c r="G16598" s="147">
        <v>86.364476153941055</v>
      </c>
      <c r="H16598" s="147">
        <v>93.388120000000001</v>
      </c>
      <c r="I16598" s="147">
        <v>100.89426666666667</v>
      </c>
      <c r="J16598" s="147">
        <v>108.299408</v>
      </c>
      <c r="K16598" s="147">
        <v>115.72329999999999</v>
      </c>
    </row>
    <row r="16599" spans="2:11" x14ac:dyDescent="0.2">
      <c r="B16599" s="21" t="str">
        <f t="shared" si="259"/>
        <v>PlattsvilleWind2085RCP4.5</v>
      </c>
      <c r="C16599" t="s">
        <v>416</v>
      </c>
      <c r="D16599" t="s">
        <v>1</v>
      </c>
      <c r="E16599" s="144" t="s">
        <v>193</v>
      </c>
      <c r="F16599" s="144">
        <v>2085</v>
      </c>
      <c r="G16599" s="147">
        <v>86.44909743177169</v>
      </c>
      <c r="H16599" s="147">
        <v>93.505083000000013</v>
      </c>
      <c r="I16599" s="147">
        <v>101.0527</v>
      </c>
      <c r="J16599" s="147">
        <v>108.493399</v>
      </c>
      <c r="K16599" s="147">
        <v>115.95418799999999</v>
      </c>
    </row>
    <row r="16600" spans="2:11" x14ac:dyDescent="0.2">
      <c r="B16600" s="21" t="str">
        <f t="shared" si="259"/>
        <v>PlattsvilleWind2090RCP4.5</v>
      </c>
      <c r="C16600" t="s">
        <v>416</v>
      </c>
      <c r="D16600" t="s">
        <v>1</v>
      </c>
      <c r="E16600" s="144" t="s">
        <v>193</v>
      </c>
      <c r="F16600" s="144">
        <v>2090</v>
      </c>
      <c r="G16600" s="147">
        <v>86.533718709602311</v>
      </c>
      <c r="H16600" s="147">
        <v>93.622046000000012</v>
      </c>
      <c r="I16600" s="147">
        <v>101.21113333333334</v>
      </c>
      <c r="J16600" s="147">
        <v>108.68738999999999</v>
      </c>
      <c r="K16600" s="147">
        <v>116.18507599999998</v>
      </c>
    </row>
    <row r="16601" spans="2:11" x14ac:dyDescent="0.2">
      <c r="B16601" s="21" t="str">
        <f t="shared" si="259"/>
        <v>PlattsvilleWind2095RCP4.5</v>
      </c>
      <c r="C16601" t="s">
        <v>416</v>
      </c>
      <c r="D16601" t="s">
        <v>1</v>
      </c>
      <c r="E16601" s="144" t="s">
        <v>193</v>
      </c>
      <c r="F16601" s="144">
        <v>2095</v>
      </c>
      <c r="G16601" s="147">
        <v>86.618339987432933</v>
      </c>
      <c r="H16601" s="147">
        <v>93.73900900000001</v>
      </c>
      <c r="I16601" s="147">
        <v>101.36956666666667</v>
      </c>
      <c r="J16601" s="147">
        <v>108.881381</v>
      </c>
      <c r="K16601" s="147">
        <v>116.41596399999999</v>
      </c>
    </row>
    <row r="16602" spans="2:11" x14ac:dyDescent="0.2">
      <c r="B16602" s="21" t="str">
        <f t="shared" si="259"/>
        <v>PlattsvilleWind2100RCP4.5</v>
      </c>
      <c r="C16602" t="s">
        <v>416</v>
      </c>
      <c r="D16602" t="s">
        <v>1</v>
      </c>
      <c r="E16602" s="144" t="s">
        <v>193</v>
      </c>
      <c r="F16602" s="144">
        <v>2100</v>
      </c>
      <c r="G16602" s="147">
        <v>86.702961265263568</v>
      </c>
      <c r="H16602" s="147">
        <v>93.855972000000008</v>
      </c>
      <c r="I16602" s="147">
        <v>101.52800000000001</v>
      </c>
      <c r="J16602" s="147">
        <v>109.075372</v>
      </c>
      <c r="K16602" s="147">
        <v>116.64685199999998</v>
      </c>
    </row>
    <row r="16603" spans="2:11" x14ac:dyDescent="0.2">
      <c r="B16603" s="21" t="str">
        <f t="shared" si="259"/>
        <v>PlattsvilleWind2023RCP6.0</v>
      </c>
      <c r="C16603" t="s">
        <v>416</v>
      </c>
      <c r="D16603" t="s">
        <v>1</v>
      </c>
      <c r="E16603" s="144" t="s">
        <v>192</v>
      </c>
      <c r="F16603" s="144">
        <v>2023</v>
      </c>
      <c r="G16603" s="147">
        <v>85.382869331105738</v>
      </c>
      <c r="H16603" s="147">
        <v>92.115197999999992</v>
      </c>
      <c r="I16603" s="147">
        <v>99.244599999999991</v>
      </c>
      <c r="J16603" s="147">
        <v>106.338526</v>
      </c>
      <c r="K16603" s="147">
        <v>113.44048799999999</v>
      </c>
    </row>
    <row r="16604" spans="2:11" x14ac:dyDescent="0.2">
      <c r="B16604" s="21" t="str">
        <f t="shared" si="259"/>
        <v>PlattsvilleWind2025RCP6.0</v>
      </c>
      <c r="C16604" t="s">
        <v>416</v>
      </c>
      <c r="D16604" t="s">
        <v>1</v>
      </c>
      <c r="E16604" s="144" t="s">
        <v>192</v>
      </c>
      <c r="F16604" s="144">
        <v>2025</v>
      </c>
      <c r="G16604" s="147">
        <v>85.461849190414327</v>
      </c>
      <c r="H16604" s="147">
        <v>92.22000899999999</v>
      </c>
      <c r="I16604" s="147">
        <v>99.380166666666653</v>
      </c>
      <c r="J16604" s="147">
        <v>106.501059</v>
      </c>
      <c r="K16604" s="147">
        <v>113.63041199999999</v>
      </c>
    </row>
    <row r="16605" spans="2:11" x14ac:dyDescent="0.2">
      <c r="B16605" s="21" t="str">
        <f t="shared" si="259"/>
        <v>PlattsvilleWind2030RCP6.0</v>
      </c>
      <c r="C16605" t="s">
        <v>416</v>
      </c>
      <c r="D16605" t="s">
        <v>1</v>
      </c>
      <c r="E16605" s="144" t="s">
        <v>192</v>
      </c>
      <c r="F16605" s="144">
        <v>2030</v>
      </c>
      <c r="G16605" s="147">
        <v>85.540829049722916</v>
      </c>
      <c r="H16605" s="147">
        <v>92.324820000000003</v>
      </c>
      <c r="I16605" s="147">
        <v>99.51573333333333</v>
      </c>
      <c r="J16605" s="147">
        <v>106.66359200000001</v>
      </c>
      <c r="K16605" s="147">
        <v>113.82033599999998</v>
      </c>
    </row>
    <row r="16606" spans="2:11" x14ac:dyDescent="0.2">
      <c r="B16606" s="21" t="str">
        <f t="shared" si="259"/>
        <v>PlattsvilleWind2035RCP6.0</v>
      </c>
      <c r="C16606" t="s">
        <v>416</v>
      </c>
      <c r="D16606" t="s">
        <v>1</v>
      </c>
      <c r="E16606" s="144" t="s">
        <v>192</v>
      </c>
      <c r="F16606" s="144">
        <v>2035</v>
      </c>
      <c r="G16606" s="147">
        <v>85.619808909031505</v>
      </c>
      <c r="H16606" s="147">
        <v>92.429631000000001</v>
      </c>
      <c r="I16606" s="147">
        <v>99.651299999999992</v>
      </c>
      <c r="J16606" s="147">
        <v>106.826125</v>
      </c>
      <c r="K16606" s="147">
        <v>114.01025999999999</v>
      </c>
    </row>
    <row r="16607" spans="2:11" x14ac:dyDescent="0.2">
      <c r="B16607" s="21" t="str">
        <f t="shared" si="259"/>
        <v>PlattsvilleWind2040RCP6.0</v>
      </c>
      <c r="C16607" t="s">
        <v>416</v>
      </c>
      <c r="D16607" t="s">
        <v>1</v>
      </c>
      <c r="E16607" s="144" t="s">
        <v>192</v>
      </c>
      <c r="F16607" s="144">
        <v>2040</v>
      </c>
      <c r="G16607" s="147">
        <v>85.698788768340094</v>
      </c>
      <c r="H16607" s="147">
        <v>92.534441999999999</v>
      </c>
      <c r="I16607" s="147">
        <v>99.786866666666654</v>
      </c>
      <c r="J16607" s="147">
        <v>106.988658</v>
      </c>
      <c r="K16607" s="147">
        <v>114.20018399999999</v>
      </c>
    </row>
    <row r="16608" spans="2:11" x14ac:dyDescent="0.2">
      <c r="B16608" s="21" t="str">
        <f t="shared" si="259"/>
        <v>PlattsvilleWind2045RCP6.0</v>
      </c>
      <c r="C16608" t="s">
        <v>416</v>
      </c>
      <c r="D16608" t="s">
        <v>1</v>
      </c>
      <c r="E16608" s="144" t="s">
        <v>192</v>
      </c>
      <c r="F16608" s="144">
        <v>2045</v>
      </c>
      <c r="G16608" s="147">
        <v>85.777768627648683</v>
      </c>
      <c r="H16608" s="147">
        <v>92.639253000000011</v>
      </c>
      <c r="I16608" s="147">
        <v>99.922433333333331</v>
      </c>
      <c r="J16608" s="147">
        <v>107.15119100000001</v>
      </c>
      <c r="K16608" s="147">
        <v>114.39010799999998</v>
      </c>
    </row>
    <row r="16609" spans="2:11" x14ac:dyDescent="0.2">
      <c r="B16609" s="21" t="str">
        <f t="shared" si="259"/>
        <v>PlattsvilleWind2050RCP6.0</v>
      </c>
      <c r="C16609" t="s">
        <v>416</v>
      </c>
      <c r="D16609" t="s">
        <v>1</v>
      </c>
      <c r="E16609" s="144" t="s">
        <v>192</v>
      </c>
      <c r="F16609" s="144">
        <v>2050</v>
      </c>
      <c r="G16609" s="147">
        <v>85.924445509221783</v>
      </c>
      <c r="H16609" s="147">
        <v>92.826090000000008</v>
      </c>
      <c r="I16609" s="147">
        <v>100.16188</v>
      </c>
      <c r="J16609" s="147">
        <v>107.4332644</v>
      </c>
      <c r="K16609" s="147">
        <v>114.71633039999999</v>
      </c>
    </row>
    <row r="16610" spans="2:11" x14ac:dyDescent="0.2">
      <c r="B16610" s="21" t="str">
        <f t="shared" si="259"/>
        <v>PlattsvilleWind2055RCP6.0</v>
      </c>
      <c r="C16610" t="s">
        <v>416</v>
      </c>
      <c r="D16610" t="s">
        <v>1</v>
      </c>
      <c r="E16610" s="144" t="s">
        <v>192</v>
      </c>
      <c r="F16610" s="144">
        <v>2055</v>
      </c>
      <c r="G16610" s="147">
        <v>85.99214253148628</v>
      </c>
      <c r="H16610" s="147">
        <v>92.908116000000007</v>
      </c>
      <c r="I16610" s="147">
        <v>100.26576</v>
      </c>
      <c r="J16610" s="147">
        <v>107.5528048</v>
      </c>
      <c r="K16610" s="147">
        <v>114.85262879999999</v>
      </c>
    </row>
    <row r="16611" spans="2:11" x14ac:dyDescent="0.2">
      <c r="B16611" s="21" t="str">
        <f t="shared" si="259"/>
        <v>PlattsvilleWind2060RCP6.0</v>
      </c>
      <c r="C16611" t="s">
        <v>416</v>
      </c>
      <c r="D16611" t="s">
        <v>1</v>
      </c>
      <c r="E16611" s="144" t="s">
        <v>192</v>
      </c>
      <c r="F16611" s="144">
        <v>2060</v>
      </c>
      <c r="G16611" s="147">
        <v>86.059839553750791</v>
      </c>
      <c r="H16611" s="147">
        <v>92.990142000000006</v>
      </c>
      <c r="I16611" s="147">
        <v>100.36963999999999</v>
      </c>
      <c r="J16611" s="147">
        <v>107.6723452</v>
      </c>
      <c r="K16611" s="147">
        <v>114.98892719999999</v>
      </c>
    </row>
    <row r="16612" spans="2:11" x14ac:dyDescent="0.2">
      <c r="B16612" s="21" t="str">
        <f t="shared" si="259"/>
        <v>PlattsvilleWind2065RCP6.0</v>
      </c>
      <c r="C16612" t="s">
        <v>416</v>
      </c>
      <c r="D16612" t="s">
        <v>1</v>
      </c>
      <c r="E16612" s="144" t="s">
        <v>192</v>
      </c>
      <c r="F16612" s="144">
        <v>2065</v>
      </c>
      <c r="G16612" s="147">
        <v>86.127536576015288</v>
      </c>
      <c r="H16612" s="147">
        <v>93.072168000000005</v>
      </c>
      <c r="I16612" s="147">
        <v>100.47351999999999</v>
      </c>
      <c r="J16612" s="147">
        <v>107.7918856</v>
      </c>
      <c r="K16612" s="147">
        <v>115.12522559999999</v>
      </c>
    </row>
    <row r="16613" spans="2:11" x14ac:dyDescent="0.2">
      <c r="B16613" s="21" t="str">
        <f t="shared" si="259"/>
        <v>PlattsvilleWind2070RCP6.0</v>
      </c>
      <c r="C16613" t="s">
        <v>416</v>
      </c>
      <c r="D16613" t="s">
        <v>1</v>
      </c>
      <c r="E16613" s="144" t="s">
        <v>192</v>
      </c>
      <c r="F16613" s="144">
        <v>2070</v>
      </c>
      <c r="G16613" s="147">
        <v>86.195233598279799</v>
      </c>
      <c r="H16613" s="147">
        <v>93.154194000000004</v>
      </c>
      <c r="I16613" s="147">
        <v>100.5774</v>
      </c>
      <c r="J16613" s="147">
        <v>107.91142599999999</v>
      </c>
      <c r="K16613" s="147">
        <v>115.26152399999999</v>
      </c>
    </row>
    <row r="16614" spans="2:11" x14ac:dyDescent="0.2">
      <c r="B16614" s="21" t="str">
        <f t="shared" si="259"/>
        <v>PlattsvilleWind2075RCP6.0</v>
      </c>
      <c r="C16614" t="s">
        <v>416</v>
      </c>
      <c r="D16614" t="s">
        <v>1</v>
      </c>
      <c r="E16614" s="144" t="s">
        <v>192</v>
      </c>
      <c r="F16614" s="144">
        <v>2075</v>
      </c>
      <c r="G16614" s="147">
        <v>86.322165515025745</v>
      </c>
      <c r="H16614" s="147">
        <v>93.329638500000001</v>
      </c>
      <c r="I16614" s="147">
        <v>100.81505</v>
      </c>
      <c r="J16614" s="147">
        <v>108.20241249999999</v>
      </c>
      <c r="K16614" s="147">
        <v>115.607856</v>
      </c>
    </row>
    <row r="16615" spans="2:11" x14ac:dyDescent="0.2">
      <c r="B16615" s="21" t="str">
        <f t="shared" si="259"/>
        <v>PlattsvilleWind2080RCP6.0</v>
      </c>
      <c r="C16615" t="s">
        <v>416</v>
      </c>
      <c r="D16615" t="s">
        <v>1</v>
      </c>
      <c r="E16615" s="144" t="s">
        <v>192</v>
      </c>
      <c r="F16615" s="144">
        <v>2080</v>
      </c>
      <c r="G16615" s="147">
        <v>86.44909743177169</v>
      </c>
      <c r="H16615" s="147">
        <v>93.505083000000013</v>
      </c>
      <c r="I16615" s="147">
        <v>101.0527</v>
      </c>
      <c r="J16615" s="147">
        <v>108.493399</v>
      </c>
      <c r="K16615" s="147">
        <v>115.95418799999999</v>
      </c>
    </row>
    <row r="16616" spans="2:11" x14ac:dyDescent="0.2">
      <c r="B16616" s="21" t="str">
        <f t="shared" si="259"/>
        <v>PlattsvilleWind2085RCP6.0</v>
      </c>
      <c r="C16616" t="s">
        <v>416</v>
      </c>
      <c r="D16616" t="s">
        <v>1</v>
      </c>
      <c r="E16616" s="144" t="s">
        <v>192</v>
      </c>
      <c r="F16616" s="144">
        <v>2085</v>
      </c>
      <c r="G16616" s="147">
        <v>86.576029348517622</v>
      </c>
      <c r="H16616" s="147">
        <v>93.680527500000011</v>
      </c>
      <c r="I16616" s="147">
        <v>101.29035</v>
      </c>
      <c r="J16616" s="147">
        <v>108.7843855</v>
      </c>
      <c r="K16616" s="147">
        <v>116.30051999999998</v>
      </c>
    </row>
    <row r="16617" spans="2:11" x14ac:dyDescent="0.2">
      <c r="B16617" s="21" t="str">
        <f t="shared" si="259"/>
        <v>PlattsvilleWind2090RCP6.0</v>
      </c>
      <c r="C16617" t="s">
        <v>416</v>
      </c>
      <c r="D16617" t="s">
        <v>1</v>
      </c>
      <c r="E16617" s="144" t="s">
        <v>192</v>
      </c>
      <c r="F16617" s="144">
        <v>2090</v>
      </c>
      <c r="G16617" s="147">
        <v>87.049908504369157</v>
      </c>
      <c r="H16617" s="147">
        <v>94.302558000000005</v>
      </c>
      <c r="I16617" s="147">
        <v>102.0964</v>
      </c>
      <c r="J16617" s="147">
        <v>109.746476</v>
      </c>
      <c r="K16617" s="147">
        <v>117.42516799999999</v>
      </c>
    </row>
    <row r="16618" spans="2:11" x14ac:dyDescent="0.2">
      <c r="B16618" s="21" t="str">
        <f t="shared" si="259"/>
        <v>PlattsvilleWind2095RCP6.0</v>
      </c>
      <c r="C16618" t="s">
        <v>416</v>
      </c>
      <c r="D16618" t="s">
        <v>1</v>
      </c>
      <c r="E16618" s="144" t="s">
        <v>192</v>
      </c>
      <c r="F16618" s="144">
        <v>2095</v>
      </c>
      <c r="G16618" s="147">
        <v>87.396855743474731</v>
      </c>
      <c r="H16618" s="147">
        <v>94.749144000000001</v>
      </c>
      <c r="I16618" s="147">
        <v>102.66479999999999</v>
      </c>
      <c r="J16618" s="147">
        <v>110.41757999999999</v>
      </c>
      <c r="K16618" s="147">
        <v>118.20348399999997</v>
      </c>
    </row>
    <row r="16619" spans="2:11" x14ac:dyDescent="0.2">
      <c r="B16619" s="21" t="str">
        <f t="shared" si="259"/>
        <v>PlattsvilleWind2100RCP6.0</v>
      </c>
      <c r="C16619" t="s">
        <v>416</v>
      </c>
      <c r="D16619" t="s">
        <v>1</v>
      </c>
      <c r="E16619" s="144" t="s">
        <v>192</v>
      </c>
      <c r="F16619" s="144">
        <v>2100</v>
      </c>
      <c r="G16619" s="147">
        <v>87.74380298258032</v>
      </c>
      <c r="H16619" s="147">
        <v>95.195729999999998</v>
      </c>
      <c r="I16619" s="147">
        <v>103.23319999999998</v>
      </c>
      <c r="J16619" s="147">
        <v>111.08868399999999</v>
      </c>
      <c r="K16619" s="147">
        <v>118.98179999999998</v>
      </c>
    </row>
    <row r="16620" spans="2:11" x14ac:dyDescent="0.2">
      <c r="B16620" s="21" t="str">
        <f t="shared" si="259"/>
        <v>PlattsvilleWind2023RCP8.5</v>
      </c>
      <c r="C16620" t="s">
        <v>416</v>
      </c>
      <c r="D16620" t="s">
        <v>1</v>
      </c>
      <c r="E16620" s="144" t="s">
        <v>191</v>
      </c>
      <c r="F16620" s="144">
        <v>2023</v>
      </c>
      <c r="G16620" s="147">
        <v>85.382869331105738</v>
      </c>
      <c r="H16620" s="147">
        <v>92.115197999999992</v>
      </c>
      <c r="I16620" s="147">
        <v>99.244599999999991</v>
      </c>
      <c r="J16620" s="147">
        <v>106.338526</v>
      </c>
      <c r="K16620" s="147">
        <v>113.44048799999999</v>
      </c>
    </row>
    <row r="16621" spans="2:11" x14ac:dyDescent="0.2">
      <c r="B16621" s="21" t="str">
        <f t="shared" si="259"/>
        <v>PlattsvilleWind2025RCP8.5</v>
      </c>
      <c r="C16621" t="s">
        <v>416</v>
      </c>
      <c r="D16621" t="s">
        <v>1</v>
      </c>
      <c r="E16621" s="144" t="s">
        <v>191</v>
      </c>
      <c r="F16621" s="144">
        <v>2025</v>
      </c>
      <c r="G16621" s="147">
        <v>85.540829049722916</v>
      </c>
      <c r="H16621" s="147">
        <v>92.324820000000003</v>
      </c>
      <c r="I16621" s="147">
        <v>99.51573333333333</v>
      </c>
      <c r="J16621" s="147">
        <v>106.66359200000001</v>
      </c>
      <c r="K16621" s="147">
        <v>113.82033599999998</v>
      </c>
    </row>
    <row r="16622" spans="2:11" x14ac:dyDescent="0.2">
      <c r="B16622" s="21" t="str">
        <f t="shared" si="259"/>
        <v>PlattsvilleWind2030RCP8.5</v>
      </c>
      <c r="C16622" t="s">
        <v>416</v>
      </c>
      <c r="D16622" t="s">
        <v>1</v>
      </c>
      <c r="E16622" s="144" t="s">
        <v>191</v>
      </c>
      <c r="F16622" s="144">
        <v>2030</v>
      </c>
      <c r="G16622" s="147">
        <v>85.698788768340094</v>
      </c>
      <c r="H16622" s="147">
        <v>92.534441999999999</v>
      </c>
      <c r="I16622" s="147">
        <v>99.786866666666654</v>
      </c>
      <c r="J16622" s="147">
        <v>106.988658</v>
      </c>
      <c r="K16622" s="147">
        <v>114.20018399999999</v>
      </c>
    </row>
    <row r="16623" spans="2:11" x14ac:dyDescent="0.2">
      <c r="B16623" s="21" t="str">
        <f t="shared" si="259"/>
        <v>PlattsvilleWind2035RCP8.5</v>
      </c>
      <c r="C16623" t="s">
        <v>416</v>
      </c>
      <c r="D16623" t="s">
        <v>1</v>
      </c>
      <c r="E16623" s="144" t="s">
        <v>191</v>
      </c>
      <c r="F16623" s="144">
        <v>2035</v>
      </c>
      <c r="G16623" s="147">
        <v>85.856748486957272</v>
      </c>
      <c r="H16623" s="147">
        <v>92.744064000000009</v>
      </c>
      <c r="I16623" s="147">
        <v>100.05799999999999</v>
      </c>
      <c r="J16623" s="147">
        <v>107.31372400000001</v>
      </c>
      <c r="K16623" s="147">
        <v>114.58003199999999</v>
      </c>
    </row>
    <row r="16624" spans="2:11" x14ac:dyDescent="0.2">
      <c r="B16624" s="21" t="str">
        <f t="shared" si="259"/>
        <v>PlattsvilleWind2040RCP8.5</v>
      </c>
      <c r="C16624" t="s">
        <v>416</v>
      </c>
      <c r="D16624" t="s">
        <v>1</v>
      </c>
      <c r="E16624" s="144" t="s">
        <v>191</v>
      </c>
      <c r="F16624" s="144">
        <v>2040</v>
      </c>
      <c r="G16624" s="147">
        <v>85.96957685739811</v>
      </c>
      <c r="H16624" s="147">
        <v>92.880774000000002</v>
      </c>
      <c r="I16624" s="147">
        <v>100.23113333333333</v>
      </c>
      <c r="J16624" s="147">
        <v>107.512958</v>
      </c>
      <c r="K16624" s="147">
        <v>114.80719599999999</v>
      </c>
    </row>
    <row r="16625" spans="2:11" x14ac:dyDescent="0.2">
      <c r="B16625" s="21" t="str">
        <f t="shared" si="259"/>
        <v>PlattsvilleWind2045RCP8.5</v>
      </c>
      <c r="C16625" t="s">
        <v>416</v>
      </c>
      <c r="D16625" t="s">
        <v>1</v>
      </c>
      <c r="E16625" s="144" t="s">
        <v>191</v>
      </c>
      <c r="F16625" s="144">
        <v>2045</v>
      </c>
      <c r="G16625" s="147">
        <v>86.082405227838962</v>
      </c>
      <c r="H16625" s="147">
        <v>93.01748400000001</v>
      </c>
      <c r="I16625" s="147">
        <v>100.40426666666666</v>
      </c>
      <c r="J16625" s="147">
        <v>107.712192</v>
      </c>
      <c r="K16625" s="147">
        <v>115.03435999999999</v>
      </c>
    </row>
    <row r="16626" spans="2:11" x14ac:dyDescent="0.2">
      <c r="B16626" s="21" t="str">
        <f t="shared" si="259"/>
        <v>PlattsvilleWind2050RCP8.5</v>
      </c>
      <c r="C16626" t="s">
        <v>416</v>
      </c>
      <c r="D16626" t="s">
        <v>1</v>
      </c>
      <c r="E16626" s="144" t="s">
        <v>191</v>
      </c>
      <c r="F16626" s="144">
        <v>2050</v>
      </c>
      <c r="G16626" s="147">
        <v>86.364476153941055</v>
      </c>
      <c r="H16626" s="147">
        <v>93.388120000000001</v>
      </c>
      <c r="I16626" s="147">
        <v>100.89426666666667</v>
      </c>
      <c r="J16626" s="147">
        <v>108.299408</v>
      </c>
      <c r="K16626" s="147">
        <v>115.72329999999999</v>
      </c>
    </row>
    <row r="16627" spans="2:11" x14ac:dyDescent="0.2">
      <c r="B16627" s="21" t="str">
        <f t="shared" si="259"/>
        <v>PlattsvilleWind2055RCP8.5</v>
      </c>
      <c r="C16627" t="s">
        <v>416</v>
      </c>
      <c r="D16627" t="s">
        <v>1</v>
      </c>
      <c r="E16627" s="144" t="s">
        <v>191</v>
      </c>
      <c r="F16627" s="144">
        <v>2055</v>
      </c>
      <c r="G16627" s="147">
        <v>86.533718709602311</v>
      </c>
      <c r="H16627" s="147">
        <v>93.622046000000012</v>
      </c>
      <c r="I16627" s="147">
        <v>101.21113333333334</v>
      </c>
      <c r="J16627" s="147">
        <v>108.68738999999999</v>
      </c>
      <c r="K16627" s="147">
        <v>116.18507599999998</v>
      </c>
    </row>
    <row r="16628" spans="2:11" x14ac:dyDescent="0.2">
      <c r="B16628" s="21" t="str">
        <f t="shared" si="259"/>
        <v>PlattsvilleWind2060RCP8.5</v>
      </c>
      <c r="C16628" t="s">
        <v>416</v>
      </c>
      <c r="D16628" t="s">
        <v>1</v>
      </c>
      <c r="E16628" s="144" t="s">
        <v>191</v>
      </c>
      <c r="F16628" s="144">
        <v>2060</v>
      </c>
      <c r="G16628" s="147">
        <v>87.049908504369157</v>
      </c>
      <c r="H16628" s="147">
        <v>94.302558000000005</v>
      </c>
      <c r="I16628" s="147">
        <v>102.0964</v>
      </c>
      <c r="J16628" s="147">
        <v>109.746476</v>
      </c>
      <c r="K16628" s="147">
        <v>117.42516799999999</v>
      </c>
    </row>
    <row r="16629" spans="2:11" x14ac:dyDescent="0.2">
      <c r="B16629" s="21" t="str">
        <f t="shared" si="259"/>
        <v>PlattsvilleWind2065RCP8.5</v>
      </c>
      <c r="C16629" t="s">
        <v>416</v>
      </c>
      <c r="D16629" t="s">
        <v>1</v>
      </c>
      <c r="E16629" s="144" t="s">
        <v>191</v>
      </c>
      <c r="F16629" s="144">
        <v>2065</v>
      </c>
      <c r="G16629" s="147">
        <v>87.396855743474731</v>
      </c>
      <c r="H16629" s="147">
        <v>94.749144000000001</v>
      </c>
      <c r="I16629" s="147">
        <v>102.66479999999999</v>
      </c>
      <c r="J16629" s="147">
        <v>110.41757999999999</v>
      </c>
      <c r="K16629" s="147">
        <v>118.20348399999997</v>
      </c>
    </row>
    <row r="16630" spans="2:11" x14ac:dyDescent="0.2">
      <c r="B16630" s="21" t="str">
        <f t="shared" si="259"/>
        <v>PlattsvilleWind2070RCP8.5</v>
      </c>
      <c r="C16630" t="s">
        <v>416</v>
      </c>
      <c r="D16630" t="s">
        <v>1</v>
      </c>
      <c r="E16630" s="144" t="s">
        <v>191</v>
      </c>
      <c r="F16630" s="144">
        <v>2070</v>
      </c>
      <c r="G16630" s="147">
        <v>87.963818304939963</v>
      </c>
      <c r="H16630" s="147">
        <v>95.490415999999996</v>
      </c>
      <c r="I16630" s="147">
        <v>103.62193333333332</v>
      </c>
      <c r="J16630" s="147">
        <v>111.55705866666666</v>
      </c>
      <c r="K16630" s="147">
        <v>119.53295199999998</v>
      </c>
    </row>
    <row r="16631" spans="2:11" x14ac:dyDescent="0.2">
      <c r="B16631" s="21" t="str">
        <f t="shared" si="259"/>
        <v>PlattsvilleWind2075RCP8.5</v>
      </c>
      <c r="C16631" t="s">
        <v>416</v>
      </c>
      <c r="D16631" t="s">
        <v>1</v>
      </c>
      <c r="E16631" s="144" t="s">
        <v>191</v>
      </c>
      <c r="F16631" s="144">
        <v>2075</v>
      </c>
      <c r="G16631" s="147">
        <v>88.183833627299592</v>
      </c>
      <c r="H16631" s="147">
        <v>95.785102000000009</v>
      </c>
      <c r="I16631" s="147">
        <v>104.01066666666665</v>
      </c>
      <c r="J16631" s="147">
        <v>112.02543333333332</v>
      </c>
      <c r="K16631" s="147">
        <v>120.084104</v>
      </c>
    </row>
    <row r="16632" spans="2:11" x14ac:dyDescent="0.2">
      <c r="B16632" s="21" t="str">
        <f t="shared" si="259"/>
        <v>PlattsvilleWind2080RCP8.5</v>
      </c>
      <c r="C16632" t="s">
        <v>416</v>
      </c>
      <c r="D16632" t="s">
        <v>1</v>
      </c>
      <c r="E16632" s="144" t="s">
        <v>191</v>
      </c>
      <c r="F16632" s="144">
        <v>2080</v>
      </c>
      <c r="G16632" s="147">
        <v>88.403848949659235</v>
      </c>
      <c r="H16632" s="147">
        <v>96.079788000000008</v>
      </c>
      <c r="I16632" s="147">
        <v>104.39939999999999</v>
      </c>
      <c r="J16632" s="147">
        <v>112.493808</v>
      </c>
      <c r="K16632" s="147">
        <v>120.635256</v>
      </c>
    </row>
    <row r="16633" spans="2:11" x14ac:dyDescent="0.2">
      <c r="B16633" s="21" t="str">
        <f t="shared" si="259"/>
        <v>PlattsvilleWind2085RCP8.5</v>
      </c>
      <c r="C16633" t="s">
        <v>416</v>
      </c>
      <c r="D16633" t="s">
        <v>1</v>
      </c>
      <c r="E16633" s="144" t="s">
        <v>191</v>
      </c>
      <c r="F16633" s="144">
        <v>2085</v>
      </c>
      <c r="G16633" s="147">
        <v>88.835417466595459</v>
      </c>
      <c r="H16633" s="147">
        <v>96.644856000000004</v>
      </c>
      <c r="I16633" s="147">
        <v>105.13929999999999</v>
      </c>
      <c r="J16633" s="147">
        <v>113.379875</v>
      </c>
      <c r="K16633" s="147">
        <v>121.668666</v>
      </c>
    </row>
    <row r="16634" spans="2:11" x14ac:dyDescent="0.2">
      <c r="B16634" s="21" t="str">
        <f t="shared" si="259"/>
        <v>PlattsvilleWind2090RCP8.5</v>
      </c>
      <c r="C16634" t="s">
        <v>416</v>
      </c>
      <c r="D16634" t="s">
        <v>1</v>
      </c>
      <c r="E16634" s="144" t="s">
        <v>191</v>
      </c>
      <c r="F16634" s="144">
        <v>2090</v>
      </c>
      <c r="G16634" s="147">
        <v>89.266985983531669</v>
      </c>
      <c r="H16634" s="147">
        <v>97.209924000000001</v>
      </c>
      <c r="I16634" s="147">
        <v>105.8792</v>
      </c>
      <c r="J16634" s="147">
        <v>114.26594200000001</v>
      </c>
      <c r="K16634" s="147">
        <v>122.70207599999999</v>
      </c>
    </row>
    <row r="16635" spans="2:11" x14ac:dyDescent="0.2">
      <c r="B16635" s="21" t="str">
        <f t="shared" si="259"/>
        <v>PlattsvilleWind2095RCP8.5</v>
      </c>
      <c r="C16635" t="s">
        <v>416</v>
      </c>
      <c r="D16635" t="s">
        <v>1</v>
      </c>
      <c r="E16635" s="144" t="s">
        <v>191</v>
      </c>
      <c r="F16635" s="144">
        <v>2095</v>
      </c>
      <c r="G16635" s="147">
        <v>89.266985983531669</v>
      </c>
      <c r="H16635" s="147">
        <v>97.209924000000001</v>
      </c>
      <c r="I16635" s="147">
        <v>105.8792</v>
      </c>
      <c r="J16635" s="147">
        <v>114.26594200000001</v>
      </c>
      <c r="K16635" s="147">
        <v>122.70207599999999</v>
      </c>
    </row>
    <row r="16636" spans="2:11" x14ac:dyDescent="0.2">
      <c r="B16636" s="21" t="str">
        <f t="shared" si="259"/>
        <v>PlattsvilleWind2100RCP8.5</v>
      </c>
      <c r="C16636" t="s">
        <v>416</v>
      </c>
      <c r="D16636" t="s">
        <v>1</v>
      </c>
      <c r="E16636" s="144" t="s">
        <v>191</v>
      </c>
      <c r="F16636" s="144">
        <v>2100</v>
      </c>
      <c r="G16636" s="147">
        <v>89.266985983531669</v>
      </c>
      <c r="H16636" s="147">
        <v>97.209924000000001</v>
      </c>
      <c r="I16636" s="147">
        <v>105.8792</v>
      </c>
      <c r="J16636" s="147">
        <v>114.26594200000001</v>
      </c>
      <c r="K16636" s="147">
        <v>122.70207599999999</v>
      </c>
    </row>
    <row r="16637" spans="2:11" x14ac:dyDescent="0.2">
      <c r="B16637" s="21" t="str">
        <f t="shared" si="259"/>
        <v>Point AlexanderIce Accretion2023RCP4.5</v>
      </c>
      <c r="C16637" t="s">
        <v>417</v>
      </c>
      <c r="D16637" t="s">
        <v>486</v>
      </c>
      <c r="E16637" s="144" t="s">
        <v>193</v>
      </c>
      <c r="F16637" s="144">
        <v>2023</v>
      </c>
      <c r="G16637" s="147">
        <v>14.445765365384117</v>
      </c>
      <c r="H16637" s="147">
        <v>17.280599999999996</v>
      </c>
      <c r="I16637" s="147">
        <v>20.880000000000003</v>
      </c>
      <c r="J16637" s="147">
        <v>23.639599999999998</v>
      </c>
      <c r="K16637" s="147">
        <v>26.384399999999996</v>
      </c>
    </row>
    <row r="16638" spans="2:11" x14ac:dyDescent="0.2">
      <c r="B16638" s="21" t="str">
        <f t="shared" si="259"/>
        <v>Point AlexanderIce Accretion2025RCP4.5</v>
      </c>
      <c r="C16638" t="s">
        <v>417</v>
      </c>
      <c r="D16638" t="s">
        <v>486</v>
      </c>
      <c r="E16638" s="144" t="s">
        <v>193</v>
      </c>
      <c r="F16638" s="144">
        <v>2025</v>
      </c>
      <c r="G16638" s="147">
        <v>14.50143305465342</v>
      </c>
      <c r="H16638" s="147">
        <v>17.346999999999998</v>
      </c>
      <c r="I16638" s="147">
        <v>20.956666666666671</v>
      </c>
      <c r="J16638" s="147">
        <v>23.722466666666666</v>
      </c>
      <c r="K16638" s="147">
        <v>26.476799999999997</v>
      </c>
    </row>
    <row r="16639" spans="2:11" x14ac:dyDescent="0.2">
      <c r="B16639" s="21" t="str">
        <f t="shared" si="259"/>
        <v>Point AlexanderIce Accretion2030RCP4.5</v>
      </c>
      <c r="C16639" t="s">
        <v>417</v>
      </c>
      <c r="D16639" t="s">
        <v>486</v>
      </c>
      <c r="E16639" s="144" t="s">
        <v>193</v>
      </c>
      <c r="F16639" s="144">
        <v>2030</v>
      </c>
      <c r="G16639" s="147">
        <v>14.557100743922723</v>
      </c>
      <c r="H16639" s="147">
        <v>17.413399999999996</v>
      </c>
      <c r="I16639" s="147">
        <v>21.033333333333335</v>
      </c>
      <c r="J16639" s="147">
        <v>23.80533333333333</v>
      </c>
      <c r="K16639" s="147">
        <v>26.569199999999995</v>
      </c>
    </row>
    <row r="16640" spans="2:11" x14ac:dyDescent="0.2">
      <c r="B16640" s="21" t="str">
        <f t="shared" si="259"/>
        <v>Point AlexanderIce Accretion2035RCP4.5</v>
      </c>
      <c r="C16640" t="s">
        <v>417</v>
      </c>
      <c r="D16640" t="s">
        <v>486</v>
      </c>
      <c r="E16640" s="144" t="s">
        <v>193</v>
      </c>
      <c r="F16640" s="144">
        <v>2035</v>
      </c>
      <c r="G16640" s="147">
        <v>14.612768433192027</v>
      </c>
      <c r="H16640" s="147">
        <v>17.479799999999997</v>
      </c>
      <c r="I16640" s="147">
        <v>21.11</v>
      </c>
      <c r="J16640" s="147">
        <v>23.888199999999998</v>
      </c>
      <c r="K16640" s="147">
        <v>26.661599999999996</v>
      </c>
    </row>
    <row r="16641" spans="2:11" x14ac:dyDescent="0.2">
      <c r="B16641" s="21" t="str">
        <f t="shared" si="259"/>
        <v>Point AlexanderIce Accretion2040RCP4.5</v>
      </c>
      <c r="C16641" t="s">
        <v>417</v>
      </c>
      <c r="D16641" t="s">
        <v>486</v>
      </c>
      <c r="E16641" s="144" t="s">
        <v>193</v>
      </c>
      <c r="F16641" s="144">
        <v>2040</v>
      </c>
      <c r="G16641" s="147">
        <v>14.66843612246133</v>
      </c>
      <c r="H16641" s="147">
        <v>17.546199999999999</v>
      </c>
      <c r="I16641" s="147">
        <v>21.186666666666667</v>
      </c>
      <c r="J16641" s="147">
        <v>23.971066666666665</v>
      </c>
      <c r="K16641" s="147">
        <v>26.753999999999998</v>
      </c>
    </row>
    <row r="16642" spans="2:11" x14ac:dyDescent="0.2">
      <c r="B16642" s="21" t="str">
        <f t="shared" si="259"/>
        <v>Point AlexanderIce Accretion2045RCP4.5</v>
      </c>
      <c r="C16642" t="s">
        <v>417</v>
      </c>
      <c r="D16642" t="s">
        <v>486</v>
      </c>
      <c r="E16642" s="144" t="s">
        <v>193</v>
      </c>
      <c r="F16642" s="144">
        <v>2045</v>
      </c>
      <c r="G16642" s="147">
        <v>14.724103811730632</v>
      </c>
      <c r="H16642" s="147">
        <v>17.612599999999997</v>
      </c>
      <c r="I16642" s="147">
        <v>21.263333333333335</v>
      </c>
      <c r="J16642" s="147">
        <v>24.05393333333333</v>
      </c>
      <c r="K16642" s="147">
        <v>26.846399999999996</v>
      </c>
    </row>
    <row r="16643" spans="2:11" x14ac:dyDescent="0.2">
      <c r="B16643" s="21" t="str">
        <f t="shared" si="259"/>
        <v>Point AlexanderIce Accretion2050RCP4.5</v>
      </c>
      <c r="C16643" t="s">
        <v>417</v>
      </c>
      <c r="D16643" t="s">
        <v>486</v>
      </c>
      <c r="E16643" s="144" t="s">
        <v>193</v>
      </c>
      <c r="F16643" s="144">
        <v>2050</v>
      </c>
      <c r="G16643" s="147">
        <v>14.77698811653647</v>
      </c>
      <c r="H16643" s="147">
        <v>17.685639999999999</v>
      </c>
      <c r="I16643" s="147">
        <v>21.364000000000001</v>
      </c>
      <c r="J16643" s="147">
        <v>24.172959999999996</v>
      </c>
      <c r="K16643" s="147">
        <v>26.989199999999997</v>
      </c>
    </row>
    <row r="16644" spans="2:11" x14ac:dyDescent="0.2">
      <c r="B16644" s="21" t="str">
        <f t="shared" si="259"/>
        <v>Point AlexanderIce Accretion2055RCP4.5</v>
      </c>
      <c r="C16644" t="s">
        <v>417</v>
      </c>
      <c r="D16644" t="s">
        <v>486</v>
      </c>
      <c r="E16644" s="144" t="s">
        <v>193</v>
      </c>
      <c r="F16644" s="144">
        <v>2055</v>
      </c>
      <c r="G16644" s="147">
        <v>14.774204732073004</v>
      </c>
      <c r="H16644" s="147">
        <v>17.692279999999997</v>
      </c>
      <c r="I16644" s="147">
        <v>21.388000000000002</v>
      </c>
      <c r="J16644" s="147">
        <v>24.209119999999999</v>
      </c>
      <c r="K16644" s="147">
        <v>27.039599999999997</v>
      </c>
    </row>
    <row r="16645" spans="2:11" x14ac:dyDescent="0.2">
      <c r="B16645" s="21" t="str">
        <f t="shared" si="259"/>
        <v>Point AlexanderIce Accretion2060RCP4.5</v>
      </c>
      <c r="C16645" t="s">
        <v>417</v>
      </c>
      <c r="D16645" t="s">
        <v>486</v>
      </c>
      <c r="E16645" s="144" t="s">
        <v>193</v>
      </c>
      <c r="F16645" s="144">
        <v>2060</v>
      </c>
      <c r="G16645" s="147">
        <v>14.77142134760954</v>
      </c>
      <c r="H16645" s="147">
        <v>17.698919999999998</v>
      </c>
      <c r="I16645" s="147">
        <v>21.411999999999999</v>
      </c>
      <c r="J16645" s="147">
        <v>24.245279999999998</v>
      </c>
      <c r="K16645" s="147">
        <v>27.09</v>
      </c>
    </row>
    <row r="16646" spans="2:11" x14ac:dyDescent="0.2">
      <c r="B16646" s="21" t="str">
        <f t="shared" si="259"/>
        <v>Point AlexanderIce Accretion2065RCP4.5</v>
      </c>
      <c r="C16646" t="s">
        <v>417</v>
      </c>
      <c r="D16646" t="s">
        <v>486</v>
      </c>
      <c r="E16646" s="144" t="s">
        <v>193</v>
      </c>
      <c r="F16646" s="144">
        <v>2065</v>
      </c>
      <c r="G16646" s="147">
        <v>14.768637963146073</v>
      </c>
      <c r="H16646" s="147">
        <v>17.705559999999995</v>
      </c>
      <c r="I16646" s="147">
        <v>21.436</v>
      </c>
      <c r="J16646" s="147">
        <v>24.28144</v>
      </c>
      <c r="K16646" s="147">
        <v>27.1404</v>
      </c>
    </row>
    <row r="16647" spans="2:11" x14ac:dyDescent="0.2">
      <c r="B16647" s="21" t="str">
        <f t="shared" si="259"/>
        <v>Point AlexanderIce Accretion2070RCP4.5</v>
      </c>
      <c r="C16647" t="s">
        <v>417</v>
      </c>
      <c r="D16647" t="s">
        <v>486</v>
      </c>
      <c r="E16647" s="144" t="s">
        <v>193</v>
      </c>
      <c r="F16647" s="144">
        <v>2070</v>
      </c>
      <c r="G16647" s="147">
        <v>14.765854578682609</v>
      </c>
      <c r="H16647" s="147">
        <v>17.712199999999996</v>
      </c>
      <c r="I16647" s="147">
        <v>21.46</v>
      </c>
      <c r="J16647" s="147">
        <v>24.317599999999999</v>
      </c>
      <c r="K16647" s="147">
        <v>27.190799999999999</v>
      </c>
    </row>
    <row r="16648" spans="2:11" x14ac:dyDescent="0.2">
      <c r="B16648" s="21" t="str">
        <f t="shared" si="259"/>
        <v>Point AlexanderIce Accretion2075RCP4.5</v>
      </c>
      <c r="C16648" t="s">
        <v>417</v>
      </c>
      <c r="D16648" t="s">
        <v>486</v>
      </c>
      <c r="E16648" s="144" t="s">
        <v>193</v>
      </c>
      <c r="F16648" s="144">
        <v>2075</v>
      </c>
      <c r="G16648" s="147">
        <v>14.749618169312395</v>
      </c>
      <c r="H16648" s="147">
        <v>17.701133333333331</v>
      </c>
      <c r="I16648" s="147">
        <v>21.456666666666667</v>
      </c>
      <c r="J16648" s="147">
        <v>24.317599999999999</v>
      </c>
      <c r="K16648" s="147">
        <v>27.190799999999999</v>
      </c>
    </row>
    <row r="16649" spans="2:11" x14ac:dyDescent="0.2">
      <c r="B16649" s="21" t="str">
        <f t="shared" si="259"/>
        <v>Point AlexanderIce Accretion2080RCP4.5</v>
      </c>
      <c r="C16649" t="s">
        <v>417</v>
      </c>
      <c r="D16649" t="s">
        <v>486</v>
      </c>
      <c r="E16649" s="144" t="s">
        <v>193</v>
      </c>
      <c r="F16649" s="144">
        <v>2080</v>
      </c>
      <c r="G16649" s="147">
        <v>14.733381759942182</v>
      </c>
      <c r="H16649" s="147">
        <v>17.690066666666663</v>
      </c>
      <c r="I16649" s="147">
        <v>21.453333333333333</v>
      </c>
      <c r="J16649" s="147">
        <v>24.317599999999999</v>
      </c>
      <c r="K16649" s="147">
        <v>27.190799999999999</v>
      </c>
    </row>
    <row r="16650" spans="2:11" x14ac:dyDescent="0.2">
      <c r="B16650" s="21" t="str">
        <f t="shared" si="259"/>
        <v>Point AlexanderIce Accretion2085RCP4.5</v>
      </c>
      <c r="C16650" t="s">
        <v>417</v>
      </c>
      <c r="D16650" t="s">
        <v>486</v>
      </c>
      <c r="E16650" s="144" t="s">
        <v>193</v>
      </c>
      <c r="F16650" s="144">
        <v>2085</v>
      </c>
      <c r="G16650" s="147">
        <v>14.717145350571968</v>
      </c>
      <c r="H16650" s="147">
        <v>17.678999999999995</v>
      </c>
      <c r="I16650" s="147">
        <v>21.450000000000003</v>
      </c>
      <c r="J16650" s="147">
        <v>24.317599999999999</v>
      </c>
      <c r="K16650" s="147">
        <v>27.190799999999999</v>
      </c>
    </row>
    <row r="16651" spans="2:11" x14ac:dyDescent="0.2">
      <c r="B16651" s="21" t="str">
        <f t="shared" si="259"/>
        <v>Point AlexanderIce Accretion2090RCP4.5</v>
      </c>
      <c r="C16651" t="s">
        <v>417</v>
      </c>
      <c r="D16651" t="s">
        <v>486</v>
      </c>
      <c r="E16651" s="144" t="s">
        <v>193</v>
      </c>
      <c r="F16651" s="144">
        <v>2090</v>
      </c>
      <c r="G16651" s="147">
        <v>14.700908941201757</v>
      </c>
      <c r="H16651" s="147">
        <v>17.66793333333333</v>
      </c>
      <c r="I16651" s="147">
        <v>21.446666666666669</v>
      </c>
      <c r="J16651" s="147">
        <v>24.317599999999999</v>
      </c>
      <c r="K16651" s="147">
        <v>27.190799999999999</v>
      </c>
    </row>
    <row r="16652" spans="2:11" x14ac:dyDescent="0.2">
      <c r="B16652" s="21" t="str">
        <f t="shared" ref="B16652:B16715" si="260">C16652&amp;D16652&amp;F16652&amp;E16652</f>
        <v>Point AlexanderIce Accretion2095RCP4.5</v>
      </c>
      <c r="C16652" t="s">
        <v>417</v>
      </c>
      <c r="D16652" t="s">
        <v>486</v>
      </c>
      <c r="E16652" s="144" t="s">
        <v>193</v>
      </c>
      <c r="F16652" s="144">
        <v>2095</v>
      </c>
      <c r="G16652" s="147">
        <v>14.684672531831543</v>
      </c>
      <c r="H16652" s="147">
        <v>17.656866666666666</v>
      </c>
      <c r="I16652" s="147">
        <v>21.443333333333335</v>
      </c>
      <c r="J16652" s="147">
        <v>24.317599999999999</v>
      </c>
      <c r="K16652" s="147">
        <v>27.190799999999999</v>
      </c>
    </row>
    <row r="16653" spans="2:11" x14ac:dyDescent="0.2">
      <c r="B16653" s="21" t="str">
        <f t="shared" si="260"/>
        <v>Point AlexanderIce Accretion2100RCP4.5</v>
      </c>
      <c r="C16653" t="s">
        <v>417</v>
      </c>
      <c r="D16653" t="s">
        <v>486</v>
      </c>
      <c r="E16653" s="144" t="s">
        <v>193</v>
      </c>
      <c r="F16653" s="144">
        <v>2100</v>
      </c>
      <c r="G16653" s="147">
        <v>14.66843612246133</v>
      </c>
      <c r="H16653" s="147">
        <v>17.645799999999998</v>
      </c>
      <c r="I16653" s="147">
        <v>21.44</v>
      </c>
      <c r="J16653" s="147">
        <v>24.317599999999999</v>
      </c>
      <c r="K16653" s="147">
        <v>27.190799999999999</v>
      </c>
    </row>
    <row r="16654" spans="2:11" x14ac:dyDescent="0.2">
      <c r="B16654" s="21" t="str">
        <f t="shared" si="260"/>
        <v>Point AlexanderIce Accretion2023RCP6.0</v>
      </c>
      <c r="C16654" t="s">
        <v>417</v>
      </c>
      <c r="D16654" t="s">
        <v>486</v>
      </c>
      <c r="E16654" s="144" t="s">
        <v>192</v>
      </c>
      <c r="F16654" s="144">
        <v>2023</v>
      </c>
      <c r="G16654" s="147">
        <v>14.445765365384117</v>
      </c>
      <c r="H16654" s="147">
        <v>17.280599999999996</v>
      </c>
      <c r="I16654" s="147">
        <v>20.880000000000003</v>
      </c>
      <c r="J16654" s="147">
        <v>23.639599999999998</v>
      </c>
      <c r="K16654" s="147">
        <v>26.384399999999996</v>
      </c>
    </row>
    <row r="16655" spans="2:11" x14ac:dyDescent="0.2">
      <c r="B16655" s="21" t="str">
        <f t="shared" si="260"/>
        <v>Point AlexanderIce Accretion2025RCP6.0</v>
      </c>
      <c r="C16655" t="s">
        <v>417</v>
      </c>
      <c r="D16655" t="s">
        <v>486</v>
      </c>
      <c r="E16655" s="144" t="s">
        <v>192</v>
      </c>
      <c r="F16655" s="144">
        <v>2025</v>
      </c>
      <c r="G16655" s="147">
        <v>14.50143305465342</v>
      </c>
      <c r="H16655" s="147">
        <v>17.346999999999998</v>
      </c>
      <c r="I16655" s="147">
        <v>20.956666666666671</v>
      </c>
      <c r="J16655" s="147">
        <v>23.722466666666666</v>
      </c>
      <c r="K16655" s="147">
        <v>26.476799999999997</v>
      </c>
    </row>
    <row r="16656" spans="2:11" x14ac:dyDescent="0.2">
      <c r="B16656" s="21" t="str">
        <f t="shared" si="260"/>
        <v>Point AlexanderIce Accretion2030RCP6.0</v>
      </c>
      <c r="C16656" t="s">
        <v>417</v>
      </c>
      <c r="D16656" t="s">
        <v>486</v>
      </c>
      <c r="E16656" s="144" t="s">
        <v>192</v>
      </c>
      <c r="F16656" s="144">
        <v>2030</v>
      </c>
      <c r="G16656" s="147">
        <v>14.557100743922723</v>
      </c>
      <c r="H16656" s="147">
        <v>17.413399999999996</v>
      </c>
      <c r="I16656" s="147">
        <v>21.033333333333335</v>
      </c>
      <c r="J16656" s="147">
        <v>23.80533333333333</v>
      </c>
      <c r="K16656" s="147">
        <v>26.569199999999995</v>
      </c>
    </row>
    <row r="16657" spans="2:11" x14ac:dyDescent="0.2">
      <c r="B16657" s="21" t="str">
        <f t="shared" si="260"/>
        <v>Point AlexanderIce Accretion2035RCP6.0</v>
      </c>
      <c r="C16657" t="s">
        <v>417</v>
      </c>
      <c r="D16657" t="s">
        <v>486</v>
      </c>
      <c r="E16657" s="144" t="s">
        <v>192</v>
      </c>
      <c r="F16657" s="144">
        <v>2035</v>
      </c>
      <c r="G16657" s="147">
        <v>14.612768433192027</v>
      </c>
      <c r="H16657" s="147">
        <v>17.479799999999997</v>
      </c>
      <c r="I16657" s="147">
        <v>21.11</v>
      </c>
      <c r="J16657" s="147">
        <v>23.888199999999998</v>
      </c>
      <c r="K16657" s="147">
        <v>26.661599999999996</v>
      </c>
    </row>
    <row r="16658" spans="2:11" x14ac:dyDescent="0.2">
      <c r="B16658" s="21" t="str">
        <f t="shared" si="260"/>
        <v>Point AlexanderIce Accretion2040RCP6.0</v>
      </c>
      <c r="C16658" t="s">
        <v>417</v>
      </c>
      <c r="D16658" t="s">
        <v>486</v>
      </c>
      <c r="E16658" s="144" t="s">
        <v>192</v>
      </c>
      <c r="F16658" s="144">
        <v>2040</v>
      </c>
      <c r="G16658" s="147">
        <v>14.66843612246133</v>
      </c>
      <c r="H16658" s="147">
        <v>17.546199999999999</v>
      </c>
      <c r="I16658" s="147">
        <v>21.186666666666667</v>
      </c>
      <c r="J16658" s="147">
        <v>23.971066666666665</v>
      </c>
      <c r="K16658" s="147">
        <v>26.753999999999998</v>
      </c>
    </row>
    <row r="16659" spans="2:11" x14ac:dyDescent="0.2">
      <c r="B16659" s="21" t="str">
        <f t="shared" si="260"/>
        <v>Point AlexanderIce Accretion2045RCP6.0</v>
      </c>
      <c r="C16659" t="s">
        <v>417</v>
      </c>
      <c r="D16659" t="s">
        <v>486</v>
      </c>
      <c r="E16659" s="144" t="s">
        <v>192</v>
      </c>
      <c r="F16659" s="144">
        <v>2045</v>
      </c>
      <c r="G16659" s="147">
        <v>14.724103811730632</v>
      </c>
      <c r="H16659" s="147">
        <v>17.612599999999997</v>
      </c>
      <c r="I16659" s="147">
        <v>21.263333333333335</v>
      </c>
      <c r="J16659" s="147">
        <v>24.05393333333333</v>
      </c>
      <c r="K16659" s="147">
        <v>26.846399999999996</v>
      </c>
    </row>
    <row r="16660" spans="2:11" x14ac:dyDescent="0.2">
      <c r="B16660" s="21" t="str">
        <f t="shared" si="260"/>
        <v>Point AlexanderIce Accretion2050RCP6.0</v>
      </c>
      <c r="C16660" t="s">
        <v>417</v>
      </c>
      <c r="D16660" t="s">
        <v>486</v>
      </c>
      <c r="E16660" s="144" t="s">
        <v>192</v>
      </c>
      <c r="F16660" s="144">
        <v>2050</v>
      </c>
      <c r="G16660" s="147">
        <v>14.77698811653647</v>
      </c>
      <c r="H16660" s="147">
        <v>17.685639999999999</v>
      </c>
      <c r="I16660" s="147">
        <v>21.364000000000001</v>
      </c>
      <c r="J16660" s="147">
        <v>24.172959999999996</v>
      </c>
      <c r="K16660" s="147">
        <v>26.989199999999997</v>
      </c>
    </row>
    <row r="16661" spans="2:11" x14ac:dyDescent="0.2">
      <c r="B16661" s="21" t="str">
        <f t="shared" si="260"/>
        <v>Point AlexanderIce Accretion2055RCP6.0</v>
      </c>
      <c r="C16661" t="s">
        <v>417</v>
      </c>
      <c r="D16661" t="s">
        <v>486</v>
      </c>
      <c r="E16661" s="144" t="s">
        <v>192</v>
      </c>
      <c r="F16661" s="144">
        <v>2055</v>
      </c>
      <c r="G16661" s="147">
        <v>14.774204732073004</v>
      </c>
      <c r="H16661" s="147">
        <v>17.692279999999997</v>
      </c>
      <c r="I16661" s="147">
        <v>21.388000000000002</v>
      </c>
      <c r="J16661" s="147">
        <v>24.209119999999999</v>
      </c>
      <c r="K16661" s="147">
        <v>27.039599999999997</v>
      </c>
    </row>
    <row r="16662" spans="2:11" x14ac:dyDescent="0.2">
      <c r="B16662" s="21" t="str">
        <f t="shared" si="260"/>
        <v>Point AlexanderIce Accretion2060RCP6.0</v>
      </c>
      <c r="C16662" t="s">
        <v>417</v>
      </c>
      <c r="D16662" t="s">
        <v>486</v>
      </c>
      <c r="E16662" s="144" t="s">
        <v>192</v>
      </c>
      <c r="F16662" s="144">
        <v>2060</v>
      </c>
      <c r="G16662" s="147">
        <v>14.77142134760954</v>
      </c>
      <c r="H16662" s="147">
        <v>17.698919999999998</v>
      </c>
      <c r="I16662" s="147">
        <v>21.411999999999999</v>
      </c>
      <c r="J16662" s="147">
        <v>24.245279999999998</v>
      </c>
      <c r="K16662" s="147">
        <v>27.09</v>
      </c>
    </row>
    <row r="16663" spans="2:11" x14ac:dyDescent="0.2">
      <c r="B16663" s="21" t="str">
        <f t="shared" si="260"/>
        <v>Point AlexanderIce Accretion2065RCP6.0</v>
      </c>
      <c r="C16663" t="s">
        <v>417</v>
      </c>
      <c r="D16663" t="s">
        <v>486</v>
      </c>
      <c r="E16663" s="144" t="s">
        <v>192</v>
      </c>
      <c r="F16663" s="144">
        <v>2065</v>
      </c>
      <c r="G16663" s="147">
        <v>14.768637963146073</v>
      </c>
      <c r="H16663" s="147">
        <v>17.705559999999995</v>
      </c>
      <c r="I16663" s="147">
        <v>21.436</v>
      </c>
      <c r="J16663" s="147">
        <v>24.28144</v>
      </c>
      <c r="K16663" s="147">
        <v>27.1404</v>
      </c>
    </row>
    <row r="16664" spans="2:11" x14ac:dyDescent="0.2">
      <c r="B16664" s="21" t="str">
        <f t="shared" si="260"/>
        <v>Point AlexanderIce Accretion2070RCP6.0</v>
      </c>
      <c r="C16664" t="s">
        <v>417</v>
      </c>
      <c r="D16664" t="s">
        <v>486</v>
      </c>
      <c r="E16664" s="144" t="s">
        <v>192</v>
      </c>
      <c r="F16664" s="144">
        <v>2070</v>
      </c>
      <c r="G16664" s="147">
        <v>14.765854578682609</v>
      </c>
      <c r="H16664" s="147">
        <v>17.712199999999996</v>
      </c>
      <c r="I16664" s="147">
        <v>21.46</v>
      </c>
      <c r="J16664" s="147">
        <v>24.317599999999999</v>
      </c>
      <c r="K16664" s="147">
        <v>27.190799999999999</v>
      </c>
    </row>
    <row r="16665" spans="2:11" x14ac:dyDescent="0.2">
      <c r="B16665" s="21" t="str">
        <f t="shared" si="260"/>
        <v>Point AlexanderIce Accretion2075RCP6.0</v>
      </c>
      <c r="C16665" t="s">
        <v>417</v>
      </c>
      <c r="D16665" t="s">
        <v>486</v>
      </c>
      <c r="E16665" s="144" t="s">
        <v>192</v>
      </c>
      <c r="F16665" s="144">
        <v>2075</v>
      </c>
      <c r="G16665" s="147">
        <v>14.741499964627289</v>
      </c>
      <c r="H16665" s="147">
        <v>17.695599999999995</v>
      </c>
      <c r="I16665" s="147">
        <v>21.455000000000002</v>
      </c>
      <c r="J16665" s="147">
        <v>24.317599999999999</v>
      </c>
      <c r="K16665" s="147">
        <v>27.190799999999999</v>
      </c>
    </row>
    <row r="16666" spans="2:11" x14ac:dyDescent="0.2">
      <c r="B16666" s="21" t="str">
        <f t="shared" si="260"/>
        <v>Point AlexanderIce Accretion2080RCP6.0</v>
      </c>
      <c r="C16666" t="s">
        <v>417</v>
      </c>
      <c r="D16666" t="s">
        <v>486</v>
      </c>
      <c r="E16666" s="144" t="s">
        <v>192</v>
      </c>
      <c r="F16666" s="144">
        <v>2080</v>
      </c>
      <c r="G16666" s="147">
        <v>14.717145350571968</v>
      </c>
      <c r="H16666" s="147">
        <v>17.678999999999995</v>
      </c>
      <c r="I16666" s="147">
        <v>21.450000000000003</v>
      </c>
      <c r="J16666" s="147">
        <v>24.317599999999999</v>
      </c>
      <c r="K16666" s="147">
        <v>27.190799999999999</v>
      </c>
    </row>
    <row r="16667" spans="2:11" x14ac:dyDescent="0.2">
      <c r="B16667" s="21" t="str">
        <f t="shared" si="260"/>
        <v>Point AlexanderIce Accretion2085RCP6.0</v>
      </c>
      <c r="C16667" t="s">
        <v>417</v>
      </c>
      <c r="D16667" t="s">
        <v>486</v>
      </c>
      <c r="E16667" s="144" t="s">
        <v>192</v>
      </c>
      <c r="F16667" s="144">
        <v>2085</v>
      </c>
      <c r="G16667" s="147">
        <v>14.692790736516649</v>
      </c>
      <c r="H16667" s="147">
        <v>17.662399999999998</v>
      </c>
      <c r="I16667" s="147">
        <v>21.445</v>
      </c>
      <c r="J16667" s="147">
        <v>24.317599999999999</v>
      </c>
      <c r="K16667" s="147">
        <v>27.190799999999999</v>
      </c>
    </row>
    <row r="16668" spans="2:11" x14ac:dyDescent="0.2">
      <c r="B16668" s="21" t="str">
        <f t="shared" si="260"/>
        <v>Point AlexanderIce Accretion2090RCP6.0</v>
      </c>
      <c r="C16668" t="s">
        <v>417</v>
      </c>
      <c r="D16668" t="s">
        <v>486</v>
      </c>
      <c r="E16668" s="144" t="s">
        <v>192</v>
      </c>
      <c r="F16668" s="144">
        <v>2090</v>
      </c>
      <c r="G16668" s="147">
        <v>14.677714070672881</v>
      </c>
      <c r="H16668" s="147">
        <v>17.690066666666663</v>
      </c>
      <c r="I16668" s="147">
        <v>21.526666666666667</v>
      </c>
      <c r="J16668" s="147">
        <v>24.445666666666664</v>
      </c>
      <c r="K16668" s="147">
        <v>27.358799999999999</v>
      </c>
    </row>
    <row r="16669" spans="2:11" x14ac:dyDescent="0.2">
      <c r="B16669" s="21" t="str">
        <f t="shared" si="260"/>
        <v>Point AlexanderIce Accretion2095RCP6.0</v>
      </c>
      <c r="C16669" t="s">
        <v>417</v>
      </c>
      <c r="D16669" t="s">
        <v>486</v>
      </c>
      <c r="E16669" s="144" t="s">
        <v>192</v>
      </c>
      <c r="F16669" s="144">
        <v>2095</v>
      </c>
      <c r="G16669" s="147">
        <v>14.68699201888443</v>
      </c>
      <c r="H16669" s="147">
        <v>17.734333333333332</v>
      </c>
      <c r="I16669" s="147">
        <v>21.613333333333333</v>
      </c>
      <c r="J16669" s="147">
        <v>24.573733333333333</v>
      </c>
      <c r="K16669" s="147">
        <v>27.526799999999998</v>
      </c>
    </row>
    <row r="16670" spans="2:11" x14ac:dyDescent="0.2">
      <c r="B16670" s="21" t="str">
        <f t="shared" si="260"/>
        <v>Point AlexanderIce Accretion2100RCP6.0</v>
      </c>
      <c r="C16670" t="s">
        <v>417</v>
      </c>
      <c r="D16670" t="s">
        <v>486</v>
      </c>
      <c r="E16670" s="144" t="s">
        <v>192</v>
      </c>
      <c r="F16670" s="144">
        <v>2100</v>
      </c>
      <c r="G16670" s="147">
        <v>14.696269967095981</v>
      </c>
      <c r="H16670" s="147">
        <v>17.778599999999997</v>
      </c>
      <c r="I16670" s="147">
        <v>21.7</v>
      </c>
      <c r="J16670" s="147">
        <v>24.701799999999999</v>
      </c>
      <c r="K16670" s="147">
        <v>27.694799999999997</v>
      </c>
    </row>
    <row r="16671" spans="2:11" x14ac:dyDescent="0.2">
      <c r="B16671" s="21" t="str">
        <f t="shared" si="260"/>
        <v>Point AlexanderIce Accretion2023RCP8.5</v>
      </c>
      <c r="C16671" t="s">
        <v>417</v>
      </c>
      <c r="D16671" t="s">
        <v>486</v>
      </c>
      <c r="E16671" s="144" t="s">
        <v>191</v>
      </c>
      <c r="F16671" s="144">
        <v>2023</v>
      </c>
      <c r="G16671" s="147">
        <v>14.445765365384117</v>
      </c>
      <c r="H16671" s="147">
        <v>17.280599999999996</v>
      </c>
      <c r="I16671" s="147">
        <v>20.880000000000003</v>
      </c>
      <c r="J16671" s="147">
        <v>23.639599999999998</v>
      </c>
      <c r="K16671" s="147">
        <v>26.384399999999996</v>
      </c>
    </row>
    <row r="16672" spans="2:11" x14ac:dyDescent="0.2">
      <c r="B16672" s="21" t="str">
        <f t="shared" si="260"/>
        <v>Point AlexanderIce Accretion2025RCP8.5</v>
      </c>
      <c r="C16672" t="s">
        <v>417</v>
      </c>
      <c r="D16672" t="s">
        <v>486</v>
      </c>
      <c r="E16672" s="144" t="s">
        <v>191</v>
      </c>
      <c r="F16672" s="144">
        <v>2025</v>
      </c>
      <c r="G16672" s="147">
        <v>14.557100743922723</v>
      </c>
      <c r="H16672" s="147">
        <v>17.413399999999996</v>
      </c>
      <c r="I16672" s="147">
        <v>21.033333333333335</v>
      </c>
      <c r="J16672" s="147">
        <v>23.80533333333333</v>
      </c>
      <c r="K16672" s="147">
        <v>26.569199999999995</v>
      </c>
    </row>
    <row r="16673" spans="2:11" x14ac:dyDescent="0.2">
      <c r="B16673" s="21" t="str">
        <f t="shared" si="260"/>
        <v>Point AlexanderIce Accretion2030RCP8.5</v>
      </c>
      <c r="C16673" t="s">
        <v>417</v>
      </c>
      <c r="D16673" t="s">
        <v>486</v>
      </c>
      <c r="E16673" s="144" t="s">
        <v>191</v>
      </c>
      <c r="F16673" s="144">
        <v>2030</v>
      </c>
      <c r="G16673" s="147">
        <v>14.66843612246133</v>
      </c>
      <c r="H16673" s="147">
        <v>17.546199999999999</v>
      </c>
      <c r="I16673" s="147">
        <v>21.186666666666667</v>
      </c>
      <c r="J16673" s="147">
        <v>23.971066666666665</v>
      </c>
      <c r="K16673" s="147">
        <v>26.753999999999998</v>
      </c>
    </row>
    <row r="16674" spans="2:11" x14ac:dyDescent="0.2">
      <c r="B16674" s="21" t="str">
        <f t="shared" si="260"/>
        <v>Point AlexanderIce Accretion2035RCP8.5</v>
      </c>
      <c r="C16674" t="s">
        <v>417</v>
      </c>
      <c r="D16674" t="s">
        <v>486</v>
      </c>
      <c r="E16674" s="144" t="s">
        <v>191</v>
      </c>
      <c r="F16674" s="144">
        <v>2035</v>
      </c>
      <c r="G16674" s="147">
        <v>14.779771500999935</v>
      </c>
      <c r="H16674" s="147">
        <v>17.678999999999998</v>
      </c>
      <c r="I16674" s="147">
        <v>21.34</v>
      </c>
      <c r="J16674" s="147">
        <v>24.136799999999997</v>
      </c>
      <c r="K16674" s="147">
        <v>26.938799999999997</v>
      </c>
    </row>
    <row r="16675" spans="2:11" x14ac:dyDescent="0.2">
      <c r="B16675" s="21" t="str">
        <f t="shared" si="260"/>
        <v>Point AlexanderIce Accretion2040RCP8.5</v>
      </c>
      <c r="C16675" t="s">
        <v>417</v>
      </c>
      <c r="D16675" t="s">
        <v>486</v>
      </c>
      <c r="E16675" s="144" t="s">
        <v>191</v>
      </c>
      <c r="F16675" s="144">
        <v>2040</v>
      </c>
      <c r="G16675" s="147">
        <v>14.77513252689416</v>
      </c>
      <c r="H16675" s="147">
        <v>17.690066666666663</v>
      </c>
      <c r="I16675" s="147">
        <v>21.38</v>
      </c>
      <c r="J16675" s="147">
        <v>24.197066666666665</v>
      </c>
      <c r="K16675" s="147">
        <v>27.022799999999997</v>
      </c>
    </row>
    <row r="16676" spans="2:11" x14ac:dyDescent="0.2">
      <c r="B16676" s="21" t="str">
        <f t="shared" si="260"/>
        <v>Point AlexanderIce Accretion2045RCP8.5</v>
      </c>
      <c r="C16676" t="s">
        <v>417</v>
      </c>
      <c r="D16676" t="s">
        <v>486</v>
      </c>
      <c r="E16676" s="144" t="s">
        <v>191</v>
      </c>
      <c r="F16676" s="144">
        <v>2045</v>
      </c>
      <c r="G16676" s="147">
        <v>14.770493552788384</v>
      </c>
      <c r="H16676" s="147">
        <v>17.701133333333331</v>
      </c>
      <c r="I16676" s="147">
        <v>21.42</v>
      </c>
      <c r="J16676" s="147">
        <v>24.257333333333332</v>
      </c>
      <c r="K16676" s="147">
        <v>27.1068</v>
      </c>
    </row>
    <row r="16677" spans="2:11" x14ac:dyDescent="0.2">
      <c r="B16677" s="21" t="str">
        <f t="shared" si="260"/>
        <v>Point AlexanderIce Accretion2050RCP8.5</v>
      </c>
      <c r="C16677" t="s">
        <v>417</v>
      </c>
      <c r="D16677" t="s">
        <v>486</v>
      </c>
      <c r="E16677" s="144" t="s">
        <v>191</v>
      </c>
      <c r="F16677" s="144">
        <v>2050</v>
      </c>
      <c r="G16677" s="147">
        <v>14.733381759942182</v>
      </c>
      <c r="H16677" s="147">
        <v>17.690066666666663</v>
      </c>
      <c r="I16677" s="147">
        <v>21.453333333333333</v>
      </c>
      <c r="J16677" s="147">
        <v>24.317599999999999</v>
      </c>
      <c r="K16677" s="147">
        <v>27.190799999999999</v>
      </c>
    </row>
    <row r="16678" spans="2:11" x14ac:dyDescent="0.2">
      <c r="B16678" s="21" t="str">
        <f t="shared" si="260"/>
        <v>Point AlexanderIce Accretion2055RCP8.5</v>
      </c>
      <c r="C16678" t="s">
        <v>417</v>
      </c>
      <c r="D16678" t="s">
        <v>486</v>
      </c>
      <c r="E16678" s="144" t="s">
        <v>191</v>
      </c>
      <c r="F16678" s="144">
        <v>2055</v>
      </c>
      <c r="G16678" s="147">
        <v>14.700908941201757</v>
      </c>
      <c r="H16678" s="147">
        <v>17.66793333333333</v>
      </c>
      <c r="I16678" s="147">
        <v>21.446666666666669</v>
      </c>
      <c r="J16678" s="147">
        <v>24.317599999999999</v>
      </c>
      <c r="K16678" s="147">
        <v>27.190799999999999</v>
      </c>
    </row>
    <row r="16679" spans="2:11" x14ac:dyDescent="0.2">
      <c r="B16679" s="21" t="str">
        <f t="shared" si="260"/>
        <v>Point AlexanderIce Accretion2060RCP8.5</v>
      </c>
      <c r="C16679" t="s">
        <v>417</v>
      </c>
      <c r="D16679" t="s">
        <v>486</v>
      </c>
      <c r="E16679" s="144" t="s">
        <v>191</v>
      </c>
      <c r="F16679" s="144">
        <v>2060</v>
      </c>
      <c r="G16679" s="147">
        <v>14.677714070672881</v>
      </c>
      <c r="H16679" s="147">
        <v>17.690066666666663</v>
      </c>
      <c r="I16679" s="147">
        <v>21.526666666666667</v>
      </c>
      <c r="J16679" s="147">
        <v>24.445666666666664</v>
      </c>
      <c r="K16679" s="147">
        <v>27.358799999999999</v>
      </c>
    </row>
    <row r="16680" spans="2:11" x14ac:dyDescent="0.2">
      <c r="B16680" s="21" t="str">
        <f t="shared" si="260"/>
        <v>Point AlexanderIce Accretion2065RCP8.5</v>
      </c>
      <c r="C16680" t="s">
        <v>417</v>
      </c>
      <c r="D16680" t="s">
        <v>486</v>
      </c>
      <c r="E16680" s="144" t="s">
        <v>191</v>
      </c>
      <c r="F16680" s="144">
        <v>2065</v>
      </c>
      <c r="G16680" s="147">
        <v>14.68699201888443</v>
      </c>
      <c r="H16680" s="147">
        <v>17.734333333333332</v>
      </c>
      <c r="I16680" s="147">
        <v>21.613333333333333</v>
      </c>
      <c r="J16680" s="147">
        <v>24.573733333333333</v>
      </c>
      <c r="K16680" s="147">
        <v>27.526799999999998</v>
      </c>
    </row>
    <row r="16681" spans="2:11" x14ac:dyDescent="0.2">
      <c r="B16681" s="21" t="str">
        <f t="shared" si="260"/>
        <v>Point AlexanderIce Accretion2070RCP8.5</v>
      </c>
      <c r="C16681" t="s">
        <v>417</v>
      </c>
      <c r="D16681" t="s">
        <v>486</v>
      </c>
      <c r="E16681" s="144" t="s">
        <v>191</v>
      </c>
      <c r="F16681" s="144">
        <v>2070</v>
      </c>
      <c r="G16681" s="147">
        <v>14.66843612246133</v>
      </c>
      <c r="H16681" s="147">
        <v>17.767533333333329</v>
      </c>
      <c r="I16681" s="147">
        <v>21.7</v>
      </c>
      <c r="J16681" s="147">
        <v>24.709333333333333</v>
      </c>
      <c r="K16681" s="147">
        <v>27.711599999999997</v>
      </c>
    </row>
    <row r="16682" spans="2:11" x14ac:dyDescent="0.2">
      <c r="B16682" s="21" t="str">
        <f t="shared" si="260"/>
        <v>Point AlexanderIce Accretion2075RCP8.5</v>
      </c>
      <c r="C16682" t="s">
        <v>417</v>
      </c>
      <c r="D16682" t="s">
        <v>486</v>
      </c>
      <c r="E16682" s="144" t="s">
        <v>191</v>
      </c>
      <c r="F16682" s="144">
        <v>2075</v>
      </c>
      <c r="G16682" s="147">
        <v>14.640602277826677</v>
      </c>
      <c r="H16682" s="147">
        <v>17.756466666666665</v>
      </c>
      <c r="I16682" s="147">
        <v>21.7</v>
      </c>
      <c r="J16682" s="147">
        <v>24.716866666666665</v>
      </c>
      <c r="K16682" s="147">
        <v>27.728399999999997</v>
      </c>
    </row>
    <row r="16683" spans="2:11" x14ac:dyDescent="0.2">
      <c r="B16683" s="21" t="str">
        <f t="shared" si="260"/>
        <v>Point AlexanderIce Accretion2080RCP8.5</v>
      </c>
      <c r="C16683" t="s">
        <v>417</v>
      </c>
      <c r="D16683" t="s">
        <v>486</v>
      </c>
      <c r="E16683" s="144" t="s">
        <v>191</v>
      </c>
      <c r="F16683" s="144">
        <v>2080</v>
      </c>
      <c r="G16683" s="147">
        <v>14.612768433192025</v>
      </c>
      <c r="H16683" s="147">
        <v>17.745399999999997</v>
      </c>
      <c r="I16683" s="147">
        <v>21.7</v>
      </c>
      <c r="J16683" s="147">
        <v>24.724399999999999</v>
      </c>
      <c r="K16683" s="147">
        <v>27.745199999999997</v>
      </c>
    </row>
    <row r="16684" spans="2:11" x14ac:dyDescent="0.2">
      <c r="B16684" s="21" t="str">
        <f t="shared" si="260"/>
        <v>Point AlexanderIce Accretion2085RCP8.5</v>
      </c>
      <c r="C16684" t="s">
        <v>417</v>
      </c>
      <c r="D16684" t="s">
        <v>486</v>
      </c>
      <c r="E16684" s="144" t="s">
        <v>191</v>
      </c>
      <c r="F16684" s="144">
        <v>2085</v>
      </c>
      <c r="G16684" s="147">
        <v>14.362263831480163</v>
      </c>
      <c r="H16684" s="147">
        <v>17.471499999999999</v>
      </c>
      <c r="I16684" s="147">
        <v>21.4</v>
      </c>
      <c r="J16684" s="147">
        <v>24.396699999999996</v>
      </c>
      <c r="K16684" s="147">
        <v>27.392399999999995</v>
      </c>
    </row>
    <row r="16685" spans="2:11" x14ac:dyDescent="0.2">
      <c r="B16685" s="21" t="str">
        <f t="shared" si="260"/>
        <v>Point AlexanderIce Accretion2090RCP8.5</v>
      </c>
      <c r="C16685" t="s">
        <v>417</v>
      </c>
      <c r="D16685" t="s">
        <v>486</v>
      </c>
      <c r="E16685" s="144" t="s">
        <v>191</v>
      </c>
      <c r="F16685" s="144">
        <v>2090</v>
      </c>
      <c r="G16685" s="147">
        <v>14.1117592297683</v>
      </c>
      <c r="H16685" s="147">
        <v>17.197599999999998</v>
      </c>
      <c r="I16685" s="147">
        <v>21.099999999999998</v>
      </c>
      <c r="J16685" s="147">
        <v>24.068999999999996</v>
      </c>
      <c r="K16685" s="147">
        <v>27.039599999999997</v>
      </c>
    </row>
    <row r="16686" spans="2:11" x14ac:dyDescent="0.2">
      <c r="B16686" s="21" t="str">
        <f t="shared" si="260"/>
        <v>Point AlexanderIce Accretion2095RCP8.5</v>
      </c>
      <c r="C16686" t="s">
        <v>417</v>
      </c>
      <c r="D16686" t="s">
        <v>486</v>
      </c>
      <c r="E16686" s="144" t="s">
        <v>191</v>
      </c>
      <c r="F16686" s="144">
        <v>2095</v>
      </c>
      <c r="G16686" s="147">
        <v>14.1117592297683</v>
      </c>
      <c r="H16686" s="147">
        <v>17.197599999999998</v>
      </c>
      <c r="I16686" s="147">
        <v>21.099999999999998</v>
      </c>
      <c r="J16686" s="147">
        <v>24.068999999999996</v>
      </c>
      <c r="K16686" s="147">
        <v>27.039599999999997</v>
      </c>
    </row>
    <row r="16687" spans="2:11" x14ac:dyDescent="0.2">
      <c r="B16687" s="21" t="str">
        <f t="shared" si="260"/>
        <v>Point AlexanderIce Accretion2100RCP8.5</v>
      </c>
      <c r="C16687" t="s">
        <v>417</v>
      </c>
      <c r="D16687" t="s">
        <v>486</v>
      </c>
      <c r="E16687" s="144" t="s">
        <v>191</v>
      </c>
      <c r="F16687" s="144">
        <v>2100</v>
      </c>
      <c r="G16687" s="147">
        <v>14.1117592297683</v>
      </c>
      <c r="H16687" s="147">
        <v>17.197599999999998</v>
      </c>
      <c r="I16687" s="147">
        <v>21.099999999999998</v>
      </c>
      <c r="J16687" s="147">
        <v>24.068999999999996</v>
      </c>
      <c r="K16687" s="147">
        <v>27.039599999999997</v>
      </c>
    </row>
    <row r="16688" spans="2:11" x14ac:dyDescent="0.2">
      <c r="B16688" s="21" t="str">
        <f t="shared" si="260"/>
        <v>Point AlexanderWind2023RCP4.5</v>
      </c>
      <c r="C16688" t="s">
        <v>417</v>
      </c>
      <c r="D16688" t="s">
        <v>1</v>
      </c>
      <c r="E16688" s="144" t="s">
        <v>193</v>
      </c>
      <c r="F16688" s="144">
        <v>2023</v>
      </c>
      <c r="G16688" s="147">
        <v>77.357145566569272</v>
      </c>
      <c r="H16688" s="147">
        <v>83.299728000000002</v>
      </c>
      <c r="I16688" s="147">
        <v>89.542900000000003</v>
      </c>
      <c r="J16688" s="147">
        <v>95.791857000000007</v>
      </c>
      <c r="K16688" s="147">
        <v>102.03832199999999</v>
      </c>
    </row>
    <row r="16689" spans="2:11" x14ac:dyDescent="0.2">
      <c r="B16689" s="21" t="str">
        <f t="shared" si="260"/>
        <v>Point AlexanderWind2025RCP4.5</v>
      </c>
      <c r="C16689" t="s">
        <v>417</v>
      </c>
      <c r="D16689" t="s">
        <v>1</v>
      </c>
      <c r="E16689" s="144" t="s">
        <v>193</v>
      </c>
      <c r="F16689" s="144">
        <v>2025</v>
      </c>
      <c r="G16689" s="147">
        <v>77.417344683094029</v>
      </c>
      <c r="H16689" s="147">
        <v>83.360426000000004</v>
      </c>
      <c r="I16689" s="147">
        <v>89.603716666666671</v>
      </c>
      <c r="J16689" s="147">
        <v>95.853756500000003</v>
      </c>
      <c r="K16689" s="147">
        <v>102.10257999999999</v>
      </c>
    </row>
    <row r="16690" spans="2:11" x14ac:dyDescent="0.2">
      <c r="B16690" s="21" t="str">
        <f t="shared" si="260"/>
        <v>Point AlexanderWind2030RCP4.5</v>
      </c>
      <c r="C16690" t="s">
        <v>417</v>
      </c>
      <c r="D16690" t="s">
        <v>1</v>
      </c>
      <c r="E16690" s="144" t="s">
        <v>193</v>
      </c>
      <c r="F16690" s="144">
        <v>2030</v>
      </c>
      <c r="G16690" s="147">
        <v>77.477543799618772</v>
      </c>
      <c r="H16690" s="147">
        <v>83.421124000000006</v>
      </c>
      <c r="I16690" s="147">
        <v>89.664533333333338</v>
      </c>
      <c r="J16690" s="147">
        <v>95.915656000000013</v>
      </c>
      <c r="K16690" s="147">
        <v>102.166838</v>
      </c>
    </row>
    <row r="16691" spans="2:11" x14ac:dyDescent="0.2">
      <c r="B16691" s="21" t="str">
        <f t="shared" si="260"/>
        <v>Point AlexanderWind2035RCP4.5</v>
      </c>
      <c r="C16691" t="s">
        <v>417</v>
      </c>
      <c r="D16691" t="s">
        <v>1</v>
      </c>
      <c r="E16691" s="144" t="s">
        <v>193</v>
      </c>
      <c r="F16691" s="144">
        <v>2035</v>
      </c>
      <c r="G16691" s="147">
        <v>77.537742916143515</v>
      </c>
      <c r="H16691" s="147">
        <v>83.481821999999994</v>
      </c>
      <c r="I16691" s="147">
        <v>89.725349999999992</v>
      </c>
      <c r="J16691" s="147">
        <v>95.977555500000008</v>
      </c>
      <c r="K16691" s="147">
        <v>102.23109599999999</v>
      </c>
    </row>
    <row r="16692" spans="2:11" x14ac:dyDescent="0.2">
      <c r="B16692" s="21" t="str">
        <f t="shared" si="260"/>
        <v>Point AlexanderWind2040RCP4.5</v>
      </c>
      <c r="C16692" t="s">
        <v>417</v>
      </c>
      <c r="D16692" t="s">
        <v>1</v>
      </c>
      <c r="E16692" s="144" t="s">
        <v>193</v>
      </c>
      <c r="F16692" s="144">
        <v>2040</v>
      </c>
      <c r="G16692" s="147">
        <v>77.597942032668271</v>
      </c>
      <c r="H16692" s="147">
        <v>83.542519999999996</v>
      </c>
      <c r="I16692" s="147">
        <v>89.786166666666659</v>
      </c>
      <c r="J16692" s="147">
        <v>96.039455000000004</v>
      </c>
      <c r="K16692" s="147">
        <v>102.29535399999999</v>
      </c>
    </row>
    <row r="16693" spans="2:11" x14ac:dyDescent="0.2">
      <c r="B16693" s="21" t="str">
        <f t="shared" si="260"/>
        <v>Point AlexanderWind2045RCP4.5</v>
      </c>
      <c r="C16693" t="s">
        <v>417</v>
      </c>
      <c r="D16693" t="s">
        <v>1</v>
      </c>
      <c r="E16693" s="144" t="s">
        <v>193</v>
      </c>
      <c r="F16693" s="144">
        <v>2045</v>
      </c>
      <c r="G16693" s="147">
        <v>77.658141149193028</v>
      </c>
      <c r="H16693" s="147">
        <v>83.603217999999998</v>
      </c>
      <c r="I16693" s="147">
        <v>89.846983333333327</v>
      </c>
      <c r="J16693" s="147">
        <v>96.101354500000014</v>
      </c>
      <c r="K16693" s="147">
        <v>102.359612</v>
      </c>
    </row>
    <row r="16694" spans="2:11" x14ac:dyDescent="0.2">
      <c r="B16694" s="21" t="str">
        <f t="shared" si="260"/>
        <v>Point AlexanderWind2050RCP4.5</v>
      </c>
      <c r="C16694" t="s">
        <v>417</v>
      </c>
      <c r="D16694" t="s">
        <v>1</v>
      </c>
      <c r="E16694" s="144" t="s">
        <v>193</v>
      </c>
      <c r="F16694" s="144">
        <v>2050</v>
      </c>
      <c r="G16694" s="147">
        <v>77.793653202987031</v>
      </c>
      <c r="H16694" s="147">
        <v>83.754963000000004</v>
      </c>
      <c r="I16694" s="147">
        <v>90.016379999999998</v>
      </c>
      <c r="J16694" s="147">
        <v>96.288957600000003</v>
      </c>
      <c r="K16694" s="147">
        <v>102.5638848</v>
      </c>
    </row>
    <row r="16695" spans="2:11" x14ac:dyDescent="0.2">
      <c r="B16695" s="21" t="str">
        <f t="shared" si="260"/>
        <v>Point AlexanderWind2055RCP4.5</v>
      </c>
      <c r="C16695" t="s">
        <v>417</v>
      </c>
      <c r="D16695" t="s">
        <v>1</v>
      </c>
      <c r="E16695" s="144" t="s">
        <v>193</v>
      </c>
      <c r="F16695" s="144">
        <v>2055</v>
      </c>
      <c r="G16695" s="147">
        <v>77.86896614025629</v>
      </c>
      <c r="H16695" s="147">
        <v>83.846010000000007</v>
      </c>
      <c r="I16695" s="147">
        <v>90.124960000000002</v>
      </c>
      <c r="J16695" s="147">
        <v>96.414661199999998</v>
      </c>
      <c r="K16695" s="147">
        <v>102.7038996</v>
      </c>
    </row>
    <row r="16696" spans="2:11" x14ac:dyDescent="0.2">
      <c r="B16696" s="21" t="str">
        <f t="shared" si="260"/>
        <v>Point AlexanderWind2060RCP4.5</v>
      </c>
      <c r="C16696" t="s">
        <v>417</v>
      </c>
      <c r="D16696" t="s">
        <v>1</v>
      </c>
      <c r="E16696" s="144" t="s">
        <v>193</v>
      </c>
      <c r="F16696" s="144">
        <v>2060</v>
      </c>
      <c r="G16696" s="147">
        <v>77.94427907752555</v>
      </c>
      <c r="H16696" s="147">
        <v>83.937056999999996</v>
      </c>
      <c r="I16696" s="147">
        <v>90.233539999999991</v>
      </c>
      <c r="J16696" s="147">
        <v>96.540364800000006</v>
      </c>
      <c r="K16696" s="147">
        <v>102.84391439999999</v>
      </c>
    </row>
    <row r="16697" spans="2:11" x14ac:dyDescent="0.2">
      <c r="B16697" s="21" t="str">
        <f t="shared" si="260"/>
        <v>Point AlexanderWind2065RCP4.5</v>
      </c>
      <c r="C16697" t="s">
        <v>417</v>
      </c>
      <c r="D16697" t="s">
        <v>1</v>
      </c>
      <c r="E16697" s="144" t="s">
        <v>193</v>
      </c>
      <c r="F16697" s="144">
        <v>2065</v>
      </c>
      <c r="G16697" s="147">
        <v>78.01959201479481</v>
      </c>
      <c r="H16697" s="147">
        <v>84.028103999999999</v>
      </c>
      <c r="I16697" s="147">
        <v>90.342119999999994</v>
      </c>
      <c r="J16697" s="147">
        <v>96.6660684</v>
      </c>
      <c r="K16697" s="147">
        <v>102.98392919999999</v>
      </c>
    </row>
    <row r="16698" spans="2:11" x14ac:dyDescent="0.2">
      <c r="B16698" s="21" t="str">
        <f t="shared" si="260"/>
        <v>Point AlexanderWind2070RCP4.5</v>
      </c>
      <c r="C16698" t="s">
        <v>417</v>
      </c>
      <c r="D16698" t="s">
        <v>1</v>
      </c>
      <c r="E16698" s="144" t="s">
        <v>193</v>
      </c>
      <c r="F16698" s="144">
        <v>2070</v>
      </c>
      <c r="G16698" s="147">
        <v>78.09490495206407</v>
      </c>
      <c r="H16698" s="147">
        <v>84.119151000000002</v>
      </c>
      <c r="I16698" s="147">
        <v>90.450699999999998</v>
      </c>
      <c r="J16698" s="147">
        <v>96.791771999999995</v>
      </c>
      <c r="K16698" s="147">
        <v>103.12394399999999</v>
      </c>
    </row>
    <row r="16699" spans="2:11" x14ac:dyDescent="0.2">
      <c r="B16699" s="21" t="str">
        <f t="shared" si="260"/>
        <v>Point AlexanderWind2075RCP4.5</v>
      </c>
      <c r="C16699" t="s">
        <v>417</v>
      </c>
      <c r="D16699" t="s">
        <v>1</v>
      </c>
      <c r="E16699" s="144" t="s">
        <v>193</v>
      </c>
      <c r="F16699" s="144">
        <v>2075</v>
      </c>
      <c r="G16699" s="147">
        <v>78.188405707517404</v>
      </c>
      <c r="H16699" s="147">
        <v>84.233649499999999</v>
      </c>
      <c r="I16699" s="147">
        <v>90.591616666666667</v>
      </c>
      <c r="J16699" s="147">
        <v>96.953662999999992</v>
      </c>
      <c r="K16699" s="147">
        <v>103.30995399999999</v>
      </c>
    </row>
    <row r="16700" spans="2:11" x14ac:dyDescent="0.2">
      <c r="B16700" s="21" t="str">
        <f t="shared" si="260"/>
        <v>Point AlexanderWind2080RCP4.5</v>
      </c>
      <c r="C16700" t="s">
        <v>417</v>
      </c>
      <c r="D16700" t="s">
        <v>1</v>
      </c>
      <c r="E16700" s="144" t="s">
        <v>193</v>
      </c>
      <c r="F16700" s="144">
        <v>2080</v>
      </c>
      <c r="G16700" s="147">
        <v>78.281906462970738</v>
      </c>
      <c r="H16700" s="147">
        <v>84.348148000000009</v>
      </c>
      <c r="I16700" s="147">
        <v>90.732533333333336</v>
      </c>
      <c r="J16700" s="147">
        <v>97.115554000000003</v>
      </c>
      <c r="K16700" s="147">
        <v>103.495964</v>
      </c>
    </row>
    <row r="16701" spans="2:11" x14ac:dyDescent="0.2">
      <c r="B16701" s="21" t="str">
        <f t="shared" si="260"/>
        <v>Point AlexanderWind2085RCP4.5</v>
      </c>
      <c r="C16701" t="s">
        <v>417</v>
      </c>
      <c r="D16701" t="s">
        <v>1</v>
      </c>
      <c r="E16701" s="144" t="s">
        <v>193</v>
      </c>
      <c r="F16701" s="144">
        <v>2085</v>
      </c>
      <c r="G16701" s="147">
        <v>78.375407218424073</v>
      </c>
      <c r="H16701" s="147">
        <v>84.462646500000005</v>
      </c>
      <c r="I16701" s="147">
        <v>90.873449999999991</v>
      </c>
      <c r="J16701" s="147">
        <v>97.277445</v>
      </c>
      <c r="K16701" s="147">
        <v>103.681974</v>
      </c>
    </row>
    <row r="16702" spans="2:11" x14ac:dyDescent="0.2">
      <c r="B16702" s="21" t="str">
        <f t="shared" si="260"/>
        <v>Point AlexanderWind2090RCP4.5</v>
      </c>
      <c r="C16702" t="s">
        <v>417</v>
      </c>
      <c r="D16702" t="s">
        <v>1</v>
      </c>
      <c r="E16702" s="144" t="s">
        <v>193</v>
      </c>
      <c r="F16702" s="144">
        <v>2090</v>
      </c>
      <c r="G16702" s="147">
        <v>78.468907973877407</v>
      </c>
      <c r="H16702" s="147">
        <v>84.577145000000002</v>
      </c>
      <c r="I16702" s="147">
        <v>91.01436666666666</v>
      </c>
      <c r="J16702" s="147">
        <v>97.439335999999997</v>
      </c>
      <c r="K16702" s="147">
        <v>103.86798399999999</v>
      </c>
    </row>
    <row r="16703" spans="2:11" x14ac:dyDescent="0.2">
      <c r="B16703" s="21" t="str">
        <f t="shared" si="260"/>
        <v>Point AlexanderWind2095RCP4.5</v>
      </c>
      <c r="C16703" t="s">
        <v>417</v>
      </c>
      <c r="D16703" t="s">
        <v>1</v>
      </c>
      <c r="E16703" s="144" t="s">
        <v>193</v>
      </c>
      <c r="F16703" s="144">
        <v>2095</v>
      </c>
      <c r="G16703" s="147">
        <v>78.562408729330741</v>
      </c>
      <c r="H16703" s="147">
        <v>84.691643500000012</v>
      </c>
      <c r="I16703" s="147">
        <v>91.15528333333333</v>
      </c>
      <c r="J16703" s="147">
        <v>97.601227000000009</v>
      </c>
      <c r="K16703" s="147">
        <v>104.053994</v>
      </c>
    </row>
    <row r="16704" spans="2:11" x14ac:dyDescent="0.2">
      <c r="B16704" s="21" t="str">
        <f t="shared" si="260"/>
        <v>Point AlexanderWind2100RCP4.5</v>
      </c>
      <c r="C16704" t="s">
        <v>417</v>
      </c>
      <c r="D16704" t="s">
        <v>1</v>
      </c>
      <c r="E16704" s="144" t="s">
        <v>193</v>
      </c>
      <c r="F16704" s="144">
        <v>2100</v>
      </c>
      <c r="G16704" s="147">
        <v>78.655909484784075</v>
      </c>
      <c r="H16704" s="147">
        <v>84.806142000000008</v>
      </c>
      <c r="I16704" s="147">
        <v>91.296199999999999</v>
      </c>
      <c r="J16704" s="147">
        <v>97.763118000000006</v>
      </c>
      <c r="K16704" s="147">
        <v>104.240004</v>
      </c>
    </row>
    <row r="16705" spans="2:11" x14ac:dyDescent="0.2">
      <c r="B16705" s="21" t="str">
        <f t="shared" si="260"/>
        <v>Point AlexanderWind2023RCP6.0</v>
      </c>
      <c r="C16705" t="s">
        <v>417</v>
      </c>
      <c r="D16705" t="s">
        <v>1</v>
      </c>
      <c r="E16705" s="144" t="s">
        <v>192</v>
      </c>
      <c r="F16705" s="144">
        <v>2023</v>
      </c>
      <c r="G16705" s="147">
        <v>77.357145566569272</v>
      </c>
      <c r="H16705" s="147">
        <v>83.299728000000002</v>
      </c>
      <c r="I16705" s="147">
        <v>89.542900000000003</v>
      </c>
      <c r="J16705" s="147">
        <v>95.791857000000007</v>
      </c>
      <c r="K16705" s="147">
        <v>102.03832199999999</v>
      </c>
    </row>
    <row r="16706" spans="2:11" x14ac:dyDescent="0.2">
      <c r="B16706" s="21" t="str">
        <f t="shared" si="260"/>
        <v>Point AlexanderWind2025RCP6.0</v>
      </c>
      <c r="C16706" t="s">
        <v>417</v>
      </c>
      <c r="D16706" t="s">
        <v>1</v>
      </c>
      <c r="E16706" s="144" t="s">
        <v>192</v>
      </c>
      <c r="F16706" s="144">
        <v>2025</v>
      </c>
      <c r="G16706" s="147">
        <v>77.417344683094029</v>
      </c>
      <c r="H16706" s="147">
        <v>83.360426000000004</v>
      </c>
      <c r="I16706" s="147">
        <v>89.603716666666671</v>
      </c>
      <c r="J16706" s="147">
        <v>95.853756500000003</v>
      </c>
      <c r="K16706" s="147">
        <v>102.10257999999999</v>
      </c>
    </row>
    <row r="16707" spans="2:11" x14ac:dyDescent="0.2">
      <c r="B16707" s="21" t="str">
        <f t="shared" si="260"/>
        <v>Point AlexanderWind2030RCP6.0</v>
      </c>
      <c r="C16707" t="s">
        <v>417</v>
      </c>
      <c r="D16707" t="s">
        <v>1</v>
      </c>
      <c r="E16707" s="144" t="s">
        <v>192</v>
      </c>
      <c r="F16707" s="144">
        <v>2030</v>
      </c>
      <c r="G16707" s="147">
        <v>77.477543799618772</v>
      </c>
      <c r="H16707" s="147">
        <v>83.421124000000006</v>
      </c>
      <c r="I16707" s="147">
        <v>89.664533333333338</v>
      </c>
      <c r="J16707" s="147">
        <v>95.915656000000013</v>
      </c>
      <c r="K16707" s="147">
        <v>102.166838</v>
      </c>
    </row>
    <row r="16708" spans="2:11" x14ac:dyDescent="0.2">
      <c r="B16708" s="21" t="str">
        <f t="shared" si="260"/>
        <v>Point AlexanderWind2035RCP6.0</v>
      </c>
      <c r="C16708" t="s">
        <v>417</v>
      </c>
      <c r="D16708" t="s">
        <v>1</v>
      </c>
      <c r="E16708" s="144" t="s">
        <v>192</v>
      </c>
      <c r="F16708" s="144">
        <v>2035</v>
      </c>
      <c r="G16708" s="147">
        <v>77.537742916143515</v>
      </c>
      <c r="H16708" s="147">
        <v>83.481821999999994</v>
      </c>
      <c r="I16708" s="147">
        <v>89.725349999999992</v>
      </c>
      <c r="J16708" s="147">
        <v>95.977555500000008</v>
      </c>
      <c r="K16708" s="147">
        <v>102.23109599999999</v>
      </c>
    </row>
    <row r="16709" spans="2:11" x14ac:dyDescent="0.2">
      <c r="B16709" s="21" t="str">
        <f t="shared" si="260"/>
        <v>Point AlexanderWind2040RCP6.0</v>
      </c>
      <c r="C16709" t="s">
        <v>417</v>
      </c>
      <c r="D16709" t="s">
        <v>1</v>
      </c>
      <c r="E16709" s="144" t="s">
        <v>192</v>
      </c>
      <c r="F16709" s="144">
        <v>2040</v>
      </c>
      <c r="G16709" s="147">
        <v>77.597942032668271</v>
      </c>
      <c r="H16709" s="147">
        <v>83.542519999999996</v>
      </c>
      <c r="I16709" s="147">
        <v>89.786166666666659</v>
      </c>
      <c r="J16709" s="147">
        <v>96.039455000000004</v>
      </c>
      <c r="K16709" s="147">
        <v>102.29535399999999</v>
      </c>
    </row>
    <row r="16710" spans="2:11" x14ac:dyDescent="0.2">
      <c r="B16710" s="21" t="str">
        <f t="shared" si="260"/>
        <v>Point AlexanderWind2045RCP6.0</v>
      </c>
      <c r="C16710" t="s">
        <v>417</v>
      </c>
      <c r="D16710" t="s">
        <v>1</v>
      </c>
      <c r="E16710" s="144" t="s">
        <v>192</v>
      </c>
      <c r="F16710" s="144">
        <v>2045</v>
      </c>
      <c r="G16710" s="147">
        <v>77.658141149193028</v>
      </c>
      <c r="H16710" s="147">
        <v>83.603217999999998</v>
      </c>
      <c r="I16710" s="147">
        <v>89.846983333333327</v>
      </c>
      <c r="J16710" s="147">
        <v>96.101354500000014</v>
      </c>
      <c r="K16710" s="147">
        <v>102.359612</v>
      </c>
    </row>
    <row r="16711" spans="2:11" x14ac:dyDescent="0.2">
      <c r="B16711" s="21" t="str">
        <f t="shared" si="260"/>
        <v>Point AlexanderWind2050RCP6.0</v>
      </c>
      <c r="C16711" t="s">
        <v>417</v>
      </c>
      <c r="D16711" t="s">
        <v>1</v>
      </c>
      <c r="E16711" s="144" t="s">
        <v>192</v>
      </c>
      <c r="F16711" s="144">
        <v>2050</v>
      </c>
      <c r="G16711" s="147">
        <v>77.793653202987031</v>
      </c>
      <c r="H16711" s="147">
        <v>83.754963000000004</v>
      </c>
      <c r="I16711" s="147">
        <v>90.016379999999998</v>
      </c>
      <c r="J16711" s="147">
        <v>96.288957600000003</v>
      </c>
      <c r="K16711" s="147">
        <v>102.5638848</v>
      </c>
    </row>
    <row r="16712" spans="2:11" x14ac:dyDescent="0.2">
      <c r="B16712" s="21" t="str">
        <f t="shared" si="260"/>
        <v>Point AlexanderWind2055RCP6.0</v>
      </c>
      <c r="C16712" t="s">
        <v>417</v>
      </c>
      <c r="D16712" t="s">
        <v>1</v>
      </c>
      <c r="E16712" s="144" t="s">
        <v>192</v>
      </c>
      <c r="F16712" s="144">
        <v>2055</v>
      </c>
      <c r="G16712" s="147">
        <v>77.86896614025629</v>
      </c>
      <c r="H16712" s="147">
        <v>83.846010000000007</v>
      </c>
      <c r="I16712" s="147">
        <v>90.124960000000002</v>
      </c>
      <c r="J16712" s="147">
        <v>96.414661199999998</v>
      </c>
      <c r="K16712" s="147">
        <v>102.7038996</v>
      </c>
    </row>
    <row r="16713" spans="2:11" x14ac:dyDescent="0.2">
      <c r="B16713" s="21" t="str">
        <f t="shared" si="260"/>
        <v>Point AlexanderWind2060RCP6.0</v>
      </c>
      <c r="C16713" t="s">
        <v>417</v>
      </c>
      <c r="D16713" t="s">
        <v>1</v>
      </c>
      <c r="E16713" s="144" t="s">
        <v>192</v>
      </c>
      <c r="F16713" s="144">
        <v>2060</v>
      </c>
      <c r="G16713" s="147">
        <v>77.94427907752555</v>
      </c>
      <c r="H16713" s="147">
        <v>83.937056999999996</v>
      </c>
      <c r="I16713" s="147">
        <v>90.233539999999991</v>
      </c>
      <c r="J16713" s="147">
        <v>96.540364800000006</v>
      </c>
      <c r="K16713" s="147">
        <v>102.84391439999999</v>
      </c>
    </row>
    <row r="16714" spans="2:11" x14ac:dyDescent="0.2">
      <c r="B16714" s="21" t="str">
        <f t="shared" si="260"/>
        <v>Point AlexanderWind2065RCP6.0</v>
      </c>
      <c r="C16714" t="s">
        <v>417</v>
      </c>
      <c r="D16714" t="s">
        <v>1</v>
      </c>
      <c r="E16714" s="144" t="s">
        <v>192</v>
      </c>
      <c r="F16714" s="144">
        <v>2065</v>
      </c>
      <c r="G16714" s="147">
        <v>78.01959201479481</v>
      </c>
      <c r="H16714" s="147">
        <v>84.028103999999999</v>
      </c>
      <c r="I16714" s="147">
        <v>90.342119999999994</v>
      </c>
      <c r="J16714" s="147">
        <v>96.6660684</v>
      </c>
      <c r="K16714" s="147">
        <v>102.98392919999999</v>
      </c>
    </row>
    <row r="16715" spans="2:11" x14ac:dyDescent="0.2">
      <c r="B16715" s="21" t="str">
        <f t="shared" si="260"/>
        <v>Point AlexanderWind2070RCP6.0</v>
      </c>
      <c r="C16715" t="s">
        <v>417</v>
      </c>
      <c r="D16715" t="s">
        <v>1</v>
      </c>
      <c r="E16715" s="144" t="s">
        <v>192</v>
      </c>
      <c r="F16715" s="144">
        <v>2070</v>
      </c>
      <c r="G16715" s="147">
        <v>78.09490495206407</v>
      </c>
      <c r="H16715" s="147">
        <v>84.119151000000002</v>
      </c>
      <c r="I16715" s="147">
        <v>90.450699999999998</v>
      </c>
      <c r="J16715" s="147">
        <v>96.791771999999995</v>
      </c>
      <c r="K16715" s="147">
        <v>103.12394399999999</v>
      </c>
    </row>
    <row r="16716" spans="2:11" x14ac:dyDescent="0.2">
      <c r="B16716" s="21" t="str">
        <f t="shared" ref="B16716:B16779" si="261">C16716&amp;D16716&amp;F16716&amp;E16716</f>
        <v>Point AlexanderWind2075RCP6.0</v>
      </c>
      <c r="C16716" t="s">
        <v>417</v>
      </c>
      <c r="D16716" t="s">
        <v>1</v>
      </c>
      <c r="E16716" s="144" t="s">
        <v>192</v>
      </c>
      <c r="F16716" s="144">
        <v>2075</v>
      </c>
      <c r="G16716" s="147">
        <v>78.235156085244071</v>
      </c>
      <c r="H16716" s="147">
        <v>84.290898749999997</v>
      </c>
      <c r="I16716" s="147">
        <v>90.662075000000002</v>
      </c>
      <c r="J16716" s="147">
        <v>97.03460849999999</v>
      </c>
      <c r="K16716" s="147">
        <v>103.402959</v>
      </c>
    </row>
    <row r="16717" spans="2:11" x14ac:dyDescent="0.2">
      <c r="B16717" s="21" t="str">
        <f t="shared" si="261"/>
        <v>Point AlexanderWind2080RCP6.0</v>
      </c>
      <c r="C16717" t="s">
        <v>417</v>
      </c>
      <c r="D16717" t="s">
        <v>1</v>
      </c>
      <c r="E16717" s="144" t="s">
        <v>192</v>
      </c>
      <c r="F16717" s="144">
        <v>2080</v>
      </c>
      <c r="G16717" s="147">
        <v>78.375407218424073</v>
      </c>
      <c r="H16717" s="147">
        <v>84.462646500000005</v>
      </c>
      <c r="I16717" s="147">
        <v>90.873449999999991</v>
      </c>
      <c r="J16717" s="147">
        <v>97.277445</v>
      </c>
      <c r="K16717" s="147">
        <v>103.681974</v>
      </c>
    </row>
    <row r="16718" spans="2:11" x14ac:dyDescent="0.2">
      <c r="B16718" s="21" t="str">
        <f t="shared" si="261"/>
        <v>Point AlexanderWind2085RCP6.0</v>
      </c>
      <c r="C16718" t="s">
        <v>417</v>
      </c>
      <c r="D16718" t="s">
        <v>1</v>
      </c>
      <c r="E16718" s="144" t="s">
        <v>192</v>
      </c>
      <c r="F16718" s="144">
        <v>2085</v>
      </c>
      <c r="G16718" s="147">
        <v>78.515658351604074</v>
      </c>
      <c r="H16718" s="147">
        <v>84.634394250000014</v>
      </c>
      <c r="I16718" s="147">
        <v>91.084824999999995</v>
      </c>
      <c r="J16718" s="147">
        <v>97.52028150000001</v>
      </c>
      <c r="K16718" s="147">
        <v>103.960989</v>
      </c>
    </row>
    <row r="16719" spans="2:11" x14ac:dyDescent="0.2">
      <c r="B16719" s="21" t="str">
        <f t="shared" si="261"/>
        <v>Point AlexanderWind2090RCP6.0</v>
      </c>
      <c r="C16719" t="s">
        <v>417</v>
      </c>
      <c r="D16719" t="s">
        <v>1</v>
      </c>
      <c r="E16719" s="144" t="s">
        <v>192</v>
      </c>
      <c r="F16719" s="144">
        <v>2090</v>
      </c>
      <c r="G16719" s="147">
        <v>78.748129407970922</v>
      </c>
      <c r="H16719" s="147">
        <v>84.93029700000001</v>
      </c>
      <c r="I16719" s="147">
        <v>91.465299999999999</v>
      </c>
      <c r="J16719" s="147">
        <v>97.966275333333343</v>
      </c>
      <c r="K16719" s="147">
        <v>104.476744</v>
      </c>
    </row>
    <row r="16720" spans="2:11" x14ac:dyDescent="0.2">
      <c r="B16720" s="21" t="str">
        <f t="shared" si="261"/>
        <v>Point AlexanderWind2095RCP6.0</v>
      </c>
      <c r="C16720" t="s">
        <v>417</v>
      </c>
      <c r="D16720" t="s">
        <v>1</v>
      </c>
      <c r="E16720" s="144" t="s">
        <v>192</v>
      </c>
      <c r="F16720" s="144">
        <v>2095</v>
      </c>
      <c r="G16720" s="147">
        <v>78.840349331157768</v>
      </c>
      <c r="H16720" s="147">
        <v>85.054451999999998</v>
      </c>
      <c r="I16720" s="147">
        <v>91.634400000000014</v>
      </c>
      <c r="J16720" s="147">
        <v>98.169432666666665</v>
      </c>
      <c r="K16720" s="147">
        <v>104.71348399999999</v>
      </c>
    </row>
    <row r="16721" spans="2:11" x14ac:dyDescent="0.2">
      <c r="B16721" s="21" t="str">
        <f t="shared" si="261"/>
        <v>Point AlexanderWind2100RCP6.0</v>
      </c>
      <c r="C16721" t="s">
        <v>417</v>
      </c>
      <c r="D16721" t="s">
        <v>1</v>
      </c>
      <c r="E16721" s="144" t="s">
        <v>192</v>
      </c>
      <c r="F16721" s="144">
        <v>2100</v>
      </c>
      <c r="G16721" s="147">
        <v>78.932569254344614</v>
      </c>
      <c r="H16721" s="147">
        <v>85.178607</v>
      </c>
      <c r="I16721" s="147">
        <v>91.803500000000014</v>
      </c>
      <c r="J16721" s="147">
        <v>98.372590000000002</v>
      </c>
      <c r="K16721" s="147">
        <v>104.95022399999999</v>
      </c>
    </row>
    <row r="16722" spans="2:11" x14ac:dyDescent="0.2">
      <c r="B16722" s="21" t="str">
        <f t="shared" si="261"/>
        <v>Point AlexanderWind2023RCP8.5</v>
      </c>
      <c r="C16722" t="s">
        <v>417</v>
      </c>
      <c r="D16722" t="s">
        <v>1</v>
      </c>
      <c r="E16722" s="144" t="s">
        <v>191</v>
      </c>
      <c r="F16722" s="144">
        <v>2023</v>
      </c>
      <c r="G16722" s="147">
        <v>77.357145566569272</v>
      </c>
      <c r="H16722" s="147">
        <v>83.299728000000002</v>
      </c>
      <c r="I16722" s="147">
        <v>89.542900000000003</v>
      </c>
      <c r="J16722" s="147">
        <v>95.791857000000007</v>
      </c>
      <c r="K16722" s="147">
        <v>102.03832199999999</v>
      </c>
    </row>
    <row r="16723" spans="2:11" x14ac:dyDescent="0.2">
      <c r="B16723" s="21" t="str">
        <f t="shared" si="261"/>
        <v>Point AlexanderWind2025RCP8.5</v>
      </c>
      <c r="C16723" t="s">
        <v>417</v>
      </c>
      <c r="D16723" t="s">
        <v>1</v>
      </c>
      <c r="E16723" s="144" t="s">
        <v>191</v>
      </c>
      <c r="F16723" s="144">
        <v>2025</v>
      </c>
      <c r="G16723" s="147">
        <v>77.477543799618772</v>
      </c>
      <c r="H16723" s="147">
        <v>83.421124000000006</v>
      </c>
      <c r="I16723" s="147">
        <v>89.664533333333338</v>
      </c>
      <c r="J16723" s="147">
        <v>95.915656000000013</v>
      </c>
      <c r="K16723" s="147">
        <v>102.166838</v>
      </c>
    </row>
    <row r="16724" spans="2:11" x14ac:dyDescent="0.2">
      <c r="B16724" s="21" t="str">
        <f t="shared" si="261"/>
        <v>Point AlexanderWind2030RCP8.5</v>
      </c>
      <c r="C16724" t="s">
        <v>417</v>
      </c>
      <c r="D16724" t="s">
        <v>1</v>
      </c>
      <c r="E16724" s="144" t="s">
        <v>191</v>
      </c>
      <c r="F16724" s="144">
        <v>2030</v>
      </c>
      <c r="G16724" s="147">
        <v>77.597942032668271</v>
      </c>
      <c r="H16724" s="147">
        <v>83.542519999999996</v>
      </c>
      <c r="I16724" s="147">
        <v>89.786166666666659</v>
      </c>
      <c r="J16724" s="147">
        <v>96.039455000000004</v>
      </c>
      <c r="K16724" s="147">
        <v>102.29535399999999</v>
      </c>
    </row>
    <row r="16725" spans="2:11" x14ac:dyDescent="0.2">
      <c r="B16725" s="21" t="str">
        <f t="shared" si="261"/>
        <v>Point AlexanderWind2035RCP8.5</v>
      </c>
      <c r="C16725" t="s">
        <v>417</v>
      </c>
      <c r="D16725" t="s">
        <v>1</v>
      </c>
      <c r="E16725" s="144" t="s">
        <v>191</v>
      </c>
      <c r="F16725" s="144">
        <v>2035</v>
      </c>
      <c r="G16725" s="147">
        <v>77.718340265717771</v>
      </c>
      <c r="H16725" s="147">
        <v>83.663916</v>
      </c>
      <c r="I16725" s="147">
        <v>89.907799999999995</v>
      </c>
      <c r="J16725" s="147">
        <v>96.163254000000009</v>
      </c>
      <c r="K16725" s="147">
        <v>102.42386999999999</v>
      </c>
    </row>
    <row r="16726" spans="2:11" x14ac:dyDescent="0.2">
      <c r="B16726" s="21" t="str">
        <f t="shared" si="261"/>
        <v>Point AlexanderWind2040RCP8.5</v>
      </c>
      <c r="C16726" t="s">
        <v>417</v>
      </c>
      <c r="D16726" t="s">
        <v>1</v>
      </c>
      <c r="E16726" s="144" t="s">
        <v>191</v>
      </c>
      <c r="F16726" s="144">
        <v>2040</v>
      </c>
      <c r="G16726" s="147">
        <v>77.843861827833209</v>
      </c>
      <c r="H16726" s="147">
        <v>83.815661000000006</v>
      </c>
      <c r="I16726" s="147">
        <v>90.088766666666658</v>
      </c>
      <c r="J16726" s="147">
        <v>96.37276</v>
      </c>
      <c r="K16726" s="147">
        <v>102.65722799999999</v>
      </c>
    </row>
    <row r="16727" spans="2:11" x14ac:dyDescent="0.2">
      <c r="B16727" s="21" t="str">
        <f t="shared" si="261"/>
        <v>Point AlexanderWind2045RCP8.5</v>
      </c>
      <c r="C16727" t="s">
        <v>417</v>
      </c>
      <c r="D16727" t="s">
        <v>1</v>
      </c>
      <c r="E16727" s="144" t="s">
        <v>191</v>
      </c>
      <c r="F16727" s="144">
        <v>2045</v>
      </c>
      <c r="G16727" s="147">
        <v>77.969383389948632</v>
      </c>
      <c r="H16727" s="147">
        <v>83.967405999999997</v>
      </c>
      <c r="I16727" s="147">
        <v>90.269733333333335</v>
      </c>
      <c r="J16727" s="147">
        <v>96.582266000000004</v>
      </c>
      <c r="K16727" s="147">
        <v>102.890586</v>
      </c>
    </row>
    <row r="16728" spans="2:11" x14ac:dyDescent="0.2">
      <c r="B16728" s="21" t="str">
        <f t="shared" si="261"/>
        <v>Point AlexanderWind2050RCP8.5</v>
      </c>
      <c r="C16728" t="s">
        <v>417</v>
      </c>
      <c r="D16728" t="s">
        <v>1</v>
      </c>
      <c r="E16728" s="144" t="s">
        <v>191</v>
      </c>
      <c r="F16728" s="144">
        <v>2050</v>
      </c>
      <c r="G16728" s="147">
        <v>78.281906462970738</v>
      </c>
      <c r="H16728" s="147">
        <v>84.348148000000009</v>
      </c>
      <c r="I16728" s="147">
        <v>90.732533333333336</v>
      </c>
      <c r="J16728" s="147">
        <v>97.115554000000003</v>
      </c>
      <c r="K16728" s="147">
        <v>103.495964</v>
      </c>
    </row>
    <row r="16729" spans="2:11" x14ac:dyDescent="0.2">
      <c r="B16729" s="21" t="str">
        <f t="shared" si="261"/>
        <v>Point AlexanderWind2055RCP8.5</v>
      </c>
      <c r="C16729" t="s">
        <v>417</v>
      </c>
      <c r="D16729" t="s">
        <v>1</v>
      </c>
      <c r="E16729" s="144" t="s">
        <v>191</v>
      </c>
      <c r="F16729" s="144">
        <v>2055</v>
      </c>
      <c r="G16729" s="147">
        <v>78.468907973877407</v>
      </c>
      <c r="H16729" s="147">
        <v>84.577145000000002</v>
      </c>
      <c r="I16729" s="147">
        <v>91.01436666666666</v>
      </c>
      <c r="J16729" s="147">
        <v>97.439335999999997</v>
      </c>
      <c r="K16729" s="147">
        <v>103.86798399999999</v>
      </c>
    </row>
    <row r="16730" spans="2:11" x14ac:dyDescent="0.2">
      <c r="B16730" s="21" t="str">
        <f t="shared" si="261"/>
        <v>Point AlexanderWind2060RCP8.5</v>
      </c>
      <c r="C16730" t="s">
        <v>417</v>
      </c>
      <c r="D16730" t="s">
        <v>1</v>
      </c>
      <c r="E16730" s="144" t="s">
        <v>191</v>
      </c>
      <c r="F16730" s="144">
        <v>2060</v>
      </c>
      <c r="G16730" s="147">
        <v>78.748129407970922</v>
      </c>
      <c r="H16730" s="147">
        <v>84.93029700000001</v>
      </c>
      <c r="I16730" s="147">
        <v>91.465299999999999</v>
      </c>
      <c r="J16730" s="147">
        <v>97.966275333333343</v>
      </c>
      <c r="K16730" s="147">
        <v>104.476744</v>
      </c>
    </row>
    <row r="16731" spans="2:11" x14ac:dyDescent="0.2">
      <c r="B16731" s="21" t="str">
        <f t="shared" si="261"/>
        <v>Point AlexanderWind2065RCP8.5</v>
      </c>
      <c r="C16731" t="s">
        <v>417</v>
      </c>
      <c r="D16731" t="s">
        <v>1</v>
      </c>
      <c r="E16731" s="144" t="s">
        <v>191</v>
      </c>
      <c r="F16731" s="144">
        <v>2065</v>
      </c>
      <c r="G16731" s="147">
        <v>78.840349331157768</v>
      </c>
      <c r="H16731" s="147">
        <v>85.054451999999998</v>
      </c>
      <c r="I16731" s="147">
        <v>91.634400000000014</v>
      </c>
      <c r="J16731" s="147">
        <v>98.169432666666665</v>
      </c>
      <c r="K16731" s="147">
        <v>104.71348399999999</v>
      </c>
    </row>
    <row r="16732" spans="2:11" x14ac:dyDescent="0.2">
      <c r="B16732" s="21" t="str">
        <f t="shared" si="261"/>
        <v>Point AlexanderWind2070RCP8.5</v>
      </c>
      <c r="C16732" t="s">
        <v>417</v>
      </c>
      <c r="D16732" t="s">
        <v>1</v>
      </c>
      <c r="E16732" s="144" t="s">
        <v>191</v>
      </c>
      <c r="F16732" s="144">
        <v>2070</v>
      </c>
      <c r="G16732" s="147">
        <v>78.955624235141329</v>
      </c>
      <c r="H16732" s="147">
        <v>85.184125000000009</v>
      </c>
      <c r="I16732" s="147">
        <v>91.779766666666674</v>
      </c>
      <c r="J16732" s="147">
        <v>98.331323666666677</v>
      </c>
      <c r="K16732" s="147">
        <v>104.88934799999998</v>
      </c>
    </row>
    <row r="16733" spans="2:11" x14ac:dyDescent="0.2">
      <c r="B16733" s="21" t="str">
        <f t="shared" si="261"/>
        <v>Point AlexanderWind2075RCP8.5</v>
      </c>
      <c r="C16733" t="s">
        <v>417</v>
      </c>
      <c r="D16733" t="s">
        <v>1</v>
      </c>
      <c r="E16733" s="144" t="s">
        <v>191</v>
      </c>
      <c r="F16733" s="144">
        <v>2075</v>
      </c>
      <c r="G16733" s="147">
        <v>78.978679215938044</v>
      </c>
      <c r="H16733" s="147">
        <v>85.189643000000004</v>
      </c>
      <c r="I16733" s="147">
        <v>91.756033333333335</v>
      </c>
      <c r="J16733" s="147">
        <v>98.290057333333337</v>
      </c>
      <c r="K16733" s="147">
        <v>104.82847199999999</v>
      </c>
    </row>
    <row r="16734" spans="2:11" x14ac:dyDescent="0.2">
      <c r="B16734" s="21" t="str">
        <f t="shared" si="261"/>
        <v>Point AlexanderWind2080RCP8.5</v>
      </c>
      <c r="C16734" t="s">
        <v>417</v>
      </c>
      <c r="D16734" t="s">
        <v>1</v>
      </c>
      <c r="E16734" s="144" t="s">
        <v>191</v>
      </c>
      <c r="F16734" s="144">
        <v>2080</v>
      </c>
      <c r="G16734" s="147">
        <v>79.001734196734759</v>
      </c>
      <c r="H16734" s="147">
        <v>85.195161000000013</v>
      </c>
      <c r="I16734" s="147">
        <v>91.732299999999995</v>
      </c>
      <c r="J16734" s="147">
        <v>98.248791000000011</v>
      </c>
      <c r="K16734" s="147">
        <v>104.76759599999998</v>
      </c>
    </row>
    <row r="16735" spans="2:11" x14ac:dyDescent="0.2">
      <c r="B16735" s="21" t="str">
        <f t="shared" si="261"/>
        <v>Point AlexanderWind2085RCP8.5</v>
      </c>
      <c r="C16735" t="s">
        <v>417</v>
      </c>
      <c r="D16735" t="s">
        <v>1</v>
      </c>
      <c r="E16735" s="144" t="s">
        <v>191</v>
      </c>
      <c r="F16735" s="144">
        <v>2085</v>
      </c>
      <c r="G16735" s="147">
        <v>79.051686655127639</v>
      </c>
      <c r="H16735" s="147">
        <v>85.253100000000018</v>
      </c>
      <c r="I16735" s="147">
        <v>91.799049999999994</v>
      </c>
      <c r="J16735" s="147">
        <v>98.320213499999994</v>
      </c>
      <c r="K16735" s="147">
        <v>104.84876399999999</v>
      </c>
    </row>
    <row r="16736" spans="2:11" x14ac:dyDescent="0.2">
      <c r="B16736" s="21" t="str">
        <f t="shared" si="261"/>
        <v>Point AlexanderWind2090RCP8.5</v>
      </c>
      <c r="C16736" t="s">
        <v>417</v>
      </c>
      <c r="D16736" t="s">
        <v>1</v>
      </c>
      <c r="E16736" s="144" t="s">
        <v>191</v>
      </c>
      <c r="F16736" s="144">
        <v>2090</v>
      </c>
      <c r="G16736" s="147">
        <v>79.10163911352052</v>
      </c>
      <c r="H16736" s="147">
        <v>85.311039000000008</v>
      </c>
      <c r="I16736" s="147">
        <v>91.865800000000007</v>
      </c>
      <c r="J16736" s="147">
        <v>98.391635999999991</v>
      </c>
      <c r="K16736" s="147">
        <v>104.92993199999999</v>
      </c>
    </row>
    <row r="16737" spans="2:11" x14ac:dyDescent="0.2">
      <c r="B16737" s="21" t="str">
        <f t="shared" si="261"/>
        <v>Point AlexanderWind2095RCP8.5</v>
      </c>
      <c r="C16737" t="s">
        <v>417</v>
      </c>
      <c r="D16737" t="s">
        <v>1</v>
      </c>
      <c r="E16737" s="144" t="s">
        <v>191</v>
      </c>
      <c r="F16737" s="144">
        <v>2095</v>
      </c>
      <c r="G16737" s="147">
        <v>79.10163911352052</v>
      </c>
      <c r="H16737" s="147">
        <v>85.311039000000008</v>
      </c>
      <c r="I16737" s="147">
        <v>91.865800000000007</v>
      </c>
      <c r="J16737" s="147">
        <v>98.391635999999991</v>
      </c>
      <c r="K16737" s="147">
        <v>104.92993199999999</v>
      </c>
    </row>
    <row r="16738" spans="2:11" x14ac:dyDescent="0.2">
      <c r="B16738" s="21" t="str">
        <f t="shared" si="261"/>
        <v>Point AlexanderWind2100RCP8.5</v>
      </c>
      <c r="C16738" t="s">
        <v>417</v>
      </c>
      <c r="D16738" t="s">
        <v>1</v>
      </c>
      <c r="E16738" s="144" t="s">
        <v>191</v>
      </c>
      <c r="F16738" s="144">
        <v>2100</v>
      </c>
      <c r="G16738" s="147">
        <v>79.10163911352052</v>
      </c>
      <c r="H16738" s="147">
        <v>85.311039000000008</v>
      </c>
      <c r="I16738" s="147">
        <v>91.865800000000007</v>
      </c>
      <c r="J16738" s="147">
        <v>98.391635999999991</v>
      </c>
      <c r="K16738" s="147">
        <v>104.92993199999999</v>
      </c>
    </row>
    <row r="16739" spans="2:11" x14ac:dyDescent="0.2">
      <c r="B16739" s="21" t="str">
        <f t="shared" si="261"/>
        <v>Port BurwellIce Accretion2023RCP4.5</v>
      </c>
      <c r="C16739" t="s">
        <v>418</v>
      </c>
      <c r="D16739" t="s">
        <v>486</v>
      </c>
      <c r="E16739" s="144" t="s">
        <v>193</v>
      </c>
      <c r="F16739" s="144">
        <v>2023</v>
      </c>
      <c r="G16739" s="147">
        <v>20.332623505612904</v>
      </c>
      <c r="H16739" s="147">
        <v>24.401999999999997</v>
      </c>
      <c r="I16739" s="147">
        <v>29.55</v>
      </c>
      <c r="J16739" s="147">
        <v>33.493200000000002</v>
      </c>
      <c r="K16739" s="147">
        <v>37.421999999999997</v>
      </c>
    </row>
    <row r="16740" spans="2:11" x14ac:dyDescent="0.2">
      <c r="B16740" s="21" t="str">
        <f t="shared" si="261"/>
        <v>Port BurwellIce Accretion2025RCP4.5</v>
      </c>
      <c r="C16740" t="s">
        <v>418</v>
      </c>
      <c r="D16740" t="s">
        <v>486</v>
      </c>
      <c r="E16740" s="144" t="s">
        <v>193</v>
      </c>
      <c r="F16740" s="144">
        <v>2025</v>
      </c>
      <c r="G16740" s="147">
        <v>20.221288127074299</v>
      </c>
      <c r="H16740" s="147">
        <v>24.281649999999999</v>
      </c>
      <c r="I16740" s="147">
        <v>29.42</v>
      </c>
      <c r="J16740" s="147">
        <v>33.351950000000002</v>
      </c>
      <c r="K16740" s="147">
        <v>37.270799999999994</v>
      </c>
    </row>
    <row r="16741" spans="2:11" x14ac:dyDescent="0.2">
      <c r="B16741" s="21" t="str">
        <f t="shared" si="261"/>
        <v>Port BurwellIce Accretion2030RCP4.5</v>
      </c>
      <c r="C16741" t="s">
        <v>418</v>
      </c>
      <c r="D16741" t="s">
        <v>486</v>
      </c>
      <c r="E16741" s="144" t="s">
        <v>193</v>
      </c>
      <c r="F16741" s="144">
        <v>2030</v>
      </c>
      <c r="G16741" s="147">
        <v>20.109952748535694</v>
      </c>
      <c r="H16741" s="147">
        <v>24.161299999999997</v>
      </c>
      <c r="I16741" s="147">
        <v>29.29</v>
      </c>
      <c r="J16741" s="147">
        <v>33.210700000000003</v>
      </c>
      <c r="K16741" s="147">
        <v>37.119599999999998</v>
      </c>
    </row>
    <row r="16742" spans="2:11" x14ac:dyDescent="0.2">
      <c r="B16742" s="21" t="str">
        <f t="shared" si="261"/>
        <v>Port BurwellIce Accretion2035RCP4.5</v>
      </c>
      <c r="C16742" t="s">
        <v>418</v>
      </c>
      <c r="D16742" t="s">
        <v>486</v>
      </c>
      <c r="E16742" s="144" t="s">
        <v>193</v>
      </c>
      <c r="F16742" s="144">
        <v>2035</v>
      </c>
      <c r="G16742" s="147">
        <v>19.998617369997085</v>
      </c>
      <c r="H16742" s="147">
        <v>24.040949999999995</v>
      </c>
      <c r="I16742" s="147">
        <v>29.16</v>
      </c>
      <c r="J16742" s="147">
        <v>33.069450000000003</v>
      </c>
      <c r="K16742" s="147">
        <v>36.968399999999995</v>
      </c>
    </row>
    <row r="16743" spans="2:11" x14ac:dyDescent="0.2">
      <c r="B16743" s="21" t="str">
        <f t="shared" si="261"/>
        <v>Port BurwellIce Accretion2040RCP4.5</v>
      </c>
      <c r="C16743" t="s">
        <v>418</v>
      </c>
      <c r="D16743" t="s">
        <v>486</v>
      </c>
      <c r="E16743" s="144" t="s">
        <v>193</v>
      </c>
      <c r="F16743" s="144">
        <v>2040</v>
      </c>
      <c r="G16743" s="147">
        <v>19.88728199145848</v>
      </c>
      <c r="H16743" s="147">
        <v>23.920599999999997</v>
      </c>
      <c r="I16743" s="147">
        <v>29.03</v>
      </c>
      <c r="J16743" s="147">
        <v>32.928199999999997</v>
      </c>
      <c r="K16743" s="147">
        <v>36.817199999999993</v>
      </c>
    </row>
    <row r="16744" spans="2:11" x14ac:dyDescent="0.2">
      <c r="B16744" s="21" t="str">
        <f t="shared" si="261"/>
        <v>Port BurwellIce Accretion2045RCP4.5</v>
      </c>
      <c r="C16744" t="s">
        <v>418</v>
      </c>
      <c r="D16744" t="s">
        <v>486</v>
      </c>
      <c r="E16744" s="144" t="s">
        <v>193</v>
      </c>
      <c r="F16744" s="144">
        <v>2045</v>
      </c>
      <c r="G16744" s="147">
        <v>19.775946612919874</v>
      </c>
      <c r="H16744" s="147">
        <v>23.800249999999998</v>
      </c>
      <c r="I16744" s="147">
        <v>28.9</v>
      </c>
      <c r="J16744" s="147">
        <v>32.786949999999997</v>
      </c>
      <c r="K16744" s="147">
        <v>36.665999999999997</v>
      </c>
    </row>
    <row r="16745" spans="2:11" x14ac:dyDescent="0.2">
      <c r="B16745" s="21" t="str">
        <f t="shared" si="261"/>
        <v>Port BurwellIce Accretion2050RCP4.5</v>
      </c>
      <c r="C16745" t="s">
        <v>418</v>
      </c>
      <c r="D16745" t="s">
        <v>486</v>
      </c>
      <c r="E16745" s="144" t="s">
        <v>193</v>
      </c>
      <c r="F16745" s="144">
        <v>2050</v>
      </c>
      <c r="G16745" s="147">
        <v>19.230403258080706</v>
      </c>
      <c r="H16745" s="147">
        <v>23.201819999999998</v>
      </c>
      <c r="I16745" s="147">
        <v>28.224</v>
      </c>
      <c r="J16745" s="147">
        <v>32.049059999999997</v>
      </c>
      <c r="K16745" s="147">
        <v>35.864639999999994</v>
      </c>
    </row>
    <row r="16746" spans="2:11" x14ac:dyDescent="0.2">
      <c r="B16746" s="21" t="str">
        <f t="shared" si="261"/>
        <v>Port BurwellIce Accretion2055RCP4.5</v>
      </c>
      <c r="C16746" t="s">
        <v>418</v>
      </c>
      <c r="D16746" t="s">
        <v>486</v>
      </c>
      <c r="E16746" s="144" t="s">
        <v>193</v>
      </c>
      <c r="F16746" s="144">
        <v>2055</v>
      </c>
      <c r="G16746" s="147">
        <v>18.796195281780143</v>
      </c>
      <c r="H16746" s="147">
        <v>22.723739999999996</v>
      </c>
      <c r="I16746" s="147">
        <v>27.678000000000001</v>
      </c>
      <c r="J16746" s="147">
        <v>31.452419999999996</v>
      </c>
      <c r="K16746" s="147">
        <v>35.214479999999995</v>
      </c>
    </row>
    <row r="16747" spans="2:11" x14ac:dyDescent="0.2">
      <c r="B16747" s="21" t="str">
        <f t="shared" si="261"/>
        <v>Port BurwellIce Accretion2060RCP4.5</v>
      </c>
      <c r="C16747" t="s">
        <v>418</v>
      </c>
      <c r="D16747" t="s">
        <v>486</v>
      </c>
      <c r="E16747" s="144" t="s">
        <v>193</v>
      </c>
      <c r="F16747" s="144">
        <v>2060</v>
      </c>
      <c r="G16747" s="147">
        <v>18.36198730547958</v>
      </c>
      <c r="H16747" s="147">
        <v>22.245659999999997</v>
      </c>
      <c r="I16747" s="147">
        <v>27.131999999999998</v>
      </c>
      <c r="J16747" s="147">
        <v>30.855779999999999</v>
      </c>
      <c r="K16747" s="147">
        <v>34.564319999999995</v>
      </c>
    </row>
    <row r="16748" spans="2:11" x14ac:dyDescent="0.2">
      <c r="B16748" s="21" t="str">
        <f t="shared" si="261"/>
        <v>Port BurwellIce Accretion2065RCP4.5</v>
      </c>
      <c r="C16748" t="s">
        <v>418</v>
      </c>
      <c r="D16748" t="s">
        <v>486</v>
      </c>
      <c r="E16748" s="144" t="s">
        <v>193</v>
      </c>
      <c r="F16748" s="144">
        <v>2065</v>
      </c>
      <c r="G16748" s="147">
        <v>17.927779329179018</v>
      </c>
      <c r="H16748" s="147">
        <v>21.767579999999995</v>
      </c>
      <c r="I16748" s="147">
        <v>26.585999999999999</v>
      </c>
      <c r="J16748" s="147">
        <v>30.259139999999999</v>
      </c>
      <c r="K16748" s="147">
        <v>33.914159999999995</v>
      </c>
    </row>
    <row r="16749" spans="2:11" x14ac:dyDescent="0.2">
      <c r="B16749" s="21" t="str">
        <f t="shared" si="261"/>
        <v>Port BurwellIce Accretion2070RCP4.5</v>
      </c>
      <c r="C16749" t="s">
        <v>418</v>
      </c>
      <c r="D16749" t="s">
        <v>486</v>
      </c>
      <c r="E16749" s="144" t="s">
        <v>193</v>
      </c>
      <c r="F16749" s="144">
        <v>2070</v>
      </c>
      <c r="G16749" s="147">
        <v>17.493571352878455</v>
      </c>
      <c r="H16749" s="147">
        <v>21.289499999999997</v>
      </c>
      <c r="I16749" s="147">
        <v>26.04</v>
      </c>
      <c r="J16749" s="147">
        <v>29.662499999999998</v>
      </c>
      <c r="K16749" s="147">
        <v>33.263999999999996</v>
      </c>
    </row>
    <row r="16750" spans="2:11" x14ac:dyDescent="0.2">
      <c r="B16750" s="21" t="str">
        <f t="shared" si="261"/>
        <v>Port BurwellIce Accretion2075RCP4.5</v>
      </c>
      <c r="C16750" t="s">
        <v>418</v>
      </c>
      <c r="D16750" t="s">
        <v>486</v>
      </c>
      <c r="E16750" s="144" t="s">
        <v>193</v>
      </c>
      <c r="F16750" s="144">
        <v>2075</v>
      </c>
      <c r="G16750" s="147">
        <v>17.284817518118569</v>
      </c>
      <c r="H16750" s="147">
        <v>21.057099999999998</v>
      </c>
      <c r="I16750" s="147">
        <v>25.774999999999999</v>
      </c>
      <c r="J16750" s="147">
        <v>29.37435</v>
      </c>
      <c r="K16750" s="147">
        <v>32.948999999999998</v>
      </c>
    </row>
    <row r="16751" spans="2:11" x14ac:dyDescent="0.2">
      <c r="B16751" s="21" t="str">
        <f t="shared" si="261"/>
        <v>Port BurwellIce Accretion2080RCP4.5</v>
      </c>
      <c r="C16751" t="s">
        <v>418</v>
      </c>
      <c r="D16751" t="s">
        <v>486</v>
      </c>
      <c r="E16751" s="144" t="s">
        <v>193</v>
      </c>
      <c r="F16751" s="144">
        <v>2080</v>
      </c>
      <c r="G16751" s="147">
        <v>17.076063683358683</v>
      </c>
      <c r="H16751" s="147">
        <v>20.824699999999996</v>
      </c>
      <c r="I16751" s="147">
        <v>25.509999999999998</v>
      </c>
      <c r="J16751" s="147">
        <v>29.086199999999998</v>
      </c>
      <c r="K16751" s="147">
        <v>32.633999999999993</v>
      </c>
    </row>
    <row r="16752" spans="2:11" x14ac:dyDescent="0.2">
      <c r="B16752" s="21" t="str">
        <f t="shared" si="261"/>
        <v>Port BurwellIce Accretion2085RCP4.5</v>
      </c>
      <c r="C16752" t="s">
        <v>418</v>
      </c>
      <c r="D16752" t="s">
        <v>486</v>
      </c>
      <c r="E16752" s="144" t="s">
        <v>193</v>
      </c>
      <c r="F16752" s="144">
        <v>2085</v>
      </c>
      <c r="G16752" s="147">
        <v>16.867309848598797</v>
      </c>
      <c r="H16752" s="147">
        <v>20.592299999999994</v>
      </c>
      <c r="I16752" s="147">
        <v>25.244999999999997</v>
      </c>
      <c r="J16752" s="147">
        <v>28.798049999999996</v>
      </c>
      <c r="K16752" s="147">
        <v>32.318999999999996</v>
      </c>
    </row>
    <row r="16753" spans="2:11" x14ac:dyDescent="0.2">
      <c r="B16753" s="21" t="str">
        <f t="shared" si="261"/>
        <v>Port BurwellIce Accretion2090RCP4.5</v>
      </c>
      <c r="C16753" t="s">
        <v>418</v>
      </c>
      <c r="D16753" t="s">
        <v>486</v>
      </c>
      <c r="E16753" s="144" t="s">
        <v>193</v>
      </c>
      <c r="F16753" s="144">
        <v>2090</v>
      </c>
      <c r="G16753" s="147">
        <v>16.658556013838911</v>
      </c>
      <c r="H16753" s="147">
        <v>20.359899999999996</v>
      </c>
      <c r="I16753" s="147">
        <v>24.98</v>
      </c>
      <c r="J16753" s="147">
        <v>28.509899999999998</v>
      </c>
      <c r="K16753" s="147">
        <v>32.003999999999998</v>
      </c>
    </row>
    <row r="16754" spans="2:11" x14ac:dyDescent="0.2">
      <c r="B16754" s="21" t="str">
        <f t="shared" si="261"/>
        <v>Port BurwellIce Accretion2095RCP4.5</v>
      </c>
      <c r="C16754" t="s">
        <v>418</v>
      </c>
      <c r="D16754" t="s">
        <v>486</v>
      </c>
      <c r="E16754" s="144" t="s">
        <v>193</v>
      </c>
      <c r="F16754" s="144">
        <v>2095</v>
      </c>
      <c r="G16754" s="147">
        <v>16.449802179079025</v>
      </c>
      <c r="H16754" s="147">
        <v>20.127499999999998</v>
      </c>
      <c r="I16754" s="147">
        <v>24.715</v>
      </c>
      <c r="J16754" s="147">
        <v>28.22175</v>
      </c>
      <c r="K16754" s="147">
        <v>31.688999999999997</v>
      </c>
    </row>
    <row r="16755" spans="2:11" x14ac:dyDescent="0.2">
      <c r="B16755" s="21" t="str">
        <f t="shared" si="261"/>
        <v>Port BurwellIce Accretion2100RCP4.5</v>
      </c>
      <c r="C16755" t="s">
        <v>418</v>
      </c>
      <c r="D16755" t="s">
        <v>486</v>
      </c>
      <c r="E16755" s="144" t="s">
        <v>193</v>
      </c>
      <c r="F16755" s="144">
        <v>2100</v>
      </c>
      <c r="G16755" s="147">
        <v>16.24104834431914</v>
      </c>
      <c r="H16755" s="147">
        <v>19.895099999999996</v>
      </c>
      <c r="I16755" s="147">
        <v>24.45</v>
      </c>
      <c r="J16755" s="147">
        <v>27.933599999999998</v>
      </c>
      <c r="K16755" s="147">
        <v>31.373999999999995</v>
      </c>
    </row>
    <row r="16756" spans="2:11" x14ac:dyDescent="0.2">
      <c r="B16756" s="21" t="str">
        <f t="shared" si="261"/>
        <v>Port BurwellIce Accretion2023RCP6.0</v>
      </c>
      <c r="C16756" t="s">
        <v>418</v>
      </c>
      <c r="D16756" t="s">
        <v>486</v>
      </c>
      <c r="E16756" s="144" t="s">
        <v>192</v>
      </c>
      <c r="F16756" s="144">
        <v>2023</v>
      </c>
      <c r="G16756" s="147">
        <v>20.332623505612904</v>
      </c>
      <c r="H16756" s="147">
        <v>24.401999999999997</v>
      </c>
      <c r="I16756" s="147">
        <v>29.55</v>
      </c>
      <c r="J16756" s="147">
        <v>33.493200000000002</v>
      </c>
      <c r="K16756" s="147">
        <v>37.421999999999997</v>
      </c>
    </row>
    <row r="16757" spans="2:11" x14ac:dyDescent="0.2">
      <c r="B16757" s="21" t="str">
        <f t="shared" si="261"/>
        <v>Port BurwellIce Accretion2025RCP6.0</v>
      </c>
      <c r="C16757" t="s">
        <v>418</v>
      </c>
      <c r="D16757" t="s">
        <v>486</v>
      </c>
      <c r="E16757" s="144" t="s">
        <v>192</v>
      </c>
      <c r="F16757" s="144">
        <v>2025</v>
      </c>
      <c r="G16757" s="147">
        <v>20.221288127074299</v>
      </c>
      <c r="H16757" s="147">
        <v>24.281649999999999</v>
      </c>
      <c r="I16757" s="147">
        <v>29.42</v>
      </c>
      <c r="J16757" s="147">
        <v>33.351950000000002</v>
      </c>
      <c r="K16757" s="147">
        <v>37.270799999999994</v>
      </c>
    </row>
    <row r="16758" spans="2:11" x14ac:dyDescent="0.2">
      <c r="B16758" s="21" t="str">
        <f t="shared" si="261"/>
        <v>Port BurwellIce Accretion2030RCP6.0</v>
      </c>
      <c r="C16758" t="s">
        <v>418</v>
      </c>
      <c r="D16758" t="s">
        <v>486</v>
      </c>
      <c r="E16758" s="144" t="s">
        <v>192</v>
      </c>
      <c r="F16758" s="144">
        <v>2030</v>
      </c>
      <c r="G16758" s="147">
        <v>20.109952748535694</v>
      </c>
      <c r="H16758" s="147">
        <v>24.161299999999997</v>
      </c>
      <c r="I16758" s="147">
        <v>29.29</v>
      </c>
      <c r="J16758" s="147">
        <v>33.210700000000003</v>
      </c>
      <c r="K16758" s="147">
        <v>37.119599999999998</v>
      </c>
    </row>
    <row r="16759" spans="2:11" x14ac:dyDescent="0.2">
      <c r="B16759" s="21" t="str">
        <f t="shared" si="261"/>
        <v>Port BurwellIce Accretion2035RCP6.0</v>
      </c>
      <c r="C16759" t="s">
        <v>418</v>
      </c>
      <c r="D16759" t="s">
        <v>486</v>
      </c>
      <c r="E16759" s="144" t="s">
        <v>192</v>
      </c>
      <c r="F16759" s="144">
        <v>2035</v>
      </c>
      <c r="G16759" s="147">
        <v>19.998617369997085</v>
      </c>
      <c r="H16759" s="147">
        <v>24.040949999999995</v>
      </c>
      <c r="I16759" s="147">
        <v>29.16</v>
      </c>
      <c r="J16759" s="147">
        <v>33.069450000000003</v>
      </c>
      <c r="K16759" s="147">
        <v>36.968399999999995</v>
      </c>
    </row>
    <row r="16760" spans="2:11" x14ac:dyDescent="0.2">
      <c r="B16760" s="21" t="str">
        <f t="shared" si="261"/>
        <v>Port BurwellIce Accretion2040RCP6.0</v>
      </c>
      <c r="C16760" t="s">
        <v>418</v>
      </c>
      <c r="D16760" t="s">
        <v>486</v>
      </c>
      <c r="E16760" s="144" t="s">
        <v>192</v>
      </c>
      <c r="F16760" s="144">
        <v>2040</v>
      </c>
      <c r="G16760" s="147">
        <v>19.88728199145848</v>
      </c>
      <c r="H16760" s="147">
        <v>23.920599999999997</v>
      </c>
      <c r="I16760" s="147">
        <v>29.03</v>
      </c>
      <c r="J16760" s="147">
        <v>32.928199999999997</v>
      </c>
      <c r="K16760" s="147">
        <v>36.817199999999993</v>
      </c>
    </row>
    <row r="16761" spans="2:11" x14ac:dyDescent="0.2">
      <c r="B16761" s="21" t="str">
        <f t="shared" si="261"/>
        <v>Port BurwellIce Accretion2045RCP6.0</v>
      </c>
      <c r="C16761" t="s">
        <v>418</v>
      </c>
      <c r="D16761" t="s">
        <v>486</v>
      </c>
      <c r="E16761" s="144" t="s">
        <v>192</v>
      </c>
      <c r="F16761" s="144">
        <v>2045</v>
      </c>
      <c r="G16761" s="147">
        <v>19.775946612919874</v>
      </c>
      <c r="H16761" s="147">
        <v>23.800249999999998</v>
      </c>
      <c r="I16761" s="147">
        <v>28.9</v>
      </c>
      <c r="J16761" s="147">
        <v>32.786949999999997</v>
      </c>
      <c r="K16761" s="147">
        <v>36.665999999999997</v>
      </c>
    </row>
    <row r="16762" spans="2:11" x14ac:dyDescent="0.2">
      <c r="B16762" s="21" t="str">
        <f t="shared" si="261"/>
        <v>Port BurwellIce Accretion2050RCP6.0</v>
      </c>
      <c r="C16762" t="s">
        <v>418</v>
      </c>
      <c r="D16762" t="s">
        <v>486</v>
      </c>
      <c r="E16762" s="144" t="s">
        <v>192</v>
      </c>
      <c r="F16762" s="144">
        <v>2050</v>
      </c>
      <c r="G16762" s="147">
        <v>19.230403258080706</v>
      </c>
      <c r="H16762" s="147">
        <v>23.201819999999998</v>
      </c>
      <c r="I16762" s="147">
        <v>28.224</v>
      </c>
      <c r="J16762" s="147">
        <v>32.049059999999997</v>
      </c>
      <c r="K16762" s="147">
        <v>35.864639999999994</v>
      </c>
    </row>
    <row r="16763" spans="2:11" x14ac:dyDescent="0.2">
      <c r="B16763" s="21" t="str">
        <f t="shared" si="261"/>
        <v>Port BurwellIce Accretion2055RCP6.0</v>
      </c>
      <c r="C16763" t="s">
        <v>418</v>
      </c>
      <c r="D16763" t="s">
        <v>486</v>
      </c>
      <c r="E16763" s="144" t="s">
        <v>192</v>
      </c>
      <c r="F16763" s="144">
        <v>2055</v>
      </c>
      <c r="G16763" s="147">
        <v>18.796195281780143</v>
      </c>
      <c r="H16763" s="147">
        <v>22.723739999999996</v>
      </c>
      <c r="I16763" s="147">
        <v>27.678000000000001</v>
      </c>
      <c r="J16763" s="147">
        <v>31.452419999999996</v>
      </c>
      <c r="K16763" s="147">
        <v>35.214479999999995</v>
      </c>
    </row>
    <row r="16764" spans="2:11" x14ac:dyDescent="0.2">
      <c r="B16764" s="21" t="str">
        <f t="shared" si="261"/>
        <v>Port BurwellIce Accretion2060RCP6.0</v>
      </c>
      <c r="C16764" t="s">
        <v>418</v>
      </c>
      <c r="D16764" t="s">
        <v>486</v>
      </c>
      <c r="E16764" s="144" t="s">
        <v>192</v>
      </c>
      <c r="F16764" s="144">
        <v>2060</v>
      </c>
      <c r="G16764" s="147">
        <v>18.36198730547958</v>
      </c>
      <c r="H16764" s="147">
        <v>22.245659999999997</v>
      </c>
      <c r="I16764" s="147">
        <v>27.131999999999998</v>
      </c>
      <c r="J16764" s="147">
        <v>30.855779999999999</v>
      </c>
      <c r="K16764" s="147">
        <v>34.564319999999995</v>
      </c>
    </row>
    <row r="16765" spans="2:11" x14ac:dyDescent="0.2">
      <c r="B16765" s="21" t="str">
        <f t="shared" si="261"/>
        <v>Port BurwellIce Accretion2065RCP6.0</v>
      </c>
      <c r="C16765" t="s">
        <v>418</v>
      </c>
      <c r="D16765" t="s">
        <v>486</v>
      </c>
      <c r="E16765" s="144" t="s">
        <v>192</v>
      </c>
      <c r="F16765" s="144">
        <v>2065</v>
      </c>
      <c r="G16765" s="147">
        <v>17.927779329179018</v>
      </c>
      <c r="H16765" s="147">
        <v>21.767579999999995</v>
      </c>
      <c r="I16765" s="147">
        <v>26.585999999999999</v>
      </c>
      <c r="J16765" s="147">
        <v>30.259139999999999</v>
      </c>
      <c r="K16765" s="147">
        <v>33.914159999999995</v>
      </c>
    </row>
    <row r="16766" spans="2:11" x14ac:dyDescent="0.2">
      <c r="B16766" s="21" t="str">
        <f t="shared" si="261"/>
        <v>Port BurwellIce Accretion2070RCP6.0</v>
      </c>
      <c r="C16766" t="s">
        <v>418</v>
      </c>
      <c r="D16766" t="s">
        <v>486</v>
      </c>
      <c r="E16766" s="144" t="s">
        <v>192</v>
      </c>
      <c r="F16766" s="144">
        <v>2070</v>
      </c>
      <c r="G16766" s="147">
        <v>17.493571352878455</v>
      </c>
      <c r="H16766" s="147">
        <v>21.289499999999997</v>
      </c>
      <c r="I16766" s="147">
        <v>26.04</v>
      </c>
      <c r="J16766" s="147">
        <v>29.662499999999998</v>
      </c>
      <c r="K16766" s="147">
        <v>33.263999999999996</v>
      </c>
    </row>
    <row r="16767" spans="2:11" x14ac:dyDescent="0.2">
      <c r="B16767" s="21" t="str">
        <f t="shared" si="261"/>
        <v>Port BurwellIce Accretion2075RCP6.0</v>
      </c>
      <c r="C16767" t="s">
        <v>418</v>
      </c>
      <c r="D16767" t="s">
        <v>486</v>
      </c>
      <c r="E16767" s="144" t="s">
        <v>192</v>
      </c>
      <c r="F16767" s="144">
        <v>2075</v>
      </c>
      <c r="G16767" s="147">
        <v>17.180440600738628</v>
      </c>
      <c r="H16767" s="147">
        <v>20.940899999999996</v>
      </c>
      <c r="I16767" s="147">
        <v>25.642499999999998</v>
      </c>
      <c r="J16767" s="147">
        <v>29.230274999999999</v>
      </c>
      <c r="K16767" s="147">
        <v>32.791499999999999</v>
      </c>
    </row>
    <row r="16768" spans="2:11" x14ac:dyDescent="0.2">
      <c r="B16768" s="21" t="str">
        <f t="shared" si="261"/>
        <v>Port BurwellIce Accretion2080RCP6.0</v>
      </c>
      <c r="C16768" t="s">
        <v>418</v>
      </c>
      <c r="D16768" t="s">
        <v>486</v>
      </c>
      <c r="E16768" s="144" t="s">
        <v>192</v>
      </c>
      <c r="F16768" s="144">
        <v>2080</v>
      </c>
      <c r="G16768" s="147">
        <v>16.867309848598797</v>
      </c>
      <c r="H16768" s="147">
        <v>20.592299999999994</v>
      </c>
      <c r="I16768" s="147">
        <v>25.244999999999997</v>
      </c>
      <c r="J16768" s="147">
        <v>28.798049999999996</v>
      </c>
      <c r="K16768" s="147">
        <v>32.318999999999996</v>
      </c>
    </row>
    <row r="16769" spans="2:11" x14ac:dyDescent="0.2">
      <c r="B16769" s="21" t="str">
        <f t="shared" si="261"/>
        <v>Port BurwellIce Accretion2085RCP6.0</v>
      </c>
      <c r="C16769" t="s">
        <v>418</v>
      </c>
      <c r="D16769" t="s">
        <v>486</v>
      </c>
      <c r="E16769" s="144" t="s">
        <v>192</v>
      </c>
      <c r="F16769" s="144">
        <v>2085</v>
      </c>
      <c r="G16769" s="147">
        <v>16.554179096458967</v>
      </c>
      <c r="H16769" s="147">
        <v>20.243699999999997</v>
      </c>
      <c r="I16769" s="147">
        <v>24.8475</v>
      </c>
      <c r="J16769" s="147">
        <v>28.365824999999997</v>
      </c>
      <c r="K16769" s="147">
        <v>31.846499999999995</v>
      </c>
    </row>
    <row r="16770" spans="2:11" x14ac:dyDescent="0.2">
      <c r="B16770" s="21" t="str">
        <f t="shared" si="261"/>
        <v>Port BurwellIce Accretion2090RCP6.0</v>
      </c>
      <c r="C16770" t="s">
        <v>418</v>
      </c>
      <c r="D16770" t="s">
        <v>486</v>
      </c>
      <c r="E16770" s="144" t="s">
        <v>192</v>
      </c>
      <c r="F16770" s="144">
        <v>2090</v>
      </c>
      <c r="G16770" s="147">
        <v>15.385157621803605</v>
      </c>
      <c r="H16770" s="147">
        <v>18.882499999999997</v>
      </c>
      <c r="I16770" s="147">
        <v>23.259999999999998</v>
      </c>
      <c r="J16770" s="147">
        <v>26.588899999999999</v>
      </c>
      <c r="K16770" s="147">
        <v>29.887199999999996</v>
      </c>
    </row>
    <row r="16771" spans="2:11" x14ac:dyDescent="0.2">
      <c r="B16771" s="21" t="str">
        <f t="shared" si="261"/>
        <v>Port BurwellIce Accretion2095RCP6.0</v>
      </c>
      <c r="C16771" t="s">
        <v>418</v>
      </c>
      <c r="D16771" t="s">
        <v>486</v>
      </c>
      <c r="E16771" s="144" t="s">
        <v>192</v>
      </c>
      <c r="F16771" s="144">
        <v>2095</v>
      </c>
      <c r="G16771" s="147">
        <v>14.529266899288073</v>
      </c>
      <c r="H16771" s="147">
        <v>17.869899999999998</v>
      </c>
      <c r="I16771" s="147">
        <v>22.07</v>
      </c>
      <c r="J16771" s="147">
        <v>25.244199999999999</v>
      </c>
      <c r="K16771" s="147">
        <v>28.400399999999994</v>
      </c>
    </row>
    <row r="16772" spans="2:11" x14ac:dyDescent="0.2">
      <c r="B16772" s="21" t="str">
        <f t="shared" si="261"/>
        <v>Port BurwellIce Accretion2100RCP6.0</v>
      </c>
      <c r="C16772" t="s">
        <v>418</v>
      </c>
      <c r="D16772" t="s">
        <v>486</v>
      </c>
      <c r="E16772" s="144" t="s">
        <v>192</v>
      </c>
      <c r="F16772" s="144">
        <v>2100</v>
      </c>
      <c r="G16772" s="147">
        <v>13.673376176772539</v>
      </c>
      <c r="H16772" s="147">
        <v>16.857299999999999</v>
      </c>
      <c r="I16772" s="147">
        <v>20.88</v>
      </c>
      <c r="J16772" s="147">
        <v>23.8995</v>
      </c>
      <c r="K16772" s="147">
        <v>26.913599999999995</v>
      </c>
    </row>
    <row r="16773" spans="2:11" x14ac:dyDescent="0.2">
      <c r="B16773" s="21" t="str">
        <f t="shared" si="261"/>
        <v>Port BurwellIce Accretion2023RCP8.5</v>
      </c>
      <c r="C16773" t="s">
        <v>418</v>
      </c>
      <c r="D16773" t="s">
        <v>486</v>
      </c>
      <c r="E16773" s="144" t="s">
        <v>191</v>
      </c>
      <c r="F16773" s="144">
        <v>2023</v>
      </c>
      <c r="G16773" s="147">
        <v>20.332623505612904</v>
      </c>
      <c r="H16773" s="147">
        <v>24.401999999999997</v>
      </c>
      <c r="I16773" s="147">
        <v>29.55</v>
      </c>
      <c r="J16773" s="147">
        <v>33.493200000000002</v>
      </c>
      <c r="K16773" s="147">
        <v>37.421999999999997</v>
      </c>
    </row>
    <row r="16774" spans="2:11" x14ac:dyDescent="0.2">
      <c r="B16774" s="21" t="str">
        <f t="shared" si="261"/>
        <v>Port BurwellIce Accretion2025RCP8.5</v>
      </c>
      <c r="C16774" t="s">
        <v>418</v>
      </c>
      <c r="D16774" t="s">
        <v>486</v>
      </c>
      <c r="E16774" s="144" t="s">
        <v>191</v>
      </c>
      <c r="F16774" s="144">
        <v>2025</v>
      </c>
      <c r="G16774" s="147">
        <v>20.109952748535694</v>
      </c>
      <c r="H16774" s="147">
        <v>24.161299999999997</v>
      </c>
      <c r="I16774" s="147">
        <v>29.29</v>
      </c>
      <c r="J16774" s="147">
        <v>33.210700000000003</v>
      </c>
      <c r="K16774" s="147">
        <v>37.119599999999998</v>
      </c>
    </row>
    <row r="16775" spans="2:11" x14ac:dyDescent="0.2">
      <c r="B16775" s="21" t="str">
        <f t="shared" si="261"/>
        <v>Port BurwellIce Accretion2030RCP8.5</v>
      </c>
      <c r="C16775" t="s">
        <v>418</v>
      </c>
      <c r="D16775" t="s">
        <v>486</v>
      </c>
      <c r="E16775" s="144" t="s">
        <v>191</v>
      </c>
      <c r="F16775" s="144">
        <v>2030</v>
      </c>
      <c r="G16775" s="147">
        <v>19.88728199145848</v>
      </c>
      <c r="H16775" s="147">
        <v>23.920599999999997</v>
      </c>
      <c r="I16775" s="147">
        <v>29.03</v>
      </c>
      <c r="J16775" s="147">
        <v>32.928199999999997</v>
      </c>
      <c r="K16775" s="147">
        <v>36.817199999999993</v>
      </c>
    </row>
    <row r="16776" spans="2:11" x14ac:dyDescent="0.2">
      <c r="B16776" s="21" t="str">
        <f t="shared" si="261"/>
        <v>Port BurwellIce Accretion2035RCP8.5</v>
      </c>
      <c r="C16776" t="s">
        <v>418</v>
      </c>
      <c r="D16776" t="s">
        <v>486</v>
      </c>
      <c r="E16776" s="144" t="s">
        <v>191</v>
      </c>
      <c r="F16776" s="144">
        <v>2035</v>
      </c>
      <c r="G16776" s="147">
        <v>19.664611234381269</v>
      </c>
      <c r="H16776" s="147">
        <v>23.679899999999996</v>
      </c>
      <c r="I16776" s="147">
        <v>28.77</v>
      </c>
      <c r="J16776" s="147">
        <v>32.645699999999998</v>
      </c>
      <c r="K16776" s="147">
        <v>36.514799999999994</v>
      </c>
    </row>
    <row r="16777" spans="2:11" x14ac:dyDescent="0.2">
      <c r="B16777" s="21" t="str">
        <f t="shared" si="261"/>
        <v>Port BurwellIce Accretion2040RCP8.5</v>
      </c>
      <c r="C16777" t="s">
        <v>418</v>
      </c>
      <c r="D16777" t="s">
        <v>486</v>
      </c>
      <c r="E16777" s="144" t="s">
        <v>191</v>
      </c>
      <c r="F16777" s="144">
        <v>2040</v>
      </c>
      <c r="G16777" s="147">
        <v>18.940931273880331</v>
      </c>
      <c r="H16777" s="147">
        <v>22.883099999999995</v>
      </c>
      <c r="I16777" s="147">
        <v>27.86</v>
      </c>
      <c r="J16777" s="147">
        <v>31.651299999999999</v>
      </c>
      <c r="K16777" s="147">
        <v>35.431199999999997</v>
      </c>
    </row>
    <row r="16778" spans="2:11" x14ac:dyDescent="0.2">
      <c r="B16778" s="21" t="str">
        <f t="shared" si="261"/>
        <v>Port BurwellIce Accretion2045RCP8.5</v>
      </c>
      <c r="C16778" t="s">
        <v>418</v>
      </c>
      <c r="D16778" t="s">
        <v>486</v>
      </c>
      <c r="E16778" s="144" t="s">
        <v>191</v>
      </c>
      <c r="F16778" s="144">
        <v>2045</v>
      </c>
      <c r="G16778" s="147">
        <v>18.217251313379393</v>
      </c>
      <c r="H16778" s="147">
        <v>22.086299999999998</v>
      </c>
      <c r="I16778" s="147">
        <v>26.95</v>
      </c>
      <c r="J16778" s="147">
        <v>30.656899999999997</v>
      </c>
      <c r="K16778" s="147">
        <v>34.347599999999993</v>
      </c>
    </row>
    <row r="16779" spans="2:11" x14ac:dyDescent="0.2">
      <c r="B16779" s="21" t="str">
        <f t="shared" si="261"/>
        <v>Port BurwellIce Accretion2050RCP8.5</v>
      </c>
      <c r="C16779" t="s">
        <v>418</v>
      </c>
      <c r="D16779" t="s">
        <v>486</v>
      </c>
      <c r="E16779" s="144" t="s">
        <v>191</v>
      </c>
      <c r="F16779" s="144">
        <v>2050</v>
      </c>
      <c r="G16779" s="147">
        <v>17.076063683358683</v>
      </c>
      <c r="H16779" s="147">
        <v>20.824699999999996</v>
      </c>
      <c r="I16779" s="147">
        <v>25.509999999999998</v>
      </c>
      <c r="J16779" s="147">
        <v>29.086199999999998</v>
      </c>
      <c r="K16779" s="147">
        <v>32.633999999999993</v>
      </c>
    </row>
    <row r="16780" spans="2:11" x14ac:dyDescent="0.2">
      <c r="B16780" s="21" t="str">
        <f t="shared" ref="B16780:B16843" si="262">C16780&amp;D16780&amp;F16780&amp;E16780</f>
        <v>Port BurwellIce Accretion2055RCP8.5</v>
      </c>
      <c r="C16780" t="s">
        <v>418</v>
      </c>
      <c r="D16780" t="s">
        <v>486</v>
      </c>
      <c r="E16780" s="144" t="s">
        <v>191</v>
      </c>
      <c r="F16780" s="144">
        <v>2055</v>
      </c>
      <c r="G16780" s="147">
        <v>16.658556013838911</v>
      </c>
      <c r="H16780" s="147">
        <v>20.359899999999996</v>
      </c>
      <c r="I16780" s="147">
        <v>24.98</v>
      </c>
      <c r="J16780" s="147">
        <v>28.509899999999998</v>
      </c>
      <c r="K16780" s="147">
        <v>32.003999999999998</v>
      </c>
    </row>
    <row r="16781" spans="2:11" x14ac:dyDescent="0.2">
      <c r="B16781" s="21" t="str">
        <f t="shared" si="262"/>
        <v>Port BurwellIce Accretion2060RCP8.5</v>
      </c>
      <c r="C16781" t="s">
        <v>418</v>
      </c>
      <c r="D16781" t="s">
        <v>486</v>
      </c>
      <c r="E16781" s="144" t="s">
        <v>191</v>
      </c>
      <c r="F16781" s="144">
        <v>2060</v>
      </c>
      <c r="G16781" s="147">
        <v>15.385157621803605</v>
      </c>
      <c r="H16781" s="147">
        <v>18.882499999999997</v>
      </c>
      <c r="I16781" s="147">
        <v>23.259999999999998</v>
      </c>
      <c r="J16781" s="147">
        <v>26.588899999999999</v>
      </c>
      <c r="K16781" s="147">
        <v>29.887199999999996</v>
      </c>
    </row>
    <row r="16782" spans="2:11" x14ac:dyDescent="0.2">
      <c r="B16782" s="21" t="str">
        <f t="shared" si="262"/>
        <v>Port BurwellIce Accretion2065RCP8.5</v>
      </c>
      <c r="C16782" t="s">
        <v>418</v>
      </c>
      <c r="D16782" t="s">
        <v>486</v>
      </c>
      <c r="E16782" s="144" t="s">
        <v>191</v>
      </c>
      <c r="F16782" s="144">
        <v>2065</v>
      </c>
      <c r="G16782" s="147">
        <v>14.529266899288073</v>
      </c>
      <c r="H16782" s="147">
        <v>17.869899999999998</v>
      </c>
      <c r="I16782" s="147">
        <v>22.07</v>
      </c>
      <c r="J16782" s="147">
        <v>25.244199999999999</v>
      </c>
      <c r="K16782" s="147">
        <v>28.400399999999994</v>
      </c>
    </row>
    <row r="16783" spans="2:11" x14ac:dyDescent="0.2">
      <c r="B16783" s="21" t="str">
        <f t="shared" si="262"/>
        <v>Port BurwellIce Accretion2070RCP8.5</v>
      </c>
      <c r="C16783" t="s">
        <v>418</v>
      </c>
      <c r="D16783" t="s">
        <v>486</v>
      </c>
      <c r="E16783" s="144" t="s">
        <v>191</v>
      </c>
      <c r="F16783" s="144">
        <v>2070</v>
      </c>
      <c r="G16783" s="147">
        <v>13.26282696841143</v>
      </c>
      <c r="H16783" s="147">
        <v>16.4008</v>
      </c>
      <c r="I16783" s="147">
        <v>20.34</v>
      </c>
      <c r="J16783" s="147">
        <v>23.300599999999999</v>
      </c>
      <c r="K16783" s="147">
        <v>26.258399999999995</v>
      </c>
    </row>
    <row r="16784" spans="2:11" x14ac:dyDescent="0.2">
      <c r="B16784" s="21" t="str">
        <f t="shared" si="262"/>
        <v>Port BurwellIce Accretion2075RCP8.5</v>
      </c>
      <c r="C16784" t="s">
        <v>418</v>
      </c>
      <c r="D16784" t="s">
        <v>486</v>
      </c>
      <c r="E16784" s="144" t="s">
        <v>191</v>
      </c>
      <c r="F16784" s="144">
        <v>2075</v>
      </c>
      <c r="G16784" s="147">
        <v>12.852277760050322</v>
      </c>
      <c r="H16784" s="147">
        <v>15.9443</v>
      </c>
      <c r="I16784" s="147">
        <v>19.8</v>
      </c>
      <c r="J16784" s="147">
        <v>22.701699999999999</v>
      </c>
      <c r="K16784" s="147">
        <v>25.603199999999998</v>
      </c>
    </row>
    <row r="16785" spans="2:11" x14ac:dyDescent="0.2">
      <c r="B16785" s="21" t="str">
        <f t="shared" si="262"/>
        <v>Port BurwellIce Accretion2080RCP8.5</v>
      </c>
      <c r="C16785" t="s">
        <v>418</v>
      </c>
      <c r="D16785" t="s">
        <v>486</v>
      </c>
      <c r="E16785" s="144" t="s">
        <v>191</v>
      </c>
      <c r="F16785" s="144">
        <v>2080</v>
      </c>
      <c r="G16785" s="147">
        <v>12.441728551689213</v>
      </c>
      <c r="H16785" s="147">
        <v>15.487800000000002</v>
      </c>
      <c r="I16785" s="147">
        <v>19.260000000000002</v>
      </c>
      <c r="J16785" s="147">
        <v>22.102799999999998</v>
      </c>
      <c r="K16785" s="147">
        <v>24.947999999999997</v>
      </c>
    </row>
    <row r="16786" spans="2:11" x14ac:dyDescent="0.2">
      <c r="B16786" s="21" t="str">
        <f t="shared" si="262"/>
        <v>Port BurwellIce Accretion2085RCP8.5</v>
      </c>
      <c r="C16786" t="s">
        <v>418</v>
      </c>
      <c r="D16786" t="s">
        <v>486</v>
      </c>
      <c r="E16786" s="144" t="s">
        <v>191</v>
      </c>
      <c r="F16786" s="144">
        <v>2085</v>
      </c>
      <c r="G16786" s="147">
        <v>11.523211678745714</v>
      </c>
      <c r="H16786" s="147">
        <v>14.37975</v>
      </c>
      <c r="I16786" s="147">
        <v>17.940000000000001</v>
      </c>
      <c r="J16786" s="147">
        <v>20.6112</v>
      </c>
      <c r="K16786" s="147">
        <v>23.284799999999997</v>
      </c>
    </row>
    <row r="16787" spans="2:11" x14ac:dyDescent="0.2">
      <c r="B16787" s="21" t="str">
        <f t="shared" si="262"/>
        <v>Port BurwellIce Accretion2090RCP8.5</v>
      </c>
      <c r="C16787" t="s">
        <v>418</v>
      </c>
      <c r="D16787" t="s">
        <v>486</v>
      </c>
      <c r="E16787" s="144" t="s">
        <v>191</v>
      </c>
      <c r="F16787" s="144">
        <v>2090</v>
      </c>
      <c r="G16787" s="147">
        <v>10.604694805802215</v>
      </c>
      <c r="H16787" s="147">
        <v>13.271699999999997</v>
      </c>
      <c r="I16787" s="147">
        <v>16.62</v>
      </c>
      <c r="J16787" s="147">
        <v>19.119600000000002</v>
      </c>
      <c r="K16787" s="147">
        <v>21.621600000000001</v>
      </c>
    </row>
    <row r="16788" spans="2:11" x14ac:dyDescent="0.2">
      <c r="B16788" s="21" t="str">
        <f t="shared" si="262"/>
        <v>Port BurwellIce Accretion2095RCP8.5</v>
      </c>
      <c r="C16788" t="s">
        <v>418</v>
      </c>
      <c r="D16788" t="s">
        <v>486</v>
      </c>
      <c r="E16788" s="144" t="s">
        <v>191</v>
      </c>
      <c r="F16788" s="144">
        <v>2095</v>
      </c>
      <c r="G16788" s="147">
        <v>10.604694805802215</v>
      </c>
      <c r="H16788" s="147">
        <v>13.271699999999997</v>
      </c>
      <c r="I16788" s="147">
        <v>16.62</v>
      </c>
      <c r="J16788" s="147">
        <v>19.119600000000002</v>
      </c>
      <c r="K16788" s="147">
        <v>21.621600000000001</v>
      </c>
    </row>
    <row r="16789" spans="2:11" x14ac:dyDescent="0.2">
      <c r="B16789" s="21" t="str">
        <f t="shared" si="262"/>
        <v>Port BurwellIce Accretion2100RCP8.5</v>
      </c>
      <c r="C16789" t="s">
        <v>418</v>
      </c>
      <c r="D16789" t="s">
        <v>486</v>
      </c>
      <c r="E16789" s="144" t="s">
        <v>191</v>
      </c>
      <c r="F16789" s="144">
        <v>2100</v>
      </c>
      <c r="G16789" s="147">
        <v>10.604694805802215</v>
      </c>
      <c r="H16789" s="147">
        <v>13.271699999999997</v>
      </c>
      <c r="I16789" s="147">
        <v>16.62</v>
      </c>
      <c r="J16789" s="147">
        <v>19.119600000000002</v>
      </c>
      <c r="K16789" s="147">
        <v>21.621600000000001</v>
      </c>
    </row>
    <row r="16790" spans="2:11" x14ac:dyDescent="0.2">
      <c r="B16790" s="21" t="str">
        <f t="shared" si="262"/>
        <v>Port BurwellWind2023RCP4.5</v>
      </c>
      <c r="C16790" t="s">
        <v>418</v>
      </c>
      <c r="D16790" t="s">
        <v>1</v>
      </c>
      <c r="E16790" s="144" t="s">
        <v>193</v>
      </c>
      <c r="F16790" s="144">
        <v>2023</v>
      </c>
      <c r="G16790" s="147">
        <v>88.647696386999741</v>
      </c>
      <c r="H16790" s="147">
        <v>95.580936000000008</v>
      </c>
      <c r="I16790" s="147">
        <v>102.8976</v>
      </c>
      <c r="J16790" s="147">
        <v>110.18774400000001</v>
      </c>
      <c r="K16790" s="147">
        <v>117.48931199999998</v>
      </c>
    </row>
    <row r="16791" spans="2:11" x14ac:dyDescent="0.2">
      <c r="B16791" s="21" t="str">
        <f t="shared" si="262"/>
        <v>Port BurwellWind2025RCP4.5</v>
      </c>
      <c r="C16791" t="s">
        <v>418</v>
      </c>
      <c r="D16791" t="s">
        <v>1</v>
      </c>
      <c r="E16791" s="144" t="s">
        <v>193</v>
      </c>
      <c r="F16791" s="144">
        <v>2025</v>
      </c>
      <c r="G16791" s="147">
        <v>88.724028233532678</v>
      </c>
      <c r="H16791" s="147">
        <v>95.682120000000012</v>
      </c>
      <c r="I16791" s="147">
        <v>103.03189999999999</v>
      </c>
      <c r="J16791" s="147">
        <v>110.351454</v>
      </c>
      <c r="K16791" s="147">
        <v>117.67923599999999</v>
      </c>
    </row>
    <row r="16792" spans="2:11" x14ac:dyDescent="0.2">
      <c r="B16792" s="21" t="str">
        <f t="shared" si="262"/>
        <v>Port BurwellWind2030RCP4.5</v>
      </c>
      <c r="C16792" t="s">
        <v>418</v>
      </c>
      <c r="D16792" t="s">
        <v>1</v>
      </c>
      <c r="E16792" s="144" t="s">
        <v>193</v>
      </c>
      <c r="F16792" s="144">
        <v>2030</v>
      </c>
      <c r="G16792" s="147">
        <v>88.800360080065616</v>
      </c>
      <c r="H16792" s="147">
        <v>95.783304000000001</v>
      </c>
      <c r="I16792" s="147">
        <v>103.16619999999999</v>
      </c>
      <c r="J16792" s="147">
        <v>110.515164</v>
      </c>
      <c r="K16792" s="147">
        <v>117.86915999999998</v>
      </c>
    </row>
    <row r="16793" spans="2:11" x14ac:dyDescent="0.2">
      <c r="B16793" s="21" t="str">
        <f t="shared" si="262"/>
        <v>Port BurwellWind2035RCP4.5</v>
      </c>
      <c r="C16793" t="s">
        <v>418</v>
      </c>
      <c r="D16793" t="s">
        <v>1</v>
      </c>
      <c r="E16793" s="144" t="s">
        <v>193</v>
      </c>
      <c r="F16793" s="144">
        <v>2035</v>
      </c>
      <c r="G16793" s="147">
        <v>88.876691926598554</v>
      </c>
      <c r="H16793" s="147">
        <v>95.884488000000005</v>
      </c>
      <c r="I16793" s="147">
        <v>103.3005</v>
      </c>
      <c r="J16793" s="147">
        <v>110.67887400000001</v>
      </c>
      <c r="K16793" s="147">
        <v>118.05908399999998</v>
      </c>
    </row>
    <row r="16794" spans="2:11" x14ac:dyDescent="0.2">
      <c r="B16794" s="21" t="str">
        <f t="shared" si="262"/>
        <v>Port BurwellWind2040RCP4.5</v>
      </c>
      <c r="C16794" t="s">
        <v>418</v>
      </c>
      <c r="D16794" t="s">
        <v>1</v>
      </c>
      <c r="E16794" s="144" t="s">
        <v>193</v>
      </c>
      <c r="F16794" s="144">
        <v>2040</v>
      </c>
      <c r="G16794" s="147">
        <v>88.953023773131491</v>
      </c>
      <c r="H16794" s="147">
        <v>95.985672000000008</v>
      </c>
      <c r="I16794" s="147">
        <v>103.4348</v>
      </c>
      <c r="J16794" s="147">
        <v>110.842584</v>
      </c>
      <c r="K16794" s="147">
        <v>118.24900799999999</v>
      </c>
    </row>
    <row r="16795" spans="2:11" x14ac:dyDescent="0.2">
      <c r="B16795" s="21" t="str">
        <f t="shared" si="262"/>
        <v>Port BurwellWind2045RCP4.5</v>
      </c>
      <c r="C16795" t="s">
        <v>418</v>
      </c>
      <c r="D16795" t="s">
        <v>1</v>
      </c>
      <c r="E16795" s="144" t="s">
        <v>193</v>
      </c>
      <c r="F16795" s="144">
        <v>2045</v>
      </c>
      <c r="G16795" s="147">
        <v>89.029355619664429</v>
      </c>
      <c r="H16795" s="147">
        <v>96.086855999999997</v>
      </c>
      <c r="I16795" s="147">
        <v>103.56909999999999</v>
      </c>
      <c r="J16795" s="147">
        <v>111.006294</v>
      </c>
      <c r="K16795" s="147">
        <v>118.43893199999998</v>
      </c>
    </row>
    <row r="16796" spans="2:11" x14ac:dyDescent="0.2">
      <c r="B16796" s="21" t="str">
        <f t="shared" si="262"/>
        <v>Port BurwellWind2050RCP4.5</v>
      </c>
      <c r="C16796" t="s">
        <v>418</v>
      </c>
      <c r="D16796" t="s">
        <v>1</v>
      </c>
      <c r="E16796" s="144" t="s">
        <v>193</v>
      </c>
      <c r="F16796" s="144">
        <v>2050</v>
      </c>
      <c r="G16796" s="147">
        <v>89.184955152981573</v>
      </c>
      <c r="H16796" s="147">
        <v>96.294283199999995</v>
      </c>
      <c r="I16796" s="147">
        <v>103.84415999999999</v>
      </c>
      <c r="J16796" s="147">
        <v>111.33807959999999</v>
      </c>
      <c r="K16796" s="147">
        <v>118.82885759999998</v>
      </c>
    </row>
    <row r="16797" spans="2:11" x14ac:dyDescent="0.2">
      <c r="B16797" s="21" t="str">
        <f t="shared" si="262"/>
        <v>Port BurwellWind2055RCP4.5</v>
      </c>
      <c r="C16797" t="s">
        <v>418</v>
      </c>
      <c r="D16797" t="s">
        <v>1</v>
      </c>
      <c r="E16797" s="144" t="s">
        <v>193</v>
      </c>
      <c r="F16797" s="144">
        <v>2055</v>
      </c>
      <c r="G16797" s="147">
        <v>89.264222839765765</v>
      </c>
      <c r="H16797" s="147">
        <v>96.400526400000004</v>
      </c>
      <c r="I16797" s="147">
        <v>103.98491999999999</v>
      </c>
      <c r="J16797" s="147">
        <v>111.50615519999999</v>
      </c>
      <c r="K16797" s="147">
        <v>119.02885919999999</v>
      </c>
    </row>
    <row r="16798" spans="2:11" x14ac:dyDescent="0.2">
      <c r="B16798" s="21" t="str">
        <f t="shared" si="262"/>
        <v>Port BurwellWind2060RCP4.5</v>
      </c>
      <c r="C16798" t="s">
        <v>418</v>
      </c>
      <c r="D16798" t="s">
        <v>1</v>
      </c>
      <c r="E16798" s="144" t="s">
        <v>193</v>
      </c>
      <c r="F16798" s="144">
        <v>2060</v>
      </c>
      <c r="G16798" s="147">
        <v>89.343490526549971</v>
      </c>
      <c r="H16798" s="147">
        <v>96.506769599999998</v>
      </c>
      <c r="I16798" s="147">
        <v>104.12568</v>
      </c>
      <c r="J16798" s="147">
        <v>111.67423079999999</v>
      </c>
      <c r="K16798" s="147">
        <v>119.22886079999998</v>
      </c>
    </row>
    <row r="16799" spans="2:11" x14ac:dyDescent="0.2">
      <c r="B16799" s="21" t="str">
        <f t="shared" si="262"/>
        <v>Port BurwellWind2065RCP4.5</v>
      </c>
      <c r="C16799" t="s">
        <v>418</v>
      </c>
      <c r="D16799" t="s">
        <v>1</v>
      </c>
      <c r="E16799" s="144" t="s">
        <v>193</v>
      </c>
      <c r="F16799" s="144">
        <v>2065</v>
      </c>
      <c r="G16799" s="147">
        <v>89.422758213334163</v>
      </c>
      <c r="H16799" s="147">
        <v>96.613012800000007</v>
      </c>
      <c r="I16799" s="147">
        <v>104.26644</v>
      </c>
      <c r="J16799" s="147">
        <v>111.8423064</v>
      </c>
      <c r="K16799" s="147">
        <v>119.42886239999999</v>
      </c>
    </row>
    <row r="16800" spans="2:11" x14ac:dyDescent="0.2">
      <c r="B16800" s="21" t="str">
        <f t="shared" si="262"/>
        <v>Port BurwellWind2070RCP4.5</v>
      </c>
      <c r="C16800" t="s">
        <v>418</v>
      </c>
      <c r="D16800" t="s">
        <v>1</v>
      </c>
      <c r="E16800" s="144" t="s">
        <v>193</v>
      </c>
      <c r="F16800" s="144">
        <v>2070</v>
      </c>
      <c r="G16800" s="147">
        <v>89.502025900118369</v>
      </c>
      <c r="H16800" s="147">
        <v>96.719256000000001</v>
      </c>
      <c r="I16800" s="147">
        <v>104.4072</v>
      </c>
      <c r="J16800" s="147">
        <v>112.01038199999999</v>
      </c>
      <c r="K16800" s="147">
        <v>119.62886399999998</v>
      </c>
    </row>
    <row r="16801" spans="2:11" x14ac:dyDescent="0.2">
      <c r="B16801" s="21" t="str">
        <f t="shared" si="262"/>
        <v>Port BurwellWind2075RCP4.5</v>
      </c>
      <c r="C16801" t="s">
        <v>418</v>
      </c>
      <c r="D16801" t="s">
        <v>1</v>
      </c>
      <c r="E16801" s="144" t="s">
        <v>193</v>
      </c>
      <c r="F16801" s="144">
        <v>2075</v>
      </c>
      <c r="G16801" s="147">
        <v>89.622395350420305</v>
      </c>
      <c r="H16801" s="147">
        <v>96.874194000000003</v>
      </c>
      <c r="I16801" s="147">
        <v>104.6061</v>
      </c>
      <c r="J16801" s="147">
        <v>112.24685199999999</v>
      </c>
      <c r="K16801" s="147">
        <v>119.90599799999998</v>
      </c>
    </row>
    <row r="16802" spans="2:11" x14ac:dyDescent="0.2">
      <c r="B16802" s="21" t="str">
        <f t="shared" si="262"/>
        <v>Port BurwellWind2080RCP4.5</v>
      </c>
      <c r="C16802" t="s">
        <v>418</v>
      </c>
      <c r="D16802" t="s">
        <v>1</v>
      </c>
      <c r="E16802" s="144" t="s">
        <v>193</v>
      </c>
      <c r="F16802" s="144">
        <v>2080</v>
      </c>
      <c r="G16802" s="147">
        <v>89.742764800722242</v>
      </c>
      <c r="H16802" s="147">
        <v>97.029132000000004</v>
      </c>
      <c r="I16802" s="147">
        <v>104.80499999999999</v>
      </c>
      <c r="J16802" s="147">
        <v>112.48332199999999</v>
      </c>
      <c r="K16802" s="147">
        <v>120.18313199999997</v>
      </c>
    </row>
    <row r="16803" spans="2:11" x14ac:dyDescent="0.2">
      <c r="B16803" s="21" t="str">
        <f t="shared" si="262"/>
        <v>Port BurwellWind2085RCP4.5</v>
      </c>
      <c r="C16803" t="s">
        <v>418</v>
      </c>
      <c r="D16803" t="s">
        <v>1</v>
      </c>
      <c r="E16803" s="144" t="s">
        <v>193</v>
      </c>
      <c r="F16803" s="144">
        <v>2085</v>
      </c>
      <c r="G16803" s="147">
        <v>89.863134251024178</v>
      </c>
      <c r="H16803" s="147">
        <v>97.184070000000006</v>
      </c>
      <c r="I16803" s="147">
        <v>105.00389999999999</v>
      </c>
      <c r="J16803" s="147">
        <v>112.71979199999998</v>
      </c>
      <c r="K16803" s="147">
        <v>120.46026599999998</v>
      </c>
    </row>
    <row r="16804" spans="2:11" x14ac:dyDescent="0.2">
      <c r="B16804" s="21" t="str">
        <f t="shared" si="262"/>
        <v>Port BurwellWind2090RCP4.5</v>
      </c>
      <c r="C16804" t="s">
        <v>418</v>
      </c>
      <c r="D16804" t="s">
        <v>1</v>
      </c>
      <c r="E16804" s="144" t="s">
        <v>193</v>
      </c>
      <c r="F16804" s="144">
        <v>2090</v>
      </c>
      <c r="G16804" s="147">
        <v>89.983503701326114</v>
      </c>
      <c r="H16804" s="147">
        <v>97.339008000000007</v>
      </c>
      <c r="I16804" s="147">
        <v>105.2028</v>
      </c>
      <c r="J16804" s="147">
        <v>112.956262</v>
      </c>
      <c r="K16804" s="147">
        <v>120.73739999999998</v>
      </c>
    </row>
    <row r="16805" spans="2:11" x14ac:dyDescent="0.2">
      <c r="B16805" s="21" t="str">
        <f t="shared" si="262"/>
        <v>Port BurwellWind2095RCP4.5</v>
      </c>
      <c r="C16805" t="s">
        <v>418</v>
      </c>
      <c r="D16805" t="s">
        <v>1</v>
      </c>
      <c r="E16805" s="144" t="s">
        <v>193</v>
      </c>
      <c r="F16805" s="144">
        <v>2095</v>
      </c>
      <c r="G16805" s="147">
        <v>90.103873151628051</v>
      </c>
      <c r="H16805" s="147">
        <v>97.493946000000008</v>
      </c>
      <c r="I16805" s="147">
        <v>105.40169999999999</v>
      </c>
      <c r="J16805" s="147">
        <v>113.19273199999999</v>
      </c>
      <c r="K16805" s="147">
        <v>121.01453399999997</v>
      </c>
    </row>
    <row r="16806" spans="2:11" x14ac:dyDescent="0.2">
      <c r="B16806" s="21" t="str">
        <f t="shared" si="262"/>
        <v>Port BurwellWind2100RCP4.5</v>
      </c>
      <c r="C16806" t="s">
        <v>418</v>
      </c>
      <c r="D16806" t="s">
        <v>1</v>
      </c>
      <c r="E16806" s="144" t="s">
        <v>193</v>
      </c>
      <c r="F16806" s="144">
        <v>2100</v>
      </c>
      <c r="G16806" s="147">
        <v>90.224242601929987</v>
      </c>
      <c r="H16806" s="147">
        <v>97.64888400000001</v>
      </c>
      <c r="I16806" s="147">
        <v>105.60059999999999</v>
      </c>
      <c r="J16806" s="147">
        <v>113.42920199999999</v>
      </c>
      <c r="K16806" s="147">
        <v>121.29166799999997</v>
      </c>
    </row>
    <row r="16807" spans="2:11" x14ac:dyDescent="0.2">
      <c r="B16807" s="21" t="str">
        <f t="shared" si="262"/>
        <v>Port BurwellWind2023RCP6.0</v>
      </c>
      <c r="C16807" t="s">
        <v>418</v>
      </c>
      <c r="D16807" t="s">
        <v>1</v>
      </c>
      <c r="E16807" s="144" t="s">
        <v>192</v>
      </c>
      <c r="F16807" s="144">
        <v>2023</v>
      </c>
      <c r="G16807" s="147">
        <v>88.647696386999741</v>
      </c>
      <c r="H16807" s="147">
        <v>95.580936000000008</v>
      </c>
      <c r="I16807" s="147">
        <v>102.8976</v>
      </c>
      <c r="J16807" s="147">
        <v>110.18774400000001</v>
      </c>
      <c r="K16807" s="147">
        <v>117.48931199999998</v>
      </c>
    </row>
    <row r="16808" spans="2:11" x14ac:dyDescent="0.2">
      <c r="B16808" s="21" t="str">
        <f t="shared" si="262"/>
        <v>Port BurwellWind2025RCP6.0</v>
      </c>
      <c r="C16808" t="s">
        <v>418</v>
      </c>
      <c r="D16808" t="s">
        <v>1</v>
      </c>
      <c r="E16808" s="144" t="s">
        <v>192</v>
      </c>
      <c r="F16808" s="144">
        <v>2025</v>
      </c>
      <c r="G16808" s="147">
        <v>88.724028233532678</v>
      </c>
      <c r="H16808" s="147">
        <v>95.682120000000012</v>
      </c>
      <c r="I16808" s="147">
        <v>103.03189999999999</v>
      </c>
      <c r="J16808" s="147">
        <v>110.351454</v>
      </c>
      <c r="K16808" s="147">
        <v>117.67923599999999</v>
      </c>
    </row>
    <row r="16809" spans="2:11" x14ac:dyDescent="0.2">
      <c r="B16809" s="21" t="str">
        <f t="shared" si="262"/>
        <v>Port BurwellWind2030RCP6.0</v>
      </c>
      <c r="C16809" t="s">
        <v>418</v>
      </c>
      <c r="D16809" t="s">
        <v>1</v>
      </c>
      <c r="E16809" s="144" t="s">
        <v>192</v>
      </c>
      <c r="F16809" s="144">
        <v>2030</v>
      </c>
      <c r="G16809" s="147">
        <v>88.800360080065616</v>
      </c>
      <c r="H16809" s="147">
        <v>95.783304000000001</v>
      </c>
      <c r="I16809" s="147">
        <v>103.16619999999999</v>
      </c>
      <c r="J16809" s="147">
        <v>110.515164</v>
      </c>
      <c r="K16809" s="147">
        <v>117.86915999999998</v>
      </c>
    </row>
    <row r="16810" spans="2:11" x14ac:dyDescent="0.2">
      <c r="B16810" s="21" t="str">
        <f t="shared" si="262"/>
        <v>Port BurwellWind2035RCP6.0</v>
      </c>
      <c r="C16810" t="s">
        <v>418</v>
      </c>
      <c r="D16810" t="s">
        <v>1</v>
      </c>
      <c r="E16810" s="144" t="s">
        <v>192</v>
      </c>
      <c r="F16810" s="144">
        <v>2035</v>
      </c>
      <c r="G16810" s="147">
        <v>88.876691926598554</v>
      </c>
      <c r="H16810" s="147">
        <v>95.884488000000005</v>
      </c>
      <c r="I16810" s="147">
        <v>103.3005</v>
      </c>
      <c r="J16810" s="147">
        <v>110.67887400000001</v>
      </c>
      <c r="K16810" s="147">
        <v>118.05908399999998</v>
      </c>
    </row>
    <row r="16811" spans="2:11" x14ac:dyDescent="0.2">
      <c r="B16811" s="21" t="str">
        <f t="shared" si="262"/>
        <v>Port BurwellWind2040RCP6.0</v>
      </c>
      <c r="C16811" t="s">
        <v>418</v>
      </c>
      <c r="D16811" t="s">
        <v>1</v>
      </c>
      <c r="E16811" s="144" t="s">
        <v>192</v>
      </c>
      <c r="F16811" s="144">
        <v>2040</v>
      </c>
      <c r="G16811" s="147">
        <v>88.953023773131491</v>
      </c>
      <c r="H16811" s="147">
        <v>95.985672000000008</v>
      </c>
      <c r="I16811" s="147">
        <v>103.4348</v>
      </c>
      <c r="J16811" s="147">
        <v>110.842584</v>
      </c>
      <c r="K16811" s="147">
        <v>118.24900799999999</v>
      </c>
    </row>
    <row r="16812" spans="2:11" x14ac:dyDescent="0.2">
      <c r="B16812" s="21" t="str">
        <f t="shared" si="262"/>
        <v>Port BurwellWind2045RCP6.0</v>
      </c>
      <c r="C16812" t="s">
        <v>418</v>
      </c>
      <c r="D16812" t="s">
        <v>1</v>
      </c>
      <c r="E16812" s="144" t="s">
        <v>192</v>
      </c>
      <c r="F16812" s="144">
        <v>2045</v>
      </c>
      <c r="G16812" s="147">
        <v>89.029355619664429</v>
      </c>
      <c r="H16812" s="147">
        <v>96.086855999999997</v>
      </c>
      <c r="I16812" s="147">
        <v>103.56909999999999</v>
      </c>
      <c r="J16812" s="147">
        <v>111.006294</v>
      </c>
      <c r="K16812" s="147">
        <v>118.43893199999998</v>
      </c>
    </row>
    <row r="16813" spans="2:11" x14ac:dyDescent="0.2">
      <c r="B16813" s="21" t="str">
        <f t="shared" si="262"/>
        <v>Port BurwellWind2050RCP6.0</v>
      </c>
      <c r="C16813" t="s">
        <v>418</v>
      </c>
      <c r="D16813" t="s">
        <v>1</v>
      </c>
      <c r="E16813" s="144" t="s">
        <v>192</v>
      </c>
      <c r="F16813" s="144">
        <v>2050</v>
      </c>
      <c r="G16813" s="147">
        <v>89.184955152981573</v>
      </c>
      <c r="H16813" s="147">
        <v>96.294283199999995</v>
      </c>
      <c r="I16813" s="147">
        <v>103.84415999999999</v>
      </c>
      <c r="J16813" s="147">
        <v>111.33807959999999</v>
      </c>
      <c r="K16813" s="147">
        <v>118.82885759999998</v>
      </c>
    </row>
    <row r="16814" spans="2:11" x14ac:dyDescent="0.2">
      <c r="B16814" s="21" t="str">
        <f t="shared" si="262"/>
        <v>Port BurwellWind2055RCP6.0</v>
      </c>
      <c r="C16814" t="s">
        <v>418</v>
      </c>
      <c r="D16814" t="s">
        <v>1</v>
      </c>
      <c r="E16814" s="144" t="s">
        <v>192</v>
      </c>
      <c r="F16814" s="144">
        <v>2055</v>
      </c>
      <c r="G16814" s="147">
        <v>89.264222839765765</v>
      </c>
      <c r="H16814" s="147">
        <v>96.400526400000004</v>
      </c>
      <c r="I16814" s="147">
        <v>103.98491999999999</v>
      </c>
      <c r="J16814" s="147">
        <v>111.50615519999999</v>
      </c>
      <c r="K16814" s="147">
        <v>119.02885919999999</v>
      </c>
    </row>
    <row r="16815" spans="2:11" x14ac:dyDescent="0.2">
      <c r="B16815" s="21" t="str">
        <f t="shared" si="262"/>
        <v>Port BurwellWind2060RCP6.0</v>
      </c>
      <c r="C16815" t="s">
        <v>418</v>
      </c>
      <c r="D16815" t="s">
        <v>1</v>
      </c>
      <c r="E16815" s="144" t="s">
        <v>192</v>
      </c>
      <c r="F16815" s="144">
        <v>2060</v>
      </c>
      <c r="G16815" s="147">
        <v>89.343490526549971</v>
      </c>
      <c r="H16815" s="147">
        <v>96.506769599999998</v>
      </c>
      <c r="I16815" s="147">
        <v>104.12568</v>
      </c>
      <c r="J16815" s="147">
        <v>111.67423079999999</v>
      </c>
      <c r="K16815" s="147">
        <v>119.22886079999998</v>
      </c>
    </row>
    <row r="16816" spans="2:11" x14ac:dyDescent="0.2">
      <c r="B16816" s="21" t="str">
        <f t="shared" si="262"/>
        <v>Port BurwellWind2065RCP6.0</v>
      </c>
      <c r="C16816" t="s">
        <v>418</v>
      </c>
      <c r="D16816" t="s">
        <v>1</v>
      </c>
      <c r="E16816" s="144" t="s">
        <v>192</v>
      </c>
      <c r="F16816" s="144">
        <v>2065</v>
      </c>
      <c r="G16816" s="147">
        <v>89.422758213334163</v>
      </c>
      <c r="H16816" s="147">
        <v>96.613012800000007</v>
      </c>
      <c r="I16816" s="147">
        <v>104.26644</v>
      </c>
      <c r="J16816" s="147">
        <v>111.8423064</v>
      </c>
      <c r="K16816" s="147">
        <v>119.42886239999999</v>
      </c>
    </row>
    <row r="16817" spans="2:11" x14ac:dyDescent="0.2">
      <c r="B16817" s="21" t="str">
        <f t="shared" si="262"/>
        <v>Port BurwellWind2070RCP6.0</v>
      </c>
      <c r="C16817" t="s">
        <v>418</v>
      </c>
      <c r="D16817" t="s">
        <v>1</v>
      </c>
      <c r="E16817" s="144" t="s">
        <v>192</v>
      </c>
      <c r="F16817" s="144">
        <v>2070</v>
      </c>
      <c r="G16817" s="147">
        <v>89.502025900118369</v>
      </c>
      <c r="H16817" s="147">
        <v>96.719256000000001</v>
      </c>
      <c r="I16817" s="147">
        <v>104.4072</v>
      </c>
      <c r="J16817" s="147">
        <v>112.01038199999999</v>
      </c>
      <c r="K16817" s="147">
        <v>119.62886399999998</v>
      </c>
    </row>
    <row r="16818" spans="2:11" x14ac:dyDescent="0.2">
      <c r="B16818" s="21" t="str">
        <f t="shared" si="262"/>
        <v>Port BurwellWind2075RCP6.0</v>
      </c>
      <c r="C16818" t="s">
        <v>418</v>
      </c>
      <c r="D16818" t="s">
        <v>1</v>
      </c>
      <c r="E16818" s="144" t="s">
        <v>192</v>
      </c>
      <c r="F16818" s="144">
        <v>2075</v>
      </c>
      <c r="G16818" s="147">
        <v>89.682580075571281</v>
      </c>
      <c r="H16818" s="147">
        <v>96.951662999999996</v>
      </c>
      <c r="I16818" s="147">
        <v>104.70555</v>
      </c>
      <c r="J16818" s="147">
        <v>112.36508699999999</v>
      </c>
      <c r="K16818" s="147">
        <v>120.04456499999998</v>
      </c>
    </row>
    <row r="16819" spans="2:11" x14ac:dyDescent="0.2">
      <c r="B16819" s="21" t="str">
        <f t="shared" si="262"/>
        <v>Port BurwellWind2080RCP6.0</v>
      </c>
      <c r="C16819" t="s">
        <v>418</v>
      </c>
      <c r="D16819" t="s">
        <v>1</v>
      </c>
      <c r="E16819" s="144" t="s">
        <v>192</v>
      </c>
      <c r="F16819" s="144">
        <v>2080</v>
      </c>
      <c r="G16819" s="147">
        <v>89.863134251024178</v>
      </c>
      <c r="H16819" s="147">
        <v>97.184070000000006</v>
      </c>
      <c r="I16819" s="147">
        <v>105.00389999999999</v>
      </c>
      <c r="J16819" s="147">
        <v>112.71979199999998</v>
      </c>
      <c r="K16819" s="147">
        <v>120.46026599999998</v>
      </c>
    </row>
    <row r="16820" spans="2:11" x14ac:dyDescent="0.2">
      <c r="B16820" s="21" t="str">
        <f t="shared" si="262"/>
        <v>Port BurwellWind2085RCP6.0</v>
      </c>
      <c r="C16820" t="s">
        <v>418</v>
      </c>
      <c r="D16820" t="s">
        <v>1</v>
      </c>
      <c r="E16820" s="144" t="s">
        <v>192</v>
      </c>
      <c r="F16820" s="144">
        <v>2085</v>
      </c>
      <c r="G16820" s="147">
        <v>90.043688426477075</v>
      </c>
      <c r="H16820" s="147">
        <v>97.416477000000015</v>
      </c>
      <c r="I16820" s="147">
        <v>105.30224999999999</v>
      </c>
      <c r="J16820" s="147">
        <v>113.07449699999999</v>
      </c>
      <c r="K16820" s="147">
        <v>120.87596699999997</v>
      </c>
    </row>
    <row r="16821" spans="2:11" x14ac:dyDescent="0.2">
      <c r="B16821" s="21" t="str">
        <f t="shared" si="262"/>
        <v>Port BurwellWind2090RCP6.0</v>
      </c>
      <c r="C16821" t="s">
        <v>418</v>
      </c>
      <c r="D16821" t="s">
        <v>1</v>
      </c>
      <c r="E16821" s="144" t="s">
        <v>192</v>
      </c>
      <c r="F16821" s="144">
        <v>2090</v>
      </c>
      <c r="G16821" s="147">
        <v>90.482596544041456</v>
      </c>
      <c r="H16821" s="147">
        <v>97.98405600000001</v>
      </c>
      <c r="I16821" s="147">
        <v>106.0256</v>
      </c>
      <c r="J16821" s="147">
        <v>113.934884</v>
      </c>
      <c r="K16821" s="147">
        <v>121.87306799999998</v>
      </c>
    </row>
    <row r="16822" spans="2:11" x14ac:dyDescent="0.2">
      <c r="B16822" s="21" t="str">
        <f t="shared" si="262"/>
        <v>Port BurwellWind2095RCP6.0</v>
      </c>
      <c r="C16822" t="s">
        <v>418</v>
      </c>
      <c r="D16822" t="s">
        <v>1</v>
      </c>
      <c r="E16822" s="144" t="s">
        <v>192</v>
      </c>
      <c r="F16822" s="144">
        <v>2095</v>
      </c>
      <c r="G16822" s="147">
        <v>90.74095048615294</v>
      </c>
      <c r="H16822" s="147">
        <v>98.31922800000001</v>
      </c>
      <c r="I16822" s="147">
        <v>106.45059999999999</v>
      </c>
      <c r="J16822" s="147">
        <v>114.44056599999999</v>
      </c>
      <c r="K16822" s="147">
        <v>122.45446799999999</v>
      </c>
    </row>
    <row r="16823" spans="2:11" x14ac:dyDescent="0.2">
      <c r="B16823" s="21" t="str">
        <f t="shared" si="262"/>
        <v>Port BurwellWind2100RCP6.0</v>
      </c>
      <c r="C16823" t="s">
        <v>418</v>
      </c>
      <c r="D16823" t="s">
        <v>1</v>
      </c>
      <c r="E16823" s="144" t="s">
        <v>192</v>
      </c>
      <c r="F16823" s="144">
        <v>2100</v>
      </c>
      <c r="G16823" s="147">
        <v>90.999304428264409</v>
      </c>
      <c r="H16823" s="147">
        <v>98.65440000000001</v>
      </c>
      <c r="I16823" s="147">
        <v>106.87560000000001</v>
      </c>
      <c r="J16823" s="147">
        <v>114.946248</v>
      </c>
      <c r="K16823" s="147">
        <v>123.03586799999999</v>
      </c>
    </row>
    <row r="16824" spans="2:11" x14ac:dyDescent="0.2">
      <c r="B16824" s="21" t="str">
        <f t="shared" si="262"/>
        <v>Port BurwellWind2023RCP8.5</v>
      </c>
      <c r="C16824" t="s">
        <v>418</v>
      </c>
      <c r="D16824" t="s">
        <v>1</v>
      </c>
      <c r="E16824" s="144" t="s">
        <v>191</v>
      </c>
      <c r="F16824" s="144">
        <v>2023</v>
      </c>
      <c r="G16824" s="147">
        <v>88.647696386999741</v>
      </c>
      <c r="H16824" s="147">
        <v>95.580936000000008</v>
      </c>
      <c r="I16824" s="147">
        <v>102.8976</v>
      </c>
      <c r="J16824" s="147">
        <v>110.18774400000001</v>
      </c>
      <c r="K16824" s="147">
        <v>117.48931199999998</v>
      </c>
    </row>
    <row r="16825" spans="2:11" x14ac:dyDescent="0.2">
      <c r="B16825" s="21" t="str">
        <f t="shared" si="262"/>
        <v>Port BurwellWind2025RCP8.5</v>
      </c>
      <c r="C16825" t="s">
        <v>418</v>
      </c>
      <c r="D16825" t="s">
        <v>1</v>
      </c>
      <c r="E16825" s="144" t="s">
        <v>191</v>
      </c>
      <c r="F16825" s="144">
        <v>2025</v>
      </c>
      <c r="G16825" s="147">
        <v>88.800360080065616</v>
      </c>
      <c r="H16825" s="147">
        <v>95.783304000000001</v>
      </c>
      <c r="I16825" s="147">
        <v>103.16619999999999</v>
      </c>
      <c r="J16825" s="147">
        <v>110.515164</v>
      </c>
      <c r="K16825" s="147">
        <v>117.86915999999998</v>
      </c>
    </row>
    <row r="16826" spans="2:11" x14ac:dyDescent="0.2">
      <c r="B16826" s="21" t="str">
        <f t="shared" si="262"/>
        <v>Port BurwellWind2030RCP8.5</v>
      </c>
      <c r="C16826" t="s">
        <v>418</v>
      </c>
      <c r="D16826" t="s">
        <v>1</v>
      </c>
      <c r="E16826" s="144" t="s">
        <v>191</v>
      </c>
      <c r="F16826" s="144">
        <v>2030</v>
      </c>
      <c r="G16826" s="147">
        <v>88.953023773131491</v>
      </c>
      <c r="H16826" s="147">
        <v>95.985672000000008</v>
      </c>
      <c r="I16826" s="147">
        <v>103.4348</v>
      </c>
      <c r="J16826" s="147">
        <v>110.842584</v>
      </c>
      <c r="K16826" s="147">
        <v>118.24900799999999</v>
      </c>
    </row>
    <row r="16827" spans="2:11" x14ac:dyDescent="0.2">
      <c r="B16827" s="21" t="str">
        <f t="shared" si="262"/>
        <v>Port BurwellWind2035RCP8.5</v>
      </c>
      <c r="C16827" t="s">
        <v>418</v>
      </c>
      <c r="D16827" t="s">
        <v>1</v>
      </c>
      <c r="E16827" s="144" t="s">
        <v>191</v>
      </c>
      <c r="F16827" s="144">
        <v>2035</v>
      </c>
      <c r="G16827" s="147">
        <v>89.105687466197367</v>
      </c>
      <c r="H16827" s="147">
        <v>96.188040000000001</v>
      </c>
      <c r="I16827" s="147">
        <v>103.70339999999999</v>
      </c>
      <c r="J16827" s="147">
        <v>111.17000399999999</v>
      </c>
      <c r="K16827" s="147">
        <v>118.62885599999998</v>
      </c>
    </row>
    <row r="16828" spans="2:11" x14ac:dyDescent="0.2">
      <c r="B16828" s="21" t="str">
        <f t="shared" si="262"/>
        <v>Port BurwellWind2040RCP8.5</v>
      </c>
      <c r="C16828" t="s">
        <v>418</v>
      </c>
      <c r="D16828" t="s">
        <v>1</v>
      </c>
      <c r="E16828" s="144" t="s">
        <v>191</v>
      </c>
      <c r="F16828" s="144">
        <v>2040</v>
      </c>
      <c r="G16828" s="147">
        <v>89.237800277504363</v>
      </c>
      <c r="H16828" s="147">
        <v>96.365111999999996</v>
      </c>
      <c r="I16828" s="147">
        <v>103.93799999999999</v>
      </c>
      <c r="J16828" s="147">
        <v>111.45012999999999</v>
      </c>
      <c r="K16828" s="147">
        <v>118.96219199999999</v>
      </c>
    </row>
    <row r="16829" spans="2:11" x14ac:dyDescent="0.2">
      <c r="B16829" s="21" t="str">
        <f t="shared" si="262"/>
        <v>Port BurwellWind2045RCP8.5</v>
      </c>
      <c r="C16829" t="s">
        <v>418</v>
      </c>
      <c r="D16829" t="s">
        <v>1</v>
      </c>
      <c r="E16829" s="144" t="s">
        <v>191</v>
      </c>
      <c r="F16829" s="144">
        <v>2045</v>
      </c>
      <c r="G16829" s="147">
        <v>89.369913088811373</v>
      </c>
      <c r="H16829" s="147">
        <v>96.542184000000006</v>
      </c>
      <c r="I16829" s="147">
        <v>104.1726</v>
      </c>
      <c r="J16829" s="147">
        <v>111.730256</v>
      </c>
      <c r="K16829" s="147">
        <v>119.29552799999998</v>
      </c>
    </row>
    <row r="16830" spans="2:11" x14ac:dyDescent="0.2">
      <c r="B16830" s="21" t="str">
        <f t="shared" si="262"/>
        <v>Port BurwellWind2050RCP8.5</v>
      </c>
      <c r="C16830" t="s">
        <v>418</v>
      </c>
      <c r="D16830" t="s">
        <v>1</v>
      </c>
      <c r="E16830" s="144" t="s">
        <v>191</v>
      </c>
      <c r="F16830" s="144">
        <v>2050</v>
      </c>
      <c r="G16830" s="147">
        <v>89.742764800722242</v>
      </c>
      <c r="H16830" s="147">
        <v>97.029132000000004</v>
      </c>
      <c r="I16830" s="147">
        <v>104.80499999999999</v>
      </c>
      <c r="J16830" s="147">
        <v>112.48332199999999</v>
      </c>
      <c r="K16830" s="147">
        <v>120.18313199999997</v>
      </c>
    </row>
    <row r="16831" spans="2:11" x14ac:dyDescent="0.2">
      <c r="B16831" s="21" t="str">
        <f t="shared" si="262"/>
        <v>Port BurwellWind2055RCP8.5</v>
      </c>
      <c r="C16831" t="s">
        <v>418</v>
      </c>
      <c r="D16831" t="s">
        <v>1</v>
      </c>
      <c r="E16831" s="144" t="s">
        <v>191</v>
      </c>
      <c r="F16831" s="144">
        <v>2055</v>
      </c>
      <c r="G16831" s="147">
        <v>89.983503701326114</v>
      </c>
      <c r="H16831" s="147">
        <v>97.339008000000007</v>
      </c>
      <c r="I16831" s="147">
        <v>105.2028</v>
      </c>
      <c r="J16831" s="147">
        <v>112.956262</v>
      </c>
      <c r="K16831" s="147">
        <v>120.73739999999998</v>
      </c>
    </row>
    <row r="16832" spans="2:11" x14ac:dyDescent="0.2">
      <c r="B16832" s="21" t="str">
        <f t="shared" si="262"/>
        <v>Port BurwellWind2060RCP8.5</v>
      </c>
      <c r="C16832" t="s">
        <v>418</v>
      </c>
      <c r="D16832" t="s">
        <v>1</v>
      </c>
      <c r="E16832" s="144" t="s">
        <v>191</v>
      </c>
      <c r="F16832" s="144">
        <v>2060</v>
      </c>
      <c r="G16832" s="147">
        <v>90.482596544041456</v>
      </c>
      <c r="H16832" s="147">
        <v>97.98405600000001</v>
      </c>
      <c r="I16832" s="147">
        <v>106.0256</v>
      </c>
      <c r="J16832" s="147">
        <v>113.934884</v>
      </c>
      <c r="K16832" s="147">
        <v>121.87306799999998</v>
      </c>
    </row>
    <row r="16833" spans="2:11" x14ac:dyDescent="0.2">
      <c r="B16833" s="21" t="str">
        <f t="shared" si="262"/>
        <v>Port BurwellWind2065RCP8.5</v>
      </c>
      <c r="C16833" t="s">
        <v>418</v>
      </c>
      <c r="D16833" t="s">
        <v>1</v>
      </c>
      <c r="E16833" s="144" t="s">
        <v>191</v>
      </c>
      <c r="F16833" s="144">
        <v>2065</v>
      </c>
      <c r="G16833" s="147">
        <v>90.74095048615294</v>
      </c>
      <c r="H16833" s="147">
        <v>98.31922800000001</v>
      </c>
      <c r="I16833" s="147">
        <v>106.45059999999999</v>
      </c>
      <c r="J16833" s="147">
        <v>114.44056599999999</v>
      </c>
      <c r="K16833" s="147">
        <v>122.45446799999999</v>
      </c>
    </row>
    <row r="16834" spans="2:11" x14ac:dyDescent="0.2">
      <c r="B16834" s="21" t="str">
        <f t="shared" si="262"/>
        <v>Port BurwellWind2070RCP8.5</v>
      </c>
      <c r="C16834" t="s">
        <v>418</v>
      </c>
      <c r="D16834" t="s">
        <v>1</v>
      </c>
      <c r="E16834" s="144" t="s">
        <v>191</v>
      </c>
      <c r="F16834" s="144">
        <v>2070</v>
      </c>
      <c r="G16834" s="147">
        <v>91.149032281079016</v>
      </c>
      <c r="H16834" s="147">
        <v>98.866254000000012</v>
      </c>
      <c r="I16834" s="147">
        <v>107.16800000000001</v>
      </c>
      <c r="J16834" s="147">
        <v>115.30641</v>
      </c>
      <c r="K16834" s="147">
        <v>123.46610399999999</v>
      </c>
    </row>
    <row r="16835" spans="2:11" x14ac:dyDescent="0.2">
      <c r="B16835" s="21" t="str">
        <f t="shared" si="262"/>
        <v>Port BurwellWind2075RCP8.5</v>
      </c>
      <c r="C16835" t="s">
        <v>418</v>
      </c>
      <c r="D16835" t="s">
        <v>1</v>
      </c>
      <c r="E16835" s="144" t="s">
        <v>191</v>
      </c>
      <c r="F16835" s="144">
        <v>2075</v>
      </c>
      <c r="G16835" s="147">
        <v>91.298760133893623</v>
      </c>
      <c r="H16835" s="147">
        <v>99.078108</v>
      </c>
      <c r="I16835" s="147">
        <v>107.46040000000001</v>
      </c>
      <c r="J16835" s="147">
        <v>115.66657199999999</v>
      </c>
      <c r="K16835" s="147">
        <v>123.89633999999998</v>
      </c>
    </row>
    <row r="16836" spans="2:11" x14ac:dyDescent="0.2">
      <c r="B16836" s="21" t="str">
        <f t="shared" si="262"/>
        <v>Port BurwellWind2080RCP8.5</v>
      </c>
      <c r="C16836" t="s">
        <v>418</v>
      </c>
      <c r="D16836" t="s">
        <v>1</v>
      </c>
      <c r="E16836" s="144" t="s">
        <v>191</v>
      </c>
      <c r="F16836" s="144">
        <v>2080</v>
      </c>
      <c r="G16836" s="147">
        <v>91.44848798670823</v>
      </c>
      <c r="H16836" s="147">
        <v>99.289962000000003</v>
      </c>
      <c r="I16836" s="147">
        <v>107.75280000000001</v>
      </c>
      <c r="J16836" s="147">
        <v>116.02673399999999</v>
      </c>
      <c r="K16836" s="147">
        <v>124.32657599999997</v>
      </c>
    </row>
    <row r="16837" spans="2:11" x14ac:dyDescent="0.2">
      <c r="B16837" s="21" t="str">
        <f t="shared" si="262"/>
        <v>Port BurwellWind2085RCP8.5</v>
      </c>
      <c r="C16837" t="s">
        <v>418</v>
      </c>
      <c r="D16837" t="s">
        <v>1</v>
      </c>
      <c r="E16837" s="144" t="s">
        <v>191</v>
      </c>
      <c r="F16837" s="144">
        <v>2085</v>
      </c>
      <c r="G16837" s="147">
        <v>91.791981296106442</v>
      </c>
      <c r="H16837" s="147">
        <v>99.740546999999992</v>
      </c>
      <c r="I16837" s="147">
        <v>108.34950000000001</v>
      </c>
      <c r="J16837" s="147">
        <v>116.736144</v>
      </c>
      <c r="K16837" s="147">
        <v>125.16379199999997</v>
      </c>
    </row>
    <row r="16838" spans="2:11" x14ac:dyDescent="0.2">
      <c r="B16838" s="21" t="str">
        <f t="shared" si="262"/>
        <v>Port BurwellWind2090RCP8.5</v>
      </c>
      <c r="C16838" t="s">
        <v>418</v>
      </c>
      <c r="D16838" t="s">
        <v>1</v>
      </c>
      <c r="E16838" s="144" t="s">
        <v>191</v>
      </c>
      <c r="F16838" s="144">
        <v>2090</v>
      </c>
      <c r="G16838" s="147">
        <v>92.135474605504655</v>
      </c>
      <c r="H16838" s="147">
        <v>100.191132</v>
      </c>
      <c r="I16838" s="147">
        <v>108.9462</v>
      </c>
      <c r="J16838" s="147">
        <v>117.445554</v>
      </c>
      <c r="K16838" s="147">
        <v>126.00100799999997</v>
      </c>
    </row>
    <row r="16839" spans="2:11" x14ac:dyDescent="0.2">
      <c r="B16839" s="21" t="str">
        <f t="shared" si="262"/>
        <v>Port BurwellWind2095RCP8.5</v>
      </c>
      <c r="C16839" t="s">
        <v>418</v>
      </c>
      <c r="D16839" t="s">
        <v>1</v>
      </c>
      <c r="E16839" s="144" t="s">
        <v>191</v>
      </c>
      <c r="F16839" s="144">
        <v>2095</v>
      </c>
      <c r="G16839" s="147">
        <v>92.135474605504655</v>
      </c>
      <c r="H16839" s="147">
        <v>100.191132</v>
      </c>
      <c r="I16839" s="147">
        <v>108.9462</v>
      </c>
      <c r="J16839" s="147">
        <v>117.445554</v>
      </c>
      <c r="K16839" s="147">
        <v>126.00100799999997</v>
      </c>
    </row>
    <row r="16840" spans="2:11" x14ac:dyDescent="0.2">
      <c r="B16840" s="21" t="str">
        <f t="shared" si="262"/>
        <v>Port BurwellWind2100RCP8.5</v>
      </c>
      <c r="C16840" t="s">
        <v>418</v>
      </c>
      <c r="D16840" t="s">
        <v>1</v>
      </c>
      <c r="E16840" s="144" t="s">
        <v>191</v>
      </c>
      <c r="F16840" s="144">
        <v>2100</v>
      </c>
      <c r="G16840" s="147">
        <v>92.135474605504655</v>
      </c>
      <c r="H16840" s="147">
        <v>100.191132</v>
      </c>
      <c r="I16840" s="147">
        <v>108.9462</v>
      </c>
      <c r="J16840" s="147">
        <v>117.445554</v>
      </c>
      <c r="K16840" s="147">
        <v>126.00100799999997</v>
      </c>
    </row>
    <row r="16841" spans="2:11" x14ac:dyDescent="0.2">
      <c r="B16841" s="21" t="str">
        <f t="shared" si="262"/>
        <v>Port ColborneIce Accretion2023RCP4.5</v>
      </c>
      <c r="C16841" t="s">
        <v>419</v>
      </c>
      <c r="D16841" t="s">
        <v>486</v>
      </c>
      <c r="E16841" s="144" t="s">
        <v>193</v>
      </c>
      <c r="F16841" s="144">
        <v>2023</v>
      </c>
      <c r="G16841" s="147">
        <v>20.645754257752735</v>
      </c>
      <c r="H16841" s="147">
        <v>24.775499999999997</v>
      </c>
      <c r="I16841" s="147">
        <v>30</v>
      </c>
      <c r="J16841" s="147">
        <v>34.001699999999992</v>
      </c>
      <c r="K16841" s="147">
        <v>37.98899999999999</v>
      </c>
    </row>
    <row r="16842" spans="2:11" x14ac:dyDescent="0.2">
      <c r="B16842" s="21" t="str">
        <f t="shared" si="262"/>
        <v>Port ColborneIce Accretion2025RCP4.5</v>
      </c>
      <c r="C16842" t="s">
        <v>419</v>
      </c>
      <c r="D16842" t="s">
        <v>486</v>
      </c>
      <c r="E16842" s="144" t="s">
        <v>193</v>
      </c>
      <c r="F16842" s="144">
        <v>2025</v>
      </c>
      <c r="G16842" s="147">
        <v>20.548335801531454</v>
      </c>
      <c r="H16842" s="147">
        <v>24.667599999999997</v>
      </c>
      <c r="I16842" s="147">
        <v>29.884999999999998</v>
      </c>
      <c r="J16842" s="147">
        <v>33.871749999999992</v>
      </c>
      <c r="K16842" s="147">
        <v>37.850399999999993</v>
      </c>
    </row>
    <row r="16843" spans="2:11" x14ac:dyDescent="0.2">
      <c r="B16843" s="21" t="str">
        <f t="shared" si="262"/>
        <v>Port ColborneIce Accretion2030RCP4.5</v>
      </c>
      <c r="C16843" t="s">
        <v>419</v>
      </c>
      <c r="D16843" t="s">
        <v>486</v>
      </c>
      <c r="E16843" s="144" t="s">
        <v>193</v>
      </c>
      <c r="F16843" s="144">
        <v>2030</v>
      </c>
      <c r="G16843" s="147">
        <v>20.450917345310174</v>
      </c>
      <c r="H16843" s="147">
        <v>24.559699999999996</v>
      </c>
      <c r="I16843" s="147">
        <v>29.77</v>
      </c>
      <c r="J16843" s="147">
        <v>33.741799999999998</v>
      </c>
      <c r="K16843" s="147">
        <v>37.71179999999999</v>
      </c>
    </row>
    <row r="16844" spans="2:11" x14ac:dyDescent="0.2">
      <c r="B16844" s="21" t="str">
        <f t="shared" ref="B16844:B16907" si="263">C16844&amp;D16844&amp;F16844&amp;E16844</f>
        <v>Port ColborneIce Accretion2035RCP4.5</v>
      </c>
      <c r="C16844" t="s">
        <v>419</v>
      </c>
      <c r="D16844" t="s">
        <v>486</v>
      </c>
      <c r="E16844" s="144" t="s">
        <v>193</v>
      </c>
      <c r="F16844" s="144">
        <v>2035</v>
      </c>
      <c r="G16844" s="147">
        <v>20.353498889088893</v>
      </c>
      <c r="H16844" s="147">
        <v>24.451799999999999</v>
      </c>
      <c r="I16844" s="147">
        <v>29.655000000000001</v>
      </c>
      <c r="J16844" s="147">
        <v>33.611849999999997</v>
      </c>
      <c r="K16844" s="147">
        <v>37.573199999999993</v>
      </c>
    </row>
    <row r="16845" spans="2:11" x14ac:dyDescent="0.2">
      <c r="B16845" s="21" t="str">
        <f t="shared" si="263"/>
        <v>Port ColborneIce Accretion2040RCP4.5</v>
      </c>
      <c r="C16845" t="s">
        <v>419</v>
      </c>
      <c r="D16845" t="s">
        <v>486</v>
      </c>
      <c r="E16845" s="144" t="s">
        <v>193</v>
      </c>
      <c r="F16845" s="144">
        <v>2040</v>
      </c>
      <c r="G16845" s="147">
        <v>20.256080432867613</v>
      </c>
      <c r="H16845" s="147">
        <v>24.343899999999998</v>
      </c>
      <c r="I16845" s="147">
        <v>29.54</v>
      </c>
      <c r="J16845" s="147">
        <v>33.481899999999996</v>
      </c>
      <c r="K16845" s="147">
        <v>37.434599999999996</v>
      </c>
    </row>
    <row r="16846" spans="2:11" x14ac:dyDescent="0.2">
      <c r="B16846" s="21" t="str">
        <f t="shared" si="263"/>
        <v>Port ColborneIce Accretion2045RCP4.5</v>
      </c>
      <c r="C16846" t="s">
        <v>419</v>
      </c>
      <c r="D16846" t="s">
        <v>486</v>
      </c>
      <c r="E16846" s="144" t="s">
        <v>193</v>
      </c>
      <c r="F16846" s="144">
        <v>2045</v>
      </c>
      <c r="G16846" s="147">
        <v>20.158661976646332</v>
      </c>
      <c r="H16846" s="147">
        <v>24.235999999999997</v>
      </c>
      <c r="I16846" s="147">
        <v>29.424999999999997</v>
      </c>
      <c r="J16846" s="147">
        <v>33.351950000000002</v>
      </c>
      <c r="K16846" s="147">
        <v>37.295999999999992</v>
      </c>
    </row>
    <row r="16847" spans="2:11" x14ac:dyDescent="0.2">
      <c r="B16847" s="21" t="str">
        <f t="shared" si="263"/>
        <v>Port ColborneIce Accretion2050RCP4.5</v>
      </c>
      <c r="C16847" t="s">
        <v>419</v>
      </c>
      <c r="D16847" t="s">
        <v>486</v>
      </c>
      <c r="E16847" s="144" t="s">
        <v>193</v>
      </c>
      <c r="F16847" s="144">
        <v>2050</v>
      </c>
      <c r="G16847" s="147">
        <v>19.614510314038895</v>
      </c>
      <c r="H16847" s="147">
        <v>23.625119999999995</v>
      </c>
      <c r="I16847" s="147">
        <v>28.721999999999998</v>
      </c>
      <c r="J16847" s="147">
        <v>32.571120000000001</v>
      </c>
      <c r="K16847" s="147">
        <v>36.446759999999998</v>
      </c>
    </row>
    <row r="16848" spans="2:11" x14ac:dyDescent="0.2">
      <c r="B16848" s="21" t="str">
        <f t="shared" si="263"/>
        <v>Port ColborneIce Accretion2055RCP4.5</v>
      </c>
      <c r="C16848" t="s">
        <v>419</v>
      </c>
      <c r="D16848" t="s">
        <v>486</v>
      </c>
      <c r="E16848" s="144" t="s">
        <v>193</v>
      </c>
      <c r="F16848" s="144">
        <v>2055</v>
      </c>
      <c r="G16848" s="147">
        <v>19.167777107652739</v>
      </c>
      <c r="H16848" s="147">
        <v>23.122139999999998</v>
      </c>
      <c r="I16848" s="147">
        <v>28.134</v>
      </c>
      <c r="J16848" s="147">
        <v>31.92024</v>
      </c>
      <c r="K16848" s="147">
        <v>35.73612</v>
      </c>
    </row>
    <row r="16849" spans="2:11" x14ac:dyDescent="0.2">
      <c r="B16849" s="21" t="str">
        <f t="shared" si="263"/>
        <v>Port ColborneIce Accretion2060RCP4.5</v>
      </c>
      <c r="C16849" t="s">
        <v>419</v>
      </c>
      <c r="D16849" t="s">
        <v>486</v>
      </c>
      <c r="E16849" s="144" t="s">
        <v>193</v>
      </c>
      <c r="F16849" s="144">
        <v>2060</v>
      </c>
      <c r="G16849" s="147">
        <v>18.721043901266583</v>
      </c>
      <c r="H16849" s="147">
        <v>22.619159999999997</v>
      </c>
      <c r="I16849" s="147">
        <v>27.545999999999999</v>
      </c>
      <c r="J16849" s="147">
        <v>31.269359999999999</v>
      </c>
      <c r="K16849" s="147">
        <v>35.025479999999995</v>
      </c>
    </row>
    <row r="16850" spans="2:11" x14ac:dyDescent="0.2">
      <c r="B16850" s="21" t="str">
        <f t="shared" si="263"/>
        <v>Port ColborneIce Accretion2065RCP4.5</v>
      </c>
      <c r="C16850" t="s">
        <v>419</v>
      </c>
      <c r="D16850" t="s">
        <v>486</v>
      </c>
      <c r="E16850" s="144" t="s">
        <v>193</v>
      </c>
      <c r="F16850" s="144">
        <v>2065</v>
      </c>
      <c r="G16850" s="147">
        <v>18.274310694880427</v>
      </c>
      <c r="H16850" s="147">
        <v>22.11618</v>
      </c>
      <c r="I16850" s="147">
        <v>26.958000000000002</v>
      </c>
      <c r="J16850" s="147">
        <v>30.618479999999998</v>
      </c>
      <c r="K16850" s="147">
        <v>34.314839999999997</v>
      </c>
    </row>
    <row r="16851" spans="2:11" x14ac:dyDescent="0.2">
      <c r="B16851" s="21" t="str">
        <f t="shared" si="263"/>
        <v>Port ColborneIce Accretion2070RCP4.5</v>
      </c>
      <c r="C16851" t="s">
        <v>419</v>
      </c>
      <c r="D16851" t="s">
        <v>486</v>
      </c>
      <c r="E16851" s="144" t="s">
        <v>193</v>
      </c>
      <c r="F16851" s="144">
        <v>2070</v>
      </c>
      <c r="G16851" s="147">
        <v>17.827577488494271</v>
      </c>
      <c r="H16851" s="147">
        <v>21.613199999999999</v>
      </c>
      <c r="I16851" s="147">
        <v>26.37</v>
      </c>
      <c r="J16851" s="147">
        <v>29.967599999999997</v>
      </c>
      <c r="K16851" s="147">
        <v>33.604199999999999</v>
      </c>
    </row>
    <row r="16852" spans="2:11" x14ac:dyDescent="0.2">
      <c r="B16852" s="21" t="str">
        <f t="shared" si="263"/>
        <v>Port ColborneIce Accretion2075RCP4.5</v>
      </c>
      <c r="C16852" t="s">
        <v>419</v>
      </c>
      <c r="D16852" t="s">
        <v>486</v>
      </c>
      <c r="E16852" s="144" t="s">
        <v>193</v>
      </c>
      <c r="F16852" s="144">
        <v>2075</v>
      </c>
      <c r="G16852" s="147">
        <v>17.660574420686363</v>
      </c>
      <c r="H16852" s="147">
        <v>21.4389</v>
      </c>
      <c r="I16852" s="147">
        <v>26.185000000000002</v>
      </c>
      <c r="J16852" s="147">
        <v>29.775499999999997</v>
      </c>
      <c r="K16852" s="147">
        <v>33.4026</v>
      </c>
    </row>
    <row r="16853" spans="2:11" x14ac:dyDescent="0.2">
      <c r="B16853" s="21" t="str">
        <f t="shared" si="263"/>
        <v>Port ColborneIce Accretion2080RCP4.5</v>
      </c>
      <c r="C16853" t="s">
        <v>419</v>
      </c>
      <c r="D16853" t="s">
        <v>486</v>
      </c>
      <c r="E16853" s="144" t="s">
        <v>193</v>
      </c>
      <c r="F16853" s="144">
        <v>2080</v>
      </c>
      <c r="G16853" s="147">
        <v>17.493571352878455</v>
      </c>
      <c r="H16853" s="147">
        <v>21.264599999999998</v>
      </c>
      <c r="I16853" s="147">
        <v>26</v>
      </c>
      <c r="J16853" s="147">
        <v>29.583399999999997</v>
      </c>
      <c r="K16853" s="147">
        <v>33.201000000000001</v>
      </c>
    </row>
    <row r="16854" spans="2:11" x14ac:dyDescent="0.2">
      <c r="B16854" s="21" t="str">
        <f t="shared" si="263"/>
        <v>Port ColborneIce Accretion2085RCP4.5</v>
      </c>
      <c r="C16854" t="s">
        <v>419</v>
      </c>
      <c r="D16854" t="s">
        <v>486</v>
      </c>
      <c r="E16854" s="144" t="s">
        <v>193</v>
      </c>
      <c r="F16854" s="144">
        <v>2085</v>
      </c>
      <c r="G16854" s="147">
        <v>17.326568285070543</v>
      </c>
      <c r="H16854" s="147">
        <v>21.090299999999999</v>
      </c>
      <c r="I16854" s="147">
        <v>25.814999999999998</v>
      </c>
      <c r="J16854" s="147">
        <v>29.391299999999998</v>
      </c>
      <c r="K16854" s="147">
        <v>32.999399999999994</v>
      </c>
    </row>
    <row r="16855" spans="2:11" x14ac:dyDescent="0.2">
      <c r="B16855" s="21" t="str">
        <f t="shared" si="263"/>
        <v>Port ColborneIce Accretion2090RCP4.5</v>
      </c>
      <c r="C16855" t="s">
        <v>419</v>
      </c>
      <c r="D16855" t="s">
        <v>486</v>
      </c>
      <c r="E16855" s="144" t="s">
        <v>193</v>
      </c>
      <c r="F16855" s="144">
        <v>2090</v>
      </c>
      <c r="G16855" s="147">
        <v>17.159565217262635</v>
      </c>
      <c r="H16855" s="147">
        <v>20.916</v>
      </c>
      <c r="I16855" s="147">
        <v>25.63</v>
      </c>
      <c r="J16855" s="147">
        <v>29.199199999999998</v>
      </c>
      <c r="K16855" s="147">
        <v>32.797799999999995</v>
      </c>
    </row>
    <row r="16856" spans="2:11" x14ac:dyDescent="0.2">
      <c r="B16856" s="21" t="str">
        <f t="shared" si="263"/>
        <v>Port ColborneIce Accretion2095RCP4.5</v>
      </c>
      <c r="C16856" t="s">
        <v>419</v>
      </c>
      <c r="D16856" t="s">
        <v>486</v>
      </c>
      <c r="E16856" s="144" t="s">
        <v>193</v>
      </c>
      <c r="F16856" s="144">
        <v>2095</v>
      </c>
      <c r="G16856" s="147">
        <v>16.992562149454727</v>
      </c>
      <c r="H16856" s="147">
        <v>20.741699999999998</v>
      </c>
      <c r="I16856" s="147">
        <v>25.445</v>
      </c>
      <c r="J16856" s="147">
        <v>29.007099999999998</v>
      </c>
      <c r="K16856" s="147">
        <v>32.596199999999996</v>
      </c>
    </row>
    <row r="16857" spans="2:11" x14ac:dyDescent="0.2">
      <c r="B16857" s="21" t="str">
        <f t="shared" si="263"/>
        <v>Port ColborneIce Accretion2100RCP4.5</v>
      </c>
      <c r="C16857" t="s">
        <v>419</v>
      </c>
      <c r="D16857" t="s">
        <v>486</v>
      </c>
      <c r="E16857" s="144" t="s">
        <v>193</v>
      </c>
      <c r="F16857" s="144">
        <v>2100</v>
      </c>
      <c r="G16857" s="147">
        <v>16.825559081646819</v>
      </c>
      <c r="H16857" s="147">
        <v>20.567399999999999</v>
      </c>
      <c r="I16857" s="147">
        <v>25.259999999999998</v>
      </c>
      <c r="J16857" s="147">
        <v>28.814999999999998</v>
      </c>
      <c r="K16857" s="147">
        <v>32.394599999999997</v>
      </c>
    </row>
    <row r="16858" spans="2:11" x14ac:dyDescent="0.2">
      <c r="B16858" s="21" t="str">
        <f t="shared" si="263"/>
        <v>Port ColborneIce Accretion2023RCP6.0</v>
      </c>
      <c r="C16858" t="s">
        <v>419</v>
      </c>
      <c r="D16858" t="s">
        <v>486</v>
      </c>
      <c r="E16858" s="144" t="s">
        <v>192</v>
      </c>
      <c r="F16858" s="144">
        <v>2023</v>
      </c>
      <c r="G16858" s="147">
        <v>20.645754257752735</v>
      </c>
      <c r="H16858" s="147">
        <v>24.775499999999997</v>
      </c>
      <c r="I16858" s="147">
        <v>30</v>
      </c>
      <c r="J16858" s="147">
        <v>34.001699999999992</v>
      </c>
      <c r="K16858" s="147">
        <v>37.98899999999999</v>
      </c>
    </row>
    <row r="16859" spans="2:11" x14ac:dyDescent="0.2">
      <c r="B16859" s="21" t="str">
        <f t="shared" si="263"/>
        <v>Port ColborneIce Accretion2025RCP6.0</v>
      </c>
      <c r="C16859" t="s">
        <v>419</v>
      </c>
      <c r="D16859" t="s">
        <v>486</v>
      </c>
      <c r="E16859" s="144" t="s">
        <v>192</v>
      </c>
      <c r="F16859" s="144">
        <v>2025</v>
      </c>
      <c r="G16859" s="147">
        <v>20.548335801531454</v>
      </c>
      <c r="H16859" s="147">
        <v>24.667599999999997</v>
      </c>
      <c r="I16859" s="147">
        <v>29.884999999999998</v>
      </c>
      <c r="J16859" s="147">
        <v>33.871749999999992</v>
      </c>
      <c r="K16859" s="147">
        <v>37.850399999999993</v>
      </c>
    </row>
    <row r="16860" spans="2:11" x14ac:dyDescent="0.2">
      <c r="B16860" s="21" t="str">
        <f t="shared" si="263"/>
        <v>Port ColborneIce Accretion2030RCP6.0</v>
      </c>
      <c r="C16860" t="s">
        <v>419</v>
      </c>
      <c r="D16860" t="s">
        <v>486</v>
      </c>
      <c r="E16860" s="144" t="s">
        <v>192</v>
      </c>
      <c r="F16860" s="144">
        <v>2030</v>
      </c>
      <c r="G16860" s="147">
        <v>20.450917345310174</v>
      </c>
      <c r="H16860" s="147">
        <v>24.559699999999996</v>
      </c>
      <c r="I16860" s="147">
        <v>29.77</v>
      </c>
      <c r="J16860" s="147">
        <v>33.741799999999998</v>
      </c>
      <c r="K16860" s="147">
        <v>37.71179999999999</v>
      </c>
    </row>
    <row r="16861" spans="2:11" x14ac:dyDescent="0.2">
      <c r="B16861" s="21" t="str">
        <f t="shared" si="263"/>
        <v>Port ColborneIce Accretion2035RCP6.0</v>
      </c>
      <c r="C16861" t="s">
        <v>419</v>
      </c>
      <c r="D16861" t="s">
        <v>486</v>
      </c>
      <c r="E16861" s="144" t="s">
        <v>192</v>
      </c>
      <c r="F16861" s="144">
        <v>2035</v>
      </c>
      <c r="G16861" s="147">
        <v>20.353498889088893</v>
      </c>
      <c r="H16861" s="147">
        <v>24.451799999999999</v>
      </c>
      <c r="I16861" s="147">
        <v>29.655000000000001</v>
      </c>
      <c r="J16861" s="147">
        <v>33.611849999999997</v>
      </c>
      <c r="K16861" s="147">
        <v>37.573199999999993</v>
      </c>
    </row>
    <row r="16862" spans="2:11" x14ac:dyDescent="0.2">
      <c r="B16862" s="21" t="str">
        <f t="shared" si="263"/>
        <v>Port ColborneIce Accretion2040RCP6.0</v>
      </c>
      <c r="C16862" t="s">
        <v>419</v>
      </c>
      <c r="D16862" t="s">
        <v>486</v>
      </c>
      <c r="E16862" s="144" t="s">
        <v>192</v>
      </c>
      <c r="F16862" s="144">
        <v>2040</v>
      </c>
      <c r="G16862" s="147">
        <v>20.256080432867613</v>
      </c>
      <c r="H16862" s="147">
        <v>24.343899999999998</v>
      </c>
      <c r="I16862" s="147">
        <v>29.54</v>
      </c>
      <c r="J16862" s="147">
        <v>33.481899999999996</v>
      </c>
      <c r="K16862" s="147">
        <v>37.434599999999996</v>
      </c>
    </row>
    <row r="16863" spans="2:11" x14ac:dyDescent="0.2">
      <c r="B16863" s="21" t="str">
        <f t="shared" si="263"/>
        <v>Port ColborneIce Accretion2045RCP6.0</v>
      </c>
      <c r="C16863" t="s">
        <v>419</v>
      </c>
      <c r="D16863" t="s">
        <v>486</v>
      </c>
      <c r="E16863" s="144" t="s">
        <v>192</v>
      </c>
      <c r="F16863" s="144">
        <v>2045</v>
      </c>
      <c r="G16863" s="147">
        <v>20.158661976646332</v>
      </c>
      <c r="H16863" s="147">
        <v>24.235999999999997</v>
      </c>
      <c r="I16863" s="147">
        <v>29.424999999999997</v>
      </c>
      <c r="J16863" s="147">
        <v>33.351950000000002</v>
      </c>
      <c r="K16863" s="147">
        <v>37.295999999999992</v>
      </c>
    </row>
    <row r="16864" spans="2:11" x14ac:dyDescent="0.2">
      <c r="B16864" s="21" t="str">
        <f t="shared" si="263"/>
        <v>Port ColborneIce Accretion2050RCP6.0</v>
      </c>
      <c r="C16864" t="s">
        <v>419</v>
      </c>
      <c r="D16864" t="s">
        <v>486</v>
      </c>
      <c r="E16864" s="144" t="s">
        <v>192</v>
      </c>
      <c r="F16864" s="144">
        <v>2050</v>
      </c>
      <c r="G16864" s="147">
        <v>19.614510314038895</v>
      </c>
      <c r="H16864" s="147">
        <v>23.625119999999995</v>
      </c>
      <c r="I16864" s="147">
        <v>28.721999999999998</v>
      </c>
      <c r="J16864" s="147">
        <v>32.571120000000001</v>
      </c>
      <c r="K16864" s="147">
        <v>36.446759999999998</v>
      </c>
    </row>
    <row r="16865" spans="2:11" x14ac:dyDescent="0.2">
      <c r="B16865" s="21" t="str">
        <f t="shared" si="263"/>
        <v>Port ColborneIce Accretion2055RCP6.0</v>
      </c>
      <c r="C16865" t="s">
        <v>419</v>
      </c>
      <c r="D16865" t="s">
        <v>486</v>
      </c>
      <c r="E16865" s="144" t="s">
        <v>192</v>
      </c>
      <c r="F16865" s="144">
        <v>2055</v>
      </c>
      <c r="G16865" s="147">
        <v>19.167777107652739</v>
      </c>
      <c r="H16865" s="147">
        <v>23.122139999999998</v>
      </c>
      <c r="I16865" s="147">
        <v>28.134</v>
      </c>
      <c r="J16865" s="147">
        <v>31.92024</v>
      </c>
      <c r="K16865" s="147">
        <v>35.73612</v>
      </c>
    </row>
    <row r="16866" spans="2:11" x14ac:dyDescent="0.2">
      <c r="B16866" s="21" t="str">
        <f t="shared" si="263"/>
        <v>Port ColborneIce Accretion2060RCP6.0</v>
      </c>
      <c r="C16866" t="s">
        <v>419</v>
      </c>
      <c r="D16866" t="s">
        <v>486</v>
      </c>
      <c r="E16866" s="144" t="s">
        <v>192</v>
      </c>
      <c r="F16866" s="144">
        <v>2060</v>
      </c>
      <c r="G16866" s="147">
        <v>18.721043901266583</v>
      </c>
      <c r="H16866" s="147">
        <v>22.619159999999997</v>
      </c>
      <c r="I16866" s="147">
        <v>27.545999999999999</v>
      </c>
      <c r="J16866" s="147">
        <v>31.269359999999999</v>
      </c>
      <c r="K16866" s="147">
        <v>35.025479999999995</v>
      </c>
    </row>
    <row r="16867" spans="2:11" x14ac:dyDescent="0.2">
      <c r="B16867" s="21" t="str">
        <f t="shared" si="263"/>
        <v>Port ColborneIce Accretion2065RCP6.0</v>
      </c>
      <c r="C16867" t="s">
        <v>419</v>
      </c>
      <c r="D16867" t="s">
        <v>486</v>
      </c>
      <c r="E16867" s="144" t="s">
        <v>192</v>
      </c>
      <c r="F16867" s="144">
        <v>2065</v>
      </c>
      <c r="G16867" s="147">
        <v>18.274310694880427</v>
      </c>
      <c r="H16867" s="147">
        <v>22.11618</v>
      </c>
      <c r="I16867" s="147">
        <v>26.958000000000002</v>
      </c>
      <c r="J16867" s="147">
        <v>30.618479999999998</v>
      </c>
      <c r="K16867" s="147">
        <v>34.314839999999997</v>
      </c>
    </row>
    <row r="16868" spans="2:11" x14ac:dyDescent="0.2">
      <c r="B16868" s="21" t="str">
        <f t="shared" si="263"/>
        <v>Port ColborneIce Accretion2070RCP6.0</v>
      </c>
      <c r="C16868" t="s">
        <v>419</v>
      </c>
      <c r="D16868" t="s">
        <v>486</v>
      </c>
      <c r="E16868" s="144" t="s">
        <v>192</v>
      </c>
      <c r="F16868" s="144">
        <v>2070</v>
      </c>
      <c r="G16868" s="147">
        <v>17.827577488494271</v>
      </c>
      <c r="H16868" s="147">
        <v>21.613199999999999</v>
      </c>
      <c r="I16868" s="147">
        <v>26.37</v>
      </c>
      <c r="J16868" s="147">
        <v>29.967599999999997</v>
      </c>
      <c r="K16868" s="147">
        <v>33.604199999999999</v>
      </c>
    </row>
    <row r="16869" spans="2:11" x14ac:dyDescent="0.2">
      <c r="B16869" s="21" t="str">
        <f t="shared" si="263"/>
        <v>Port ColborneIce Accretion2075RCP6.0</v>
      </c>
      <c r="C16869" t="s">
        <v>419</v>
      </c>
      <c r="D16869" t="s">
        <v>486</v>
      </c>
      <c r="E16869" s="144" t="s">
        <v>192</v>
      </c>
      <c r="F16869" s="144">
        <v>2075</v>
      </c>
      <c r="G16869" s="147">
        <v>17.577072886782407</v>
      </c>
      <c r="H16869" s="147">
        <v>21.351749999999999</v>
      </c>
      <c r="I16869" s="147">
        <v>26.092500000000001</v>
      </c>
      <c r="J16869" s="147">
        <v>29.679449999999996</v>
      </c>
      <c r="K16869" s="147">
        <v>33.3018</v>
      </c>
    </row>
    <row r="16870" spans="2:11" x14ac:dyDescent="0.2">
      <c r="B16870" s="21" t="str">
        <f t="shared" si="263"/>
        <v>Port ColborneIce Accretion2080RCP6.0</v>
      </c>
      <c r="C16870" t="s">
        <v>419</v>
      </c>
      <c r="D16870" t="s">
        <v>486</v>
      </c>
      <c r="E16870" s="144" t="s">
        <v>192</v>
      </c>
      <c r="F16870" s="144">
        <v>2080</v>
      </c>
      <c r="G16870" s="147">
        <v>17.326568285070543</v>
      </c>
      <c r="H16870" s="147">
        <v>21.090299999999999</v>
      </c>
      <c r="I16870" s="147">
        <v>25.814999999999998</v>
      </c>
      <c r="J16870" s="147">
        <v>29.391299999999998</v>
      </c>
      <c r="K16870" s="147">
        <v>32.999399999999994</v>
      </c>
    </row>
    <row r="16871" spans="2:11" x14ac:dyDescent="0.2">
      <c r="B16871" s="21" t="str">
        <f t="shared" si="263"/>
        <v>Port ColborneIce Accretion2085RCP6.0</v>
      </c>
      <c r="C16871" t="s">
        <v>419</v>
      </c>
      <c r="D16871" t="s">
        <v>486</v>
      </c>
      <c r="E16871" s="144" t="s">
        <v>192</v>
      </c>
      <c r="F16871" s="144">
        <v>2085</v>
      </c>
      <c r="G16871" s="147">
        <v>17.076063683358683</v>
      </c>
      <c r="H16871" s="147">
        <v>20.828849999999999</v>
      </c>
      <c r="I16871" s="147">
        <v>25.537499999999998</v>
      </c>
      <c r="J16871" s="147">
        <v>29.103149999999999</v>
      </c>
      <c r="K16871" s="147">
        <v>32.696999999999996</v>
      </c>
    </row>
    <row r="16872" spans="2:11" x14ac:dyDescent="0.2">
      <c r="B16872" s="21" t="str">
        <f t="shared" si="263"/>
        <v>Port ColborneIce Accretion2090RCP6.0</v>
      </c>
      <c r="C16872" t="s">
        <v>419</v>
      </c>
      <c r="D16872" t="s">
        <v>486</v>
      </c>
      <c r="E16872" s="144" t="s">
        <v>192</v>
      </c>
      <c r="F16872" s="144">
        <v>2090</v>
      </c>
      <c r="G16872" s="147">
        <v>16.143629888097859</v>
      </c>
      <c r="H16872" s="147">
        <v>19.787199999999999</v>
      </c>
      <c r="I16872" s="147">
        <v>24.349999999999998</v>
      </c>
      <c r="J16872" s="147">
        <v>27.809299999999997</v>
      </c>
      <c r="K16872" s="147">
        <v>31.273199999999996</v>
      </c>
    </row>
    <row r="16873" spans="2:11" x14ac:dyDescent="0.2">
      <c r="B16873" s="21" t="str">
        <f t="shared" si="263"/>
        <v>Port ColborneIce Accretion2095RCP6.0</v>
      </c>
      <c r="C16873" t="s">
        <v>419</v>
      </c>
      <c r="D16873" t="s">
        <v>486</v>
      </c>
      <c r="E16873" s="144" t="s">
        <v>192</v>
      </c>
      <c r="F16873" s="144">
        <v>2095</v>
      </c>
      <c r="G16873" s="147">
        <v>15.461700694548897</v>
      </c>
      <c r="H16873" s="147">
        <v>19.006999999999998</v>
      </c>
      <c r="I16873" s="147">
        <v>23.44</v>
      </c>
      <c r="J16873" s="147">
        <v>26.803599999999999</v>
      </c>
      <c r="K16873" s="147">
        <v>30.151799999999998</v>
      </c>
    </row>
    <row r="16874" spans="2:11" x14ac:dyDescent="0.2">
      <c r="B16874" s="21" t="str">
        <f t="shared" si="263"/>
        <v>Port ColborneIce Accretion2100RCP6.0</v>
      </c>
      <c r="C16874" t="s">
        <v>419</v>
      </c>
      <c r="D16874" t="s">
        <v>486</v>
      </c>
      <c r="E16874" s="144" t="s">
        <v>192</v>
      </c>
      <c r="F16874" s="144">
        <v>2100</v>
      </c>
      <c r="G16874" s="147">
        <v>14.779771500999935</v>
      </c>
      <c r="H16874" s="147">
        <v>18.226799999999997</v>
      </c>
      <c r="I16874" s="147">
        <v>22.53</v>
      </c>
      <c r="J16874" s="147">
        <v>25.797899999999998</v>
      </c>
      <c r="K16874" s="147">
        <v>29.030399999999997</v>
      </c>
    </row>
    <row r="16875" spans="2:11" x14ac:dyDescent="0.2">
      <c r="B16875" s="21" t="str">
        <f t="shared" si="263"/>
        <v>Port ColborneIce Accretion2023RCP8.5</v>
      </c>
      <c r="C16875" t="s">
        <v>419</v>
      </c>
      <c r="D16875" t="s">
        <v>486</v>
      </c>
      <c r="E16875" s="144" t="s">
        <v>191</v>
      </c>
      <c r="F16875" s="144">
        <v>2023</v>
      </c>
      <c r="G16875" s="147">
        <v>20.645754257752735</v>
      </c>
      <c r="H16875" s="147">
        <v>24.775499999999997</v>
      </c>
      <c r="I16875" s="147">
        <v>30</v>
      </c>
      <c r="J16875" s="147">
        <v>34.001699999999992</v>
      </c>
      <c r="K16875" s="147">
        <v>37.98899999999999</v>
      </c>
    </row>
    <row r="16876" spans="2:11" x14ac:dyDescent="0.2">
      <c r="B16876" s="21" t="str">
        <f t="shared" si="263"/>
        <v>Port ColborneIce Accretion2025RCP8.5</v>
      </c>
      <c r="C16876" t="s">
        <v>419</v>
      </c>
      <c r="D16876" t="s">
        <v>486</v>
      </c>
      <c r="E16876" s="144" t="s">
        <v>191</v>
      </c>
      <c r="F16876" s="144">
        <v>2025</v>
      </c>
      <c r="G16876" s="147">
        <v>20.450917345310174</v>
      </c>
      <c r="H16876" s="147">
        <v>24.559699999999996</v>
      </c>
      <c r="I16876" s="147">
        <v>29.77</v>
      </c>
      <c r="J16876" s="147">
        <v>33.741799999999998</v>
      </c>
      <c r="K16876" s="147">
        <v>37.71179999999999</v>
      </c>
    </row>
    <row r="16877" spans="2:11" x14ac:dyDescent="0.2">
      <c r="B16877" s="21" t="str">
        <f t="shared" si="263"/>
        <v>Port ColborneIce Accretion2030RCP8.5</v>
      </c>
      <c r="C16877" t="s">
        <v>419</v>
      </c>
      <c r="D16877" t="s">
        <v>486</v>
      </c>
      <c r="E16877" s="144" t="s">
        <v>191</v>
      </c>
      <c r="F16877" s="144">
        <v>2030</v>
      </c>
      <c r="G16877" s="147">
        <v>20.256080432867613</v>
      </c>
      <c r="H16877" s="147">
        <v>24.343899999999998</v>
      </c>
      <c r="I16877" s="147">
        <v>29.54</v>
      </c>
      <c r="J16877" s="147">
        <v>33.481899999999996</v>
      </c>
      <c r="K16877" s="147">
        <v>37.434599999999996</v>
      </c>
    </row>
    <row r="16878" spans="2:11" x14ac:dyDescent="0.2">
      <c r="B16878" s="21" t="str">
        <f t="shared" si="263"/>
        <v>Port ColborneIce Accretion2035RCP8.5</v>
      </c>
      <c r="C16878" t="s">
        <v>419</v>
      </c>
      <c r="D16878" t="s">
        <v>486</v>
      </c>
      <c r="E16878" s="144" t="s">
        <v>191</v>
      </c>
      <c r="F16878" s="144">
        <v>2035</v>
      </c>
      <c r="G16878" s="147">
        <v>20.061243520425052</v>
      </c>
      <c r="H16878" s="147">
        <v>24.128099999999996</v>
      </c>
      <c r="I16878" s="147">
        <v>29.31</v>
      </c>
      <c r="J16878" s="147">
        <v>33.222000000000001</v>
      </c>
      <c r="K16878" s="147">
        <v>37.157399999999996</v>
      </c>
    </row>
    <row r="16879" spans="2:11" x14ac:dyDescent="0.2">
      <c r="B16879" s="21" t="str">
        <f t="shared" si="263"/>
        <v>Port ColborneIce Accretion2040RCP8.5</v>
      </c>
      <c r="C16879" t="s">
        <v>419</v>
      </c>
      <c r="D16879" t="s">
        <v>486</v>
      </c>
      <c r="E16879" s="144" t="s">
        <v>191</v>
      </c>
      <c r="F16879" s="144">
        <v>2040</v>
      </c>
      <c r="G16879" s="147">
        <v>19.316688176448125</v>
      </c>
      <c r="H16879" s="147">
        <v>23.289799999999996</v>
      </c>
      <c r="I16879" s="147">
        <v>28.33</v>
      </c>
      <c r="J16879" s="147">
        <v>32.1372</v>
      </c>
      <c r="K16879" s="147">
        <v>35.972999999999999</v>
      </c>
    </row>
    <row r="16880" spans="2:11" x14ac:dyDescent="0.2">
      <c r="B16880" s="21" t="str">
        <f t="shared" si="263"/>
        <v>Port ColborneIce Accretion2045RCP8.5</v>
      </c>
      <c r="C16880" t="s">
        <v>419</v>
      </c>
      <c r="D16880" t="s">
        <v>486</v>
      </c>
      <c r="E16880" s="144" t="s">
        <v>191</v>
      </c>
      <c r="F16880" s="144">
        <v>2045</v>
      </c>
      <c r="G16880" s="147">
        <v>18.572132832471198</v>
      </c>
      <c r="H16880" s="147">
        <v>22.451499999999999</v>
      </c>
      <c r="I16880" s="147">
        <v>27.35</v>
      </c>
      <c r="J16880" s="147">
        <v>31.052399999999999</v>
      </c>
      <c r="K16880" s="147">
        <v>34.788599999999995</v>
      </c>
    </row>
    <row r="16881" spans="2:11" x14ac:dyDescent="0.2">
      <c r="B16881" s="21" t="str">
        <f t="shared" si="263"/>
        <v>Port ColborneIce Accretion2050RCP8.5</v>
      </c>
      <c r="C16881" t="s">
        <v>419</v>
      </c>
      <c r="D16881" t="s">
        <v>486</v>
      </c>
      <c r="E16881" s="144" t="s">
        <v>191</v>
      </c>
      <c r="F16881" s="144">
        <v>2050</v>
      </c>
      <c r="G16881" s="147">
        <v>17.493571352878455</v>
      </c>
      <c r="H16881" s="147">
        <v>21.264599999999998</v>
      </c>
      <c r="I16881" s="147">
        <v>26</v>
      </c>
      <c r="J16881" s="147">
        <v>29.583399999999997</v>
      </c>
      <c r="K16881" s="147">
        <v>33.201000000000001</v>
      </c>
    </row>
    <row r="16882" spans="2:11" x14ac:dyDescent="0.2">
      <c r="B16882" s="21" t="str">
        <f t="shared" si="263"/>
        <v>Port ColborneIce Accretion2055RCP8.5</v>
      </c>
      <c r="C16882" t="s">
        <v>419</v>
      </c>
      <c r="D16882" t="s">
        <v>486</v>
      </c>
      <c r="E16882" s="144" t="s">
        <v>191</v>
      </c>
      <c r="F16882" s="144">
        <v>2055</v>
      </c>
      <c r="G16882" s="147">
        <v>17.159565217262635</v>
      </c>
      <c r="H16882" s="147">
        <v>20.916</v>
      </c>
      <c r="I16882" s="147">
        <v>25.63</v>
      </c>
      <c r="J16882" s="147">
        <v>29.199199999999998</v>
      </c>
      <c r="K16882" s="147">
        <v>32.797799999999995</v>
      </c>
    </row>
    <row r="16883" spans="2:11" x14ac:dyDescent="0.2">
      <c r="B16883" s="21" t="str">
        <f t="shared" si="263"/>
        <v>Port ColborneIce Accretion2060RCP8.5</v>
      </c>
      <c r="C16883" t="s">
        <v>419</v>
      </c>
      <c r="D16883" t="s">
        <v>486</v>
      </c>
      <c r="E16883" s="144" t="s">
        <v>191</v>
      </c>
      <c r="F16883" s="144">
        <v>2060</v>
      </c>
      <c r="G16883" s="147">
        <v>16.143629888097859</v>
      </c>
      <c r="H16883" s="147">
        <v>19.787199999999999</v>
      </c>
      <c r="I16883" s="147">
        <v>24.349999999999998</v>
      </c>
      <c r="J16883" s="147">
        <v>27.809299999999997</v>
      </c>
      <c r="K16883" s="147">
        <v>31.273199999999996</v>
      </c>
    </row>
    <row r="16884" spans="2:11" x14ac:dyDescent="0.2">
      <c r="B16884" s="21" t="str">
        <f t="shared" si="263"/>
        <v>Port ColborneIce Accretion2065RCP8.5</v>
      </c>
      <c r="C16884" t="s">
        <v>419</v>
      </c>
      <c r="D16884" t="s">
        <v>486</v>
      </c>
      <c r="E16884" s="144" t="s">
        <v>191</v>
      </c>
      <c r="F16884" s="144">
        <v>2065</v>
      </c>
      <c r="G16884" s="147">
        <v>15.461700694548897</v>
      </c>
      <c r="H16884" s="147">
        <v>19.006999999999998</v>
      </c>
      <c r="I16884" s="147">
        <v>23.44</v>
      </c>
      <c r="J16884" s="147">
        <v>26.803599999999999</v>
      </c>
      <c r="K16884" s="147">
        <v>30.151799999999998</v>
      </c>
    </row>
    <row r="16885" spans="2:11" x14ac:dyDescent="0.2">
      <c r="B16885" s="21" t="str">
        <f t="shared" si="263"/>
        <v>Port ColborneIce Accretion2070RCP8.5</v>
      </c>
      <c r="C16885" t="s">
        <v>419</v>
      </c>
      <c r="D16885" t="s">
        <v>486</v>
      </c>
      <c r="E16885" s="144" t="s">
        <v>191</v>
      </c>
      <c r="F16885" s="144">
        <v>2070</v>
      </c>
      <c r="G16885" s="147">
        <v>14.438806904225455</v>
      </c>
      <c r="H16885" s="147">
        <v>17.836699999999997</v>
      </c>
      <c r="I16885" s="147">
        <v>22.09</v>
      </c>
      <c r="J16885" s="147">
        <v>25.311999999999998</v>
      </c>
      <c r="K16885" s="147">
        <v>28.501199999999997</v>
      </c>
    </row>
    <row r="16886" spans="2:11" x14ac:dyDescent="0.2">
      <c r="B16886" s="21" t="str">
        <f t="shared" si="263"/>
        <v>Port ColborneIce Accretion2075RCP8.5</v>
      </c>
      <c r="C16886" t="s">
        <v>419</v>
      </c>
      <c r="D16886" t="s">
        <v>486</v>
      </c>
      <c r="E16886" s="144" t="s">
        <v>191</v>
      </c>
      <c r="F16886" s="144">
        <v>2075</v>
      </c>
      <c r="G16886" s="147">
        <v>14.097842307450975</v>
      </c>
      <c r="H16886" s="147">
        <v>17.4466</v>
      </c>
      <c r="I16886" s="147">
        <v>21.650000000000002</v>
      </c>
      <c r="J16886" s="147">
        <v>24.8261</v>
      </c>
      <c r="K16886" s="147">
        <v>27.971999999999998</v>
      </c>
    </row>
    <row r="16887" spans="2:11" x14ac:dyDescent="0.2">
      <c r="B16887" s="21" t="str">
        <f t="shared" si="263"/>
        <v>Port ColborneIce Accretion2080RCP8.5</v>
      </c>
      <c r="C16887" t="s">
        <v>419</v>
      </c>
      <c r="D16887" t="s">
        <v>486</v>
      </c>
      <c r="E16887" s="144" t="s">
        <v>191</v>
      </c>
      <c r="F16887" s="144">
        <v>2080</v>
      </c>
      <c r="G16887" s="147">
        <v>13.756877710676495</v>
      </c>
      <c r="H16887" s="147">
        <v>17.0565</v>
      </c>
      <c r="I16887" s="147">
        <v>21.21</v>
      </c>
      <c r="J16887" s="147">
        <v>24.340199999999999</v>
      </c>
      <c r="K16887" s="147">
        <v>27.442799999999998</v>
      </c>
    </row>
    <row r="16888" spans="2:11" x14ac:dyDescent="0.2">
      <c r="B16888" s="21" t="str">
        <f t="shared" si="263"/>
        <v>Port ColborneIce Accretion2085RCP8.5</v>
      </c>
      <c r="C16888" t="s">
        <v>419</v>
      </c>
      <c r="D16888" t="s">
        <v>486</v>
      </c>
      <c r="E16888" s="144" t="s">
        <v>191</v>
      </c>
      <c r="F16888" s="144">
        <v>2085</v>
      </c>
      <c r="G16888" s="147">
        <v>12.984488522064915</v>
      </c>
      <c r="H16888" s="147">
        <v>16.147649999999999</v>
      </c>
      <c r="I16888" s="147">
        <v>20.115000000000002</v>
      </c>
      <c r="J16888" s="147">
        <v>23.10285</v>
      </c>
      <c r="K16888" s="147">
        <v>26.063099999999999</v>
      </c>
    </row>
    <row r="16889" spans="2:11" x14ac:dyDescent="0.2">
      <c r="B16889" s="21" t="str">
        <f t="shared" si="263"/>
        <v>Port ColborneIce Accretion2090RCP8.5</v>
      </c>
      <c r="C16889" t="s">
        <v>419</v>
      </c>
      <c r="D16889" t="s">
        <v>486</v>
      </c>
      <c r="E16889" s="144" t="s">
        <v>191</v>
      </c>
      <c r="F16889" s="144">
        <v>2090</v>
      </c>
      <c r="G16889" s="147">
        <v>12.212099333453336</v>
      </c>
      <c r="H16889" s="147">
        <v>15.238800000000001</v>
      </c>
      <c r="I16889" s="147">
        <v>19.02</v>
      </c>
      <c r="J16889" s="147">
        <v>21.865500000000001</v>
      </c>
      <c r="K16889" s="147">
        <v>24.683399999999999</v>
      </c>
    </row>
    <row r="16890" spans="2:11" x14ac:dyDescent="0.2">
      <c r="B16890" s="21" t="str">
        <f t="shared" si="263"/>
        <v>Port ColborneIce Accretion2095RCP8.5</v>
      </c>
      <c r="C16890" t="s">
        <v>419</v>
      </c>
      <c r="D16890" t="s">
        <v>486</v>
      </c>
      <c r="E16890" s="144" t="s">
        <v>191</v>
      </c>
      <c r="F16890" s="144">
        <v>2095</v>
      </c>
      <c r="G16890" s="147">
        <v>12.212099333453336</v>
      </c>
      <c r="H16890" s="147">
        <v>15.238800000000001</v>
      </c>
      <c r="I16890" s="147">
        <v>19.02</v>
      </c>
      <c r="J16890" s="147">
        <v>21.865500000000001</v>
      </c>
      <c r="K16890" s="147">
        <v>24.683399999999999</v>
      </c>
    </row>
    <row r="16891" spans="2:11" x14ac:dyDescent="0.2">
      <c r="B16891" s="21" t="str">
        <f t="shared" si="263"/>
        <v>Port ColborneIce Accretion2100RCP8.5</v>
      </c>
      <c r="C16891" t="s">
        <v>419</v>
      </c>
      <c r="D16891" t="s">
        <v>486</v>
      </c>
      <c r="E16891" s="144" t="s">
        <v>191</v>
      </c>
      <c r="F16891" s="144">
        <v>2100</v>
      </c>
      <c r="G16891" s="147">
        <v>12.212099333453336</v>
      </c>
      <c r="H16891" s="147">
        <v>15.238800000000001</v>
      </c>
      <c r="I16891" s="147">
        <v>19.02</v>
      </c>
      <c r="J16891" s="147">
        <v>21.865500000000001</v>
      </c>
      <c r="K16891" s="147">
        <v>24.683399999999999</v>
      </c>
    </row>
    <row r="16892" spans="2:11" x14ac:dyDescent="0.2">
      <c r="B16892" s="21" t="str">
        <f t="shared" si="263"/>
        <v>Port ColborneWind2023RCP4.5</v>
      </c>
      <c r="C16892" t="s">
        <v>419</v>
      </c>
      <c r="D16892" t="s">
        <v>1</v>
      </c>
      <c r="E16892" s="144" t="s">
        <v>193</v>
      </c>
      <c r="F16892" s="144">
        <v>2023</v>
      </c>
      <c r="G16892" s="147">
        <v>88.982382175644162</v>
      </c>
      <c r="H16892" s="147">
        <v>96.064721999999989</v>
      </c>
      <c r="I16892" s="147">
        <v>103.581</v>
      </c>
      <c r="J16892" s="147">
        <v>111.04995000000001</v>
      </c>
      <c r="K16892" s="147">
        <v>118.512576</v>
      </c>
    </row>
    <row r="16893" spans="2:11" x14ac:dyDescent="0.2">
      <c r="B16893" s="21" t="str">
        <f t="shared" si="263"/>
        <v>Port ColborneWind2025RCP4.5</v>
      </c>
      <c r="C16893" t="s">
        <v>419</v>
      </c>
      <c r="D16893" t="s">
        <v>1</v>
      </c>
      <c r="E16893" s="144" t="s">
        <v>193</v>
      </c>
      <c r="F16893" s="144">
        <v>2025</v>
      </c>
      <c r="G16893" s="147">
        <v>88.953023773131491</v>
      </c>
      <c r="H16893" s="147">
        <v>96.034682999999987</v>
      </c>
      <c r="I16893" s="147">
        <v>103.5487</v>
      </c>
      <c r="J16893" s="147">
        <v>111.01538900000001</v>
      </c>
      <c r="K16893" s="147">
        <v>118.47575399999999</v>
      </c>
    </row>
    <row r="16894" spans="2:11" x14ac:dyDescent="0.2">
      <c r="B16894" s="21" t="str">
        <f t="shared" si="263"/>
        <v>Port ColborneWind2030RCP4.5</v>
      </c>
      <c r="C16894" t="s">
        <v>419</v>
      </c>
      <c r="D16894" t="s">
        <v>1</v>
      </c>
      <c r="E16894" s="144" t="s">
        <v>193</v>
      </c>
      <c r="F16894" s="144">
        <v>2030</v>
      </c>
      <c r="G16894" s="147">
        <v>88.923665370618821</v>
      </c>
      <c r="H16894" s="147">
        <v>96.004643999999985</v>
      </c>
      <c r="I16894" s="147">
        <v>103.5164</v>
      </c>
      <c r="J16894" s="147">
        <v>110.980828</v>
      </c>
      <c r="K16894" s="147">
        <v>118.43893199999999</v>
      </c>
    </row>
    <row r="16895" spans="2:11" x14ac:dyDescent="0.2">
      <c r="B16895" s="21" t="str">
        <f t="shared" si="263"/>
        <v>Port ColborneWind2035RCP4.5</v>
      </c>
      <c r="C16895" t="s">
        <v>419</v>
      </c>
      <c r="D16895" t="s">
        <v>1</v>
      </c>
      <c r="E16895" s="144" t="s">
        <v>193</v>
      </c>
      <c r="F16895" s="144">
        <v>2035</v>
      </c>
      <c r="G16895" s="147">
        <v>88.89430696810615</v>
      </c>
      <c r="H16895" s="147">
        <v>95.974604999999997</v>
      </c>
      <c r="I16895" s="147">
        <v>103.48410000000001</v>
      </c>
      <c r="J16895" s="147">
        <v>110.94626700000001</v>
      </c>
      <c r="K16895" s="147">
        <v>118.40210999999999</v>
      </c>
    </row>
    <row r="16896" spans="2:11" x14ac:dyDescent="0.2">
      <c r="B16896" s="21" t="str">
        <f t="shared" si="263"/>
        <v>Port ColborneWind2040RCP4.5</v>
      </c>
      <c r="C16896" t="s">
        <v>419</v>
      </c>
      <c r="D16896" t="s">
        <v>1</v>
      </c>
      <c r="E16896" s="144" t="s">
        <v>193</v>
      </c>
      <c r="F16896" s="144">
        <v>2040</v>
      </c>
      <c r="G16896" s="147">
        <v>88.864948565593494</v>
      </c>
      <c r="H16896" s="147">
        <v>95.944565999999995</v>
      </c>
      <c r="I16896" s="147">
        <v>103.45180000000001</v>
      </c>
      <c r="J16896" s="147">
        <v>110.91170600000001</v>
      </c>
      <c r="K16896" s="147">
        <v>118.36528799999999</v>
      </c>
    </row>
    <row r="16897" spans="2:11" x14ac:dyDescent="0.2">
      <c r="B16897" s="21" t="str">
        <f t="shared" si="263"/>
        <v>Port ColborneWind2045RCP4.5</v>
      </c>
      <c r="C16897" t="s">
        <v>419</v>
      </c>
      <c r="D16897" t="s">
        <v>1</v>
      </c>
      <c r="E16897" s="144" t="s">
        <v>193</v>
      </c>
      <c r="F16897" s="144">
        <v>2045</v>
      </c>
      <c r="G16897" s="147">
        <v>88.835590163080823</v>
      </c>
      <c r="H16897" s="147">
        <v>95.914526999999993</v>
      </c>
      <c r="I16897" s="147">
        <v>103.4195</v>
      </c>
      <c r="J16897" s="147">
        <v>110.877145</v>
      </c>
      <c r="K16897" s="147">
        <v>118.32846599999999</v>
      </c>
    </row>
    <row r="16898" spans="2:11" x14ac:dyDescent="0.2">
      <c r="B16898" s="21" t="str">
        <f t="shared" si="263"/>
        <v>Port ColborneWind2050RCP4.5</v>
      </c>
      <c r="C16898" t="s">
        <v>419</v>
      </c>
      <c r="D16898" t="s">
        <v>1</v>
      </c>
      <c r="E16898" s="144" t="s">
        <v>193</v>
      </c>
      <c r="F16898" s="144">
        <v>2050</v>
      </c>
      <c r="G16898" s="147">
        <v>88.864361397543234</v>
      </c>
      <c r="H16898" s="147">
        <v>95.958478799999995</v>
      </c>
      <c r="I16898" s="147">
        <v>103.48308</v>
      </c>
      <c r="J16898" s="147">
        <v>110.9539068</v>
      </c>
      <c r="K16898" s="147">
        <v>118.42187759999999</v>
      </c>
    </row>
    <row r="16899" spans="2:11" x14ac:dyDescent="0.2">
      <c r="B16899" s="21" t="str">
        <f t="shared" si="263"/>
        <v>Port ColborneWind2055RCP4.5</v>
      </c>
      <c r="C16899" t="s">
        <v>419</v>
      </c>
      <c r="D16899" t="s">
        <v>1</v>
      </c>
      <c r="E16899" s="144" t="s">
        <v>193</v>
      </c>
      <c r="F16899" s="144">
        <v>2055</v>
      </c>
      <c r="G16899" s="147">
        <v>88.922491034518316</v>
      </c>
      <c r="H16899" s="147">
        <v>96.032469599999999</v>
      </c>
      <c r="I16899" s="147">
        <v>103.57896000000001</v>
      </c>
      <c r="J16899" s="147">
        <v>111.0652296</v>
      </c>
      <c r="K16899" s="147">
        <v>118.55211119999998</v>
      </c>
    </row>
    <row r="16900" spans="2:11" x14ac:dyDescent="0.2">
      <c r="B16900" s="21" t="str">
        <f t="shared" si="263"/>
        <v>Port ColborneWind2060RCP4.5</v>
      </c>
      <c r="C16900" t="s">
        <v>419</v>
      </c>
      <c r="D16900" t="s">
        <v>1</v>
      </c>
      <c r="E16900" s="144" t="s">
        <v>193</v>
      </c>
      <c r="F16900" s="144">
        <v>2060</v>
      </c>
      <c r="G16900" s="147">
        <v>88.980620671493398</v>
      </c>
      <c r="H16900" s="147">
        <v>96.106460399999989</v>
      </c>
      <c r="I16900" s="147">
        <v>103.67484</v>
      </c>
      <c r="J16900" s="147">
        <v>111.17655240000001</v>
      </c>
      <c r="K16900" s="147">
        <v>118.68234479999998</v>
      </c>
    </row>
    <row r="16901" spans="2:11" x14ac:dyDescent="0.2">
      <c r="B16901" s="21" t="str">
        <f t="shared" si="263"/>
        <v>Port ColborneWind2065RCP4.5</v>
      </c>
      <c r="C16901" t="s">
        <v>419</v>
      </c>
      <c r="D16901" t="s">
        <v>1</v>
      </c>
      <c r="E16901" s="144" t="s">
        <v>193</v>
      </c>
      <c r="F16901" s="144">
        <v>2065</v>
      </c>
      <c r="G16901" s="147">
        <v>89.038750308468479</v>
      </c>
      <c r="H16901" s="147">
        <v>96.180451199999993</v>
      </c>
      <c r="I16901" s="147">
        <v>103.77072000000001</v>
      </c>
      <c r="J16901" s="147">
        <v>111.2878752</v>
      </c>
      <c r="K16901" s="147">
        <v>118.81257839999998</v>
      </c>
    </row>
    <row r="16902" spans="2:11" x14ac:dyDescent="0.2">
      <c r="B16902" s="21" t="str">
        <f t="shared" si="263"/>
        <v>Port ColborneWind2070RCP4.5</v>
      </c>
      <c r="C16902" t="s">
        <v>419</v>
      </c>
      <c r="D16902" t="s">
        <v>1</v>
      </c>
      <c r="E16902" s="144" t="s">
        <v>193</v>
      </c>
      <c r="F16902" s="144">
        <v>2070</v>
      </c>
      <c r="G16902" s="147">
        <v>89.096879945443561</v>
      </c>
      <c r="H16902" s="147">
        <v>96.254441999999997</v>
      </c>
      <c r="I16902" s="147">
        <v>103.86660000000001</v>
      </c>
      <c r="J16902" s="147">
        <v>111.399198</v>
      </c>
      <c r="K16902" s="147">
        <v>118.94281199999998</v>
      </c>
    </row>
    <row r="16903" spans="2:11" x14ac:dyDescent="0.2">
      <c r="B16903" s="21" t="str">
        <f t="shared" si="263"/>
        <v>Port ColborneWind2075RCP4.5</v>
      </c>
      <c r="C16903" t="s">
        <v>419</v>
      </c>
      <c r="D16903" t="s">
        <v>1</v>
      </c>
      <c r="E16903" s="144" t="s">
        <v>193</v>
      </c>
      <c r="F16903" s="144">
        <v>2075</v>
      </c>
      <c r="G16903" s="147">
        <v>89.179083472479036</v>
      </c>
      <c r="H16903" s="147">
        <v>96.369855000000001</v>
      </c>
      <c r="I16903" s="147">
        <v>104.02470000000001</v>
      </c>
      <c r="J16903" s="147">
        <v>111.592012</v>
      </c>
      <c r="K16903" s="147">
        <v>119.17343399999997</v>
      </c>
    </row>
    <row r="16904" spans="2:11" x14ac:dyDescent="0.2">
      <c r="B16904" s="21" t="str">
        <f t="shared" si="263"/>
        <v>Port ColborneWind2080RCP4.5</v>
      </c>
      <c r="C16904" t="s">
        <v>419</v>
      </c>
      <c r="D16904" t="s">
        <v>1</v>
      </c>
      <c r="E16904" s="144" t="s">
        <v>193</v>
      </c>
      <c r="F16904" s="144">
        <v>2080</v>
      </c>
      <c r="G16904" s="147">
        <v>89.261286999514496</v>
      </c>
      <c r="H16904" s="147">
        <v>96.485268000000005</v>
      </c>
      <c r="I16904" s="147">
        <v>104.1828</v>
      </c>
      <c r="J16904" s="147">
        <v>111.78482600000001</v>
      </c>
      <c r="K16904" s="147">
        <v>119.40405599999998</v>
      </c>
    </row>
    <row r="16905" spans="2:11" x14ac:dyDescent="0.2">
      <c r="B16905" s="21" t="str">
        <f t="shared" si="263"/>
        <v>Port ColborneWind2085RCP4.5</v>
      </c>
      <c r="C16905" t="s">
        <v>419</v>
      </c>
      <c r="D16905" t="s">
        <v>1</v>
      </c>
      <c r="E16905" s="144" t="s">
        <v>193</v>
      </c>
      <c r="F16905" s="144">
        <v>2085</v>
      </c>
      <c r="G16905" s="147">
        <v>89.343490526549971</v>
      </c>
      <c r="H16905" s="147">
        <v>96.600681000000009</v>
      </c>
      <c r="I16905" s="147">
        <v>104.3409</v>
      </c>
      <c r="J16905" s="147">
        <v>111.97764000000001</v>
      </c>
      <c r="K16905" s="147">
        <v>119.63467799999998</v>
      </c>
    </row>
    <row r="16906" spans="2:11" x14ac:dyDescent="0.2">
      <c r="B16906" s="21" t="str">
        <f t="shared" si="263"/>
        <v>Port ColborneWind2090RCP4.5</v>
      </c>
      <c r="C16906" t="s">
        <v>419</v>
      </c>
      <c r="D16906" t="s">
        <v>1</v>
      </c>
      <c r="E16906" s="144" t="s">
        <v>193</v>
      </c>
      <c r="F16906" s="144">
        <v>2090</v>
      </c>
      <c r="G16906" s="147">
        <v>89.425694053585445</v>
      </c>
      <c r="H16906" s="147">
        <v>96.716093999999998</v>
      </c>
      <c r="I16906" s="147">
        <v>104.49900000000001</v>
      </c>
      <c r="J16906" s="147">
        <v>112.17045400000001</v>
      </c>
      <c r="K16906" s="147">
        <v>119.86529999999998</v>
      </c>
    </row>
    <row r="16907" spans="2:11" x14ac:dyDescent="0.2">
      <c r="B16907" s="21" t="str">
        <f t="shared" si="263"/>
        <v>Port ColborneWind2095RCP4.5</v>
      </c>
      <c r="C16907" t="s">
        <v>419</v>
      </c>
      <c r="D16907" t="s">
        <v>1</v>
      </c>
      <c r="E16907" s="144" t="s">
        <v>193</v>
      </c>
      <c r="F16907" s="144">
        <v>2095</v>
      </c>
      <c r="G16907" s="147">
        <v>89.507897580620906</v>
      </c>
      <c r="H16907" s="147">
        <v>96.831507000000002</v>
      </c>
      <c r="I16907" s="147">
        <v>104.6571</v>
      </c>
      <c r="J16907" s="147">
        <v>112.36326800000002</v>
      </c>
      <c r="K16907" s="147">
        <v>120.09592199999999</v>
      </c>
    </row>
    <row r="16908" spans="2:11" x14ac:dyDescent="0.2">
      <c r="B16908" s="21" t="str">
        <f t="shared" ref="B16908:B16971" si="264">C16908&amp;D16908&amp;F16908&amp;E16908</f>
        <v>Port ColborneWind2100RCP4.5</v>
      </c>
      <c r="C16908" t="s">
        <v>419</v>
      </c>
      <c r="D16908" t="s">
        <v>1</v>
      </c>
      <c r="E16908" s="144" t="s">
        <v>193</v>
      </c>
      <c r="F16908" s="144">
        <v>2100</v>
      </c>
      <c r="G16908" s="147">
        <v>89.59010110765638</v>
      </c>
      <c r="H16908" s="147">
        <v>96.946920000000006</v>
      </c>
      <c r="I16908" s="147">
        <v>104.8152</v>
      </c>
      <c r="J16908" s="147">
        <v>112.55608200000002</v>
      </c>
      <c r="K16908" s="147">
        <v>120.32654399999998</v>
      </c>
    </row>
    <row r="16909" spans="2:11" x14ac:dyDescent="0.2">
      <c r="B16909" s="21" t="str">
        <f t="shared" si="264"/>
        <v>Port ColborneWind2023RCP6.0</v>
      </c>
      <c r="C16909" t="s">
        <v>419</v>
      </c>
      <c r="D16909" t="s">
        <v>1</v>
      </c>
      <c r="E16909" s="144" t="s">
        <v>192</v>
      </c>
      <c r="F16909" s="144">
        <v>2023</v>
      </c>
      <c r="G16909" s="147">
        <v>88.982382175644162</v>
      </c>
      <c r="H16909" s="147">
        <v>96.064721999999989</v>
      </c>
      <c r="I16909" s="147">
        <v>103.581</v>
      </c>
      <c r="J16909" s="147">
        <v>111.04995000000001</v>
      </c>
      <c r="K16909" s="147">
        <v>118.512576</v>
      </c>
    </row>
    <row r="16910" spans="2:11" x14ac:dyDescent="0.2">
      <c r="B16910" s="21" t="str">
        <f t="shared" si="264"/>
        <v>Port ColborneWind2025RCP6.0</v>
      </c>
      <c r="C16910" t="s">
        <v>419</v>
      </c>
      <c r="D16910" t="s">
        <v>1</v>
      </c>
      <c r="E16910" s="144" t="s">
        <v>192</v>
      </c>
      <c r="F16910" s="144">
        <v>2025</v>
      </c>
      <c r="G16910" s="147">
        <v>88.953023773131491</v>
      </c>
      <c r="H16910" s="147">
        <v>96.034682999999987</v>
      </c>
      <c r="I16910" s="147">
        <v>103.5487</v>
      </c>
      <c r="J16910" s="147">
        <v>111.01538900000001</v>
      </c>
      <c r="K16910" s="147">
        <v>118.47575399999999</v>
      </c>
    </row>
    <row r="16911" spans="2:11" x14ac:dyDescent="0.2">
      <c r="B16911" s="21" t="str">
        <f t="shared" si="264"/>
        <v>Port ColborneWind2030RCP6.0</v>
      </c>
      <c r="C16911" t="s">
        <v>419</v>
      </c>
      <c r="D16911" t="s">
        <v>1</v>
      </c>
      <c r="E16911" s="144" t="s">
        <v>192</v>
      </c>
      <c r="F16911" s="144">
        <v>2030</v>
      </c>
      <c r="G16911" s="147">
        <v>88.923665370618821</v>
      </c>
      <c r="H16911" s="147">
        <v>96.004643999999985</v>
      </c>
      <c r="I16911" s="147">
        <v>103.5164</v>
      </c>
      <c r="J16911" s="147">
        <v>110.980828</v>
      </c>
      <c r="K16911" s="147">
        <v>118.43893199999999</v>
      </c>
    </row>
    <row r="16912" spans="2:11" x14ac:dyDescent="0.2">
      <c r="B16912" s="21" t="str">
        <f t="shared" si="264"/>
        <v>Port ColborneWind2035RCP6.0</v>
      </c>
      <c r="C16912" t="s">
        <v>419</v>
      </c>
      <c r="D16912" t="s">
        <v>1</v>
      </c>
      <c r="E16912" s="144" t="s">
        <v>192</v>
      </c>
      <c r="F16912" s="144">
        <v>2035</v>
      </c>
      <c r="G16912" s="147">
        <v>88.89430696810615</v>
      </c>
      <c r="H16912" s="147">
        <v>95.974604999999997</v>
      </c>
      <c r="I16912" s="147">
        <v>103.48410000000001</v>
      </c>
      <c r="J16912" s="147">
        <v>110.94626700000001</v>
      </c>
      <c r="K16912" s="147">
        <v>118.40210999999999</v>
      </c>
    </row>
    <row r="16913" spans="2:11" x14ac:dyDescent="0.2">
      <c r="B16913" s="21" t="str">
        <f t="shared" si="264"/>
        <v>Port ColborneWind2040RCP6.0</v>
      </c>
      <c r="C16913" t="s">
        <v>419</v>
      </c>
      <c r="D16913" t="s">
        <v>1</v>
      </c>
      <c r="E16913" s="144" t="s">
        <v>192</v>
      </c>
      <c r="F16913" s="144">
        <v>2040</v>
      </c>
      <c r="G16913" s="147">
        <v>88.864948565593494</v>
      </c>
      <c r="H16913" s="147">
        <v>95.944565999999995</v>
      </c>
      <c r="I16913" s="147">
        <v>103.45180000000001</v>
      </c>
      <c r="J16913" s="147">
        <v>110.91170600000001</v>
      </c>
      <c r="K16913" s="147">
        <v>118.36528799999999</v>
      </c>
    </row>
    <row r="16914" spans="2:11" x14ac:dyDescent="0.2">
      <c r="B16914" s="21" t="str">
        <f t="shared" si="264"/>
        <v>Port ColborneWind2045RCP6.0</v>
      </c>
      <c r="C16914" t="s">
        <v>419</v>
      </c>
      <c r="D16914" t="s">
        <v>1</v>
      </c>
      <c r="E16914" s="144" t="s">
        <v>192</v>
      </c>
      <c r="F16914" s="144">
        <v>2045</v>
      </c>
      <c r="G16914" s="147">
        <v>88.835590163080823</v>
      </c>
      <c r="H16914" s="147">
        <v>95.914526999999993</v>
      </c>
      <c r="I16914" s="147">
        <v>103.4195</v>
      </c>
      <c r="J16914" s="147">
        <v>110.877145</v>
      </c>
      <c r="K16914" s="147">
        <v>118.32846599999999</v>
      </c>
    </row>
    <row r="16915" spans="2:11" x14ac:dyDescent="0.2">
      <c r="B16915" s="21" t="str">
        <f t="shared" si="264"/>
        <v>Port ColborneWind2050RCP6.0</v>
      </c>
      <c r="C16915" t="s">
        <v>419</v>
      </c>
      <c r="D16915" t="s">
        <v>1</v>
      </c>
      <c r="E16915" s="144" t="s">
        <v>192</v>
      </c>
      <c r="F16915" s="144">
        <v>2050</v>
      </c>
      <c r="G16915" s="147">
        <v>88.864361397543234</v>
      </c>
      <c r="H16915" s="147">
        <v>95.958478799999995</v>
      </c>
      <c r="I16915" s="147">
        <v>103.48308</v>
      </c>
      <c r="J16915" s="147">
        <v>110.9539068</v>
      </c>
      <c r="K16915" s="147">
        <v>118.42187759999999</v>
      </c>
    </row>
    <row r="16916" spans="2:11" x14ac:dyDescent="0.2">
      <c r="B16916" s="21" t="str">
        <f t="shared" si="264"/>
        <v>Port ColborneWind2055RCP6.0</v>
      </c>
      <c r="C16916" t="s">
        <v>419</v>
      </c>
      <c r="D16916" t="s">
        <v>1</v>
      </c>
      <c r="E16916" s="144" t="s">
        <v>192</v>
      </c>
      <c r="F16916" s="144">
        <v>2055</v>
      </c>
      <c r="G16916" s="147">
        <v>88.922491034518316</v>
      </c>
      <c r="H16916" s="147">
        <v>96.032469599999999</v>
      </c>
      <c r="I16916" s="147">
        <v>103.57896000000001</v>
      </c>
      <c r="J16916" s="147">
        <v>111.0652296</v>
      </c>
      <c r="K16916" s="147">
        <v>118.55211119999998</v>
      </c>
    </row>
    <row r="16917" spans="2:11" x14ac:dyDescent="0.2">
      <c r="B16917" s="21" t="str">
        <f t="shared" si="264"/>
        <v>Port ColborneWind2060RCP6.0</v>
      </c>
      <c r="C16917" t="s">
        <v>419</v>
      </c>
      <c r="D16917" t="s">
        <v>1</v>
      </c>
      <c r="E16917" s="144" t="s">
        <v>192</v>
      </c>
      <c r="F16917" s="144">
        <v>2060</v>
      </c>
      <c r="G16917" s="147">
        <v>88.980620671493398</v>
      </c>
      <c r="H16917" s="147">
        <v>96.106460399999989</v>
      </c>
      <c r="I16917" s="147">
        <v>103.67484</v>
      </c>
      <c r="J16917" s="147">
        <v>111.17655240000001</v>
      </c>
      <c r="K16917" s="147">
        <v>118.68234479999998</v>
      </c>
    </row>
    <row r="16918" spans="2:11" x14ac:dyDescent="0.2">
      <c r="B16918" s="21" t="str">
        <f t="shared" si="264"/>
        <v>Port ColborneWind2065RCP6.0</v>
      </c>
      <c r="C16918" t="s">
        <v>419</v>
      </c>
      <c r="D16918" t="s">
        <v>1</v>
      </c>
      <c r="E16918" s="144" t="s">
        <v>192</v>
      </c>
      <c r="F16918" s="144">
        <v>2065</v>
      </c>
      <c r="G16918" s="147">
        <v>89.038750308468479</v>
      </c>
      <c r="H16918" s="147">
        <v>96.180451199999993</v>
      </c>
      <c r="I16918" s="147">
        <v>103.77072000000001</v>
      </c>
      <c r="J16918" s="147">
        <v>111.2878752</v>
      </c>
      <c r="K16918" s="147">
        <v>118.81257839999998</v>
      </c>
    </row>
    <row r="16919" spans="2:11" x14ac:dyDescent="0.2">
      <c r="B16919" s="21" t="str">
        <f t="shared" si="264"/>
        <v>Port ColborneWind2070RCP6.0</v>
      </c>
      <c r="C16919" t="s">
        <v>419</v>
      </c>
      <c r="D16919" t="s">
        <v>1</v>
      </c>
      <c r="E16919" s="144" t="s">
        <v>192</v>
      </c>
      <c r="F16919" s="144">
        <v>2070</v>
      </c>
      <c r="G16919" s="147">
        <v>89.096879945443561</v>
      </c>
      <c r="H16919" s="147">
        <v>96.254441999999997</v>
      </c>
      <c r="I16919" s="147">
        <v>103.86660000000001</v>
      </c>
      <c r="J16919" s="147">
        <v>111.399198</v>
      </c>
      <c r="K16919" s="147">
        <v>118.94281199999998</v>
      </c>
    </row>
    <row r="16920" spans="2:11" x14ac:dyDescent="0.2">
      <c r="B16920" s="21" t="str">
        <f t="shared" si="264"/>
        <v>Port ColborneWind2075RCP6.0</v>
      </c>
      <c r="C16920" t="s">
        <v>419</v>
      </c>
      <c r="D16920" t="s">
        <v>1</v>
      </c>
      <c r="E16920" s="144" t="s">
        <v>192</v>
      </c>
      <c r="F16920" s="144">
        <v>2075</v>
      </c>
      <c r="G16920" s="147">
        <v>89.220185235996766</v>
      </c>
      <c r="H16920" s="147">
        <v>96.427561499999996</v>
      </c>
      <c r="I16920" s="147">
        <v>104.10375000000001</v>
      </c>
      <c r="J16920" s="147">
        <v>111.68841900000001</v>
      </c>
      <c r="K16920" s="147">
        <v>119.28874499999998</v>
      </c>
    </row>
    <row r="16921" spans="2:11" x14ac:dyDescent="0.2">
      <c r="B16921" s="21" t="str">
        <f t="shared" si="264"/>
        <v>Port ColborneWind2080RCP6.0</v>
      </c>
      <c r="C16921" t="s">
        <v>419</v>
      </c>
      <c r="D16921" t="s">
        <v>1</v>
      </c>
      <c r="E16921" s="144" t="s">
        <v>192</v>
      </c>
      <c r="F16921" s="144">
        <v>2080</v>
      </c>
      <c r="G16921" s="147">
        <v>89.343490526549971</v>
      </c>
      <c r="H16921" s="147">
        <v>96.600681000000009</v>
      </c>
      <c r="I16921" s="147">
        <v>104.3409</v>
      </c>
      <c r="J16921" s="147">
        <v>111.97764000000001</v>
      </c>
      <c r="K16921" s="147">
        <v>119.63467799999998</v>
      </c>
    </row>
    <row r="16922" spans="2:11" x14ac:dyDescent="0.2">
      <c r="B16922" s="21" t="str">
        <f t="shared" si="264"/>
        <v>Port ColborneWind2085RCP6.0</v>
      </c>
      <c r="C16922" t="s">
        <v>419</v>
      </c>
      <c r="D16922" t="s">
        <v>1</v>
      </c>
      <c r="E16922" s="144" t="s">
        <v>192</v>
      </c>
      <c r="F16922" s="144">
        <v>2085</v>
      </c>
      <c r="G16922" s="147">
        <v>89.466795817103176</v>
      </c>
      <c r="H16922" s="147">
        <v>96.773800500000007</v>
      </c>
      <c r="I16922" s="147">
        <v>104.57805</v>
      </c>
      <c r="J16922" s="147">
        <v>112.26686100000001</v>
      </c>
      <c r="K16922" s="147">
        <v>119.98061099999998</v>
      </c>
    </row>
    <row r="16923" spans="2:11" x14ac:dyDescent="0.2">
      <c r="B16923" s="21" t="str">
        <f t="shared" si="264"/>
        <v>Port ColborneWind2090RCP6.0</v>
      </c>
      <c r="C16923" t="s">
        <v>419</v>
      </c>
      <c r="D16923" t="s">
        <v>1</v>
      </c>
      <c r="E16923" s="144" t="s">
        <v>192</v>
      </c>
      <c r="F16923" s="144">
        <v>2090</v>
      </c>
      <c r="G16923" s="147">
        <v>89.777994883737449</v>
      </c>
      <c r="H16923" s="147">
        <v>97.187232000000009</v>
      </c>
      <c r="I16923" s="147">
        <v>105.1178</v>
      </c>
      <c r="J16923" s="147">
        <v>112.91624400000001</v>
      </c>
      <c r="K16923" s="147">
        <v>120.74515199999999</v>
      </c>
    </row>
    <row r="16924" spans="2:11" x14ac:dyDescent="0.2">
      <c r="B16924" s="21" t="str">
        <f t="shared" si="264"/>
        <v>Port ColborneWind2095RCP6.0</v>
      </c>
      <c r="C16924" t="s">
        <v>419</v>
      </c>
      <c r="D16924" t="s">
        <v>1</v>
      </c>
      <c r="E16924" s="144" t="s">
        <v>192</v>
      </c>
      <c r="F16924" s="144">
        <v>2095</v>
      </c>
      <c r="G16924" s="147">
        <v>89.965888659818532</v>
      </c>
      <c r="H16924" s="147">
        <v>97.427543999999997</v>
      </c>
      <c r="I16924" s="147">
        <v>105.4204</v>
      </c>
      <c r="J16924" s="147">
        <v>113.27640600000001</v>
      </c>
      <c r="K16924" s="147">
        <v>121.16376</v>
      </c>
    </row>
    <row r="16925" spans="2:11" x14ac:dyDescent="0.2">
      <c r="B16925" s="21" t="str">
        <f t="shared" si="264"/>
        <v>Port ColborneWind2100RCP6.0</v>
      </c>
      <c r="C16925" t="s">
        <v>419</v>
      </c>
      <c r="D16925" t="s">
        <v>1</v>
      </c>
      <c r="E16925" s="144" t="s">
        <v>192</v>
      </c>
      <c r="F16925" s="144">
        <v>2100</v>
      </c>
      <c r="G16925" s="147">
        <v>90.153782435899601</v>
      </c>
      <c r="H16925" s="147">
        <v>97.667856</v>
      </c>
      <c r="I16925" s="147">
        <v>105.723</v>
      </c>
      <c r="J16925" s="147">
        <v>113.636568</v>
      </c>
      <c r="K16925" s="147">
        <v>121.582368</v>
      </c>
    </row>
    <row r="16926" spans="2:11" x14ac:dyDescent="0.2">
      <c r="B16926" s="21" t="str">
        <f t="shared" si="264"/>
        <v>Port ColborneWind2023RCP8.5</v>
      </c>
      <c r="C16926" t="s">
        <v>419</v>
      </c>
      <c r="D16926" t="s">
        <v>1</v>
      </c>
      <c r="E16926" s="144" t="s">
        <v>191</v>
      </c>
      <c r="F16926" s="144">
        <v>2023</v>
      </c>
      <c r="G16926" s="147">
        <v>88.982382175644162</v>
      </c>
      <c r="H16926" s="147">
        <v>96.064721999999989</v>
      </c>
      <c r="I16926" s="147">
        <v>103.581</v>
      </c>
      <c r="J16926" s="147">
        <v>111.04995000000001</v>
      </c>
      <c r="K16926" s="147">
        <v>118.512576</v>
      </c>
    </row>
    <row r="16927" spans="2:11" x14ac:dyDescent="0.2">
      <c r="B16927" s="21" t="str">
        <f t="shared" si="264"/>
        <v>Port ColborneWind2025RCP8.5</v>
      </c>
      <c r="C16927" t="s">
        <v>419</v>
      </c>
      <c r="D16927" t="s">
        <v>1</v>
      </c>
      <c r="E16927" s="144" t="s">
        <v>191</v>
      </c>
      <c r="F16927" s="144">
        <v>2025</v>
      </c>
      <c r="G16927" s="147">
        <v>88.923665370618821</v>
      </c>
      <c r="H16927" s="147">
        <v>96.004643999999985</v>
      </c>
      <c r="I16927" s="147">
        <v>103.5164</v>
      </c>
      <c r="J16927" s="147">
        <v>110.980828</v>
      </c>
      <c r="K16927" s="147">
        <v>118.43893199999999</v>
      </c>
    </row>
    <row r="16928" spans="2:11" x14ac:dyDescent="0.2">
      <c r="B16928" s="21" t="str">
        <f t="shared" si="264"/>
        <v>Port ColborneWind2030RCP8.5</v>
      </c>
      <c r="C16928" t="s">
        <v>419</v>
      </c>
      <c r="D16928" t="s">
        <v>1</v>
      </c>
      <c r="E16928" s="144" t="s">
        <v>191</v>
      </c>
      <c r="F16928" s="144">
        <v>2030</v>
      </c>
      <c r="G16928" s="147">
        <v>88.864948565593494</v>
      </c>
      <c r="H16928" s="147">
        <v>95.944565999999995</v>
      </c>
      <c r="I16928" s="147">
        <v>103.45180000000001</v>
      </c>
      <c r="J16928" s="147">
        <v>110.91170600000001</v>
      </c>
      <c r="K16928" s="147">
        <v>118.36528799999999</v>
      </c>
    </row>
    <row r="16929" spans="2:11" x14ac:dyDescent="0.2">
      <c r="B16929" s="21" t="str">
        <f t="shared" si="264"/>
        <v>Port ColborneWind2035RCP8.5</v>
      </c>
      <c r="C16929" t="s">
        <v>419</v>
      </c>
      <c r="D16929" t="s">
        <v>1</v>
      </c>
      <c r="E16929" s="144" t="s">
        <v>191</v>
      </c>
      <c r="F16929" s="144">
        <v>2035</v>
      </c>
      <c r="G16929" s="147">
        <v>88.806231760568153</v>
      </c>
      <c r="H16929" s="147">
        <v>95.88448799999999</v>
      </c>
      <c r="I16929" s="147">
        <v>103.38720000000001</v>
      </c>
      <c r="J16929" s="147">
        <v>110.842584</v>
      </c>
      <c r="K16929" s="147">
        <v>118.29164399999999</v>
      </c>
    </row>
    <row r="16930" spans="2:11" x14ac:dyDescent="0.2">
      <c r="B16930" s="21" t="str">
        <f t="shared" si="264"/>
        <v>Port ColborneWind2040RCP8.5</v>
      </c>
      <c r="C16930" t="s">
        <v>419</v>
      </c>
      <c r="D16930" t="s">
        <v>1</v>
      </c>
      <c r="E16930" s="144" t="s">
        <v>191</v>
      </c>
      <c r="F16930" s="144">
        <v>2040</v>
      </c>
      <c r="G16930" s="147">
        <v>88.903114488859956</v>
      </c>
      <c r="H16930" s="147">
        <v>96.007805999999988</v>
      </c>
      <c r="I16930" s="147">
        <v>103.54700000000001</v>
      </c>
      <c r="J16930" s="147">
        <v>111.028122</v>
      </c>
      <c r="K16930" s="147">
        <v>118.50869999999999</v>
      </c>
    </row>
    <row r="16931" spans="2:11" x14ac:dyDescent="0.2">
      <c r="B16931" s="21" t="str">
        <f t="shared" si="264"/>
        <v>Port ColborneWind2045RCP8.5</v>
      </c>
      <c r="C16931" t="s">
        <v>419</v>
      </c>
      <c r="D16931" t="s">
        <v>1</v>
      </c>
      <c r="E16931" s="144" t="s">
        <v>191</v>
      </c>
      <c r="F16931" s="144">
        <v>2045</v>
      </c>
      <c r="G16931" s="147">
        <v>88.999997217151758</v>
      </c>
      <c r="H16931" s="147">
        <v>96.131124</v>
      </c>
      <c r="I16931" s="147">
        <v>103.7068</v>
      </c>
      <c r="J16931" s="147">
        <v>111.21366</v>
      </c>
      <c r="K16931" s="147">
        <v>118.72575599999998</v>
      </c>
    </row>
    <row r="16932" spans="2:11" x14ac:dyDescent="0.2">
      <c r="B16932" s="21" t="str">
        <f t="shared" si="264"/>
        <v>Port ColborneWind2050RCP8.5</v>
      </c>
      <c r="C16932" t="s">
        <v>419</v>
      </c>
      <c r="D16932" t="s">
        <v>1</v>
      </c>
      <c r="E16932" s="144" t="s">
        <v>191</v>
      </c>
      <c r="F16932" s="144">
        <v>2050</v>
      </c>
      <c r="G16932" s="147">
        <v>89.261286999514496</v>
      </c>
      <c r="H16932" s="147">
        <v>96.485268000000005</v>
      </c>
      <c r="I16932" s="147">
        <v>104.1828</v>
      </c>
      <c r="J16932" s="147">
        <v>111.78482600000001</v>
      </c>
      <c r="K16932" s="147">
        <v>119.40405599999998</v>
      </c>
    </row>
    <row r="16933" spans="2:11" x14ac:dyDescent="0.2">
      <c r="B16933" s="21" t="str">
        <f t="shared" si="264"/>
        <v>Port ColborneWind2055RCP8.5</v>
      </c>
      <c r="C16933" t="s">
        <v>419</v>
      </c>
      <c r="D16933" t="s">
        <v>1</v>
      </c>
      <c r="E16933" s="144" t="s">
        <v>191</v>
      </c>
      <c r="F16933" s="144">
        <v>2055</v>
      </c>
      <c r="G16933" s="147">
        <v>89.425694053585445</v>
      </c>
      <c r="H16933" s="147">
        <v>96.716093999999998</v>
      </c>
      <c r="I16933" s="147">
        <v>104.49900000000001</v>
      </c>
      <c r="J16933" s="147">
        <v>112.17045400000001</v>
      </c>
      <c r="K16933" s="147">
        <v>119.86529999999998</v>
      </c>
    </row>
    <row r="16934" spans="2:11" x14ac:dyDescent="0.2">
      <c r="B16934" s="21" t="str">
        <f t="shared" si="264"/>
        <v>Port ColborneWind2060RCP8.5</v>
      </c>
      <c r="C16934" t="s">
        <v>419</v>
      </c>
      <c r="D16934" t="s">
        <v>1</v>
      </c>
      <c r="E16934" s="144" t="s">
        <v>191</v>
      </c>
      <c r="F16934" s="144">
        <v>2060</v>
      </c>
      <c r="G16934" s="147">
        <v>89.777994883737449</v>
      </c>
      <c r="H16934" s="147">
        <v>97.187232000000009</v>
      </c>
      <c r="I16934" s="147">
        <v>105.1178</v>
      </c>
      <c r="J16934" s="147">
        <v>112.91624400000001</v>
      </c>
      <c r="K16934" s="147">
        <v>120.74515199999999</v>
      </c>
    </row>
    <row r="16935" spans="2:11" x14ac:dyDescent="0.2">
      <c r="B16935" s="21" t="str">
        <f t="shared" si="264"/>
        <v>Port ColborneWind2065RCP8.5</v>
      </c>
      <c r="C16935" t="s">
        <v>419</v>
      </c>
      <c r="D16935" t="s">
        <v>1</v>
      </c>
      <c r="E16935" s="144" t="s">
        <v>191</v>
      </c>
      <c r="F16935" s="144">
        <v>2065</v>
      </c>
      <c r="G16935" s="147">
        <v>89.965888659818532</v>
      </c>
      <c r="H16935" s="147">
        <v>97.427543999999997</v>
      </c>
      <c r="I16935" s="147">
        <v>105.4204</v>
      </c>
      <c r="J16935" s="147">
        <v>113.27640600000001</v>
      </c>
      <c r="K16935" s="147">
        <v>121.16376</v>
      </c>
    </row>
    <row r="16936" spans="2:11" x14ac:dyDescent="0.2">
      <c r="B16936" s="21" t="str">
        <f t="shared" si="264"/>
        <v>Port ColborneWind2070RCP8.5</v>
      </c>
      <c r="C16936" t="s">
        <v>419</v>
      </c>
      <c r="D16936" t="s">
        <v>1</v>
      </c>
      <c r="E16936" s="144" t="s">
        <v>191</v>
      </c>
      <c r="F16936" s="144">
        <v>2070</v>
      </c>
      <c r="G16936" s="147">
        <v>90.215435081176196</v>
      </c>
      <c r="H16936" s="147">
        <v>97.772201999999993</v>
      </c>
      <c r="I16936" s="147">
        <v>105.8896</v>
      </c>
      <c r="J16936" s="147">
        <v>113.85484799999999</v>
      </c>
      <c r="K16936" s="147">
        <v>121.84593599999999</v>
      </c>
    </row>
    <row r="16937" spans="2:11" x14ac:dyDescent="0.2">
      <c r="B16937" s="21" t="str">
        <f t="shared" si="264"/>
        <v>Port ColborneWind2075RCP8.5</v>
      </c>
      <c r="C16937" t="s">
        <v>419</v>
      </c>
      <c r="D16937" t="s">
        <v>1</v>
      </c>
      <c r="E16937" s="144" t="s">
        <v>191</v>
      </c>
      <c r="F16937" s="144">
        <v>2075</v>
      </c>
      <c r="G16937" s="147">
        <v>90.277087726452805</v>
      </c>
      <c r="H16937" s="147">
        <v>97.876548</v>
      </c>
      <c r="I16937" s="147">
        <v>106.0562</v>
      </c>
      <c r="J16937" s="147">
        <v>114.073128</v>
      </c>
      <c r="K16937" s="147">
        <v>122.109504</v>
      </c>
    </row>
    <row r="16938" spans="2:11" x14ac:dyDescent="0.2">
      <c r="B16938" s="21" t="str">
        <f t="shared" si="264"/>
        <v>Port ColborneWind2080RCP8.5</v>
      </c>
      <c r="C16938" t="s">
        <v>419</v>
      </c>
      <c r="D16938" t="s">
        <v>1</v>
      </c>
      <c r="E16938" s="144" t="s">
        <v>191</v>
      </c>
      <c r="F16938" s="144">
        <v>2080</v>
      </c>
      <c r="G16938" s="147">
        <v>90.338740371729401</v>
      </c>
      <c r="H16938" s="147">
        <v>97.980893999999992</v>
      </c>
      <c r="I16938" s="147">
        <v>106.22280000000001</v>
      </c>
      <c r="J16938" s="147">
        <v>114.29140799999999</v>
      </c>
      <c r="K16938" s="147">
        <v>122.37307199999999</v>
      </c>
    </row>
    <row r="16939" spans="2:11" x14ac:dyDescent="0.2">
      <c r="B16939" s="21" t="str">
        <f t="shared" si="264"/>
        <v>Port ColborneWind2085RCP8.5</v>
      </c>
      <c r="C16939" t="s">
        <v>419</v>
      </c>
      <c r="D16939" t="s">
        <v>1</v>
      </c>
      <c r="E16939" s="144" t="s">
        <v>191</v>
      </c>
      <c r="F16939" s="144">
        <v>2085</v>
      </c>
      <c r="G16939" s="147">
        <v>90.404796777382899</v>
      </c>
      <c r="H16939" s="147">
        <v>98.089982999999989</v>
      </c>
      <c r="I16939" s="147">
        <v>106.3809</v>
      </c>
      <c r="J16939" s="147">
        <v>114.48785999999998</v>
      </c>
      <c r="K16939" s="147">
        <v>122.61725999999999</v>
      </c>
    </row>
    <row r="16940" spans="2:11" x14ac:dyDescent="0.2">
      <c r="B16940" s="21" t="str">
        <f t="shared" si="264"/>
        <v>Port ColborneWind2090RCP8.5</v>
      </c>
      <c r="C16940" t="s">
        <v>419</v>
      </c>
      <c r="D16940" t="s">
        <v>1</v>
      </c>
      <c r="E16940" s="144" t="s">
        <v>191</v>
      </c>
      <c r="F16940" s="144">
        <v>2090</v>
      </c>
      <c r="G16940" s="147">
        <v>90.470853183036411</v>
      </c>
      <c r="H16940" s="147">
        <v>98.199071999999987</v>
      </c>
      <c r="I16940" s="147">
        <v>106.539</v>
      </c>
      <c r="J16940" s="147">
        <v>114.68431199999999</v>
      </c>
      <c r="K16940" s="147">
        <v>122.86144799999998</v>
      </c>
    </row>
    <row r="16941" spans="2:11" x14ac:dyDescent="0.2">
      <c r="B16941" s="21" t="str">
        <f t="shared" si="264"/>
        <v>Port ColborneWind2095RCP8.5</v>
      </c>
      <c r="C16941" t="s">
        <v>419</v>
      </c>
      <c r="D16941" t="s">
        <v>1</v>
      </c>
      <c r="E16941" s="144" t="s">
        <v>191</v>
      </c>
      <c r="F16941" s="144">
        <v>2095</v>
      </c>
      <c r="G16941" s="147">
        <v>90.470853183036411</v>
      </c>
      <c r="H16941" s="147">
        <v>98.199071999999987</v>
      </c>
      <c r="I16941" s="147">
        <v>106.539</v>
      </c>
      <c r="J16941" s="147">
        <v>114.68431199999999</v>
      </c>
      <c r="K16941" s="147">
        <v>122.86144799999998</v>
      </c>
    </row>
    <row r="16942" spans="2:11" x14ac:dyDescent="0.2">
      <c r="B16942" s="21" t="str">
        <f t="shared" si="264"/>
        <v>Port ColborneWind2100RCP8.5</v>
      </c>
      <c r="C16942" t="s">
        <v>419</v>
      </c>
      <c r="D16942" t="s">
        <v>1</v>
      </c>
      <c r="E16942" s="144" t="s">
        <v>191</v>
      </c>
      <c r="F16942" s="144">
        <v>2100</v>
      </c>
      <c r="G16942" s="147">
        <v>90.470853183036411</v>
      </c>
      <c r="H16942" s="147">
        <v>98.199071999999987</v>
      </c>
      <c r="I16942" s="147">
        <v>106.539</v>
      </c>
      <c r="J16942" s="147">
        <v>114.68431199999999</v>
      </c>
      <c r="K16942" s="147">
        <v>122.86144799999998</v>
      </c>
    </row>
    <row r="16943" spans="2:11" x14ac:dyDescent="0.2">
      <c r="B16943" s="21" t="str">
        <f t="shared" si="264"/>
        <v>Port ElginIce Accretion2023RCP4.5</v>
      </c>
      <c r="C16943" t="s">
        <v>420</v>
      </c>
      <c r="D16943" t="s">
        <v>486</v>
      </c>
      <c r="E16943" s="144" t="s">
        <v>193</v>
      </c>
      <c r="F16943" s="144">
        <v>2023</v>
      </c>
      <c r="G16943" s="147">
        <v>13.986506928912366</v>
      </c>
      <c r="H16943" s="147">
        <v>16.716199999999997</v>
      </c>
      <c r="I16943" s="147">
        <v>20.18</v>
      </c>
      <c r="J16943" s="147">
        <v>22.848599999999994</v>
      </c>
      <c r="K16943" s="147">
        <v>25.477199999999996</v>
      </c>
    </row>
    <row r="16944" spans="2:11" x14ac:dyDescent="0.2">
      <c r="B16944" s="21" t="str">
        <f t="shared" si="264"/>
        <v>Port ElginIce Accretion2025RCP4.5</v>
      </c>
      <c r="C16944" t="s">
        <v>420</v>
      </c>
      <c r="D16944" t="s">
        <v>486</v>
      </c>
      <c r="E16944" s="144" t="s">
        <v>193</v>
      </c>
      <c r="F16944" s="144">
        <v>2025</v>
      </c>
      <c r="G16944" s="147">
        <v>13.995784877123917</v>
      </c>
      <c r="H16944" s="147">
        <v>16.73833333333333</v>
      </c>
      <c r="I16944" s="147">
        <v>20.216666666666665</v>
      </c>
      <c r="J16944" s="147">
        <v>22.893799999999995</v>
      </c>
      <c r="K16944" s="147">
        <v>25.535999999999998</v>
      </c>
    </row>
    <row r="16945" spans="2:11" x14ac:dyDescent="0.2">
      <c r="B16945" s="21" t="str">
        <f t="shared" si="264"/>
        <v>Port ElginIce Accretion2030RCP4.5</v>
      </c>
      <c r="C16945" t="s">
        <v>420</v>
      </c>
      <c r="D16945" t="s">
        <v>486</v>
      </c>
      <c r="E16945" s="144" t="s">
        <v>193</v>
      </c>
      <c r="F16945" s="144">
        <v>2030</v>
      </c>
      <c r="G16945" s="147">
        <v>14.005062825335466</v>
      </c>
      <c r="H16945" s="147">
        <v>16.760466666666662</v>
      </c>
      <c r="I16945" s="147">
        <v>20.253333333333334</v>
      </c>
      <c r="J16945" s="147">
        <v>22.938999999999993</v>
      </c>
      <c r="K16945" s="147">
        <v>25.594799999999996</v>
      </c>
    </row>
    <row r="16946" spans="2:11" x14ac:dyDescent="0.2">
      <c r="B16946" s="21" t="str">
        <f t="shared" si="264"/>
        <v>Port ElginIce Accretion2035RCP4.5</v>
      </c>
      <c r="C16946" t="s">
        <v>420</v>
      </c>
      <c r="D16946" t="s">
        <v>486</v>
      </c>
      <c r="E16946" s="144" t="s">
        <v>193</v>
      </c>
      <c r="F16946" s="144">
        <v>2035</v>
      </c>
      <c r="G16946" s="147">
        <v>14.014340773547017</v>
      </c>
      <c r="H16946" s="147">
        <v>16.782599999999995</v>
      </c>
      <c r="I16946" s="147">
        <v>20.29</v>
      </c>
      <c r="J16946" s="147">
        <v>22.984199999999994</v>
      </c>
      <c r="K16946" s="147">
        <v>25.653599999999997</v>
      </c>
    </row>
    <row r="16947" spans="2:11" x14ac:dyDescent="0.2">
      <c r="B16947" s="21" t="str">
        <f t="shared" si="264"/>
        <v>Port ElginIce Accretion2040RCP4.5</v>
      </c>
      <c r="C16947" t="s">
        <v>420</v>
      </c>
      <c r="D16947" t="s">
        <v>486</v>
      </c>
      <c r="E16947" s="144" t="s">
        <v>193</v>
      </c>
      <c r="F16947" s="144">
        <v>2040</v>
      </c>
      <c r="G16947" s="147">
        <v>14.023618721758568</v>
      </c>
      <c r="H16947" s="147">
        <v>16.804733333333331</v>
      </c>
      <c r="I16947" s="147">
        <v>20.326666666666664</v>
      </c>
      <c r="J16947" s="147">
        <v>23.029399999999995</v>
      </c>
      <c r="K16947" s="147">
        <v>25.712399999999999</v>
      </c>
    </row>
    <row r="16948" spans="2:11" x14ac:dyDescent="0.2">
      <c r="B16948" s="21" t="str">
        <f t="shared" si="264"/>
        <v>Port ElginIce Accretion2045RCP4.5</v>
      </c>
      <c r="C16948" t="s">
        <v>420</v>
      </c>
      <c r="D16948" t="s">
        <v>486</v>
      </c>
      <c r="E16948" s="144" t="s">
        <v>193</v>
      </c>
      <c r="F16948" s="144">
        <v>2045</v>
      </c>
      <c r="G16948" s="147">
        <v>14.032896669970118</v>
      </c>
      <c r="H16948" s="147">
        <v>16.826866666666664</v>
      </c>
      <c r="I16948" s="147">
        <v>20.363333333333333</v>
      </c>
      <c r="J16948" s="147">
        <v>23.074599999999993</v>
      </c>
      <c r="K16948" s="147">
        <v>25.771199999999997</v>
      </c>
    </row>
    <row r="16949" spans="2:11" x14ac:dyDescent="0.2">
      <c r="B16949" s="21" t="str">
        <f t="shared" si="264"/>
        <v>Port ElginIce Accretion2050RCP4.5</v>
      </c>
      <c r="C16949" t="s">
        <v>420</v>
      </c>
      <c r="D16949" t="s">
        <v>486</v>
      </c>
      <c r="E16949" s="144" t="s">
        <v>193</v>
      </c>
      <c r="F16949" s="144">
        <v>2050</v>
      </c>
      <c r="G16949" s="147">
        <v>13.992073697839297</v>
      </c>
      <c r="H16949" s="147">
        <v>16.802519999999998</v>
      </c>
      <c r="I16949" s="147">
        <v>20.36</v>
      </c>
      <c r="J16949" s="147">
        <v>23.083639999999995</v>
      </c>
      <c r="K16949" s="147">
        <v>25.794719999999998</v>
      </c>
    </row>
    <row r="16950" spans="2:11" x14ac:dyDescent="0.2">
      <c r="B16950" s="21" t="str">
        <f t="shared" si="264"/>
        <v>Port ElginIce Accretion2055RCP4.5</v>
      </c>
      <c r="C16950" t="s">
        <v>420</v>
      </c>
      <c r="D16950" t="s">
        <v>486</v>
      </c>
      <c r="E16950" s="144" t="s">
        <v>193</v>
      </c>
      <c r="F16950" s="144">
        <v>2055</v>
      </c>
      <c r="G16950" s="147">
        <v>13.941972777496924</v>
      </c>
      <c r="H16950" s="147">
        <v>16.756039999999995</v>
      </c>
      <c r="I16950" s="147">
        <v>20.32</v>
      </c>
      <c r="J16950" s="147">
        <v>23.047479999999997</v>
      </c>
      <c r="K16950" s="147">
        <v>25.759439999999998</v>
      </c>
    </row>
    <row r="16951" spans="2:11" x14ac:dyDescent="0.2">
      <c r="B16951" s="21" t="str">
        <f t="shared" si="264"/>
        <v>Port ElginIce Accretion2060RCP4.5</v>
      </c>
      <c r="C16951" t="s">
        <v>420</v>
      </c>
      <c r="D16951" t="s">
        <v>486</v>
      </c>
      <c r="E16951" s="144" t="s">
        <v>193</v>
      </c>
      <c r="F16951" s="144">
        <v>2060</v>
      </c>
      <c r="G16951" s="147">
        <v>13.891871857154552</v>
      </c>
      <c r="H16951" s="147">
        <v>16.709559999999996</v>
      </c>
      <c r="I16951" s="147">
        <v>20.279999999999998</v>
      </c>
      <c r="J16951" s="147">
        <v>23.011319999999994</v>
      </c>
      <c r="K16951" s="147">
        <v>25.724160000000001</v>
      </c>
    </row>
    <row r="16952" spans="2:11" x14ac:dyDescent="0.2">
      <c r="B16952" s="21" t="str">
        <f t="shared" si="264"/>
        <v>Port ElginIce Accretion2065RCP4.5</v>
      </c>
      <c r="C16952" t="s">
        <v>420</v>
      </c>
      <c r="D16952" t="s">
        <v>486</v>
      </c>
      <c r="E16952" s="144" t="s">
        <v>193</v>
      </c>
      <c r="F16952" s="144">
        <v>2065</v>
      </c>
      <c r="G16952" s="147">
        <v>13.841770936812178</v>
      </c>
      <c r="H16952" s="147">
        <v>16.663079999999994</v>
      </c>
      <c r="I16952" s="147">
        <v>20.239999999999998</v>
      </c>
      <c r="J16952" s="147">
        <v>22.975159999999995</v>
      </c>
      <c r="K16952" s="147">
        <v>25.688880000000001</v>
      </c>
    </row>
    <row r="16953" spans="2:11" x14ac:dyDescent="0.2">
      <c r="B16953" s="21" t="str">
        <f t="shared" si="264"/>
        <v>Port ElginIce Accretion2070RCP4.5</v>
      </c>
      <c r="C16953" t="s">
        <v>420</v>
      </c>
      <c r="D16953" t="s">
        <v>486</v>
      </c>
      <c r="E16953" s="144" t="s">
        <v>193</v>
      </c>
      <c r="F16953" s="144">
        <v>2070</v>
      </c>
      <c r="G16953" s="147">
        <v>13.791670016469807</v>
      </c>
      <c r="H16953" s="147">
        <v>16.616599999999995</v>
      </c>
      <c r="I16953" s="147">
        <v>20.2</v>
      </c>
      <c r="J16953" s="147">
        <v>22.938999999999997</v>
      </c>
      <c r="K16953" s="147">
        <v>25.653600000000001</v>
      </c>
    </row>
    <row r="16954" spans="2:11" x14ac:dyDescent="0.2">
      <c r="B16954" s="21" t="str">
        <f t="shared" si="264"/>
        <v>Port ElginIce Accretion2075RCP4.5</v>
      </c>
      <c r="C16954" t="s">
        <v>420</v>
      </c>
      <c r="D16954" t="s">
        <v>486</v>
      </c>
      <c r="E16954" s="144" t="s">
        <v>193</v>
      </c>
      <c r="F16954" s="144">
        <v>2075</v>
      </c>
      <c r="G16954" s="147">
        <v>13.74064130130628</v>
      </c>
      <c r="H16954" s="147">
        <v>16.580633333333328</v>
      </c>
      <c r="I16954" s="147">
        <v>20.18</v>
      </c>
      <c r="J16954" s="147">
        <v>22.927699999999998</v>
      </c>
      <c r="K16954" s="147">
        <v>25.653600000000001</v>
      </c>
    </row>
    <row r="16955" spans="2:11" x14ac:dyDescent="0.2">
      <c r="B16955" s="21" t="str">
        <f t="shared" si="264"/>
        <v>Port ElginIce Accretion2080RCP4.5</v>
      </c>
      <c r="C16955" t="s">
        <v>420</v>
      </c>
      <c r="D16955" t="s">
        <v>486</v>
      </c>
      <c r="E16955" s="144" t="s">
        <v>193</v>
      </c>
      <c r="F16955" s="144">
        <v>2080</v>
      </c>
      <c r="G16955" s="147">
        <v>13.689612586142751</v>
      </c>
      <c r="H16955" s="147">
        <v>16.544666666666661</v>
      </c>
      <c r="I16955" s="147">
        <v>20.16</v>
      </c>
      <c r="J16955" s="147">
        <v>22.916399999999996</v>
      </c>
      <c r="K16955" s="147">
        <v>25.653600000000001</v>
      </c>
    </row>
    <row r="16956" spans="2:11" x14ac:dyDescent="0.2">
      <c r="B16956" s="21" t="str">
        <f t="shared" si="264"/>
        <v>Port ElginIce Accretion2085RCP4.5</v>
      </c>
      <c r="C16956" t="s">
        <v>420</v>
      </c>
      <c r="D16956" t="s">
        <v>486</v>
      </c>
      <c r="E16956" s="144" t="s">
        <v>193</v>
      </c>
      <c r="F16956" s="144">
        <v>2085</v>
      </c>
      <c r="G16956" s="147">
        <v>13.638583870979224</v>
      </c>
      <c r="H16956" s="147">
        <v>16.508699999999997</v>
      </c>
      <c r="I16956" s="147">
        <v>20.14</v>
      </c>
      <c r="J16956" s="147">
        <v>22.905099999999997</v>
      </c>
      <c r="K16956" s="147">
        <v>25.653600000000001</v>
      </c>
    </row>
    <row r="16957" spans="2:11" x14ac:dyDescent="0.2">
      <c r="B16957" s="21" t="str">
        <f t="shared" si="264"/>
        <v>Port ElginIce Accretion2090RCP4.5</v>
      </c>
      <c r="C16957" t="s">
        <v>420</v>
      </c>
      <c r="D16957" t="s">
        <v>486</v>
      </c>
      <c r="E16957" s="144" t="s">
        <v>193</v>
      </c>
      <c r="F16957" s="144">
        <v>2090</v>
      </c>
      <c r="G16957" s="147">
        <v>13.587555155815696</v>
      </c>
      <c r="H16957" s="147">
        <v>16.472733333333331</v>
      </c>
      <c r="I16957" s="147">
        <v>20.119999999999997</v>
      </c>
      <c r="J16957" s="147">
        <v>22.893799999999999</v>
      </c>
      <c r="K16957" s="147">
        <v>25.653600000000001</v>
      </c>
    </row>
    <row r="16958" spans="2:11" x14ac:dyDescent="0.2">
      <c r="B16958" s="21" t="str">
        <f t="shared" si="264"/>
        <v>Port ElginIce Accretion2095RCP4.5</v>
      </c>
      <c r="C16958" t="s">
        <v>420</v>
      </c>
      <c r="D16958" t="s">
        <v>486</v>
      </c>
      <c r="E16958" s="144" t="s">
        <v>193</v>
      </c>
      <c r="F16958" s="144">
        <v>2095</v>
      </c>
      <c r="G16958" s="147">
        <v>13.536526440652167</v>
      </c>
      <c r="H16958" s="147">
        <v>16.436766666666664</v>
      </c>
      <c r="I16958" s="147">
        <v>20.099999999999998</v>
      </c>
      <c r="J16958" s="147">
        <v>22.882499999999997</v>
      </c>
      <c r="K16958" s="147">
        <v>25.653600000000001</v>
      </c>
    </row>
    <row r="16959" spans="2:11" x14ac:dyDescent="0.2">
      <c r="B16959" s="21" t="str">
        <f t="shared" si="264"/>
        <v>Port ElginIce Accretion2100RCP4.5</v>
      </c>
      <c r="C16959" t="s">
        <v>420</v>
      </c>
      <c r="D16959" t="s">
        <v>486</v>
      </c>
      <c r="E16959" s="144" t="s">
        <v>193</v>
      </c>
      <c r="F16959" s="144">
        <v>2100</v>
      </c>
      <c r="G16959" s="147">
        <v>13.48549772548864</v>
      </c>
      <c r="H16959" s="147">
        <v>16.400799999999997</v>
      </c>
      <c r="I16959" s="147">
        <v>20.079999999999998</v>
      </c>
      <c r="J16959" s="147">
        <v>22.871199999999998</v>
      </c>
      <c r="K16959" s="147">
        <v>25.653600000000001</v>
      </c>
    </row>
    <row r="16960" spans="2:11" x14ac:dyDescent="0.2">
      <c r="B16960" s="21" t="str">
        <f t="shared" si="264"/>
        <v>Port ElginIce Accretion2023RCP6.0</v>
      </c>
      <c r="C16960" t="s">
        <v>420</v>
      </c>
      <c r="D16960" t="s">
        <v>486</v>
      </c>
      <c r="E16960" s="144" t="s">
        <v>192</v>
      </c>
      <c r="F16960" s="144">
        <v>2023</v>
      </c>
      <c r="G16960" s="147">
        <v>13.986506928912366</v>
      </c>
      <c r="H16960" s="147">
        <v>16.716199999999997</v>
      </c>
      <c r="I16960" s="147">
        <v>20.18</v>
      </c>
      <c r="J16960" s="147">
        <v>22.848599999999994</v>
      </c>
      <c r="K16960" s="147">
        <v>25.477199999999996</v>
      </c>
    </row>
    <row r="16961" spans="2:11" x14ac:dyDescent="0.2">
      <c r="B16961" s="21" t="str">
        <f t="shared" si="264"/>
        <v>Port ElginIce Accretion2025RCP6.0</v>
      </c>
      <c r="C16961" t="s">
        <v>420</v>
      </c>
      <c r="D16961" t="s">
        <v>486</v>
      </c>
      <c r="E16961" s="144" t="s">
        <v>192</v>
      </c>
      <c r="F16961" s="144">
        <v>2025</v>
      </c>
      <c r="G16961" s="147">
        <v>13.995784877123917</v>
      </c>
      <c r="H16961" s="147">
        <v>16.73833333333333</v>
      </c>
      <c r="I16961" s="147">
        <v>20.216666666666665</v>
      </c>
      <c r="J16961" s="147">
        <v>22.893799999999995</v>
      </c>
      <c r="K16961" s="147">
        <v>25.535999999999998</v>
      </c>
    </row>
    <row r="16962" spans="2:11" x14ac:dyDescent="0.2">
      <c r="B16962" s="21" t="str">
        <f t="shared" si="264"/>
        <v>Port ElginIce Accretion2030RCP6.0</v>
      </c>
      <c r="C16962" t="s">
        <v>420</v>
      </c>
      <c r="D16962" t="s">
        <v>486</v>
      </c>
      <c r="E16962" s="144" t="s">
        <v>192</v>
      </c>
      <c r="F16962" s="144">
        <v>2030</v>
      </c>
      <c r="G16962" s="147">
        <v>14.005062825335466</v>
      </c>
      <c r="H16962" s="147">
        <v>16.760466666666662</v>
      </c>
      <c r="I16962" s="147">
        <v>20.253333333333334</v>
      </c>
      <c r="J16962" s="147">
        <v>22.938999999999993</v>
      </c>
      <c r="K16962" s="147">
        <v>25.594799999999996</v>
      </c>
    </row>
    <row r="16963" spans="2:11" x14ac:dyDescent="0.2">
      <c r="B16963" s="21" t="str">
        <f t="shared" si="264"/>
        <v>Port ElginIce Accretion2035RCP6.0</v>
      </c>
      <c r="C16963" t="s">
        <v>420</v>
      </c>
      <c r="D16963" t="s">
        <v>486</v>
      </c>
      <c r="E16963" s="144" t="s">
        <v>192</v>
      </c>
      <c r="F16963" s="144">
        <v>2035</v>
      </c>
      <c r="G16963" s="147">
        <v>14.014340773547017</v>
      </c>
      <c r="H16963" s="147">
        <v>16.782599999999995</v>
      </c>
      <c r="I16963" s="147">
        <v>20.29</v>
      </c>
      <c r="J16963" s="147">
        <v>22.984199999999994</v>
      </c>
      <c r="K16963" s="147">
        <v>25.653599999999997</v>
      </c>
    </row>
    <row r="16964" spans="2:11" x14ac:dyDescent="0.2">
      <c r="B16964" s="21" t="str">
        <f t="shared" si="264"/>
        <v>Port ElginIce Accretion2040RCP6.0</v>
      </c>
      <c r="C16964" t="s">
        <v>420</v>
      </c>
      <c r="D16964" t="s">
        <v>486</v>
      </c>
      <c r="E16964" s="144" t="s">
        <v>192</v>
      </c>
      <c r="F16964" s="144">
        <v>2040</v>
      </c>
      <c r="G16964" s="147">
        <v>14.023618721758568</v>
      </c>
      <c r="H16964" s="147">
        <v>16.804733333333331</v>
      </c>
      <c r="I16964" s="147">
        <v>20.326666666666664</v>
      </c>
      <c r="J16964" s="147">
        <v>23.029399999999995</v>
      </c>
      <c r="K16964" s="147">
        <v>25.712399999999999</v>
      </c>
    </row>
    <row r="16965" spans="2:11" x14ac:dyDescent="0.2">
      <c r="B16965" s="21" t="str">
        <f t="shared" si="264"/>
        <v>Port ElginIce Accretion2045RCP6.0</v>
      </c>
      <c r="C16965" t="s">
        <v>420</v>
      </c>
      <c r="D16965" t="s">
        <v>486</v>
      </c>
      <c r="E16965" s="144" t="s">
        <v>192</v>
      </c>
      <c r="F16965" s="144">
        <v>2045</v>
      </c>
      <c r="G16965" s="147">
        <v>14.032896669970118</v>
      </c>
      <c r="H16965" s="147">
        <v>16.826866666666664</v>
      </c>
      <c r="I16965" s="147">
        <v>20.363333333333333</v>
      </c>
      <c r="J16965" s="147">
        <v>23.074599999999993</v>
      </c>
      <c r="K16965" s="147">
        <v>25.771199999999997</v>
      </c>
    </row>
    <row r="16966" spans="2:11" x14ac:dyDescent="0.2">
      <c r="B16966" s="21" t="str">
        <f t="shared" si="264"/>
        <v>Port ElginIce Accretion2050RCP6.0</v>
      </c>
      <c r="C16966" t="s">
        <v>420</v>
      </c>
      <c r="D16966" t="s">
        <v>486</v>
      </c>
      <c r="E16966" s="144" t="s">
        <v>192</v>
      </c>
      <c r="F16966" s="144">
        <v>2050</v>
      </c>
      <c r="G16966" s="147">
        <v>13.992073697839297</v>
      </c>
      <c r="H16966" s="147">
        <v>16.802519999999998</v>
      </c>
      <c r="I16966" s="147">
        <v>20.36</v>
      </c>
      <c r="J16966" s="147">
        <v>23.083639999999995</v>
      </c>
      <c r="K16966" s="147">
        <v>25.794719999999998</v>
      </c>
    </row>
    <row r="16967" spans="2:11" x14ac:dyDescent="0.2">
      <c r="B16967" s="21" t="str">
        <f t="shared" si="264"/>
        <v>Port ElginIce Accretion2055RCP6.0</v>
      </c>
      <c r="C16967" t="s">
        <v>420</v>
      </c>
      <c r="D16967" t="s">
        <v>486</v>
      </c>
      <c r="E16967" s="144" t="s">
        <v>192</v>
      </c>
      <c r="F16967" s="144">
        <v>2055</v>
      </c>
      <c r="G16967" s="147">
        <v>13.941972777496924</v>
      </c>
      <c r="H16967" s="147">
        <v>16.756039999999995</v>
      </c>
      <c r="I16967" s="147">
        <v>20.32</v>
      </c>
      <c r="J16967" s="147">
        <v>23.047479999999997</v>
      </c>
      <c r="K16967" s="147">
        <v>25.759439999999998</v>
      </c>
    </row>
    <row r="16968" spans="2:11" x14ac:dyDescent="0.2">
      <c r="B16968" s="21" t="str">
        <f t="shared" si="264"/>
        <v>Port ElginIce Accretion2060RCP6.0</v>
      </c>
      <c r="C16968" t="s">
        <v>420</v>
      </c>
      <c r="D16968" t="s">
        <v>486</v>
      </c>
      <c r="E16968" s="144" t="s">
        <v>192</v>
      </c>
      <c r="F16968" s="144">
        <v>2060</v>
      </c>
      <c r="G16968" s="147">
        <v>13.891871857154552</v>
      </c>
      <c r="H16968" s="147">
        <v>16.709559999999996</v>
      </c>
      <c r="I16968" s="147">
        <v>20.279999999999998</v>
      </c>
      <c r="J16968" s="147">
        <v>23.011319999999994</v>
      </c>
      <c r="K16968" s="147">
        <v>25.724160000000001</v>
      </c>
    </row>
    <row r="16969" spans="2:11" x14ac:dyDescent="0.2">
      <c r="B16969" s="21" t="str">
        <f t="shared" si="264"/>
        <v>Port ElginIce Accretion2065RCP6.0</v>
      </c>
      <c r="C16969" t="s">
        <v>420</v>
      </c>
      <c r="D16969" t="s">
        <v>486</v>
      </c>
      <c r="E16969" s="144" t="s">
        <v>192</v>
      </c>
      <c r="F16969" s="144">
        <v>2065</v>
      </c>
      <c r="G16969" s="147">
        <v>13.841770936812178</v>
      </c>
      <c r="H16969" s="147">
        <v>16.663079999999994</v>
      </c>
      <c r="I16969" s="147">
        <v>20.239999999999998</v>
      </c>
      <c r="J16969" s="147">
        <v>22.975159999999995</v>
      </c>
      <c r="K16969" s="147">
        <v>25.688880000000001</v>
      </c>
    </row>
    <row r="16970" spans="2:11" x14ac:dyDescent="0.2">
      <c r="B16970" s="21" t="str">
        <f t="shared" si="264"/>
        <v>Port ElginIce Accretion2070RCP6.0</v>
      </c>
      <c r="C16970" t="s">
        <v>420</v>
      </c>
      <c r="D16970" t="s">
        <v>486</v>
      </c>
      <c r="E16970" s="144" t="s">
        <v>192</v>
      </c>
      <c r="F16970" s="144">
        <v>2070</v>
      </c>
      <c r="G16970" s="147">
        <v>13.791670016469807</v>
      </c>
      <c r="H16970" s="147">
        <v>16.616599999999995</v>
      </c>
      <c r="I16970" s="147">
        <v>20.2</v>
      </c>
      <c r="J16970" s="147">
        <v>22.938999999999997</v>
      </c>
      <c r="K16970" s="147">
        <v>25.653600000000001</v>
      </c>
    </row>
    <row r="16971" spans="2:11" x14ac:dyDescent="0.2">
      <c r="B16971" s="21" t="str">
        <f t="shared" si="264"/>
        <v>Port ElginIce Accretion2075RCP6.0</v>
      </c>
      <c r="C16971" t="s">
        <v>420</v>
      </c>
      <c r="D16971" t="s">
        <v>486</v>
      </c>
      <c r="E16971" s="144" t="s">
        <v>192</v>
      </c>
      <c r="F16971" s="144">
        <v>2075</v>
      </c>
      <c r="G16971" s="147">
        <v>13.715126943724515</v>
      </c>
      <c r="H16971" s="147">
        <v>16.562649999999994</v>
      </c>
      <c r="I16971" s="147">
        <v>20.169999999999998</v>
      </c>
      <c r="J16971" s="147">
        <v>22.922049999999999</v>
      </c>
      <c r="K16971" s="147">
        <v>25.653600000000001</v>
      </c>
    </row>
    <row r="16972" spans="2:11" x14ac:dyDescent="0.2">
      <c r="B16972" s="21" t="str">
        <f t="shared" ref="B16972:B17035" si="265">C16972&amp;D16972&amp;F16972&amp;E16972</f>
        <v>Port ElginIce Accretion2080RCP6.0</v>
      </c>
      <c r="C16972" t="s">
        <v>420</v>
      </c>
      <c r="D16972" t="s">
        <v>486</v>
      </c>
      <c r="E16972" s="144" t="s">
        <v>192</v>
      </c>
      <c r="F16972" s="144">
        <v>2080</v>
      </c>
      <c r="G16972" s="147">
        <v>13.638583870979224</v>
      </c>
      <c r="H16972" s="147">
        <v>16.508699999999997</v>
      </c>
      <c r="I16972" s="147">
        <v>20.14</v>
      </c>
      <c r="J16972" s="147">
        <v>22.905099999999997</v>
      </c>
      <c r="K16972" s="147">
        <v>25.653600000000001</v>
      </c>
    </row>
    <row r="16973" spans="2:11" x14ac:dyDescent="0.2">
      <c r="B16973" s="21" t="str">
        <f t="shared" si="265"/>
        <v>Port ElginIce Accretion2085RCP6.0</v>
      </c>
      <c r="C16973" t="s">
        <v>420</v>
      </c>
      <c r="D16973" t="s">
        <v>486</v>
      </c>
      <c r="E16973" s="144" t="s">
        <v>192</v>
      </c>
      <c r="F16973" s="144">
        <v>2085</v>
      </c>
      <c r="G16973" s="147">
        <v>13.562040798233932</v>
      </c>
      <c r="H16973" s="147">
        <v>16.454749999999997</v>
      </c>
      <c r="I16973" s="147">
        <v>20.11</v>
      </c>
      <c r="J16973" s="147">
        <v>22.888149999999996</v>
      </c>
      <c r="K16973" s="147">
        <v>25.653600000000001</v>
      </c>
    </row>
    <row r="16974" spans="2:11" x14ac:dyDescent="0.2">
      <c r="B16974" s="21" t="str">
        <f t="shared" si="265"/>
        <v>Port ElginIce Accretion2090RCP6.0</v>
      </c>
      <c r="C16974" t="s">
        <v>420</v>
      </c>
      <c r="D16974" t="s">
        <v>486</v>
      </c>
      <c r="E16974" s="144" t="s">
        <v>192</v>
      </c>
      <c r="F16974" s="144">
        <v>2090</v>
      </c>
      <c r="G16974" s="147">
        <v>13.248910046094103</v>
      </c>
      <c r="H16974" s="147">
        <v>16.151799999999998</v>
      </c>
      <c r="I16974" s="147">
        <v>19.806666666666665</v>
      </c>
      <c r="J16974" s="147">
        <v>22.584933333333332</v>
      </c>
      <c r="K16974" s="147">
        <v>25.351199999999999</v>
      </c>
    </row>
    <row r="16975" spans="2:11" x14ac:dyDescent="0.2">
      <c r="B16975" s="21" t="str">
        <f t="shared" si="265"/>
        <v>Port ElginIce Accretion2095RCP6.0</v>
      </c>
      <c r="C16975" t="s">
        <v>420</v>
      </c>
      <c r="D16975" t="s">
        <v>486</v>
      </c>
      <c r="E16975" s="144" t="s">
        <v>192</v>
      </c>
      <c r="F16975" s="144">
        <v>2095</v>
      </c>
      <c r="G16975" s="147">
        <v>13.012322366699566</v>
      </c>
      <c r="H16975" s="147">
        <v>15.902799999999997</v>
      </c>
      <c r="I16975" s="147">
        <v>19.533333333333331</v>
      </c>
      <c r="J16975" s="147">
        <v>22.298666666666662</v>
      </c>
      <c r="K16975" s="147">
        <v>25.0488</v>
      </c>
    </row>
    <row r="16976" spans="2:11" x14ac:dyDescent="0.2">
      <c r="B16976" s="21" t="str">
        <f t="shared" si="265"/>
        <v>Port ElginIce Accretion2100RCP6.0</v>
      </c>
      <c r="C16976" t="s">
        <v>420</v>
      </c>
      <c r="D16976" t="s">
        <v>486</v>
      </c>
      <c r="E16976" s="144" t="s">
        <v>192</v>
      </c>
      <c r="F16976" s="144">
        <v>2100</v>
      </c>
      <c r="G16976" s="147">
        <v>12.775734687305029</v>
      </c>
      <c r="H16976" s="147">
        <v>15.653799999999997</v>
      </c>
      <c r="I16976" s="147">
        <v>19.259999999999998</v>
      </c>
      <c r="J16976" s="147">
        <v>22.012399999999996</v>
      </c>
      <c r="K16976" s="147">
        <v>24.746399999999998</v>
      </c>
    </row>
    <row r="16977" spans="2:11" x14ac:dyDescent="0.2">
      <c r="B16977" s="21" t="str">
        <f t="shared" si="265"/>
        <v>Port ElginIce Accretion2023RCP8.5</v>
      </c>
      <c r="C16977" t="s">
        <v>420</v>
      </c>
      <c r="D16977" t="s">
        <v>486</v>
      </c>
      <c r="E16977" s="144" t="s">
        <v>191</v>
      </c>
      <c r="F16977" s="144">
        <v>2023</v>
      </c>
      <c r="G16977" s="147">
        <v>13.986506928912366</v>
      </c>
      <c r="H16977" s="147">
        <v>16.716199999999997</v>
      </c>
      <c r="I16977" s="147">
        <v>20.18</v>
      </c>
      <c r="J16977" s="147">
        <v>22.848599999999994</v>
      </c>
      <c r="K16977" s="147">
        <v>25.477199999999996</v>
      </c>
    </row>
    <row r="16978" spans="2:11" x14ac:dyDescent="0.2">
      <c r="B16978" s="21" t="str">
        <f t="shared" si="265"/>
        <v>Port ElginIce Accretion2025RCP8.5</v>
      </c>
      <c r="C16978" t="s">
        <v>420</v>
      </c>
      <c r="D16978" t="s">
        <v>486</v>
      </c>
      <c r="E16978" s="144" t="s">
        <v>191</v>
      </c>
      <c r="F16978" s="144">
        <v>2025</v>
      </c>
      <c r="G16978" s="147">
        <v>14.005062825335466</v>
      </c>
      <c r="H16978" s="147">
        <v>16.760466666666662</v>
      </c>
      <c r="I16978" s="147">
        <v>20.253333333333334</v>
      </c>
      <c r="J16978" s="147">
        <v>22.938999999999993</v>
      </c>
      <c r="K16978" s="147">
        <v>25.594799999999996</v>
      </c>
    </row>
    <row r="16979" spans="2:11" x14ac:dyDescent="0.2">
      <c r="B16979" s="21" t="str">
        <f t="shared" si="265"/>
        <v>Port ElginIce Accretion2030RCP8.5</v>
      </c>
      <c r="C16979" t="s">
        <v>420</v>
      </c>
      <c r="D16979" t="s">
        <v>486</v>
      </c>
      <c r="E16979" s="144" t="s">
        <v>191</v>
      </c>
      <c r="F16979" s="144">
        <v>2030</v>
      </c>
      <c r="G16979" s="147">
        <v>14.023618721758568</v>
      </c>
      <c r="H16979" s="147">
        <v>16.804733333333331</v>
      </c>
      <c r="I16979" s="147">
        <v>20.326666666666664</v>
      </c>
      <c r="J16979" s="147">
        <v>23.029399999999995</v>
      </c>
      <c r="K16979" s="147">
        <v>25.712399999999999</v>
      </c>
    </row>
    <row r="16980" spans="2:11" x14ac:dyDescent="0.2">
      <c r="B16980" s="21" t="str">
        <f t="shared" si="265"/>
        <v>Port ElginIce Accretion2035RCP8.5</v>
      </c>
      <c r="C16980" t="s">
        <v>420</v>
      </c>
      <c r="D16980" t="s">
        <v>486</v>
      </c>
      <c r="E16980" s="144" t="s">
        <v>191</v>
      </c>
      <c r="F16980" s="144">
        <v>2035</v>
      </c>
      <c r="G16980" s="147">
        <v>14.042174618181669</v>
      </c>
      <c r="H16980" s="147">
        <v>16.848999999999997</v>
      </c>
      <c r="I16980" s="147">
        <v>20.399999999999999</v>
      </c>
      <c r="J16980" s="147">
        <v>23.119799999999994</v>
      </c>
      <c r="K16980" s="147">
        <v>25.83</v>
      </c>
    </row>
    <row r="16981" spans="2:11" x14ac:dyDescent="0.2">
      <c r="B16981" s="21" t="str">
        <f t="shared" si="265"/>
        <v>Port ElginIce Accretion2040RCP8.5</v>
      </c>
      <c r="C16981" t="s">
        <v>420</v>
      </c>
      <c r="D16981" t="s">
        <v>486</v>
      </c>
      <c r="E16981" s="144" t="s">
        <v>191</v>
      </c>
      <c r="F16981" s="144">
        <v>2040</v>
      </c>
      <c r="G16981" s="147">
        <v>13.958673084277715</v>
      </c>
      <c r="H16981" s="147">
        <v>16.771533333333331</v>
      </c>
      <c r="I16981" s="147">
        <v>20.333333333333332</v>
      </c>
      <c r="J16981" s="147">
        <v>23.059533333333327</v>
      </c>
      <c r="K16981" s="147">
        <v>25.7712</v>
      </c>
    </row>
    <row r="16982" spans="2:11" x14ac:dyDescent="0.2">
      <c r="B16982" s="21" t="str">
        <f t="shared" si="265"/>
        <v>Port ElginIce Accretion2045RCP8.5</v>
      </c>
      <c r="C16982" t="s">
        <v>420</v>
      </c>
      <c r="D16982" t="s">
        <v>486</v>
      </c>
      <c r="E16982" s="144" t="s">
        <v>191</v>
      </c>
      <c r="F16982" s="144">
        <v>2045</v>
      </c>
      <c r="G16982" s="147">
        <v>13.875171550373761</v>
      </c>
      <c r="H16982" s="147">
        <v>16.694066666666661</v>
      </c>
      <c r="I16982" s="147">
        <v>20.266666666666666</v>
      </c>
      <c r="J16982" s="147">
        <v>22.999266666666664</v>
      </c>
      <c r="K16982" s="147">
        <v>25.712399999999999</v>
      </c>
    </row>
    <row r="16983" spans="2:11" x14ac:dyDescent="0.2">
      <c r="B16983" s="21" t="str">
        <f t="shared" si="265"/>
        <v>Port ElginIce Accretion2050RCP8.5</v>
      </c>
      <c r="C16983" t="s">
        <v>420</v>
      </c>
      <c r="D16983" t="s">
        <v>486</v>
      </c>
      <c r="E16983" s="144" t="s">
        <v>191</v>
      </c>
      <c r="F16983" s="144">
        <v>2050</v>
      </c>
      <c r="G16983" s="147">
        <v>13.689612586142751</v>
      </c>
      <c r="H16983" s="147">
        <v>16.544666666666661</v>
      </c>
      <c r="I16983" s="147">
        <v>20.16</v>
      </c>
      <c r="J16983" s="147">
        <v>22.916399999999996</v>
      </c>
      <c r="K16983" s="147">
        <v>25.653600000000001</v>
      </c>
    </row>
    <row r="16984" spans="2:11" x14ac:dyDescent="0.2">
      <c r="B16984" s="21" t="str">
        <f t="shared" si="265"/>
        <v>Port ElginIce Accretion2055RCP8.5</v>
      </c>
      <c r="C16984" t="s">
        <v>420</v>
      </c>
      <c r="D16984" t="s">
        <v>486</v>
      </c>
      <c r="E16984" s="144" t="s">
        <v>191</v>
      </c>
      <c r="F16984" s="144">
        <v>2055</v>
      </c>
      <c r="G16984" s="147">
        <v>13.587555155815696</v>
      </c>
      <c r="H16984" s="147">
        <v>16.472733333333331</v>
      </c>
      <c r="I16984" s="147">
        <v>20.119999999999997</v>
      </c>
      <c r="J16984" s="147">
        <v>22.893799999999999</v>
      </c>
      <c r="K16984" s="147">
        <v>25.653600000000001</v>
      </c>
    </row>
    <row r="16985" spans="2:11" x14ac:dyDescent="0.2">
      <c r="B16985" s="21" t="str">
        <f t="shared" si="265"/>
        <v>Port ElginIce Accretion2060RCP8.5</v>
      </c>
      <c r="C16985" t="s">
        <v>420</v>
      </c>
      <c r="D16985" t="s">
        <v>486</v>
      </c>
      <c r="E16985" s="144" t="s">
        <v>191</v>
      </c>
      <c r="F16985" s="144">
        <v>2060</v>
      </c>
      <c r="G16985" s="147">
        <v>13.248910046094103</v>
      </c>
      <c r="H16985" s="147">
        <v>16.151799999999998</v>
      </c>
      <c r="I16985" s="147">
        <v>19.806666666666665</v>
      </c>
      <c r="J16985" s="147">
        <v>22.584933333333332</v>
      </c>
      <c r="K16985" s="147">
        <v>25.351199999999999</v>
      </c>
    </row>
    <row r="16986" spans="2:11" x14ac:dyDescent="0.2">
      <c r="B16986" s="21" t="str">
        <f t="shared" si="265"/>
        <v>Port ElginIce Accretion2065RCP8.5</v>
      </c>
      <c r="C16986" t="s">
        <v>420</v>
      </c>
      <c r="D16986" t="s">
        <v>486</v>
      </c>
      <c r="E16986" s="144" t="s">
        <v>191</v>
      </c>
      <c r="F16986" s="144">
        <v>2065</v>
      </c>
      <c r="G16986" s="147">
        <v>13.012322366699566</v>
      </c>
      <c r="H16986" s="147">
        <v>15.902799999999997</v>
      </c>
      <c r="I16986" s="147">
        <v>19.533333333333331</v>
      </c>
      <c r="J16986" s="147">
        <v>22.298666666666662</v>
      </c>
      <c r="K16986" s="147">
        <v>25.0488</v>
      </c>
    </row>
    <row r="16987" spans="2:11" x14ac:dyDescent="0.2">
      <c r="B16987" s="21" t="str">
        <f t="shared" si="265"/>
        <v>Port ElginIce Accretion2070RCP8.5</v>
      </c>
      <c r="C16987" t="s">
        <v>420</v>
      </c>
      <c r="D16987" t="s">
        <v>486</v>
      </c>
      <c r="E16987" s="144" t="s">
        <v>191</v>
      </c>
      <c r="F16987" s="144">
        <v>2070</v>
      </c>
      <c r="G16987" s="147">
        <v>12.423172655266109</v>
      </c>
      <c r="H16987" s="147">
        <v>15.26093333333333</v>
      </c>
      <c r="I16987" s="147">
        <v>18.82</v>
      </c>
      <c r="J16987" s="147">
        <v>21.537799999999997</v>
      </c>
      <c r="K16987" s="147">
        <v>24.233999999999998</v>
      </c>
    </row>
    <row r="16988" spans="2:11" x14ac:dyDescent="0.2">
      <c r="B16988" s="21" t="str">
        <f t="shared" si="265"/>
        <v>Port ElginIce Accretion2075RCP8.5</v>
      </c>
      <c r="C16988" t="s">
        <v>420</v>
      </c>
      <c r="D16988" t="s">
        <v>486</v>
      </c>
      <c r="E16988" s="144" t="s">
        <v>191</v>
      </c>
      <c r="F16988" s="144">
        <v>2075</v>
      </c>
      <c r="G16988" s="147">
        <v>12.070610623227191</v>
      </c>
      <c r="H16988" s="147">
        <v>14.868066666666664</v>
      </c>
      <c r="I16988" s="147">
        <v>18.38</v>
      </c>
      <c r="J16988" s="147">
        <v>21.063199999999998</v>
      </c>
      <c r="K16988" s="147">
        <v>23.721599999999999</v>
      </c>
    </row>
    <row r="16989" spans="2:11" x14ac:dyDescent="0.2">
      <c r="B16989" s="21" t="str">
        <f t="shared" si="265"/>
        <v>Port ElginIce Accretion2080RCP8.5</v>
      </c>
      <c r="C16989" t="s">
        <v>420</v>
      </c>
      <c r="D16989" t="s">
        <v>486</v>
      </c>
      <c r="E16989" s="144" t="s">
        <v>191</v>
      </c>
      <c r="F16989" s="144">
        <v>2080</v>
      </c>
      <c r="G16989" s="147">
        <v>11.718048591188271</v>
      </c>
      <c r="H16989" s="147">
        <v>14.475199999999997</v>
      </c>
      <c r="I16989" s="147">
        <v>17.940000000000001</v>
      </c>
      <c r="J16989" s="147">
        <v>20.5886</v>
      </c>
      <c r="K16989" s="147">
        <v>23.209199999999999</v>
      </c>
    </row>
    <row r="16990" spans="2:11" x14ac:dyDescent="0.2">
      <c r="B16990" s="21" t="str">
        <f t="shared" si="265"/>
        <v>Port ElginIce Accretion2085RCP8.5</v>
      </c>
      <c r="C16990" t="s">
        <v>420</v>
      </c>
      <c r="D16990" t="s">
        <v>486</v>
      </c>
      <c r="E16990" s="144" t="s">
        <v>191</v>
      </c>
      <c r="F16990" s="144">
        <v>2085</v>
      </c>
      <c r="G16990" s="147">
        <v>11.119620931543265</v>
      </c>
      <c r="H16990" s="147">
        <v>13.786299999999997</v>
      </c>
      <c r="I16990" s="147">
        <v>17.130000000000003</v>
      </c>
      <c r="J16990" s="147">
        <v>19.673299999999998</v>
      </c>
      <c r="K16990" s="147">
        <v>22.2012</v>
      </c>
    </row>
    <row r="16991" spans="2:11" x14ac:dyDescent="0.2">
      <c r="B16991" s="21" t="str">
        <f t="shared" si="265"/>
        <v>Port ElginIce Accretion2090RCP8.5</v>
      </c>
      <c r="C16991" t="s">
        <v>420</v>
      </c>
      <c r="D16991" t="s">
        <v>486</v>
      </c>
      <c r="E16991" s="144" t="s">
        <v>191</v>
      </c>
      <c r="F16991" s="144">
        <v>2090</v>
      </c>
      <c r="G16991" s="147">
        <v>10.521193271898259</v>
      </c>
      <c r="H16991" s="147">
        <v>13.097399999999997</v>
      </c>
      <c r="I16991" s="147">
        <v>16.32</v>
      </c>
      <c r="J16991" s="147">
        <v>18.757999999999996</v>
      </c>
      <c r="K16991" s="147">
        <v>21.193199999999997</v>
      </c>
    </row>
    <row r="16992" spans="2:11" x14ac:dyDescent="0.2">
      <c r="B16992" s="21" t="str">
        <f t="shared" si="265"/>
        <v>Port ElginIce Accretion2095RCP8.5</v>
      </c>
      <c r="C16992" t="s">
        <v>420</v>
      </c>
      <c r="D16992" t="s">
        <v>486</v>
      </c>
      <c r="E16992" s="144" t="s">
        <v>191</v>
      </c>
      <c r="F16992" s="144">
        <v>2095</v>
      </c>
      <c r="G16992" s="147">
        <v>10.521193271898259</v>
      </c>
      <c r="H16992" s="147">
        <v>13.097399999999997</v>
      </c>
      <c r="I16992" s="147">
        <v>16.32</v>
      </c>
      <c r="J16992" s="147">
        <v>18.757999999999996</v>
      </c>
      <c r="K16992" s="147">
        <v>21.193199999999997</v>
      </c>
    </row>
    <row r="16993" spans="2:11" x14ac:dyDescent="0.2">
      <c r="B16993" s="21" t="str">
        <f t="shared" si="265"/>
        <v>Port ElginIce Accretion2100RCP8.5</v>
      </c>
      <c r="C16993" t="s">
        <v>420</v>
      </c>
      <c r="D16993" t="s">
        <v>486</v>
      </c>
      <c r="E16993" s="144" t="s">
        <v>191</v>
      </c>
      <c r="F16993" s="144">
        <v>2100</v>
      </c>
      <c r="G16993" s="147">
        <v>10.521193271898259</v>
      </c>
      <c r="H16993" s="147">
        <v>13.097399999999997</v>
      </c>
      <c r="I16993" s="147">
        <v>16.32</v>
      </c>
      <c r="J16993" s="147">
        <v>18.757999999999996</v>
      </c>
      <c r="K16993" s="147">
        <v>21.193199999999997</v>
      </c>
    </row>
    <row r="16994" spans="2:11" x14ac:dyDescent="0.2">
      <c r="B16994" s="21" t="str">
        <f t="shared" si="265"/>
        <v>Port ElginWind2023RCP4.5</v>
      </c>
      <c r="C16994" t="s">
        <v>420</v>
      </c>
      <c r="D16994" t="s">
        <v>1</v>
      </c>
      <c r="E16994" s="144" t="s">
        <v>193</v>
      </c>
      <c r="F16994" s="144">
        <v>2023</v>
      </c>
      <c r="G16994" s="147">
        <v>85.484760257473241</v>
      </c>
      <c r="H16994" s="147">
        <v>91.968723000000011</v>
      </c>
      <c r="I16994" s="147">
        <v>98.7624</v>
      </c>
      <c r="J16994" s="147">
        <v>105.591024</v>
      </c>
      <c r="K16994" s="147">
        <v>112.40855999999998</v>
      </c>
    </row>
    <row r="16995" spans="2:11" x14ac:dyDescent="0.2">
      <c r="B16995" s="21" t="str">
        <f t="shared" si="265"/>
        <v>Port ElginWind2025RCP4.5</v>
      </c>
      <c r="C16995" t="s">
        <v>420</v>
      </c>
      <c r="D16995" t="s">
        <v>1</v>
      </c>
      <c r="E16995" s="144" t="s">
        <v>193</v>
      </c>
      <c r="F16995" s="144">
        <v>2025</v>
      </c>
      <c r="G16995" s="147">
        <v>85.563121287709265</v>
      </c>
      <c r="H16995" s="147">
        <v>92.06539650000002</v>
      </c>
      <c r="I16995" s="147">
        <v>98.884500000000003</v>
      </c>
      <c r="J16995" s="147">
        <v>105.732264</v>
      </c>
      <c r="K16995" s="147">
        <v>112.57220699999998</v>
      </c>
    </row>
    <row r="16996" spans="2:11" x14ac:dyDescent="0.2">
      <c r="B16996" s="21" t="str">
        <f t="shared" si="265"/>
        <v>Port ElginWind2030RCP4.5</v>
      </c>
      <c r="C16996" t="s">
        <v>420</v>
      </c>
      <c r="D16996" t="s">
        <v>1</v>
      </c>
      <c r="E16996" s="144" t="s">
        <v>193</v>
      </c>
      <c r="F16996" s="144">
        <v>2030</v>
      </c>
      <c r="G16996" s="147">
        <v>85.641482317945275</v>
      </c>
      <c r="H16996" s="147">
        <v>92.162070000000014</v>
      </c>
      <c r="I16996" s="147">
        <v>99.006599999999992</v>
      </c>
      <c r="J16996" s="147">
        <v>105.873504</v>
      </c>
      <c r="K16996" s="147">
        <v>112.73585399999997</v>
      </c>
    </row>
    <row r="16997" spans="2:11" x14ac:dyDescent="0.2">
      <c r="B16997" s="21" t="str">
        <f t="shared" si="265"/>
        <v>Port ElginWind2035RCP4.5</v>
      </c>
      <c r="C16997" t="s">
        <v>420</v>
      </c>
      <c r="D16997" t="s">
        <v>1</v>
      </c>
      <c r="E16997" s="144" t="s">
        <v>193</v>
      </c>
      <c r="F16997" s="144">
        <v>2035</v>
      </c>
      <c r="G16997" s="147">
        <v>85.719843348181286</v>
      </c>
      <c r="H16997" s="147">
        <v>92.258743500000008</v>
      </c>
      <c r="I16997" s="147">
        <v>99.128699999999995</v>
      </c>
      <c r="J16997" s="147">
        <v>106.01474400000001</v>
      </c>
      <c r="K16997" s="147">
        <v>112.89950099999999</v>
      </c>
    </row>
    <row r="16998" spans="2:11" x14ac:dyDescent="0.2">
      <c r="B16998" s="21" t="str">
        <f t="shared" si="265"/>
        <v>Port ElginWind2040RCP4.5</v>
      </c>
      <c r="C16998" t="s">
        <v>420</v>
      </c>
      <c r="D16998" t="s">
        <v>1</v>
      </c>
      <c r="E16998" s="144" t="s">
        <v>193</v>
      </c>
      <c r="F16998" s="144">
        <v>2040</v>
      </c>
      <c r="G16998" s="147">
        <v>85.79820437841731</v>
      </c>
      <c r="H16998" s="147">
        <v>92.355417000000017</v>
      </c>
      <c r="I16998" s="147">
        <v>99.250799999999998</v>
      </c>
      <c r="J16998" s="147">
        <v>106.155984</v>
      </c>
      <c r="K16998" s="147">
        <v>113.06314799999998</v>
      </c>
    </row>
    <row r="16999" spans="2:11" x14ac:dyDescent="0.2">
      <c r="B16999" s="21" t="str">
        <f t="shared" si="265"/>
        <v>Port ElginWind2045RCP4.5</v>
      </c>
      <c r="C16999" t="s">
        <v>420</v>
      </c>
      <c r="D16999" t="s">
        <v>1</v>
      </c>
      <c r="E16999" s="144" t="s">
        <v>193</v>
      </c>
      <c r="F16999" s="144">
        <v>2045</v>
      </c>
      <c r="G16999" s="147">
        <v>85.876565408653335</v>
      </c>
      <c r="H16999" s="147">
        <v>92.452090500000025</v>
      </c>
      <c r="I16999" s="147">
        <v>99.372899999999987</v>
      </c>
      <c r="J16999" s="147">
        <v>106.297224</v>
      </c>
      <c r="K16999" s="147">
        <v>113.22679499999998</v>
      </c>
    </row>
    <row r="17000" spans="2:11" x14ac:dyDescent="0.2">
      <c r="B17000" s="21" t="str">
        <f t="shared" si="265"/>
        <v>Port ElginWind2050RCP4.5</v>
      </c>
      <c r="C17000" t="s">
        <v>420</v>
      </c>
      <c r="D17000" t="s">
        <v>1</v>
      </c>
      <c r="E17000" s="144" t="s">
        <v>193</v>
      </c>
      <c r="F17000" s="144">
        <v>2050</v>
      </c>
      <c r="G17000" s="147">
        <v>85.951507048479044</v>
      </c>
      <c r="H17000" s="147">
        <v>92.539557000000016</v>
      </c>
      <c r="I17000" s="147">
        <v>99.475199999999987</v>
      </c>
      <c r="J17000" s="147">
        <v>106.4130408</v>
      </c>
      <c r="K17000" s="147">
        <v>113.35658399999998</v>
      </c>
    </row>
    <row r="17001" spans="2:11" x14ac:dyDescent="0.2">
      <c r="B17001" s="21" t="str">
        <f t="shared" si="265"/>
        <v>Port ElginWind2055RCP4.5</v>
      </c>
      <c r="C17001" t="s">
        <v>420</v>
      </c>
      <c r="D17001" t="s">
        <v>1</v>
      </c>
      <c r="E17001" s="144" t="s">
        <v>193</v>
      </c>
      <c r="F17001" s="144">
        <v>2055</v>
      </c>
      <c r="G17001" s="147">
        <v>85.948087658068744</v>
      </c>
      <c r="H17001" s="147">
        <v>92.530350000000013</v>
      </c>
      <c r="I17001" s="147">
        <v>99.455399999999997</v>
      </c>
      <c r="J17001" s="147">
        <v>106.3876176</v>
      </c>
      <c r="K17001" s="147">
        <v>113.32272599999999</v>
      </c>
    </row>
    <row r="17002" spans="2:11" x14ac:dyDescent="0.2">
      <c r="B17002" s="21" t="str">
        <f t="shared" si="265"/>
        <v>Port ElginWind2060RCP4.5</v>
      </c>
      <c r="C17002" t="s">
        <v>420</v>
      </c>
      <c r="D17002" t="s">
        <v>1</v>
      </c>
      <c r="E17002" s="144" t="s">
        <v>193</v>
      </c>
      <c r="F17002" s="144">
        <v>2060</v>
      </c>
      <c r="G17002" s="147">
        <v>85.944668267658457</v>
      </c>
      <c r="H17002" s="147">
        <v>92.521143000000009</v>
      </c>
      <c r="I17002" s="147">
        <v>99.435599999999994</v>
      </c>
      <c r="J17002" s="147">
        <v>106.36219440000001</v>
      </c>
      <c r="K17002" s="147">
        <v>113.28886799999998</v>
      </c>
    </row>
    <row r="17003" spans="2:11" x14ac:dyDescent="0.2">
      <c r="B17003" s="21" t="str">
        <f t="shared" si="265"/>
        <v>Port ElginWind2065RCP4.5</v>
      </c>
      <c r="C17003" t="s">
        <v>420</v>
      </c>
      <c r="D17003" t="s">
        <v>1</v>
      </c>
      <c r="E17003" s="144" t="s">
        <v>193</v>
      </c>
      <c r="F17003" s="144">
        <v>2065</v>
      </c>
      <c r="G17003" s="147">
        <v>85.941248877248157</v>
      </c>
      <c r="H17003" s="147">
        <v>92.511936000000006</v>
      </c>
      <c r="I17003" s="147">
        <v>99.415800000000004</v>
      </c>
      <c r="J17003" s="147">
        <v>106.3367712</v>
      </c>
      <c r="K17003" s="147">
        <v>113.25500999999998</v>
      </c>
    </row>
    <row r="17004" spans="2:11" x14ac:dyDescent="0.2">
      <c r="B17004" s="21" t="str">
        <f t="shared" si="265"/>
        <v>Port ElginWind2070RCP4.5</v>
      </c>
      <c r="C17004" t="s">
        <v>420</v>
      </c>
      <c r="D17004" t="s">
        <v>1</v>
      </c>
      <c r="E17004" s="144" t="s">
        <v>193</v>
      </c>
      <c r="F17004" s="144">
        <v>2070</v>
      </c>
      <c r="G17004" s="147">
        <v>85.937829486837856</v>
      </c>
      <c r="H17004" s="147">
        <v>92.502729000000002</v>
      </c>
      <c r="I17004" s="147">
        <v>99.396000000000001</v>
      </c>
      <c r="J17004" s="147">
        <v>106.31134800000001</v>
      </c>
      <c r="K17004" s="147">
        <v>113.22115199999999</v>
      </c>
    </row>
    <row r="17005" spans="2:11" x14ac:dyDescent="0.2">
      <c r="B17005" s="21" t="str">
        <f t="shared" si="265"/>
        <v>Port ElginWind2075RCP4.5</v>
      </c>
      <c r="C17005" t="s">
        <v>420</v>
      </c>
      <c r="D17005" t="s">
        <v>1</v>
      </c>
      <c r="E17005" s="144" t="s">
        <v>193</v>
      </c>
      <c r="F17005" s="144">
        <v>2075</v>
      </c>
      <c r="G17005" s="147">
        <v>85.956351184893634</v>
      </c>
      <c r="H17005" s="147">
        <v>92.5226775</v>
      </c>
      <c r="I17005" s="147">
        <v>99.417450000000002</v>
      </c>
      <c r="J17005" s="147">
        <v>106.33429950000001</v>
      </c>
      <c r="K17005" s="147">
        <v>113.24560499999998</v>
      </c>
    </row>
    <row r="17006" spans="2:11" x14ac:dyDescent="0.2">
      <c r="B17006" s="21" t="str">
        <f t="shared" si="265"/>
        <v>Port ElginWind2080RCP4.5</v>
      </c>
      <c r="C17006" t="s">
        <v>420</v>
      </c>
      <c r="D17006" t="s">
        <v>1</v>
      </c>
      <c r="E17006" s="144" t="s">
        <v>193</v>
      </c>
      <c r="F17006" s="144">
        <v>2080</v>
      </c>
      <c r="G17006" s="147">
        <v>85.974872882949427</v>
      </c>
      <c r="H17006" s="147">
        <v>92.542625999999998</v>
      </c>
      <c r="I17006" s="147">
        <v>99.438900000000004</v>
      </c>
      <c r="J17006" s="147">
        <v>106.35725100000001</v>
      </c>
      <c r="K17006" s="147">
        <v>113.27005799999999</v>
      </c>
    </row>
    <row r="17007" spans="2:11" x14ac:dyDescent="0.2">
      <c r="B17007" s="21" t="str">
        <f t="shared" si="265"/>
        <v>Port ElginWind2085RCP4.5</v>
      </c>
      <c r="C17007" t="s">
        <v>420</v>
      </c>
      <c r="D17007" t="s">
        <v>1</v>
      </c>
      <c r="E17007" s="144" t="s">
        <v>193</v>
      </c>
      <c r="F17007" s="144">
        <v>2085</v>
      </c>
      <c r="G17007" s="147">
        <v>85.993394581005205</v>
      </c>
      <c r="H17007" s="147">
        <v>92.562574500000011</v>
      </c>
      <c r="I17007" s="147">
        <v>99.460350000000005</v>
      </c>
      <c r="J17007" s="147">
        <v>106.3802025</v>
      </c>
      <c r="K17007" s="147">
        <v>113.29451099999999</v>
      </c>
    </row>
    <row r="17008" spans="2:11" x14ac:dyDescent="0.2">
      <c r="B17008" s="21" t="str">
        <f t="shared" si="265"/>
        <v>Port ElginWind2090RCP4.5</v>
      </c>
      <c r="C17008" t="s">
        <v>420</v>
      </c>
      <c r="D17008" t="s">
        <v>1</v>
      </c>
      <c r="E17008" s="144" t="s">
        <v>193</v>
      </c>
      <c r="F17008" s="144">
        <v>2090</v>
      </c>
      <c r="G17008" s="147">
        <v>86.011916279060983</v>
      </c>
      <c r="H17008" s="147">
        <v>92.582523000000009</v>
      </c>
      <c r="I17008" s="147">
        <v>99.481800000000007</v>
      </c>
      <c r="J17008" s="147">
        <v>106.403154</v>
      </c>
      <c r="K17008" s="147">
        <v>113.31896399999998</v>
      </c>
    </row>
    <row r="17009" spans="2:11" x14ac:dyDescent="0.2">
      <c r="B17009" s="21" t="str">
        <f t="shared" si="265"/>
        <v>Port ElginWind2095RCP4.5</v>
      </c>
      <c r="C17009" t="s">
        <v>420</v>
      </c>
      <c r="D17009" t="s">
        <v>1</v>
      </c>
      <c r="E17009" s="144" t="s">
        <v>193</v>
      </c>
      <c r="F17009" s="144">
        <v>2095</v>
      </c>
      <c r="G17009" s="147">
        <v>86.030437977116776</v>
      </c>
      <c r="H17009" s="147">
        <v>92.602471500000007</v>
      </c>
      <c r="I17009" s="147">
        <v>99.503250000000008</v>
      </c>
      <c r="J17009" s="147">
        <v>106.42610550000001</v>
      </c>
      <c r="K17009" s="147">
        <v>113.34341699999999</v>
      </c>
    </row>
    <row r="17010" spans="2:11" x14ac:dyDescent="0.2">
      <c r="B17010" s="21" t="str">
        <f t="shared" si="265"/>
        <v>Port ElginWind2100RCP4.5</v>
      </c>
      <c r="C17010" t="s">
        <v>420</v>
      </c>
      <c r="D17010" t="s">
        <v>1</v>
      </c>
      <c r="E17010" s="144" t="s">
        <v>193</v>
      </c>
      <c r="F17010" s="144">
        <v>2100</v>
      </c>
      <c r="G17010" s="147">
        <v>86.048959675172554</v>
      </c>
      <c r="H17010" s="147">
        <v>92.622420000000005</v>
      </c>
      <c r="I17010" s="147">
        <v>99.52470000000001</v>
      </c>
      <c r="J17010" s="147">
        <v>106.449057</v>
      </c>
      <c r="K17010" s="147">
        <v>113.36786999999998</v>
      </c>
    </row>
    <row r="17011" spans="2:11" x14ac:dyDescent="0.2">
      <c r="B17011" s="21" t="str">
        <f t="shared" si="265"/>
        <v>Port ElginWind2023RCP6.0</v>
      </c>
      <c r="C17011" t="s">
        <v>420</v>
      </c>
      <c r="D17011" t="s">
        <v>1</v>
      </c>
      <c r="E17011" s="144" t="s">
        <v>192</v>
      </c>
      <c r="F17011" s="144">
        <v>2023</v>
      </c>
      <c r="G17011" s="147">
        <v>85.484760257473241</v>
      </c>
      <c r="H17011" s="147">
        <v>91.968723000000011</v>
      </c>
      <c r="I17011" s="147">
        <v>98.7624</v>
      </c>
      <c r="J17011" s="147">
        <v>105.591024</v>
      </c>
      <c r="K17011" s="147">
        <v>112.40855999999998</v>
      </c>
    </row>
    <row r="17012" spans="2:11" x14ac:dyDescent="0.2">
      <c r="B17012" s="21" t="str">
        <f t="shared" si="265"/>
        <v>Port ElginWind2025RCP6.0</v>
      </c>
      <c r="C17012" t="s">
        <v>420</v>
      </c>
      <c r="D17012" t="s">
        <v>1</v>
      </c>
      <c r="E17012" s="144" t="s">
        <v>192</v>
      </c>
      <c r="F17012" s="144">
        <v>2025</v>
      </c>
      <c r="G17012" s="147">
        <v>85.563121287709265</v>
      </c>
      <c r="H17012" s="147">
        <v>92.06539650000002</v>
      </c>
      <c r="I17012" s="147">
        <v>98.884500000000003</v>
      </c>
      <c r="J17012" s="147">
        <v>105.732264</v>
      </c>
      <c r="K17012" s="147">
        <v>112.57220699999998</v>
      </c>
    </row>
    <row r="17013" spans="2:11" x14ac:dyDescent="0.2">
      <c r="B17013" s="21" t="str">
        <f t="shared" si="265"/>
        <v>Port ElginWind2030RCP6.0</v>
      </c>
      <c r="C17013" t="s">
        <v>420</v>
      </c>
      <c r="D17013" t="s">
        <v>1</v>
      </c>
      <c r="E17013" s="144" t="s">
        <v>192</v>
      </c>
      <c r="F17013" s="144">
        <v>2030</v>
      </c>
      <c r="G17013" s="147">
        <v>85.641482317945275</v>
      </c>
      <c r="H17013" s="147">
        <v>92.162070000000014</v>
      </c>
      <c r="I17013" s="147">
        <v>99.006599999999992</v>
      </c>
      <c r="J17013" s="147">
        <v>105.873504</v>
      </c>
      <c r="K17013" s="147">
        <v>112.73585399999997</v>
      </c>
    </row>
    <row r="17014" spans="2:11" x14ac:dyDescent="0.2">
      <c r="B17014" s="21" t="str">
        <f t="shared" si="265"/>
        <v>Port ElginWind2035RCP6.0</v>
      </c>
      <c r="C17014" t="s">
        <v>420</v>
      </c>
      <c r="D17014" t="s">
        <v>1</v>
      </c>
      <c r="E17014" s="144" t="s">
        <v>192</v>
      </c>
      <c r="F17014" s="144">
        <v>2035</v>
      </c>
      <c r="G17014" s="147">
        <v>85.719843348181286</v>
      </c>
      <c r="H17014" s="147">
        <v>92.258743500000008</v>
      </c>
      <c r="I17014" s="147">
        <v>99.128699999999995</v>
      </c>
      <c r="J17014" s="147">
        <v>106.01474400000001</v>
      </c>
      <c r="K17014" s="147">
        <v>112.89950099999999</v>
      </c>
    </row>
    <row r="17015" spans="2:11" x14ac:dyDescent="0.2">
      <c r="B17015" s="21" t="str">
        <f t="shared" si="265"/>
        <v>Port ElginWind2040RCP6.0</v>
      </c>
      <c r="C17015" t="s">
        <v>420</v>
      </c>
      <c r="D17015" t="s">
        <v>1</v>
      </c>
      <c r="E17015" s="144" t="s">
        <v>192</v>
      </c>
      <c r="F17015" s="144">
        <v>2040</v>
      </c>
      <c r="G17015" s="147">
        <v>85.79820437841731</v>
      </c>
      <c r="H17015" s="147">
        <v>92.355417000000017</v>
      </c>
      <c r="I17015" s="147">
        <v>99.250799999999998</v>
      </c>
      <c r="J17015" s="147">
        <v>106.155984</v>
      </c>
      <c r="K17015" s="147">
        <v>113.06314799999998</v>
      </c>
    </row>
    <row r="17016" spans="2:11" x14ac:dyDescent="0.2">
      <c r="B17016" s="21" t="str">
        <f t="shared" si="265"/>
        <v>Port ElginWind2045RCP6.0</v>
      </c>
      <c r="C17016" t="s">
        <v>420</v>
      </c>
      <c r="D17016" t="s">
        <v>1</v>
      </c>
      <c r="E17016" s="144" t="s">
        <v>192</v>
      </c>
      <c r="F17016" s="144">
        <v>2045</v>
      </c>
      <c r="G17016" s="147">
        <v>85.876565408653335</v>
      </c>
      <c r="H17016" s="147">
        <v>92.452090500000025</v>
      </c>
      <c r="I17016" s="147">
        <v>99.372899999999987</v>
      </c>
      <c r="J17016" s="147">
        <v>106.297224</v>
      </c>
      <c r="K17016" s="147">
        <v>113.22679499999998</v>
      </c>
    </row>
    <row r="17017" spans="2:11" x14ac:dyDescent="0.2">
      <c r="B17017" s="21" t="str">
        <f t="shared" si="265"/>
        <v>Port ElginWind2050RCP6.0</v>
      </c>
      <c r="C17017" t="s">
        <v>420</v>
      </c>
      <c r="D17017" t="s">
        <v>1</v>
      </c>
      <c r="E17017" s="144" t="s">
        <v>192</v>
      </c>
      <c r="F17017" s="144">
        <v>2050</v>
      </c>
      <c r="G17017" s="147">
        <v>85.951507048479044</v>
      </c>
      <c r="H17017" s="147">
        <v>92.539557000000016</v>
      </c>
      <c r="I17017" s="147">
        <v>99.475199999999987</v>
      </c>
      <c r="J17017" s="147">
        <v>106.4130408</v>
      </c>
      <c r="K17017" s="147">
        <v>113.35658399999998</v>
      </c>
    </row>
    <row r="17018" spans="2:11" x14ac:dyDescent="0.2">
      <c r="B17018" s="21" t="str">
        <f t="shared" si="265"/>
        <v>Port ElginWind2055RCP6.0</v>
      </c>
      <c r="C17018" t="s">
        <v>420</v>
      </c>
      <c r="D17018" t="s">
        <v>1</v>
      </c>
      <c r="E17018" s="144" t="s">
        <v>192</v>
      </c>
      <c r="F17018" s="144">
        <v>2055</v>
      </c>
      <c r="G17018" s="147">
        <v>85.948087658068744</v>
      </c>
      <c r="H17018" s="147">
        <v>92.530350000000013</v>
      </c>
      <c r="I17018" s="147">
        <v>99.455399999999997</v>
      </c>
      <c r="J17018" s="147">
        <v>106.3876176</v>
      </c>
      <c r="K17018" s="147">
        <v>113.32272599999999</v>
      </c>
    </row>
    <row r="17019" spans="2:11" x14ac:dyDescent="0.2">
      <c r="B17019" s="21" t="str">
        <f t="shared" si="265"/>
        <v>Port ElginWind2060RCP6.0</v>
      </c>
      <c r="C17019" t="s">
        <v>420</v>
      </c>
      <c r="D17019" t="s">
        <v>1</v>
      </c>
      <c r="E17019" s="144" t="s">
        <v>192</v>
      </c>
      <c r="F17019" s="144">
        <v>2060</v>
      </c>
      <c r="G17019" s="147">
        <v>85.944668267658457</v>
      </c>
      <c r="H17019" s="147">
        <v>92.521143000000009</v>
      </c>
      <c r="I17019" s="147">
        <v>99.435599999999994</v>
      </c>
      <c r="J17019" s="147">
        <v>106.36219440000001</v>
      </c>
      <c r="K17019" s="147">
        <v>113.28886799999998</v>
      </c>
    </row>
    <row r="17020" spans="2:11" x14ac:dyDescent="0.2">
      <c r="B17020" s="21" t="str">
        <f t="shared" si="265"/>
        <v>Port ElginWind2065RCP6.0</v>
      </c>
      <c r="C17020" t="s">
        <v>420</v>
      </c>
      <c r="D17020" t="s">
        <v>1</v>
      </c>
      <c r="E17020" s="144" t="s">
        <v>192</v>
      </c>
      <c r="F17020" s="144">
        <v>2065</v>
      </c>
      <c r="G17020" s="147">
        <v>85.941248877248157</v>
      </c>
      <c r="H17020" s="147">
        <v>92.511936000000006</v>
      </c>
      <c r="I17020" s="147">
        <v>99.415800000000004</v>
      </c>
      <c r="J17020" s="147">
        <v>106.3367712</v>
      </c>
      <c r="K17020" s="147">
        <v>113.25500999999998</v>
      </c>
    </row>
    <row r="17021" spans="2:11" x14ac:dyDescent="0.2">
      <c r="B17021" s="21" t="str">
        <f t="shared" si="265"/>
        <v>Port ElginWind2070RCP6.0</v>
      </c>
      <c r="C17021" t="s">
        <v>420</v>
      </c>
      <c r="D17021" t="s">
        <v>1</v>
      </c>
      <c r="E17021" s="144" t="s">
        <v>192</v>
      </c>
      <c r="F17021" s="144">
        <v>2070</v>
      </c>
      <c r="G17021" s="147">
        <v>85.937829486837856</v>
      </c>
      <c r="H17021" s="147">
        <v>92.502729000000002</v>
      </c>
      <c r="I17021" s="147">
        <v>99.396000000000001</v>
      </c>
      <c r="J17021" s="147">
        <v>106.31134800000001</v>
      </c>
      <c r="K17021" s="147">
        <v>113.22115199999999</v>
      </c>
    </row>
    <row r="17022" spans="2:11" x14ac:dyDescent="0.2">
      <c r="B17022" s="21" t="str">
        <f t="shared" si="265"/>
        <v>Port ElginWind2075RCP6.0</v>
      </c>
      <c r="C17022" t="s">
        <v>420</v>
      </c>
      <c r="D17022" t="s">
        <v>1</v>
      </c>
      <c r="E17022" s="144" t="s">
        <v>192</v>
      </c>
      <c r="F17022" s="144">
        <v>2075</v>
      </c>
      <c r="G17022" s="147">
        <v>85.965612033921531</v>
      </c>
      <c r="H17022" s="147">
        <v>92.532651749999999</v>
      </c>
      <c r="I17022" s="147">
        <v>99.42817500000001</v>
      </c>
      <c r="J17022" s="147">
        <v>106.34577525</v>
      </c>
      <c r="K17022" s="147">
        <v>113.25783149999998</v>
      </c>
    </row>
    <row r="17023" spans="2:11" x14ac:dyDescent="0.2">
      <c r="B17023" s="21" t="str">
        <f t="shared" si="265"/>
        <v>Port ElginWind2080RCP6.0</v>
      </c>
      <c r="C17023" t="s">
        <v>420</v>
      </c>
      <c r="D17023" t="s">
        <v>1</v>
      </c>
      <c r="E17023" s="144" t="s">
        <v>192</v>
      </c>
      <c r="F17023" s="144">
        <v>2080</v>
      </c>
      <c r="G17023" s="147">
        <v>85.993394581005205</v>
      </c>
      <c r="H17023" s="147">
        <v>92.562574500000011</v>
      </c>
      <c r="I17023" s="147">
        <v>99.460350000000005</v>
      </c>
      <c r="J17023" s="147">
        <v>106.3802025</v>
      </c>
      <c r="K17023" s="147">
        <v>113.29451099999999</v>
      </c>
    </row>
    <row r="17024" spans="2:11" x14ac:dyDescent="0.2">
      <c r="B17024" s="21" t="str">
        <f t="shared" si="265"/>
        <v>Port ElginWind2085RCP6.0</v>
      </c>
      <c r="C17024" t="s">
        <v>420</v>
      </c>
      <c r="D17024" t="s">
        <v>1</v>
      </c>
      <c r="E17024" s="144" t="s">
        <v>192</v>
      </c>
      <c r="F17024" s="144">
        <v>2085</v>
      </c>
      <c r="G17024" s="147">
        <v>86.02117712808888</v>
      </c>
      <c r="H17024" s="147">
        <v>92.592497250000008</v>
      </c>
      <c r="I17024" s="147">
        <v>99.492525000000001</v>
      </c>
      <c r="J17024" s="147">
        <v>106.41462975</v>
      </c>
      <c r="K17024" s="147">
        <v>113.33119049999999</v>
      </c>
    </row>
    <row r="17025" spans="2:11" x14ac:dyDescent="0.2">
      <c r="B17025" s="21" t="str">
        <f t="shared" si="265"/>
        <v>Port ElginWind2090RCP6.0</v>
      </c>
      <c r="C17025" t="s">
        <v>420</v>
      </c>
      <c r="D17025" t="s">
        <v>1</v>
      </c>
      <c r="E17025" s="144" t="s">
        <v>192</v>
      </c>
      <c r="F17025" s="144">
        <v>2090</v>
      </c>
      <c r="G17025" s="147">
        <v>86.185735291584521</v>
      </c>
      <c r="H17025" s="147">
        <v>92.788146000000012</v>
      </c>
      <c r="I17025" s="147">
        <v>99.726000000000013</v>
      </c>
      <c r="J17025" s="147">
        <v>106.678572</v>
      </c>
      <c r="K17025" s="147">
        <v>113.62368599999999</v>
      </c>
    </row>
    <row r="17026" spans="2:11" x14ac:dyDescent="0.2">
      <c r="B17026" s="21" t="str">
        <f t="shared" si="265"/>
        <v>Port ElginWind2095RCP6.0</v>
      </c>
      <c r="C17026" t="s">
        <v>420</v>
      </c>
      <c r="D17026" t="s">
        <v>1</v>
      </c>
      <c r="E17026" s="144" t="s">
        <v>192</v>
      </c>
      <c r="F17026" s="144">
        <v>2095</v>
      </c>
      <c r="G17026" s="147">
        <v>86.322510907996474</v>
      </c>
      <c r="H17026" s="147">
        <v>92.953872000000004</v>
      </c>
      <c r="I17026" s="147">
        <v>99.927300000000002</v>
      </c>
      <c r="J17026" s="147">
        <v>106.90808700000001</v>
      </c>
      <c r="K17026" s="147">
        <v>113.87950199999999</v>
      </c>
    </row>
    <row r="17027" spans="2:11" x14ac:dyDescent="0.2">
      <c r="B17027" s="21" t="str">
        <f t="shared" si="265"/>
        <v>Port ElginWind2100RCP6.0</v>
      </c>
      <c r="C17027" t="s">
        <v>420</v>
      </c>
      <c r="D17027" t="s">
        <v>1</v>
      </c>
      <c r="E17027" s="144" t="s">
        <v>192</v>
      </c>
      <c r="F17027" s="144">
        <v>2100</v>
      </c>
      <c r="G17027" s="147">
        <v>86.459286524408441</v>
      </c>
      <c r="H17027" s="147">
        <v>93.119598000000011</v>
      </c>
      <c r="I17027" s="147">
        <v>100.12860000000001</v>
      </c>
      <c r="J17027" s="147">
        <v>107.13760200000002</v>
      </c>
      <c r="K17027" s="147">
        <v>114.135318</v>
      </c>
    </row>
    <row r="17028" spans="2:11" x14ac:dyDescent="0.2">
      <c r="B17028" s="21" t="str">
        <f t="shared" si="265"/>
        <v>Port ElginWind2023RCP8.5</v>
      </c>
      <c r="C17028" t="s">
        <v>420</v>
      </c>
      <c r="D17028" t="s">
        <v>1</v>
      </c>
      <c r="E17028" s="144" t="s">
        <v>191</v>
      </c>
      <c r="F17028" s="144">
        <v>2023</v>
      </c>
      <c r="G17028" s="147">
        <v>85.484760257473241</v>
      </c>
      <c r="H17028" s="147">
        <v>91.968723000000011</v>
      </c>
      <c r="I17028" s="147">
        <v>98.7624</v>
      </c>
      <c r="J17028" s="147">
        <v>105.591024</v>
      </c>
      <c r="K17028" s="147">
        <v>112.40855999999998</v>
      </c>
    </row>
    <row r="17029" spans="2:11" x14ac:dyDescent="0.2">
      <c r="B17029" s="21" t="str">
        <f t="shared" si="265"/>
        <v>Port ElginWind2025RCP8.5</v>
      </c>
      <c r="C17029" t="s">
        <v>420</v>
      </c>
      <c r="D17029" t="s">
        <v>1</v>
      </c>
      <c r="E17029" s="144" t="s">
        <v>191</v>
      </c>
      <c r="F17029" s="144">
        <v>2025</v>
      </c>
      <c r="G17029" s="147">
        <v>85.641482317945275</v>
      </c>
      <c r="H17029" s="147">
        <v>92.162070000000014</v>
      </c>
      <c r="I17029" s="147">
        <v>99.006599999999992</v>
      </c>
      <c r="J17029" s="147">
        <v>105.873504</v>
      </c>
      <c r="K17029" s="147">
        <v>112.73585399999997</v>
      </c>
    </row>
    <row r="17030" spans="2:11" x14ac:dyDescent="0.2">
      <c r="B17030" s="21" t="str">
        <f t="shared" si="265"/>
        <v>Port ElginWind2030RCP8.5</v>
      </c>
      <c r="C17030" t="s">
        <v>420</v>
      </c>
      <c r="D17030" t="s">
        <v>1</v>
      </c>
      <c r="E17030" s="144" t="s">
        <v>191</v>
      </c>
      <c r="F17030" s="144">
        <v>2030</v>
      </c>
      <c r="G17030" s="147">
        <v>85.79820437841731</v>
      </c>
      <c r="H17030" s="147">
        <v>92.355417000000017</v>
      </c>
      <c r="I17030" s="147">
        <v>99.250799999999998</v>
      </c>
      <c r="J17030" s="147">
        <v>106.155984</v>
      </c>
      <c r="K17030" s="147">
        <v>113.06314799999998</v>
      </c>
    </row>
    <row r="17031" spans="2:11" x14ac:dyDescent="0.2">
      <c r="B17031" s="21" t="str">
        <f t="shared" si="265"/>
        <v>Port ElginWind2035RCP8.5</v>
      </c>
      <c r="C17031" t="s">
        <v>420</v>
      </c>
      <c r="D17031" t="s">
        <v>1</v>
      </c>
      <c r="E17031" s="144" t="s">
        <v>191</v>
      </c>
      <c r="F17031" s="144">
        <v>2035</v>
      </c>
      <c r="G17031" s="147">
        <v>85.954926438889345</v>
      </c>
      <c r="H17031" s="147">
        <v>92.54876400000002</v>
      </c>
      <c r="I17031" s="147">
        <v>99.49499999999999</v>
      </c>
      <c r="J17031" s="147">
        <v>106.438464</v>
      </c>
      <c r="K17031" s="147">
        <v>113.39044199999998</v>
      </c>
    </row>
    <row r="17032" spans="2:11" x14ac:dyDescent="0.2">
      <c r="B17032" s="21" t="str">
        <f t="shared" si="265"/>
        <v>Port ElginWind2040RCP8.5</v>
      </c>
      <c r="C17032" t="s">
        <v>420</v>
      </c>
      <c r="D17032" t="s">
        <v>1</v>
      </c>
      <c r="E17032" s="144" t="s">
        <v>191</v>
      </c>
      <c r="F17032" s="144">
        <v>2040</v>
      </c>
      <c r="G17032" s="147">
        <v>85.949227454872187</v>
      </c>
      <c r="H17032" s="147">
        <v>92.533419000000009</v>
      </c>
      <c r="I17032" s="147">
        <v>99.461999999999989</v>
      </c>
      <c r="J17032" s="147">
        <v>106.396092</v>
      </c>
      <c r="K17032" s="147">
        <v>113.33401199999999</v>
      </c>
    </row>
    <row r="17033" spans="2:11" x14ac:dyDescent="0.2">
      <c r="B17033" s="21" t="str">
        <f t="shared" si="265"/>
        <v>Port ElginWind2045RCP8.5</v>
      </c>
      <c r="C17033" t="s">
        <v>420</v>
      </c>
      <c r="D17033" t="s">
        <v>1</v>
      </c>
      <c r="E17033" s="144" t="s">
        <v>191</v>
      </c>
      <c r="F17033" s="144">
        <v>2045</v>
      </c>
      <c r="G17033" s="147">
        <v>85.943528470855014</v>
      </c>
      <c r="H17033" s="147">
        <v>92.518074000000013</v>
      </c>
      <c r="I17033" s="147">
        <v>99.429000000000002</v>
      </c>
      <c r="J17033" s="147">
        <v>106.35372000000001</v>
      </c>
      <c r="K17033" s="147">
        <v>113.27758199999998</v>
      </c>
    </row>
    <row r="17034" spans="2:11" x14ac:dyDescent="0.2">
      <c r="B17034" s="21" t="str">
        <f t="shared" si="265"/>
        <v>Port ElginWind2050RCP8.5</v>
      </c>
      <c r="C17034" t="s">
        <v>420</v>
      </c>
      <c r="D17034" t="s">
        <v>1</v>
      </c>
      <c r="E17034" s="144" t="s">
        <v>191</v>
      </c>
      <c r="F17034" s="144">
        <v>2050</v>
      </c>
      <c r="G17034" s="147">
        <v>85.974872882949427</v>
      </c>
      <c r="H17034" s="147">
        <v>92.542625999999998</v>
      </c>
      <c r="I17034" s="147">
        <v>99.438900000000004</v>
      </c>
      <c r="J17034" s="147">
        <v>106.35725100000001</v>
      </c>
      <c r="K17034" s="147">
        <v>113.27005799999999</v>
      </c>
    </row>
    <row r="17035" spans="2:11" x14ac:dyDescent="0.2">
      <c r="B17035" s="21" t="str">
        <f t="shared" si="265"/>
        <v>Port ElginWind2055RCP8.5</v>
      </c>
      <c r="C17035" t="s">
        <v>420</v>
      </c>
      <c r="D17035" t="s">
        <v>1</v>
      </c>
      <c r="E17035" s="144" t="s">
        <v>191</v>
      </c>
      <c r="F17035" s="144">
        <v>2055</v>
      </c>
      <c r="G17035" s="147">
        <v>86.011916279060983</v>
      </c>
      <c r="H17035" s="147">
        <v>92.582523000000009</v>
      </c>
      <c r="I17035" s="147">
        <v>99.481800000000007</v>
      </c>
      <c r="J17035" s="147">
        <v>106.403154</v>
      </c>
      <c r="K17035" s="147">
        <v>113.31896399999998</v>
      </c>
    </row>
    <row r="17036" spans="2:11" x14ac:dyDescent="0.2">
      <c r="B17036" s="21" t="str">
        <f t="shared" ref="B17036:B17099" si="266">C17036&amp;D17036&amp;F17036&amp;E17036</f>
        <v>Port ElginWind2060RCP8.5</v>
      </c>
      <c r="C17036" t="s">
        <v>420</v>
      </c>
      <c r="D17036" t="s">
        <v>1</v>
      </c>
      <c r="E17036" s="144" t="s">
        <v>191</v>
      </c>
      <c r="F17036" s="144">
        <v>2060</v>
      </c>
      <c r="G17036" s="147">
        <v>86.185735291584521</v>
      </c>
      <c r="H17036" s="147">
        <v>92.788146000000012</v>
      </c>
      <c r="I17036" s="147">
        <v>99.726000000000013</v>
      </c>
      <c r="J17036" s="147">
        <v>106.678572</v>
      </c>
      <c r="K17036" s="147">
        <v>113.62368599999999</v>
      </c>
    </row>
    <row r="17037" spans="2:11" x14ac:dyDescent="0.2">
      <c r="B17037" s="21" t="str">
        <f t="shared" si="266"/>
        <v>Port ElginWind2065RCP8.5</v>
      </c>
      <c r="C17037" t="s">
        <v>420</v>
      </c>
      <c r="D17037" t="s">
        <v>1</v>
      </c>
      <c r="E17037" s="144" t="s">
        <v>191</v>
      </c>
      <c r="F17037" s="144">
        <v>2065</v>
      </c>
      <c r="G17037" s="147">
        <v>86.322510907996474</v>
      </c>
      <c r="H17037" s="147">
        <v>92.953872000000004</v>
      </c>
      <c r="I17037" s="147">
        <v>99.927300000000002</v>
      </c>
      <c r="J17037" s="147">
        <v>106.90808700000001</v>
      </c>
      <c r="K17037" s="147">
        <v>113.87950199999999</v>
      </c>
    </row>
    <row r="17038" spans="2:11" x14ac:dyDescent="0.2">
      <c r="B17038" s="21" t="str">
        <f t="shared" si="266"/>
        <v>Port ElginWind2070RCP8.5</v>
      </c>
      <c r="C17038" t="s">
        <v>420</v>
      </c>
      <c r="D17038" t="s">
        <v>1</v>
      </c>
      <c r="E17038" s="144" t="s">
        <v>191</v>
      </c>
      <c r="F17038" s="144">
        <v>2070</v>
      </c>
      <c r="G17038" s="147">
        <v>86.530523824623003</v>
      </c>
      <c r="H17038" s="147">
        <v>93.20553000000001</v>
      </c>
      <c r="I17038" s="147">
        <v>100.22760000000001</v>
      </c>
      <c r="J17038" s="147">
        <v>107.25059400000001</v>
      </c>
      <c r="K17038" s="147">
        <v>114.266988</v>
      </c>
    </row>
    <row r="17039" spans="2:11" x14ac:dyDescent="0.2">
      <c r="B17039" s="21" t="str">
        <f t="shared" si="266"/>
        <v>Port ElginWind2075RCP8.5</v>
      </c>
      <c r="C17039" t="s">
        <v>420</v>
      </c>
      <c r="D17039" t="s">
        <v>1</v>
      </c>
      <c r="E17039" s="144" t="s">
        <v>191</v>
      </c>
      <c r="F17039" s="144">
        <v>2075</v>
      </c>
      <c r="G17039" s="147">
        <v>86.601761124837552</v>
      </c>
      <c r="H17039" s="147">
        <v>93.29146200000001</v>
      </c>
      <c r="I17039" s="147">
        <v>100.3266</v>
      </c>
      <c r="J17039" s="147">
        <v>107.36358600000001</v>
      </c>
      <c r="K17039" s="147">
        <v>114.39865799999998</v>
      </c>
    </row>
    <row r="17040" spans="2:11" x14ac:dyDescent="0.2">
      <c r="B17040" s="21" t="str">
        <f t="shared" si="266"/>
        <v>Port ElginWind2080RCP8.5</v>
      </c>
      <c r="C17040" t="s">
        <v>420</v>
      </c>
      <c r="D17040" t="s">
        <v>1</v>
      </c>
      <c r="E17040" s="144" t="s">
        <v>191</v>
      </c>
      <c r="F17040" s="144">
        <v>2080</v>
      </c>
      <c r="G17040" s="147">
        <v>86.672998425052114</v>
      </c>
      <c r="H17040" s="147">
        <v>93.37739400000001</v>
      </c>
      <c r="I17040" s="147">
        <v>100.4256</v>
      </c>
      <c r="J17040" s="147">
        <v>107.476578</v>
      </c>
      <c r="K17040" s="147">
        <v>114.53032799999998</v>
      </c>
    </row>
    <row r="17041" spans="2:11" x14ac:dyDescent="0.2">
      <c r="B17041" s="21" t="str">
        <f t="shared" si="266"/>
        <v>Port ElginWind2085RCP8.5</v>
      </c>
      <c r="C17041" t="s">
        <v>420</v>
      </c>
      <c r="D17041" t="s">
        <v>1</v>
      </c>
      <c r="E17041" s="144" t="s">
        <v>191</v>
      </c>
      <c r="F17041" s="144">
        <v>2085</v>
      </c>
      <c r="G17041" s="147">
        <v>87.002114752043383</v>
      </c>
      <c r="H17041" s="147">
        <v>93.819330000000008</v>
      </c>
      <c r="I17041" s="147">
        <v>101.01465</v>
      </c>
      <c r="J17041" s="147">
        <v>108.18630900000001</v>
      </c>
      <c r="K17041" s="147">
        <v>115.359849</v>
      </c>
    </row>
    <row r="17042" spans="2:11" x14ac:dyDescent="0.2">
      <c r="B17042" s="21" t="str">
        <f t="shared" si="266"/>
        <v>Port ElginWind2090RCP8.5</v>
      </c>
      <c r="C17042" t="s">
        <v>420</v>
      </c>
      <c r="D17042" t="s">
        <v>1</v>
      </c>
      <c r="E17042" s="144" t="s">
        <v>191</v>
      </c>
      <c r="F17042" s="144">
        <v>2090</v>
      </c>
      <c r="G17042" s="147">
        <v>87.331231079034666</v>
      </c>
      <c r="H17042" s="147">
        <v>94.261266000000006</v>
      </c>
      <c r="I17042" s="147">
        <v>101.6037</v>
      </c>
      <c r="J17042" s="147">
        <v>108.89604000000001</v>
      </c>
      <c r="K17042" s="147">
        <v>116.18937</v>
      </c>
    </row>
    <row r="17043" spans="2:11" x14ac:dyDescent="0.2">
      <c r="B17043" s="21" t="str">
        <f t="shared" si="266"/>
        <v>Port ElginWind2095RCP8.5</v>
      </c>
      <c r="C17043" t="s">
        <v>420</v>
      </c>
      <c r="D17043" t="s">
        <v>1</v>
      </c>
      <c r="E17043" s="144" t="s">
        <v>191</v>
      </c>
      <c r="F17043" s="144">
        <v>2095</v>
      </c>
      <c r="G17043" s="147">
        <v>87.331231079034666</v>
      </c>
      <c r="H17043" s="147">
        <v>94.261266000000006</v>
      </c>
      <c r="I17043" s="147">
        <v>101.6037</v>
      </c>
      <c r="J17043" s="147">
        <v>108.89604000000001</v>
      </c>
      <c r="K17043" s="147">
        <v>116.18937</v>
      </c>
    </row>
    <row r="17044" spans="2:11" x14ac:dyDescent="0.2">
      <c r="B17044" s="21" t="str">
        <f t="shared" si="266"/>
        <v>Port ElginWind2100RCP8.5</v>
      </c>
      <c r="C17044" t="s">
        <v>420</v>
      </c>
      <c r="D17044" t="s">
        <v>1</v>
      </c>
      <c r="E17044" s="144" t="s">
        <v>191</v>
      </c>
      <c r="F17044" s="144">
        <v>2100</v>
      </c>
      <c r="G17044" s="147">
        <v>87.331231079034666</v>
      </c>
      <c r="H17044" s="147">
        <v>94.261266000000006</v>
      </c>
      <c r="I17044" s="147">
        <v>101.6037</v>
      </c>
      <c r="J17044" s="147">
        <v>108.89604000000001</v>
      </c>
      <c r="K17044" s="147">
        <v>116.18937</v>
      </c>
    </row>
    <row r="17045" spans="2:11" x14ac:dyDescent="0.2">
      <c r="B17045" s="21" t="str">
        <f t="shared" si="266"/>
        <v>Port HopeIce Accretion2023RCP4.5</v>
      </c>
      <c r="C17045" t="s">
        <v>421</v>
      </c>
      <c r="D17045" t="s">
        <v>486</v>
      </c>
      <c r="E17045" s="144" t="s">
        <v>193</v>
      </c>
      <c r="F17045" s="144">
        <v>2023</v>
      </c>
      <c r="G17045" s="147">
        <v>17.587510578520401</v>
      </c>
      <c r="H17045" s="147">
        <v>20.998999999999999</v>
      </c>
      <c r="I17045" s="147">
        <v>25.324999999999996</v>
      </c>
      <c r="J17045" s="147">
        <v>28.617249999999995</v>
      </c>
      <c r="K17045" s="147">
        <v>31.940999999999999</v>
      </c>
    </row>
    <row r="17046" spans="2:11" x14ac:dyDescent="0.2">
      <c r="B17046" s="21" t="str">
        <f t="shared" si="266"/>
        <v>Port HopeIce Accretion2025RCP4.5</v>
      </c>
      <c r="C17046" t="s">
        <v>421</v>
      </c>
      <c r="D17046" t="s">
        <v>486</v>
      </c>
      <c r="E17046" s="144" t="s">
        <v>193</v>
      </c>
      <c r="F17046" s="144">
        <v>2025</v>
      </c>
      <c r="G17046" s="147">
        <v>17.65419583129092</v>
      </c>
      <c r="H17046" s="147">
        <v>21.095833333333331</v>
      </c>
      <c r="I17046" s="147">
        <v>25.462499999999999</v>
      </c>
      <c r="J17046" s="147">
        <v>28.786749999999994</v>
      </c>
      <c r="K17046" s="147">
        <v>32.135249999999999</v>
      </c>
    </row>
    <row r="17047" spans="2:11" x14ac:dyDescent="0.2">
      <c r="B17047" s="21" t="str">
        <f t="shared" si="266"/>
        <v>Port HopeIce Accretion2030RCP4.5</v>
      </c>
      <c r="C17047" t="s">
        <v>421</v>
      </c>
      <c r="D17047" t="s">
        <v>486</v>
      </c>
      <c r="E17047" s="144" t="s">
        <v>193</v>
      </c>
      <c r="F17047" s="144">
        <v>2030</v>
      </c>
      <c r="G17047" s="147">
        <v>17.720881084061439</v>
      </c>
      <c r="H17047" s="147">
        <v>21.192666666666668</v>
      </c>
      <c r="I17047" s="147">
        <v>25.599999999999998</v>
      </c>
      <c r="J17047" s="147">
        <v>28.956249999999994</v>
      </c>
      <c r="K17047" s="147">
        <v>32.329499999999996</v>
      </c>
    </row>
    <row r="17048" spans="2:11" x14ac:dyDescent="0.2">
      <c r="B17048" s="21" t="str">
        <f t="shared" si="266"/>
        <v>Port HopeIce Accretion2035RCP4.5</v>
      </c>
      <c r="C17048" t="s">
        <v>421</v>
      </c>
      <c r="D17048" t="s">
        <v>486</v>
      </c>
      <c r="E17048" s="144" t="s">
        <v>193</v>
      </c>
      <c r="F17048" s="144">
        <v>2035</v>
      </c>
      <c r="G17048" s="147">
        <v>17.787566336831958</v>
      </c>
      <c r="H17048" s="147">
        <v>21.2895</v>
      </c>
      <c r="I17048" s="147">
        <v>25.737499999999997</v>
      </c>
      <c r="J17048" s="147">
        <v>29.125749999999996</v>
      </c>
      <c r="K17048" s="147">
        <v>32.52375</v>
      </c>
    </row>
    <row r="17049" spans="2:11" x14ac:dyDescent="0.2">
      <c r="B17049" s="21" t="str">
        <f t="shared" si="266"/>
        <v>Port HopeIce Accretion2040RCP4.5</v>
      </c>
      <c r="C17049" t="s">
        <v>421</v>
      </c>
      <c r="D17049" t="s">
        <v>486</v>
      </c>
      <c r="E17049" s="144" t="s">
        <v>193</v>
      </c>
      <c r="F17049" s="144">
        <v>2040</v>
      </c>
      <c r="G17049" s="147">
        <v>17.85425158960248</v>
      </c>
      <c r="H17049" s="147">
        <v>21.386333333333333</v>
      </c>
      <c r="I17049" s="147">
        <v>25.875</v>
      </c>
      <c r="J17049" s="147">
        <v>29.295249999999996</v>
      </c>
      <c r="K17049" s="147">
        <v>32.717999999999996</v>
      </c>
    </row>
    <row r="17050" spans="2:11" x14ac:dyDescent="0.2">
      <c r="B17050" s="21" t="str">
        <f t="shared" si="266"/>
        <v>Port HopeIce Accretion2045RCP4.5</v>
      </c>
      <c r="C17050" t="s">
        <v>421</v>
      </c>
      <c r="D17050" t="s">
        <v>486</v>
      </c>
      <c r="E17050" s="144" t="s">
        <v>193</v>
      </c>
      <c r="F17050" s="144">
        <v>2045</v>
      </c>
      <c r="G17050" s="147">
        <v>17.920936842372999</v>
      </c>
      <c r="H17050" s="147">
        <v>21.483166666666669</v>
      </c>
      <c r="I17050" s="147">
        <v>26.012500000000003</v>
      </c>
      <c r="J17050" s="147">
        <v>29.464749999999995</v>
      </c>
      <c r="K17050" s="147">
        <v>32.91225</v>
      </c>
    </row>
    <row r="17051" spans="2:11" x14ac:dyDescent="0.2">
      <c r="B17051" s="21" t="str">
        <f t="shared" si="266"/>
        <v>Port HopeIce Accretion2050RCP4.5</v>
      </c>
      <c r="C17051" t="s">
        <v>421</v>
      </c>
      <c r="D17051" t="s">
        <v>486</v>
      </c>
      <c r="E17051" s="144" t="s">
        <v>193</v>
      </c>
      <c r="F17051" s="144">
        <v>2050</v>
      </c>
      <c r="G17051" s="147">
        <v>17.886724408342907</v>
      </c>
      <c r="H17051" s="147">
        <v>21.480400000000003</v>
      </c>
      <c r="I17051" s="147">
        <v>26.045000000000002</v>
      </c>
      <c r="J17051" s="147">
        <v>29.521249999999995</v>
      </c>
      <c r="K17051" s="147">
        <v>32.993099999999998</v>
      </c>
    </row>
    <row r="17052" spans="2:11" x14ac:dyDescent="0.2">
      <c r="B17052" s="21" t="str">
        <f t="shared" si="266"/>
        <v>Port HopeIce Accretion2055RCP4.5</v>
      </c>
      <c r="C17052" t="s">
        <v>421</v>
      </c>
      <c r="D17052" t="s">
        <v>486</v>
      </c>
      <c r="E17052" s="144" t="s">
        <v>193</v>
      </c>
      <c r="F17052" s="144">
        <v>2055</v>
      </c>
      <c r="G17052" s="147">
        <v>17.785826721542293</v>
      </c>
      <c r="H17052" s="147">
        <v>21.380800000000001</v>
      </c>
      <c r="I17052" s="147">
        <v>25.94</v>
      </c>
      <c r="J17052" s="147">
        <v>29.408249999999995</v>
      </c>
      <c r="K17052" s="147">
        <v>32.8797</v>
      </c>
    </row>
    <row r="17053" spans="2:11" x14ac:dyDescent="0.2">
      <c r="B17053" s="21" t="str">
        <f t="shared" si="266"/>
        <v>Port HopeIce Accretion2060RCP4.5</v>
      </c>
      <c r="C17053" t="s">
        <v>421</v>
      </c>
      <c r="D17053" t="s">
        <v>486</v>
      </c>
      <c r="E17053" s="144" t="s">
        <v>193</v>
      </c>
      <c r="F17053" s="144">
        <v>2060</v>
      </c>
      <c r="G17053" s="147">
        <v>17.684929034741682</v>
      </c>
      <c r="H17053" s="147">
        <v>21.281200000000002</v>
      </c>
      <c r="I17053" s="147">
        <v>25.834999999999997</v>
      </c>
      <c r="J17053" s="147">
        <v>29.295249999999992</v>
      </c>
      <c r="K17053" s="147">
        <v>32.766299999999994</v>
      </c>
    </row>
    <row r="17054" spans="2:11" x14ac:dyDescent="0.2">
      <c r="B17054" s="21" t="str">
        <f t="shared" si="266"/>
        <v>Port HopeIce Accretion2065RCP4.5</v>
      </c>
      <c r="C17054" t="s">
        <v>421</v>
      </c>
      <c r="D17054" t="s">
        <v>486</v>
      </c>
      <c r="E17054" s="144" t="s">
        <v>193</v>
      </c>
      <c r="F17054" s="144">
        <v>2065</v>
      </c>
      <c r="G17054" s="147">
        <v>17.584031347941067</v>
      </c>
      <c r="H17054" s="147">
        <v>21.1816</v>
      </c>
      <c r="I17054" s="147">
        <v>25.729999999999997</v>
      </c>
      <c r="J17054" s="147">
        <v>29.182249999999993</v>
      </c>
      <c r="K17054" s="147">
        <v>32.652899999999995</v>
      </c>
    </row>
    <row r="17055" spans="2:11" x14ac:dyDescent="0.2">
      <c r="B17055" s="21" t="str">
        <f t="shared" si="266"/>
        <v>Port HopeIce Accretion2070RCP4.5</v>
      </c>
      <c r="C17055" t="s">
        <v>421</v>
      </c>
      <c r="D17055" t="s">
        <v>486</v>
      </c>
      <c r="E17055" s="144" t="s">
        <v>193</v>
      </c>
      <c r="F17055" s="144">
        <v>2070</v>
      </c>
      <c r="G17055" s="147">
        <v>17.483133661140457</v>
      </c>
      <c r="H17055" s="147">
        <v>21.082000000000001</v>
      </c>
      <c r="I17055" s="147">
        <v>25.624999999999996</v>
      </c>
      <c r="J17055" s="147">
        <v>29.069249999999993</v>
      </c>
      <c r="K17055" s="147">
        <v>32.539499999999997</v>
      </c>
    </row>
    <row r="17056" spans="2:11" x14ac:dyDescent="0.2">
      <c r="B17056" s="21" t="str">
        <f t="shared" si="266"/>
        <v>Port HopeIce Accretion2075RCP4.5</v>
      </c>
      <c r="C17056" t="s">
        <v>421</v>
      </c>
      <c r="D17056" t="s">
        <v>486</v>
      </c>
      <c r="E17056" s="144" t="s">
        <v>193</v>
      </c>
      <c r="F17056" s="144">
        <v>2075</v>
      </c>
      <c r="G17056" s="147">
        <v>17.523724684565991</v>
      </c>
      <c r="H17056" s="147">
        <v>21.161541666666668</v>
      </c>
      <c r="I17056" s="147">
        <v>25.754166666666663</v>
      </c>
      <c r="J17056" s="147">
        <v>29.238749999999992</v>
      </c>
      <c r="K17056" s="147">
        <v>32.744249999999994</v>
      </c>
    </row>
    <row r="17057" spans="2:11" x14ac:dyDescent="0.2">
      <c r="B17057" s="21" t="str">
        <f t="shared" si="266"/>
        <v>Port HopeIce Accretion2080RCP4.5</v>
      </c>
      <c r="C17057" t="s">
        <v>421</v>
      </c>
      <c r="D17057" t="s">
        <v>486</v>
      </c>
      <c r="E17057" s="144" t="s">
        <v>193</v>
      </c>
      <c r="F17057" s="144">
        <v>2080</v>
      </c>
      <c r="G17057" s="147">
        <v>17.564315707991526</v>
      </c>
      <c r="H17057" s="147">
        <v>21.241083333333332</v>
      </c>
      <c r="I17057" s="147">
        <v>25.883333333333333</v>
      </c>
      <c r="J17057" s="147">
        <v>29.408249999999995</v>
      </c>
      <c r="K17057" s="147">
        <v>32.948999999999998</v>
      </c>
    </row>
    <row r="17058" spans="2:11" x14ac:dyDescent="0.2">
      <c r="B17058" s="21" t="str">
        <f t="shared" si="266"/>
        <v>Port HopeIce Accretion2085RCP4.5</v>
      </c>
      <c r="C17058" t="s">
        <v>421</v>
      </c>
      <c r="D17058" t="s">
        <v>486</v>
      </c>
      <c r="E17058" s="144" t="s">
        <v>193</v>
      </c>
      <c r="F17058" s="144">
        <v>2085</v>
      </c>
      <c r="G17058" s="147">
        <v>17.60490673141706</v>
      </c>
      <c r="H17058" s="147">
        <v>21.320625</v>
      </c>
      <c r="I17058" s="147">
        <v>26.012499999999999</v>
      </c>
      <c r="J17058" s="147">
        <v>29.577749999999995</v>
      </c>
      <c r="K17058" s="147">
        <v>33.153750000000002</v>
      </c>
    </row>
    <row r="17059" spans="2:11" x14ac:dyDescent="0.2">
      <c r="B17059" s="21" t="str">
        <f t="shared" si="266"/>
        <v>Port HopeIce Accretion2090RCP4.5</v>
      </c>
      <c r="C17059" t="s">
        <v>421</v>
      </c>
      <c r="D17059" t="s">
        <v>486</v>
      </c>
      <c r="E17059" s="144" t="s">
        <v>193</v>
      </c>
      <c r="F17059" s="144">
        <v>2090</v>
      </c>
      <c r="G17059" s="147">
        <v>17.645497754842591</v>
      </c>
      <c r="H17059" s="147">
        <v>21.400166666666667</v>
      </c>
      <c r="I17059" s="147">
        <v>26.141666666666666</v>
      </c>
      <c r="J17059" s="147">
        <v>29.747249999999994</v>
      </c>
      <c r="K17059" s="147">
        <v>33.358499999999999</v>
      </c>
    </row>
    <row r="17060" spans="2:11" x14ac:dyDescent="0.2">
      <c r="B17060" s="21" t="str">
        <f t="shared" si="266"/>
        <v>Port HopeIce Accretion2095RCP4.5</v>
      </c>
      <c r="C17060" t="s">
        <v>421</v>
      </c>
      <c r="D17060" t="s">
        <v>486</v>
      </c>
      <c r="E17060" s="144" t="s">
        <v>193</v>
      </c>
      <c r="F17060" s="144">
        <v>2095</v>
      </c>
      <c r="G17060" s="147">
        <v>17.686088778268125</v>
      </c>
      <c r="H17060" s="147">
        <v>21.479708333333331</v>
      </c>
      <c r="I17060" s="147">
        <v>26.270833333333336</v>
      </c>
      <c r="J17060" s="147">
        <v>29.916749999999997</v>
      </c>
      <c r="K17060" s="147">
        <v>33.563249999999996</v>
      </c>
    </row>
    <row r="17061" spans="2:11" x14ac:dyDescent="0.2">
      <c r="B17061" s="21" t="str">
        <f t="shared" si="266"/>
        <v>Port HopeIce Accretion2100RCP4.5</v>
      </c>
      <c r="C17061" t="s">
        <v>421</v>
      </c>
      <c r="D17061" t="s">
        <v>486</v>
      </c>
      <c r="E17061" s="144" t="s">
        <v>193</v>
      </c>
      <c r="F17061" s="144">
        <v>2100</v>
      </c>
      <c r="G17061" s="147">
        <v>17.72667980169366</v>
      </c>
      <c r="H17061" s="147">
        <v>21.559249999999999</v>
      </c>
      <c r="I17061" s="147">
        <v>26.400000000000002</v>
      </c>
      <c r="J17061" s="147">
        <v>30.086249999999996</v>
      </c>
      <c r="K17061" s="147">
        <v>33.768000000000001</v>
      </c>
    </row>
    <row r="17062" spans="2:11" x14ac:dyDescent="0.2">
      <c r="B17062" s="21" t="str">
        <f t="shared" si="266"/>
        <v>Port HopeIce Accretion2023RCP6.0</v>
      </c>
      <c r="C17062" t="s">
        <v>421</v>
      </c>
      <c r="D17062" t="s">
        <v>486</v>
      </c>
      <c r="E17062" s="144" t="s">
        <v>192</v>
      </c>
      <c r="F17062" s="144">
        <v>2023</v>
      </c>
      <c r="G17062" s="147">
        <v>17.587510578520401</v>
      </c>
      <c r="H17062" s="147">
        <v>20.998999999999999</v>
      </c>
      <c r="I17062" s="147">
        <v>25.324999999999996</v>
      </c>
      <c r="J17062" s="147">
        <v>28.617249999999995</v>
      </c>
      <c r="K17062" s="147">
        <v>31.940999999999999</v>
      </c>
    </row>
    <row r="17063" spans="2:11" x14ac:dyDescent="0.2">
      <c r="B17063" s="21" t="str">
        <f t="shared" si="266"/>
        <v>Port HopeIce Accretion2025RCP6.0</v>
      </c>
      <c r="C17063" t="s">
        <v>421</v>
      </c>
      <c r="D17063" t="s">
        <v>486</v>
      </c>
      <c r="E17063" s="144" t="s">
        <v>192</v>
      </c>
      <c r="F17063" s="144">
        <v>2025</v>
      </c>
      <c r="G17063" s="147">
        <v>17.65419583129092</v>
      </c>
      <c r="H17063" s="147">
        <v>21.095833333333331</v>
      </c>
      <c r="I17063" s="147">
        <v>25.462499999999999</v>
      </c>
      <c r="J17063" s="147">
        <v>28.786749999999994</v>
      </c>
      <c r="K17063" s="147">
        <v>32.135249999999999</v>
      </c>
    </row>
    <row r="17064" spans="2:11" x14ac:dyDescent="0.2">
      <c r="B17064" s="21" t="str">
        <f t="shared" si="266"/>
        <v>Port HopeIce Accretion2030RCP6.0</v>
      </c>
      <c r="C17064" t="s">
        <v>421</v>
      </c>
      <c r="D17064" t="s">
        <v>486</v>
      </c>
      <c r="E17064" s="144" t="s">
        <v>192</v>
      </c>
      <c r="F17064" s="144">
        <v>2030</v>
      </c>
      <c r="G17064" s="147">
        <v>17.720881084061439</v>
      </c>
      <c r="H17064" s="147">
        <v>21.192666666666668</v>
      </c>
      <c r="I17064" s="147">
        <v>25.599999999999998</v>
      </c>
      <c r="J17064" s="147">
        <v>28.956249999999994</v>
      </c>
      <c r="K17064" s="147">
        <v>32.329499999999996</v>
      </c>
    </row>
    <row r="17065" spans="2:11" x14ac:dyDescent="0.2">
      <c r="B17065" s="21" t="str">
        <f t="shared" si="266"/>
        <v>Port HopeIce Accretion2035RCP6.0</v>
      </c>
      <c r="C17065" t="s">
        <v>421</v>
      </c>
      <c r="D17065" t="s">
        <v>486</v>
      </c>
      <c r="E17065" s="144" t="s">
        <v>192</v>
      </c>
      <c r="F17065" s="144">
        <v>2035</v>
      </c>
      <c r="G17065" s="147">
        <v>17.787566336831958</v>
      </c>
      <c r="H17065" s="147">
        <v>21.2895</v>
      </c>
      <c r="I17065" s="147">
        <v>25.737499999999997</v>
      </c>
      <c r="J17065" s="147">
        <v>29.125749999999996</v>
      </c>
      <c r="K17065" s="147">
        <v>32.52375</v>
      </c>
    </row>
    <row r="17066" spans="2:11" x14ac:dyDescent="0.2">
      <c r="B17066" s="21" t="str">
        <f t="shared" si="266"/>
        <v>Port HopeIce Accretion2040RCP6.0</v>
      </c>
      <c r="C17066" t="s">
        <v>421</v>
      </c>
      <c r="D17066" t="s">
        <v>486</v>
      </c>
      <c r="E17066" s="144" t="s">
        <v>192</v>
      </c>
      <c r="F17066" s="144">
        <v>2040</v>
      </c>
      <c r="G17066" s="147">
        <v>17.85425158960248</v>
      </c>
      <c r="H17066" s="147">
        <v>21.386333333333333</v>
      </c>
      <c r="I17066" s="147">
        <v>25.875</v>
      </c>
      <c r="J17066" s="147">
        <v>29.295249999999996</v>
      </c>
      <c r="K17066" s="147">
        <v>32.717999999999996</v>
      </c>
    </row>
    <row r="17067" spans="2:11" x14ac:dyDescent="0.2">
      <c r="B17067" s="21" t="str">
        <f t="shared" si="266"/>
        <v>Port HopeIce Accretion2045RCP6.0</v>
      </c>
      <c r="C17067" t="s">
        <v>421</v>
      </c>
      <c r="D17067" t="s">
        <v>486</v>
      </c>
      <c r="E17067" s="144" t="s">
        <v>192</v>
      </c>
      <c r="F17067" s="144">
        <v>2045</v>
      </c>
      <c r="G17067" s="147">
        <v>17.920936842372999</v>
      </c>
      <c r="H17067" s="147">
        <v>21.483166666666669</v>
      </c>
      <c r="I17067" s="147">
        <v>26.012500000000003</v>
      </c>
      <c r="J17067" s="147">
        <v>29.464749999999995</v>
      </c>
      <c r="K17067" s="147">
        <v>32.91225</v>
      </c>
    </row>
    <row r="17068" spans="2:11" x14ac:dyDescent="0.2">
      <c r="B17068" s="21" t="str">
        <f t="shared" si="266"/>
        <v>Port HopeIce Accretion2050RCP6.0</v>
      </c>
      <c r="C17068" t="s">
        <v>421</v>
      </c>
      <c r="D17068" t="s">
        <v>486</v>
      </c>
      <c r="E17068" s="144" t="s">
        <v>192</v>
      </c>
      <c r="F17068" s="144">
        <v>2050</v>
      </c>
      <c r="G17068" s="147">
        <v>17.886724408342907</v>
      </c>
      <c r="H17068" s="147">
        <v>21.480400000000003</v>
      </c>
      <c r="I17068" s="147">
        <v>26.045000000000002</v>
      </c>
      <c r="J17068" s="147">
        <v>29.521249999999995</v>
      </c>
      <c r="K17068" s="147">
        <v>32.993099999999998</v>
      </c>
    </row>
    <row r="17069" spans="2:11" x14ac:dyDescent="0.2">
      <c r="B17069" s="21" t="str">
        <f t="shared" si="266"/>
        <v>Port HopeIce Accretion2055RCP6.0</v>
      </c>
      <c r="C17069" t="s">
        <v>421</v>
      </c>
      <c r="D17069" t="s">
        <v>486</v>
      </c>
      <c r="E17069" s="144" t="s">
        <v>192</v>
      </c>
      <c r="F17069" s="144">
        <v>2055</v>
      </c>
      <c r="G17069" s="147">
        <v>17.785826721542293</v>
      </c>
      <c r="H17069" s="147">
        <v>21.380800000000001</v>
      </c>
      <c r="I17069" s="147">
        <v>25.94</v>
      </c>
      <c r="J17069" s="147">
        <v>29.408249999999995</v>
      </c>
      <c r="K17069" s="147">
        <v>32.8797</v>
      </c>
    </row>
    <row r="17070" spans="2:11" x14ac:dyDescent="0.2">
      <c r="B17070" s="21" t="str">
        <f t="shared" si="266"/>
        <v>Port HopeIce Accretion2060RCP6.0</v>
      </c>
      <c r="C17070" t="s">
        <v>421</v>
      </c>
      <c r="D17070" t="s">
        <v>486</v>
      </c>
      <c r="E17070" s="144" t="s">
        <v>192</v>
      </c>
      <c r="F17070" s="144">
        <v>2060</v>
      </c>
      <c r="G17070" s="147">
        <v>17.684929034741682</v>
      </c>
      <c r="H17070" s="147">
        <v>21.281200000000002</v>
      </c>
      <c r="I17070" s="147">
        <v>25.834999999999997</v>
      </c>
      <c r="J17070" s="147">
        <v>29.295249999999992</v>
      </c>
      <c r="K17070" s="147">
        <v>32.766299999999994</v>
      </c>
    </row>
    <row r="17071" spans="2:11" x14ac:dyDescent="0.2">
      <c r="B17071" s="21" t="str">
        <f t="shared" si="266"/>
        <v>Port HopeIce Accretion2065RCP6.0</v>
      </c>
      <c r="C17071" t="s">
        <v>421</v>
      </c>
      <c r="D17071" t="s">
        <v>486</v>
      </c>
      <c r="E17071" s="144" t="s">
        <v>192</v>
      </c>
      <c r="F17071" s="144">
        <v>2065</v>
      </c>
      <c r="G17071" s="147">
        <v>17.584031347941067</v>
      </c>
      <c r="H17071" s="147">
        <v>21.1816</v>
      </c>
      <c r="I17071" s="147">
        <v>25.729999999999997</v>
      </c>
      <c r="J17071" s="147">
        <v>29.182249999999993</v>
      </c>
      <c r="K17071" s="147">
        <v>32.652899999999995</v>
      </c>
    </row>
    <row r="17072" spans="2:11" x14ac:dyDescent="0.2">
      <c r="B17072" s="21" t="str">
        <f t="shared" si="266"/>
        <v>Port HopeIce Accretion2070RCP6.0</v>
      </c>
      <c r="C17072" t="s">
        <v>421</v>
      </c>
      <c r="D17072" t="s">
        <v>486</v>
      </c>
      <c r="E17072" s="144" t="s">
        <v>192</v>
      </c>
      <c r="F17072" s="144">
        <v>2070</v>
      </c>
      <c r="G17072" s="147">
        <v>17.483133661140457</v>
      </c>
      <c r="H17072" s="147">
        <v>21.082000000000001</v>
      </c>
      <c r="I17072" s="147">
        <v>25.624999999999996</v>
      </c>
      <c r="J17072" s="147">
        <v>29.069249999999993</v>
      </c>
      <c r="K17072" s="147">
        <v>32.539499999999997</v>
      </c>
    </row>
    <row r="17073" spans="2:11" x14ac:dyDescent="0.2">
      <c r="B17073" s="21" t="str">
        <f t="shared" si="266"/>
        <v>Port HopeIce Accretion2075RCP6.0</v>
      </c>
      <c r="C17073" t="s">
        <v>421</v>
      </c>
      <c r="D17073" t="s">
        <v>486</v>
      </c>
      <c r="E17073" s="144" t="s">
        <v>192</v>
      </c>
      <c r="F17073" s="144">
        <v>2075</v>
      </c>
      <c r="G17073" s="147">
        <v>17.544020196278758</v>
      </c>
      <c r="H17073" s="147">
        <v>21.2013125</v>
      </c>
      <c r="I17073" s="147">
        <v>25.818749999999998</v>
      </c>
      <c r="J17073" s="147">
        <v>29.323499999999996</v>
      </c>
      <c r="K17073" s="147">
        <v>32.846624999999996</v>
      </c>
    </row>
    <row r="17074" spans="2:11" x14ac:dyDescent="0.2">
      <c r="B17074" s="21" t="str">
        <f t="shared" si="266"/>
        <v>Port HopeIce Accretion2080RCP6.0</v>
      </c>
      <c r="C17074" t="s">
        <v>421</v>
      </c>
      <c r="D17074" t="s">
        <v>486</v>
      </c>
      <c r="E17074" s="144" t="s">
        <v>192</v>
      </c>
      <c r="F17074" s="144">
        <v>2080</v>
      </c>
      <c r="G17074" s="147">
        <v>17.60490673141706</v>
      </c>
      <c r="H17074" s="147">
        <v>21.320625</v>
      </c>
      <c r="I17074" s="147">
        <v>26.012499999999999</v>
      </c>
      <c r="J17074" s="147">
        <v>29.577749999999995</v>
      </c>
      <c r="K17074" s="147">
        <v>33.153750000000002</v>
      </c>
    </row>
    <row r="17075" spans="2:11" x14ac:dyDescent="0.2">
      <c r="B17075" s="21" t="str">
        <f t="shared" si="266"/>
        <v>Port HopeIce Accretion2085RCP6.0</v>
      </c>
      <c r="C17075" t="s">
        <v>421</v>
      </c>
      <c r="D17075" t="s">
        <v>486</v>
      </c>
      <c r="E17075" s="144" t="s">
        <v>192</v>
      </c>
      <c r="F17075" s="144">
        <v>2085</v>
      </c>
      <c r="G17075" s="147">
        <v>17.665793266555358</v>
      </c>
      <c r="H17075" s="147">
        <v>21.439937499999999</v>
      </c>
      <c r="I17075" s="147">
        <v>26.206250000000001</v>
      </c>
      <c r="J17075" s="147">
        <v>29.831999999999994</v>
      </c>
      <c r="K17075" s="147">
        <v>33.460875000000001</v>
      </c>
    </row>
    <row r="17076" spans="2:11" x14ac:dyDescent="0.2">
      <c r="B17076" s="21" t="str">
        <f t="shared" si="266"/>
        <v>Port HopeIce Accretion2090RCP6.0</v>
      </c>
      <c r="C17076" t="s">
        <v>421</v>
      </c>
      <c r="D17076" t="s">
        <v>486</v>
      </c>
      <c r="E17076" s="144" t="s">
        <v>192</v>
      </c>
      <c r="F17076" s="144">
        <v>2090</v>
      </c>
      <c r="G17076" s="147">
        <v>17.349763155599423</v>
      </c>
      <c r="H17076" s="147">
        <v>21.151166666666665</v>
      </c>
      <c r="I17076" s="147">
        <v>25.950000000000003</v>
      </c>
      <c r="J17076" s="147">
        <v>29.605999999999998</v>
      </c>
      <c r="K17076" s="147">
        <v>33.243000000000002</v>
      </c>
    </row>
    <row r="17077" spans="2:11" x14ac:dyDescent="0.2">
      <c r="B17077" s="21" t="str">
        <f t="shared" si="266"/>
        <v>Port HopeIce Accretion2095RCP6.0</v>
      </c>
      <c r="C17077" t="s">
        <v>421</v>
      </c>
      <c r="D17077" t="s">
        <v>486</v>
      </c>
      <c r="E17077" s="144" t="s">
        <v>192</v>
      </c>
      <c r="F17077" s="144">
        <v>2095</v>
      </c>
      <c r="G17077" s="147">
        <v>16.972846509505182</v>
      </c>
      <c r="H17077" s="147">
        <v>20.743083333333335</v>
      </c>
      <c r="I17077" s="147">
        <v>25.5</v>
      </c>
      <c r="J17077" s="147">
        <v>29.125749999999996</v>
      </c>
      <c r="K17077" s="147">
        <v>32.717999999999996</v>
      </c>
    </row>
    <row r="17078" spans="2:11" x14ac:dyDescent="0.2">
      <c r="B17078" s="21" t="str">
        <f t="shared" si="266"/>
        <v>Port HopeIce Accretion2100RCP6.0</v>
      </c>
      <c r="C17078" t="s">
        <v>421</v>
      </c>
      <c r="D17078" t="s">
        <v>486</v>
      </c>
      <c r="E17078" s="144" t="s">
        <v>192</v>
      </c>
      <c r="F17078" s="144">
        <v>2100</v>
      </c>
      <c r="G17078" s="147">
        <v>16.595929863410944</v>
      </c>
      <c r="H17078" s="147">
        <v>20.335000000000001</v>
      </c>
      <c r="I17078" s="147">
        <v>25.05</v>
      </c>
      <c r="J17078" s="147">
        <v>28.645499999999998</v>
      </c>
      <c r="K17078" s="147">
        <v>32.192999999999998</v>
      </c>
    </row>
    <row r="17079" spans="2:11" x14ac:dyDescent="0.2">
      <c r="B17079" s="21" t="str">
        <f t="shared" si="266"/>
        <v>Port HopeIce Accretion2023RCP8.5</v>
      </c>
      <c r="C17079" t="s">
        <v>421</v>
      </c>
      <c r="D17079" t="s">
        <v>486</v>
      </c>
      <c r="E17079" s="144" t="s">
        <v>191</v>
      </c>
      <c r="F17079" s="144">
        <v>2023</v>
      </c>
      <c r="G17079" s="147">
        <v>17.587510578520401</v>
      </c>
      <c r="H17079" s="147">
        <v>20.998999999999999</v>
      </c>
      <c r="I17079" s="147">
        <v>25.324999999999996</v>
      </c>
      <c r="J17079" s="147">
        <v>28.617249999999995</v>
      </c>
      <c r="K17079" s="147">
        <v>31.940999999999999</v>
      </c>
    </row>
    <row r="17080" spans="2:11" x14ac:dyDescent="0.2">
      <c r="B17080" s="21" t="str">
        <f t="shared" si="266"/>
        <v>Port HopeIce Accretion2025RCP8.5</v>
      </c>
      <c r="C17080" t="s">
        <v>421</v>
      </c>
      <c r="D17080" t="s">
        <v>486</v>
      </c>
      <c r="E17080" s="144" t="s">
        <v>191</v>
      </c>
      <c r="F17080" s="144">
        <v>2025</v>
      </c>
      <c r="G17080" s="147">
        <v>17.720881084061439</v>
      </c>
      <c r="H17080" s="147">
        <v>21.192666666666668</v>
      </c>
      <c r="I17080" s="147">
        <v>25.599999999999998</v>
      </c>
      <c r="J17080" s="147">
        <v>28.956249999999994</v>
      </c>
      <c r="K17080" s="147">
        <v>32.329499999999996</v>
      </c>
    </row>
    <row r="17081" spans="2:11" x14ac:dyDescent="0.2">
      <c r="B17081" s="21" t="str">
        <f t="shared" si="266"/>
        <v>Port HopeIce Accretion2030RCP8.5</v>
      </c>
      <c r="C17081" t="s">
        <v>421</v>
      </c>
      <c r="D17081" t="s">
        <v>486</v>
      </c>
      <c r="E17081" s="144" t="s">
        <v>191</v>
      </c>
      <c r="F17081" s="144">
        <v>2030</v>
      </c>
      <c r="G17081" s="147">
        <v>17.85425158960248</v>
      </c>
      <c r="H17081" s="147">
        <v>21.386333333333333</v>
      </c>
      <c r="I17081" s="147">
        <v>25.875</v>
      </c>
      <c r="J17081" s="147">
        <v>29.295249999999996</v>
      </c>
      <c r="K17081" s="147">
        <v>32.717999999999996</v>
      </c>
    </row>
    <row r="17082" spans="2:11" x14ac:dyDescent="0.2">
      <c r="B17082" s="21" t="str">
        <f t="shared" si="266"/>
        <v>Port HopeIce Accretion2035RCP8.5</v>
      </c>
      <c r="C17082" t="s">
        <v>421</v>
      </c>
      <c r="D17082" t="s">
        <v>486</v>
      </c>
      <c r="E17082" s="144" t="s">
        <v>191</v>
      </c>
      <c r="F17082" s="144">
        <v>2035</v>
      </c>
      <c r="G17082" s="147">
        <v>17.987622095143518</v>
      </c>
      <c r="H17082" s="147">
        <v>21.580000000000002</v>
      </c>
      <c r="I17082" s="147">
        <v>26.150000000000002</v>
      </c>
      <c r="J17082" s="147">
        <v>29.634249999999994</v>
      </c>
      <c r="K17082" s="147">
        <v>33.106499999999997</v>
      </c>
    </row>
    <row r="17083" spans="2:11" x14ac:dyDescent="0.2">
      <c r="B17083" s="21" t="str">
        <f t="shared" si="266"/>
        <v>Port HopeIce Accretion2040RCP8.5</v>
      </c>
      <c r="C17083" t="s">
        <v>421</v>
      </c>
      <c r="D17083" t="s">
        <v>486</v>
      </c>
      <c r="E17083" s="144" t="s">
        <v>191</v>
      </c>
      <c r="F17083" s="144">
        <v>2040</v>
      </c>
      <c r="G17083" s="147">
        <v>17.819459283809163</v>
      </c>
      <c r="H17083" s="147">
        <v>21.414000000000001</v>
      </c>
      <c r="I17083" s="147">
        <v>25.975000000000001</v>
      </c>
      <c r="J17083" s="147">
        <v>29.445916666666662</v>
      </c>
      <c r="K17083" s="147">
        <v>32.917499999999997</v>
      </c>
    </row>
    <row r="17084" spans="2:11" x14ac:dyDescent="0.2">
      <c r="B17084" s="21" t="str">
        <f t="shared" si="266"/>
        <v>Port HopeIce Accretion2045RCP8.5</v>
      </c>
      <c r="C17084" t="s">
        <v>421</v>
      </c>
      <c r="D17084" t="s">
        <v>486</v>
      </c>
      <c r="E17084" s="144" t="s">
        <v>191</v>
      </c>
      <c r="F17084" s="144">
        <v>2045</v>
      </c>
      <c r="G17084" s="147">
        <v>17.651296472474812</v>
      </c>
      <c r="H17084" s="147">
        <v>21.248000000000001</v>
      </c>
      <c r="I17084" s="147">
        <v>25.799999999999997</v>
      </c>
      <c r="J17084" s="147">
        <v>29.257583333333326</v>
      </c>
      <c r="K17084" s="147">
        <v>32.728499999999997</v>
      </c>
    </row>
    <row r="17085" spans="2:11" x14ac:dyDescent="0.2">
      <c r="B17085" s="21" t="str">
        <f t="shared" si="266"/>
        <v>Port HopeIce Accretion2050RCP8.5</v>
      </c>
      <c r="C17085" t="s">
        <v>421</v>
      </c>
      <c r="D17085" t="s">
        <v>486</v>
      </c>
      <c r="E17085" s="144" t="s">
        <v>191</v>
      </c>
      <c r="F17085" s="144">
        <v>2050</v>
      </c>
      <c r="G17085" s="147">
        <v>17.564315707991526</v>
      </c>
      <c r="H17085" s="147">
        <v>21.241083333333332</v>
      </c>
      <c r="I17085" s="147">
        <v>25.883333333333333</v>
      </c>
      <c r="J17085" s="147">
        <v>29.408249999999995</v>
      </c>
      <c r="K17085" s="147">
        <v>32.948999999999998</v>
      </c>
    </row>
    <row r="17086" spans="2:11" x14ac:dyDescent="0.2">
      <c r="B17086" s="21" t="str">
        <f t="shared" si="266"/>
        <v>Port HopeIce Accretion2055RCP8.5</v>
      </c>
      <c r="C17086" t="s">
        <v>421</v>
      </c>
      <c r="D17086" t="s">
        <v>486</v>
      </c>
      <c r="E17086" s="144" t="s">
        <v>191</v>
      </c>
      <c r="F17086" s="144">
        <v>2055</v>
      </c>
      <c r="G17086" s="147">
        <v>17.645497754842591</v>
      </c>
      <c r="H17086" s="147">
        <v>21.400166666666667</v>
      </c>
      <c r="I17086" s="147">
        <v>26.141666666666666</v>
      </c>
      <c r="J17086" s="147">
        <v>29.747249999999994</v>
      </c>
      <c r="K17086" s="147">
        <v>33.358499999999999</v>
      </c>
    </row>
    <row r="17087" spans="2:11" x14ac:dyDescent="0.2">
      <c r="B17087" s="21" t="str">
        <f t="shared" si="266"/>
        <v>Port HopeIce Accretion2060RCP8.5</v>
      </c>
      <c r="C17087" t="s">
        <v>421</v>
      </c>
      <c r="D17087" t="s">
        <v>486</v>
      </c>
      <c r="E17087" s="144" t="s">
        <v>191</v>
      </c>
      <c r="F17087" s="144">
        <v>2060</v>
      </c>
      <c r="G17087" s="147">
        <v>17.349763155599423</v>
      </c>
      <c r="H17087" s="147">
        <v>21.151166666666665</v>
      </c>
      <c r="I17087" s="147">
        <v>25.950000000000003</v>
      </c>
      <c r="J17087" s="147">
        <v>29.605999999999998</v>
      </c>
      <c r="K17087" s="147">
        <v>33.243000000000002</v>
      </c>
    </row>
    <row r="17088" spans="2:11" x14ac:dyDescent="0.2">
      <c r="B17088" s="21" t="str">
        <f t="shared" si="266"/>
        <v>Port HopeIce Accretion2065RCP8.5</v>
      </c>
      <c r="C17088" t="s">
        <v>421</v>
      </c>
      <c r="D17088" t="s">
        <v>486</v>
      </c>
      <c r="E17088" s="144" t="s">
        <v>191</v>
      </c>
      <c r="F17088" s="144">
        <v>2065</v>
      </c>
      <c r="G17088" s="147">
        <v>16.972846509505182</v>
      </c>
      <c r="H17088" s="147">
        <v>20.743083333333335</v>
      </c>
      <c r="I17088" s="147">
        <v>25.5</v>
      </c>
      <c r="J17088" s="147">
        <v>29.125749999999996</v>
      </c>
      <c r="K17088" s="147">
        <v>32.717999999999996</v>
      </c>
    </row>
    <row r="17089" spans="2:11" x14ac:dyDescent="0.2">
      <c r="B17089" s="21" t="str">
        <f t="shared" si="266"/>
        <v>Port HopeIce Accretion2070RCP8.5</v>
      </c>
      <c r="C17089" t="s">
        <v>421</v>
      </c>
      <c r="D17089" t="s">
        <v>486</v>
      </c>
      <c r="E17089" s="144" t="s">
        <v>191</v>
      </c>
      <c r="F17089" s="144">
        <v>2070</v>
      </c>
      <c r="G17089" s="147">
        <v>16.230610652581145</v>
      </c>
      <c r="H17089" s="147">
        <v>19.933833333333336</v>
      </c>
      <c r="I17089" s="147">
        <v>24.608333333333334</v>
      </c>
      <c r="J17089" s="147">
        <v>28.15583333333333</v>
      </c>
      <c r="K17089" s="147">
        <v>31.6785</v>
      </c>
    </row>
    <row r="17090" spans="2:11" x14ac:dyDescent="0.2">
      <c r="B17090" s="21" t="str">
        <f t="shared" si="266"/>
        <v>Port HopeIce Accretion2075RCP8.5</v>
      </c>
      <c r="C17090" t="s">
        <v>421</v>
      </c>
      <c r="D17090" t="s">
        <v>486</v>
      </c>
      <c r="E17090" s="144" t="s">
        <v>191</v>
      </c>
      <c r="F17090" s="144">
        <v>2075</v>
      </c>
      <c r="G17090" s="147">
        <v>15.865291441751344</v>
      </c>
      <c r="H17090" s="147">
        <v>19.532666666666668</v>
      </c>
      <c r="I17090" s="147">
        <v>24.166666666666664</v>
      </c>
      <c r="J17090" s="147">
        <v>27.666166666666665</v>
      </c>
      <c r="K17090" s="147">
        <v>31.163999999999998</v>
      </c>
    </row>
    <row r="17091" spans="2:11" x14ac:dyDescent="0.2">
      <c r="B17091" s="21" t="str">
        <f t="shared" si="266"/>
        <v>Port HopeIce Accretion2080RCP8.5</v>
      </c>
      <c r="C17091" t="s">
        <v>421</v>
      </c>
      <c r="D17091" t="s">
        <v>486</v>
      </c>
      <c r="E17091" s="144" t="s">
        <v>191</v>
      </c>
      <c r="F17091" s="144">
        <v>2080</v>
      </c>
      <c r="G17091" s="147">
        <v>15.499972230921543</v>
      </c>
      <c r="H17091" s="147">
        <v>19.131500000000003</v>
      </c>
      <c r="I17091" s="147">
        <v>23.724999999999998</v>
      </c>
      <c r="J17091" s="147">
        <v>27.176499999999997</v>
      </c>
      <c r="K17091" s="147">
        <v>30.6495</v>
      </c>
    </row>
    <row r="17092" spans="2:11" x14ac:dyDescent="0.2">
      <c r="B17092" s="21" t="str">
        <f t="shared" si="266"/>
        <v>Port HopeIce Accretion2085RCP8.5</v>
      </c>
      <c r="C17092" t="s">
        <v>421</v>
      </c>
      <c r="D17092" t="s">
        <v>486</v>
      </c>
      <c r="E17092" s="144" t="s">
        <v>191</v>
      </c>
      <c r="F17092" s="144">
        <v>2085</v>
      </c>
      <c r="G17092" s="147">
        <v>14.925899185331854</v>
      </c>
      <c r="H17092" s="147">
        <v>18.477875000000001</v>
      </c>
      <c r="I17092" s="147">
        <v>22.962499999999999</v>
      </c>
      <c r="J17092" s="147">
        <v>26.343124999999997</v>
      </c>
      <c r="K17092" s="147">
        <v>29.736000000000001</v>
      </c>
    </row>
    <row r="17093" spans="2:11" x14ac:dyDescent="0.2">
      <c r="B17093" s="21" t="str">
        <f t="shared" si="266"/>
        <v>Port HopeIce Accretion2090RCP8.5</v>
      </c>
      <c r="C17093" t="s">
        <v>421</v>
      </c>
      <c r="D17093" t="s">
        <v>486</v>
      </c>
      <c r="E17093" s="144" t="s">
        <v>191</v>
      </c>
      <c r="F17093" s="144">
        <v>2090</v>
      </c>
      <c r="G17093" s="147">
        <v>14.351826139742167</v>
      </c>
      <c r="H17093" s="147">
        <v>17.824249999999999</v>
      </c>
      <c r="I17093" s="147">
        <v>22.2</v>
      </c>
      <c r="J17093" s="147">
        <v>25.509749999999997</v>
      </c>
      <c r="K17093" s="147">
        <v>28.822500000000002</v>
      </c>
    </row>
    <row r="17094" spans="2:11" x14ac:dyDescent="0.2">
      <c r="B17094" s="21" t="str">
        <f t="shared" si="266"/>
        <v>Port HopeIce Accretion2095RCP8.5</v>
      </c>
      <c r="C17094" t="s">
        <v>421</v>
      </c>
      <c r="D17094" t="s">
        <v>486</v>
      </c>
      <c r="E17094" s="144" t="s">
        <v>191</v>
      </c>
      <c r="F17094" s="144">
        <v>2095</v>
      </c>
      <c r="G17094" s="147">
        <v>14.351826139742167</v>
      </c>
      <c r="H17094" s="147">
        <v>17.824249999999999</v>
      </c>
      <c r="I17094" s="147">
        <v>22.2</v>
      </c>
      <c r="J17094" s="147">
        <v>25.509749999999997</v>
      </c>
      <c r="K17094" s="147">
        <v>28.822500000000002</v>
      </c>
    </row>
    <row r="17095" spans="2:11" x14ac:dyDescent="0.2">
      <c r="B17095" s="21" t="str">
        <f t="shared" si="266"/>
        <v>Port HopeIce Accretion2100RCP8.5</v>
      </c>
      <c r="C17095" t="s">
        <v>421</v>
      </c>
      <c r="D17095" t="s">
        <v>486</v>
      </c>
      <c r="E17095" s="144" t="s">
        <v>191</v>
      </c>
      <c r="F17095" s="144">
        <v>2100</v>
      </c>
      <c r="G17095" s="147">
        <v>14.351826139742167</v>
      </c>
      <c r="H17095" s="147">
        <v>17.824249999999999</v>
      </c>
      <c r="I17095" s="147">
        <v>22.2</v>
      </c>
      <c r="J17095" s="147">
        <v>25.509749999999997</v>
      </c>
      <c r="K17095" s="147">
        <v>28.822500000000002</v>
      </c>
    </row>
    <row r="17096" spans="2:11" x14ac:dyDescent="0.2">
      <c r="B17096" s="21" t="str">
        <f t="shared" si="266"/>
        <v>Port HopeWind2023RCP4.5</v>
      </c>
      <c r="C17096" t="s">
        <v>421</v>
      </c>
      <c r="D17096" t="s">
        <v>1</v>
      </c>
      <c r="E17096" s="144" t="s">
        <v>193</v>
      </c>
      <c r="F17096" s="144">
        <v>2023</v>
      </c>
      <c r="G17096" s="147">
        <v>85.707020634142665</v>
      </c>
      <c r="H17096" s="147">
        <v>92.217312000000007</v>
      </c>
      <c r="I17096" s="147">
        <v>99.049499999999995</v>
      </c>
      <c r="J17096" s="147">
        <v>105.90881400000001</v>
      </c>
      <c r="K17096" s="147">
        <v>112.75842599999999</v>
      </c>
    </row>
    <row r="17097" spans="2:11" x14ac:dyDescent="0.2">
      <c r="B17097" s="21" t="str">
        <f t="shared" si="266"/>
        <v>Port HopeWind2025RCP4.5</v>
      </c>
      <c r="C17097" t="s">
        <v>421</v>
      </c>
      <c r="D17097" t="s">
        <v>1</v>
      </c>
      <c r="E17097" s="144" t="s">
        <v>193</v>
      </c>
      <c r="F17097" s="144">
        <v>2025</v>
      </c>
      <c r="G17097" s="147">
        <v>85.712719618159838</v>
      </c>
      <c r="H17097" s="147">
        <v>92.231122499999998</v>
      </c>
      <c r="I17097" s="147">
        <v>99.072599999999994</v>
      </c>
      <c r="J17097" s="147">
        <v>105.9388275</v>
      </c>
      <c r="K17097" s="147">
        <v>112.79604599999999</v>
      </c>
    </row>
    <row r="17098" spans="2:11" x14ac:dyDescent="0.2">
      <c r="B17098" s="21" t="str">
        <f t="shared" si="266"/>
        <v>Port HopeWind2030RCP4.5</v>
      </c>
      <c r="C17098" t="s">
        <v>421</v>
      </c>
      <c r="D17098" t="s">
        <v>1</v>
      </c>
      <c r="E17098" s="144" t="s">
        <v>193</v>
      </c>
      <c r="F17098" s="144">
        <v>2030</v>
      </c>
      <c r="G17098" s="147">
        <v>85.718418602176996</v>
      </c>
      <c r="H17098" s="147">
        <v>92.244933000000003</v>
      </c>
      <c r="I17098" s="147">
        <v>99.095699999999994</v>
      </c>
      <c r="J17098" s="147">
        <v>105.96884100000001</v>
      </c>
      <c r="K17098" s="147">
        <v>112.83366599999999</v>
      </c>
    </row>
    <row r="17099" spans="2:11" x14ac:dyDescent="0.2">
      <c r="B17099" s="21" t="str">
        <f t="shared" si="266"/>
        <v>Port HopeWind2035RCP4.5</v>
      </c>
      <c r="C17099" t="s">
        <v>421</v>
      </c>
      <c r="D17099" t="s">
        <v>1</v>
      </c>
      <c r="E17099" s="144" t="s">
        <v>193</v>
      </c>
      <c r="F17099" s="144">
        <v>2035</v>
      </c>
      <c r="G17099" s="147">
        <v>85.724117586194154</v>
      </c>
      <c r="H17099" s="147">
        <v>92.258743500000008</v>
      </c>
      <c r="I17099" s="147">
        <v>99.118799999999993</v>
      </c>
      <c r="J17099" s="147">
        <v>105.99885450000001</v>
      </c>
      <c r="K17099" s="147">
        <v>112.871286</v>
      </c>
    </row>
    <row r="17100" spans="2:11" x14ac:dyDescent="0.2">
      <c r="B17100" s="21" t="str">
        <f t="shared" ref="B17100:B17163" si="267">C17100&amp;D17100&amp;F17100&amp;E17100</f>
        <v>Port HopeWind2040RCP4.5</v>
      </c>
      <c r="C17100" t="s">
        <v>421</v>
      </c>
      <c r="D17100" t="s">
        <v>1</v>
      </c>
      <c r="E17100" s="144" t="s">
        <v>193</v>
      </c>
      <c r="F17100" s="144">
        <v>2040</v>
      </c>
      <c r="G17100" s="147">
        <v>85.729816570211327</v>
      </c>
      <c r="H17100" s="147">
        <v>92.272554</v>
      </c>
      <c r="I17100" s="147">
        <v>99.141900000000007</v>
      </c>
      <c r="J17100" s="147">
        <v>106.028868</v>
      </c>
      <c r="K17100" s="147">
        <v>112.90890599999999</v>
      </c>
    </row>
    <row r="17101" spans="2:11" x14ac:dyDescent="0.2">
      <c r="B17101" s="21" t="str">
        <f t="shared" si="267"/>
        <v>Port HopeWind2045RCP4.5</v>
      </c>
      <c r="C17101" t="s">
        <v>421</v>
      </c>
      <c r="D17101" t="s">
        <v>1</v>
      </c>
      <c r="E17101" s="144" t="s">
        <v>193</v>
      </c>
      <c r="F17101" s="144">
        <v>2045</v>
      </c>
      <c r="G17101" s="147">
        <v>85.735515554228499</v>
      </c>
      <c r="H17101" s="147">
        <v>92.286364499999991</v>
      </c>
      <c r="I17101" s="147">
        <v>99.165000000000006</v>
      </c>
      <c r="J17101" s="147">
        <v>106.05888150000001</v>
      </c>
      <c r="K17101" s="147">
        <v>112.94652599999999</v>
      </c>
    </row>
    <row r="17102" spans="2:11" x14ac:dyDescent="0.2">
      <c r="B17102" s="21" t="str">
        <f t="shared" si="267"/>
        <v>Port HopeWind2050RCP4.5</v>
      </c>
      <c r="C17102" t="s">
        <v>421</v>
      </c>
      <c r="D17102" t="s">
        <v>1</v>
      </c>
      <c r="E17102" s="144" t="s">
        <v>193</v>
      </c>
      <c r="F17102" s="144">
        <v>2050</v>
      </c>
      <c r="G17102" s="147">
        <v>85.860893202606121</v>
      </c>
      <c r="H17102" s="147">
        <v>92.453011199999992</v>
      </c>
      <c r="I17102" s="147">
        <v>99.382140000000007</v>
      </c>
      <c r="J17102" s="147">
        <v>106.3177038</v>
      </c>
      <c r="K17102" s="147">
        <v>113.24823839999999</v>
      </c>
    </row>
    <row r="17103" spans="2:11" x14ac:dyDescent="0.2">
      <c r="B17103" s="21" t="str">
        <f t="shared" si="267"/>
        <v>Port HopeWind2055RCP4.5</v>
      </c>
      <c r="C17103" t="s">
        <v>421</v>
      </c>
      <c r="D17103" t="s">
        <v>1</v>
      </c>
      <c r="E17103" s="144" t="s">
        <v>193</v>
      </c>
      <c r="F17103" s="144">
        <v>2055</v>
      </c>
      <c r="G17103" s="147">
        <v>85.980571866966585</v>
      </c>
      <c r="H17103" s="147">
        <v>92.605847400000002</v>
      </c>
      <c r="I17103" s="147">
        <v>99.576180000000008</v>
      </c>
      <c r="J17103" s="147">
        <v>106.5465126</v>
      </c>
      <c r="K17103" s="147">
        <v>113.51233079999999</v>
      </c>
    </row>
    <row r="17104" spans="2:11" x14ac:dyDescent="0.2">
      <c r="B17104" s="21" t="str">
        <f t="shared" si="267"/>
        <v>Port HopeWind2060RCP4.5</v>
      </c>
      <c r="C17104" t="s">
        <v>421</v>
      </c>
      <c r="D17104" t="s">
        <v>1</v>
      </c>
      <c r="E17104" s="144" t="s">
        <v>193</v>
      </c>
      <c r="F17104" s="144">
        <v>2060</v>
      </c>
      <c r="G17104" s="147">
        <v>86.100250531327049</v>
      </c>
      <c r="H17104" s="147">
        <v>92.758683599999998</v>
      </c>
      <c r="I17104" s="147">
        <v>99.770220000000009</v>
      </c>
      <c r="J17104" s="147">
        <v>106.77532140000001</v>
      </c>
      <c r="K17104" s="147">
        <v>113.77642319999998</v>
      </c>
    </row>
    <row r="17105" spans="2:11" x14ac:dyDescent="0.2">
      <c r="B17105" s="21" t="str">
        <f t="shared" si="267"/>
        <v>Port HopeWind2065RCP4.5</v>
      </c>
      <c r="C17105" t="s">
        <v>421</v>
      </c>
      <c r="D17105" t="s">
        <v>1</v>
      </c>
      <c r="E17105" s="144" t="s">
        <v>193</v>
      </c>
      <c r="F17105" s="144">
        <v>2065</v>
      </c>
      <c r="G17105" s="147">
        <v>86.219929195687513</v>
      </c>
      <c r="H17105" s="147">
        <v>92.911519800000008</v>
      </c>
      <c r="I17105" s="147">
        <v>99.96426000000001</v>
      </c>
      <c r="J17105" s="147">
        <v>107.00413020000001</v>
      </c>
      <c r="K17105" s="147">
        <v>114.04051559999998</v>
      </c>
    </row>
    <row r="17106" spans="2:11" x14ac:dyDescent="0.2">
      <c r="B17106" s="21" t="str">
        <f t="shared" si="267"/>
        <v>Port HopeWind2070RCP4.5</v>
      </c>
      <c r="C17106" t="s">
        <v>421</v>
      </c>
      <c r="D17106" t="s">
        <v>1</v>
      </c>
      <c r="E17106" s="144" t="s">
        <v>193</v>
      </c>
      <c r="F17106" s="144">
        <v>2070</v>
      </c>
      <c r="G17106" s="147">
        <v>86.339607860047977</v>
      </c>
      <c r="H17106" s="147">
        <v>93.064356000000004</v>
      </c>
      <c r="I17106" s="147">
        <v>100.15830000000001</v>
      </c>
      <c r="J17106" s="147">
        <v>107.232939</v>
      </c>
      <c r="K17106" s="147">
        <v>114.30460799999997</v>
      </c>
    </row>
    <row r="17107" spans="2:11" x14ac:dyDescent="0.2">
      <c r="B17107" s="21" t="str">
        <f t="shared" si="267"/>
        <v>Port HopeWind2075RCP4.5</v>
      </c>
      <c r="C17107" t="s">
        <v>421</v>
      </c>
      <c r="D17107" t="s">
        <v>1</v>
      </c>
      <c r="E17107" s="144" t="s">
        <v>193</v>
      </c>
      <c r="F17107" s="144">
        <v>2075</v>
      </c>
      <c r="G17107" s="147">
        <v>86.453587540391268</v>
      </c>
      <c r="H17107" s="147">
        <v>93.213202500000008</v>
      </c>
      <c r="I17107" s="147">
        <v>100.35135000000001</v>
      </c>
      <c r="J17107" s="147">
        <v>107.4642195</v>
      </c>
      <c r="K17107" s="147">
        <v>114.57547199999998</v>
      </c>
    </row>
    <row r="17108" spans="2:11" x14ac:dyDescent="0.2">
      <c r="B17108" s="21" t="str">
        <f t="shared" si="267"/>
        <v>Port HopeWind2080RCP4.5</v>
      </c>
      <c r="C17108" t="s">
        <v>421</v>
      </c>
      <c r="D17108" t="s">
        <v>1</v>
      </c>
      <c r="E17108" s="144" t="s">
        <v>193</v>
      </c>
      <c r="F17108" s="144">
        <v>2080</v>
      </c>
      <c r="G17108" s="147">
        <v>86.567567220734574</v>
      </c>
      <c r="H17108" s="147">
        <v>93.362048999999999</v>
      </c>
      <c r="I17108" s="147">
        <v>100.54440000000001</v>
      </c>
      <c r="J17108" s="147">
        <v>107.69550000000001</v>
      </c>
      <c r="K17108" s="147">
        <v>114.84633599999998</v>
      </c>
    </row>
    <row r="17109" spans="2:11" x14ac:dyDescent="0.2">
      <c r="B17109" s="21" t="str">
        <f t="shared" si="267"/>
        <v>Port HopeWind2085RCP4.5</v>
      </c>
      <c r="C17109" t="s">
        <v>421</v>
      </c>
      <c r="D17109" t="s">
        <v>1</v>
      </c>
      <c r="E17109" s="144" t="s">
        <v>193</v>
      </c>
      <c r="F17109" s="144">
        <v>2085</v>
      </c>
      <c r="G17109" s="147">
        <v>86.681546901077866</v>
      </c>
      <c r="H17109" s="147">
        <v>93.510895500000004</v>
      </c>
      <c r="I17109" s="147">
        <v>100.73745000000001</v>
      </c>
      <c r="J17109" s="147">
        <v>107.92678050000001</v>
      </c>
      <c r="K17109" s="147">
        <v>115.11719999999998</v>
      </c>
    </row>
    <row r="17110" spans="2:11" x14ac:dyDescent="0.2">
      <c r="B17110" s="21" t="str">
        <f t="shared" si="267"/>
        <v>Port HopeWind2090RCP4.5</v>
      </c>
      <c r="C17110" t="s">
        <v>421</v>
      </c>
      <c r="D17110" t="s">
        <v>1</v>
      </c>
      <c r="E17110" s="144" t="s">
        <v>193</v>
      </c>
      <c r="F17110" s="144">
        <v>2090</v>
      </c>
      <c r="G17110" s="147">
        <v>86.795526581421157</v>
      </c>
      <c r="H17110" s="147">
        <v>93.659742000000008</v>
      </c>
      <c r="I17110" s="147">
        <v>100.93050000000001</v>
      </c>
      <c r="J17110" s="147">
        <v>108.158061</v>
      </c>
      <c r="K17110" s="147">
        <v>115.38806399999999</v>
      </c>
    </row>
    <row r="17111" spans="2:11" x14ac:dyDescent="0.2">
      <c r="B17111" s="21" t="str">
        <f t="shared" si="267"/>
        <v>Port HopeWind2095RCP4.5</v>
      </c>
      <c r="C17111" t="s">
        <v>421</v>
      </c>
      <c r="D17111" t="s">
        <v>1</v>
      </c>
      <c r="E17111" s="144" t="s">
        <v>193</v>
      </c>
      <c r="F17111" s="144">
        <v>2095</v>
      </c>
      <c r="G17111" s="147">
        <v>86.909506261764463</v>
      </c>
      <c r="H17111" s="147">
        <v>93.808588499999999</v>
      </c>
      <c r="I17111" s="147">
        <v>101.12355000000001</v>
      </c>
      <c r="J17111" s="147">
        <v>108.38934150000001</v>
      </c>
      <c r="K17111" s="147">
        <v>115.65892799999999</v>
      </c>
    </row>
    <row r="17112" spans="2:11" x14ac:dyDescent="0.2">
      <c r="B17112" s="21" t="str">
        <f t="shared" si="267"/>
        <v>Port HopeWind2100RCP4.5</v>
      </c>
      <c r="C17112" t="s">
        <v>421</v>
      </c>
      <c r="D17112" t="s">
        <v>1</v>
      </c>
      <c r="E17112" s="144" t="s">
        <v>193</v>
      </c>
      <c r="F17112" s="144">
        <v>2100</v>
      </c>
      <c r="G17112" s="147">
        <v>87.023485942107754</v>
      </c>
      <c r="H17112" s="147">
        <v>93.957435000000004</v>
      </c>
      <c r="I17112" s="147">
        <v>101.31660000000001</v>
      </c>
      <c r="J17112" s="147">
        <v>108.62062200000001</v>
      </c>
      <c r="K17112" s="147">
        <v>115.92979199999999</v>
      </c>
    </row>
    <row r="17113" spans="2:11" x14ac:dyDescent="0.2">
      <c r="B17113" s="21" t="str">
        <f t="shared" si="267"/>
        <v>Port HopeWind2023RCP6.0</v>
      </c>
      <c r="C17113" t="s">
        <v>421</v>
      </c>
      <c r="D17113" t="s">
        <v>1</v>
      </c>
      <c r="E17113" s="144" t="s">
        <v>192</v>
      </c>
      <c r="F17113" s="144">
        <v>2023</v>
      </c>
      <c r="G17113" s="147">
        <v>85.707020634142665</v>
      </c>
      <c r="H17113" s="147">
        <v>92.217312000000007</v>
      </c>
      <c r="I17113" s="147">
        <v>99.049499999999995</v>
      </c>
      <c r="J17113" s="147">
        <v>105.90881400000001</v>
      </c>
      <c r="K17113" s="147">
        <v>112.75842599999999</v>
      </c>
    </row>
    <row r="17114" spans="2:11" x14ac:dyDescent="0.2">
      <c r="B17114" s="21" t="str">
        <f t="shared" si="267"/>
        <v>Port HopeWind2025RCP6.0</v>
      </c>
      <c r="C17114" t="s">
        <v>421</v>
      </c>
      <c r="D17114" t="s">
        <v>1</v>
      </c>
      <c r="E17114" s="144" t="s">
        <v>192</v>
      </c>
      <c r="F17114" s="144">
        <v>2025</v>
      </c>
      <c r="G17114" s="147">
        <v>85.712719618159838</v>
      </c>
      <c r="H17114" s="147">
        <v>92.231122499999998</v>
      </c>
      <c r="I17114" s="147">
        <v>99.072599999999994</v>
      </c>
      <c r="J17114" s="147">
        <v>105.9388275</v>
      </c>
      <c r="K17114" s="147">
        <v>112.79604599999999</v>
      </c>
    </row>
    <row r="17115" spans="2:11" x14ac:dyDescent="0.2">
      <c r="B17115" s="21" t="str">
        <f t="shared" si="267"/>
        <v>Port HopeWind2030RCP6.0</v>
      </c>
      <c r="C17115" t="s">
        <v>421</v>
      </c>
      <c r="D17115" t="s">
        <v>1</v>
      </c>
      <c r="E17115" s="144" t="s">
        <v>192</v>
      </c>
      <c r="F17115" s="144">
        <v>2030</v>
      </c>
      <c r="G17115" s="147">
        <v>85.718418602176996</v>
      </c>
      <c r="H17115" s="147">
        <v>92.244933000000003</v>
      </c>
      <c r="I17115" s="147">
        <v>99.095699999999994</v>
      </c>
      <c r="J17115" s="147">
        <v>105.96884100000001</v>
      </c>
      <c r="K17115" s="147">
        <v>112.83366599999999</v>
      </c>
    </row>
    <row r="17116" spans="2:11" x14ac:dyDescent="0.2">
      <c r="B17116" s="21" t="str">
        <f t="shared" si="267"/>
        <v>Port HopeWind2035RCP6.0</v>
      </c>
      <c r="C17116" t="s">
        <v>421</v>
      </c>
      <c r="D17116" t="s">
        <v>1</v>
      </c>
      <c r="E17116" s="144" t="s">
        <v>192</v>
      </c>
      <c r="F17116" s="144">
        <v>2035</v>
      </c>
      <c r="G17116" s="147">
        <v>85.724117586194154</v>
      </c>
      <c r="H17116" s="147">
        <v>92.258743500000008</v>
      </c>
      <c r="I17116" s="147">
        <v>99.118799999999993</v>
      </c>
      <c r="J17116" s="147">
        <v>105.99885450000001</v>
      </c>
      <c r="K17116" s="147">
        <v>112.871286</v>
      </c>
    </row>
    <row r="17117" spans="2:11" x14ac:dyDescent="0.2">
      <c r="B17117" s="21" t="str">
        <f t="shared" si="267"/>
        <v>Port HopeWind2040RCP6.0</v>
      </c>
      <c r="C17117" t="s">
        <v>421</v>
      </c>
      <c r="D17117" t="s">
        <v>1</v>
      </c>
      <c r="E17117" s="144" t="s">
        <v>192</v>
      </c>
      <c r="F17117" s="144">
        <v>2040</v>
      </c>
      <c r="G17117" s="147">
        <v>85.729816570211327</v>
      </c>
      <c r="H17117" s="147">
        <v>92.272554</v>
      </c>
      <c r="I17117" s="147">
        <v>99.141900000000007</v>
      </c>
      <c r="J17117" s="147">
        <v>106.028868</v>
      </c>
      <c r="K17117" s="147">
        <v>112.90890599999999</v>
      </c>
    </row>
    <row r="17118" spans="2:11" x14ac:dyDescent="0.2">
      <c r="B17118" s="21" t="str">
        <f t="shared" si="267"/>
        <v>Port HopeWind2045RCP6.0</v>
      </c>
      <c r="C17118" t="s">
        <v>421</v>
      </c>
      <c r="D17118" t="s">
        <v>1</v>
      </c>
      <c r="E17118" s="144" t="s">
        <v>192</v>
      </c>
      <c r="F17118" s="144">
        <v>2045</v>
      </c>
      <c r="G17118" s="147">
        <v>85.735515554228499</v>
      </c>
      <c r="H17118" s="147">
        <v>92.286364499999991</v>
      </c>
      <c r="I17118" s="147">
        <v>99.165000000000006</v>
      </c>
      <c r="J17118" s="147">
        <v>106.05888150000001</v>
      </c>
      <c r="K17118" s="147">
        <v>112.94652599999999</v>
      </c>
    </row>
    <row r="17119" spans="2:11" x14ac:dyDescent="0.2">
      <c r="B17119" s="21" t="str">
        <f t="shared" si="267"/>
        <v>Port HopeWind2050RCP6.0</v>
      </c>
      <c r="C17119" t="s">
        <v>421</v>
      </c>
      <c r="D17119" t="s">
        <v>1</v>
      </c>
      <c r="E17119" s="144" t="s">
        <v>192</v>
      </c>
      <c r="F17119" s="144">
        <v>2050</v>
      </c>
      <c r="G17119" s="147">
        <v>85.860893202606121</v>
      </c>
      <c r="H17119" s="147">
        <v>92.453011199999992</v>
      </c>
      <c r="I17119" s="147">
        <v>99.382140000000007</v>
      </c>
      <c r="J17119" s="147">
        <v>106.3177038</v>
      </c>
      <c r="K17119" s="147">
        <v>113.24823839999999</v>
      </c>
    </row>
    <row r="17120" spans="2:11" x14ac:dyDescent="0.2">
      <c r="B17120" s="21" t="str">
        <f t="shared" si="267"/>
        <v>Port HopeWind2055RCP6.0</v>
      </c>
      <c r="C17120" t="s">
        <v>421</v>
      </c>
      <c r="D17120" t="s">
        <v>1</v>
      </c>
      <c r="E17120" s="144" t="s">
        <v>192</v>
      </c>
      <c r="F17120" s="144">
        <v>2055</v>
      </c>
      <c r="G17120" s="147">
        <v>85.980571866966585</v>
      </c>
      <c r="H17120" s="147">
        <v>92.605847400000002</v>
      </c>
      <c r="I17120" s="147">
        <v>99.576180000000008</v>
      </c>
      <c r="J17120" s="147">
        <v>106.5465126</v>
      </c>
      <c r="K17120" s="147">
        <v>113.51233079999999</v>
      </c>
    </row>
    <row r="17121" spans="2:11" x14ac:dyDescent="0.2">
      <c r="B17121" s="21" t="str">
        <f t="shared" si="267"/>
        <v>Port HopeWind2060RCP6.0</v>
      </c>
      <c r="C17121" t="s">
        <v>421</v>
      </c>
      <c r="D17121" t="s">
        <v>1</v>
      </c>
      <c r="E17121" s="144" t="s">
        <v>192</v>
      </c>
      <c r="F17121" s="144">
        <v>2060</v>
      </c>
      <c r="G17121" s="147">
        <v>86.100250531327049</v>
      </c>
      <c r="H17121" s="147">
        <v>92.758683599999998</v>
      </c>
      <c r="I17121" s="147">
        <v>99.770220000000009</v>
      </c>
      <c r="J17121" s="147">
        <v>106.77532140000001</v>
      </c>
      <c r="K17121" s="147">
        <v>113.77642319999998</v>
      </c>
    </row>
    <row r="17122" spans="2:11" x14ac:dyDescent="0.2">
      <c r="B17122" s="21" t="str">
        <f t="shared" si="267"/>
        <v>Port HopeWind2065RCP6.0</v>
      </c>
      <c r="C17122" t="s">
        <v>421</v>
      </c>
      <c r="D17122" t="s">
        <v>1</v>
      </c>
      <c r="E17122" s="144" t="s">
        <v>192</v>
      </c>
      <c r="F17122" s="144">
        <v>2065</v>
      </c>
      <c r="G17122" s="147">
        <v>86.219929195687513</v>
      </c>
      <c r="H17122" s="147">
        <v>92.911519800000008</v>
      </c>
      <c r="I17122" s="147">
        <v>99.96426000000001</v>
      </c>
      <c r="J17122" s="147">
        <v>107.00413020000001</v>
      </c>
      <c r="K17122" s="147">
        <v>114.04051559999998</v>
      </c>
    </row>
    <row r="17123" spans="2:11" x14ac:dyDescent="0.2">
      <c r="B17123" s="21" t="str">
        <f t="shared" si="267"/>
        <v>Port HopeWind2070RCP6.0</v>
      </c>
      <c r="C17123" t="s">
        <v>421</v>
      </c>
      <c r="D17123" t="s">
        <v>1</v>
      </c>
      <c r="E17123" s="144" t="s">
        <v>192</v>
      </c>
      <c r="F17123" s="144">
        <v>2070</v>
      </c>
      <c r="G17123" s="147">
        <v>86.339607860047977</v>
      </c>
      <c r="H17123" s="147">
        <v>93.064356000000004</v>
      </c>
      <c r="I17123" s="147">
        <v>100.15830000000001</v>
      </c>
      <c r="J17123" s="147">
        <v>107.232939</v>
      </c>
      <c r="K17123" s="147">
        <v>114.30460799999997</v>
      </c>
    </row>
    <row r="17124" spans="2:11" x14ac:dyDescent="0.2">
      <c r="B17124" s="21" t="str">
        <f t="shared" si="267"/>
        <v>Port HopeWind2075RCP6.0</v>
      </c>
      <c r="C17124" t="s">
        <v>421</v>
      </c>
      <c r="D17124" t="s">
        <v>1</v>
      </c>
      <c r="E17124" s="144" t="s">
        <v>192</v>
      </c>
      <c r="F17124" s="144">
        <v>2075</v>
      </c>
      <c r="G17124" s="147">
        <v>86.510577380562921</v>
      </c>
      <c r="H17124" s="147">
        <v>93.287625750000004</v>
      </c>
      <c r="I17124" s="147">
        <v>100.44787500000001</v>
      </c>
      <c r="J17124" s="147">
        <v>107.57985975</v>
      </c>
      <c r="K17124" s="147">
        <v>114.71090399999997</v>
      </c>
    </row>
    <row r="17125" spans="2:11" x14ac:dyDescent="0.2">
      <c r="B17125" s="21" t="str">
        <f t="shared" si="267"/>
        <v>Port HopeWind2080RCP6.0</v>
      </c>
      <c r="C17125" t="s">
        <v>421</v>
      </c>
      <c r="D17125" t="s">
        <v>1</v>
      </c>
      <c r="E17125" s="144" t="s">
        <v>192</v>
      </c>
      <c r="F17125" s="144">
        <v>2080</v>
      </c>
      <c r="G17125" s="147">
        <v>86.681546901077866</v>
      </c>
      <c r="H17125" s="147">
        <v>93.510895500000004</v>
      </c>
      <c r="I17125" s="147">
        <v>100.73745000000001</v>
      </c>
      <c r="J17125" s="147">
        <v>107.92678050000001</v>
      </c>
      <c r="K17125" s="147">
        <v>115.11719999999998</v>
      </c>
    </row>
    <row r="17126" spans="2:11" x14ac:dyDescent="0.2">
      <c r="B17126" s="21" t="str">
        <f t="shared" si="267"/>
        <v>Port HopeWind2085RCP6.0</v>
      </c>
      <c r="C17126" t="s">
        <v>421</v>
      </c>
      <c r="D17126" t="s">
        <v>1</v>
      </c>
      <c r="E17126" s="144" t="s">
        <v>192</v>
      </c>
      <c r="F17126" s="144">
        <v>2085</v>
      </c>
      <c r="G17126" s="147">
        <v>86.85251642159281</v>
      </c>
      <c r="H17126" s="147">
        <v>93.734165250000004</v>
      </c>
      <c r="I17126" s="147">
        <v>101.02702500000001</v>
      </c>
      <c r="J17126" s="147">
        <v>108.27370125000002</v>
      </c>
      <c r="K17126" s="147">
        <v>115.52349599999999</v>
      </c>
    </row>
    <row r="17127" spans="2:11" x14ac:dyDescent="0.2">
      <c r="B17127" s="21" t="str">
        <f t="shared" si="267"/>
        <v>Port HopeWind2090RCP6.0</v>
      </c>
      <c r="C17127" t="s">
        <v>421</v>
      </c>
      <c r="D17127" t="s">
        <v>1</v>
      </c>
      <c r="E17127" s="144" t="s">
        <v>192</v>
      </c>
      <c r="F17127" s="144">
        <v>2090</v>
      </c>
      <c r="G17127" s="147">
        <v>87.356876507111906</v>
      </c>
      <c r="H17127" s="147">
        <v>94.371750000000006</v>
      </c>
      <c r="I17127" s="147">
        <v>101.8347</v>
      </c>
      <c r="J17127" s="147">
        <v>109.22795400000001</v>
      </c>
      <c r="K17127" s="147">
        <v>116.62576199999999</v>
      </c>
    </row>
    <row r="17128" spans="2:11" x14ac:dyDescent="0.2">
      <c r="B17128" s="21" t="str">
        <f t="shared" si="267"/>
        <v>Port HopeWind2095RCP6.0</v>
      </c>
      <c r="C17128" t="s">
        <v>421</v>
      </c>
      <c r="D17128" t="s">
        <v>1</v>
      </c>
      <c r="E17128" s="144" t="s">
        <v>192</v>
      </c>
      <c r="F17128" s="144">
        <v>2095</v>
      </c>
      <c r="G17128" s="147">
        <v>87.690267072116043</v>
      </c>
      <c r="H17128" s="147">
        <v>94.786065000000008</v>
      </c>
      <c r="I17128" s="147">
        <v>102.3528</v>
      </c>
      <c r="J17128" s="147">
        <v>109.83528600000001</v>
      </c>
      <c r="K17128" s="147">
        <v>117.321732</v>
      </c>
    </row>
    <row r="17129" spans="2:11" x14ac:dyDescent="0.2">
      <c r="B17129" s="21" t="str">
        <f t="shared" si="267"/>
        <v>Port HopeWind2100RCP6.0</v>
      </c>
      <c r="C17129" t="s">
        <v>421</v>
      </c>
      <c r="D17129" t="s">
        <v>1</v>
      </c>
      <c r="E17129" s="144" t="s">
        <v>192</v>
      </c>
      <c r="F17129" s="144">
        <v>2100</v>
      </c>
      <c r="G17129" s="147">
        <v>88.023657637120195</v>
      </c>
      <c r="H17129" s="147">
        <v>95.20038000000001</v>
      </c>
      <c r="I17129" s="147">
        <v>102.87089999999999</v>
      </c>
      <c r="J17129" s="147">
        <v>110.44261800000001</v>
      </c>
      <c r="K17129" s="147">
        <v>118.017702</v>
      </c>
    </row>
    <row r="17130" spans="2:11" x14ac:dyDescent="0.2">
      <c r="B17130" s="21" t="str">
        <f t="shared" si="267"/>
        <v>Port HopeWind2023RCP8.5</v>
      </c>
      <c r="C17130" t="s">
        <v>421</v>
      </c>
      <c r="D17130" t="s">
        <v>1</v>
      </c>
      <c r="E17130" s="144" t="s">
        <v>191</v>
      </c>
      <c r="F17130" s="144">
        <v>2023</v>
      </c>
      <c r="G17130" s="147">
        <v>85.707020634142665</v>
      </c>
      <c r="H17130" s="147">
        <v>92.217312000000007</v>
      </c>
      <c r="I17130" s="147">
        <v>99.049499999999995</v>
      </c>
      <c r="J17130" s="147">
        <v>105.90881400000001</v>
      </c>
      <c r="K17130" s="147">
        <v>112.75842599999999</v>
      </c>
    </row>
    <row r="17131" spans="2:11" x14ac:dyDescent="0.2">
      <c r="B17131" s="21" t="str">
        <f t="shared" si="267"/>
        <v>Port HopeWind2025RCP8.5</v>
      </c>
      <c r="C17131" t="s">
        <v>421</v>
      </c>
      <c r="D17131" t="s">
        <v>1</v>
      </c>
      <c r="E17131" s="144" t="s">
        <v>191</v>
      </c>
      <c r="F17131" s="144">
        <v>2025</v>
      </c>
      <c r="G17131" s="147">
        <v>85.718418602176996</v>
      </c>
      <c r="H17131" s="147">
        <v>92.244933000000003</v>
      </c>
      <c r="I17131" s="147">
        <v>99.095699999999994</v>
      </c>
      <c r="J17131" s="147">
        <v>105.96884100000001</v>
      </c>
      <c r="K17131" s="147">
        <v>112.83366599999999</v>
      </c>
    </row>
    <row r="17132" spans="2:11" x14ac:dyDescent="0.2">
      <c r="B17132" s="21" t="str">
        <f t="shared" si="267"/>
        <v>Port HopeWind2030RCP8.5</v>
      </c>
      <c r="C17132" t="s">
        <v>421</v>
      </c>
      <c r="D17132" t="s">
        <v>1</v>
      </c>
      <c r="E17132" s="144" t="s">
        <v>191</v>
      </c>
      <c r="F17132" s="144">
        <v>2030</v>
      </c>
      <c r="G17132" s="147">
        <v>85.729816570211327</v>
      </c>
      <c r="H17132" s="147">
        <v>92.272554</v>
      </c>
      <c r="I17132" s="147">
        <v>99.141900000000007</v>
      </c>
      <c r="J17132" s="147">
        <v>106.028868</v>
      </c>
      <c r="K17132" s="147">
        <v>112.90890599999999</v>
      </c>
    </row>
    <row r="17133" spans="2:11" x14ac:dyDescent="0.2">
      <c r="B17133" s="21" t="str">
        <f t="shared" si="267"/>
        <v>Port HopeWind2035RCP8.5</v>
      </c>
      <c r="C17133" t="s">
        <v>421</v>
      </c>
      <c r="D17133" t="s">
        <v>1</v>
      </c>
      <c r="E17133" s="144" t="s">
        <v>191</v>
      </c>
      <c r="F17133" s="144">
        <v>2035</v>
      </c>
      <c r="G17133" s="147">
        <v>85.741214538245657</v>
      </c>
      <c r="H17133" s="147">
        <v>92.300174999999996</v>
      </c>
      <c r="I17133" s="147">
        <v>99.188100000000006</v>
      </c>
      <c r="J17133" s="147">
        <v>106.08889500000001</v>
      </c>
      <c r="K17133" s="147">
        <v>112.984146</v>
      </c>
    </row>
    <row r="17134" spans="2:11" x14ac:dyDescent="0.2">
      <c r="B17134" s="21" t="str">
        <f t="shared" si="267"/>
        <v>Port HopeWind2040RCP8.5</v>
      </c>
      <c r="C17134" t="s">
        <v>421</v>
      </c>
      <c r="D17134" t="s">
        <v>1</v>
      </c>
      <c r="E17134" s="144" t="s">
        <v>191</v>
      </c>
      <c r="F17134" s="144">
        <v>2040</v>
      </c>
      <c r="G17134" s="147">
        <v>85.940678978846435</v>
      </c>
      <c r="H17134" s="147">
        <v>92.554901999999998</v>
      </c>
      <c r="I17134" s="147">
        <v>99.511500000000012</v>
      </c>
      <c r="J17134" s="147">
        <v>106.47024300000001</v>
      </c>
      <c r="K17134" s="147">
        <v>113.42429999999999</v>
      </c>
    </row>
    <row r="17135" spans="2:11" x14ac:dyDescent="0.2">
      <c r="B17135" s="21" t="str">
        <f t="shared" si="267"/>
        <v>Port HopeWind2045RCP8.5</v>
      </c>
      <c r="C17135" t="s">
        <v>421</v>
      </c>
      <c r="D17135" t="s">
        <v>1</v>
      </c>
      <c r="E17135" s="144" t="s">
        <v>191</v>
      </c>
      <c r="F17135" s="144">
        <v>2045</v>
      </c>
      <c r="G17135" s="147">
        <v>86.140143419447199</v>
      </c>
      <c r="H17135" s="147">
        <v>92.809629000000001</v>
      </c>
      <c r="I17135" s="147">
        <v>99.834900000000005</v>
      </c>
      <c r="J17135" s="147">
        <v>106.851591</v>
      </c>
      <c r="K17135" s="147">
        <v>113.86445399999998</v>
      </c>
    </row>
    <row r="17136" spans="2:11" x14ac:dyDescent="0.2">
      <c r="B17136" s="21" t="str">
        <f t="shared" si="267"/>
        <v>Port HopeWind2050RCP8.5</v>
      </c>
      <c r="C17136" t="s">
        <v>421</v>
      </c>
      <c r="D17136" t="s">
        <v>1</v>
      </c>
      <c r="E17136" s="144" t="s">
        <v>191</v>
      </c>
      <c r="F17136" s="144">
        <v>2050</v>
      </c>
      <c r="G17136" s="147">
        <v>86.567567220734574</v>
      </c>
      <c r="H17136" s="147">
        <v>93.362048999999999</v>
      </c>
      <c r="I17136" s="147">
        <v>100.54440000000001</v>
      </c>
      <c r="J17136" s="147">
        <v>107.69550000000001</v>
      </c>
      <c r="K17136" s="147">
        <v>114.84633599999998</v>
      </c>
    </row>
    <row r="17137" spans="2:11" x14ac:dyDescent="0.2">
      <c r="B17137" s="21" t="str">
        <f t="shared" si="267"/>
        <v>Port HopeWind2055RCP8.5</v>
      </c>
      <c r="C17137" t="s">
        <v>421</v>
      </c>
      <c r="D17137" t="s">
        <v>1</v>
      </c>
      <c r="E17137" s="144" t="s">
        <v>191</v>
      </c>
      <c r="F17137" s="144">
        <v>2055</v>
      </c>
      <c r="G17137" s="147">
        <v>86.795526581421157</v>
      </c>
      <c r="H17137" s="147">
        <v>93.659742000000008</v>
      </c>
      <c r="I17137" s="147">
        <v>100.93050000000001</v>
      </c>
      <c r="J17137" s="147">
        <v>108.158061</v>
      </c>
      <c r="K17137" s="147">
        <v>115.38806399999999</v>
      </c>
    </row>
    <row r="17138" spans="2:11" x14ac:dyDescent="0.2">
      <c r="B17138" s="21" t="str">
        <f t="shared" si="267"/>
        <v>Port HopeWind2060RCP8.5</v>
      </c>
      <c r="C17138" t="s">
        <v>421</v>
      </c>
      <c r="D17138" t="s">
        <v>1</v>
      </c>
      <c r="E17138" s="144" t="s">
        <v>191</v>
      </c>
      <c r="F17138" s="144">
        <v>2060</v>
      </c>
      <c r="G17138" s="147">
        <v>87.356876507111906</v>
      </c>
      <c r="H17138" s="147">
        <v>94.371750000000006</v>
      </c>
      <c r="I17138" s="147">
        <v>101.8347</v>
      </c>
      <c r="J17138" s="147">
        <v>109.22795400000001</v>
      </c>
      <c r="K17138" s="147">
        <v>116.62576199999999</v>
      </c>
    </row>
    <row r="17139" spans="2:11" x14ac:dyDescent="0.2">
      <c r="B17139" s="21" t="str">
        <f t="shared" si="267"/>
        <v>Port HopeWind2065RCP8.5</v>
      </c>
      <c r="C17139" t="s">
        <v>421</v>
      </c>
      <c r="D17139" t="s">
        <v>1</v>
      </c>
      <c r="E17139" s="144" t="s">
        <v>191</v>
      </c>
      <c r="F17139" s="144">
        <v>2065</v>
      </c>
      <c r="G17139" s="147">
        <v>87.690267072116043</v>
      </c>
      <c r="H17139" s="147">
        <v>94.786065000000008</v>
      </c>
      <c r="I17139" s="147">
        <v>102.3528</v>
      </c>
      <c r="J17139" s="147">
        <v>109.83528600000001</v>
      </c>
      <c r="K17139" s="147">
        <v>117.321732</v>
      </c>
    </row>
    <row r="17140" spans="2:11" x14ac:dyDescent="0.2">
      <c r="B17140" s="21" t="str">
        <f t="shared" si="267"/>
        <v>Port HopeWind2070RCP8.5</v>
      </c>
      <c r="C17140" t="s">
        <v>421</v>
      </c>
      <c r="D17140" t="s">
        <v>1</v>
      </c>
      <c r="E17140" s="144" t="s">
        <v>191</v>
      </c>
      <c r="F17140" s="144">
        <v>2070</v>
      </c>
      <c r="G17140" s="147">
        <v>88.026507129128774</v>
      </c>
      <c r="H17140" s="147">
        <v>95.221863000000013</v>
      </c>
      <c r="I17140" s="147">
        <v>102.91379999999999</v>
      </c>
      <c r="J17140" s="147">
        <v>110.49911400000001</v>
      </c>
      <c r="K17140" s="147">
        <v>118.096704</v>
      </c>
    </row>
    <row r="17141" spans="2:11" x14ac:dyDescent="0.2">
      <c r="B17141" s="21" t="str">
        <f t="shared" si="267"/>
        <v>Port HopeWind2075RCP8.5</v>
      </c>
      <c r="C17141" t="s">
        <v>421</v>
      </c>
      <c r="D17141" t="s">
        <v>1</v>
      </c>
      <c r="E17141" s="144" t="s">
        <v>191</v>
      </c>
      <c r="F17141" s="144">
        <v>2075</v>
      </c>
      <c r="G17141" s="147">
        <v>88.029356621137367</v>
      </c>
      <c r="H17141" s="147">
        <v>95.243346000000003</v>
      </c>
      <c r="I17141" s="147">
        <v>102.9567</v>
      </c>
      <c r="J17141" s="147">
        <v>110.55561000000002</v>
      </c>
      <c r="K17141" s="147">
        <v>118.17570599999999</v>
      </c>
    </row>
    <row r="17142" spans="2:11" x14ac:dyDescent="0.2">
      <c r="B17142" s="21" t="str">
        <f t="shared" si="267"/>
        <v>Port HopeWind2080RCP8.5</v>
      </c>
      <c r="C17142" t="s">
        <v>421</v>
      </c>
      <c r="D17142" t="s">
        <v>1</v>
      </c>
      <c r="E17142" s="144" t="s">
        <v>191</v>
      </c>
      <c r="F17142" s="144">
        <v>2080</v>
      </c>
      <c r="G17142" s="147">
        <v>88.032206113145946</v>
      </c>
      <c r="H17142" s="147">
        <v>95.264829000000006</v>
      </c>
      <c r="I17142" s="147">
        <v>102.9996</v>
      </c>
      <c r="J17142" s="147">
        <v>110.61210600000001</v>
      </c>
      <c r="K17142" s="147">
        <v>118.25470799999999</v>
      </c>
    </row>
    <row r="17143" spans="2:11" x14ac:dyDescent="0.2">
      <c r="B17143" s="21" t="str">
        <f t="shared" si="267"/>
        <v>Port HopeWind2085RCP8.5</v>
      </c>
      <c r="C17143" t="s">
        <v>421</v>
      </c>
      <c r="D17143" t="s">
        <v>1</v>
      </c>
      <c r="E17143" s="144" t="s">
        <v>191</v>
      </c>
      <c r="F17143" s="144">
        <v>2085</v>
      </c>
      <c r="G17143" s="147">
        <v>88.224546823725262</v>
      </c>
      <c r="H17143" s="147">
        <v>95.541039000000012</v>
      </c>
      <c r="I17143" s="147">
        <v>103.3857</v>
      </c>
      <c r="J17143" s="147">
        <v>111.0940875</v>
      </c>
      <c r="K17143" s="147">
        <v>118.82465099999999</v>
      </c>
    </row>
    <row r="17144" spans="2:11" x14ac:dyDescent="0.2">
      <c r="B17144" s="21" t="str">
        <f t="shared" si="267"/>
        <v>Port HopeWind2090RCP8.5</v>
      </c>
      <c r="C17144" t="s">
        <v>421</v>
      </c>
      <c r="D17144" t="s">
        <v>1</v>
      </c>
      <c r="E17144" s="144" t="s">
        <v>191</v>
      </c>
      <c r="F17144" s="144">
        <v>2090</v>
      </c>
      <c r="G17144" s="147">
        <v>88.416887534304578</v>
      </c>
      <c r="H17144" s="147">
        <v>95.817249000000004</v>
      </c>
      <c r="I17144" s="147">
        <v>103.7718</v>
      </c>
      <c r="J17144" s="147">
        <v>111.576069</v>
      </c>
      <c r="K17144" s="147">
        <v>119.394594</v>
      </c>
    </row>
    <row r="17145" spans="2:11" x14ac:dyDescent="0.2">
      <c r="B17145" s="21" t="str">
        <f t="shared" si="267"/>
        <v>Port HopeWind2095RCP8.5</v>
      </c>
      <c r="C17145" t="s">
        <v>421</v>
      </c>
      <c r="D17145" t="s">
        <v>1</v>
      </c>
      <c r="E17145" s="144" t="s">
        <v>191</v>
      </c>
      <c r="F17145" s="144">
        <v>2095</v>
      </c>
      <c r="G17145" s="147">
        <v>88.416887534304578</v>
      </c>
      <c r="H17145" s="147">
        <v>95.817249000000004</v>
      </c>
      <c r="I17145" s="147">
        <v>103.7718</v>
      </c>
      <c r="J17145" s="147">
        <v>111.576069</v>
      </c>
      <c r="K17145" s="147">
        <v>119.394594</v>
      </c>
    </row>
    <row r="17146" spans="2:11" x14ac:dyDescent="0.2">
      <c r="B17146" s="21" t="str">
        <f t="shared" si="267"/>
        <v>Port HopeWind2100RCP8.5</v>
      </c>
      <c r="C17146" t="s">
        <v>421</v>
      </c>
      <c r="D17146" t="s">
        <v>1</v>
      </c>
      <c r="E17146" s="144" t="s">
        <v>191</v>
      </c>
      <c r="F17146" s="144">
        <v>2100</v>
      </c>
      <c r="G17146" s="147">
        <v>88.416887534304578</v>
      </c>
      <c r="H17146" s="147">
        <v>95.817249000000004</v>
      </c>
      <c r="I17146" s="147">
        <v>103.7718</v>
      </c>
      <c r="J17146" s="147">
        <v>111.576069</v>
      </c>
      <c r="K17146" s="147">
        <v>119.394594</v>
      </c>
    </row>
    <row r="17147" spans="2:11" x14ac:dyDescent="0.2">
      <c r="B17147" s="21" t="str">
        <f t="shared" si="267"/>
        <v>Port PerryIce Accretion2023RCP4.5</v>
      </c>
      <c r="C17147" t="s">
        <v>422</v>
      </c>
      <c r="D17147" t="s">
        <v>486</v>
      </c>
      <c r="E17147" s="144" t="s">
        <v>193</v>
      </c>
      <c r="F17147" s="144">
        <v>2023</v>
      </c>
      <c r="G17147" s="147">
        <v>17.378756743760515</v>
      </c>
      <c r="H17147" s="147">
        <v>20.770749999999996</v>
      </c>
      <c r="I17147" s="147">
        <v>25.05</v>
      </c>
      <c r="J17147" s="147">
        <v>28.334749999999993</v>
      </c>
      <c r="K17147" s="147">
        <v>31.594499999999996</v>
      </c>
    </row>
    <row r="17148" spans="2:11" x14ac:dyDescent="0.2">
      <c r="B17148" s="21" t="str">
        <f t="shared" si="267"/>
        <v>Port PerryIce Accretion2025RCP4.5</v>
      </c>
      <c r="C17148" t="s">
        <v>422</v>
      </c>
      <c r="D17148" t="s">
        <v>486</v>
      </c>
      <c r="E17148" s="144" t="s">
        <v>193</v>
      </c>
      <c r="F17148" s="144">
        <v>2025</v>
      </c>
      <c r="G17148" s="147">
        <v>17.430945202450488</v>
      </c>
      <c r="H17148" s="147">
        <v>20.846833333333329</v>
      </c>
      <c r="I17148" s="147">
        <v>25.162500000000001</v>
      </c>
      <c r="J17148" s="147">
        <v>28.471291666666659</v>
      </c>
      <c r="K17148" s="147">
        <v>31.762499999999996</v>
      </c>
    </row>
    <row r="17149" spans="2:11" x14ac:dyDescent="0.2">
      <c r="B17149" s="21" t="str">
        <f t="shared" si="267"/>
        <v>Port PerryIce Accretion2030RCP4.5</v>
      </c>
      <c r="C17149" t="s">
        <v>422</v>
      </c>
      <c r="D17149" t="s">
        <v>486</v>
      </c>
      <c r="E17149" s="144" t="s">
        <v>193</v>
      </c>
      <c r="F17149" s="144">
        <v>2030</v>
      </c>
      <c r="G17149" s="147">
        <v>17.48313366114046</v>
      </c>
      <c r="H17149" s="147">
        <v>20.922916666666662</v>
      </c>
      <c r="I17149" s="147">
        <v>25.274999999999999</v>
      </c>
      <c r="J17149" s="147">
        <v>28.607833333333328</v>
      </c>
      <c r="K17149" s="147">
        <v>31.930499999999999</v>
      </c>
    </row>
    <row r="17150" spans="2:11" x14ac:dyDescent="0.2">
      <c r="B17150" s="21" t="str">
        <f t="shared" si="267"/>
        <v>Port PerryIce Accretion2035RCP4.5</v>
      </c>
      <c r="C17150" t="s">
        <v>422</v>
      </c>
      <c r="D17150" t="s">
        <v>486</v>
      </c>
      <c r="E17150" s="144" t="s">
        <v>193</v>
      </c>
      <c r="F17150" s="144">
        <v>2035</v>
      </c>
      <c r="G17150" s="147">
        <v>17.535322119830433</v>
      </c>
      <c r="H17150" s="147">
        <v>20.998999999999995</v>
      </c>
      <c r="I17150" s="147">
        <v>25.387499999999999</v>
      </c>
      <c r="J17150" s="147">
        <v>28.744374999999994</v>
      </c>
      <c r="K17150" s="147">
        <v>32.098500000000001</v>
      </c>
    </row>
    <row r="17151" spans="2:11" x14ac:dyDescent="0.2">
      <c r="B17151" s="21" t="str">
        <f t="shared" si="267"/>
        <v>Port PerryIce Accretion2040RCP4.5</v>
      </c>
      <c r="C17151" t="s">
        <v>422</v>
      </c>
      <c r="D17151" t="s">
        <v>486</v>
      </c>
      <c r="E17151" s="144" t="s">
        <v>193</v>
      </c>
      <c r="F17151" s="144">
        <v>2040</v>
      </c>
      <c r="G17151" s="147">
        <v>17.587510578520401</v>
      </c>
      <c r="H17151" s="147">
        <v>21.075083333333332</v>
      </c>
      <c r="I17151" s="147">
        <v>25.5</v>
      </c>
      <c r="J17151" s="147">
        <v>28.880916666666661</v>
      </c>
      <c r="K17151" s="147">
        <v>32.266500000000001</v>
      </c>
    </row>
    <row r="17152" spans="2:11" x14ac:dyDescent="0.2">
      <c r="B17152" s="21" t="str">
        <f t="shared" si="267"/>
        <v>Port PerryIce Accretion2045RCP4.5</v>
      </c>
      <c r="C17152" t="s">
        <v>422</v>
      </c>
      <c r="D17152" t="s">
        <v>486</v>
      </c>
      <c r="E17152" s="144" t="s">
        <v>193</v>
      </c>
      <c r="F17152" s="144">
        <v>2045</v>
      </c>
      <c r="G17152" s="147">
        <v>17.639699037210374</v>
      </c>
      <c r="H17152" s="147">
        <v>21.151166666666665</v>
      </c>
      <c r="I17152" s="147">
        <v>25.612499999999997</v>
      </c>
      <c r="J17152" s="147">
        <v>29.01745833333333</v>
      </c>
      <c r="K17152" s="147">
        <v>32.4345</v>
      </c>
    </row>
    <row r="17153" spans="2:11" x14ac:dyDescent="0.2">
      <c r="B17153" s="21" t="str">
        <f t="shared" si="267"/>
        <v>Port PerryIce Accretion2050RCP4.5</v>
      </c>
      <c r="C17153" t="s">
        <v>422</v>
      </c>
      <c r="D17153" t="s">
        <v>486</v>
      </c>
      <c r="E17153" s="144" t="s">
        <v>193</v>
      </c>
      <c r="F17153" s="144">
        <v>2050</v>
      </c>
      <c r="G17153" s="147">
        <v>17.611865192575724</v>
      </c>
      <c r="H17153" s="147">
        <v>21.156699999999997</v>
      </c>
      <c r="I17153" s="147">
        <v>25.654999999999998</v>
      </c>
      <c r="J17153" s="147">
        <v>29.086199999999998</v>
      </c>
      <c r="K17153" s="147">
        <v>32.533200000000001</v>
      </c>
    </row>
    <row r="17154" spans="2:11" x14ac:dyDescent="0.2">
      <c r="B17154" s="21" t="str">
        <f t="shared" si="267"/>
        <v>Port PerryIce Accretion2055RCP4.5</v>
      </c>
      <c r="C17154" t="s">
        <v>422</v>
      </c>
      <c r="D17154" t="s">
        <v>486</v>
      </c>
      <c r="E17154" s="144" t="s">
        <v>193</v>
      </c>
      <c r="F17154" s="144">
        <v>2055</v>
      </c>
      <c r="G17154" s="147">
        <v>17.531842889251099</v>
      </c>
      <c r="H17154" s="147">
        <v>21.08615</v>
      </c>
      <c r="I17154" s="147">
        <v>25.584999999999997</v>
      </c>
      <c r="J17154" s="147">
        <v>29.018399999999996</v>
      </c>
      <c r="K17154" s="147">
        <v>32.463900000000002</v>
      </c>
    </row>
    <row r="17155" spans="2:11" x14ac:dyDescent="0.2">
      <c r="B17155" s="21" t="str">
        <f t="shared" si="267"/>
        <v>Port PerryIce Accretion2060RCP4.5</v>
      </c>
      <c r="C17155" t="s">
        <v>422</v>
      </c>
      <c r="D17155" t="s">
        <v>486</v>
      </c>
      <c r="E17155" s="144" t="s">
        <v>193</v>
      </c>
      <c r="F17155" s="144">
        <v>2060</v>
      </c>
      <c r="G17155" s="147">
        <v>17.451820585926477</v>
      </c>
      <c r="H17155" s="147">
        <v>21.015599999999999</v>
      </c>
      <c r="I17155" s="147">
        <v>25.514999999999997</v>
      </c>
      <c r="J17155" s="147">
        <v>28.950599999999998</v>
      </c>
      <c r="K17155" s="147">
        <v>32.394599999999997</v>
      </c>
    </row>
    <row r="17156" spans="2:11" x14ac:dyDescent="0.2">
      <c r="B17156" s="21" t="str">
        <f t="shared" si="267"/>
        <v>Port PerryIce Accretion2065RCP4.5</v>
      </c>
      <c r="C17156" t="s">
        <v>422</v>
      </c>
      <c r="D17156" t="s">
        <v>486</v>
      </c>
      <c r="E17156" s="144" t="s">
        <v>193</v>
      </c>
      <c r="F17156" s="144">
        <v>2065</v>
      </c>
      <c r="G17156" s="147">
        <v>17.371798282601851</v>
      </c>
      <c r="H17156" s="147">
        <v>20.945050000000002</v>
      </c>
      <c r="I17156" s="147">
        <v>25.444999999999997</v>
      </c>
      <c r="J17156" s="147">
        <v>28.882799999999996</v>
      </c>
      <c r="K17156" s="147">
        <v>32.325299999999999</v>
      </c>
    </row>
    <row r="17157" spans="2:11" x14ac:dyDescent="0.2">
      <c r="B17157" s="21" t="str">
        <f t="shared" si="267"/>
        <v>Port PerryIce Accretion2070RCP4.5</v>
      </c>
      <c r="C17157" t="s">
        <v>422</v>
      </c>
      <c r="D17157" t="s">
        <v>486</v>
      </c>
      <c r="E17157" s="144" t="s">
        <v>193</v>
      </c>
      <c r="F17157" s="144">
        <v>2070</v>
      </c>
      <c r="G17157" s="147">
        <v>17.291775979277229</v>
      </c>
      <c r="H17157" s="147">
        <v>20.874500000000001</v>
      </c>
      <c r="I17157" s="147">
        <v>25.374999999999996</v>
      </c>
      <c r="J17157" s="147">
        <v>28.814999999999998</v>
      </c>
      <c r="K17157" s="147">
        <v>32.256</v>
      </c>
    </row>
    <row r="17158" spans="2:11" x14ac:dyDescent="0.2">
      <c r="B17158" s="21" t="str">
        <f t="shared" si="267"/>
        <v>Port PerryIce Accretion2075RCP4.5</v>
      </c>
      <c r="C17158" t="s">
        <v>422</v>
      </c>
      <c r="D17158" t="s">
        <v>486</v>
      </c>
      <c r="E17158" s="144" t="s">
        <v>193</v>
      </c>
      <c r="F17158" s="144">
        <v>2075</v>
      </c>
      <c r="G17158" s="147">
        <v>17.274379826380574</v>
      </c>
      <c r="H17158" s="147">
        <v>20.881416666666667</v>
      </c>
      <c r="I17158" s="147">
        <v>25.416666666666664</v>
      </c>
      <c r="J17158" s="147">
        <v>28.876208333333331</v>
      </c>
      <c r="K17158" s="147">
        <v>32.340000000000003</v>
      </c>
    </row>
    <row r="17159" spans="2:11" x14ac:dyDescent="0.2">
      <c r="B17159" s="21" t="str">
        <f t="shared" si="267"/>
        <v>Port PerryIce Accretion2080RCP4.5</v>
      </c>
      <c r="C17159" t="s">
        <v>422</v>
      </c>
      <c r="D17159" t="s">
        <v>486</v>
      </c>
      <c r="E17159" s="144" t="s">
        <v>193</v>
      </c>
      <c r="F17159" s="144">
        <v>2080</v>
      </c>
      <c r="G17159" s="147">
        <v>17.256983673483916</v>
      </c>
      <c r="H17159" s="147">
        <v>20.888333333333335</v>
      </c>
      <c r="I17159" s="147">
        <v>25.458333333333329</v>
      </c>
      <c r="J17159" s="147">
        <v>28.937416666666664</v>
      </c>
      <c r="K17159" s="147">
        <v>32.423999999999999</v>
      </c>
    </row>
    <row r="17160" spans="2:11" x14ac:dyDescent="0.2">
      <c r="B17160" s="21" t="str">
        <f t="shared" si="267"/>
        <v>Port PerryIce Accretion2085RCP4.5</v>
      </c>
      <c r="C17160" t="s">
        <v>422</v>
      </c>
      <c r="D17160" t="s">
        <v>486</v>
      </c>
      <c r="E17160" s="144" t="s">
        <v>193</v>
      </c>
      <c r="F17160" s="144">
        <v>2085</v>
      </c>
      <c r="G17160" s="147">
        <v>17.239587520587257</v>
      </c>
      <c r="H17160" s="147">
        <v>20.895250000000001</v>
      </c>
      <c r="I17160" s="147">
        <v>25.499999999999996</v>
      </c>
      <c r="J17160" s="147">
        <v>28.998624999999997</v>
      </c>
      <c r="K17160" s="147">
        <v>32.507999999999996</v>
      </c>
    </row>
    <row r="17161" spans="2:11" x14ac:dyDescent="0.2">
      <c r="B17161" s="21" t="str">
        <f t="shared" si="267"/>
        <v>Port PerryIce Accretion2090RCP4.5</v>
      </c>
      <c r="C17161" t="s">
        <v>422</v>
      </c>
      <c r="D17161" t="s">
        <v>486</v>
      </c>
      <c r="E17161" s="144" t="s">
        <v>193</v>
      </c>
      <c r="F17161" s="144">
        <v>2090</v>
      </c>
      <c r="G17161" s="147">
        <v>17.222191367690602</v>
      </c>
      <c r="H17161" s="147">
        <v>20.902166666666666</v>
      </c>
      <c r="I17161" s="147">
        <v>25.541666666666664</v>
      </c>
      <c r="J17161" s="147">
        <v>29.059833333333327</v>
      </c>
      <c r="K17161" s="147">
        <v>32.591999999999999</v>
      </c>
    </row>
    <row r="17162" spans="2:11" x14ac:dyDescent="0.2">
      <c r="B17162" s="21" t="str">
        <f t="shared" si="267"/>
        <v>Port PerryIce Accretion2095RCP4.5</v>
      </c>
      <c r="C17162" t="s">
        <v>422</v>
      </c>
      <c r="D17162" t="s">
        <v>486</v>
      </c>
      <c r="E17162" s="144" t="s">
        <v>193</v>
      </c>
      <c r="F17162" s="144">
        <v>2095</v>
      </c>
      <c r="G17162" s="147">
        <v>17.204795214793947</v>
      </c>
      <c r="H17162" s="147">
        <v>20.909083333333335</v>
      </c>
      <c r="I17162" s="147">
        <v>25.583333333333329</v>
      </c>
      <c r="J17162" s="147">
        <v>29.12104166666666</v>
      </c>
      <c r="K17162" s="147">
        <v>32.676000000000002</v>
      </c>
    </row>
    <row r="17163" spans="2:11" x14ac:dyDescent="0.2">
      <c r="B17163" s="21" t="str">
        <f t="shared" si="267"/>
        <v>Port PerryIce Accretion2100RCP4.5</v>
      </c>
      <c r="C17163" t="s">
        <v>422</v>
      </c>
      <c r="D17163" t="s">
        <v>486</v>
      </c>
      <c r="E17163" s="144" t="s">
        <v>193</v>
      </c>
      <c r="F17163" s="144">
        <v>2100</v>
      </c>
      <c r="G17163" s="147">
        <v>17.187399061897288</v>
      </c>
      <c r="H17163" s="147">
        <v>20.916</v>
      </c>
      <c r="I17163" s="147">
        <v>25.624999999999996</v>
      </c>
      <c r="J17163" s="147">
        <v>29.182249999999993</v>
      </c>
      <c r="K17163" s="147">
        <v>32.76</v>
      </c>
    </row>
    <row r="17164" spans="2:11" x14ac:dyDescent="0.2">
      <c r="B17164" s="21" t="str">
        <f t="shared" ref="B17164:B17227" si="268">C17164&amp;D17164&amp;F17164&amp;E17164</f>
        <v>Port PerryIce Accretion2023RCP6.0</v>
      </c>
      <c r="C17164" t="s">
        <v>422</v>
      </c>
      <c r="D17164" t="s">
        <v>486</v>
      </c>
      <c r="E17164" s="144" t="s">
        <v>192</v>
      </c>
      <c r="F17164" s="144">
        <v>2023</v>
      </c>
      <c r="G17164" s="147">
        <v>17.378756743760515</v>
      </c>
      <c r="H17164" s="147">
        <v>20.770749999999996</v>
      </c>
      <c r="I17164" s="147">
        <v>25.05</v>
      </c>
      <c r="J17164" s="147">
        <v>28.334749999999993</v>
      </c>
      <c r="K17164" s="147">
        <v>31.594499999999996</v>
      </c>
    </row>
    <row r="17165" spans="2:11" x14ac:dyDescent="0.2">
      <c r="B17165" s="21" t="str">
        <f t="shared" si="268"/>
        <v>Port PerryIce Accretion2025RCP6.0</v>
      </c>
      <c r="C17165" t="s">
        <v>422</v>
      </c>
      <c r="D17165" t="s">
        <v>486</v>
      </c>
      <c r="E17165" s="144" t="s">
        <v>192</v>
      </c>
      <c r="F17165" s="144">
        <v>2025</v>
      </c>
      <c r="G17165" s="147">
        <v>17.430945202450488</v>
      </c>
      <c r="H17165" s="147">
        <v>20.846833333333329</v>
      </c>
      <c r="I17165" s="147">
        <v>25.162500000000001</v>
      </c>
      <c r="J17165" s="147">
        <v>28.471291666666659</v>
      </c>
      <c r="K17165" s="147">
        <v>31.762499999999996</v>
      </c>
    </row>
    <row r="17166" spans="2:11" x14ac:dyDescent="0.2">
      <c r="B17166" s="21" t="str">
        <f t="shared" si="268"/>
        <v>Port PerryIce Accretion2030RCP6.0</v>
      </c>
      <c r="C17166" t="s">
        <v>422</v>
      </c>
      <c r="D17166" t="s">
        <v>486</v>
      </c>
      <c r="E17166" s="144" t="s">
        <v>192</v>
      </c>
      <c r="F17166" s="144">
        <v>2030</v>
      </c>
      <c r="G17166" s="147">
        <v>17.48313366114046</v>
      </c>
      <c r="H17166" s="147">
        <v>20.922916666666662</v>
      </c>
      <c r="I17166" s="147">
        <v>25.274999999999999</v>
      </c>
      <c r="J17166" s="147">
        <v>28.607833333333328</v>
      </c>
      <c r="K17166" s="147">
        <v>31.930499999999999</v>
      </c>
    </row>
    <row r="17167" spans="2:11" x14ac:dyDescent="0.2">
      <c r="B17167" s="21" t="str">
        <f t="shared" si="268"/>
        <v>Port PerryIce Accretion2035RCP6.0</v>
      </c>
      <c r="C17167" t="s">
        <v>422</v>
      </c>
      <c r="D17167" t="s">
        <v>486</v>
      </c>
      <c r="E17167" s="144" t="s">
        <v>192</v>
      </c>
      <c r="F17167" s="144">
        <v>2035</v>
      </c>
      <c r="G17167" s="147">
        <v>17.535322119830433</v>
      </c>
      <c r="H17167" s="147">
        <v>20.998999999999995</v>
      </c>
      <c r="I17167" s="147">
        <v>25.387499999999999</v>
      </c>
      <c r="J17167" s="147">
        <v>28.744374999999994</v>
      </c>
      <c r="K17167" s="147">
        <v>32.098500000000001</v>
      </c>
    </row>
    <row r="17168" spans="2:11" x14ac:dyDescent="0.2">
      <c r="B17168" s="21" t="str">
        <f t="shared" si="268"/>
        <v>Port PerryIce Accretion2040RCP6.0</v>
      </c>
      <c r="C17168" t="s">
        <v>422</v>
      </c>
      <c r="D17168" t="s">
        <v>486</v>
      </c>
      <c r="E17168" s="144" t="s">
        <v>192</v>
      </c>
      <c r="F17168" s="144">
        <v>2040</v>
      </c>
      <c r="G17168" s="147">
        <v>17.587510578520401</v>
      </c>
      <c r="H17168" s="147">
        <v>21.075083333333332</v>
      </c>
      <c r="I17168" s="147">
        <v>25.5</v>
      </c>
      <c r="J17168" s="147">
        <v>28.880916666666661</v>
      </c>
      <c r="K17168" s="147">
        <v>32.266500000000001</v>
      </c>
    </row>
    <row r="17169" spans="2:11" x14ac:dyDescent="0.2">
      <c r="B17169" s="21" t="str">
        <f t="shared" si="268"/>
        <v>Port PerryIce Accretion2045RCP6.0</v>
      </c>
      <c r="C17169" t="s">
        <v>422</v>
      </c>
      <c r="D17169" t="s">
        <v>486</v>
      </c>
      <c r="E17169" s="144" t="s">
        <v>192</v>
      </c>
      <c r="F17169" s="144">
        <v>2045</v>
      </c>
      <c r="G17169" s="147">
        <v>17.639699037210374</v>
      </c>
      <c r="H17169" s="147">
        <v>21.151166666666665</v>
      </c>
      <c r="I17169" s="147">
        <v>25.612499999999997</v>
      </c>
      <c r="J17169" s="147">
        <v>29.01745833333333</v>
      </c>
      <c r="K17169" s="147">
        <v>32.4345</v>
      </c>
    </row>
    <row r="17170" spans="2:11" x14ac:dyDescent="0.2">
      <c r="B17170" s="21" t="str">
        <f t="shared" si="268"/>
        <v>Port PerryIce Accretion2050RCP6.0</v>
      </c>
      <c r="C17170" t="s">
        <v>422</v>
      </c>
      <c r="D17170" t="s">
        <v>486</v>
      </c>
      <c r="E17170" s="144" t="s">
        <v>192</v>
      </c>
      <c r="F17170" s="144">
        <v>2050</v>
      </c>
      <c r="G17170" s="147">
        <v>17.611865192575724</v>
      </c>
      <c r="H17170" s="147">
        <v>21.156699999999997</v>
      </c>
      <c r="I17170" s="147">
        <v>25.654999999999998</v>
      </c>
      <c r="J17170" s="147">
        <v>29.086199999999998</v>
      </c>
      <c r="K17170" s="147">
        <v>32.533200000000001</v>
      </c>
    </row>
    <row r="17171" spans="2:11" x14ac:dyDescent="0.2">
      <c r="B17171" s="21" t="str">
        <f t="shared" si="268"/>
        <v>Port PerryIce Accretion2055RCP6.0</v>
      </c>
      <c r="C17171" t="s">
        <v>422</v>
      </c>
      <c r="D17171" t="s">
        <v>486</v>
      </c>
      <c r="E17171" s="144" t="s">
        <v>192</v>
      </c>
      <c r="F17171" s="144">
        <v>2055</v>
      </c>
      <c r="G17171" s="147">
        <v>17.531842889251099</v>
      </c>
      <c r="H17171" s="147">
        <v>21.08615</v>
      </c>
      <c r="I17171" s="147">
        <v>25.584999999999997</v>
      </c>
      <c r="J17171" s="147">
        <v>29.018399999999996</v>
      </c>
      <c r="K17171" s="147">
        <v>32.463900000000002</v>
      </c>
    </row>
    <row r="17172" spans="2:11" x14ac:dyDescent="0.2">
      <c r="B17172" s="21" t="str">
        <f t="shared" si="268"/>
        <v>Port PerryIce Accretion2060RCP6.0</v>
      </c>
      <c r="C17172" t="s">
        <v>422</v>
      </c>
      <c r="D17172" t="s">
        <v>486</v>
      </c>
      <c r="E17172" s="144" t="s">
        <v>192</v>
      </c>
      <c r="F17172" s="144">
        <v>2060</v>
      </c>
      <c r="G17172" s="147">
        <v>17.451820585926477</v>
      </c>
      <c r="H17172" s="147">
        <v>21.015599999999999</v>
      </c>
      <c r="I17172" s="147">
        <v>25.514999999999997</v>
      </c>
      <c r="J17172" s="147">
        <v>28.950599999999998</v>
      </c>
      <c r="K17172" s="147">
        <v>32.394599999999997</v>
      </c>
    </row>
    <row r="17173" spans="2:11" x14ac:dyDescent="0.2">
      <c r="B17173" s="21" t="str">
        <f t="shared" si="268"/>
        <v>Port PerryIce Accretion2065RCP6.0</v>
      </c>
      <c r="C17173" t="s">
        <v>422</v>
      </c>
      <c r="D17173" t="s">
        <v>486</v>
      </c>
      <c r="E17173" s="144" t="s">
        <v>192</v>
      </c>
      <c r="F17173" s="144">
        <v>2065</v>
      </c>
      <c r="G17173" s="147">
        <v>17.371798282601851</v>
      </c>
      <c r="H17173" s="147">
        <v>20.945050000000002</v>
      </c>
      <c r="I17173" s="147">
        <v>25.444999999999997</v>
      </c>
      <c r="J17173" s="147">
        <v>28.882799999999996</v>
      </c>
      <c r="K17173" s="147">
        <v>32.325299999999999</v>
      </c>
    </row>
    <row r="17174" spans="2:11" x14ac:dyDescent="0.2">
      <c r="B17174" s="21" t="str">
        <f t="shared" si="268"/>
        <v>Port PerryIce Accretion2070RCP6.0</v>
      </c>
      <c r="C17174" t="s">
        <v>422</v>
      </c>
      <c r="D17174" t="s">
        <v>486</v>
      </c>
      <c r="E17174" s="144" t="s">
        <v>192</v>
      </c>
      <c r="F17174" s="144">
        <v>2070</v>
      </c>
      <c r="G17174" s="147">
        <v>17.291775979277229</v>
      </c>
      <c r="H17174" s="147">
        <v>20.874500000000001</v>
      </c>
      <c r="I17174" s="147">
        <v>25.374999999999996</v>
      </c>
      <c r="J17174" s="147">
        <v>28.814999999999998</v>
      </c>
      <c r="K17174" s="147">
        <v>32.256</v>
      </c>
    </row>
    <row r="17175" spans="2:11" x14ac:dyDescent="0.2">
      <c r="B17175" s="21" t="str">
        <f t="shared" si="268"/>
        <v>Port PerryIce Accretion2075RCP6.0</v>
      </c>
      <c r="C17175" t="s">
        <v>422</v>
      </c>
      <c r="D17175" t="s">
        <v>486</v>
      </c>
      <c r="E17175" s="144" t="s">
        <v>192</v>
      </c>
      <c r="F17175" s="144">
        <v>2075</v>
      </c>
      <c r="G17175" s="147">
        <v>17.265681749932245</v>
      </c>
      <c r="H17175" s="147">
        <v>20.884875000000001</v>
      </c>
      <c r="I17175" s="147">
        <v>25.437499999999996</v>
      </c>
      <c r="J17175" s="147">
        <v>28.906812499999997</v>
      </c>
      <c r="K17175" s="147">
        <v>32.381999999999998</v>
      </c>
    </row>
    <row r="17176" spans="2:11" x14ac:dyDescent="0.2">
      <c r="B17176" s="21" t="str">
        <f t="shared" si="268"/>
        <v>Port PerryIce Accretion2080RCP6.0</v>
      </c>
      <c r="C17176" t="s">
        <v>422</v>
      </c>
      <c r="D17176" t="s">
        <v>486</v>
      </c>
      <c r="E17176" s="144" t="s">
        <v>192</v>
      </c>
      <c r="F17176" s="144">
        <v>2080</v>
      </c>
      <c r="G17176" s="147">
        <v>17.239587520587257</v>
      </c>
      <c r="H17176" s="147">
        <v>20.895250000000001</v>
      </c>
      <c r="I17176" s="147">
        <v>25.499999999999996</v>
      </c>
      <c r="J17176" s="147">
        <v>28.998624999999997</v>
      </c>
      <c r="K17176" s="147">
        <v>32.507999999999996</v>
      </c>
    </row>
    <row r="17177" spans="2:11" x14ac:dyDescent="0.2">
      <c r="B17177" s="21" t="str">
        <f t="shared" si="268"/>
        <v>Port PerryIce Accretion2085RCP6.0</v>
      </c>
      <c r="C17177" t="s">
        <v>422</v>
      </c>
      <c r="D17177" t="s">
        <v>486</v>
      </c>
      <c r="E17177" s="144" t="s">
        <v>192</v>
      </c>
      <c r="F17177" s="144">
        <v>2085</v>
      </c>
      <c r="G17177" s="147">
        <v>17.213493291242273</v>
      </c>
      <c r="H17177" s="147">
        <v>20.905625000000001</v>
      </c>
      <c r="I17177" s="147">
        <v>25.562499999999996</v>
      </c>
      <c r="J17177" s="147">
        <v>29.090437499999993</v>
      </c>
      <c r="K17177" s="147">
        <v>32.634</v>
      </c>
    </row>
    <row r="17178" spans="2:11" x14ac:dyDescent="0.2">
      <c r="B17178" s="21" t="str">
        <f t="shared" si="268"/>
        <v>Port PerryIce Accretion2090RCP6.0</v>
      </c>
      <c r="C17178" t="s">
        <v>422</v>
      </c>
      <c r="D17178" t="s">
        <v>486</v>
      </c>
      <c r="E17178" s="144" t="s">
        <v>192</v>
      </c>
      <c r="F17178" s="144">
        <v>2090</v>
      </c>
      <c r="G17178" s="147">
        <v>16.880067027389678</v>
      </c>
      <c r="H17178" s="147">
        <v>20.577083333333334</v>
      </c>
      <c r="I17178" s="147">
        <v>25.249999999999996</v>
      </c>
      <c r="J17178" s="147">
        <v>28.786749999999994</v>
      </c>
      <c r="K17178" s="147">
        <v>32.329499999999996</v>
      </c>
    </row>
    <row r="17179" spans="2:11" x14ac:dyDescent="0.2">
      <c r="B17179" s="21" t="str">
        <f t="shared" si="268"/>
        <v>Port PerryIce Accretion2095RCP6.0</v>
      </c>
      <c r="C17179" t="s">
        <v>422</v>
      </c>
      <c r="D17179" t="s">
        <v>486</v>
      </c>
      <c r="E17179" s="144" t="s">
        <v>192</v>
      </c>
      <c r="F17179" s="144">
        <v>2095</v>
      </c>
      <c r="G17179" s="147">
        <v>16.572734992882069</v>
      </c>
      <c r="H17179" s="147">
        <v>20.238166666666665</v>
      </c>
      <c r="I17179" s="147">
        <v>24.875</v>
      </c>
      <c r="J17179" s="147">
        <v>28.391249999999996</v>
      </c>
      <c r="K17179" s="147">
        <v>31.898999999999997</v>
      </c>
    </row>
    <row r="17180" spans="2:11" x14ac:dyDescent="0.2">
      <c r="B17180" s="21" t="str">
        <f t="shared" si="268"/>
        <v>Port PerryIce Accretion2100RCP6.0</v>
      </c>
      <c r="C17180" t="s">
        <v>422</v>
      </c>
      <c r="D17180" t="s">
        <v>486</v>
      </c>
      <c r="E17180" s="144" t="s">
        <v>192</v>
      </c>
      <c r="F17180" s="144">
        <v>2100</v>
      </c>
      <c r="G17180" s="147">
        <v>16.265402958374459</v>
      </c>
      <c r="H17180" s="147">
        <v>19.899249999999999</v>
      </c>
      <c r="I17180" s="147">
        <v>24.5</v>
      </c>
      <c r="J17180" s="147">
        <v>27.995749999999997</v>
      </c>
      <c r="K17180" s="147">
        <v>31.468499999999999</v>
      </c>
    </row>
    <row r="17181" spans="2:11" x14ac:dyDescent="0.2">
      <c r="B17181" s="21" t="str">
        <f t="shared" si="268"/>
        <v>Port PerryIce Accretion2023RCP8.5</v>
      </c>
      <c r="C17181" t="s">
        <v>422</v>
      </c>
      <c r="D17181" t="s">
        <v>486</v>
      </c>
      <c r="E17181" s="144" t="s">
        <v>191</v>
      </c>
      <c r="F17181" s="144">
        <v>2023</v>
      </c>
      <c r="G17181" s="147">
        <v>17.378756743760515</v>
      </c>
      <c r="H17181" s="147">
        <v>20.770749999999996</v>
      </c>
      <c r="I17181" s="147">
        <v>25.05</v>
      </c>
      <c r="J17181" s="147">
        <v>28.334749999999993</v>
      </c>
      <c r="K17181" s="147">
        <v>31.594499999999996</v>
      </c>
    </row>
    <row r="17182" spans="2:11" x14ac:dyDescent="0.2">
      <c r="B17182" s="21" t="str">
        <f t="shared" si="268"/>
        <v>Port PerryIce Accretion2025RCP8.5</v>
      </c>
      <c r="C17182" t="s">
        <v>422</v>
      </c>
      <c r="D17182" t="s">
        <v>486</v>
      </c>
      <c r="E17182" s="144" t="s">
        <v>191</v>
      </c>
      <c r="F17182" s="144">
        <v>2025</v>
      </c>
      <c r="G17182" s="147">
        <v>17.48313366114046</v>
      </c>
      <c r="H17182" s="147">
        <v>20.922916666666662</v>
      </c>
      <c r="I17182" s="147">
        <v>25.274999999999999</v>
      </c>
      <c r="J17182" s="147">
        <v>28.607833333333328</v>
      </c>
      <c r="K17182" s="147">
        <v>31.930499999999999</v>
      </c>
    </row>
    <row r="17183" spans="2:11" x14ac:dyDescent="0.2">
      <c r="B17183" s="21" t="str">
        <f t="shared" si="268"/>
        <v>Port PerryIce Accretion2030RCP8.5</v>
      </c>
      <c r="C17183" t="s">
        <v>422</v>
      </c>
      <c r="D17183" t="s">
        <v>486</v>
      </c>
      <c r="E17183" s="144" t="s">
        <v>191</v>
      </c>
      <c r="F17183" s="144">
        <v>2030</v>
      </c>
      <c r="G17183" s="147">
        <v>17.587510578520401</v>
      </c>
      <c r="H17183" s="147">
        <v>21.075083333333332</v>
      </c>
      <c r="I17183" s="147">
        <v>25.5</v>
      </c>
      <c r="J17183" s="147">
        <v>28.880916666666661</v>
      </c>
      <c r="K17183" s="147">
        <v>32.266500000000001</v>
      </c>
    </row>
    <row r="17184" spans="2:11" x14ac:dyDescent="0.2">
      <c r="B17184" s="21" t="str">
        <f t="shared" si="268"/>
        <v>Port PerryIce Accretion2035RCP8.5</v>
      </c>
      <c r="C17184" t="s">
        <v>422</v>
      </c>
      <c r="D17184" t="s">
        <v>486</v>
      </c>
      <c r="E17184" s="144" t="s">
        <v>191</v>
      </c>
      <c r="F17184" s="144">
        <v>2035</v>
      </c>
      <c r="G17184" s="147">
        <v>17.691887495900346</v>
      </c>
      <c r="H17184" s="147">
        <v>21.227249999999998</v>
      </c>
      <c r="I17184" s="147">
        <v>25.724999999999998</v>
      </c>
      <c r="J17184" s="147">
        <v>29.153999999999996</v>
      </c>
      <c r="K17184" s="147">
        <v>32.602499999999999</v>
      </c>
    </row>
    <row r="17185" spans="2:11" x14ac:dyDescent="0.2">
      <c r="B17185" s="21" t="str">
        <f t="shared" si="268"/>
        <v>Port PerryIce Accretion2040RCP8.5</v>
      </c>
      <c r="C17185" t="s">
        <v>422</v>
      </c>
      <c r="D17185" t="s">
        <v>486</v>
      </c>
      <c r="E17185" s="144" t="s">
        <v>191</v>
      </c>
      <c r="F17185" s="144">
        <v>2040</v>
      </c>
      <c r="G17185" s="147">
        <v>17.558516990359308</v>
      </c>
      <c r="H17185" s="147">
        <v>21.109666666666666</v>
      </c>
      <c r="I17185" s="147">
        <v>25.608333333333331</v>
      </c>
      <c r="J17185" s="147">
        <v>29.040999999999997</v>
      </c>
      <c r="K17185" s="147">
        <v>32.487000000000002</v>
      </c>
    </row>
    <row r="17186" spans="2:11" x14ac:dyDescent="0.2">
      <c r="B17186" s="21" t="str">
        <f t="shared" si="268"/>
        <v>Port PerryIce Accretion2045RCP8.5</v>
      </c>
      <c r="C17186" t="s">
        <v>422</v>
      </c>
      <c r="D17186" t="s">
        <v>486</v>
      </c>
      <c r="E17186" s="144" t="s">
        <v>191</v>
      </c>
      <c r="F17186" s="144">
        <v>2045</v>
      </c>
      <c r="G17186" s="147">
        <v>17.425146484818267</v>
      </c>
      <c r="H17186" s="147">
        <v>20.992083333333333</v>
      </c>
      <c r="I17186" s="147">
        <v>25.491666666666664</v>
      </c>
      <c r="J17186" s="147">
        <v>28.927999999999997</v>
      </c>
      <c r="K17186" s="147">
        <v>32.371499999999997</v>
      </c>
    </row>
    <row r="17187" spans="2:11" x14ac:dyDescent="0.2">
      <c r="B17187" s="21" t="str">
        <f t="shared" si="268"/>
        <v>Port PerryIce Accretion2050RCP8.5</v>
      </c>
      <c r="C17187" t="s">
        <v>422</v>
      </c>
      <c r="D17187" t="s">
        <v>486</v>
      </c>
      <c r="E17187" s="144" t="s">
        <v>191</v>
      </c>
      <c r="F17187" s="144">
        <v>2050</v>
      </c>
      <c r="G17187" s="147">
        <v>17.256983673483916</v>
      </c>
      <c r="H17187" s="147">
        <v>20.888333333333335</v>
      </c>
      <c r="I17187" s="147">
        <v>25.458333333333329</v>
      </c>
      <c r="J17187" s="147">
        <v>28.937416666666664</v>
      </c>
      <c r="K17187" s="147">
        <v>32.423999999999999</v>
      </c>
    </row>
    <row r="17188" spans="2:11" x14ac:dyDescent="0.2">
      <c r="B17188" s="21" t="str">
        <f t="shared" si="268"/>
        <v>Port PerryIce Accretion2055RCP8.5</v>
      </c>
      <c r="C17188" t="s">
        <v>422</v>
      </c>
      <c r="D17188" t="s">
        <v>486</v>
      </c>
      <c r="E17188" s="144" t="s">
        <v>191</v>
      </c>
      <c r="F17188" s="144">
        <v>2055</v>
      </c>
      <c r="G17188" s="147">
        <v>17.222191367690602</v>
      </c>
      <c r="H17188" s="147">
        <v>20.902166666666666</v>
      </c>
      <c r="I17188" s="147">
        <v>25.541666666666664</v>
      </c>
      <c r="J17188" s="147">
        <v>29.059833333333327</v>
      </c>
      <c r="K17188" s="147">
        <v>32.591999999999999</v>
      </c>
    </row>
    <row r="17189" spans="2:11" x14ac:dyDescent="0.2">
      <c r="B17189" s="21" t="str">
        <f t="shared" si="268"/>
        <v>Port PerryIce Accretion2060RCP8.5</v>
      </c>
      <c r="C17189" t="s">
        <v>422</v>
      </c>
      <c r="D17189" t="s">
        <v>486</v>
      </c>
      <c r="E17189" s="144" t="s">
        <v>191</v>
      </c>
      <c r="F17189" s="144">
        <v>2060</v>
      </c>
      <c r="G17189" s="147">
        <v>16.880067027389678</v>
      </c>
      <c r="H17189" s="147">
        <v>20.577083333333334</v>
      </c>
      <c r="I17189" s="147">
        <v>25.249999999999996</v>
      </c>
      <c r="J17189" s="147">
        <v>28.786749999999994</v>
      </c>
      <c r="K17189" s="147">
        <v>32.329499999999996</v>
      </c>
    </row>
    <row r="17190" spans="2:11" x14ac:dyDescent="0.2">
      <c r="B17190" s="21" t="str">
        <f t="shared" si="268"/>
        <v>Port PerryIce Accretion2065RCP8.5</v>
      </c>
      <c r="C17190" t="s">
        <v>422</v>
      </c>
      <c r="D17190" t="s">
        <v>486</v>
      </c>
      <c r="E17190" s="144" t="s">
        <v>191</v>
      </c>
      <c r="F17190" s="144">
        <v>2065</v>
      </c>
      <c r="G17190" s="147">
        <v>16.572734992882069</v>
      </c>
      <c r="H17190" s="147">
        <v>20.238166666666665</v>
      </c>
      <c r="I17190" s="147">
        <v>24.875</v>
      </c>
      <c r="J17190" s="147">
        <v>28.391249999999996</v>
      </c>
      <c r="K17190" s="147">
        <v>31.898999999999997</v>
      </c>
    </row>
    <row r="17191" spans="2:11" x14ac:dyDescent="0.2">
      <c r="B17191" s="21" t="str">
        <f t="shared" si="268"/>
        <v>Port PerryIce Accretion2070RCP8.5</v>
      </c>
      <c r="C17191" t="s">
        <v>422</v>
      </c>
      <c r="D17191" t="s">
        <v>486</v>
      </c>
      <c r="E17191" s="144" t="s">
        <v>191</v>
      </c>
      <c r="F17191" s="144">
        <v>2070</v>
      </c>
      <c r="G17191" s="147">
        <v>15.998661947292382</v>
      </c>
      <c r="H17191" s="147">
        <v>19.622583333333331</v>
      </c>
      <c r="I17191" s="147">
        <v>24.208333333333332</v>
      </c>
      <c r="J17191" s="147">
        <v>27.684999999999995</v>
      </c>
      <c r="K17191" s="147">
        <v>31.142999999999997</v>
      </c>
    </row>
    <row r="17192" spans="2:11" x14ac:dyDescent="0.2">
      <c r="B17192" s="21" t="str">
        <f t="shared" si="268"/>
        <v>Port PerryIce Accretion2075RCP8.5</v>
      </c>
      <c r="C17192" t="s">
        <v>422</v>
      </c>
      <c r="D17192" t="s">
        <v>486</v>
      </c>
      <c r="E17192" s="144" t="s">
        <v>191</v>
      </c>
      <c r="F17192" s="144">
        <v>2075</v>
      </c>
      <c r="G17192" s="147">
        <v>15.731920936210305</v>
      </c>
      <c r="H17192" s="147">
        <v>19.345916666666668</v>
      </c>
      <c r="I17192" s="147">
        <v>23.916666666666668</v>
      </c>
      <c r="J17192" s="147">
        <v>27.374249999999996</v>
      </c>
      <c r="K17192" s="147">
        <v>30.817499999999999</v>
      </c>
    </row>
    <row r="17193" spans="2:11" x14ac:dyDescent="0.2">
      <c r="B17193" s="21" t="str">
        <f t="shared" si="268"/>
        <v>Port PerryIce Accretion2080RCP8.5</v>
      </c>
      <c r="C17193" t="s">
        <v>422</v>
      </c>
      <c r="D17193" t="s">
        <v>486</v>
      </c>
      <c r="E17193" s="144" t="s">
        <v>191</v>
      </c>
      <c r="F17193" s="144">
        <v>2080</v>
      </c>
      <c r="G17193" s="147">
        <v>15.465179925128227</v>
      </c>
      <c r="H17193" s="147">
        <v>19.06925</v>
      </c>
      <c r="I17193" s="147">
        <v>23.625</v>
      </c>
      <c r="J17193" s="147">
        <v>27.063499999999994</v>
      </c>
      <c r="K17193" s="147">
        <v>30.491999999999997</v>
      </c>
    </row>
    <row r="17194" spans="2:11" x14ac:dyDescent="0.2">
      <c r="B17194" s="21" t="str">
        <f t="shared" si="268"/>
        <v>Port PerryIce Accretion2085RCP8.5</v>
      </c>
      <c r="C17194" t="s">
        <v>422</v>
      </c>
      <c r="D17194" t="s">
        <v>486</v>
      </c>
      <c r="E17194" s="144" t="s">
        <v>191</v>
      </c>
      <c r="F17194" s="144">
        <v>2085</v>
      </c>
      <c r="G17194" s="147">
        <v>14.89110687953854</v>
      </c>
      <c r="H17194" s="147">
        <v>18.426000000000002</v>
      </c>
      <c r="I17194" s="147">
        <v>22.887499999999999</v>
      </c>
      <c r="J17194" s="147">
        <v>26.258374999999994</v>
      </c>
      <c r="K17194" s="147">
        <v>29.62575</v>
      </c>
    </row>
    <row r="17195" spans="2:11" x14ac:dyDescent="0.2">
      <c r="B17195" s="21" t="str">
        <f t="shared" si="268"/>
        <v>Port PerryIce Accretion2090RCP8.5</v>
      </c>
      <c r="C17195" t="s">
        <v>422</v>
      </c>
      <c r="D17195" t="s">
        <v>486</v>
      </c>
      <c r="E17195" s="144" t="s">
        <v>191</v>
      </c>
      <c r="F17195" s="144">
        <v>2090</v>
      </c>
      <c r="G17195" s="147">
        <v>14.317033833948853</v>
      </c>
      <c r="H17195" s="147">
        <v>17.78275</v>
      </c>
      <c r="I17195" s="147">
        <v>22.15</v>
      </c>
      <c r="J17195" s="147">
        <v>25.453249999999997</v>
      </c>
      <c r="K17195" s="147">
        <v>28.759500000000003</v>
      </c>
    </row>
    <row r="17196" spans="2:11" x14ac:dyDescent="0.2">
      <c r="B17196" s="21" t="str">
        <f t="shared" si="268"/>
        <v>Port PerryIce Accretion2095RCP8.5</v>
      </c>
      <c r="C17196" t="s">
        <v>422</v>
      </c>
      <c r="D17196" t="s">
        <v>486</v>
      </c>
      <c r="E17196" s="144" t="s">
        <v>191</v>
      </c>
      <c r="F17196" s="144">
        <v>2095</v>
      </c>
      <c r="G17196" s="147">
        <v>14.317033833948853</v>
      </c>
      <c r="H17196" s="147">
        <v>17.78275</v>
      </c>
      <c r="I17196" s="147">
        <v>22.15</v>
      </c>
      <c r="J17196" s="147">
        <v>25.453249999999997</v>
      </c>
      <c r="K17196" s="147">
        <v>28.759500000000003</v>
      </c>
    </row>
    <row r="17197" spans="2:11" x14ac:dyDescent="0.2">
      <c r="B17197" s="21" t="str">
        <f t="shared" si="268"/>
        <v>Port PerryIce Accretion2100RCP8.5</v>
      </c>
      <c r="C17197" t="s">
        <v>422</v>
      </c>
      <c r="D17197" t="s">
        <v>486</v>
      </c>
      <c r="E17197" s="144" t="s">
        <v>191</v>
      </c>
      <c r="F17197" s="144">
        <v>2100</v>
      </c>
      <c r="G17197" s="147">
        <v>14.317033833948853</v>
      </c>
      <c r="H17197" s="147">
        <v>17.78275</v>
      </c>
      <c r="I17197" s="147">
        <v>22.15</v>
      </c>
      <c r="J17197" s="147">
        <v>25.453249999999997</v>
      </c>
      <c r="K17197" s="147">
        <v>28.759500000000003</v>
      </c>
    </row>
    <row r="17198" spans="2:11" x14ac:dyDescent="0.2">
      <c r="B17198" s="21" t="str">
        <f t="shared" si="268"/>
        <v>Port PerryWind2023RCP4.5</v>
      </c>
      <c r="C17198" t="s">
        <v>422</v>
      </c>
      <c r="D17198" t="s">
        <v>1</v>
      </c>
      <c r="E17198" s="144" t="s">
        <v>193</v>
      </c>
      <c r="F17198" s="144">
        <v>2023</v>
      </c>
      <c r="G17198" s="147">
        <v>76.487964155708937</v>
      </c>
      <c r="H17198" s="147">
        <v>82.388328000000001</v>
      </c>
      <c r="I17198" s="147">
        <v>88.58959999999999</v>
      </c>
      <c r="J17198" s="147">
        <v>94.790872000000007</v>
      </c>
      <c r="K17198" s="147">
        <v>101.00217599999999</v>
      </c>
    </row>
    <row r="17199" spans="2:11" x14ac:dyDescent="0.2">
      <c r="B17199" s="21" t="str">
        <f t="shared" si="268"/>
        <v>Port PerryWind2025RCP4.5</v>
      </c>
      <c r="C17199" t="s">
        <v>422</v>
      </c>
      <c r="D17199" t="s">
        <v>1</v>
      </c>
      <c r="E17199" s="144" t="s">
        <v>193</v>
      </c>
      <c r="F17199" s="144">
        <v>2025</v>
      </c>
      <c r="G17199" s="147">
        <v>76.522158059811929</v>
      </c>
      <c r="H17199" s="147">
        <v>82.433340000000001</v>
      </c>
      <c r="I17199" s="147">
        <v>88.64973333333333</v>
      </c>
      <c r="J17199" s="147">
        <v>94.86463066666667</v>
      </c>
      <c r="K17199" s="147">
        <v>101.08744799999999</v>
      </c>
    </row>
    <row r="17200" spans="2:11" x14ac:dyDescent="0.2">
      <c r="B17200" s="21" t="str">
        <f t="shared" si="268"/>
        <v>Port PerryWind2030RCP4.5</v>
      </c>
      <c r="C17200" t="s">
        <v>422</v>
      </c>
      <c r="D17200" t="s">
        <v>1</v>
      </c>
      <c r="E17200" s="144" t="s">
        <v>193</v>
      </c>
      <c r="F17200" s="144">
        <v>2030</v>
      </c>
      <c r="G17200" s="147">
        <v>76.556351963914921</v>
      </c>
      <c r="H17200" s="147">
        <v>82.478352000000001</v>
      </c>
      <c r="I17200" s="147">
        <v>88.709866666666656</v>
      </c>
      <c r="J17200" s="147">
        <v>94.938389333333348</v>
      </c>
      <c r="K17200" s="147">
        <v>101.17272</v>
      </c>
    </row>
    <row r="17201" spans="2:11" x14ac:dyDescent="0.2">
      <c r="B17201" s="21" t="str">
        <f t="shared" si="268"/>
        <v>Port PerryWind2035RCP4.5</v>
      </c>
      <c r="C17201" t="s">
        <v>422</v>
      </c>
      <c r="D17201" t="s">
        <v>1</v>
      </c>
      <c r="E17201" s="144" t="s">
        <v>193</v>
      </c>
      <c r="F17201" s="144">
        <v>2035</v>
      </c>
      <c r="G17201" s="147">
        <v>76.590545868017912</v>
      </c>
      <c r="H17201" s="147">
        <v>82.523364000000001</v>
      </c>
      <c r="I17201" s="147">
        <v>88.769999999999982</v>
      </c>
      <c r="J17201" s="147">
        <v>95.01214800000001</v>
      </c>
      <c r="K17201" s="147">
        <v>101.257992</v>
      </c>
    </row>
    <row r="17202" spans="2:11" x14ac:dyDescent="0.2">
      <c r="B17202" s="21" t="str">
        <f t="shared" si="268"/>
        <v>Port PerryWind2040RCP4.5</v>
      </c>
      <c r="C17202" t="s">
        <v>422</v>
      </c>
      <c r="D17202" t="s">
        <v>1</v>
      </c>
      <c r="E17202" s="144" t="s">
        <v>193</v>
      </c>
      <c r="F17202" s="144">
        <v>2040</v>
      </c>
      <c r="G17202" s="147">
        <v>76.624739772120904</v>
      </c>
      <c r="H17202" s="147">
        <v>82.568376000000001</v>
      </c>
      <c r="I17202" s="147">
        <v>88.830133333333322</v>
      </c>
      <c r="J17202" s="147">
        <v>95.085906666666673</v>
      </c>
      <c r="K17202" s="147">
        <v>101.34326399999999</v>
      </c>
    </row>
    <row r="17203" spans="2:11" x14ac:dyDescent="0.2">
      <c r="B17203" s="21" t="str">
        <f t="shared" si="268"/>
        <v>Port PerryWind2045RCP4.5</v>
      </c>
      <c r="C17203" t="s">
        <v>422</v>
      </c>
      <c r="D17203" t="s">
        <v>1</v>
      </c>
      <c r="E17203" s="144" t="s">
        <v>193</v>
      </c>
      <c r="F17203" s="144">
        <v>2045</v>
      </c>
      <c r="G17203" s="147">
        <v>76.658933676223896</v>
      </c>
      <c r="H17203" s="147">
        <v>82.613388</v>
      </c>
      <c r="I17203" s="147">
        <v>88.890266666666662</v>
      </c>
      <c r="J17203" s="147">
        <v>95.159665333333351</v>
      </c>
      <c r="K17203" s="147">
        <v>101.42853599999999</v>
      </c>
    </row>
    <row r="17204" spans="2:11" x14ac:dyDescent="0.2">
      <c r="B17204" s="21" t="str">
        <f t="shared" si="268"/>
        <v>Port PerryWind2050RCP4.5</v>
      </c>
      <c r="C17204" t="s">
        <v>422</v>
      </c>
      <c r="D17204" t="s">
        <v>1</v>
      </c>
      <c r="E17204" s="144" t="s">
        <v>193</v>
      </c>
      <c r="F17204" s="144">
        <v>2050</v>
      </c>
      <c r="G17204" s="147">
        <v>76.761515388532871</v>
      </c>
      <c r="H17204" s="147">
        <v>82.7386032</v>
      </c>
      <c r="I17204" s="147">
        <v>89.043679999999995</v>
      </c>
      <c r="J17204" s="147">
        <v>95.337000000000018</v>
      </c>
      <c r="K17204" s="147">
        <v>101.6301792</v>
      </c>
    </row>
    <row r="17205" spans="2:11" x14ac:dyDescent="0.2">
      <c r="B17205" s="21" t="str">
        <f t="shared" si="268"/>
        <v>Port PerryWind2055RCP4.5</v>
      </c>
      <c r="C17205" t="s">
        <v>422</v>
      </c>
      <c r="D17205" t="s">
        <v>1</v>
      </c>
      <c r="E17205" s="144" t="s">
        <v>193</v>
      </c>
      <c r="F17205" s="144">
        <v>2055</v>
      </c>
      <c r="G17205" s="147">
        <v>76.82990319673884</v>
      </c>
      <c r="H17205" s="147">
        <v>82.8188064</v>
      </c>
      <c r="I17205" s="147">
        <v>89.136959999999988</v>
      </c>
      <c r="J17205" s="147">
        <v>95.440576000000007</v>
      </c>
      <c r="K17205" s="147">
        <v>101.7465504</v>
      </c>
    </row>
    <row r="17206" spans="2:11" x14ac:dyDescent="0.2">
      <c r="B17206" s="21" t="str">
        <f t="shared" si="268"/>
        <v>Port PerryWind2060RCP4.5</v>
      </c>
      <c r="C17206" t="s">
        <v>422</v>
      </c>
      <c r="D17206" t="s">
        <v>1</v>
      </c>
      <c r="E17206" s="144" t="s">
        <v>193</v>
      </c>
      <c r="F17206" s="144">
        <v>2060</v>
      </c>
      <c r="G17206" s="147">
        <v>76.898291004944824</v>
      </c>
      <c r="H17206" s="147">
        <v>82.899009599999999</v>
      </c>
      <c r="I17206" s="147">
        <v>89.230239999999995</v>
      </c>
      <c r="J17206" s="147">
        <v>95.544152000000011</v>
      </c>
      <c r="K17206" s="147">
        <v>101.86292159999999</v>
      </c>
    </row>
    <row r="17207" spans="2:11" x14ac:dyDescent="0.2">
      <c r="B17207" s="21" t="str">
        <f t="shared" si="268"/>
        <v>Port PerryWind2065RCP4.5</v>
      </c>
      <c r="C17207" t="s">
        <v>422</v>
      </c>
      <c r="D17207" t="s">
        <v>1</v>
      </c>
      <c r="E17207" s="144" t="s">
        <v>193</v>
      </c>
      <c r="F17207" s="144">
        <v>2065</v>
      </c>
      <c r="G17207" s="147">
        <v>76.966678813150793</v>
      </c>
      <c r="H17207" s="147">
        <v>82.979212799999999</v>
      </c>
      <c r="I17207" s="147">
        <v>89.323519999999988</v>
      </c>
      <c r="J17207" s="147">
        <v>95.647728000000001</v>
      </c>
      <c r="K17207" s="147">
        <v>101.9792928</v>
      </c>
    </row>
    <row r="17208" spans="2:11" x14ac:dyDescent="0.2">
      <c r="B17208" s="21" t="str">
        <f t="shared" si="268"/>
        <v>Port PerryWind2070RCP4.5</v>
      </c>
      <c r="C17208" t="s">
        <v>422</v>
      </c>
      <c r="D17208" t="s">
        <v>1</v>
      </c>
      <c r="E17208" s="144" t="s">
        <v>193</v>
      </c>
      <c r="F17208" s="144">
        <v>2070</v>
      </c>
      <c r="G17208" s="147">
        <v>77.035066621356776</v>
      </c>
      <c r="H17208" s="147">
        <v>83.059415999999999</v>
      </c>
      <c r="I17208" s="147">
        <v>89.416799999999995</v>
      </c>
      <c r="J17208" s="147">
        <v>95.751304000000005</v>
      </c>
      <c r="K17208" s="147">
        <v>102.095664</v>
      </c>
    </row>
    <row r="17209" spans="2:11" x14ac:dyDescent="0.2">
      <c r="B17209" s="21" t="str">
        <f t="shared" si="268"/>
        <v>Port PerryWind2075RCP4.5</v>
      </c>
      <c r="C17209" t="s">
        <v>422</v>
      </c>
      <c r="D17209" t="s">
        <v>1</v>
      </c>
      <c r="E17209" s="144" t="s">
        <v>193</v>
      </c>
      <c r="F17209" s="144">
        <v>2075</v>
      </c>
      <c r="G17209" s="147">
        <v>77.109786634026278</v>
      </c>
      <c r="H17209" s="147">
        <v>83.152168000000003</v>
      </c>
      <c r="I17209" s="147">
        <v>89.531199999999998</v>
      </c>
      <c r="J17209" s="147">
        <v>95.886266666666671</v>
      </c>
      <c r="K17209" s="147">
        <v>102.249488</v>
      </c>
    </row>
    <row r="17210" spans="2:11" x14ac:dyDescent="0.2">
      <c r="B17210" s="21" t="str">
        <f t="shared" si="268"/>
        <v>Port PerryWind2080RCP4.5</v>
      </c>
      <c r="C17210" t="s">
        <v>422</v>
      </c>
      <c r="D17210" t="s">
        <v>1</v>
      </c>
      <c r="E17210" s="144" t="s">
        <v>193</v>
      </c>
      <c r="F17210" s="144">
        <v>2080</v>
      </c>
      <c r="G17210" s="147">
        <v>77.184506646695766</v>
      </c>
      <c r="H17210" s="147">
        <v>83.244920000000008</v>
      </c>
      <c r="I17210" s="147">
        <v>89.645600000000002</v>
      </c>
      <c r="J17210" s="147">
        <v>96.021229333333338</v>
      </c>
      <c r="K17210" s="147">
        <v>102.403312</v>
      </c>
    </row>
    <row r="17211" spans="2:11" x14ac:dyDescent="0.2">
      <c r="B17211" s="21" t="str">
        <f t="shared" si="268"/>
        <v>Port PerryWind2085RCP4.5</v>
      </c>
      <c r="C17211" t="s">
        <v>422</v>
      </c>
      <c r="D17211" t="s">
        <v>1</v>
      </c>
      <c r="E17211" s="144" t="s">
        <v>193</v>
      </c>
      <c r="F17211" s="144">
        <v>2085</v>
      </c>
      <c r="G17211" s="147">
        <v>77.259226659365254</v>
      </c>
      <c r="H17211" s="147">
        <v>83.337671999999998</v>
      </c>
      <c r="I17211" s="147">
        <v>89.759999999999991</v>
      </c>
      <c r="J17211" s="147">
        <v>96.156192000000004</v>
      </c>
      <c r="K17211" s="147">
        <v>102.55713599999999</v>
      </c>
    </row>
    <row r="17212" spans="2:11" x14ac:dyDescent="0.2">
      <c r="B17212" s="21" t="str">
        <f t="shared" si="268"/>
        <v>Port PerryWind2090RCP4.5</v>
      </c>
      <c r="C17212" t="s">
        <v>422</v>
      </c>
      <c r="D17212" t="s">
        <v>1</v>
      </c>
      <c r="E17212" s="144" t="s">
        <v>193</v>
      </c>
      <c r="F17212" s="144">
        <v>2090</v>
      </c>
      <c r="G17212" s="147">
        <v>77.333946672034756</v>
      </c>
      <c r="H17212" s="147">
        <v>83.430424000000002</v>
      </c>
      <c r="I17212" s="147">
        <v>89.874399999999994</v>
      </c>
      <c r="J17212" s="147">
        <v>96.291154666666685</v>
      </c>
      <c r="K17212" s="147">
        <v>102.71095999999999</v>
      </c>
    </row>
    <row r="17213" spans="2:11" x14ac:dyDescent="0.2">
      <c r="B17213" s="21" t="str">
        <f t="shared" si="268"/>
        <v>Port PerryWind2095RCP4.5</v>
      </c>
      <c r="C17213" t="s">
        <v>422</v>
      </c>
      <c r="D17213" t="s">
        <v>1</v>
      </c>
      <c r="E17213" s="144" t="s">
        <v>193</v>
      </c>
      <c r="F17213" s="144">
        <v>2095</v>
      </c>
      <c r="G17213" s="147">
        <v>77.408666684704258</v>
      </c>
      <c r="H17213" s="147">
        <v>83.523176000000007</v>
      </c>
      <c r="I17213" s="147">
        <v>89.988799999999998</v>
      </c>
      <c r="J17213" s="147">
        <v>96.426117333333352</v>
      </c>
      <c r="K17213" s="147">
        <v>102.86478399999999</v>
      </c>
    </row>
    <row r="17214" spans="2:11" x14ac:dyDescent="0.2">
      <c r="B17214" s="21" t="str">
        <f t="shared" si="268"/>
        <v>Port PerryWind2100RCP4.5</v>
      </c>
      <c r="C17214" t="s">
        <v>422</v>
      </c>
      <c r="D17214" t="s">
        <v>1</v>
      </c>
      <c r="E17214" s="144" t="s">
        <v>193</v>
      </c>
      <c r="F17214" s="144">
        <v>2100</v>
      </c>
      <c r="G17214" s="147">
        <v>77.483386697373746</v>
      </c>
      <c r="H17214" s="147">
        <v>83.615928000000011</v>
      </c>
      <c r="I17214" s="147">
        <v>90.103200000000001</v>
      </c>
      <c r="J17214" s="147">
        <v>96.561080000000018</v>
      </c>
      <c r="K17214" s="147">
        <v>103.01860799999999</v>
      </c>
    </row>
    <row r="17215" spans="2:11" x14ac:dyDescent="0.2">
      <c r="B17215" s="21" t="str">
        <f t="shared" si="268"/>
        <v>Port PerryWind2023RCP6.0</v>
      </c>
      <c r="C17215" t="s">
        <v>422</v>
      </c>
      <c r="D17215" t="s">
        <v>1</v>
      </c>
      <c r="E17215" s="144" t="s">
        <v>192</v>
      </c>
      <c r="F17215" s="144">
        <v>2023</v>
      </c>
      <c r="G17215" s="147">
        <v>76.487964155708937</v>
      </c>
      <c r="H17215" s="147">
        <v>82.388328000000001</v>
      </c>
      <c r="I17215" s="147">
        <v>88.58959999999999</v>
      </c>
      <c r="J17215" s="147">
        <v>94.790872000000007</v>
      </c>
      <c r="K17215" s="147">
        <v>101.00217599999999</v>
      </c>
    </row>
    <row r="17216" spans="2:11" x14ac:dyDescent="0.2">
      <c r="B17216" s="21" t="str">
        <f t="shared" si="268"/>
        <v>Port PerryWind2025RCP6.0</v>
      </c>
      <c r="C17216" t="s">
        <v>422</v>
      </c>
      <c r="D17216" t="s">
        <v>1</v>
      </c>
      <c r="E17216" s="144" t="s">
        <v>192</v>
      </c>
      <c r="F17216" s="144">
        <v>2025</v>
      </c>
      <c r="G17216" s="147">
        <v>76.522158059811929</v>
      </c>
      <c r="H17216" s="147">
        <v>82.433340000000001</v>
      </c>
      <c r="I17216" s="147">
        <v>88.64973333333333</v>
      </c>
      <c r="J17216" s="147">
        <v>94.86463066666667</v>
      </c>
      <c r="K17216" s="147">
        <v>101.08744799999999</v>
      </c>
    </row>
    <row r="17217" spans="2:11" x14ac:dyDescent="0.2">
      <c r="B17217" s="21" t="str">
        <f t="shared" si="268"/>
        <v>Port PerryWind2030RCP6.0</v>
      </c>
      <c r="C17217" t="s">
        <v>422</v>
      </c>
      <c r="D17217" t="s">
        <v>1</v>
      </c>
      <c r="E17217" s="144" t="s">
        <v>192</v>
      </c>
      <c r="F17217" s="144">
        <v>2030</v>
      </c>
      <c r="G17217" s="147">
        <v>76.556351963914921</v>
      </c>
      <c r="H17217" s="147">
        <v>82.478352000000001</v>
      </c>
      <c r="I17217" s="147">
        <v>88.709866666666656</v>
      </c>
      <c r="J17217" s="147">
        <v>94.938389333333348</v>
      </c>
      <c r="K17217" s="147">
        <v>101.17272</v>
      </c>
    </row>
    <row r="17218" spans="2:11" x14ac:dyDescent="0.2">
      <c r="B17218" s="21" t="str">
        <f t="shared" si="268"/>
        <v>Port PerryWind2035RCP6.0</v>
      </c>
      <c r="C17218" t="s">
        <v>422</v>
      </c>
      <c r="D17218" t="s">
        <v>1</v>
      </c>
      <c r="E17218" s="144" t="s">
        <v>192</v>
      </c>
      <c r="F17218" s="144">
        <v>2035</v>
      </c>
      <c r="G17218" s="147">
        <v>76.590545868017912</v>
      </c>
      <c r="H17218" s="147">
        <v>82.523364000000001</v>
      </c>
      <c r="I17218" s="147">
        <v>88.769999999999982</v>
      </c>
      <c r="J17218" s="147">
        <v>95.01214800000001</v>
      </c>
      <c r="K17218" s="147">
        <v>101.257992</v>
      </c>
    </row>
    <row r="17219" spans="2:11" x14ac:dyDescent="0.2">
      <c r="B17219" s="21" t="str">
        <f t="shared" si="268"/>
        <v>Port PerryWind2040RCP6.0</v>
      </c>
      <c r="C17219" t="s">
        <v>422</v>
      </c>
      <c r="D17219" t="s">
        <v>1</v>
      </c>
      <c r="E17219" s="144" t="s">
        <v>192</v>
      </c>
      <c r="F17219" s="144">
        <v>2040</v>
      </c>
      <c r="G17219" s="147">
        <v>76.624739772120904</v>
      </c>
      <c r="H17219" s="147">
        <v>82.568376000000001</v>
      </c>
      <c r="I17219" s="147">
        <v>88.830133333333322</v>
      </c>
      <c r="J17219" s="147">
        <v>95.085906666666673</v>
      </c>
      <c r="K17219" s="147">
        <v>101.34326399999999</v>
      </c>
    </row>
    <row r="17220" spans="2:11" x14ac:dyDescent="0.2">
      <c r="B17220" s="21" t="str">
        <f t="shared" si="268"/>
        <v>Port PerryWind2045RCP6.0</v>
      </c>
      <c r="C17220" t="s">
        <v>422</v>
      </c>
      <c r="D17220" t="s">
        <v>1</v>
      </c>
      <c r="E17220" s="144" t="s">
        <v>192</v>
      </c>
      <c r="F17220" s="144">
        <v>2045</v>
      </c>
      <c r="G17220" s="147">
        <v>76.658933676223896</v>
      </c>
      <c r="H17220" s="147">
        <v>82.613388</v>
      </c>
      <c r="I17220" s="147">
        <v>88.890266666666662</v>
      </c>
      <c r="J17220" s="147">
        <v>95.159665333333351</v>
      </c>
      <c r="K17220" s="147">
        <v>101.42853599999999</v>
      </c>
    </row>
    <row r="17221" spans="2:11" x14ac:dyDescent="0.2">
      <c r="B17221" s="21" t="str">
        <f t="shared" si="268"/>
        <v>Port PerryWind2050RCP6.0</v>
      </c>
      <c r="C17221" t="s">
        <v>422</v>
      </c>
      <c r="D17221" t="s">
        <v>1</v>
      </c>
      <c r="E17221" s="144" t="s">
        <v>192</v>
      </c>
      <c r="F17221" s="144">
        <v>2050</v>
      </c>
      <c r="G17221" s="147">
        <v>76.761515388532871</v>
      </c>
      <c r="H17221" s="147">
        <v>82.7386032</v>
      </c>
      <c r="I17221" s="147">
        <v>89.043679999999995</v>
      </c>
      <c r="J17221" s="147">
        <v>95.337000000000018</v>
      </c>
      <c r="K17221" s="147">
        <v>101.6301792</v>
      </c>
    </row>
    <row r="17222" spans="2:11" x14ac:dyDescent="0.2">
      <c r="B17222" s="21" t="str">
        <f t="shared" si="268"/>
        <v>Port PerryWind2055RCP6.0</v>
      </c>
      <c r="C17222" t="s">
        <v>422</v>
      </c>
      <c r="D17222" t="s">
        <v>1</v>
      </c>
      <c r="E17222" s="144" t="s">
        <v>192</v>
      </c>
      <c r="F17222" s="144">
        <v>2055</v>
      </c>
      <c r="G17222" s="147">
        <v>76.82990319673884</v>
      </c>
      <c r="H17222" s="147">
        <v>82.8188064</v>
      </c>
      <c r="I17222" s="147">
        <v>89.136959999999988</v>
      </c>
      <c r="J17222" s="147">
        <v>95.440576000000007</v>
      </c>
      <c r="K17222" s="147">
        <v>101.7465504</v>
      </c>
    </row>
    <row r="17223" spans="2:11" x14ac:dyDescent="0.2">
      <c r="B17223" s="21" t="str">
        <f t="shared" si="268"/>
        <v>Port PerryWind2060RCP6.0</v>
      </c>
      <c r="C17223" t="s">
        <v>422</v>
      </c>
      <c r="D17223" t="s">
        <v>1</v>
      </c>
      <c r="E17223" s="144" t="s">
        <v>192</v>
      </c>
      <c r="F17223" s="144">
        <v>2060</v>
      </c>
      <c r="G17223" s="147">
        <v>76.898291004944824</v>
      </c>
      <c r="H17223" s="147">
        <v>82.899009599999999</v>
      </c>
      <c r="I17223" s="147">
        <v>89.230239999999995</v>
      </c>
      <c r="J17223" s="147">
        <v>95.544152000000011</v>
      </c>
      <c r="K17223" s="147">
        <v>101.86292159999999</v>
      </c>
    </row>
    <row r="17224" spans="2:11" x14ac:dyDescent="0.2">
      <c r="B17224" s="21" t="str">
        <f t="shared" si="268"/>
        <v>Port PerryWind2065RCP6.0</v>
      </c>
      <c r="C17224" t="s">
        <v>422</v>
      </c>
      <c r="D17224" t="s">
        <v>1</v>
      </c>
      <c r="E17224" s="144" t="s">
        <v>192</v>
      </c>
      <c r="F17224" s="144">
        <v>2065</v>
      </c>
      <c r="G17224" s="147">
        <v>76.966678813150793</v>
      </c>
      <c r="H17224" s="147">
        <v>82.979212799999999</v>
      </c>
      <c r="I17224" s="147">
        <v>89.323519999999988</v>
      </c>
      <c r="J17224" s="147">
        <v>95.647728000000001</v>
      </c>
      <c r="K17224" s="147">
        <v>101.9792928</v>
      </c>
    </row>
    <row r="17225" spans="2:11" x14ac:dyDescent="0.2">
      <c r="B17225" s="21" t="str">
        <f t="shared" si="268"/>
        <v>Port PerryWind2070RCP6.0</v>
      </c>
      <c r="C17225" t="s">
        <v>422</v>
      </c>
      <c r="D17225" t="s">
        <v>1</v>
      </c>
      <c r="E17225" s="144" t="s">
        <v>192</v>
      </c>
      <c r="F17225" s="144">
        <v>2070</v>
      </c>
      <c r="G17225" s="147">
        <v>77.035066621356776</v>
      </c>
      <c r="H17225" s="147">
        <v>83.059415999999999</v>
      </c>
      <c r="I17225" s="147">
        <v>89.416799999999995</v>
      </c>
      <c r="J17225" s="147">
        <v>95.751304000000005</v>
      </c>
      <c r="K17225" s="147">
        <v>102.095664</v>
      </c>
    </row>
    <row r="17226" spans="2:11" x14ac:dyDescent="0.2">
      <c r="B17226" s="21" t="str">
        <f t="shared" si="268"/>
        <v>Port PerryWind2075RCP6.0</v>
      </c>
      <c r="C17226" t="s">
        <v>422</v>
      </c>
      <c r="D17226" t="s">
        <v>1</v>
      </c>
      <c r="E17226" s="144" t="s">
        <v>192</v>
      </c>
      <c r="F17226" s="144">
        <v>2075</v>
      </c>
      <c r="G17226" s="147">
        <v>77.147146640361015</v>
      </c>
      <c r="H17226" s="147">
        <v>83.198543999999998</v>
      </c>
      <c r="I17226" s="147">
        <v>89.588399999999993</v>
      </c>
      <c r="J17226" s="147">
        <v>95.953748000000004</v>
      </c>
      <c r="K17226" s="147">
        <v>102.32639999999999</v>
      </c>
    </row>
    <row r="17227" spans="2:11" x14ac:dyDescent="0.2">
      <c r="B17227" s="21" t="str">
        <f t="shared" si="268"/>
        <v>Port PerryWind2080RCP6.0</v>
      </c>
      <c r="C17227" t="s">
        <v>422</v>
      </c>
      <c r="D17227" t="s">
        <v>1</v>
      </c>
      <c r="E17227" s="144" t="s">
        <v>192</v>
      </c>
      <c r="F17227" s="144">
        <v>2080</v>
      </c>
      <c r="G17227" s="147">
        <v>77.259226659365254</v>
      </c>
      <c r="H17227" s="147">
        <v>83.337671999999998</v>
      </c>
      <c r="I17227" s="147">
        <v>89.759999999999991</v>
      </c>
      <c r="J17227" s="147">
        <v>96.156192000000004</v>
      </c>
      <c r="K17227" s="147">
        <v>102.55713599999999</v>
      </c>
    </row>
    <row r="17228" spans="2:11" x14ac:dyDescent="0.2">
      <c r="B17228" s="21" t="str">
        <f t="shared" ref="B17228:B17291" si="269">C17228&amp;D17228&amp;F17228&amp;E17228</f>
        <v>Port PerryWind2085RCP6.0</v>
      </c>
      <c r="C17228" t="s">
        <v>422</v>
      </c>
      <c r="D17228" t="s">
        <v>1</v>
      </c>
      <c r="E17228" s="144" t="s">
        <v>192</v>
      </c>
      <c r="F17228" s="144">
        <v>2085</v>
      </c>
      <c r="G17228" s="147">
        <v>77.371306678369507</v>
      </c>
      <c r="H17228" s="147">
        <v>83.476800000000011</v>
      </c>
      <c r="I17228" s="147">
        <v>89.931600000000003</v>
      </c>
      <c r="J17228" s="147">
        <v>96.358636000000018</v>
      </c>
      <c r="K17228" s="147">
        <v>102.78787199999999</v>
      </c>
    </row>
    <row r="17229" spans="2:11" x14ac:dyDescent="0.2">
      <c r="B17229" s="21" t="str">
        <f t="shared" si="269"/>
        <v>Port PerryWind2090RCP6.0</v>
      </c>
      <c r="C17229" t="s">
        <v>422</v>
      </c>
      <c r="D17229" t="s">
        <v>1</v>
      </c>
      <c r="E17229" s="144" t="s">
        <v>192</v>
      </c>
      <c r="F17229" s="144">
        <v>2090</v>
      </c>
      <c r="G17229" s="147">
        <v>77.729076230558192</v>
      </c>
      <c r="H17229" s="147">
        <v>83.896912000000015</v>
      </c>
      <c r="I17229" s="147">
        <v>90.431733333333327</v>
      </c>
      <c r="J17229" s="147">
        <v>96.925165333333339</v>
      </c>
      <c r="K17229" s="147">
        <v>103.42323199999998</v>
      </c>
    </row>
    <row r="17230" spans="2:11" x14ac:dyDescent="0.2">
      <c r="B17230" s="21" t="str">
        <f t="shared" si="269"/>
        <v>Port PerryWind2095RCP6.0</v>
      </c>
      <c r="C17230" t="s">
        <v>422</v>
      </c>
      <c r="D17230" t="s">
        <v>1</v>
      </c>
      <c r="E17230" s="144" t="s">
        <v>192</v>
      </c>
      <c r="F17230" s="144">
        <v>2095</v>
      </c>
      <c r="G17230" s="147">
        <v>77.974765763742624</v>
      </c>
      <c r="H17230" s="147">
        <v>84.177896000000004</v>
      </c>
      <c r="I17230" s="147">
        <v>90.760266666666666</v>
      </c>
      <c r="J17230" s="147">
        <v>97.289250666666675</v>
      </c>
      <c r="K17230" s="147">
        <v>103.82785599999998</v>
      </c>
    </row>
    <row r="17231" spans="2:11" x14ac:dyDescent="0.2">
      <c r="B17231" s="21" t="str">
        <f t="shared" si="269"/>
        <v>Port PerryWind2100RCP6.0</v>
      </c>
      <c r="C17231" t="s">
        <v>422</v>
      </c>
      <c r="D17231" t="s">
        <v>1</v>
      </c>
      <c r="E17231" s="144" t="s">
        <v>192</v>
      </c>
      <c r="F17231" s="144">
        <v>2100</v>
      </c>
      <c r="G17231" s="147">
        <v>78.220455296927071</v>
      </c>
      <c r="H17231" s="147">
        <v>84.458880000000008</v>
      </c>
      <c r="I17231" s="147">
        <v>91.088799999999992</v>
      </c>
      <c r="J17231" s="147">
        <v>97.653335999999996</v>
      </c>
      <c r="K17231" s="147">
        <v>104.23247999999998</v>
      </c>
    </row>
    <row r="17232" spans="2:11" x14ac:dyDescent="0.2">
      <c r="B17232" s="21" t="str">
        <f t="shared" si="269"/>
        <v>Port PerryWind2023RCP8.5</v>
      </c>
      <c r="C17232" t="s">
        <v>422</v>
      </c>
      <c r="D17232" t="s">
        <v>1</v>
      </c>
      <c r="E17232" s="144" t="s">
        <v>191</v>
      </c>
      <c r="F17232" s="144">
        <v>2023</v>
      </c>
      <c r="G17232" s="147">
        <v>76.487964155708937</v>
      </c>
      <c r="H17232" s="147">
        <v>82.388328000000001</v>
      </c>
      <c r="I17232" s="147">
        <v>88.58959999999999</v>
      </c>
      <c r="J17232" s="147">
        <v>94.790872000000007</v>
      </c>
      <c r="K17232" s="147">
        <v>101.00217599999999</v>
      </c>
    </row>
    <row r="17233" spans="2:11" x14ac:dyDescent="0.2">
      <c r="B17233" s="21" t="str">
        <f t="shared" si="269"/>
        <v>Port PerryWind2025RCP8.5</v>
      </c>
      <c r="C17233" t="s">
        <v>422</v>
      </c>
      <c r="D17233" t="s">
        <v>1</v>
      </c>
      <c r="E17233" s="144" t="s">
        <v>191</v>
      </c>
      <c r="F17233" s="144">
        <v>2025</v>
      </c>
      <c r="G17233" s="147">
        <v>76.556351963914921</v>
      </c>
      <c r="H17233" s="147">
        <v>82.478352000000001</v>
      </c>
      <c r="I17233" s="147">
        <v>88.709866666666656</v>
      </c>
      <c r="J17233" s="147">
        <v>94.938389333333348</v>
      </c>
      <c r="K17233" s="147">
        <v>101.17272</v>
      </c>
    </row>
    <row r="17234" spans="2:11" x14ac:dyDescent="0.2">
      <c r="B17234" s="21" t="str">
        <f t="shared" si="269"/>
        <v>Port PerryWind2030RCP8.5</v>
      </c>
      <c r="C17234" t="s">
        <v>422</v>
      </c>
      <c r="D17234" t="s">
        <v>1</v>
      </c>
      <c r="E17234" s="144" t="s">
        <v>191</v>
      </c>
      <c r="F17234" s="144">
        <v>2030</v>
      </c>
      <c r="G17234" s="147">
        <v>76.624739772120904</v>
      </c>
      <c r="H17234" s="147">
        <v>82.568376000000001</v>
      </c>
      <c r="I17234" s="147">
        <v>88.830133333333322</v>
      </c>
      <c r="J17234" s="147">
        <v>95.085906666666673</v>
      </c>
      <c r="K17234" s="147">
        <v>101.34326399999999</v>
      </c>
    </row>
    <row r="17235" spans="2:11" x14ac:dyDescent="0.2">
      <c r="B17235" s="21" t="str">
        <f t="shared" si="269"/>
        <v>Port PerryWind2035RCP8.5</v>
      </c>
      <c r="C17235" t="s">
        <v>422</v>
      </c>
      <c r="D17235" t="s">
        <v>1</v>
      </c>
      <c r="E17235" s="144" t="s">
        <v>191</v>
      </c>
      <c r="F17235" s="144">
        <v>2035</v>
      </c>
      <c r="G17235" s="147">
        <v>76.693127580326887</v>
      </c>
      <c r="H17235" s="147">
        <v>82.6584</v>
      </c>
      <c r="I17235" s="147">
        <v>88.950399999999988</v>
      </c>
      <c r="J17235" s="147">
        <v>95.233424000000014</v>
      </c>
      <c r="K17235" s="147">
        <v>101.513808</v>
      </c>
    </row>
    <row r="17236" spans="2:11" x14ac:dyDescent="0.2">
      <c r="B17236" s="21" t="str">
        <f t="shared" si="269"/>
        <v>Port PerryWind2040RCP8.5</v>
      </c>
      <c r="C17236" t="s">
        <v>422</v>
      </c>
      <c r="D17236" t="s">
        <v>1</v>
      </c>
      <c r="E17236" s="144" t="s">
        <v>191</v>
      </c>
      <c r="F17236" s="144">
        <v>2040</v>
      </c>
      <c r="G17236" s="147">
        <v>76.807107260670179</v>
      </c>
      <c r="H17236" s="147">
        <v>82.792072000000005</v>
      </c>
      <c r="I17236" s="147">
        <v>89.105866666666657</v>
      </c>
      <c r="J17236" s="147">
        <v>95.406050666666673</v>
      </c>
      <c r="K17236" s="147">
        <v>101.70775999999999</v>
      </c>
    </row>
    <row r="17237" spans="2:11" x14ac:dyDescent="0.2">
      <c r="B17237" s="21" t="str">
        <f t="shared" si="269"/>
        <v>Port PerryWind2045RCP8.5</v>
      </c>
      <c r="C17237" t="s">
        <v>422</v>
      </c>
      <c r="D17237" t="s">
        <v>1</v>
      </c>
      <c r="E17237" s="144" t="s">
        <v>191</v>
      </c>
      <c r="F17237" s="144">
        <v>2045</v>
      </c>
      <c r="G17237" s="147">
        <v>76.921086941013485</v>
      </c>
      <c r="H17237" s="147">
        <v>82.925743999999995</v>
      </c>
      <c r="I17237" s="147">
        <v>89.261333333333326</v>
      </c>
      <c r="J17237" s="147">
        <v>95.578677333333346</v>
      </c>
      <c r="K17237" s="147">
        <v>101.901712</v>
      </c>
    </row>
    <row r="17238" spans="2:11" x14ac:dyDescent="0.2">
      <c r="B17238" s="21" t="str">
        <f t="shared" si="269"/>
        <v>Port PerryWind2050RCP8.5</v>
      </c>
      <c r="C17238" t="s">
        <v>422</v>
      </c>
      <c r="D17238" t="s">
        <v>1</v>
      </c>
      <c r="E17238" s="144" t="s">
        <v>191</v>
      </c>
      <c r="F17238" s="144">
        <v>2050</v>
      </c>
      <c r="G17238" s="147">
        <v>77.184506646695766</v>
      </c>
      <c r="H17238" s="147">
        <v>83.244920000000008</v>
      </c>
      <c r="I17238" s="147">
        <v>89.645600000000002</v>
      </c>
      <c r="J17238" s="147">
        <v>96.021229333333338</v>
      </c>
      <c r="K17238" s="147">
        <v>102.403312</v>
      </c>
    </row>
    <row r="17239" spans="2:11" x14ac:dyDescent="0.2">
      <c r="B17239" s="21" t="str">
        <f t="shared" si="269"/>
        <v>Port PerryWind2055RCP8.5</v>
      </c>
      <c r="C17239" t="s">
        <v>422</v>
      </c>
      <c r="D17239" t="s">
        <v>1</v>
      </c>
      <c r="E17239" s="144" t="s">
        <v>191</v>
      </c>
      <c r="F17239" s="144">
        <v>2055</v>
      </c>
      <c r="G17239" s="147">
        <v>77.333946672034756</v>
      </c>
      <c r="H17239" s="147">
        <v>83.430424000000002</v>
      </c>
      <c r="I17239" s="147">
        <v>89.874399999999994</v>
      </c>
      <c r="J17239" s="147">
        <v>96.291154666666685</v>
      </c>
      <c r="K17239" s="147">
        <v>102.71095999999999</v>
      </c>
    </row>
    <row r="17240" spans="2:11" x14ac:dyDescent="0.2">
      <c r="B17240" s="21" t="str">
        <f t="shared" si="269"/>
        <v>Port PerryWind2060RCP8.5</v>
      </c>
      <c r="C17240" t="s">
        <v>422</v>
      </c>
      <c r="D17240" t="s">
        <v>1</v>
      </c>
      <c r="E17240" s="144" t="s">
        <v>191</v>
      </c>
      <c r="F17240" s="144">
        <v>2060</v>
      </c>
      <c r="G17240" s="147">
        <v>77.729076230558192</v>
      </c>
      <c r="H17240" s="147">
        <v>83.896912000000015</v>
      </c>
      <c r="I17240" s="147">
        <v>90.431733333333327</v>
      </c>
      <c r="J17240" s="147">
        <v>96.925165333333339</v>
      </c>
      <c r="K17240" s="147">
        <v>103.42323199999998</v>
      </c>
    </row>
    <row r="17241" spans="2:11" x14ac:dyDescent="0.2">
      <c r="B17241" s="21" t="str">
        <f t="shared" si="269"/>
        <v>Port PerryWind2065RCP8.5</v>
      </c>
      <c r="C17241" t="s">
        <v>422</v>
      </c>
      <c r="D17241" t="s">
        <v>1</v>
      </c>
      <c r="E17241" s="144" t="s">
        <v>191</v>
      </c>
      <c r="F17241" s="144">
        <v>2065</v>
      </c>
      <c r="G17241" s="147">
        <v>77.974765763742624</v>
      </c>
      <c r="H17241" s="147">
        <v>84.177896000000004</v>
      </c>
      <c r="I17241" s="147">
        <v>90.760266666666666</v>
      </c>
      <c r="J17241" s="147">
        <v>97.289250666666675</v>
      </c>
      <c r="K17241" s="147">
        <v>103.82785599999998</v>
      </c>
    </row>
    <row r="17242" spans="2:11" x14ac:dyDescent="0.2">
      <c r="B17242" s="21" t="str">
        <f t="shared" si="269"/>
        <v>Port PerryWind2070RCP8.5</v>
      </c>
      <c r="C17242" t="s">
        <v>422</v>
      </c>
      <c r="D17242" t="s">
        <v>1</v>
      </c>
      <c r="E17242" s="144" t="s">
        <v>191</v>
      </c>
      <c r="F17242" s="144">
        <v>2070</v>
      </c>
      <c r="G17242" s="147">
        <v>78.306573277630889</v>
      </c>
      <c r="H17242" s="147">
        <v>84.570728000000003</v>
      </c>
      <c r="I17242" s="147">
        <v>91.226666666666659</v>
      </c>
      <c r="J17242" s="147">
        <v>97.816546666666667</v>
      </c>
      <c r="K17242" s="147">
        <v>104.42308799999998</v>
      </c>
    </row>
    <row r="17243" spans="2:11" x14ac:dyDescent="0.2">
      <c r="B17243" s="21" t="str">
        <f t="shared" si="269"/>
        <v>Port PerryWind2075RCP8.5</v>
      </c>
      <c r="C17243" t="s">
        <v>422</v>
      </c>
      <c r="D17243" t="s">
        <v>1</v>
      </c>
      <c r="E17243" s="144" t="s">
        <v>191</v>
      </c>
      <c r="F17243" s="144">
        <v>2075</v>
      </c>
      <c r="G17243" s="147">
        <v>78.392691258334722</v>
      </c>
      <c r="H17243" s="147">
        <v>84.682576000000012</v>
      </c>
      <c r="I17243" s="147">
        <v>91.364533333333341</v>
      </c>
      <c r="J17243" s="147">
        <v>97.979757333333339</v>
      </c>
      <c r="K17243" s="147">
        <v>104.61369599999999</v>
      </c>
    </row>
    <row r="17244" spans="2:11" x14ac:dyDescent="0.2">
      <c r="B17244" s="21" t="str">
        <f t="shared" si="269"/>
        <v>Port PerryWind2080RCP8.5</v>
      </c>
      <c r="C17244" t="s">
        <v>422</v>
      </c>
      <c r="D17244" t="s">
        <v>1</v>
      </c>
      <c r="E17244" s="144" t="s">
        <v>191</v>
      </c>
      <c r="F17244" s="144">
        <v>2080</v>
      </c>
      <c r="G17244" s="147">
        <v>78.47880923903854</v>
      </c>
      <c r="H17244" s="147">
        <v>84.794424000000006</v>
      </c>
      <c r="I17244" s="147">
        <v>91.502400000000009</v>
      </c>
      <c r="J17244" s="147">
        <v>98.14296800000001</v>
      </c>
      <c r="K17244" s="147">
        <v>104.80430399999999</v>
      </c>
    </row>
    <row r="17245" spans="2:11" x14ac:dyDescent="0.2">
      <c r="B17245" s="21" t="str">
        <f t="shared" si="269"/>
        <v>Port PerryWind2085RCP8.5</v>
      </c>
      <c r="C17245" t="s">
        <v>422</v>
      </c>
      <c r="D17245" t="s">
        <v>1</v>
      </c>
      <c r="E17245" s="144" t="s">
        <v>191</v>
      </c>
      <c r="F17245" s="144">
        <v>2085</v>
      </c>
      <c r="G17245" s="147">
        <v>78.680173340978371</v>
      </c>
      <c r="H17245" s="147">
        <v>85.076772000000005</v>
      </c>
      <c r="I17245" s="147">
        <v>91.898400000000009</v>
      </c>
      <c r="J17245" s="147">
        <v>98.627892000000003</v>
      </c>
      <c r="K17245" s="147">
        <v>105.38114399999999</v>
      </c>
    </row>
    <row r="17246" spans="2:11" x14ac:dyDescent="0.2">
      <c r="B17246" s="21" t="str">
        <f t="shared" si="269"/>
        <v>Port PerryWind2090RCP8.5</v>
      </c>
      <c r="C17246" t="s">
        <v>422</v>
      </c>
      <c r="D17246" t="s">
        <v>1</v>
      </c>
      <c r="E17246" s="144" t="s">
        <v>191</v>
      </c>
      <c r="F17246" s="144">
        <v>2090</v>
      </c>
      <c r="G17246" s="147">
        <v>78.881537442918201</v>
      </c>
      <c r="H17246" s="147">
        <v>85.359120000000004</v>
      </c>
      <c r="I17246" s="147">
        <v>92.294399999999996</v>
      </c>
      <c r="J17246" s="147">
        <v>99.112816000000009</v>
      </c>
      <c r="K17246" s="147">
        <v>105.957984</v>
      </c>
    </row>
    <row r="17247" spans="2:11" x14ac:dyDescent="0.2">
      <c r="B17247" s="21" t="str">
        <f t="shared" si="269"/>
        <v>Port PerryWind2095RCP8.5</v>
      </c>
      <c r="C17247" t="s">
        <v>422</v>
      </c>
      <c r="D17247" t="s">
        <v>1</v>
      </c>
      <c r="E17247" s="144" t="s">
        <v>191</v>
      </c>
      <c r="F17247" s="144">
        <v>2095</v>
      </c>
      <c r="G17247" s="147">
        <v>78.881537442918201</v>
      </c>
      <c r="H17247" s="147">
        <v>85.359120000000004</v>
      </c>
      <c r="I17247" s="147">
        <v>92.294399999999996</v>
      </c>
      <c r="J17247" s="147">
        <v>99.112816000000009</v>
      </c>
      <c r="K17247" s="147">
        <v>105.957984</v>
      </c>
    </row>
    <row r="17248" spans="2:11" x14ac:dyDescent="0.2">
      <c r="B17248" s="21" t="str">
        <f t="shared" si="269"/>
        <v>Port PerryWind2100RCP8.5</v>
      </c>
      <c r="C17248" t="s">
        <v>422</v>
      </c>
      <c r="D17248" t="s">
        <v>1</v>
      </c>
      <c r="E17248" s="144" t="s">
        <v>191</v>
      </c>
      <c r="F17248" s="144">
        <v>2100</v>
      </c>
      <c r="G17248" s="147">
        <v>78.881537442918201</v>
      </c>
      <c r="H17248" s="147">
        <v>85.359120000000004</v>
      </c>
      <c r="I17248" s="147">
        <v>92.294399999999996</v>
      </c>
      <c r="J17248" s="147">
        <v>99.112816000000009</v>
      </c>
      <c r="K17248" s="147">
        <v>105.957984</v>
      </c>
    </row>
    <row r="17249" spans="2:11" x14ac:dyDescent="0.2">
      <c r="B17249" s="21" t="str">
        <f t="shared" si="269"/>
        <v>Port StanleyIce Accretion2023RCP4.5</v>
      </c>
      <c r="C17249" t="s">
        <v>423</v>
      </c>
      <c r="D17249" t="s">
        <v>486</v>
      </c>
      <c r="E17249" s="144" t="s">
        <v>193</v>
      </c>
      <c r="F17249" s="144">
        <v>2023</v>
      </c>
      <c r="G17249" s="147">
        <v>20.583128107324768</v>
      </c>
      <c r="H17249" s="147">
        <v>24.700799999999997</v>
      </c>
      <c r="I17249" s="147">
        <v>29.91</v>
      </c>
      <c r="J17249" s="147">
        <v>33.866099999999996</v>
      </c>
      <c r="K17249" s="147">
        <v>37.837799999999994</v>
      </c>
    </row>
    <row r="17250" spans="2:11" x14ac:dyDescent="0.2">
      <c r="B17250" s="21" t="str">
        <f t="shared" si="269"/>
        <v>Port StanleyIce Accretion2025RCP4.5</v>
      </c>
      <c r="C17250" t="s">
        <v>423</v>
      </c>
      <c r="D17250" t="s">
        <v>486</v>
      </c>
      <c r="E17250" s="144" t="s">
        <v>193</v>
      </c>
      <c r="F17250" s="144">
        <v>2025</v>
      </c>
      <c r="G17250" s="147">
        <v>20.461355037048168</v>
      </c>
      <c r="H17250" s="147">
        <v>24.567999999999998</v>
      </c>
      <c r="I17250" s="147">
        <v>29.765000000000001</v>
      </c>
      <c r="J17250" s="147">
        <v>33.713549999999998</v>
      </c>
      <c r="K17250" s="147">
        <v>37.673999999999992</v>
      </c>
    </row>
    <row r="17251" spans="2:11" x14ac:dyDescent="0.2">
      <c r="B17251" s="21" t="str">
        <f t="shared" si="269"/>
        <v>Port StanleyIce Accretion2030RCP4.5</v>
      </c>
      <c r="C17251" t="s">
        <v>423</v>
      </c>
      <c r="D17251" t="s">
        <v>486</v>
      </c>
      <c r="E17251" s="144" t="s">
        <v>193</v>
      </c>
      <c r="F17251" s="144">
        <v>2030</v>
      </c>
      <c r="G17251" s="147">
        <v>20.339581966771568</v>
      </c>
      <c r="H17251" s="147">
        <v>24.435199999999998</v>
      </c>
      <c r="I17251" s="147">
        <v>29.62</v>
      </c>
      <c r="J17251" s="147">
        <v>33.561</v>
      </c>
      <c r="K17251" s="147">
        <v>37.510199999999998</v>
      </c>
    </row>
    <row r="17252" spans="2:11" x14ac:dyDescent="0.2">
      <c r="B17252" s="21" t="str">
        <f t="shared" si="269"/>
        <v>Port StanleyIce Accretion2035RCP4.5</v>
      </c>
      <c r="C17252" t="s">
        <v>423</v>
      </c>
      <c r="D17252" t="s">
        <v>486</v>
      </c>
      <c r="E17252" s="144" t="s">
        <v>193</v>
      </c>
      <c r="F17252" s="144">
        <v>2035</v>
      </c>
      <c r="G17252" s="147">
        <v>20.217808896494965</v>
      </c>
      <c r="H17252" s="147">
        <v>24.302399999999999</v>
      </c>
      <c r="I17252" s="147">
        <v>29.475000000000001</v>
      </c>
      <c r="J17252" s="147">
        <v>33.408450000000002</v>
      </c>
      <c r="K17252" s="147">
        <v>37.346399999999996</v>
      </c>
    </row>
    <row r="17253" spans="2:11" x14ac:dyDescent="0.2">
      <c r="B17253" s="21" t="str">
        <f t="shared" si="269"/>
        <v>Port StanleyIce Accretion2040RCP4.5</v>
      </c>
      <c r="C17253" t="s">
        <v>423</v>
      </c>
      <c r="D17253" t="s">
        <v>486</v>
      </c>
      <c r="E17253" s="144" t="s">
        <v>193</v>
      </c>
      <c r="F17253" s="144">
        <v>2040</v>
      </c>
      <c r="G17253" s="147">
        <v>20.096035826218365</v>
      </c>
      <c r="H17253" s="147">
        <v>24.169599999999996</v>
      </c>
      <c r="I17253" s="147">
        <v>29.33</v>
      </c>
      <c r="J17253" s="147">
        <v>33.255899999999997</v>
      </c>
      <c r="K17253" s="147">
        <v>37.182599999999994</v>
      </c>
    </row>
    <row r="17254" spans="2:11" x14ac:dyDescent="0.2">
      <c r="B17254" s="21" t="str">
        <f t="shared" si="269"/>
        <v>Port StanleyIce Accretion2045RCP4.5</v>
      </c>
      <c r="C17254" t="s">
        <v>423</v>
      </c>
      <c r="D17254" t="s">
        <v>486</v>
      </c>
      <c r="E17254" s="144" t="s">
        <v>193</v>
      </c>
      <c r="F17254" s="144">
        <v>2045</v>
      </c>
      <c r="G17254" s="147">
        <v>19.974262755941766</v>
      </c>
      <c r="H17254" s="147">
        <v>24.036799999999996</v>
      </c>
      <c r="I17254" s="147">
        <v>29.184999999999999</v>
      </c>
      <c r="J17254" s="147">
        <v>33.103349999999999</v>
      </c>
      <c r="K17254" s="147">
        <v>37.018799999999999</v>
      </c>
    </row>
    <row r="17255" spans="2:11" x14ac:dyDescent="0.2">
      <c r="B17255" s="21" t="str">
        <f t="shared" si="269"/>
        <v>Port StanleyIce Accretion2050RCP4.5</v>
      </c>
      <c r="C17255" t="s">
        <v>423</v>
      </c>
      <c r="D17255" t="s">
        <v>486</v>
      </c>
      <c r="E17255" s="144" t="s">
        <v>193</v>
      </c>
      <c r="F17255" s="144">
        <v>2050</v>
      </c>
      <c r="G17255" s="147">
        <v>19.464207553011779</v>
      </c>
      <c r="H17255" s="147">
        <v>23.475719999999995</v>
      </c>
      <c r="I17255" s="147">
        <v>28.553999999999998</v>
      </c>
      <c r="J17255" s="147">
        <v>32.421959999999999</v>
      </c>
      <c r="K17255" s="147">
        <v>36.280439999999999</v>
      </c>
    </row>
    <row r="17256" spans="2:11" x14ac:dyDescent="0.2">
      <c r="B17256" s="21" t="str">
        <f t="shared" si="269"/>
        <v>Port StanleyIce Accretion2055RCP4.5</v>
      </c>
      <c r="C17256" t="s">
        <v>423</v>
      </c>
      <c r="D17256" t="s">
        <v>486</v>
      </c>
      <c r="E17256" s="144" t="s">
        <v>193</v>
      </c>
      <c r="F17256" s="144">
        <v>2055</v>
      </c>
      <c r="G17256" s="147">
        <v>19.075925420358391</v>
      </c>
      <c r="H17256" s="147">
        <v>23.047439999999998</v>
      </c>
      <c r="I17256" s="147">
        <v>28.067999999999998</v>
      </c>
      <c r="J17256" s="147">
        <v>31.89312</v>
      </c>
      <c r="K17256" s="147">
        <v>35.705880000000001</v>
      </c>
    </row>
    <row r="17257" spans="2:11" x14ac:dyDescent="0.2">
      <c r="B17257" s="21" t="str">
        <f t="shared" si="269"/>
        <v>Port StanleyIce Accretion2060RCP4.5</v>
      </c>
      <c r="C17257" t="s">
        <v>423</v>
      </c>
      <c r="D17257" t="s">
        <v>486</v>
      </c>
      <c r="E17257" s="144" t="s">
        <v>193</v>
      </c>
      <c r="F17257" s="144">
        <v>2060</v>
      </c>
      <c r="G17257" s="147">
        <v>18.687643287705001</v>
      </c>
      <c r="H17257" s="147">
        <v>22.619159999999997</v>
      </c>
      <c r="I17257" s="147">
        <v>27.582000000000001</v>
      </c>
      <c r="J17257" s="147">
        <v>31.364280000000001</v>
      </c>
      <c r="K17257" s="147">
        <v>35.131319999999995</v>
      </c>
    </row>
    <row r="17258" spans="2:11" x14ac:dyDescent="0.2">
      <c r="B17258" s="21" t="str">
        <f t="shared" si="269"/>
        <v>Port StanleyIce Accretion2065RCP4.5</v>
      </c>
      <c r="C17258" t="s">
        <v>423</v>
      </c>
      <c r="D17258" t="s">
        <v>486</v>
      </c>
      <c r="E17258" s="144" t="s">
        <v>193</v>
      </c>
      <c r="F17258" s="144">
        <v>2065</v>
      </c>
      <c r="G17258" s="147">
        <v>18.299361155051614</v>
      </c>
      <c r="H17258" s="147">
        <v>22.19088</v>
      </c>
      <c r="I17258" s="147">
        <v>27.096</v>
      </c>
      <c r="J17258" s="147">
        <v>30.835439999999998</v>
      </c>
      <c r="K17258" s="147">
        <v>34.556759999999997</v>
      </c>
    </row>
    <row r="17259" spans="2:11" x14ac:dyDescent="0.2">
      <c r="B17259" s="21" t="str">
        <f t="shared" si="269"/>
        <v>Port StanleyIce Accretion2070RCP4.5</v>
      </c>
      <c r="C17259" t="s">
        <v>423</v>
      </c>
      <c r="D17259" t="s">
        <v>486</v>
      </c>
      <c r="E17259" s="144" t="s">
        <v>193</v>
      </c>
      <c r="F17259" s="144">
        <v>2070</v>
      </c>
      <c r="G17259" s="147">
        <v>17.911079022398226</v>
      </c>
      <c r="H17259" s="147">
        <v>21.762599999999999</v>
      </c>
      <c r="I17259" s="147">
        <v>26.61</v>
      </c>
      <c r="J17259" s="147">
        <v>30.3066</v>
      </c>
      <c r="K17259" s="147">
        <v>33.982199999999999</v>
      </c>
    </row>
    <row r="17260" spans="2:11" x14ac:dyDescent="0.2">
      <c r="B17260" s="21" t="str">
        <f t="shared" si="269"/>
        <v>Port StanleyIce Accretion2075RCP4.5</v>
      </c>
      <c r="C17260" t="s">
        <v>423</v>
      </c>
      <c r="D17260" t="s">
        <v>486</v>
      </c>
      <c r="E17260" s="144" t="s">
        <v>193</v>
      </c>
      <c r="F17260" s="144">
        <v>2075</v>
      </c>
      <c r="G17260" s="147">
        <v>17.775389029804302</v>
      </c>
      <c r="H17260" s="147">
        <v>21.62565</v>
      </c>
      <c r="I17260" s="147">
        <v>26.47</v>
      </c>
      <c r="J17260" s="147">
        <v>30.159700000000001</v>
      </c>
      <c r="K17260" s="147">
        <v>33.830999999999996</v>
      </c>
    </row>
    <row r="17261" spans="2:11" x14ac:dyDescent="0.2">
      <c r="B17261" s="21" t="str">
        <f t="shared" si="269"/>
        <v>Port StanleyIce Accretion2080RCP4.5</v>
      </c>
      <c r="C17261" t="s">
        <v>423</v>
      </c>
      <c r="D17261" t="s">
        <v>486</v>
      </c>
      <c r="E17261" s="144" t="s">
        <v>193</v>
      </c>
      <c r="F17261" s="144">
        <v>2080</v>
      </c>
      <c r="G17261" s="147">
        <v>17.639699037210374</v>
      </c>
      <c r="H17261" s="147">
        <v>21.488699999999998</v>
      </c>
      <c r="I17261" s="147">
        <v>26.33</v>
      </c>
      <c r="J17261" s="147">
        <v>30.012799999999999</v>
      </c>
      <c r="K17261" s="147">
        <v>33.6798</v>
      </c>
    </row>
    <row r="17262" spans="2:11" x14ac:dyDescent="0.2">
      <c r="B17262" s="21" t="str">
        <f t="shared" si="269"/>
        <v>Port StanleyIce Accretion2085RCP4.5</v>
      </c>
      <c r="C17262" t="s">
        <v>423</v>
      </c>
      <c r="D17262" t="s">
        <v>486</v>
      </c>
      <c r="E17262" s="144" t="s">
        <v>193</v>
      </c>
      <c r="F17262" s="144">
        <v>2085</v>
      </c>
      <c r="G17262" s="147">
        <v>17.504009044616449</v>
      </c>
      <c r="H17262" s="147">
        <v>21.351749999999999</v>
      </c>
      <c r="I17262" s="147">
        <v>26.189999999999998</v>
      </c>
      <c r="J17262" s="147">
        <v>29.8659</v>
      </c>
      <c r="K17262" s="147">
        <v>33.528599999999997</v>
      </c>
    </row>
    <row r="17263" spans="2:11" x14ac:dyDescent="0.2">
      <c r="B17263" s="21" t="str">
        <f t="shared" si="269"/>
        <v>Port StanleyIce Accretion2090RCP4.5</v>
      </c>
      <c r="C17263" t="s">
        <v>423</v>
      </c>
      <c r="D17263" t="s">
        <v>486</v>
      </c>
      <c r="E17263" s="144" t="s">
        <v>193</v>
      </c>
      <c r="F17263" s="144">
        <v>2090</v>
      </c>
      <c r="G17263" s="147">
        <v>17.368319052022525</v>
      </c>
      <c r="H17263" s="147">
        <v>21.2148</v>
      </c>
      <c r="I17263" s="147">
        <v>26.05</v>
      </c>
      <c r="J17263" s="147">
        <v>29.719000000000001</v>
      </c>
      <c r="K17263" s="147">
        <v>33.377399999999994</v>
      </c>
    </row>
    <row r="17264" spans="2:11" x14ac:dyDescent="0.2">
      <c r="B17264" s="21" t="str">
        <f t="shared" si="269"/>
        <v>Port StanleyIce Accretion2095RCP4.5</v>
      </c>
      <c r="C17264" t="s">
        <v>423</v>
      </c>
      <c r="D17264" t="s">
        <v>486</v>
      </c>
      <c r="E17264" s="144" t="s">
        <v>193</v>
      </c>
      <c r="F17264" s="144">
        <v>2095</v>
      </c>
      <c r="G17264" s="147">
        <v>17.232629059428596</v>
      </c>
      <c r="H17264" s="147">
        <v>21.077849999999998</v>
      </c>
      <c r="I17264" s="147">
        <v>25.91</v>
      </c>
      <c r="J17264" s="147">
        <v>29.572099999999999</v>
      </c>
      <c r="K17264" s="147">
        <v>33.226199999999999</v>
      </c>
    </row>
    <row r="17265" spans="2:11" x14ac:dyDescent="0.2">
      <c r="B17265" s="21" t="str">
        <f t="shared" si="269"/>
        <v>Port StanleyIce Accretion2100RCP4.5</v>
      </c>
      <c r="C17265" t="s">
        <v>423</v>
      </c>
      <c r="D17265" t="s">
        <v>486</v>
      </c>
      <c r="E17265" s="144" t="s">
        <v>193</v>
      </c>
      <c r="F17265" s="144">
        <v>2100</v>
      </c>
      <c r="G17265" s="147">
        <v>17.096939066834672</v>
      </c>
      <c r="H17265" s="147">
        <v>20.940899999999999</v>
      </c>
      <c r="I17265" s="147">
        <v>25.77</v>
      </c>
      <c r="J17265" s="147">
        <v>29.4252</v>
      </c>
      <c r="K17265" s="147">
        <v>33.074999999999996</v>
      </c>
    </row>
    <row r="17266" spans="2:11" x14ac:dyDescent="0.2">
      <c r="B17266" s="21" t="str">
        <f t="shared" si="269"/>
        <v>Port StanleyIce Accretion2023RCP6.0</v>
      </c>
      <c r="C17266" t="s">
        <v>423</v>
      </c>
      <c r="D17266" t="s">
        <v>486</v>
      </c>
      <c r="E17266" s="144" t="s">
        <v>192</v>
      </c>
      <c r="F17266" s="144">
        <v>2023</v>
      </c>
      <c r="G17266" s="147">
        <v>20.583128107324768</v>
      </c>
      <c r="H17266" s="147">
        <v>24.700799999999997</v>
      </c>
      <c r="I17266" s="147">
        <v>29.91</v>
      </c>
      <c r="J17266" s="147">
        <v>33.866099999999996</v>
      </c>
      <c r="K17266" s="147">
        <v>37.837799999999994</v>
      </c>
    </row>
    <row r="17267" spans="2:11" x14ac:dyDescent="0.2">
      <c r="B17267" s="21" t="str">
        <f t="shared" si="269"/>
        <v>Port StanleyIce Accretion2025RCP6.0</v>
      </c>
      <c r="C17267" t="s">
        <v>423</v>
      </c>
      <c r="D17267" t="s">
        <v>486</v>
      </c>
      <c r="E17267" s="144" t="s">
        <v>192</v>
      </c>
      <c r="F17267" s="144">
        <v>2025</v>
      </c>
      <c r="G17267" s="147">
        <v>20.461355037048168</v>
      </c>
      <c r="H17267" s="147">
        <v>24.567999999999998</v>
      </c>
      <c r="I17267" s="147">
        <v>29.765000000000001</v>
      </c>
      <c r="J17267" s="147">
        <v>33.713549999999998</v>
      </c>
      <c r="K17267" s="147">
        <v>37.673999999999992</v>
      </c>
    </row>
    <row r="17268" spans="2:11" x14ac:dyDescent="0.2">
      <c r="B17268" s="21" t="str">
        <f t="shared" si="269"/>
        <v>Port StanleyIce Accretion2030RCP6.0</v>
      </c>
      <c r="C17268" t="s">
        <v>423</v>
      </c>
      <c r="D17268" t="s">
        <v>486</v>
      </c>
      <c r="E17268" s="144" t="s">
        <v>192</v>
      </c>
      <c r="F17268" s="144">
        <v>2030</v>
      </c>
      <c r="G17268" s="147">
        <v>20.339581966771568</v>
      </c>
      <c r="H17268" s="147">
        <v>24.435199999999998</v>
      </c>
      <c r="I17268" s="147">
        <v>29.62</v>
      </c>
      <c r="J17268" s="147">
        <v>33.561</v>
      </c>
      <c r="K17268" s="147">
        <v>37.510199999999998</v>
      </c>
    </row>
    <row r="17269" spans="2:11" x14ac:dyDescent="0.2">
      <c r="B17269" s="21" t="str">
        <f t="shared" si="269"/>
        <v>Port StanleyIce Accretion2035RCP6.0</v>
      </c>
      <c r="C17269" t="s">
        <v>423</v>
      </c>
      <c r="D17269" t="s">
        <v>486</v>
      </c>
      <c r="E17269" s="144" t="s">
        <v>192</v>
      </c>
      <c r="F17269" s="144">
        <v>2035</v>
      </c>
      <c r="G17269" s="147">
        <v>20.217808896494965</v>
      </c>
      <c r="H17269" s="147">
        <v>24.302399999999999</v>
      </c>
      <c r="I17269" s="147">
        <v>29.475000000000001</v>
      </c>
      <c r="J17269" s="147">
        <v>33.408450000000002</v>
      </c>
      <c r="K17269" s="147">
        <v>37.346399999999996</v>
      </c>
    </row>
    <row r="17270" spans="2:11" x14ac:dyDescent="0.2">
      <c r="B17270" s="21" t="str">
        <f t="shared" si="269"/>
        <v>Port StanleyIce Accretion2040RCP6.0</v>
      </c>
      <c r="C17270" t="s">
        <v>423</v>
      </c>
      <c r="D17270" t="s">
        <v>486</v>
      </c>
      <c r="E17270" s="144" t="s">
        <v>192</v>
      </c>
      <c r="F17270" s="144">
        <v>2040</v>
      </c>
      <c r="G17270" s="147">
        <v>20.096035826218365</v>
      </c>
      <c r="H17270" s="147">
        <v>24.169599999999996</v>
      </c>
      <c r="I17270" s="147">
        <v>29.33</v>
      </c>
      <c r="J17270" s="147">
        <v>33.255899999999997</v>
      </c>
      <c r="K17270" s="147">
        <v>37.182599999999994</v>
      </c>
    </row>
    <row r="17271" spans="2:11" x14ac:dyDescent="0.2">
      <c r="B17271" s="21" t="str">
        <f t="shared" si="269"/>
        <v>Port StanleyIce Accretion2045RCP6.0</v>
      </c>
      <c r="C17271" t="s">
        <v>423</v>
      </c>
      <c r="D17271" t="s">
        <v>486</v>
      </c>
      <c r="E17271" s="144" t="s">
        <v>192</v>
      </c>
      <c r="F17271" s="144">
        <v>2045</v>
      </c>
      <c r="G17271" s="147">
        <v>19.974262755941766</v>
      </c>
      <c r="H17271" s="147">
        <v>24.036799999999996</v>
      </c>
      <c r="I17271" s="147">
        <v>29.184999999999999</v>
      </c>
      <c r="J17271" s="147">
        <v>33.103349999999999</v>
      </c>
      <c r="K17271" s="147">
        <v>37.018799999999999</v>
      </c>
    </row>
    <row r="17272" spans="2:11" x14ac:dyDescent="0.2">
      <c r="B17272" s="21" t="str">
        <f t="shared" si="269"/>
        <v>Port StanleyIce Accretion2050RCP6.0</v>
      </c>
      <c r="C17272" t="s">
        <v>423</v>
      </c>
      <c r="D17272" t="s">
        <v>486</v>
      </c>
      <c r="E17272" s="144" t="s">
        <v>192</v>
      </c>
      <c r="F17272" s="144">
        <v>2050</v>
      </c>
      <c r="G17272" s="147">
        <v>19.464207553011779</v>
      </c>
      <c r="H17272" s="147">
        <v>23.475719999999995</v>
      </c>
      <c r="I17272" s="147">
        <v>28.553999999999998</v>
      </c>
      <c r="J17272" s="147">
        <v>32.421959999999999</v>
      </c>
      <c r="K17272" s="147">
        <v>36.280439999999999</v>
      </c>
    </row>
    <row r="17273" spans="2:11" x14ac:dyDescent="0.2">
      <c r="B17273" s="21" t="str">
        <f t="shared" si="269"/>
        <v>Port StanleyIce Accretion2055RCP6.0</v>
      </c>
      <c r="C17273" t="s">
        <v>423</v>
      </c>
      <c r="D17273" t="s">
        <v>486</v>
      </c>
      <c r="E17273" s="144" t="s">
        <v>192</v>
      </c>
      <c r="F17273" s="144">
        <v>2055</v>
      </c>
      <c r="G17273" s="147">
        <v>19.075925420358391</v>
      </c>
      <c r="H17273" s="147">
        <v>23.047439999999998</v>
      </c>
      <c r="I17273" s="147">
        <v>28.067999999999998</v>
      </c>
      <c r="J17273" s="147">
        <v>31.89312</v>
      </c>
      <c r="K17273" s="147">
        <v>35.705880000000001</v>
      </c>
    </row>
    <row r="17274" spans="2:11" x14ac:dyDescent="0.2">
      <c r="B17274" s="21" t="str">
        <f t="shared" si="269"/>
        <v>Port StanleyIce Accretion2060RCP6.0</v>
      </c>
      <c r="C17274" t="s">
        <v>423</v>
      </c>
      <c r="D17274" t="s">
        <v>486</v>
      </c>
      <c r="E17274" s="144" t="s">
        <v>192</v>
      </c>
      <c r="F17274" s="144">
        <v>2060</v>
      </c>
      <c r="G17274" s="147">
        <v>18.687643287705001</v>
      </c>
      <c r="H17274" s="147">
        <v>22.619159999999997</v>
      </c>
      <c r="I17274" s="147">
        <v>27.582000000000001</v>
      </c>
      <c r="J17274" s="147">
        <v>31.364280000000001</v>
      </c>
      <c r="K17274" s="147">
        <v>35.131319999999995</v>
      </c>
    </row>
    <row r="17275" spans="2:11" x14ac:dyDescent="0.2">
      <c r="B17275" s="21" t="str">
        <f t="shared" si="269"/>
        <v>Port StanleyIce Accretion2065RCP6.0</v>
      </c>
      <c r="C17275" t="s">
        <v>423</v>
      </c>
      <c r="D17275" t="s">
        <v>486</v>
      </c>
      <c r="E17275" s="144" t="s">
        <v>192</v>
      </c>
      <c r="F17275" s="144">
        <v>2065</v>
      </c>
      <c r="G17275" s="147">
        <v>18.299361155051614</v>
      </c>
      <c r="H17275" s="147">
        <v>22.19088</v>
      </c>
      <c r="I17275" s="147">
        <v>27.096</v>
      </c>
      <c r="J17275" s="147">
        <v>30.835439999999998</v>
      </c>
      <c r="K17275" s="147">
        <v>34.556759999999997</v>
      </c>
    </row>
    <row r="17276" spans="2:11" x14ac:dyDescent="0.2">
      <c r="B17276" s="21" t="str">
        <f t="shared" si="269"/>
        <v>Port StanleyIce Accretion2070RCP6.0</v>
      </c>
      <c r="C17276" t="s">
        <v>423</v>
      </c>
      <c r="D17276" t="s">
        <v>486</v>
      </c>
      <c r="E17276" s="144" t="s">
        <v>192</v>
      </c>
      <c r="F17276" s="144">
        <v>2070</v>
      </c>
      <c r="G17276" s="147">
        <v>17.911079022398226</v>
      </c>
      <c r="H17276" s="147">
        <v>21.762599999999999</v>
      </c>
      <c r="I17276" s="147">
        <v>26.61</v>
      </c>
      <c r="J17276" s="147">
        <v>30.3066</v>
      </c>
      <c r="K17276" s="147">
        <v>33.982199999999999</v>
      </c>
    </row>
    <row r="17277" spans="2:11" x14ac:dyDescent="0.2">
      <c r="B17277" s="21" t="str">
        <f t="shared" si="269"/>
        <v>Port StanleyIce Accretion2075RCP6.0</v>
      </c>
      <c r="C17277" t="s">
        <v>423</v>
      </c>
      <c r="D17277" t="s">
        <v>486</v>
      </c>
      <c r="E17277" s="144" t="s">
        <v>192</v>
      </c>
      <c r="F17277" s="144">
        <v>2075</v>
      </c>
      <c r="G17277" s="147">
        <v>17.70754403350734</v>
      </c>
      <c r="H17277" s="147">
        <v>21.557175000000001</v>
      </c>
      <c r="I17277" s="147">
        <v>26.4</v>
      </c>
      <c r="J17277" s="147">
        <v>30.08625</v>
      </c>
      <c r="K17277" s="147">
        <v>33.755399999999995</v>
      </c>
    </row>
    <row r="17278" spans="2:11" x14ac:dyDescent="0.2">
      <c r="B17278" s="21" t="str">
        <f t="shared" si="269"/>
        <v>Port StanleyIce Accretion2080RCP6.0</v>
      </c>
      <c r="C17278" t="s">
        <v>423</v>
      </c>
      <c r="D17278" t="s">
        <v>486</v>
      </c>
      <c r="E17278" s="144" t="s">
        <v>192</v>
      </c>
      <c r="F17278" s="144">
        <v>2080</v>
      </c>
      <c r="G17278" s="147">
        <v>17.504009044616449</v>
      </c>
      <c r="H17278" s="147">
        <v>21.351749999999999</v>
      </c>
      <c r="I17278" s="147">
        <v>26.189999999999998</v>
      </c>
      <c r="J17278" s="147">
        <v>29.8659</v>
      </c>
      <c r="K17278" s="147">
        <v>33.528599999999997</v>
      </c>
    </row>
    <row r="17279" spans="2:11" x14ac:dyDescent="0.2">
      <c r="B17279" s="21" t="str">
        <f t="shared" si="269"/>
        <v>Port StanleyIce Accretion2085RCP6.0</v>
      </c>
      <c r="C17279" t="s">
        <v>423</v>
      </c>
      <c r="D17279" t="s">
        <v>486</v>
      </c>
      <c r="E17279" s="144" t="s">
        <v>192</v>
      </c>
      <c r="F17279" s="144">
        <v>2085</v>
      </c>
      <c r="G17279" s="147">
        <v>17.300474055725559</v>
      </c>
      <c r="H17279" s="147">
        <v>21.146324999999997</v>
      </c>
      <c r="I17279" s="147">
        <v>25.98</v>
      </c>
      <c r="J17279" s="147">
        <v>29.64555</v>
      </c>
      <c r="K17279" s="147">
        <v>33.3018</v>
      </c>
    </row>
    <row r="17280" spans="2:11" x14ac:dyDescent="0.2">
      <c r="B17280" s="21" t="str">
        <f t="shared" si="269"/>
        <v>Port StanleyIce Accretion2090RCP6.0</v>
      </c>
      <c r="C17280" t="s">
        <v>423</v>
      </c>
      <c r="D17280" t="s">
        <v>486</v>
      </c>
      <c r="E17280" s="144" t="s">
        <v>192</v>
      </c>
      <c r="F17280" s="144">
        <v>2090</v>
      </c>
      <c r="G17280" s="147">
        <v>16.609846785728273</v>
      </c>
      <c r="H17280" s="147">
        <v>20.3931</v>
      </c>
      <c r="I17280" s="147">
        <v>25.15</v>
      </c>
      <c r="J17280" s="147">
        <v>28.747199999999999</v>
      </c>
      <c r="K17280" s="147">
        <v>32.331599999999995</v>
      </c>
    </row>
    <row r="17281" spans="2:11" x14ac:dyDescent="0.2">
      <c r="B17281" s="21" t="str">
        <f t="shared" si="269"/>
        <v>Port StanleyIce Accretion2095RCP6.0</v>
      </c>
      <c r="C17281" t="s">
        <v>423</v>
      </c>
      <c r="D17281" t="s">
        <v>486</v>
      </c>
      <c r="E17281" s="144" t="s">
        <v>192</v>
      </c>
      <c r="F17281" s="144">
        <v>2095</v>
      </c>
      <c r="G17281" s="147">
        <v>16.12275450462187</v>
      </c>
      <c r="H17281" s="147">
        <v>19.845299999999998</v>
      </c>
      <c r="I17281" s="147">
        <v>24.529999999999998</v>
      </c>
      <c r="J17281" s="147">
        <v>28.069200000000002</v>
      </c>
      <c r="K17281" s="147">
        <v>31.588199999999997</v>
      </c>
    </row>
    <row r="17282" spans="2:11" x14ac:dyDescent="0.2">
      <c r="B17282" s="21" t="str">
        <f t="shared" si="269"/>
        <v>Port StanleyIce Accretion2100RCP6.0</v>
      </c>
      <c r="C17282" t="s">
        <v>423</v>
      </c>
      <c r="D17282" t="s">
        <v>486</v>
      </c>
      <c r="E17282" s="144" t="s">
        <v>192</v>
      </c>
      <c r="F17282" s="144">
        <v>2100</v>
      </c>
      <c r="G17282" s="147">
        <v>15.635662223515469</v>
      </c>
      <c r="H17282" s="147">
        <v>19.297499999999999</v>
      </c>
      <c r="I17282" s="147">
        <v>23.909999999999997</v>
      </c>
      <c r="J17282" s="147">
        <v>27.391200000000001</v>
      </c>
      <c r="K17282" s="147">
        <v>30.844799999999999</v>
      </c>
    </row>
    <row r="17283" spans="2:11" x14ac:dyDescent="0.2">
      <c r="B17283" s="21" t="str">
        <f t="shared" si="269"/>
        <v>Port StanleyIce Accretion2023RCP8.5</v>
      </c>
      <c r="C17283" t="s">
        <v>423</v>
      </c>
      <c r="D17283" t="s">
        <v>486</v>
      </c>
      <c r="E17283" s="144" t="s">
        <v>191</v>
      </c>
      <c r="F17283" s="144">
        <v>2023</v>
      </c>
      <c r="G17283" s="147">
        <v>20.583128107324768</v>
      </c>
      <c r="H17283" s="147">
        <v>24.700799999999997</v>
      </c>
      <c r="I17283" s="147">
        <v>29.91</v>
      </c>
      <c r="J17283" s="147">
        <v>33.866099999999996</v>
      </c>
      <c r="K17283" s="147">
        <v>37.837799999999994</v>
      </c>
    </row>
    <row r="17284" spans="2:11" x14ac:dyDescent="0.2">
      <c r="B17284" s="21" t="str">
        <f t="shared" si="269"/>
        <v>Port StanleyIce Accretion2025RCP8.5</v>
      </c>
      <c r="C17284" t="s">
        <v>423</v>
      </c>
      <c r="D17284" t="s">
        <v>486</v>
      </c>
      <c r="E17284" s="144" t="s">
        <v>191</v>
      </c>
      <c r="F17284" s="144">
        <v>2025</v>
      </c>
      <c r="G17284" s="147">
        <v>20.339581966771568</v>
      </c>
      <c r="H17284" s="147">
        <v>24.435199999999998</v>
      </c>
      <c r="I17284" s="147">
        <v>29.62</v>
      </c>
      <c r="J17284" s="147">
        <v>33.561</v>
      </c>
      <c r="K17284" s="147">
        <v>37.510199999999998</v>
      </c>
    </row>
    <row r="17285" spans="2:11" x14ac:dyDescent="0.2">
      <c r="B17285" s="21" t="str">
        <f t="shared" si="269"/>
        <v>Port StanleyIce Accretion2030RCP8.5</v>
      </c>
      <c r="C17285" t="s">
        <v>423</v>
      </c>
      <c r="D17285" t="s">
        <v>486</v>
      </c>
      <c r="E17285" s="144" t="s">
        <v>191</v>
      </c>
      <c r="F17285" s="144">
        <v>2030</v>
      </c>
      <c r="G17285" s="147">
        <v>20.096035826218365</v>
      </c>
      <c r="H17285" s="147">
        <v>24.169599999999996</v>
      </c>
      <c r="I17285" s="147">
        <v>29.33</v>
      </c>
      <c r="J17285" s="147">
        <v>33.255899999999997</v>
      </c>
      <c r="K17285" s="147">
        <v>37.182599999999994</v>
      </c>
    </row>
    <row r="17286" spans="2:11" x14ac:dyDescent="0.2">
      <c r="B17286" s="21" t="str">
        <f t="shared" si="269"/>
        <v>Port StanleyIce Accretion2035RCP8.5</v>
      </c>
      <c r="C17286" t="s">
        <v>423</v>
      </c>
      <c r="D17286" t="s">
        <v>486</v>
      </c>
      <c r="E17286" s="144" t="s">
        <v>191</v>
      </c>
      <c r="F17286" s="144">
        <v>2035</v>
      </c>
      <c r="G17286" s="147">
        <v>19.852489685665166</v>
      </c>
      <c r="H17286" s="147">
        <v>23.903999999999996</v>
      </c>
      <c r="I17286" s="147">
        <v>29.04</v>
      </c>
      <c r="J17286" s="147">
        <v>32.950800000000001</v>
      </c>
      <c r="K17286" s="147">
        <v>36.854999999999997</v>
      </c>
    </row>
    <row r="17287" spans="2:11" x14ac:dyDescent="0.2">
      <c r="B17287" s="21" t="str">
        <f t="shared" si="269"/>
        <v>Port StanleyIce Accretion2040RCP8.5</v>
      </c>
      <c r="C17287" t="s">
        <v>423</v>
      </c>
      <c r="D17287" t="s">
        <v>486</v>
      </c>
      <c r="E17287" s="144" t="s">
        <v>191</v>
      </c>
      <c r="F17287" s="144">
        <v>2040</v>
      </c>
      <c r="G17287" s="147">
        <v>19.205352797909519</v>
      </c>
      <c r="H17287" s="147">
        <v>23.190199999999997</v>
      </c>
      <c r="I17287" s="147">
        <v>28.23</v>
      </c>
      <c r="J17287" s="147">
        <v>32.069400000000002</v>
      </c>
      <c r="K17287" s="147">
        <v>35.897399999999998</v>
      </c>
    </row>
    <row r="17288" spans="2:11" x14ac:dyDescent="0.2">
      <c r="B17288" s="21" t="str">
        <f t="shared" si="269"/>
        <v>Port StanleyIce Accretion2045RCP8.5</v>
      </c>
      <c r="C17288" t="s">
        <v>423</v>
      </c>
      <c r="D17288" t="s">
        <v>486</v>
      </c>
      <c r="E17288" s="144" t="s">
        <v>191</v>
      </c>
      <c r="F17288" s="144">
        <v>2045</v>
      </c>
      <c r="G17288" s="147">
        <v>18.558215910153873</v>
      </c>
      <c r="H17288" s="147">
        <v>22.476399999999998</v>
      </c>
      <c r="I17288" s="147">
        <v>27.419999999999998</v>
      </c>
      <c r="J17288" s="147">
        <v>31.187999999999999</v>
      </c>
      <c r="K17288" s="147">
        <v>34.939799999999998</v>
      </c>
    </row>
    <row r="17289" spans="2:11" x14ac:dyDescent="0.2">
      <c r="B17289" s="21" t="str">
        <f t="shared" si="269"/>
        <v>Port StanleyIce Accretion2050RCP8.5</v>
      </c>
      <c r="C17289" t="s">
        <v>423</v>
      </c>
      <c r="D17289" t="s">
        <v>486</v>
      </c>
      <c r="E17289" s="144" t="s">
        <v>191</v>
      </c>
      <c r="F17289" s="144">
        <v>2050</v>
      </c>
      <c r="G17289" s="147">
        <v>17.639699037210374</v>
      </c>
      <c r="H17289" s="147">
        <v>21.488699999999998</v>
      </c>
      <c r="I17289" s="147">
        <v>26.33</v>
      </c>
      <c r="J17289" s="147">
        <v>30.012799999999999</v>
      </c>
      <c r="K17289" s="147">
        <v>33.6798</v>
      </c>
    </row>
    <row r="17290" spans="2:11" x14ac:dyDescent="0.2">
      <c r="B17290" s="21" t="str">
        <f t="shared" si="269"/>
        <v>Port StanleyIce Accretion2055RCP8.5</v>
      </c>
      <c r="C17290" t="s">
        <v>423</v>
      </c>
      <c r="D17290" t="s">
        <v>486</v>
      </c>
      <c r="E17290" s="144" t="s">
        <v>191</v>
      </c>
      <c r="F17290" s="144">
        <v>2055</v>
      </c>
      <c r="G17290" s="147">
        <v>17.368319052022525</v>
      </c>
      <c r="H17290" s="147">
        <v>21.2148</v>
      </c>
      <c r="I17290" s="147">
        <v>26.05</v>
      </c>
      <c r="J17290" s="147">
        <v>29.719000000000001</v>
      </c>
      <c r="K17290" s="147">
        <v>33.377399999999994</v>
      </c>
    </row>
    <row r="17291" spans="2:11" x14ac:dyDescent="0.2">
      <c r="B17291" s="21" t="str">
        <f t="shared" si="269"/>
        <v>Port StanleyIce Accretion2060RCP8.5</v>
      </c>
      <c r="C17291" t="s">
        <v>423</v>
      </c>
      <c r="D17291" t="s">
        <v>486</v>
      </c>
      <c r="E17291" s="144" t="s">
        <v>191</v>
      </c>
      <c r="F17291" s="144">
        <v>2060</v>
      </c>
      <c r="G17291" s="147">
        <v>16.609846785728273</v>
      </c>
      <c r="H17291" s="147">
        <v>20.3931</v>
      </c>
      <c r="I17291" s="147">
        <v>25.15</v>
      </c>
      <c r="J17291" s="147">
        <v>28.747199999999999</v>
      </c>
      <c r="K17291" s="147">
        <v>32.331599999999995</v>
      </c>
    </row>
    <row r="17292" spans="2:11" x14ac:dyDescent="0.2">
      <c r="B17292" s="21" t="str">
        <f t="shared" ref="B17292:B17355" si="270">C17292&amp;D17292&amp;F17292&amp;E17292</f>
        <v>Port StanleyIce Accretion2065RCP8.5</v>
      </c>
      <c r="C17292" t="s">
        <v>423</v>
      </c>
      <c r="D17292" t="s">
        <v>486</v>
      </c>
      <c r="E17292" s="144" t="s">
        <v>191</v>
      </c>
      <c r="F17292" s="144">
        <v>2065</v>
      </c>
      <c r="G17292" s="147">
        <v>16.12275450462187</v>
      </c>
      <c r="H17292" s="147">
        <v>19.845299999999998</v>
      </c>
      <c r="I17292" s="147">
        <v>24.529999999999998</v>
      </c>
      <c r="J17292" s="147">
        <v>28.069200000000002</v>
      </c>
      <c r="K17292" s="147">
        <v>31.588199999999997</v>
      </c>
    </row>
    <row r="17293" spans="2:11" x14ac:dyDescent="0.2">
      <c r="B17293" s="21" t="str">
        <f t="shared" si="270"/>
        <v>Port StanleyIce Accretion2070RCP8.5</v>
      </c>
      <c r="C17293" t="s">
        <v>423</v>
      </c>
      <c r="D17293" t="s">
        <v>486</v>
      </c>
      <c r="E17293" s="144" t="s">
        <v>191</v>
      </c>
      <c r="F17293" s="144">
        <v>2070</v>
      </c>
      <c r="G17293" s="147">
        <v>15.32253147137564</v>
      </c>
      <c r="H17293" s="147">
        <v>18.965499999999999</v>
      </c>
      <c r="I17293" s="147">
        <v>23.549999999999997</v>
      </c>
      <c r="J17293" s="147">
        <v>26.995699999999999</v>
      </c>
      <c r="K17293" s="147">
        <v>30.428999999999998</v>
      </c>
    </row>
    <row r="17294" spans="2:11" x14ac:dyDescent="0.2">
      <c r="B17294" s="21" t="str">
        <f t="shared" si="270"/>
        <v>Port StanleyIce Accretion2075RCP8.5</v>
      </c>
      <c r="C17294" t="s">
        <v>423</v>
      </c>
      <c r="D17294" t="s">
        <v>486</v>
      </c>
      <c r="E17294" s="144" t="s">
        <v>191</v>
      </c>
      <c r="F17294" s="144">
        <v>2075</v>
      </c>
      <c r="G17294" s="147">
        <v>15.00940071923581</v>
      </c>
      <c r="H17294" s="147">
        <v>18.633499999999998</v>
      </c>
      <c r="I17294" s="147">
        <v>23.19</v>
      </c>
      <c r="J17294" s="147">
        <v>26.600200000000001</v>
      </c>
      <c r="K17294" s="147">
        <v>30.013200000000001</v>
      </c>
    </row>
    <row r="17295" spans="2:11" x14ac:dyDescent="0.2">
      <c r="B17295" s="21" t="str">
        <f t="shared" si="270"/>
        <v>Port StanleyIce Accretion2080RCP8.5</v>
      </c>
      <c r="C17295" t="s">
        <v>423</v>
      </c>
      <c r="D17295" t="s">
        <v>486</v>
      </c>
      <c r="E17295" s="144" t="s">
        <v>191</v>
      </c>
      <c r="F17295" s="144">
        <v>2080</v>
      </c>
      <c r="G17295" s="147">
        <v>14.696269967095981</v>
      </c>
      <c r="H17295" s="147">
        <v>18.301499999999997</v>
      </c>
      <c r="I17295" s="147">
        <v>22.830000000000002</v>
      </c>
      <c r="J17295" s="147">
        <v>26.204699999999999</v>
      </c>
      <c r="K17295" s="147">
        <v>29.5974</v>
      </c>
    </row>
    <row r="17296" spans="2:11" x14ac:dyDescent="0.2">
      <c r="B17296" s="21" t="str">
        <f t="shared" si="270"/>
        <v>Port StanleyIce Accretion2085RCP8.5</v>
      </c>
      <c r="C17296" t="s">
        <v>423</v>
      </c>
      <c r="D17296" t="s">
        <v>486</v>
      </c>
      <c r="E17296" s="144" t="s">
        <v>191</v>
      </c>
      <c r="F17296" s="144">
        <v>2085</v>
      </c>
      <c r="G17296" s="147">
        <v>13.767315402414489</v>
      </c>
      <c r="H17296" s="147">
        <v>17.2059</v>
      </c>
      <c r="I17296" s="147">
        <v>21.51</v>
      </c>
      <c r="J17296" s="147">
        <v>24.730049999999999</v>
      </c>
      <c r="K17296" s="147">
        <v>27.953099999999999</v>
      </c>
    </row>
    <row r="17297" spans="2:11" x14ac:dyDescent="0.2">
      <c r="B17297" s="21" t="str">
        <f t="shared" si="270"/>
        <v>Port StanleyIce Accretion2090RCP8.5</v>
      </c>
      <c r="C17297" t="s">
        <v>423</v>
      </c>
      <c r="D17297" t="s">
        <v>486</v>
      </c>
      <c r="E17297" s="144" t="s">
        <v>191</v>
      </c>
      <c r="F17297" s="144">
        <v>2090</v>
      </c>
      <c r="G17297" s="147">
        <v>12.838360837732996</v>
      </c>
      <c r="H17297" s="147">
        <v>16.110299999999999</v>
      </c>
      <c r="I17297" s="147">
        <v>20.190000000000001</v>
      </c>
      <c r="J17297" s="147">
        <v>23.255399999999998</v>
      </c>
      <c r="K17297" s="147">
        <v>26.308799999999998</v>
      </c>
    </row>
    <row r="17298" spans="2:11" x14ac:dyDescent="0.2">
      <c r="B17298" s="21" t="str">
        <f t="shared" si="270"/>
        <v>Port StanleyIce Accretion2095RCP8.5</v>
      </c>
      <c r="C17298" t="s">
        <v>423</v>
      </c>
      <c r="D17298" t="s">
        <v>486</v>
      </c>
      <c r="E17298" s="144" t="s">
        <v>191</v>
      </c>
      <c r="F17298" s="144">
        <v>2095</v>
      </c>
      <c r="G17298" s="147">
        <v>12.838360837732996</v>
      </c>
      <c r="H17298" s="147">
        <v>16.110299999999999</v>
      </c>
      <c r="I17298" s="147">
        <v>20.190000000000001</v>
      </c>
      <c r="J17298" s="147">
        <v>23.255399999999998</v>
      </c>
      <c r="K17298" s="147">
        <v>26.308799999999998</v>
      </c>
    </row>
    <row r="17299" spans="2:11" x14ac:dyDescent="0.2">
      <c r="B17299" s="21" t="str">
        <f t="shared" si="270"/>
        <v>Port StanleyIce Accretion2100RCP8.5</v>
      </c>
      <c r="C17299" t="s">
        <v>423</v>
      </c>
      <c r="D17299" t="s">
        <v>486</v>
      </c>
      <c r="E17299" s="144" t="s">
        <v>191</v>
      </c>
      <c r="F17299" s="144">
        <v>2100</v>
      </c>
      <c r="G17299" s="147">
        <v>12.838360837732996</v>
      </c>
      <c r="H17299" s="147">
        <v>16.110299999999999</v>
      </c>
      <c r="I17299" s="147">
        <v>20.190000000000001</v>
      </c>
      <c r="J17299" s="147">
        <v>23.255399999999998</v>
      </c>
      <c r="K17299" s="147">
        <v>26.308799999999998</v>
      </c>
    </row>
    <row r="17300" spans="2:11" x14ac:dyDescent="0.2">
      <c r="B17300" s="21" t="str">
        <f t="shared" si="270"/>
        <v>Port StanleyWind2023RCP4.5</v>
      </c>
      <c r="C17300" t="s">
        <v>423</v>
      </c>
      <c r="D17300" t="s">
        <v>1</v>
      </c>
      <c r="E17300" s="144" t="s">
        <v>193</v>
      </c>
      <c r="F17300" s="144">
        <v>2023</v>
      </c>
      <c r="G17300" s="147">
        <v>87.926861257071067</v>
      </c>
      <c r="H17300" s="147">
        <v>94.850514000000004</v>
      </c>
      <c r="I17300" s="147">
        <v>102.18170000000001</v>
      </c>
      <c r="J17300" s="147">
        <v>109.47490999999999</v>
      </c>
      <c r="K17300" s="147">
        <v>116.77498799999998</v>
      </c>
    </row>
    <row r="17301" spans="2:11" x14ac:dyDescent="0.2">
      <c r="B17301" s="21" t="str">
        <f t="shared" si="270"/>
        <v>Port StanleyWind2025RCP4.5</v>
      </c>
      <c r="C17301" t="s">
        <v>423</v>
      </c>
      <c r="D17301" t="s">
        <v>1</v>
      </c>
      <c r="E17301" s="144" t="s">
        <v>193</v>
      </c>
      <c r="F17301" s="144">
        <v>2025</v>
      </c>
      <c r="G17301" s="147">
        <v>88.03732944221187</v>
      </c>
      <c r="H17301" s="147">
        <v>94.997671000000011</v>
      </c>
      <c r="I17301" s="147">
        <v>102.37528333333334</v>
      </c>
      <c r="J17301" s="147">
        <v>109.70726049999999</v>
      </c>
      <c r="K17301" s="147">
        <v>117.04748599999998</v>
      </c>
    </row>
    <row r="17302" spans="2:11" x14ac:dyDescent="0.2">
      <c r="B17302" s="21" t="str">
        <f t="shared" si="270"/>
        <v>Port StanleyWind2030RCP4.5</v>
      </c>
      <c r="C17302" t="s">
        <v>423</v>
      </c>
      <c r="D17302" t="s">
        <v>1</v>
      </c>
      <c r="E17302" s="144" t="s">
        <v>193</v>
      </c>
      <c r="F17302" s="144">
        <v>2030</v>
      </c>
      <c r="G17302" s="147">
        <v>88.147797627352674</v>
      </c>
      <c r="H17302" s="147">
        <v>95.144828000000004</v>
      </c>
      <c r="I17302" s="147">
        <v>102.56886666666668</v>
      </c>
      <c r="J17302" s="147">
        <v>109.939611</v>
      </c>
      <c r="K17302" s="147">
        <v>117.31998399999998</v>
      </c>
    </row>
    <row r="17303" spans="2:11" x14ac:dyDescent="0.2">
      <c r="B17303" s="21" t="str">
        <f t="shared" si="270"/>
        <v>Port StanleyWind2035RCP4.5</v>
      </c>
      <c r="C17303" t="s">
        <v>423</v>
      </c>
      <c r="D17303" t="s">
        <v>1</v>
      </c>
      <c r="E17303" s="144" t="s">
        <v>193</v>
      </c>
      <c r="F17303" s="144">
        <v>2035</v>
      </c>
      <c r="G17303" s="147">
        <v>88.258265812493477</v>
      </c>
      <c r="H17303" s="147">
        <v>95.291985000000011</v>
      </c>
      <c r="I17303" s="147">
        <v>102.76245</v>
      </c>
      <c r="J17303" s="147">
        <v>110.17196150000001</v>
      </c>
      <c r="K17303" s="147">
        <v>117.59248199999999</v>
      </c>
    </row>
    <row r="17304" spans="2:11" x14ac:dyDescent="0.2">
      <c r="B17304" s="21" t="str">
        <f t="shared" si="270"/>
        <v>Port StanleyWind2040RCP4.5</v>
      </c>
      <c r="C17304" t="s">
        <v>423</v>
      </c>
      <c r="D17304" t="s">
        <v>1</v>
      </c>
      <c r="E17304" s="144" t="s">
        <v>193</v>
      </c>
      <c r="F17304" s="144">
        <v>2040</v>
      </c>
      <c r="G17304" s="147">
        <v>88.36873399763428</v>
      </c>
      <c r="H17304" s="147">
        <v>95.439142000000018</v>
      </c>
      <c r="I17304" s="147">
        <v>102.95603333333334</v>
      </c>
      <c r="J17304" s="147">
        <v>110.404312</v>
      </c>
      <c r="K17304" s="147">
        <v>117.86497999999999</v>
      </c>
    </row>
    <row r="17305" spans="2:11" x14ac:dyDescent="0.2">
      <c r="B17305" s="21" t="str">
        <f t="shared" si="270"/>
        <v>Port StanleyWind2045RCP4.5</v>
      </c>
      <c r="C17305" t="s">
        <v>423</v>
      </c>
      <c r="D17305" t="s">
        <v>1</v>
      </c>
      <c r="E17305" s="144" t="s">
        <v>193</v>
      </c>
      <c r="F17305" s="144">
        <v>2045</v>
      </c>
      <c r="G17305" s="147">
        <v>88.479202182775083</v>
      </c>
      <c r="H17305" s="147">
        <v>95.586299000000011</v>
      </c>
      <c r="I17305" s="147">
        <v>103.14961666666667</v>
      </c>
      <c r="J17305" s="147">
        <v>110.6366625</v>
      </c>
      <c r="K17305" s="147">
        <v>118.13747799999999</v>
      </c>
    </row>
    <row r="17306" spans="2:11" x14ac:dyDescent="0.2">
      <c r="B17306" s="21" t="str">
        <f t="shared" si="270"/>
        <v>Port StanleyWind2050RCP4.5</v>
      </c>
      <c r="C17306" t="s">
        <v>423</v>
      </c>
      <c r="D17306" t="s">
        <v>1</v>
      </c>
      <c r="E17306" s="144" t="s">
        <v>193</v>
      </c>
      <c r="F17306" s="144">
        <v>2050</v>
      </c>
      <c r="G17306" s="147">
        <v>88.641997402982582</v>
      </c>
      <c r="H17306" s="147">
        <v>95.806721400000015</v>
      </c>
      <c r="I17306" s="147">
        <v>103.44420000000001</v>
      </c>
      <c r="J17306" s="147">
        <v>110.99437420000001</v>
      </c>
      <c r="K17306" s="147">
        <v>118.55965799999998</v>
      </c>
    </row>
    <row r="17307" spans="2:11" x14ac:dyDescent="0.2">
      <c r="B17307" s="21" t="str">
        <f t="shared" si="270"/>
        <v>Port StanleyWind2055RCP4.5</v>
      </c>
      <c r="C17307" t="s">
        <v>423</v>
      </c>
      <c r="D17307" t="s">
        <v>1</v>
      </c>
      <c r="E17307" s="144" t="s">
        <v>193</v>
      </c>
      <c r="F17307" s="144">
        <v>2055</v>
      </c>
      <c r="G17307" s="147">
        <v>88.694324438049279</v>
      </c>
      <c r="H17307" s="147">
        <v>95.879986800000012</v>
      </c>
      <c r="I17307" s="147">
        <v>103.54520000000001</v>
      </c>
      <c r="J17307" s="147">
        <v>111.11973540000001</v>
      </c>
      <c r="K17307" s="147">
        <v>118.70933999999998</v>
      </c>
    </row>
    <row r="17308" spans="2:11" x14ac:dyDescent="0.2">
      <c r="B17308" s="21" t="str">
        <f t="shared" si="270"/>
        <v>Port StanleyWind2060RCP4.5</v>
      </c>
      <c r="C17308" t="s">
        <v>423</v>
      </c>
      <c r="D17308" t="s">
        <v>1</v>
      </c>
      <c r="E17308" s="144" t="s">
        <v>193</v>
      </c>
      <c r="F17308" s="144">
        <v>2060</v>
      </c>
      <c r="G17308" s="147">
        <v>88.746651473115961</v>
      </c>
      <c r="H17308" s="147">
        <v>95.953252200000009</v>
      </c>
      <c r="I17308" s="147">
        <v>103.64620000000001</v>
      </c>
      <c r="J17308" s="147">
        <v>111.24509660000001</v>
      </c>
      <c r="K17308" s="147">
        <v>118.85902199999998</v>
      </c>
    </row>
    <row r="17309" spans="2:11" x14ac:dyDescent="0.2">
      <c r="B17309" s="21" t="str">
        <f t="shared" si="270"/>
        <v>Port StanleyWind2065RCP4.5</v>
      </c>
      <c r="C17309" t="s">
        <v>423</v>
      </c>
      <c r="D17309" t="s">
        <v>1</v>
      </c>
      <c r="E17309" s="144" t="s">
        <v>193</v>
      </c>
      <c r="F17309" s="144">
        <v>2065</v>
      </c>
      <c r="G17309" s="147">
        <v>88.798978508182657</v>
      </c>
      <c r="H17309" s="147">
        <v>96.026517600000005</v>
      </c>
      <c r="I17309" s="147">
        <v>103.74720000000001</v>
      </c>
      <c r="J17309" s="147">
        <v>111.37045780000001</v>
      </c>
      <c r="K17309" s="147">
        <v>119.00870399999998</v>
      </c>
    </row>
    <row r="17310" spans="2:11" x14ac:dyDescent="0.2">
      <c r="B17310" s="21" t="str">
        <f t="shared" si="270"/>
        <v>Port StanleyWind2070RCP4.5</v>
      </c>
      <c r="C17310" t="s">
        <v>423</v>
      </c>
      <c r="D17310" t="s">
        <v>1</v>
      </c>
      <c r="E17310" s="144" t="s">
        <v>193</v>
      </c>
      <c r="F17310" s="144">
        <v>2070</v>
      </c>
      <c r="G17310" s="147">
        <v>88.851305543249353</v>
      </c>
      <c r="H17310" s="147">
        <v>96.099783000000002</v>
      </c>
      <c r="I17310" s="147">
        <v>103.84820000000001</v>
      </c>
      <c r="J17310" s="147">
        <v>111.49581900000001</v>
      </c>
      <c r="K17310" s="147">
        <v>119.15838599999998</v>
      </c>
    </row>
    <row r="17311" spans="2:11" x14ac:dyDescent="0.2">
      <c r="B17311" s="21" t="str">
        <f t="shared" si="270"/>
        <v>Port StanleyWind2075RCP4.5</v>
      </c>
      <c r="C17311" t="s">
        <v>423</v>
      </c>
      <c r="D17311" t="s">
        <v>1</v>
      </c>
      <c r="E17311" s="144" t="s">
        <v>193</v>
      </c>
      <c r="F17311" s="144">
        <v>2075</v>
      </c>
      <c r="G17311" s="147">
        <v>89.005379590945736</v>
      </c>
      <c r="H17311" s="147">
        <v>96.300167000000002</v>
      </c>
      <c r="I17311" s="147">
        <v>104.10743333333335</v>
      </c>
      <c r="J17311" s="147">
        <v>111.80381850000001</v>
      </c>
      <c r="K17311" s="147">
        <v>119.51723899999999</v>
      </c>
    </row>
    <row r="17312" spans="2:11" x14ac:dyDescent="0.2">
      <c r="B17312" s="21" t="str">
        <f t="shared" si="270"/>
        <v>Port StanleyWind2080RCP4.5</v>
      </c>
      <c r="C17312" t="s">
        <v>423</v>
      </c>
      <c r="D17312" t="s">
        <v>1</v>
      </c>
      <c r="E17312" s="144" t="s">
        <v>193</v>
      </c>
      <c r="F17312" s="144">
        <v>2080</v>
      </c>
      <c r="G17312" s="147">
        <v>89.15945363864212</v>
      </c>
      <c r="H17312" s="147">
        <v>96.500551000000002</v>
      </c>
      <c r="I17312" s="147">
        <v>104.36666666666667</v>
      </c>
      <c r="J17312" s="147">
        <v>112.11181800000001</v>
      </c>
      <c r="K17312" s="147">
        <v>119.87609199999999</v>
      </c>
    </row>
    <row r="17313" spans="2:11" x14ac:dyDescent="0.2">
      <c r="B17313" s="21" t="str">
        <f t="shared" si="270"/>
        <v>Port StanleyWind2085RCP4.5</v>
      </c>
      <c r="C17313" t="s">
        <v>423</v>
      </c>
      <c r="D17313" t="s">
        <v>1</v>
      </c>
      <c r="E17313" s="144" t="s">
        <v>193</v>
      </c>
      <c r="F17313" s="144">
        <v>2085</v>
      </c>
      <c r="G17313" s="147">
        <v>89.313527686338517</v>
      </c>
      <c r="H17313" s="147">
        <v>96.700935000000015</v>
      </c>
      <c r="I17313" s="147">
        <v>104.6259</v>
      </c>
      <c r="J17313" s="147">
        <v>112.41981750000001</v>
      </c>
      <c r="K17313" s="147">
        <v>120.23494499999998</v>
      </c>
    </row>
    <row r="17314" spans="2:11" x14ac:dyDescent="0.2">
      <c r="B17314" s="21" t="str">
        <f t="shared" si="270"/>
        <v>Port StanleyWind2090RCP4.5</v>
      </c>
      <c r="C17314" t="s">
        <v>423</v>
      </c>
      <c r="D17314" t="s">
        <v>1</v>
      </c>
      <c r="E17314" s="144" t="s">
        <v>193</v>
      </c>
      <c r="F17314" s="144">
        <v>2090</v>
      </c>
      <c r="G17314" s="147">
        <v>89.467601734034901</v>
      </c>
      <c r="H17314" s="147">
        <v>96.901319000000015</v>
      </c>
      <c r="I17314" s="147">
        <v>104.88513333333334</v>
      </c>
      <c r="J17314" s="147">
        <v>112.727817</v>
      </c>
      <c r="K17314" s="147">
        <v>120.59379799999999</v>
      </c>
    </row>
    <row r="17315" spans="2:11" x14ac:dyDescent="0.2">
      <c r="B17315" s="21" t="str">
        <f t="shared" si="270"/>
        <v>Port StanleyWind2095RCP4.5</v>
      </c>
      <c r="C17315" t="s">
        <v>423</v>
      </c>
      <c r="D17315" t="s">
        <v>1</v>
      </c>
      <c r="E17315" s="144" t="s">
        <v>193</v>
      </c>
      <c r="F17315" s="144">
        <v>2095</v>
      </c>
      <c r="G17315" s="147">
        <v>89.621675781731284</v>
      </c>
      <c r="H17315" s="147">
        <v>97.101703000000015</v>
      </c>
      <c r="I17315" s="147">
        <v>105.14436666666668</v>
      </c>
      <c r="J17315" s="147">
        <v>113.03581650000001</v>
      </c>
      <c r="K17315" s="147">
        <v>120.952651</v>
      </c>
    </row>
    <row r="17316" spans="2:11" x14ac:dyDescent="0.2">
      <c r="B17316" s="21" t="str">
        <f t="shared" si="270"/>
        <v>Port StanleyWind2100RCP4.5</v>
      </c>
      <c r="C17316" t="s">
        <v>423</v>
      </c>
      <c r="D17316" t="s">
        <v>1</v>
      </c>
      <c r="E17316" s="144" t="s">
        <v>193</v>
      </c>
      <c r="F17316" s="144">
        <v>2100</v>
      </c>
      <c r="G17316" s="147">
        <v>89.775749829427667</v>
      </c>
      <c r="H17316" s="147">
        <v>97.302087000000014</v>
      </c>
      <c r="I17316" s="147">
        <v>105.40360000000001</v>
      </c>
      <c r="J17316" s="147">
        <v>113.343816</v>
      </c>
      <c r="K17316" s="147">
        <v>121.311504</v>
      </c>
    </row>
    <row r="17317" spans="2:11" x14ac:dyDescent="0.2">
      <c r="B17317" s="21" t="str">
        <f t="shared" si="270"/>
        <v>Port StanleyWind2023RCP6.0</v>
      </c>
      <c r="C17317" t="s">
        <v>423</v>
      </c>
      <c r="D17317" t="s">
        <v>1</v>
      </c>
      <c r="E17317" s="144" t="s">
        <v>192</v>
      </c>
      <c r="F17317" s="144">
        <v>2023</v>
      </c>
      <c r="G17317" s="147">
        <v>87.926861257071067</v>
      </c>
      <c r="H17317" s="147">
        <v>94.850514000000004</v>
      </c>
      <c r="I17317" s="147">
        <v>102.18170000000001</v>
      </c>
      <c r="J17317" s="147">
        <v>109.47490999999999</v>
      </c>
      <c r="K17317" s="147">
        <v>116.77498799999998</v>
      </c>
    </row>
    <row r="17318" spans="2:11" x14ac:dyDescent="0.2">
      <c r="B17318" s="21" t="str">
        <f t="shared" si="270"/>
        <v>Port StanleyWind2025RCP6.0</v>
      </c>
      <c r="C17318" t="s">
        <v>423</v>
      </c>
      <c r="D17318" t="s">
        <v>1</v>
      </c>
      <c r="E17318" s="144" t="s">
        <v>192</v>
      </c>
      <c r="F17318" s="144">
        <v>2025</v>
      </c>
      <c r="G17318" s="147">
        <v>88.03732944221187</v>
      </c>
      <c r="H17318" s="147">
        <v>94.997671000000011</v>
      </c>
      <c r="I17318" s="147">
        <v>102.37528333333334</v>
      </c>
      <c r="J17318" s="147">
        <v>109.70726049999999</v>
      </c>
      <c r="K17318" s="147">
        <v>117.04748599999998</v>
      </c>
    </row>
    <row r="17319" spans="2:11" x14ac:dyDescent="0.2">
      <c r="B17319" s="21" t="str">
        <f t="shared" si="270"/>
        <v>Port StanleyWind2030RCP6.0</v>
      </c>
      <c r="C17319" t="s">
        <v>423</v>
      </c>
      <c r="D17319" t="s">
        <v>1</v>
      </c>
      <c r="E17319" s="144" t="s">
        <v>192</v>
      </c>
      <c r="F17319" s="144">
        <v>2030</v>
      </c>
      <c r="G17319" s="147">
        <v>88.147797627352674</v>
      </c>
      <c r="H17319" s="147">
        <v>95.144828000000004</v>
      </c>
      <c r="I17319" s="147">
        <v>102.56886666666668</v>
      </c>
      <c r="J17319" s="147">
        <v>109.939611</v>
      </c>
      <c r="K17319" s="147">
        <v>117.31998399999998</v>
      </c>
    </row>
    <row r="17320" spans="2:11" x14ac:dyDescent="0.2">
      <c r="B17320" s="21" t="str">
        <f t="shared" si="270"/>
        <v>Port StanleyWind2035RCP6.0</v>
      </c>
      <c r="C17320" t="s">
        <v>423</v>
      </c>
      <c r="D17320" t="s">
        <v>1</v>
      </c>
      <c r="E17320" s="144" t="s">
        <v>192</v>
      </c>
      <c r="F17320" s="144">
        <v>2035</v>
      </c>
      <c r="G17320" s="147">
        <v>88.258265812493477</v>
      </c>
      <c r="H17320" s="147">
        <v>95.291985000000011</v>
      </c>
      <c r="I17320" s="147">
        <v>102.76245</v>
      </c>
      <c r="J17320" s="147">
        <v>110.17196150000001</v>
      </c>
      <c r="K17320" s="147">
        <v>117.59248199999999</v>
      </c>
    </row>
    <row r="17321" spans="2:11" x14ac:dyDescent="0.2">
      <c r="B17321" s="21" t="str">
        <f t="shared" si="270"/>
        <v>Port StanleyWind2040RCP6.0</v>
      </c>
      <c r="C17321" t="s">
        <v>423</v>
      </c>
      <c r="D17321" t="s">
        <v>1</v>
      </c>
      <c r="E17321" s="144" t="s">
        <v>192</v>
      </c>
      <c r="F17321" s="144">
        <v>2040</v>
      </c>
      <c r="G17321" s="147">
        <v>88.36873399763428</v>
      </c>
      <c r="H17321" s="147">
        <v>95.439142000000018</v>
      </c>
      <c r="I17321" s="147">
        <v>102.95603333333334</v>
      </c>
      <c r="J17321" s="147">
        <v>110.404312</v>
      </c>
      <c r="K17321" s="147">
        <v>117.86497999999999</v>
      </c>
    </row>
    <row r="17322" spans="2:11" x14ac:dyDescent="0.2">
      <c r="B17322" s="21" t="str">
        <f t="shared" si="270"/>
        <v>Port StanleyWind2045RCP6.0</v>
      </c>
      <c r="C17322" t="s">
        <v>423</v>
      </c>
      <c r="D17322" t="s">
        <v>1</v>
      </c>
      <c r="E17322" s="144" t="s">
        <v>192</v>
      </c>
      <c r="F17322" s="144">
        <v>2045</v>
      </c>
      <c r="G17322" s="147">
        <v>88.479202182775083</v>
      </c>
      <c r="H17322" s="147">
        <v>95.586299000000011</v>
      </c>
      <c r="I17322" s="147">
        <v>103.14961666666667</v>
      </c>
      <c r="J17322" s="147">
        <v>110.6366625</v>
      </c>
      <c r="K17322" s="147">
        <v>118.13747799999999</v>
      </c>
    </row>
    <row r="17323" spans="2:11" x14ac:dyDescent="0.2">
      <c r="B17323" s="21" t="str">
        <f t="shared" si="270"/>
        <v>Port StanleyWind2050RCP6.0</v>
      </c>
      <c r="C17323" t="s">
        <v>423</v>
      </c>
      <c r="D17323" t="s">
        <v>1</v>
      </c>
      <c r="E17323" s="144" t="s">
        <v>192</v>
      </c>
      <c r="F17323" s="144">
        <v>2050</v>
      </c>
      <c r="G17323" s="147">
        <v>88.641997402982582</v>
      </c>
      <c r="H17323" s="147">
        <v>95.806721400000015</v>
      </c>
      <c r="I17323" s="147">
        <v>103.44420000000001</v>
      </c>
      <c r="J17323" s="147">
        <v>110.99437420000001</v>
      </c>
      <c r="K17323" s="147">
        <v>118.55965799999998</v>
      </c>
    </row>
    <row r="17324" spans="2:11" x14ac:dyDescent="0.2">
      <c r="B17324" s="21" t="str">
        <f t="shared" si="270"/>
        <v>Port StanleyWind2055RCP6.0</v>
      </c>
      <c r="C17324" t="s">
        <v>423</v>
      </c>
      <c r="D17324" t="s">
        <v>1</v>
      </c>
      <c r="E17324" s="144" t="s">
        <v>192</v>
      </c>
      <c r="F17324" s="144">
        <v>2055</v>
      </c>
      <c r="G17324" s="147">
        <v>88.694324438049279</v>
      </c>
      <c r="H17324" s="147">
        <v>95.879986800000012</v>
      </c>
      <c r="I17324" s="147">
        <v>103.54520000000001</v>
      </c>
      <c r="J17324" s="147">
        <v>111.11973540000001</v>
      </c>
      <c r="K17324" s="147">
        <v>118.70933999999998</v>
      </c>
    </row>
    <row r="17325" spans="2:11" x14ac:dyDescent="0.2">
      <c r="B17325" s="21" t="str">
        <f t="shared" si="270"/>
        <v>Port StanleyWind2060RCP6.0</v>
      </c>
      <c r="C17325" t="s">
        <v>423</v>
      </c>
      <c r="D17325" t="s">
        <v>1</v>
      </c>
      <c r="E17325" s="144" t="s">
        <v>192</v>
      </c>
      <c r="F17325" s="144">
        <v>2060</v>
      </c>
      <c r="G17325" s="147">
        <v>88.746651473115961</v>
      </c>
      <c r="H17325" s="147">
        <v>95.953252200000009</v>
      </c>
      <c r="I17325" s="147">
        <v>103.64620000000001</v>
      </c>
      <c r="J17325" s="147">
        <v>111.24509660000001</v>
      </c>
      <c r="K17325" s="147">
        <v>118.85902199999998</v>
      </c>
    </row>
    <row r="17326" spans="2:11" x14ac:dyDescent="0.2">
      <c r="B17326" s="21" t="str">
        <f t="shared" si="270"/>
        <v>Port StanleyWind2065RCP6.0</v>
      </c>
      <c r="C17326" t="s">
        <v>423</v>
      </c>
      <c r="D17326" t="s">
        <v>1</v>
      </c>
      <c r="E17326" s="144" t="s">
        <v>192</v>
      </c>
      <c r="F17326" s="144">
        <v>2065</v>
      </c>
      <c r="G17326" s="147">
        <v>88.798978508182657</v>
      </c>
      <c r="H17326" s="147">
        <v>96.026517600000005</v>
      </c>
      <c r="I17326" s="147">
        <v>103.74720000000001</v>
      </c>
      <c r="J17326" s="147">
        <v>111.37045780000001</v>
      </c>
      <c r="K17326" s="147">
        <v>119.00870399999998</v>
      </c>
    </row>
    <row r="17327" spans="2:11" x14ac:dyDescent="0.2">
      <c r="B17327" s="21" t="str">
        <f t="shared" si="270"/>
        <v>Port StanleyWind2070RCP6.0</v>
      </c>
      <c r="C17327" t="s">
        <v>423</v>
      </c>
      <c r="D17327" t="s">
        <v>1</v>
      </c>
      <c r="E17327" s="144" t="s">
        <v>192</v>
      </c>
      <c r="F17327" s="144">
        <v>2070</v>
      </c>
      <c r="G17327" s="147">
        <v>88.851305543249353</v>
      </c>
      <c r="H17327" s="147">
        <v>96.099783000000002</v>
      </c>
      <c r="I17327" s="147">
        <v>103.84820000000001</v>
      </c>
      <c r="J17327" s="147">
        <v>111.49581900000001</v>
      </c>
      <c r="K17327" s="147">
        <v>119.15838599999998</v>
      </c>
    </row>
    <row r="17328" spans="2:11" x14ac:dyDescent="0.2">
      <c r="B17328" s="21" t="str">
        <f t="shared" si="270"/>
        <v>Port StanleyWind2075RCP6.0</v>
      </c>
      <c r="C17328" t="s">
        <v>423</v>
      </c>
      <c r="D17328" t="s">
        <v>1</v>
      </c>
      <c r="E17328" s="144" t="s">
        <v>192</v>
      </c>
      <c r="F17328" s="144">
        <v>2075</v>
      </c>
      <c r="G17328" s="147">
        <v>89.082416614793928</v>
      </c>
      <c r="H17328" s="147">
        <v>96.400359000000009</v>
      </c>
      <c r="I17328" s="147">
        <v>104.23705000000001</v>
      </c>
      <c r="J17328" s="147">
        <v>111.95781825</v>
      </c>
      <c r="K17328" s="147">
        <v>119.69666549999998</v>
      </c>
    </row>
    <row r="17329" spans="2:11" x14ac:dyDescent="0.2">
      <c r="B17329" s="21" t="str">
        <f t="shared" si="270"/>
        <v>Port StanleyWind2080RCP6.0</v>
      </c>
      <c r="C17329" t="s">
        <v>423</v>
      </c>
      <c r="D17329" t="s">
        <v>1</v>
      </c>
      <c r="E17329" s="144" t="s">
        <v>192</v>
      </c>
      <c r="F17329" s="144">
        <v>2080</v>
      </c>
      <c r="G17329" s="147">
        <v>89.313527686338517</v>
      </c>
      <c r="H17329" s="147">
        <v>96.700935000000015</v>
      </c>
      <c r="I17329" s="147">
        <v>104.6259</v>
      </c>
      <c r="J17329" s="147">
        <v>112.41981750000001</v>
      </c>
      <c r="K17329" s="147">
        <v>120.23494499999998</v>
      </c>
    </row>
    <row r="17330" spans="2:11" x14ac:dyDescent="0.2">
      <c r="B17330" s="21" t="str">
        <f t="shared" si="270"/>
        <v>Port StanleyWind2085RCP6.0</v>
      </c>
      <c r="C17330" t="s">
        <v>423</v>
      </c>
      <c r="D17330" t="s">
        <v>1</v>
      </c>
      <c r="E17330" s="144" t="s">
        <v>192</v>
      </c>
      <c r="F17330" s="144">
        <v>2085</v>
      </c>
      <c r="G17330" s="147">
        <v>89.544638757883092</v>
      </c>
      <c r="H17330" s="147">
        <v>97.001511000000008</v>
      </c>
      <c r="I17330" s="147">
        <v>105.01475000000001</v>
      </c>
      <c r="J17330" s="147">
        <v>112.88181675000001</v>
      </c>
      <c r="K17330" s="147">
        <v>120.7732245</v>
      </c>
    </row>
    <row r="17331" spans="2:11" x14ac:dyDescent="0.2">
      <c r="B17331" s="21" t="str">
        <f t="shared" si="270"/>
        <v>Port StanleyWind2090RCP6.0</v>
      </c>
      <c r="C17331" t="s">
        <v>423</v>
      </c>
      <c r="D17331" t="s">
        <v>1</v>
      </c>
      <c r="E17331" s="144" t="s">
        <v>192</v>
      </c>
      <c r="F17331" s="144">
        <v>2090</v>
      </c>
      <c r="G17331" s="147">
        <v>90.156574362413053</v>
      </c>
      <c r="H17331" s="147">
        <v>97.787392000000011</v>
      </c>
      <c r="I17331" s="147">
        <v>106.01296666666667</v>
      </c>
      <c r="J17331" s="147">
        <v>114.06068033333334</v>
      </c>
      <c r="K17331" s="147">
        <v>122.14051199999999</v>
      </c>
    </row>
    <row r="17332" spans="2:11" x14ac:dyDescent="0.2">
      <c r="B17332" s="21" t="str">
        <f t="shared" si="270"/>
        <v>Port StanleyWind2095RCP6.0</v>
      </c>
      <c r="C17332" t="s">
        <v>423</v>
      </c>
      <c r="D17332" t="s">
        <v>1</v>
      </c>
      <c r="E17332" s="144" t="s">
        <v>192</v>
      </c>
      <c r="F17332" s="144">
        <v>2095</v>
      </c>
      <c r="G17332" s="147">
        <v>90.537398895398454</v>
      </c>
      <c r="H17332" s="147">
        <v>98.272696999999994</v>
      </c>
      <c r="I17332" s="147">
        <v>106.62233333333334</v>
      </c>
      <c r="J17332" s="147">
        <v>114.77754466666667</v>
      </c>
      <c r="K17332" s="147">
        <v>122.96951999999999</v>
      </c>
    </row>
    <row r="17333" spans="2:11" x14ac:dyDescent="0.2">
      <c r="B17333" s="21" t="str">
        <f t="shared" si="270"/>
        <v>Port StanleyWind2100RCP6.0</v>
      </c>
      <c r="C17333" t="s">
        <v>423</v>
      </c>
      <c r="D17333" t="s">
        <v>1</v>
      </c>
      <c r="E17333" s="144" t="s">
        <v>192</v>
      </c>
      <c r="F17333" s="144">
        <v>2100</v>
      </c>
      <c r="G17333" s="147">
        <v>90.91822342838384</v>
      </c>
      <c r="H17333" s="147">
        <v>98.758001999999991</v>
      </c>
      <c r="I17333" s="147">
        <v>107.2317</v>
      </c>
      <c r="J17333" s="147">
        <v>115.494409</v>
      </c>
      <c r="K17333" s="147">
        <v>123.79852799999998</v>
      </c>
    </row>
    <row r="17334" spans="2:11" x14ac:dyDescent="0.2">
      <c r="B17334" s="21" t="str">
        <f t="shared" si="270"/>
        <v>Port StanleyWind2023RCP8.5</v>
      </c>
      <c r="C17334" t="s">
        <v>423</v>
      </c>
      <c r="D17334" t="s">
        <v>1</v>
      </c>
      <c r="E17334" s="144" t="s">
        <v>191</v>
      </c>
      <c r="F17334" s="144">
        <v>2023</v>
      </c>
      <c r="G17334" s="147">
        <v>87.926861257071067</v>
      </c>
      <c r="H17334" s="147">
        <v>94.850514000000004</v>
      </c>
      <c r="I17334" s="147">
        <v>102.18170000000001</v>
      </c>
      <c r="J17334" s="147">
        <v>109.47490999999999</v>
      </c>
      <c r="K17334" s="147">
        <v>116.77498799999998</v>
      </c>
    </row>
    <row r="17335" spans="2:11" x14ac:dyDescent="0.2">
      <c r="B17335" s="21" t="str">
        <f t="shared" si="270"/>
        <v>Port StanleyWind2025RCP8.5</v>
      </c>
      <c r="C17335" t="s">
        <v>423</v>
      </c>
      <c r="D17335" t="s">
        <v>1</v>
      </c>
      <c r="E17335" s="144" t="s">
        <v>191</v>
      </c>
      <c r="F17335" s="144">
        <v>2025</v>
      </c>
      <c r="G17335" s="147">
        <v>88.147797627352674</v>
      </c>
      <c r="H17335" s="147">
        <v>95.144828000000004</v>
      </c>
      <c r="I17335" s="147">
        <v>102.56886666666668</v>
      </c>
      <c r="J17335" s="147">
        <v>109.939611</v>
      </c>
      <c r="K17335" s="147">
        <v>117.31998399999998</v>
      </c>
    </row>
    <row r="17336" spans="2:11" x14ac:dyDescent="0.2">
      <c r="B17336" s="21" t="str">
        <f t="shared" si="270"/>
        <v>Port StanleyWind2030RCP8.5</v>
      </c>
      <c r="C17336" t="s">
        <v>423</v>
      </c>
      <c r="D17336" t="s">
        <v>1</v>
      </c>
      <c r="E17336" s="144" t="s">
        <v>191</v>
      </c>
      <c r="F17336" s="144">
        <v>2030</v>
      </c>
      <c r="G17336" s="147">
        <v>88.36873399763428</v>
      </c>
      <c r="H17336" s="147">
        <v>95.439142000000018</v>
      </c>
      <c r="I17336" s="147">
        <v>102.95603333333334</v>
      </c>
      <c r="J17336" s="147">
        <v>110.404312</v>
      </c>
      <c r="K17336" s="147">
        <v>117.86497999999999</v>
      </c>
    </row>
    <row r="17337" spans="2:11" x14ac:dyDescent="0.2">
      <c r="B17337" s="21" t="str">
        <f t="shared" si="270"/>
        <v>Port StanleyWind2035RCP8.5</v>
      </c>
      <c r="C17337" t="s">
        <v>423</v>
      </c>
      <c r="D17337" t="s">
        <v>1</v>
      </c>
      <c r="E17337" s="144" t="s">
        <v>191</v>
      </c>
      <c r="F17337" s="144">
        <v>2035</v>
      </c>
      <c r="G17337" s="147">
        <v>88.589670367915886</v>
      </c>
      <c r="H17337" s="147">
        <v>95.733456000000018</v>
      </c>
      <c r="I17337" s="147">
        <v>103.34320000000001</v>
      </c>
      <c r="J17337" s="147">
        <v>110.86901300000001</v>
      </c>
      <c r="K17337" s="147">
        <v>118.40997599999999</v>
      </c>
    </row>
    <row r="17338" spans="2:11" x14ac:dyDescent="0.2">
      <c r="B17338" s="21" t="str">
        <f t="shared" si="270"/>
        <v>Port StanleyWind2040RCP8.5</v>
      </c>
      <c r="C17338" t="s">
        <v>423</v>
      </c>
      <c r="D17338" t="s">
        <v>1</v>
      </c>
      <c r="E17338" s="144" t="s">
        <v>191</v>
      </c>
      <c r="F17338" s="144">
        <v>2040</v>
      </c>
      <c r="G17338" s="147">
        <v>88.676882093027046</v>
      </c>
      <c r="H17338" s="147">
        <v>95.855565000000013</v>
      </c>
      <c r="I17338" s="147">
        <v>103.51153333333335</v>
      </c>
      <c r="J17338" s="147">
        <v>111.07794833333334</v>
      </c>
      <c r="K17338" s="147">
        <v>118.65944599999999</v>
      </c>
    </row>
    <row r="17339" spans="2:11" x14ac:dyDescent="0.2">
      <c r="B17339" s="21" t="str">
        <f t="shared" si="270"/>
        <v>Port StanleyWind2045RCP8.5</v>
      </c>
      <c r="C17339" t="s">
        <v>423</v>
      </c>
      <c r="D17339" t="s">
        <v>1</v>
      </c>
      <c r="E17339" s="144" t="s">
        <v>191</v>
      </c>
      <c r="F17339" s="144">
        <v>2045</v>
      </c>
      <c r="G17339" s="147">
        <v>88.764093818138193</v>
      </c>
      <c r="H17339" s="147">
        <v>95.977674000000007</v>
      </c>
      <c r="I17339" s="147">
        <v>103.67986666666667</v>
      </c>
      <c r="J17339" s="147">
        <v>111.28688366666668</v>
      </c>
      <c r="K17339" s="147">
        <v>118.90891599999998</v>
      </c>
    </row>
    <row r="17340" spans="2:11" x14ac:dyDescent="0.2">
      <c r="B17340" s="21" t="str">
        <f t="shared" si="270"/>
        <v>Port StanleyWind2050RCP8.5</v>
      </c>
      <c r="C17340" t="s">
        <v>423</v>
      </c>
      <c r="D17340" t="s">
        <v>1</v>
      </c>
      <c r="E17340" s="144" t="s">
        <v>191</v>
      </c>
      <c r="F17340" s="144">
        <v>2050</v>
      </c>
      <c r="G17340" s="147">
        <v>89.15945363864212</v>
      </c>
      <c r="H17340" s="147">
        <v>96.500551000000002</v>
      </c>
      <c r="I17340" s="147">
        <v>104.36666666666667</v>
      </c>
      <c r="J17340" s="147">
        <v>112.11181800000001</v>
      </c>
      <c r="K17340" s="147">
        <v>119.87609199999999</v>
      </c>
    </row>
    <row r="17341" spans="2:11" x14ac:dyDescent="0.2">
      <c r="B17341" s="21" t="str">
        <f t="shared" si="270"/>
        <v>Port StanleyWind2055RCP8.5</v>
      </c>
      <c r="C17341" t="s">
        <v>423</v>
      </c>
      <c r="D17341" t="s">
        <v>1</v>
      </c>
      <c r="E17341" s="144" t="s">
        <v>191</v>
      </c>
      <c r="F17341" s="144">
        <v>2055</v>
      </c>
      <c r="G17341" s="147">
        <v>89.467601734034901</v>
      </c>
      <c r="H17341" s="147">
        <v>96.901319000000015</v>
      </c>
      <c r="I17341" s="147">
        <v>104.88513333333334</v>
      </c>
      <c r="J17341" s="147">
        <v>112.727817</v>
      </c>
      <c r="K17341" s="147">
        <v>120.59379799999999</v>
      </c>
    </row>
    <row r="17342" spans="2:11" x14ac:dyDescent="0.2">
      <c r="B17342" s="21" t="str">
        <f t="shared" si="270"/>
        <v>Port StanleyWind2060RCP8.5</v>
      </c>
      <c r="C17342" t="s">
        <v>423</v>
      </c>
      <c r="D17342" t="s">
        <v>1</v>
      </c>
      <c r="E17342" s="144" t="s">
        <v>191</v>
      </c>
      <c r="F17342" s="144">
        <v>2060</v>
      </c>
      <c r="G17342" s="147">
        <v>90.156574362413053</v>
      </c>
      <c r="H17342" s="147">
        <v>97.787392000000011</v>
      </c>
      <c r="I17342" s="147">
        <v>106.01296666666667</v>
      </c>
      <c r="J17342" s="147">
        <v>114.06068033333334</v>
      </c>
      <c r="K17342" s="147">
        <v>122.14051199999999</v>
      </c>
    </row>
    <row r="17343" spans="2:11" x14ac:dyDescent="0.2">
      <c r="B17343" s="21" t="str">
        <f t="shared" si="270"/>
        <v>Port StanleyWind2065RCP8.5</v>
      </c>
      <c r="C17343" t="s">
        <v>423</v>
      </c>
      <c r="D17343" t="s">
        <v>1</v>
      </c>
      <c r="E17343" s="144" t="s">
        <v>191</v>
      </c>
      <c r="F17343" s="144">
        <v>2065</v>
      </c>
      <c r="G17343" s="147">
        <v>90.537398895398454</v>
      </c>
      <c r="H17343" s="147">
        <v>98.272696999999994</v>
      </c>
      <c r="I17343" s="147">
        <v>106.62233333333334</v>
      </c>
      <c r="J17343" s="147">
        <v>114.77754466666667</v>
      </c>
      <c r="K17343" s="147">
        <v>122.96951999999999</v>
      </c>
    </row>
    <row r="17344" spans="2:11" x14ac:dyDescent="0.2">
      <c r="B17344" s="21" t="str">
        <f t="shared" si="270"/>
        <v>Port StanleyWind2070RCP8.5</v>
      </c>
      <c r="C17344" t="s">
        <v>423</v>
      </c>
      <c r="D17344" t="s">
        <v>1</v>
      </c>
      <c r="E17344" s="144" t="s">
        <v>191</v>
      </c>
      <c r="F17344" s="144">
        <v>2070</v>
      </c>
      <c r="G17344" s="147">
        <v>91.153695086183973</v>
      </c>
      <c r="H17344" s="147">
        <v>99.05231599999999</v>
      </c>
      <c r="I17344" s="147">
        <v>107.6054</v>
      </c>
      <c r="J17344" s="147">
        <v>115.93749600000001</v>
      </c>
      <c r="K17344" s="147">
        <v>124.30898199999999</v>
      </c>
    </row>
    <row r="17345" spans="2:11" x14ac:dyDescent="0.2">
      <c r="B17345" s="21" t="str">
        <f t="shared" si="270"/>
        <v>Port StanleyWind2075RCP8.5</v>
      </c>
      <c r="C17345" t="s">
        <v>423</v>
      </c>
      <c r="D17345" t="s">
        <v>1</v>
      </c>
      <c r="E17345" s="144" t="s">
        <v>191</v>
      </c>
      <c r="F17345" s="144">
        <v>2075</v>
      </c>
      <c r="G17345" s="147">
        <v>91.389166743984106</v>
      </c>
      <c r="H17345" s="147">
        <v>99.346630000000005</v>
      </c>
      <c r="I17345" s="147">
        <v>107.9791</v>
      </c>
      <c r="J17345" s="147">
        <v>116.380583</v>
      </c>
      <c r="K17345" s="147">
        <v>124.81943599999998</v>
      </c>
    </row>
    <row r="17346" spans="2:11" x14ac:dyDescent="0.2">
      <c r="B17346" s="21" t="str">
        <f t="shared" si="270"/>
        <v>Port StanleyWind2080RCP8.5</v>
      </c>
      <c r="C17346" t="s">
        <v>423</v>
      </c>
      <c r="D17346" t="s">
        <v>1</v>
      </c>
      <c r="E17346" s="144" t="s">
        <v>191</v>
      </c>
      <c r="F17346" s="144">
        <v>2080</v>
      </c>
      <c r="G17346" s="147">
        <v>91.624638401784239</v>
      </c>
      <c r="H17346" s="147">
        <v>99.640944000000005</v>
      </c>
      <c r="I17346" s="147">
        <v>108.3528</v>
      </c>
      <c r="J17346" s="147">
        <v>116.82367000000001</v>
      </c>
      <c r="K17346" s="147">
        <v>125.32988999999999</v>
      </c>
    </row>
    <row r="17347" spans="2:11" x14ac:dyDescent="0.2">
      <c r="B17347" s="21" t="str">
        <f t="shared" si="270"/>
        <v>Port StanleyWind2085RCP8.5</v>
      </c>
      <c r="C17347" t="s">
        <v>423</v>
      </c>
      <c r="D17347" t="s">
        <v>1</v>
      </c>
      <c r="E17347" s="144" t="s">
        <v>191</v>
      </c>
      <c r="F17347" s="144">
        <v>2085</v>
      </c>
      <c r="G17347" s="147">
        <v>92.025812337295577</v>
      </c>
      <c r="H17347" s="147">
        <v>100.1716485</v>
      </c>
      <c r="I17347" s="147">
        <v>109.0497</v>
      </c>
      <c r="J17347" s="147">
        <v>117.655809</v>
      </c>
      <c r="K17347" s="147">
        <v>126.30857999999998</v>
      </c>
    </row>
    <row r="17348" spans="2:11" x14ac:dyDescent="0.2">
      <c r="B17348" s="21" t="str">
        <f t="shared" si="270"/>
        <v>Port StanleyWind2090RCP8.5</v>
      </c>
      <c r="C17348" t="s">
        <v>423</v>
      </c>
      <c r="D17348" t="s">
        <v>1</v>
      </c>
      <c r="E17348" s="144" t="s">
        <v>191</v>
      </c>
      <c r="F17348" s="144">
        <v>2090</v>
      </c>
      <c r="G17348" s="147">
        <v>92.426986272806914</v>
      </c>
      <c r="H17348" s="147">
        <v>100.70235300000002</v>
      </c>
      <c r="I17348" s="147">
        <v>109.7466</v>
      </c>
      <c r="J17348" s="147">
        <v>118.48794800000002</v>
      </c>
      <c r="K17348" s="147">
        <v>127.28726999999998</v>
      </c>
    </row>
    <row r="17349" spans="2:11" x14ac:dyDescent="0.2">
      <c r="B17349" s="21" t="str">
        <f t="shared" si="270"/>
        <v>Port StanleyWind2095RCP8.5</v>
      </c>
      <c r="C17349" t="s">
        <v>423</v>
      </c>
      <c r="D17349" t="s">
        <v>1</v>
      </c>
      <c r="E17349" s="144" t="s">
        <v>191</v>
      </c>
      <c r="F17349" s="144">
        <v>2095</v>
      </c>
      <c r="G17349" s="147">
        <v>92.426986272806914</v>
      </c>
      <c r="H17349" s="147">
        <v>100.70235300000002</v>
      </c>
      <c r="I17349" s="147">
        <v>109.7466</v>
      </c>
      <c r="J17349" s="147">
        <v>118.48794800000002</v>
      </c>
      <c r="K17349" s="147">
        <v>127.28726999999998</v>
      </c>
    </row>
    <row r="17350" spans="2:11" x14ac:dyDescent="0.2">
      <c r="B17350" s="21" t="str">
        <f t="shared" si="270"/>
        <v>Port StanleyWind2100RCP8.5</v>
      </c>
      <c r="C17350" t="s">
        <v>423</v>
      </c>
      <c r="D17350" t="s">
        <v>1</v>
      </c>
      <c r="E17350" s="144" t="s">
        <v>191</v>
      </c>
      <c r="F17350" s="144">
        <v>2100</v>
      </c>
      <c r="G17350" s="147">
        <v>92.426986272806914</v>
      </c>
      <c r="H17350" s="147">
        <v>100.70235300000002</v>
      </c>
      <c r="I17350" s="147">
        <v>109.7466</v>
      </c>
      <c r="J17350" s="147">
        <v>118.48794800000002</v>
      </c>
      <c r="K17350" s="147">
        <v>127.28726999999998</v>
      </c>
    </row>
    <row r="17351" spans="2:11" x14ac:dyDescent="0.2">
      <c r="B17351" s="21" t="str">
        <f t="shared" si="270"/>
        <v>PrescottIce Accretion2023RCP4.5</v>
      </c>
      <c r="C17351" t="s">
        <v>424</v>
      </c>
      <c r="D17351" t="s">
        <v>486</v>
      </c>
      <c r="E17351" s="144" t="s">
        <v>193</v>
      </c>
      <c r="F17351" s="144">
        <v>2023</v>
      </c>
      <c r="G17351" s="147">
        <v>20.624878874276746</v>
      </c>
      <c r="H17351" s="147">
        <v>24.5763</v>
      </c>
      <c r="I17351" s="147">
        <v>29.61</v>
      </c>
      <c r="J17351" s="147">
        <v>33.459299999999999</v>
      </c>
      <c r="K17351" s="147">
        <v>37.308599999999998</v>
      </c>
    </row>
    <row r="17352" spans="2:11" x14ac:dyDescent="0.2">
      <c r="B17352" s="21" t="str">
        <f t="shared" si="270"/>
        <v>PrescottIce Accretion2025RCP4.5</v>
      </c>
      <c r="C17352" t="s">
        <v>424</v>
      </c>
      <c r="D17352" t="s">
        <v>486</v>
      </c>
      <c r="E17352" s="144" t="s">
        <v>193</v>
      </c>
      <c r="F17352" s="144">
        <v>2025</v>
      </c>
      <c r="G17352" s="147">
        <v>20.694463485863373</v>
      </c>
      <c r="H17352" s="147">
        <v>24.680050000000001</v>
      </c>
      <c r="I17352" s="147">
        <v>29.754999999999999</v>
      </c>
      <c r="J17352" s="147">
        <v>33.634450000000001</v>
      </c>
      <c r="K17352" s="147">
        <v>37.510199999999998</v>
      </c>
    </row>
    <row r="17353" spans="2:11" x14ac:dyDescent="0.2">
      <c r="B17353" s="21" t="str">
        <f t="shared" si="270"/>
        <v>PrescottIce Accretion2030RCP4.5</v>
      </c>
      <c r="C17353" t="s">
        <v>424</v>
      </c>
      <c r="D17353" t="s">
        <v>486</v>
      </c>
      <c r="E17353" s="144" t="s">
        <v>193</v>
      </c>
      <c r="F17353" s="144">
        <v>2030</v>
      </c>
      <c r="G17353" s="147">
        <v>20.764048097450004</v>
      </c>
      <c r="H17353" s="147">
        <v>24.783799999999999</v>
      </c>
      <c r="I17353" s="147">
        <v>29.9</v>
      </c>
      <c r="J17353" s="147">
        <v>33.809599999999996</v>
      </c>
      <c r="K17353" s="147">
        <v>37.711799999999997</v>
      </c>
    </row>
    <row r="17354" spans="2:11" x14ac:dyDescent="0.2">
      <c r="B17354" s="21" t="str">
        <f t="shared" si="270"/>
        <v>PrescottIce Accretion2035RCP4.5</v>
      </c>
      <c r="C17354" t="s">
        <v>424</v>
      </c>
      <c r="D17354" t="s">
        <v>486</v>
      </c>
      <c r="E17354" s="144" t="s">
        <v>193</v>
      </c>
      <c r="F17354" s="144">
        <v>2035</v>
      </c>
      <c r="G17354" s="147">
        <v>20.833632709036632</v>
      </c>
      <c r="H17354" s="147">
        <v>24.887549999999997</v>
      </c>
      <c r="I17354" s="147">
        <v>30.045000000000002</v>
      </c>
      <c r="J17354" s="147">
        <v>33.984749999999998</v>
      </c>
      <c r="K17354" s="147">
        <v>37.913399999999996</v>
      </c>
    </row>
    <row r="17355" spans="2:11" x14ac:dyDescent="0.2">
      <c r="B17355" s="21" t="str">
        <f t="shared" si="270"/>
        <v>PrescottIce Accretion2040RCP4.5</v>
      </c>
      <c r="C17355" t="s">
        <v>424</v>
      </c>
      <c r="D17355" t="s">
        <v>486</v>
      </c>
      <c r="E17355" s="144" t="s">
        <v>193</v>
      </c>
      <c r="F17355" s="144">
        <v>2040</v>
      </c>
      <c r="G17355" s="147">
        <v>20.903217320623259</v>
      </c>
      <c r="H17355" s="147">
        <v>24.991299999999999</v>
      </c>
      <c r="I17355" s="147">
        <v>30.19</v>
      </c>
      <c r="J17355" s="147">
        <v>34.1599</v>
      </c>
      <c r="K17355" s="147">
        <v>38.114999999999995</v>
      </c>
    </row>
    <row r="17356" spans="2:11" x14ac:dyDescent="0.2">
      <c r="B17356" s="21" t="str">
        <f t="shared" ref="B17356:B17419" si="271">C17356&amp;D17356&amp;F17356&amp;E17356</f>
        <v>PrescottIce Accretion2045RCP4.5</v>
      </c>
      <c r="C17356" t="s">
        <v>424</v>
      </c>
      <c r="D17356" t="s">
        <v>486</v>
      </c>
      <c r="E17356" s="144" t="s">
        <v>193</v>
      </c>
      <c r="F17356" s="144">
        <v>2045</v>
      </c>
      <c r="G17356" s="147">
        <v>20.97280193220989</v>
      </c>
      <c r="H17356" s="147">
        <v>25.095050000000001</v>
      </c>
      <c r="I17356" s="147">
        <v>30.335000000000001</v>
      </c>
      <c r="J17356" s="147">
        <v>34.335049999999995</v>
      </c>
      <c r="K17356" s="147">
        <v>38.316599999999994</v>
      </c>
    </row>
    <row r="17357" spans="2:11" x14ac:dyDescent="0.2">
      <c r="B17357" s="21" t="str">
        <f t="shared" si="271"/>
        <v>PrescottIce Accretion2050RCP4.5</v>
      </c>
      <c r="C17357" t="s">
        <v>424</v>
      </c>
      <c r="D17357" t="s">
        <v>486</v>
      </c>
      <c r="E17357" s="144" t="s">
        <v>193</v>
      </c>
      <c r="F17357" s="144">
        <v>2050</v>
      </c>
      <c r="G17357" s="147">
        <v>20.904609012854994</v>
      </c>
      <c r="H17357" s="147">
        <v>25.054379999999998</v>
      </c>
      <c r="I17357" s="147">
        <v>30.318000000000001</v>
      </c>
      <c r="J17357" s="147">
        <v>34.333919999999999</v>
      </c>
      <c r="K17357" s="147">
        <v>38.336759999999991</v>
      </c>
    </row>
    <row r="17358" spans="2:11" x14ac:dyDescent="0.2">
      <c r="B17358" s="21" t="str">
        <f t="shared" si="271"/>
        <v>PrescottIce Accretion2055RCP4.5</v>
      </c>
      <c r="C17358" t="s">
        <v>424</v>
      </c>
      <c r="D17358" t="s">
        <v>486</v>
      </c>
      <c r="E17358" s="144" t="s">
        <v>193</v>
      </c>
      <c r="F17358" s="144">
        <v>2055</v>
      </c>
      <c r="G17358" s="147">
        <v>20.766831481913467</v>
      </c>
      <c r="H17358" s="147">
        <v>24.909959999999998</v>
      </c>
      <c r="I17358" s="147">
        <v>30.155999999999999</v>
      </c>
      <c r="J17358" s="147">
        <v>34.157640000000001</v>
      </c>
      <c r="K17358" s="147">
        <v>38.155319999999996</v>
      </c>
    </row>
    <row r="17359" spans="2:11" x14ac:dyDescent="0.2">
      <c r="B17359" s="21" t="str">
        <f t="shared" si="271"/>
        <v>PrescottIce Accretion2060RCP4.5</v>
      </c>
      <c r="C17359" t="s">
        <v>424</v>
      </c>
      <c r="D17359" t="s">
        <v>486</v>
      </c>
      <c r="E17359" s="144" t="s">
        <v>193</v>
      </c>
      <c r="F17359" s="144">
        <v>2060</v>
      </c>
      <c r="G17359" s="147">
        <v>20.629053950971944</v>
      </c>
      <c r="H17359" s="147">
        <v>24.765539999999998</v>
      </c>
      <c r="I17359" s="147">
        <v>29.994</v>
      </c>
      <c r="J17359" s="147">
        <v>33.981359999999995</v>
      </c>
      <c r="K17359" s="147">
        <v>37.973879999999994</v>
      </c>
    </row>
    <row r="17360" spans="2:11" x14ac:dyDescent="0.2">
      <c r="B17360" s="21" t="str">
        <f t="shared" si="271"/>
        <v>PrescottIce Accretion2065RCP4.5</v>
      </c>
      <c r="C17360" t="s">
        <v>424</v>
      </c>
      <c r="D17360" t="s">
        <v>486</v>
      </c>
      <c r="E17360" s="144" t="s">
        <v>193</v>
      </c>
      <c r="F17360" s="144">
        <v>2065</v>
      </c>
      <c r="G17360" s="147">
        <v>20.491276420030417</v>
      </c>
      <c r="H17360" s="147">
        <v>24.621119999999998</v>
      </c>
      <c r="I17360" s="147">
        <v>29.831999999999997</v>
      </c>
      <c r="J17360" s="147">
        <v>33.805079999999997</v>
      </c>
      <c r="K17360" s="147">
        <v>37.792439999999999</v>
      </c>
    </row>
    <row r="17361" spans="2:11" x14ac:dyDescent="0.2">
      <c r="B17361" s="21" t="str">
        <f t="shared" si="271"/>
        <v>PrescottIce Accretion2070RCP4.5</v>
      </c>
      <c r="C17361" t="s">
        <v>424</v>
      </c>
      <c r="D17361" t="s">
        <v>486</v>
      </c>
      <c r="E17361" s="144" t="s">
        <v>193</v>
      </c>
      <c r="F17361" s="144">
        <v>2070</v>
      </c>
      <c r="G17361" s="147">
        <v>20.353498889088893</v>
      </c>
      <c r="H17361" s="147">
        <v>24.476699999999997</v>
      </c>
      <c r="I17361" s="147">
        <v>29.669999999999998</v>
      </c>
      <c r="J17361" s="147">
        <v>33.628799999999998</v>
      </c>
      <c r="K17361" s="147">
        <v>37.610999999999997</v>
      </c>
    </row>
    <row r="17362" spans="2:11" x14ac:dyDescent="0.2">
      <c r="B17362" s="21" t="str">
        <f t="shared" si="271"/>
        <v>PrescottIce Accretion2075RCP4.5</v>
      </c>
      <c r="C17362" t="s">
        <v>424</v>
      </c>
      <c r="D17362" t="s">
        <v>486</v>
      </c>
      <c r="E17362" s="144" t="s">
        <v>193</v>
      </c>
      <c r="F17362" s="144">
        <v>2075</v>
      </c>
      <c r="G17362" s="147">
        <v>20.423083500675521</v>
      </c>
      <c r="H17362" s="147">
        <v>24.584599999999998</v>
      </c>
      <c r="I17362" s="147">
        <v>29.824999999999999</v>
      </c>
      <c r="J17362" s="147">
        <v>33.820899999999995</v>
      </c>
      <c r="K17362" s="147">
        <v>37.837799999999994</v>
      </c>
    </row>
    <row r="17363" spans="2:11" x14ac:dyDescent="0.2">
      <c r="B17363" s="21" t="str">
        <f t="shared" si="271"/>
        <v>PrescottIce Accretion2080RCP4.5</v>
      </c>
      <c r="C17363" t="s">
        <v>424</v>
      </c>
      <c r="D17363" t="s">
        <v>486</v>
      </c>
      <c r="E17363" s="144" t="s">
        <v>193</v>
      </c>
      <c r="F17363" s="144">
        <v>2080</v>
      </c>
      <c r="G17363" s="147">
        <v>20.492668112262152</v>
      </c>
      <c r="H17363" s="147">
        <v>24.692499999999995</v>
      </c>
      <c r="I17363" s="147">
        <v>29.98</v>
      </c>
      <c r="J17363" s="147">
        <v>34.012999999999998</v>
      </c>
      <c r="K17363" s="147">
        <v>38.064599999999999</v>
      </c>
    </row>
    <row r="17364" spans="2:11" x14ac:dyDescent="0.2">
      <c r="B17364" s="21" t="str">
        <f t="shared" si="271"/>
        <v>PrescottIce Accretion2085RCP4.5</v>
      </c>
      <c r="C17364" t="s">
        <v>424</v>
      </c>
      <c r="D17364" t="s">
        <v>486</v>
      </c>
      <c r="E17364" s="144" t="s">
        <v>193</v>
      </c>
      <c r="F17364" s="144">
        <v>2085</v>
      </c>
      <c r="G17364" s="147">
        <v>20.562252723848779</v>
      </c>
      <c r="H17364" s="147">
        <v>24.800399999999996</v>
      </c>
      <c r="I17364" s="147">
        <v>30.134999999999998</v>
      </c>
      <c r="J17364" s="147">
        <v>34.205100000000002</v>
      </c>
      <c r="K17364" s="147">
        <v>38.291399999999996</v>
      </c>
    </row>
    <row r="17365" spans="2:11" x14ac:dyDescent="0.2">
      <c r="B17365" s="21" t="str">
        <f t="shared" si="271"/>
        <v>PrescottIce Accretion2090RCP4.5</v>
      </c>
      <c r="C17365" t="s">
        <v>424</v>
      </c>
      <c r="D17365" t="s">
        <v>486</v>
      </c>
      <c r="E17365" s="144" t="s">
        <v>193</v>
      </c>
      <c r="F17365" s="144">
        <v>2090</v>
      </c>
      <c r="G17365" s="147">
        <v>20.631837335435407</v>
      </c>
      <c r="H17365" s="147">
        <v>24.908299999999997</v>
      </c>
      <c r="I17365" s="147">
        <v>30.29</v>
      </c>
      <c r="J17365" s="147">
        <v>34.397199999999998</v>
      </c>
      <c r="K17365" s="147">
        <v>38.518199999999993</v>
      </c>
    </row>
    <row r="17366" spans="2:11" x14ac:dyDescent="0.2">
      <c r="B17366" s="21" t="str">
        <f t="shared" si="271"/>
        <v>PrescottIce Accretion2095RCP4.5</v>
      </c>
      <c r="C17366" t="s">
        <v>424</v>
      </c>
      <c r="D17366" t="s">
        <v>486</v>
      </c>
      <c r="E17366" s="144" t="s">
        <v>193</v>
      </c>
      <c r="F17366" s="144">
        <v>2095</v>
      </c>
      <c r="G17366" s="147">
        <v>20.701421947022038</v>
      </c>
      <c r="H17366" s="147">
        <v>25.016199999999994</v>
      </c>
      <c r="I17366" s="147">
        <v>30.445</v>
      </c>
      <c r="J17366" s="147">
        <v>34.589299999999994</v>
      </c>
      <c r="K17366" s="147">
        <v>38.744999999999997</v>
      </c>
    </row>
    <row r="17367" spans="2:11" x14ac:dyDescent="0.2">
      <c r="B17367" s="21" t="str">
        <f t="shared" si="271"/>
        <v>PrescottIce Accretion2100RCP4.5</v>
      </c>
      <c r="C17367" t="s">
        <v>424</v>
      </c>
      <c r="D17367" t="s">
        <v>486</v>
      </c>
      <c r="E17367" s="144" t="s">
        <v>193</v>
      </c>
      <c r="F17367" s="144">
        <v>2100</v>
      </c>
      <c r="G17367" s="147">
        <v>20.771006558608665</v>
      </c>
      <c r="H17367" s="147">
        <v>25.124099999999995</v>
      </c>
      <c r="I17367" s="147">
        <v>30.6</v>
      </c>
      <c r="J17367" s="147">
        <v>34.781399999999998</v>
      </c>
      <c r="K17367" s="147">
        <v>38.971799999999995</v>
      </c>
    </row>
    <row r="17368" spans="2:11" x14ac:dyDescent="0.2">
      <c r="B17368" s="21" t="str">
        <f t="shared" si="271"/>
        <v>PrescottIce Accretion2023RCP6.0</v>
      </c>
      <c r="C17368" t="s">
        <v>424</v>
      </c>
      <c r="D17368" t="s">
        <v>486</v>
      </c>
      <c r="E17368" s="144" t="s">
        <v>192</v>
      </c>
      <c r="F17368" s="144">
        <v>2023</v>
      </c>
      <c r="G17368" s="147">
        <v>20.624878874276746</v>
      </c>
      <c r="H17368" s="147">
        <v>24.5763</v>
      </c>
      <c r="I17368" s="147">
        <v>29.61</v>
      </c>
      <c r="J17368" s="147">
        <v>33.459299999999999</v>
      </c>
      <c r="K17368" s="147">
        <v>37.308599999999998</v>
      </c>
    </row>
    <row r="17369" spans="2:11" x14ac:dyDescent="0.2">
      <c r="B17369" s="21" t="str">
        <f t="shared" si="271"/>
        <v>PrescottIce Accretion2025RCP6.0</v>
      </c>
      <c r="C17369" t="s">
        <v>424</v>
      </c>
      <c r="D17369" t="s">
        <v>486</v>
      </c>
      <c r="E17369" s="144" t="s">
        <v>192</v>
      </c>
      <c r="F17369" s="144">
        <v>2025</v>
      </c>
      <c r="G17369" s="147">
        <v>20.694463485863373</v>
      </c>
      <c r="H17369" s="147">
        <v>24.680050000000001</v>
      </c>
      <c r="I17369" s="147">
        <v>29.754999999999999</v>
      </c>
      <c r="J17369" s="147">
        <v>33.634450000000001</v>
      </c>
      <c r="K17369" s="147">
        <v>37.510199999999998</v>
      </c>
    </row>
    <row r="17370" spans="2:11" x14ac:dyDescent="0.2">
      <c r="B17370" s="21" t="str">
        <f t="shared" si="271"/>
        <v>PrescottIce Accretion2030RCP6.0</v>
      </c>
      <c r="C17370" t="s">
        <v>424</v>
      </c>
      <c r="D17370" t="s">
        <v>486</v>
      </c>
      <c r="E17370" s="144" t="s">
        <v>192</v>
      </c>
      <c r="F17370" s="144">
        <v>2030</v>
      </c>
      <c r="G17370" s="147">
        <v>20.764048097450004</v>
      </c>
      <c r="H17370" s="147">
        <v>24.783799999999999</v>
      </c>
      <c r="I17370" s="147">
        <v>29.9</v>
      </c>
      <c r="J17370" s="147">
        <v>33.809599999999996</v>
      </c>
      <c r="K17370" s="147">
        <v>37.711799999999997</v>
      </c>
    </row>
    <row r="17371" spans="2:11" x14ac:dyDescent="0.2">
      <c r="B17371" s="21" t="str">
        <f t="shared" si="271"/>
        <v>PrescottIce Accretion2035RCP6.0</v>
      </c>
      <c r="C17371" t="s">
        <v>424</v>
      </c>
      <c r="D17371" t="s">
        <v>486</v>
      </c>
      <c r="E17371" s="144" t="s">
        <v>192</v>
      </c>
      <c r="F17371" s="144">
        <v>2035</v>
      </c>
      <c r="G17371" s="147">
        <v>20.833632709036632</v>
      </c>
      <c r="H17371" s="147">
        <v>24.887549999999997</v>
      </c>
      <c r="I17371" s="147">
        <v>30.045000000000002</v>
      </c>
      <c r="J17371" s="147">
        <v>33.984749999999998</v>
      </c>
      <c r="K17371" s="147">
        <v>37.913399999999996</v>
      </c>
    </row>
    <row r="17372" spans="2:11" x14ac:dyDescent="0.2">
      <c r="B17372" s="21" t="str">
        <f t="shared" si="271"/>
        <v>PrescottIce Accretion2040RCP6.0</v>
      </c>
      <c r="C17372" t="s">
        <v>424</v>
      </c>
      <c r="D17372" t="s">
        <v>486</v>
      </c>
      <c r="E17372" s="144" t="s">
        <v>192</v>
      </c>
      <c r="F17372" s="144">
        <v>2040</v>
      </c>
      <c r="G17372" s="147">
        <v>20.903217320623259</v>
      </c>
      <c r="H17372" s="147">
        <v>24.991299999999999</v>
      </c>
      <c r="I17372" s="147">
        <v>30.19</v>
      </c>
      <c r="J17372" s="147">
        <v>34.1599</v>
      </c>
      <c r="K17372" s="147">
        <v>38.114999999999995</v>
      </c>
    </row>
    <row r="17373" spans="2:11" x14ac:dyDescent="0.2">
      <c r="B17373" s="21" t="str">
        <f t="shared" si="271"/>
        <v>PrescottIce Accretion2045RCP6.0</v>
      </c>
      <c r="C17373" t="s">
        <v>424</v>
      </c>
      <c r="D17373" t="s">
        <v>486</v>
      </c>
      <c r="E17373" s="144" t="s">
        <v>192</v>
      </c>
      <c r="F17373" s="144">
        <v>2045</v>
      </c>
      <c r="G17373" s="147">
        <v>20.97280193220989</v>
      </c>
      <c r="H17373" s="147">
        <v>25.095050000000001</v>
      </c>
      <c r="I17373" s="147">
        <v>30.335000000000001</v>
      </c>
      <c r="J17373" s="147">
        <v>34.335049999999995</v>
      </c>
      <c r="K17373" s="147">
        <v>38.316599999999994</v>
      </c>
    </row>
    <row r="17374" spans="2:11" x14ac:dyDescent="0.2">
      <c r="B17374" s="21" t="str">
        <f t="shared" si="271"/>
        <v>PrescottIce Accretion2050RCP6.0</v>
      </c>
      <c r="C17374" t="s">
        <v>424</v>
      </c>
      <c r="D17374" t="s">
        <v>486</v>
      </c>
      <c r="E17374" s="144" t="s">
        <v>192</v>
      </c>
      <c r="F17374" s="144">
        <v>2050</v>
      </c>
      <c r="G17374" s="147">
        <v>20.904609012854994</v>
      </c>
      <c r="H17374" s="147">
        <v>25.054379999999998</v>
      </c>
      <c r="I17374" s="147">
        <v>30.318000000000001</v>
      </c>
      <c r="J17374" s="147">
        <v>34.333919999999999</v>
      </c>
      <c r="K17374" s="147">
        <v>38.336759999999991</v>
      </c>
    </row>
    <row r="17375" spans="2:11" x14ac:dyDescent="0.2">
      <c r="B17375" s="21" t="str">
        <f t="shared" si="271"/>
        <v>PrescottIce Accretion2055RCP6.0</v>
      </c>
      <c r="C17375" t="s">
        <v>424</v>
      </c>
      <c r="D17375" t="s">
        <v>486</v>
      </c>
      <c r="E17375" s="144" t="s">
        <v>192</v>
      </c>
      <c r="F17375" s="144">
        <v>2055</v>
      </c>
      <c r="G17375" s="147">
        <v>20.766831481913467</v>
      </c>
      <c r="H17375" s="147">
        <v>24.909959999999998</v>
      </c>
      <c r="I17375" s="147">
        <v>30.155999999999999</v>
      </c>
      <c r="J17375" s="147">
        <v>34.157640000000001</v>
      </c>
      <c r="K17375" s="147">
        <v>38.155319999999996</v>
      </c>
    </row>
    <row r="17376" spans="2:11" x14ac:dyDescent="0.2">
      <c r="B17376" s="21" t="str">
        <f t="shared" si="271"/>
        <v>PrescottIce Accretion2060RCP6.0</v>
      </c>
      <c r="C17376" t="s">
        <v>424</v>
      </c>
      <c r="D17376" t="s">
        <v>486</v>
      </c>
      <c r="E17376" s="144" t="s">
        <v>192</v>
      </c>
      <c r="F17376" s="144">
        <v>2060</v>
      </c>
      <c r="G17376" s="147">
        <v>20.629053950971944</v>
      </c>
      <c r="H17376" s="147">
        <v>24.765539999999998</v>
      </c>
      <c r="I17376" s="147">
        <v>29.994</v>
      </c>
      <c r="J17376" s="147">
        <v>33.981359999999995</v>
      </c>
      <c r="K17376" s="147">
        <v>37.973879999999994</v>
      </c>
    </row>
    <row r="17377" spans="2:11" x14ac:dyDescent="0.2">
      <c r="B17377" s="21" t="str">
        <f t="shared" si="271"/>
        <v>PrescottIce Accretion2065RCP6.0</v>
      </c>
      <c r="C17377" t="s">
        <v>424</v>
      </c>
      <c r="D17377" t="s">
        <v>486</v>
      </c>
      <c r="E17377" s="144" t="s">
        <v>192</v>
      </c>
      <c r="F17377" s="144">
        <v>2065</v>
      </c>
      <c r="G17377" s="147">
        <v>20.491276420030417</v>
      </c>
      <c r="H17377" s="147">
        <v>24.621119999999998</v>
      </c>
      <c r="I17377" s="147">
        <v>29.831999999999997</v>
      </c>
      <c r="J17377" s="147">
        <v>33.805079999999997</v>
      </c>
      <c r="K17377" s="147">
        <v>37.792439999999999</v>
      </c>
    </row>
    <row r="17378" spans="2:11" x14ac:dyDescent="0.2">
      <c r="B17378" s="21" t="str">
        <f t="shared" si="271"/>
        <v>PrescottIce Accretion2070RCP6.0</v>
      </c>
      <c r="C17378" t="s">
        <v>424</v>
      </c>
      <c r="D17378" t="s">
        <v>486</v>
      </c>
      <c r="E17378" s="144" t="s">
        <v>192</v>
      </c>
      <c r="F17378" s="144">
        <v>2070</v>
      </c>
      <c r="G17378" s="147">
        <v>20.353498889088893</v>
      </c>
      <c r="H17378" s="147">
        <v>24.476699999999997</v>
      </c>
      <c r="I17378" s="147">
        <v>29.669999999999998</v>
      </c>
      <c r="J17378" s="147">
        <v>33.628799999999998</v>
      </c>
      <c r="K17378" s="147">
        <v>37.610999999999997</v>
      </c>
    </row>
    <row r="17379" spans="2:11" x14ac:dyDescent="0.2">
      <c r="B17379" s="21" t="str">
        <f t="shared" si="271"/>
        <v>PrescottIce Accretion2075RCP6.0</v>
      </c>
      <c r="C17379" t="s">
        <v>424</v>
      </c>
      <c r="D17379" t="s">
        <v>486</v>
      </c>
      <c r="E17379" s="144" t="s">
        <v>192</v>
      </c>
      <c r="F17379" s="144">
        <v>2075</v>
      </c>
      <c r="G17379" s="147">
        <v>20.457875806468834</v>
      </c>
      <c r="H17379" s="147">
        <v>24.638549999999995</v>
      </c>
      <c r="I17379" s="147">
        <v>29.9025</v>
      </c>
      <c r="J17379" s="147">
        <v>33.91695</v>
      </c>
      <c r="K17379" s="147">
        <v>37.9512</v>
      </c>
    </row>
    <row r="17380" spans="2:11" x14ac:dyDescent="0.2">
      <c r="B17380" s="21" t="str">
        <f t="shared" si="271"/>
        <v>PrescottIce Accretion2080RCP6.0</v>
      </c>
      <c r="C17380" t="s">
        <v>424</v>
      </c>
      <c r="D17380" t="s">
        <v>486</v>
      </c>
      <c r="E17380" s="144" t="s">
        <v>192</v>
      </c>
      <c r="F17380" s="144">
        <v>2080</v>
      </c>
      <c r="G17380" s="147">
        <v>20.562252723848779</v>
      </c>
      <c r="H17380" s="147">
        <v>24.800399999999996</v>
      </c>
      <c r="I17380" s="147">
        <v>30.134999999999998</v>
      </c>
      <c r="J17380" s="147">
        <v>34.205100000000002</v>
      </c>
      <c r="K17380" s="147">
        <v>38.291399999999996</v>
      </c>
    </row>
    <row r="17381" spans="2:11" x14ac:dyDescent="0.2">
      <c r="B17381" s="21" t="str">
        <f t="shared" si="271"/>
        <v>PrescottIce Accretion2085RCP6.0</v>
      </c>
      <c r="C17381" t="s">
        <v>424</v>
      </c>
      <c r="D17381" t="s">
        <v>486</v>
      </c>
      <c r="E17381" s="144" t="s">
        <v>192</v>
      </c>
      <c r="F17381" s="144">
        <v>2085</v>
      </c>
      <c r="G17381" s="147">
        <v>20.666629641228724</v>
      </c>
      <c r="H17381" s="147">
        <v>24.962249999999997</v>
      </c>
      <c r="I17381" s="147">
        <v>30.3675</v>
      </c>
      <c r="J17381" s="147">
        <v>34.493249999999996</v>
      </c>
      <c r="K17381" s="147">
        <v>38.631599999999992</v>
      </c>
    </row>
    <row r="17382" spans="2:11" x14ac:dyDescent="0.2">
      <c r="B17382" s="21" t="str">
        <f t="shared" si="271"/>
        <v>PrescottIce Accretion2090RCP6.0</v>
      </c>
      <c r="C17382" t="s">
        <v>424</v>
      </c>
      <c r="D17382" t="s">
        <v>486</v>
      </c>
      <c r="E17382" s="144" t="s">
        <v>192</v>
      </c>
      <c r="F17382" s="144">
        <v>2090</v>
      </c>
      <c r="G17382" s="147">
        <v>20.624878874276746</v>
      </c>
      <c r="H17382" s="147">
        <v>24.991299999999995</v>
      </c>
      <c r="I17382" s="147">
        <v>30.49</v>
      </c>
      <c r="J17382" s="147">
        <v>34.679699999999997</v>
      </c>
      <c r="K17382" s="147">
        <v>38.883599999999994</v>
      </c>
    </row>
    <row r="17383" spans="2:11" x14ac:dyDescent="0.2">
      <c r="B17383" s="21" t="str">
        <f t="shared" si="271"/>
        <v>PrescottIce Accretion2095RCP6.0</v>
      </c>
      <c r="C17383" t="s">
        <v>424</v>
      </c>
      <c r="D17383" t="s">
        <v>486</v>
      </c>
      <c r="E17383" s="144" t="s">
        <v>192</v>
      </c>
      <c r="F17383" s="144">
        <v>2095</v>
      </c>
      <c r="G17383" s="147">
        <v>20.478751189944823</v>
      </c>
      <c r="H17383" s="147">
        <v>24.858499999999999</v>
      </c>
      <c r="I17383" s="147">
        <v>30.38</v>
      </c>
      <c r="J17383" s="147">
        <v>34.577999999999996</v>
      </c>
      <c r="K17383" s="147">
        <v>38.795400000000001</v>
      </c>
    </row>
    <row r="17384" spans="2:11" x14ac:dyDescent="0.2">
      <c r="B17384" s="21" t="str">
        <f t="shared" si="271"/>
        <v>PrescottIce Accretion2100RCP6.0</v>
      </c>
      <c r="C17384" t="s">
        <v>424</v>
      </c>
      <c r="D17384" t="s">
        <v>486</v>
      </c>
      <c r="E17384" s="144" t="s">
        <v>192</v>
      </c>
      <c r="F17384" s="144">
        <v>2100</v>
      </c>
      <c r="G17384" s="147">
        <v>20.332623505612904</v>
      </c>
      <c r="H17384" s="147">
        <v>24.7257</v>
      </c>
      <c r="I17384" s="147">
        <v>30.269999999999996</v>
      </c>
      <c r="J17384" s="147">
        <v>34.476299999999995</v>
      </c>
      <c r="K17384" s="147">
        <v>38.7072</v>
      </c>
    </row>
    <row r="17385" spans="2:11" x14ac:dyDescent="0.2">
      <c r="B17385" s="21" t="str">
        <f t="shared" si="271"/>
        <v>PrescottIce Accretion2023RCP8.5</v>
      </c>
      <c r="C17385" t="s">
        <v>424</v>
      </c>
      <c r="D17385" t="s">
        <v>486</v>
      </c>
      <c r="E17385" s="144" t="s">
        <v>191</v>
      </c>
      <c r="F17385" s="144">
        <v>2023</v>
      </c>
      <c r="G17385" s="147">
        <v>20.624878874276746</v>
      </c>
      <c r="H17385" s="147">
        <v>24.5763</v>
      </c>
      <c r="I17385" s="147">
        <v>29.61</v>
      </c>
      <c r="J17385" s="147">
        <v>33.459299999999999</v>
      </c>
      <c r="K17385" s="147">
        <v>37.308599999999998</v>
      </c>
    </row>
    <row r="17386" spans="2:11" x14ac:dyDescent="0.2">
      <c r="B17386" s="21" t="str">
        <f t="shared" si="271"/>
        <v>PrescottIce Accretion2025RCP8.5</v>
      </c>
      <c r="C17386" t="s">
        <v>424</v>
      </c>
      <c r="D17386" t="s">
        <v>486</v>
      </c>
      <c r="E17386" s="144" t="s">
        <v>191</v>
      </c>
      <c r="F17386" s="144">
        <v>2025</v>
      </c>
      <c r="G17386" s="147">
        <v>20.764048097450004</v>
      </c>
      <c r="H17386" s="147">
        <v>24.783799999999999</v>
      </c>
      <c r="I17386" s="147">
        <v>29.9</v>
      </c>
      <c r="J17386" s="147">
        <v>33.809599999999996</v>
      </c>
      <c r="K17386" s="147">
        <v>37.711799999999997</v>
      </c>
    </row>
    <row r="17387" spans="2:11" x14ac:dyDescent="0.2">
      <c r="B17387" s="21" t="str">
        <f t="shared" si="271"/>
        <v>PrescottIce Accretion2030RCP8.5</v>
      </c>
      <c r="C17387" t="s">
        <v>424</v>
      </c>
      <c r="D17387" t="s">
        <v>486</v>
      </c>
      <c r="E17387" s="144" t="s">
        <v>191</v>
      </c>
      <c r="F17387" s="144">
        <v>2030</v>
      </c>
      <c r="G17387" s="147">
        <v>20.903217320623259</v>
      </c>
      <c r="H17387" s="147">
        <v>24.991299999999999</v>
      </c>
      <c r="I17387" s="147">
        <v>30.19</v>
      </c>
      <c r="J17387" s="147">
        <v>34.1599</v>
      </c>
      <c r="K17387" s="147">
        <v>38.114999999999995</v>
      </c>
    </row>
    <row r="17388" spans="2:11" x14ac:dyDescent="0.2">
      <c r="B17388" s="21" t="str">
        <f t="shared" si="271"/>
        <v>PrescottIce Accretion2035RCP8.5</v>
      </c>
      <c r="C17388" t="s">
        <v>424</v>
      </c>
      <c r="D17388" t="s">
        <v>486</v>
      </c>
      <c r="E17388" s="144" t="s">
        <v>191</v>
      </c>
      <c r="F17388" s="144">
        <v>2035</v>
      </c>
      <c r="G17388" s="147">
        <v>21.042386543796518</v>
      </c>
      <c r="H17388" s="147">
        <v>25.198799999999999</v>
      </c>
      <c r="I17388" s="147">
        <v>30.48</v>
      </c>
      <c r="J17388" s="147">
        <v>34.510199999999998</v>
      </c>
      <c r="K17388" s="147">
        <v>38.518199999999993</v>
      </c>
    </row>
    <row r="17389" spans="2:11" x14ac:dyDescent="0.2">
      <c r="B17389" s="21" t="str">
        <f t="shared" si="271"/>
        <v>PrescottIce Accretion2040RCP8.5</v>
      </c>
      <c r="C17389" t="s">
        <v>424</v>
      </c>
      <c r="D17389" t="s">
        <v>486</v>
      </c>
      <c r="E17389" s="144" t="s">
        <v>191</v>
      </c>
      <c r="F17389" s="144">
        <v>2040</v>
      </c>
      <c r="G17389" s="147">
        <v>20.812757325560643</v>
      </c>
      <c r="H17389" s="147">
        <v>24.958099999999998</v>
      </c>
      <c r="I17389" s="147">
        <v>30.21</v>
      </c>
      <c r="J17389" s="147">
        <v>34.2164</v>
      </c>
      <c r="K17389" s="147">
        <v>38.215799999999994</v>
      </c>
    </row>
    <row r="17390" spans="2:11" x14ac:dyDescent="0.2">
      <c r="B17390" s="21" t="str">
        <f t="shared" si="271"/>
        <v>PrescottIce Accretion2045RCP8.5</v>
      </c>
      <c r="C17390" t="s">
        <v>424</v>
      </c>
      <c r="D17390" t="s">
        <v>486</v>
      </c>
      <c r="E17390" s="144" t="s">
        <v>191</v>
      </c>
      <c r="F17390" s="144">
        <v>2045</v>
      </c>
      <c r="G17390" s="147">
        <v>20.583128107324768</v>
      </c>
      <c r="H17390" s="147">
        <v>24.717399999999998</v>
      </c>
      <c r="I17390" s="147">
        <v>29.939999999999998</v>
      </c>
      <c r="J17390" s="147">
        <v>33.922599999999996</v>
      </c>
      <c r="K17390" s="147">
        <v>37.913399999999996</v>
      </c>
    </row>
    <row r="17391" spans="2:11" x14ac:dyDescent="0.2">
      <c r="B17391" s="21" t="str">
        <f t="shared" si="271"/>
        <v>PrescottIce Accretion2050RCP8.5</v>
      </c>
      <c r="C17391" t="s">
        <v>424</v>
      </c>
      <c r="D17391" t="s">
        <v>486</v>
      </c>
      <c r="E17391" s="144" t="s">
        <v>191</v>
      </c>
      <c r="F17391" s="144">
        <v>2050</v>
      </c>
      <c r="G17391" s="147">
        <v>20.492668112262152</v>
      </c>
      <c r="H17391" s="147">
        <v>24.692499999999995</v>
      </c>
      <c r="I17391" s="147">
        <v>29.98</v>
      </c>
      <c r="J17391" s="147">
        <v>34.012999999999998</v>
      </c>
      <c r="K17391" s="147">
        <v>38.064599999999999</v>
      </c>
    </row>
    <row r="17392" spans="2:11" x14ac:dyDescent="0.2">
      <c r="B17392" s="21" t="str">
        <f t="shared" si="271"/>
        <v>PrescottIce Accretion2055RCP8.5</v>
      </c>
      <c r="C17392" t="s">
        <v>424</v>
      </c>
      <c r="D17392" t="s">
        <v>486</v>
      </c>
      <c r="E17392" s="144" t="s">
        <v>191</v>
      </c>
      <c r="F17392" s="144">
        <v>2055</v>
      </c>
      <c r="G17392" s="147">
        <v>20.631837335435407</v>
      </c>
      <c r="H17392" s="147">
        <v>24.908299999999997</v>
      </c>
      <c r="I17392" s="147">
        <v>30.29</v>
      </c>
      <c r="J17392" s="147">
        <v>34.397199999999998</v>
      </c>
      <c r="K17392" s="147">
        <v>38.518199999999993</v>
      </c>
    </row>
    <row r="17393" spans="2:11" x14ac:dyDescent="0.2">
      <c r="B17393" s="21" t="str">
        <f t="shared" si="271"/>
        <v>PrescottIce Accretion2060RCP8.5</v>
      </c>
      <c r="C17393" t="s">
        <v>424</v>
      </c>
      <c r="D17393" t="s">
        <v>486</v>
      </c>
      <c r="E17393" s="144" t="s">
        <v>191</v>
      </c>
      <c r="F17393" s="144">
        <v>2060</v>
      </c>
      <c r="G17393" s="147">
        <v>20.624878874276746</v>
      </c>
      <c r="H17393" s="147">
        <v>24.991299999999995</v>
      </c>
      <c r="I17393" s="147">
        <v>30.49</v>
      </c>
      <c r="J17393" s="147">
        <v>34.679699999999997</v>
      </c>
      <c r="K17393" s="147">
        <v>38.883599999999994</v>
      </c>
    </row>
    <row r="17394" spans="2:11" x14ac:dyDescent="0.2">
      <c r="B17394" s="21" t="str">
        <f t="shared" si="271"/>
        <v>PrescottIce Accretion2065RCP8.5</v>
      </c>
      <c r="C17394" t="s">
        <v>424</v>
      </c>
      <c r="D17394" t="s">
        <v>486</v>
      </c>
      <c r="E17394" s="144" t="s">
        <v>191</v>
      </c>
      <c r="F17394" s="144">
        <v>2065</v>
      </c>
      <c r="G17394" s="147">
        <v>20.478751189944823</v>
      </c>
      <c r="H17394" s="147">
        <v>24.858499999999999</v>
      </c>
      <c r="I17394" s="147">
        <v>30.38</v>
      </c>
      <c r="J17394" s="147">
        <v>34.577999999999996</v>
      </c>
      <c r="K17394" s="147">
        <v>38.795400000000001</v>
      </c>
    </row>
    <row r="17395" spans="2:11" x14ac:dyDescent="0.2">
      <c r="B17395" s="21" t="str">
        <f t="shared" si="271"/>
        <v>PrescottIce Accretion2070RCP8.5</v>
      </c>
      <c r="C17395" t="s">
        <v>424</v>
      </c>
      <c r="D17395" t="s">
        <v>486</v>
      </c>
      <c r="E17395" s="144" t="s">
        <v>191</v>
      </c>
      <c r="F17395" s="144">
        <v>2070</v>
      </c>
      <c r="G17395" s="147">
        <v>20.047326598107727</v>
      </c>
      <c r="H17395" s="147">
        <v>24.410299999999999</v>
      </c>
      <c r="I17395" s="147">
        <v>29.909999999999997</v>
      </c>
      <c r="J17395" s="147">
        <v>34.080799999999996</v>
      </c>
      <c r="K17395" s="147">
        <v>38.266199999999998</v>
      </c>
    </row>
    <row r="17396" spans="2:11" x14ac:dyDescent="0.2">
      <c r="B17396" s="21" t="str">
        <f t="shared" si="271"/>
        <v>PrescottIce Accretion2075RCP8.5</v>
      </c>
      <c r="C17396" t="s">
        <v>424</v>
      </c>
      <c r="D17396" t="s">
        <v>486</v>
      </c>
      <c r="E17396" s="144" t="s">
        <v>191</v>
      </c>
      <c r="F17396" s="144">
        <v>2075</v>
      </c>
      <c r="G17396" s="147">
        <v>19.762029690602553</v>
      </c>
      <c r="H17396" s="147">
        <v>24.094899999999999</v>
      </c>
      <c r="I17396" s="147">
        <v>29.549999999999997</v>
      </c>
      <c r="J17396" s="147">
        <v>33.685299999999998</v>
      </c>
      <c r="K17396" s="147">
        <v>37.825200000000002</v>
      </c>
    </row>
    <row r="17397" spans="2:11" x14ac:dyDescent="0.2">
      <c r="B17397" s="21" t="str">
        <f t="shared" si="271"/>
        <v>PrescottIce Accretion2080RCP8.5</v>
      </c>
      <c r="C17397" t="s">
        <v>424</v>
      </c>
      <c r="D17397" t="s">
        <v>486</v>
      </c>
      <c r="E17397" s="144" t="s">
        <v>191</v>
      </c>
      <c r="F17397" s="144">
        <v>2080</v>
      </c>
      <c r="G17397" s="147">
        <v>19.476732783097376</v>
      </c>
      <c r="H17397" s="147">
        <v>23.779499999999999</v>
      </c>
      <c r="I17397" s="147">
        <v>29.189999999999998</v>
      </c>
      <c r="J17397" s="147">
        <v>33.2898</v>
      </c>
      <c r="K17397" s="147">
        <v>37.3842</v>
      </c>
    </row>
    <row r="17398" spans="2:11" x14ac:dyDescent="0.2">
      <c r="B17398" s="21" t="str">
        <f t="shared" si="271"/>
        <v>PrescottIce Accretion2085RCP8.5</v>
      </c>
      <c r="C17398" t="s">
        <v>424</v>
      </c>
      <c r="D17398" t="s">
        <v>486</v>
      </c>
      <c r="E17398" s="144" t="s">
        <v>191</v>
      </c>
      <c r="F17398" s="144">
        <v>2085</v>
      </c>
      <c r="G17398" s="147">
        <v>18.71478128622379</v>
      </c>
      <c r="H17398" s="147">
        <v>22.883099999999999</v>
      </c>
      <c r="I17398" s="147">
        <v>28.14</v>
      </c>
      <c r="J17398" s="147">
        <v>32.120249999999999</v>
      </c>
      <c r="K17398" s="147">
        <v>36.080100000000002</v>
      </c>
    </row>
    <row r="17399" spans="2:11" x14ac:dyDescent="0.2">
      <c r="B17399" s="21" t="str">
        <f t="shared" si="271"/>
        <v>PrescottIce Accretion2090RCP8.5</v>
      </c>
      <c r="C17399" t="s">
        <v>424</v>
      </c>
      <c r="D17399" t="s">
        <v>486</v>
      </c>
      <c r="E17399" s="144" t="s">
        <v>191</v>
      </c>
      <c r="F17399" s="144">
        <v>2090</v>
      </c>
      <c r="G17399" s="147">
        <v>17.952829789350204</v>
      </c>
      <c r="H17399" s="147">
        <v>21.986699999999999</v>
      </c>
      <c r="I17399" s="147">
        <v>27.09</v>
      </c>
      <c r="J17399" s="147">
        <v>30.950700000000001</v>
      </c>
      <c r="K17399" s="147">
        <v>34.775999999999996</v>
      </c>
    </row>
    <row r="17400" spans="2:11" x14ac:dyDescent="0.2">
      <c r="B17400" s="21" t="str">
        <f t="shared" si="271"/>
        <v>PrescottIce Accretion2095RCP8.5</v>
      </c>
      <c r="C17400" t="s">
        <v>424</v>
      </c>
      <c r="D17400" t="s">
        <v>486</v>
      </c>
      <c r="E17400" s="144" t="s">
        <v>191</v>
      </c>
      <c r="F17400" s="144">
        <v>2095</v>
      </c>
      <c r="G17400" s="147">
        <v>17.952829789350204</v>
      </c>
      <c r="H17400" s="147">
        <v>21.986699999999999</v>
      </c>
      <c r="I17400" s="147">
        <v>27.09</v>
      </c>
      <c r="J17400" s="147">
        <v>30.950700000000001</v>
      </c>
      <c r="K17400" s="147">
        <v>34.775999999999996</v>
      </c>
    </row>
    <row r="17401" spans="2:11" x14ac:dyDescent="0.2">
      <c r="B17401" s="21" t="str">
        <f t="shared" si="271"/>
        <v>PrescottIce Accretion2100RCP8.5</v>
      </c>
      <c r="C17401" t="s">
        <v>424</v>
      </c>
      <c r="D17401" t="s">
        <v>486</v>
      </c>
      <c r="E17401" s="144" t="s">
        <v>191</v>
      </c>
      <c r="F17401" s="144">
        <v>2100</v>
      </c>
      <c r="G17401" s="147">
        <v>17.952829789350204</v>
      </c>
      <c r="H17401" s="147">
        <v>21.986699999999999</v>
      </c>
      <c r="I17401" s="147">
        <v>27.09</v>
      </c>
      <c r="J17401" s="147">
        <v>30.950700000000001</v>
      </c>
      <c r="K17401" s="147">
        <v>34.775999999999996</v>
      </c>
    </row>
    <row r="17402" spans="2:11" x14ac:dyDescent="0.2">
      <c r="B17402" s="21" t="str">
        <f t="shared" si="271"/>
        <v>PrescottWind2023RCP4.5</v>
      </c>
      <c r="C17402" t="s">
        <v>424</v>
      </c>
      <c r="D17402" t="s">
        <v>1</v>
      </c>
      <c r="E17402" s="144" t="s">
        <v>193</v>
      </c>
      <c r="F17402" s="144">
        <v>2023</v>
      </c>
      <c r="G17402" s="147">
        <v>81.002509327973044</v>
      </c>
      <c r="H17402" s="147">
        <v>87.337602000000018</v>
      </c>
      <c r="I17402" s="147">
        <v>94.032300000000006</v>
      </c>
      <c r="J17402" s="147">
        <v>100.70412</v>
      </c>
      <c r="K17402" s="147">
        <v>107.37705599999998</v>
      </c>
    </row>
    <row r="17403" spans="2:11" x14ac:dyDescent="0.2">
      <c r="B17403" s="21" t="str">
        <f t="shared" si="271"/>
        <v>PrescottWind2025RCP4.5</v>
      </c>
      <c r="C17403" t="s">
        <v>424</v>
      </c>
      <c r="D17403" t="s">
        <v>1</v>
      </c>
      <c r="E17403" s="144" t="s">
        <v>193</v>
      </c>
      <c r="F17403" s="144">
        <v>2025</v>
      </c>
      <c r="G17403" s="147">
        <v>81.006524521257859</v>
      </c>
      <c r="H17403" s="147">
        <v>87.333277500000023</v>
      </c>
      <c r="I17403" s="147">
        <v>94.015250000000009</v>
      </c>
      <c r="J17403" s="147">
        <v>100.67592550000001</v>
      </c>
      <c r="K17403" s="147">
        <v>107.33994899999999</v>
      </c>
    </row>
    <row r="17404" spans="2:11" x14ac:dyDescent="0.2">
      <c r="B17404" s="21" t="str">
        <f t="shared" si="271"/>
        <v>PrescottWind2030RCP4.5</v>
      </c>
      <c r="C17404" t="s">
        <v>424</v>
      </c>
      <c r="D17404" t="s">
        <v>1</v>
      </c>
      <c r="E17404" s="144" t="s">
        <v>193</v>
      </c>
      <c r="F17404" s="144">
        <v>2030</v>
      </c>
      <c r="G17404" s="147">
        <v>81.010539714542688</v>
      </c>
      <c r="H17404" s="147">
        <v>87.328953000000013</v>
      </c>
      <c r="I17404" s="147">
        <v>93.998200000000011</v>
      </c>
      <c r="J17404" s="147">
        <v>100.64773100000001</v>
      </c>
      <c r="K17404" s="147">
        <v>107.30284199999998</v>
      </c>
    </row>
    <row r="17405" spans="2:11" x14ac:dyDescent="0.2">
      <c r="B17405" s="21" t="str">
        <f t="shared" si="271"/>
        <v>PrescottWind2035RCP4.5</v>
      </c>
      <c r="C17405" t="s">
        <v>424</v>
      </c>
      <c r="D17405" t="s">
        <v>1</v>
      </c>
      <c r="E17405" s="144" t="s">
        <v>193</v>
      </c>
      <c r="F17405" s="144">
        <v>2035</v>
      </c>
      <c r="G17405" s="147">
        <v>81.014554907827517</v>
      </c>
      <c r="H17405" s="147">
        <v>87.324628500000017</v>
      </c>
      <c r="I17405" s="147">
        <v>93.981150000000014</v>
      </c>
      <c r="J17405" s="147">
        <v>100.61953650000001</v>
      </c>
      <c r="K17405" s="147">
        <v>107.26573499999998</v>
      </c>
    </row>
    <row r="17406" spans="2:11" x14ac:dyDescent="0.2">
      <c r="B17406" s="21" t="str">
        <f t="shared" si="271"/>
        <v>PrescottWind2040RCP4.5</v>
      </c>
      <c r="C17406" t="s">
        <v>424</v>
      </c>
      <c r="D17406" t="s">
        <v>1</v>
      </c>
      <c r="E17406" s="144" t="s">
        <v>193</v>
      </c>
      <c r="F17406" s="144">
        <v>2040</v>
      </c>
      <c r="G17406" s="147">
        <v>81.018570101112331</v>
      </c>
      <c r="H17406" s="147">
        <v>87.320304000000021</v>
      </c>
      <c r="I17406" s="147">
        <v>93.964100000000002</v>
      </c>
      <c r="J17406" s="147">
        <v>100.591342</v>
      </c>
      <c r="K17406" s="147">
        <v>107.22862799999999</v>
      </c>
    </row>
    <row r="17407" spans="2:11" x14ac:dyDescent="0.2">
      <c r="B17407" s="21" t="str">
        <f t="shared" si="271"/>
        <v>PrescottWind2045RCP4.5</v>
      </c>
      <c r="C17407" t="s">
        <v>424</v>
      </c>
      <c r="D17407" t="s">
        <v>1</v>
      </c>
      <c r="E17407" s="144" t="s">
        <v>193</v>
      </c>
      <c r="F17407" s="144">
        <v>2045</v>
      </c>
      <c r="G17407" s="147">
        <v>81.022585294397146</v>
      </c>
      <c r="H17407" s="147">
        <v>87.315979500000012</v>
      </c>
      <c r="I17407" s="147">
        <v>93.947050000000004</v>
      </c>
      <c r="J17407" s="147">
        <v>100.5631475</v>
      </c>
      <c r="K17407" s="147">
        <v>107.19152099999999</v>
      </c>
    </row>
    <row r="17408" spans="2:11" x14ac:dyDescent="0.2">
      <c r="B17408" s="21" t="str">
        <f t="shared" si="271"/>
        <v>PrescottWind2050RCP4.5</v>
      </c>
      <c r="C17408" t="s">
        <v>424</v>
      </c>
      <c r="D17408" t="s">
        <v>1</v>
      </c>
      <c r="E17408" s="144" t="s">
        <v>193</v>
      </c>
      <c r="F17408" s="144">
        <v>2050</v>
      </c>
      <c r="G17408" s="147">
        <v>80.94469054467163</v>
      </c>
      <c r="H17408" s="147">
        <v>87.187109400000011</v>
      </c>
      <c r="I17408" s="147">
        <v>93.751440000000002</v>
      </c>
      <c r="J17408" s="147">
        <v>100.3140408</v>
      </c>
      <c r="K17408" s="147">
        <v>106.8851232</v>
      </c>
    </row>
    <row r="17409" spans="2:11" x14ac:dyDescent="0.2">
      <c r="B17409" s="21" t="str">
        <f t="shared" si="271"/>
        <v>PrescottWind2055RCP4.5</v>
      </c>
      <c r="C17409" t="s">
        <v>424</v>
      </c>
      <c r="D17409" t="s">
        <v>1</v>
      </c>
      <c r="E17409" s="144" t="s">
        <v>193</v>
      </c>
      <c r="F17409" s="144">
        <v>2055</v>
      </c>
      <c r="G17409" s="147">
        <v>80.862780601661285</v>
      </c>
      <c r="H17409" s="147">
        <v>87.062563800000007</v>
      </c>
      <c r="I17409" s="147">
        <v>93.572879999999998</v>
      </c>
      <c r="J17409" s="147">
        <v>100.0931286</v>
      </c>
      <c r="K17409" s="147">
        <v>106.61583239999999</v>
      </c>
    </row>
    <row r="17410" spans="2:11" x14ac:dyDescent="0.2">
      <c r="B17410" s="21" t="str">
        <f t="shared" si="271"/>
        <v>PrescottWind2060RCP4.5</v>
      </c>
      <c r="C17410" t="s">
        <v>424</v>
      </c>
      <c r="D17410" t="s">
        <v>1</v>
      </c>
      <c r="E17410" s="144" t="s">
        <v>193</v>
      </c>
      <c r="F17410" s="144">
        <v>2060</v>
      </c>
      <c r="G17410" s="147">
        <v>80.780870658650954</v>
      </c>
      <c r="H17410" s="147">
        <v>86.938018200000016</v>
      </c>
      <c r="I17410" s="147">
        <v>93.394320000000008</v>
      </c>
      <c r="J17410" s="147">
        <v>99.872216399999999</v>
      </c>
      <c r="K17410" s="147">
        <v>106.34654159999999</v>
      </c>
    </row>
    <row r="17411" spans="2:11" x14ac:dyDescent="0.2">
      <c r="B17411" s="21" t="str">
        <f t="shared" si="271"/>
        <v>PrescottWind2065RCP4.5</v>
      </c>
      <c r="C17411" t="s">
        <v>424</v>
      </c>
      <c r="D17411" t="s">
        <v>1</v>
      </c>
      <c r="E17411" s="144" t="s">
        <v>193</v>
      </c>
      <c r="F17411" s="144">
        <v>2065</v>
      </c>
      <c r="G17411" s="147">
        <v>80.698960715640609</v>
      </c>
      <c r="H17411" s="147">
        <v>86.813472600000011</v>
      </c>
      <c r="I17411" s="147">
        <v>93.215760000000003</v>
      </c>
      <c r="J17411" s="147">
        <v>99.651304199999998</v>
      </c>
      <c r="K17411" s="147">
        <v>106.07725079999999</v>
      </c>
    </row>
    <row r="17412" spans="2:11" x14ac:dyDescent="0.2">
      <c r="B17412" s="21" t="str">
        <f t="shared" si="271"/>
        <v>PrescottWind2070RCP4.5</v>
      </c>
      <c r="C17412" t="s">
        <v>424</v>
      </c>
      <c r="D17412" t="s">
        <v>1</v>
      </c>
      <c r="E17412" s="144" t="s">
        <v>193</v>
      </c>
      <c r="F17412" s="144">
        <v>2070</v>
      </c>
      <c r="G17412" s="147">
        <v>80.617050772630265</v>
      </c>
      <c r="H17412" s="147">
        <v>86.688927000000007</v>
      </c>
      <c r="I17412" s="147">
        <v>93.037199999999999</v>
      </c>
      <c r="J17412" s="147">
        <v>99.430391999999998</v>
      </c>
      <c r="K17412" s="147">
        <v>105.80795999999999</v>
      </c>
    </row>
    <row r="17413" spans="2:11" x14ac:dyDescent="0.2">
      <c r="B17413" s="21" t="str">
        <f t="shared" si="271"/>
        <v>PrescottWind2075RCP4.5</v>
      </c>
      <c r="C17413" t="s">
        <v>424</v>
      </c>
      <c r="D17413" t="s">
        <v>1</v>
      </c>
      <c r="E17413" s="144" t="s">
        <v>193</v>
      </c>
      <c r="F17413" s="144">
        <v>2075</v>
      </c>
      <c r="G17413" s="147">
        <v>80.58359082859009</v>
      </c>
      <c r="H17413" s="147">
        <v>86.645682000000008</v>
      </c>
      <c r="I17413" s="147">
        <v>92.984499999999997</v>
      </c>
      <c r="J17413" s="147">
        <v>99.369027500000001</v>
      </c>
      <c r="K17413" s="147">
        <v>105.739047</v>
      </c>
    </row>
    <row r="17414" spans="2:11" x14ac:dyDescent="0.2">
      <c r="B17414" s="21" t="str">
        <f t="shared" si="271"/>
        <v>PrescottWind2080RCP4.5</v>
      </c>
      <c r="C17414" t="s">
        <v>424</v>
      </c>
      <c r="D17414" t="s">
        <v>1</v>
      </c>
      <c r="E17414" s="144" t="s">
        <v>193</v>
      </c>
      <c r="F17414" s="144">
        <v>2080</v>
      </c>
      <c r="G17414" s="147">
        <v>80.550130884549915</v>
      </c>
      <c r="H17414" s="147">
        <v>86.602437000000009</v>
      </c>
      <c r="I17414" s="147">
        <v>92.931799999999996</v>
      </c>
      <c r="J17414" s="147">
        <v>99.307663000000005</v>
      </c>
      <c r="K17414" s="147">
        <v>105.67013399999999</v>
      </c>
    </row>
    <row r="17415" spans="2:11" x14ac:dyDescent="0.2">
      <c r="B17415" s="21" t="str">
        <f t="shared" si="271"/>
        <v>PrescottWind2085RCP4.5</v>
      </c>
      <c r="C17415" t="s">
        <v>424</v>
      </c>
      <c r="D17415" t="s">
        <v>1</v>
      </c>
      <c r="E17415" s="144" t="s">
        <v>193</v>
      </c>
      <c r="F17415" s="144">
        <v>2085</v>
      </c>
      <c r="G17415" s="147">
        <v>80.516670940509755</v>
      </c>
      <c r="H17415" s="147">
        <v>86.559191999999996</v>
      </c>
      <c r="I17415" s="147">
        <v>92.879099999999994</v>
      </c>
      <c r="J17415" s="147">
        <v>99.246298499999995</v>
      </c>
      <c r="K17415" s="147">
        <v>105.601221</v>
      </c>
    </row>
    <row r="17416" spans="2:11" x14ac:dyDescent="0.2">
      <c r="B17416" s="21" t="str">
        <f t="shared" si="271"/>
        <v>PrescottWind2090RCP4.5</v>
      </c>
      <c r="C17416" t="s">
        <v>424</v>
      </c>
      <c r="D17416" t="s">
        <v>1</v>
      </c>
      <c r="E17416" s="144" t="s">
        <v>193</v>
      </c>
      <c r="F17416" s="144">
        <v>2090</v>
      </c>
      <c r="G17416" s="147">
        <v>80.48321099646958</v>
      </c>
      <c r="H17416" s="147">
        <v>86.515946999999997</v>
      </c>
      <c r="I17416" s="147">
        <v>92.826400000000007</v>
      </c>
      <c r="J17416" s="147">
        <v>99.184933999999998</v>
      </c>
      <c r="K17416" s="147">
        <v>105.532308</v>
      </c>
    </row>
    <row r="17417" spans="2:11" x14ac:dyDescent="0.2">
      <c r="B17417" s="21" t="str">
        <f t="shared" si="271"/>
        <v>PrescottWind2095RCP4.5</v>
      </c>
      <c r="C17417" t="s">
        <v>424</v>
      </c>
      <c r="D17417" t="s">
        <v>1</v>
      </c>
      <c r="E17417" s="144" t="s">
        <v>193</v>
      </c>
      <c r="F17417" s="144">
        <v>2095</v>
      </c>
      <c r="G17417" s="147">
        <v>80.449751052429406</v>
      </c>
      <c r="H17417" s="147">
        <v>86.472701999999998</v>
      </c>
      <c r="I17417" s="147">
        <v>92.773700000000005</v>
      </c>
      <c r="J17417" s="147">
        <v>99.123569500000002</v>
      </c>
      <c r="K17417" s="147">
        <v>105.46339499999999</v>
      </c>
    </row>
    <row r="17418" spans="2:11" x14ac:dyDescent="0.2">
      <c r="B17418" s="21" t="str">
        <f t="shared" si="271"/>
        <v>PrescottWind2100RCP4.5</v>
      </c>
      <c r="C17418" t="s">
        <v>424</v>
      </c>
      <c r="D17418" t="s">
        <v>1</v>
      </c>
      <c r="E17418" s="144" t="s">
        <v>193</v>
      </c>
      <c r="F17418" s="144">
        <v>2100</v>
      </c>
      <c r="G17418" s="147">
        <v>80.416291108389231</v>
      </c>
      <c r="H17418" s="147">
        <v>86.429456999999999</v>
      </c>
      <c r="I17418" s="147">
        <v>92.721000000000004</v>
      </c>
      <c r="J17418" s="147">
        <v>99.062205000000006</v>
      </c>
      <c r="K17418" s="147">
        <v>105.394482</v>
      </c>
    </row>
    <row r="17419" spans="2:11" x14ac:dyDescent="0.2">
      <c r="B17419" s="21" t="str">
        <f t="shared" si="271"/>
        <v>PrescottWind2023RCP6.0</v>
      </c>
      <c r="C17419" t="s">
        <v>424</v>
      </c>
      <c r="D17419" t="s">
        <v>1</v>
      </c>
      <c r="E17419" s="144" t="s">
        <v>192</v>
      </c>
      <c r="F17419" s="144">
        <v>2023</v>
      </c>
      <c r="G17419" s="147">
        <v>81.002509327973044</v>
      </c>
      <c r="H17419" s="147">
        <v>87.337602000000018</v>
      </c>
      <c r="I17419" s="147">
        <v>94.032300000000006</v>
      </c>
      <c r="J17419" s="147">
        <v>100.70412</v>
      </c>
      <c r="K17419" s="147">
        <v>107.37705599999998</v>
      </c>
    </row>
    <row r="17420" spans="2:11" x14ac:dyDescent="0.2">
      <c r="B17420" s="21" t="str">
        <f t="shared" ref="B17420:B17483" si="272">C17420&amp;D17420&amp;F17420&amp;E17420</f>
        <v>PrescottWind2025RCP6.0</v>
      </c>
      <c r="C17420" t="s">
        <v>424</v>
      </c>
      <c r="D17420" t="s">
        <v>1</v>
      </c>
      <c r="E17420" s="144" t="s">
        <v>192</v>
      </c>
      <c r="F17420" s="144">
        <v>2025</v>
      </c>
      <c r="G17420" s="147">
        <v>81.006524521257859</v>
      </c>
      <c r="H17420" s="147">
        <v>87.333277500000023</v>
      </c>
      <c r="I17420" s="147">
        <v>94.015250000000009</v>
      </c>
      <c r="J17420" s="147">
        <v>100.67592550000001</v>
      </c>
      <c r="K17420" s="147">
        <v>107.33994899999999</v>
      </c>
    </row>
    <row r="17421" spans="2:11" x14ac:dyDescent="0.2">
      <c r="B17421" s="21" t="str">
        <f t="shared" si="272"/>
        <v>PrescottWind2030RCP6.0</v>
      </c>
      <c r="C17421" t="s">
        <v>424</v>
      </c>
      <c r="D17421" t="s">
        <v>1</v>
      </c>
      <c r="E17421" s="144" t="s">
        <v>192</v>
      </c>
      <c r="F17421" s="144">
        <v>2030</v>
      </c>
      <c r="G17421" s="147">
        <v>81.010539714542688</v>
      </c>
      <c r="H17421" s="147">
        <v>87.328953000000013</v>
      </c>
      <c r="I17421" s="147">
        <v>93.998200000000011</v>
      </c>
      <c r="J17421" s="147">
        <v>100.64773100000001</v>
      </c>
      <c r="K17421" s="147">
        <v>107.30284199999998</v>
      </c>
    </row>
    <row r="17422" spans="2:11" x14ac:dyDescent="0.2">
      <c r="B17422" s="21" t="str">
        <f t="shared" si="272"/>
        <v>PrescottWind2035RCP6.0</v>
      </c>
      <c r="C17422" t="s">
        <v>424</v>
      </c>
      <c r="D17422" t="s">
        <v>1</v>
      </c>
      <c r="E17422" s="144" t="s">
        <v>192</v>
      </c>
      <c r="F17422" s="144">
        <v>2035</v>
      </c>
      <c r="G17422" s="147">
        <v>81.014554907827517</v>
      </c>
      <c r="H17422" s="147">
        <v>87.324628500000017</v>
      </c>
      <c r="I17422" s="147">
        <v>93.981150000000014</v>
      </c>
      <c r="J17422" s="147">
        <v>100.61953650000001</v>
      </c>
      <c r="K17422" s="147">
        <v>107.26573499999998</v>
      </c>
    </row>
    <row r="17423" spans="2:11" x14ac:dyDescent="0.2">
      <c r="B17423" s="21" t="str">
        <f t="shared" si="272"/>
        <v>PrescottWind2040RCP6.0</v>
      </c>
      <c r="C17423" t="s">
        <v>424</v>
      </c>
      <c r="D17423" t="s">
        <v>1</v>
      </c>
      <c r="E17423" s="144" t="s">
        <v>192</v>
      </c>
      <c r="F17423" s="144">
        <v>2040</v>
      </c>
      <c r="G17423" s="147">
        <v>81.018570101112331</v>
      </c>
      <c r="H17423" s="147">
        <v>87.320304000000021</v>
      </c>
      <c r="I17423" s="147">
        <v>93.964100000000002</v>
      </c>
      <c r="J17423" s="147">
        <v>100.591342</v>
      </c>
      <c r="K17423" s="147">
        <v>107.22862799999999</v>
      </c>
    </row>
    <row r="17424" spans="2:11" x14ac:dyDescent="0.2">
      <c r="B17424" s="21" t="str">
        <f t="shared" si="272"/>
        <v>PrescottWind2045RCP6.0</v>
      </c>
      <c r="C17424" t="s">
        <v>424</v>
      </c>
      <c r="D17424" t="s">
        <v>1</v>
      </c>
      <c r="E17424" s="144" t="s">
        <v>192</v>
      </c>
      <c r="F17424" s="144">
        <v>2045</v>
      </c>
      <c r="G17424" s="147">
        <v>81.022585294397146</v>
      </c>
      <c r="H17424" s="147">
        <v>87.315979500000012</v>
      </c>
      <c r="I17424" s="147">
        <v>93.947050000000004</v>
      </c>
      <c r="J17424" s="147">
        <v>100.5631475</v>
      </c>
      <c r="K17424" s="147">
        <v>107.19152099999999</v>
      </c>
    </row>
    <row r="17425" spans="2:11" x14ac:dyDescent="0.2">
      <c r="B17425" s="21" t="str">
        <f t="shared" si="272"/>
        <v>PrescottWind2050RCP6.0</v>
      </c>
      <c r="C17425" t="s">
        <v>424</v>
      </c>
      <c r="D17425" t="s">
        <v>1</v>
      </c>
      <c r="E17425" s="144" t="s">
        <v>192</v>
      </c>
      <c r="F17425" s="144">
        <v>2050</v>
      </c>
      <c r="G17425" s="147">
        <v>80.94469054467163</v>
      </c>
      <c r="H17425" s="147">
        <v>87.187109400000011</v>
      </c>
      <c r="I17425" s="147">
        <v>93.751440000000002</v>
      </c>
      <c r="J17425" s="147">
        <v>100.3140408</v>
      </c>
      <c r="K17425" s="147">
        <v>106.8851232</v>
      </c>
    </row>
    <row r="17426" spans="2:11" x14ac:dyDescent="0.2">
      <c r="B17426" s="21" t="str">
        <f t="shared" si="272"/>
        <v>PrescottWind2055RCP6.0</v>
      </c>
      <c r="C17426" t="s">
        <v>424</v>
      </c>
      <c r="D17426" t="s">
        <v>1</v>
      </c>
      <c r="E17426" s="144" t="s">
        <v>192</v>
      </c>
      <c r="F17426" s="144">
        <v>2055</v>
      </c>
      <c r="G17426" s="147">
        <v>80.862780601661285</v>
      </c>
      <c r="H17426" s="147">
        <v>87.062563800000007</v>
      </c>
      <c r="I17426" s="147">
        <v>93.572879999999998</v>
      </c>
      <c r="J17426" s="147">
        <v>100.0931286</v>
      </c>
      <c r="K17426" s="147">
        <v>106.61583239999999</v>
      </c>
    </row>
    <row r="17427" spans="2:11" x14ac:dyDescent="0.2">
      <c r="B17427" s="21" t="str">
        <f t="shared" si="272"/>
        <v>PrescottWind2060RCP6.0</v>
      </c>
      <c r="C17427" t="s">
        <v>424</v>
      </c>
      <c r="D17427" t="s">
        <v>1</v>
      </c>
      <c r="E17427" s="144" t="s">
        <v>192</v>
      </c>
      <c r="F17427" s="144">
        <v>2060</v>
      </c>
      <c r="G17427" s="147">
        <v>80.780870658650954</v>
      </c>
      <c r="H17427" s="147">
        <v>86.938018200000016</v>
      </c>
      <c r="I17427" s="147">
        <v>93.394320000000008</v>
      </c>
      <c r="J17427" s="147">
        <v>99.872216399999999</v>
      </c>
      <c r="K17427" s="147">
        <v>106.34654159999999</v>
      </c>
    </row>
    <row r="17428" spans="2:11" x14ac:dyDescent="0.2">
      <c r="B17428" s="21" t="str">
        <f t="shared" si="272"/>
        <v>PrescottWind2065RCP6.0</v>
      </c>
      <c r="C17428" t="s">
        <v>424</v>
      </c>
      <c r="D17428" t="s">
        <v>1</v>
      </c>
      <c r="E17428" s="144" t="s">
        <v>192</v>
      </c>
      <c r="F17428" s="144">
        <v>2065</v>
      </c>
      <c r="G17428" s="147">
        <v>80.698960715640609</v>
      </c>
      <c r="H17428" s="147">
        <v>86.813472600000011</v>
      </c>
      <c r="I17428" s="147">
        <v>93.215760000000003</v>
      </c>
      <c r="J17428" s="147">
        <v>99.651304199999998</v>
      </c>
      <c r="K17428" s="147">
        <v>106.07725079999999</v>
      </c>
    </row>
    <row r="17429" spans="2:11" x14ac:dyDescent="0.2">
      <c r="B17429" s="21" t="str">
        <f t="shared" si="272"/>
        <v>PrescottWind2070RCP6.0</v>
      </c>
      <c r="C17429" t="s">
        <v>424</v>
      </c>
      <c r="D17429" t="s">
        <v>1</v>
      </c>
      <c r="E17429" s="144" t="s">
        <v>192</v>
      </c>
      <c r="F17429" s="144">
        <v>2070</v>
      </c>
      <c r="G17429" s="147">
        <v>80.617050772630265</v>
      </c>
      <c r="H17429" s="147">
        <v>86.688927000000007</v>
      </c>
      <c r="I17429" s="147">
        <v>93.037199999999999</v>
      </c>
      <c r="J17429" s="147">
        <v>99.430391999999998</v>
      </c>
      <c r="K17429" s="147">
        <v>105.80795999999999</v>
      </c>
    </row>
    <row r="17430" spans="2:11" x14ac:dyDescent="0.2">
      <c r="B17430" s="21" t="str">
        <f t="shared" si="272"/>
        <v>PrescottWind2075RCP6.0</v>
      </c>
      <c r="C17430" t="s">
        <v>424</v>
      </c>
      <c r="D17430" t="s">
        <v>1</v>
      </c>
      <c r="E17430" s="144" t="s">
        <v>192</v>
      </c>
      <c r="F17430" s="144">
        <v>2075</v>
      </c>
      <c r="G17430" s="147">
        <v>80.566860856570003</v>
      </c>
      <c r="H17430" s="147">
        <v>86.624059500000001</v>
      </c>
      <c r="I17430" s="147">
        <v>92.958150000000003</v>
      </c>
      <c r="J17430" s="147">
        <v>99.338345250000003</v>
      </c>
      <c r="K17430" s="147">
        <v>105.70459049999999</v>
      </c>
    </row>
    <row r="17431" spans="2:11" x14ac:dyDescent="0.2">
      <c r="B17431" s="21" t="str">
        <f t="shared" si="272"/>
        <v>PrescottWind2080RCP6.0</v>
      </c>
      <c r="C17431" t="s">
        <v>424</v>
      </c>
      <c r="D17431" t="s">
        <v>1</v>
      </c>
      <c r="E17431" s="144" t="s">
        <v>192</v>
      </c>
      <c r="F17431" s="144">
        <v>2080</v>
      </c>
      <c r="G17431" s="147">
        <v>80.516670940509755</v>
      </c>
      <c r="H17431" s="147">
        <v>86.559191999999996</v>
      </c>
      <c r="I17431" s="147">
        <v>92.879099999999994</v>
      </c>
      <c r="J17431" s="147">
        <v>99.246298499999995</v>
      </c>
      <c r="K17431" s="147">
        <v>105.601221</v>
      </c>
    </row>
    <row r="17432" spans="2:11" x14ac:dyDescent="0.2">
      <c r="B17432" s="21" t="str">
        <f t="shared" si="272"/>
        <v>PrescottWind2085RCP6.0</v>
      </c>
      <c r="C17432" t="s">
        <v>424</v>
      </c>
      <c r="D17432" t="s">
        <v>1</v>
      </c>
      <c r="E17432" s="144" t="s">
        <v>192</v>
      </c>
      <c r="F17432" s="144">
        <v>2085</v>
      </c>
      <c r="G17432" s="147">
        <v>80.466481024449493</v>
      </c>
      <c r="H17432" s="147">
        <v>86.494324500000005</v>
      </c>
      <c r="I17432" s="147">
        <v>92.800049999999999</v>
      </c>
      <c r="J17432" s="147">
        <v>99.15425175</v>
      </c>
      <c r="K17432" s="147">
        <v>105.4978515</v>
      </c>
    </row>
    <row r="17433" spans="2:11" x14ac:dyDescent="0.2">
      <c r="B17433" s="21" t="str">
        <f t="shared" si="272"/>
        <v>PrescottWind2090RCP6.0</v>
      </c>
      <c r="C17433" t="s">
        <v>424</v>
      </c>
      <c r="D17433" t="s">
        <v>1</v>
      </c>
      <c r="E17433" s="144" t="s">
        <v>192</v>
      </c>
      <c r="F17433" s="144">
        <v>2090</v>
      </c>
      <c r="G17433" s="147">
        <v>80.346694424785667</v>
      </c>
      <c r="H17433" s="147">
        <v>86.334317999999996</v>
      </c>
      <c r="I17433" s="147">
        <v>92.587699999999998</v>
      </c>
      <c r="J17433" s="147">
        <v>98.896355000000014</v>
      </c>
      <c r="K17433" s="147">
        <v>105.193044</v>
      </c>
    </row>
    <row r="17434" spans="2:11" x14ac:dyDescent="0.2">
      <c r="B17434" s="21" t="str">
        <f t="shared" si="272"/>
        <v>PrescottWind2095RCP6.0</v>
      </c>
      <c r="C17434" t="s">
        <v>424</v>
      </c>
      <c r="D17434" t="s">
        <v>1</v>
      </c>
      <c r="E17434" s="144" t="s">
        <v>192</v>
      </c>
      <c r="F17434" s="144">
        <v>2095</v>
      </c>
      <c r="G17434" s="147">
        <v>80.277097741182118</v>
      </c>
      <c r="H17434" s="147">
        <v>86.239179000000007</v>
      </c>
      <c r="I17434" s="147">
        <v>92.454400000000007</v>
      </c>
      <c r="J17434" s="147">
        <v>98.730505000000008</v>
      </c>
      <c r="K17434" s="147">
        <v>104.99160599999999</v>
      </c>
    </row>
    <row r="17435" spans="2:11" x14ac:dyDescent="0.2">
      <c r="B17435" s="21" t="str">
        <f t="shared" si="272"/>
        <v>PrescottWind2100RCP6.0</v>
      </c>
      <c r="C17435" t="s">
        <v>424</v>
      </c>
      <c r="D17435" t="s">
        <v>1</v>
      </c>
      <c r="E17435" s="144" t="s">
        <v>192</v>
      </c>
      <c r="F17435" s="144">
        <v>2100</v>
      </c>
      <c r="G17435" s="147">
        <v>80.207501057578554</v>
      </c>
      <c r="H17435" s="147">
        <v>86.144040000000004</v>
      </c>
      <c r="I17435" s="147">
        <v>92.321100000000001</v>
      </c>
      <c r="J17435" s="147">
        <v>98.564655000000016</v>
      </c>
      <c r="K17435" s="147">
        <v>104.79016799999999</v>
      </c>
    </row>
    <row r="17436" spans="2:11" x14ac:dyDescent="0.2">
      <c r="B17436" s="21" t="str">
        <f t="shared" si="272"/>
        <v>PrescottWind2023RCP8.5</v>
      </c>
      <c r="C17436" t="s">
        <v>424</v>
      </c>
      <c r="D17436" t="s">
        <v>1</v>
      </c>
      <c r="E17436" s="144" t="s">
        <v>191</v>
      </c>
      <c r="F17436" s="144">
        <v>2023</v>
      </c>
      <c r="G17436" s="147">
        <v>81.002509327973044</v>
      </c>
      <c r="H17436" s="147">
        <v>87.337602000000018</v>
      </c>
      <c r="I17436" s="147">
        <v>94.032300000000006</v>
      </c>
      <c r="J17436" s="147">
        <v>100.70412</v>
      </c>
      <c r="K17436" s="147">
        <v>107.37705599999998</v>
      </c>
    </row>
    <row r="17437" spans="2:11" x14ac:dyDescent="0.2">
      <c r="B17437" s="21" t="str">
        <f t="shared" si="272"/>
        <v>PrescottWind2025RCP8.5</v>
      </c>
      <c r="C17437" t="s">
        <v>424</v>
      </c>
      <c r="D17437" t="s">
        <v>1</v>
      </c>
      <c r="E17437" s="144" t="s">
        <v>191</v>
      </c>
      <c r="F17437" s="144">
        <v>2025</v>
      </c>
      <c r="G17437" s="147">
        <v>81.010539714542688</v>
      </c>
      <c r="H17437" s="147">
        <v>87.328953000000013</v>
      </c>
      <c r="I17437" s="147">
        <v>93.998200000000011</v>
      </c>
      <c r="J17437" s="147">
        <v>100.64773100000001</v>
      </c>
      <c r="K17437" s="147">
        <v>107.30284199999998</v>
      </c>
    </row>
    <row r="17438" spans="2:11" x14ac:dyDescent="0.2">
      <c r="B17438" s="21" t="str">
        <f t="shared" si="272"/>
        <v>PrescottWind2030RCP8.5</v>
      </c>
      <c r="C17438" t="s">
        <v>424</v>
      </c>
      <c r="D17438" t="s">
        <v>1</v>
      </c>
      <c r="E17438" s="144" t="s">
        <v>191</v>
      </c>
      <c r="F17438" s="144">
        <v>2030</v>
      </c>
      <c r="G17438" s="147">
        <v>81.018570101112331</v>
      </c>
      <c r="H17438" s="147">
        <v>87.320304000000021</v>
      </c>
      <c r="I17438" s="147">
        <v>93.964100000000002</v>
      </c>
      <c r="J17438" s="147">
        <v>100.591342</v>
      </c>
      <c r="K17438" s="147">
        <v>107.22862799999999</v>
      </c>
    </row>
    <row r="17439" spans="2:11" x14ac:dyDescent="0.2">
      <c r="B17439" s="21" t="str">
        <f t="shared" si="272"/>
        <v>PrescottWind2035RCP8.5</v>
      </c>
      <c r="C17439" t="s">
        <v>424</v>
      </c>
      <c r="D17439" t="s">
        <v>1</v>
      </c>
      <c r="E17439" s="144" t="s">
        <v>191</v>
      </c>
      <c r="F17439" s="144">
        <v>2035</v>
      </c>
      <c r="G17439" s="147">
        <v>81.026600487681975</v>
      </c>
      <c r="H17439" s="147">
        <v>87.311655000000016</v>
      </c>
      <c r="I17439" s="147">
        <v>93.93</v>
      </c>
      <c r="J17439" s="147">
        <v>100.534953</v>
      </c>
      <c r="K17439" s="147">
        <v>107.15441399999999</v>
      </c>
    </row>
    <row r="17440" spans="2:11" x14ac:dyDescent="0.2">
      <c r="B17440" s="21" t="str">
        <f t="shared" si="272"/>
        <v>PrescottWind2040RCP8.5</v>
      </c>
      <c r="C17440" t="s">
        <v>424</v>
      </c>
      <c r="D17440" t="s">
        <v>1</v>
      </c>
      <c r="E17440" s="144" t="s">
        <v>191</v>
      </c>
      <c r="F17440" s="144">
        <v>2040</v>
      </c>
      <c r="G17440" s="147">
        <v>80.890083915998076</v>
      </c>
      <c r="H17440" s="147">
        <v>87.104079000000013</v>
      </c>
      <c r="I17440" s="147">
        <v>93.632400000000004</v>
      </c>
      <c r="J17440" s="147">
        <v>100.166766</v>
      </c>
      <c r="K17440" s="147">
        <v>106.70559599999999</v>
      </c>
    </row>
    <row r="17441" spans="2:11" x14ac:dyDescent="0.2">
      <c r="B17441" s="21" t="str">
        <f t="shared" si="272"/>
        <v>PrescottWind2045RCP8.5</v>
      </c>
      <c r="C17441" t="s">
        <v>424</v>
      </c>
      <c r="D17441" t="s">
        <v>1</v>
      </c>
      <c r="E17441" s="144" t="s">
        <v>191</v>
      </c>
      <c r="F17441" s="144">
        <v>2045</v>
      </c>
      <c r="G17441" s="147">
        <v>80.753567344314163</v>
      </c>
      <c r="H17441" s="147">
        <v>86.89650300000001</v>
      </c>
      <c r="I17441" s="147">
        <v>93.334800000000001</v>
      </c>
      <c r="J17441" s="147">
        <v>99.798579000000004</v>
      </c>
      <c r="K17441" s="147">
        <v>106.256778</v>
      </c>
    </row>
    <row r="17442" spans="2:11" x14ac:dyDescent="0.2">
      <c r="B17442" s="21" t="str">
        <f t="shared" si="272"/>
        <v>PrescottWind2050RCP8.5</v>
      </c>
      <c r="C17442" t="s">
        <v>424</v>
      </c>
      <c r="D17442" t="s">
        <v>1</v>
      </c>
      <c r="E17442" s="144" t="s">
        <v>191</v>
      </c>
      <c r="F17442" s="144">
        <v>2050</v>
      </c>
      <c r="G17442" s="147">
        <v>80.550130884549915</v>
      </c>
      <c r="H17442" s="147">
        <v>86.602437000000009</v>
      </c>
      <c r="I17442" s="147">
        <v>92.931799999999996</v>
      </c>
      <c r="J17442" s="147">
        <v>99.307663000000005</v>
      </c>
      <c r="K17442" s="147">
        <v>105.67013399999999</v>
      </c>
    </row>
    <row r="17443" spans="2:11" x14ac:dyDescent="0.2">
      <c r="B17443" s="21" t="str">
        <f t="shared" si="272"/>
        <v>PrescottWind2055RCP8.5</v>
      </c>
      <c r="C17443" t="s">
        <v>424</v>
      </c>
      <c r="D17443" t="s">
        <v>1</v>
      </c>
      <c r="E17443" s="144" t="s">
        <v>191</v>
      </c>
      <c r="F17443" s="144">
        <v>2055</v>
      </c>
      <c r="G17443" s="147">
        <v>80.48321099646958</v>
      </c>
      <c r="H17443" s="147">
        <v>86.515946999999997</v>
      </c>
      <c r="I17443" s="147">
        <v>92.826400000000007</v>
      </c>
      <c r="J17443" s="147">
        <v>99.184933999999998</v>
      </c>
      <c r="K17443" s="147">
        <v>105.532308</v>
      </c>
    </row>
    <row r="17444" spans="2:11" x14ac:dyDescent="0.2">
      <c r="B17444" s="21" t="str">
        <f t="shared" si="272"/>
        <v>PrescottWind2060RCP8.5</v>
      </c>
      <c r="C17444" t="s">
        <v>424</v>
      </c>
      <c r="D17444" t="s">
        <v>1</v>
      </c>
      <c r="E17444" s="144" t="s">
        <v>191</v>
      </c>
      <c r="F17444" s="144">
        <v>2060</v>
      </c>
      <c r="G17444" s="147">
        <v>80.346694424785667</v>
      </c>
      <c r="H17444" s="147">
        <v>86.334317999999996</v>
      </c>
      <c r="I17444" s="147">
        <v>92.587699999999998</v>
      </c>
      <c r="J17444" s="147">
        <v>98.896355000000014</v>
      </c>
      <c r="K17444" s="147">
        <v>105.193044</v>
      </c>
    </row>
    <row r="17445" spans="2:11" x14ac:dyDescent="0.2">
      <c r="B17445" s="21" t="str">
        <f t="shared" si="272"/>
        <v>PrescottWind2065RCP8.5</v>
      </c>
      <c r="C17445" t="s">
        <v>424</v>
      </c>
      <c r="D17445" t="s">
        <v>1</v>
      </c>
      <c r="E17445" s="144" t="s">
        <v>191</v>
      </c>
      <c r="F17445" s="144">
        <v>2065</v>
      </c>
      <c r="G17445" s="147">
        <v>80.277097741182118</v>
      </c>
      <c r="H17445" s="147">
        <v>86.239179000000007</v>
      </c>
      <c r="I17445" s="147">
        <v>92.454400000000007</v>
      </c>
      <c r="J17445" s="147">
        <v>98.730505000000008</v>
      </c>
      <c r="K17445" s="147">
        <v>104.99160599999999</v>
      </c>
    </row>
    <row r="17446" spans="2:11" x14ac:dyDescent="0.2">
      <c r="B17446" s="21" t="str">
        <f t="shared" si="272"/>
        <v>PrescottWind2070RCP8.5</v>
      </c>
      <c r="C17446" t="s">
        <v>424</v>
      </c>
      <c r="D17446" t="s">
        <v>1</v>
      </c>
      <c r="E17446" s="144" t="s">
        <v>191</v>
      </c>
      <c r="F17446" s="144">
        <v>2070</v>
      </c>
      <c r="G17446" s="147">
        <v>80.335987242692823</v>
      </c>
      <c r="H17446" s="147">
        <v>86.314137000000002</v>
      </c>
      <c r="I17446" s="147">
        <v>92.544300000000007</v>
      </c>
      <c r="J17446" s="147">
        <v>98.833332000000013</v>
      </c>
      <c r="K17446" s="147">
        <v>105.111762</v>
      </c>
    </row>
    <row r="17447" spans="2:11" x14ac:dyDescent="0.2">
      <c r="B17447" s="21" t="str">
        <f t="shared" si="272"/>
        <v>PrescottWind2075RCP8.5</v>
      </c>
      <c r="C17447" t="s">
        <v>424</v>
      </c>
      <c r="D17447" t="s">
        <v>1</v>
      </c>
      <c r="E17447" s="144" t="s">
        <v>191</v>
      </c>
      <c r="F17447" s="144">
        <v>2075</v>
      </c>
      <c r="G17447" s="147">
        <v>80.464473427807079</v>
      </c>
      <c r="H17447" s="147">
        <v>86.484234000000015</v>
      </c>
      <c r="I17447" s="147">
        <v>92.767499999999998</v>
      </c>
      <c r="J17447" s="147">
        <v>99.10200900000001</v>
      </c>
      <c r="K17447" s="147">
        <v>105.433356</v>
      </c>
    </row>
    <row r="17448" spans="2:11" x14ac:dyDescent="0.2">
      <c r="B17448" s="21" t="str">
        <f t="shared" si="272"/>
        <v>PrescottWind2080RCP8.5</v>
      </c>
      <c r="C17448" t="s">
        <v>424</v>
      </c>
      <c r="D17448" t="s">
        <v>1</v>
      </c>
      <c r="E17448" s="144" t="s">
        <v>191</v>
      </c>
      <c r="F17448" s="144">
        <v>2080</v>
      </c>
      <c r="G17448" s="147">
        <v>80.592959612921348</v>
      </c>
      <c r="H17448" s="147">
        <v>86.654331000000013</v>
      </c>
      <c r="I17448" s="147">
        <v>92.990700000000004</v>
      </c>
      <c r="J17448" s="147">
        <v>99.370686000000006</v>
      </c>
      <c r="K17448" s="147">
        <v>105.75495000000001</v>
      </c>
    </row>
    <row r="17449" spans="2:11" x14ac:dyDescent="0.2">
      <c r="B17449" s="21" t="str">
        <f t="shared" si="272"/>
        <v>PrescottWind2085RCP8.5</v>
      </c>
      <c r="C17449" t="s">
        <v>424</v>
      </c>
      <c r="D17449" t="s">
        <v>1</v>
      </c>
      <c r="E17449" s="144" t="s">
        <v>191</v>
      </c>
      <c r="F17449" s="144">
        <v>2085</v>
      </c>
      <c r="G17449" s="147">
        <v>80.576898839782075</v>
      </c>
      <c r="H17449" s="147">
        <v>86.654331000000013</v>
      </c>
      <c r="I17449" s="147">
        <v>93.009299999999996</v>
      </c>
      <c r="J17449" s="147">
        <v>99.40551450000001</v>
      </c>
      <c r="K17449" s="147">
        <v>105.80265900000001</v>
      </c>
    </row>
    <row r="17450" spans="2:11" x14ac:dyDescent="0.2">
      <c r="B17450" s="21" t="str">
        <f t="shared" si="272"/>
        <v>PrescottWind2090RCP8.5</v>
      </c>
      <c r="C17450" t="s">
        <v>424</v>
      </c>
      <c r="D17450" t="s">
        <v>1</v>
      </c>
      <c r="E17450" s="144" t="s">
        <v>191</v>
      </c>
      <c r="F17450" s="144">
        <v>2090</v>
      </c>
      <c r="G17450" s="147">
        <v>80.560838066642788</v>
      </c>
      <c r="H17450" s="147">
        <v>86.654331000000013</v>
      </c>
      <c r="I17450" s="147">
        <v>93.027900000000002</v>
      </c>
      <c r="J17450" s="147">
        <v>99.440342999999999</v>
      </c>
      <c r="K17450" s="147">
        <v>105.85036799999999</v>
      </c>
    </row>
    <row r="17451" spans="2:11" x14ac:dyDescent="0.2">
      <c r="B17451" s="21" t="str">
        <f t="shared" si="272"/>
        <v>PrescottWind2095RCP8.5</v>
      </c>
      <c r="C17451" t="s">
        <v>424</v>
      </c>
      <c r="D17451" t="s">
        <v>1</v>
      </c>
      <c r="E17451" s="144" t="s">
        <v>191</v>
      </c>
      <c r="F17451" s="144">
        <v>2095</v>
      </c>
      <c r="G17451" s="147">
        <v>80.560838066642788</v>
      </c>
      <c r="H17451" s="147">
        <v>86.654331000000013</v>
      </c>
      <c r="I17451" s="147">
        <v>93.027900000000002</v>
      </c>
      <c r="J17451" s="147">
        <v>99.440342999999999</v>
      </c>
      <c r="K17451" s="147">
        <v>105.85036799999999</v>
      </c>
    </row>
    <row r="17452" spans="2:11" x14ac:dyDescent="0.2">
      <c r="B17452" s="21" t="str">
        <f t="shared" si="272"/>
        <v>PrescottWind2100RCP8.5</v>
      </c>
      <c r="C17452" t="s">
        <v>424</v>
      </c>
      <c r="D17452" t="s">
        <v>1</v>
      </c>
      <c r="E17452" s="144" t="s">
        <v>191</v>
      </c>
      <c r="F17452" s="144">
        <v>2100</v>
      </c>
      <c r="G17452" s="147">
        <v>80.560838066642788</v>
      </c>
      <c r="H17452" s="147">
        <v>86.654331000000013</v>
      </c>
      <c r="I17452" s="147">
        <v>93.027900000000002</v>
      </c>
      <c r="J17452" s="147">
        <v>99.440342999999999</v>
      </c>
      <c r="K17452" s="147">
        <v>105.85036799999999</v>
      </c>
    </row>
    <row r="17453" spans="2:11" x14ac:dyDescent="0.2">
      <c r="B17453" s="21" t="str">
        <f t="shared" si="272"/>
        <v>PrincetonIce Accretion2023RCP4.5</v>
      </c>
      <c r="C17453" t="s">
        <v>425</v>
      </c>
      <c r="D17453" t="s">
        <v>486</v>
      </c>
      <c r="E17453" s="144" t="s">
        <v>193</v>
      </c>
      <c r="F17453" s="144">
        <v>2023</v>
      </c>
      <c r="G17453" s="147">
        <v>20.437000422992849</v>
      </c>
      <c r="H17453" s="147">
        <v>24.5016</v>
      </c>
      <c r="I17453" s="147">
        <v>29.64</v>
      </c>
      <c r="J17453" s="147">
        <v>33.561</v>
      </c>
      <c r="K17453" s="147">
        <v>37.497599999999998</v>
      </c>
    </row>
    <row r="17454" spans="2:11" x14ac:dyDescent="0.2">
      <c r="B17454" s="21" t="str">
        <f t="shared" si="272"/>
        <v>PrincetonIce Accretion2025RCP4.5</v>
      </c>
      <c r="C17454" t="s">
        <v>425</v>
      </c>
      <c r="D17454" t="s">
        <v>486</v>
      </c>
      <c r="E17454" s="144" t="s">
        <v>193</v>
      </c>
      <c r="F17454" s="144">
        <v>2025</v>
      </c>
      <c r="G17454" s="147">
        <v>20.395249656040871</v>
      </c>
      <c r="H17454" s="147">
        <v>24.46425</v>
      </c>
      <c r="I17454" s="147">
        <v>29.605</v>
      </c>
      <c r="J17454" s="147">
        <v>33.53275</v>
      </c>
      <c r="K17454" s="147">
        <v>37.466099999999997</v>
      </c>
    </row>
    <row r="17455" spans="2:11" x14ac:dyDescent="0.2">
      <c r="B17455" s="21" t="str">
        <f t="shared" si="272"/>
        <v>PrincetonIce Accretion2030RCP4.5</v>
      </c>
      <c r="C17455" t="s">
        <v>425</v>
      </c>
      <c r="D17455" t="s">
        <v>486</v>
      </c>
      <c r="E17455" s="144" t="s">
        <v>193</v>
      </c>
      <c r="F17455" s="144">
        <v>2030</v>
      </c>
      <c r="G17455" s="147">
        <v>20.353498889088893</v>
      </c>
      <c r="H17455" s="147">
        <v>24.4269</v>
      </c>
      <c r="I17455" s="147">
        <v>29.57</v>
      </c>
      <c r="J17455" s="147">
        <v>33.5045</v>
      </c>
      <c r="K17455" s="147">
        <v>37.434599999999996</v>
      </c>
    </row>
    <row r="17456" spans="2:11" x14ac:dyDescent="0.2">
      <c r="B17456" s="21" t="str">
        <f t="shared" si="272"/>
        <v>PrincetonIce Accretion2035RCP4.5</v>
      </c>
      <c r="C17456" t="s">
        <v>425</v>
      </c>
      <c r="D17456" t="s">
        <v>486</v>
      </c>
      <c r="E17456" s="144" t="s">
        <v>193</v>
      </c>
      <c r="F17456" s="144">
        <v>2035</v>
      </c>
      <c r="G17456" s="147">
        <v>20.311748122136919</v>
      </c>
      <c r="H17456" s="147">
        <v>24.38955</v>
      </c>
      <c r="I17456" s="147">
        <v>29.535</v>
      </c>
      <c r="J17456" s="147">
        <v>33.47625</v>
      </c>
      <c r="K17456" s="147">
        <v>37.403099999999995</v>
      </c>
    </row>
    <row r="17457" spans="2:11" x14ac:dyDescent="0.2">
      <c r="B17457" s="21" t="str">
        <f t="shared" si="272"/>
        <v>PrincetonIce Accretion2040RCP4.5</v>
      </c>
      <c r="C17457" t="s">
        <v>425</v>
      </c>
      <c r="D17457" t="s">
        <v>486</v>
      </c>
      <c r="E17457" s="144" t="s">
        <v>193</v>
      </c>
      <c r="F17457" s="144">
        <v>2040</v>
      </c>
      <c r="G17457" s="147">
        <v>20.269997355184941</v>
      </c>
      <c r="H17457" s="147">
        <v>24.352199999999996</v>
      </c>
      <c r="I17457" s="147">
        <v>29.5</v>
      </c>
      <c r="J17457" s="147">
        <v>33.448</v>
      </c>
      <c r="K17457" s="147">
        <v>37.371600000000001</v>
      </c>
    </row>
    <row r="17458" spans="2:11" x14ac:dyDescent="0.2">
      <c r="B17458" s="21" t="str">
        <f t="shared" si="272"/>
        <v>PrincetonIce Accretion2045RCP4.5</v>
      </c>
      <c r="C17458" t="s">
        <v>425</v>
      </c>
      <c r="D17458" t="s">
        <v>486</v>
      </c>
      <c r="E17458" s="144" t="s">
        <v>193</v>
      </c>
      <c r="F17458" s="144">
        <v>2045</v>
      </c>
      <c r="G17458" s="147">
        <v>20.228246588232963</v>
      </c>
      <c r="H17458" s="147">
        <v>24.314849999999996</v>
      </c>
      <c r="I17458" s="147">
        <v>29.465</v>
      </c>
      <c r="J17458" s="147">
        <v>33.419750000000001</v>
      </c>
      <c r="K17458" s="147">
        <v>37.3401</v>
      </c>
    </row>
    <row r="17459" spans="2:11" x14ac:dyDescent="0.2">
      <c r="B17459" s="21" t="str">
        <f t="shared" si="272"/>
        <v>PrincetonIce Accretion2050RCP4.5</v>
      </c>
      <c r="C17459" t="s">
        <v>425</v>
      </c>
      <c r="D17459" t="s">
        <v>486</v>
      </c>
      <c r="E17459" s="144" t="s">
        <v>193</v>
      </c>
      <c r="F17459" s="144">
        <v>2050</v>
      </c>
      <c r="G17459" s="147">
        <v>20.057068443729857</v>
      </c>
      <c r="H17459" s="147">
        <v>24.152999999999995</v>
      </c>
      <c r="I17459" s="147">
        <v>29.315999999999999</v>
      </c>
      <c r="J17459" s="147">
        <v>33.276240000000001</v>
      </c>
      <c r="K17459" s="147">
        <v>37.202759999999998</v>
      </c>
    </row>
    <row r="17460" spans="2:11" x14ac:dyDescent="0.2">
      <c r="B17460" s="21" t="str">
        <f t="shared" si="272"/>
        <v>PrincetonIce Accretion2055RCP4.5</v>
      </c>
      <c r="C17460" t="s">
        <v>425</v>
      </c>
      <c r="D17460" t="s">
        <v>486</v>
      </c>
      <c r="E17460" s="144" t="s">
        <v>193</v>
      </c>
      <c r="F17460" s="144">
        <v>2055</v>
      </c>
      <c r="G17460" s="147">
        <v>19.927641066178726</v>
      </c>
      <c r="H17460" s="147">
        <v>24.028499999999998</v>
      </c>
      <c r="I17460" s="147">
        <v>29.201999999999998</v>
      </c>
      <c r="J17460" s="147">
        <v>33.160980000000002</v>
      </c>
      <c r="K17460" s="147">
        <v>37.096919999999997</v>
      </c>
    </row>
    <row r="17461" spans="2:11" x14ac:dyDescent="0.2">
      <c r="B17461" s="21" t="str">
        <f t="shared" si="272"/>
        <v>PrincetonIce Accretion2060RCP4.5</v>
      </c>
      <c r="C17461" t="s">
        <v>425</v>
      </c>
      <c r="D17461" t="s">
        <v>486</v>
      </c>
      <c r="E17461" s="144" t="s">
        <v>193</v>
      </c>
      <c r="F17461" s="144">
        <v>2060</v>
      </c>
      <c r="G17461" s="147">
        <v>19.798213688627598</v>
      </c>
      <c r="H17461" s="147">
        <v>23.903999999999996</v>
      </c>
      <c r="I17461" s="147">
        <v>29.088000000000001</v>
      </c>
      <c r="J17461" s="147">
        <v>33.045719999999996</v>
      </c>
      <c r="K17461" s="147">
        <v>36.991079999999997</v>
      </c>
    </row>
    <row r="17462" spans="2:11" x14ac:dyDescent="0.2">
      <c r="B17462" s="21" t="str">
        <f t="shared" si="272"/>
        <v>PrincetonIce Accretion2065RCP4.5</v>
      </c>
      <c r="C17462" t="s">
        <v>425</v>
      </c>
      <c r="D17462" t="s">
        <v>486</v>
      </c>
      <c r="E17462" s="144" t="s">
        <v>193</v>
      </c>
      <c r="F17462" s="144">
        <v>2065</v>
      </c>
      <c r="G17462" s="147">
        <v>19.668786311076467</v>
      </c>
      <c r="H17462" s="147">
        <v>23.779499999999999</v>
      </c>
      <c r="I17462" s="147">
        <v>28.974</v>
      </c>
      <c r="J17462" s="147">
        <v>32.930459999999997</v>
      </c>
      <c r="K17462" s="147">
        <v>36.885239999999996</v>
      </c>
    </row>
    <row r="17463" spans="2:11" x14ac:dyDescent="0.2">
      <c r="B17463" s="21" t="str">
        <f t="shared" si="272"/>
        <v>PrincetonIce Accretion2070RCP4.5</v>
      </c>
      <c r="C17463" t="s">
        <v>425</v>
      </c>
      <c r="D17463" t="s">
        <v>486</v>
      </c>
      <c r="E17463" s="144" t="s">
        <v>193</v>
      </c>
      <c r="F17463" s="144">
        <v>2070</v>
      </c>
      <c r="G17463" s="147">
        <v>19.539358933525339</v>
      </c>
      <c r="H17463" s="147">
        <v>23.654999999999998</v>
      </c>
      <c r="I17463" s="147">
        <v>28.86</v>
      </c>
      <c r="J17463" s="147">
        <v>32.815199999999997</v>
      </c>
      <c r="K17463" s="147">
        <v>36.779399999999995</v>
      </c>
    </row>
    <row r="17464" spans="2:11" x14ac:dyDescent="0.2">
      <c r="B17464" s="21" t="str">
        <f t="shared" si="272"/>
        <v>PrincetonIce Accretion2075RCP4.5</v>
      </c>
      <c r="C17464" t="s">
        <v>425</v>
      </c>
      <c r="D17464" t="s">
        <v>486</v>
      </c>
      <c r="E17464" s="144" t="s">
        <v>193</v>
      </c>
      <c r="F17464" s="144">
        <v>2075</v>
      </c>
      <c r="G17464" s="147">
        <v>19.483691244256036</v>
      </c>
      <c r="H17464" s="147">
        <v>23.613499999999998</v>
      </c>
      <c r="I17464" s="147">
        <v>28.84</v>
      </c>
      <c r="J17464" s="147">
        <v>32.809549999999994</v>
      </c>
      <c r="K17464" s="147">
        <v>36.785699999999999</v>
      </c>
    </row>
    <row r="17465" spans="2:11" x14ac:dyDescent="0.2">
      <c r="B17465" s="21" t="str">
        <f t="shared" si="272"/>
        <v>PrincetonIce Accretion2080RCP4.5</v>
      </c>
      <c r="C17465" t="s">
        <v>425</v>
      </c>
      <c r="D17465" t="s">
        <v>486</v>
      </c>
      <c r="E17465" s="144" t="s">
        <v>193</v>
      </c>
      <c r="F17465" s="144">
        <v>2080</v>
      </c>
      <c r="G17465" s="147">
        <v>19.428023554986734</v>
      </c>
      <c r="H17465" s="147">
        <v>23.571999999999999</v>
      </c>
      <c r="I17465" s="147">
        <v>28.82</v>
      </c>
      <c r="J17465" s="147">
        <v>32.803899999999999</v>
      </c>
      <c r="K17465" s="147">
        <v>36.791999999999994</v>
      </c>
    </row>
    <row r="17466" spans="2:11" x14ac:dyDescent="0.2">
      <c r="B17466" s="21" t="str">
        <f t="shared" si="272"/>
        <v>PrincetonIce Accretion2085RCP4.5</v>
      </c>
      <c r="C17466" t="s">
        <v>425</v>
      </c>
      <c r="D17466" t="s">
        <v>486</v>
      </c>
      <c r="E17466" s="144" t="s">
        <v>193</v>
      </c>
      <c r="F17466" s="144">
        <v>2085</v>
      </c>
      <c r="G17466" s="147">
        <v>19.372355865717431</v>
      </c>
      <c r="H17466" s="147">
        <v>23.530499999999996</v>
      </c>
      <c r="I17466" s="147">
        <v>28.799999999999997</v>
      </c>
      <c r="J17466" s="147">
        <v>32.798249999999996</v>
      </c>
      <c r="K17466" s="147">
        <v>36.798299999999998</v>
      </c>
    </row>
    <row r="17467" spans="2:11" x14ac:dyDescent="0.2">
      <c r="B17467" s="21" t="str">
        <f t="shared" si="272"/>
        <v>PrincetonIce Accretion2090RCP4.5</v>
      </c>
      <c r="C17467" t="s">
        <v>425</v>
      </c>
      <c r="D17467" t="s">
        <v>486</v>
      </c>
      <c r="E17467" s="144" t="s">
        <v>193</v>
      </c>
      <c r="F17467" s="144">
        <v>2090</v>
      </c>
      <c r="G17467" s="147">
        <v>19.316688176448128</v>
      </c>
      <c r="H17467" s="147">
        <v>23.488999999999997</v>
      </c>
      <c r="I17467" s="147">
        <v>28.779999999999998</v>
      </c>
      <c r="J17467" s="147">
        <v>32.792599999999993</v>
      </c>
      <c r="K17467" s="147">
        <v>36.804600000000001</v>
      </c>
    </row>
    <row r="17468" spans="2:11" x14ac:dyDescent="0.2">
      <c r="B17468" s="21" t="str">
        <f t="shared" si="272"/>
        <v>PrincetonIce Accretion2095RCP4.5</v>
      </c>
      <c r="C17468" t="s">
        <v>425</v>
      </c>
      <c r="D17468" t="s">
        <v>486</v>
      </c>
      <c r="E17468" s="144" t="s">
        <v>193</v>
      </c>
      <c r="F17468" s="144">
        <v>2095</v>
      </c>
      <c r="G17468" s="147">
        <v>19.261020487178826</v>
      </c>
      <c r="H17468" s="147">
        <v>23.447499999999998</v>
      </c>
      <c r="I17468" s="147">
        <v>28.759999999999998</v>
      </c>
      <c r="J17468" s="147">
        <v>32.786949999999997</v>
      </c>
      <c r="K17468" s="147">
        <v>36.810899999999997</v>
      </c>
    </row>
    <row r="17469" spans="2:11" x14ac:dyDescent="0.2">
      <c r="B17469" s="21" t="str">
        <f t="shared" si="272"/>
        <v>PrincetonIce Accretion2100RCP4.5</v>
      </c>
      <c r="C17469" t="s">
        <v>425</v>
      </c>
      <c r="D17469" t="s">
        <v>486</v>
      </c>
      <c r="E17469" s="144" t="s">
        <v>193</v>
      </c>
      <c r="F17469" s="144">
        <v>2100</v>
      </c>
      <c r="G17469" s="147">
        <v>19.205352797909523</v>
      </c>
      <c r="H17469" s="147">
        <v>23.405999999999999</v>
      </c>
      <c r="I17469" s="147">
        <v>28.74</v>
      </c>
      <c r="J17469" s="147">
        <v>32.781299999999995</v>
      </c>
      <c r="K17469" s="147">
        <v>36.8172</v>
      </c>
    </row>
    <row r="17470" spans="2:11" x14ac:dyDescent="0.2">
      <c r="B17470" s="21" t="str">
        <f t="shared" si="272"/>
        <v>PrincetonIce Accretion2023RCP6.0</v>
      </c>
      <c r="C17470" t="s">
        <v>425</v>
      </c>
      <c r="D17470" t="s">
        <v>486</v>
      </c>
      <c r="E17470" s="144" t="s">
        <v>192</v>
      </c>
      <c r="F17470" s="144">
        <v>2023</v>
      </c>
      <c r="G17470" s="147">
        <v>20.437000422992849</v>
      </c>
      <c r="H17470" s="147">
        <v>24.5016</v>
      </c>
      <c r="I17470" s="147">
        <v>29.64</v>
      </c>
      <c r="J17470" s="147">
        <v>33.561</v>
      </c>
      <c r="K17470" s="147">
        <v>37.497599999999998</v>
      </c>
    </row>
    <row r="17471" spans="2:11" x14ac:dyDescent="0.2">
      <c r="B17471" s="21" t="str">
        <f t="shared" si="272"/>
        <v>PrincetonIce Accretion2025RCP6.0</v>
      </c>
      <c r="C17471" t="s">
        <v>425</v>
      </c>
      <c r="D17471" t="s">
        <v>486</v>
      </c>
      <c r="E17471" s="144" t="s">
        <v>192</v>
      </c>
      <c r="F17471" s="144">
        <v>2025</v>
      </c>
      <c r="G17471" s="147">
        <v>20.395249656040871</v>
      </c>
      <c r="H17471" s="147">
        <v>24.46425</v>
      </c>
      <c r="I17471" s="147">
        <v>29.605</v>
      </c>
      <c r="J17471" s="147">
        <v>33.53275</v>
      </c>
      <c r="K17471" s="147">
        <v>37.466099999999997</v>
      </c>
    </row>
    <row r="17472" spans="2:11" x14ac:dyDescent="0.2">
      <c r="B17472" s="21" t="str">
        <f t="shared" si="272"/>
        <v>PrincetonIce Accretion2030RCP6.0</v>
      </c>
      <c r="C17472" t="s">
        <v>425</v>
      </c>
      <c r="D17472" t="s">
        <v>486</v>
      </c>
      <c r="E17472" s="144" t="s">
        <v>192</v>
      </c>
      <c r="F17472" s="144">
        <v>2030</v>
      </c>
      <c r="G17472" s="147">
        <v>20.353498889088893</v>
      </c>
      <c r="H17472" s="147">
        <v>24.4269</v>
      </c>
      <c r="I17472" s="147">
        <v>29.57</v>
      </c>
      <c r="J17472" s="147">
        <v>33.5045</v>
      </c>
      <c r="K17472" s="147">
        <v>37.434599999999996</v>
      </c>
    </row>
    <row r="17473" spans="2:11" x14ac:dyDescent="0.2">
      <c r="B17473" s="21" t="str">
        <f t="shared" si="272"/>
        <v>PrincetonIce Accretion2035RCP6.0</v>
      </c>
      <c r="C17473" t="s">
        <v>425</v>
      </c>
      <c r="D17473" t="s">
        <v>486</v>
      </c>
      <c r="E17473" s="144" t="s">
        <v>192</v>
      </c>
      <c r="F17473" s="144">
        <v>2035</v>
      </c>
      <c r="G17473" s="147">
        <v>20.311748122136919</v>
      </c>
      <c r="H17473" s="147">
        <v>24.38955</v>
      </c>
      <c r="I17473" s="147">
        <v>29.535</v>
      </c>
      <c r="J17473" s="147">
        <v>33.47625</v>
      </c>
      <c r="K17473" s="147">
        <v>37.403099999999995</v>
      </c>
    </row>
    <row r="17474" spans="2:11" x14ac:dyDescent="0.2">
      <c r="B17474" s="21" t="str">
        <f t="shared" si="272"/>
        <v>PrincetonIce Accretion2040RCP6.0</v>
      </c>
      <c r="C17474" t="s">
        <v>425</v>
      </c>
      <c r="D17474" t="s">
        <v>486</v>
      </c>
      <c r="E17474" s="144" t="s">
        <v>192</v>
      </c>
      <c r="F17474" s="144">
        <v>2040</v>
      </c>
      <c r="G17474" s="147">
        <v>20.269997355184941</v>
      </c>
      <c r="H17474" s="147">
        <v>24.352199999999996</v>
      </c>
      <c r="I17474" s="147">
        <v>29.5</v>
      </c>
      <c r="J17474" s="147">
        <v>33.448</v>
      </c>
      <c r="K17474" s="147">
        <v>37.371600000000001</v>
      </c>
    </row>
    <row r="17475" spans="2:11" x14ac:dyDescent="0.2">
      <c r="B17475" s="21" t="str">
        <f t="shared" si="272"/>
        <v>PrincetonIce Accretion2045RCP6.0</v>
      </c>
      <c r="C17475" t="s">
        <v>425</v>
      </c>
      <c r="D17475" t="s">
        <v>486</v>
      </c>
      <c r="E17475" s="144" t="s">
        <v>192</v>
      </c>
      <c r="F17475" s="144">
        <v>2045</v>
      </c>
      <c r="G17475" s="147">
        <v>20.228246588232963</v>
      </c>
      <c r="H17475" s="147">
        <v>24.314849999999996</v>
      </c>
      <c r="I17475" s="147">
        <v>29.465</v>
      </c>
      <c r="J17475" s="147">
        <v>33.419750000000001</v>
      </c>
      <c r="K17475" s="147">
        <v>37.3401</v>
      </c>
    </row>
    <row r="17476" spans="2:11" x14ac:dyDescent="0.2">
      <c r="B17476" s="21" t="str">
        <f t="shared" si="272"/>
        <v>PrincetonIce Accretion2050RCP6.0</v>
      </c>
      <c r="C17476" t="s">
        <v>425</v>
      </c>
      <c r="D17476" t="s">
        <v>486</v>
      </c>
      <c r="E17476" s="144" t="s">
        <v>192</v>
      </c>
      <c r="F17476" s="144">
        <v>2050</v>
      </c>
      <c r="G17476" s="147">
        <v>20.057068443729857</v>
      </c>
      <c r="H17476" s="147">
        <v>24.152999999999995</v>
      </c>
      <c r="I17476" s="147">
        <v>29.315999999999999</v>
      </c>
      <c r="J17476" s="147">
        <v>33.276240000000001</v>
      </c>
      <c r="K17476" s="147">
        <v>37.202759999999998</v>
      </c>
    </row>
    <row r="17477" spans="2:11" x14ac:dyDescent="0.2">
      <c r="B17477" s="21" t="str">
        <f t="shared" si="272"/>
        <v>PrincetonIce Accretion2055RCP6.0</v>
      </c>
      <c r="C17477" t="s">
        <v>425</v>
      </c>
      <c r="D17477" t="s">
        <v>486</v>
      </c>
      <c r="E17477" s="144" t="s">
        <v>192</v>
      </c>
      <c r="F17477" s="144">
        <v>2055</v>
      </c>
      <c r="G17477" s="147">
        <v>19.927641066178726</v>
      </c>
      <c r="H17477" s="147">
        <v>24.028499999999998</v>
      </c>
      <c r="I17477" s="147">
        <v>29.201999999999998</v>
      </c>
      <c r="J17477" s="147">
        <v>33.160980000000002</v>
      </c>
      <c r="K17477" s="147">
        <v>37.096919999999997</v>
      </c>
    </row>
    <row r="17478" spans="2:11" x14ac:dyDescent="0.2">
      <c r="B17478" s="21" t="str">
        <f t="shared" si="272"/>
        <v>PrincetonIce Accretion2060RCP6.0</v>
      </c>
      <c r="C17478" t="s">
        <v>425</v>
      </c>
      <c r="D17478" t="s">
        <v>486</v>
      </c>
      <c r="E17478" s="144" t="s">
        <v>192</v>
      </c>
      <c r="F17478" s="144">
        <v>2060</v>
      </c>
      <c r="G17478" s="147">
        <v>19.798213688627598</v>
      </c>
      <c r="H17478" s="147">
        <v>23.903999999999996</v>
      </c>
      <c r="I17478" s="147">
        <v>29.088000000000001</v>
      </c>
      <c r="J17478" s="147">
        <v>33.045719999999996</v>
      </c>
      <c r="K17478" s="147">
        <v>36.991079999999997</v>
      </c>
    </row>
    <row r="17479" spans="2:11" x14ac:dyDescent="0.2">
      <c r="B17479" s="21" t="str">
        <f t="shared" si="272"/>
        <v>PrincetonIce Accretion2065RCP6.0</v>
      </c>
      <c r="C17479" t="s">
        <v>425</v>
      </c>
      <c r="D17479" t="s">
        <v>486</v>
      </c>
      <c r="E17479" s="144" t="s">
        <v>192</v>
      </c>
      <c r="F17479" s="144">
        <v>2065</v>
      </c>
      <c r="G17479" s="147">
        <v>19.668786311076467</v>
      </c>
      <c r="H17479" s="147">
        <v>23.779499999999999</v>
      </c>
      <c r="I17479" s="147">
        <v>28.974</v>
      </c>
      <c r="J17479" s="147">
        <v>32.930459999999997</v>
      </c>
      <c r="K17479" s="147">
        <v>36.885239999999996</v>
      </c>
    </row>
    <row r="17480" spans="2:11" x14ac:dyDescent="0.2">
      <c r="B17480" s="21" t="str">
        <f t="shared" si="272"/>
        <v>PrincetonIce Accretion2070RCP6.0</v>
      </c>
      <c r="C17480" t="s">
        <v>425</v>
      </c>
      <c r="D17480" t="s">
        <v>486</v>
      </c>
      <c r="E17480" s="144" t="s">
        <v>192</v>
      </c>
      <c r="F17480" s="144">
        <v>2070</v>
      </c>
      <c r="G17480" s="147">
        <v>19.539358933525339</v>
      </c>
      <c r="H17480" s="147">
        <v>23.654999999999998</v>
      </c>
      <c r="I17480" s="147">
        <v>28.86</v>
      </c>
      <c r="J17480" s="147">
        <v>32.815199999999997</v>
      </c>
      <c r="K17480" s="147">
        <v>36.779399999999995</v>
      </c>
    </row>
    <row r="17481" spans="2:11" x14ac:dyDescent="0.2">
      <c r="B17481" s="21" t="str">
        <f t="shared" si="272"/>
        <v>PrincetonIce Accretion2075RCP6.0</v>
      </c>
      <c r="C17481" t="s">
        <v>425</v>
      </c>
      <c r="D17481" t="s">
        <v>486</v>
      </c>
      <c r="E17481" s="144" t="s">
        <v>192</v>
      </c>
      <c r="F17481" s="144">
        <v>2075</v>
      </c>
      <c r="G17481" s="147">
        <v>19.455857399621387</v>
      </c>
      <c r="H17481" s="147">
        <v>23.592749999999999</v>
      </c>
      <c r="I17481" s="147">
        <v>28.83</v>
      </c>
      <c r="J17481" s="147">
        <v>32.806725</v>
      </c>
      <c r="K17481" s="147">
        <v>36.788849999999996</v>
      </c>
    </row>
    <row r="17482" spans="2:11" x14ac:dyDescent="0.2">
      <c r="B17482" s="21" t="str">
        <f t="shared" si="272"/>
        <v>PrincetonIce Accretion2080RCP6.0</v>
      </c>
      <c r="C17482" t="s">
        <v>425</v>
      </c>
      <c r="D17482" t="s">
        <v>486</v>
      </c>
      <c r="E17482" s="144" t="s">
        <v>192</v>
      </c>
      <c r="F17482" s="144">
        <v>2080</v>
      </c>
      <c r="G17482" s="147">
        <v>19.372355865717431</v>
      </c>
      <c r="H17482" s="147">
        <v>23.530499999999996</v>
      </c>
      <c r="I17482" s="147">
        <v>28.799999999999997</v>
      </c>
      <c r="J17482" s="147">
        <v>32.798249999999996</v>
      </c>
      <c r="K17482" s="147">
        <v>36.798299999999998</v>
      </c>
    </row>
    <row r="17483" spans="2:11" x14ac:dyDescent="0.2">
      <c r="B17483" s="21" t="str">
        <f t="shared" si="272"/>
        <v>PrincetonIce Accretion2085RCP6.0</v>
      </c>
      <c r="C17483" t="s">
        <v>425</v>
      </c>
      <c r="D17483" t="s">
        <v>486</v>
      </c>
      <c r="E17483" s="144" t="s">
        <v>192</v>
      </c>
      <c r="F17483" s="144">
        <v>2085</v>
      </c>
      <c r="G17483" s="147">
        <v>19.288854331813475</v>
      </c>
      <c r="H17483" s="147">
        <v>23.468249999999998</v>
      </c>
      <c r="I17483" s="147">
        <v>28.77</v>
      </c>
      <c r="J17483" s="147">
        <v>32.789774999999992</v>
      </c>
      <c r="K17483" s="147">
        <v>36.807749999999999</v>
      </c>
    </row>
    <row r="17484" spans="2:11" x14ac:dyDescent="0.2">
      <c r="B17484" s="21" t="str">
        <f t="shared" ref="B17484:B17547" si="273">C17484&amp;D17484&amp;F17484&amp;E17484</f>
        <v>PrincetonIce Accretion2090RCP6.0</v>
      </c>
      <c r="C17484" t="s">
        <v>425</v>
      </c>
      <c r="D17484" t="s">
        <v>486</v>
      </c>
      <c r="E17484" s="144" t="s">
        <v>192</v>
      </c>
      <c r="F17484" s="144">
        <v>2090</v>
      </c>
      <c r="G17484" s="147">
        <v>18.773928206072423</v>
      </c>
      <c r="H17484" s="147">
        <v>22.941199999999998</v>
      </c>
      <c r="I17484" s="147">
        <v>28.21</v>
      </c>
      <c r="J17484" s="147">
        <v>32.216299999999997</v>
      </c>
      <c r="K17484" s="147">
        <v>36.199799999999996</v>
      </c>
    </row>
    <row r="17485" spans="2:11" x14ac:dyDescent="0.2">
      <c r="B17485" s="21" t="str">
        <f t="shared" si="273"/>
        <v>PrincetonIce Accretion2095RCP6.0</v>
      </c>
      <c r="C17485" t="s">
        <v>425</v>
      </c>
      <c r="D17485" t="s">
        <v>486</v>
      </c>
      <c r="E17485" s="144" t="s">
        <v>192</v>
      </c>
      <c r="F17485" s="144">
        <v>2095</v>
      </c>
      <c r="G17485" s="147">
        <v>18.342503614235326</v>
      </c>
      <c r="H17485" s="147">
        <v>22.476399999999998</v>
      </c>
      <c r="I17485" s="147">
        <v>27.68</v>
      </c>
      <c r="J17485" s="147">
        <v>31.651299999999999</v>
      </c>
      <c r="K17485" s="147">
        <v>35.5824</v>
      </c>
    </row>
    <row r="17486" spans="2:11" x14ac:dyDescent="0.2">
      <c r="B17486" s="21" t="str">
        <f t="shared" si="273"/>
        <v>PrincetonIce Accretion2100RCP6.0</v>
      </c>
      <c r="C17486" t="s">
        <v>425</v>
      </c>
      <c r="D17486" t="s">
        <v>486</v>
      </c>
      <c r="E17486" s="144" t="s">
        <v>192</v>
      </c>
      <c r="F17486" s="144">
        <v>2100</v>
      </c>
      <c r="G17486" s="147">
        <v>17.911079022398226</v>
      </c>
      <c r="H17486" s="147">
        <v>22.011599999999998</v>
      </c>
      <c r="I17486" s="147">
        <v>27.150000000000002</v>
      </c>
      <c r="J17486" s="147">
        <v>31.086300000000001</v>
      </c>
      <c r="K17486" s="147">
        <v>34.964999999999996</v>
      </c>
    </row>
    <row r="17487" spans="2:11" x14ac:dyDescent="0.2">
      <c r="B17487" s="21" t="str">
        <f t="shared" si="273"/>
        <v>PrincetonIce Accretion2023RCP8.5</v>
      </c>
      <c r="C17487" t="s">
        <v>425</v>
      </c>
      <c r="D17487" t="s">
        <v>486</v>
      </c>
      <c r="E17487" s="144" t="s">
        <v>191</v>
      </c>
      <c r="F17487" s="144">
        <v>2023</v>
      </c>
      <c r="G17487" s="147">
        <v>20.437000422992849</v>
      </c>
      <c r="H17487" s="147">
        <v>24.5016</v>
      </c>
      <c r="I17487" s="147">
        <v>29.64</v>
      </c>
      <c r="J17487" s="147">
        <v>33.561</v>
      </c>
      <c r="K17487" s="147">
        <v>37.497599999999998</v>
      </c>
    </row>
    <row r="17488" spans="2:11" x14ac:dyDescent="0.2">
      <c r="B17488" s="21" t="str">
        <f t="shared" si="273"/>
        <v>PrincetonIce Accretion2025RCP8.5</v>
      </c>
      <c r="C17488" t="s">
        <v>425</v>
      </c>
      <c r="D17488" t="s">
        <v>486</v>
      </c>
      <c r="E17488" s="144" t="s">
        <v>191</v>
      </c>
      <c r="F17488" s="144">
        <v>2025</v>
      </c>
      <c r="G17488" s="147">
        <v>20.353498889088893</v>
      </c>
      <c r="H17488" s="147">
        <v>24.4269</v>
      </c>
      <c r="I17488" s="147">
        <v>29.57</v>
      </c>
      <c r="J17488" s="147">
        <v>33.5045</v>
      </c>
      <c r="K17488" s="147">
        <v>37.434599999999996</v>
      </c>
    </row>
    <row r="17489" spans="2:11" x14ac:dyDescent="0.2">
      <c r="B17489" s="21" t="str">
        <f t="shared" si="273"/>
        <v>PrincetonIce Accretion2030RCP8.5</v>
      </c>
      <c r="C17489" t="s">
        <v>425</v>
      </c>
      <c r="D17489" t="s">
        <v>486</v>
      </c>
      <c r="E17489" s="144" t="s">
        <v>191</v>
      </c>
      <c r="F17489" s="144">
        <v>2030</v>
      </c>
      <c r="G17489" s="147">
        <v>20.269997355184941</v>
      </c>
      <c r="H17489" s="147">
        <v>24.352199999999996</v>
      </c>
      <c r="I17489" s="147">
        <v>29.5</v>
      </c>
      <c r="J17489" s="147">
        <v>33.448</v>
      </c>
      <c r="K17489" s="147">
        <v>37.371600000000001</v>
      </c>
    </row>
    <row r="17490" spans="2:11" x14ac:dyDescent="0.2">
      <c r="B17490" s="21" t="str">
        <f t="shared" si="273"/>
        <v>PrincetonIce Accretion2035RCP8.5</v>
      </c>
      <c r="C17490" t="s">
        <v>425</v>
      </c>
      <c r="D17490" t="s">
        <v>486</v>
      </c>
      <c r="E17490" s="144" t="s">
        <v>191</v>
      </c>
      <c r="F17490" s="144">
        <v>2035</v>
      </c>
      <c r="G17490" s="147">
        <v>20.186495821280985</v>
      </c>
      <c r="H17490" s="147">
        <v>24.277499999999996</v>
      </c>
      <c r="I17490" s="147">
        <v>29.43</v>
      </c>
      <c r="J17490" s="147">
        <v>33.391500000000001</v>
      </c>
      <c r="K17490" s="147">
        <v>37.308599999999998</v>
      </c>
    </row>
    <row r="17491" spans="2:11" x14ac:dyDescent="0.2">
      <c r="B17491" s="21" t="str">
        <f t="shared" si="273"/>
        <v>PrincetonIce Accretion2040RCP8.5</v>
      </c>
      <c r="C17491" t="s">
        <v>425</v>
      </c>
      <c r="D17491" t="s">
        <v>486</v>
      </c>
      <c r="E17491" s="144" t="s">
        <v>191</v>
      </c>
      <c r="F17491" s="144">
        <v>2040</v>
      </c>
      <c r="G17491" s="147">
        <v>19.970783525362435</v>
      </c>
      <c r="H17491" s="147">
        <v>24.069999999999997</v>
      </c>
      <c r="I17491" s="147">
        <v>29.24</v>
      </c>
      <c r="J17491" s="147">
        <v>33.199399999999997</v>
      </c>
      <c r="K17491" s="147">
        <v>37.132199999999997</v>
      </c>
    </row>
    <row r="17492" spans="2:11" x14ac:dyDescent="0.2">
      <c r="B17492" s="21" t="str">
        <f t="shared" si="273"/>
        <v>PrincetonIce Accretion2045RCP8.5</v>
      </c>
      <c r="C17492" t="s">
        <v>425</v>
      </c>
      <c r="D17492" t="s">
        <v>486</v>
      </c>
      <c r="E17492" s="144" t="s">
        <v>191</v>
      </c>
      <c r="F17492" s="144">
        <v>2045</v>
      </c>
      <c r="G17492" s="147">
        <v>19.755071229443889</v>
      </c>
      <c r="H17492" s="147">
        <v>23.862499999999997</v>
      </c>
      <c r="I17492" s="147">
        <v>29.05</v>
      </c>
      <c r="J17492" s="147">
        <v>33.007300000000001</v>
      </c>
      <c r="K17492" s="147">
        <v>36.955799999999996</v>
      </c>
    </row>
    <row r="17493" spans="2:11" x14ac:dyDescent="0.2">
      <c r="B17493" s="21" t="str">
        <f t="shared" si="273"/>
        <v>PrincetonIce Accretion2050RCP8.5</v>
      </c>
      <c r="C17493" t="s">
        <v>425</v>
      </c>
      <c r="D17493" t="s">
        <v>486</v>
      </c>
      <c r="E17493" s="144" t="s">
        <v>191</v>
      </c>
      <c r="F17493" s="144">
        <v>2050</v>
      </c>
      <c r="G17493" s="147">
        <v>19.428023554986734</v>
      </c>
      <c r="H17493" s="147">
        <v>23.571999999999999</v>
      </c>
      <c r="I17493" s="147">
        <v>28.82</v>
      </c>
      <c r="J17493" s="147">
        <v>32.803899999999999</v>
      </c>
      <c r="K17493" s="147">
        <v>36.791999999999994</v>
      </c>
    </row>
    <row r="17494" spans="2:11" x14ac:dyDescent="0.2">
      <c r="B17494" s="21" t="str">
        <f t="shared" si="273"/>
        <v>PrincetonIce Accretion2055RCP8.5</v>
      </c>
      <c r="C17494" t="s">
        <v>425</v>
      </c>
      <c r="D17494" t="s">
        <v>486</v>
      </c>
      <c r="E17494" s="144" t="s">
        <v>191</v>
      </c>
      <c r="F17494" s="144">
        <v>2055</v>
      </c>
      <c r="G17494" s="147">
        <v>19.316688176448128</v>
      </c>
      <c r="H17494" s="147">
        <v>23.488999999999997</v>
      </c>
      <c r="I17494" s="147">
        <v>28.779999999999998</v>
      </c>
      <c r="J17494" s="147">
        <v>32.792599999999993</v>
      </c>
      <c r="K17494" s="147">
        <v>36.804600000000001</v>
      </c>
    </row>
    <row r="17495" spans="2:11" x14ac:dyDescent="0.2">
      <c r="B17495" s="21" t="str">
        <f t="shared" si="273"/>
        <v>PrincetonIce Accretion2060RCP8.5</v>
      </c>
      <c r="C17495" t="s">
        <v>425</v>
      </c>
      <c r="D17495" t="s">
        <v>486</v>
      </c>
      <c r="E17495" s="144" t="s">
        <v>191</v>
      </c>
      <c r="F17495" s="144">
        <v>2060</v>
      </c>
      <c r="G17495" s="147">
        <v>18.773928206072423</v>
      </c>
      <c r="H17495" s="147">
        <v>22.941199999999998</v>
      </c>
      <c r="I17495" s="147">
        <v>28.21</v>
      </c>
      <c r="J17495" s="147">
        <v>32.216299999999997</v>
      </c>
      <c r="K17495" s="147">
        <v>36.199799999999996</v>
      </c>
    </row>
    <row r="17496" spans="2:11" x14ac:dyDescent="0.2">
      <c r="B17496" s="21" t="str">
        <f t="shared" si="273"/>
        <v>PrincetonIce Accretion2065RCP8.5</v>
      </c>
      <c r="C17496" t="s">
        <v>425</v>
      </c>
      <c r="D17496" t="s">
        <v>486</v>
      </c>
      <c r="E17496" s="144" t="s">
        <v>191</v>
      </c>
      <c r="F17496" s="144">
        <v>2065</v>
      </c>
      <c r="G17496" s="147">
        <v>18.342503614235326</v>
      </c>
      <c r="H17496" s="147">
        <v>22.476399999999998</v>
      </c>
      <c r="I17496" s="147">
        <v>27.68</v>
      </c>
      <c r="J17496" s="147">
        <v>31.651299999999999</v>
      </c>
      <c r="K17496" s="147">
        <v>35.5824</v>
      </c>
    </row>
    <row r="17497" spans="2:11" x14ac:dyDescent="0.2">
      <c r="B17497" s="21" t="str">
        <f t="shared" si="273"/>
        <v>PrincetonIce Accretion2070RCP8.5</v>
      </c>
      <c r="C17497" t="s">
        <v>425</v>
      </c>
      <c r="D17497" t="s">
        <v>486</v>
      </c>
      <c r="E17497" s="144" t="s">
        <v>191</v>
      </c>
      <c r="F17497" s="144">
        <v>2070</v>
      </c>
      <c r="G17497" s="147">
        <v>17.535322119830433</v>
      </c>
      <c r="H17497" s="147">
        <v>21.604899999999997</v>
      </c>
      <c r="I17497" s="147">
        <v>26.71</v>
      </c>
      <c r="J17497" s="147">
        <v>30.611699999999999</v>
      </c>
      <c r="K17497" s="147">
        <v>34.460999999999999</v>
      </c>
    </row>
    <row r="17498" spans="2:11" x14ac:dyDescent="0.2">
      <c r="B17498" s="21" t="str">
        <f t="shared" si="273"/>
        <v>PrincetonIce Accretion2075RCP8.5</v>
      </c>
      <c r="C17498" t="s">
        <v>425</v>
      </c>
      <c r="D17498" t="s">
        <v>486</v>
      </c>
      <c r="E17498" s="144" t="s">
        <v>191</v>
      </c>
      <c r="F17498" s="144">
        <v>2075</v>
      </c>
      <c r="G17498" s="147">
        <v>17.159565217262639</v>
      </c>
      <c r="H17498" s="147">
        <v>21.1982</v>
      </c>
      <c r="I17498" s="147">
        <v>26.27</v>
      </c>
      <c r="J17498" s="147">
        <v>30.1371</v>
      </c>
      <c r="K17498" s="147">
        <v>33.956999999999994</v>
      </c>
    </row>
    <row r="17499" spans="2:11" x14ac:dyDescent="0.2">
      <c r="B17499" s="21" t="str">
        <f t="shared" si="273"/>
        <v>PrincetonIce Accretion2080RCP8.5</v>
      </c>
      <c r="C17499" t="s">
        <v>425</v>
      </c>
      <c r="D17499" t="s">
        <v>486</v>
      </c>
      <c r="E17499" s="144" t="s">
        <v>191</v>
      </c>
      <c r="F17499" s="144">
        <v>2080</v>
      </c>
      <c r="G17499" s="147">
        <v>16.783808314694845</v>
      </c>
      <c r="H17499" s="147">
        <v>20.791499999999999</v>
      </c>
      <c r="I17499" s="147">
        <v>25.83</v>
      </c>
      <c r="J17499" s="147">
        <v>29.662499999999998</v>
      </c>
      <c r="K17499" s="147">
        <v>33.452999999999996</v>
      </c>
    </row>
    <row r="17500" spans="2:11" x14ac:dyDescent="0.2">
      <c r="B17500" s="21" t="str">
        <f t="shared" si="273"/>
        <v>PrincetonIce Accretion2085RCP8.5</v>
      </c>
      <c r="C17500" t="s">
        <v>425</v>
      </c>
      <c r="D17500" t="s">
        <v>486</v>
      </c>
      <c r="E17500" s="144" t="s">
        <v>191</v>
      </c>
      <c r="F17500" s="144">
        <v>2085</v>
      </c>
      <c r="G17500" s="147">
        <v>15.854853750013351</v>
      </c>
      <c r="H17500" s="147">
        <v>19.720799999999997</v>
      </c>
      <c r="I17500" s="147">
        <v>24.57</v>
      </c>
      <c r="J17500" s="147">
        <v>28.238700000000001</v>
      </c>
      <c r="K17500" s="147">
        <v>31.903199999999998</v>
      </c>
    </row>
    <row r="17501" spans="2:11" x14ac:dyDescent="0.2">
      <c r="B17501" s="21" t="str">
        <f t="shared" si="273"/>
        <v>PrincetonIce Accretion2090RCP8.5</v>
      </c>
      <c r="C17501" t="s">
        <v>425</v>
      </c>
      <c r="D17501" t="s">
        <v>486</v>
      </c>
      <c r="E17501" s="144" t="s">
        <v>191</v>
      </c>
      <c r="F17501" s="144">
        <v>2090</v>
      </c>
      <c r="G17501" s="147">
        <v>14.925899185331858</v>
      </c>
      <c r="H17501" s="147">
        <v>18.650099999999998</v>
      </c>
      <c r="I17501" s="147">
        <v>23.310000000000002</v>
      </c>
      <c r="J17501" s="147">
        <v>26.814900000000002</v>
      </c>
      <c r="K17501" s="147">
        <v>30.353400000000001</v>
      </c>
    </row>
    <row r="17502" spans="2:11" x14ac:dyDescent="0.2">
      <c r="B17502" s="21" t="str">
        <f t="shared" si="273"/>
        <v>PrincetonIce Accretion2095RCP8.5</v>
      </c>
      <c r="C17502" t="s">
        <v>425</v>
      </c>
      <c r="D17502" t="s">
        <v>486</v>
      </c>
      <c r="E17502" s="144" t="s">
        <v>191</v>
      </c>
      <c r="F17502" s="144">
        <v>2095</v>
      </c>
      <c r="G17502" s="147">
        <v>14.925899185331858</v>
      </c>
      <c r="H17502" s="147">
        <v>18.650099999999998</v>
      </c>
      <c r="I17502" s="147">
        <v>23.310000000000002</v>
      </c>
      <c r="J17502" s="147">
        <v>26.814900000000002</v>
      </c>
      <c r="K17502" s="147">
        <v>30.353400000000001</v>
      </c>
    </row>
    <row r="17503" spans="2:11" x14ac:dyDescent="0.2">
      <c r="B17503" s="21" t="str">
        <f t="shared" si="273"/>
        <v>PrincetonIce Accretion2100RCP8.5</v>
      </c>
      <c r="C17503" t="s">
        <v>425</v>
      </c>
      <c r="D17503" t="s">
        <v>486</v>
      </c>
      <c r="E17503" s="144" t="s">
        <v>191</v>
      </c>
      <c r="F17503" s="144">
        <v>2100</v>
      </c>
      <c r="G17503" s="147">
        <v>14.925899185331858</v>
      </c>
      <c r="H17503" s="147">
        <v>18.650099999999998</v>
      </c>
      <c r="I17503" s="147">
        <v>23.310000000000002</v>
      </c>
      <c r="J17503" s="147">
        <v>26.814900000000002</v>
      </c>
      <c r="K17503" s="147">
        <v>30.353400000000001</v>
      </c>
    </row>
    <row r="17504" spans="2:11" x14ac:dyDescent="0.2">
      <c r="B17504" s="21" t="str">
        <f t="shared" si="273"/>
        <v>PrincetonWind2023RCP4.5</v>
      </c>
      <c r="C17504" t="s">
        <v>425</v>
      </c>
      <c r="D17504" t="s">
        <v>1</v>
      </c>
      <c r="E17504" s="144" t="s">
        <v>193</v>
      </c>
      <c r="F17504" s="144">
        <v>2023</v>
      </c>
      <c r="G17504" s="147">
        <v>87.125376868475243</v>
      </c>
      <c r="H17504" s="147">
        <v>93.995099999999994</v>
      </c>
      <c r="I17504" s="147">
        <v>101.27</v>
      </c>
      <c r="J17504" s="147">
        <v>108.5087</v>
      </c>
      <c r="K17504" s="147">
        <v>115.7556</v>
      </c>
    </row>
    <row r="17505" spans="2:11" x14ac:dyDescent="0.2">
      <c r="B17505" s="21" t="str">
        <f t="shared" si="273"/>
        <v>PrincetonWind2025RCP4.5</v>
      </c>
      <c r="C17505" t="s">
        <v>425</v>
      </c>
      <c r="D17505" t="s">
        <v>1</v>
      </c>
      <c r="E17505" s="144" t="s">
        <v>193</v>
      </c>
      <c r="F17505" s="144">
        <v>2025</v>
      </c>
      <c r="G17505" s="147">
        <v>87.205968561647268</v>
      </c>
      <c r="H17505" s="147">
        <v>94.102049999999991</v>
      </c>
      <c r="I17505" s="147">
        <v>101.40833333333333</v>
      </c>
      <c r="J17505" s="147">
        <v>108.67455000000001</v>
      </c>
      <c r="K17505" s="147">
        <v>115.9494</v>
      </c>
    </row>
    <row r="17506" spans="2:11" x14ac:dyDescent="0.2">
      <c r="B17506" s="21" t="str">
        <f t="shared" si="273"/>
        <v>PrincetonWind2030RCP4.5</v>
      </c>
      <c r="C17506" t="s">
        <v>425</v>
      </c>
      <c r="D17506" t="s">
        <v>1</v>
      </c>
      <c r="E17506" s="144" t="s">
        <v>193</v>
      </c>
      <c r="F17506" s="144">
        <v>2030</v>
      </c>
      <c r="G17506" s="147">
        <v>87.286560254819307</v>
      </c>
      <c r="H17506" s="147">
        <v>94.209000000000003</v>
      </c>
      <c r="I17506" s="147">
        <v>101.54666666666667</v>
      </c>
      <c r="J17506" s="147">
        <v>108.8404</v>
      </c>
      <c r="K17506" s="147">
        <v>116.14319999999999</v>
      </c>
    </row>
    <row r="17507" spans="2:11" x14ac:dyDescent="0.2">
      <c r="B17507" s="21" t="str">
        <f t="shared" si="273"/>
        <v>PrincetonWind2035RCP4.5</v>
      </c>
      <c r="C17507" t="s">
        <v>425</v>
      </c>
      <c r="D17507" t="s">
        <v>1</v>
      </c>
      <c r="E17507" s="144" t="s">
        <v>193</v>
      </c>
      <c r="F17507" s="144">
        <v>2035</v>
      </c>
      <c r="G17507" s="147">
        <v>87.367151947991331</v>
      </c>
      <c r="H17507" s="147">
        <v>94.315950000000001</v>
      </c>
      <c r="I17507" s="147">
        <v>101.685</v>
      </c>
      <c r="J17507" s="147">
        <v>109.00625000000001</v>
      </c>
      <c r="K17507" s="147">
        <v>116.33699999999999</v>
      </c>
    </row>
    <row r="17508" spans="2:11" x14ac:dyDescent="0.2">
      <c r="B17508" s="21" t="str">
        <f t="shared" si="273"/>
        <v>PrincetonWind2040RCP4.5</v>
      </c>
      <c r="C17508" t="s">
        <v>425</v>
      </c>
      <c r="D17508" t="s">
        <v>1</v>
      </c>
      <c r="E17508" s="144" t="s">
        <v>193</v>
      </c>
      <c r="F17508" s="144">
        <v>2040</v>
      </c>
      <c r="G17508" s="147">
        <v>87.447743641163356</v>
      </c>
      <c r="H17508" s="147">
        <v>94.422899999999998</v>
      </c>
      <c r="I17508" s="147">
        <v>101.82333333333332</v>
      </c>
      <c r="J17508" s="147">
        <v>109.17210000000001</v>
      </c>
      <c r="K17508" s="147">
        <v>116.5308</v>
      </c>
    </row>
    <row r="17509" spans="2:11" x14ac:dyDescent="0.2">
      <c r="B17509" s="21" t="str">
        <f t="shared" si="273"/>
        <v>PrincetonWind2045RCP4.5</v>
      </c>
      <c r="C17509" t="s">
        <v>425</v>
      </c>
      <c r="D17509" t="s">
        <v>1</v>
      </c>
      <c r="E17509" s="144" t="s">
        <v>193</v>
      </c>
      <c r="F17509" s="144">
        <v>2045</v>
      </c>
      <c r="G17509" s="147">
        <v>87.528335334335395</v>
      </c>
      <c r="H17509" s="147">
        <v>94.52985000000001</v>
      </c>
      <c r="I17509" s="147">
        <v>101.96166666666666</v>
      </c>
      <c r="J17509" s="147">
        <v>109.33795000000001</v>
      </c>
      <c r="K17509" s="147">
        <v>116.7246</v>
      </c>
    </row>
    <row r="17510" spans="2:11" x14ac:dyDescent="0.2">
      <c r="B17510" s="21" t="str">
        <f t="shared" si="273"/>
        <v>PrincetonWind2050RCP4.5</v>
      </c>
      <c r="C17510" t="s">
        <v>425</v>
      </c>
      <c r="D17510" t="s">
        <v>1</v>
      </c>
      <c r="E17510" s="144" t="s">
        <v>193</v>
      </c>
      <c r="F17510" s="144">
        <v>2050</v>
      </c>
      <c r="G17510" s="147">
        <v>87.678005621654876</v>
      </c>
      <c r="H17510" s="147">
        <v>94.720500000000001</v>
      </c>
      <c r="I17510" s="147">
        <v>102.20599999999999</v>
      </c>
      <c r="J17510" s="147">
        <v>109.62578000000001</v>
      </c>
      <c r="K17510" s="147">
        <v>117.05748</v>
      </c>
    </row>
    <row r="17511" spans="2:11" x14ac:dyDescent="0.2">
      <c r="B17511" s="21" t="str">
        <f t="shared" si="273"/>
        <v>PrincetonWind2055RCP4.5</v>
      </c>
      <c r="C17511" t="s">
        <v>425</v>
      </c>
      <c r="D17511" t="s">
        <v>1</v>
      </c>
      <c r="E17511" s="144" t="s">
        <v>193</v>
      </c>
      <c r="F17511" s="144">
        <v>2055</v>
      </c>
      <c r="G17511" s="147">
        <v>87.747084215802332</v>
      </c>
      <c r="H17511" s="147">
        <v>94.804200000000009</v>
      </c>
      <c r="I17511" s="147">
        <v>102.312</v>
      </c>
      <c r="J17511" s="147">
        <v>109.74776</v>
      </c>
      <c r="K17511" s="147">
        <v>117.19655999999999</v>
      </c>
    </row>
    <row r="17512" spans="2:11" x14ac:dyDescent="0.2">
      <c r="B17512" s="21" t="str">
        <f t="shared" si="273"/>
        <v>PrincetonWind2060RCP4.5</v>
      </c>
      <c r="C17512" t="s">
        <v>425</v>
      </c>
      <c r="D17512" t="s">
        <v>1</v>
      </c>
      <c r="E17512" s="144" t="s">
        <v>193</v>
      </c>
      <c r="F17512" s="144">
        <v>2060</v>
      </c>
      <c r="G17512" s="147">
        <v>87.816162809949773</v>
      </c>
      <c r="H17512" s="147">
        <v>94.887900000000002</v>
      </c>
      <c r="I17512" s="147">
        <v>102.41799999999999</v>
      </c>
      <c r="J17512" s="147">
        <v>109.86974000000001</v>
      </c>
      <c r="K17512" s="147">
        <v>117.33564</v>
      </c>
    </row>
    <row r="17513" spans="2:11" x14ac:dyDescent="0.2">
      <c r="B17513" s="21" t="str">
        <f t="shared" si="273"/>
        <v>PrincetonWind2065RCP4.5</v>
      </c>
      <c r="C17513" t="s">
        <v>425</v>
      </c>
      <c r="D17513" t="s">
        <v>1</v>
      </c>
      <c r="E17513" s="144" t="s">
        <v>193</v>
      </c>
      <c r="F17513" s="144">
        <v>2065</v>
      </c>
      <c r="G17513" s="147">
        <v>87.885241404097229</v>
      </c>
      <c r="H17513" s="147">
        <v>94.971600000000009</v>
      </c>
      <c r="I17513" s="147">
        <v>102.524</v>
      </c>
      <c r="J17513" s="147">
        <v>109.99172</v>
      </c>
      <c r="K17513" s="147">
        <v>117.47471999999999</v>
      </c>
    </row>
    <row r="17514" spans="2:11" x14ac:dyDescent="0.2">
      <c r="B17514" s="21" t="str">
        <f t="shared" si="273"/>
        <v>PrincetonWind2070RCP4.5</v>
      </c>
      <c r="C17514" t="s">
        <v>425</v>
      </c>
      <c r="D17514" t="s">
        <v>1</v>
      </c>
      <c r="E17514" s="144" t="s">
        <v>193</v>
      </c>
      <c r="F17514" s="144">
        <v>2070</v>
      </c>
      <c r="G17514" s="147">
        <v>87.954319998244685</v>
      </c>
      <c r="H17514" s="147">
        <v>95.055300000000003</v>
      </c>
      <c r="I17514" s="147">
        <v>102.63</v>
      </c>
      <c r="J17514" s="147">
        <v>110.11369999999999</v>
      </c>
      <c r="K17514" s="147">
        <v>117.6138</v>
      </c>
    </row>
    <row r="17515" spans="2:11" x14ac:dyDescent="0.2">
      <c r="B17515" s="21" t="str">
        <f t="shared" si="273"/>
        <v>PrincetonWind2075RCP4.5</v>
      </c>
      <c r="C17515" t="s">
        <v>425</v>
      </c>
      <c r="D17515" t="s">
        <v>1</v>
      </c>
      <c r="E17515" s="144" t="s">
        <v>193</v>
      </c>
      <c r="F17515" s="144">
        <v>2075</v>
      </c>
      <c r="G17515" s="147">
        <v>88.040668240928994</v>
      </c>
      <c r="H17515" s="147">
        <v>95.17465</v>
      </c>
      <c r="I17515" s="147">
        <v>102.79166666666666</v>
      </c>
      <c r="J17515" s="147">
        <v>110.31165</v>
      </c>
      <c r="K17515" s="147">
        <v>117.8494</v>
      </c>
    </row>
    <row r="17516" spans="2:11" x14ac:dyDescent="0.2">
      <c r="B17516" s="21" t="str">
        <f t="shared" si="273"/>
        <v>PrincetonWind2080RCP4.5</v>
      </c>
      <c r="C17516" t="s">
        <v>425</v>
      </c>
      <c r="D17516" t="s">
        <v>1</v>
      </c>
      <c r="E17516" s="144" t="s">
        <v>193</v>
      </c>
      <c r="F17516" s="144">
        <v>2080</v>
      </c>
      <c r="G17516" s="147">
        <v>88.127016483613318</v>
      </c>
      <c r="H17516" s="147">
        <v>95.293999999999997</v>
      </c>
      <c r="I17516" s="147">
        <v>102.95333333333333</v>
      </c>
      <c r="J17516" s="147">
        <v>110.50959999999999</v>
      </c>
      <c r="K17516" s="147">
        <v>118.08499999999999</v>
      </c>
    </row>
    <row r="17517" spans="2:11" x14ac:dyDescent="0.2">
      <c r="B17517" s="21" t="str">
        <f t="shared" si="273"/>
        <v>PrincetonWind2085RCP4.5</v>
      </c>
      <c r="C17517" t="s">
        <v>425</v>
      </c>
      <c r="D17517" t="s">
        <v>1</v>
      </c>
      <c r="E17517" s="144" t="s">
        <v>193</v>
      </c>
      <c r="F17517" s="144">
        <v>2085</v>
      </c>
      <c r="G17517" s="147">
        <v>88.213364726297641</v>
      </c>
      <c r="H17517" s="147">
        <v>95.413350000000008</v>
      </c>
      <c r="I17517" s="147">
        <v>103.11500000000001</v>
      </c>
      <c r="J17517" s="147">
        <v>110.70755</v>
      </c>
      <c r="K17517" s="147">
        <v>118.32059999999998</v>
      </c>
    </row>
    <row r="17518" spans="2:11" x14ac:dyDescent="0.2">
      <c r="B17518" s="21" t="str">
        <f t="shared" si="273"/>
        <v>PrincetonWind2090RCP4.5</v>
      </c>
      <c r="C17518" t="s">
        <v>425</v>
      </c>
      <c r="D17518" t="s">
        <v>1</v>
      </c>
      <c r="E17518" s="144" t="s">
        <v>193</v>
      </c>
      <c r="F17518" s="144">
        <v>2090</v>
      </c>
      <c r="G17518" s="147">
        <v>88.29971296898195</v>
      </c>
      <c r="H17518" s="147">
        <v>95.532700000000006</v>
      </c>
      <c r="I17518" s="147">
        <v>103.27666666666667</v>
      </c>
      <c r="J17518" s="147">
        <v>110.9055</v>
      </c>
      <c r="K17518" s="147">
        <v>118.55619999999999</v>
      </c>
    </row>
    <row r="17519" spans="2:11" x14ac:dyDescent="0.2">
      <c r="B17519" s="21" t="str">
        <f t="shared" si="273"/>
        <v>PrincetonWind2095RCP4.5</v>
      </c>
      <c r="C17519" t="s">
        <v>425</v>
      </c>
      <c r="D17519" t="s">
        <v>1</v>
      </c>
      <c r="E17519" s="144" t="s">
        <v>193</v>
      </c>
      <c r="F17519" s="144">
        <v>2095</v>
      </c>
      <c r="G17519" s="147">
        <v>88.386061211666259</v>
      </c>
      <c r="H17519" s="147">
        <v>95.652050000000003</v>
      </c>
      <c r="I17519" s="147">
        <v>103.43833333333333</v>
      </c>
      <c r="J17519" s="147">
        <v>111.10345</v>
      </c>
      <c r="K17519" s="147">
        <v>118.79179999999999</v>
      </c>
    </row>
    <row r="17520" spans="2:11" x14ac:dyDescent="0.2">
      <c r="B17520" s="21" t="str">
        <f t="shared" si="273"/>
        <v>PrincetonWind2100RCP4.5</v>
      </c>
      <c r="C17520" t="s">
        <v>425</v>
      </c>
      <c r="D17520" t="s">
        <v>1</v>
      </c>
      <c r="E17520" s="144" t="s">
        <v>193</v>
      </c>
      <c r="F17520" s="144">
        <v>2100</v>
      </c>
      <c r="G17520" s="147">
        <v>88.472409454350583</v>
      </c>
      <c r="H17520" s="147">
        <v>95.7714</v>
      </c>
      <c r="I17520" s="147">
        <v>103.60000000000001</v>
      </c>
      <c r="J17520" s="147">
        <v>111.3014</v>
      </c>
      <c r="K17520" s="147">
        <v>119.02739999999999</v>
      </c>
    </row>
    <row r="17521" spans="2:11" x14ac:dyDescent="0.2">
      <c r="B17521" s="21" t="str">
        <f t="shared" si="273"/>
        <v>PrincetonWind2023RCP6.0</v>
      </c>
      <c r="C17521" t="s">
        <v>425</v>
      </c>
      <c r="D17521" t="s">
        <v>1</v>
      </c>
      <c r="E17521" s="144" t="s">
        <v>192</v>
      </c>
      <c r="F17521" s="144">
        <v>2023</v>
      </c>
      <c r="G17521" s="147">
        <v>87.125376868475243</v>
      </c>
      <c r="H17521" s="147">
        <v>93.995099999999994</v>
      </c>
      <c r="I17521" s="147">
        <v>101.27</v>
      </c>
      <c r="J17521" s="147">
        <v>108.5087</v>
      </c>
      <c r="K17521" s="147">
        <v>115.7556</v>
      </c>
    </row>
    <row r="17522" spans="2:11" x14ac:dyDescent="0.2">
      <c r="B17522" s="21" t="str">
        <f t="shared" si="273"/>
        <v>PrincetonWind2025RCP6.0</v>
      </c>
      <c r="C17522" t="s">
        <v>425</v>
      </c>
      <c r="D17522" t="s">
        <v>1</v>
      </c>
      <c r="E17522" s="144" t="s">
        <v>192</v>
      </c>
      <c r="F17522" s="144">
        <v>2025</v>
      </c>
      <c r="G17522" s="147">
        <v>87.205968561647268</v>
      </c>
      <c r="H17522" s="147">
        <v>94.102049999999991</v>
      </c>
      <c r="I17522" s="147">
        <v>101.40833333333333</v>
      </c>
      <c r="J17522" s="147">
        <v>108.67455000000001</v>
      </c>
      <c r="K17522" s="147">
        <v>115.9494</v>
      </c>
    </row>
    <row r="17523" spans="2:11" x14ac:dyDescent="0.2">
      <c r="B17523" s="21" t="str">
        <f t="shared" si="273"/>
        <v>PrincetonWind2030RCP6.0</v>
      </c>
      <c r="C17523" t="s">
        <v>425</v>
      </c>
      <c r="D17523" t="s">
        <v>1</v>
      </c>
      <c r="E17523" s="144" t="s">
        <v>192</v>
      </c>
      <c r="F17523" s="144">
        <v>2030</v>
      </c>
      <c r="G17523" s="147">
        <v>87.286560254819307</v>
      </c>
      <c r="H17523" s="147">
        <v>94.209000000000003</v>
      </c>
      <c r="I17523" s="147">
        <v>101.54666666666667</v>
      </c>
      <c r="J17523" s="147">
        <v>108.8404</v>
      </c>
      <c r="K17523" s="147">
        <v>116.14319999999999</v>
      </c>
    </row>
    <row r="17524" spans="2:11" x14ac:dyDescent="0.2">
      <c r="B17524" s="21" t="str">
        <f t="shared" si="273"/>
        <v>PrincetonWind2035RCP6.0</v>
      </c>
      <c r="C17524" t="s">
        <v>425</v>
      </c>
      <c r="D17524" t="s">
        <v>1</v>
      </c>
      <c r="E17524" s="144" t="s">
        <v>192</v>
      </c>
      <c r="F17524" s="144">
        <v>2035</v>
      </c>
      <c r="G17524" s="147">
        <v>87.367151947991331</v>
      </c>
      <c r="H17524" s="147">
        <v>94.315950000000001</v>
      </c>
      <c r="I17524" s="147">
        <v>101.685</v>
      </c>
      <c r="J17524" s="147">
        <v>109.00625000000001</v>
      </c>
      <c r="K17524" s="147">
        <v>116.33699999999999</v>
      </c>
    </row>
    <row r="17525" spans="2:11" x14ac:dyDescent="0.2">
      <c r="B17525" s="21" t="str">
        <f t="shared" si="273"/>
        <v>PrincetonWind2040RCP6.0</v>
      </c>
      <c r="C17525" t="s">
        <v>425</v>
      </c>
      <c r="D17525" t="s">
        <v>1</v>
      </c>
      <c r="E17525" s="144" t="s">
        <v>192</v>
      </c>
      <c r="F17525" s="144">
        <v>2040</v>
      </c>
      <c r="G17525" s="147">
        <v>87.447743641163356</v>
      </c>
      <c r="H17525" s="147">
        <v>94.422899999999998</v>
      </c>
      <c r="I17525" s="147">
        <v>101.82333333333332</v>
      </c>
      <c r="J17525" s="147">
        <v>109.17210000000001</v>
      </c>
      <c r="K17525" s="147">
        <v>116.5308</v>
      </c>
    </row>
    <row r="17526" spans="2:11" x14ac:dyDescent="0.2">
      <c r="B17526" s="21" t="str">
        <f t="shared" si="273"/>
        <v>PrincetonWind2045RCP6.0</v>
      </c>
      <c r="C17526" t="s">
        <v>425</v>
      </c>
      <c r="D17526" t="s">
        <v>1</v>
      </c>
      <c r="E17526" s="144" t="s">
        <v>192</v>
      </c>
      <c r="F17526" s="144">
        <v>2045</v>
      </c>
      <c r="G17526" s="147">
        <v>87.528335334335395</v>
      </c>
      <c r="H17526" s="147">
        <v>94.52985000000001</v>
      </c>
      <c r="I17526" s="147">
        <v>101.96166666666666</v>
      </c>
      <c r="J17526" s="147">
        <v>109.33795000000001</v>
      </c>
      <c r="K17526" s="147">
        <v>116.7246</v>
      </c>
    </row>
    <row r="17527" spans="2:11" x14ac:dyDescent="0.2">
      <c r="B17527" s="21" t="str">
        <f t="shared" si="273"/>
        <v>PrincetonWind2050RCP6.0</v>
      </c>
      <c r="C17527" t="s">
        <v>425</v>
      </c>
      <c r="D17527" t="s">
        <v>1</v>
      </c>
      <c r="E17527" s="144" t="s">
        <v>192</v>
      </c>
      <c r="F17527" s="144">
        <v>2050</v>
      </c>
      <c r="G17527" s="147">
        <v>87.678005621654876</v>
      </c>
      <c r="H17527" s="147">
        <v>94.720500000000001</v>
      </c>
      <c r="I17527" s="147">
        <v>102.20599999999999</v>
      </c>
      <c r="J17527" s="147">
        <v>109.62578000000001</v>
      </c>
      <c r="K17527" s="147">
        <v>117.05748</v>
      </c>
    </row>
    <row r="17528" spans="2:11" x14ac:dyDescent="0.2">
      <c r="B17528" s="21" t="str">
        <f t="shared" si="273"/>
        <v>PrincetonWind2055RCP6.0</v>
      </c>
      <c r="C17528" t="s">
        <v>425</v>
      </c>
      <c r="D17528" t="s">
        <v>1</v>
      </c>
      <c r="E17528" s="144" t="s">
        <v>192</v>
      </c>
      <c r="F17528" s="144">
        <v>2055</v>
      </c>
      <c r="G17528" s="147">
        <v>87.747084215802332</v>
      </c>
      <c r="H17528" s="147">
        <v>94.804200000000009</v>
      </c>
      <c r="I17528" s="147">
        <v>102.312</v>
      </c>
      <c r="J17528" s="147">
        <v>109.74776</v>
      </c>
      <c r="K17528" s="147">
        <v>117.19655999999999</v>
      </c>
    </row>
    <row r="17529" spans="2:11" x14ac:dyDescent="0.2">
      <c r="B17529" s="21" t="str">
        <f t="shared" si="273"/>
        <v>PrincetonWind2060RCP6.0</v>
      </c>
      <c r="C17529" t="s">
        <v>425</v>
      </c>
      <c r="D17529" t="s">
        <v>1</v>
      </c>
      <c r="E17529" s="144" t="s">
        <v>192</v>
      </c>
      <c r="F17529" s="144">
        <v>2060</v>
      </c>
      <c r="G17529" s="147">
        <v>87.816162809949773</v>
      </c>
      <c r="H17529" s="147">
        <v>94.887900000000002</v>
      </c>
      <c r="I17529" s="147">
        <v>102.41799999999999</v>
      </c>
      <c r="J17529" s="147">
        <v>109.86974000000001</v>
      </c>
      <c r="K17529" s="147">
        <v>117.33564</v>
      </c>
    </row>
    <row r="17530" spans="2:11" x14ac:dyDescent="0.2">
      <c r="B17530" s="21" t="str">
        <f t="shared" si="273"/>
        <v>PrincetonWind2065RCP6.0</v>
      </c>
      <c r="C17530" t="s">
        <v>425</v>
      </c>
      <c r="D17530" t="s">
        <v>1</v>
      </c>
      <c r="E17530" s="144" t="s">
        <v>192</v>
      </c>
      <c r="F17530" s="144">
        <v>2065</v>
      </c>
      <c r="G17530" s="147">
        <v>87.885241404097229</v>
      </c>
      <c r="H17530" s="147">
        <v>94.971600000000009</v>
      </c>
      <c r="I17530" s="147">
        <v>102.524</v>
      </c>
      <c r="J17530" s="147">
        <v>109.99172</v>
      </c>
      <c r="K17530" s="147">
        <v>117.47471999999999</v>
      </c>
    </row>
    <row r="17531" spans="2:11" x14ac:dyDescent="0.2">
      <c r="B17531" s="21" t="str">
        <f t="shared" si="273"/>
        <v>PrincetonWind2070RCP6.0</v>
      </c>
      <c r="C17531" t="s">
        <v>425</v>
      </c>
      <c r="D17531" t="s">
        <v>1</v>
      </c>
      <c r="E17531" s="144" t="s">
        <v>192</v>
      </c>
      <c r="F17531" s="144">
        <v>2070</v>
      </c>
      <c r="G17531" s="147">
        <v>87.954319998244685</v>
      </c>
      <c r="H17531" s="147">
        <v>95.055300000000003</v>
      </c>
      <c r="I17531" s="147">
        <v>102.63</v>
      </c>
      <c r="J17531" s="147">
        <v>110.11369999999999</v>
      </c>
      <c r="K17531" s="147">
        <v>117.6138</v>
      </c>
    </row>
    <row r="17532" spans="2:11" x14ac:dyDescent="0.2">
      <c r="B17532" s="21" t="str">
        <f t="shared" si="273"/>
        <v>PrincetonWind2075RCP6.0</v>
      </c>
      <c r="C17532" t="s">
        <v>425</v>
      </c>
      <c r="D17532" t="s">
        <v>1</v>
      </c>
      <c r="E17532" s="144" t="s">
        <v>192</v>
      </c>
      <c r="F17532" s="144">
        <v>2075</v>
      </c>
      <c r="G17532" s="147">
        <v>88.083842362271156</v>
      </c>
      <c r="H17532" s="147">
        <v>95.234324999999998</v>
      </c>
      <c r="I17532" s="147">
        <v>102.8725</v>
      </c>
      <c r="J17532" s="147">
        <v>110.410625</v>
      </c>
      <c r="K17532" s="147">
        <v>117.96719999999999</v>
      </c>
    </row>
    <row r="17533" spans="2:11" x14ac:dyDescent="0.2">
      <c r="B17533" s="21" t="str">
        <f t="shared" si="273"/>
        <v>PrincetonWind2080RCP6.0</v>
      </c>
      <c r="C17533" t="s">
        <v>425</v>
      </c>
      <c r="D17533" t="s">
        <v>1</v>
      </c>
      <c r="E17533" s="144" t="s">
        <v>192</v>
      </c>
      <c r="F17533" s="144">
        <v>2080</v>
      </c>
      <c r="G17533" s="147">
        <v>88.213364726297641</v>
      </c>
      <c r="H17533" s="147">
        <v>95.413350000000008</v>
      </c>
      <c r="I17533" s="147">
        <v>103.11500000000001</v>
      </c>
      <c r="J17533" s="147">
        <v>110.70755</v>
      </c>
      <c r="K17533" s="147">
        <v>118.32059999999998</v>
      </c>
    </row>
    <row r="17534" spans="2:11" x14ac:dyDescent="0.2">
      <c r="B17534" s="21" t="str">
        <f t="shared" si="273"/>
        <v>PrincetonWind2085RCP6.0</v>
      </c>
      <c r="C17534" t="s">
        <v>425</v>
      </c>
      <c r="D17534" t="s">
        <v>1</v>
      </c>
      <c r="E17534" s="144" t="s">
        <v>192</v>
      </c>
      <c r="F17534" s="144">
        <v>2085</v>
      </c>
      <c r="G17534" s="147">
        <v>88.342887090324112</v>
      </c>
      <c r="H17534" s="147">
        <v>95.592375000000004</v>
      </c>
      <c r="I17534" s="147">
        <v>103.3575</v>
      </c>
      <c r="J17534" s="147">
        <v>111.004475</v>
      </c>
      <c r="K17534" s="147">
        <v>118.67399999999999</v>
      </c>
    </row>
    <row r="17535" spans="2:11" x14ac:dyDescent="0.2">
      <c r="B17535" s="21" t="str">
        <f t="shared" si="273"/>
        <v>PrincetonWind2090RCP6.0</v>
      </c>
      <c r="C17535" t="s">
        <v>425</v>
      </c>
      <c r="D17535" t="s">
        <v>1</v>
      </c>
      <c r="E17535" s="144" t="s">
        <v>192</v>
      </c>
      <c r="F17535" s="144">
        <v>2090</v>
      </c>
      <c r="G17535" s="147">
        <v>88.826437249356275</v>
      </c>
      <c r="H17535" s="147">
        <v>96.227099999999993</v>
      </c>
      <c r="I17535" s="147">
        <v>104.18</v>
      </c>
      <c r="J17535" s="147">
        <v>111.9862</v>
      </c>
      <c r="K17535" s="147">
        <v>119.82159999999999</v>
      </c>
    </row>
    <row r="17536" spans="2:11" x14ac:dyDescent="0.2">
      <c r="B17536" s="21" t="str">
        <f t="shared" si="273"/>
        <v>PrincetonWind2095RCP6.0</v>
      </c>
      <c r="C17536" t="s">
        <v>425</v>
      </c>
      <c r="D17536" t="s">
        <v>1</v>
      </c>
      <c r="E17536" s="144" t="s">
        <v>192</v>
      </c>
      <c r="F17536" s="144">
        <v>2095</v>
      </c>
      <c r="G17536" s="147">
        <v>89.180465044361981</v>
      </c>
      <c r="H17536" s="147">
        <v>96.6828</v>
      </c>
      <c r="I17536" s="147">
        <v>104.75999999999999</v>
      </c>
      <c r="J17536" s="147">
        <v>112.67099999999999</v>
      </c>
      <c r="K17536" s="147">
        <v>120.61579999999998</v>
      </c>
    </row>
    <row r="17537" spans="2:11" x14ac:dyDescent="0.2">
      <c r="B17537" s="21" t="str">
        <f t="shared" si="273"/>
        <v>PrincetonWind2100RCP6.0</v>
      </c>
      <c r="C17537" t="s">
        <v>425</v>
      </c>
      <c r="D17537" t="s">
        <v>1</v>
      </c>
      <c r="E17537" s="144" t="s">
        <v>192</v>
      </c>
      <c r="F17537" s="144">
        <v>2100</v>
      </c>
      <c r="G17537" s="147">
        <v>89.534492839367672</v>
      </c>
      <c r="H17537" s="147">
        <v>97.138499999999993</v>
      </c>
      <c r="I17537" s="147">
        <v>105.33999999999999</v>
      </c>
      <c r="J17537" s="147">
        <v>113.35579999999999</v>
      </c>
      <c r="K17537" s="147">
        <v>121.40999999999998</v>
      </c>
    </row>
    <row r="17538" spans="2:11" x14ac:dyDescent="0.2">
      <c r="B17538" s="21" t="str">
        <f t="shared" si="273"/>
        <v>PrincetonWind2023RCP8.5</v>
      </c>
      <c r="C17538" t="s">
        <v>425</v>
      </c>
      <c r="D17538" t="s">
        <v>1</v>
      </c>
      <c r="E17538" s="144" t="s">
        <v>191</v>
      </c>
      <c r="F17538" s="144">
        <v>2023</v>
      </c>
      <c r="G17538" s="147">
        <v>87.125376868475243</v>
      </c>
      <c r="H17538" s="147">
        <v>93.995099999999994</v>
      </c>
      <c r="I17538" s="147">
        <v>101.27</v>
      </c>
      <c r="J17538" s="147">
        <v>108.5087</v>
      </c>
      <c r="K17538" s="147">
        <v>115.7556</v>
      </c>
    </row>
    <row r="17539" spans="2:11" x14ac:dyDescent="0.2">
      <c r="B17539" s="21" t="str">
        <f t="shared" si="273"/>
        <v>PrincetonWind2025RCP8.5</v>
      </c>
      <c r="C17539" t="s">
        <v>425</v>
      </c>
      <c r="D17539" t="s">
        <v>1</v>
      </c>
      <c r="E17539" s="144" t="s">
        <v>191</v>
      </c>
      <c r="F17539" s="144">
        <v>2025</v>
      </c>
      <c r="G17539" s="147">
        <v>87.286560254819307</v>
      </c>
      <c r="H17539" s="147">
        <v>94.209000000000003</v>
      </c>
      <c r="I17539" s="147">
        <v>101.54666666666667</v>
      </c>
      <c r="J17539" s="147">
        <v>108.8404</v>
      </c>
      <c r="K17539" s="147">
        <v>116.14319999999999</v>
      </c>
    </row>
    <row r="17540" spans="2:11" x14ac:dyDescent="0.2">
      <c r="B17540" s="21" t="str">
        <f t="shared" si="273"/>
        <v>PrincetonWind2030RCP8.5</v>
      </c>
      <c r="C17540" t="s">
        <v>425</v>
      </c>
      <c r="D17540" t="s">
        <v>1</v>
      </c>
      <c r="E17540" s="144" t="s">
        <v>191</v>
      </c>
      <c r="F17540" s="144">
        <v>2030</v>
      </c>
      <c r="G17540" s="147">
        <v>87.447743641163356</v>
      </c>
      <c r="H17540" s="147">
        <v>94.422899999999998</v>
      </c>
      <c r="I17540" s="147">
        <v>101.82333333333332</v>
      </c>
      <c r="J17540" s="147">
        <v>109.17210000000001</v>
      </c>
      <c r="K17540" s="147">
        <v>116.5308</v>
      </c>
    </row>
    <row r="17541" spans="2:11" x14ac:dyDescent="0.2">
      <c r="B17541" s="21" t="str">
        <f t="shared" si="273"/>
        <v>PrincetonWind2035RCP8.5</v>
      </c>
      <c r="C17541" t="s">
        <v>425</v>
      </c>
      <c r="D17541" t="s">
        <v>1</v>
      </c>
      <c r="E17541" s="144" t="s">
        <v>191</v>
      </c>
      <c r="F17541" s="144">
        <v>2035</v>
      </c>
      <c r="G17541" s="147">
        <v>87.60892702750742</v>
      </c>
      <c r="H17541" s="147">
        <v>94.636800000000008</v>
      </c>
      <c r="I17541" s="147">
        <v>102.1</v>
      </c>
      <c r="J17541" s="147">
        <v>109.50380000000001</v>
      </c>
      <c r="K17541" s="147">
        <v>116.91839999999999</v>
      </c>
    </row>
    <row r="17542" spans="2:11" x14ac:dyDescent="0.2">
      <c r="B17542" s="21" t="str">
        <f t="shared" si="273"/>
        <v>PrincetonWind2040RCP8.5</v>
      </c>
      <c r="C17542" t="s">
        <v>425</v>
      </c>
      <c r="D17542" t="s">
        <v>1</v>
      </c>
      <c r="E17542" s="144" t="s">
        <v>191</v>
      </c>
      <c r="F17542" s="144">
        <v>2040</v>
      </c>
      <c r="G17542" s="147">
        <v>87.72405801775318</v>
      </c>
      <c r="H17542" s="147">
        <v>94.776300000000006</v>
      </c>
      <c r="I17542" s="147">
        <v>102.27666666666666</v>
      </c>
      <c r="J17542" s="147">
        <v>109.70710000000001</v>
      </c>
      <c r="K17542" s="147">
        <v>117.1502</v>
      </c>
    </row>
    <row r="17543" spans="2:11" x14ac:dyDescent="0.2">
      <c r="B17543" s="21" t="str">
        <f t="shared" si="273"/>
        <v>PrincetonWind2045RCP8.5</v>
      </c>
      <c r="C17543" t="s">
        <v>425</v>
      </c>
      <c r="D17543" t="s">
        <v>1</v>
      </c>
      <c r="E17543" s="144" t="s">
        <v>191</v>
      </c>
      <c r="F17543" s="144">
        <v>2045</v>
      </c>
      <c r="G17543" s="147">
        <v>87.839189007998925</v>
      </c>
      <c r="H17543" s="147">
        <v>94.915800000000004</v>
      </c>
      <c r="I17543" s="147">
        <v>102.45333333333333</v>
      </c>
      <c r="J17543" s="147">
        <v>109.9104</v>
      </c>
      <c r="K17543" s="147">
        <v>117.38199999999999</v>
      </c>
    </row>
    <row r="17544" spans="2:11" x14ac:dyDescent="0.2">
      <c r="B17544" s="21" t="str">
        <f t="shared" si="273"/>
        <v>PrincetonWind2050RCP8.5</v>
      </c>
      <c r="C17544" t="s">
        <v>425</v>
      </c>
      <c r="D17544" t="s">
        <v>1</v>
      </c>
      <c r="E17544" s="144" t="s">
        <v>191</v>
      </c>
      <c r="F17544" s="144">
        <v>2050</v>
      </c>
      <c r="G17544" s="147">
        <v>88.127016483613318</v>
      </c>
      <c r="H17544" s="147">
        <v>95.293999999999997</v>
      </c>
      <c r="I17544" s="147">
        <v>102.95333333333333</v>
      </c>
      <c r="J17544" s="147">
        <v>110.50959999999999</v>
      </c>
      <c r="K17544" s="147">
        <v>118.08499999999999</v>
      </c>
    </row>
    <row r="17545" spans="2:11" x14ac:dyDescent="0.2">
      <c r="B17545" s="21" t="str">
        <f t="shared" si="273"/>
        <v>PrincetonWind2055RCP8.5</v>
      </c>
      <c r="C17545" t="s">
        <v>425</v>
      </c>
      <c r="D17545" t="s">
        <v>1</v>
      </c>
      <c r="E17545" s="144" t="s">
        <v>191</v>
      </c>
      <c r="F17545" s="144">
        <v>2055</v>
      </c>
      <c r="G17545" s="147">
        <v>88.29971296898195</v>
      </c>
      <c r="H17545" s="147">
        <v>95.532700000000006</v>
      </c>
      <c r="I17545" s="147">
        <v>103.27666666666667</v>
      </c>
      <c r="J17545" s="147">
        <v>110.9055</v>
      </c>
      <c r="K17545" s="147">
        <v>118.55619999999999</v>
      </c>
    </row>
    <row r="17546" spans="2:11" x14ac:dyDescent="0.2">
      <c r="B17546" s="21" t="str">
        <f t="shared" si="273"/>
        <v>PrincetonWind2060RCP8.5</v>
      </c>
      <c r="C17546" t="s">
        <v>425</v>
      </c>
      <c r="D17546" t="s">
        <v>1</v>
      </c>
      <c r="E17546" s="144" t="s">
        <v>191</v>
      </c>
      <c r="F17546" s="144">
        <v>2060</v>
      </c>
      <c r="G17546" s="147">
        <v>88.826437249356275</v>
      </c>
      <c r="H17546" s="147">
        <v>96.227099999999993</v>
      </c>
      <c r="I17546" s="147">
        <v>104.18</v>
      </c>
      <c r="J17546" s="147">
        <v>111.9862</v>
      </c>
      <c r="K17546" s="147">
        <v>119.82159999999999</v>
      </c>
    </row>
    <row r="17547" spans="2:11" x14ac:dyDescent="0.2">
      <c r="B17547" s="21" t="str">
        <f t="shared" si="273"/>
        <v>PrincetonWind2065RCP8.5</v>
      </c>
      <c r="C17547" t="s">
        <v>425</v>
      </c>
      <c r="D17547" t="s">
        <v>1</v>
      </c>
      <c r="E17547" s="144" t="s">
        <v>191</v>
      </c>
      <c r="F17547" s="144">
        <v>2065</v>
      </c>
      <c r="G17547" s="147">
        <v>89.180465044361981</v>
      </c>
      <c r="H17547" s="147">
        <v>96.6828</v>
      </c>
      <c r="I17547" s="147">
        <v>104.75999999999999</v>
      </c>
      <c r="J17547" s="147">
        <v>112.67099999999999</v>
      </c>
      <c r="K17547" s="147">
        <v>120.61579999999998</v>
      </c>
    </row>
    <row r="17548" spans="2:11" x14ac:dyDescent="0.2">
      <c r="B17548" s="21" t="str">
        <f t="shared" ref="B17548:B17611" si="274">C17548&amp;D17548&amp;F17548&amp;E17548</f>
        <v>PrincetonWind2070RCP8.5</v>
      </c>
      <c r="C17548" t="s">
        <v>425</v>
      </c>
      <c r="D17548" t="s">
        <v>1</v>
      </c>
      <c r="E17548" s="144" t="s">
        <v>191</v>
      </c>
      <c r="F17548" s="144">
        <v>2070</v>
      </c>
      <c r="G17548" s="147">
        <v>89.758998270346893</v>
      </c>
      <c r="H17548" s="147">
        <v>97.4392</v>
      </c>
      <c r="I17548" s="147">
        <v>105.73666666666665</v>
      </c>
      <c r="J17548" s="147">
        <v>113.83373333333333</v>
      </c>
      <c r="K17548" s="147">
        <v>121.97239999999999</v>
      </c>
    </row>
    <row r="17549" spans="2:11" x14ac:dyDescent="0.2">
      <c r="B17549" s="21" t="str">
        <f t="shared" si="274"/>
        <v>PrincetonWind2075RCP8.5</v>
      </c>
      <c r="C17549" t="s">
        <v>425</v>
      </c>
      <c r="D17549" t="s">
        <v>1</v>
      </c>
      <c r="E17549" s="144" t="s">
        <v>191</v>
      </c>
      <c r="F17549" s="144">
        <v>2075</v>
      </c>
      <c r="G17549" s="147">
        <v>89.983503701326129</v>
      </c>
      <c r="H17549" s="147">
        <v>97.739899999999992</v>
      </c>
      <c r="I17549" s="147">
        <v>106.13333333333333</v>
      </c>
      <c r="J17549" s="147">
        <v>114.31166666666665</v>
      </c>
      <c r="K17549" s="147">
        <v>122.53479999999999</v>
      </c>
    </row>
    <row r="17550" spans="2:11" x14ac:dyDescent="0.2">
      <c r="B17550" s="21" t="str">
        <f t="shared" si="274"/>
        <v>PrincetonWind2080RCP8.5</v>
      </c>
      <c r="C17550" t="s">
        <v>425</v>
      </c>
      <c r="D17550" t="s">
        <v>1</v>
      </c>
      <c r="E17550" s="144" t="s">
        <v>191</v>
      </c>
      <c r="F17550" s="144">
        <v>2080</v>
      </c>
      <c r="G17550" s="147">
        <v>90.208009132305349</v>
      </c>
      <c r="H17550" s="147">
        <v>98.040599999999998</v>
      </c>
      <c r="I17550" s="147">
        <v>106.52999999999999</v>
      </c>
      <c r="J17550" s="147">
        <v>114.78959999999999</v>
      </c>
      <c r="K17550" s="147">
        <v>123.0972</v>
      </c>
    </row>
    <row r="17551" spans="2:11" x14ac:dyDescent="0.2">
      <c r="B17551" s="21" t="str">
        <f t="shared" si="274"/>
        <v>PrincetonWind2085RCP8.5</v>
      </c>
      <c r="C17551" t="s">
        <v>425</v>
      </c>
      <c r="D17551" t="s">
        <v>1</v>
      </c>
      <c r="E17551" s="144" t="s">
        <v>191</v>
      </c>
      <c r="F17551" s="144">
        <v>2085</v>
      </c>
      <c r="G17551" s="147">
        <v>90.64838516999535</v>
      </c>
      <c r="H17551" s="147">
        <v>98.617199999999997</v>
      </c>
      <c r="I17551" s="147">
        <v>107.285</v>
      </c>
      <c r="J17551" s="147">
        <v>115.69374999999999</v>
      </c>
      <c r="K17551" s="147">
        <v>124.15170000000001</v>
      </c>
    </row>
    <row r="17552" spans="2:11" x14ac:dyDescent="0.2">
      <c r="B17552" s="21" t="str">
        <f t="shared" si="274"/>
        <v>PrincetonWind2090RCP8.5</v>
      </c>
      <c r="C17552" t="s">
        <v>425</v>
      </c>
      <c r="D17552" t="s">
        <v>1</v>
      </c>
      <c r="E17552" s="144" t="s">
        <v>191</v>
      </c>
      <c r="F17552" s="144">
        <v>2090</v>
      </c>
      <c r="G17552" s="147">
        <v>91.088761207685366</v>
      </c>
      <c r="H17552" s="147">
        <v>99.193799999999996</v>
      </c>
      <c r="I17552" s="147">
        <v>108.04</v>
      </c>
      <c r="J17552" s="147">
        <v>116.59790000000001</v>
      </c>
      <c r="K17552" s="147">
        <v>125.2062</v>
      </c>
    </row>
    <row r="17553" spans="2:11" x14ac:dyDescent="0.2">
      <c r="B17553" s="21" t="str">
        <f t="shared" si="274"/>
        <v>PrincetonWind2095RCP8.5</v>
      </c>
      <c r="C17553" t="s">
        <v>425</v>
      </c>
      <c r="D17553" t="s">
        <v>1</v>
      </c>
      <c r="E17553" s="144" t="s">
        <v>191</v>
      </c>
      <c r="F17553" s="144">
        <v>2095</v>
      </c>
      <c r="G17553" s="147">
        <v>91.088761207685366</v>
      </c>
      <c r="H17553" s="147">
        <v>99.193799999999996</v>
      </c>
      <c r="I17553" s="147">
        <v>108.04</v>
      </c>
      <c r="J17553" s="147">
        <v>116.59790000000001</v>
      </c>
      <c r="K17553" s="147">
        <v>125.2062</v>
      </c>
    </row>
    <row r="17554" spans="2:11" x14ac:dyDescent="0.2">
      <c r="B17554" s="21" t="str">
        <f t="shared" si="274"/>
        <v>PrincetonWind2100RCP8.5</v>
      </c>
      <c r="C17554" t="s">
        <v>425</v>
      </c>
      <c r="D17554" t="s">
        <v>1</v>
      </c>
      <c r="E17554" s="144" t="s">
        <v>191</v>
      </c>
      <c r="F17554" s="144">
        <v>2100</v>
      </c>
      <c r="G17554" s="147">
        <v>91.088761207685366</v>
      </c>
      <c r="H17554" s="147">
        <v>99.193799999999996</v>
      </c>
      <c r="I17554" s="147">
        <v>108.04</v>
      </c>
      <c r="J17554" s="147">
        <v>116.59790000000001</v>
      </c>
      <c r="K17554" s="147">
        <v>125.2062</v>
      </c>
    </row>
    <row r="17555" spans="2:11" x14ac:dyDescent="0.2">
      <c r="B17555" s="21" t="str">
        <f t="shared" si="274"/>
        <v>RaithIce Accretion2023RCP4.5</v>
      </c>
      <c r="C17555" t="s">
        <v>426</v>
      </c>
      <c r="D17555" t="s">
        <v>486</v>
      </c>
      <c r="E17555" s="144" t="s">
        <v>193</v>
      </c>
      <c r="F17555" s="144">
        <v>2023</v>
      </c>
      <c r="G17555" s="147">
        <v>10.646445572754191</v>
      </c>
      <c r="H17555" s="147">
        <v>12.723899999999999</v>
      </c>
      <c r="I17555" s="147">
        <v>15.344999999999999</v>
      </c>
      <c r="J17555" s="147">
        <v>17.3568</v>
      </c>
      <c r="K17555" s="147">
        <v>19.3536</v>
      </c>
    </row>
    <row r="17556" spans="2:11" x14ac:dyDescent="0.2">
      <c r="B17556" s="21" t="str">
        <f t="shared" si="274"/>
        <v>RaithIce Accretion2025RCP4.5</v>
      </c>
      <c r="C17556" t="s">
        <v>426</v>
      </c>
      <c r="D17556" t="s">
        <v>486</v>
      </c>
      <c r="E17556" s="144" t="s">
        <v>193</v>
      </c>
      <c r="F17556" s="144">
        <v>2025</v>
      </c>
      <c r="G17556" s="147">
        <v>10.695154800864831</v>
      </c>
      <c r="H17556" s="147">
        <v>12.781999999999998</v>
      </c>
      <c r="I17556" s="147">
        <v>15.417499999999999</v>
      </c>
      <c r="J17556" s="147">
        <v>17.438724999999998</v>
      </c>
      <c r="K17556" s="147">
        <v>19.4481</v>
      </c>
    </row>
    <row r="17557" spans="2:11" x14ac:dyDescent="0.2">
      <c r="B17557" s="21" t="str">
        <f t="shared" si="274"/>
        <v>RaithIce Accretion2030RCP4.5</v>
      </c>
      <c r="C17557" t="s">
        <v>426</v>
      </c>
      <c r="D17557" t="s">
        <v>486</v>
      </c>
      <c r="E17557" s="144" t="s">
        <v>193</v>
      </c>
      <c r="F17557" s="144">
        <v>2030</v>
      </c>
      <c r="G17557" s="147">
        <v>10.743864028975471</v>
      </c>
      <c r="H17557" s="147">
        <v>12.8401</v>
      </c>
      <c r="I17557" s="147">
        <v>15.49</v>
      </c>
      <c r="J17557" s="147">
        <v>17.52065</v>
      </c>
      <c r="K17557" s="147">
        <v>19.5426</v>
      </c>
    </row>
    <row r="17558" spans="2:11" x14ac:dyDescent="0.2">
      <c r="B17558" s="21" t="str">
        <f t="shared" si="274"/>
        <v>RaithIce Accretion2035RCP4.5</v>
      </c>
      <c r="C17558" t="s">
        <v>426</v>
      </c>
      <c r="D17558" t="s">
        <v>486</v>
      </c>
      <c r="E17558" s="144" t="s">
        <v>193</v>
      </c>
      <c r="F17558" s="144">
        <v>2035</v>
      </c>
      <c r="G17558" s="147">
        <v>10.792573257086111</v>
      </c>
      <c r="H17558" s="147">
        <v>12.898199999999999</v>
      </c>
      <c r="I17558" s="147">
        <v>15.5625</v>
      </c>
      <c r="J17558" s="147">
        <v>17.602575000000002</v>
      </c>
      <c r="K17558" s="147">
        <v>19.6371</v>
      </c>
    </row>
    <row r="17559" spans="2:11" x14ac:dyDescent="0.2">
      <c r="B17559" s="21" t="str">
        <f t="shared" si="274"/>
        <v>RaithIce Accretion2040RCP4.5</v>
      </c>
      <c r="C17559" t="s">
        <v>426</v>
      </c>
      <c r="D17559" t="s">
        <v>486</v>
      </c>
      <c r="E17559" s="144" t="s">
        <v>193</v>
      </c>
      <c r="F17559" s="144">
        <v>2040</v>
      </c>
      <c r="G17559" s="147">
        <v>10.841282485196752</v>
      </c>
      <c r="H17559" s="147">
        <v>12.956299999999999</v>
      </c>
      <c r="I17559" s="147">
        <v>15.635</v>
      </c>
      <c r="J17559" s="147">
        <v>17.6845</v>
      </c>
      <c r="K17559" s="147">
        <v>19.7316</v>
      </c>
    </row>
    <row r="17560" spans="2:11" x14ac:dyDescent="0.2">
      <c r="B17560" s="21" t="str">
        <f t="shared" si="274"/>
        <v>RaithIce Accretion2045RCP4.5</v>
      </c>
      <c r="C17560" t="s">
        <v>426</v>
      </c>
      <c r="D17560" t="s">
        <v>486</v>
      </c>
      <c r="E17560" s="144" t="s">
        <v>193</v>
      </c>
      <c r="F17560" s="144">
        <v>2045</v>
      </c>
      <c r="G17560" s="147">
        <v>10.889991713307392</v>
      </c>
      <c r="H17560" s="147">
        <v>13.0144</v>
      </c>
      <c r="I17560" s="147">
        <v>15.707500000000001</v>
      </c>
      <c r="J17560" s="147">
        <v>17.766424999999998</v>
      </c>
      <c r="K17560" s="147">
        <v>19.8261</v>
      </c>
    </row>
    <row r="17561" spans="2:11" x14ac:dyDescent="0.2">
      <c r="B17561" s="21" t="str">
        <f t="shared" si="274"/>
        <v>RaithIce Accretion2050RCP4.5</v>
      </c>
      <c r="C17561" t="s">
        <v>426</v>
      </c>
      <c r="D17561" t="s">
        <v>486</v>
      </c>
      <c r="E17561" s="144" t="s">
        <v>193</v>
      </c>
      <c r="F17561" s="144">
        <v>2050</v>
      </c>
      <c r="G17561" s="147">
        <v>10.922000634637241</v>
      </c>
      <c r="H17561" s="147">
        <v>13.050089999999999</v>
      </c>
      <c r="I17561" s="147">
        <v>15.747</v>
      </c>
      <c r="J17561" s="147">
        <v>17.807669999999998</v>
      </c>
      <c r="K17561" s="147">
        <v>19.871459999999999</v>
      </c>
    </row>
    <row r="17562" spans="2:11" x14ac:dyDescent="0.2">
      <c r="B17562" s="21" t="str">
        <f t="shared" si="274"/>
        <v>RaithIce Accretion2055RCP4.5</v>
      </c>
      <c r="C17562" t="s">
        <v>426</v>
      </c>
      <c r="D17562" t="s">
        <v>486</v>
      </c>
      <c r="E17562" s="144" t="s">
        <v>193</v>
      </c>
      <c r="F17562" s="144">
        <v>2055</v>
      </c>
      <c r="G17562" s="147">
        <v>10.90530032785645</v>
      </c>
      <c r="H17562" s="147">
        <v>13.027679999999998</v>
      </c>
      <c r="I17562" s="147">
        <v>15.714</v>
      </c>
      <c r="J17562" s="147">
        <v>17.76699</v>
      </c>
      <c r="K17562" s="147">
        <v>19.822319999999998</v>
      </c>
    </row>
    <row r="17563" spans="2:11" x14ac:dyDescent="0.2">
      <c r="B17563" s="21" t="str">
        <f t="shared" si="274"/>
        <v>RaithIce Accretion2060RCP4.5</v>
      </c>
      <c r="C17563" t="s">
        <v>426</v>
      </c>
      <c r="D17563" t="s">
        <v>486</v>
      </c>
      <c r="E17563" s="144" t="s">
        <v>193</v>
      </c>
      <c r="F17563" s="144">
        <v>2060</v>
      </c>
      <c r="G17563" s="147">
        <v>10.888600021075659</v>
      </c>
      <c r="H17563" s="147">
        <v>13.005269999999999</v>
      </c>
      <c r="I17563" s="147">
        <v>15.680999999999999</v>
      </c>
      <c r="J17563" s="147">
        <v>17.726309999999998</v>
      </c>
      <c r="K17563" s="147">
        <v>19.77318</v>
      </c>
    </row>
    <row r="17564" spans="2:11" x14ac:dyDescent="0.2">
      <c r="B17564" s="21" t="str">
        <f t="shared" si="274"/>
        <v>RaithIce Accretion2065RCP4.5</v>
      </c>
      <c r="C17564" t="s">
        <v>426</v>
      </c>
      <c r="D17564" t="s">
        <v>486</v>
      </c>
      <c r="E17564" s="144" t="s">
        <v>193</v>
      </c>
      <c r="F17564" s="144">
        <v>2065</v>
      </c>
      <c r="G17564" s="147">
        <v>10.871899714294868</v>
      </c>
      <c r="H17564" s="147">
        <v>12.982859999999999</v>
      </c>
      <c r="I17564" s="147">
        <v>15.648</v>
      </c>
      <c r="J17564" s="147">
        <v>17.68563</v>
      </c>
      <c r="K17564" s="147">
        <v>19.724039999999999</v>
      </c>
    </row>
    <row r="17565" spans="2:11" x14ac:dyDescent="0.2">
      <c r="B17565" s="21" t="str">
        <f t="shared" si="274"/>
        <v>RaithIce Accretion2070RCP4.5</v>
      </c>
      <c r="C17565" t="s">
        <v>426</v>
      </c>
      <c r="D17565" t="s">
        <v>486</v>
      </c>
      <c r="E17565" s="144" t="s">
        <v>193</v>
      </c>
      <c r="F17565" s="144">
        <v>2070</v>
      </c>
      <c r="G17565" s="147">
        <v>10.855199407514077</v>
      </c>
      <c r="H17565" s="147">
        <v>12.960449999999998</v>
      </c>
      <c r="I17565" s="147">
        <v>15.614999999999998</v>
      </c>
      <c r="J17565" s="147">
        <v>17.644949999999998</v>
      </c>
      <c r="K17565" s="147">
        <v>19.674899999999997</v>
      </c>
    </row>
    <row r="17566" spans="2:11" x14ac:dyDescent="0.2">
      <c r="B17566" s="21" t="str">
        <f t="shared" si="274"/>
        <v>RaithIce Accretion2075RCP4.5</v>
      </c>
      <c r="C17566" t="s">
        <v>426</v>
      </c>
      <c r="D17566" t="s">
        <v>486</v>
      </c>
      <c r="E17566" s="144" t="s">
        <v>193</v>
      </c>
      <c r="F17566" s="144">
        <v>2075</v>
      </c>
      <c r="G17566" s="147">
        <v>10.923044403811039</v>
      </c>
      <c r="H17566" s="147">
        <v>13.045524999999998</v>
      </c>
      <c r="I17566" s="147">
        <v>15.722499999999998</v>
      </c>
      <c r="J17566" s="147">
        <v>17.76925</v>
      </c>
      <c r="K17566" s="147">
        <v>19.813499999999998</v>
      </c>
    </row>
    <row r="17567" spans="2:11" x14ac:dyDescent="0.2">
      <c r="B17567" s="21" t="str">
        <f t="shared" si="274"/>
        <v>RaithIce Accretion2080RCP4.5</v>
      </c>
      <c r="C17567" t="s">
        <v>426</v>
      </c>
      <c r="D17567" t="s">
        <v>486</v>
      </c>
      <c r="E17567" s="144" t="s">
        <v>193</v>
      </c>
      <c r="F17567" s="144">
        <v>2080</v>
      </c>
      <c r="G17567" s="147">
        <v>10.990889400108003</v>
      </c>
      <c r="H17567" s="147">
        <v>13.130599999999999</v>
      </c>
      <c r="I17567" s="147">
        <v>15.83</v>
      </c>
      <c r="J17567" s="147">
        <v>17.893549999999998</v>
      </c>
      <c r="K17567" s="147">
        <v>19.952099999999998</v>
      </c>
    </row>
    <row r="17568" spans="2:11" x14ac:dyDescent="0.2">
      <c r="B17568" s="21" t="str">
        <f t="shared" si="274"/>
        <v>RaithIce Accretion2085RCP4.5</v>
      </c>
      <c r="C17568" t="s">
        <v>426</v>
      </c>
      <c r="D17568" t="s">
        <v>486</v>
      </c>
      <c r="E17568" s="144" t="s">
        <v>193</v>
      </c>
      <c r="F17568" s="144">
        <v>2085</v>
      </c>
      <c r="G17568" s="147">
        <v>11.058734396404965</v>
      </c>
      <c r="H17568" s="147">
        <v>13.215674999999999</v>
      </c>
      <c r="I17568" s="147">
        <v>15.9375</v>
      </c>
      <c r="J17568" s="147">
        <v>18.017849999999996</v>
      </c>
      <c r="K17568" s="147">
        <v>20.090699999999998</v>
      </c>
    </row>
    <row r="17569" spans="2:11" x14ac:dyDescent="0.2">
      <c r="B17569" s="21" t="str">
        <f t="shared" si="274"/>
        <v>RaithIce Accretion2090RCP4.5</v>
      </c>
      <c r="C17569" t="s">
        <v>426</v>
      </c>
      <c r="D17569" t="s">
        <v>486</v>
      </c>
      <c r="E17569" s="144" t="s">
        <v>193</v>
      </c>
      <c r="F17569" s="144">
        <v>2090</v>
      </c>
      <c r="G17569" s="147">
        <v>11.126579392701927</v>
      </c>
      <c r="H17569" s="147">
        <v>13.300749999999999</v>
      </c>
      <c r="I17569" s="147">
        <v>16.045000000000002</v>
      </c>
      <c r="J17569" s="147">
        <v>18.142149999999997</v>
      </c>
      <c r="K17569" s="147">
        <v>20.229299999999999</v>
      </c>
    </row>
    <row r="17570" spans="2:11" x14ac:dyDescent="0.2">
      <c r="B17570" s="21" t="str">
        <f t="shared" si="274"/>
        <v>RaithIce Accretion2095RCP4.5</v>
      </c>
      <c r="C17570" t="s">
        <v>426</v>
      </c>
      <c r="D17570" t="s">
        <v>486</v>
      </c>
      <c r="E17570" s="144" t="s">
        <v>193</v>
      </c>
      <c r="F17570" s="144">
        <v>2095</v>
      </c>
      <c r="G17570" s="147">
        <v>11.194424388998891</v>
      </c>
      <c r="H17570" s="147">
        <v>13.385825000000001</v>
      </c>
      <c r="I17570" s="147">
        <v>16.1525</v>
      </c>
      <c r="J17570" s="147">
        <v>18.266449999999999</v>
      </c>
      <c r="K17570" s="147">
        <v>20.367899999999999</v>
      </c>
    </row>
    <row r="17571" spans="2:11" x14ac:dyDescent="0.2">
      <c r="B17571" s="21" t="str">
        <f t="shared" si="274"/>
        <v>RaithIce Accretion2100RCP4.5</v>
      </c>
      <c r="C17571" t="s">
        <v>426</v>
      </c>
      <c r="D17571" t="s">
        <v>486</v>
      </c>
      <c r="E17571" s="144" t="s">
        <v>193</v>
      </c>
      <c r="F17571" s="144">
        <v>2100</v>
      </c>
      <c r="G17571" s="147">
        <v>11.262269385295854</v>
      </c>
      <c r="H17571" s="147">
        <v>13.4709</v>
      </c>
      <c r="I17571" s="147">
        <v>16.260000000000002</v>
      </c>
      <c r="J17571" s="147">
        <v>18.390749999999997</v>
      </c>
      <c r="K17571" s="147">
        <v>20.506499999999999</v>
      </c>
    </row>
    <row r="17572" spans="2:11" x14ac:dyDescent="0.2">
      <c r="B17572" s="21" t="str">
        <f t="shared" si="274"/>
        <v>RaithIce Accretion2023RCP6.0</v>
      </c>
      <c r="C17572" t="s">
        <v>426</v>
      </c>
      <c r="D17572" t="s">
        <v>486</v>
      </c>
      <c r="E17572" s="144" t="s">
        <v>192</v>
      </c>
      <c r="F17572" s="144">
        <v>2023</v>
      </c>
      <c r="G17572" s="147">
        <v>10.646445572754191</v>
      </c>
      <c r="H17572" s="147">
        <v>12.723899999999999</v>
      </c>
      <c r="I17572" s="147">
        <v>15.344999999999999</v>
      </c>
      <c r="J17572" s="147">
        <v>17.3568</v>
      </c>
      <c r="K17572" s="147">
        <v>19.3536</v>
      </c>
    </row>
    <row r="17573" spans="2:11" x14ac:dyDescent="0.2">
      <c r="B17573" s="21" t="str">
        <f t="shared" si="274"/>
        <v>RaithIce Accretion2025RCP6.0</v>
      </c>
      <c r="C17573" t="s">
        <v>426</v>
      </c>
      <c r="D17573" t="s">
        <v>486</v>
      </c>
      <c r="E17573" s="144" t="s">
        <v>192</v>
      </c>
      <c r="F17573" s="144">
        <v>2025</v>
      </c>
      <c r="G17573" s="147">
        <v>10.695154800864831</v>
      </c>
      <c r="H17573" s="147">
        <v>12.781999999999998</v>
      </c>
      <c r="I17573" s="147">
        <v>15.417499999999999</v>
      </c>
      <c r="J17573" s="147">
        <v>17.438724999999998</v>
      </c>
      <c r="K17573" s="147">
        <v>19.4481</v>
      </c>
    </row>
    <row r="17574" spans="2:11" x14ac:dyDescent="0.2">
      <c r="B17574" s="21" t="str">
        <f t="shared" si="274"/>
        <v>RaithIce Accretion2030RCP6.0</v>
      </c>
      <c r="C17574" t="s">
        <v>426</v>
      </c>
      <c r="D17574" t="s">
        <v>486</v>
      </c>
      <c r="E17574" s="144" t="s">
        <v>192</v>
      </c>
      <c r="F17574" s="144">
        <v>2030</v>
      </c>
      <c r="G17574" s="147">
        <v>10.743864028975471</v>
      </c>
      <c r="H17574" s="147">
        <v>12.8401</v>
      </c>
      <c r="I17574" s="147">
        <v>15.49</v>
      </c>
      <c r="J17574" s="147">
        <v>17.52065</v>
      </c>
      <c r="K17574" s="147">
        <v>19.5426</v>
      </c>
    </row>
    <row r="17575" spans="2:11" x14ac:dyDescent="0.2">
      <c r="B17575" s="21" t="str">
        <f t="shared" si="274"/>
        <v>RaithIce Accretion2035RCP6.0</v>
      </c>
      <c r="C17575" t="s">
        <v>426</v>
      </c>
      <c r="D17575" t="s">
        <v>486</v>
      </c>
      <c r="E17575" s="144" t="s">
        <v>192</v>
      </c>
      <c r="F17575" s="144">
        <v>2035</v>
      </c>
      <c r="G17575" s="147">
        <v>10.792573257086111</v>
      </c>
      <c r="H17575" s="147">
        <v>12.898199999999999</v>
      </c>
      <c r="I17575" s="147">
        <v>15.5625</v>
      </c>
      <c r="J17575" s="147">
        <v>17.602575000000002</v>
      </c>
      <c r="K17575" s="147">
        <v>19.6371</v>
      </c>
    </row>
    <row r="17576" spans="2:11" x14ac:dyDescent="0.2">
      <c r="B17576" s="21" t="str">
        <f t="shared" si="274"/>
        <v>RaithIce Accretion2040RCP6.0</v>
      </c>
      <c r="C17576" t="s">
        <v>426</v>
      </c>
      <c r="D17576" t="s">
        <v>486</v>
      </c>
      <c r="E17576" s="144" t="s">
        <v>192</v>
      </c>
      <c r="F17576" s="144">
        <v>2040</v>
      </c>
      <c r="G17576" s="147">
        <v>10.841282485196752</v>
      </c>
      <c r="H17576" s="147">
        <v>12.956299999999999</v>
      </c>
      <c r="I17576" s="147">
        <v>15.635</v>
      </c>
      <c r="J17576" s="147">
        <v>17.6845</v>
      </c>
      <c r="K17576" s="147">
        <v>19.7316</v>
      </c>
    </row>
    <row r="17577" spans="2:11" x14ac:dyDescent="0.2">
      <c r="B17577" s="21" t="str">
        <f t="shared" si="274"/>
        <v>RaithIce Accretion2045RCP6.0</v>
      </c>
      <c r="C17577" t="s">
        <v>426</v>
      </c>
      <c r="D17577" t="s">
        <v>486</v>
      </c>
      <c r="E17577" s="144" t="s">
        <v>192</v>
      </c>
      <c r="F17577" s="144">
        <v>2045</v>
      </c>
      <c r="G17577" s="147">
        <v>10.889991713307392</v>
      </c>
      <c r="H17577" s="147">
        <v>13.0144</v>
      </c>
      <c r="I17577" s="147">
        <v>15.707500000000001</v>
      </c>
      <c r="J17577" s="147">
        <v>17.766424999999998</v>
      </c>
      <c r="K17577" s="147">
        <v>19.8261</v>
      </c>
    </row>
    <row r="17578" spans="2:11" x14ac:dyDescent="0.2">
      <c r="B17578" s="21" t="str">
        <f t="shared" si="274"/>
        <v>RaithIce Accretion2050RCP6.0</v>
      </c>
      <c r="C17578" t="s">
        <v>426</v>
      </c>
      <c r="D17578" t="s">
        <v>486</v>
      </c>
      <c r="E17578" s="144" t="s">
        <v>192</v>
      </c>
      <c r="F17578" s="144">
        <v>2050</v>
      </c>
      <c r="G17578" s="147">
        <v>10.922000634637241</v>
      </c>
      <c r="H17578" s="147">
        <v>13.050089999999999</v>
      </c>
      <c r="I17578" s="147">
        <v>15.747</v>
      </c>
      <c r="J17578" s="147">
        <v>17.807669999999998</v>
      </c>
      <c r="K17578" s="147">
        <v>19.871459999999999</v>
      </c>
    </row>
    <row r="17579" spans="2:11" x14ac:dyDescent="0.2">
      <c r="B17579" s="21" t="str">
        <f t="shared" si="274"/>
        <v>RaithIce Accretion2055RCP6.0</v>
      </c>
      <c r="C17579" t="s">
        <v>426</v>
      </c>
      <c r="D17579" t="s">
        <v>486</v>
      </c>
      <c r="E17579" s="144" t="s">
        <v>192</v>
      </c>
      <c r="F17579" s="144">
        <v>2055</v>
      </c>
      <c r="G17579" s="147">
        <v>10.90530032785645</v>
      </c>
      <c r="H17579" s="147">
        <v>13.027679999999998</v>
      </c>
      <c r="I17579" s="147">
        <v>15.714</v>
      </c>
      <c r="J17579" s="147">
        <v>17.76699</v>
      </c>
      <c r="K17579" s="147">
        <v>19.822319999999998</v>
      </c>
    </row>
    <row r="17580" spans="2:11" x14ac:dyDescent="0.2">
      <c r="B17580" s="21" t="str">
        <f t="shared" si="274"/>
        <v>RaithIce Accretion2060RCP6.0</v>
      </c>
      <c r="C17580" t="s">
        <v>426</v>
      </c>
      <c r="D17580" t="s">
        <v>486</v>
      </c>
      <c r="E17580" s="144" t="s">
        <v>192</v>
      </c>
      <c r="F17580" s="144">
        <v>2060</v>
      </c>
      <c r="G17580" s="147">
        <v>10.888600021075659</v>
      </c>
      <c r="H17580" s="147">
        <v>13.005269999999999</v>
      </c>
      <c r="I17580" s="147">
        <v>15.680999999999999</v>
      </c>
      <c r="J17580" s="147">
        <v>17.726309999999998</v>
      </c>
      <c r="K17580" s="147">
        <v>19.77318</v>
      </c>
    </row>
    <row r="17581" spans="2:11" x14ac:dyDescent="0.2">
      <c r="B17581" s="21" t="str">
        <f t="shared" si="274"/>
        <v>RaithIce Accretion2065RCP6.0</v>
      </c>
      <c r="C17581" t="s">
        <v>426</v>
      </c>
      <c r="D17581" t="s">
        <v>486</v>
      </c>
      <c r="E17581" s="144" t="s">
        <v>192</v>
      </c>
      <c r="F17581" s="144">
        <v>2065</v>
      </c>
      <c r="G17581" s="147">
        <v>10.871899714294868</v>
      </c>
      <c r="H17581" s="147">
        <v>12.982859999999999</v>
      </c>
      <c r="I17581" s="147">
        <v>15.648</v>
      </c>
      <c r="J17581" s="147">
        <v>17.68563</v>
      </c>
      <c r="K17581" s="147">
        <v>19.724039999999999</v>
      </c>
    </row>
    <row r="17582" spans="2:11" x14ac:dyDescent="0.2">
      <c r="B17582" s="21" t="str">
        <f t="shared" si="274"/>
        <v>RaithIce Accretion2070RCP6.0</v>
      </c>
      <c r="C17582" t="s">
        <v>426</v>
      </c>
      <c r="D17582" t="s">
        <v>486</v>
      </c>
      <c r="E17582" s="144" t="s">
        <v>192</v>
      </c>
      <c r="F17582" s="144">
        <v>2070</v>
      </c>
      <c r="G17582" s="147">
        <v>10.855199407514077</v>
      </c>
      <c r="H17582" s="147">
        <v>12.960449999999998</v>
      </c>
      <c r="I17582" s="147">
        <v>15.614999999999998</v>
      </c>
      <c r="J17582" s="147">
        <v>17.644949999999998</v>
      </c>
      <c r="K17582" s="147">
        <v>19.674899999999997</v>
      </c>
    </row>
    <row r="17583" spans="2:11" x14ac:dyDescent="0.2">
      <c r="B17583" s="21" t="str">
        <f t="shared" si="274"/>
        <v>RaithIce Accretion2075RCP6.0</v>
      </c>
      <c r="C17583" t="s">
        <v>426</v>
      </c>
      <c r="D17583" t="s">
        <v>486</v>
      </c>
      <c r="E17583" s="144" t="s">
        <v>192</v>
      </c>
      <c r="F17583" s="144">
        <v>2075</v>
      </c>
      <c r="G17583" s="147">
        <v>10.956966901959522</v>
      </c>
      <c r="H17583" s="147">
        <v>13.088062499999999</v>
      </c>
      <c r="I17583" s="147">
        <v>15.776249999999999</v>
      </c>
      <c r="J17583" s="147">
        <v>17.831399999999999</v>
      </c>
      <c r="K17583" s="147">
        <v>19.882799999999996</v>
      </c>
    </row>
    <row r="17584" spans="2:11" x14ac:dyDescent="0.2">
      <c r="B17584" s="21" t="str">
        <f t="shared" si="274"/>
        <v>RaithIce Accretion2080RCP6.0</v>
      </c>
      <c r="C17584" t="s">
        <v>426</v>
      </c>
      <c r="D17584" t="s">
        <v>486</v>
      </c>
      <c r="E17584" s="144" t="s">
        <v>192</v>
      </c>
      <c r="F17584" s="144">
        <v>2080</v>
      </c>
      <c r="G17584" s="147">
        <v>11.058734396404965</v>
      </c>
      <c r="H17584" s="147">
        <v>13.215674999999999</v>
      </c>
      <c r="I17584" s="147">
        <v>15.9375</v>
      </c>
      <c r="J17584" s="147">
        <v>18.017849999999996</v>
      </c>
      <c r="K17584" s="147">
        <v>20.090699999999998</v>
      </c>
    </row>
    <row r="17585" spans="2:11" x14ac:dyDescent="0.2">
      <c r="B17585" s="21" t="str">
        <f t="shared" si="274"/>
        <v>RaithIce Accretion2085RCP6.0</v>
      </c>
      <c r="C17585" t="s">
        <v>426</v>
      </c>
      <c r="D17585" t="s">
        <v>486</v>
      </c>
      <c r="E17585" s="144" t="s">
        <v>192</v>
      </c>
      <c r="F17585" s="144">
        <v>2085</v>
      </c>
      <c r="G17585" s="147">
        <v>11.160501890850409</v>
      </c>
      <c r="H17585" s="147">
        <v>13.343287499999999</v>
      </c>
      <c r="I17585" s="147">
        <v>16.098750000000003</v>
      </c>
      <c r="J17585" s="147">
        <v>18.204299999999996</v>
      </c>
      <c r="K17585" s="147">
        <v>20.2986</v>
      </c>
    </row>
    <row r="17586" spans="2:11" x14ac:dyDescent="0.2">
      <c r="B17586" s="21" t="str">
        <f t="shared" si="274"/>
        <v>RaithIce Accretion2090RCP6.0</v>
      </c>
      <c r="C17586" t="s">
        <v>426</v>
      </c>
      <c r="D17586" t="s">
        <v>486</v>
      </c>
      <c r="E17586" s="144" t="s">
        <v>192</v>
      </c>
      <c r="F17586" s="144">
        <v>2090</v>
      </c>
      <c r="G17586" s="147">
        <v>11.272707077033848</v>
      </c>
      <c r="H17586" s="147">
        <v>13.48335</v>
      </c>
      <c r="I17586" s="147">
        <v>16.275000000000002</v>
      </c>
      <c r="J17586" s="147">
        <v>18.413349999999998</v>
      </c>
      <c r="K17586" s="147">
        <v>20.538</v>
      </c>
    </row>
    <row r="17587" spans="2:11" x14ac:dyDescent="0.2">
      <c r="B17587" s="21" t="str">
        <f t="shared" si="274"/>
        <v>RaithIce Accretion2095RCP6.0</v>
      </c>
      <c r="C17587" t="s">
        <v>426</v>
      </c>
      <c r="D17587" t="s">
        <v>486</v>
      </c>
      <c r="E17587" s="144" t="s">
        <v>192</v>
      </c>
      <c r="F17587" s="144">
        <v>2095</v>
      </c>
      <c r="G17587" s="147">
        <v>11.283144768771844</v>
      </c>
      <c r="H17587" s="147">
        <v>13.495799999999999</v>
      </c>
      <c r="I17587" s="147">
        <v>16.29</v>
      </c>
      <c r="J17587" s="147">
        <v>18.435949999999998</v>
      </c>
      <c r="K17587" s="147">
        <v>20.569499999999998</v>
      </c>
    </row>
    <row r="17588" spans="2:11" x14ac:dyDescent="0.2">
      <c r="B17588" s="21" t="str">
        <f t="shared" si="274"/>
        <v>RaithIce Accretion2100RCP6.0</v>
      </c>
      <c r="C17588" t="s">
        <v>426</v>
      </c>
      <c r="D17588" t="s">
        <v>486</v>
      </c>
      <c r="E17588" s="144" t="s">
        <v>192</v>
      </c>
      <c r="F17588" s="144">
        <v>2100</v>
      </c>
      <c r="G17588" s="147">
        <v>11.293582460509839</v>
      </c>
      <c r="H17588" s="147">
        <v>13.508249999999999</v>
      </c>
      <c r="I17588" s="147">
        <v>16.305</v>
      </c>
      <c r="J17588" s="147">
        <v>18.458549999999999</v>
      </c>
      <c r="K17588" s="147">
        <v>20.600999999999999</v>
      </c>
    </row>
    <row r="17589" spans="2:11" x14ac:dyDescent="0.2">
      <c r="B17589" s="21" t="str">
        <f t="shared" si="274"/>
        <v>RaithIce Accretion2023RCP8.5</v>
      </c>
      <c r="C17589" t="s">
        <v>426</v>
      </c>
      <c r="D17589" t="s">
        <v>486</v>
      </c>
      <c r="E17589" s="144" t="s">
        <v>191</v>
      </c>
      <c r="F17589" s="144">
        <v>2023</v>
      </c>
      <c r="G17589" s="147">
        <v>10.646445572754191</v>
      </c>
      <c r="H17589" s="147">
        <v>12.723899999999999</v>
      </c>
      <c r="I17589" s="147">
        <v>15.344999999999999</v>
      </c>
      <c r="J17589" s="147">
        <v>17.3568</v>
      </c>
      <c r="K17589" s="147">
        <v>19.3536</v>
      </c>
    </row>
    <row r="17590" spans="2:11" x14ac:dyDescent="0.2">
      <c r="B17590" s="21" t="str">
        <f t="shared" si="274"/>
        <v>RaithIce Accretion2025RCP8.5</v>
      </c>
      <c r="C17590" t="s">
        <v>426</v>
      </c>
      <c r="D17590" t="s">
        <v>486</v>
      </c>
      <c r="E17590" s="144" t="s">
        <v>191</v>
      </c>
      <c r="F17590" s="144">
        <v>2025</v>
      </c>
      <c r="G17590" s="147">
        <v>10.743864028975471</v>
      </c>
      <c r="H17590" s="147">
        <v>12.8401</v>
      </c>
      <c r="I17590" s="147">
        <v>15.49</v>
      </c>
      <c r="J17590" s="147">
        <v>17.52065</v>
      </c>
      <c r="K17590" s="147">
        <v>19.5426</v>
      </c>
    </row>
    <row r="17591" spans="2:11" x14ac:dyDescent="0.2">
      <c r="B17591" s="21" t="str">
        <f t="shared" si="274"/>
        <v>RaithIce Accretion2030RCP8.5</v>
      </c>
      <c r="C17591" t="s">
        <v>426</v>
      </c>
      <c r="D17591" t="s">
        <v>486</v>
      </c>
      <c r="E17591" s="144" t="s">
        <v>191</v>
      </c>
      <c r="F17591" s="144">
        <v>2030</v>
      </c>
      <c r="G17591" s="147">
        <v>10.841282485196752</v>
      </c>
      <c r="H17591" s="147">
        <v>12.956299999999999</v>
      </c>
      <c r="I17591" s="147">
        <v>15.635</v>
      </c>
      <c r="J17591" s="147">
        <v>17.6845</v>
      </c>
      <c r="K17591" s="147">
        <v>19.7316</v>
      </c>
    </row>
    <row r="17592" spans="2:11" x14ac:dyDescent="0.2">
      <c r="B17592" s="21" t="str">
        <f t="shared" si="274"/>
        <v>RaithIce Accretion2035RCP8.5</v>
      </c>
      <c r="C17592" t="s">
        <v>426</v>
      </c>
      <c r="D17592" t="s">
        <v>486</v>
      </c>
      <c r="E17592" s="144" t="s">
        <v>191</v>
      </c>
      <c r="F17592" s="144">
        <v>2035</v>
      </c>
      <c r="G17592" s="147">
        <v>10.938700941418032</v>
      </c>
      <c r="H17592" s="147">
        <v>13.0725</v>
      </c>
      <c r="I17592" s="147">
        <v>15.780000000000001</v>
      </c>
      <c r="J17592" s="147">
        <v>17.84835</v>
      </c>
      <c r="K17592" s="147">
        <v>19.9206</v>
      </c>
    </row>
    <row r="17593" spans="2:11" x14ac:dyDescent="0.2">
      <c r="B17593" s="21" t="str">
        <f t="shared" si="274"/>
        <v>RaithIce Accretion2040RCP8.5</v>
      </c>
      <c r="C17593" t="s">
        <v>426</v>
      </c>
      <c r="D17593" t="s">
        <v>486</v>
      </c>
      <c r="E17593" s="144" t="s">
        <v>191</v>
      </c>
      <c r="F17593" s="144">
        <v>2040</v>
      </c>
      <c r="G17593" s="147">
        <v>10.910867096783381</v>
      </c>
      <c r="H17593" s="147">
        <v>13.03515</v>
      </c>
      <c r="I17593" s="147">
        <v>15.725</v>
      </c>
      <c r="J17593" s="147">
        <v>17.780549999999998</v>
      </c>
      <c r="K17593" s="147">
        <v>19.838699999999999</v>
      </c>
    </row>
    <row r="17594" spans="2:11" x14ac:dyDescent="0.2">
      <c r="B17594" s="21" t="str">
        <f t="shared" si="274"/>
        <v>RaithIce Accretion2045RCP8.5</v>
      </c>
      <c r="C17594" t="s">
        <v>426</v>
      </c>
      <c r="D17594" t="s">
        <v>486</v>
      </c>
      <c r="E17594" s="144" t="s">
        <v>191</v>
      </c>
      <c r="F17594" s="144">
        <v>2045</v>
      </c>
      <c r="G17594" s="147">
        <v>10.883033252148728</v>
      </c>
      <c r="H17594" s="147">
        <v>12.997799999999998</v>
      </c>
      <c r="I17594" s="147">
        <v>15.67</v>
      </c>
      <c r="J17594" s="147">
        <v>17.71275</v>
      </c>
      <c r="K17594" s="147">
        <v>19.756799999999998</v>
      </c>
    </row>
    <row r="17595" spans="2:11" x14ac:dyDescent="0.2">
      <c r="B17595" s="21" t="str">
        <f t="shared" si="274"/>
        <v>RaithIce Accretion2050RCP8.5</v>
      </c>
      <c r="C17595" t="s">
        <v>426</v>
      </c>
      <c r="D17595" t="s">
        <v>486</v>
      </c>
      <c r="E17595" s="144" t="s">
        <v>191</v>
      </c>
      <c r="F17595" s="144">
        <v>2050</v>
      </c>
      <c r="G17595" s="147">
        <v>10.990889400108003</v>
      </c>
      <c r="H17595" s="147">
        <v>13.130599999999999</v>
      </c>
      <c r="I17595" s="147">
        <v>15.83</v>
      </c>
      <c r="J17595" s="147">
        <v>17.893549999999998</v>
      </c>
      <c r="K17595" s="147">
        <v>19.952099999999998</v>
      </c>
    </row>
    <row r="17596" spans="2:11" x14ac:dyDescent="0.2">
      <c r="B17596" s="21" t="str">
        <f t="shared" si="274"/>
        <v>RaithIce Accretion2055RCP8.5</v>
      </c>
      <c r="C17596" t="s">
        <v>426</v>
      </c>
      <c r="D17596" t="s">
        <v>486</v>
      </c>
      <c r="E17596" s="144" t="s">
        <v>191</v>
      </c>
      <c r="F17596" s="144">
        <v>2055</v>
      </c>
      <c r="G17596" s="147">
        <v>11.126579392701927</v>
      </c>
      <c r="H17596" s="147">
        <v>13.300749999999999</v>
      </c>
      <c r="I17596" s="147">
        <v>16.045000000000002</v>
      </c>
      <c r="J17596" s="147">
        <v>18.142149999999997</v>
      </c>
      <c r="K17596" s="147">
        <v>20.229299999999999</v>
      </c>
    </row>
    <row r="17597" spans="2:11" x14ac:dyDescent="0.2">
      <c r="B17597" s="21" t="str">
        <f t="shared" si="274"/>
        <v>RaithIce Accretion2060RCP8.5</v>
      </c>
      <c r="C17597" t="s">
        <v>426</v>
      </c>
      <c r="D17597" t="s">
        <v>486</v>
      </c>
      <c r="E17597" s="144" t="s">
        <v>191</v>
      </c>
      <c r="F17597" s="144">
        <v>2060</v>
      </c>
      <c r="G17597" s="147">
        <v>11.272707077033848</v>
      </c>
      <c r="H17597" s="147">
        <v>13.48335</v>
      </c>
      <c r="I17597" s="147">
        <v>16.275000000000002</v>
      </c>
      <c r="J17597" s="147">
        <v>18.413349999999998</v>
      </c>
      <c r="K17597" s="147">
        <v>20.538</v>
      </c>
    </row>
    <row r="17598" spans="2:11" x14ac:dyDescent="0.2">
      <c r="B17598" s="21" t="str">
        <f t="shared" si="274"/>
        <v>RaithIce Accretion2065RCP8.5</v>
      </c>
      <c r="C17598" t="s">
        <v>426</v>
      </c>
      <c r="D17598" t="s">
        <v>486</v>
      </c>
      <c r="E17598" s="144" t="s">
        <v>191</v>
      </c>
      <c r="F17598" s="144">
        <v>2065</v>
      </c>
      <c r="G17598" s="147">
        <v>11.283144768771844</v>
      </c>
      <c r="H17598" s="147">
        <v>13.495799999999999</v>
      </c>
      <c r="I17598" s="147">
        <v>16.29</v>
      </c>
      <c r="J17598" s="147">
        <v>18.435949999999998</v>
      </c>
      <c r="K17598" s="147">
        <v>20.569499999999998</v>
      </c>
    </row>
    <row r="17599" spans="2:11" x14ac:dyDescent="0.2">
      <c r="B17599" s="21" t="str">
        <f t="shared" si="274"/>
        <v>RaithIce Accretion2070RCP8.5</v>
      </c>
      <c r="C17599" t="s">
        <v>426</v>
      </c>
      <c r="D17599" t="s">
        <v>486</v>
      </c>
      <c r="E17599" s="144" t="s">
        <v>191</v>
      </c>
      <c r="F17599" s="144">
        <v>2070</v>
      </c>
      <c r="G17599" s="147">
        <v>11.342291688620479</v>
      </c>
      <c r="H17599" s="147">
        <v>13.574649999999998</v>
      </c>
      <c r="I17599" s="147">
        <v>16.399999999999999</v>
      </c>
      <c r="J17599" s="147">
        <v>18.565899999999999</v>
      </c>
      <c r="K17599" s="147">
        <v>20.720699999999997</v>
      </c>
    </row>
    <row r="17600" spans="2:11" x14ac:dyDescent="0.2">
      <c r="B17600" s="21" t="str">
        <f t="shared" si="274"/>
        <v>RaithIce Accretion2075RCP8.5</v>
      </c>
      <c r="C17600" t="s">
        <v>426</v>
      </c>
      <c r="D17600" t="s">
        <v>486</v>
      </c>
      <c r="E17600" s="144" t="s">
        <v>191</v>
      </c>
      <c r="F17600" s="144">
        <v>2075</v>
      </c>
      <c r="G17600" s="147">
        <v>11.391000916731119</v>
      </c>
      <c r="H17600" s="147">
        <v>13.64105</v>
      </c>
      <c r="I17600" s="147">
        <v>16.495000000000001</v>
      </c>
      <c r="J17600" s="147">
        <v>18.673249999999999</v>
      </c>
      <c r="K17600" s="147">
        <v>20.840399999999999</v>
      </c>
    </row>
    <row r="17601" spans="2:11" x14ac:dyDescent="0.2">
      <c r="B17601" s="21" t="str">
        <f t="shared" si="274"/>
        <v>RaithIce Accretion2080RCP8.5</v>
      </c>
      <c r="C17601" t="s">
        <v>426</v>
      </c>
      <c r="D17601" t="s">
        <v>486</v>
      </c>
      <c r="E17601" s="144" t="s">
        <v>191</v>
      </c>
      <c r="F17601" s="144">
        <v>2080</v>
      </c>
      <c r="G17601" s="147">
        <v>11.43971014484176</v>
      </c>
      <c r="H17601" s="147">
        <v>13.70745</v>
      </c>
      <c r="I17601" s="147">
        <v>16.59</v>
      </c>
      <c r="J17601" s="147">
        <v>18.7806</v>
      </c>
      <c r="K17601" s="147">
        <v>20.960099999999997</v>
      </c>
    </row>
    <row r="17602" spans="2:11" x14ac:dyDescent="0.2">
      <c r="B17602" s="21" t="str">
        <f t="shared" si="274"/>
        <v>RaithIce Accretion2085RCP8.5</v>
      </c>
      <c r="C17602" t="s">
        <v>426</v>
      </c>
      <c r="D17602" t="s">
        <v>486</v>
      </c>
      <c r="E17602" s="144" t="s">
        <v>191</v>
      </c>
      <c r="F17602" s="144">
        <v>2085</v>
      </c>
      <c r="G17602" s="147">
        <v>11.230956310081872</v>
      </c>
      <c r="H17602" s="147">
        <v>13.464675</v>
      </c>
      <c r="I17602" s="147">
        <v>16.297499999999999</v>
      </c>
      <c r="J17602" s="147">
        <v>18.458550000000002</v>
      </c>
      <c r="K17602" s="147">
        <v>20.61045</v>
      </c>
    </row>
    <row r="17603" spans="2:11" x14ac:dyDescent="0.2">
      <c r="B17603" s="21" t="str">
        <f t="shared" si="274"/>
        <v>RaithIce Accretion2090RCP8.5</v>
      </c>
      <c r="C17603" t="s">
        <v>426</v>
      </c>
      <c r="D17603" t="s">
        <v>486</v>
      </c>
      <c r="E17603" s="144" t="s">
        <v>191</v>
      </c>
      <c r="F17603" s="144">
        <v>2090</v>
      </c>
      <c r="G17603" s="147">
        <v>11.022202475321986</v>
      </c>
      <c r="H17603" s="147">
        <v>13.2219</v>
      </c>
      <c r="I17603" s="147">
        <v>16.004999999999999</v>
      </c>
      <c r="J17603" s="147">
        <v>18.136500000000002</v>
      </c>
      <c r="K17603" s="147">
        <v>20.2608</v>
      </c>
    </row>
    <row r="17604" spans="2:11" x14ac:dyDescent="0.2">
      <c r="B17604" s="21" t="str">
        <f t="shared" si="274"/>
        <v>RaithIce Accretion2095RCP8.5</v>
      </c>
      <c r="C17604" t="s">
        <v>426</v>
      </c>
      <c r="D17604" t="s">
        <v>486</v>
      </c>
      <c r="E17604" s="144" t="s">
        <v>191</v>
      </c>
      <c r="F17604" s="144">
        <v>2095</v>
      </c>
      <c r="G17604" s="147">
        <v>11.022202475321986</v>
      </c>
      <c r="H17604" s="147">
        <v>13.2219</v>
      </c>
      <c r="I17604" s="147">
        <v>16.004999999999999</v>
      </c>
      <c r="J17604" s="147">
        <v>18.136500000000002</v>
      </c>
      <c r="K17604" s="147">
        <v>20.2608</v>
      </c>
    </row>
    <row r="17605" spans="2:11" x14ac:dyDescent="0.2">
      <c r="B17605" s="21" t="str">
        <f t="shared" si="274"/>
        <v>RaithIce Accretion2100RCP8.5</v>
      </c>
      <c r="C17605" t="s">
        <v>426</v>
      </c>
      <c r="D17605" t="s">
        <v>486</v>
      </c>
      <c r="E17605" s="144" t="s">
        <v>191</v>
      </c>
      <c r="F17605" s="144">
        <v>2100</v>
      </c>
      <c r="G17605" s="147">
        <v>11.022202475321986</v>
      </c>
      <c r="H17605" s="147">
        <v>13.2219</v>
      </c>
      <c r="I17605" s="147">
        <v>16.004999999999999</v>
      </c>
      <c r="J17605" s="147">
        <v>18.136500000000002</v>
      </c>
      <c r="K17605" s="147">
        <v>20.2608</v>
      </c>
    </row>
    <row r="17606" spans="2:11" x14ac:dyDescent="0.2">
      <c r="B17606" s="21" t="str">
        <f t="shared" si="274"/>
        <v>RaithWind2023RCP4.5</v>
      </c>
      <c r="C17606" t="s">
        <v>426</v>
      </c>
      <c r="D17606" t="s">
        <v>1</v>
      </c>
      <c r="E17606" s="144" t="s">
        <v>193</v>
      </c>
      <c r="F17606" s="144">
        <v>2023</v>
      </c>
      <c r="G17606" s="147">
        <v>70.940089563241614</v>
      </c>
      <c r="H17606" s="147">
        <v>76.412520000000001</v>
      </c>
      <c r="I17606" s="147">
        <v>82.180399999999992</v>
      </c>
      <c r="J17606" s="147">
        <v>87.94180200000001</v>
      </c>
      <c r="K17606" s="147">
        <v>93.704351999999986</v>
      </c>
    </row>
    <row r="17607" spans="2:11" x14ac:dyDescent="0.2">
      <c r="B17607" s="21" t="str">
        <f t="shared" si="274"/>
        <v>RaithWind2025RCP4.5</v>
      </c>
      <c r="C17607" t="s">
        <v>426</v>
      </c>
      <c r="D17607" t="s">
        <v>1</v>
      </c>
      <c r="E17607" s="144" t="s">
        <v>193</v>
      </c>
      <c r="F17607" s="144">
        <v>2025</v>
      </c>
      <c r="G17607" s="147">
        <v>71.009715029592741</v>
      </c>
      <c r="H17607" s="147">
        <v>76.490050999999994</v>
      </c>
      <c r="I17607" s="147">
        <v>82.266499999999994</v>
      </c>
      <c r="J17607" s="147">
        <v>88.036853666666673</v>
      </c>
      <c r="K17607" s="147">
        <v>93.807179999999988</v>
      </c>
    </row>
    <row r="17608" spans="2:11" x14ac:dyDescent="0.2">
      <c r="B17608" s="21" t="str">
        <f t="shared" si="274"/>
        <v>RaithWind2030RCP4.5</v>
      </c>
      <c r="C17608" t="s">
        <v>426</v>
      </c>
      <c r="D17608" t="s">
        <v>1</v>
      </c>
      <c r="E17608" s="144" t="s">
        <v>193</v>
      </c>
      <c r="F17608" s="144">
        <v>2030</v>
      </c>
      <c r="G17608" s="147">
        <v>71.079340495943853</v>
      </c>
      <c r="H17608" s="147">
        <v>76.567582000000002</v>
      </c>
      <c r="I17608" s="147">
        <v>82.352599999999995</v>
      </c>
      <c r="J17608" s="147">
        <v>88.131905333333336</v>
      </c>
      <c r="K17608" s="147">
        <v>93.910007999999991</v>
      </c>
    </row>
    <row r="17609" spans="2:11" x14ac:dyDescent="0.2">
      <c r="B17609" s="21" t="str">
        <f t="shared" si="274"/>
        <v>RaithWind2035RCP4.5</v>
      </c>
      <c r="C17609" t="s">
        <v>426</v>
      </c>
      <c r="D17609" t="s">
        <v>1</v>
      </c>
      <c r="E17609" s="144" t="s">
        <v>193</v>
      </c>
      <c r="F17609" s="144">
        <v>2035</v>
      </c>
      <c r="G17609" s="147">
        <v>71.148965962294966</v>
      </c>
      <c r="H17609" s="147">
        <v>76.645113000000009</v>
      </c>
      <c r="I17609" s="147">
        <v>82.438699999999997</v>
      </c>
      <c r="J17609" s="147">
        <v>88.226956999999999</v>
      </c>
      <c r="K17609" s="147">
        <v>94.012835999999993</v>
      </c>
    </row>
    <row r="17610" spans="2:11" x14ac:dyDescent="0.2">
      <c r="B17610" s="21" t="str">
        <f t="shared" si="274"/>
        <v>RaithWind2040RCP4.5</v>
      </c>
      <c r="C17610" t="s">
        <v>426</v>
      </c>
      <c r="D17610" t="s">
        <v>1</v>
      </c>
      <c r="E17610" s="144" t="s">
        <v>193</v>
      </c>
      <c r="F17610" s="144">
        <v>2040</v>
      </c>
      <c r="G17610" s="147">
        <v>71.218591428646093</v>
      </c>
      <c r="H17610" s="147">
        <v>76.722644000000003</v>
      </c>
      <c r="I17610" s="147">
        <v>82.524799999999999</v>
      </c>
      <c r="J17610" s="147">
        <v>88.322008666666676</v>
      </c>
      <c r="K17610" s="147">
        <v>94.115663999999981</v>
      </c>
    </row>
    <row r="17611" spans="2:11" x14ac:dyDescent="0.2">
      <c r="B17611" s="21" t="str">
        <f t="shared" si="274"/>
        <v>RaithWind2045RCP4.5</v>
      </c>
      <c r="C17611" t="s">
        <v>426</v>
      </c>
      <c r="D17611" t="s">
        <v>1</v>
      </c>
      <c r="E17611" s="144" t="s">
        <v>193</v>
      </c>
      <c r="F17611" s="144">
        <v>2045</v>
      </c>
      <c r="G17611" s="147">
        <v>71.28821689499722</v>
      </c>
      <c r="H17611" s="147">
        <v>76.800174999999996</v>
      </c>
      <c r="I17611" s="147">
        <v>82.610900000000001</v>
      </c>
      <c r="J17611" s="147">
        <v>88.417060333333339</v>
      </c>
      <c r="K17611" s="147">
        <v>94.218491999999983</v>
      </c>
    </row>
    <row r="17612" spans="2:11" x14ac:dyDescent="0.2">
      <c r="B17612" s="21" t="str">
        <f t="shared" ref="B17612:B17675" si="275">C17612&amp;D17612&amp;F17612&amp;E17612</f>
        <v>RaithWind2050RCP4.5</v>
      </c>
      <c r="C17612" t="s">
        <v>426</v>
      </c>
      <c r="D17612" t="s">
        <v>1</v>
      </c>
      <c r="E17612" s="144" t="s">
        <v>193</v>
      </c>
      <c r="F17612" s="144">
        <v>2050</v>
      </c>
      <c r="G17612" s="147">
        <v>71.394661252028925</v>
      </c>
      <c r="H17612" s="147">
        <v>76.918886400000005</v>
      </c>
      <c r="I17612" s="147">
        <v>82.742919999999998</v>
      </c>
      <c r="J17612" s="147">
        <v>88.561246400000002</v>
      </c>
      <c r="K17612" s="147">
        <v>94.375538399999982</v>
      </c>
    </row>
    <row r="17613" spans="2:11" x14ac:dyDescent="0.2">
      <c r="B17613" s="21" t="str">
        <f t="shared" si="275"/>
        <v>RaithWind2055RCP4.5</v>
      </c>
      <c r="C17613" t="s">
        <v>426</v>
      </c>
      <c r="D17613" t="s">
        <v>1</v>
      </c>
      <c r="E17613" s="144" t="s">
        <v>193</v>
      </c>
      <c r="F17613" s="144">
        <v>2055</v>
      </c>
      <c r="G17613" s="147">
        <v>71.431480142709518</v>
      </c>
      <c r="H17613" s="147">
        <v>76.960066800000007</v>
      </c>
      <c r="I17613" s="147">
        <v>82.788840000000008</v>
      </c>
      <c r="J17613" s="147">
        <v>88.610380800000001</v>
      </c>
      <c r="K17613" s="147">
        <v>94.429756799999993</v>
      </c>
    </row>
    <row r="17614" spans="2:11" x14ac:dyDescent="0.2">
      <c r="B17614" s="21" t="str">
        <f t="shared" si="275"/>
        <v>RaithWind2060RCP4.5</v>
      </c>
      <c r="C17614" t="s">
        <v>426</v>
      </c>
      <c r="D17614" t="s">
        <v>1</v>
      </c>
      <c r="E17614" s="144" t="s">
        <v>193</v>
      </c>
      <c r="F17614" s="144">
        <v>2060</v>
      </c>
      <c r="G17614" s="147">
        <v>71.46829903339011</v>
      </c>
      <c r="H17614" s="147">
        <v>77.001247199999995</v>
      </c>
      <c r="I17614" s="147">
        <v>82.834760000000003</v>
      </c>
      <c r="J17614" s="147">
        <v>88.659515200000016</v>
      </c>
      <c r="K17614" s="147">
        <v>94.483975199999989</v>
      </c>
    </row>
    <row r="17615" spans="2:11" x14ac:dyDescent="0.2">
      <c r="B17615" s="21" t="str">
        <f t="shared" si="275"/>
        <v>RaithWind2065RCP4.5</v>
      </c>
      <c r="C17615" t="s">
        <v>426</v>
      </c>
      <c r="D17615" t="s">
        <v>1</v>
      </c>
      <c r="E17615" s="144" t="s">
        <v>193</v>
      </c>
      <c r="F17615" s="144">
        <v>2065</v>
      </c>
      <c r="G17615" s="147">
        <v>71.505117924070703</v>
      </c>
      <c r="H17615" s="147">
        <v>77.042427599999996</v>
      </c>
      <c r="I17615" s="147">
        <v>82.880680000000012</v>
      </c>
      <c r="J17615" s="147">
        <v>88.708649600000015</v>
      </c>
      <c r="K17615" s="147">
        <v>94.5381936</v>
      </c>
    </row>
    <row r="17616" spans="2:11" x14ac:dyDescent="0.2">
      <c r="B17616" s="21" t="str">
        <f t="shared" si="275"/>
        <v>RaithWind2070RCP4.5</v>
      </c>
      <c r="C17616" t="s">
        <v>426</v>
      </c>
      <c r="D17616" t="s">
        <v>1</v>
      </c>
      <c r="E17616" s="144" t="s">
        <v>193</v>
      </c>
      <c r="F17616" s="144">
        <v>2070</v>
      </c>
      <c r="G17616" s="147">
        <v>71.541936814751296</v>
      </c>
      <c r="H17616" s="147">
        <v>77.083607999999998</v>
      </c>
      <c r="I17616" s="147">
        <v>82.926600000000008</v>
      </c>
      <c r="J17616" s="147">
        <v>88.757784000000015</v>
      </c>
      <c r="K17616" s="147">
        <v>94.592411999999996</v>
      </c>
    </row>
    <row r="17617" spans="2:11" x14ac:dyDescent="0.2">
      <c r="B17617" s="21" t="str">
        <f t="shared" si="275"/>
        <v>RaithWind2075RCP4.5</v>
      </c>
      <c r="C17617" t="s">
        <v>426</v>
      </c>
      <c r="D17617" t="s">
        <v>1</v>
      </c>
      <c r="E17617" s="144" t="s">
        <v>193</v>
      </c>
      <c r="F17617" s="144">
        <v>2075</v>
      </c>
      <c r="G17617" s="147">
        <v>71.63280394880276</v>
      </c>
      <c r="H17617" s="147">
        <v>77.192914000000002</v>
      </c>
      <c r="I17617" s="147">
        <v>83.0578</v>
      </c>
      <c r="J17617" s="147">
        <v>88.908404333333351</v>
      </c>
      <c r="K17617" s="147">
        <v>94.762233999999992</v>
      </c>
    </row>
    <row r="17618" spans="2:11" x14ac:dyDescent="0.2">
      <c r="B17618" s="21" t="str">
        <f t="shared" si="275"/>
        <v>RaithWind2080RCP4.5</v>
      </c>
      <c r="C17618" t="s">
        <v>426</v>
      </c>
      <c r="D17618" t="s">
        <v>1</v>
      </c>
      <c r="E17618" s="144" t="s">
        <v>193</v>
      </c>
      <c r="F17618" s="144">
        <v>2080</v>
      </c>
      <c r="G17618" s="147">
        <v>71.723671082854224</v>
      </c>
      <c r="H17618" s="147">
        <v>77.302220000000005</v>
      </c>
      <c r="I17618" s="147">
        <v>83.189000000000007</v>
      </c>
      <c r="J17618" s="147">
        <v>89.059024666666687</v>
      </c>
      <c r="K17618" s="147">
        <v>94.932055999999989</v>
      </c>
    </row>
    <row r="17619" spans="2:11" x14ac:dyDescent="0.2">
      <c r="B17619" s="21" t="str">
        <f t="shared" si="275"/>
        <v>RaithWind2085RCP4.5</v>
      </c>
      <c r="C17619" t="s">
        <v>426</v>
      </c>
      <c r="D17619" t="s">
        <v>1</v>
      </c>
      <c r="E17619" s="144" t="s">
        <v>193</v>
      </c>
      <c r="F17619" s="144">
        <v>2085</v>
      </c>
      <c r="G17619" s="147">
        <v>71.814538216905675</v>
      </c>
      <c r="H17619" s="147">
        <v>77.411526000000009</v>
      </c>
      <c r="I17619" s="147">
        <v>83.3202</v>
      </c>
      <c r="J17619" s="147">
        <v>89.209645000000023</v>
      </c>
      <c r="K17619" s="147">
        <v>95.101877999999999</v>
      </c>
    </row>
    <row r="17620" spans="2:11" x14ac:dyDescent="0.2">
      <c r="B17620" s="21" t="str">
        <f t="shared" si="275"/>
        <v>RaithWind2090RCP4.5</v>
      </c>
      <c r="C17620" t="s">
        <v>426</v>
      </c>
      <c r="D17620" t="s">
        <v>1</v>
      </c>
      <c r="E17620" s="144" t="s">
        <v>193</v>
      </c>
      <c r="F17620" s="144">
        <v>2090</v>
      </c>
      <c r="G17620" s="147">
        <v>71.905405350957139</v>
      </c>
      <c r="H17620" s="147">
        <v>77.520831999999999</v>
      </c>
      <c r="I17620" s="147">
        <v>83.451399999999992</v>
      </c>
      <c r="J17620" s="147">
        <v>89.360265333333345</v>
      </c>
      <c r="K17620" s="147">
        <v>95.271699999999996</v>
      </c>
    </row>
    <row r="17621" spans="2:11" x14ac:dyDescent="0.2">
      <c r="B17621" s="21" t="str">
        <f t="shared" si="275"/>
        <v>RaithWind2095RCP4.5</v>
      </c>
      <c r="C17621" t="s">
        <v>426</v>
      </c>
      <c r="D17621" t="s">
        <v>1</v>
      </c>
      <c r="E17621" s="144" t="s">
        <v>193</v>
      </c>
      <c r="F17621" s="144">
        <v>2095</v>
      </c>
      <c r="G17621" s="147">
        <v>71.996272485008603</v>
      </c>
      <c r="H17621" s="147">
        <v>77.630138000000002</v>
      </c>
      <c r="I17621" s="147">
        <v>83.582599999999999</v>
      </c>
      <c r="J17621" s="147">
        <v>89.510885666666681</v>
      </c>
      <c r="K17621" s="147">
        <v>95.441521999999992</v>
      </c>
    </row>
    <row r="17622" spans="2:11" x14ac:dyDescent="0.2">
      <c r="B17622" s="21" t="str">
        <f t="shared" si="275"/>
        <v>RaithWind2100RCP4.5</v>
      </c>
      <c r="C17622" t="s">
        <v>426</v>
      </c>
      <c r="D17622" t="s">
        <v>1</v>
      </c>
      <c r="E17622" s="144" t="s">
        <v>193</v>
      </c>
      <c r="F17622" s="144">
        <v>2100</v>
      </c>
      <c r="G17622" s="147">
        <v>72.087139619060068</v>
      </c>
      <c r="H17622" s="147">
        <v>77.739444000000006</v>
      </c>
      <c r="I17622" s="147">
        <v>83.713799999999992</v>
      </c>
      <c r="J17622" s="147">
        <v>89.661506000000017</v>
      </c>
      <c r="K17622" s="147">
        <v>95.611343999999988</v>
      </c>
    </row>
    <row r="17623" spans="2:11" x14ac:dyDescent="0.2">
      <c r="B17623" s="21" t="str">
        <f t="shared" si="275"/>
        <v>RaithWind2023RCP6.0</v>
      </c>
      <c r="C17623" t="s">
        <v>426</v>
      </c>
      <c r="D17623" t="s">
        <v>1</v>
      </c>
      <c r="E17623" s="144" t="s">
        <v>192</v>
      </c>
      <c r="F17623" s="144">
        <v>2023</v>
      </c>
      <c r="G17623" s="147">
        <v>70.940089563241614</v>
      </c>
      <c r="H17623" s="147">
        <v>76.412520000000001</v>
      </c>
      <c r="I17623" s="147">
        <v>82.180399999999992</v>
      </c>
      <c r="J17623" s="147">
        <v>87.94180200000001</v>
      </c>
      <c r="K17623" s="147">
        <v>93.704351999999986</v>
      </c>
    </row>
    <row r="17624" spans="2:11" x14ac:dyDescent="0.2">
      <c r="B17624" s="21" t="str">
        <f t="shared" si="275"/>
        <v>RaithWind2025RCP6.0</v>
      </c>
      <c r="C17624" t="s">
        <v>426</v>
      </c>
      <c r="D17624" t="s">
        <v>1</v>
      </c>
      <c r="E17624" s="144" t="s">
        <v>192</v>
      </c>
      <c r="F17624" s="144">
        <v>2025</v>
      </c>
      <c r="G17624" s="147">
        <v>71.009715029592741</v>
      </c>
      <c r="H17624" s="147">
        <v>76.490050999999994</v>
      </c>
      <c r="I17624" s="147">
        <v>82.266499999999994</v>
      </c>
      <c r="J17624" s="147">
        <v>88.036853666666673</v>
      </c>
      <c r="K17624" s="147">
        <v>93.807179999999988</v>
      </c>
    </row>
    <row r="17625" spans="2:11" x14ac:dyDescent="0.2">
      <c r="B17625" s="21" t="str">
        <f t="shared" si="275"/>
        <v>RaithWind2030RCP6.0</v>
      </c>
      <c r="C17625" t="s">
        <v>426</v>
      </c>
      <c r="D17625" t="s">
        <v>1</v>
      </c>
      <c r="E17625" s="144" t="s">
        <v>192</v>
      </c>
      <c r="F17625" s="144">
        <v>2030</v>
      </c>
      <c r="G17625" s="147">
        <v>71.079340495943853</v>
      </c>
      <c r="H17625" s="147">
        <v>76.567582000000002</v>
      </c>
      <c r="I17625" s="147">
        <v>82.352599999999995</v>
      </c>
      <c r="J17625" s="147">
        <v>88.131905333333336</v>
      </c>
      <c r="K17625" s="147">
        <v>93.910007999999991</v>
      </c>
    </row>
    <row r="17626" spans="2:11" x14ac:dyDescent="0.2">
      <c r="B17626" s="21" t="str">
        <f t="shared" si="275"/>
        <v>RaithWind2035RCP6.0</v>
      </c>
      <c r="C17626" t="s">
        <v>426</v>
      </c>
      <c r="D17626" t="s">
        <v>1</v>
      </c>
      <c r="E17626" s="144" t="s">
        <v>192</v>
      </c>
      <c r="F17626" s="144">
        <v>2035</v>
      </c>
      <c r="G17626" s="147">
        <v>71.148965962294966</v>
      </c>
      <c r="H17626" s="147">
        <v>76.645113000000009</v>
      </c>
      <c r="I17626" s="147">
        <v>82.438699999999997</v>
      </c>
      <c r="J17626" s="147">
        <v>88.226956999999999</v>
      </c>
      <c r="K17626" s="147">
        <v>94.012835999999993</v>
      </c>
    </row>
    <row r="17627" spans="2:11" x14ac:dyDescent="0.2">
      <c r="B17627" s="21" t="str">
        <f t="shared" si="275"/>
        <v>RaithWind2040RCP6.0</v>
      </c>
      <c r="C17627" t="s">
        <v>426</v>
      </c>
      <c r="D17627" t="s">
        <v>1</v>
      </c>
      <c r="E17627" s="144" t="s">
        <v>192</v>
      </c>
      <c r="F17627" s="144">
        <v>2040</v>
      </c>
      <c r="G17627" s="147">
        <v>71.218591428646093</v>
      </c>
      <c r="H17627" s="147">
        <v>76.722644000000003</v>
      </c>
      <c r="I17627" s="147">
        <v>82.524799999999999</v>
      </c>
      <c r="J17627" s="147">
        <v>88.322008666666676</v>
      </c>
      <c r="K17627" s="147">
        <v>94.115663999999981</v>
      </c>
    </row>
    <row r="17628" spans="2:11" x14ac:dyDescent="0.2">
      <c r="B17628" s="21" t="str">
        <f t="shared" si="275"/>
        <v>RaithWind2045RCP6.0</v>
      </c>
      <c r="C17628" t="s">
        <v>426</v>
      </c>
      <c r="D17628" t="s">
        <v>1</v>
      </c>
      <c r="E17628" s="144" t="s">
        <v>192</v>
      </c>
      <c r="F17628" s="144">
        <v>2045</v>
      </c>
      <c r="G17628" s="147">
        <v>71.28821689499722</v>
      </c>
      <c r="H17628" s="147">
        <v>76.800174999999996</v>
      </c>
      <c r="I17628" s="147">
        <v>82.610900000000001</v>
      </c>
      <c r="J17628" s="147">
        <v>88.417060333333339</v>
      </c>
      <c r="K17628" s="147">
        <v>94.218491999999983</v>
      </c>
    </row>
    <row r="17629" spans="2:11" x14ac:dyDescent="0.2">
      <c r="B17629" s="21" t="str">
        <f t="shared" si="275"/>
        <v>RaithWind2050RCP6.0</v>
      </c>
      <c r="C17629" t="s">
        <v>426</v>
      </c>
      <c r="D17629" t="s">
        <v>1</v>
      </c>
      <c r="E17629" s="144" t="s">
        <v>192</v>
      </c>
      <c r="F17629" s="144">
        <v>2050</v>
      </c>
      <c r="G17629" s="147">
        <v>71.394661252028925</v>
      </c>
      <c r="H17629" s="147">
        <v>76.918886400000005</v>
      </c>
      <c r="I17629" s="147">
        <v>82.742919999999998</v>
      </c>
      <c r="J17629" s="147">
        <v>88.561246400000002</v>
      </c>
      <c r="K17629" s="147">
        <v>94.375538399999982</v>
      </c>
    </row>
    <row r="17630" spans="2:11" x14ac:dyDescent="0.2">
      <c r="B17630" s="21" t="str">
        <f t="shared" si="275"/>
        <v>RaithWind2055RCP6.0</v>
      </c>
      <c r="C17630" t="s">
        <v>426</v>
      </c>
      <c r="D17630" t="s">
        <v>1</v>
      </c>
      <c r="E17630" s="144" t="s">
        <v>192</v>
      </c>
      <c r="F17630" s="144">
        <v>2055</v>
      </c>
      <c r="G17630" s="147">
        <v>71.431480142709518</v>
      </c>
      <c r="H17630" s="147">
        <v>76.960066800000007</v>
      </c>
      <c r="I17630" s="147">
        <v>82.788840000000008</v>
      </c>
      <c r="J17630" s="147">
        <v>88.610380800000001</v>
      </c>
      <c r="K17630" s="147">
        <v>94.429756799999993</v>
      </c>
    </row>
    <row r="17631" spans="2:11" x14ac:dyDescent="0.2">
      <c r="B17631" s="21" t="str">
        <f t="shared" si="275"/>
        <v>RaithWind2060RCP6.0</v>
      </c>
      <c r="C17631" t="s">
        <v>426</v>
      </c>
      <c r="D17631" t="s">
        <v>1</v>
      </c>
      <c r="E17631" s="144" t="s">
        <v>192</v>
      </c>
      <c r="F17631" s="144">
        <v>2060</v>
      </c>
      <c r="G17631" s="147">
        <v>71.46829903339011</v>
      </c>
      <c r="H17631" s="147">
        <v>77.001247199999995</v>
      </c>
      <c r="I17631" s="147">
        <v>82.834760000000003</v>
      </c>
      <c r="J17631" s="147">
        <v>88.659515200000016</v>
      </c>
      <c r="K17631" s="147">
        <v>94.483975199999989</v>
      </c>
    </row>
    <row r="17632" spans="2:11" x14ac:dyDescent="0.2">
      <c r="B17632" s="21" t="str">
        <f t="shared" si="275"/>
        <v>RaithWind2065RCP6.0</v>
      </c>
      <c r="C17632" t="s">
        <v>426</v>
      </c>
      <c r="D17632" t="s">
        <v>1</v>
      </c>
      <c r="E17632" s="144" t="s">
        <v>192</v>
      </c>
      <c r="F17632" s="144">
        <v>2065</v>
      </c>
      <c r="G17632" s="147">
        <v>71.505117924070703</v>
      </c>
      <c r="H17632" s="147">
        <v>77.042427599999996</v>
      </c>
      <c r="I17632" s="147">
        <v>82.880680000000012</v>
      </c>
      <c r="J17632" s="147">
        <v>88.708649600000015</v>
      </c>
      <c r="K17632" s="147">
        <v>94.5381936</v>
      </c>
    </row>
    <row r="17633" spans="2:11" x14ac:dyDescent="0.2">
      <c r="B17633" s="21" t="str">
        <f t="shared" si="275"/>
        <v>RaithWind2070RCP6.0</v>
      </c>
      <c r="C17633" t="s">
        <v>426</v>
      </c>
      <c r="D17633" t="s">
        <v>1</v>
      </c>
      <c r="E17633" s="144" t="s">
        <v>192</v>
      </c>
      <c r="F17633" s="144">
        <v>2070</v>
      </c>
      <c r="G17633" s="147">
        <v>71.541936814751296</v>
      </c>
      <c r="H17633" s="147">
        <v>77.083607999999998</v>
      </c>
      <c r="I17633" s="147">
        <v>82.926600000000008</v>
      </c>
      <c r="J17633" s="147">
        <v>88.757784000000015</v>
      </c>
      <c r="K17633" s="147">
        <v>94.592411999999996</v>
      </c>
    </row>
    <row r="17634" spans="2:11" x14ac:dyDescent="0.2">
      <c r="B17634" s="21" t="str">
        <f t="shared" si="275"/>
        <v>RaithWind2075RCP6.0</v>
      </c>
      <c r="C17634" t="s">
        <v>426</v>
      </c>
      <c r="D17634" t="s">
        <v>1</v>
      </c>
      <c r="E17634" s="144" t="s">
        <v>192</v>
      </c>
      <c r="F17634" s="144">
        <v>2075</v>
      </c>
      <c r="G17634" s="147">
        <v>71.678237515828485</v>
      </c>
      <c r="H17634" s="147">
        <v>77.247567000000004</v>
      </c>
      <c r="I17634" s="147">
        <v>83.123400000000004</v>
      </c>
      <c r="J17634" s="147">
        <v>88.983714500000019</v>
      </c>
      <c r="K17634" s="147">
        <v>94.847144999999998</v>
      </c>
    </row>
    <row r="17635" spans="2:11" x14ac:dyDescent="0.2">
      <c r="B17635" s="21" t="str">
        <f t="shared" si="275"/>
        <v>RaithWind2080RCP6.0</v>
      </c>
      <c r="C17635" t="s">
        <v>426</v>
      </c>
      <c r="D17635" t="s">
        <v>1</v>
      </c>
      <c r="E17635" s="144" t="s">
        <v>192</v>
      </c>
      <c r="F17635" s="144">
        <v>2080</v>
      </c>
      <c r="G17635" s="147">
        <v>71.814538216905675</v>
      </c>
      <c r="H17635" s="147">
        <v>77.411526000000009</v>
      </c>
      <c r="I17635" s="147">
        <v>83.3202</v>
      </c>
      <c r="J17635" s="147">
        <v>89.209645000000023</v>
      </c>
      <c r="K17635" s="147">
        <v>95.101877999999999</v>
      </c>
    </row>
    <row r="17636" spans="2:11" x14ac:dyDescent="0.2">
      <c r="B17636" s="21" t="str">
        <f t="shared" si="275"/>
        <v>RaithWind2085RCP6.0</v>
      </c>
      <c r="C17636" t="s">
        <v>426</v>
      </c>
      <c r="D17636" t="s">
        <v>1</v>
      </c>
      <c r="E17636" s="144" t="s">
        <v>192</v>
      </c>
      <c r="F17636" s="144">
        <v>2085</v>
      </c>
      <c r="G17636" s="147">
        <v>71.950838917982878</v>
      </c>
      <c r="H17636" s="147">
        <v>77.575485</v>
      </c>
      <c r="I17636" s="147">
        <v>83.516999999999996</v>
      </c>
      <c r="J17636" s="147">
        <v>89.435575500000013</v>
      </c>
      <c r="K17636" s="147">
        <v>95.356610999999987</v>
      </c>
    </row>
    <row r="17637" spans="2:11" x14ac:dyDescent="0.2">
      <c r="B17637" s="21" t="str">
        <f t="shared" si="275"/>
        <v>RaithWind2090RCP6.0</v>
      </c>
      <c r="C17637" t="s">
        <v>426</v>
      </c>
      <c r="D17637" t="s">
        <v>1</v>
      </c>
      <c r="E17637" s="144" t="s">
        <v>192</v>
      </c>
      <c r="F17637" s="144">
        <v>2090</v>
      </c>
      <c r="G17637" s="147">
        <v>72.129622954460757</v>
      </c>
      <c r="H17637" s="147">
        <v>77.813162000000005</v>
      </c>
      <c r="I17637" s="147">
        <v>83.825866666666656</v>
      </c>
      <c r="J17637" s="147">
        <v>89.804814666666672</v>
      </c>
      <c r="K17637" s="147">
        <v>95.785839999999993</v>
      </c>
    </row>
    <row r="17638" spans="2:11" x14ac:dyDescent="0.2">
      <c r="B17638" s="21" t="str">
        <f t="shared" si="275"/>
        <v>RaithWind2095RCP6.0</v>
      </c>
      <c r="C17638" t="s">
        <v>426</v>
      </c>
      <c r="D17638" t="s">
        <v>1</v>
      </c>
      <c r="E17638" s="144" t="s">
        <v>192</v>
      </c>
      <c r="F17638" s="144">
        <v>2095</v>
      </c>
      <c r="G17638" s="147">
        <v>72.172106289861432</v>
      </c>
      <c r="H17638" s="147">
        <v>77.886880000000005</v>
      </c>
      <c r="I17638" s="147">
        <v>83.937933333333334</v>
      </c>
      <c r="J17638" s="147">
        <v>89.948123333333342</v>
      </c>
      <c r="K17638" s="147">
        <v>95.960335999999984</v>
      </c>
    </row>
    <row r="17639" spans="2:11" x14ac:dyDescent="0.2">
      <c r="B17639" s="21" t="str">
        <f t="shared" si="275"/>
        <v>RaithWind2100RCP6.0</v>
      </c>
      <c r="C17639" t="s">
        <v>426</v>
      </c>
      <c r="D17639" t="s">
        <v>1</v>
      </c>
      <c r="E17639" s="144" t="s">
        <v>192</v>
      </c>
      <c r="F17639" s="144">
        <v>2100</v>
      </c>
      <c r="G17639" s="147">
        <v>72.214589625262121</v>
      </c>
      <c r="H17639" s="147">
        <v>77.960598000000005</v>
      </c>
      <c r="I17639" s="147">
        <v>84.05</v>
      </c>
      <c r="J17639" s="147">
        <v>90.091431999999998</v>
      </c>
      <c r="K17639" s="147">
        <v>96.134831999999989</v>
      </c>
    </row>
    <row r="17640" spans="2:11" x14ac:dyDescent="0.2">
      <c r="B17640" s="21" t="str">
        <f t="shared" si="275"/>
        <v>RaithWind2023RCP8.5</v>
      </c>
      <c r="C17640" t="s">
        <v>426</v>
      </c>
      <c r="D17640" t="s">
        <v>1</v>
      </c>
      <c r="E17640" s="144" t="s">
        <v>191</v>
      </c>
      <c r="F17640" s="144">
        <v>2023</v>
      </c>
      <c r="G17640" s="147">
        <v>70.940089563241614</v>
      </c>
      <c r="H17640" s="147">
        <v>76.412520000000001</v>
      </c>
      <c r="I17640" s="147">
        <v>82.180399999999992</v>
      </c>
      <c r="J17640" s="147">
        <v>87.94180200000001</v>
      </c>
      <c r="K17640" s="147">
        <v>93.704351999999986</v>
      </c>
    </row>
    <row r="17641" spans="2:11" x14ac:dyDescent="0.2">
      <c r="B17641" s="21" t="str">
        <f t="shared" si="275"/>
        <v>RaithWind2025RCP8.5</v>
      </c>
      <c r="C17641" t="s">
        <v>426</v>
      </c>
      <c r="D17641" t="s">
        <v>1</v>
      </c>
      <c r="E17641" s="144" t="s">
        <v>191</v>
      </c>
      <c r="F17641" s="144">
        <v>2025</v>
      </c>
      <c r="G17641" s="147">
        <v>71.079340495943853</v>
      </c>
      <c r="H17641" s="147">
        <v>76.567582000000002</v>
      </c>
      <c r="I17641" s="147">
        <v>82.352599999999995</v>
      </c>
      <c r="J17641" s="147">
        <v>88.131905333333336</v>
      </c>
      <c r="K17641" s="147">
        <v>93.910007999999991</v>
      </c>
    </row>
    <row r="17642" spans="2:11" x14ac:dyDescent="0.2">
      <c r="B17642" s="21" t="str">
        <f t="shared" si="275"/>
        <v>RaithWind2030RCP8.5</v>
      </c>
      <c r="C17642" t="s">
        <v>426</v>
      </c>
      <c r="D17642" t="s">
        <v>1</v>
      </c>
      <c r="E17642" s="144" t="s">
        <v>191</v>
      </c>
      <c r="F17642" s="144">
        <v>2030</v>
      </c>
      <c r="G17642" s="147">
        <v>71.218591428646093</v>
      </c>
      <c r="H17642" s="147">
        <v>76.722644000000003</v>
      </c>
      <c r="I17642" s="147">
        <v>82.524799999999999</v>
      </c>
      <c r="J17642" s="147">
        <v>88.322008666666676</v>
      </c>
      <c r="K17642" s="147">
        <v>94.115663999999981</v>
      </c>
    </row>
    <row r="17643" spans="2:11" x14ac:dyDescent="0.2">
      <c r="B17643" s="21" t="str">
        <f t="shared" si="275"/>
        <v>RaithWind2035RCP8.5</v>
      </c>
      <c r="C17643" t="s">
        <v>426</v>
      </c>
      <c r="D17643" t="s">
        <v>1</v>
      </c>
      <c r="E17643" s="144" t="s">
        <v>191</v>
      </c>
      <c r="F17643" s="144">
        <v>2035</v>
      </c>
      <c r="G17643" s="147">
        <v>71.357842361348332</v>
      </c>
      <c r="H17643" s="147">
        <v>76.877706000000003</v>
      </c>
      <c r="I17643" s="147">
        <v>82.697000000000003</v>
      </c>
      <c r="J17643" s="147">
        <v>88.512112000000002</v>
      </c>
      <c r="K17643" s="147">
        <v>94.321319999999986</v>
      </c>
    </row>
    <row r="17644" spans="2:11" x14ac:dyDescent="0.2">
      <c r="B17644" s="21" t="str">
        <f t="shared" si="275"/>
        <v>RaithWind2040RCP8.5</v>
      </c>
      <c r="C17644" t="s">
        <v>426</v>
      </c>
      <c r="D17644" t="s">
        <v>1</v>
      </c>
      <c r="E17644" s="144" t="s">
        <v>191</v>
      </c>
      <c r="F17644" s="144">
        <v>2040</v>
      </c>
      <c r="G17644" s="147">
        <v>71.419207179149325</v>
      </c>
      <c r="H17644" s="147">
        <v>76.946340000000006</v>
      </c>
      <c r="I17644" s="147">
        <v>82.773533333333333</v>
      </c>
      <c r="J17644" s="147">
        <v>88.594002666666668</v>
      </c>
      <c r="K17644" s="147">
        <v>94.411683999999994</v>
      </c>
    </row>
    <row r="17645" spans="2:11" x14ac:dyDescent="0.2">
      <c r="B17645" s="21" t="str">
        <f t="shared" si="275"/>
        <v>RaithWind2045RCP8.5</v>
      </c>
      <c r="C17645" t="s">
        <v>426</v>
      </c>
      <c r="D17645" t="s">
        <v>1</v>
      </c>
      <c r="E17645" s="144" t="s">
        <v>191</v>
      </c>
      <c r="F17645" s="144">
        <v>2045</v>
      </c>
      <c r="G17645" s="147">
        <v>71.480571996950303</v>
      </c>
      <c r="H17645" s="147">
        <v>77.014973999999995</v>
      </c>
      <c r="I17645" s="147">
        <v>82.850066666666677</v>
      </c>
      <c r="J17645" s="147">
        <v>88.675893333333349</v>
      </c>
      <c r="K17645" s="147">
        <v>94.502047999999988</v>
      </c>
    </row>
    <row r="17646" spans="2:11" x14ac:dyDescent="0.2">
      <c r="B17646" s="21" t="str">
        <f t="shared" si="275"/>
        <v>RaithWind2050RCP8.5</v>
      </c>
      <c r="C17646" t="s">
        <v>426</v>
      </c>
      <c r="D17646" t="s">
        <v>1</v>
      </c>
      <c r="E17646" s="144" t="s">
        <v>191</v>
      </c>
      <c r="F17646" s="144">
        <v>2050</v>
      </c>
      <c r="G17646" s="147">
        <v>71.723671082854224</v>
      </c>
      <c r="H17646" s="147">
        <v>77.302220000000005</v>
      </c>
      <c r="I17646" s="147">
        <v>83.189000000000007</v>
      </c>
      <c r="J17646" s="147">
        <v>89.059024666666687</v>
      </c>
      <c r="K17646" s="147">
        <v>94.932055999999989</v>
      </c>
    </row>
    <row r="17647" spans="2:11" x14ac:dyDescent="0.2">
      <c r="B17647" s="21" t="str">
        <f t="shared" si="275"/>
        <v>RaithWind2055RCP8.5</v>
      </c>
      <c r="C17647" t="s">
        <v>426</v>
      </c>
      <c r="D17647" t="s">
        <v>1</v>
      </c>
      <c r="E17647" s="144" t="s">
        <v>191</v>
      </c>
      <c r="F17647" s="144">
        <v>2055</v>
      </c>
      <c r="G17647" s="147">
        <v>71.905405350957139</v>
      </c>
      <c r="H17647" s="147">
        <v>77.520831999999999</v>
      </c>
      <c r="I17647" s="147">
        <v>83.451399999999992</v>
      </c>
      <c r="J17647" s="147">
        <v>89.360265333333345</v>
      </c>
      <c r="K17647" s="147">
        <v>95.271699999999996</v>
      </c>
    </row>
    <row r="17648" spans="2:11" x14ac:dyDescent="0.2">
      <c r="B17648" s="21" t="str">
        <f t="shared" si="275"/>
        <v>RaithWind2060RCP8.5</v>
      </c>
      <c r="C17648" t="s">
        <v>426</v>
      </c>
      <c r="D17648" t="s">
        <v>1</v>
      </c>
      <c r="E17648" s="144" t="s">
        <v>191</v>
      </c>
      <c r="F17648" s="144">
        <v>2060</v>
      </c>
      <c r="G17648" s="147">
        <v>72.129622954460757</v>
      </c>
      <c r="H17648" s="147">
        <v>77.813162000000005</v>
      </c>
      <c r="I17648" s="147">
        <v>83.825866666666656</v>
      </c>
      <c r="J17648" s="147">
        <v>89.804814666666672</v>
      </c>
      <c r="K17648" s="147">
        <v>95.785839999999993</v>
      </c>
    </row>
    <row r="17649" spans="2:11" x14ac:dyDescent="0.2">
      <c r="B17649" s="21" t="str">
        <f t="shared" si="275"/>
        <v>RaithWind2065RCP8.5</v>
      </c>
      <c r="C17649" t="s">
        <v>426</v>
      </c>
      <c r="D17649" t="s">
        <v>1</v>
      </c>
      <c r="E17649" s="144" t="s">
        <v>191</v>
      </c>
      <c r="F17649" s="144">
        <v>2065</v>
      </c>
      <c r="G17649" s="147">
        <v>72.172106289861432</v>
      </c>
      <c r="H17649" s="147">
        <v>77.886880000000005</v>
      </c>
      <c r="I17649" s="147">
        <v>83.937933333333334</v>
      </c>
      <c r="J17649" s="147">
        <v>89.948123333333342</v>
      </c>
      <c r="K17649" s="147">
        <v>95.960335999999984</v>
      </c>
    </row>
    <row r="17650" spans="2:11" x14ac:dyDescent="0.2">
      <c r="B17650" s="21" t="str">
        <f t="shared" si="275"/>
        <v>RaithWind2070RCP8.5</v>
      </c>
      <c r="C17650" t="s">
        <v>426</v>
      </c>
      <c r="D17650" t="s">
        <v>1</v>
      </c>
      <c r="E17650" s="144" t="s">
        <v>191</v>
      </c>
      <c r="F17650" s="144">
        <v>2070</v>
      </c>
      <c r="G17650" s="147">
        <v>72.405764634565202</v>
      </c>
      <c r="H17650" s="147">
        <v>78.19192000000001</v>
      </c>
      <c r="I17650" s="147">
        <v>84.328800000000001</v>
      </c>
      <c r="J17650" s="147">
        <v>90.413145333333333</v>
      </c>
      <c r="K17650" s="147">
        <v>96.50251999999999</v>
      </c>
    </row>
    <row r="17651" spans="2:11" x14ac:dyDescent="0.2">
      <c r="B17651" s="21" t="str">
        <f t="shared" si="275"/>
        <v>RaithWind2075RCP8.5</v>
      </c>
      <c r="C17651" t="s">
        <v>426</v>
      </c>
      <c r="D17651" t="s">
        <v>1</v>
      </c>
      <c r="E17651" s="144" t="s">
        <v>191</v>
      </c>
      <c r="F17651" s="144">
        <v>2075</v>
      </c>
      <c r="G17651" s="147">
        <v>72.596939643868268</v>
      </c>
      <c r="H17651" s="147">
        <v>78.423242000000002</v>
      </c>
      <c r="I17651" s="147">
        <v>84.607599999999991</v>
      </c>
      <c r="J17651" s="147">
        <v>90.734858666666682</v>
      </c>
      <c r="K17651" s="147">
        <v>96.870207999999991</v>
      </c>
    </row>
    <row r="17652" spans="2:11" x14ac:dyDescent="0.2">
      <c r="B17652" s="21" t="str">
        <f t="shared" si="275"/>
        <v>RaithWind2080RCP8.5</v>
      </c>
      <c r="C17652" t="s">
        <v>426</v>
      </c>
      <c r="D17652" t="s">
        <v>1</v>
      </c>
      <c r="E17652" s="144" t="s">
        <v>191</v>
      </c>
      <c r="F17652" s="144">
        <v>2080</v>
      </c>
      <c r="G17652" s="147">
        <v>72.788114653171348</v>
      </c>
      <c r="H17652" s="147">
        <v>78.654564000000008</v>
      </c>
      <c r="I17652" s="147">
        <v>84.886399999999995</v>
      </c>
      <c r="J17652" s="147">
        <v>91.056572000000017</v>
      </c>
      <c r="K17652" s="147">
        <v>97.237895999999992</v>
      </c>
    </row>
    <row r="17653" spans="2:11" x14ac:dyDescent="0.2">
      <c r="B17653" s="21" t="str">
        <f t="shared" si="275"/>
        <v>RaithWind2085RCP8.5</v>
      </c>
      <c r="C17653" t="s">
        <v>426</v>
      </c>
      <c r="D17653" t="s">
        <v>1</v>
      </c>
      <c r="E17653" s="144" t="s">
        <v>191</v>
      </c>
      <c r="F17653" s="144">
        <v>2085</v>
      </c>
      <c r="G17653" s="147">
        <v>72.766872985471011</v>
      </c>
      <c r="H17653" s="147">
        <v>78.627872999999994</v>
      </c>
      <c r="I17653" s="147">
        <v>84.857699999999994</v>
      </c>
      <c r="J17653" s="147">
        <v>91.025863000000015</v>
      </c>
      <c r="K17653" s="147">
        <v>97.205177999999989</v>
      </c>
    </row>
    <row r="17654" spans="2:11" x14ac:dyDescent="0.2">
      <c r="B17654" s="21" t="str">
        <f t="shared" si="275"/>
        <v>RaithWind2090RCP8.5</v>
      </c>
      <c r="C17654" t="s">
        <v>426</v>
      </c>
      <c r="D17654" t="s">
        <v>1</v>
      </c>
      <c r="E17654" s="144" t="s">
        <v>191</v>
      </c>
      <c r="F17654" s="144">
        <v>2090</v>
      </c>
      <c r="G17654" s="147">
        <v>72.745631317770673</v>
      </c>
      <c r="H17654" s="147">
        <v>78.601181999999994</v>
      </c>
      <c r="I17654" s="147">
        <v>84.828999999999994</v>
      </c>
      <c r="J17654" s="147">
        <v>90.995153999999999</v>
      </c>
      <c r="K17654" s="147">
        <v>97.172460000000001</v>
      </c>
    </row>
    <row r="17655" spans="2:11" x14ac:dyDescent="0.2">
      <c r="B17655" s="21" t="str">
        <f t="shared" si="275"/>
        <v>RaithWind2095RCP8.5</v>
      </c>
      <c r="C17655" t="s">
        <v>426</v>
      </c>
      <c r="D17655" t="s">
        <v>1</v>
      </c>
      <c r="E17655" s="144" t="s">
        <v>191</v>
      </c>
      <c r="F17655" s="144">
        <v>2095</v>
      </c>
      <c r="G17655" s="147">
        <v>72.745631317770673</v>
      </c>
      <c r="H17655" s="147">
        <v>78.601181999999994</v>
      </c>
      <c r="I17655" s="147">
        <v>84.828999999999994</v>
      </c>
      <c r="J17655" s="147">
        <v>90.995153999999999</v>
      </c>
      <c r="K17655" s="147">
        <v>97.172460000000001</v>
      </c>
    </row>
    <row r="17656" spans="2:11" x14ac:dyDescent="0.2">
      <c r="B17656" s="21" t="str">
        <f t="shared" si="275"/>
        <v>RaithWind2100RCP8.5</v>
      </c>
      <c r="C17656" t="s">
        <v>426</v>
      </c>
      <c r="D17656" t="s">
        <v>1</v>
      </c>
      <c r="E17656" s="144" t="s">
        <v>191</v>
      </c>
      <c r="F17656" s="144">
        <v>2100</v>
      </c>
      <c r="G17656" s="147">
        <v>72.745631317770673</v>
      </c>
      <c r="H17656" s="147">
        <v>78.601181999999994</v>
      </c>
      <c r="I17656" s="147">
        <v>84.828999999999994</v>
      </c>
      <c r="J17656" s="147">
        <v>90.995153999999999</v>
      </c>
      <c r="K17656" s="147">
        <v>97.172460000000001</v>
      </c>
    </row>
    <row r="17657" spans="2:11" x14ac:dyDescent="0.2">
      <c r="B17657" s="21" t="str">
        <f t="shared" si="275"/>
        <v>Rayside-Balfour (Chelmsford)Ice Accretion2023RCP4.5</v>
      </c>
      <c r="C17657" t="s">
        <v>427</v>
      </c>
      <c r="D17657" t="s">
        <v>486</v>
      </c>
      <c r="E17657" s="144" t="s">
        <v>193</v>
      </c>
      <c r="F17657" s="144">
        <v>2023</v>
      </c>
      <c r="G17657" s="147">
        <v>16.058736661962172</v>
      </c>
      <c r="H17657" s="147">
        <v>19.191259999999996</v>
      </c>
      <c r="I17657" s="147">
        <v>23.165999999999997</v>
      </c>
      <c r="J17657" s="147">
        <v>26.202439999999999</v>
      </c>
      <c r="K17657" s="147">
        <v>29.244599999999998</v>
      </c>
    </row>
    <row r="17658" spans="2:11" x14ac:dyDescent="0.2">
      <c r="B17658" s="21" t="str">
        <f t="shared" si="275"/>
        <v>Rayside-Balfour (Chelmsford)Ice Accretion2025RCP4.5</v>
      </c>
      <c r="C17658" t="s">
        <v>427</v>
      </c>
      <c r="D17658" t="s">
        <v>486</v>
      </c>
      <c r="E17658" s="144" t="s">
        <v>193</v>
      </c>
      <c r="F17658" s="144">
        <v>2025</v>
      </c>
      <c r="G17658" s="147">
        <v>16.135279734707463</v>
      </c>
      <c r="H17658" s="147">
        <v>19.282559999999997</v>
      </c>
      <c r="I17658" s="147">
        <v>23.279666666666664</v>
      </c>
      <c r="J17658" s="147">
        <v>26.330883333333333</v>
      </c>
      <c r="K17658" s="147">
        <v>29.387819999999998</v>
      </c>
    </row>
    <row r="17659" spans="2:11" x14ac:dyDescent="0.2">
      <c r="B17659" s="21" t="str">
        <f t="shared" si="275"/>
        <v>Rayside-Balfour (Chelmsford)Ice Accretion2030RCP4.5</v>
      </c>
      <c r="C17659" t="s">
        <v>427</v>
      </c>
      <c r="D17659" t="s">
        <v>486</v>
      </c>
      <c r="E17659" s="144" t="s">
        <v>193</v>
      </c>
      <c r="F17659" s="144">
        <v>2030</v>
      </c>
      <c r="G17659" s="147">
        <v>16.211822807452755</v>
      </c>
      <c r="H17659" s="147">
        <v>19.373859999999997</v>
      </c>
      <c r="I17659" s="147">
        <v>23.393333333333331</v>
      </c>
      <c r="J17659" s="147">
        <v>26.459326666666666</v>
      </c>
      <c r="K17659" s="147">
        <v>29.531040000000001</v>
      </c>
    </row>
    <row r="17660" spans="2:11" x14ac:dyDescent="0.2">
      <c r="B17660" s="21" t="str">
        <f t="shared" si="275"/>
        <v>Rayside-Balfour (Chelmsford)Ice Accretion2035RCP4.5</v>
      </c>
      <c r="C17660" t="s">
        <v>427</v>
      </c>
      <c r="D17660" t="s">
        <v>486</v>
      </c>
      <c r="E17660" s="144" t="s">
        <v>193</v>
      </c>
      <c r="F17660" s="144">
        <v>2035</v>
      </c>
      <c r="G17660" s="147">
        <v>16.288365880198047</v>
      </c>
      <c r="H17660" s="147">
        <v>19.465159999999997</v>
      </c>
      <c r="I17660" s="147">
        <v>23.506999999999998</v>
      </c>
      <c r="J17660" s="147">
        <v>26.587769999999999</v>
      </c>
      <c r="K17660" s="147">
        <v>29.67426</v>
      </c>
    </row>
    <row r="17661" spans="2:11" x14ac:dyDescent="0.2">
      <c r="B17661" s="21" t="str">
        <f t="shared" si="275"/>
        <v>Rayside-Balfour (Chelmsford)Ice Accretion2040RCP4.5</v>
      </c>
      <c r="C17661" t="s">
        <v>427</v>
      </c>
      <c r="D17661" t="s">
        <v>486</v>
      </c>
      <c r="E17661" s="144" t="s">
        <v>193</v>
      </c>
      <c r="F17661" s="144">
        <v>2040</v>
      </c>
      <c r="G17661" s="147">
        <v>16.364908952943338</v>
      </c>
      <c r="H17661" s="147">
        <v>19.556459999999998</v>
      </c>
      <c r="I17661" s="147">
        <v>23.620666666666668</v>
      </c>
      <c r="J17661" s="147">
        <v>26.716213333333332</v>
      </c>
      <c r="K17661" s="147">
        <v>29.81748</v>
      </c>
    </row>
    <row r="17662" spans="2:11" x14ac:dyDescent="0.2">
      <c r="B17662" s="21" t="str">
        <f t="shared" si="275"/>
        <v>Rayside-Balfour (Chelmsford)Ice Accretion2045RCP4.5</v>
      </c>
      <c r="C17662" t="s">
        <v>427</v>
      </c>
      <c r="D17662" t="s">
        <v>486</v>
      </c>
      <c r="E17662" s="144" t="s">
        <v>193</v>
      </c>
      <c r="F17662" s="144">
        <v>2045</v>
      </c>
      <c r="G17662" s="147">
        <v>16.44145202568863</v>
      </c>
      <c r="H17662" s="147">
        <v>19.647759999999998</v>
      </c>
      <c r="I17662" s="147">
        <v>23.734333333333336</v>
      </c>
      <c r="J17662" s="147">
        <v>26.844656666666666</v>
      </c>
      <c r="K17662" s="147">
        <v>29.960700000000003</v>
      </c>
    </row>
    <row r="17663" spans="2:11" x14ac:dyDescent="0.2">
      <c r="B17663" s="21" t="str">
        <f t="shared" si="275"/>
        <v>Rayside-Balfour (Chelmsford)Ice Accretion2050RCP4.5</v>
      </c>
      <c r="C17663" t="s">
        <v>427</v>
      </c>
      <c r="D17663" t="s">
        <v>486</v>
      </c>
      <c r="E17663" s="144" t="s">
        <v>193</v>
      </c>
      <c r="F17663" s="144">
        <v>2050</v>
      </c>
      <c r="G17663" s="147">
        <v>16.594538171179213</v>
      </c>
      <c r="H17663" s="147">
        <v>19.844967999999998</v>
      </c>
      <c r="I17663" s="147">
        <v>23.988800000000001</v>
      </c>
      <c r="J17663" s="147">
        <v>27.142147999999999</v>
      </c>
      <c r="K17663" s="147">
        <v>30.29796</v>
      </c>
    </row>
    <row r="17664" spans="2:11" x14ac:dyDescent="0.2">
      <c r="B17664" s="21" t="str">
        <f t="shared" si="275"/>
        <v>Rayside-Balfour (Chelmsford)Ice Accretion2055RCP4.5</v>
      </c>
      <c r="C17664" t="s">
        <v>427</v>
      </c>
      <c r="D17664" t="s">
        <v>486</v>
      </c>
      <c r="E17664" s="144" t="s">
        <v>193</v>
      </c>
      <c r="F17664" s="144">
        <v>2055</v>
      </c>
      <c r="G17664" s="147">
        <v>16.671081243924505</v>
      </c>
      <c r="H17664" s="147">
        <v>19.950875999999997</v>
      </c>
      <c r="I17664" s="147">
        <v>24.129600000000003</v>
      </c>
      <c r="J17664" s="147">
        <v>27.311195999999999</v>
      </c>
      <c r="K17664" s="147">
        <v>30.492000000000001</v>
      </c>
    </row>
    <row r="17665" spans="2:11" x14ac:dyDescent="0.2">
      <c r="B17665" s="21" t="str">
        <f t="shared" si="275"/>
        <v>Rayside-Balfour (Chelmsford)Ice Accretion2060RCP4.5</v>
      </c>
      <c r="C17665" t="s">
        <v>427</v>
      </c>
      <c r="D17665" t="s">
        <v>486</v>
      </c>
      <c r="E17665" s="144" t="s">
        <v>193</v>
      </c>
      <c r="F17665" s="144">
        <v>2060</v>
      </c>
      <c r="G17665" s="147">
        <v>16.747624316669796</v>
      </c>
      <c r="H17665" s="147">
        <v>20.056784</v>
      </c>
      <c r="I17665" s="147">
        <v>24.270400000000002</v>
      </c>
      <c r="J17665" s="147">
        <v>27.480243999999999</v>
      </c>
      <c r="K17665" s="147">
        <v>30.686039999999998</v>
      </c>
    </row>
    <row r="17666" spans="2:11" x14ac:dyDescent="0.2">
      <c r="B17666" s="21" t="str">
        <f t="shared" si="275"/>
        <v>Rayside-Balfour (Chelmsford)Ice Accretion2065RCP4.5</v>
      </c>
      <c r="C17666" t="s">
        <v>427</v>
      </c>
      <c r="D17666" t="s">
        <v>486</v>
      </c>
      <c r="E17666" s="144" t="s">
        <v>193</v>
      </c>
      <c r="F17666" s="144">
        <v>2065</v>
      </c>
      <c r="G17666" s="147">
        <v>16.824167389415088</v>
      </c>
      <c r="H17666" s="147">
        <v>20.162692</v>
      </c>
      <c r="I17666" s="147">
        <v>24.411200000000004</v>
      </c>
      <c r="J17666" s="147">
        <v>27.649291999999999</v>
      </c>
      <c r="K17666" s="147">
        <v>30.88008</v>
      </c>
    </row>
    <row r="17667" spans="2:11" x14ac:dyDescent="0.2">
      <c r="B17667" s="21" t="str">
        <f t="shared" si="275"/>
        <v>Rayside-Balfour (Chelmsford)Ice Accretion2070RCP4.5</v>
      </c>
      <c r="C17667" t="s">
        <v>427</v>
      </c>
      <c r="D17667" t="s">
        <v>486</v>
      </c>
      <c r="E17667" s="144" t="s">
        <v>193</v>
      </c>
      <c r="F17667" s="144">
        <v>2070</v>
      </c>
      <c r="G17667" s="147">
        <v>16.900710462160379</v>
      </c>
      <c r="H17667" s="147">
        <v>20.268599999999999</v>
      </c>
      <c r="I17667" s="147">
        <v>24.552000000000003</v>
      </c>
      <c r="J17667" s="147">
        <v>27.818339999999999</v>
      </c>
      <c r="K17667" s="147">
        <v>31.074119999999997</v>
      </c>
    </row>
    <row r="17668" spans="2:11" x14ac:dyDescent="0.2">
      <c r="B17668" s="21" t="str">
        <f t="shared" si="275"/>
        <v>Rayside-Balfour (Chelmsford)Ice Accretion2075RCP4.5</v>
      </c>
      <c r="C17668" t="s">
        <v>427</v>
      </c>
      <c r="D17668" t="s">
        <v>486</v>
      </c>
      <c r="E17668" s="144" t="s">
        <v>193</v>
      </c>
      <c r="F17668" s="144">
        <v>2075</v>
      </c>
      <c r="G17668" s="147">
        <v>16.813961646382381</v>
      </c>
      <c r="H17668" s="147">
        <v>20.177299999999999</v>
      </c>
      <c r="I17668" s="147">
        <v>24.449333333333335</v>
      </c>
      <c r="J17668" s="147">
        <v>27.710613333333331</v>
      </c>
      <c r="K17668" s="147">
        <v>30.958619999999996</v>
      </c>
    </row>
    <row r="17669" spans="2:11" x14ac:dyDescent="0.2">
      <c r="B17669" s="21" t="str">
        <f t="shared" si="275"/>
        <v>Rayside-Balfour (Chelmsford)Ice Accretion2080RCP4.5</v>
      </c>
      <c r="C17669" t="s">
        <v>427</v>
      </c>
      <c r="D17669" t="s">
        <v>486</v>
      </c>
      <c r="E17669" s="144" t="s">
        <v>193</v>
      </c>
      <c r="F17669" s="144">
        <v>2080</v>
      </c>
      <c r="G17669" s="147">
        <v>16.727212830604387</v>
      </c>
      <c r="H17669" s="147">
        <v>20.085999999999999</v>
      </c>
      <c r="I17669" s="147">
        <v>24.346666666666668</v>
      </c>
      <c r="J17669" s="147">
        <v>27.602886666666667</v>
      </c>
      <c r="K17669" s="147">
        <v>30.843119999999999</v>
      </c>
    </row>
    <row r="17670" spans="2:11" x14ac:dyDescent="0.2">
      <c r="B17670" s="21" t="str">
        <f t="shared" si="275"/>
        <v>Rayside-Balfour (Chelmsford)Ice Accretion2085RCP4.5</v>
      </c>
      <c r="C17670" t="s">
        <v>427</v>
      </c>
      <c r="D17670" t="s">
        <v>486</v>
      </c>
      <c r="E17670" s="144" t="s">
        <v>193</v>
      </c>
      <c r="F17670" s="144">
        <v>2085</v>
      </c>
      <c r="G17670" s="147">
        <v>16.640464014826389</v>
      </c>
      <c r="H17670" s="147">
        <v>19.994700000000002</v>
      </c>
      <c r="I17670" s="147">
        <v>24.244</v>
      </c>
      <c r="J17670" s="147">
        <v>27.495159999999998</v>
      </c>
      <c r="K17670" s="147">
        <v>30.727620000000002</v>
      </c>
    </row>
    <row r="17671" spans="2:11" x14ac:dyDescent="0.2">
      <c r="B17671" s="21" t="str">
        <f t="shared" si="275"/>
        <v>Rayside-Balfour (Chelmsford)Ice Accretion2090RCP4.5</v>
      </c>
      <c r="C17671" t="s">
        <v>427</v>
      </c>
      <c r="D17671" t="s">
        <v>486</v>
      </c>
      <c r="E17671" s="144" t="s">
        <v>193</v>
      </c>
      <c r="F17671" s="144">
        <v>2090</v>
      </c>
      <c r="G17671" s="147">
        <v>16.553715199048391</v>
      </c>
      <c r="H17671" s="147">
        <v>19.903400000000001</v>
      </c>
      <c r="I17671" s="147">
        <v>24.141333333333336</v>
      </c>
      <c r="J17671" s="147">
        <v>27.38743333333333</v>
      </c>
      <c r="K17671" s="147">
        <v>30.612120000000001</v>
      </c>
    </row>
    <row r="17672" spans="2:11" x14ac:dyDescent="0.2">
      <c r="B17672" s="21" t="str">
        <f t="shared" si="275"/>
        <v>Rayside-Balfour (Chelmsford)Ice Accretion2095RCP4.5</v>
      </c>
      <c r="C17672" t="s">
        <v>427</v>
      </c>
      <c r="D17672" t="s">
        <v>486</v>
      </c>
      <c r="E17672" s="144" t="s">
        <v>193</v>
      </c>
      <c r="F17672" s="144">
        <v>2095</v>
      </c>
      <c r="G17672" s="147">
        <v>16.466966383270396</v>
      </c>
      <c r="H17672" s="147">
        <v>19.812100000000001</v>
      </c>
      <c r="I17672" s="147">
        <v>24.038666666666668</v>
      </c>
      <c r="J17672" s="147">
        <v>27.279706666666666</v>
      </c>
      <c r="K17672" s="147">
        <v>30.49662</v>
      </c>
    </row>
    <row r="17673" spans="2:11" x14ac:dyDescent="0.2">
      <c r="B17673" s="21" t="str">
        <f t="shared" si="275"/>
        <v>Rayside-Balfour (Chelmsford)Ice Accretion2100RCP4.5</v>
      </c>
      <c r="C17673" t="s">
        <v>427</v>
      </c>
      <c r="D17673" t="s">
        <v>486</v>
      </c>
      <c r="E17673" s="144" t="s">
        <v>193</v>
      </c>
      <c r="F17673" s="144">
        <v>2100</v>
      </c>
      <c r="G17673" s="147">
        <v>16.380217567492398</v>
      </c>
      <c r="H17673" s="147">
        <v>19.720800000000001</v>
      </c>
      <c r="I17673" s="147">
        <v>23.936</v>
      </c>
      <c r="J17673" s="147">
        <v>27.171979999999998</v>
      </c>
      <c r="K17673" s="147">
        <v>30.381120000000003</v>
      </c>
    </row>
    <row r="17674" spans="2:11" x14ac:dyDescent="0.2">
      <c r="B17674" s="21" t="str">
        <f t="shared" si="275"/>
        <v>Rayside-Balfour (Chelmsford)Ice Accretion2023RCP6.0</v>
      </c>
      <c r="C17674" t="s">
        <v>427</v>
      </c>
      <c r="D17674" t="s">
        <v>486</v>
      </c>
      <c r="E17674" s="144" t="s">
        <v>192</v>
      </c>
      <c r="F17674" s="144">
        <v>2023</v>
      </c>
      <c r="G17674" s="147">
        <v>16.058736661962172</v>
      </c>
      <c r="H17674" s="147">
        <v>19.191259999999996</v>
      </c>
      <c r="I17674" s="147">
        <v>23.165999999999997</v>
      </c>
      <c r="J17674" s="147">
        <v>26.202439999999999</v>
      </c>
      <c r="K17674" s="147">
        <v>29.244599999999998</v>
      </c>
    </row>
    <row r="17675" spans="2:11" x14ac:dyDescent="0.2">
      <c r="B17675" s="21" t="str">
        <f t="shared" si="275"/>
        <v>Rayside-Balfour (Chelmsford)Ice Accretion2025RCP6.0</v>
      </c>
      <c r="C17675" t="s">
        <v>427</v>
      </c>
      <c r="D17675" t="s">
        <v>486</v>
      </c>
      <c r="E17675" s="144" t="s">
        <v>192</v>
      </c>
      <c r="F17675" s="144">
        <v>2025</v>
      </c>
      <c r="G17675" s="147">
        <v>16.135279734707463</v>
      </c>
      <c r="H17675" s="147">
        <v>19.282559999999997</v>
      </c>
      <c r="I17675" s="147">
        <v>23.279666666666664</v>
      </c>
      <c r="J17675" s="147">
        <v>26.330883333333333</v>
      </c>
      <c r="K17675" s="147">
        <v>29.387819999999998</v>
      </c>
    </row>
    <row r="17676" spans="2:11" x14ac:dyDescent="0.2">
      <c r="B17676" s="21" t="str">
        <f t="shared" ref="B17676:B17739" si="276">C17676&amp;D17676&amp;F17676&amp;E17676</f>
        <v>Rayside-Balfour (Chelmsford)Ice Accretion2030RCP6.0</v>
      </c>
      <c r="C17676" t="s">
        <v>427</v>
      </c>
      <c r="D17676" t="s">
        <v>486</v>
      </c>
      <c r="E17676" s="144" t="s">
        <v>192</v>
      </c>
      <c r="F17676" s="144">
        <v>2030</v>
      </c>
      <c r="G17676" s="147">
        <v>16.211822807452755</v>
      </c>
      <c r="H17676" s="147">
        <v>19.373859999999997</v>
      </c>
      <c r="I17676" s="147">
        <v>23.393333333333331</v>
      </c>
      <c r="J17676" s="147">
        <v>26.459326666666666</v>
      </c>
      <c r="K17676" s="147">
        <v>29.531040000000001</v>
      </c>
    </row>
    <row r="17677" spans="2:11" x14ac:dyDescent="0.2">
      <c r="B17677" s="21" t="str">
        <f t="shared" si="276"/>
        <v>Rayside-Balfour (Chelmsford)Ice Accretion2035RCP6.0</v>
      </c>
      <c r="C17677" t="s">
        <v>427</v>
      </c>
      <c r="D17677" t="s">
        <v>486</v>
      </c>
      <c r="E17677" s="144" t="s">
        <v>192</v>
      </c>
      <c r="F17677" s="144">
        <v>2035</v>
      </c>
      <c r="G17677" s="147">
        <v>16.288365880198047</v>
      </c>
      <c r="H17677" s="147">
        <v>19.465159999999997</v>
      </c>
      <c r="I17677" s="147">
        <v>23.506999999999998</v>
      </c>
      <c r="J17677" s="147">
        <v>26.587769999999999</v>
      </c>
      <c r="K17677" s="147">
        <v>29.67426</v>
      </c>
    </row>
    <row r="17678" spans="2:11" x14ac:dyDescent="0.2">
      <c r="B17678" s="21" t="str">
        <f t="shared" si="276"/>
        <v>Rayside-Balfour (Chelmsford)Ice Accretion2040RCP6.0</v>
      </c>
      <c r="C17678" t="s">
        <v>427</v>
      </c>
      <c r="D17678" t="s">
        <v>486</v>
      </c>
      <c r="E17678" s="144" t="s">
        <v>192</v>
      </c>
      <c r="F17678" s="144">
        <v>2040</v>
      </c>
      <c r="G17678" s="147">
        <v>16.364908952943338</v>
      </c>
      <c r="H17678" s="147">
        <v>19.556459999999998</v>
      </c>
      <c r="I17678" s="147">
        <v>23.620666666666668</v>
      </c>
      <c r="J17678" s="147">
        <v>26.716213333333332</v>
      </c>
      <c r="K17678" s="147">
        <v>29.81748</v>
      </c>
    </row>
    <row r="17679" spans="2:11" x14ac:dyDescent="0.2">
      <c r="B17679" s="21" t="str">
        <f t="shared" si="276"/>
        <v>Rayside-Balfour (Chelmsford)Ice Accretion2045RCP6.0</v>
      </c>
      <c r="C17679" t="s">
        <v>427</v>
      </c>
      <c r="D17679" t="s">
        <v>486</v>
      </c>
      <c r="E17679" s="144" t="s">
        <v>192</v>
      </c>
      <c r="F17679" s="144">
        <v>2045</v>
      </c>
      <c r="G17679" s="147">
        <v>16.44145202568863</v>
      </c>
      <c r="H17679" s="147">
        <v>19.647759999999998</v>
      </c>
      <c r="I17679" s="147">
        <v>23.734333333333336</v>
      </c>
      <c r="J17679" s="147">
        <v>26.844656666666666</v>
      </c>
      <c r="K17679" s="147">
        <v>29.960700000000003</v>
      </c>
    </row>
    <row r="17680" spans="2:11" x14ac:dyDescent="0.2">
      <c r="B17680" s="21" t="str">
        <f t="shared" si="276"/>
        <v>Rayside-Balfour (Chelmsford)Ice Accretion2050RCP6.0</v>
      </c>
      <c r="C17680" t="s">
        <v>427</v>
      </c>
      <c r="D17680" t="s">
        <v>486</v>
      </c>
      <c r="E17680" s="144" t="s">
        <v>192</v>
      </c>
      <c r="F17680" s="144">
        <v>2050</v>
      </c>
      <c r="G17680" s="147">
        <v>16.594538171179213</v>
      </c>
      <c r="H17680" s="147">
        <v>19.844967999999998</v>
      </c>
      <c r="I17680" s="147">
        <v>23.988800000000001</v>
      </c>
      <c r="J17680" s="147">
        <v>27.142147999999999</v>
      </c>
      <c r="K17680" s="147">
        <v>30.29796</v>
      </c>
    </row>
    <row r="17681" spans="2:11" x14ac:dyDescent="0.2">
      <c r="B17681" s="21" t="str">
        <f t="shared" si="276"/>
        <v>Rayside-Balfour (Chelmsford)Ice Accretion2055RCP6.0</v>
      </c>
      <c r="C17681" t="s">
        <v>427</v>
      </c>
      <c r="D17681" t="s">
        <v>486</v>
      </c>
      <c r="E17681" s="144" t="s">
        <v>192</v>
      </c>
      <c r="F17681" s="144">
        <v>2055</v>
      </c>
      <c r="G17681" s="147">
        <v>16.671081243924505</v>
      </c>
      <c r="H17681" s="147">
        <v>19.950875999999997</v>
      </c>
      <c r="I17681" s="147">
        <v>24.129600000000003</v>
      </c>
      <c r="J17681" s="147">
        <v>27.311195999999999</v>
      </c>
      <c r="K17681" s="147">
        <v>30.492000000000001</v>
      </c>
    </row>
    <row r="17682" spans="2:11" x14ac:dyDescent="0.2">
      <c r="B17682" s="21" t="str">
        <f t="shared" si="276"/>
        <v>Rayside-Balfour (Chelmsford)Ice Accretion2060RCP6.0</v>
      </c>
      <c r="C17682" t="s">
        <v>427</v>
      </c>
      <c r="D17682" t="s">
        <v>486</v>
      </c>
      <c r="E17682" s="144" t="s">
        <v>192</v>
      </c>
      <c r="F17682" s="144">
        <v>2060</v>
      </c>
      <c r="G17682" s="147">
        <v>16.747624316669796</v>
      </c>
      <c r="H17682" s="147">
        <v>20.056784</v>
      </c>
      <c r="I17682" s="147">
        <v>24.270400000000002</v>
      </c>
      <c r="J17682" s="147">
        <v>27.480243999999999</v>
      </c>
      <c r="K17682" s="147">
        <v>30.686039999999998</v>
      </c>
    </row>
    <row r="17683" spans="2:11" x14ac:dyDescent="0.2">
      <c r="B17683" s="21" t="str">
        <f t="shared" si="276"/>
        <v>Rayside-Balfour (Chelmsford)Ice Accretion2065RCP6.0</v>
      </c>
      <c r="C17683" t="s">
        <v>427</v>
      </c>
      <c r="D17683" t="s">
        <v>486</v>
      </c>
      <c r="E17683" s="144" t="s">
        <v>192</v>
      </c>
      <c r="F17683" s="144">
        <v>2065</v>
      </c>
      <c r="G17683" s="147">
        <v>16.824167389415088</v>
      </c>
      <c r="H17683" s="147">
        <v>20.162692</v>
      </c>
      <c r="I17683" s="147">
        <v>24.411200000000004</v>
      </c>
      <c r="J17683" s="147">
        <v>27.649291999999999</v>
      </c>
      <c r="K17683" s="147">
        <v>30.88008</v>
      </c>
    </row>
    <row r="17684" spans="2:11" x14ac:dyDescent="0.2">
      <c r="B17684" s="21" t="str">
        <f t="shared" si="276"/>
        <v>Rayside-Balfour (Chelmsford)Ice Accretion2070RCP6.0</v>
      </c>
      <c r="C17684" t="s">
        <v>427</v>
      </c>
      <c r="D17684" t="s">
        <v>486</v>
      </c>
      <c r="E17684" s="144" t="s">
        <v>192</v>
      </c>
      <c r="F17684" s="144">
        <v>2070</v>
      </c>
      <c r="G17684" s="147">
        <v>16.900710462160379</v>
      </c>
      <c r="H17684" s="147">
        <v>20.268599999999999</v>
      </c>
      <c r="I17684" s="147">
        <v>24.552000000000003</v>
      </c>
      <c r="J17684" s="147">
        <v>27.818339999999999</v>
      </c>
      <c r="K17684" s="147">
        <v>31.074119999999997</v>
      </c>
    </row>
    <row r="17685" spans="2:11" x14ac:dyDescent="0.2">
      <c r="B17685" s="21" t="str">
        <f t="shared" si="276"/>
        <v>Rayside-Balfour (Chelmsford)Ice Accretion2075RCP6.0</v>
      </c>
      <c r="C17685" t="s">
        <v>427</v>
      </c>
      <c r="D17685" t="s">
        <v>486</v>
      </c>
      <c r="E17685" s="144" t="s">
        <v>192</v>
      </c>
      <c r="F17685" s="144">
        <v>2075</v>
      </c>
      <c r="G17685" s="147">
        <v>16.770587238493384</v>
      </c>
      <c r="H17685" s="147">
        <v>20.13165</v>
      </c>
      <c r="I17685" s="147">
        <v>24.398000000000003</v>
      </c>
      <c r="J17685" s="147">
        <v>27.656749999999999</v>
      </c>
      <c r="K17685" s="147">
        <v>30.900869999999998</v>
      </c>
    </row>
    <row r="17686" spans="2:11" x14ac:dyDescent="0.2">
      <c r="B17686" s="21" t="str">
        <f t="shared" si="276"/>
        <v>Rayside-Balfour (Chelmsford)Ice Accretion2080RCP6.0</v>
      </c>
      <c r="C17686" t="s">
        <v>427</v>
      </c>
      <c r="D17686" t="s">
        <v>486</v>
      </c>
      <c r="E17686" s="144" t="s">
        <v>192</v>
      </c>
      <c r="F17686" s="144">
        <v>2080</v>
      </c>
      <c r="G17686" s="147">
        <v>16.640464014826389</v>
      </c>
      <c r="H17686" s="147">
        <v>19.994700000000002</v>
      </c>
      <c r="I17686" s="147">
        <v>24.244</v>
      </c>
      <c r="J17686" s="147">
        <v>27.495159999999998</v>
      </c>
      <c r="K17686" s="147">
        <v>30.727620000000002</v>
      </c>
    </row>
    <row r="17687" spans="2:11" x14ac:dyDescent="0.2">
      <c r="B17687" s="21" t="str">
        <f t="shared" si="276"/>
        <v>Rayside-Balfour (Chelmsford)Ice Accretion2085RCP6.0</v>
      </c>
      <c r="C17687" t="s">
        <v>427</v>
      </c>
      <c r="D17687" t="s">
        <v>486</v>
      </c>
      <c r="E17687" s="144" t="s">
        <v>192</v>
      </c>
      <c r="F17687" s="144">
        <v>2085</v>
      </c>
      <c r="G17687" s="147">
        <v>16.510340791159393</v>
      </c>
      <c r="H17687" s="147">
        <v>19.857749999999999</v>
      </c>
      <c r="I17687" s="147">
        <v>24.09</v>
      </c>
      <c r="J17687" s="147">
        <v>27.333569999999998</v>
      </c>
      <c r="K17687" s="147">
        <v>30.554370000000002</v>
      </c>
    </row>
    <row r="17688" spans="2:11" x14ac:dyDescent="0.2">
      <c r="B17688" s="21" t="str">
        <f t="shared" si="276"/>
        <v>Rayside-Balfour (Chelmsford)Ice Accretion2090RCP6.0</v>
      </c>
      <c r="C17688" t="s">
        <v>427</v>
      </c>
      <c r="D17688" t="s">
        <v>486</v>
      </c>
      <c r="E17688" s="144" t="s">
        <v>192</v>
      </c>
      <c r="F17688" s="144">
        <v>2090</v>
      </c>
      <c r="G17688" s="147">
        <v>16.385320439008751</v>
      </c>
      <c r="H17688" s="147">
        <v>19.751233333333332</v>
      </c>
      <c r="I17688" s="147">
        <v>24.009333333333334</v>
      </c>
      <c r="J17688" s="147">
        <v>27.263133333333332</v>
      </c>
      <c r="K17688" s="147">
        <v>30.501240000000003</v>
      </c>
    </row>
    <row r="17689" spans="2:11" x14ac:dyDescent="0.2">
      <c r="B17689" s="21" t="str">
        <f t="shared" si="276"/>
        <v>Rayside-Balfour (Chelmsford)Ice Accretion2095RCP6.0</v>
      </c>
      <c r="C17689" t="s">
        <v>427</v>
      </c>
      <c r="D17689" t="s">
        <v>486</v>
      </c>
      <c r="E17689" s="144" t="s">
        <v>192</v>
      </c>
      <c r="F17689" s="144">
        <v>2095</v>
      </c>
      <c r="G17689" s="147">
        <v>16.390423310525101</v>
      </c>
      <c r="H17689" s="147">
        <v>19.781666666666666</v>
      </c>
      <c r="I17689" s="147">
        <v>24.082666666666668</v>
      </c>
      <c r="J17689" s="147">
        <v>27.354286666666667</v>
      </c>
      <c r="K17689" s="147">
        <v>30.621359999999999</v>
      </c>
    </row>
    <row r="17690" spans="2:11" x14ac:dyDescent="0.2">
      <c r="B17690" s="21" t="str">
        <f t="shared" si="276"/>
        <v>Rayside-Balfour (Chelmsford)Ice Accretion2100RCP6.0</v>
      </c>
      <c r="C17690" t="s">
        <v>427</v>
      </c>
      <c r="D17690" t="s">
        <v>486</v>
      </c>
      <c r="E17690" s="144" t="s">
        <v>192</v>
      </c>
      <c r="F17690" s="144">
        <v>2100</v>
      </c>
      <c r="G17690" s="147">
        <v>16.395526182041454</v>
      </c>
      <c r="H17690" s="147">
        <v>19.812099999999997</v>
      </c>
      <c r="I17690" s="147">
        <v>24.156000000000002</v>
      </c>
      <c r="J17690" s="147">
        <v>27.445440000000001</v>
      </c>
      <c r="K17690" s="147">
        <v>30.741479999999999</v>
      </c>
    </row>
    <row r="17691" spans="2:11" x14ac:dyDescent="0.2">
      <c r="B17691" s="21" t="str">
        <f t="shared" si="276"/>
        <v>Rayside-Balfour (Chelmsford)Ice Accretion2023RCP8.5</v>
      </c>
      <c r="C17691" t="s">
        <v>427</v>
      </c>
      <c r="D17691" t="s">
        <v>486</v>
      </c>
      <c r="E17691" s="144" t="s">
        <v>191</v>
      </c>
      <c r="F17691" s="144">
        <v>2023</v>
      </c>
      <c r="G17691" s="147">
        <v>16.058736661962172</v>
      </c>
      <c r="H17691" s="147">
        <v>19.191259999999996</v>
      </c>
      <c r="I17691" s="147">
        <v>23.165999999999997</v>
      </c>
      <c r="J17691" s="147">
        <v>26.202439999999999</v>
      </c>
      <c r="K17691" s="147">
        <v>29.244599999999998</v>
      </c>
    </row>
    <row r="17692" spans="2:11" x14ac:dyDescent="0.2">
      <c r="B17692" s="21" t="str">
        <f t="shared" si="276"/>
        <v>Rayside-Balfour (Chelmsford)Ice Accretion2025RCP8.5</v>
      </c>
      <c r="C17692" t="s">
        <v>427</v>
      </c>
      <c r="D17692" t="s">
        <v>486</v>
      </c>
      <c r="E17692" s="144" t="s">
        <v>191</v>
      </c>
      <c r="F17692" s="144">
        <v>2025</v>
      </c>
      <c r="G17692" s="147">
        <v>16.211822807452755</v>
      </c>
      <c r="H17692" s="147">
        <v>19.373859999999997</v>
      </c>
      <c r="I17692" s="147">
        <v>23.393333333333331</v>
      </c>
      <c r="J17692" s="147">
        <v>26.459326666666666</v>
      </c>
      <c r="K17692" s="147">
        <v>29.531040000000001</v>
      </c>
    </row>
    <row r="17693" spans="2:11" x14ac:dyDescent="0.2">
      <c r="B17693" s="21" t="str">
        <f t="shared" si="276"/>
        <v>Rayside-Balfour (Chelmsford)Ice Accretion2030RCP8.5</v>
      </c>
      <c r="C17693" t="s">
        <v>427</v>
      </c>
      <c r="D17693" t="s">
        <v>486</v>
      </c>
      <c r="E17693" s="144" t="s">
        <v>191</v>
      </c>
      <c r="F17693" s="144">
        <v>2030</v>
      </c>
      <c r="G17693" s="147">
        <v>16.364908952943338</v>
      </c>
      <c r="H17693" s="147">
        <v>19.556459999999998</v>
      </c>
      <c r="I17693" s="147">
        <v>23.620666666666668</v>
      </c>
      <c r="J17693" s="147">
        <v>26.716213333333332</v>
      </c>
      <c r="K17693" s="147">
        <v>29.81748</v>
      </c>
    </row>
    <row r="17694" spans="2:11" x14ac:dyDescent="0.2">
      <c r="B17694" s="21" t="str">
        <f t="shared" si="276"/>
        <v>Rayside-Balfour (Chelmsford)Ice Accretion2035RCP8.5</v>
      </c>
      <c r="C17694" t="s">
        <v>427</v>
      </c>
      <c r="D17694" t="s">
        <v>486</v>
      </c>
      <c r="E17694" s="144" t="s">
        <v>191</v>
      </c>
      <c r="F17694" s="144">
        <v>2035</v>
      </c>
      <c r="G17694" s="147">
        <v>16.517995098433921</v>
      </c>
      <c r="H17694" s="147">
        <v>19.739059999999998</v>
      </c>
      <c r="I17694" s="147">
        <v>23.848000000000003</v>
      </c>
      <c r="J17694" s="147">
        <v>26.973099999999999</v>
      </c>
      <c r="K17694" s="147">
        <v>30.103920000000002</v>
      </c>
    </row>
    <row r="17695" spans="2:11" x14ac:dyDescent="0.2">
      <c r="B17695" s="21" t="str">
        <f t="shared" si="276"/>
        <v>Rayside-Balfour (Chelmsford)Ice Accretion2040RCP8.5</v>
      </c>
      <c r="C17695" t="s">
        <v>427</v>
      </c>
      <c r="D17695" t="s">
        <v>486</v>
      </c>
      <c r="E17695" s="144" t="s">
        <v>191</v>
      </c>
      <c r="F17695" s="144">
        <v>2040</v>
      </c>
      <c r="G17695" s="147">
        <v>16.645566886342742</v>
      </c>
      <c r="H17695" s="147">
        <v>19.915573333333331</v>
      </c>
      <c r="I17695" s="147">
        <v>24.082666666666668</v>
      </c>
      <c r="J17695" s="147">
        <v>27.254846666666666</v>
      </c>
      <c r="K17695" s="147">
        <v>30.427320000000002</v>
      </c>
    </row>
    <row r="17696" spans="2:11" x14ac:dyDescent="0.2">
      <c r="B17696" s="21" t="str">
        <f t="shared" si="276"/>
        <v>Rayside-Balfour (Chelmsford)Ice Accretion2045RCP8.5</v>
      </c>
      <c r="C17696" t="s">
        <v>427</v>
      </c>
      <c r="D17696" t="s">
        <v>486</v>
      </c>
      <c r="E17696" s="144" t="s">
        <v>191</v>
      </c>
      <c r="F17696" s="144">
        <v>2045</v>
      </c>
      <c r="G17696" s="147">
        <v>16.773138674251559</v>
      </c>
      <c r="H17696" s="147">
        <v>20.092086666666667</v>
      </c>
      <c r="I17696" s="147">
        <v>24.317333333333337</v>
      </c>
      <c r="J17696" s="147">
        <v>27.536593333333332</v>
      </c>
      <c r="K17696" s="147">
        <v>30.750719999999998</v>
      </c>
    </row>
    <row r="17697" spans="2:11" x14ac:dyDescent="0.2">
      <c r="B17697" s="21" t="str">
        <f t="shared" si="276"/>
        <v>Rayside-Balfour (Chelmsford)Ice Accretion2050RCP8.5</v>
      </c>
      <c r="C17697" t="s">
        <v>427</v>
      </c>
      <c r="D17697" t="s">
        <v>486</v>
      </c>
      <c r="E17697" s="144" t="s">
        <v>191</v>
      </c>
      <c r="F17697" s="144">
        <v>2050</v>
      </c>
      <c r="G17697" s="147">
        <v>16.727212830604387</v>
      </c>
      <c r="H17697" s="147">
        <v>20.085999999999999</v>
      </c>
      <c r="I17697" s="147">
        <v>24.346666666666668</v>
      </c>
      <c r="J17697" s="147">
        <v>27.602886666666667</v>
      </c>
      <c r="K17697" s="147">
        <v>30.843119999999999</v>
      </c>
    </row>
    <row r="17698" spans="2:11" x14ac:dyDescent="0.2">
      <c r="B17698" s="21" t="str">
        <f t="shared" si="276"/>
        <v>Rayside-Balfour (Chelmsford)Ice Accretion2055RCP8.5</v>
      </c>
      <c r="C17698" t="s">
        <v>427</v>
      </c>
      <c r="D17698" t="s">
        <v>486</v>
      </c>
      <c r="E17698" s="144" t="s">
        <v>191</v>
      </c>
      <c r="F17698" s="144">
        <v>2055</v>
      </c>
      <c r="G17698" s="147">
        <v>16.553715199048391</v>
      </c>
      <c r="H17698" s="147">
        <v>19.903400000000001</v>
      </c>
      <c r="I17698" s="147">
        <v>24.141333333333336</v>
      </c>
      <c r="J17698" s="147">
        <v>27.38743333333333</v>
      </c>
      <c r="K17698" s="147">
        <v>30.612120000000001</v>
      </c>
    </row>
    <row r="17699" spans="2:11" x14ac:dyDescent="0.2">
      <c r="B17699" s="21" t="str">
        <f t="shared" si="276"/>
        <v>Rayside-Balfour (Chelmsford)Ice Accretion2060RCP8.5</v>
      </c>
      <c r="C17699" t="s">
        <v>427</v>
      </c>
      <c r="D17699" t="s">
        <v>486</v>
      </c>
      <c r="E17699" s="144" t="s">
        <v>191</v>
      </c>
      <c r="F17699" s="144">
        <v>2060</v>
      </c>
      <c r="G17699" s="147">
        <v>16.385320439008751</v>
      </c>
      <c r="H17699" s="147">
        <v>19.751233333333332</v>
      </c>
      <c r="I17699" s="147">
        <v>24.009333333333334</v>
      </c>
      <c r="J17699" s="147">
        <v>27.263133333333332</v>
      </c>
      <c r="K17699" s="147">
        <v>30.501240000000003</v>
      </c>
    </row>
    <row r="17700" spans="2:11" x14ac:dyDescent="0.2">
      <c r="B17700" s="21" t="str">
        <f t="shared" si="276"/>
        <v>Rayside-Balfour (Chelmsford)Ice Accretion2065RCP8.5</v>
      </c>
      <c r="C17700" t="s">
        <v>427</v>
      </c>
      <c r="D17700" t="s">
        <v>486</v>
      </c>
      <c r="E17700" s="144" t="s">
        <v>191</v>
      </c>
      <c r="F17700" s="144">
        <v>2065</v>
      </c>
      <c r="G17700" s="147">
        <v>16.390423310525101</v>
      </c>
      <c r="H17700" s="147">
        <v>19.781666666666666</v>
      </c>
      <c r="I17700" s="147">
        <v>24.082666666666668</v>
      </c>
      <c r="J17700" s="147">
        <v>27.354286666666667</v>
      </c>
      <c r="K17700" s="147">
        <v>30.621359999999999</v>
      </c>
    </row>
    <row r="17701" spans="2:11" x14ac:dyDescent="0.2">
      <c r="B17701" s="21" t="str">
        <f t="shared" si="276"/>
        <v>Rayside-Balfour (Chelmsford)Ice Accretion2070RCP8.5</v>
      </c>
      <c r="C17701" t="s">
        <v>427</v>
      </c>
      <c r="D17701" t="s">
        <v>486</v>
      </c>
      <c r="E17701" s="144" t="s">
        <v>191</v>
      </c>
      <c r="F17701" s="144">
        <v>2070</v>
      </c>
      <c r="G17701" s="147">
        <v>16.099559634092994</v>
      </c>
      <c r="H17701" s="147">
        <v>19.489506666666664</v>
      </c>
      <c r="I17701" s="147">
        <v>23.782</v>
      </c>
      <c r="J17701" s="147">
        <v>27.039393333333333</v>
      </c>
      <c r="K17701" s="147">
        <v>30.29796</v>
      </c>
    </row>
    <row r="17702" spans="2:11" x14ac:dyDescent="0.2">
      <c r="B17702" s="21" t="str">
        <f t="shared" si="276"/>
        <v>Rayside-Balfour (Chelmsford)Ice Accretion2075RCP8.5</v>
      </c>
      <c r="C17702" t="s">
        <v>427</v>
      </c>
      <c r="D17702" t="s">
        <v>486</v>
      </c>
      <c r="E17702" s="144" t="s">
        <v>191</v>
      </c>
      <c r="F17702" s="144">
        <v>2075</v>
      </c>
      <c r="G17702" s="147">
        <v>15.803593086144533</v>
      </c>
      <c r="H17702" s="147">
        <v>19.166913333333333</v>
      </c>
      <c r="I17702" s="147">
        <v>23.408000000000001</v>
      </c>
      <c r="J17702" s="147">
        <v>26.633346666666668</v>
      </c>
      <c r="K17702" s="147">
        <v>29.854439999999997</v>
      </c>
    </row>
    <row r="17703" spans="2:11" x14ac:dyDescent="0.2">
      <c r="B17703" s="21" t="str">
        <f t="shared" si="276"/>
        <v>Rayside-Balfour (Chelmsford)Ice Accretion2080RCP8.5</v>
      </c>
      <c r="C17703" t="s">
        <v>427</v>
      </c>
      <c r="D17703" t="s">
        <v>486</v>
      </c>
      <c r="E17703" s="144" t="s">
        <v>191</v>
      </c>
      <c r="F17703" s="144">
        <v>2080</v>
      </c>
      <c r="G17703" s="147">
        <v>15.507626538196071</v>
      </c>
      <c r="H17703" s="147">
        <v>18.84432</v>
      </c>
      <c r="I17703" s="147">
        <v>23.033999999999999</v>
      </c>
      <c r="J17703" s="147">
        <v>26.2273</v>
      </c>
      <c r="K17703" s="147">
        <v>29.410919999999997</v>
      </c>
    </row>
    <row r="17704" spans="2:11" x14ac:dyDescent="0.2">
      <c r="B17704" s="21" t="str">
        <f t="shared" si="276"/>
        <v>Rayside-Balfour (Chelmsford)Ice Accretion2085RCP8.5</v>
      </c>
      <c r="C17704" t="s">
        <v>427</v>
      </c>
      <c r="D17704" t="s">
        <v>486</v>
      </c>
      <c r="E17704" s="144" t="s">
        <v>191</v>
      </c>
      <c r="F17704" s="144">
        <v>2085</v>
      </c>
      <c r="G17704" s="147">
        <v>15.446392079999837</v>
      </c>
      <c r="H17704" s="147">
        <v>18.816929999999999</v>
      </c>
      <c r="I17704" s="147">
        <v>23.067</v>
      </c>
      <c r="J17704" s="147">
        <v>26.289450000000002</v>
      </c>
      <c r="K17704" s="147">
        <v>29.507939999999998</v>
      </c>
    </row>
    <row r="17705" spans="2:11" x14ac:dyDescent="0.2">
      <c r="B17705" s="21" t="str">
        <f t="shared" si="276"/>
        <v>Rayside-Balfour (Chelmsford)Ice Accretion2090RCP8.5</v>
      </c>
      <c r="C17705" t="s">
        <v>427</v>
      </c>
      <c r="D17705" t="s">
        <v>486</v>
      </c>
      <c r="E17705" s="144" t="s">
        <v>191</v>
      </c>
      <c r="F17705" s="144">
        <v>2090</v>
      </c>
      <c r="G17705" s="147">
        <v>15.385157621803604</v>
      </c>
      <c r="H17705" s="147">
        <v>18.789539999999995</v>
      </c>
      <c r="I17705" s="147">
        <v>23.1</v>
      </c>
      <c r="J17705" s="147">
        <v>26.351600000000001</v>
      </c>
      <c r="K17705" s="147">
        <v>29.604960000000002</v>
      </c>
    </row>
    <row r="17706" spans="2:11" x14ac:dyDescent="0.2">
      <c r="B17706" s="21" t="str">
        <f t="shared" si="276"/>
        <v>Rayside-Balfour (Chelmsford)Ice Accretion2095RCP8.5</v>
      </c>
      <c r="C17706" t="s">
        <v>427</v>
      </c>
      <c r="D17706" t="s">
        <v>486</v>
      </c>
      <c r="E17706" s="144" t="s">
        <v>191</v>
      </c>
      <c r="F17706" s="144">
        <v>2095</v>
      </c>
      <c r="G17706" s="147">
        <v>15.385157621803604</v>
      </c>
      <c r="H17706" s="147">
        <v>18.789539999999995</v>
      </c>
      <c r="I17706" s="147">
        <v>23.1</v>
      </c>
      <c r="J17706" s="147">
        <v>26.351600000000001</v>
      </c>
      <c r="K17706" s="147">
        <v>29.604960000000002</v>
      </c>
    </row>
    <row r="17707" spans="2:11" x14ac:dyDescent="0.2">
      <c r="B17707" s="21" t="str">
        <f t="shared" si="276"/>
        <v>Rayside-Balfour (Chelmsford)Ice Accretion2100RCP8.5</v>
      </c>
      <c r="C17707" t="s">
        <v>427</v>
      </c>
      <c r="D17707" t="s">
        <v>486</v>
      </c>
      <c r="E17707" s="144" t="s">
        <v>191</v>
      </c>
      <c r="F17707" s="144">
        <v>2100</v>
      </c>
      <c r="G17707" s="147">
        <v>15.385157621803604</v>
      </c>
      <c r="H17707" s="147">
        <v>18.789539999999995</v>
      </c>
      <c r="I17707" s="147">
        <v>23.1</v>
      </c>
      <c r="J17707" s="147">
        <v>26.351600000000001</v>
      </c>
      <c r="K17707" s="147">
        <v>29.604960000000002</v>
      </c>
    </row>
    <row r="17708" spans="2:11" x14ac:dyDescent="0.2">
      <c r="B17708" s="21" t="str">
        <f t="shared" si="276"/>
        <v>Rayside-Balfour (Chelmsford)Wind2023RCP4.5</v>
      </c>
      <c r="C17708" t="s">
        <v>427</v>
      </c>
      <c r="D17708" t="s">
        <v>1</v>
      </c>
      <c r="E17708" s="144" t="s">
        <v>193</v>
      </c>
      <c r="F17708" s="144">
        <v>2023</v>
      </c>
      <c r="G17708" s="147">
        <v>79.181942979216927</v>
      </c>
      <c r="H17708" s="147">
        <v>85.290114000000017</v>
      </c>
      <c r="I17708" s="147">
        <v>91.718900000000005</v>
      </c>
      <c r="J17708" s="147">
        <v>98.148960000000002</v>
      </c>
      <c r="K17708" s="147">
        <v>104.58029399999999</v>
      </c>
    </row>
    <row r="17709" spans="2:11" x14ac:dyDescent="0.2">
      <c r="B17709" s="21" t="str">
        <f t="shared" si="276"/>
        <v>Rayside-Balfour (Chelmsford)Wind2025RCP4.5</v>
      </c>
      <c r="C17709" t="s">
        <v>427</v>
      </c>
      <c r="D17709" t="s">
        <v>1</v>
      </c>
      <c r="E17709" s="144" t="s">
        <v>193</v>
      </c>
      <c r="F17709" s="144">
        <v>2025</v>
      </c>
      <c r="G17709" s="147">
        <v>79.288021795354609</v>
      </c>
      <c r="H17709" s="147">
        <v>85.411417000000014</v>
      </c>
      <c r="I17709" s="147">
        <v>91.856916666666677</v>
      </c>
      <c r="J17709" s="147">
        <v>98.301506333333336</v>
      </c>
      <c r="K17709" s="147">
        <v>104.748007</v>
      </c>
    </row>
    <row r="17710" spans="2:11" x14ac:dyDescent="0.2">
      <c r="B17710" s="21" t="str">
        <f t="shared" si="276"/>
        <v>Rayside-Balfour (Chelmsford)Wind2030RCP4.5</v>
      </c>
      <c r="C17710" t="s">
        <v>427</v>
      </c>
      <c r="D17710" t="s">
        <v>1</v>
      </c>
      <c r="E17710" s="144" t="s">
        <v>193</v>
      </c>
      <c r="F17710" s="144">
        <v>2030</v>
      </c>
      <c r="G17710" s="147">
        <v>79.394100611492291</v>
      </c>
      <c r="H17710" s="147">
        <v>85.532720000000012</v>
      </c>
      <c r="I17710" s="147">
        <v>91.994933333333336</v>
      </c>
      <c r="J17710" s="147">
        <v>98.454052666666669</v>
      </c>
      <c r="K17710" s="147">
        <v>104.91571999999999</v>
      </c>
    </row>
    <row r="17711" spans="2:11" x14ac:dyDescent="0.2">
      <c r="B17711" s="21" t="str">
        <f t="shared" si="276"/>
        <v>Rayside-Balfour (Chelmsford)Wind2035RCP4.5</v>
      </c>
      <c r="C17711" t="s">
        <v>427</v>
      </c>
      <c r="D17711" t="s">
        <v>1</v>
      </c>
      <c r="E17711" s="144" t="s">
        <v>193</v>
      </c>
      <c r="F17711" s="144">
        <v>2035</v>
      </c>
      <c r="G17711" s="147">
        <v>79.500179427629973</v>
      </c>
      <c r="H17711" s="147">
        <v>85.654023000000009</v>
      </c>
      <c r="I17711" s="147">
        <v>92.132949999999994</v>
      </c>
      <c r="J17711" s="147">
        <v>98.606599000000017</v>
      </c>
      <c r="K17711" s="147">
        <v>105.083433</v>
      </c>
    </row>
    <row r="17712" spans="2:11" x14ac:dyDescent="0.2">
      <c r="B17712" s="21" t="str">
        <f t="shared" si="276"/>
        <v>Rayside-Balfour (Chelmsford)Wind2040RCP4.5</v>
      </c>
      <c r="C17712" t="s">
        <v>427</v>
      </c>
      <c r="D17712" t="s">
        <v>1</v>
      </c>
      <c r="E17712" s="144" t="s">
        <v>193</v>
      </c>
      <c r="F17712" s="144">
        <v>2040</v>
      </c>
      <c r="G17712" s="147">
        <v>79.60625824376767</v>
      </c>
      <c r="H17712" s="147">
        <v>85.775326000000007</v>
      </c>
      <c r="I17712" s="147">
        <v>92.270966666666666</v>
      </c>
      <c r="J17712" s="147">
        <v>98.75914533333335</v>
      </c>
      <c r="K17712" s="147">
        <v>105.25114600000001</v>
      </c>
    </row>
    <row r="17713" spans="2:11" x14ac:dyDescent="0.2">
      <c r="B17713" s="21" t="str">
        <f t="shared" si="276"/>
        <v>Rayside-Balfour (Chelmsford)Wind2045RCP4.5</v>
      </c>
      <c r="C17713" t="s">
        <v>427</v>
      </c>
      <c r="D17713" t="s">
        <v>1</v>
      </c>
      <c r="E17713" s="144" t="s">
        <v>193</v>
      </c>
      <c r="F17713" s="144">
        <v>2045</v>
      </c>
      <c r="G17713" s="147">
        <v>79.712337059905352</v>
      </c>
      <c r="H17713" s="147">
        <v>85.896629000000004</v>
      </c>
      <c r="I17713" s="147">
        <v>92.408983333333339</v>
      </c>
      <c r="J17713" s="147">
        <v>98.911691666666684</v>
      </c>
      <c r="K17713" s="147">
        <v>105.418859</v>
      </c>
    </row>
    <row r="17714" spans="2:11" x14ac:dyDescent="0.2">
      <c r="B17714" s="21" t="str">
        <f t="shared" si="276"/>
        <v>Rayside-Balfour (Chelmsford)Wind2050RCP4.5</v>
      </c>
      <c r="C17714" t="s">
        <v>427</v>
      </c>
      <c r="D17714" t="s">
        <v>1</v>
      </c>
      <c r="E17714" s="144" t="s">
        <v>193</v>
      </c>
      <c r="F17714" s="144">
        <v>2050</v>
      </c>
      <c r="G17714" s="147">
        <v>79.860847402498109</v>
      </c>
      <c r="H17714" s="147">
        <v>86.055169200000009</v>
      </c>
      <c r="I17714" s="147">
        <v>92.577939999999998</v>
      </c>
      <c r="J17714" s="147">
        <v>99.089554200000009</v>
      </c>
      <c r="K17714" s="147">
        <v>105.60732</v>
      </c>
    </row>
    <row r="17715" spans="2:11" x14ac:dyDescent="0.2">
      <c r="B17715" s="21" t="str">
        <f t="shared" si="276"/>
        <v>Rayside-Balfour (Chelmsford)Wind2055RCP4.5</v>
      </c>
      <c r="C17715" t="s">
        <v>427</v>
      </c>
      <c r="D17715" t="s">
        <v>1</v>
      </c>
      <c r="E17715" s="144" t="s">
        <v>193</v>
      </c>
      <c r="F17715" s="144">
        <v>2055</v>
      </c>
      <c r="G17715" s="147">
        <v>79.903278928953171</v>
      </c>
      <c r="H17715" s="147">
        <v>86.092406400000002</v>
      </c>
      <c r="I17715" s="147">
        <v>92.608879999999999</v>
      </c>
      <c r="J17715" s="147">
        <v>99.114870400000015</v>
      </c>
      <c r="K17715" s="147">
        <v>105.628068</v>
      </c>
    </row>
    <row r="17716" spans="2:11" x14ac:dyDescent="0.2">
      <c r="B17716" s="21" t="str">
        <f t="shared" si="276"/>
        <v>Rayside-Balfour (Chelmsford)Wind2060RCP4.5</v>
      </c>
      <c r="C17716" t="s">
        <v>427</v>
      </c>
      <c r="D17716" t="s">
        <v>1</v>
      </c>
      <c r="E17716" s="144" t="s">
        <v>193</v>
      </c>
      <c r="F17716" s="144">
        <v>2060</v>
      </c>
      <c r="G17716" s="147">
        <v>79.945710455408246</v>
      </c>
      <c r="H17716" s="147">
        <v>86.129643600000009</v>
      </c>
      <c r="I17716" s="147">
        <v>92.639819999999986</v>
      </c>
      <c r="J17716" s="147">
        <v>99.140186600000007</v>
      </c>
      <c r="K17716" s="147">
        <v>105.648816</v>
      </c>
    </row>
    <row r="17717" spans="2:11" x14ac:dyDescent="0.2">
      <c r="B17717" s="21" t="str">
        <f t="shared" si="276"/>
        <v>Rayside-Balfour (Chelmsford)Wind2065RCP4.5</v>
      </c>
      <c r="C17717" t="s">
        <v>427</v>
      </c>
      <c r="D17717" t="s">
        <v>1</v>
      </c>
      <c r="E17717" s="144" t="s">
        <v>193</v>
      </c>
      <c r="F17717" s="144">
        <v>2065</v>
      </c>
      <c r="G17717" s="147">
        <v>79.988141981863308</v>
      </c>
      <c r="H17717" s="147">
        <v>86.166880800000001</v>
      </c>
      <c r="I17717" s="147">
        <v>92.670759999999987</v>
      </c>
      <c r="J17717" s="147">
        <v>99.165502800000013</v>
      </c>
      <c r="K17717" s="147">
        <v>105.66956399999999</v>
      </c>
    </row>
    <row r="17718" spans="2:11" x14ac:dyDescent="0.2">
      <c r="B17718" s="21" t="str">
        <f t="shared" si="276"/>
        <v>Rayside-Balfour (Chelmsford)Wind2070RCP4.5</v>
      </c>
      <c r="C17718" t="s">
        <v>427</v>
      </c>
      <c r="D17718" t="s">
        <v>1</v>
      </c>
      <c r="E17718" s="144" t="s">
        <v>193</v>
      </c>
      <c r="F17718" s="144">
        <v>2070</v>
      </c>
      <c r="G17718" s="147">
        <v>80.030573508318383</v>
      </c>
      <c r="H17718" s="147">
        <v>86.204118000000008</v>
      </c>
      <c r="I17718" s="147">
        <v>92.701699999999988</v>
      </c>
      <c r="J17718" s="147">
        <v>99.190819000000005</v>
      </c>
      <c r="K17718" s="147">
        <v>105.69031199999999</v>
      </c>
    </row>
    <row r="17719" spans="2:11" x14ac:dyDescent="0.2">
      <c r="B17719" s="21" t="str">
        <f t="shared" si="276"/>
        <v>Rayside-Balfour (Chelmsford)Wind2075RCP4.5</v>
      </c>
      <c r="C17719" t="s">
        <v>427</v>
      </c>
      <c r="D17719" t="s">
        <v>1</v>
      </c>
      <c r="E17719" s="144" t="s">
        <v>193</v>
      </c>
      <c r="F17719" s="144">
        <v>2075</v>
      </c>
      <c r="G17719" s="147">
        <v>80.114388869217294</v>
      </c>
      <c r="H17719" s="147">
        <v>86.311316000000005</v>
      </c>
      <c r="I17719" s="147">
        <v>92.838199999999986</v>
      </c>
      <c r="J17719" s="147">
        <v>99.354725166666668</v>
      </c>
      <c r="K17719" s="147">
        <v>105.878773</v>
      </c>
    </row>
    <row r="17720" spans="2:11" x14ac:dyDescent="0.2">
      <c r="B17720" s="21" t="str">
        <f t="shared" si="276"/>
        <v>Rayside-Balfour (Chelmsford)Wind2080RCP4.5</v>
      </c>
      <c r="C17720" t="s">
        <v>427</v>
      </c>
      <c r="D17720" t="s">
        <v>1</v>
      </c>
      <c r="E17720" s="144" t="s">
        <v>193</v>
      </c>
      <c r="F17720" s="144">
        <v>2080</v>
      </c>
      <c r="G17720" s="147">
        <v>80.198204230116204</v>
      </c>
      <c r="H17720" s="147">
        <v>86.418514000000002</v>
      </c>
      <c r="I17720" s="147">
        <v>92.974699999999999</v>
      </c>
      <c r="J17720" s="147">
        <v>99.518631333333332</v>
      </c>
      <c r="K17720" s="147">
        <v>106.067234</v>
      </c>
    </row>
    <row r="17721" spans="2:11" x14ac:dyDescent="0.2">
      <c r="B17721" s="21" t="str">
        <f t="shared" si="276"/>
        <v>Rayside-Balfour (Chelmsford)Wind2085RCP4.5</v>
      </c>
      <c r="C17721" t="s">
        <v>427</v>
      </c>
      <c r="D17721" t="s">
        <v>1</v>
      </c>
      <c r="E17721" s="144" t="s">
        <v>193</v>
      </c>
      <c r="F17721" s="144">
        <v>2085</v>
      </c>
      <c r="G17721" s="147">
        <v>80.282019591015114</v>
      </c>
      <c r="H17721" s="147">
        <v>86.525711999999999</v>
      </c>
      <c r="I17721" s="147">
        <v>93.111199999999997</v>
      </c>
      <c r="J17721" s="147">
        <v>99.682537499999995</v>
      </c>
      <c r="K17721" s="147">
        <v>106.255695</v>
      </c>
    </row>
    <row r="17722" spans="2:11" x14ac:dyDescent="0.2">
      <c r="B17722" s="21" t="str">
        <f t="shared" si="276"/>
        <v>Rayside-Balfour (Chelmsford)Wind2090RCP4.5</v>
      </c>
      <c r="C17722" t="s">
        <v>427</v>
      </c>
      <c r="D17722" t="s">
        <v>1</v>
      </c>
      <c r="E17722" s="144" t="s">
        <v>193</v>
      </c>
      <c r="F17722" s="144">
        <v>2090</v>
      </c>
      <c r="G17722" s="147">
        <v>80.365834951914024</v>
      </c>
      <c r="H17722" s="147">
        <v>86.63291000000001</v>
      </c>
      <c r="I17722" s="147">
        <v>93.247699999999995</v>
      </c>
      <c r="J17722" s="147">
        <v>99.846443666666673</v>
      </c>
      <c r="K17722" s="147">
        <v>106.44415599999999</v>
      </c>
    </row>
    <row r="17723" spans="2:11" x14ac:dyDescent="0.2">
      <c r="B17723" s="21" t="str">
        <f t="shared" si="276"/>
        <v>Rayside-Balfour (Chelmsford)Wind2095RCP4.5</v>
      </c>
      <c r="C17723" t="s">
        <v>427</v>
      </c>
      <c r="D17723" t="s">
        <v>1</v>
      </c>
      <c r="E17723" s="144" t="s">
        <v>193</v>
      </c>
      <c r="F17723" s="144">
        <v>2095</v>
      </c>
      <c r="G17723" s="147">
        <v>80.449650312812935</v>
      </c>
      <c r="H17723" s="147">
        <v>86.740108000000006</v>
      </c>
      <c r="I17723" s="147">
        <v>93.384200000000007</v>
      </c>
      <c r="J17723" s="147">
        <v>100.01034983333334</v>
      </c>
      <c r="K17723" s="147">
        <v>106.632617</v>
      </c>
    </row>
    <row r="17724" spans="2:11" x14ac:dyDescent="0.2">
      <c r="B17724" s="21" t="str">
        <f t="shared" si="276"/>
        <v>Rayside-Balfour (Chelmsford)Wind2100RCP4.5</v>
      </c>
      <c r="C17724" t="s">
        <v>427</v>
      </c>
      <c r="D17724" t="s">
        <v>1</v>
      </c>
      <c r="E17724" s="144" t="s">
        <v>193</v>
      </c>
      <c r="F17724" s="144">
        <v>2100</v>
      </c>
      <c r="G17724" s="147">
        <v>80.533465673711845</v>
      </c>
      <c r="H17724" s="147">
        <v>86.847306000000003</v>
      </c>
      <c r="I17724" s="147">
        <v>93.520700000000005</v>
      </c>
      <c r="J17724" s="147">
        <v>100.174256</v>
      </c>
      <c r="K17724" s="147">
        <v>106.821078</v>
      </c>
    </row>
    <row r="17725" spans="2:11" x14ac:dyDescent="0.2">
      <c r="B17725" s="21" t="str">
        <f t="shared" si="276"/>
        <v>Rayside-Balfour (Chelmsford)Wind2023RCP6.0</v>
      </c>
      <c r="C17725" t="s">
        <v>427</v>
      </c>
      <c r="D17725" t="s">
        <v>1</v>
      </c>
      <c r="E17725" s="144" t="s">
        <v>192</v>
      </c>
      <c r="F17725" s="144">
        <v>2023</v>
      </c>
      <c r="G17725" s="147">
        <v>79.181942979216927</v>
      </c>
      <c r="H17725" s="147">
        <v>85.290114000000017</v>
      </c>
      <c r="I17725" s="147">
        <v>91.718900000000005</v>
      </c>
      <c r="J17725" s="147">
        <v>98.148960000000002</v>
      </c>
      <c r="K17725" s="147">
        <v>104.58029399999999</v>
      </c>
    </row>
    <row r="17726" spans="2:11" x14ac:dyDescent="0.2">
      <c r="B17726" s="21" t="str">
        <f t="shared" si="276"/>
        <v>Rayside-Balfour (Chelmsford)Wind2025RCP6.0</v>
      </c>
      <c r="C17726" t="s">
        <v>427</v>
      </c>
      <c r="D17726" t="s">
        <v>1</v>
      </c>
      <c r="E17726" s="144" t="s">
        <v>192</v>
      </c>
      <c r="F17726" s="144">
        <v>2025</v>
      </c>
      <c r="G17726" s="147">
        <v>79.288021795354609</v>
      </c>
      <c r="H17726" s="147">
        <v>85.411417000000014</v>
      </c>
      <c r="I17726" s="147">
        <v>91.856916666666677</v>
      </c>
      <c r="J17726" s="147">
        <v>98.301506333333336</v>
      </c>
      <c r="K17726" s="147">
        <v>104.748007</v>
      </c>
    </row>
    <row r="17727" spans="2:11" x14ac:dyDescent="0.2">
      <c r="B17727" s="21" t="str">
        <f t="shared" si="276"/>
        <v>Rayside-Balfour (Chelmsford)Wind2030RCP6.0</v>
      </c>
      <c r="C17727" t="s">
        <v>427</v>
      </c>
      <c r="D17727" t="s">
        <v>1</v>
      </c>
      <c r="E17727" s="144" t="s">
        <v>192</v>
      </c>
      <c r="F17727" s="144">
        <v>2030</v>
      </c>
      <c r="G17727" s="147">
        <v>79.394100611492291</v>
      </c>
      <c r="H17727" s="147">
        <v>85.532720000000012</v>
      </c>
      <c r="I17727" s="147">
        <v>91.994933333333336</v>
      </c>
      <c r="J17727" s="147">
        <v>98.454052666666669</v>
      </c>
      <c r="K17727" s="147">
        <v>104.91571999999999</v>
      </c>
    </row>
    <row r="17728" spans="2:11" x14ac:dyDescent="0.2">
      <c r="B17728" s="21" t="str">
        <f t="shared" si="276"/>
        <v>Rayside-Balfour (Chelmsford)Wind2035RCP6.0</v>
      </c>
      <c r="C17728" t="s">
        <v>427</v>
      </c>
      <c r="D17728" t="s">
        <v>1</v>
      </c>
      <c r="E17728" s="144" t="s">
        <v>192</v>
      </c>
      <c r="F17728" s="144">
        <v>2035</v>
      </c>
      <c r="G17728" s="147">
        <v>79.500179427629973</v>
      </c>
      <c r="H17728" s="147">
        <v>85.654023000000009</v>
      </c>
      <c r="I17728" s="147">
        <v>92.132949999999994</v>
      </c>
      <c r="J17728" s="147">
        <v>98.606599000000017</v>
      </c>
      <c r="K17728" s="147">
        <v>105.083433</v>
      </c>
    </row>
    <row r="17729" spans="2:11" x14ac:dyDescent="0.2">
      <c r="B17729" s="21" t="str">
        <f t="shared" si="276"/>
        <v>Rayside-Balfour (Chelmsford)Wind2040RCP6.0</v>
      </c>
      <c r="C17729" t="s">
        <v>427</v>
      </c>
      <c r="D17729" t="s">
        <v>1</v>
      </c>
      <c r="E17729" s="144" t="s">
        <v>192</v>
      </c>
      <c r="F17729" s="144">
        <v>2040</v>
      </c>
      <c r="G17729" s="147">
        <v>79.60625824376767</v>
      </c>
      <c r="H17729" s="147">
        <v>85.775326000000007</v>
      </c>
      <c r="I17729" s="147">
        <v>92.270966666666666</v>
      </c>
      <c r="J17729" s="147">
        <v>98.75914533333335</v>
      </c>
      <c r="K17729" s="147">
        <v>105.25114600000001</v>
      </c>
    </row>
    <row r="17730" spans="2:11" x14ac:dyDescent="0.2">
      <c r="B17730" s="21" t="str">
        <f t="shared" si="276"/>
        <v>Rayside-Balfour (Chelmsford)Wind2045RCP6.0</v>
      </c>
      <c r="C17730" t="s">
        <v>427</v>
      </c>
      <c r="D17730" t="s">
        <v>1</v>
      </c>
      <c r="E17730" s="144" t="s">
        <v>192</v>
      </c>
      <c r="F17730" s="144">
        <v>2045</v>
      </c>
      <c r="G17730" s="147">
        <v>79.712337059905352</v>
      </c>
      <c r="H17730" s="147">
        <v>85.896629000000004</v>
      </c>
      <c r="I17730" s="147">
        <v>92.408983333333339</v>
      </c>
      <c r="J17730" s="147">
        <v>98.911691666666684</v>
      </c>
      <c r="K17730" s="147">
        <v>105.418859</v>
      </c>
    </row>
    <row r="17731" spans="2:11" x14ac:dyDescent="0.2">
      <c r="B17731" s="21" t="str">
        <f t="shared" si="276"/>
        <v>Rayside-Balfour (Chelmsford)Wind2050RCP6.0</v>
      </c>
      <c r="C17731" t="s">
        <v>427</v>
      </c>
      <c r="D17731" t="s">
        <v>1</v>
      </c>
      <c r="E17731" s="144" t="s">
        <v>192</v>
      </c>
      <c r="F17731" s="144">
        <v>2050</v>
      </c>
      <c r="G17731" s="147">
        <v>79.860847402498109</v>
      </c>
      <c r="H17731" s="147">
        <v>86.055169200000009</v>
      </c>
      <c r="I17731" s="147">
        <v>92.577939999999998</v>
      </c>
      <c r="J17731" s="147">
        <v>99.089554200000009</v>
      </c>
      <c r="K17731" s="147">
        <v>105.60732</v>
      </c>
    </row>
    <row r="17732" spans="2:11" x14ac:dyDescent="0.2">
      <c r="B17732" s="21" t="str">
        <f t="shared" si="276"/>
        <v>Rayside-Balfour (Chelmsford)Wind2055RCP6.0</v>
      </c>
      <c r="C17732" t="s">
        <v>427</v>
      </c>
      <c r="D17732" t="s">
        <v>1</v>
      </c>
      <c r="E17732" s="144" t="s">
        <v>192</v>
      </c>
      <c r="F17732" s="144">
        <v>2055</v>
      </c>
      <c r="G17732" s="147">
        <v>79.903278928953171</v>
      </c>
      <c r="H17732" s="147">
        <v>86.092406400000002</v>
      </c>
      <c r="I17732" s="147">
        <v>92.608879999999999</v>
      </c>
      <c r="J17732" s="147">
        <v>99.114870400000015</v>
      </c>
      <c r="K17732" s="147">
        <v>105.628068</v>
      </c>
    </row>
    <row r="17733" spans="2:11" x14ac:dyDescent="0.2">
      <c r="B17733" s="21" t="str">
        <f t="shared" si="276"/>
        <v>Rayside-Balfour (Chelmsford)Wind2060RCP6.0</v>
      </c>
      <c r="C17733" t="s">
        <v>427</v>
      </c>
      <c r="D17733" t="s">
        <v>1</v>
      </c>
      <c r="E17733" s="144" t="s">
        <v>192</v>
      </c>
      <c r="F17733" s="144">
        <v>2060</v>
      </c>
      <c r="G17733" s="147">
        <v>79.945710455408246</v>
      </c>
      <c r="H17733" s="147">
        <v>86.129643600000009</v>
      </c>
      <c r="I17733" s="147">
        <v>92.639819999999986</v>
      </c>
      <c r="J17733" s="147">
        <v>99.140186600000007</v>
      </c>
      <c r="K17733" s="147">
        <v>105.648816</v>
      </c>
    </row>
    <row r="17734" spans="2:11" x14ac:dyDescent="0.2">
      <c r="B17734" s="21" t="str">
        <f t="shared" si="276"/>
        <v>Rayside-Balfour (Chelmsford)Wind2065RCP6.0</v>
      </c>
      <c r="C17734" t="s">
        <v>427</v>
      </c>
      <c r="D17734" t="s">
        <v>1</v>
      </c>
      <c r="E17734" s="144" t="s">
        <v>192</v>
      </c>
      <c r="F17734" s="144">
        <v>2065</v>
      </c>
      <c r="G17734" s="147">
        <v>79.988141981863308</v>
      </c>
      <c r="H17734" s="147">
        <v>86.166880800000001</v>
      </c>
      <c r="I17734" s="147">
        <v>92.670759999999987</v>
      </c>
      <c r="J17734" s="147">
        <v>99.165502800000013</v>
      </c>
      <c r="K17734" s="147">
        <v>105.66956399999999</v>
      </c>
    </row>
    <row r="17735" spans="2:11" x14ac:dyDescent="0.2">
      <c r="B17735" s="21" t="str">
        <f t="shared" si="276"/>
        <v>Rayside-Balfour (Chelmsford)Wind2070RCP6.0</v>
      </c>
      <c r="C17735" t="s">
        <v>427</v>
      </c>
      <c r="D17735" t="s">
        <v>1</v>
      </c>
      <c r="E17735" s="144" t="s">
        <v>192</v>
      </c>
      <c r="F17735" s="144">
        <v>2070</v>
      </c>
      <c r="G17735" s="147">
        <v>80.030573508318383</v>
      </c>
      <c r="H17735" s="147">
        <v>86.204118000000008</v>
      </c>
      <c r="I17735" s="147">
        <v>92.701699999999988</v>
      </c>
      <c r="J17735" s="147">
        <v>99.190819000000005</v>
      </c>
      <c r="K17735" s="147">
        <v>105.69031199999999</v>
      </c>
    </row>
    <row r="17736" spans="2:11" x14ac:dyDescent="0.2">
      <c r="B17736" s="21" t="str">
        <f t="shared" si="276"/>
        <v>Rayside-Balfour (Chelmsford)Wind2075RCP6.0</v>
      </c>
      <c r="C17736" t="s">
        <v>427</v>
      </c>
      <c r="D17736" t="s">
        <v>1</v>
      </c>
      <c r="E17736" s="144" t="s">
        <v>192</v>
      </c>
      <c r="F17736" s="144">
        <v>2075</v>
      </c>
      <c r="G17736" s="147">
        <v>80.156296549666749</v>
      </c>
      <c r="H17736" s="147">
        <v>86.364915000000011</v>
      </c>
      <c r="I17736" s="147">
        <v>92.906449999999992</v>
      </c>
      <c r="J17736" s="147">
        <v>99.43667825</v>
      </c>
      <c r="K17736" s="147">
        <v>105.97300349999999</v>
      </c>
    </row>
    <row r="17737" spans="2:11" x14ac:dyDescent="0.2">
      <c r="B17737" s="21" t="str">
        <f t="shared" si="276"/>
        <v>Rayside-Balfour (Chelmsford)Wind2080RCP6.0</v>
      </c>
      <c r="C17737" t="s">
        <v>427</v>
      </c>
      <c r="D17737" t="s">
        <v>1</v>
      </c>
      <c r="E17737" s="144" t="s">
        <v>192</v>
      </c>
      <c r="F17737" s="144">
        <v>2080</v>
      </c>
      <c r="G17737" s="147">
        <v>80.282019591015114</v>
      </c>
      <c r="H17737" s="147">
        <v>86.525711999999999</v>
      </c>
      <c r="I17737" s="147">
        <v>93.111199999999997</v>
      </c>
      <c r="J17737" s="147">
        <v>99.682537499999995</v>
      </c>
      <c r="K17737" s="147">
        <v>106.255695</v>
      </c>
    </row>
    <row r="17738" spans="2:11" x14ac:dyDescent="0.2">
      <c r="B17738" s="21" t="str">
        <f t="shared" si="276"/>
        <v>Rayside-Balfour (Chelmsford)Wind2085RCP6.0</v>
      </c>
      <c r="C17738" t="s">
        <v>427</v>
      </c>
      <c r="D17738" t="s">
        <v>1</v>
      </c>
      <c r="E17738" s="144" t="s">
        <v>192</v>
      </c>
      <c r="F17738" s="144">
        <v>2085</v>
      </c>
      <c r="G17738" s="147">
        <v>80.40774263236348</v>
      </c>
      <c r="H17738" s="147">
        <v>86.686509000000001</v>
      </c>
      <c r="I17738" s="147">
        <v>93.315950000000001</v>
      </c>
      <c r="J17738" s="147">
        <v>99.928396750000005</v>
      </c>
      <c r="K17738" s="147">
        <v>106.5383865</v>
      </c>
    </row>
    <row r="17739" spans="2:11" x14ac:dyDescent="0.2">
      <c r="B17739" s="21" t="str">
        <f t="shared" si="276"/>
        <v>Rayside-Balfour (Chelmsford)Wind2090RCP6.0</v>
      </c>
      <c r="C17739" t="s">
        <v>427</v>
      </c>
      <c r="D17739" t="s">
        <v>1</v>
      </c>
      <c r="E17739" s="144" t="s">
        <v>192</v>
      </c>
      <c r="F17739" s="144">
        <v>2090</v>
      </c>
      <c r="G17739" s="147">
        <v>80.842534817026575</v>
      </c>
      <c r="H17739" s="147">
        <v>87.242246000000009</v>
      </c>
      <c r="I17739" s="147">
        <v>94.021200000000007</v>
      </c>
      <c r="J17739" s="147">
        <v>100.76172166666666</v>
      </c>
      <c r="K17739" s="147">
        <v>107.502304</v>
      </c>
    </row>
    <row r="17740" spans="2:11" x14ac:dyDescent="0.2">
      <c r="B17740" s="21" t="str">
        <f t="shared" ref="B17740:B17803" si="277">C17740&amp;D17740&amp;F17740&amp;E17740</f>
        <v>Rayside-Balfour (Chelmsford)Wind2095RCP6.0</v>
      </c>
      <c r="C17740" t="s">
        <v>427</v>
      </c>
      <c r="D17740" t="s">
        <v>1</v>
      </c>
      <c r="E17740" s="144" t="s">
        <v>192</v>
      </c>
      <c r="F17740" s="144">
        <v>2095</v>
      </c>
      <c r="G17740" s="147">
        <v>81.151603960341305</v>
      </c>
      <c r="H17740" s="147">
        <v>87.637186</v>
      </c>
      <c r="I17740" s="147">
        <v>94.521699999999996</v>
      </c>
      <c r="J17740" s="147">
        <v>101.34918733333333</v>
      </c>
      <c r="K17740" s="147">
        <v>108.18353</v>
      </c>
    </row>
    <row r="17741" spans="2:11" x14ac:dyDescent="0.2">
      <c r="B17741" s="21" t="str">
        <f t="shared" si="277"/>
        <v>Rayside-Balfour (Chelmsford)Wind2100RCP6.0</v>
      </c>
      <c r="C17741" t="s">
        <v>427</v>
      </c>
      <c r="D17741" t="s">
        <v>1</v>
      </c>
      <c r="E17741" s="144" t="s">
        <v>192</v>
      </c>
      <c r="F17741" s="144">
        <v>2100</v>
      </c>
      <c r="G17741" s="147">
        <v>81.460673103656035</v>
      </c>
      <c r="H17741" s="147">
        <v>88.032126000000005</v>
      </c>
      <c r="I17741" s="147">
        <v>95.022199999999998</v>
      </c>
      <c r="J17741" s="147">
        <v>101.93665299999999</v>
      </c>
      <c r="K17741" s="147">
        <v>108.864756</v>
      </c>
    </row>
    <row r="17742" spans="2:11" x14ac:dyDescent="0.2">
      <c r="B17742" s="21" t="str">
        <f t="shared" si="277"/>
        <v>Rayside-Balfour (Chelmsford)Wind2023RCP8.5</v>
      </c>
      <c r="C17742" t="s">
        <v>427</v>
      </c>
      <c r="D17742" t="s">
        <v>1</v>
      </c>
      <c r="E17742" s="144" t="s">
        <v>191</v>
      </c>
      <c r="F17742" s="144">
        <v>2023</v>
      </c>
      <c r="G17742" s="147">
        <v>79.181942979216927</v>
      </c>
      <c r="H17742" s="147">
        <v>85.290114000000017</v>
      </c>
      <c r="I17742" s="147">
        <v>91.718900000000005</v>
      </c>
      <c r="J17742" s="147">
        <v>98.148960000000002</v>
      </c>
      <c r="K17742" s="147">
        <v>104.58029399999999</v>
      </c>
    </row>
    <row r="17743" spans="2:11" x14ac:dyDescent="0.2">
      <c r="B17743" s="21" t="str">
        <f t="shared" si="277"/>
        <v>Rayside-Balfour (Chelmsford)Wind2025RCP8.5</v>
      </c>
      <c r="C17743" t="s">
        <v>427</v>
      </c>
      <c r="D17743" t="s">
        <v>1</v>
      </c>
      <c r="E17743" s="144" t="s">
        <v>191</v>
      </c>
      <c r="F17743" s="144">
        <v>2025</v>
      </c>
      <c r="G17743" s="147">
        <v>79.394100611492291</v>
      </c>
      <c r="H17743" s="147">
        <v>85.532720000000012</v>
      </c>
      <c r="I17743" s="147">
        <v>91.994933333333336</v>
      </c>
      <c r="J17743" s="147">
        <v>98.454052666666669</v>
      </c>
      <c r="K17743" s="147">
        <v>104.91571999999999</v>
      </c>
    </row>
    <row r="17744" spans="2:11" x14ac:dyDescent="0.2">
      <c r="B17744" s="21" t="str">
        <f t="shared" si="277"/>
        <v>Rayside-Balfour (Chelmsford)Wind2030RCP8.5</v>
      </c>
      <c r="C17744" t="s">
        <v>427</v>
      </c>
      <c r="D17744" t="s">
        <v>1</v>
      </c>
      <c r="E17744" s="144" t="s">
        <v>191</v>
      </c>
      <c r="F17744" s="144">
        <v>2030</v>
      </c>
      <c r="G17744" s="147">
        <v>79.60625824376767</v>
      </c>
      <c r="H17744" s="147">
        <v>85.775326000000007</v>
      </c>
      <c r="I17744" s="147">
        <v>92.270966666666666</v>
      </c>
      <c r="J17744" s="147">
        <v>98.75914533333335</v>
      </c>
      <c r="K17744" s="147">
        <v>105.25114600000001</v>
      </c>
    </row>
    <row r="17745" spans="2:11" x14ac:dyDescent="0.2">
      <c r="B17745" s="21" t="str">
        <f t="shared" si="277"/>
        <v>Rayside-Balfour (Chelmsford)Wind2035RCP8.5</v>
      </c>
      <c r="C17745" t="s">
        <v>427</v>
      </c>
      <c r="D17745" t="s">
        <v>1</v>
      </c>
      <c r="E17745" s="144" t="s">
        <v>191</v>
      </c>
      <c r="F17745" s="144">
        <v>2035</v>
      </c>
      <c r="G17745" s="147">
        <v>79.818415876043034</v>
      </c>
      <c r="H17745" s="147">
        <v>86.017932000000002</v>
      </c>
      <c r="I17745" s="147">
        <v>92.546999999999997</v>
      </c>
      <c r="J17745" s="147">
        <v>99.064238000000017</v>
      </c>
      <c r="K17745" s="147">
        <v>105.586572</v>
      </c>
    </row>
    <row r="17746" spans="2:11" x14ac:dyDescent="0.2">
      <c r="B17746" s="21" t="str">
        <f t="shared" si="277"/>
        <v>Rayside-Balfour (Chelmsford)Wind2040RCP8.5</v>
      </c>
      <c r="C17746" t="s">
        <v>427</v>
      </c>
      <c r="D17746" t="s">
        <v>1</v>
      </c>
      <c r="E17746" s="144" t="s">
        <v>191</v>
      </c>
      <c r="F17746" s="144">
        <v>2040</v>
      </c>
      <c r="G17746" s="147">
        <v>79.889135086801488</v>
      </c>
      <c r="H17746" s="147">
        <v>86.079993999999999</v>
      </c>
      <c r="I17746" s="147">
        <v>92.598566666666656</v>
      </c>
      <c r="J17746" s="147">
        <v>99.10643166666668</v>
      </c>
      <c r="K17746" s="147">
        <v>105.621152</v>
      </c>
    </row>
    <row r="17747" spans="2:11" x14ac:dyDescent="0.2">
      <c r="B17747" s="21" t="str">
        <f t="shared" si="277"/>
        <v>Rayside-Balfour (Chelmsford)Wind2045RCP8.5</v>
      </c>
      <c r="C17747" t="s">
        <v>427</v>
      </c>
      <c r="D17747" t="s">
        <v>1</v>
      </c>
      <c r="E17747" s="144" t="s">
        <v>191</v>
      </c>
      <c r="F17747" s="144">
        <v>2045</v>
      </c>
      <c r="G17747" s="147">
        <v>79.959854297559929</v>
      </c>
      <c r="H17747" s="147">
        <v>86.142056000000011</v>
      </c>
      <c r="I17747" s="147">
        <v>92.650133333333329</v>
      </c>
      <c r="J17747" s="147">
        <v>99.148625333333342</v>
      </c>
      <c r="K17747" s="147">
        <v>105.655732</v>
      </c>
    </row>
    <row r="17748" spans="2:11" x14ac:dyDescent="0.2">
      <c r="B17748" s="21" t="str">
        <f t="shared" si="277"/>
        <v>Rayside-Balfour (Chelmsford)Wind2050RCP8.5</v>
      </c>
      <c r="C17748" t="s">
        <v>427</v>
      </c>
      <c r="D17748" t="s">
        <v>1</v>
      </c>
      <c r="E17748" s="144" t="s">
        <v>191</v>
      </c>
      <c r="F17748" s="144">
        <v>2050</v>
      </c>
      <c r="G17748" s="147">
        <v>80.198204230116204</v>
      </c>
      <c r="H17748" s="147">
        <v>86.418514000000002</v>
      </c>
      <c r="I17748" s="147">
        <v>92.974699999999999</v>
      </c>
      <c r="J17748" s="147">
        <v>99.518631333333332</v>
      </c>
      <c r="K17748" s="147">
        <v>106.067234</v>
      </c>
    </row>
    <row r="17749" spans="2:11" x14ac:dyDescent="0.2">
      <c r="B17749" s="21" t="str">
        <f t="shared" si="277"/>
        <v>Rayside-Balfour (Chelmsford)Wind2055RCP8.5</v>
      </c>
      <c r="C17749" t="s">
        <v>427</v>
      </c>
      <c r="D17749" t="s">
        <v>1</v>
      </c>
      <c r="E17749" s="144" t="s">
        <v>191</v>
      </c>
      <c r="F17749" s="144">
        <v>2055</v>
      </c>
      <c r="G17749" s="147">
        <v>80.365834951914024</v>
      </c>
      <c r="H17749" s="147">
        <v>86.63291000000001</v>
      </c>
      <c r="I17749" s="147">
        <v>93.247699999999995</v>
      </c>
      <c r="J17749" s="147">
        <v>99.846443666666673</v>
      </c>
      <c r="K17749" s="147">
        <v>106.44415599999999</v>
      </c>
    </row>
    <row r="17750" spans="2:11" x14ac:dyDescent="0.2">
      <c r="B17750" s="21" t="str">
        <f t="shared" si="277"/>
        <v>Rayside-Balfour (Chelmsford)Wind2060RCP8.5</v>
      </c>
      <c r="C17750" t="s">
        <v>427</v>
      </c>
      <c r="D17750" t="s">
        <v>1</v>
      </c>
      <c r="E17750" s="144" t="s">
        <v>191</v>
      </c>
      <c r="F17750" s="144">
        <v>2060</v>
      </c>
      <c r="G17750" s="147">
        <v>80.842534817026575</v>
      </c>
      <c r="H17750" s="147">
        <v>87.242246000000009</v>
      </c>
      <c r="I17750" s="147">
        <v>94.021200000000007</v>
      </c>
      <c r="J17750" s="147">
        <v>100.76172166666666</v>
      </c>
      <c r="K17750" s="147">
        <v>107.502304</v>
      </c>
    </row>
    <row r="17751" spans="2:11" x14ac:dyDescent="0.2">
      <c r="B17751" s="21" t="str">
        <f t="shared" si="277"/>
        <v>Rayside-Balfour (Chelmsford)Wind2065RCP8.5</v>
      </c>
      <c r="C17751" t="s">
        <v>427</v>
      </c>
      <c r="D17751" t="s">
        <v>1</v>
      </c>
      <c r="E17751" s="144" t="s">
        <v>191</v>
      </c>
      <c r="F17751" s="144">
        <v>2065</v>
      </c>
      <c r="G17751" s="147">
        <v>81.151603960341305</v>
      </c>
      <c r="H17751" s="147">
        <v>87.637186</v>
      </c>
      <c r="I17751" s="147">
        <v>94.521699999999996</v>
      </c>
      <c r="J17751" s="147">
        <v>101.34918733333333</v>
      </c>
      <c r="K17751" s="147">
        <v>108.18353</v>
      </c>
    </row>
    <row r="17752" spans="2:11" x14ac:dyDescent="0.2">
      <c r="B17752" s="21" t="str">
        <f t="shared" si="277"/>
        <v>Rayside-Balfour (Chelmsford)Wind2070RCP8.5</v>
      </c>
      <c r="C17752" t="s">
        <v>427</v>
      </c>
      <c r="D17752" t="s">
        <v>1</v>
      </c>
      <c r="E17752" s="144" t="s">
        <v>191</v>
      </c>
      <c r="F17752" s="144">
        <v>2070</v>
      </c>
      <c r="G17752" s="147">
        <v>81.680688426015678</v>
      </c>
      <c r="H17752" s="147">
        <v>88.305763000000013</v>
      </c>
      <c r="I17752" s="147">
        <v>95.364966666666675</v>
      </c>
      <c r="J17752" s="147">
        <v>102.33587</v>
      </c>
      <c r="K17752" s="147">
        <v>109.31775399999999</v>
      </c>
    </row>
    <row r="17753" spans="2:11" x14ac:dyDescent="0.2">
      <c r="B17753" s="21" t="str">
        <f t="shared" si="277"/>
        <v>Rayside-Balfour (Chelmsford)Wind2075RCP8.5</v>
      </c>
      <c r="C17753" t="s">
        <v>427</v>
      </c>
      <c r="D17753" t="s">
        <v>1</v>
      </c>
      <c r="E17753" s="144" t="s">
        <v>191</v>
      </c>
      <c r="F17753" s="144">
        <v>2075</v>
      </c>
      <c r="G17753" s="147">
        <v>81.900703748375307</v>
      </c>
      <c r="H17753" s="147">
        <v>88.579400000000007</v>
      </c>
      <c r="I17753" s="147">
        <v>95.707733333333337</v>
      </c>
      <c r="J17753" s="147">
        <v>102.73508699999999</v>
      </c>
      <c r="K17753" s="147">
        <v>109.770752</v>
      </c>
    </row>
    <row r="17754" spans="2:11" x14ac:dyDescent="0.2">
      <c r="B17754" s="21" t="str">
        <f t="shared" si="277"/>
        <v>Rayside-Balfour (Chelmsford)Wind2080RCP8.5</v>
      </c>
      <c r="C17754" t="s">
        <v>427</v>
      </c>
      <c r="D17754" t="s">
        <v>1</v>
      </c>
      <c r="E17754" s="144" t="s">
        <v>191</v>
      </c>
      <c r="F17754" s="144">
        <v>2080</v>
      </c>
      <c r="G17754" s="147">
        <v>82.12071907073495</v>
      </c>
      <c r="H17754" s="147">
        <v>88.853037000000015</v>
      </c>
      <c r="I17754" s="147">
        <v>96.050500000000014</v>
      </c>
      <c r="J17754" s="147">
        <v>103.134304</v>
      </c>
      <c r="K17754" s="147">
        <v>110.22375</v>
      </c>
    </row>
    <row r="17755" spans="2:11" x14ac:dyDescent="0.2">
      <c r="B17755" s="21" t="str">
        <f t="shared" si="277"/>
        <v>Rayside-Balfour (Chelmsford)Wind2085RCP8.5</v>
      </c>
      <c r="C17755" t="s">
        <v>427</v>
      </c>
      <c r="D17755" t="s">
        <v>1</v>
      </c>
      <c r="E17755" s="144" t="s">
        <v>191</v>
      </c>
      <c r="F17755" s="144">
        <v>2085</v>
      </c>
      <c r="G17755" s="147">
        <v>82.348592083178858</v>
      </c>
      <c r="H17755" s="147">
        <v>89.132316000000003</v>
      </c>
      <c r="I17755" s="147">
        <v>96.387200000000007</v>
      </c>
      <c r="J17755" s="147">
        <v>103.52378400000001</v>
      </c>
      <c r="K17755" s="147">
        <v>110.67501899999999</v>
      </c>
    </row>
    <row r="17756" spans="2:11" x14ac:dyDescent="0.2">
      <c r="B17756" s="21" t="str">
        <f t="shared" si="277"/>
        <v>Rayside-Balfour (Chelmsford)Wind2090RCP8.5</v>
      </c>
      <c r="C17756" t="s">
        <v>427</v>
      </c>
      <c r="D17756" t="s">
        <v>1</v>
      </c>
      <c r="E17756" s="144" t="s">
        <v>191</v>
      </c>
      <c r="F17756" s="144">
        <v>2090</v>
      </c>
      <c r="G17756" s="147">
        <v>82.576465095622765</v>
      </c>
      <c r="H17756" s="147">
        <v>89.411595000000005</v>
      </c>
      <c r="I17756" s="147">
        <v>96.7239</v>
      </c>
      <c r="J17756" s="147">
        <v>103.913264</v>
      </c>
      <c r="K17756" s="147">
        <v>111.12628799999999</v>
      </c>
    </row>
    <row r="17757" spans="2:11" x14ac:dyDescent="0.2">
      <c r="B17757" s="21" t="str">
        <f t="shared" si="277"/>
        <v>Rayside-Balfour (Chelmsford)Wind2095RCP8.5</v>
      </c>
      <c r="C17757" t="s">
        <v>427</v>
      </c>
      <c r="D17757" t="s">
        <v>1</v>
      </c>
      <c r="E17757" s="144" t="s">
        <v>191</v>
      </c>
      <c r="F17757" s="144">
        <v>2095</v>
      </c>
      <c r="G17757" s="147">
        <v>82.576465095622765</v>
      </c>
      <c r="H17757" s="147">
        <v>89.411595000000005</v>
      </c>
      <c r="I17757" s="147">
        <v>96.7239</v>
      </c>
      <c r="J17757" s="147">
        <v>103.913264</v>
      </c>
      <c r="K17757" s="147">
        <v>111.12628799999999</v>
      </c>
    </row>
    <row r="17758" spans="2:11" x14ac:dyDescent="0.2">
      <c r="B17758" s="21" t="str">
        <f t="shared" si="277"/>
        <v>Rayside-Balfour (Chelmsford)Wind2100RCP8.5</v>
      </c>
      <c r="C17758" t="s">
        <v>427</v>
      </c>
      <c r="D17758" t="s">
        <v>1</v>
      </c>
      <c r="E17758" s="144" t="s">
        <v>191</v>
      </c>
      <c r="F17758" s="144">
        <v>2100</v>
      </c>
      <c r="G17758" s="147">
        <v>82.576465095622765</v>
      </c>
      <c r="H17758" s="147">
        <v>89.411595000000005</v>
      </c>
      <c r="I17758" s="147">
        <v>96.7239</v>
      </c>
      <c r="J17758" s="147">
        <v>103.913264</v>
      </c>
      <c r="K17758" s="147">
        <v>111.12628799999999</v>
      </c>
    </row>
    <row r="17759" spans="2:11" x14ac:dyDescent="0.2">
      <c r="B17759" s="21" t="str">
        <f t="shared" si="277"/>
        <v>Red LakeIce Accretion2023RCP4.5</v>
      </c>
      <c r="C17759" t="s">
        <v>428</v>
      </c>
      <c r="D17759" t="s">
        <v>486</v>
      </c>
      <c r="E17759" s="144" t="s">
        <v>193</v>
      </c>
      <c r="F17759" s="144">
        <v>2023</v>
      </c>
      <c r="G17759" s="147">
        <v>9.3619136428650247</v>
      </c>
      <c r="H17759" s="147">
        <v>11.131959999999999</v>
      </c>
      <c r="I17759" s="147">
        <v>13.37</v>
      </c>
      <c r="J17759" s="147">
        <v>15.092279999999999</v>
      </c>
      <c r="K17759" s="147">
        <v>16.810919999999999</v>
      </c>
    </row>
    <row r="17760" spans="2:11" x14ac:dyDescent="0.2">
      <c r="B17760" s="21" t="str">
        <f t="shared" si="277"/>
        <v>Red LakeIce Accretion2025RCP4.5</v>
      </c>
      <c r="C17760" t="s">
        <v>428</v>
      </c>
      <c r="D17760" t="s">
        <v>486</v>
      </c>
      <c r="E17760" s="144" t="s">
        <v>193</v>
      </c>
      <c r="F17760" s="144">
        <v>2025</v>
      </c>
      <c r="G17760" s="147">
        <v>9.5518796324965223</v>
      </c>
      <c r="H17760" s="147">
        <v>11.350803333333332</v>
      </c>
      <c r="I17760" s="147">
        <v>13.626666666666665</v>
      </c>
      <c r="J17760" s="147">
        <v>15.379676666666665</v>
      </c>
      <c r="K17760" s="147">
        <v>17.128439999999998</v>
      </c>
    </row>
    <row r="17761" spans="2:11" x14ac:dyDescent="0.2">
      <c r="B17761" s="21" t="str">
        <f t="shared" si="277"/>
        <v>Red LakeIce Accretion2030RCP4.5</v>
      </c>
      <c r="C17761" t="s">
        <v>428</v>
      </c>
      <c r="D17761" t="s">
        <v>486</v>
      </c>
      <c r="E17761" s="144" t="s">
        <v>193</v>
      </c>
      <c r="F17761" s="144">
        <v>2030</v>
      </c>
      <c r="G17761" s="147">
        <v>9.7418456221280181</v>
      </c>
      <c r="H17761" s="147">
        <v>11.569646666666666</v>
      </c>
      <c r="I17761" s="147">
        <v>13.883333333333333</v>
      </c>
      <c r="J17761" s="147">
        <v>15.667073333333333</v>
      </c>
      <c r="K17761" s="147">
        <v>17.445959999999999</v>
      </c>
    </row>
    <row r="17762" spans="2:11" x14ac:dyDescent="0.2">
      <c r="B17762" s="21" t="str">
        <f t="shared" si="277"/>
        <v>Red LakeIce Accretion2035RCP4.5</v>
      </c>
      <c r="C17762" t="s">
        <v>428</v>
      </c>
      <c r="D17762" t="s">
        <v>486</v>
      </c>
      <c r="E17762" s="144" t="s">
        <v>193</v>
      </c>
      <c r="F17762" s="144">
        <v>2035</v>
      </c>
      <c r="G17762" s="147">
        <v>9.9318116117595139</v>
      </c>
      <c r="H17762" s="147">
        <v>11.788489999999999</v>
      </c>
      <c r="I17762" s="147">
        <v>14.14</v>
      </c>
      <c r="J17762" s="147">
        <v>15.954469999999999</v>
      </c>
      <c r="K17762" s="147">
        <v>17.763480000000001</v>
      </c>
    </row>
    <row r="17763" spans="2:11" x14ac:dyDescent="0.2">
      <c r="B17763" s="21" t="str">
        <f t="shared" si="277"/>
        <v>Red LakeIce Accretion2040RCP4.5</v>
      </c>
      <c r="C17763" t="s">
        <v>428</v>
      </c>
      <c r="D17763" t="s">
        <v>486</v>
      </c>
      <c r="E17763" s="144" t="s">
        <v>193</v>
      </c>
      <c r="F17763" s="144">
        <v>2040</v>
      </c>
      <c r="G17763" s="147">
        <v>10.121777601391011</v>
      </c>
      <c r="H17763" s="147">
        <v>12.007333333333332</v>
      </c>
      <c r="I17763" s="147">
        <v>14.396666666666667</v>
      </c>
      <c r="J17763" s="147">
        <v>16.241866666666667</v>
      </c>
      <c r="K17763" s="147">
        <v>18.081</v>
      </c>
    </row>
    <row r="17764" spans="2:11" x14ac:dyDescent="0.2">
      <c r="B17764" s="21" t="str">
        <f t="shared" si="277"/>
        <v>Red LakeIce Accretion2045RCP4.5</v>
      </c>
      <c r="C17764" t="s">
        <v>428</v>
      </c>
      <c r="D17764" t="s">
        <v>486</v>
      </c>
      <c r="E17764" s="144" t="s">
        <v>193</v>
      </c>
      <c r="F17764" s="144">
        <v>2045</v>
      </c>
      <c r="G17764" s="147">
        <v>10.311743591022509</v>
      </c>
      <c r="H17764" s="147">
        <v>12.226176666666664</v>
      </c>
      <c r="I17764" s="147">
        <v>14.653333333333332</v>
      </c>
      <c r="J17764" s="147">
        <v>16.529263333333333</v>
      </c>
      <c r="K17764" s="147">
        <v>18.398519999999998</v>
      </c>
    </row>
    <row r="17765" spans="2:11" x14ac:dyDescent="0.2">
      <c r="B17765" s="21" t="str">
        <f t="shared" si="277"/>
        <v>Red LakeIce Accretion2050RCP4.5</v>
      </c>
      <c r="C17765" t="s">
        <v>428</v>
      </c>
      <c r="D17765" t="s">
        <v>486</v>
      </c>
      <c r="E17765" s="144" t="s">
        <v>193</v>
      </c>
      <c r="F17765" s="144">
        <v>2050</v>
      </c>
      <c r="G17765" s="147">
        <v>10.604973144248561</v>
      </c>
      <c r="H17765" s="147">
        <v>12.563543999999998</v>
      </c>
      <c r="I17765" s="147">
        <v>15.05</v>
      </c>
      <c r="J17765" s="147">
        <v>16.971695999999998</v>
      </c>
      <c r="K17765" s="147">
        <v>18.885383999999998</v>
      </c>
    </row>
    <row r="17766" spans="2:11" x14ac:dyDescent="0.2">
      <c r="B17766" s="21" t="str">
        <f t="shared" si="277"/>
        <v>Red LakeIce Accretion2055RCP4.5</v>
      </c>
      <c r="C17766" t="s">
        <v>428</v>
      </c>
      <c r="D17766" t="s">
        <v>486</v>
      </c>
      <c r="E17766" s="144" t="s">
        <v>193</v>
      </c>
      <c r="F17766" s="144">
        <v>2055</v>
      </c>
      <c r="G17766" s="147">
        <v>10.708236707843119</v>
      </c>
      <c r="H17766" s="147">
        <v>12.682067999999997</v>
      </c>
      <c r="I17766" s="147">
        <v>15.19</v>
      </c>
      <c r="J17766" s="147">
        <v>17.126732000000001</v>
      </c>
      <c r="K17766" s="147">
        <v>19.054728000000001</v>
      </c>
    </row>
    <row r="17767" spans="2:11" x14ac:dyDescent="0.2">
      <c r="B17767" s="21" t="str">
        <f t="shared" si="277"/>
        <v>Red LakeIce Accretion2060RCP4.5</v>
      </c>
      <c r="C17767" t="s">
        <v>428</v>
      </c>
      <c r="D17767" t="s">
        <v>486</v>
      </c>
      <c r="E17767" s="144" t="s">
        <v>193</v>
      </c>
      <c r="F17767" s="144">
        <v>2060</v>
      </c>
      <c r="G17767" s="147">
        <v>10.811500271437675</v>
      </c>
      <c r="H17767" s="147">
        <v>12.800591999999998</v>
      </c>
      <c r="I17767" s="147">
        <v>15.33</v>
      </c>
      <c r="J17767" s="147">
        <v>17.281768</v>
      </c>
      <c r="K17767" s="147">
        <v>19.224072</v>
      </c>
    </row>
    <row r="17768" spans="2:11" x14ac:dyDescent="0.2">
      <c r="B17768" s="21" t="str">
        <f t="shared" si="277"/>
        <v>Red LakeIce Accretion2065RCP4.5</v>
      </c>
      <c r="C17768" t="s">
        <v>428</v>
      </c>
      <c r="D17768" t="s">
        <v>486</v>
      </c>
      <c r="E17768" s="144" t="s">
        <v>193</v>
      </c>
      <c r="F17768" s="144">
        <v>2065</v>
      </c>
      <c r="G17768" s="147">
        <v>10.914763835032232</v>
      </c>
      <c r="H17768" s="147">
        <v>12.919115999999997</v>
      </c>
      <c r="I17768" s="147">
        <v>15.469999999999999</v>
      </c>
      <c r="J17768" s="147">
        <v>17.436804000000002</v>
      </c>
      <c r="K17768" s="147">
        <v>19.393416000000002</v>
      </c>
    </row>
    <row r="17769" spans="2:11" x14ac:dyDescent="0.2">
      <c r="B17769" s="21" t="str">
        <f t="shared" si="277"/>
        <v>Red LakeIce Accretion2070RCP4.5</v>
      </c>
      <c r="C17769" t="s">
        <v>428</v>
      </c>
      <c r="D17769" t="s">
        <v>486</v>
      </c>
      <c r="E17769" s="144" t="s">
        <v>193</v>
      </c>
      <c r="F17769" s="144">
        <v>2070</v>
      </c>
      <c r="G17769" s="147">
        <v>11.018027398626788</v>
      </c>
      <c r="H17769" s="147">
        <v>13.037639999999998</v>
      </c>
      <c r="I17769" s="147">
        <v>15.61</v>
      </c>
      <c r="J17769" s="147">
        <v>17.591840000000001</v>
      </c>
      <c r="K17769" s="147">
        <v>19.562760000000001</v>
      </c>
    </row>
    <row r="17770" spans="2:11" x14ac:dyDescent="0.2">
      <c r="B17770" s="21" t="str">
        <f t="shared" si="277"/>
        <v>Red LakeIce Accretion2075RCP4.5</v>
      </c>
      <c r="C17770" t="s">
        <v>428</v>
      </c>
      <c r="D17770" t="s">
        <v>486</v>
      </c>
      <c r="E17770" s="144" t="s">
        <v>193</v>
      </c>
      <c r="F17770" s="144">
        <v>2075</v>
      </c>
      <c r="G17770" s="147">
        <v>11.091091240792748</v>
      </c>
      <c r="H17770" s="147">
        <v>13.124789999999997</v>
      </c>
      <c r="I17770" s="147">
        <v>15.715</v>
      </c>
      <c r="J17770" s="147">
        <v>17.707853333333333</v>
      </c>
      <c r="K17770" s="147">
        <v>19.692120000000003</v>
      </c>
    </row>
    <row r="17771" spans="2:11" x14ac:dyDescent="0.2">
      <c r="B17771" s="21" t="str">
        <f t="shared" si="277"/>
        <v>Red LakeIce Accretion2080RCP4.5</v>
      </c>
      <c r="C17771" t="s">
        <v>428</v>
      </c>
      <c r="D17771" t="s">
        <v>486</v>
      </c>
      <c r="E17771" s="144" t="s">
        <v>193</v>
      </c>
      <c r="F17771" s="144">
        <v>2080</v>
      </c>
      <c r="G17771" s="147">
        <v>11.164155082958709</v>
      </c>
      <c r="H17771" s="147">
        <v>13.211939999999998</v>
      </c>
      <c r="I17771" s="147">
        <v>15.819999999999999</v>
      </c>
      <c r="J17771" s="147">
        <v>17.823866666666667</v>
      </c>
      <c r="K17771" s="147">
        <v>19.821480000000001</v>
      </c>
    </row>
    <row r="17772" spans="2:11" x14ac:dyDescent="0.2">
      <c r="B17772" s="21" t="str">
        <f t="shared" si="277"/>
        <v>Red LakeIce Accretion2085RCP4.5</v>
      </c>
      <c r="C17772" t="s">
        <v>428</v>
      </c>
      <c r="D17772" t="s">
        <v>486</v>
      </c>
      <c r="E17772" s="144" t="s">
        <v>193</v>
      </c>
      <c r="F17772" s="144">
        <v>2085</v>
      </c>
      <c r="G17772" s="147">
        <v>11.237218925124669</v>
      </c>
      <c r="H17772" s="147">
        <v>13.29909</v>
      </c>
      <c r="I17772" s="147">
        <v>15.924999999999999</v>
      </c>
      <c r="J17772" s="147">
        <v>17.939879999999999</v>
      </c>
      <c r="K17772" s="147">
        <v>19.950839999999999</v>
      </c>
    </row>
    <row r="17773" spans="2:11" x14ac:dyDescent="0.2">
      <c r="B17773" s="21" t="str">
        <f t="shared" si="277"/>
        <v>Red LakeIce Accretion2090RCP4.5</v>
      </c>
      <c r="C17773" t="s">
        <v>428</v>
      </c>
      <c r="D17773" t="s">
        <v>486</v>
      </c>
      <c r="E17773" s="144" t="s">
        <v>193</v>
      </c>
      <c r="F17773" s="144">
        <v>2090</v>
      </c>
      <c r="G17773" s="147">
        <v>11.310282767290628</v>
      </c>
      <c r="H17773" s="147">
        <v>13.386239999999999</v>
      </c>
      <c r="I17773" s="147">
        <v>16.029999999999998</v>
      </c>
      <c r="J17773" s="147">
        <v>18.05589333333333</v>
      </c>
      <c r="K17773" s="147">
        <v>20.080200000000001</v>
      </c>
    </row>
    <row r="17774" spans="2:11" x14ac:dyDescent="0.2">
      <c r="B17774" s="21" t="str">
        <f t="shared" si="277"/>
        <v>Red LakeIce Accretion2095RCP4.5</v>
      </c>
      <c r="C17774" t="s">
        <v>428</v>
      </c>
      <c r="D17774" t="s">
        <v>486</v>
      </c>
      <c r="E17774" s="144" t="s">
        <v>193</v>
      </c>
      <c r="F17774" s="144">
        <v>2095</v>
      </c>
      <c r="G17774" s="147">
        <v>11.38334660945659</v>
      </c>
      <c r="H17774" s="147">
        <v>13.473389999999998</v>
      </c>
      <c r="I17774" s="147">
        <v>16.134999999999998</v>
      </c>
      <c r="J17774" s="147">
        <v>18.171906666666665</v>
      </c>
      <c r="K17774" s="147">
        <v>20.209560000000003</v>
      </c>
    </row>
    <row r="17775" spans="2:11" x14ac:dyDescent="0.2">
      <c r="B17775" s="21" t="str">
        <f t="shared" si="277"/>
        <v>Red LakeIce Accretion2100RCP4.5</v>
      </c>
      <c r="C17775" t="s">
        <v>428</v>
      </c>
      <c r="D17775" t="s">
        <v>486</v>
      </c>
      <c r="E17775" s="144" t="s">
        <v>193</v>
      </c>
      <c r="F17775" s="144">
        <v>2100</v>
      </c>
      <c r="G17775" s="147">
        <v>11.456410451622549</v>
      </c>
      <c r="H17775" s="147">
        <v>13.56054</v>
      </c>
      <c r="I17775" s="147">
        <v>16.239999999999998</v>
      </c>
      <c r="J17775" s="147">
        <v>18.287919999999996</v>
      </c>
      <c r="K17775" s="147">
        <v>20.338920000000002</v>
      </c>
    </row>
    <row r="17776" spans="2:11" x14ac:dyDescent="0.2">
      <c r="B17776" s="21" t="str">
        <f t="shared" si="277"/>
        <v>Red LakeIce Accretion2023RCP6.0</v>
      </c>
      <c r="C17776" t="s">
        <v>428</v>
      </c>
      <c r="D17776" t="s">
        <v>486</v>
      </c>
      <c r="E17776" s="144" t="s">
        <v>192</v>
      </c>
      <c r="F17776" s="144">
        <v>2023</v>
      </c>
      <c r="G17776" s="147">
        <v>9.3619136428650247</v>
      </c>
      <c r="H17776" s="147">
        <v>11.131959999999999</v>
      </c>
      <c r="I17776" s="147">
        <v>13.37</v>
      </c>
      <c r="J17776" s="147">
        <v>15.092279999999999</v>
      </c>
      <c r="K17776" s="147">
        <v>16.810919999999999</v>
      </c>
    </row>
    <row r="17777" spans="2:11" x14ac:dyDescent="0.2">
      <c r="B17777" s="21" t="str">
        <f t="shared" si="277"/>
        <v>Red LakeIce Accretion2025RCP6.0</v>
      </c>
      <c r="C17777" t="s">
        <v>428</v>
      </c>
      <c r="D17777" t="s">
        <v>486</v>
      </c>
      <c r="E17777" s="144" t="s">
        <v>192</v>
      </c>
      <c r="F17777" s="144">
        <v>2025</v>
      </c>
      <c r="G17777" s="147">
        <v>9.5518796324965223</v>
      </c>
      <c r="H17777" s="147">
        <v>11.350803333333332</v>
      </c>
      <c r="I17777" s="147">
        <v>13.626666666666665</v>
      </c>
      <c r="J17777" s="147">
        <v>15.379676666666665</v>
      </c>
      <c r="K17777" s="147">
        <v>17.128439999999998</v>
      </c>
    </row>
    <row r="17778" spans="2:11" x14ac:dyDescent="0.2">
      <c r="B17778" s="21" t="str">
        <f t="shared" si="277"/>
        <v>Red LakeIce Accretion2030RCP6.0</v>
      </c>
      <c r="C17778" t="s">
        <v>428</v>
      </c>
      <c r="D17778" t="s">
        <v>486</v>
      </c>
      <c r="E17778" s="144" t="s">
        <v>192</v>
      </c>
      <c r="F17778" s="144">
        <v>2030</v>
      </c>
      <c r="G17778" s="147">
        <v>9.7418456221280181</v>
      </c>
      <c r="H17778" s="147">
        <v>11.569646666666666</v>
      </c>
      <c r="I17778" s="147">
        <v>13.883333333333333</v>
      </c>
      <c r="J17778" s="147">
        <v>15.667073333333333</v>
      </c>
      <c r="K17778" s="147">
        <v>17.445959999999999</v>
      </c>
    </row>
    <row r="17779" spans="2:11" x14ac:dyDescent="0.2">
      <c r="B17779" s="21" t="str">
        <f t="shared" si="277"/>
        <v>Red LakeIce Accretion2035RCP6.0</v>
      </c>
      <c r="C17779" t="s">
        <v>428</v>
      </c>
      <c r="D17779" t="s">
        <v>486</v>
      </c>
      <c r="E17779" s="144" t="s">
        <v>192</v>
      </c>
      <c r="F17779" s="144">
        <v>2035</v>
      </c>
      <c r="G17779" s="147">
        <v>9.9318116117595139</v>
      </c>
      <c r="H17779" s="147">
        <v>11.788489999999999</v>
      </c>
      <c r="I17779" s="147">
        <v>14.14</v>
      </c>
      <c r="J17779" s="147">
        <v>15.954469999999999</v>
      </c>
      <c r="K17779" s="147">
        <v>17.763480000000001</v>
      </c>
    </row>
    <row r="17780" spans="2:11" x14ac:dyDescent="0.2">
      <c r="B17780" s="21" t="str">
        <f t="shared" si="277"/>
        <v>Red LakeIce Accretion2040RCP6.0</v>
      </c>
      <c r="C17780" t="s">
        <v>428</v>
      </c>
      <c r="D17780" t="s">
        <v>486</v>
      </c>
      <c r="E17780" s="144" t="s">
        <v>192</v>
      </c>
      <c r="F17780" s="144">
        <v>2040</v>
      </c>
      <c r="G17780" s="147">
        <v>10.121777601391011</v>
      </c>
      <c r="H17780" s="147">
        <v>12.007333333333332</v>
      </c>
      <c r="I17780" s="147">
        <v>14.396666666666667</v>
      </c>
      <c r="J17780" s="147">
        <v>16.241866666666667</v>
      </c>
      <c r="K17780" s="147">
        <v>18.081</v>
      </c>
    </row>
    <row r="17781" spans="2:11" x14ac:dyDescent="0.2">
      <c r="B17781" s="21" t="str">
        <f t="shared" si="277"/>
        <v>Red LakeIce Accretion2045RCP6.0</v>
      </c>
      <c r="C17781" t="s">
        <v>428</v>
      </c>
      <c r="D17781" t="s">
        <v>486</v>
      </c>
      <c r="E17781" s="144" t="s">
        <v>192</v>
      </c>
      <c r="F17781" s="144">
        <v>2045</v>
      </c>
      <c r="G17781" s="147">
        <v>10.311743591022509</v>
      </c>
      <c r="H17781" s="147">
        <v>12.226176666666664</v>
      </c>
      <c r="I17781" s="147">
        <v>14.653333333333332</v>
      </c>
      <c r="J17781" s="147">
        <v>16.529263333333333</v>
      </c>
      <c r="K17781" s="147">
        <v>18.398519999999998</v>
      </c>
    </row>
    <row r="17782" spans="2:11" x14ac:dyDescent="0.2">
      <c r="B17782" s="21" t="str">
        <f t="shared" si="277"/>
        <v>Red LakeIce Accretion2050RCP6.0</v>
      </c>
      <c r="C17782" t="s">
        <v>428</v>
      </c>
      <c r="D17782" t="s">
        <v>486</v>
      </c>
      <c r="E17782" s="144" t="s">
        <v>192</v>
      </c>
      <c r="F17782" s="144">
        <v>2050</v>
      </c>
      <c r="G17782" s="147">
        <v>10.604973144248561</v>
      </c>
      <c r="H17782" s="147">
        <v>12.563543999999998</v>
      </c>
      <c r="I17782" s="147">
        <v>15.05</v>
      </c>
      <c r="J17782" s="147">
        <v>16.971695999999998</v>
      </c>
      <c r="K17782" s="147">
        <v>18.885383999999998</v>
      </c>
    </row>
    <row r="17783" spans="2:11" x14ac:dyDescent="0.2">
      <c r="B17783" s="21" t="str">
        <f t="shared" si="277"/>
        <v>Red LakeIce Accretion2055RCP6.0</v>
      </c>
      <c r="C17783" t="s">
        <v>428</v>
      </c>
      <c r="D17783" t="s">
        <v>486</v>
      </c>
      <c r="E17783" s="144" t="s">
        <v>192</v>
      </c>
      <c r="F17783" s="144">
        <v>2055</v>
      </c>
      <c r="G17783" s="147">
        <v>10.708236707843119</v>
      </c>
      <c r="H17783" s="147">
        <v>12.682067999999997</v>
      </c>
      <c r="I17783" s="147">
        <v>15.19</v>
      </c>
      <c r="J17783" s="147">
        <v>17.126732000000001</v>
      </c>
      <c r="K17783" s="147">
        <v>19.054728000000001</v>
      </c>
    </row>
    <row r="17784" spans="2:11" x14ac:dyDescent="0.2">
      <c r="B17784" s="21" t="str">
        <f t="shared" si="277"/>
        <v>Red LakeIce Accretion2060RCP6.0</v>
      </c>
      <c r="C17784" t="s">
        <v>428</v>
      </c>
      <c r="D17784" t="s">
        <v>486</v>
      </c>
      <c r="E17784" s="144" t="s">
        <v>192</v>
      </c>
      <c r="F17784" s="144">
        <v>2060</v>
      </c>
      <c r="G17784" s="147">
        <v>10.811500271437675</v>
      </c>
      <c r="H17784" s="147">
        <v>12.800591999999998</v>
      </c>
      <c r="I17784" s="147">
        <v>15.33</v>
      </c>
      <c r="J17784" s="147">
        <v>17.281768</v>
      </c>
      <c r="K17784" s="147">
        <v>19.224072</v>
      </c>
    </row>
    <row r="17785" spans="2:11" x14ac:dyDescent="0.2">
      <c r="B17785" s="21" t="str">
        <f t="shared" si="277"/>
        <v>Red LakeIce Accretion2065RCP6.0</v>
      </c>
      <c r="C17785" t="s">
        <v>428</v>
      </c>
      <c r="D17785" t="s">
        <v>486</v>
      </c>
      <c r="E17785" s="144" t="s">
        <v>192</v>
      </c>
      <c r="F17785" s="144">
        <v>2065</v>
      </c>
      <c r="G17785" s="147">
        <v>10.914763835032232</v>
      </c>
      <c r="H17785" s="147">
        <v>12.919115999999997</v>
      </c>
      <c r="I17785" s="147">
        <v>15.469999999999999</v>
      </c>
      <c r="J17785" s="147">
        <v>17.436804000000002</v>
      </c>
      <c r="K17785" s="147">
        <v>19.393416000000002</v>
      </c>
    </row>
    <row r="17786" spans="2:11" x14ac:dyDescent="0.2">
      <c r="B17786" s="21" t="str">
        <f t="shared" si="277"/>
        <v>Red LakeIce Accretion2070RCP6.0</v>
      </c>
      <c r="C17786" t="s">
        <v>428</v>
      </c>
      <c r="D17786" t="s">
        <v>486</v>
      </c>
      <c r="E17786" s="144" t="s">
        <v>192</v>
      </c>
      <c r="F17786" s="144">
        <v>2070</v>
      </c>
      <c r="G17786" s="147">
        <v>11.018027398626788</v>
      </c>
      <c r="H17786" s="147">
        <v>13.037639999999998</v>
      </c>
      <c r="I17786" s="147">
        <v>15.61</v>
      </c>
      <c r="J17786" s="147">
        <v>17.591840000000001</v>
      </c>
      <c r="K17786" s="147">
        <v>19.562760000000001</v>
      </c>
    </row>
    <row r="17787" spans="2:11" x14ac:dyDescent="0.2">
      <c r="B17787" s="21" t="str">
        <f t="shared" si="277"/>
        <v>Red LakeIce Accretion2075RCP6.0</v>
      </c>
      <c r="C17787" t="s">
        <v>428</v>
      </c>
      <c r="D17787" t="s">
        <v>486</v>
      </c>
      <c r="E17787" s="144" t="s">
        <v>192</v>
      </c>
      <c r="F17787" s="144">
        <v>2075</v>
      </c>
      <c r="G17787" s="147">
        <v>11.127623161875729</v>
      </c>
      <c r="H17787" s="147">
        <v>13.168364999999998</v>
      </c>
      <c r="I17787" s="147">
        <v>15.767499999999998</v>
      </c>
      <c r="J17787" s="147">
        <v>17.76586</v>
      </c>
      <c r="K17787" s="147">
        <v>19.756800000000002</v>
      </c>
    </row>
    <row r="17788" spans="2:11" x14ac:dyDescent="0.2">
      <c r="B17788" s="21" t="str">
        <f t="shared" si="277"/>
        <v>Red LakeIce Accretion2080RCP6.0</v>
      </c>
      <c r="C17788" t="s">
        <v>428</v>
      </c>
      <c r="D17788" t="s">
        <v>486</v>
      </c>
      <c r="E17788" s="144" t="s">
        <v>192</v>
      </c>
      <c r="F17788" s="144">
        <v>2080</v>
      </c>
      <c r="G17788" s="147">
        <v>11.237218925124669</v>
      </c>
      <c r="H17788" s="147">
        <v>13.29909</v>
      </c>
      <c r="I17788" s="147">
        <v>15.924999999999999</v>
      </c>
      <c r="J17788" s="147">
        <v>17.939879999999999</v>
      </c>
      <c r="K17788" s="147">
        <v>19.950839999999999</v>
      </c>
    </row>
    <row r="17789" spans="2:11" x14ac:dyDescent="0.2">
      <c r="B17789" s="21" t="str">
        <f t="shared" si="277"/>
        <v>Red LakeIce Accretion2085RCP6.0</v>
      </c>
      <c r="C17789" t="s">
        <v>428</v>
      </c>
      <c r="D17789" t="s">
        <v>486</v>
      </c>
      <c r="E17789" s="144" t="s">
        <v>192</v>
      </c>
      <c r="F17789" s="144">
        <v>2085</v>
      </c>
      <c r="G17789" s="147">
        <v>11.346814688373609</v>
      </c>
      <c r="H17789" s="147">
        <v>13.429815</v>
      </c>
      <c r="I17789" s="147">
        <v>16.0825</v>
      </c>
      <c r="J17789" s="147">
        <v>18.113899999999997</v>
      </c>
      <c r="K17789" s="147">
        <v>20.144880000000001</v>
      </c>
    </row>
    <row r="17790" spans="2:11" x14ac:dyDescent="0.2">
      <c r="B17790" s="21" t="str">
        <f t="shared" si="277"/>
        <v>Red LakeIce Accretion2090RCP6.0</v>
      </c>
      <c r="C17790" t="s">
        <v>428</v>
      </c>
      <c r="D17790" t="s">
        <v>486</v>
      </c>
      <c r="E17790" s="144" t="s">
        <v>192</v>
      </c>
      <c r="F17790" s="144">
        <v>2090</v>
      </c>
      <c r="G17790" s="147">
        <v>11.307035485416586</v>
      </c>
      <c r="H17790" s="147">
        <v>13.386239999999999</v>
      </c>
      <c r="I17790" s="147">
        <v>16.034666666666666</v>
      </c>
      <c r="J17790" s="147">
        <v>18.05589333333333</v>
      </c>
      <c r="K17790" s="147">
        <v>20.086080000000003</v>
      </c>
    </row>
    <row r="17791" spans="2:11" x14ac:dyDescent="0.2">
      <c r="B17791" s="21" t="str">
        <f t="shared" si="277"/>
        <v>Red LakeIce Accretion2095RCP6.0</v>
      </c>
      <c r="C17791" t="s">
        <v>428</v>
      </c>
      <c r="D17791" t="s">
        <v>486</v>
      </c>
      <c r="E17791" s="144" t="s">
        <v>192</v>
      </c>
      <c r="F17791" s="144">
        <v>2095</v>
      </c>
      <c r="G17791" s="147">
        <v>11.157660519210623</v>
      </c>
      <c r="H17791" s="147">
        <v>13.211939999999998</v>
      </c>
      <c r="I17791" s="147">
        <v>15.829333333333334</v>
      </c>
      <c r="J17791" s="147">
        <v>17.823866666666667</v>
      </c>
      <c r="K17791" s="147">
        <v>19.83324</v>
      </c>
    </row>
    <row r="17792" spans="2:11" x14ac:dyDescent="0.2">
      <c r="B17792" s="21" t="str">
        <f t="shared" si="277"/>
        <v>Red LakeIce Accretion2100RCP6.0</v>
      </c>
      <c r="C17792" t="s">
        <v>428</v>
      </c>
      <c r="D17792" t="s">
        <v>486</v>
      </c>
      <c r="E17792" s="144" t="s">
        <v>192</v>
      </c>
      <c r="F17792" s="144">
        <v>2100</v>
      </c>
      <c r="G17792" s="147">
        <v>11.00828555300466</v>
      </c>
      <c r="H17792" s="147">
        <v>13.037639999999998</v>
      </c>
      <c r="I17792" s="147">
        <v>15.624000000000002</v>
      </c>
      <c r="J17792" s="147">
        <v>17.591840000000001</v>
      </c>
      <c r="K17792" s="147">
        <v>19.580400000000001</v>
      </c>
    </row>
    <row r="17793" spans="2:11" x14ac:dyDescent="0.2">
      <c r="B17793" s="21" t="str">
        <f t="shared" si="277"/>
        <v>Red LakeIce Accretion2023RCP8.5</v>
      </c>
      <c r="C17793" t="s">
        <v>428</v>
      </c>
      <c r="D17793" t="s">
        <v>486</v>
      </c>
      <c r="E17793" s="144" t="s">
        <v>191</v>
      </c>
      <c r="F17793" s="144">
        <v>2023</v>
      </c>
      <c r="G17793" s="147">
        <v>9.3619136428650247</v>
      </c>
      <c r="H17793" s="147">
        <v>11.131959999999999</v>
      </c>
      <c r="I17793" s="147">
        <v>13.37</v>
      </c>
      <c r="J17793" s="147">
        <v>15.092279999999999</v>
      </c>
      <c r="K17793" s="147">
        <v>16.810919999999999</v>
      </c>
    </row>
    <row r="17794" spans="2:11" x14ac:dyDescent="0.2">
      <c r="B17794" s="21" t="str">
        <f t="shared" si="277"/>
        <v>Red LakeIce Accretion2025RCP8.5</v>
      </c>
      <c r="C17794" t="s">
        <v>428</v>
      </c>
      <c r="D17794" t="s">
        <v>486</v>
      </c>
      <c r="E17794" s="144" t="s">
        <v>191</v>
      </c>
      <c r="F17794" s="144">
        <v>2025</v>
      </c>
      <c r="G17794" s="147">
        <v>9.7418456221280181</v>
      </c>
      <c r="H17794" s="147">
        <v>11.569646666666666</v>
      </c>
      <c r="I17794" s="147">
        <v>13.883333333333333</v>
      </c>
      <c r="J17794" s="147">
        <v>15.667073333333333</v>
      </c>
      <c r="K17794" s="147">
        <v>17.445959999999999</v>
      </c>
    </row>
    <row r="17795" spans="2:11" x14ac:dyDescent="0.2">
      <c r="B17795" s="21" t="str">
        <f t="shared" si="277"/>
        <v>Red LakeIce Accretion2030RCP8.5</v>
      </c>
      <c r="C17795" t="s">
        <v>428</v>
      </c>
      <c r="D17795" t="s">
        <v>486</v>
      </c>
      <c r="E17795" s="144" t="s">
        <v>191</v>
      </c>
      <c r="F17795" s="144">
        <v>2030</v>
      </c>
      <c r="G17795" s="147">
        <v>10.121777601391011</v>
      </c>
      <c r="H17795" s="147">
        <v>12.007333333333332</v>
      </c>
      <c r="I17795" s="147">
        <v>14.396666666666667</v>
      </c>
      <c r="J17795" s="147">
        <v>16.241866666666667</v>
      </c>
      <c r="K17795" s="147">
        <v>18.081</v>
      </c>
    </row>
    <row r="17796" spans="2:11" x14ac:dyDescent="0.2">
      <c r="B17796" s="21" t="str">
        <f t="shared" si="277"/>
        <v>Red LakeIce Accretion2035RCP8.5</v>
      </c>
      <c r="C17796" t="s">
        <v>428</v>
      </c>
      <c r="D17796" t="s">
        <v>486</v>
      </c>
      <c r="E17796" s="144" t="s">
        <v>191</v>
      </c>
      <c r="F17796" s="144">
        <v>2035</v>
      </c>
      <c r="G17796" s="147">
        <v>10.501709580654005</v>
      </c>
      <c r="H17796" s="147">
        <v>12.445019999999998</v>
      </c>
      <c r="I17796" s="147">
        <v>14.91</v>
      </c>
      <c r="J17796" s="147">
        <v>16.816659999999999</v>
      </c>
      <c r="K17796" s="147">
        <v>18.71604</v>
      </c>
    </row>
    <row r="17797" spans="2:11" x14ac:dyDescent="0.2">
      <c r="B17797" s="21" t="str">
        <f t="shared" si="277"/>
        <v>Red LakeIce Accretion2040RCP8.5</v>
      </c>
      <c r="C17797" t="s">
        <v>428</v>
      </c>
      <c r="D17797" t="s">
        <v>486</v>
      </c>
      <c r="E17797" s="144" t="s">
        <v>191</v>
      </c>
      <c r="F17797" s="144">
        <v>2040</v>
      </c>
      <c r="G17797" s="147">
        <v>10.673815519978266</v>
      </c>
      <c r="H17797" s="147">
        <v>12.642559999999998</v>
      </c>
      <c r="I17797" s="147">
        <v>15.143333333333333</v>
      </c>
      <c r="J17797" s="147">
        <v>17.075053333333333</v>
      </c>
      <c r="K17797" s="147">
        <v>18.998280000000001</v>
      </c>
    </row>
    <row r="17798" spans="2:11" x14ac:dyDescent="0.2">
      <c r="B17798" s="21" t="str">
        <f t="shared" si="277"/>
        <v>Red LakeIce Accretion2045RCP8.5</v>
      </c>
      <c r="C17798" t="s">
        <v>428</v>
      </c>
      <c r="D17798" t="s">
        <v>486</v>
      </c>
      <c r="E17798" s="144" t="s">
        <v>191</v>
      </c>
      <c r="F17798" s="144">
        <v>2045</v>
      </c>
      <c r="G17798" s="147">
        <v>10.845921459302527</v>
      </c>
      <c r="H17798" s="147">
        <v>12.840099999999998</v>
      </c>
      <c r="I17798" s="147">
        <v>15.376666666666667</v>
      </c>
      <c r="J17798" s="147">
        <v>17.333446666666667</v>
      </c>
      <c r="K17798" s="147">
        <v>19.280519999999999</v>
      </c>
    </row>
    <row r="17799" spans="2:11" x14ac:dyDescent="0.2">
      <c r="B17799" s="21" t="str">
        <f t="shared" si="277"/>
        <v>Red LakeIce Accretion2050RCP8.5</v>
      </c>
      <c r="C17799" t="s">
        <v>428</v>
      </c>
      <c r="D17799" t="s">
        <v>486</v>
      </c>
      <c r="E17799" s="144" t="s">
        <v>191</v>
      </c>
      <c r="F17799" s="144">
        <v>2050</v>
      </c>
      <c r="G17799" s="147">
        <v>11.164155082958709</v>
      </c>
      <c r="H17799" s="147">
        <v>13.211939999999998</v>
      </c>
      <c r="I17799" s="147">
        <v>15.819999999999999</v>
      </c>
      <c r="J17799" s="147">
        <v>17.823866666666667</v>
      </c>
      <c r="K17799" s="147">
        <v>19.821480000000001</v>
      </c>
    </row>
    <row r="17800" spans="2:11" x14ac:dyDescent="0.2">
      <c r="B17800" s="21" t="str">
        <f t="shared" si="277"/>
        <v>Red LakeIce Accretion2055RCP8.5</v>
      </c>
      <c r="C17800" t="s">
        <v>428</v>
      </c>
      <c r="D17800" t="s">
        <v>486</v>
      </c>
      <c r="E17800" s="144" t="s">
        <v>191</v>
      </c>
      <c r="F17800" s="144">
        <v>2055</v>
      </c>
      <c r="G17800" s="147">
        <v>11.310282767290628</v>
      </c>
      <c r="H17800" s="147">
        <v>13.386239999999999</v>
      </c>
      <c r="I17800" s="147">
        <v>16.029999999999998</v>
      </c>
      <c r="J17800" s="147">
        <v>18.05589333333333</v>
      </c>
      <c r="K17800" s="147">
        <v>20.080200000000001</v>
      </c>
    </row>
    <row r="17801" spans="2:11" x14ac:dyDescent="0.2">
      <c r="B17801" s="21" t="str">
        <f t="shared" si="277"/>
        <v>Red LakeIce Accretion2060RCP8.5</v>
      </c>
      <c r="C17801" t="s">
        <v>428</v>
      </c>
      <c r="D17801" t="s">
        <v>486</v>
      </c>
      <c r="E17801" s="144" t="s">
        <v>191</v>
      </c>
      <c r="F17801" s="144">
        <v>2060</v>
      </c>
      <c r="G17801" s="147">
        <v>11.307035485416586</v>
      </c>
      <c r="H17801" s="147">
        <v>13.386239999999999</v>
      </c>
      <c r="I17801" s="147">
        <v>16.034666666666666</v>
      </c>
      <c r="J17801" s="147">
        <v>18.05589333333333</v>
      </c>
      <c r="K17801" s="147">
        <v>20.086080000000003</v>
      </c>
    </row>
    <row r="17802" spans="2:11" x14ac:dyDescent="0.2">
      <c r="B17802" s="21" t="str">
        <f t="shared" si="277"/>
        <v>Red LakeIce Accretion2065RCP8.5</v>
      </c>
      <c r="C17802" t="s">
        <v>428</v>
      </c>
      <c r="D17802" t="s">
        <v>486</v>
      </c>
      <c r="E17802" s="144" t="s">
        <v>191</v>
      </c>
      <c r="F17802" s="144">
        <v>2065</v>
      </c>
      <c r="G17802" s="147">
        <v>11.157660519210623</v>
      </c>
      <c r="H17802" s="147">
        <v>13.211939999999998</v>
      </c>
      <c r="I17802" s="147">
        <v>15.829333333333334</v>
      </c>
      <c r="J17802" s="147">
        <v>17.823866666666667</v>
      </c>
      <c r="K17802" s="147">
        <v>19.83324</v>
      </c>
    </row>
    <row r="17803" spans="2:11" x14ac:dyDescent="0.2">
      <c r="B17803" s="21" t="str">
        <f t="shared" si="277"/>
        <v>Red LakeIce Accretion2070RCP8.5</v>
      </c>
      <c r="C17803" t="s">
        <v>428</v>
      </c>
      <c r="D17803" t="s">
        <v>486</v>
      </c>
      <c r="E17803" s="144" t="s">
        <v>191</v>
      </c>
      <c r="F17803" s="144">
        <v>2070</v>
      </c>
      <c r="G17803" s="147">
        <v>10.92385622427955</v>
      </c>
      <c r="H17803" s="147">
        <v>12.933059999999998</v>
      </c>
      <c r="I17803" s="147">
        <v>15.493333333333336</v>
      </c>
      <c r="J17803" s="147">
        <v>17.449459999999998</v>
      </c>
      <c r="K17803" s="147">
        <v>19.415760000000002</v>
      </c>
    </row>
    <row r="17804" spans="2:11" x14ac:dyDescent="0.2">
      <c r="B17804" s="21" t="str">
        <f t="shared" ref="B17804:B17867" si="278">C17804&amp;D17804&amp;F17804&amp;E17804</f>
        <v>Red LakeIce Accretion2075RCP8.5</v>
      </c>
      <c r="C17804" t="s">
        <v>428</v>
      </c>
      <c r="D17804" t="s">
        <v>486</v>
      </c>
      <c r="E17804" s="144" t="s">
        <v>191</v>
      </c>
      <c r="F17804" s="144">
        <v>2075</v>
      </c>
      <c r="G17804" s="147">
        <v>10.839426895554443</v>
      </c>
      <c r="H17804" s="147">
        <v>12.828479999999999</v>
      </c>
      <c r="I17804" s="147">
        <v>15.362666666666668</v>
      </c>
      <c r="J17804" s="147">
        <v>17.307079999999999</v>
      </c>
      <c r="K17804" s="147">
        <v>19.25112</v>
      </c>
    </row>
    <row r="17805" spans="2:11" x14ac:dyDescent="0.2">
      <c r="B17805" s="21" t="str">
        <f t="shared" si="278"/>
        <v>Red LakeIce Accretion2080RCP8.5</v>
      </c>
      <c r="C17805" t="s">
        <v>428</v>
      </c>
      <c r="D17805" t="s">
        <v>486</v>
      </c>
      <c r="E17805" s="144" t="s">
        <v>191</v>
      </c>
      <c r="F17805" s="144">
        <v>2080</v>
      </c>
      <c r="G17805" s="147">
        <v>10.754997566829333</v>
      </c>
      <c r="H17805" s="147">
        <v>12.723899999999999</v>
      </c>
      <c r="I17805" s="147">
        <v>15.232000000000001</v>
      </c>
      <c r="J17805" s="147">
        <v>17.164699999999996</v>
      </c>
      <c r="K17805" s="147">
        <v>19.086480000000002</v>
      </c>
    </row>
    <row r="17806" spans="2:11" x14ac:dyDescent="0.2">
      <c r="B17806" s="21" t="str">
        <f t="shared" si="278"/>
        <v>Red LakeIce Accretion2085RCP8.5</v>
      </c>
      <c r="C17806" t="s">
        <v>428</v>
      </c>
      <c r="D17806" t="s">
        <v>486</v>
      </c>
      <c r="E17806" s="144" t="s">
        <v>191</v>
      </c>
      <c r="F17806" s="144">
        <v>2085</v>
      </c>
      <c r="G17806" s="147">
        <v>10.62835357374167</v>
      </c>
      <c r="H17806" s="147">
        <v>12.567029999999999</v>
      </c>
      <c r="I17806" s="147">
        <v>15.042999999999999</v>
      </c>
      <c r="J17806" s="147">
        <v>16.943219999999997</v>
      </c>
      <c r="K17806" s="147">
        <v>18.83952</v>
      </c>
    </row>
    <row r="17807" spans="2:11" x14ac:dyDescent="0.2">
      <c r="B17807" s="21" t="str">
        <f t="shared" si="278"/>
        <v>Red LakeIce Accretion2090RCP8.5</v>
      </c>
      <c r="C17807" t="s">
        <v>428</v>
      </c>
      <c r="D17807" t="s">
        <v>486</v>
      </c>
      <c r="E17807" s="144" t="s">
        <v>191</v>
      </c>
      <c r="F17807" s="144">
        <v>2090</v>
      </c>
      <c r="G17807" s="147">
        <v>10.501709580654005</v>
      </c>
      <c r="H17807" s="147">
        <v>12.410159999999999</v>
      </c>
      <c r="I17807" s="147">
        <v>14.853999999999999</v>
      </c>
      <c r="J17807" s="147">
        <v>16.721739999999997</v>
      </c>
      <c r="K17807" s="147">
        <v>18.592560000000002</v>
      </c>
    </row>
    <row r="17808" spans="2:11" x14ac:dyDescent="0.2">
      <c r="B17808" s="21" t="str">
        <f t="shared" si="278"/>
        <v>Red LakeIce Accretion2095RCP8.5</v>
      </c>
      <c r="C17808" t="s">
        <v>428</v>
      </c>
      <c r="D17808" t="s">
        <v>486</v>
      </c>
      <c r="E17808" s="144" t="s">
        <v>191</v>
      </c>
      <c r="F17808" s="144">
        <v>2095</v>
      </c>
      <c r="G17808" s="147">
        <v>10.501709580654005</v>
      </c>
      <c r="H17808" s="147">
        <v>12.410159999999999</v>
      </c>
      <c r="I17808" s="147">
        <v>14.853999999999999</v>
      </c>
      <c r="J17808" s="147">
        <v>16.721739999999997</v>
      </c>
      <c r="K17808" s="147">
        <v>18.592560000000002</v>
      </c>
    </row>
    <row r="17809" spans="2:11" x14ac:dyDescent="0.2">
      <c r="B17809" s="21" t="str">
        <f t="shared" si="278"/>
        <v>Red LakeIce Accretion2100RCP8.5</v>
      </c>
      <c r="C17809" t="s">
        <v>428</v>
      </c>
      <c r="D17809" t="s">
        <v>486</v>
      </c>
      <c r="E17809" s="144" t="s">
        <v>191</v>
      </c>
      <c r="F17809" s="144">
        <v>2100</v>
      </c>
      <c r="G17809" s="147">
        <v>10.501709580654005</v>
      </c>
      <c r="H17809" s="147">
        <v>12.410159999999999</v>
      </c>
      <c r="I17809" s="147">
        <v>14.853999999999999</v>
      </c>
      <c r="J17809" s="147">
        <v>16.721739999999997</v>
      </c>
      <c r="K17809" s="147">
        <v>18.592560000000002</v>
      </c>
    </row>
    <row r="17810" spans="2:11" x14ac:dyDescent="0.2">
      <c r="B17810" s="21" t="str">
        <f t="shared" si="278"/>
        <v>Red LakeWind2023RCP4.5</v>
      </c>
      <c r="C17810" t="s">
        <v>428</v>
      </c>
      <c r="D17810" t="s">
        <v>1</v>
      </c>
      <c r="E17810" s="144" t="s">
        <v>193</v>
      </c>
      <c r="F17810" s="144">
        <v>2023</v>
      </c>
      <c r="G17810" s="147">
        <v>69.14076488218582</v>
      </c>
      <c r="H17810" s="147">
        <v>74.400000000000006</v>
      </c>
      <c r="I17810" s="147">
        <v>79.927999999999997</v>
      </c>
      <c r="J17810" s="147">
        <v>85.463040000000007</v>
      </c>
      <c r="K17810" s="147">
        <v>90.999359999999996</v>
      </c>
    </row>
    <row r="17811" spans="2:11" x14ac:dyDescent="0.2">
      <c r="B17811" s="21" t="str">
        <f t="shared" si="278"/>
        <v>Red LakeWind2025RCP4.5</v>
      </c>
      <c r="C17811" t="s">
        <v>428</v>
      </c>
      <c r="D17811" t="s">
        <v>1</v>
      </c>
      <c r="E17811" s="144" t="s">
        <v>193</v>
      </c>
      <c r="F17811" s="144">
        <v>2025</v>
      </c>
      <c r="G17811" s="147">
        <v>69.243231463504543</v>
      </c>
      <c r="H17811" s="147">
        <v>74.515320000000003</v>
      </c>
      <c r="I17811" s="147">
        <v>80.057333333333332</v>
      </c>
      <c r="J17811" s="147">
        <v>85.607133333333337</v>
      </c>
      <c r="K17811" s="147">
        <v>91.157439999999994</v>
      </c>
    </row>
    <row r="17812" spans="2:11" x14ac:dyDescent="0.2">
      <c r="B17812" s="21" t="str">
        <f t="shared" si="278"/>
        <v>Red LakeWind2030RCP4.5</v>
      </c>
      <c r="C17812" t="s">
        <v>428</v>
      </c>
      <c r="D17812" t="s">
        <v>1</v>
      </c>
      <c r="E17812" s="144" t="s">
        <v>193</v>
      </c>
      <c r="F17812" s="144">
        <v>2030</v>
      </c>
      <c r="G17812" s="147">
        <v>69.345698044823266</v>
      </c>
      <c r="H17812" s="147">
        <v>74.630640000000014</v>
      </c>
      <c r="I17812" s="147">
        <v>80.186666666666667</v>
      </c>
      <c r="J17812" s="147">
        <v>85.751226666666668</v>
      </c>
      <c r="K17812" s="147">
        <v>91.315519999999992</v>
      </c>
    </row>
    <row r="17813" spans="2:11" x14ac:dyDescent="0.2">
      <c r="B17813" s="21" t="str">
        <f t="shared" si="278"/>
        <v>Red LakeWind2035RCP4.5</v>
      </c>
      <c r="C17813" t="s">
        <v>428</v>
      </c>
      <c r="D17813" t="s">
        <v>1</v>
      </c>
      <c r="E17813" s="144" t="s">
        <v>193</v>
      </c>
      <c r="F17813" s="144">
        <v>2035</v>
      </c>
      <c r="G17813" s="147">
        <v>69.448164626141988</v>
      </c>
      <c r="H17813" s="147">
        <v>74.745960000000011</v>
      </c>
      <c r="I17813" s="147">
        <v>80.316000000000003</v>
      </c>
      <c r="J17813" s="147">
        <v>85.895319999999998</v>
      </c>
      <c r="K17813" s="147">
        <v>91.47359999999999</v>
      </c>
    </row>
    <row r="17814" spans="2:11" x14ac:dyDescent="0.2">
      <c r="B17814" s="21" t="str">
        <f t="shared" si="278"/>
        <v>Red LakeWind2040RCP4.5</v>
      </c>
      <c r="C17814" t="s">
        <v>428</v>
      </c>
      <c r="D17814" t="s">
        <v>1</v>
      </c>
      <c r="E17814" s="144" t="s">
        <v>193</v>
      </c>
      <c r="F17814" s="144">
        <v>2040</v>
      </c>
      <c r="G17814" s="147">
        <v>69.550631207460711</v>
      </c>
      <c r="H17814" s="147">
        <v>74.861280000000008</v>
      </c>
      <c r="I17814" s="147">
        <v>80.445333333333323</v>
      </c>
      <c r="J17814" s="147">
        <v>86.039413333333343</v>
      </c>
      <c r="K17814" s="147">
        <v>91.631679999999989</v>
      </c>
    </row>
    <row r="17815" spans="2:11" x14ac:dyDescent="0.2">
      <c r="B17815" s="21" t="str">
        <f t="shared" si="278"/>
        <v>Red LakeWind2045RCP4.5</v>
      </c>
      <c r="C17815" t="s">
        <v>428</v>
      </c>
      <c r="D17815" t="s">
        <v>1</v>
      </c>
      <c r="E17815" s="144" t="s">
        <v>193</v>
      </c>
      <c r="F17815" s="144">
        <v>2045</v>
      </c>
      <c r="G17815" s="147">
        <v>69.653097788779434</v>
      </c>
      <c r="H17815" s="147">
        <v>74.976600000000019</v>
      </c>
      <c r="I17815" s="147">
        <v>80.574666666666658</v>
      </c>
      <c r="J17815" s="147">
        <v>86.183506666666673</v>
      </c>
      <c r="K17815" s="147">
        <v>91.789759999999987</v>
      </c>
    </row>
    <row r="17816" spans="2:11" x14ac:dyDescent="0.2">
      <c r="B17816" s="21" t="str">
        <f t="shared" si="278"/>
        <v>Red LakeWind2050RCP4.5</v>
      </c>
      <c r="C17816" t="s">
        <v>428</v>
      </c>
      <c r="D17816" t="s">
        <v>1</v>
      </c>
      <c r="E17816" s="144" t="s">
        <v>193</v>
      </c>
      <c r="F17816" s="144">
        <v>2050</v>
      </c>
      <c r="G17816" s="147">
        <v>69.845366542489842</v>
      </c>
      <c r="H17816" s="147">
        <v>75.194592000000014</v>
      </c>
      <c r="I17816" s="147">
        <v>80.819199999999995</v>
      </c>
      <c r="J17816" s="147">
        <v>86.454288000000005</v>
      </c>
      <c r="K17816" s="147">
        <v>92.086463999999992</v>
      </c>
    </row>
    <row r="17817" spans="2:11" x14ac:dyDescent="0.2">
      <c r="B17817" s="21" t="str">
        <f t="shared" si="278"/>
        <v>Red LakeWind2055RCP4.5</v>
      </c>
      <c r="C17817" t="s">
        <v>428</v>
      </c>
      <c r="D17817" t="s">
        <v>1</v>
      </c>
      <c r="E17817" s="144" t="s">
        <v>193</v>
      </c>
      <c r="F17817" s="144">
        <v>2055</v>
      </c>
      <c r="G17817" s="147">
        <v>69.935168714881527</v>
      </c>
      <c r="H17817" s="147">
        <v>75.297264000000013</v>
      </c>
      <c r="I17817" s="147">
        <v>80.934399999999997</v>
      </c>
      <c r="J17817" s="147">
        <v>86.580976000000007</v>
      </c>
      <c r="K17817" s="147">
        <v>92.225087999999985</v>
      </c>
    </row>
    <row r="17818" spans="2:11" x14ac:dyDescent="0.2">
      <c r="B17818" s="21" t="str">
        <f t="shared" si="278"/>
        <v>Red LakeWind2060RCP4.5</v>
      </c>
      <c r="C17818" t="s">
        <v>428</v>
      </c>
      <c r="D17818" t="s">
        <v>1</v>
      </c>
      <c r="E17818" s="144" t="s">
        <v>193</v>
      </c>
      <c r="F17818" s="144">
        <v>2060</v>
      </c>
      <c r="G17818" s="147">
        <v>70.024970887273227</v>
      </c>
      <c r="H17818" s="147">
        <v>75.399936000000011</v>
      </c>
      <c r="I17818" s="147">
        <v>81.049599999999998</v>
      </c>
      <c r="J17818" s="147">
        <v>86.707664000000008</v>
      </c>
      <c r="K17818" s="147">
        <v>92.363711999999992</v>
      </c>
    </row>
    <row r="17819" spans="2:11" x14ac:dyDescent="0.2">
      <c r="B17819" s="21" t="str">
        <f t="shared" si="278"/>
        <v>Red LakeWind2065RCP4.5</v>
      </c>
      <c r="C17819" t="s">
        <v>428</v>
      </c>
      <c r="D17819" t="s">
        <v>1</v>
      </c>
      <c r="E17819" s="144" t="s">
        <v>193</v>
      </c>
      <c r="F17819" s="144">
        <v>2065</v>
      </c>
      <c r="G17819" s="147">
        <v>70.114773059664913</v>
      </c>
      <c r="H17819" s="147">
        <v>75.502608000000009</v>
      </c>
      <c r="I17819" s="147">
        <v>81.1648</v>
      </c>
      <c r="J17819" s="147">
        <v>86.83435200000001</v>
      </c>
      <c r="K17819" s="147">
        <v>92.502335999999985</v>
      </c>
    </row>
    <row r="17820" spans="2:11" x14ac:dyDescent="0.2">
      <c r="B17820" s="21" t="str">
        <f t="shared" si="278"/>
        <v>Red LakeWind2070RCP4.5</v>
      </c>
      <c r="C17820" t="s">
        <v>428</v>
      </c>
      <c r="D17820" t="s">
        <v>1</v>
      </c>
      <c r="E17820" s="144" t="s">
        <v>193</v>
      </c>
      <c r="F17820" s="144">
        <v>2070</v>
      </c>
      <c r="G17820" s="147">
        <v>70.204575232056598</v>
      </c>
      <c r="H17820" s="147">
        <v>75.605280000000008</v>
      </c>
      <c r="I17820" s="147">
        <v>81.28</v>
      </c>
      <c r="J17820" s="147">
        <v>86.961040000000011</v>
      </c>
      <c r="K17820" s="147">
        <v>92.640959999999993</v>
      </c>
    </row>
    <row r="17821" spans="2:11" x14ac:dyDescent="0.2">
      <c r="B17821" s="21" t="str">
        <f t="shared" si="278"/>
        <v>Red LakeWind2075RCP4.5</v>
      </c>
      <c r="C17821" t="s">
        <v>428</v>
      </c>
      <c r="D17821" t="s">
        <v>1</v>
      </c>
      <c r="E17821" s="144" t="s">
        <v>193</v>
      </c>
      <c r="F17821" s="144">
        <v>2075</v>
      </c>
      <c r="G17821" s="147">
        <v>70.259838107374563</v>
      </c>
      <c r="H17821" s="147">
        <v>75.656120000000001</v>
      </c>
      <c r="I17821" s="147">
        <v>81.323999999999998</v>
      </c>
      <c r="J17821" s="147">
        <v>87.000986666666677</v>
      </c>
      <c r="K17821" s="147">
        <v>92.675919999999991</v>
      </c>
    </row>
    <row r="17822" spans="2:11" x14ac:dyDescent="0.2">
      <c r="B17822" s="21" t="str">
        <f t="shared" si="278"/>
        <v>Red LakeWind2080RCP4.5</v>
      </c>
      <c r="C17822" t="s">
        <v>428</v>
      </c>
      <c r="D17822" t="s">
        <v>1</v>
      </c>
      <c r="E17822" s="144" t="s">
        <v>193</v>
      </c>
      <c r="F17822" s="144">
        <v>2080</v>
      </c>
      <c r="G17822" s="147">
        <v>70.315100982692528</v>
      </c>
      <c r="H17822" s="147">
        <v>75.706960000000009</v>
      </c>
      <c r="I17822" s="147">
        <v>81.368000000000009</v>
      </c>
      <c r="J17822" s="147">
        <v>87.040933333333342</v>
      </c>
      <c r="K17822" s="147">
        <v>92.710879999999989</v>
      </c>
    </row>
    <row r="17823" spans="2:11" x14ac:dyDescent="0.2">
      <c r="B17823" s="21" t="str">
        <f t="shared" si="278"/>
        <v>Red LakeWind2085RCP4.5</v>
      </c>
      <c r="C17823" t="s">
        <v>428</v>
      </c>
      <c r="D17823" t="s">
        <v>1</v>
      </c>
      <c r="E17823" s="144" t="s">
        <v>193</v>
      </c>
      <c r="F17823" s="144">
        <v>2085</v>
      </c>
      <c r="G17823" s="147">
        <v>70.370363858010478</v>
      </c>
      <c r="H17823" s="147">
        <v>75.757800000000003</v>
      </c>
      <c r="I17823" s="147">
        <v>81.412000000000006</v>
      </c>
      <c r="J17823" s="147">
        <v>87.080880000000008</v>
      </c>
      <c r="K17823" s="147">
        <v>92.745839999999987</v>
      </c>
    </row>
    <row r="17824" spans="2:11" x14ac:dyDescent="0.2">
      <c r="B17824" s="21" t="str">
        <f t="shared" si="278"/>
        <v>Red LakeWind2090RCP4.5</v>
      </c>
      <c r="C17824" t="s">
        <v>428</v>
      </c>
      <c r="D17824" t="s">
        <v>1</v>
      </c>
      <c r="E17824" s="144" t="s">
        <v>193</v>
      </c>
      <c r="F17824" s="144">
        <v>2090</v>
      </c>
      <c r="G17824" s="147">
        <v>70.425626733328443</v>
      </c>
      <c r="H17824" s="147">
        <v>75.808639999999997</v>
      </c>
      <c r="I17824" s="147">
        <v>81.456000000000003</v>
      </c>
      <c r="J17824" s="147">
        <v>87.120826666666673</v>
      </c>
      <c r="K17824" s="147">
        <v>92.780799999999999</v>
      </c>
    </row>
    <row r="17825" spans="2:11" x14ac:dyDescent="0.2">
      <c r="B17825" s="21" t="str">
        <f t="shared" si="278"/>
        <v>Red LakeWind2095RCP4.5</v>
      </c>
      <c r="C17825" t="s">
        <v>428</v>
      </c>
      <c r="D17825" t="s">
        <v>1</v>
      </c>
      <c r="E17825" s="144" t="s">
        <v>193</v>
      </c>
      <c r="F17825" s="144">
        <v>2095</v>
      </c>
      <c r="G17825" s="147">
        <v>70.480889608646407</v>
      </c>
      <c r="H17825" s="147">
        <v>75.859480000000005</v>
      </c>
      <c r="I17825" s="147">
        <v>81.500000000000014</v>
      </c>
      <c r="J17825" s="147">
        <v>87.160773333333339</v>
      </c>
      <c r="K17825" s="147">
        <v>92.815759999999997</v>
      </c>
    </row>
    <row r="17826" spans="2:11" x14ac:dyDescent="0.2">
      <c r="B17826" s="21" t="str">
        <f t="shared" si="278"/>
        <v>Red LakeWind2100RCP4.5</v>
      </c>
      <c r="C17826" t="s">
        <v>428</v>
      </c>
      <c r="D17826" t="s">
        <v>1</v>
      </c>
      <c r="E17826" s="144" t="s">
        <v>193</v>
      </c>
      <c r="F17826" s="144">
        <v>2100</v>
      </c>
      <c r="G17826" s="147">
        <v>70.536152483964372</v>
      </c>
      <c r="H17826" s="147">
        <v>75.910319999999999</v>
      </c>
      <c r="I17826" s="147">
        <v>81.544000000000011</v>
      </c>
      <c r="J17826" s="147">
        <v>87.200720000000004</v>
      </c>
      <c r="K17826" s="147">
        <v>92.850719999999995</v>
      </c>
    </row>
    <row r="17827" spans="2:11" x14ac:dyDescent="0.2">
      <c r="B17827" s="21" t="str">
        <f t="shared" si="278"/>
        <v>Red LakeWind2023RCP6.0</v>
      </c>
      <c r="C17827" t="s">
        <v>428</v>
      </c>
      <c r="D17827" t="s">
        <v>1</v>
      </c>
      <c r="E17827" s="144" t="s">
        <v>192</v>
      </c>
      <c r="F17827" s="144">
        <v>2023</v>
      </c>
      <c r="G17827" s="147">
        <v>69.14076488218582</v>
      </c>
      <c r="H17827" s="147">
        <v>74.400000000000006</v>
      </c>
      <c r="I17827" s="147">
        <v>79.927999999999997</v>
      </c>
      <c r="J17827" s="147">
        <v>85.463040000000007</v>
      </c>
      <c r="K17827" s="147">
        <v>90.999359999999996</v>
      </c>
    </row>
    <row r="17828" spans="2:11" x14ac:dyDescent="0.2">
      <c r="B17828" s="21" t="str">
        <f t="shared" si="278"/>
        <v>Red LakeWind2025RCP6.0</v>
      </c>
      <c r="C17828" t="s">
        <v>428</v>
      </c>
      <c r="D17828" t="s">
        <v>1</v>
      </c>
      <c r="E17828" s="144" t="s">
        <v>192</v>
      </c>
      <c r="F17828" s="144">
        <v>2025</v>
      </c>
      <c r="G17828" s="147">
        <v>69.243231463504543</v>
      </c>
      <c r="H17828" s="147">
        <v>74.515320000000003</v>
      </c>
      <c r="I17828" s="147">
        <v>80.057333333333332</v>
      </c>
      <c r="J17828" s="147">
        <v>85.607133333333337</v>
      </c>
      <c r="K17828" s="147">
        <v>91.157439999999994</v>
      </c>
    </row>
    <row r="17829" spans="2:11" x14ac:dyDescent="0.2">
      <c r="B17829" s="21" t="str">
        <f t="shared" si="278"/>
        <v>Red LakeWind2030RCP6.0</v>
      </c>
      <c r="C17829" t="s">
        <v>428</v>
      </c>
      <c r="D17829" t="s">
        <v>1</v>
      </c>
      <c r="E17829" s="144" t="s">
        <v>192</v>
      </c>
      <c r="F17829" s="144">
        <v>2030</v>
      </c>
      <c r="G17829" s="147">
        <v>69.345698044823266</v>
      </c>
      <c r="H17829" s="147">
        <v>74.630640000000014</v>
      </c>
      <c r="I17829" s="147">
        <v>80.186666666666667</v>
      </c>
      <c r="J17829" s="147">
        <v>85.751226666666668</v>
      </c>
      <c r="K17829" s="147">
        <v>91.315519999999992</v>
      </c>
    </row>
    <row r="17830" spans="2:11" x14ac:dyDescent="0.2">
      <c r="B17830" s="21" t="str">
        <f t="shared" si="278"/>
        <v>Red LakeWind2035RCP6.0</v>
      </c>
      <c r="C17830" t="s">
        <v>428</v>
      </c>
      <c r="D17830" t="s">
        <v>1</v>
      </c>
      <c r="E17830" s="144" t="s">
        <v>192</v>
      </c>
      <c r="F17830" s="144">
        <v>2035</v>
      </c>
      <c r="G17830" s="147">
        <v>69.448164626141988</v>
      </c>
      <c r="H17830" s="147">
        <v>74.745960000000011</v>
      </c>
      <c r="I17830" s="147">
        <v>80.316000000000003</v>
      </c>
      <c r="J17830" s="147">
        <v>85.895319999999998</v>
      </c>
      <c r="K17830" s="147">
        <v>91.47359999999999</v>
      </c>
    </row>
    <row r="17831" spans="2:11" x14ac:dyDescent="0.2">
      <c r="B17831" s="21" t="str">
        <f t="shared" si="278"/>
        <v>Red LakeWind2040RCP6.0</v>
      </c>
      <c r="C17831" t="s">
        <v>428</v>
      </c>
      <c r="D17831" t="s">
        <v>1</v>
      </c>
      <c r="E17831" s="144" t="s">
        <v>192</v>
      </c>
      <c r="F17831" s="144">
        <v>2040</v>
      </c>
      <c r="G17831" s="147">
        <v>69.550631207460711</v>
      </c>
      <c r="H17831" s="147">
        <v>74.861280000000008</v>
      </c>
      <c r="I17831" s="147">
        <v>80.445333333333323</v>
      </c>
      <c r="J17831" s="147">
        <v>86.039413333333343</v>
      </c>
      <c r="K17831" s="147">
        <v>91.631679999999989</v>
      </c>
    </row>
    <row r="17832" spans="2:11" x14ac:dyDescent="0.2">
      <c r="B17832" s="21" t="str">
        <f t="shared" si="278"/>
        <v>Red LakeWind2045RCP6.0</v>
      </c>
      <c r="C17832" t="s">
        <v>428</v>
      </c>
      <c r="D17832" t="s">
        <v>1</v>
      </c>
      <c r="E17832" s="144" t="s">
        <v>192</v>
      </c>
      <c r="F17832" s="144">
        <v>2045</v>
      </c>
      <c r="G17832" s="147">
        <v>69.653097788779434</v>
      </c>
      <c r="H17832" s="147">
        <v>74.976600000000019</v>
      </c>
      <c r="I17832" s="147">
        <v>80.574666666666658</v>
      </c>
      <c r="J17832" s="147">
        <v>86.183506666666673</v>
      </c>
      <c r="K17832" s="147">
        <v>91.789759999999987</v>
      </c>
    </row>
    <row r="17833" spans="2:11" x14ac:dyDescent="0.2">
      <c r="B17833" s="21" t="str">
        <f t="shared" si="278"/>
        <v>Red LakeWind2050RCP6.0</v>
      </c>
      <c r="C17833" t="s">
        <v>428</v>
      </c>
      <c r="D17833" t="s">
        <v>1</v>
      </c>
      <c r="E17833" s="144" t="s">
        <v>192</v>
      </c>
      <c r="F17833" s="144">
        <v>2050</v>
      </c>
      <c r="G17833" s="147">
        <v>69.845366542489842</v>
      </c>
      <c r="H17833" s="147">
        <v>75.194592000000014</v>
      </c>
      <c r="I17833" s="147">
        <v>80.819199999999995</v>
      </c>
      <c r="J17833" s="147">
        <v>86.454288000000005</v>
      </c>
      <c r="K17833" s="147">
        <v>92.086463999999992</v>
      </c>
    </row>
    <row r="17834" spans="2:11" x14ac:dyDescent="0.2">
      <c r="B17834" s="21" t="str">
        <f t="shared" si="278"/>
        <v>Red LakeWind2055RCP6.0</v>
      </c>
      <c r="C17834" t="s">
        <v>428</v>
      </c>
      <c r="D17834" t="s">
        <v>1</v>
      </c>
      <c r="E17834" s="144" t="s">
        <v>192</v>
      </c>
      <c r="F17834" s="144">
        <v>2055</v>
      </c>
      <c r="G17834" s="147">
        <v>69.935168714881527</v>
      </c>
      <c r="H17834" s="147">
        <v>75.297264000000013</v>
      </c>
      <c r="I17834" s="147">
        <v>80.934399999999997</v>
      </c>
      <c r="J17834" s="147">
        <v>86.580976000000007</v>
      </c>
      <c r="K17834" s="147">
        <v>92.225087999999985</v>
      </c>
    </row>
    <row r="17835" spans="2:11" x14ac:dyDescent="0.2">
      <c r="B17835" s="21" t="str">
        <f t="shared" si="278"/>
        <v>Red LakeWind2060RCP6.0</v>
      </c>
      <c r="C17835" t="s">
        <v>428</v>
      </c>
      <c r="D17835" t="s">
        <v>1</v>
      </c>
      <c r="E17835" s="144" t="s">
        <v>192</v>
      </c>
      <c r="F17835" s="144">
        <v>2060</v>
      </c>
      <c r="G17835" s="147">
        <v>70.024970887273227</v>
      </c>
      <c r="H17835" s="147">
        <v>75.399936000000011</v>
      </c>
      <c r="I17835" s="147">
        <v>81.049599999999998</v>
      </c>
      <c r="J17835" s="147">
        <v>86.707664000000008</v>
      </c>
      <c r="K17835" s="147">
        <v>92.363711999999992</v>
      </c>
    </row>
    <row r="17836" spans="2:11" x14ac:dyDescent="0.2">
      <c r="B17836" s="21" t="str">
        <f t="shared" si="278"/>
        <v>Red LakeWind2065RCP6.0</v>
      </c>
      <c r="C17836" t="s">
        <v>428</v>
      </c>
      <c r="D17836" t="s">
        <v>1</v>
      </c>
      <c r="E17836" s="144" t="s">
        <v>192</v>
      </c>
      <c r="F17836" s="144">
        <v>2065</v>
      </c>
      <c r="G17836" s="147">
        <v>70.114773059664913</v>
      </c>
      <c r="H17836" s="147">
        <v>75.502608000000009</v>
      </c>
      <c r="I17836" s="147">
        <v>81.1648</v>
      </c>
      <c r="J17836" s="147">
        <v>86.83435200000001</v>
      </c>
      <c r="K17836" s="147">
        <v>92.502335999999985</v>
      </c>
    </row>
    <row r="17837" spans="2:11" x14ac:dyDescent="0.2">
      <c r="B17837" s="21" t="str">
        <f t="shared" si="278"/>
        <v>Red LakeWind2070RCP6.0</v>
      </c>
      <c r="C17837" t="s">
        <v>428</v>
      </c>
      <c r="D17837" t="s">
        <v>1</v>
      </c>
      <c r="E17837" s="144" t="s">
        <v>192</v>
      </c>
      <c r="F17837" s="144">
        <v>2070</v>
      </c>
      <c r="G17837" s="147">
        <v>70.204575232056598</v>
      </c>
      <c r="H17837" s="147">
        <v>75.605280000000008</v>
      </c>
      <c r="I17837" s="147">
        <v>81.28</v>
      </c>
      <c r="J17837" s="147">
        <v>86.961040000000011</v>
      </c>
      <c r="K17837" s="147">
        <v>92.640959999999993</v>
      </c>
    </row>
    <row r="17838" spans="2:11" x14ac:dyDescent="0.2">
      <c r="B17838" s="21" t="str">
        <f t="shared" si="278"/>
        <v>Red LakeWind2075RCP6.0</v>
      </c>
      <c r="C17838" t="s">
        <v>428</v>
      </c>
      <c r="D17838" t="s">
        <v>1</v>
      </c>
      <c r="E17838" s="144" t="s">
        <v>192</v>
      </c>
      <c r="F17838" s="144">
        <v>2075</v>
      </c>
      <c r="G17838" s="147">
        <v>70.287469545033545</v>
      </c>
      <c r="H17838" s="147">
        <v>75.681540000000012</v>
      </c>
      <c r="I17838" s="147">
        <v>81.346000000000004</v>
      </c>
      <c r="J17838" s="147">
        <v>87.020960000000002</v>
      </c>
      <c r="K17838" s="147">
        <v>92.693399999999997</v>
      </c>
    </row>
    <row r="17839" spans="2:11" x14ac:dyDescent="0.2">
      <c r="B17839" s="21" t="str">
        <f t="shared" si="278"/>
        <v>Red LakeWind2080RCP6.0</v>
      </c>
      <c r="C17839" t="s">
        <v>428</v>
      </c>
      <c r="D17839" t="s">
        <v>1</v>
      </c>
      <c r="E17839" s="144" t="s">
        <v>192</v>
      </c>
      <c r="F17839" s="144">
        <v>2080</v>
      </c>
      <c r="G17839" s="147">
        <v>70.370363858010478</v>
      </c>
      <c r="H17839" s="147">
        <v>75.757800000000003</v>
      </c>
      <c r="I17839" s="147">
        <v>81.412000000000006</v>
      </c>
      <c r="J17839" s="147">
        <v>87.080880000000008</v>
      </c>
      <c r="K17839" s="147">
        <v>92.745839999999987</v>
      </c>
    </row>
    <row r="17840" spans="2:11" x14ac:dyDescent="0.2">
      <c r="B17840" s="21" t="str">
        <f t="shared" si="278"/>
        <v>Red LakeWind2085RCP6.0</v>
      </c>
      <c r="C17840" t="s">
        <v>428</v>
      </c>
      <c r="D17840" t="s">
        <v>1</v>
      </c>
      <c r="E17840" s="144" t="s">
        <v>192</v>
      </c>
      <c r="F17840" s="144">
        <v>2085</v>
      </c>
      <c r="G17840" s="147">
        <v>70.453258170987425</v>
      </c>
      <c r="H17840" s="147">
        <v>75.834059999999994</v>
      </c>
      <c r="I17840" s="147">
        <v>81.478000000000009</v>
      </c>
      <c r="J17840" s="147">
        <v>87.140800000000013</v>
      </c>
      <c r="K17840" s="147">
        <v>92.798279999999991</v>
      </c>
    </row>
    <row r="17841" spans="2:11" x14ac:dyDescent="0.2">
      <c r="B17841" s="21" t="str">
        <f t="shared" si="278"/>
        <v>Red LakeWind2090RCP6.0</v>
      </c>
      <c r="C17841" t="s">
        <v>428</v>
      </c>
      <c r="D17841" t="s">
        <v>1</v>
      </c>
      <c r="E17841" s="144" t="s">
        <v>192</v>
      </c>
      <c r="F17841" s="144">
        <v>2090</v>
      </c>
      <c r="G17841" s="147">
        <v>70.685822771283853</v>
      </c>
      <c r="H17841" s="147">
        <v>76.103760000000008</v>
      </c>
      <c r="I17841" s="147">
        <v>81.794666666666672</v>
      </c>
      <c r="J17841" s="147">
        <v>87.494613333333334</v>
      </c>
      <c r="K17841" s="147">
        <v>93.194239999999994</v>
      </c>
    </row>
    <row r="17842" spans="2:11" x14ac:dyDescent="0.2">
      <c r="B17842" s="21" t="str">
        <f t="shared" si="278"/>
        <v>Red LakeWind2095RCP6.0</v>
      </c>
      <c r="C17842" t="s">
        <v>428</v>
      </c>
      <c r="D17842" t="s">
        <v>1</v>
      </c>
      <c r="E17842" s="144" t="s">
        <v>192</v>
      </c>
      <c r="F17842" s="144">
        <v>2095</v>
      </c>
      <c r="G17842" s="147">
        <v>70.835493058603348</v>
      </c>
      <c r="H17842" s="147">
        <v>76.297200000000004</v>
      </c>
      <c r="I17842" s="147">
        <v>82.045333333333332</v>
      </c>
      <c r="J17842" s="147">
        <v>87.788506666666677</v>
      </c>
      <c r="K17842" s="147">
        <v>93.537760000000006</v>
      </c>
    </row>
    <row r="17843" spans="2:11" x14ac:dyDescent="0.2">
      <c r="B17843" s="21" t="str">
        <f t="shared" si="278"/>
        <v>Red LakeWind2100RCP6.0</v>
      </c>
      <c r="C17843" t="s">
        <v>428</v>
      </c>
      <c r="D17843" t="s">
        <v>1</v>
      </c>
      <c r="E17843" s="144" t="s">
        <v>192</v>
      </c>
      <c r="F17843" s="144">
        <v>2100</v>
      </c>
      <c r="G17843" s="147">
        <v>70.985163345922828</v>
      </c>
      <c r="H17843" s="147">
        <v>76.490640000000013</v>
      </c>
      <c r="I17843" s="147">
        <v>82.295999999999992</v>
      </c>
      <c r="J17843" s="147">
        <v>88.082400000000007</v>
      </c>
      <c r="K17843" s="147">
        <v>93.881280000000004</v>
      </c>
    </row>
    <row r="17844" spans="2:11" x14ac:dyDescent="0.2">
      <c r="B17844" s="21" t="str">
        <f t="shared" si="278"/>
        <v>Red LakeWind2023RCP8.5</v>
      </c>
      <c r="C17844" t="s">
        <v>428</v>
      </c>
      <c r="D17844" t="s">
        <v>1</v>
      </c>
      <c r="E17844" s="144" t="s">
        <v>191</v>
      </c>
      <c r="F17844" s="144">
        <v>2023</v>
      </c>
      <c r="G17844" s="147">
        <v>69.14076488218582</v>
      </c>
      <c r="H17844" s="147">
        <v>74.400000000000006</v>
      </c>
      <c r="I17844" s="147">
        <v>79.927999999999997</v>
      </c>
      <c r="J17844" s="147">
        <v>85.463040000000007</v>
      </c>
      <c r="K17844" s="147">
        <v>90.999359999999996</v>
      </c>
    </row>
    <row r="17845" spans="2:11" x14ac:dyDescent="0.2">
      <c r="B17845" s="21" t="str">
        <f t="shared" si="278"/>
        <v>Red LakeWind2025RCP8.5</v>
      </c>
      <c r="C17845" t="s">
        <v>428</v>
      </c>
      <c r="D17845" t="s">
        <v>1</v>
      </c>
      <c r="E17845" s="144" t="s">
        <v>191</v>
      </c>
      <c r="F17845" s="144">
        <v>2025</v>
      </c>
      <c r="G17845" s="147">
        <v>69.345698044823266</v>
      </c>
      <c r="H17845" s="147">
        <v>74.630640000000014</v>
      </c>
      <c r="I17845" s="147">
        <v>80.186666666666667</v>
      </c>
      <c r="J17845" s="147">
        <v>85.751226666666668</v>
      </c>
      <c r="K17845" s="147">
        <v>91.315519999999992</v>
      </c>
    </row>
    <row r="17846" spans="2:11" x14ac:dyDescent="0.2">
      <c r="B17846" s="21" t="str">
        <f t="shared" si="278"/>
        <v>Red LakeWind2030RCP8.5</v>
      </c>
      <c r="C17846" t="s">
        <v>428</v>
      </c>
      <c r="D17846" t="s">
        <v>1</v>
      </c>
      <c r="E17846" s="144" t="s">
        <v>191</v>
      </c>
      <c r="F17846" s="144">
        <v>2030</v>
      </c>
      <c r="G17846" s="147">
        <v>69.550631207460711</v>
      </c>
      <c r="H17846" s="147">
        <v>74.861280000000008</v>
      </c>
      <c r="I17846" s="147">
        <v>80.445333333333323</v>
      </c>
      <c r="J17846" s="147">
        <v>86.039413333333343</v>
      </c>
      <c r="K17846" s="147">
        <v>91.631679999999989</v>
      </c>
    </row>
    <row r="17847" spans="2:11" x14ac:dyDescent="0.2">
      <c r="B17847" s="21" t="str">
        <f t="shared" si="278"/>
        <v>Red LakeWind2035RCP8.5</v>
      </c>
      <c r="C17847" t="s">
        <v>428</v>
      </c>
      <c r="D17847" t="s">
        <v>1</v>
      </c>
      <c r="E17847" s="144" t="s">
        <v>191</v>
      </c>
      <c r="F17847" s="144">
        <v>2035</v>
      </c>
      <c r="G17847" s="147">
        <v>69.755564370098156</v>
      </c>
      <c r="H17847" s="147">
        <v>75.091920000000016</v>
      </c>
      <c r="I17847" s="147">
        <v>80.703999999999994</v>
      </c>
      <c r="J17847" s="147">
        <v>86.327600000000004</v>
      </c>
      <c r="K17847" s="147">
        <v>91.947839999999985</v>
      </c>
    </row>
    <row r="17848" spans="2:11" x14ac:dyDescent="0.2">
      <c r="B17848" s="21" t="str">
        <f t="shared" si="278"/>
        <v>Red LakeWind2040RCP8.5</v>
      </c>
      <c r="C17848" t="s">
        <v>428</v>
      </c>
      <c r="D17848" t="s">
        <v>1</v>
      </c>
      <c r="E17848" s="144" t="s">
        <v>191</v>
      </c>
      <c r="F17848" s="144">
        <v>2040</v>
      </c>
      <c r="G17848" s="147">
        <v>69.905234657417637</v>
      </c>
      <c r="H17848" s="147">
        <v>75.263040000000018</v>
      </c>
      <c r="I17848" s="147">
        <v>80.896000000000001</v>
      </c>
      <c r="J17848" s="147">
        <v>86.538746666666668</v>
      </c>
      <c r="K17848" s="147">
        <v>92.178879999999992</v>
      </c>
    </row>
    <row r="17849" spans="2:11" x14ac:dyDescent="0.2">
      <c r="B17849" s="21" t="str">
        <f t="shared" si="278"/>
        <v>Red LakeWind2045RCP8.5</v>
      </c>
      <c r="C17849" t="s">
        <v>428</v>
      </c>
      <c r="D17849" t="s">
        <v>1</v>
      </c>
      <c r="E17849" s="144" t="s">
        <v>191</v>
      </c>
      <c r="F17849" s="144">
        <v>2045</v>
      </c>
      <c r="G17849" s="147">
        <v>70.054904944737117</v>
      </c>
      <c r="H17849" s="147">
        <v>75.434160000000006</v>
      </c>
      <c r="I17849" s="147">
        <v>81.087999999999994</v>
      </c>
      <c r="J17849" s="147">
        <v>86.749893333333347</v>
      </c>
      <c r="K17849" s="147">
        <v>92.409919999999985</v>
      </c>
    </row>
    <row r="17850" spans="2:11" x14ac:dyDescent="0.2">
      <c r="B17850" s="21" t="str">
        <f t="shared" si="278"/>
        <v>Red LakeWind2050RCP8.5</v>
      </c>
      <c r="C17850" t="s">
        <v>428</v>
      </c>
      <c r="D17850" t="s">
        <v>1</v>
      </c>
      <c r="E17850" s="144" t="s">
        <v>191</v>
      </c>
      <c r="F17850" s="144">
        <v>2050</v>
      </c>
      <c r="G17850" s="147">
        <v>70.315100982692528</v>
      </c>
      <c r="H17850" s="147">
        <v>75.706960000000009</v>
      </c>
      <c r="I17850" s="147">
        <v>81.368000000000009</v>
      </c>
      <c r="J17850" s="147">
        <v>87.040933333333342</v>
      </c>
      <c r="K17850" s="147">
        <v>92.710879999999989</v>
      </c>
    </row>
    <row r="17851" spans="2:11" x14ac:dyDescent="0.2">
      <c r="B17851" s="21" t="str">
        <f t="shared" si="278"/>
        <v>Red LakeWind2055RCP8.5</v>
      </c>
      <c r="C17851" t="s">
        <v>428</v>
      </c>
      <c r="D17851" t="s">
        <v>1</v>
      </c>
      <c r="E17851" s="144" t="s">
        <v>191</v>
      </c>
      <c r="F17851" s="144">
        <v>2055</v>
      </c>
      <c r="G17851" s="147">
        <v>70.425626733328443</v>
      </c>
      <c r="H17851" s="147">
        <v>75.808639999999997</v>
      </c>
      <c r="I17851" s="147">
        <v>81.456000000000003</v>
      </c>
      <c r="J17851" s="147">
        <v>87.120826666666673</v>
      </c>
      <c r="K17851" s="147">
        <v>92.780799999999999</v>
      </c>
    </row>
    <row r="17852" spans="2:11" x14ac:dyDescent="0.2">
      <c r="B17852" s="21" t="str">
        <f t="shared" si="278"/>
        <v>Red LakeWind2060RCP8.5</v>
      </c>
      <c r="C17852" t="s">
        <v>428</v>
      </c>
      <c r="D17852" t="s">
        <v>1</v>
      </c>
      <c r="E17852" s="144" t="s">
        <v>191</v>
      </c>
      <c r="F17852" s="144">
        <v>2060</v>
      </c>
      <c r="G17852" s="147">
        <v>70.685822771283853</v>
      </c>
      <c r="H17852" s="147">
        <v>76.103760000000008</v>
      </c>
      <c r="I17852" s="147">
        <v>81.794666666666672</v>
      </c>
      <c r="J17852" s="147">
        <v>87.494613333333334</v>
      </c>
      <c r="K17852" s="147">
        <v>93.194239999999994</v>
      </c>
    </row>
    <row r="17853" spans="2:11" x14ac:dyDescent="0.2">
      <c r="B17853" s="21" t="str">
        <f t="shared" si="278"/>
        <v>Red LakeWind2065RCP8.5</v>
      </c>
      <c r="C17853" t="s">
        <v>428</v>
      </c>
      <c r="D17853" t="s">
        <v>1</v>
      </c>
      <c r="E17853" s="144" t="s">
        <v>191</v>
      </c>
      <c r="F17853" s="144">
        <v>2065</v>
      </c>
      <c r="G17853" s="147">
        <v>70.835493058603348</v>
      </c>
      <c r="H17853" s="147">
        <v>76.297200000000004</v>
      </c>
      <c r="I17853" s="147">
        <v>82.045333333333332</v>
      </c>
      <c r="J17853" s="147">
        <v>87.788506666666677</v>
      </c>
      <c r="K17853" s="147">
        <v>93.537760000000006</v>
      </c>
    </row>
    <row r="17854" spans="2:11" x14ac:dyDescent="0.2">
      <c r="B17854" s="21" t="str">
        <f t="shared" si="278"/>
        <v>Red LakeWind2070RCP8.5</v>
      </c>
      <c r="C17854" t="s">
        <v>428</v>
      </c>
      <c r="D17854" t="s">
        <v>1</v>
      </c>
      <c r="E17854" s="144" t="s">
        <v>191</v>
      </c>
      <c r="F17854" s="144">
        <v>2070</v>
      </c>
      <c r="G17854" s="147">
        <v>71.081873377729266</v>
      </c>
      <c r="H17854" s="147">
        <v>76.589840000000009</v>
      </c>
      <c r="I17854" s="147">
        <v>82.397333333333322</v>
      </c>
      <c r="J17854" s="147">
        <v>88.187973333333346</v>
      </c>
      <c r="K17854" s="147">
        <v>93.987679999999997</v>
      </c>
    </row>
    <row r="17855" spans="2:11" x14ac:dyDescent="0.2">
      <c r="B17855" s="21" t="str">
        <f t="shared" si="278"/>
        <v>Red LakeWind2075RCP8.5</v>
      </c>
      <c r="C17855" t="s">
        <v>428</v>
      </c>
      <c r="D17855" t="s">
        <v>1</v>
      </c>
      <c r="E17855" s="144" t="s">
        <v>191</v>
      </c>
      <c r="F17855" s="144">
        <v>2075</v>
      </c>
      <c r="G17855" s="147">
        <v>71.17858340953569</v>
      </c>
      <c r="H17855" s="147">
        <v>76.689040000000006</v>
      </c>
      <c r="I17855" s="147">
        <v>82.498666666666665</v>
      </c>
      <c r="J17855" s="147">
        <v>88.293546666666671</v>
      </c>
      <c r="K17855" s="147">
        <v>94.094079999999991</v>
      </c>
    </row>
    <row r="17856" spans="2:11" x14ac:dyDescent="0.2">
      <c r="B17856" s="21" t="str">
        <f t="shared" si="278"/>
        <v>Red LakeWind2080RCP8.5</v>
      </c>
      <c r="C17856" t="s">
        <v>428</v>
      </c>
      <c r="D17856" t="s">
        <v>1</v>
      </c>
      <c r="E17856" s="144" t="s">
        <v>191</v>
      </c>
      <c r="F17856" s="144">
        <v>2080</v>
      </c>
      <c r="G17856" s="147">
        <v>71.275293441342129</v>
      </c>
      <c r="H17856" s="147">
        <v>76.788240000000002</v>
      </c>
      <c r="I17856" s="147">
        <v>82.6</v>
      </c>
      <c r="J17856" s="147">
        <v>88.399120000000011</v>
      </c>
      <c r="K17856" s="147">
        <v>94.200479999999985</v>
      </c>
    </row>
    <row r="17857" spans="2:11" x14ac:dyDescent="0.2">
      <c r="B17857" s="21" t="str">
        <f t="shared" si="278"/>
        <v>Red LakeWind2085RCP8.5</v>
      </c>
      <c r="C17857" t="s">
        <v>428</v>
      </c>
      <c r="D17857" t="s">
        <v>1</v>
      </c>
      <c r="E17857" s="144" t="s">
        <v>191</v>
      </c>
      <c r="F17857" s="144">
        <v>2085</v>
      </c>
      <c r="G17857" s="147">
        <v>71.399634910807549</v>
      </c>
      <c r="H17857" s="147">
        <v>76.951920000000001</v>
      </c>
      <c r="I17857" s="147">
        <v>82.811999999999998</v>
      </c>
      <c r="J17857" s="147">
        <v>88.655920000000009</v>
      </c>
      <c r="K17857" s="147">
        <v>94.501439999999988</v>
      </c>
    </row>
    <row r="17858" spans="2:11" x14ac:dyDescent="0.2">
      <c r="B17858" s="21" t="str">
        <f t="shared" si="278"/>
        <v>Red LakeWind2090RCP8.5</v>
      </c>
      <c r="C17858" t="s">
        <v>428</v>
      </c>
      <c r="D17858" t="s">
        <v>1</v>
      </c>
      <c r="E17858" s="144" t="s">
        <v>191</v>
      </c>
      <c r="F17858" s="144">
        <v>2090</v>
      </c>
      <c r="G17858" s="147">
        <v>71.52397638027297</v>
      </c>
      <c r="H17858" s="147">
        <v>77.115600000000001</v>
      </c>
      <c r="I17858" s="147">
        <v>83.024000000000001</v>
      </c>
      <c r="J17858" s="147">
        <v>88.912720000000007</v>
      </c>
      <c r="K17858" s="147">
        <v>94.802399999999992</v>
      </c>
    </row>
    <row r="17859" spans="2:11" x14ac:dyDescent="0.2">
      <c r="B17859" s="21" t="str">
        <f t="shared" si="278"/>
        <v>Red LakeWind2095RCP8.5</v>
      </c>
      <c r="C17859" t="s">
        <v>428</v>
      </c>
      <c r="D17859" t="s">
        <v>1</v>
      </c>
      <c r="E17859" s="144" t="s">
        <v>191</v>
      </c>
      <c r="F17859" s="144">
        <v>2095</v>
      </c>
      <c r="G17859" s="147">
        <v>71.52397638027297</v>
      </c>
      <c r="H17859" s="147">
        <v>77.115600000000001</v>
      </c>
      <c r="I17859" s="147">
        <v>83.024000000000001</v>
      </c>
      <c r="J17859" s="147">
        <v>88.912720000000007</v>
      </c>
      <c r="K17859" s="147">
        <v>94.802399999999992</v>
      </c>
    </row>
    <row r="17860" spans="2:11" x14ac:dyDescent="0.2">
      <c r="B17860" s="21" t="str">
        <f t="shared" si="278"/>
        <v>Red LakeWind2100RCP8.5</v>
      </c>
      <c r="C17860" t="s">
        <v>428</v>
      </c>
      <c r="D17860" t="s">
        <v>1</v>
      </c>
      <c r="E17860" s="144" t="s">
        <v>191</v>
      </c>
      <c r="F17860" s="144">
        <v>2100</v>
      </c>
      <c r="G17860" s="147">
        <v>71.52397638027297</v>
      </c>
      <c r="H17860" s="147">
        <v>77.115600000000001</v>
      </c>
      <c r="I17860" s="147">
        <v>83.024000000000001</v>
      </c>
      <c r="J17860" s="147">
        <v>88.912720000000007</v>
      </c>
      <c r="K17860" s="147">
        <v>94.802399999999992</v>
      </c>
    </row>
    <row r="17861" spans="2:11" x14ac:dyDescent="0.2">
      <c r="B17861" s="21" t="str">
        <f t="shared" si="278"/>
        <v>RenfrewIce Accretion2023RCP4.5</v>
      </c>
      <c r="C17861" t="s">
        <v>429</v>
      </c>
      <c r="D17861" t="s">
        <v>486</v>
      </c>
      <c r="E17861" s="144" t="s">
        <v>193</v>
      </c>
      <c r="F17861" s="144">
        <v>2023</v>
      </c>
      <c r="G17861" s="147">
        <v>15.293305934509256</v>
      </c>
      <c r="H17861" s="147">
        <v>18.205219999999997</v>
      </c>
      <c r="I17861" s="147">
        <v>21.867999999999999</v>
      </c>
      <c r="J17861" s="147">
        <v>24.685980000000001</v>
      </c>
      <c r="K17861" s="147">
        <v>27.498239999999999</v>
      </c>
    </row>
    <row r="17862" spans="2:11" x14ac:dyDescent="0.2">
      <c r="B17862" s="21" t="str">
        <f t="shared" si="278"/>
        <v>RenfrewIce Accretion2025RCP4.5</v>
      </c>
      <c r="C17862" t="s">
        <v>429</v>
      </c>
      <c r="D17862" t="s">
        <v>486</v>
      </c>
      <c r="E17862" s="144" t="s">
        <v>193</v>
      </c>
      <c r="F17862" s="144">
        <v>2025</v>
      </c>
      <c r="G17862" s="147">
        <v>15.374951878770901</v>
      </c>
      <c r="H17862" s="147">
        <v>18.305649999999996</v>
      </c>
      <c r="I17862" s="147">
        <v>22</v>
      </c>
      <c r="J17862" s="147">
        <v>24.839283333333334</v>
      </c>
      <c r="K17862" s="147">
        <v>27.669179999999997</v>
      </c>
    </row>
    <row r="17863" spans="2:11" x14ac:dyDescent="0.2">
      <c r="B17863" s="21" t="str">
        <f t="shared" si="278"/>
        <v>RenfrewIce Accretion2030RCP4.5</v>
      </c>
      <c r="C17863" t="s">
        <v>429</v>
      </c>
      <c r="D17863" t="s">
        <v>486</v>
      </c>
      <c r="E17863" s="144" t="s">
        <v>193</v>
      </c>
      <c r="F17863" s="144">
        <v>2030</v>
      </c>
      <c r="G17863" s="147">
        <v>15.456597823032544</v>
      </c>
      <c r="H17863" s="147">
        <v>18.406079999999996</v>
      </c>
      <c r="I17863" s="147">
        <v>22.131999999999998</v>
      </c>
      <c r="J17863" s="147">
        <v>24.992586666666668</v>
      </c>
      <c r="K17863" s="147">
        <v>27.840119999999999</v>
      </c>
    </row>
    <row r="17864" spans="2:11" x14ac:dyDescent="0.2">
      <c r="B17864" s="21" t="str">
        <f t="shared" si="278"/>
        <v>RenfrewIce Accretion2035RCP4.5</v>
      </c>
      <c r="C17864" t="s">
        <v>429</v>
      </c>
      <c r="D17864" t="s">
        <v>486</v>
      </c>
      <c r="E17864" s="144" t="s">
        <v>193</v>
      </c>
      <c r="F17864" s="144">
        <v>2035</v>
      </c>
      <c r="G17864" s="147">
        <v>15.538243767294187</v>
      </c>
      <c r="H17864" s="147">
        <v>18.506509999999999</v>
      </c>
      <c r="I17864" s="147">
        <v>22.263999999999999</v>
      </c>
      <c r="J17864" s="147">
        <v>25.145890000000001</v>
      </c>
      <c r="K17864" s="147">
        <v>28.011059999999997</v>
      </c>
    </row>
    <row r="17865" spans="2:11" x14ac:dyDescent="0.2">
      <c r="B17865" s="21" t="str">
        <f t="shared" si="278"/>
        <v>RenfrewIce Accretion2040RCP4.5</v>
      </c>
      <c r="C17865" t="s">
        <v>429</v>
      </c>
      <c r="D17865" t="s">
        <v>486</v>
      </c>
      <c r="E17865" s="144" t="s">
        <v>193</v>
      </c>
      <c r="F17865" s="144">
        <v>2040</v>
      </c>
      <c r="G17865" s="147">
        <v>15.619889711555832</v>
      </c>
      <c r="H17865" s="147">
        <v>18.606939999999998</v>
      </c>
      <c r="I17865" s="147">
        <v>22.396000000000001</v>
      </c>
      <c r="J17865" s="147">
        <v>25.299193333333331</v>
      </c>
      <c r="K17865" s="147">
        <v>28.181999999999995</v>
      </c>
    </row>
    <row r="17866" spans="2:11" x14ac:dyDescent="0.2">
      <c r="B17866" s="21" t="str">
        <f t="shared" si="278"/>
        <v>RenfrewIce Accretion2045RCP4.5</v>
      </c>
      <c r="C17866" t="s">
        <v>429</v>
      </c>
      <c r="D17866" t="s">
        <v>486</v>
      </c>
      <c r="E17866" s="144" t="s">
        <v>193</v>
      </c>
      <c r="F17866" s="144">
        <v>2045</v>
      </c>
      <c r="G17866" s="147">
        <v>15.701535655817477</v>
      </c>
      <c r="H17866" s="147">
        <v>18.707369999999997</v>
      </c>
      <c r="I17866" s="147">
        <v>22.527999999999999</v>
      </c>
      <c r="J17866" s="147">
        <v>25.452496666666665</v>
      </c>
      <c r="K17866" s="147">
        <v>28.352939999999997</v>
      </c>
    </row>
    <row r="17867" spans="2:11" x14ac:dyDescent="0.2">
      <c r="B17867" s="21" t="str">
        <f t="shared" si="278"/>
        <v>RenfrewIce Accretion2050RCP4.5</v>
      </c>
      <c r="C17867" t="s">
        <v>429</v>
      </c>
      <c r="D17867" t="s">
        <v>486</v>
      </c>
      <c r="E17867" s="144" t="s">
        <v>193</v>
      </c>
      <c r="F17867" s="144">
        <v>2050</v>
      </c>
      <c r="G17867" s="147">
        <v>15.786243322988932</v>
      </c>
      <c r="H17867" s="147">
        <v>18.826059999999998</v>
      </c>
      <c r="I17867" s="147">
        <v>22.6952</v>
      </c>
      <c r="J17867" s="147">
        <v>25.655519999999999</v>
      </c>
      <c r="K17867" s="147">
        <v>28.590407999999996</v>
      </c>
    </row>
    <row r="17868" spans="2:11" x14ac:dyDescent="0.2">
      <c r="B17868" s="21" t="str">
        <f t="shared" ref="B17868:B17931" si="279">C17868&amp;D17868&amp;F17868&amp;E17868</f>
        <v>RenfrewIce Accretion2055RCP4.5</v>
      </c>
      <c r="C17868" t="s">
        <v>429</v>
      </c>
      <c r="D17868" t="s">
        <v>486</v>
      </c>
      <c r="E17868" s="144" t="s">
        <v>193</v>
      </c>
      <c r="F17868" s="144">
        <v>2055</v>
      </c>
      <c r="G17868" s="147">
        <v>15.789305045898745</v>
      </c>
      <c r="H17868" s="147">
        <v>18.844319999999996</v>
      </c>
      <c r="I17868" s="147">
        <v>22.730399999999999</v>
      </c>
      <c r="J17868" s="147">
        <v>25.70524</v>
      </c>
      <c r="K17868" s="147">
        <v>28.656935999999995</v>
      </c>
    </row>
    <row r="17869" spans="2:11" x14ac:dyDescent="0.2">
      <c r="B17869" s="21" t="str">
        <f t="shared" si="279"/>
        <v>RenfrewIce Accretion2060RCP4.5</v>
      </c>
      <c r="C17869" t="s">
        <v>429</v>
      </c>
      <c r="D17869" t="s">
        <v>486</v>
      </c>
      <c r="E17869" s="144" t="s">
        <v>193</v>
      </c>
      <c r="F17869" s="144">
        <v>2060</v>
      </c>
      <c r="G17869" s="147">
        <v>15.792366768808556</v>
      </c>
      <c r="H17869" s="147">
        <v>18.862579999999998</v>
      </c>
      <c r="I17869" s="147">
        <v>22.765600000000003</v>
      </c>
      <c r="J17869" s="147">
        <v>25.754960000000001</v>
      </c>
      <c r="K17869" s="147">
        <v>28.723463999999996</v>
      </c>
    </row>
    <row r="17870" spans="2:11" x14ac:dyDescent="0.2">
      <c r="B17870" s="21" t="str">
        <f t="shared" si="279"/>
        <v>RenfrewIce Accretion2065RCP4.5</v>
      </c>
      <c r="C17870" t="s">
        <v>429</v>
      </c>
      <c r="D17870" t="s">
        <v>486</v>
      </c>
      <c r="E17870" s="144" t="s">
        <v>193</v>
      </c>
      <c r="F17870" s="144">
        <v>2065</v>
      </c>
      <c r="G17870" s="147">
        <v>15.795428491718368</v>
      </c>
      <c r="H17870" s="147">
        <v>18.880839999999996</v>
      </c>
      <c r="I17870" s="147">
        <v>22.800800000000002</v>
      </c>
      <c r="J17870" s="147">
        <v>25.804680000000001</v>
      </c>
      <c r="K17870" s="147">
        <v>28.789991999999994</v>
      </c>
    </row>
    <row r="17871" spans="2:11" x14ac:dyDescent="0.2">
      <c r="B17871" s="21" t="str">
        <f t="shared" si="279"/>
        <v>RenfrewIce Accretion2070RCP4.5</v>
      </c>
      <c r="C17871" t="s">
        <v>429</v>
      </c>
      <c r="D17871" t="s">
        <v>486</v>
      </c>
      <c r="E17871" s="144" t="s">
        <v>193</v>
      </c>
      <c r="F17871" s="144">
        <v>2070</v>
      </c>
      <c r="G17871" s="147">
        <v>15.798490214628181</v>
      </c>
      <c r="H17871" s="147">
        <v>18.899099999999997</v>
      </c>
      <c r="I17871" s="147">
        <v>22.836000000000002</v>
      </c>
      <c r="J17871" s="147">
        <v>25.854400000000002</v>
      </c>
      <c r="K17871" s="147">
        <v>28.856519999999996</v>
      </c>
    </row>
    <row r="17872" spans="2:11" x14ac:dyDescent="0.2">
      <c r="B17872" s="21" t="str">
        <f t="shared" si="279"/>
        <v>RenfrewIce Accretion2075RCP4.5</v>
      </c>
      <c r="C17872" t="s">
        <v>429</v>
      </c>
      <c r="D17872" t="s">
        <v>486</v>
      </c>
      <c r="E17872" s="144" t="s">
        <v>193</v>
      </c>
      <c r="F17872" s="144">
        <v>2075</v>
      </c>
      <c r="G17872" s="147">
        <v>15.818901700693592</v>
      </c>
      <c r="H17872" s="147">
        <v>18.938663333333331</v>
      </c>
      <c r="I17872" s="147">
        <v>22.898333333333333</v>
      </c>
      <c r="J17872" s="147">
        <v>25.933123333333334</v>
      </c>
      <c r="K17872" s="147">
        <v>28.948919999999998</v>
      </c>
    </row>
    <row r="17873" spans="2:11" x14ac:dyDescent="0.2">
      <c r="B17873" s="21" t="str">
        <f t="shared" si="279"/>
        <v>RenfrewIce Accretion2080RCP4.5</v>
      </c>
      <c r="C17873" t="s">
        <v>429</v>
      </c>
      <c r="D17873" t="s">
        <v>486</v>
      </c>
      <c r="E17873" s="144" t="s">
        <v>193</v>
      </c>
      <c r="F17873" s="144">
        <v>2080</v>
      </c>
      <c r="G17873" s="147">
        <v>15.839313186759004</v>
      </c>
      <c r="H17873" s="147">
        <v>18.978226666666664</v>
      </c>
      <c r="I17873" s="147">
        <v>22.960666666666668</v>
      </c>
      <c r="J17873" s="147">
        <v>26.011846666666667</v>
      </c>
      <c r="K17873" s="147">
        <v>29.041319999999995</v>
      </c>
    </row>
    <row r="17874" spans="2:11" x14ac:dyDescent="0.2">
      <c r="B17874" s="21" t="str">
        <f t="shared" si="279"/>
        <v>RenfrewIce Accretion2085RCP4.5</v>
      </c>
      <c r="C17874" t="s">
        <v>429</v>
      </c>
      <c r="D17874" t="s">
        <v>486</v>
      </c>
      <c r="E17874" s="144" t="s">
        <v>193</v>
      </c>
      <c r="F17874" s="144">
        <v>2085</v>
      </c>
      <c r="G17874" s="147">
        <v>15.859724672824413</v>
      </c>
      <c r="H17874" s="147">
        <v>19.017789999999998</v>
      </c>
      <c r="I17874" s="147">
        <v>23.023</v>
      </c>
      <c r="J17874" s="147">
        <v>26.09057</v>
      </c>
      <c r="K17874" s="147">
        <v>29.133719999999997</v>
      </c>
    </row>
    <row r="17875" spans="2:11" x14ac:dyDescent="0.2">
      <c r="B17875" s="21" t="str">
        <f t="shared" si="279"/>
        <v>RenfrewIce Accretion2090RCP4.5</v>
      </c>
      <c r="C17875" t="s">
        <v>429</v>
      </c>
      <c r="D17875" t="s">
        <v>486</v>
      </c>
      <c r="E17875" s="144" t="s">
        <v>193</v>
      </c>
      <c r="F17875" s="144">
        <v>2090</v>
      </c>
      <c r="G17875" s="147">
        <v>15.880136158889824</v>
      </c>
      <c r="H17875" s="147">
        <v>19.057353333333332</v>
      </c>
      <c r="I17875" s="147">
        <v>23.085333333333331</v>
      </c>
      <c r="J17875" s="147">
        <v>26.169293333333332</v>
      </c>
      <c r="K17875" s="147">
        <v>29.226119999999998</v>
      </c>
    </row>
    <row r="17876" spans="2:11" x14ac:dyDescent="0.2">
      <c r="B17876" s="21" t="str">
        <f t="shared" si="279"/>
        <v>RenfrewIce Accretion2095RCP4.5</v>
      </c>
      <c r="C17876" t="s">
        <v>429</v>
      </c>
      <c r="D17876" t="s">
        <v>486</v>
      </c>
      <c r="E17876" s="144" t="s">
        <v>193</v>
      </c>
      <c r="F17876" s="144">
        <v>2095</v>
      </c>
      <c r="G17876" s="147">
        <v>15.900547644955235</v>
      </c>
      <c r="H17876" s="147">
        <v>19.096916666666665</v>
      </c>
      <c r="I17876" s="147">
        <v>23.147666666666666</v>
      </c>
      <c r="J17876" s="147">
        <v>26.248016666666665</v>
      </c>
      <c r="K17876" s="147">
        <v>29.318519999999996</v>
      </c>
    </row>
    <row r="17877" spans="2:11" x14ac:dyDescent="0.2">
      <c r="B17877" s="21" t="str">
        <f t="shared" si="279"/>
        <v>RenfrewIce Accretion2100RCP4.5</v>
      </c>
      <c r="C17877" t="s">
        <v>429</v>
      </c>
      <c r="D17877" t="s">
        <v>486</v>
      </c>
      <c r="E17877" s="144" t="s">
        <v>193</v>
      </c>
      <c r="F17877" s="144">
        <v>2100</v>
      </c>
      <c r="G17877" s="147">
        <v>15.920959131020647</v>
      </c>
      <c r="H17877" s="147">
        <v>19.136479999999999</v>
      </c>
      <c r="I17877" s="147">
        <v>23.209999999999997</v>
      </c>
      <c r="J17877" s="147">
        <v>26.326739999999997</v>
      </c>
      <c r="K17877" s="147">
        <v>29.410919999999997</v>
      </c>
    </row>
    <row r="17878" spans="2:11" x14ac:dyDescent="0.2">
      <c r="B17878" s="21" t="str">
        <f t="shared" si="279"/>
        <v>RenfrewIce Accretion2023RCP6.0</v>
      </c>
      <c r="C17878" t="s">
        <v>429</v>
      </c>
      <c r="D17878" t="s">
        <v>486</v>
      </c>
      <c r="E17878" s="144" t="s">
        <v>192</v>
      </c>
      <c r="F17878" s="144">
        <v>2023</v>
      </c>
      <c r="G17878" s="147">
        <v>15.293305934509256</v>
      </c>
      <c r="H17878" s="147">
        <v>18.205219999999997</v>
      </c>
      <c r="I17878" s="147">
        <v>21.867999999999999</v>
      </c>
      <c r="J17878" s="147">
        <v>24.685980000000001</v>
      </c>
      <c r="K17878" s="147">
        <v>27.498239999999999</v>
      </c>
    </row>
    <row r="17879" spans="2:11" x14ac:dyDescent="0.2">
      <c r="B17879" s="21" t="str">
        <f t="shared" si="279"/>
        <v>RenfrewIce Accretion2025RCP6.0</v>
      </c>
      <c r="C17879" t="s">
        <v>429</v>
      </c>
      <c r="D17879" t="s">
        <v>486</v>
      </c>
      <c r="E17879" s="144" t="s">
        <v>192</v>
      </c>
      <c r="F17879" s="144">
        <v>2025</v>
      </c>
      <c r="G17879" s="147">
        <v>15.374951878770901</v>
      </c>
      <c r="H17879" s="147">
        <v>18.305649999999996</v>
      </c>
      <c r="I17879" s="147">
        <v>22</v>
      </c>
      <c r="J17879" s="147">
        <v>24.839283333333334</v>
      </c>
      <c r="K17879" s="147">
        <v>27.669179999999997</v>
      </c>
    </row>
    <row r="17880" spans="2:11" x14ac:dyDescent="0.2">
      <c r="B17880" s="21" t="str">
        <f t="shared" si="279"/>
        <v>RenfrewIce Accretion2030RCP6.0</v>
      </c>
      <c r="C17880" t="s">
        <v>429</v>
      </c>
      <c r="D17880" t="s">
        <v>486</v>
      </c>
      <c r="E17880" s="144" t="s">
        <v>192</v>
      </c>
      <c r="F17880" s="144">
        <v>2030</v>
      </c>
      <c r="G17880" s="147">
        <v>15.456597823032544</v>
      </c>
      <c r="H17880" s="147">
        <v>18.406079999999996</v>
      </c>
      <c r="I17880" s="147">
        <v>22.131999999999998</v>
      </c>
      <c r="J17880" s="147">
        <v>24.992586666666668</v>
      </c>
      <c r="K17880" s="147">
        <v>27.840119999999999</v>
      </c>
    </row>
    <row r="17881" spans="2:11" x14ac:dyDescent="0.2">
      <c r="B17881" s="21" t="str">
        <f t="shared" si="279"/>
        <v>RenfrewIce Accretion2035RCP6.0</v>
      </c>
      <c r="C17881" t="s">
        <v>429</v>
      </c>
      <c r="D17881" t="s">
        <v>486</v>
      </c>
      <c r="E17881" s="144" t="s">
        <v>192</v>
      </c>
      <c r="F17881" s="144">
        <v>2035</v>
      </c>
      <c r="G17881" s="147">
        <v>15.538243767294187</v>
      </c>
      <c r="H17881" s="147">
        <v>18.506509999999999</v>
      </c>
      <c r="I17881" s="147">
        <v>22.263999999999999</v>
      </c>
      <c r="J17881" s="147">
        <v>25.145890000000001</v>
      </c>
      <c r="K17881" s="147">
        <v>28.011059999999997</v>
      </c>
    </row>
    <row r="17882" spans="2:11" x14ac:dyDescent="0.2">
      <c r="B17882" s="21" t="str">
        <f t="shared" si="279"/>
        <v>RenfrewIce Accretion2040RCP6.0</v>
      </c>
      <c r="C17882" t="s">
        <v>429</v>
      </c>
      <c r="D17882" t="s">
        <v>486</v>
      </c>
      <c r="E17882" s="144" t="s">
        <v>192</v>
      </c>
      <c r="F17882" s="144">
        <v>2040</v>
      </c>
      <c r="G17882" s="147">
        <v>15.619889711555832</v>
      </c>
      <c r="H17882" s="147">
        <v>18.606939999999998</v>
      </c>
      <c r="I17882" s="147">
        <v>22.396000000000001</v>
      </c>
      <c r="J17882" s="147">
        <v>25.299193333333331</v>
      </c>
      <c r="K17882" s="147">
        <v>28.181999999999995</v>
      </c>
    </row>
    <row r="17883" spans="2:11" x14ac:dyDescent="0.2">
      <c r="B17883" s="21" t="str">
        <f t="shared" si="279"/>
        <v>RenfrewIce Accretion2045RCP6.0</v>
      </c>
      <c r="C17883" t="s">
        <v>429</v>
      </c>
      <c r="D17883" t="s">
        <v>486</v>
      </c>
      <c r="E17883" s="144" t="s">
        <v>192</v>
      </c>
      <c r="F17883" s="144">
        <v>2045</v>
      </c>
      <c r="G17883" s="147">
        <v>15.701535655817477</v>
      </c>
      <c r="H17883" s="147">
        <v>18.707369999999997</v>
      </c>
      <c r="I17883" s="147">
        <v>22.527999999999999</v>
      </c>
      <c r="J17883" s="147">
        <v>25.452496666666665</v>
      </c>
      <c r="K17883" s="147">
        <v>28.352939999999997</v>
      </c>
    </row>
    <row r="17884" spans="2:11" x14ac:dyDescent="0.2">
      <c r="B17884" s="21" t="str">
        <f t="shared" si="279"/>
        <v>RenfrewIce Accretion2050RCP6.0</v>
      </c>
      <c r="C17884" t="s">
        <v>429</v>
      </c>
      <c r="D17884" t="s">
        <v>486</v>
      </c>
      <c r="E17884" s="144" t="s">
        <v>192</v>
      </c>
      <c r="F17884" s="144">
        <v>2050</v>
      </c>
      <c r="G17884" s="147">
        <v>15.786243322988932</v>
      </c>
      <c r="H17884" s="147">
        <v>18.826059999999998</v>
      </c>
      <c r="I17884" s="147">
        <v>22.6952</v>
      </c>
      <c r="J17884" s="147">
        <v>25.655519999999999</v>
      </c>
      <c r="K17884" s="147">
        <v>28.590407999999996</v>
      </c>
    </row>
    <row r="17885" spans="2:11" x14ac:dyDescent="0.2">
      <c r="B17885" s="21" t="str">
        <f t="shared" si="279"/>
        <v>RenfrewIce Accretion2055RCP6.0</v>
      </c>
      <c r="C17885" t="s">
        <v>429</v>
      </c>
      <c r="D17885" t="s">
        <v>486</v>
      </c>
      <c r="E17885" s="144" t="s">
        <v>192</v>
      </c>
      <c r="F17885" s="144">
        <v>2055</v>
      </c>
      <c r="G17885" s="147">
        <v>15.789305045898745</v>
      </c>
      <c r="H17885" s="147">
        <v>18.844319999999996</v>
      </c>
      <c r="I17885" s="147">
        <v>22.730399999999999</v>
      </c>
      <c r="J17885" s="147">
        <v>25.70524</v>
      </c>
      <c r="K17885" s="147">
        <v>28.656935999999995</v>
      </c>
    </row>
    <row r="17886" spans="2:11" x14ac:dyDescent="0.2">
      <c r="B17886" s="21" t="str">
        <f t="shared" si="279"/>
        <v>RenfrewIce Accretion2060RCP6.0</v>
      </c>
      <c r="C17886" t="s">
        <v>429</v>
      </c>
      <c r="D17886" t="s">
        <v>486</v>
      </c>
      <c r="E17886" s="144" t="s">
        <v>192</v>
      </c>
      <c r="F17886" s="144">
        <v>2060</v>
      </c>
      <c r="G17886" s="147">
        <v>15.792366768808556</v>
      </c>
      <c r="H17886" s="147">
        <v>18.862579999999998</v>
      </c>
      <c r="I17886" s="147">
        <v>22.765600000000003</v>
      </c>
      <c r="J17886" s="147">
        <v>25.754960000000001</v>
      </c>
      <c r="K17886" s="147">
        <v>28.723463999999996</v>
      </c>
    </row>
    <row r="17887" spans="2:11" x14ac:dyDescent="0.2">
      <c r="B17887" s="21" t="str">
        <f t="shared" si="279"/>
        <v>RenfrewIce Accretion2065RCP6.0</v>
      </c>
      <c r="C17887" t="s">
        <v>429</v>
      </c>
      <c r="D17887" t="s">
        <v>486</v>
      </c>
      <c r="E17887" s="144" t="s">
        <v>192</v>
      </c>
      <c r="F17887" s="144">
        <v>2065</v>
      </c>
      <c r="G17887" s="147">
        <v>15.795428491718368</v>
      </c>
      <c r="H17887" s="147">
        <v>18.880839999999996</v>
      </c>
      <c r="I17887" s="147">
        <v>22.800800000000002</v>
      </c>
      <c r="J17887" s="147">
        <v>25.804680000000001</v>
      </c>
      <c r="K17887" s="147">
        <v>28.789991999999994</v>
      </c>
    </row>
    <row r="17888" spans="2:11" x14ac:dyDescent="0.2">
      <c r="B17888" s="21" t="str">
        <f t="shared" si="279"/>
        <v>RenfrewIce Accretion2070RCP6.0</v>
      </c>
      <c r="C17888" t="s">
        <v>429</v>
      </c>
      <c r="D17888" t="s">
        <v>486</v>
      </c>
      <c r="E17888" s="144" t="s">
        <v>192</v>
      </c>
      <c r="F17888" s="144">
        <v>2070</v>
      </c>
      <c r="G17888" s="147">
        <v>15.798490214628181</v>
      </c>
      <c r="H17888" s="147">
        <v>18.899099999999997</v>
      </c>
      <c r="I17888" s="147">
        <v>22.836000000000002</v>
      </c>
      <c r="J17888" s="147">
        <v>25.854400000000002</v>
      </c>
      <c r="K17888" s="147">
        <v>28.856519999999996</v>
      </c>
    </row>
    <row r="17889" spans="2:11" x14ac:dyDescent="0.2">
      <c r="B17889" s="21" t="str">
        <f t="shared" si="279"/>
        <v>RenfrewIce Accretion2075RCP6.0</v>
      </c>
      <c r="C17889" t="s">
        <v>429</v>
      </c>
      <c r="D17889" t="s">
        <v>486</v>
      </c>
      <c r="E17889" s="144" t="s">
        <v>192</v>
      </c>
      <c r="F17889" s="144">
        <v>2075</v>
      </c>
      <c r="G17889" s="147">
        <v>15.829107443726297</v>
      </c>
      <c r="H17889" s="147">
        <v>18.958444999999998</v>
      </c>
      <c r="I17889" s="147">
        <v>22.929500000000001</v>
      </c>
      <c r="J17889" s="147">
        <v>25.972484999999999</v>
      </c>
      <c r="K17889" s="147">
        <v>28.995119999999996</v>
      </c>
    </row>
    <row r="17890" spans="2:11" x14ac:dyDescent="0.2">
      <c r="B17890" s="21" t="str">
        <f t="shared" si="279"/>
        <v>RenfrewIce Accretion2080RCP6.0</v>
      </c>
      <c r="C17890" t="s">
        <v>429</v>
      </c>
      <c r="D17890" t="s">
        <v>486</v>
      </c>
      <c r="E17890" s="144" t="s">
        <v>192</v>
      </c>
      <c r="F17890" s="144">
        <v>2080</v>
      </c>
      <c r="G17890" s="147">
        <v>15.859724672824413</v>
      </c>
      <c r="H17890" s="147">
        <v>19.017789999999998</v>
      </c>
      <c r="I17890" s="147">
        <v>23.023</v>
      </c>
      <c r="J17890" s="147">
        <v>26.09057</v>
      </c>
      <c r="K17890" s="147">
        <v>29.133719999999997</v>
      </c>
    </row>
    <row r="17891" spans="2:11" x14ac:dyDescent="0.2">
      <c r="B17891" s="21" t="str">
        <f t="shared" si="279"/>
        <v>RenfrewIce Accretion2085RCP6.0</v>
      </c>
      <c r="C17891" t="s">
        <v>429</v>
      </c>
      <c r="D17891" t="s">
        <v>486</v>
      </c>
      <c r="E17891" s="144" t="s">
        <v>192</v>
      </c>
      <c r="F17891" s="144">
        <v>2085</v>
      </c>
      <c r="G17891" s="147">
        <v>15.890341901922531</v>
      </c>
      <c r="H17891" s="147">
        <v>19.077134999999998</v>
      </c>
      <c r="I17891" s="147">
        <v>23.116499999999998</v>
      </c>
      <c r="J17891" s="147">
        <v>26.208655</v>
      </c>
      <c r="K17891" s="147">
        <v>29.272319999999997</v>
      </c>
    </row>
    <row r="17892" spans="2:11" x14ac:dyDescent="0.2">
      <c r="B17892" s="21" t="str">
        <f t="shared" si="279"/>
        <v>RenfrewIce Accretion2090RCP6.0</v>
      </c>
      <c r="C17892" t="s">
        <v>429</v>
      </c>
      <c r="D17892" t="s">
        <v>486</v>
      </c>
      <c r="E17892" s="144" t="s">
        <v>192</v>
      </c>
      <c r="F17892" s="144">
        <v>2090</v>
      </c>
      <c r="G17892" s="147">
        <v>15.829107443726297</v>
      </c>
      <c r="H17892" s="147">
        <v>19.045179999999998</v>
      </c>
      <c r="I17892" s="147">
        <v>23.114666666666665</v>
      </c>
      <c r="J17892" s="147">
        <v>26.227299999999996</v>
      </c>
      <c r="K17892" s="147">
        <v>29.309279999999998</v>
      </c>
    </row>
    <row r="17893" spans="2:11" x14ac:dyDescent="0.2">
      <c r="B17893" s="21" t="str">
        <f t="shared" si="279"/>
        <v>RenfrewIce Accretion2095RCP6.0</v>
      </c>
      <c r="C17893" t="s">
        <v>429</v>
      </c>
      <c r="D17893" t="s">
        <v>486</v>
      </c>
      <c r="E17893" s="144" t="s">
        <v>192</v>
      </c>
      <c r="F17893" s="144">
        <v>2095</v>
      </c>
      <c r="G17893" s="147">
        <v>15.737255756431948</v>
      </c>
      <c r="H17893" s="147">
        <v>18.953879999999998</v>
      </c>
      <c r="I17893" s="147">
        <v>23.019333333333332</v>
      </c>
      <c r="J17893" s="147">
        <v>26.127859999999998</v>
      </c>
      <c r="K17893" s="147">
        <v>29.207640000000001</v>
      </c>
    </row>
    <row r="17894" spans="2:11" x14ac:dyDescent="0.2">
      <c r="B17894" s="21" t="str">
        <f t="shared" si="279"/>
        <v>RenfrewIce Accretion2100RCP6.0</v>
      </c>
      <c r="C17894" t="s">
        <v>429</v>
      </c>
      <c r="D17894" t="s">
        <v>486</v>
      </c>
      <c r="E17894" s="144" t="s">
        <v>192</v>
      </c>
      <c r="F17894" s="144">
        <v>2100</v>
      </c>
      <c r="G17894" s="147">
        <v>15.645404069137598</v>
      </c>
      <c r="H17894" s="147">
        <v>18.862579999999998</v>
      </c>
      <c r="I17894" s="147">
        <v>22.923999999999999</v>
      </c>
      <c r="J17894" s="147">
        <v>26.028419999999997</v>
      </c>
      <c r="K17894" s="147">
        <v>29.106000000000002</v>
      </c>
    </row>
    <row r="17895" spans="2:11" x14ac:dyDescent="0.2">
      <c r="B17895" s="21" t="str">
        <f t="shared" si="279"/>
        <v>RenfrewIce Accretion2023RCP8.5</v>
      </c>
      <c r="C17895" t="s">
        <v>429</v>
      </c>
      <c r="D17895" t="s">
        <v>486</v>
      </c>
      <c r="E17895" s="144" t="s">
        <v>191</v>
      </c>
      <c r="F17895" s="144">
        <v>2023</v>
      </c>
      <c r="G17895" s="147">
        <v>15.293305934509256</v>
      </c>
      <c r="H17895" s="147">
        <v>18.205219999999997</v>
      </c>
      <c r="I17895" s="147">
        <v>21.867999999999999</v>
      </c>
      <c r="J17895" s="147">
        <v>24.685980000000001</v>
      </c>
      <c r="K17895" s="147">
        <v>27.498239999999999</v>
      </c>
    </row>
    <row r="17896" spans="2:11" x14ac:dyDescent="0.2">
      <c r="B17896" s="21" t="str">
        <f t="shared" si="279"/>
        <v>RenfrewIce Accretion2025RCP8.5</v>
      </c>
      <c r="C17896" t="s">
        <v>429</v>
      </c>
      <c r="D17896" t="s">
        <v>486</v>
      </c>
      <c r="E17896" s="144" t="s">
        <v>191</v>
      </c>
      <c r="F17896" s="144">
        <v>2025</v>
      </c>
      <c r="G17896" s="147">
        <v>15.456597823032544</v>
      </c>
      <c r="H17896" s="147">
        <v>18.406079999999996</v>
      </c>
      <c r="I17896" s="147">
        <v>22.131999999999998</v>
      </c>
      <c r="J17896" s="147">
        <v>24.992586666666668</v>
      </c>
      <c r="K17896" s="147">
        <v>27.840119999999999</v>
      </c>
    </row>
    <row r="17897" spans="2:11" x14ac:dyDescent="0.2">
      <c r="B17897" s="21" t="str">
        <f t="shared" si="279"/>
        <v>RenfrewIce Accretion2030RCP8.5</v>
      </c>
      <c r="C17897" t="s">
        <v>429</v>
      </c>
      <c r="D17897" t="s">
        <v>486</v>
      </c>
      <c r="E17897" s="144" t="s">
        <v>191</v>
      </c>
      <c r="F17897" s="144">
        <v>2030</v>
      </c>
      <c r="G17897" s="147">
        <v>15.619889711555832</v>
      </c>
      <c r="H17897" s="147">
        <v>18.606939999999998</v>
      </c>
      <c r="I17897" s="147">
        <v>22.396000000000001</v>
      </c>
      <c r="J17897" s="147">
        <v>25.299193333333331</v>
      </c>
      <c r="K17897" s="147">
        <v>28.181999999999995</v>
      </c>
    </row>
    <row r="17898" spans="2:11" x14ac:dyDescent="0.2">
      <c r="B17898" s="21" t="str">
        <f t="shared" si="279"/>
        <v>RenfrewIce Accretion2035RCP8.5</v>
      </c>
      <c r="C17898" t="s">
        <v>429</v>
      </c>
      <c r="D17898" t="s">
        <v>486</v>
      </c>
      <c r="E17898" s="144" t="s">
        <v>191</v>
      </c>
      <c r="F17898" s="144">
        <v>2035</v>
      </c>
      <c r="G17898" s="147">
        <v>15.78318160007912</v>
      </c>
      <c r="H17898" s="147">
        <v>18.807799999999997</v>
      </c>
      <c r="I17898" s="147">
        <v>22.66</v>
      </c>
      <c r="J17898" s="147">
        <v>25.605799999999999</v>
      </c>
      <c r="K17898" s="147">
        <v>28.523879999999995</v>
      </c>
    </row>
    <row r="17899" spans="2:11" x14ac:dyDescent="0.2">
      <c r="B17899" s="21" t="str">
        <f t="shared" si="279"/>
        <v>RenfrewIce Accretion2040RCP8.5</v>
      </c>
      <c r="C17899" t="s">
        <v>429</v>
      </c>
      <c r="D17899" t="s">
        <v>486</v>
      </c>
      <c r="E17899" s="144" t="s">
        <v>191</v>
      </c>
      <c r="F17899" s="144">
        <v>2040</v>
      </c>
      <c r="G17899" s="147">
        <v>15.788284471595473</v>
      </c>
      <c r="H17899" s="147">
        <v>18.838233333333331</v>
      </c>
      <c r="I17899" s="147">
        <v>22.718666666666667</v>
      </c>
      <c r="J17899" s="147">
        <v>25.688666666666666</v>
      </c>
      <c r="K17899" s="147">
        <v>28.634759999999996</v>
      </c>
    </row>
    <row r="17900" spans="2:11" x14ac:dyDescent="0.2">
      <c r="B17900" s="21" t="str">
        <f t="shared" si="279"/>
        <v>RenfrewIce Accretion2045RCP8.5</v>
      </c>
      <c r="C17900" t="s">
        <v>429</v>
      </c>
      <c r="D17900" t="s">
        <v>486</v>
      </c>
      <c r="E17900" s="144" t="s">
        <v>191</v>
      </c>
      <c r="F17900" s="144">
        <v>2045</v>
      </c>
      <c r="G17900" s="147">
        <v>15.793387343111828</v>
      </c>
      <c r="H17900" s="147">
        <v>18.868666666666662</v>
      </c>
      <c r="I17900" s="147">
        <v>22.777333333333335</v>
      </c>
      <c r="J17900" s="147">
        <v>25.771533333333334</v>
      </c>
      <c r="K17900" s="147">
        <v>28.745639999999995</v>
      </c>
    </row>
    <row r="17901" spans="2:11" x14ac:dyDescent="0.2">
      <c r="B17901" s="21" t="str">
        <f t="shared" si="279"/>
        <v>RenfrewIce Accretion2050RCP8.5</v>
      </c>
      <c r="C17901" t="s">
        <v>429</v>
      </c>
      <c r="D17901" t="s">
        <v>486</v>
      </c>
      <c r="E17901" s="144" t="s">
        <v>191</v>
      </c>
      <c r="F17901" s="144">
        <v>2050</v>
      </c>
      <c r="G17901" s="147">
        <v>15.839313186759004</v>
      </c>
      <c r="H17901" s="147">
        <v>18.978226666666664</v>
      </c>
      <c r="I17901" s="147">
        <v>22.960666666666668</v>
      </c>
      <c r="J17901" s="147">
        <v>26.011846666666667</v>
      </c>
      <c r="K17901" s="147">
        <v>29.041319999999995</v>
      </c>
    </row>
    <row r="17902" spans="2:11" x14ac:dyDescent="0.2">
      <c r="B17902" s="21" t="str">
        <f t="shared" si="279"/>
        <v>RenfrewIce Accretion2055RCP8.5</v>
      </c>
      <c r="C17902" t="s">
        <v>429</v>
      </c>
      <c r="D17902" t="s">
        <v>486</v>
      </c>
      <c r="E17902" s="144" t="s">
        <v>191</v>
      </c>
      <c r="F17902" s="144">
        <v>2055</v>
      </c>
      <c r="G17902" s="147">
        <v>15.880136158889824</v>
      </c>
      <c r="H17902" s="147">
        <v>19.057353333333332</v>
      </c>
      <c r="I17902" s="147">
        <v>23.085333333333331</v>
      </c>
      <c r="J17902" s="147">
        <v>26.169293333333332</v>
      </c>
      <c r="K17902" s="147">
        <v>29.226119999999998</v>
      </c>
    </row>
    <row r="17903" spans="2:11" x14ac:dyDescent="0.2">
      <c r="B17903" s="21" t="str">
        <f t="shared" si="279"/>
        <v>RenfrewIce Accretion2060RCP8.5</v>
      </c>
      <c r="C17903" t="s">
        <v>429</v>
      </c>
      <c r="D17903" t="s">
        <v>486</v>
      </c>
      <c r="E17903" s="144" t="s">
        <v>191</v>
      </c>
      <c r="F17903" s="144">
        <v>2060</v>
      </c>
      <c r="G17903" s="147">
        <v>15.829107443726297</v>
      </c>
      <c r="H17903" s="147">
        <v>19.045179999999998</v>
      </c>
      <c r="I17903" s="147">
        <v>23.114666666666665</v>
      </c>
      <c r="J17903" s="147">
        <v>26.227299999999996</v>
      </c>
      <c r="K17903" s="147">
        <v>29.309279999999998</v>
      </c>
    </row>
    <row r="17904" spans="2:11" x14ac:dyDescent="0.2">
      <c r="B17904" s="21" t="str">
        <f t="shared" si="279"/>
        <v>RenfrewIce Accretion2065RCP8.5</v>
      </c>
      <c r="C17904" t="s">
        <v>429</v>
      </c>
      <c r="D17904" t="s">
        <v>486</v>
      </c>
      <c r="E17904" s="144" t="s">
        <v>191</v>
      </c>
      <c r="F17904" s="144">
        <v>2065</v>
      </c>
      <c r="G17904" s="147">
        <v>15.737255756431948</v>
      </c>
      <c r="H17904" s="147">
        <v>18.953879999999998</v>
      </c>
      <c r="I17904" s="147">
        <v>23.019333333333332</v>
      </c>
      <c r="J17904" s="147">
        <v>26.127859999999998</v>
      </c>
      <c r="K17904" s="147">
        <v>29.207640000000001</v>
      </c>
    </row>
    <row r="17905" spans="2:11" x14ac:dyDescent="0.2">
      <c r="B17905" s="21" t="str">
        <f t="shared" si="279"/>
        <v>RenfrewIce Accretion2070RCP8.5</v>
      </c>
      <c r="C17905" t="s">
        <v>429</v>
      </c>
      <c r="D17905" t="s">
        <v>486</v>
      </c>
      <c r="E17905" s="144" t="s">
        <v>191</v>
      </c>
      <c r="F17905" s="144">
        <v>2070</v>
      </c>
      <c r="G17905" s="147">
        <v>15.635198326104891</v>
      </c>
      <c r="H17905" s="147">
        <v>18.886926666666664</v>
      </c>
      <c r="I17905" s="147">
        <v>22.997333333333334</v>
      </c>
      <c r="J17905" s="147">
        <v>26.136146666666665</v>
      </c>
      <c r="K17905" s="147">
        <v>29.25384</v>
      </c>
    </row>
    <row r="17906" spans="2:11" x14ac:dyDescent="0.2">
      <c r="B17906" s="21" t="str">
        <f t="shared" si="279"/>
        <v>RenfrewIce Accretion2075RCP8.5</v>
      </c>
      <c r="C17906" t="s">
        <v>429</v>
      </c>
      <c r="D17906" t="s">
        <v>486</v>
      </c>
      <c r="E17906" s="144" t="s">
        <v>191</v>
      </c>
      <c r="F17906" s="144">
        <v>2075</v>
      </c>
      <c r="G17906" s="147">
        <v>15.624992583072187</v>
      </c>
      <c r="H17906" s="147">
        <v>18.91127333333333</v>
      </c>
      <c r="I17906" s="147">
        <v>23.070666666666668</v>
      </c>
      <c r="J17906" s="147">
        <v>26.243873333333333</v>
      </c>
      <c r="K17906" s="147">
        <v>29.401680000000002</v>
      </c>
    </row>
    <row r="17907" spans="2:11" x14ac:dyDescent="0.2">
      <c r="B17907" s="21" t="str">
        <f t="shared" si="279"/>
        <v>RenfrewIce Accretion2080RCP8.5</v>
      </c>
      <c r="C17907" t="s">
        <v>429</v>
      </c>
      <c r="D17907" t="s">
        <v>486</v>
      </c>
      <c r="E17907" s="144" t="s">
        <v>191</v>
      </c>
      <c r="F17907" s="144">
        <v>2080</v>
      </c>
      <c r="G17907" s="147">
        <v>15.61478684003948</v>
      </c>
      <c r="H17907" s="147">
        <v>18.935619999999997</v>
      </c>
      <c r="I17907" s="147">
        <v>23.144000000000002</v>
      </c>
      <c r="J17907" s="147">
        <v>26.351600000000001</v>
      </c>
      <c r="K17907" s="147">
        <v>29.549520000000001</v>
      </c>
    </row>
    <row r="17908" spans="2:11" x14ac:dyDescent="0.2">
      <c r="B17908" s="21" t="str">
        <f t="shared" si="279"/>
        <v>RenfrewIce Accretion2085RCP8.5</v>
      </c>
      <c r="C17908" t="s">
        <v>429</v>
      </c>
      <c r="D17908" t="s">
        <v>486</v>
      </c>
      <c r="E17908" s="144" t="s">
        <v>191</v>
      </c>
      <c r="F17908" s="144">
        <v>2085</v>
      </c>
      <c r="G17908" s="147">
        <v>15.094293945371497</v>
      </c>
      <c r="H17908" s="147">
        <v>18.351299999999995</v>
      </c>
      <c r="I17908" s="147">
        <v>22.484000000000002</v>
      </c>
      <c r="J17908" s="147">
        <v>25.618229999999997</v>
      </c>
      <c r="K17908" s="147">
        <v>28.759499999999999</v>
      </c>
    </row>
    <row r="17909" spans="2:11" x14ac:dyDescent="0.2">
      <c r="B17909" s="21" t="str">
        <f t="shared" si="279"/>
        <v>RenfrewIce Accretion2090RCP8.5</v>
      </c>
      <c r="C17909" t="s">
        <v>429</v>
      </c>
      <c r="D17909" t="s">
        <v>486</v>
      </c>
      <c r="E17909" s="144" t="s">
        <v>191</v>
      </c>
      <c r="F17909" s="144">
        <v>2090</v>
      </c>
      <c r="G17909" s="147">
        <v>14.573801050703514</v>
      </c>
      <c r="H17909" s="147">
        <v>17.766979999999997</v>
      </c>
      <c r="I17909" s="147">
        <v>21.823999999999998</v>
      </c>
      <c r="J17909" s="147">
        <v>24.884859999999996</v>
      </c>
      <c r="K17909" s="147">
        <v>27.969479999999997</v>
      </c>
    </row>
    <row r="17910" spans="2:11" x14ac:dyDescent="0.2">
      <c r="B17910" s="21" t="str">
        <f t="shared" si="279"/>
        <v>RenfrewIce Accretion2095RCP8.5</v>
      </c>
      <c r="C17910" t="s">
        <v>429</v>
      </c>
      <c r="D17910" t="s">
        <v>486</v>
      </c>
      <c r="E17910" s="144" t="s">
        <v>191</v>
      </c>
      <c r="F17910" s="144">
        <v>2095</v>
      </c>
      <c r="G17910" s="147">
        <v>14.573801050703514</v>
      </c>
      <c r="H17910" s="147">
        <v>17.766979999999997</v>
      </c>
      <c r="I17910" s="147">
        <v>21.823999999999998</v>
      </c>
      <c r="J17910" s="147">
        <v>24.884859999999996</v>
      </c>
      <c r="K17910" s="147">
        <v>27.969479999999997</v>
      </c>
    </row>
    <row r="17911" spans="2:11" x14ac:dyDescent="0.2">
      <c r="B17911" s="21" t="str">
        <f t="shared" si="279"/>
        <v>RenfrewIce Accretion2100RCP8.5</v>
      </c>
      <c r="C17911" t="s">
        <v>429</v>
      </c>
      <c r="D17911" t="s">
        <v>486</v>
      </c>
      <c r="E17911" s="144" t="s">
        <v>191</v>
      </c>
      <c r="F17911" s="144">
        <v>2100</v>
      </c>
      <c r="G17911" s="147">
        <v>14.573801050703514</v>
      </c>
      <c r="H17911" s="147">
        <v>17.766979999999997</v>
      </c>
      <c r="I17911" s="147">
        <v>21.823999999999998</v>
      </c>
      <c r="J17911" s="147">
        <v>24.884859999999996</v>
      </c>
      <c r="K17911" s="147">
        <v>27.969479999999997</v>
      </c>
    </row>
    <row r="17912" spans="2:11" x14ac:dyDescent="0.2">
      <c r="B17912" s="21" t="str">
        <f t="shared" si="279"/>
        <v>RenfrewWind2023RCP4.5</v>
      </c>
      <c r="C17912" t="s">
        <v>429</v>
      </c>
      <c r="D17912" t="s">
        <v>1</v>
      </c>
      <c r="E17912" s="144" t="s">
        <v>193</v>
      </c>
      <c r="F17912" s="144">
        <v>2023</v>
      </c>
      <c r="G17912" s="147">
        <v>75.925664399348676</v>
      </c>
      <c r="H17912" s="147">
        <v>81.741792000000004</v>
      </c>
      <c r="I17912" s="147">
        <v>87.850399999999993</v>
      </c>
      <c r="J17912" s="147">
        <v>93.971680000000006</v>
      </c>
      <c r="K17912" s="147">
        <v>100.089264</v>
      </c>
    </row>
    <row r="17913" spans="2:11" x14ac:dyDescent="0.2">
      <c r="B17913" s="21" t="str">
        <f t="shared" si="279"/>
        <v>RenfrewWind2025RCP4.5</v>
      </c>
      <c r="C17913" t="s">
        <v>429</v>
      </c>
      <c r="D17913" t="s">
        <v>1</v>
      </c>
      <c r="E17913" s="144" t="s">
        <v>193</v>
      </c>
      <c r="F17913" s="144">
        <v>2025</v>
      </c>
      <c r="G17913" s="147">
        <v>75.92439795845597</v>
      </c>
      <c r="H17913" s="147">
        <v>81.740428000000009</v>
      </c>
      <c r="I17913" s="147">
        <v>87.850399999999993</v>
      </c>
      <c r="J17913" s="147">
        <v>93.971680000000006</v>
      </c>
      <c r="K17913" s="147">
        <v>100.090936</v>
      </c>
    </row>
    <row r="17914" spans="2:11" x14ac:dyDescent="0.2">
      <c r="B17914" s="21" t="str">
        <f t="shared" si="279"/>
        <v>RenfrewWind2030RCP4.5</v>
      </c>
      <c r="C17914" t="s">
        <v>429</v>
      </c>
      <c r="D17914" t="s">
        <v>1</v>
      </c>
      <c r="E17914" s="144" t="s">
        <v>193</v>
      </c>
      <c r="F17914" s="144">
        <v>2030</v>
      </c>
      <c r="G17914" s="147">
        <v>75.923131517563263</v>
      </c>
      <c r="H17914" s="147">
        <v>81.739063999999999</v>
      </c>
      <c r="I17914" s="147">
        <v>87.850399999999993</v>
      </c>
      <c r="J17914" s="147">
        <v>93.971680000000006</v>
      </c>
      <c r="K17914" s="147">
        <v>100.092608</v>
      </c>
    </row>
    <row r="17915" spans="2:11" x14ac:dyDescent="0.2">
      <c r="B17915" s="21" t="str">
        <f t="shared" si="279"/>
        <v>RenfrewWind2035RCP4.5</v>
      </c>
      <c r="C17915" t="s">
        <v>429</v>
      </c>
      <c r="D17915" t="s">
        <v>1</v>
      </c>
      <c r="E17915" s="144" t="s">
        <v>193</v>
      </c>
      <c r="F17915" s="144">
        <v>2035</v>
      </c>
      <c r="G17915" s="147">
        <v>75.921865076670571</v>
      </c>
      <c r="H17915" s="147">
        <v>81.737700000000004</v>
      </c>
      <c r="I17915" s="147">
        <v>87.850399999999993</v>
      </c>
      <c r="J17915" s="147">
        <v>93.971680000000006</v>
      </c>
      <c r="K17915" s="147">
        <v>100.09428</v>
      </c>
    </row>
    <row r="17916" spans="2:11" x14ac:dyDescent="0.2">
      <c r="B17916" s="21" t="str">
        <f t="shared" si="279"/>
        <v>RenfrewWind2040RCP4.5</v>
      </c>
      <c r="C17916" t="s">
        <v>429</v>
      </c>
      <c r="D17916" t="s">
        <v>1</v>
      </c>
      <c r="E17916" s="144" t="s">
        <v>193</v>
      </c>
      <c r="F17916" s="144">
        <v>2040</v>
      </c>
      <c r="G17916" s="147">
        <v>75.920598635777864</v>
      </c>
      <c r="H17916" s="147">
        <v>81.736336000000009</v>
      </c>
      <c r="I17916" s="147">
        <v>87.850399999999993</v>
      </c>
      <c r="J17916" s="147">
        <v>93.971680000000006</v>
      </c>
      <c r="K17916" s="147">
        <v>100.095952</v>
      </c>
    </row>
    <row r="17917" spans="2:11" x14ac:dyDescent="0.2">
      <c r="B17917" s="21" t="str">
        <f t="shared" si="279"/>
        <v>RenfrewWind2045RCP4.5</v>
      </c>
      <c r="C17917" t="s">
        <v>429</v>
      </c>
      <c r="D17917" t="s">
        <v>1</v>
      </c>
      <c r="E17917" s="144" t="s">
        <v>193</v>
      </c>
      <c r="F17917" s="144">
        <v>2045</v>
      </c>
      <c r="G17917" s="147">
        <v>75.919332194885158</v>
      </c>
      <c r="H17917" s="147">
        <v>81.734971999999999</v>
      </c>
      <c r="I17917" s="147">
        <v>87.850399999999993</v>
      </c>
      <c r="J17917" s="147">
        <v>93.971680000000006</v>
      </c>
      <c r="K17917" s="147">
        <v>100.097624</v>
      </c>
    </row>
    <row r="17918" spans="2:11" x14ac:dyDescent="0.2">
      <c r="B17918" s="21" t="str">
        <f t="shared" si="279"/>
        <v>RenfrewWind2050RCP4.5</v>
      </c>
      <c r="C17918" t="s">
        <v>429</v>
      </c>
      <c r="D17918" t="s">
        <v>1</v>
      </c>
      <c r="E17918" s="144" t="s">
        <v>193</v>
      </c>
      <c r="F17918" s="144">
        <v>2050</v>
      </c>
      <c r="G17918" s="147">
        <v>75.899829005137519</v>
      </c>
      <c r="H17918" s="147">
        <v>81.712329600000004</v>
      </c>
      <c r="I17918" s="147">
        <v>87.823999999999998</v>
      </c>
      <c r="J17918" s="147">
        <v>93.943432000000001</v>
      </c>
      <c r="K17918" s="147">
        <v>100.0651872</v>
      </c>
    </row>
    <row r="17919" spans="2:11" x14ac:dyDescent="0.2">
      <c r="B17919" s="21" t="str">
        <f t="shared" si="279"/>
        <v>RenfrewWind2055RCP4.5</v>
      </c>
      <c r="C17919" t="s">
        <v>429</v>
      </c>
      <c r="D17919" t="s">
        <v>1</v>
      </c>
      <c r="E17919" s="144" t="s">
        <v>193</v>
      </c>
      <c r="F17919" s="144">
        <v>2055</v>
      </c>
      <c r="G17919" s="147">
        <v>75.881592256282602</v>
      </c>
      <c r="H17919" s="147">
        <v>81.691051200000004</v>
      </c>
      <c r="I17919" s="147">
        <v>87.797600000000003</v>
      </c>
      <c r="J17919" s="147">
        <v>93.915184000000011</v>
      </c>
      <c r="K17919" s="147">
        <v>100.0310784</v>
      </c>
    </row>
    <row r="17920" spans="2:11" x14ac:dyDescent="0.2">
      <c r="B17920" s="21" t="str">
        <f t="shared" si="279"/>
        <v>RenfrewWind2060RCP4.5</v>
      </c>
      <c r="C17920" t="s">
        <v>429</v>
      </c>
      <c r="D17920" t="s">
        <v>1</v>
      </c>
      <c r="E17920" s="144" t="s">
        <v>193</v>
      </c>
      <c r="F17920" s="144">
        <v>2060</v>
      </c>
      <c r="G17920" s="147">
        <v>75.86335550742767</v>
      </c>
      <c r="H17920" s="147">
        <v>81.669772800000004</v>
      </c>
      <c r="I17920" s="147">
        <v>87.771199999999993</v>
      </c>
      <c r="J17920" s="147">
        <v>93.886936000000006</v>
      </c>
      <c r="K17920" s="147">
        <v>99.996969599999986</v>
      </c>
    </row>
    <row r="17921" spans="2:11" x14ac:dyDescent="0.2">
      <c r="B17921" s="21" t="str">
        <f t="shared" si="279"/>
        <v>RenfrewWind2065RCP4.5</v>
      </c>
      <c r="C17921" t="s">
        <v>429</v>
      </c>
      <c r="D17921" t="s">
        <v>1</v>
      </c>
      <c r="E17921" s="144" t="s">
        <v>193</v>
      </c>
      <c r="F17921" s="144">
        <v>2065</v>
      </c>
      <c r="G17921" s="147">
        <v>75.845118758572752</v>
      </c>
      <c r="H17921" s="147">
        <v>81.648494400000004</v>
      </c>
      <c r="I17921" s="147">
        <v>87.744799999999998</v>
      </c>
      <c r="J17921" s="147">
        <v>93.858688000000015</v>
      </c>
      <c r="K17921" s="147">
        <v>99.962860799999987</v>
      </c>
    </row>
    <row r="17922" spans="2:11" x14ac:dyDescent="0.2">
      <c r="B17922" s="21" t="str">
        <f t="shared" si="279"/>
        <v>RenfrewWind2070RCP4.5</v>
      </c>
      <c r="C17922" t="s">
        <v>429</v>
      </c>
      <c r="D17922" t="s">
        <v>1</v>
      </c>
      <c r="E17922" s="144" t="s">
        <v>193</v>
      </c>
      <c r="F17922" s="144">
        <v>2070</v>
      </c>
      <c r="G17922" s="147">
        <v>75.826882009717821</v>
      </c>
      <c r="H17922" s="147">
        <v>81.627216000000004</v>
      </c>
      <c r="I17922" s="147">
        <v>87.718400000000003</v>
      </c>
      <c r="J17922" s="147">
        <v>93.83044000000001</v>
      </c>
      <c r="K17922" s="147">
        <v>99.928751999999989</v>
      </c>
    </row>
    <row r="17923" spans="2:11" x14ac:dyDescent="0.2">
      <c r="B17923" s="21" t="str">
        <f t="shared" si="279"/>
        <v>RenfrewWind2075RCP4.5</v>
      </c>
      <c r="C17923" t="s">
        <v>429</v>
      </c>
      <c r="D17923" t="s">
        <v>1</v>
      </c>
      <c r="E17923" s="144" t="s">
        <v>193</v>
      </c>
      <c r="F17923" s="144">
        <v>2075</v>
      </c>
      <c r="G17923" s="147">
        <v>75.868674559177038</v>
      </c>
      <c r="H17923" s="147">
        <v>81.683140000000009</v>
      </c>
      <c r="I17923" s="147">
        <v>87.79173333333334</v>
      </c>
      <c r="J17923" s="147">
        <v>93.916753333333347</v>
      </c>
      <c r="K17923" s="147">
        <v>100.03074399999998</v>
      </c>
    </row>
    <row r="17924" spans="2:11" x14ac:dyDescent="0.2">
      <c r="B17924" s="21" t="str">
        <f t="shared" si="279"/>
        <v>RenfrewWind2080RCP4.5</v>
      </c>
      <c r="C17924" t="s">
        <v>429</v>
      </c>
      <c r="D17924" t="s">
        <v>1</v>
      </c>
      <c r="E17924" s="144" t="s">
        <v>193</v>
      </c>
      <c r="F17924" s="144">
        <v>2080</v>
      </c>
      <c r="G17924" s="147">
        <v>75.91046710863624</v>
      </c>
      <c r="H17924" s="147">
        <v>81.739063999999999</v>
      </c>
      <c r="I17924" s="147">
        <v>87.865066666666664</v>
      </c>
      <c r="J17924" s="147">
        <v>94.003066666666683</v>
      </c>
      <c r="K17924" s="147">
        <v>100.13273599999999</v>
      </c>
    </row>
    <row r="17925" spans="2:11" x14ac:dyDescent="0.2">
      <c r="B17925" s="21" t="str">
        <f t="shared" si="279"/>
        <v>RenfrewWind2085RCP4.5</v>
      </c>
      <c r="C17925" t="s">
        <v>429</v>
      </c>
      <c r="D17925" t="s">
        <v>1</v>
      </c>
      <c r="E17925" s="144" t="s">
        <v>193</v>
      </c>
      <c r="F17925" s="144">
        <v>2085</v>
      </c>
      <c r="G17925" s="147">
        <v>75.952259658095443</v>
      </c>
      <c r="H17925" s="147">
        <v>81.794988000000004</v>
      </c>
      <c r="I17925" s="147">
        <v>87.938400000000001</v>
      </c>
      <c r="J17925" s="147">
        <v>94.089380000000006</v>
      </c>
      <c r="K17925" s="147">
        <v>100.23472799999999</v>
      </c>
    </row>
    <row r="17926" spans="2:11" x14ac:dyDescent="0.2">
      <c r="B17926" s="21" t="str">
        <f t="shared" si="279"/>
        <v>RenfrewWind2090RCP4.5</v>
      </c>
      <c r="C17926" t="s">
        <v>429</v>
      </c>
      <c r="D17926" t="s">
        <v>1</v>
      </c>
      <c r="E17926" s="144" t="s">
        <v>193</v>
      </c>
      <c r="F17926" s="144">
        <v>2090</v>
      </c>
      <c r="G17926" s="147">
        <v>75.99405220755466</v>
      </c>
      <c r="H17926" s="147">
        <v>81.850912000000008</v>
      </c>
      <c r="I17926" s="147">
        <v>88.011733333333339</v>
      </c>
      <c r="J17926" s="147">
        <v>94.175693333333342</v>
      </c>
      <c r="K17926" s="147">
        <v>100.33671999999999</v>
      </c>
    </row>
    <row r="17927" spans="2:11" x14ac:dyDescent="0.2">
      <c r="B17927" s="21" t="str">
        <f t="shared" si="279"/>
        <v>RenfrewWind2095RCP4.5</v>
      </c>
      <c r="C17927" t="s">
        <v>429</v>
      </c>
      <c r="D17927" t="s">
        <v>1</v>
      </c>
      <c r="E17927" s="144" t="s">
        <v>193</v>
      </c>
      <c r="F17927" s="144">
        <v>2095</v>
      </c>
      <c r="G17927" s="147">
        <v>76.035844757013876</v>
      </c>
      <c r="H17927" s="147">
        <v>81.906835999999998</v>
      </c>
      <c r="I17927" s="147">
        <v>88.085066666666663</v>
      </c>
      <c r="J17927" s="147">
        <v>94.262006666666679</v>
      </c>
      <c r="K17927" s="147">
        <v>100.438712</v>
      </c>
    </row>
    <row r="17928" spans="2:11" x14ac:dyDescent="0.2">
      <c r="B17928" s="21" t="str">
        <f t="shared" si="279"/>
        <v>RenfrewWind2100RCP4.5</v>
      </c>
      <c r="C17928" t="s">
        <v>429</v>
      </c>
      <c r="D17928" t="s">
        <v>1</v>
      </c>
      <c r="E17928" s="144" t="s">
        <v>193</v>
      </c>
      <c r="F17928" s="144">
        <v>2100</v>
      </c>
      <c r="G17928" s="147">
        <v>76.077637306473079</v>
      </c>
      <c r="H17928" s="147">
        <v>81.962760000000003</v>
      </c>
      <c r="I17928" s="147">
        <v>88.1584</v>
      </c>
      <c r="J17928" s="147">
        <v>94.348320000000015</v>
      </c>
      <c r="K17928" s="147">
        <v>100.54070399999999</v>
      </c>
    </row>
    <row r="17929" spans="2:11" x14ac:dyDescent="0.2">
      <c r="B17929" s="21" t="str">
        <f t="shared" si="279"/>
        <v>RenfrewWind2023RCP6.0</v>
      </c>
      <c r="C17929" t="s">
        <v>429</v>
      </c>
      <c r="D17929" t="s">
        <v>1</v>
      </c>
      <c r="E17929" s="144" t="s">
        <v>192</v>
      </c>
      <c r="F17929" s="144">
        <v>2023</v>
      </c>
      <c r="G17929" s="147">
        <v>75.925664399348676</v>
      </c>
      <c r="H17929" s="147">
        <v>81.741792000000004</v>
      </c>
      <c r="I17929" s="147">
        <v>87.850399999999993</v>
      </c>
      <c r="J17929" s="147">
        <v>93.971680000000006</v>
      </c>
      <c r="K17929" s="147">
        <v>100.089264</v>
      </c>
    </row>
    <row r="17930" spans="2:11" x14ac:dyDescent="0.2">
      <c r="B17930" s="21" t="str">
        <f t="shared" si="279"/>
        <v>RenfrewWind2025RCP6.0</v>
      </c>
      <c r="C17930" t="s">
        <v>429</v>
      </c>
      <c r="D17930" t="s">
        <v>1</v>
      </c>
      <c r="E17930" s="144" t="s">
        <v>192</v>
      </c>
      <c r="F17930" s="144">
        <v>2025</v>
      </c>
      <c r="G17930" s="147">
        <v>75.92439795845597</v>
      </c>
      <c r="H17930" s="147">
        <v>81.740428000000009</v>
      </c>
      <c r="I17930" s="147">
        <v>87.850399999999993</v>
      </c>
      <c r="J17930" s="147">
        <v>93.971680000000006</v>
      </c>
      <c r="K17930" s="147">
        <v>100.090936</v>
      </c>
    </row>
    <row r="17931" spans="2:11" x14ac:dyDescent="0.2">
      <c r="B17931" s="21" t="str">
        <f t="shared" si="279"/>
        <v>RenfrewWind2030RCP6.0</v>
      </c>
      <c r="C17931" t="s">
        <v>429</v>
      </c>
      <c r="D17931" t="s">
        <v>1</v>
      </c>
      <c r="E17931" s="144" t="s">
        <v>192</v>
      </c>
      <c r="F17931" s="144">
        <v>2030</v>
      </c>
      <c r="G17931" s="147">
        <v>75.923131517563263</v>
      </c>
      <c r="H17931" s="147">
        <v>81.739063999999999</v>
      </c>
      <c r="I17931" s="147">
        <v>87.850399999999993</v>
      </c>
      <c r="J17931" s="147">
        <v>93.971680000000006</v>
      </c>
      <c r="K17931" s="147">
        <v>100.092608</v>
      </c>
    </row>
    <row r="17932" spans="2:11" x14ac:dyDescent="0.2">
      <c r="B17932" s="21" t="str">
        <f t="shared" ref="B17932:B17995" si="280">C17932&amp;D17932&amp;F17932&amp;E17932</f>
        <v>RenfrewWind2035RCP6.0</v>
      </c>
      <c r="C17932" t="s">
        <v>429</v>
      </c>
      <c r="D17932" t="s">
        <v>1</v>
      </c>
      <c r="E17932" s="144" t="s">
        <v>192</v>
      </c>
      <c r="F17932" s="144">
        <v>2035</v>
      </c>
      <c r="G17932" s="147">
        <v>75.921865076670571</v>
      </c>
      <c r="H17932" s="147">
        <v>81.737700000000004</v>
      </c>
      <c r="I17932" s="147">
        <v>87.850399999999993</v>
      </c>
      <c r="J17932" s="147">
        <v>93.971680000000006</v>
      </c>
      <c r="K17932" s="147">
        <v>100.09428</v>
      </c>
    </row>
    <row r="17933" spans="2:11" x14ac:dyDescent="0.2">
      <c r="B17933" s="21" t="str">
        <f t="shared" si="280"/>
        <v>RenfrewWind2040RCP6.0</v>
      </c>
      <c r="C17933" t="s">
        <v>429</v>
      </c>
      <c r="D17933" t="s">
        <v>1</v>
      </c>
      <c r="E17933" s="144" t="s">
        <v>192</v>
      </c>
      <c r="F17933" s="144">
        <v>2040</v>
      </c>
      <c r="G17933" s="147">
        <v>75.920598635777864</v>
      </c>
      <c r="H17933" s="147">
        <v>81.736336000000009</v>
      </c>
      <c r="I17933" s="147">
        <v>87.850399999999993</v>
      </c>
      <c r="J17933" s="147">
        <v>93.971680000000006</v>
      </c>
      <c r="K17933" s="147">
        <v>100.095952</v>
      </c>
    </row>
    <row r="17934" spans="2:11" x14ac:dyDescent="0.2">
      <c r="B17934" s="21" t="str">
        <f t="shared" si="280"/>
        <v>RenfrewWind2045RCP6.0</v>
      </c>
      <c r="C17934" t="s">
        <v>429</v>
      </c>
      <c r="D17934" t="s">
        <v>1</v>
      </c>
      <c r="E17934" s="144" t="s">
        <v>192</v>
      </c>
      <c r="F17934" s="144">
        <v>2045</v>
      </c>
      <c r="G17934" s="147">
        <v>75.919332194885158</v>
      </c>
      <c r="H17934" s="147">
        <v>81.734971999999999</v>
      </c>
      <c r="I17934" s="147">
        <v>87.850399999999993</v>
      </c>
      <c r="J17934" s="147">
        <v>93.971680000000006</v>
      </c>
      <c r="K17934" s="147">
        <v>100.097624</v>
      </c>
    </row>
    <row r="17935" spans="2:11" x14ac:dyDescent="0.2">
      <c r="B17935" s="21" t="str">
        <f t="shared" si="280"/>
        <v>RenfrewWind2050RCP6.0</v>
      </c>
      <c r="C17935" t="s">
        <v>429</v>
      </c>
      <c r="D17935" t="s">
        <v>1</v>
      </c>
      <c r="E17935" s="144" t="s">
        <v>192</v>
      </c>
      <c r="F17935" s="144">
        <v>2050</v>
      </c>
      <c r="G17935" s="147">
        <v>75.899829005137519</v>
      </c>
      <c r="H17935" s="147">
        <v>81.712329600000004</v>
      </c>
      <c r="I17935" s="147">
        <v>87.823999999999998</v>
      </c>
      <c r="J17935" s="147">
        <v>93.943432000000001</v>
      </c>
      <c r="K17935" s="147">
        <v>100.0651872</v>
      </c>
    </row>
    <row r="17936" spans="2:11" x14ac:dyDescent="0.2">
      <c r="B17936" s="21" t="str">
        <f t="shared" si="280"/>
        <v>RenfrewWind2055RCP6.0</v>
      </c>
      <c r="C17936" t="s">
        <v>429</v>
      </c>
      <c r="D17936" t="s">
        <v>1</v>
      </c>
      <c r="E17936" s="144" t="s">
        <v>192</v>
      </c>
      <c r="F17936" s="144">
        <v>2055</v>
      </c>
      <c r="G17936" s="147">
        <v>75.881592256282602</v>
      </c>
      <c r="H17936" s="147">
        <v>81.691051200000004</v>
      </c>
      <c r="I17936" s="147">
        <v>87.797600000000003</v>
      </c>
      <c r="J17936" s="147">
        <v>93.915184000000011</v>
      </c>
      <c r="K17936" s="147">
        <v>100.0310784</v>
      </c>
    </row>
    <row r="17937" spans="2:11" x14ac:dyDescent="0.2">
      <c r="B17937" s="21" t="str">
        <f t="shared" si="280"/>
        <v>RenfrewWind2060RCP6.0</v>
      </c>
      <c r="C17937" t="s">
        <v>429</v>
      </c>
      <c r="D17937" t="s">
        <v>1</v>
      </c>
      <c r="E17937" s="144" t="s">
        <v>192</v>
      </c>
      <c r="F17937" s="144">
        <v>2060</v>
      </c>
      <c r="G17937" s="147">
        <v>75.86335550742767</v>
      </c>
      <c r="H17937" s="147">
        <v>81.669772800000004</v>
      </c>
      <c r="I17937" s="147">
        <v>87.771199999999993</v>
      </c>
      <c r="J17937" s="147">
        <v>93.886936000000006</v>
      </c>
      <c r="K17937" s="147">
        <v>99.996969599999986</v>
      </c>
    </row>
    <row r="17938" spans="2:11" x14ac:dyDescent="0.2">
      <c r="B17938" s="21" t="str">
        <f t="shared" si="280"/>
        <v>RenfrewWind2065RCP6.0</v>
      </c>
      <c r="C17938" t="s">
        <v>429</v>
      </c>
      <c r="D17938" t="s">
        <v>1</v>
      </c>
      <c r="E17938" s="144" t="s">
        <v>192</v>
      </c>
      <c r="F17938" s="144">
        <v>2065</v>
      </c>
      <c r="G17938" s="147">
        <v>75.845118758572752</v>
      </c>
      <c r="H17938" s="147">
        <v>81.648494400000004</v>
      </c>
      <c r="I17938" s="147">
        <v>87.744799999999998</v>
      </c>
      <c r="J17938" s="147">
        <v>93.858688000000015</v>
      </c>
      <c r="K17938" s="147">
        <v>99.962860799999987</v>
      </c>
    </row>
    <row r="17939" spans="2:11" x14ac:dyDescent="0.2">
      <c r="B17939" s="21" t="str">
        <f t="shared" si="280"/>
        <v>RenfrewWind2070RCP6.0</v>
      </c>
      <c r="C17939" t="s">
        <v>429</v>
      </c>
      <c r="D17939" t="s">
        <v>1</v>
      </c>
      <c r="E17939" s="144" t="s">
        <v>192</v>
      </c>
      <c r="F17939" s="144">
        <v>2070</v>
      </c>
      <c r="G17939" s="147">
        <v>75.826882009717821</v>
      </c>
      <c r="H17939" s="147">
        <v>81.627216000000004</v>
      </c>
      <c r="I17939" s="147">
        <v>87.718400000000003</v>
      </c>
      <c r="J17939" s="147">
        <v>93.83044000000001</v>
      </c>
      <c r="K17939" s="147">
        <v>99.928751999999989</v>
      </c>
    </row>
    <row r="17940" spans="2:11" x14ac:dyDescent="0.2">
      <c r="B17940" s="21" t="str">
        <f t="shared" si="280"/>
        <v>RenfrewWind2075RCP6.0</v>
      </c>
      <c r="C17940" t="s">
        <v>429</v>
      </c>
      <c r="D17940" t="s">
        <v>1</v>
      </c>
      <c r="E17940" s="144" t="s">
        <v>192</v>
      </c>
      <c r="F17940" s="144">
        <v>2075</v>
      </c>
      <c r="G17940" s="147">
        <v>75.889570833906632</v>
      </c>
      <c r="H17940" s="147">
        <v>81.711102000000011</v>
      </c>
      <c r="I17940" s="147">
        <v>87.828400000000002</v>
      </c>
      <c r="J17940" s="147">
        <v>93.959910000000008</v>
      </c>
      <c r="K17940" s="147">
        <v>100.08174</v>
      </c>
    </row>
    <row r="17941" spans="2:11" x14ac:dyDescent="0.2">
      <c r="B17941" s="21" t="str">
        <f t="shared" si="280"/>
        <v>RenfrewWind2080RCP6.0</v>
      </c>
      <c r="C17941" t="s">
        <v>429</v>
      </c>
      <c r="D17941" t="s">
        <v>1</v>
      </c>
      <c r="E17941" s="144" t="s">
        <v>192</v>
      </c>
      <c r="F17941" s="144">
        <v>2080</v>
      </c>
      <c r="G17941" s="147">
        <v>75.952259658095443</v>
      </c>
      <c r="H17941" s="147">
        <v>81.794988000000004</v>
      </c>
      <c r="I17941" s="147">
        <v>87.938400000000001</v>
      </c>
      <c r="J17941" s="147">
        <v>94.089380000000006</v>
      </c>
      <c r="K17941" s="147">
        <v>100.23472799999999</v>
      </c>
    </row>
    <row r="17942" spans="2:11" x14ac:dyDescent="0.2">
      <c r="B17942" s="21" t="str">
        <f t="shared" si="280"/>
        <v>RenfrewWind2085RCP6.0</v>
      </c>
      <c r="C17942" t="s">
        <v>429</v>
      </c>
      <c r="D17942" t="s">
        <v>1</v>
      </c>
      <c r="E17942" s="144" t="s">
        <v>192</v>
      </c>
      <c r="F17942" s="144">
        <v>2085</v>
      </c>
      <c r="G17942" s="147">
        <v>76.014948482284268</v>
      </c>
      <c r="H17942" s="147">
        <v>81.878873999999996</v>
      </c>
      <c r="I17942" s="147">
        <v>88.048400000000001</v>
      </c>
      <c r="J17942" s="147">
        <v>94.218850000000018</v>
      </c>
      <c r="K17942" s="147">
        <v>100.38771599999998</v>
      </c>
    </row>
    <row r="17943" spans="2:11" x14ac:dyDescent="0.2">
      <c r="B17943" s="21" t="str">
        <f t="shared" si="280"/>
        <v>RenfrewWind2090RCP6.0</v>
      </c>
      <c r="C17943" t="s">
        <v>429</v>
      </c>
      <c r="D17943" t="s">
        <v>1</v>
      </c>
      <c r="E17943" s="144" t="s">
        <v>192</v>
      </c>
      <c r="F17943" s="144">
        <v>2090</v>
      </c>
      <c r="G17943" s="147">
        <v>75.973789153271412</v>
      </c>
      <c r="H17943" s="147">
        <v>81.820903999999999</v>
      </c>
      <c r="I17943" s="147">
        <v>87.970666666666659</v>
      </c>
      <c r="J17943" s="147">
        <v>94.122336000000018</v>
      </c>
      <c r="K17943" s="147">
        <v>100.27652799999998</v>
      </c>
    </row>
    <row r="17944" spans="2:11" x14ac:dyDescent="0.2">
      <c r="B17944" s="21" t="str">
        <f t="shared" si="280"/>
        <v>RenfrewWind2095RCP6.0</v>
      </c>
      <c r="C17944" t="s">
        <v>429</v>
      </c>
      <c r="D17944" t="s">
        <v>1</v>
      </c>
      <c r="E17944" s="144" t="s">
        <v>192</v>
      </c>
      <c r="F17944" s="144">
        <v>2095</v>
      </c>
      <c r="G17944" s="147">
        <v>75.86994100006973</v>
      </c>
      <c r="H17944" s="147">
        <v>81.679048000000009</v>
      </c>
      <c r="I17944" s="147">
        <v>87.782933333333332</v>
      </c>
      <c r="J17944" s="147">
        <v>93.896352000000007</v>
      </c>
      <c r="K17944" s="147">
        <v>100.01235199999999</v>
      </c>
    </row>
    <row r="17945" spans="2:11" x14ac:dyDescent="0.2">
      <c r="B17945" s="21" t="str">
        <f t="shared" si="280"/>
        <v>RenfrewWind2100RCP6.0</v>
      </c>
      <c r="C17945" t="s">
        <v>429</v>
      </c>
      <c r="D17945" t="s">
        <v>1</v>
      </c>
      <c r="E17945" s="144" t="s">
        <v>192</v>
      </c>
      <c r="F17945" s="144">
        <v>2100</v>
      </c>
      <c r="G17945" s="147">
        <v>75.766092846868062</v>
      </c>
      <c r="H17945" s="147">
        <v>81.537192000000005</v>
      </c>
      <c r="I17945" s="147">
        <v>87.595199999999991</v>
      </c>
      <c r="J17945" s="147">
        <v>93.670368000000011</v>
      </c>
      <c r="K17945" s="147">
        <v>99.748175999999987</v>
      </c>
    </row>
    <row r="17946" spans="2:11" x14ac:dyDescent="0.2">
      <c r="B17946" s="21" t="str">
        <f t="shared" si="280"/>
        <v>RenfrewWind2023RCP8.5</v>
      </c>
      <c r="C17946" t="s">
        <v>429</v>
      </c>
      <c r="D17946" t="s">
        <v>1</v>
      </c>
      <c r="E17946" s="144" t="s">
        <v>191</v>
      </c>
      <c r="F17946" s="144">
        <v>2023</v>
      </c>
      <c r="G17946" s="147">
        <v>75.925664399348676</v>
      </c>
      <c r="H17946" s="147">
        <v>81.741792000000004</v>
      </c>
      <c r="I17946" s="147">
        <v>87.850399999999993</v>
      </c>
      <c r="J17946" s="147">
        <v>93.971680000000006</v>
      </c>
      <c r="K17946" s="147">
        <v>100.089264</v>
      </c>
    </row>
    <row r="17947" spans="2:11" x14ac:dyDescent="0.2">
      <c r="B17947" s="21" t="str">
        <f t="shared" si="280"/>
        <v>RenfrewWind2025RCP8.5</v>
      </c>
      <c r="C17947" t="s">
        <v>429</v>
      </c>
      <c r="D17947" t="s">
        <v>1</v>
      </c>
      <c r="E17947" s="144" t="s">
        <v>191</v>
      </c>
      <c r="F17947" s="144">
        <v>2025</v>
      </c>
      <c r="G17947" s="147">
        <v>75.923131517563263</v>
      </c>
      <c r="H17947" s="147">
        <v>81.739063999999999</v>
      </c>
      <c r="I17947" s="147">
        <v>87.850399999999993</v>
      </c>
      <c r="J17947" s="147">
        <v>93.971680000000006</v>
      </c>
      <c r="K17947" s="147">
        <v>100.092608</v>
      </c>
    </row>
    <row r="17948" spans="2:11" x14ac:dyDescent="0.2">
      <c r="B17948" s="21" t="str">
        <f t="shared" si="280"/>
        <v>RenfrewWind2030RCP8.5</v>
      </c>
      <c r="C17948" t="s">
        <v>429</v>
      </c>
      <c r="D17948" t="s">
        <v>1</v>
      </c>
      <c r="E17948" s="144" t="s">
        <v>191</v>
      </c>
      <c r="F17948" s="144">
        <v>2030</v>
      </c>
      <c r="G17948" s="147">
        <v>75.920598635777864</v>
      </c>
      <c r="H17948" s="147">
        <v>81.736336000000009</v>
      </c>
      <c r="I17948" s="147">
        <v>87.850399999999993</v>
      </c>
      <c r="J17948" s="147">
        <v>93.971680000000006</v>
      </c>
      <c r="K17948" s="147">
        <v>100.095952</v>
      </c>
    </row>
    <row r="17949" spans="2:11" x14ac:dyDescent="0.2">
      <c r="B17949" s="21" t="str">
        <f t="shared" si="280"/>
        <v>RenfrewWind2035RCP8.5</v>
      </c>
      <c r="C17949" t="s">
        <v>429</v>
      </c>
      <c r="D17949" t="s">
        <v>1</v>
      </c>
      <c r="E17949" s="144" t="s">
        <v>191</v>
      </c>
      <c r="F17949" s="144">
        <v>2035</v>
      </c>
      <c r="G17949" s="147">
        <v>75.918065753992451</v>
      </c>
      <c r="H17949" s="147">
        <v>81.733608000000004</v>
      </c>
      <c r="I17949" s="147">
        <v>87.850399999999993</v>
      </c>
      <c r="J17949" s="147">
        <v>93.971680000000006</v>
      </c>
      <c r="K17949" s="147">
        <v>100.099296</v>
      </c>
    </row>
    <row r="17950" spans="2:11" x14ac:dyDescent="0.2">
      <c r="B17950" s="21" t="str">
        <f t="shared" si="280"/>
        <v>RenfrewWind2040RCP8.5</v>
      </c>
      <c r="C17950" t="s">
        <v>429</v>
      </c>
      <c r="D17950" t="s">
        <v>1</v>
      </c>
      <c r="E17950" s="144" t="s">
        <v>191</v>
      </c>
      <c r="F17950" s="144">
        <v>2040</v>
      </c>
      <c r="G17950" s="147">
        <v>75.887671172567579</v>
      </c>
      <c r="H17950" s="147">
        <v>81.698143999999999</v>
      </c>
      <c r="I17950" s="147">
        <v>87.806399999999996</v>
      </c>
      <c r="J17950" s="147">
        <v>93.924600000000012</v>
      </c>
      <c r="K17950" s="147">
        <v>100.04244799999999</v>
      </c>
    </row>
    <row r="17951" spans="2:11" x14ac:dyDescent="0.2">
      <c r="B17951" s="21" t="str">
        <f t="shared" si="280"/>
        <v>RenfrewWind2045RCP8.5</v>
      </c>
      <c r="C17951" t="s">
        <v>429</v>
      </c>
      <c r="D17951" t="s">
        <v>1</v>
      </c>
      <c r="E17951" s="144" t="s">
        <v>191</v>
      </c>
      <c r="F17951" s="144">
        <v>2045</v>
      </c>
      <c r="G17951" s="147">
        <v>75.857276591142693</v>
      </c>
      <c r="H17951" s="147">
        <v>81.662680000000009</v>
      </c>
      <c r="I17951" s="147">
        <v>87.7624</v>
      </c>
      <c r="J17951" s="147">
        <v>93.877520000000004</v>
      </c>
      <c r="K17951" s="147">
        <v>99.985599999999991</v>
      </c>
    </row>
    <row r="17952" spans="2:11" x14ac:dyDescent="0.2">
      <c r="B17952" s="21" t="str">
        <f t="shared" si="280"/>
        <v>RenfrewWind2050RCP8.5</v>
      </c>
      <c r="C17952" t="s">
        <v>429</v>
      </c>
      <c r="D17952" t="s">
        <v>1</v>
      </c>
      <c r="E17952" s="144" t="s">
        <v>191</v>
      </c>
      <c r="F17952" s="144">
        <v>2050</v>
      </c>
      <c r="G17952" s="147">
        <v>75.91046710863624</v>
      </c>
      <c r="H17952" s="147">
        <v>81.739063999999999</v>
      </c>
      <c r="I17952" s="147">
        <v>87.865066666666664</v>
      </c>
      <c r="J17952" s="147">
        <v>94.003066666666683</v>
      </c>
      <c r="K17952" s="147">
        <v>100.13273599999999</v>
      </c>
    </row>
    <row r="17953" spans="2:11" x14ac:dyDescent="0.2">
      <c r="B17953" s="21" t="str">
        <f t="shared" si="280"/>
        <v>RenfrewWind2055RCP8.5</v>
      </c>
      <c r="C17953" t="s">
        <v>429</v>
      </c>
      <c r="D17953" t="s">
        <v>1</v>
      </c>
      <c r="E17953" s="144" t="s">
        <v>191</v>
      </c>
      <c r="F17953" s="144">
        <v>2055</v>
      </c>
      <c r="G17953" s="147">
        <v>75.99405220755466</v>
      </c>
      <c r="H17953" s="147">
        <v>81.850912000000008</v>
      </c>
      <c r="I17953" s="147">
        <v>88.011733333333339</v>
      </c>
      <c r="J17953" s="147">
        <v>94.175693333333342</v>
      </c>
      <c r="K17953" s="147">
        <v>100.33671999999999</v>
      </c>
    </row>
    <row r="17954" spans="2:11" x14ac:dyDescent="0.2">
      <c r="B17954" s="21" t="str">
        <f t="shared" si="280"/>
        <v>RenfrewWind2060RCP8.5</v>
      </c>
      <c r="C17954" t="s">
        <v>429</v>
      </c>
      <c r="D17954" t="s">
        <v>1</v>
      </c>
      <c r="E17954" s="144" t="s">
        <v>191</v>
      </c>
      <c r="F17954" s="144">
        <v>2060</v>
      </c>
      <c r="G17954" s="147">
        <v>75.973789153271412</v>
      </c>
      <c r="H17954" s="147">
        <v>81.820903999999999</v>
      </c>
      <c r="I17954" s="147">
        <v>87.970666666666659</v>
      </c>
      <c r="J17954" s="147">
        <v>94.122336000000018</v>
      </c>
      <c r="K17954" s="147">
        <v>100.27652799999998</v>
      </c>
    </row>
    <row r="17955" spans="2:11" x14ac:dyDescent="0.2">
      <c r="B17955" s="21" t="str">
        <f t="shared" si="280"/>
        <v>RenfrewWind2065RCP8.5</v>
      </c>
      <c r="C17955" t="s">
        <v>429</v>
      </c>
      <c r="D17955" t="s">
        <v>1</v>
      </c>
      <c r="E17955" s="144" t="s">
        <v>191</v>
      </c>
      <c r="F17955" s="144">
        <v>2065</v>
      </c>
      <c r="G17955" s="147">
        <v>75.86994100006973</v>
      </c>
      <c r="H17955" s="147">
        <v>81.679048000000009</v>
      </c>
      <c r="I17955" s="147">
        <v>87.782933333333332</v>
      </c>
      <c r="J17955" s="147">
        <v>93.896352000000007</v>
      </c>
      <c r="K17955" s="147">
        <v>100.01235199999999</v>
      </c>
    </row>
    <row r="17956" spans="2:11" x14ac:dyDescent="0.2">
      <c r="B17956" s="21" t="str">
        <f t="shared" si="280"/>
        <v>RenfrewWind2070RCP8.5</v>
      </c>
      <c r="C17956" t="s">
        <v>429</v>
      </c>
      <c r="D17956" t="s">
        <v>1</v>
      </c>
      <c r="E17956" s="144" t="s">
        <v>191</v>
      </c>
      <c r="F17956" s="144">
        <v>2070</v>
      </c>
      <c r="G17956" s="147">
        <v>75.705303684018304</v>
      </c>
      <c r="H17956" s="147">
        <v>81.44989600000001</v>
      </c>
      <c r="I17956" s="147">
        <v>87.474933333333325</v>
      </c>
      <c r="J17956" s="147">
        <v>93.52285066666667</v>
      </c>
      <c r="K17956" s="147">
        <v>99.570943999999983</v>
      </c>
    </row>
    <row r="17957" spans="2:11" x14ac:dyDescent="0.2">
      <c r="B17957" s="21" t="str">
        <f t="shared" si="280"/>
        <v>RenfrewWind2075RCP8.5</v>
      </c>
      <c r="C17957" t="s">
        <v>429</v>
      </c>
      <c r="D17957" t="s">
        <v>1</v>
      </c>
      <c r="E17957" s="144" t="s">
        <v>191</v>
      </c>
      <c r="F17957" s="144">
        <v>2075</v>
      </c>
      <c r="G17957" s="147">
        <v>75.644514521168546</v>
      </c>
      <c r="H17957" s="147">
        <v>81.3626</v>
      </c>
      <c r="I17957" s="147">
        <v>87.35466666666666</v>
      </c>
      <c r="J17957" s="147">
        <v>93.375333333333344</v>
      </c>
      <c r="K17957" s="147">
        <v>99.393711999999994</v>
      </c>
    </row>
    <row r="17958" spans="2:11" x14ac:dyDescent="0.2">
      <c r="B17958" s="21" t="str">
        <f t="shared" si="280"/>
        <v>RenfrewWind2080RCP8.5</v>
      </c>
      <c r="C17958" t="s">
        <v>429</v>
      </c>
      <c r="D17958" t="s">
        <v>1</v>
      </c>
      <c r="E17958" s="144" t="s">
        <v>191</v>
      </c>
      <c r="F17958" s="144">
        <v>2080</v>
      </c>
      <c r="G17958" s="147">
        <v>75.583725358318787</v>
      </c>
      <c r="H17958" s="147">
        <v>81.275304000000006</v>
      </c>
      <c r="I17958" s="147">
        <v>87.234399999999994</v>
      </c>
      <c r="J17958" s="147">
        <v>93.227816000000004</v>
      </c>
      <c r="K17958" s="147">
        <v>99.21647999999999</v>
      </c>
    </row>
    <row r="17959" spans="2:11" x14ac:dyDescent="0.2">
      <c r="B17959" s="21" t="str">
        <f t="shared" si="280"/>
        <v>RenfrewWind2085RCP8.5</v>
      </c>
      <c r="C17959" t="s">
        <v>429</v>
      </c>
      <c r="D17959" t="s">
        <v>1</v>
      </c>
      <c r="E17959" s="144" t="s">
        <v>191</v>
      </c>
      <c r="F17959" s="144">
        <v>2085</v>
      </c>
      <c r="G17959" s="147">
        <v>75.598922649031223</v>
      </c>
      <c r="H17959" s="147">
        <v>81.324408000000005</v>
      </c>
      <c r="I17959" s="147">
        <v>87.326799999999992</v>
      </c>
      <c r="J17959" s="147">
        <v>93.350224000000011</v>
      </c>
      <c r="K17959" s="147">
        <v>99.376991999999987</v>
      </c>
    </row>
    <row r="17960" spans="2:11" x14ac:dyDescent="0.2">
      <c r="B17960" s="21" t="str">
        <f t="shared" si="280"/>
        <v>RenfrewWind2090RCP8.5</v>
      </c>
      <c r="C17960" t="s">
        <v>429</v>
      </c>
      <c r="D17960" t="s">
        <v>1</v>
      </c>
      <c r="E17960" s="144" t="s">
        <v>191</v>
      </c>
      <c r="F17960" s="144">
        <v>2090</v>
      </c>
      <c r="G17960" s="147">
        <v>75.614119939743659</v>
      </c>
      <c r="H17960" s="147">
        <v>81.373512000000005</v>
      </c>
      <c r="I17960" s="147">
        <v>87.419199999999989</v>
      </c>
      <c r="J17960" s="147">
        <v>93.472632000000019</v>
      </c>
      <c r="K17960" s="147">
        <v>99.537503999999984</v>
      </c>
    </row>
    <row r="17961" spans="2:11" x14ac:dyDescent="0.2">
      <c r="B17961" s="21" t="str">
        <f t="shared" si="280"/>
        <v>RenfrewWind2095RCP8.5</v>
      </c>
      <c r="C17961" t="s">
        <v>429</v>
      </c>
      <c r="D17961" t="s">
        <v>1</v>
      </c>
      <c r="E17961" s="144" t="s">
        <v>191</v>
      </c>
      <c r="F17961" s="144">
        <v>2095</v>
      </c>
      <c r="G17961" s="147">
        <v>75.614119939743659</v>
      </c>
      <c r="H17961" s="147">
        <v>81.373512000000005</v>
      </c>
      <c r="I17961" s="147">
        <v>87.419199999999989</v>
      </c>
      <c r="J17961" s="147">
        <v>93.472632000000019</v>
      </c>
      <c r="K17961" s="147">
        <v>99.537503999999984</v>
      </c>
    </row>
    <row r="17962" spans="2:11" x14ac:dyDescent="0.2">
      <c r="B17962" s="21" t="str">
        <f t="shared" si="280"/>
        <v>RenfrewWind2100RCP8.5</v>
      </c>
      <c r="C17962" t="s">
        <v>429</v>
      </c>
      <c r="D17962" t="s">
        <v>1</v>
      </c>
      <c r="E17962" s="144" t="s">
        <v>191</v>
      </c>
      <c r="F17962" s="144">
        <v>2100</v>
      </c>
      <c r="G17962" s="147">
        <v>75.614119939743659</v>
      </c>
      <c r="H17962" s="147">
        <v>81.373512000000005</v>
      </c>
      <c r="I17962" s="147">
        <v>87.419199999999989</v>
      </c>
      <c r="J17962" s="147">
        <v>93.472632000000019</v>
      </c>
      <c r="K17962" s="147">
        <v>99.537503999999984</v>
      </c>
    </row>
    <row r="17963" spans="2:11" x14ac:dyDescent="0.2">
      <c r="B17963" s="21" t="str">
        <f t="shared" si="280"/>
        <v>Richmond HillIce Accretion2023RCP4.5</v>
      </c>
      <c r="C17963" t="s">
        <v>430</v>
      </c>
      <c r="D17963" t="s">
        <v>486</v>
      </c>
      <c r="E17963" s="144" t="s">
        <v>193</v>
      </c>
      <c r="F17963" s="144">
        <v>2023</v>
      </c>
      <c r="G17963" s="147">
        <v>16.961249074240744</v>
      </c>
      <c r="H17963" s="147">
        <v>20.35575</v>
      </c>
      <c r="I17963" s="147">
        <v>24.65</v>
      </c>
      <c r="J17963" s="147">
        <v>27.910999999999998</v>
      </c>
      <c r="K17963" s="147">
        <v>31.184999999999999</v>
      </c>
    </row>
    <row r="17964" spans="2:11" x14ac:dyDescent="0.2">
      <c r="B17964" s="21" t="str">
        <f t="shared" si="280"/>
        <v>Richmond HillIce Accretion2025RCP4.5</v>
      </c>
      <c r="C17964" t="s">
        <v>430</v>
      </c>
      <c r="D17964" t="s">
        <v>486</v>
      </c>
      <c r="E17964" s="144" t="s">
        <v>193</v>
      </c>
      <c r="F17964" s="144">
        <v>2025</v>
      </c>
      <c r="G17964" s="147">
        <v>16.935154844895759</v>
      </c>
      <c r="H17964" s="147">
        <v>20.345375000000001</v>
      </c>
      <c r="I17964" s="147">
        <v>24.658333333333331</v>
      </c>
      <c r="J17964" s="147">
        <v>27.934541666666664</v>
      </c>
      <c r="K17964" s="147">
        <v>31.22175</v>
      </c>
    </row>
    <row r="17965" spans="2:11" x14ac:dyDescent="0.2">
      <c r="B17965" s="21" t="str">
        <f t="shared" si="280"/>
        <v>Richmond HillIce Accretion2030RCP4.5</v>
      </c>
      <c r="C17965" t="s">
        <v>430</v>
      </c>
      <c r="D17965" t="s">
        <v>486</v>
      </c>
      <c r="E17965" s="144" t="s">
        <v>193</v>
      </c>
      <c r="F17965" s="144">
        <v>2030</v>
      </c>
      <c r="G17965" s="147">
        <v>16.909060615550771</v>
      </c>
      <c r="H17965" s="147">
        <v>20.335000000000001</v>
      </c>
      <c r="I17965" s="147">
        <v>24.666666666666664</v>
      </c>
      <c r="J17965" s="147">
        <v>27.958083333333331</v>
      </c>
      <c r="K17965" s="147">
        <v>31.258499999999998</v>
      </c>
    </row>
    <row r="17966" spans="2:11" x14ac:dyDescent="0.2">
      <c r="B17966" s="21" t="str">
        <f t="shared" si="280"/>
        <v>Richmond HillIce Accretion2035RCP4.5</v>
      </c>
      <c r="C17966" t="s">
        <v>430</v>
      </c>
      <c r="D17966" t="s">
        <v>486</v>
      </c>
      <c r="E17966" s="144" t="s">
        <v>193</v>
      </c>
      <c r="F17966" s="144">
        <v>2035</v>
      </c>
      <c r="G17966" s="147">
        <v>16.882966386205787</v>
      </c>
      <c r="H17966" s="147">
        <v>20.324624999999997</v>
      </c>
      <c r="I17966" s="147">
        <v>24.674999999999997</v>
      </c>
      <c r="J17966" s="147">
        <v>27.981624999999998</v>
      </c>
      <c r="K17966" s="147">
        <v>31.295249999999999</v>
      </c>
    </row>
    <row r="17967" spans="2:11" x14ac:dyDescent="0.2">
      <c r="B17967" s="21" t="str">
        <f t="shared" si="280"/>
        <v>Richmond HillIce Accretion2040RCP4.5</v>
      </c>
      <c r="C17967" t="s">
        <v>430</v>
      </c>
      <c r="D17967" t="s">
        <v>486</v>
      </c>
      <c r="E17967" s="144" t="s">
        <v>193</v>
      </c>
      <c r="F17967" s="144">
        <v>2040</v>
      </c>
      <c r="G17967" s="147">
        <v>16.856872156860803</v>
      </c>
      <c r="H17967" s="147">
        <v>20.314249999999998</v>
      </c>
      <c r="I17967" s="147">
        <v>24.683333333333334</v>
      </c>
      <c r="J17967" s="147">
        <v>28.005166666666664</v>
      </c>
      <c r="K17967" s="147">
        <v>31.332000000000001</v>
      </c>
    </row>
    <row r="17968" spans="2:11" x14ac:dyDescent="0.2">
      <c r="B17968" s="21" t="str">
        <f t="shared" si="280"/>
        <v>Richmond HillIce Accretion2045RCP4.5</v>
      </c>
      <c r="C17968" t="s">
        <v>430</v>
      </c>
      <c r="D17968" t="s">
        <v>486</v>
      </c>
      <c r="E17968" s="144" t="s">
        <v>193</v>
      </c>
      <c r="F17968" s="144">
        <v>2045</v>
      </c>
      <c r="G17968" s="147">
        <v>16.830777927515815</v>
      </c>
      <c r="H17968" s="147">
        <v>20.303874999999998</v>
      </c>
      <c r="I17968" s="147">
        <v>24.691666666666666</v>
      </c>
      <c r="J17968" s="147">
        <v>28.028708333333331</v>
      </c>
      <c r="K17968" s="147">
        <v>31.368749999999999</v>
      </c>
    </row>
    <row r="17969" spans="2:11" x14ac:dyDescent="0.2">
      <c r="B17969" s="21" t="str">
        <f t="shared" si="280"/>
        <v>Richmond HillIce Accretion2050RCP4.5</v>
      </c>
      <c r="C17969" t="s">
        <v>430</v>
      </c>
      <c r="D17969" t="s">
        <v>486</v>
      </c>
      <c r="E17969" s="144" t="s">
        <v>193</v>
      </c>
      <c r="F17969" s="144">
        <v>2050</v>
      </c>
      <c r="G17969" s="147">
        <v>16.606367555148939</v>
      </c>
      <c r="H17969" s="147">
        <v>20.077699999999997</v>
      </c>
      <c r="I17969" s="147">
        <v>24.454999999999998</v>
      </c>
      <c r="J17969" s="147">
        <v>27.786699999999996</v>
      </c>
      <c r="K17969" s="147">
        <v>31.122</v>
      </c>
    </row>
    <row r="17970" spans="2:11" x14ac:dyDescent="0.2">
      <c r="B17970" s="21" t="str">
        <f t="shared" si="280"/>
        <v>Richmond HillIce Accretion2055RCP4.5</v>
      </c>
      <c r="C17970" t="s">
        <v>430</v>
      </c>
      <c r="D17970" t="s">
        <v>486</v>
      </c>
      <c r="E17970" s="144" t="s">
        <v>193</v>
      </c>
      <c r="F17970" s="144">
        <v>2055</v>
      </c>
      <c r="G17970" s="147">
        <v>16.408051412127048</v>
      </c>
      <c r="H17970" s="147">
        <v>19.861899999999999</v>
      </c>
      <c r="I17970" s="147">
        <v>24.21</v>
      </c>
      <c r="J17970" s="147">
        <v>27.521149999999995</v>
      </c>
      <c r="K17970" s="147">
        <v>30.8385</v>
      </c>
    </row>
    <row r="17971" spans="2:11" x14ac:dyDescent="0.2">
      <c r="B17971" s="21" t="str">
        <f t="shared" si="280"/>
        <v>Richmond HillIce Accretion2060RCP4.5</v>
      </c>
      <c r="C17971" t="s">
        <v>430</v>
      </c>
      <c r="D17971" t="s">
        <v>486</v>
      </c>
      <c r="E17971" s="144" t="s">
        <v>193</v>
      </c>
      <c r="F17971" s="144">
        <v>2060</v>
      </c>
      <c r="G17971" s="147">
        <v>16.209735269105156</v>
      </c>
      <c r="H17971" s="147">
        <v>19.646099999999997</v>
      </c>
      <c r="I17971" s="147">
        <v>23.965</v>
      </c>
      <c r="J17971" s="147">
        <v>27.255599999999998</v>
      </c>
      <c r="K17971" s="147">
        <v>30.555</v>
      </c>
    </row>
    <row r="17972" spans="2:11" x14ac:dyDescent="0.2">
      <c r="B17972" s="21" t="str">
        <f t="shared" si="280"/>
        <v>Richmond HillIce Accretion2065RCP4.5</v>
      </c>
      <c r="C17972" t="s">
        <v>430</v>
      </c>
      <c r="D17972" t="s">
        <v>486</v>
      </c>
      <c r="E17972" s="144" t="s">
        <v>193</v>
      </c>
      <c r="F17972" s="144">
        <v>2065</v>
      </c>
      <c r="G17972" s="147">
        <v>16.011419126083265</v>
      </c>
      <c r="H17972" s="147">
        <v>19.430299999999999</v>
      </c>
      <c r="I17972" s="147">
        <v>23.720000000000002</v>
      </c>
      <c r="J17972" s="147">
        <v>26.990049999999997</v>
      </c>
      <c r="K17972" s="147">
        <v>30.2715</v>
      </c>
    </row>
    <row r="17973" spans="2:11" x14ac:dyDescent="0.2">
      <c r="B17973" s="21" t="str">
        <f t="shared" si="280"/>
        <v>Richmond HillIce Accretion2070RCP4.5</v>
      </c>
      <c r="C17973" t="s">
        <v>430</v>
      </c>
      <c r="D17973" t="s">
        <v>486</v>
      </c>
      <c r="E17973" s="144" t="s">
        <v>193</v>
      </c>
      <c r="F17973" s="144">
        <v>2070</v>
      </c>
      <c r="G17973" s="147">
        <v>15.813102983061372</v>
      </c>
      <c r="H17973" s="147">
        <v>19.214499999999997</v>
      </c>
      <c r="I17973" s="147">
        <v>23.475000000000001</v>
      </c>
      <c r="J17973" s="147">
        <v>26.724499999999995</v>
      </c>
      <c r="K17973" s="147">
        <v>29.988</v>
      </c>
    </row>
    <row r="17974" spans="2:11" x14ac:dyDescent="0.2">
      <c r="B17974" s="21" t="str">
        <f t="shared" si="280"/>
        <v>Richmond HillIce Accretion2075RCP4.5</v>
      </c>
      <c r="C17974" t="s">
        <v>430</v>
      </c>
      <c r="D17974" t="s">
        <v>486</v>
      </c>
      <c r="E17974" s="144" t="s">
        <v>193</v>
      </c>
      <c r="F17974" s="144">
        <v>2075</v>
      </c>
      <c r="G17974" s="147">
        <v>15.775411318451948</v>
      </c>
      <c r="H17974" s="147">
        <v>19.193749999999998</v>
      </c>
      <c r="I17974" s="147">
        <v>23.479166666666668</v>
      </c>
      <c r="J17974" s="147">
        <v>26.748041666666662</v>
      </c>
      <c r="K17974" s="147">
        <v>30.019500000000001</v>
      </c>
    </row>
    <row r="17975" spans="2:11" x14ac:dyDescent="0.2">
      <c r="B17975" s="21" t="str">
        <f t="shared" si="280"/>
        <v>Richmond HillIce Accretion2080RCP4.5</v>
      </c>
      <c r="C17975" t="s">
        <v>430</v>
      </c>
      <c r="D17975" t="s">
        <v>486</v>
      </c>
      <c r="E17975" s="144" t="s">
        <v>193</v>
      </c>
      <c r="F17975" s="144">
        <v>2080</v>
      </c>
      <c r="G17975" s="147">
        <v>15.737719653842523</v>
      </c>
      <c r="H17975" s="147">
        <v>19.172999999999998</v>
      </c>
      <c r="I17975" s="147">
        <v>23.483333333333334</v>
      </c>
      <c r="J17975" s="147">
        <v>26.771583333333329</v>
      </c>
      <c r="K17975" s="147">
        <v>30.050999999999998</v>
      </c>
    </row>
    <row r="17976" spans="2:11" x14ac:dyDescent="0.2">
      <c r="B17976" s="21" t="str">
        <f t="shared" si="280"/>
        <v>Richmond HillIce Accretion2085RCP4.5</v>
      </c>
      <c r="C17976" t="s">
        <v>430</v>
      </c>
      <c r="D17976" t="s">
        <v>486</v>
      </c>
      <c r="E17976" s="144" t="s">
        <v>193</v>
      </c>
      <c r="F17976" s="144">
        <v>2085</v>
      </c>
      <c r="G17976" s="147">
        <v>15.700027989233099</v>
      </c>
      <c r="H17976" s="147">
        <v>19.152249999999999</v>
      </c>
      <c r="I17976" s="147">
        <v>23.487500000000001</v>
      </c>
      <c r="J17976" s="147">
        <v>26.795124999999995</v>
      </c>
      <c r="K17976" s="147">
        <v>30.0825</v>
      </c>
    </row>
    <row r="17977" spans="2:11" x14ac:dyDescent="0.2">
      <c r="B17977" s="21" t="str">
        <f t="shared" si="280"/>
        <v>Richmond HillIce Accretion2090RCP4.5</v>
      </c>
      <c r="C17977" t="s">
        <v>430</v>
      </c>
      <c r="D17977" t="s">
        <v>486</v>
      </c>
      <c r="E17977" s="144" t="s">
        <v>193</v>
      </c>
      <c r="F17977" s="144">
        <v>2090</v>
      </c>
      <c r="G17977" s="147">
        <v>15.662336324623677</v>
      </c>
      <c r="H17977" s="147">
        <v>19.131499999999999</v>
      </c>
      <c r="I17977" s="147">
        <v>23.491666666666667</v>
      </c>
      <c r="J17977" s="147">
        <v>26.818666666666662</v>
      </c>
      <c r="K17977" s="147">
        <v>30.114000000000001</v>
      </c>
    </row>
    <row r="17978" spans="2:11" x14ac:dyDescent="0.2">
      <c r="B17978" s="21" t="str">
        <f t="shared" si="280"/>
        <v>Richmond HillIce Accretion2095RCP4.5</v>
      </c>
      <c r="C17978" t="s">
        <v>430</v>
      </c>
      <c r="D17978" t="s">
        <v>486</v>
      </c>
      <c r="E17978" s="144" t="s">
        <v>193</v>
      </c>
      <c r="F17978" s="144">
        <v>2095</v>
      </c>
      <c r="G17978" s="147">
        <v>15.624644660014253</v>
      </c>
      <c r="H17978" s="147">
        <v>19.110749999999999</v>
      </c>
      <c r="I17978" s="147">
        <v>23.495833333333334</v>
      </c>
      <c r="J17978" s="147">
        <v>26.842208333333328</v>
      </c>
      <c r="K17978" s="147">
        <v>30.145499999999998</v>
      </c>
    </row>
    <row r="17979" spans="2:11" x14ac:dyDescent="0.2">
      <c r="B17979" s="21" t="str">
        <f t="shared" si="280"/>
        <v>Richmond HillIce Accretion2100RCP4.5</v>
      </c>
      <c r="C17979" t="s">
        <v>430</v>
      </c>
      <c r="D17979" t="s">
        <v>486</v>
      </c>
      <c r="E17979" s="144" t="s">
        <v>193</v>
      </c>
      <c r="F17979" s="144">
        <v>2100</v>
      </c>
      <c r="G17979" s="147">
        <v>15.586952995404829</v>
      </c>
      <c r="H17979" s="147">
        <v>19.09</v>
      </c>
      <c r="I17979" s="147">
        <v>23.5</v>
      </c>
      <c r="J17979" s="147">
        <v>26.865749999999995</v>
      </c>
      <c r="K17979" s="147">
        <v>30.177</v>
      </c>
    </row>
    <row r="17980" spans="2:11" x14ac:dyDescent="0.2">
      <c r="B17980" s="21" t="str">
        <f t="shared" si="280"/>
        <v>Richmond HillIce Accretion2023RCP6.0</v>
      </c>
      <c r="C17980" t="s">
        <v>430</v>
      </c>
      <c r="D17980" t="s">
        <v>486</v>
      </c>
      <c r="E17980" s="144" t="s">
        <v>192</v>
      </c>
      <c r="F17980" s="144">
        <v>2023</v>
      </c>
      <c r="G17980" s="147">
        <v>16.961249074240744</v>
      </c>
      <c r="H17980" s="147">
        <v>20.35575</v>
      </c>
      <c r="I17980" s="147">
        <v>24.65</v>
      </c>
      <c r="J17980" s="147">
        <v>27.910999999999998</v>
      </c>
      <c r="K17980" s="147">
        <v>31.184999999999999</v>
      </c>
    </row>
    <row r="17981" spans="2:11" x14ac:dyDescent="0.2">
      <c r="B17981" s="21" t="str">
        <f t="shared" si="280"/>
        <v>Richmond HillIce Accretion2025RCP6.0</v>
      </c>
      <c r="C17981" t="s">
        <v>430</v>
      </c>
      <c r="D17981" t="s">
        <v>486</v>
      </c>
      <c r="E17981" s="144" t="s">
        <v>192</v>
      </c>
      <c r="F17981" s="144">
        <v>2025</v>
      </c>
      <c r="G17981" s="147">
        <v>16.935154844895759</v>
      </c>
      <c r="H17981" s="147">
        <v>20.345375000000001</v>
      </c>
      <c r="I17981" s="147">
        <v>24.658333333333331</v>
      </c>
      <c r="J17981" s="147">
        <v>27.934541666666664</v>
      </c>
      <c r="K17981" s="147">
        <v>31.22175</v>
      </c>
    </row>
    <row r="17982" spans="2:11" x14ac:dyDescent="0.2">
      <c r="B17982" s="21" t="str">
        <f t="shared" si="280"/>
        <v>Richmond HillIce Accretion2030RCP6.0</v>
      </c>
      <c r="C17982" t="s">
        <v>430</v>
      </c>
      <c r="D17982" t="s">
        <v>486</v>
      </c>
      <c r="E17982" s="144" t="s">
        <v>192</v>
      </c>
      <c r="F17982" s="144">
        <v>2030</v>
      </c>
      <c r="G17982" s="147">
        <v>16.909060615550771</v>
      </c>
      <c r="H17982" s="147">
        <v>20.335000000000001</v>
      </c>
      <c r="I17982" s="147">
        <v>24.666666666666664</v>
      </c>
      <c r="J17982" s="147">
        <v>27.958083333333331</v>
      </c>
      <c r="K17982" s="147">
        <v>31.258499999999998</v>
      </c>
    </row>
    <row r="17983" spans="2:11" x14ac:dyDescent="0.2">
      <c r="B17983" s="21" t="str">
        <f t="shared" si="280"/>
        <v>Richmond HillIce Accretion2035RCP6.0</v>
      </c>
      <c r="C17983" t="s">
        <v>430</v>
      </c>
      <c r="D17983" t="s">
        <v>486</v>
      </c>
      <c r="E17983" s="144" t="s">
        <v>192</v>
      </c>
      <c r="F17983" s="144">
        <v>2035</v>
      </c>
      <c r="G17983" s="147">
        <v>16.882966386205787</v>
      </c>
      <c r="H17983" s="147">
        <v>20.324624999999997</v>
      </c>
      <c r="I17983" s="147">
        <v>24.674999999999997</v>
      </c>
      <c r="J17983" s="147">
        <v>27.981624999999998</v>
      </c>
      <c r="K17983" s="147">
        <v>31.295249999999999</v>
      </c>
    </row>
    <row r="17984" spans="2:11" x14ac:dyDescent="0.2">
      <c r="B17984" s="21" t="str">
        <f t="shared" si="280"/>
        <v>Richmond HillIce Accretion2040RCP6.0</v>
      </c>
      <c r="C17984" t="s">
        <v>430</v>
      </c>
      <c r="D17984" t="s">
        <v>486</v>
      </c>
      <c r="E17984" s="144" t="s">
        <v>192</v>
      </c>
      <c r="F17984" s="144">
        <v>2040</v>
      </c>
      <c r="G17984" s="147">
        <v>16.856872156860803</v>
      </c>
      <c r="H17984" s="147">
        <v>20.314249999999998</v>
      </c>
      <c r="I17984" s="147">
        <v>24.683333333333334</v>
      </c>
      <c r="J17984" s="147">
        <v>28.005166666666664</v>
      </c>
      <c r="K17984" s="147">
        <v>31.332000000000001</v>
      </c>
    </row>
    <row r="17985" spans="2:11" x14ac:dyDescent="0.2">
      <c r="B17985" s="21" t="str">
        <f t="shared" si="280"/>
        <v>Richmond HillIce Accretion2045RCP6.0</v>
      </c>
      <c r="C17985" t="s">
        <v>430</v>
      </c>
      <c r="D17985" t="s">
        <v>486</v>
      </c>
      <c r="E17985" s="144" t="s">
        <v>192</v>
      </c>
      <c r="F17985" s="144">
        <v>2045</v>
      </c>
      <c r="G17985" s="147">
        <v>16.830777927515815</v>
      </c>
      <c r="H17985" s="147">
        <v>20.303874999999998</v>
      </c>
      <c r="I17985" s="147">
        <v>24.691666666666666</v>
      </c>
      <c r="J17985" s="147">
        <v>28.028708333333331</v>
      </c>
      <c r="K17985" s="147">
        <v>31.368749999999999</v>
      </c>
    </row>
    <row r="17986" spans="2:11" x14ac:dyDescent="0.2">
      <c r="B17986" s="21" t="str">
        <f t="shared" si="280"/>
        <v>Richmond HillIce Accretion2050RCP6.0</v>
      </c>
      <c r="C17986" t="s">
        <v>430</v>
      </c>
      <c r="D17986" t="s">
        <v>486</v>
      </c>
      <c r="E17986" s="144" t="s">
        <v>192</v>
      </c>
      <c r="F17986" s="144">
        <v>2050</v>
      </c>
      <c r="G17986" s="147">
        <v>16.606367555148939</v>
      </c>
      <c r="H17986" s="147">
        <v>20.077699999999997</v>
      </c>
      <c r="I17986" s="147">
        <v>24.454999999999998</v>
      </c>
      <c r="J17986" s="147">
        <v>27.786699999999996</v>
      </c>
      <c r="K17986" s="147">
        <v>31.122</v>
      </c>
    </row>
    <row r="17987" spans="2:11" x14ac:dyDescent="0.2">
      <c r="B17987" s="21" t="str">
        <f t="shared" si="280"/>
        <v>Richmond HillIce Accretion2055RCP6.0</v>
      </c>
      <c r="C17987" t="s">
        <v>430</v>
      </c>
      <c r="D17987" t="s">
        <v>486</v>
      </c>
      <c r="E17987" s="144" t="s">
        <v>192</v>
      </c>
      <c r="F17987" s="144">
        <v>2055</v>
      </c>
      <c r="G17987" s="147">
        <v>16.408051412127048</v>
      </c>
      <c r="H17987" s="147">
        <v>19.861899999999999</v>
      </c>
      <c r="I17987" s="147">
        <v>24.21</v>
      </c>
      <c r="J17987" s="147">
        <v>27.521149999999995</v>
      </c>
      <c r="K17987" s="147">
        <v>30.8385</v>
      </c>
    </row>
    <row r="17988" spans="2:11" x14ac:dyDescent="0.2">
      <c r="B17988" s="21" t="str">
        <f t="shared" si="280"/>
        <v>Richmond HillIce Accretion2060RCP6.0</v>
      </c>
      <c r="C17988" t="s">
        <v>430</v>
      </c>
      <c r="D17988" t="s">
        <v>486</v>
      </c>
      <c r="E17988" s="144" t="s">
        <v>192</v>
      </c>
      <c r="F17988" s="144">
        <v>2060</v>
      </c>
      <c r="G17988" s="147">
        <v>16.209735269105156</v>
      </c>
      <c r="H17988" s="147">
        <v>19.646099999999997</v>
      </c>
      <c r="I17988" s="147">
        <v>23.965</v>
      </c>
      <c r="J17988" s="147">
        <v>27.255599999999998</v>
      </c>
      <c r="K17988" s="147">
        <v>30.555</v>
      </c>
    </row>
    <row r="17989" spans="2:11" x14ac:dyDescent="0.2">
      <c r="B17989" s="21" t="str">
        <f t="shared" si="280"/>
        <v>Richmond HillIce Accretion2065RCP6.0</v>
      </c>
      <c r="C17989" t="s">
        <v>430</v>
      </c>
      <c r="D17989" t="s">
        <v>486</v>
      </c>
      <c r="E17989" s="144" t="s">
        <v>192</v>
      </c>
      <c r="F17989" s="144">
        <v>2065</v>
      </c>
      <c r="G17989" s="147">
        <v>16.011419126083265</v>
      </c>
      <c r="H17989" s="147">
        <v>19.430299999999999</v>
      </c>
      <c r="I17989" s="147">
        <v>23.720000000000002</v>
      </c>
      <c r="J17989" s="147">
        <v>26.990049999999997</v>
      </c>
      <c r="K17989" s="147">
        <v>30.2715</v>
      </c>
    </row>
    <row r="17990" spans="2:11" x14ac:dyDescent="0.2">
      <c r="B17990" s="21" t="str">
        <f t="shared" si="280"/>
        <v>Richmond HillIce Accretion2070RCP6.0</v>
      </c>
      <c r="C17990" t="s">
        <v>430</v>
      </c>
      <c r="D17990" t="s">
        <v>486</v>
      </c>
      <c r="E17990" s="144" t="s">
        <v>192</v>
      </c>
      <c r="F17990" s="144">
        <v>2070</v>
      </c>
      <c r="G17990" s="147">
        <v>15.813102983061372</v>
      </c>
      <c r="H17990" s="147">
        <v>19.214499999999997</v>
      </c>
      <c r="I17990" s="147">
        <v>23.475000000000001</v>
      </c>
      <c r="J17990" s="147">
        <v>26.724499999999995</v>
      </c>
      <c r="K17990" s="147">
        <v>29.988</v>
      </c>
    </row>
    <row r="17991" spans="2:11" x14ac:dyDescent="0.2">
      <c r="B17991" s="21" t="str">
        <f t="shared" si="280"/>
        <v>Richmond HillIce Accretion2075RCP6.0</v>
      </c>
      <c r="C17991" t="s">
        <v>430</v>
      </c>
      <c r="D17991" t="s">
        <v>486</v>
      </c>
      <c r="E17991" s="144" t="s">
        <v>192</v>
      </c>
      <c r="F17991" s="144">
        <v>2075</v>
      </c>
      <c r="G17991" s="147">
        <v>15.756565486147236</v>
      </c>
      <c r="H17991" s="147">
        <v>19.183374999999998</v>
      </c>
      <c r="I17991" s="147">
        <v>23.481250000000003</v>
      </c>
      <c r="J17991" s="147">
        <v>26.759812499999995</v>
      </c>
      <c r="K17991" s="147">
        <v>30.035249999999998</v>
      </c>
    </row>
    <row r="17992" spans="2:11" x14ac:dyDescent="0.2">
      <c r="B17992" s="21" t="str">
        <f t="shared" si="280"/>
        <v>Richmond HillIce Accretion2080RCP6.0</v>
      </c>
      <c r="C17992" t="s">
        <v>430</v>
      </c>
      <c r="D17992" t="s">
        <v>486</v>
      </c>
      <c r="E17992" s="144" t="s">
        <v>192</v>
      </c>
      <c r="F17992" s="144">
        <v>2080</v>
      </c>
      <c r="G17992" s="147">
        <v>15.700027989233099</v>
      </c>
      <c r="H17992" s="147">
        <v>19.152249999999999</v>
      </c>
      <c r="I17992" s="147">
        <v>23.487500000000001</v>
      </c>
      <c r="J17992" s="147">
        <v>26.795124999999995</v>
      </c>
      <c r="K17992" s="147">
        <v>30.0825</v>
      </c>
    </row>
    <row r="17993" spans="2:11" x14ac:dyDescent="0.2">
      <c r="B17993" s="21" t="str">
        <f t="shared" si="280"/>
        <v>Richmond HillIce Accretion2085RCP6.0</v>
      </c>
      <c r="C17993" t="s">
        <v>430</v>
      </c>
      <c r="D17993" t="s">
        <v>486</v>
      </c>
      <c r="E17993" s="144" t="s">
        <v>192</v>
      </c>
      <c r="F17993" s="144">
        <v>2085</v>
      </c>
      <c r="G17993" s="147">
        <v>15.643490492318964</v>
      </c>
      <c r="H17993" s="147">
        <v>19.121124999999999</v>
      </c>
      <c r="I17993" s="147">
        <v>23.493749999999999</v>
      </c>
      <c r="J17993" s="147">
        <v>26.830437499999995</v>
      </c>
      <c r="K17993" s="147">
        <v>30.129750000000001</v>
      </c>
    </row>
    <row r="17994" spans="2:11" x14ac:dyDescent="0.2">
      <c r="B17994" s="21" t="str">
        <f t="shared" si="280"/>
        <v>Richmond HillIce Accretion2090RCP6.0</v>
      </c>
      <c r="C17994" t="s">
        <v>430</v>
      </c>
      <c r="D17994" t="s">
        <v>486</v>
      </c>
      <c r="E17994" s="144" t="s">
        <v>192</v>
      </c>
      <c r="F17994" s="144">
        <v>2090</v>
      </c>
      <c r="G17994" s="147">
        <v>15.221633784575028</v>
      </c>
      <c r="H17994" s="147">
        <v>18.702666666666666</v>
      </c>
      <c r="I17994" s="147">
        <v>23.074999999999999</v>
      </c>
      <c r="J17994" s="147">
        <v>26.40433333333333</v>
      </c>
      <c r="K17994" s="147">
        <v>29.693999999999999</v>
      </c>
    </row>
    <row r="17995" spans="2:11" x14ac:dyDescent="0.2">
      <c r="B17995" s="21" t="str">
        <f t="shared" si="280"/>
        <v>Richmond HillIce Accretion2095RCP6.0</v>
      </c>
      <c r="C17995" t="s">
        <v>430</v>
      </c>
      <c r="D17995" t="s">
        <v>486</v>
      </c>
      <c r="E17995" s="144" t="s">
        <v>192</v>
      </c>
      <c r="F17995" s="144">
        <v>2095</v>
      </c>
      <c r="G17995" s="147">
        <v>14.856314573745227</v>
      </c>
      <c r="H17995" s="147">
        <v>18.315333333333335</v>
      </c>
      <c r="I17995" s="147">
        <v>22.650000000000002</v>
      </c>
      <c r="J17995" s="147">
        <v>25.942916666666662</v>
      </c>
      <c r="K17995" s="147">
        <v>29.211000000000002</v>
      </c>
    </row>
    <row r="17996" spans="2:11" x14ac:dyDescent="0.2">
      <c r="B17996" s="21" t="str">
        <f t="shared" ref="B17996:B18059" si="281">C17996&amp;D17996&amp;F17996&amp;E17996</f>
        <v>Richmond HillIce Accretion2100RCP6.0</v>
      </c>
      <c r="C17996" t="s">
        <v>430</v>
      </c>
      <c r="D17996" t="s">
        <v>486</v>
      </c>
      <c r="E17996" s="144" t="s">
        <v>192</v>
      </c>
      <c r="F17996" s="144">
        <v>2100</v>
      </c>
      <c r="G17996" s="147">
        <v>14.490995362915426</v>
      </c>
      <c r="H17996" s="147">
        <v>17.928000000000001</v>
      </c>
      <c r="I17996" s="147">
        <v>22.225000000000001</v>
      </c>
      <c r="J17996" s="147">
        <v>25.481499999999997</v>
      </c>
      <c r="K17996" s="147">
        <v>28.728000000000002</v>
      </c>
    </row>
    <row r="17997" spans="2:11" x14ac:dyDescent="0.2">
      <c r="B17997" s="21" t="str">
        <f t="shared" si="281"/>
        <v>Richmond HillIce Accretion2023RCP8.5</v>
      </c>
      <c r="C17997" t="s">
        <v>430</v>
      </c>
      <c r="D17997" t="s">
        <v>486</v>
      </c>
      <c r="E17997" s="144" t="s">
        <v>191</v>
      </c>
      <c r="F17997" s="144">
        <v>2023</v>
      </c>
      <c r="G17997" s="147">
        <v>16.961249074240744</v>
      </c>
      <c r="H17997" s="147">
        <v>20.35575</v>
      </c>
      <c r="I17997" s="147">
        <v>24.65</v>
      </c>
      <c r="J17997" s="147">
        <v>27.910999999999998</v>
      </c>
      <c r="K17997" s="147">
        <v>31.184999999999999</v>
      </c>
    </row>
    <row r="17998" spans="2:11" x14ac:dyDescent="0.2">
      <c r="B17998" s="21" t="str">
        <f t="shared" si="281"/>
        <v>Richmond HillIce Accretion2025RCP8.5</v>
      </c>
      <c r="C17998" t="s">
        <v>430</v>
      </c>
      <c r="D17998" t="s">
        <v>486</v>
      </c>
      <c r="E17998" s="144" t="s">
        <v>191</v>
      </c>
      <c r="F17998" s="144">
        <v>2025</v>
      </c>
      <c r="G17998" s="147">
        <v>16.909060615550771</v>
      </c>
      <c r="H17998" s="147">
        <v>20.335000000000001</v>
      </c>
      <c r="I17998" s="147">
        <v>24.666666666666664</v>
      </c>
      <c r="J17998" s="147">
        <v>27.958083333333331</v>
      </c>
      <c r="K17998" s="147">
        <v>31.258499999999998</v>
      </c>
    </row>
    <row r="17999" spans="2:11" x14ac:dyDescent="0.2">
      <c r="B17999" s="21" t="str">
        <f t="shared" si="281"/>
        <v>Richmond HillIce Accretion2030RCP8.5</v>
      </c>
      <c r="C17999" t="s">
        <v>430</v>
      </c>
      <c r="D17999" t="s">
        <v>486</v>
      </c>
      <c r="E17999" s="144" t="s">
        <v>191</v>
      </c>
      <c r="F17999" s="144">
        <v>2030</v>
      </c>
      <c r="G17999" s="147">
        <v>16.856872156860803</v>
      </c>
      <c r="H17999" s="147">
        <v>20.314249999999998</v>
      </c>
      <c r="I17999" s="147">
        <v>24.683333333333334</v>
      </c>
      <c r="J17999" s="147">
        <v>28.005166666666664</v>
      </c>
      <c r="K17999" s="147">
        <v>31.332000000000001</v>
      </c>
    </row>
    <row r="18000" spans="2:11" x14ac:dyDescent="0.2">
      <c r="B18000" s="21" t="str">
        <f t="shared" si="281"/>
        <v>Richmond HillIce Accretion2035RCP8.5</v>
      </c>
      <c r="C18000" t="s">
        <v>430</v>
      </c>
      <c r="D18000" t="s">
        <v>486</v>
      </c>
      <c r="E18000" s="144" t="s">
        <v>191</v>
      </c>
      <c r="F18000" s="144">
        <v>2035</v>
      </c>
      <c r="G18000" s="147">
        <v>16.80468369817083</v>
      </c>
      <c r="H18000" s="147">
        <v>20.293499999999998</v>
      </c>
      <c r="I18000" s="147">
        <v>24.7</v>
      </c>
      <c r="J18000" s="147">
        <v>28.052249999999997</v>
      </c>
      <c r="K18000" s="147">
        <v>31.4055</v>
      </c>
    </row>
    <row r="18001" spans="2:11" x14ac:dyDescent="0.2">
      <c r="B18001" s="21" t="str">
        <f t="shared" si="281"/>
        <v>Richmond HillIce Accretion2040RCP8.5</v>
      </c>
      <c r="C18001" t="s">
        <v>430</v>
      </c>
      <c r="D18001" t="s">
        <v>486</v>
      </c>
      <c r="E18001" s="144" t="s">
        <v>191</v>
      </c>
      <c r="F18001" s="144">
        <v>2040</v>
      </c>
      <c r="G18001" s="147">
        <v>16.474156793134345</v>
      </c>
      <c r="H18001" s="147">
        <v>19.933833333333332</v>
      </c>
      <c r="I18001" s="147">
        <v>24.291666666666668</v>
      </c>
      <c r="J18001" s="147">
        <v>27.609666666666662</v>
      </c>
      <c r="K18001" s="147">
        <v>30.933</v>
      </c>
    </row>
    <row r="18002" spans="2:11" x14ac:dyDescent="0.2">
      <c r="B18002" s="21" t="str">
        <f t="shared" si="281"/>
        <v>Richmond HillIce Accretion2045RCP8.5</v>
      </c>
      <c r="C18002" t="s">
        <v>430</v>
      </c>
      <c r="D18002" t="s">
        <v>486</v>
      </c>
      <c r="E18002" s="144" t="s">
        <v>191</v>
      </c>
      <c r="F18002" s="144">
        <v>2045</v>
      </c>
      <c r="G18002" s="147">
        <v>16.143629888097859</v>
      </c>
      <c r="H18002" s="147">
        <v>19.574166666666663</v>
      </c>
      <c r="I18002" s="147">
        <v>23.883333333333333</v>
      </c>
      <c r="J18002" s="147">
        <v>27.167083333333331</v>
      </c>
      <c r="K18002" s="147">
        <v>30.4605</v>
      </c>
    </row>
    <row r="18003" spans="2:11" x14ac:dyDescent="0.2">
      <c r="B18003" s="21" t="str">
        <f t="shared" si="281"/>
        <v>Richmond HillIce Accretion2050RCP8.5</v>
      </c>
      <c r="C18003" t="s">
        <v>430</v>
      </c>
      <c r="D18003" t="s">
        <v>486</v>
      </c>
      <c r="E18003" s="144" t="s">
        <v>191</v>
      </c>
      <c r="F18003" s="144">
        <v>2050</v>
      </c>
      <c r="G18003" s="147">
        <v>15.737719653842523</v>
      </c>
      <c r="H18003" s="147">
        <v>19.172999999999998</v>
      </c>
      <c r="I18003" s="147">
        <v>23.483333333333334</v>
      </c>
      <c r="J18003" s="147">
        <v>26.771583333333329</v>
      </c>
      <c r="K18003" s="147">
        <v>30.050999999999998</v>
      </c>
    </row>
    <row r="18004" spans="2:11" x14ac:dyDescent="0.2">
      <c r="B18004" s="21" t="str">
        <f t="shared" si="281"/>
        <v>Richmond HillIce Accretion2055RCP8.5</v>
      </c>
      <c r="C18004" t="s">
        <v>430</v>
      </c>
      <c r="D18004" t="s">
        <v>486</v>
      </c>
      <c r="E18004" s="144" t="s">
        <v>191</v>
      </c>
      <c r="F18004" s="144">
        <v>2055</v>
      </c>
      <c r="G18004" s="147">
        <v>15.662336324623677</v>
      </c>
      <c r="H18004" s="147">
        <v>19.131499999999999</v>
      </c>
      <c r="I18004" s="147">
        <v>23.491666666666667</v>
      </c>
      <c r="J18004" s="147">
        <v>26.818666666666662</v>
      </c>
      <c r="K18004" s="147">
        <v>30.114000000000001</v>
      </c>
    </row>
    <row r="18005" spans="2:11" x14ac:dyDescent="0.2">
      <c r="B18005" s="21" t="str">
        <f t="shared" si="281"/>
        <v>Richmond HillIce Accretion2060RCP8.5</v>
      </c>
      <c r="C18005" t="s">
        <v>430</v>
      </c>
      <c r="D18005" t="s">
        <v>486</v>
      </c>
      <c r="E18005" s="144" t="s">
        <v>191</v>
      </c>
      <c r="F18005" s="144">
        <v>2060</v>
      </c>
      <c r="G18005" s="147">
        <v>15.221633784575028</v>
      </c>
      <c r="H18005" s="147">
        <v>18.702666666666666</v>
      </c>
      <c r="I18005" s="147">
        <v>23.074999999999999</v>
      </c>
      <c r="J18005" s="147">
        <v>26.40433333333333</v>
      </c>
      <c r="K18005" s="147">
        <v>29.693999999999999</v>
      </c>
    </row>
    <row r="18006" spans="2:11" x14ac:dyDescent="0.2">
      <c r="B18006" s="21" t="str">
        <f t="shared" si="281"/>
        <v>Richmond HillIce Accretion2065RCP8.5</v>
      </c>
      <c r="C18006" t="s">
        <v>430</v>
      </c>
      <c r="D18006" t="s">
        <v>486</v>
      </c>
      <c r="E18006" s="144" t="s">
        <v>191</v>
      </c>
      <c r="F18006" s="144">
        <v>2065</v>
      </c>
      <c r="G18006" s="147">
        <v>14.856314573745227</v>
      </c>
      <c r="H18006" s="147">
        <v>18.315333333333335</v>
      </c>
      <c r="I18006" s="147">
        <v>22.650000000000002</v>
      </c>
      <c r="J18006" s="147">
        <v>25.942916666666662</v>
      </c>
      <c r="K18006" s="147">
        <v>29.211000000000002</v>
      </c>
    </row>
    <row r="18007" spans="2:11" x14ac:dyDescent="0.2">
      <c r="B18007" s="21" t="str">
        <f t="shared" si="281"/>
        <v>Richmond HillIce Accretion2070RCP8.5</v>
      </c>
      <c r="C18007" t="s">
        <v>430</v>
      </c>
      <c r="D18007" t="s">
        <v>486</v>
      </c>
      <c r="E18007" s="144" t="s">
        <v>191</v>
      </c>
      <c r="F18007" s="144">
        <v>2070</v>
      </c>
      <c r="G18007" s="147">
        <v>14.073487693395654</v>
      </c>
      <c r="H18007" s="147">
        <v>17.464583333333334</v>
      </c>
      <c r="I18007" s="147">
        <v>21.700000000000003</v>
      </c>
      <c r="J18007" s="147">
        <v>24.907083333333329</v>
      </c>
      <c r="K18007" s="147">
        <v>28.108499999999999</v>
      </c>
    </row>
    <row r="18008" spans="2:11" x14ac:dyDescent="0.2">
      <c r="B18008" s="21" t="str">
        <f t="shared" si="281"/>
        <v>Richmond HillIce Accretion2075RCP8.5</v>
      </c>
      <c r="C18008" t="s">
        <v>430</v>
      </c>
      <c r="D18008" t="s">
        <v>486</v>
      </c>
      <c r="E18008" s="144" t="s">
        <v>191</v>
      </c>
      <c r="F18008" s="144">
        <v>2075</v>
      </c>
      <c r="G18008" s="147">
        <v>13.655980023875882</v>
      </c>
      <c r="H18008" s="147">
        <v>17.001166666666666</v>
      </c>
      <c r="I18008" s="147">
        <v>21.175000000000001</v>
      </c>
      <c r="J18008" s="147">
        <v>24.332666666666665</v>
      </c>
      <c r="K18008" s="147">
        <v>27.489000000000001</v>
      </c>
    </row>
    <row r="18009" spans="2:11" x14ac:dyDescent="0.2">
      <c r="B18009" s="21" t="str">
        <f t="shared" si="281"/>
        <v>Richmond HillIce Accretion2080RCP8.5</v>
      </c>
      <c r="C18009" t="s">
        <v>430</v>
      </c>
      <c r="D18009" t="s">
        <v>486</v>
      </c>
      <c r="E18009" s="144" t="s">
        <v>191</v>
      </c>
      <c r="F18009" s="144">
        <v>2080</v>
      </c>
      <c r="G18009" s="147">
        <v>13.23847235435611</v>
      </c>
      <c r="H18009" s="147">
        <v>16.537749999999999</v>
      </c>
      <c r="I18009" s="147">
        <v>20.650000000000002</v>
      </c>
      <c r="J18009" s="147">
        <v>23.758249999999997</v>
      </c>
      <c r="K18009" s="147">
        <v>26.869499999999999</v>
      </c>
    </row>
    <row r="18010" spans="2:11" x14ac:dyDescent="0.2">
      <c r="B18010" s="21" t="str">
        <f t="shared" si="281"/>
        <v>Richmond HillIce Accretion2085RCP8.5</v>
      </c>
      <c r="C18010" t="s">
        <v>430</v>
      </c>
      <c r="D18010" t="s">
        <v>486</v>
      </c>
      <c r="E18010" s="144" t="s">
        <v>191</v>
      </c>
      <c r="F18010" s="144">
        <v>2085</v>
      </c>
      <c r="G18010" s="147">
        <v>12.333872403729938</v>
      </c>
      <c r="H18010" s="147">
        <v>15.448374999999999</v>
      </c>
      <c r="I18010" s="147">
        <v>19.337500000000002</v>
      </c>
      <c r="J18010" s="147">
        <v>22.289249999999996</v>
      </c>
      <c r="K18010" s="147">
        <v>25.21575</v>
      </c>
    </row>
    <row r="18011" spans="2:11" x14ac:dyDescent="0.2">
      <c r="B18011" s="21" t="str">
        <f t="shared" si="281"/>
        <v>Richmond HillIce Accretion2090RCP8.5</v>
      </c>
      <c r="C18011" t="s">
        <v>430</v>
      </c>
      <c r="D18011" t="s">
        <v>486</v>
      </c>
      <c r="E18011" s="144" t="s">
        <v>191</v>
      </c>
      <c r="F18011" s="144">
        <v>2090</v>
      </c>
      <c r="G18011" s="147">
        <v>11.429272453103763</v>
      </c>
      <c r="H18011" s="147">
        <v>14.358999999999998</v>
      </c>
      <c r="I18011" s="147">
        <v>18.025000000000002</v>
      </c>
      <c r="J18011" s="147">
        <v>20.820249999999998</v>
      </c>
      <c r="K18011" s="147">
        <v>23.562000000000001</v>
      </c>
    </row>
    <row r="18012" spans="2:11" x14ac:dyDescent="0.2">
      <c r="B18012" s="21" t="str">
        <f t="shared" si="281"/>
        <v>Richmond HillIce Accretion2095RCP8.5</v>
      </c>
      <c r="C18012" t="s">
        <v>430</v>
      </c>
      <c r="D18012" t="s">
        <v>486</v>
      </c>
      <c r="E18012" s="144" t="s">
        <v>191</v>
      </c>
      <c r="F18012" s="144">
        <v>2095</v>
      </c>
      <c r="G18012" s="147">
        <v>11.429272453103763</v>
      </c>
      <c r="H18012" s="147">
        <v>14.358999999999998</v>
      </c>
      <c r="I18012" s="147">
        <v>18.025000000000002</v>
      </c>
      <c r="J18012" s="147">
        <v>20.820249999999998</v>
      </c>
      <c r="K18012" s="147">
        <v>23.562000000000001</v>
      </c>
    </row>
    <row r="18013" spans="2:11" x14ac:dyDescent="0.2">
      <c r="B18013" s="21" t="str">
        <f t="shared" si="281"/>
        <v>Richmond HillIce Accretion2100RCP8.5</v>
      </c>
      <c r="C18013" t="s">
        <v>430</v>
      </c>
      <c r="D18013" t="s">
        <v>486</v>
      </c>
      <c r="E18013" s="144" t="s">
        <v>191</v>
      </c>
      <c r="F18013" s="144">
        <v>2100</v>
      </c>
      <c r="G18013" s="147">
        <v>11.429272453103763</v>
      </c>
      <c r="H18013" s="147">
        <v>14.358999999999998</v>
      </c>
      <c r="I18013" s="147">
        <v>18.025000000000002</v>
      </c>
      <c r="J18013" s="147">
        <v>20.820249999999998</v>
      </c>
      <c r="K18013" s="147">
        <v>23.562000000000001</v>
      </c>
    </row>
    <row r="18014" spans="2:11" x14ac:dyDescent="0.2">
      <c r="B18014" s="21" t="str">
        <f t="shared" si="281"/>
        <v>Richmond HillWind2023RCP4.5</v>
      </c>
      <c r="C18014" t="s">
        <v>430</v>
      </c>
      <c r="D18014" t="s">
        <v>1</v>
      </c>
      <c r="E18014" s="144" t="s">
        <v>193</v>
      </c>
      <c r="F18014" s="144">
        <v>2023</v>
      </c>
      <c r="G18014" s="147">
        <v>79.631040189418059</v>
      </c>
      <c r="H18014" s="147">
        <v>85.731120000000004</v>
      </c>
      <c r="I18014" s="147">
        <v>92.147199999999998</v>
      </c>
      <c r="J18014" s="147">
        <v>98.567972000000026</v>
      </c>
      <c r="K18014" s="147">
        <v>104.98487999999999</v>
      </c>
    </row>
    <row r="18015" spans="2:11" x14ac:dyDescent="0.2">
      <c r="B18015" s="21" t="str">
        <f t="shared" si="281"/>
        <v>Richmond HillWind2025RCP4.5</v>
      </c>
      <c r="C18015" t="s">
        <v>430</v>
      </c>
      <c r="D18015" t="s">
        <v>1</v>
      </c>
      <c r="E18015" s="144" t="s">
        <v>193</v>
      </c>
      <c r="F18015" s="144">
        <v>2025</v>
      </c>
      <c r="G18015" s="147">
        <v>79.645604259684148</v>
      </c>
      <c r="H18015" s="147">
        <v>85.762492000000009</v>
      </c>
      <c r="I18015" s="147">
        <v>92.197800000000001</v>
      </c>
      <c r="J18015" s="147">
        <v>98.635239333333359</v>
      </c>
      <c r="K18015" s="147">
        <v>105.06878399999999</v>
      </c>
    </row>
    <row r="18016" spans="2:11" x14ac:dyDescent="0.2">
      <c r="B18016" s="21" t="str">
        <f t="shared" si="281"/>
        <v>Richmond HillWind2030RCP4.5</v>
      </c>
      <c r="C18016" t="s">
        <v>430</v>
      </c>
      <c r="D18016" t="s">
        <v>1</v>
      </c>
      <c r="E18016" s="144" t="s">
        <v>193</v>
      </c>
      <c r="F18016" s="144">
        <v>2030</v>
      </c>
      <c r="G18016" s="147">
        <v>79.660168329950238</v>
      </c>
      <c r="H18016" s="147">
        <v>85.793863999999999</v>
      </c>
      <c r="I18016" s="147">
        <v>92.24839999999999</v>
      </c>
      <c r="J18016" s="147">
        <v>98.702506666666693</v>
      </c>
      <c r="K18016" s="147">
        <v>105.152688</v>
      </c>
    </row>
    <row r="18017" spans="2:11" x14ac:dyDescent="0.2">
      <c r="B18017" s="21" t="str">
        <f t="shared" si="281"/>
        <v>Richmond HillWind2035RCP4.5</v>
      </c>
      <c r="C18017" t="s">
        <v>430</v>
      </c>
      <c r="D18017" t="s">
        <v>1</v>
      </c>
      <c r="E18017" s="144" t="s">
        <v>193</v>
      </c>
      <c r="F18017" s="144">
        <v>2035</v>
      </c>
      <c r="G18017" s="147">
        <v>79.674732400216328</v>
      </c>
      <c r="H18017" s="147">
        <v>85.825236000000004</v>
      </c>
      <c r="I18017" s="147">
        <v>92.298999999999992</v>
      </c>
      <c r="J18017" s="147">
        <v>98.769774000000012</v>
      </c>
      <c r="K18017" s="147">
        <v>105.236592</v>
      </c>
    </row>
    <row r="18018" spans="2:11" x14ac:dyDescent="0.2">
      <c r="B18018" s="21" t="str">
        <f t="shared" si="281"/>
        <v>Richmond HillWind2040RCP4.5</v>
      </c>
      <c r="C18018" t="s">
        <v>430</v>
      </c>
      <c r="D18018" t="s">
        <v>1</v>
      </c>
      <c r="E18018" s="144" t="s">
        <v>193</v>
      </c>
      <c r="F18018" s="144">
        <v>2040</v>
      </c>
      <c r="G18018" s="147">
        <v>79.689296470482404</v>
      </c>
      <c r="H18018" s="147">
        <v>85.856608000000008</v>
      </c>
      <c r="I18018" s="147">
        <v>92.349599999999995</v>
      </c>
      <c r="J18018" s="147">
        <v>98.837041333333346</v>
      </c>
      <c r="K18018" s="147">
        <v>105.32049599999999</v>
      </c>
    </row>
    <row r="18019" spans="2:11" x14ac:dyDescent="0.2">
      <c r="B18019" s="21" t="str">
        <f t="shared" si="281"/>
        <v>Richmond HillWind2045RCP4.5</v>
      </c>
      <c r="C18019" t="s">
        <v>430</v>
      </c>
      <c r="D18019" t="s">
        <v>1</v>
      </c>
      <c r="E18019" s="144" t="s">
        <v>193</v>
      </c>
      <c r="F18019" s="144">
        <v>2045</v>
      </c>
      <c r="G18019" s="147">
        <v>79.703860540748494</v>
      </c>
      <c r="H18019" s="147">
        <v>85.887979999999999</v>
      </c>
      <c r="I18019" s="147">
        <v>92.400199999999984</v>
      </c>
      <c r="J18019" s="147">
        <v>98.90430866666668</v>
      </c>
      <c r="K18019" s="147">
        <v>105.4044</v>
      </c>
    </row>
    <row r="18020" spans="2:11" x14ac:dyDescent="0.2">
      <c r="B18020" s="21" t="str">
        <f t="shared" si="281"/>
        <v>Richmond HillWind2050RCP4.5</v>
      </c>
      <c r="C18020" t="s">
        <v>430</v>
      </c>
      <c r="D18020" t="s">
        <v>1</v>
      </c>
      <c r="E18020" s="144" t="s">
        <v>193</v>
      </c>
      <c r="F18020" s="144">
        <v>2050</v>
      </c>
      <c r="G18020" s="147">
        <v>79.796276186618769</v>
      </c>
      <c r="H18020" s="147">
        <v>86.016890400000008</v>
      </c>
      <c r="I18020" s="147">
        <v>92.574079999999995</v>
      </c>
      <c r="J18020" s="147">
        <v>99.115298400000015</v>
      </c>
      <c r="K18020" s="147">
        <v>105.65611199999999</v>
      </c>
    </row>
    <row r="18021" spans="2:11" x14ac:dyDescent="0.2">
      <c r="B18021" s="21" t="str">
        <f t="shared" si="281"/>
        <v>Richmond HillWind2055RCP4.5</v>
      </c>
      <c r="C18021" t="s">
        <v>430</v>
      </c>
      <c r="D18021" t="s">
        <v>1</v>
      </c>
      <c r="E18021" s="144" t="s">
        <v>193</v>
      </c>
      <c r="F18021" s="144">
        <v>2055</v>
      </c>
      <c r="G18021" s="147">
        <v>79.87412776222294</v>
      </c>
      <c r="H18021" s="147">
        <v>86.114428799999999</v>
      </c>
      <c r="I18021" s="147">
        <v>92.697359999999989</v>
      </c>
      <c r="J18021" s="147">
        <v>99.259020800000016</v>
      </c>
      <c r="K18021" s="147">
        <v>105.82392</v>
      </c>
    </row>
    <row r="18022" spans="2:11" x14ac:dyDescent="0.2">
      <c r="B18022" s="21" t="str">
        <f t="shared" si="281"/>
        <v>Richmond HillWind2060RCP4.5</v>
      </c>
      <c r="C18022" t="s">
        <v>430</v>
      </c>
      <c r="D18022" t="s">
        <v>1</v>
      </c>
      <c r="E18022" s="144" t="s">
        <v>193</v>
      </c>
      <c r="F18022" s="144">
        <v>2060</v>
      </c>
      <c r="G18022" s="147">
        <v>79.951979337827126</v>
      </c>
      <c r="H18022" s="147">
        <v>86.211967200000004</v>
      </c>
      <c r="I18022" s="147">
        <v>92.820639999999997</v>
      </c>
      <c r="J18022" s="147">
        <v>99.402743200000003</v>
      </c>
      <c r="K18022" s="147">
        <v>105.99172799999999</v>
      </c>
    </row>
    <row r="18023" spans="2:11" x14ac:dyDescent="0.2">
      <c r="B18023" s="21" t="str">
        <f t="shared" si="281"/>
        <v>Richmond HillWind2065RCP4.5</v>
      </c>
      <c r="C18023" t="s">
        <v>430</v>
      </c>
      <c r="D18023" t="s">
        <v>1</v>
      </c>
      <c r="E18023" s="144" t="s">
        <v>193</v>
      </c>
      <c r="F18023" s="144">
        <v>2065</v>
      </c>
      <c r="G18023" s="147">
        <v>80.029830913431297</v>
      </c>
      <c r="H18023" s="147">
        <v>86.309505599999994</v>
      </c>
      <c r="I18023" s="147">
        <v>92.943919999999991</v>
      </c>
      <c r="J18023" s="147">
        <v>99.546465600000005</v>
      </c>
      <c r="K18023" s="147">
        <v>106.159536</v>
      </c>
    </row>
    <row r="18024" spans="2:11" x14ac:dyDescent="0.2">
      <c r="B18024" s="21" t="str">
        <f t="shared" si="281"/>
        <v>Richmond HillWind2070RCP4.5</v>
      </c>
      <c r="C18024" t="s">
        <v>430</v>
      </c>
      <c r="D18024" t="s">
        <v>1</v>
      </c>
      <c r="E18024" s="144" t="s">
        <v>193</v>
      </c>
      <c r="F18024" s="144">
        <v>2070</v>
      </c>
      <c r="G18024" s="147">
        <v>80.107682489035483</v>
      </c>
      <c r="H18024" s="147">
        <v>86.407043999999999</v>
      </c>
      <c r="I18024" s="147">
        <v>93.0672</v>
      </c>
      <c r="J18024" s="147">
        <v>99.690188000000006</v>
      </c>
      <c r="K18024" s="147">
        <v>106.327344</v>
      </c>
    </row>
    <row r="18025" spans="2:11" x14ac:dyDescent="0.2">
      <c r="B18025" s="21" t="str">
        <f t="shared" si="281"/>
        <v>Richmond HillWind2075RCP4.5</v>
      </c>
      <c r="C18025" t="s">
        <v>430</v>
      </c>
      <c r="D18025" t="s">
        <v>1</v>
      </c>
      <c r="E18025" s="144" t="s">
        <v>193</v>
      </c>
      <c r="F18025" s="144">
        <v>2075</v>
      </c>
      <c r="G18025" s="147">
        <v>80.242731140593747</v>
      </c>
      <c r="H18025" s="147">
        <v>86.581016000000005</v>
      </c>
      <c r="I18025" s="147">
        <v>93.289533333333338</v>
      </c>
      <c r="J18025" s="147">
        <v>99.954335333333347</v>
      </c>
      <c r="K18025" s="147">
        <v>106.63324399999999</v>
      </c>
    </row>
    <row r="18026" spans="2:11" x14ac:dyDescent="0.2">
      <c r="B18026" s="21" t="str">
        <f t="shared" si="281"/>
        <v>Richmond HillWind2080RCP4.5</v>
      </c>
      <c r="C18026" t="s">
        <v>430</v>
      </c>
      <c r="D18026" t="s">
        <v>1</v>
      </c>
      <c r="E18026" s="144" t="s">
        <v>193</v>
      </c>
      <c r="F18026" s="144">
        <v>2080</v>
      </c>
      <c r="G18026" s="147">
        <v>80.377779792152026</v>
      </c>
      <c r="H18026" s="147">
        <v>86.754987999999997</v>
      </c>
      <c r="I18026" s="147">
        <v>93.511866666666663</v>
      </c>
      <c r="J18026" s="147">
        <v>100.21848266666667</v>
      </c>
      <c r="K18026" s="147">
        <v>106.939144</v>
      </c>
    </row>
    <row r="18027" spans="2:11" x14ac:dyDescent="0.2">
      <c r="B18027" s="21" t="str">
        <f t="shared" si="281"/>
        <v>Richmond HillWind2085RCP4.5</v>
      </c>
      <c r="C18027" t="s">
        <v>430</v>
      </c>
      <c r="D18027" t="s">
        <v>1</v>
      </c>
      <c r="E18027" s="144" t="s">
        <v>193</v>
      </c>
      <c r="F18027" s="144">
        <v>2085</v>
      </c>
      <c r="G18027" s="147">
        <v>80.512828443710291</v>
      </c>
      <c r="H18027" s="147">
        <v>86.928960000000004</v>
      </c>
      <c r="I18027" s="147">
        <v>93.734200000000001</v>
      </c>
      <c r="J18027" s="147">
        <v>100.48263</v>
      </c>
      <c r="K18027" s="147">
        <v>107.24504400000001</v>
      </c>
    </row>
    <row r="18028" spans="2:11" x14ac:dyDescent="0.2">
      <c r="B18028" s="21" t="str">
        <f t="shared" si="281"/>
        <v>Richmond HillWind2090RCP4.5</v>
      </c>
      <c r="C18028" t="s">
        <v>430</v>
      </c>
      <c r="D18028" t="s">
        <v>1</v>
      </c>
      <c r="E18028" s="144" t="s">
        <v>193</v>
      </c>
      <c r="F18028" s="144">
        <v>2090</v>
      </c>
      <c r="G18028" s="147">
        <v>80.647877095268555</v>
      </c>
      <c r="H18028" s="147">
        <v>87.10293200000001</v>
      </c>
      <c r="I18028" s="147">
        <v>93.95653333333334</v>
      </c>
      <c r="J18028" s="147">
        <v>100.74677733333334</v>
      </c>
      <c r="K18028" s="147">
        <v>107.550944</v>
      </c>
    </row>
    <row r="18029" spans="2:11" x14ac:dyDescent="0.2">
      <c r="B18029" s="21" t="str">
        <f t="shared" si="281"/>
        <v>Richmond HillWind2095RCP4.5</v>
      </c>
      <c r="C18029" t="s">
        <v>430</v>
      </c>
      <c r="D18029" t="s">
        <v>1</v>
      </c>
      <c r="E18029" s="144" t="s">
        <v>193</v>
      </c>
      <c r="F18029" s="144">
        <v>2095</v>
      </c>
      <c r="G18029" s="147">
        <v>80.782925746826834</v>
      </c>
      <c r="H18029" s="147">
        <v>87.276904000000002</v>
      </c>
      <c r="I18029" s="147">
        <v>94.178866666666664</v>
      </c>
      <c r="J18029" s="147">
        <v>101.01092466666668</v>
      </c>
      <c r="K18029" s="147">
        <v>107.856844</v>
      </c>
    </row>
    <row r="18030" spans="2:11" x14ac:dyDescent="0.2">
      <c r="B18030" s="21" t="str">
        <f t="shared" si="281"/>
        <v>Richmond HillWind2100RCP4.5</v>
      </c>
      <c r="C18030" t="s">
        <v>430</v>
      </c>
      <c r="D18030" t="s">
        <v>1</v>
      </c>
      <c r="E18030" s="144" t="s">
        <v>193</v>
      </c>
      <c r="F18030" s="144">
        <v>2100</v>
      </c>
      <c r="G18030" s="147">
        <v>80.917974398385098</v>
      </c>
      <c r="H18030" s="147">
        <v>87.450876000000008</v>
      </c>
      <c r="I18030" s="147">
        <v>94.401200000000003</v>
      </c>
      <c r="J18030" s="147">
        <v>101.27507200000001</v>
      </c>
      <c r="K18030" s="147">
        <v>108.162744</v>
      </c>
    </row>
    <row r="18031" spans="2:11" x14ac:dyDescent="0.2">
      <c r="B18031" s="21" t="str">
        <f t="shared" si="281"/>
        <v>Richmond HillWind2023RCP6.0</v>
      </c>
      <c r="C18031" t="s">
        <v>430</v>
      </c>
      <c r="D18031" t="s">
        <v>1</v>
      </c>
      <c r="E18031" s="144" t="s">
        <v>192</v>
      </c>
      <c r="F18031" s="144">
        <v>2023</v>
      </c>
      <c r="G18031" s="147">
        <v>79.631040189418059</v>
      </c>
      <c r="H18031" s="147">
        <v>85.731120000000004</v>
      </c>
      <c r="I18031" s="147">
        <v>92.147199999999998</v>
      </c>
      <c r="J18031" s="147">
        <v>98.567972000000026</v>
      </c>
      <c r="K18031" s="147">
        <v>104.98487999999999</v>
      </c>
    </row>
    <row r="18032" spans="2:11" x14ac:dyDescent="0.2">
      <c r="B18032" s="21" t="str">
        <f t="shared" si="281"/>
        <v>Richmond HillWind2025RCP6.0</v>
      </c>
      <c r="C18032" t="s">
        <v>430</v>
      </c>
      <c r="D18032" t="s">
        <v>1</v>
      </c>
      <c r="E18032" s="144" t="s">
        <v>192</v>
      </c>
      <c r="F18032" s="144">
        <v>2025</v>
      </c>
      <c r="G18032" s="147">
        <v>79.645604259684148</v>
      </c>
      <c r="H18032" s="147">
        <v>85.762492000000009</v>
      </c>
      <c r="I18032" s="147">
        <v>92.197800000000001</v>
      </c>
      <c r="J18032" s="147">
        <v>98.635239333333359</v>
      </c>
      <c r="K18032" s="147">
        <v>105.06878399999999</v>
      </c>
    </row>
    <row r="18033" spans="2:11" x14ac:dyDescent="0.2">
      <c r="B18033" s="21" t="str">
        <f t="shared" si="281"/>
        <v>Richmond HillWind2030RCP6.0</v>
      </c>
      <c r="C18033" t="s">
        <v>430</v>
      </c>
      <c r="D18033" t="s">
        <v>1</v>
      </c>
      <c r="E18033" s="144" t="s">
        <v>192</v>
      </c>
      <c r="F18033" s="144">
        <v>2030</v>
      </c>
      <c r="G18033" s="147">
        <v>79.660168329950238</v>
      </c>
      <c r="H18033" s="147">
        <v>85.793863999999999</v>
      </c>
      <c r="I18033" s="147">
        <v>92.24839999999999</v>
      </c>
      <c r="J18033" s="147">
        <v>98.702506666666693</v>
      </c>
      <c r="K18033" s="147">
        <v>105.152688</v>
      </c>
    </row>
    <row r="18034" spans="2:11" x14ac:dyDescent="0.2">
      <c r="B18034" s="21" t="str">
        <f t="shared" si="281"/>
        <v>Richmond HillWind2035RCP6.0</v>
      </c>
      <c r="C18034" t="s">
        <v>430</v>
      </c>
      <c r="D18034" t="s">
        <v>1</v>
      </c>
      <c r="E18034" s="144" t="s">
        <v>192</v>
      </c>
      <c r="F18034" s="144">
        <v>2035</v>
      </c>
      <c r="G18034" s="147">
        <v>79.674732400216328</v>
      </c>
      <c r="H18034" s="147">
        <v>85.825236000000004</v>
      </c>
      <c r="I18034" s="147">
        <v>92.298999999999992</v>
      </c>
      <c r="J18034" s="147">
        <v>98.769774000000012</v>
      </c>
      <c r="K18034" s="147">
        <v>105.236592</v>
      </c>
    </row>
    <row r="18035" spans="2:11" x14ac:dyDescent="0.2">
      <c r="B18035" s="21" t="str">
        <f t="shared" si="281"/>
        <v>Richmond HillWind2040RCP6.0</v>
      </c>
      <c r="C18035" t="s">
        <v>430</v>
      </c>
      <c r="D18035" t="s">
        <v>1</v>
      </c>
      <c r="E18035" s="144" t="s">
        <v>192</v>
      </c>
      <c r="F18035" s="144">
        <v>2040</v>
      </c>
      <c r="G18035" s="147">
        <v>79.689296470482404</v>
      </c>
      <c r="H18035" s="147">
        <v>85.856608000000008</v>
      </c>
      <c r="I18035" s="147">
        <v>92.349599999999995</v>
      </c>
      <c r="J18035" s="147">
        <v>98.837041333333346</v>
      </c>
      <c r="K18035" s="147">
        <v>105.32049599999999</v>
      </c>
    </row>
    <row r="18036" spans="2:11" x14ac:dyDescent="0.2">
      <c r="B18036" s="21" t="str">
        <f t="shared" si="281"/>
        <v>Richmond HillWind2045RCP6.0</v>
      </c>
      <c r="C18036" t="s">
        <v>430</v>
      </c>
      <c r="D18036" t="s">
        <v>1</v>
      </c>
      <c r="E18036" s="144" t="s">
        <v>192</v>
      </c>
      <c r="F18036" s="144">
        <v>2045</v>
      </c>
      <c r="G18036" s="147">
        <v>79.703860540748494</v>
      </c>
      <c r="H18036" s="147">
        <v>85.887979999999999</v>
      </c>
      <c r="I18036" s="147">
        <v>92.400199999999984</v>
      </c>
      <c r="J18036" s="147">
        <v>98.90430866666668</v>
      </c>
      <c r="K18036" s="147">
        <v>105.4044</v>
      </c>
    </row>
    <row r="18037" spans="2:11" x14ac:dyDescent="0.2">
      <c r="B18037" s="21" t="str">
        <f t="shared" si="281"/>
        <v>Richmond HillWind2050RCP6.0</v>
      </c>
      <c r="C18037" t="s">
        <v>430</v>
      </c>
      <c r="D18037" t="s">
        <v>1</v>
      </c>
      <c r="E18037" s="144" t="s">
        <v>192</v>
      </c>
      <c r="F18037" s="144">
        <v>2050</v>
      </c>
      <c r="G18037" s="147">
        <v>79.796276186618769</v>
      </c>
      <c r="H18037" s="147">
        <v>86.016890400000008</v>
      </c>
      <c r="I18037" s="147">
        <v>92.574079999999995</v>
      </c>
      <c r="J18037" s="147">
        <v>99.115298400000015</v>
      </c>
      <c r="K18037" s="147">
        <v>105.65611199999999</v>
      </c>
    </row>
    <row r="18038" spans="2:11" x14ac:dyDescent="0.2">
      <c r="B18038" s="21" t="str">
        <f t="shared" si="281"/>
        <v>Richmond HillWind2055RCP6.0</v>
      </c>
      <c r="C18038" t="s">
        <v>430</v>
      </c>
      <c r="D18038" t="s">
        <v>1</v>
      </c>
      <c r="E18038" s="144" t="s">
        <v>192</v>
      </c>
      <c r="F18038" s="144">
        <v>2055</v>
      </c>
      <c r="G18038" s="147">
        <v>79.87412776222294</v>
      </c>
      <c r="H18038" s="147">
        <v>86.114428799999999</v>
      </c>
      <c r="I18038" s="147">
        <v>92.697359999999989</v>
      </c>
      <c r="J18038" s="147">
        <v>99.259020800000016</v>
      </c>
      <c r="K18038" s="147">
        <v>105.82392</v>
      </c>
    </row>
    <row r="18039" spans="2:11" x14ac:dyDescent="0.2">
      <c r="B18039" s="21" t="str">
        <f t="shared" si="281"/>
        <v>Richmond HillWind2060RCP6.0</v>
      </c>
      <c r="C18039" t="s">
        <v>430</v>
      </c>
      <c r="D18039" t="s">
        <v>1</v>
      </c>
      <c r="E18039" s="144" t="s">
        <v>192</v>
      </c>
      <c r="F18039" s="144">
        <v>2060</v>
      </c>
      <c r="G18039" s="147">
        <v>79.951979337827126</v>
      </c>
      <c r="H18039" s="147">
        <v>86.211967200000004</v>
      </c>
      <c r="I18039" s="147">
        <v>92.820639999999997</v>
      </c>
      <c r="J18039" s="147">
        <v>99.402743200000003</v>
      </c>
      <c r="K18039" s="147">
        <v>105.99172799999999</v>
      </c>
    </row>
    <row r="18040" spans="2:11" x14ac:dyDescent="0.2">
      <c r="B18040" s="21" t="str">
        <f t="shared" si="281"/>
        <v>Richmond HillWind2065RCP6.0</v>
      </c>
      <c r="C18040" t="s">
        <v>430</v>
      </c>
      <c r="D18040" t="s">
        <v>1</v>
      </c>
      <c r="E18040" s="144" t="s">
        <v>192</v>
      </c>
      <c r="F18040" s="144">
        <v>2065</v>
      </c>
      <c r="G18040" s="147">
        <v>80.029830913431297</v>
      </c>
      <c r="H18040" s="147">
        <v>86.309505599999994</v>
      </c>
      <c r="I18040" s="147">
        <v>92.943919999999991</v>
      </c>
      <c r="J18040" s="147">
        <v>99.546465600000005</v>
      </c>
      <c r="K18040" s="147">
        <v>106.159536</v>
      </c>
    </row>
    <row r="18041" spans="2:11" x14ac:dyDescent="0.2">
      <c r="B18041" s="21" t="str">
        <f t="shared" si="281"/>
        <v>Richmond HillWind2070RCP6.0</v>
      </c>
      <c r="C18041" t="s">
        <v>430</v>
      </c>
      <c r="D18041" t="s">
        <v>1</v>
      </c>
      <c r="E18041" s="144" t="s">
        <v>192</v>
      </c>
      <c r="F18041" s="144">
        <v>2070</v>
      </c>
      <c r="G18041" s="147">
        <v>80.107682489035483</v>
      </c>
      <c r="H18041" s="147">
        <v>86.407043999999999</v>
      </c>
      <c r="I18041" s="147">
        <v>93.0672</v>
      </c>
      <c r="J18041" s="147">
        <v>99.690188000000006</v>
      </c>
      <c r="K18041" s="147">
        <v>106.327344</v>
      </c>
    </row>
    <row r="18042" spans="2:11" x14ac:dyDescent="0.2">
      <c r="B18042" s="21" t="str">
        <f t="shared" si="281"/>
        <v>Richmond HillWind2075RCP6.0</v>
      </c>
      <c r="C18042" t="s">
        <v>430</v>
      </c>
      <c r="D18042" t="s">
        <v>1</v>
      </c>
      <c r="E18042" s="144" t="s">
        <v>192</v>
      </c>
      <c r="F18042" s="144">
        <v>2075</v>
      </c>
      <c r="G18042" s="147">
        <v>80.310255466372894</v>
      </c>
      <c r="H18042" s="147">
        <v>86.668002000000001</v>
      </c>
      <c r="I18042" s="147">
        <v>93.400700000000001</v>
      </c>
      <c r="J18042" s="147">
        <v>100.086409</v>
      </c>
      <c r="K18042" s="147">
        <v>106.78619399999999</v>
      </c>
    </row>
    <row r="18043" spans="2:11" x14ac:dyDescent="0.2">
      <c r="B18043" s="21" t="str">
        <f t="shared" si="281"/>
        <v>Richmond HillWind2080RCP6.0</v>
      </c>
      <c r="C18043" t="s">
        <v>430</v>
      </c>
      <c r="D18043" t="s">
        <v>1</v>
      </c>
      <c r="E18043" s="144" t="s">
        <v>192</v>
      </c>
      <c r="F18043" s="144">
        <v>2080</v>
      </c>
      <c r="G18043" s="147">
        <v>80.512828443710291</v>
      </c>
      <c r="H18043" s="147">
        <v>86.928960000000004</v>
      </c>
      <c r="I18043" s="147">
        <v>93.734200000000001</v>
      </c>
      <c r="J18043" s="147">
        <v>100.48263</v>
      </c>
      <c r="K18043" s="147">
        <v>107.24504400000001</v>
      </c>
    </row>
    <row r="18044" spans="2:11" x14ac:dyDescent="0.2">
      <c r="B18044" s="21" t="str">
        <f t="shared" si="281"/>
        <v>Richmond HillWind2085RCP6.0</v>
      </c>
      <c r="C18044" t="s">
        <v>430</v>
      </c>
      <c r="D18044" t="s">
        <v>1</v>
      </c>
      <c r="E18044" s="144" t="s">
        <v>192</v>
      </c>
      <c r="F18044" s="144">
        <v>2085</v>
      </c>
      <c r="G18044" s="147">
        <v>80.715401421047687</v>
      </c>
      <c r="H18044" s="147">
        <v>87.189918000000006</v>
      </c>
      <c r="I18044" s="147">
        <v>94.067700000000002</v>
      </c>
      <c r="J18044" s="147">
        <v>100.87885100000001</v>
      </c>
      <c r="K18044" s="147">
        <v>107.70389400000001</v>
      </c>
    </row>
    <row r="18045" spans="2:11" x14ac:dyDescent="0.2">
      <c r="B18045" s="21" t="str">
        <f t="shared" si="281"/>
        <v>Richmond HillWind2090RCP6.0</v>
      </c>
      <c r="C18045" t="s">
        <v>430</v>
      </c>
      <c r="D18045" t="s">
        <v>1</v>
      </c>
      <c r="E18045" s="144" t="s">
        <v>192</v>
      </c>
      <c r="F18045" s="144">
        <v>2090</v>
      </c>
      <c r="G18045" s="147">
        <v>81.336360416938177</v>
      </c>
      <c r="H18045" s="147">
        <v>87.964236000000014</v>
      </c>
      <c r="I18045" s="147">
        <v>95.036000000000001</v>
      </c>
      <c r="J18045" s="147">
        <v>102.013372</v>
      </c>
      <c r="K18045" s="147">
        <v>109.008776</v>
      </c>
    </row>
    <row r="18046" spans="2:11" x14ac:dyDescent="0.2">
      <c r="B18046" s="21" t="str">
        <f t="shared" si="281"/>
        <v>Richmond HillWind2095RCP6.0</v>
      </c>
      <c r="C18046" t="s">
        <v>430</v>
      </c>
      <c r="D18046" t="s">
        <v>1</v>
      </c>
      <c r="E18046" s="144" t="s">
        <v>192</v>
      </c>
      <c r="F18046" s="144">
        <v>2095</v>
      </c>
      <c r="G18046" s="147">
        <v>81.754746435491256</v>
      </c>
      <c r="H18046" s="147">
        <v>88.477596000000005</v>
      </c>
      <c r="I18046" s="147">
        <v>95.6708</v>
      </c>
      <c r="J18046" s="147">
        <v>102.75167200000001</v>
      </c>
      <c r="K18046" s="147">
        <v>109.85480800000001</v>
      </c>
    </row>
    <row r="18047" spans="2:11" x14ac:dyDescent="0.2">
      <c r="B18047" s="21" t="str">
        <f t="shared" si="281"/>
        <v>Richmond HillWind2100RCP6.0</v>
      </c>
      <c r="C18047" t="s">
        <v>430</v>
      </c>
      <c r="D18047" t="s">
        <v>1</v>
      </c>
      <c r="E18047" s="144" t="s">
        <v>192</v>
      </c>
      <c r="F18047" s="144">
        <v>2100</v>
      </c>
      <c r="G18047" s="147">
        <v>82.173132454044335</v>
      </c>
      <c r="H18047" s="147">
        <v>88.990956000000011</v>
      </c>
      <c r="I18047" s="147">
        <v>96.305599999999998</v>
      </c>
      <c r="J18047" s="147">
        <v>103.48997200000001</v>
      </c>
      <c r="K18047" s="147">
        <v>110.70084</v>
      </c>
    </row>
    <row r="18048" spans="2:11" x14ac:dyDescent="0.2">
      <c r="B18048" s="21" t="str">
        <f t="shared" si="281"/>
        <v>Richmond HillWind2023RCP8.5</v>
      </c>
      <c r="C18048" t="s">
        <v>430</v>
      </c>
      <c r="D18048" t="s">
        <v>1</v>
      </c>
      <c r="E18048" s="144" t="s">
        <v>191</v>
      </c>
      <c r="F18048" s="144">
        <v>2023</v>
      </c>
      <c r="G18048" s="147">
        <v>79.631040189418059</v>
      </c>
      <c r="H18048" s="147">
        <v>85.731120000000004</v>
      </c>
      <c r="I18048" s="147">
        <v>92.147199999999998</v>
      </c>
      <c r="J18048" s="147">
        <v>98.567972000000026</v>
      </c>
      <c r="K18048" s="147">
        <v>104.98487999999999</v>
      </c>
    </row>
    <row r="18049" spans="2:11" x14ac:dyDescent="0.2">
      <c r="B18049" s="21" t="str">
        <f t="shared" si="281"/>
        <v>Richmond HillWind2025RCP8.5</v>
      </c>
      <c r="C18049" t="s">
        <v>430</v>
      </c>
      <c r="D18049" t="s">
        <v>1</v>
      </c>
      <c r="E18049" s="144" t="s">
        <v>191</v>
      </c>
      <c r="F18049" s="144">
        <v>2025</v>
      </c>
      <c r="G18049" s="147">
        <v>79.660168329950238</v>
      </c>
      <c r="H18049" s="147">
        <v>85.793863999999999</v>
      </c>
      <c r="I18049" s="147">
        <v>92.24839999999999</v>
      </c>
      <c r="J18049" s="147">
        <v>98.702506666666693</v>
      </c>
      <c r="K18049" s="147">
        <v>105.152688</v>
      </c>
    </row>
    <row r="18050" spans="2:11" x14ac:dyDescent="0.2">
      <c r="B18050" s="21" t="str">
        <f t="shared" si="281"/>
        <v>Richmond HillWind2030RCP8.5</v>
      </c>
      <c r="C18050" t="s">
        <v>430</v>
      </c>
      <c r="D18050" t="s">
        <v>1</v>
      </c>
      <c r="E18050" s="144" t="s">
        <v>191</v>
      </c>
      <c r="F18050" s="144">
        <v>2030</v>
      </c>
      <c r="G18050" s="147">
        <v>79.689296470482404</v>
      </c>
      <c r="H18050" s="147">
        <v>85.856608000000008</v>
      </c>
      <c r="I18050" s="147">
        <v>92.349599999999995</v>
      </c>
      <c r="J18050" s="147">
        <v>98.837041333333346</v>
      </c>
      <c r="K18050" s="147">
        <v>105.32049599999999</v>
      </c>
    </row>
    <row r="18051" spans="2:11" x14ac:dyDescent="0.2">
      <c r="B18051" s="21" t="str">
        <f t="shared" si="281"/>
        <v>Richmond HillWind2035RCP8.5</v>
      </c>
      <c r="C18051" t="s">
        <v>430</v>
      </c>
      <c r="D18051" t="s">
        <v>1</v>
      </c>
      <c r="E18051" s="144" t="s">
        <v>191</v>
      </c>
      <c r="F18051" s="144">
        <v>2035</v>
      </c>
      <c r="G18051" s="147">
        <v>79.718424611014584</v>
      </c>
      <c r="H18051" s="147">
        <v>85.919352000000003</v>
      </c>
      <c r="I18051" s="147">
        <v>92.450799999999987</v>
      </c>
      <c r="J18051" s="147">
        <v>98.971576000000013</v>
      </c>
      <c r="K18051" s="147">
        <v>105.488304</v>
      </c>
    </row>
    <row r="18052" spans="2:11" x14ac:dyDescent="0.2">
      <c r="B18052" s="21" t="str">
        <f t="shared" si="281"/>
        <v>Richmond HillWind2040RCP8.5</v>
      </c>
      <c r="C18052" t="s">
        <v>430</v>
      </c>
      <c r="D18052" t="s">
        <v>1</v>
      </c>
      <c r="E18052" s="144" t="s">
        <v>191</v>
      </c>
      <c r="F18052" s="144">
        <v>2040</v>
      </c>
      <c r="G18052" s="147">
        <v>79.848177237021545</v>
      </c>
      <c r="H18052" s="147">
        <v>86.081916000000007</v>
      </c>
      <c r="I18052" s="147">
        <v>92.656266666666653</v>
      </c>
      <c r="J18052" s="147">
        <v>99.211113333333344</v>
      </c>
      <c r="K18052" s="147">
        <v>105.767984</v>
      </c>
    </row>
    <row r="18053" spans="2:11" x14ac:dyDescent="0.2">
      <c r="B18053" s="21" t="str">
        <f t="shared" si="281"/>
        <v>Richmond HillWind2045RCP8.5</v>
      </c>
      <c r="C18053" t="s">
        <v>430</v>
      </c>
      <c r="D18053" t="s">
        <v>1</v>
      </c>
      <c r="E18053" s="144" t="s">
        <v>191</v>
      </c>
      <c r="F18053" s="144">
        <v>2045</v>
      </c>
      <c r="G18053" s="147">
        <v>79.977929863028521</v>
      </c>
      <c r="H18053" s="147">
        <v>86.244479999999996</v>
      </c>
      <c r="I18053" s="147">
        <v>92.861733333333333</v>
      </c>
      <c r="J18053" s="147">
        <v>99.450650666666675</v>
      </c>
      <c r="K18053" s="147">
        <v>106.047664</v>
      </c>
    </row>
    <row r="18054" spans="2:11" x14ac:dyDescent="0.2">
      <c r="B18054" s="21" t="str">
        <f t="shared" si="281"/>
        <v>Richmond HillWind2050RCP8.5</v>
      </c>
      <c r="C18054" t="s">
        <v>430</v>
      </c>
      <c r="D18054" t="s">
        <v>1</v>
      </c>
      <c r="E18054" s="144" t="s">
        <v>191</v>
      </c>
      <c r="F18054" s="144">
        <v>2050</v>
      </c>
      <c r="G18054" s="147">
        <v>80.377779792152026</v>
      </c>
      <c r="H18054" s="147">
        <v>86.754987999999997</v>
      </c>
      <c r="I18054" s="147">
        <v>93.511866666666663</v>
      </c>
      <c r="J18054" s="147">
        <v>100.21848266666667</v>
      </c>
      <c r="K18054" s="147">
        <v>106.939144</v>
      </c>
    </row>
    <row r="18055" spans="2:11" x14ac:dyDescent="0.2">
      <c r="B18055" s="21" t="str">
        <f t="shared" si="281"/>
        <v>Richmond HillWind2055RCP8.5</v>
      </c>
      <c r="C18055" t="s">
        <v>430</v>
      </c>
      <c r="D18055" t="s">
        <v>1</v>
      </c>
      <c r="E18055" s="144" t="s">
        <v>191</v>
      </c>
      <c r="F18055" s="144">
        <v>2055</v>
      </c>
      <c r="G18055" s="147">
        <v>80.647877095268555</v>
      </c>
      <c r="H18055" s="147">
        <v>87.10293200000001</v>
      </c>
      <c r="I18055" s="147">
        <v>93.95653333333334</v>
      </c>
      <c r="J18055" s="147">
        <v>100.74677733333334</v>
      </c>
      <c r="K18055" s="147">
        <v>107.550944</v>
      </c>
    </row>
    <row r="18056" spans="2:11" x14ac:dyDescent="0.2">
      <c r="B18056" s="21" t="str">
        <f t="shared" si="281"/>
        <v>Richmond HillWind2060RCP8.5</v>
      </c>
      <c r="C18056" t="s">
        <v>430</v>
      </c>
      <c r="D18056" t="s">
        <v>1</v>
      </c>
      <c r="E18056" s="144" t="s">
        <v>191</v>
      </c>
      <c r="F18056" s="144">
        <v>2060</v>
      </c>
      <c r="G18056" s="147">
        <v>81.336360416938177</v>
      </c>
      <c r="H18056" s="147">
        <v>87.964236000000014</v>
      </c>
      <c r="I18056" s="147">
        <v>95.036000000000001</v>
      </c>
      <c r="J18056" s="147">
        <v>102.013372</v>
      </c>
      <c r="K18056" s="147">
        <v>109.008776</v>
      </c>
    </row>
    <row r="18057" spans="2:11" x14ac:dyDescent="0.2">
      <c r="B18057" s="21" t="str">
        <f t="shared" si="281"/>
        <v>Richmond HillWind2065RCP8.5</v>
      </c>
      <c r="C18057" t="s">
        <v>430</v>
      </c>
      <c r="D18057" t="s">
        <v>1</v>
      </c>
      <c r="E18057" s="144" t="s">
        <v>191</v>
      </c>
      <c r="F18057" s="144">
        <v>2065</v>
      </c>
      <c r="G18057" s="147">
        <v>81.754746435491256</v>
      </c>
      <c r="H18057" s="147">
        <v>88.477596000000005</v>
      </c>
      <c r="I18057" s="147">
        <v>95.6708</v>
      </c>
      <c r="J18057" s="147">
        <v>102.75167200000001</v>
      </c>
      <c r="K18057" s="147">
        <v>109.85480800000001</v>
      </c>
    </row>
    <row r="18058" spans="2:11" x14ac:dyDescent="0.2">
      <c r="B18058" s="21" t="str">
        <f t="shared" si="281"/>
        <v>Richmond HillWind2070RCP8.5</v>
      </c>
      <c r="C18058" t="s">
        <v>430</v>
      </c>
      <c r="D18058" t="s">
        <v>1</v>
      </c>
      <c r="E18058" s="144" t="s">
        <v>191</v>
      </c>
      <c r="F18058" s="144">
        <v>2070</v>
      </c>
      <c r="G18058" s="147">
        <v>82.297589054499994</v>
      </c>
      <c r="H18058" s="147">
        <v>89.159224000000009</v>
      </c>
      <c r="I18058" s="147">
        <v>96.529466666666664</v>
      </c>
      <c r="J18058" s="147">
        <v>103.76560400000001</v>
      </c>
      <c r="K18058" s="147">
        <v>111.02247199999999</v>
      </c>
    </row>
    <row r="18059" spans="2:11" x14ac:dyDescent="0.2">
      <c r="B18059" s="21" t="str">
        <f t="shared" si="281"/>
        <v>Richmond HillWind2075RCP8.5</v>
      </c>
      <c r="C18059" t="s">
        <v>430</v>
      </c>
      <c r="D18059" t="s">
        <v>1</v>
      </c>
      <c r="E18059" s="144" t="s">
        <v>191</v>
      </c>
      <c r="F18059" s="144">
        <v>2075</v>
      </c>
      <c r="G18059" s="147">
        <v>82.422045654955653</v>
      </c>
      <c r="H18059" s="147">
        <v>89.327492000000007</v>
      </c>
      <c r="I18059" s="147">
        <v>96.753333333333345</v>
      </c>
      <c r="J18059" s="147">
        <v>104.04123600000003</v>
      </c>
      <c r="K18059" s="147">
        <v>111.344104</v>
      </c>
    </row>
    <row r="18060" spans="2:11" x14ac:dyDescent="0.2">
      <c r="B18060" s="21" t="str">
        <f t="shared" ref="B18060:B18123" si="282">C18060&amp;D18060&amp;F18060&amp;E18060</f>
        <v>Richmond HillWind2080RCP8.5</v>
      </c>
      <c r="C18060" t="s">
        <v>430</v>
      </c>
      <c r="D18060" t="s">
        <v>1</v>
      </c>
      <c r="E18060" s="144" t="s">
        <v>191</v>
      </c>
      <c r="F18060" s="144">
        <v>2080</v>
      </c>
      <c r="G18060" s="147">
        <v>82.546502255411312</v>
      </c>
      <c r="H18060" s="147">
        <v>89.495760000000004</v>
      </c>
      <c r="I18060" s="147">
        <v>96.977200000000011</v>
      </c>
      <c r="J18060" s="147">
        <v>104.31686800000003</v>
      </c>
      <c r="K18060" s="147">
        <v>111.665736</v>
      </c>
    </row>
    <row r="18061" spans="2:11" x14ac:dyDescent="0.2">
      <c r="B18061" s="21" t="str">
        <f t="shared" si="282"/>
        <v>Richmond HillWind2085RCP8.5</v>
      </c>
      <c r="C18061" t="s">
        <v>430</v>
      </c>
      <c r="D18061" t="s">
        <v>1</v>
      </c>
      <c r="E18061" s="144" t="s">
        <v>191</v>
      </c>
      <c r="F18061" s="144">
        <v>2085</v>
      </c>
      <c r="G18061" s="147">
        <v>82.812627539364371</v>
      </c>
      <c r="H18061" s="147">
        <v>89.872224000000003</v>
      </c>
      <c r="I18061" s="147">
        <v>97.492400000000004</v>
      </c>
      <c r="J18061" s="147">
        <v>104.94688400000001</v>
      </c>
      <c r="K18061" s="147">
        <v>112.415628</v>
      </c>
    </row>
    <row r="18062" spans="2:11" x14ac:dyDescent="0.2">
      <c r="B18062" s="21" t="str">
        <f t="shared" si="282"/>
        <v>Richmond HillWind2090RCP8.5</v>
      </c>
      <c r="C18062" t="s">
        <v>430</v>
      </c>
      <c r="D18062" t="s">
        <v>1</v>
      </c>
      <c r="E18062" s="144" t="s">
        <v>191</v>
      </c>
      <c r="F18062" s="144">
        <v>2090</v>
      </c>
      <c r="G18062" s="147">
        <v>83.078752823317444</v>
      </c>
      <c r="H18062" s="147">
        <v>90.248688000000001</v>
      </c>
      <c r="I18062" s="147">
        <v>98.007599999999996</v>
      </c>
      <c r="J18062" s="147">
        <v>105.57690000000001</v>
      </c>
      <c r="K18062" s="147">
        <v>113.16551999999999</v>
      </c>
    </row>
    <row r="18063" spans="2:11" x14ac:dyDescent="0.2">
      <c r="B18063" s="21" t="str">
        <f t="shared" si="282"/>
        <v>Richmond HillWind2095RCP8.5</v>
      </c>
      <c r="C18063" t="s">
        <v>430</v>
      </c>
      <c r="D18063" t="s">
        <v>1</v>
      </c>
      <c r="E18063" s="144" t="s">
        <v>191</v>
      </c>
      <c r="F18063" s="144">
        <v>2095</v>
      </c>
      <c r="G18063" s="147">
        <v>83.078752823317444</v>
      </c>
      <c r="H18063" s="147">
        <v>90.248688000000001</v>
      </c>
      <c r="I18063" s="147">
        <v>98.007599999999996</v>
      </c>
      <c r="J18063" s="147">
        <v>105.57690000000001</v>
      </c>
      <c r="K18063" s="147">
        <v>113.16551999999999</v>
      </c>
    </row>
    <row r="18064" spans="2:11" x14ac:dyDescent="0.2">
      <c r="B18064" s="21" t="str">
        <f t="shared" si="282"/>
        <v>Richmond HillWind2100RCP8.5</v>
      </c>
      <c r="C18064" t="s">
        <v>430</v>
      </c>
      <c r="D18064" t="s">
        <v>1</v>
      </c>
      <c r="E18064" s="144" t="s">
        <v>191</v>
      </c>
      <c r="F18064" s="144">
        <v>2100</v>
      </c>
      <c r="G18064" s="147">
        <v>83.078752823317444</v>
      </c>
      <c r="H18064" s="147">
        <v>90.248688000000001</v>
      </c>
      <c r="I18064" s="147">
        <v>98.007599999999996</v>
      </c>
      <c r="J18064" s="147">
        <v>105.57690000000001</v>
      </c>
      <c r="K18064" s="147">
        <v>113.16551999999999</v>
      </c>
    </row>
    <row r="18065" spans="2:11" x14ac:dyDescent="0.2">
      <c r="B18065" s="21" t="str">
        <f t="shared" si="282"/>
        <v>RocklandIce Accretion2023RCP4.5</v>
      </c>
      <c r="C18065" t="s">
        <v>431</v>
      </c>
      <c r="D18065" t="s">
        <v>486</v>
      </c>
      <c r="E18065" s="144" t="s">
        <v>193</v>
      </c>
      <c r="F18065" s="144">
        <v>2023</v>
      </c>
      <c r="G18065" s="147">
        <v>20.395249656040871</v>
      </c>
      <c r="H18065" s="147">
        <v>24.227699999999999</v>
      </c>
      <c r="I18065" s="147">
        <v>29.07</v>
      </c>
      <c r="J18065" s="147">
        <v>32.781299999999995</v>
      </c>
      <c r="K18065" s="147">
        <v>36.476999999999997</v>
      </c>
    </row>
    <row r="18066" spans="2:11" x14ac:dyDescent="0.2">
      <c r="B18066" s="21" t="str">
        <f t="shared" si="282"/>
        <v>RocklandIce Accretion2025RCP4.5</v>
      </c>
      <c r="C18066" t="s">
        <v>431</v>
      </c>
      <c r="D18066" t="s">
        <v>486</v>
      </c>
      <c r="E18066" s="144" t="s">
        <v>193</v>
      </c>
      <c r="F18066" s="144">
        <v>2025</v>
      </c>
      <c r="G18066" s="147">
        <v>20.363936580826888</v>
      </c>
      <c r="H18066" s="147">
        <v>24.194499999999998</v>
      </c>
      <c r="I18066" s="147">
        <v>29.035</v>
      </c>
      <c r="J18066" s="147">
        <v>32.747399999999999</v>
      </c>
      <c r="K18066" s="147">
        <v>36.445499999999996</v>
      </c>
    </row>
    <row r="18067" spans="2:11" x14ac:dyDescent="0.2">
      <c r="B18067" s="21" t="str">
        <f t="shared" si="282"/>
        <v>RocklandIce Accretion2030RCP4.5</v>
      </c>
      <c r="C18067" t="s">
        <v>431</v>
      </c>
      <c r="D18067" t="s">
        <v>486</v>
      </c>
      <c r="E18067" s="144" t="s">
        <v>193</v>
      </c>
      <c r="F18067" s="144">
        <v>2030</v>
      </c>
      <c r="G18067" s="147">
        <v>20.332623505612904</v>
      </c>
      <c r="H18067" s="147">
        <v>24.161299999999997</v>
      </c>
      <c r="I18067" s="147">
        <v>29</v>
      </c>
      <c r="J18067" s="147">
        <v>32.713499999999996</v>
      </c>
      <c r="K18067" s="147">
        <v>36.413999999999994</v>
      </c>
    </row>
    <row r="18068" spans="2:11" x14ac:dyDescent="0.2">
      <c r="B18068" s="21" t="str">
        <f t="shared" si="282"/>
        <v>RocklandIce Accretion2035RCP4.5</v>
      </c>
      <c r="C18068" t="s">
        <v>431</v>
      </c>
      <c r="D18068" t="s">
        <v>486</v>
      </c>
      <c r="E18068" s="144" t="s">
        <v>193</v>
      </c>
      <c r="F18068" s="144">
        <v>2035</v>
      </c>
      <c r="G18068" s="147">
        <v>20.301310430398921</v>
      </c>
      <c r="H18068" s="147">
        <v>24.128099999999996</v>
      </c>
      <c r="I18068" s="147">
        <v>28.965</v>
      </c>
      <c r="J18068" s="147">
        <v>32.679599999999994</v>
      </c>
      <c r="K18068" s="147">
        <v>36.382499999999993</v>
      </c>
    </row>
    <row r="18069" spans="2:11" x14ac:dyDescent="0.2">
      <c r="B18069" s="21" t="str">
        <f t="shared" si="282"/>
        <v>RocklandIce Accretion2040RCP4.5</v>
      </c>
      <c r="C18069" t="s">
        <v>431</v>
      </c>
      <c r="D18069" t="s">
        <v>486</v>
      </c>
      <c r="E18069" s="144" t="s">
        <v>193</v>
      </c>
      <c r="F18069" s="144">
        <v>2040</v>
      </c>
      <c r="G18069" s="147">
        <v>20.269997355184941</v>
      </c>
      <c r="H18069" s="147">
        <v>24.094899999999999</v>
      </c>
      <c r="I18069" s="147">
        <v>28.93</v>
      </c>
      <c r="J18069" s="147">
        <v>32.645699999999998</v>
      </c>
      <c r="K18069" s="147">
        <v>36.350999999999999</v>
      </c>
    </row>
    <row r="18070" spans="2:11" x14ac:dyDescent="0.2">
      <c r="B18070" s="21" t="str">
        <f t="shared" si="282"/>
        <v>RocklandIce Accretion2045RCP4.5</v>
      </c>
      <c r="C18070" t="s">
        <v>431</v>
      </c>
      <c r="D18070" t="s">
        <v>486</v>
      </c>
      <c r="E18070" s="144" t="s">
        <v>193</v>
      </c>
      <c r="F18070" s="144">
        <v>2045</v>
      </c>
      <c r="G18070" s="147">
        <v>20.238684279970958</v>
      </c>
      <c r="H18070" s="147">
        <v>24.061699999999998</v>
      </c>
      <c r="I18070" s="147">
        <v>28.895</v>
      </c>
      <c r="J18070" s="147">
        <v>32.611800000000002</v>
      </c>
      <c r="K18070" s="147">
        <v>36.319499999999998</v>
      </c>
    </row>
    <row r="18071" spans="2:11" x14ac:dyDescent="0.2">
      <c r="B18071" s="21" t="str">
        <f t="shared" si="282"/>
        <v>RocklandIce Accretion2050RCP4.5</v>
      </c>
      <c r="C18071" t="s">
        <v>431</v>
      </c>
      <c r="D18071" t="s">
        <v>486</v>
      </c>
      <c r="E18071" s="144" t="s">
        <v>193</v>
      </c>
      <c r="F18071" s="144">
        <v>2050</v>
      </c>
      <c r="G18071" s="147">
        <v>20.278347508575337</v>
      </c>
      <c r="H18071" s="147">
        <v>24.143039999999999</v>
      </c>
      <c r="I18071" s="147">
        <v>29.027999999999999</v>
      </c>
      <c r="J18071" s="147">
        <v>32.781300000000002</v>
      </c>
      <c r="K18071" s="147">
        <v>36.529919999999997</v>
      </c>
    </row>
    <row r="18072" spans="2:11" x14ac:dyDescent="0.2">
      <c r="B18072" s="21" t="str">
        <f t="shared" si="282"/>
        <v>RocklandIce Accretion2055RCP4.5</v>
      </c>
      <c r="C18072" t="s">
        <v>431</v>
      </c>
      <c r="D18072" t="s">
        <v>486</v>
      </c>
      <c r="E18072" s="144" t="s">
        <v>193</v>
      </c>
      <c r="F18072" s="144">
        <v>2055</v>
      </c>
      <c r="G18072" s="147">
        <v>20.349323812393695</v>
      </c>
      <c r="H18072" s="147">
        <v>24.257579999999997</v>
      </c>
      <c r="I18072" s="147">
        <v>29.195999999999998</v>
      </c>
      <c r="J18072" s="147">
        <v>32.984699999999997</v>
      </c>
      <c r="K18072" s="147">
        <v>36.771839999999997</v>
      </c>
    </row>
    <row r="18073" spans="2:11" x14ac:dyDescent="0.2">
      <c r="B18073" s="21" t="str">
        <f t="shared" si="282"/>
        <v>RocklandIce Accretion2060RCP4.5</v>
      </c>
      <c r="C18073" t="s">
        <v>431</v>
      </c>
      <c r="D18073" t="s">
        <v>486</v>
      </c>
      <c r="E18073" s="144" t="s">
        <v>193</v>
      </c>
      <c r="F18073" s="144">
        <v>2060</v>
      </c>
      <c r="G18073" s="147">
        <v>20.420300116212058</v>
      </c>
      <c r="H18073" s="147">
        <v>24.372119999999999</v>
      </c>
      <c r="I18073" s="147">
        <v>29.364000000000001</v>
      </c>
      <c r="J18073" s="147">
        <v>33.188099999999999</v>
      </c>
      <c r="K18073" s="147">
        <v>37.013759999999998</v>
      </c>
    </row>
    <row r="18074" spans="2:11" x14ac:dyDescent="0.2">
      <c r="B18074" s="21" t="str">
        <f t="shared" si="282"/>
        <v>RocklandIce Accretion2065RCP4.5</v>
      </c>
      <c r="C18074" t="s">
        <v>431</v>
      </c>
      <c r="D18074" t="s">
        <v>486</v>
      </c>
      <c r="E18074" s="144" t="s">
        <v>193</v>
      </c>
      <c r="F18074" s="144">
        <v>2065</v>
      </c>
      <c r="G18074" s="147">
        <v>20.491276420030417</v>
      </c>
      <c r="H18074" s="147">
        <v>24.486659999999997</v>
      </c>
      <c r="I18074" s="147">
        <v>29.532</v>
      </c>
      <c r="J18074" s="147">
        <v>33.391499999999994</v>
      </c>
      <c r="K18074" s="147">
        <v>37.255679999999998</v>
      </c>
    </row>
    <row r="18075" spans="2:11" x14ac:dyDescent="0.2">
      <c r="B18075" s="21" t="str">
        <f t="shared" si="282"/>
        <v>RocklandIce Accretion2070RCP4.5</v>
      </c>
      <c r="C18075" t="s">
        <v>431</v>
      </c>
      <c r="D18075" t="s">
        <v>486</v>
      </c>
      <c r="E18075" s="144" t="s">
        <v>193</v>
      </c>
      <c r="F18075" s="144">
        <v>2070</v>
      </c>
      <c r="G18075" s="147">
        <v>20.562252723848779</v>
      </c>
      <c r="H18075" s="147">
        <v>24.601199999999999</v>
      </c>
      <c r="I18075" s="147">
        <v>29.7</v>
      </c>
      <c r="J18075" s="147">
        <v>33.594899999999996</v>
      </c>
      <c r="K18075" s="147">
        <v>37.497599999999998</v>
      </c>
    </row>
    <row r="18076" spans="2:11" x14ac:dyDescent="0.2">
      <c r="B18076" s="21" t="str">
        <f t="shared" si="282"/>
        <v>RocklandIce Accretion2075RCP4.5</v>
      </c>
      <c r="C18076" t="s">
        <v>431</v>
      </c>
      <c r="D18076" t="s">
        <v>486</v>
      </c>
      <c r="E18076" s="144" t="s">
        <v>193</v>
      </c>
      <c r="F18076" s="144">
        <v>2075</v>
      </c>
      <c r="G18076" s="147">
        <v>20.642275027173401</v>
      </c>
      <c r="H18076" s="147">
        <v>24.721549999999997</v>
      </c>
      <c r="I18076" s="147">
        <v>29.869999999999997</v>
      </c>
      <c r="J18076" s="147">
        <v>33.803949999999993</v>
      </c>
      <c r="K18076" s="147">
        <v>37.749600000000001</v>
      </c>
    </row>
    <row r="18077" spans="2:11" x14ac:dyDescent="0.2">
      <c r="B18077" s="21" t="str">
        <f t="shared" si="282"/>
        <v>RocklandIce Accretion2080RCP4.5</v>
      </c>
      <c r="C18077" t="s">
        <v>431</v>
      </c>
      <c r="D18077" t="s">
        <v>486</v>
      </c>
      <c r="E18077" s="144" t="s">
        <v>193</v>
      </c>
      <c r="F18077" s="144">
        <v>2080</v>
      </c>
      <c r="G18077" s="147">
        <v>20.722297330498026</v>
      </c>
      <c r="H18077" s="147">
        <v>24.841899999999999</v>
      </c>
      <c r="I18077" s="147">
        <v>30.04</v>
      </c>
      <c r="J18077" s="147">
        <v>34.012999999999998</v>
      </c>
      <c r="K18077" s="147">
        <v>38.001599999999996</v>
      </c>
    </row>
    <row r="18078" spans="2:11" x14ac:dyDescent="0.2">
      <c r="B18078" s="21" t="str">
        <f t="shared" si="282"/>
        <v>RocklandIce Accretion2085RCP4.5</v>
      </c>
      <c r="C18078" t="s">
        <v>431</v>
      </c>
      <c r="D18078" t="s">
        <v>486</v>
      </c>
      <c r="E18078" s="144" t="s">
        <v>193</v>
      </c>
      <c r="F18078" s="144">
        <v>2085</v>
      </c>
      <c r="G18078" s="147">
        <v>20.802319633822648</v>
      </c>
      <c r="H18078" s="147">
        <v>24.962249999999997</v>
      </c>
      <c r="I18078" s="147">
        <v>30.21</v>
      </c>
      <c r="J18078" s="147">
        <v>34.222049999999996</v>
      </c>
      <c r="K18078" s="147">
        <v>38.253599999999999</v>
      </c>
    </row>
    <row r="18079" spans="2:11" x14ac:dyDescent="0.2">
      <c r="B18079" s="21" t="str">
        <f t="shared" si="282"/>
        <v>RocklandIce Accretion2090RCP4.5</v>
      </c>
      <c r="C18079" t="s">
        <v>431</v>
      </c>
      <c r="D18079" t="s">
        <v>486</v>
      </c>
      <c r="E18079" s="144" t="s">
        <v>193</v>
      </c>
      <c r="F18079" s="144">
        <v>2090</v>
      </c>
      <c r="G18079" s="147">
        <v>20.88234193714727</v>
      </c>
      <c r="H18079" s="147">
        <v>25.082599999999996</v>
      </c>
      <c r="I18079" s="147">
        <v>30.38</v>
      </c>
      <c r="J18079" s="147">
        <v>34.431099999999994</v>
      </c>
      <c r="K18079" s="147">
        <v>38.505600000000001</v>
      </c>
    </row>
    <row r="18080" spans="2:11" x14ac:dyDescent="0.2">
      <c r="B18080" s="21" t="str">
        <f t="shared" si="282"/>
        <v>RocklandIce Accretion2095RCP4.5</v>
      </c>
      <c r="C18080" t="s">
        <v>431</v>
      </c>
      <c r="D18080" t="s">
        <v>486</v>
      </c>
      <c r="E18080" s="144" t="s">
        <v>193</v>
      </c>
      <c r="F18080" s="144">
        <v>2095</v>
      </c>
      <c r="G18080" s="147">
        <v>20.962364240471896</v>
      </c>
      <c r="H18080" s="147">
        <v>25.202949999999998</v>
      </c>
      <c r="I18080" s="147">
        <v>30.549999999999997</v>
      </c>
      <c r="J18080" s="147">
        <v>34.640149999999998</v>
      </c>
      <c r="K18080" s="147">
        <v>38.757599999999996</v>
      </c>
    </row>
    <row r="18081" spans="2:11" x14ac:dyDescent="0.2">
      <c r="B18081" s="21" t="str">
        <f t="shared" si="282"/>
        <v>RocklandIce Accretion2100RCP4.5</v>
      </c>
      <c r="C18081" t="s">
        <v>431</v>
      </c>
      <c r="D18081" t="s">
        <v>486</v>
      </c>
      <c r="E18081" s="144" t="s">
        <v>193</v>
      </c>
      <c r="F18081" s="144">
        <v>2100</v>
      </c>
      <c r="G18081" s="147">
        <v>21.042386543796518</v>
      </c>
      <c r="H18081" s="147">
        <v>25.323299999999996</v>
      </c>
      <c r="I18081" s="147">
        <v>30.72</v>
      </c>
      <c r="J18081" s="147">
        <v>34.849199999999996</v>
      </c>
      <c r="K18081" s="147">
        <v>39.009599999999999</v>
      </c>
    </row>
    <row r="18082" spans="2:11" x14ac:dyDescent="0.2">
      <c r="B18082" s="21" t="str">
        <f t="shared" si="282"/>
        <v>RocklandIce Accretion2023RCP6.0</v>
      </c>
      <c r="C18082" t="s">
        <v>431</v>
      </c>
      <c r="D18082" t="s">
        <v>486</v>
      </c>
      <c r="E18082" s="144" t="s">
        <v>192</v>
      </c>
      <c r="F18082" s="144">
        <v>2023</v>
      </c>
      <c r="G18082" s="147">
        <v>20.395249656040871</v>
      </c>
      <c r="H18082" s="147">
        <v>24.227699999999999</v>
      </c>
      <c r="I18082" s="147">
        <v>29.07</v>
      </c>
      <c r="J18082" s="147">
        <v>32.781299999999995</v>
      </c>
      <c r="K18082" s="147">
        <v>36.476999999999997</v>
      </c>
    </row>
    <row r="18083" spans="2:11" x14ac:dyDescent="0.2">
      <c r="B18083" s="21" t="str">
        <f t="shared" si="282"/>
        <v>RocklandIce Accretion2025RCP6.0</v>
      </c>
      <c r="C18083" t="s">
        <v>431</v>
      </c>
      <c r="D18083" t="s">
        <v>486</v>
      </c>
      <c r="E18083" s="144" t="s">
        <v>192</v>
      </c>
      <c r="F18083" s="144">
        <v>2025</v>
      </c>
      <c r="G18083" s="147">
        <v>20.363936580826888</v>
      </c>
      <c r="H18083" s="147">
        <v>24.194499999999998</v>
      </c>
      <c r="I18083" s="147">
        <v>29.035</v>
      </c>
      <c r="J18083" s="147">
        <v>32.747399999999999</v>
      </c>
      <c r="K18083" s="147">
        <v>36.445499999999996</v>
      </c>
    </row>
    <row r="18084" spans="2:11" x14ac:dyDescent="0.2">
      <c r="B18084" s="21" t="str">
        <f t="shared" si="282"/>
        <v>RocklandIce Accretion2030RCP6.0</v>
      </c>
      <c r="C18084" t="s">
        <v>431</v>
      </c>
      <c r="D18084" t="s">
        <v>486</v>
      </c>
      <c r="E18084" s="144" t="s">
        <v>192</v>
      </c>
      <c r="F18084" s="144">
        <v>2030</v>
      </c>
      <c r="G18084" s="147">
        <v>20.332623505612904</v>
      </c>
      <c r="H18084" s="147">
        <v>24.161299999999997</v>
      </c>
      <c r="I18084" s="147">
        <v>29</v>
      </c>
      <c r="J18084" s="147">
        <v>32.713499999999996</v>
      </c>
      <c r="K18084" s="147">
        <v>36.413999999999994</v>
      </c>
    </row>
    <row r="18085" spans="2:11" x14ac:dyDescent="0.2">
      <c r="B18085" s="21" t="str">
        <f t="shared" si="282"/>
        <v>RocklandIce Accretion2035RCP6.0</v>
      </c>
      <c r="C18085" t="s">
        <v>431</v>
      </c>
      <c r="D18085" t="s">
        <v>486</v>
      </c>
      <c r="E18085" s="144" t="s">
        <v>192</v>
      </c>
      <c r="F18085" s="144">
        <v>2035</v>
      </c>
      <c r="G18085" s="147">
        <v>20.301310430398921</v>
      </c>
      <c r="H18085" s="147">
        <v>24.128099999999996</v>
      </c>
      <c r="I18085" s="147">
        <v>28.965</v>
      </c>
      <c r="J18085" s="147">
        <v>32.679599999999994</v>
      </c>
      <c r="K18085" s="147">
        <v>36.382499999999993</v>
      </c>
    </row>
    <row r="18086" spans="2:11" x14ac:dyDescent="0.2">
      <c r="B18086" s="21" t="str">
        <f t="shared" si="282"/>
        <v>RocklandIce Accretion2040RCP6.0</v>
      </c>
      <c r="C18086" t="s">
        <v>431</v>
      </c>
      <c r="D18086" t="s">
        <v>486</v>
      </c>
      <c r="E18086" s="144" t="s">
        <v>192</v>
      </c>
      <c r="F18086" s="144">
        <v>2040</v>
      </c>
      <c r="G18086" s="147">
        <v>20.269997355184941</v>
      </c>
      <c r="H18086" s="147">
        <v>24.094899999999999</v>
      </c>
      <c r="I18086" s="147">
        <v>28.93</v>
      </c>
      <c r="J18086" s="147">
        <v>32.645699999999998</v>
      </c>
      <c r="K18086" s="147">
        <v>36.350999999999999</v>
      </c>
    </row>
    <row r="18087" spans="2:11" x14ac:dyDescent="0.2">
      <c r="B18087" s="21" t="str">
        <f t="shared" si="282"/>
        <v>RocklandIce Accretion2045RCP6.0</v>
      </c>
      <c r="C18087" t="s">
        <v>431</v>
      </c>
      <c r="D18087" t="s">
        <v>486</v>
      </c>
      <c r="E18087" s="144" t="s">
        <v>192</v>
      </c>
      <c r="F18087" s="144">
        <v>2045</v>
      </c>
      <c r="G18087" s="147">
        <v>20.238684279970958</v>
      </c>
      <c r="H18087" s="147">
        <v>24.061699999999998</v>
      </c>
      <c r="I18087" s="147">
        <v>28.895</v>
      </c>
      <c r="J18087" s="147">
        <v>32.611800000000002</v>
      </c>
      <c r="K18087" s="147">
        <v>36.319499999999998</v>
      </c>
    </row>
    <row r="18088" spans="2:11" x14ac:dyDescent="0.2">
      <c r="B18088" s="21" t="str">
        <f t="shared" si="282"/>
        <v>RocklandIce Accretion2050RCP6.0</v>
      </c>
      <c r="C18088" t="s">
        <v>431</v>
      </c>
      <c r="D18088" t="s">
        <v>486</v>
      </c>
      <c r="E18088" s="144" t="s">
        <v>192</v>
      </c>
      <c r="F18088" s="144">
        <v>2050</v>
      </c>
      <c r="G18088" s="147">
        <v>20.278347508575337</v>
      </c>
      <c r="H18088" s="147">
        <v>24.143039999999999</v>
      </c>
      <c r="I18088" s="147">
        <v>29.027999999999999</v>
      </c>
      <c r="J18088" s="147">
        <v>32.781300000000002</v>
      </c>
      <c r="K18088" s="147">
        <v>36.529919999999997</v>
      </c>
    </row>
    <row r="18089" spans="2:11" x14ac:dyDescent="0.2">
      <c r="B18089" s="21" t="str">
        <f t="shared" si="282"/>
        <v>RocklandIce Accretion2055RCP6.0</v>
      </c>
      <c r="C18089" t="s">
        <v>431</v>
      </c>
      <c r="D18089" t="s">
        <v>486</v>
      </c>
      <c r="E18089" s="144" t="s">
        <v>192</v>
      </c>
      <c r="F18089" s="144">
        <v>2055</v>
      </c>
      <c r="G18089" s="147">
        <v>20.349323812393695</v>
      </c>
      <c r="H18089" s="147">
        <v>24.257579999999997</v>
      </c>
      <c r="I18089" s="147">
        <v>29.195999999999998</v>
      </c>
      <c r="J18089" s="147">
        <v>32.984699999999997</v>
      </c>
      <c r="K18089" s="147">
        <v>36.771839999999997</v>
      </c>
    </row>
    <row r="18090" spans="2:11" x14ac:dyDescent="0.2">
      <c r="B18090" s="21" t="str">
        <f t="shared" si="282"/>
        <v>RocklandIce Accretion2060RCP6.0</v>
      </c>
      <c r="C18090" t="s">
        <v>431</v>
      </c>
      <c r="D18090" t="s">
        <v>486</v>
      </c>
      <c r="E18090" s="144" t="s">
        <v>192</v>
      </c>
      <c r="F18090" s="144">
        <v>2060</v>
      </c>
      <c r="G18090" s="147">
        <v>20.420300116212058</v>
      </c>
      <c r="H18090" s="147">
        <v>24.372119999999999</v>
      </c>
      <c r="I18090" s="147">
        <v>29.364000000000001</v>
      </c>
      <c r="J18090" s="147">
        <v>33.188099999999999</v>
      </c>
      <c r="K18090" s="147">
        <v>37.013759999999998</v>
      </c>
    </row>
    <row r="18091" spans="2:11" x14ac:dyDescent="0.2">
      <c r="B18091" s="21" t="str">
        <f t="shared" si="282"/>
        <v>RocklandIce Accretion2065RCP6.0</v>
      </c>
      <c r="C18091" t="s">
        <v>431</v>
      </c>
      <c r="D18091" t="s">
        <v>486</v>
      </c>
      <c r="E18091" s="144" t="s">
        <v>192</v>
      </c>
      <c r="F18091" s="144">
        <v>2065</v>
      </c>
      <c r="G18091" s="147">
        <v>20.491276420030417</v>
      </c>
      <c r="H18091" s="147">
        <v>24.486659999999997</v>
      </c>
      <c r="I18091" s="147">
        <v>29.532</v>
      </c>
      <c r="J18091" s="147">
        <v>33.391499999999994</v>
      </c>
      <c r="K18091" s="147">
        <v>37.255679999999998</v>
      </c>
    </row>
    <row r="18092" spans="2:11" x14ac:dyDescent="0.2">
      <c r="B18092" s="21" t="str">
        <f t="shared" si="282"/>
        <v>RocklandIce Accretion2070RCP6.0</v>
      </c>
      <c r="C18092" t="s">
        <v>431</v>
      </c>
      <c r="D18092" t="s">
        <v>486</v>
      </c>
      <c r="E18092" s="144" t="s">
        <v>192</v>
      </c>
      <c r="F18092" s="144">
        <v>2070</v>
      </c>
      <c r="G18092" s="147">
        <v>20.562252723848779</v>
      </c>
      <c r="H18092" s="147">
        <v>24.601199999999999</v>
      </c>
      <c r="I18092" s="147">
        <v>29.7</v>
      </c>
      <c r="J18092" s="147">
        <v>33.594899999999996</v>
      </c>
      <c r="K18092" s="147">
        <v>37.497599999999998</v>
      </c>
    </row>
    <row r="18093" spans="2:11" x14ac:dyDescent="0.2">
      <c r="B18093" s="21" t="str">
        <f t="shared" si="282"/>
        <v>RocklandIce Accretion2075RCP6.0</v>
      </c>
      <c r="C18093" t="s">
        <v>431</v>
      </c>
      <c r="D18093" t="s">
        <v>486</v>
      </c>
      <c r="E18093" s="144" t="s">
        <v>192</v>
      </c>
      <c r="F18093" s="144">
        <v>2075</v>
      </c>
      <c r="G18093" s="147">
        <v>20.682286178835714</v>
      </c>
      <c r="H18093" s="147">
        <v>24.781724999999998</v>
      </c>
      <c r="I18093" s="147">
        <v>29.954999999999998</v>
      </c>
      <c r="J18093" s="147">
        <v>33.908474999999996</v>
      </c>
      <c r="K18093" s="147">
        <v>37.875599999999999</v>
      </c>
    </row>
    <row r="18094" spans="2:11" x14ac:dyDescent="0.2">
      <c r="B18094" s="21" t="str">
        <f t="shared" si="282"/>
        <v>RocklandIce Accretion2080RCP6.0</v>
      </c>
      <c r="C18094" t="s">
        <v>431</v>
      </c>
      <c r="D18094" t="s">
        <v>486</v>
      </c>
      <c r="E18094" s="144" t="s">
        <v>192</v>
      </c>
      <c r="F18094" s="144">
        <v>2080</v>
      </c>
      <c r="G18094" s="147">
        <v>20.802319633822648</v>
      </c>
      <c r="H18094" s="147">
        <v>24.962249999999997</v>
      </c>
      <c r="I18094" s="147">
        <v>30.21</v>
      </c>
      <c r="J18094" s="147">
        <v>34.222049999999996</v>
      </c>
      <c r="K18094" s="147">
        <v>38.253599999999999</v>
      </c>
    </row>
    <row r="18095" spans="2:11" x14ac:dyDescent="0.2">
      <c r="B18095" s="21" t="str">
        <f t="shared" si="282"/>
        <v>RocklandIce Accretion2085RCP6.0</v>
      </c>
      <c r="C18095" t="s">
        <v>431</v>
      </c>
      <c r="D18095" t="s">
        <v>486</v>
      </c>
      <c r="E18095" s="144" t="s">
        <v>192</v>
      </c>
      <c r="F18095" s="144">
        <v>2085</v>
      </c>
      <c r="G18095" s="147">
        <v>20.922353088809583</v>
      </c>
      <c r="H18095" s="147">
        <v>25.142774999999997</v>
      </c>
      <c r="I18095" s="147">
        <v>30.465</v>
      </c>
      <c r="J18095" s="147">
        <v>34.535624999999996</v>
      </c>
      <c r="K18095" s="147">
        <v>38.631599999999999</v>
      </c>
    </row>
    <row r="18096" spans="2:11" x14ac:dyDescent="0.2">
      <c r="B18096" s="21" t="str">
        <f t="shared" si="282"/>
        <v>RocklandIce Accretion2090RCP6.0</v>
      </c>
      <c r="C18096" t="s">
        <v>431</v>
      </c>
      <c r="D18096" t="s">
        <v>486</v>
      </c>
      <c r="E18096" s="144" t="s">
        <v>192</v>
      </c>
      <c r="F18096" s="144">
        <v>2090</v>
      </c>
      <c r="G18096" s="147">
        <v>21.174597305811112</v>
      </c>
      <c r="H18096" s="147">
        <v>25.530799999999996</v>
      </c>
      <c r="I18096" s="147">
        <v>31.029999999999998</v>
      </c>
      <c r="J18096" s="147">
        <v>35.233399999999996</v>
      </c>
      <c r="K18096" s="147">
        <v>39.450599999999994</v>
      </c>
    </row>
    <row r="18097" spans="2:11" x14ac:dyDescent="0.2">
      <c r="B18097" s="21" t="str">
        <f t="shared" si="282"/>
        <v>RocklandIce Accretion2095RCP6.0</v>
      </c>
      <c r="C18097" t="s">
        <v>431</v>
      </c>
      <c r="D18097" t="s">
        <v>486</v>
      </c>
      <c r="E18097" s="144" t="s">
        <v>192</v>
      </c>
      <c r="F18097" s="144">
        <v>2095</v>
      </c>
      <c r="G18097" s="147">
        <v>21.306808067825706</v>
      </c>
      <c r="H18097" s="147">
        <v>25.738299999999999</v>
      </c>
      <c r="I18097" s="147">
        <v>31.34</v>
      </c>
      <c r="J18097" s="147">
        <v>35.617600000000003</v>
      </c>
      <c r="K18097" s="147">
        <v>39.891599999999997</v>
      </c>
    </row>
    <row r="18098" spans="2:11" x14ac:dyDescent="0.2">
      <c r="B18098" s="21" t="str">
        <f t="shared" si="282"/>
        <v>RocklandIce Accretion2100RCP6.0</v>
      </c>
      <c r="C18098" t="s">
        <v>431</v>
      </c>
      <c r="D18098" t="s">
        <v>486</v>
      </c>
      <c r="E18098" s="144" t="s">
        <v>192</v>
      </c>
      <c r="F18098" s="144">
        <v>2100</v>
      </c>
      <c r="G18098" s="147">
        <v>21.4390188298403</v>
      </c>
      <c r="H18098" s="147">
        <v>25.945799999999998</v>
      </c>
      <c r="I18098" s="147">
        <v>31.65</v>
      </c>
      <c r="J18098" s="147">
        <v>36.001800000000003</v>
      </c>
      <c r="K18098" s="147">
        <v>40.332599999999992</v>
      </c>
    </row>
    <row r="18099" spans="2:11" x14ac:dyDescent="0.2">
      <c r="B18099" s="21" t="str">
        <f t="shared" si="282"/>
        <v>RocklandIce Accretion2023RCP8.5</v>
      </c>
      <c r="C18099" t="s">
        <v>431</v>
      </c>
      <c r="D18099" t="s">
        <v>486</v>
      </c>
      <c r="E18099" s="144" t="s">
        <v>191</v>
      </c>
      <c r="F18099" s="144">
        <v>2023</v>
      </c>
      <c r="G18099" s="147">
        <v>20.395249656040871</v>
      </c>
      <c r="H18099" s="147">
        <v>24.227699999999999</v>
      </c>
      <c r="I18099" s="147">
        <v>29.07</v>
      </c>
      <c r="J18099" s="147">
        <v>32.781299999999995</v>
      </c>
      <c r="K18099" s="147">
        <v>36.476999999999997</v>
      </c>
    </row>
    <row r="18100" spans="2:11" x14ac:dyDescent="0.2">
      <c r="B18100" s="21" t="str">
        <f t="shared" si="282"/>
        <v>RocklandIce Accretion2025RCP8.5</v>
      </c>
      <c r="C18100" t="s">
        <v>431</v>
      </c>
      <c r="D18100" t="s">
        <v>486</v>
      </c>
      <c r="E18100" s="144" t="s">
        <v>191</v>
      </c>
      <c r="F18100" s="144">
        <v>2025</v>
      </c>
      <c r="G18100" s="147">
        <v>20.332623505612904</v>
      </c>
      <c r="H18100" s="147">
        <v>24.161299999999997</v>
      </c>
      <c r="I18100" s="147">
        <v>29</v>
      </c>
      <c r="J18100" s="147">
        <v>32.713499999999996</v>
      </c>
      <c r="K18100" s="147">
        <v>36.413999999999994</v>
      </c>
    </row>
    <row r="18101" spans="2:11" x14ac:dyDescent="0.2">
      <c r="B18101" s="21" t="str">
        <f t="shared" si="282"/>
        <v>RocklandIce Accretion2030RCP8.5</v>
      </c>
      <c r="C18101" t="s">
        <v>431</v>
      </c>
      <c r="D18101" t="s">
        <v>486</v>
      </c>
      <c r="E18101" s="144" t="s">
        <v>191</v>
      </c>
      <c r="F18101" s="144">
        <v>2030</v>
      </c>
      <c r="G18101" s="147">
        <v>20.269997355184941</v>
      </c>
      <c r="H18101" s="147">
        <v>24.094899999999999</v>
      </c>
      <c r="I18101" s="147">
        <v>28.93</v>
      </c>
      <c r="J18101" s="147">
        <v>32.645699999999998</v>
      </c>
      <c r="K18101" s="147">
        <v>36.350999999999999</v>
      </c>
    </row>
    <row r="18102" spans="2:11" x14ac:dyDescent="0.2">
      <c r="B18102" s="21" t="str">
        <f t="shared" si="282"/>
        <v>RocklandIce Accretion2035RCP8.5</v>
      </c>
      <c r="C18102" t="s">
        <v>431</v>
      </c>
      <c r="D18102" t="s">
        <v>486</v>
      </c>
      <c r="E18102" s="144" t="s">
        <v>191</v>
      </c>
      <c r="F18102" s="144">
        <v>2035</v>
      </c>
      <c r="G18102" s="147">
        <v>20.207371204756974</v>
      </c>
      <c r="H18102" s="147">
        <v>24.028499999999998</v>
      </c>
      <c r="I18102" s="147">
        <v>28.86</v>
      </c>
      <c r="J18102" s="147">
        <v>32.5779</v>
      </c>
      <c r="K18102" s="147">
        <v>36.287999999999997</v>
      </c>
    </row>
    <row r="18103" spans="2:11" x14ac:dyDescent="0.2">
      <c r="B18103" s="21" t="str">
        <f t="shared" si="282"/>
        <v>RocklandIce Accretion2040RCP8.5</v>
      </c>
      <c r="C18103" t="s">
        <v>431</v>
      </c>
      <c r="D18103" t="s">
        <v>486</v>
      </c>
      <c r="E18103" s="144" t="s">
        <v>191</v>
      </c>
      <c r="F18103" s="144">
        <v>2040</v>
      </c>
      <c r="G18103" s="147">
        <v>20.325665044454244</v>
      </c>
      <c r="H18103" s="147">
        <v>24.219399999999997</v>
      </c>
      <c r="I18103" s="147">
        <v>29.14</v>
      </c>
      <c r="J18103" s="147">
        <v>32.916899999999998</v>
      </c>
      <c r="K18103" s="147">
        <v>36.691199999999995</v>
      </c>
    </row>
    <row r="18104" spans="2:11" x14ac:dyDescent="0.2">
      <c r="B18104" s="21" t="str">
        <f t="shared" si="282"/>
        <v>RocklandIce Accretion2045RCP8.5</v>
      </c>
      <c r="C18104" t="s">
        <v>431</v>
      </c>
      <c r="D18104" t="s">
        <v>486</v>
      </c>
      <c r="E18104" s="144" t="s">
        <v>191</v>
      </c>
      <c r="F18104" s="144">
        <v>2045</v>
      </c>
      <c r="G18104" s="147">
        <v>20.44395888415151</v>
      </c>
      <c r="H18104" s="147">
        <v>24.410299999999999</v>
      </c>
      <c r="I18104" s="147">
        <v>29.419999999999998</v>
      </c>
      <c r="J18104" s="147">
        <v>33.255899999999997</v>
      </c>
      <c r="K18104" s="147">
        <v>37.0944</v>
      </c>
    </row>
    <row r="18105" spans="2:11" x14ac:dyDescent="0.2">
      <c r="B18105" s="21" t="str">
        <f t="shared" si="282"/>
        <v>RocklandIce Accretion2050RCP8.5</v>
      </c>
      <c r="C18105" t="s">
        <v>431</v>
      </c>
      <c r="D18105" t="s">
        <v>486</v>
      </c>
      <c r="E18105" s="144" t="s">
        <v>191</v>
      </c>
      <c r="F18105" s="144">
        <v>2050</v>
      </c>
      <c r="G18105" s="147">
        <v>20.722297330498026</v>
      </c>
      <c r="H18105" s="147">
        <v>24.841899999999999</v>
      </c>
      <c r="I18105" s="147">
        <v>30.04</v>
      </c>
      <c r="J18105" s="147">
        <v>34.012999999999998</v>
      </c>
      <c r="K18105" s="147">
        <v>38.001599999999996</v>
      </c>
    </row>
    <row r="18106" spans="2:11" x14ac:dyDescent="0.2">
      <c r="B18106" s="21" t="str">
        <f t="shared" si="282"/>
        <v>RocklandIce Accretion2055RCP8.5</v>
      </c>
      <c r="C18106" t="s">
        <v>431</v>
      </c>
      <c r="D18106" t="s">
        <v>486</v>
      </c>
      <c r="E18106" s="144" t="s">
        <v>191</v>
      </c>
      <c r="F18106" s="144">
        <v>2055</v>
      </c>
      <c r="G18106" s="147">
        <v>20.88234193714727</v>
      </c>
      <c r="H18106" s="147">
        <v>25.082599999999996</v>
      </c>
      <c r="I18106" s="147">
        <v>30.38</v>
      </c>
      <c r="J18106" s="147">
        <v>34.431099999999994</v>
      </c>
      <c r="K18106" s="147">
        <v>38.505600000000001</v>
      </c>
    </row>
    <row r="18107" spans="2:11" x14ac:dyDescent="0.2">
      <c r="B18107" s="21" t="str">
        <f t="shared" si="282"/>
        <v>RocklandIce Accretion2060RCP8.5</v>
      </c>
      <c r="C18107" t="s">
        <v>431</v>
      </c>
      <c r="D18107" t="s">
        <v>486</v>
      </c>
      <c r="E18107" s="144" t="s">
        <v>191</v>
      </c>
      <c r="F18107" s="144">
        <v>2060</v>
      </c>
      <c r="G18107" s="147">
        <v>21.174597305811112</v>
      </c>
      <c r="H18107" s="147">
        <v>25.530799999999996</v>
      </c>
      <c r="I18107" s="147">
        <v>31.029999999999998</v>
      </c>
      <c r="J18107" s="147">
        <v>35.233399999999996</v>
      </c>
      <c r="K18107" s="147">
        <v>39.450599999999994</v>
      </c>
    </row>
    <row r="18108" spans="2:11" x14ac:dyDescent="0.2">
      <c r="B18108" s="21" t="str">
        <f t="shared" si="282"/>
        <v>RocklandIce Accretion2065RCP8.5</v>
      </c>
      <c r="C18108" t="s">
        <v>431</v>
      </c>
      <c r="D18108" t="s">
        <v>486</v>
      </c>
      <c r="E18108" s="144" t="s">
        <v>191</v>
      </c>
      <c r="F18108" s="144">
        <v>2065</v>
      </c>
      <c r="G18108" s="147">
        <v>21.306808067825706</v>
      </c>
      <c r="H18108" s="147">
        <v>25.738299999999999</v>
      </c>
      <c r="I18108" s="147">
        <v>31.34</v>
      </c>
      <c r="J18108" s="147">
        <v>35.617600000000003</v>
      </c>
      <c r="K18108" s="147">
        <v>39.891599999999997</v>
      </c>
    </row>
    <row r="18109" spans="2:11" x14ac:dyDescent="0.2">
      <c r="B18109" s="21" t="str">
        <f t="shared" si="282"/>
        <v>RocklandIce Accretion2070RCP8.5</v>
      </c>
      <c r="C18109" t="s">
        <v>431</v>
      </c>
      <c r="D18109" t="s">
        <v>486</v>
      </c>
      <c r="E18109" s="144" t="s">
        <v>191</v>
      </c>
      <c r="F18109" s="144">
        <v>2070</v>
      </c>
      <c r="G18109" s="147">
        <v>21.237223456239079</v>
      </c>
      <c r="H18109" s="147">
        <v>25.738299999999999</v>
      </c>
      <c r="I18109" s="147">
        <v>31.439999999999998</v>
      </c>
      <c r="J18109" s="147">
        <v>35.787100000000002</v>
      </c>
      <c r="K18109" s="147">
        <v>40.118399999999994</v>
      </c>
    </row>
    <row r="18110" spans="2:11" x14ac:dyDescent="0.2">
      <c r="B18110" s="21" t="str">
        <f t="shared" si="282"/>
        <v>RocklandIce Accretion2075RCP8.5</v>
      </c>
      <c r="C18110" t="s">
        <v>431</v>
      </c>
      <c r="D18110" t="s">
        <v>486</v>
      </c>
      <c r="E18110" s="144" t="s">
        <v>191</v>
      </c>
      <c r="F18110" s="144">
        <v>2075</v>
      </c>
      <c r="G18110" s="147">
        <v>21.035428082637853</v>
      </c>
      <c r="H18110" s="147">
        <v>25.530799999999996</v>
      </c>
      <c r="I18110" s="147">
        <v>31.23</v>
      </c>
      <c r="J18110" s="147">
        <v>35.572399999999995</v>
      </c>
      <c r="K18110" s="147">
        <v>39.904199999999996</v>
      </c>
    </row>
    <row r="18111" spans="2:11" x14ac:dyDescent="0.2">
      <c r="B18111" s="21" t="str">
        <f t="shared" si="282"/>
        <v>RocklandIce Accretion2080RCP8.5</v>
      </c>
      <c r="C18111" t="s">
        <v>431</v>
      </c>
      <c r="D18111" t="s">
        <v>486</v>
      </c>
      <c r="E18111" s="144" t="s">
        <v>191</v>
      </c>
      <c r="F18111" s="144">
        <v>2080</v>
      </c>
      <c r="G18111" s="147">
        <v>20.833632709036632</v>
      </c>
      <c r="H18111" s="147">
        <v>25.323299999999996</v>
      </c>
      <c r="I18111" s="147">
        <v>31.02</v>
      </c>
      <c r="J18111" s="147">
        <v>35.357699999999994</v>
      </c>
      <c r="K18111" s="147">
        <v>39.69</v>
      </c>
    </row>
    <row r="18112" spans="2:11" x14ac:dyDescent="0.2">
      <c r="B18112" s="21" t="str">
        <f t="shared" si="282"/>
        <v>RocklandIce Accretion2085RCP8.5</v>
      </c>
      <c r="C18112" t="s">
        <v>431</v>
      </c>
      <c r="D18112" t="s">
        <v>486</v>
      </c>
      <c r="E18112" s="144" t="s">
        <v>191</v>
      </c>
      <c r="F18112" s="144">
        <v>2085</v>
      </c>
      <c r="G18112" s="147">
        <v>20.092556595639039</v>
      </c>
      <c r="H18112" s="147">
        <v>24.501599999999996</v>
      </c>
      <c r="I18112" s="147">
        <v>30.09</v>
      </c>
      <c r="J18112" s="147">
        <v>34.323749999999997</v>
      </c>
      <c r="K18112" s="147">
        <v>38.5749</v>
      </c>
    </row>
    <row r="18113" spans="2:11" x14ac:dyDescent="0.2">
      <c r="B18113" s="21" t="str">
        <f t="shared" si="282"/>
        <v>RocklandIce Accretion2090RCP8.5</v>
      </c>
      <c r="C18113" t="s">
        <v>431</v>
      </c>
      <c r="D18113" t="s">
        <v>486</v>
      </c>
      <c r="E18113" s="144" t="s">
        <v>191</v>
      </c>
      <c r="F18113" s="144">
        <v>2090</v>
      </c>
      <c r="G18113" s="147">
        <v>19.351480482241442</v>
      </c>
      <c r="H18113" s="147">
        <v>23.679899999999996</v>
      </c>
      <c r="I18113" s="147">
        <v>29.16</v>
      </c>
      <c r="J18113" s="147">
        <v>33.2898</v>
      </c>
      <c r="K18113" s="147">
        <v>37.459799999999994</v>
      </c>
    </row>
    <row r="18114" spans="2:11" x14ac:dyDescent="0.2">
      <c r="B18114" s="21" t="str">
        <f t="shared" si="282"/>
        <v>RocklandIce Accretion2095RCP8.5</v>
      </c>
      <c r="C18114" t="s">
        <v>431</v>
      </c>
      <c r="D18114" t="s">
        <v>486</v>
      </c>
      <c r="E18114" s="144" t="s">
        <v>191</v>
      </c>
      <c r="F18114" s="144">
        <v>2095</v>
      </c>
      <c r="G18114" s="147">
        <v>19.351480482241442</v>
      </c>
      <c r="H18114" s="147">
        <v>23.679899999999996</v>
      </c>
      <c r="I18114" s="147">
        <v>29.16</v>
      </c>
      <c r="J18114" s="147">
        <v>33.2898</v>
      </c>
      <c r="K18114" s="147">
        <v>37.459799999999994</v>
      </c>
    </row>
    <row r="18115" spans="2:11" x14ac:dyDescent="0.2">
      <c r="B18115" s="21" t="str">
        <f t="shared" si="282"/>
        <v>RocklandIce Accretion2100RCP8.5</v>
      </c>
      <c r="C18115" t="s">
        <v>431</v>
      </c>
      <c r="D18115" t="s">
        <v>486</v>
      </c>
      <c r="E18115" s="144" t="s">
        <v>191</v>
      </c>
      <c r="F18115" s="144">
        <v>2100</v>
      </c>
      <c r="G18115" s="147">
        <v>19.351480482241442</v>
      </c>
      <c r="H18115" s="147">
        <v>23.679899999999996</v>
      </c>
      <c r="I18115" s="147">
        <v>29.16</v>
      </c>
      <c r="J18115" s="147">
        <v>33.2898</v>
      </c>
      <c r="K18115" s="147">
        <v>37.459799999999994</v>
      </c>
    </row>
    <row r="18116" spans="2:11" x14ac:dyDescent="0.2">
      <c r="B18116" s="21" t="str">
        <f t="shared" si="282"/>
        <v>RocklandWind2023RCP4.5</v>
      </c>
      <c r="C18116" t="s">
        <v>431</v>
      </c>
      <c r="D18116" t="s">
        <v>1</v>
      </c>
      <c r="E18116" s="144" t="s">
        <v>193</v>
      </c>
      <c r="F18116" s="144">
        <v>2023</v>
      </c>
      <c r="G18116" s="147">
        <v>82.194892211200781</v>
      </c>
      <c r="H18116" s="147">
        <v>88.606215000000006</v>
      </c>
      <c r="I18116" s="147">
        <v>95.370500000000007</v>
      </c>
      <c r="J18116" s="147">
        <v>102.11758999999999</v>
      </c>
      <c r="K18116" s="147">
        <v>108.86316000000001</v>
      </c>
    </row>
    <row r="18117" spans="2:11" x14ac:dyDescent="0.2">
      <c r="B18117" s="21" t="str">
        <f t="shared" si="282"/>
        <v>RocklandWind2025RCP4.5</v>
      </c>
      <c r="C18117" t="s">
        <v>431</v>
      </c>
      <c r="D18117" t="s">
        <v>1</v>
      </c>
      <c r="E18117" s="144" t="s">
        <v>193</v>
      </c>
      <c r="F18117" s="144">
        <v>2025</v>
      </c>
      <c r="G18117" s="147">
        <v>82.22633736291165</v>
      </c>
      <c r="H18117" s="147">
        <v>88.643027500000002</v>
      </c>
      <c r="I18117" s="147">
        <v>95.413250000000005</v>
      </c>
      <c r="J18117" s="147">
        <v>102.16672083333333</v>
      </c>
      <c r="K18117" s="147">
        <v>108.91731</v>
      </c>
    </row>
    <row r="18118" spans="2:11" x14ac:dyDescent="0.2">
      <c r="B18118" s="21" t="str">
        <f t="shared" si="282"/>
        <v>RocklandWind2030RCP4.5</v>
      </c>
      <c r="C18118" t="s">
        <v>431</v>
      </c>
      <c r="D18118" t="s">
        <v>1</v>
      </c>
      <c r="E18118" s="144" t="s">
        <v>193</v>
      </c>
      <c r="F18118" s="144">
        <v>2030</v>
      </c>
      <c r="G18118" s="147">
        <v>82.257782514622519</v>
      </c>
      <c r="H18118" s="147">
        <v>88.679840000000013</v>
      </c>
      <c r="I18118" s="147">
        <v>95.456000000000003</v>
      </c>
      <c r="J18118" s="147">
        <v>102.21585166666667</v>
      </c>
      <c r="K18118" s="147">
        <v>108.97146000000001</v>
      </c>
    </row>
    <row r="18119" spans="2:11" x14ac:dyDescent="0.2">
      <c r="B18119" s="21" t="str">
        <f t="shared" si="282"/>
        <v>RocklandWind2035RCP4.5</v>
      </c>
      <c r="C18119" t="s">
        <v>431</v>
      </c>
      <c r="D18119" t="s">
        <v>1</v>
      </c>
      <c r="E18119" s="144" t="s">
        <v>193</v>
      </c>
      <c r="F18119" s="144">
        <v>2035</v>
      </c>
      <c r="G18119" s="147">
        <v>82.289227666333403</v>
      </c>
      <c r="H18119" s="147">
        <v>88.716652500000009</v>
      </c>
      <c r="I18119" s="147">
        <v>95.498750000000001</v>
      </c>
      <c r="J18119" s="147">
        <v>102.2649825</v>
      </c>
      <c r="K18119" s="147">
        <v>109.02561</v>
      </c>
    </row>
    <row r="18120" spans="2:11" x14ac:dyDescent="0.2">
      <c r="B18120" s="21" t="str">
        <f t="shared" si="282"/>
        <v>RocklandWind2040RCP4.5</v>
      </c>
      <c r="C18120" t="s">
        <v>431</v>
      </c>
      <c r="D18120" t="s">
        <v>1</v>
      </c>
      <c r="E18120" s="144" t="s">
        <v>193</v>
      </c>
      <c r="F18120" s="144">
        <v>2040</v>
      </c>
      <c r="G18120" s="147">
        <v>82.320672818044272</v>
      </c>
      <c r="H18120" s="147">
        <v>88.753465000000006</v>
      </c>
      <c r="I18120" s="147">
        <v>95.541499999999999</v>
      </c>
      <c r="J18120" s="147">
        <v>102.31411333333334</v>
      </c>
      <c r="K18120" s="147">
        <v>109.07975999999999</v>
      </c>
    </row>
    <row r="18121" spans="2:11" x14ac:dyDescent="0.2">
      <c r="B18121" s="21" t="str">
        <f t="shared" si="282"/>
        <v>RocklandWind2045RCP4.5</v>
      </c>
      <c r="C18121" t="s">
        <v>431</v>
      </c>
      <c r="D18121" t="s">
        <v>1</v>
      </c>
      <c r="E18121" s="144" t="s">
        <v>193</v>
      </c>
      <c r="F18121" s="144">
        <v>2045</v>
      </c>
      <c r="G18121" s="147">
        <v>82.352117969755142</v>
      </c>
      <c r="H18121" s="147">
        <v>88.790277500000016</v>
      </c>
      <c r="I18121" s="147">
        <v>95.584249999999997</v>
      </c>
      <c r="J18121" s="147">
        <v>102.36324416666668</v>
      </c>
      <c r="K18121" s="147">
        <v>109.13391</v>
      </c>
    </row>
    <row r="18122" spans="2:11" x14ac:dyDescent="0.2">
      <c r="B18122" s="21" t="str">
        <f t="shared" si="282"/>
        <v>RocklandWind2050RCP4.5</v>
      </c>
      <c r="C18122" t="s">
        <v>431</v>
      </c>
      <c r="D18122" t="s">
        <v>1</v>
      </c>
      <c r="E18122" s="144" t="s">
        <v>193</v>
      </c>
      <c r="F18122" s="144">
        <v>2050</v>
      </c>
      <c r="G18122" s="147">
        <v>82.306454140748912</v>
      </c>
      <c r="H18122" s="147">
        <v>88.721070000000012</v>
      </c>
      <c r="I18122" s="147">
        <v>95.488299999999995</v>
      </c>
      <c r="J18122" s="147">
        <v>102.24363600000001</v>
      </c>
      <c r="K18122" s="147">
        <v>108.99095399999999</v>
      </c>
    </row>
    <row r="18123" spans="2:11" x14ac:dyDescent="0.2">
      <c r="B18123" s="21" t="str">
        <f t="shared" si="282"/>
        <v>RocklandWind2055RCP4.5</v>
      </c>
      <c r="C18123" t="s">
        <v>431</v>
      </c>
      <c r="D18123" t="s">
        <v>1</v>
      </c>
      <c r="E18123" s="144" t="s">
        <v>193</v>
      </c>
      <c r="F18123" s="144">
        <v>2055</v>
      </c>
      <c r="G18123" s="147">
        <v>82.229345160031826</v>
      </c>
      <c r="H18123" s="147">
        <v>88.615050000000011</v>
      </c>
      <c r="I18123" s="147">
        <v>95.349599999999995</v>
      </c>
      <c r="J18123" s="147">
        <v>102.07489700000001</v>
      </c>
      <c r="K18123" s="147">
        <v>108.793848</v>
      </c>
    </row>
    <row r="18124" spans="2:11" x14ac:dyDescent="0.2">
      <c r="B18124" s="21" t="str">
        <f t="shared" ref="B18124:B18187" si="283">C18124&amp;D18124&amp;F18124&amp;E18124</f>
        <v>RocklandWind2060RCP4.5</v>
      </c>
      <c r="C18124" t="s">
        <v>431</v>
      </c>
      <c r="D18124" t="s">
        <v>1</v>
      </c>
      <c r="E18124" s="144" t="s">
        <v>193</v>
      </c>
      <c r="F18124" s="144">
        <v>2060</v>
      </c>
      <c r="G18124" s="147">
        <v>82.152236179314727</v>
      </c>
      <c r="H18124" s="147">
        <v>88.50903000000001</v>
      </c>
      <c r="I18124" s="147">
        <v>95.210899999999995</v>
      </c>
      <c r="J18124" s="147">
        <v>101.906158</v>
      </c>
      <c r="K18124" s="147">
        <v>108.59674199999999</v>
      </c>
    </row>
    <row r="18125" spans="2:11" x14ac:dyDescent="0.2">
      <c r="B18125" s="21" t="str">
        <f t="shared" si="283"/>
        <v>RocklandWind2065RCP4.5</v>
      </c>
      <c r="C18125" t="s">
        <v>431</v>
      </c>
      <c r="D18125" t="s">
        <v>1</v>
      </c>
      <c r="E18125" s="144" t="s">
        <v>193</v>
      </c>
      <c r="F18125" s="144">
        <v>2065</v>
      </c>
      <c r="G18125" s="147">
        <v>82.075127198597642</v>
      </c>
      <c r="H18125" s="147">
        <v>88.403010000000009</v>
      </c>
      <c r="I18125" s="147">
        <v>95.072199999999995</v>
      </c>
      <c r="J18125" s="147">
        <v>101.737419</v>
      </c>
      <c r="K18125" s="147">
        <v>108.399636</v>
      </c>
    </row>
    <row r="18126" spans="2:11" x14ac:dyDescent="0.2">
      <c r="B18126" s="21" t="str">
        <f t="shared" si="283"/>
        <v>RocklandWind2070RCP4.5</v>
      </c>
      <c r="C18126" t="s">
        <v>431</v>
      </c>
      <c r="D18126" t="s">
        <v>1</v>
      </c>
      <c r="E18126" s="144" t="s">
        <v>193</v>
      </c>
      <c r="F18126" s="144">
        <v>2070</v>
      </c>
      <c r="G18126" s="147">
        <v>81.998018217880542</v>
      </c>
      <c r="H18126" s="147">
        <v>88.296990000000008</v>
      </c>
      <c r="I18126" s="147">
        <v>94.933499999999995</v>
      </c>
      <c r="J18126" s="147">
        <v>101.56868</v>
      </c>
      <c r="K18126" s="147">
        <v>108.20253</v>
      </c>
    </row>
    <row r="18127" spans="2:11" x14ac:dyDescent="0.2">
      <c r="B18127" s="21" t="str">
        <f t="shared" si="283"/>
        <v>RocklandWind2075RCP4.5</v>
      </c>
      <c r="C18127" t="s">
        <v>431</v>
      </c>
      <c r="D18127" t="s">
        <v>1</v>
      </c>
      <c r="E18127" s="144" t="s">
        <v>193</v>
      </c>
      <c r="F18127" s="144">
        <v>2075</v>
      </c>
      <c r="G18127" s="147">
        <v>82.018525925518063</v>
      </c>
      <c r="H18127" s="147">
        <v>88.330857500000008</v>
      </c>
      <c r="I18127" s="147">
        <v>94.982583333333324</v>
      </c>
      <c r="J18127" s="147">
        <v>101.63136416666667</v>
      </c>
      <c r="K18127" s="147">
        <v>108.280145</v>
      </c>
    </row>
    <row r="18128" spans="2:11" x14ac:dyDescent="0.2">
      <c r="B18128" s="21" t="str">
        <f t="shared" si="283"/>
        <v>RocklandWind2080RCP4.5</v>
      </c>
      <c r="C18128" t="s">
        <v>431</v>
      </c>
      <c r="D18128" t="s">
        <v>1</v>
      </c>
      <c r="E18128" s="144" t="s">
        <v>193</v>
      </c>
      <c r="F18128" s="144">
        <v>2080</v>
      </c>
      <c r="G18128" s="147">
        <v>82.039033633155597</v>
      </c>
      <c r="H18128" s="147">
        <v>88.364725000000007</v>
      </c>
      <c r="I18128" s="147">
        <v>95.031666666666666</v>
      </c>
      <c r="J18128" s="147">
        <v>101.69404833333333</v>
      </c>
      <c r="K18128" s="147">
        <v>108.35776</v>
      </c>
    </row>
    <row r="18129" spans="2:11" x14ac:dyDescent="0.2">
      <c r="B18129" s="21" t="str">
        <f t="shared" si="283"/>
        <v>RocklandWind2085RCP4.5</v>
      </c>
      <c r="C18129" t="s">
        <v>431</v>
      </c>
      <c r="D18129" t="s">
        <v>1</v>
      </c>
      <c r="E18129" s="144" t="s">
        <v>193</v>
      </c>
      <c r="F18129" s="144">
        <v>2085</v>
      </c>
      <c r="G18129" s="147">
        <v>82.059541340793118</v>
      </c>
      <c r="H18129" s="147">
        <v>88.398592500000007</v>
      </c>
      <c r="I18129" s="147">
        <v>95.080749999999995</v>
      </c>
      <c r="J18129" s="147">
        <v>101.7567325</v>
      </c>
      <c r="K18129" s="147">
        <v>108.43537499999999</v>
      </c>
    </row>
    <row r="18130" spans="2:11" x14ac:dyDescent="0.2">
      <c r="B18130" s="21" t="str">
        <f t="shared" si="283"/>
        <v>RocklandWind2090RCP4.5</v>
      </c>
      <c r="C18130" t="s">
        <v>431</v>
      </c>
      <c r="D18130" t="s">
        <v>1</v>
      </c>
      <c r="E18130" s="144" t="s">
        <v>193</v>
      </c>
      <c r="F18130" s="144">
        <v>2090</v>
      </c>
      <c r="G18130" s="147">
        <v>82.080049048430638</v>
      </c>
      <c r="H18130" s="147">
        <v>88.432460000000006</v>
      </c>
      <c r="I18130" s="147">
        <v>95.129833333333323</v>
      </c>
      <c r="J18130" s="147">
        <v>101.81941666666667</v>
      </c>
      <c r="K18130" s="147">
        <v>108.51299</v>
      </c>
    </row>
    <row r="18131" spans="2:11" x14ac:dyDescent="0.2">
      <c r="B18131" s="21" t="str">
        <f t="shared" si="283"/>
        <v>RocklandWind2095RCP4.5</v>
      </c>
      <c r="C18131" t="s">
        <v>431</v>
      </c>
      <c r="D18131" t="s">
        <v>1</v>
      </c>
      <c r="E18131" s="144" t="s">
        <v>193</v>
      </c>
      <c r="F18131" s="144">
        <v>2095</v>
      </c>
      <c r="G18131" s="147">
        <v>82.100556756068173</v>
      </c>
      <c r="H18131" s="147">
        <v>88.466327500000006</v>
      </c>
      <c r="I18131" s="147">
        <v>95.178916666666666</v>
      </c>
      <c r="J18131" s="147">
        <v>101.88210083333333</v>
      </c>
      <c r="K18131" s="147">
        <v>108.59060500000001</v>
      </c>
    </row>
    <row r="18132" spans="2:11" x14ac:dyDescent="0.2">
      <c r="B18132" s="21" t="str">
        <f t="shared" si="283"/>
        <v>RocklandWind2100RCP4.5</v>
      </c>
      <c r="C18132" t="s">
        <v>431</v>
      </c>
      <c r="D18132" t="s">
        <v>1</v>
      </c>
      <c r="E18132" s="144" t="s">
        <v>193</v>
      </c>
      <c r="F18132" s="144">
        <v>2100</v>
      </c>
      <c r="G18132" s="147">
        <v>82.121064463705693</v>
      </c>
      <c r="H18132" s="147">
        <v>88.500195000000005</v>
      </c>
      <c r="I18132" s="147">
        <v>95.227999999999994</v>
      </c>
      <c r="J18132" s="147">
        <v>101.944785</v>
      </c>
      <c r="K18132" s="147">
        <v>108.66822000000001</v>
      </c>
    </row>
    <row r="18133" spans="2:11" x14ac:dyDescent="0.2">
      <c r="B18133" s="21" t="str">
        <f t="shared" si="283"/>
        <v>RocklandWind2023RCP6.0</v>
      </c>
      <c r="C18133" t="s">
        <v>431</v>
      </c>
      <c r="D18133" t="s">
        <v>1</v>
      </c>
      <c r="E18133" s="144" t="s">
        <v>192</v>
      </c>
      <c r="F18133" s="144">
        <v>2023</v>
      </c>
      <c r="G18133" s="147">
        <v>82.194892211200781</v>
      </c>
      <c r="H18133" s="147">
        <v>88.606215000000006</v>
      </c>
      <c r="I18133" s="147">
        <v>95.370500000000007</v>
      </c>
      <c r="J18133" s="147">
        <v>102.11758999999999</v>
      </c>
      <c r="K18133" s="147">
        <v>108.86316000000001</v>
      </c>
    </row>
    <row r="18134" spans="2:11" x14ac:dyDescent="0.2">
      <c r="B18134" s="21" t="str">
        <f t="shared" si="283"/>
        <v>RocklandWind2025RCP6.0</v>
      </c>
      <c r="C18134" t="s">
        <v>431</v>
      </c>
      <c r="D18134" t="s">
        <v>1</v>
      </c>
      <c r="E18134" s="144" t="s">
        <v>192</v>
      </c>
      <c r="F18134" s="144">
        <v>2025</v>
      </c>
      <c r="G18134" s="147">
        <v>82.22633736291165</v>
      </c>
      <c r="H18134" s="147">
        <v>88.643027500000002</v>
      </c>
      <c r="I18134" s="147">
        <v>95.413250000000005</v>
      </c>
      <c r="J18134" s="147">
        <v>102.16672083333333</v>
      </c>
      <c r="K18134" s="147">
        <v>108.91731</v>
      </c>
    </row>
    <row r="18135" spans="2:11" x14ac:dyDescent="0.2">
      <c r="B18135" s="21" t="str">
        <f t="shared" si="283"/>
        <v>RocklandWind2030RCP6.0</v>
      </c>
      <c r="C18135" t="s">
        <v>431</v>
      </c>
      <c r="D18135" t="s">
        <v>1</v>
      </c>
      <c r="E18135" s="144" t="s">
        <v>192</v>
      </c>
      <c r="F18135" s="144">
        <v>2030</v>
      </c>
      <c r="G18135" s="147">
        <v>82.257782514622519</v>
      </c>
      <c r="H18135" s="147">
        <v>88.679840000000013</v>
      </c>
      <c r="I18135" s="147">
        <v>95.456000000000003</v>
      </c>
      <c r="J18135" s="147">
        <v>102.21585166666667</v>
      </c>
      <c r="K18135" s="147">
        <v>108.97146000000001</v>
      </c>
    </row>
    <row r="18136" spans="2:11" x14ac:dyDescent="0.2">
      <c r="B18136" s="21" t="str">
        <f t="shared" si="283"/>
        <v>RocklandWind2035RCP6.0</v>
      </c>
      <c r="C18136" t="s">
        <v>431</v>
      </c>
      <c r="D18136" t="s">
        <v>1</v>
      </c>
      <c r="E18136" s="144" t="s">
        <v>192</v>
      </c>
      <c r="F18136" s="144">
        <v>2035</v>
      </c>
      <c r="G18136" s="147">
        <v>82.289227666333403</v>
      </c>
      <c r="H18136" s="147">
        <v>88.716652500000009</v>
      </c>
      <c r="I18136" s="147">
        <v>95.498750000000001</v>
      </c>
      <c r="J18136" s="147">
        <v>102.2649825</v>
      </c>
      <c r="K18136" s="147">
        <v>109.02561</v>
      </c>
    </row>
    <row r="18137" spans="2:11" x14ac:dyDescent="0.2">
      <c r="B18137" s="21" t="str">
        <f t="shared" si="283"/>
        <v>RocklandWind2040RCP6.0</v>
      </c>
      <c r="C18137" t="s">
        <v>431</v>
      </c>
      <c r="D18137" t="s">
        <v>1</v>
      </c>
      <c r="E18137" s="144" t="s">
        <v>192</v>
      </c>
      <c r="F18137" s="144">
        <v>2040</v>
      </c>
      <c r="G18137" s="147">
        <v>82.320672818044272</v>
      </c>
      <c r="H18137" s="147">
        <v>88.753465000000006</v>
      </c>
      <c r="I18137" s="147">
        <v>95.541499999999999</v>
      </c>
      <c r="J18137" s="147">
        <v>102.31411333333334</v>
      </c>
      <c r="K18137" s="147">
        <v>109.07975999999999</v>
      </c>
    </row>
    <row r="18138" spans="2:11" x14ac:dyDescent="0.2">
      <c r="B18138" s="21" t="str">
        <f t="shared" si="283"/>
        <v>RocklandWind2045RCP6.0</v>
      </c>
      <c r="C18138" t="s">
        <v>431</v>
      </c>
      <c r="D18138" t="s">
        <v>1</v>
      </c>
      <c r="E18138" s="144" t="s">
        <v>192</v>
      </c>
      <c r="F18138" s="144">
        <v>2045</v>
      </c>
      <c r="G18138" s="147">
        <v>82.352117969755142</v>
      </c>
      <c r="H18138" s="147">
        <v>88.790277500000016</v>
      </c>
      <c r="I18138" s="147">
        <v>95.584249999999997</v>
      </c>
      <c r="J18138" s="147">
        <v>102.36324416666668</v>
      </c>
      <c r="K18138" s="147">
        <v>109.13391</v>
      </c>
    </row>
    <row r="18139" spans="2:11" x14ac:dyDescent="0.2">
      <c r="B18139" s="21" t="str">
        <f t="shared" si="283"/>
        <v>RocklandWind2050RCP6.0</v>
      </c>
      <c r="C18139" t="s">
        <v>431</v>
      </c>
      <c r="D18139" t="s">
        <v>1</v>
      </c>
      <c r="E18139" s="144" t="s">
        <v>192</v>
      </c>
      <c r="F18139" s="144">
        <v>2050</v>
      </c>
      <c r="G18139" s="147">
        <v>82.306454140748912</v>
      </c>
      <c r="H18139" s="147">
        <v>88.721070000000012</v>
      </c>
      <c r="I18139" s="147">
        <v>95.488299999999995</v>
      </c>
      <c r="J18139" s="147">
        <v>102.24363600000001</v>
      </c>
      <c r="K18139" s="147">
        <v>108.99095399999999</v>
      </c>
    </row>
    <row r="18140" spans="2:11" x14ac:dyDescent="0.2">
      <c r="B18140" s="21" t="str">
        <f t="shared" si="283"/>
        <v>RocklandWind2055RCP6.0</v>
      </c>
      <c r="C18140" t="s">
        <v>431</v>
      </c>
      <c r="D18140" t="s">
        <v>1</v>
      </c>
      <c r="E18140" s="144" t="s">
        <v>192</v>
      </c>
      <c r="F18140" s="144">
        <v>2055</v>
      </c>
      <c r="G18140" s="147">
        <v>82.229345160031826</v>
      </c>
      <c r="H18140" s="147">
        <v>88.615050000000011</v>
      </c>
      <c r="I18140" s="147">
        <v>95.349599999999995</v>
      </c>
      <c r="J18140" s="147">
        <v>102.07489700000001</v>
      </c>
      <c r="K18140" s="147">
        <v>108.793848</v>
      </c>
    </row>
    <row r="18141" spans="2:11" x14ac:dyDescent="0.2">
      <c r="B18141" s="21" t="str">
        <f t="shared" si="283"/>
        <v>RocklandWind2060RCP6.0</v>
      </c>
      <c r="C18141" t="s">
        <v>431</v>
      </c>
      <c r="D18141" t="s">
        <v>1</v>
      </c>
      <c r="E18141" s="144" t="s">
        <v>192</v>
      </c>
      <c r="F18141" s="144">
        <v>2060</v>
      </c>
      <c r="G18141" s="147">
        <v>82.152236179314727</v>
      </c>
      <c r="H18141" s="147">
        <v>88.50903000000001</v>
      </c>
      <c r="I18141" s="147">
        <v>95.210899999999995</v>
      </c>
      <c r="J18141" s="147">
        <v>101.906158</v>
      </c>
      <c r="K18141" s="147">
        <v>108.59674199999999</v>
      </c>
    </row>
    <row r="18142" spans="2:11" x14ac:dyDescent="0.2">
      <c r="B18142" s="21" t="str">
        <f t="shared" si="283"/>
        <v>RocklandWind2065RCP6.0</v>
      </c>
      <c r="C18142" t="s">
        <v>431</v>
      </c>
      <c r="D18142" t="s">
        <v>1</v>
      </c>
      <c r="E18142" s="144" t="s">
        <v>192</v>
      </c>
      <c r="F18142" s="144">
        <v>2065</v>
      </c>
      <c r="G18142" s="147">
        <v>82.075127198597642</v>
      </c>
      <c r="H18142" s="147">
        <v>88.403010000000009</v>
      </c>
      <c r="I18142" s="147">
        <v>95.072199999999995</v>
      </c>
      <c r="J18142" s="147">
        <v>101.737419</v>
      </c>
      <c r="K18142" s="147">
        <v>108.399636</v>
      </c>
    </row>
    <row r="18143" spans="2:11" x14ac:dyDescent="0.2">
      <c r="B18143" s="21" t="str">
        <f t="shared" si="283"/>
        <v>RocklandWind2070RCP6.0</v>
      </c>
      <c r="C18143" t="s">
        <v>431</v>
      </c>
      <c r="D18143" t="s">
        <v>1</v>
      </c>
      <c r="E18143" s="144" t="s">
        <v>192</v>
      </c>
      <c r="F18143" s="144">
        <v>2070</v>
      </c>
      <c r="G18143" s="147">
        <v>81.998018217880542</v>
      </c>
      <c r="H18143" s="147">
        <v>88.296990000000008</v>
      </c>
      <c r="I18143" s="147">
        <v>94.933499999999995</v>
      </c>
      <c r="J18143" s="147">
        <v>101.56868</v>
      </c>
      <c r="K18143" s="147">
        <v>108.20253</v>
      </c>
    </row>
    <row r="18144" spans="2:11" x14ac:dyDescent="0.2">
      <c r="B18144" s="21" t="str">
        <f t="shared" si="283"/>
        <v>RocklandWind2075RCP6.0</v>
      </c>
      <c r="C18144" t="s">
        <v>431</v>
      </c>
      <c r="D18144" t="s">
        <v>1</v>
      </c>
      <c r="E18144" s="144" t="s">
        <v>192</v>
      </c>
      <c r="F18144" s="144">
        <v>2075</v>
      </c>
      <c r="G18144" s="147">
        <v>82.02877977933683</v>
      </c>
      <c r="H18144" s="147">
        <v>88.34779125</v>
      </c>
      <c r="I18144" s="147">
        <v>95.007125000000002</v>
      </c>
      <c r="J18144" s="147">
        <v>101.66270625</v>
      </c>
      <c r="K18144" s="147">
        <v>108.31895249999999</v>
      </c>
    </row>
    <row r="18145" spans="2:11" x14ac:dyDescent="0.2">
      <c r="B18145" s="21" t="str">
        <f t="shared" si="283"/>
        <v>RocklandWind2080RCP6.0</v>
      </c>
      <c r="C18145" t="s">
        <v>431</v>
      </c>
      <c r="D18145" t="s">
        <v>1</v>
      </c>
      <c r="E18145" s="144" t="s">
        <v>192</v>
      </c>
      <c r="F18145" s="144">
        <v>2080</v>
      </c>
      <c r="G18145" s="147">
        <v>82.059541340793118</v>
      </c>
      <c r="H18145" s="147">
        <v>88.398592500000007</v>
      </c>
      <c r="I18145" s="147">
        <v>95.080749999999995</v>
      </c>
      <c r="J18145" s="147">
        <v>101.7567325</v>
      </c>
      <c r="K18145" s="147">
        <v>108.43537499999999</v>
      </c>
    </row>
    <row r="18146" spans="2:11" x14ac:dyDescent="0.2">
      <c r="B18146" s="21" t="str">
        <f t="shared" si="283"/>
        <v>RocklandWind2085RCP6.0</v>
      </c>
      <c r="C18146" t="s">
        <v>431</v>
      </c>
      <c r="D18146" t="s">
        <v>1</v>
      </c>
      <c r="E18146" s="144" t="s">
        <v>192</v>
      </c>
      <c r="F18146" s="144">
        <v>2085</v>
      </c>
      <c r="G18146" s="147">
        <v>82.090302902249405</v>
      </c>
      <c r="H18146" s="147">
        <v>88.449393750000013</v>
      </c>
      <c r="I18146" s="147">
        <v>95.154374999999987</v>
      </c>
      <c r="J18146" s="147">
        <v>101.85075875</v>
      </c>
      <c r="K18146" s="147">
        <v>108.55179750000001</v>
      </c>
    </row>
    <row r="18147" spans="2:11" x14ac:dyDescent="0.2">
      <c r="B18147" s="21" t="str">
        <f t="shared" si="283"/>
        <v>RocklandWind2090RCP6.0</v>
      </c>
      <c r="C18147" t="s">
        <v>431</v>
      </c>
      <c r="D18147" t="s">
        <v>1</v>
      </c>
      <c r="E18147" s="144" t="s">
        <v>192</v>
      </c>
      <c r="F18147" s="144">
        <v>2090</v>
      </c>
      <c r="G18147" s="147">
        <v>81.995283856862201</v>
      </c>
      <c r="H18147" s="147">
        <v>88.341165000000004</v>
      </c>
      <c r="I18147" s="147">
        <v>95.031666666666666</v>
      </c>
      <c r="J18147" s="147">
        <v>101.71437833333333</v>
      </c>
      <c r="K18147" s="147">
        <v>108.40108000000001</v>
      </c>
    </row>
    <row r="18148" spans="2:11" x14ac:dyDescent="0.2">
      <c r="B18148" s="21" t="str">
        <f t="shared" si="283"/>
        <v>RocklandWind2095RCP6.0</v>
      </c>
      <c r="C18148" t="s">
        <v>431</v>
      </c>
      <c r="D18148" t="s">
        <v>1</v>
      </c>
      <c r="E18148" s="144" t="s">
        <v>192</v>
      </c>
      <c r="F18148" s="144">
        <v>2095</v>
      </c>
      <c r="G18148" s="147">
        <v>81.869503250018724</v>
      </c>
      <c r="H18148" s="147">
        <v>88.182135000000002</v>
      </c>
      <c r="I18148" s="147">
        <v>94.835333333333324</v>
      </c>
      <c r="J18148" s="147">
        <v>101.48397166666668</v>
      </c>
      <c r="K18148" s="147">
        <v>108.13394</v>
      </c>
    </row>
    <row r="18149" spans="2:11" x14ac:dyDescent="0.2">
      <c r="B18149" s="21" t="str">
        <f t="shared" si="283"/>
        <v>RocklandWind2100RCP6.0</v>
      </c>
      <c r="C18149" t="s">
        <v>431</v>
      </c>
      <c r="D18149" t="s">
        <v>1</v>
      </c>
      <c r="E18149" s="144" t="s">
        <v>192</v>
      </c>
      <c r="F18149" s="144">
        <v>2100</v>
      </c>
      <c r="G18149" s="147">
        <v>81.743722643175232</v>
      </c>
      <c r="H18149" s="147">
        <v>88.023105000000001</v>
      </c>
      <c r="I18149" s="147">
        <v>94.638999999999996</v>
      </c>
      <c r="J18149" s="147">
        <v>101.25356500000001</v>
      </c>
      <c r="K18149" s="147">
        <v>107.8668</v>
      </c>
    </row>
    <row r="18150" spans="2:11" x14ac:dyDescent="0.2">
      <c r="B18150" s="21" t="str">
        <f t="shared" si="283"/>
        <v>RocklandWind2023RCP8.5</v>
      </c>
      <c r="C18150" t="s">
        <v>431</v>
      </c>
      <c r="D18150" t="s">
        <v>1</v>
      </c>
      <c r="E18150" s="144" t="s">
        <v>191</v>
      </c>
      <c r="F18150" s="144">
        <v>2023</v>
      </c>
      <c r="G18150" s="147">
        <v>82.194892211200781</v>
      </c>
      <c r="H18150" s="147">
        <v>88.606215000000006</v>
      </c>
      <c r="I18150" s="147">
        <v>95.370500000000007</v>
      </c>
      <c r="J18150" s="147">
        <v>102.11758999999999</v>
      </c>
      <c r="K18150" s="147">
        <v>108.86316000000001</v>
      </c>
    </row>
    <row r="18151" spans="2:11" x14ac:dyDescent="0.2">
      <c r="B18151" s="21" t="str">
        <f t="shared" si="283"/>
        <v>RocklandWind2025RCP8.5</v>
      </c>
      <c r="C18151" t="s">
        <v>431</v>
      </c>
      <c r="D18151" t="s">
        <v>1</v>
      </c>
      <c r="E18151" s="144" t="s">
        <v>191</v>
      </c>
      <c r="F18151" s="144">
        <v>2025</v>
      </c>
      <c r="G18151" s="147">
        <v>82.257782514622519</v>
      </c>
      <c r="H18151" s="147">
        <v>88.679840000000013</v>
      </c>
      <c r="I18151" s="147">
        <v>95.456000000000003</v>
      </c>
      <c r="J18151" s="147">
        <v>102.21585166666667</v>
      </c>
      <c r="K18151" s="147">
        <v>108.97146000000001</v>
      </c>
    </row>
    <row r="18152" spans="2:11" x14ac:dyDescent="0.2">
      <c r="B18152" s="21" t="str">
        <f t="shared" si="283"/>
        <v>RocklandWind2030RCP8.5</v>
      </c>
      <c r="C18152" t="s">
        <v>431</v>
      </c>
      <c r="D18152" t="s">
        <v>1</v>
      </c>
      <c r="E18152" s="144" t="s">
        <v>191</v>
      </c>
      <c r="F18152" s="144">
        <v>2030</v>
      </c>
      <c r="G18152" s="147">
        <v>82.320672818044272</v>
      </c>
      <c r="H18152" s="147">
        <v>88.753465000000006</v>
      </c>
      <c r="I18152" s="147">
        <v>95.541499999999999</v>
      </c>
      <c r="J18152" s="147">
        <v>102.31411333333334</v>
      </c>
      <c r="K18152" s="147">
        <v>109.07975999999999</v>
      </c>
    </row>
    <row r="18153" spans="2:11" x14ac:dyDescent="0.2">
      <c r="B18153" s="21" t="str">
        <f t="shared" si="283"/>
        <v>RocklandWind2035RCP8.5</v>
      </c>
      <c r="C18153" t="s">
        <v>431</v>
      </c>
      <c r="D18153" t="s">
        <v>1</v>
      </c>
      <c r="E18153" s="144" t="s">
        <v>191</v>
      </c>
      <c r="F18153" s="144">
        <v>2035</v>
      </c>
      <c r="G18153" s="147">
        <v>82.383563121466011</v>
      </c>
      <c r="H18153" s="147">
        <v>88.827090000000013</v>
      </c>
      <c r="I18153" s="147">
        <v>95.626999999999995</v>
      </c>
      <c r="J18153" s="147">
        <v>102.41237500000001</v>
      </c>
      <c r="K18153" s="147">
        <v>109.18805999999999</v>
      </c>
    </row>
    <row r="18154" spans="2:11" x14ac:dyDescent="0.2">
      <c r="B18154" s="21" t="str">
        <f t="shared" si="283"/>
        <v>RocklandWind2040RCP8.5</v>
      </c>
      <c r="C18154" t="s">
        <v>431</v>
      </c>
      <c r="D18154" t="s">
        <v>1</v>
      </c>
      <c r="E18154" s="144" t="s">
        <v>191</v>
      </c>
      <c r="F18154" s="144">
        <v>2040</v>
      </c>
      <c r="G18154" s="147">
        <v>82.255048153604193</v>
      </c>
      <c r="H18154" s="147">
        <v>88.650390000000016</v>
      </c>
      <c r="I18154" s="147">
        <v>95.395833333333329</v>
      </c>
      <c r="J18154" s="147">
        <v>102.13114333333334</v>
      </c>
      <c r="K18154" s="147">
        <v>108.85955</v>
      </c>
    </row>
    <row r="18155" spans="2:11" x14ac:dyDescent="0.2">
      <c r="B18155" s="21" t="str">
        <f t="shared" si="283"/>
        <v>RocklandWind2045RCP8.5</v>
      </c>
      <c r="C18155" t="s">
        <v>431</v>
      </c>
      <c r="D18155" t="s">
        <v>1</v>
      </c>
      <c r="E18155" s="144" t="s">
        <v>191</v>
      </c>
      <c r="F18155" s="144">
        <v>2045</v>
      </c>
      <c r="G18155" s="147">
        <v>82.12653318574236</v>
      </c>
      <c r="H18155" s="147">
        <v>88.473690000000005</v>
      </c>
      <c r="I18155" s="147">
        <v>95.164666666666662</v>
      </c>
      <c r="J18155" s="147">
        <v>101.84991166666667</v>
      </c>
      <c r="K18155" s="147">
        <v>108.53103999999999</v>
      </c>
    </row>
    <row r="18156" spans="2:11" x14ac:dyDescent="0.2">
      <c r="B18156" s="21" t="str">
        <f t="shared" si="283"/>
        <v>RocklandWind2050RCP8.5</v>
      </c>
      <c r="C18156" t="s">
        <v>431</v>
      </c>
      <c r="D18156" t="s">
        <v>1</v>
      </c>
      <c r="E18156" s="144" t="s">
        <v>191</v>
      </c>
      <c r="F18156" s="144">
        <v>2050</v>
      </c>
      <c r="G18156" s="147">
        <v>82.039033633155597</v>
      </c>
      <c r="H18156" s="147">
        <v>88.364725000000007</v>
      </c>
      <c r="I18156" s="147">
        <v>95.031666666666666</v>
      </c>
      <c r="J18156" s="147">
        <v>101.69404833333333</v>
      </c>
      <c r="K18156" s="147">
        <v>108.35776</v>
      </c>
    </row>
    <row r="18157" spans="2:11" x14ac:dyDescent="0.2">
      <c r="B18157" s="21" t="str">
        <f t="shared" si="283"/>
        <v>RocklandWind2055RCP8.5</v>
      </c>
      <c r="C18157" t="s">
        <v>431</v>
      </c>
      <c r="D18157" t="s">
        <v>1</v>
      </c>
      <c r="E18157" s="144" t="s">
        <v>191</v>
      </c>
      <c r="F18157" s="144">
        <v>2055</v>
      </c>
      <c r="G18157" s="147">
        <v>82.080049048430638</v>
      </c>
      <c r="H18157" s="147">
        <v>88.432460000000006</v>
      </c>
      <c r="I18157" s="147">
        <v>95.129833333333323</v>
      </c>
      <c r="J18157" s="147">
        <v>101.81941666666667</v>
      </c>
      <c r="K18157" s="147">
        <v>108.51299</v>
      </c>
    </row>
    <row r="18158" spans="2:11" x14ac:dyDescent="0.2">
      <c r="B18158" s="21" t="str">
        <f t="shared" si="283"/>
        <v>RocklandWind2060RCP8.5</v>
      </c>
      <c r="C18158" t="s">
        <v>431</v>
      </c>
      <c r="D18158" t="s">
        <v>1</v>
      </c>
      <c r="E18158" s="144" t="s">
        <v>191</v>
      </c>
      <c r="F18158" s="144">
        <v>2060</v>
      </c>
      <c r="G18158" s="147">
        <v>81.995283856862201</v>
      </c>
      <c r="H18158" s="147">
        <v>88.341165000000004</v>
      </c>
      <c r="I18158" s="147">
        <v>95.031666666666666</v>
      </c>
      <c r="J18158" s="147">
        <v>101.71437833333333</v>
      </c>
      <c r="K18158" s="147">
        <v>108.40108000000001</v>
      </c>
    </row>
    <row r="18159" spans="2:11" x14ac:dyDescent="0.2">
      <c r="B18159" s="21" t="str">
        <f t="shared" si="283"/>
        <v>RocklandWind2065RCP8.5</v>
      </c>
      <c r="C18159" t="s">
        <v>431</v>
      </c>
      <c r="D18159" t="s">
        <v>1</v>
      </c>
      <c r="E18159" s="144" t="s">
        <v>191</v>
      </c>
      <c r="F18159" s="144">
        <v>2065</v>
      </c>
      <c r="G18159" s="147">
        <v>81.869503250018724</v>
      </c>
      <c r="H18159" s="147">
        <v>88.182135000000002</v>
      </c>
      <c r="I18159" s="147">
        <v>94.835333333333324</v>
      </c>
      <c r="J18159" s="147">
        <v>101.48397166666668</v>
      </c>
      <c r="K18159" s="147">
        <v>108.13394</v>
      </c>
    </row>
    <row r="18160" spans="2:11" x14ac:dyDescent="0.2">
      <c r="B18160" s="21" t="str">
        <f t="shared" si="283"/>
        <v>RocklandWind2070RCP8.5</v>
      </c>
      <c r="C18160" t="s">
        <v>431</v>
      </c>
      <c r="D18160" t="s">
        <v>1</v>
      </c>
      <c r="E18160" s="144" t="s">
        <v>191</v>
      </c>
      <c r="F18160" s="144">
        <v>2070</v>
      </c>
      <c r="G18160" s="147">
        <v>81.823019112706987</v>
      </c>
      <c r="H18160" s="147">
        <v>88.129125000000002</v>
      </c>
      <c r="I18160" s="147">
        <v>94.771999999999991</v>
      </c>
      <c r="J18160" s="147">
        <v>101.40942833333334</v>
      </c>
      <c r="K18160" s="147">
        <v>108.05091</v>
      </c>
    </row>
    <row r="18161" spans="2:11" x14ac:dyDescent="0.2">
      <c r="B18161" s="21" t="str">
        <f t="shared" si="283"/>
        <v>RocklandWind2075RCP8.5</v>
      </c>
      <c r="C18161" t="s">
        <v>431</v>
      </c>
      <c r="D18161" t="s">
        <v>1</v>
      </c>
      <c r="E18161" s="144" t="s">
        <v>191</v>
      </c>
      <c r="F18161" s="144">
        <v>2075</v>
      </c>
      <c r="G18161" s="147">
        <v>81.902315582238757</v>
      </c>
      <c r="H18161" s="147">
        <v>88.235145000000003</v>
      </c>
      <c r="I18161" s="147">
        <v>94.905000000000001</v>
      </c>
      <c r="J18161" s="147">
        <v>101.56529166666667</v>
      </c>
      <c r="K18161" s="147">
        <v>108.23502000000001</v>
      </c>
    </row>
    <row r="18162" spans="2:11" x14ac:dyDescent="0.2">
      <c r="B18162" s="21" t="str">
        <f t="shared" si="283"/>
        <v>RocklandWind2080RCP8.5</v>
      </c>
      <c r="C18162" t="s">
        <v>431</v>
      </c>
      <c r="D18162" t="s">
        <v>1</v>
      </c>
      <c r="E18162" s="144" t="s">
        <v>191</v>
      </c>
      <c r="F18162" s="144">
        <v>2080</v>
      </c>
      <c r="G18162" s="147">
        <v>81.981612051770512</v>
      </c>
      <c r="H18162" s="147">
        <v>88.341165000000004</v>
      </c>
      <c r="I18162" s="147">
        <v>95.037999999999997</v>
      </c>
      <c r="J18162" s="147">
        <v>101.721155</v>
      </c>
      <c r="K18162" s="147">
        <v>108.41913000000001</v>
      </c>
    </row>
    <row r="18163" spans="2:11" x14ac:dyDescent="0.2">
      <c r="B18163" s="21" t="str">
        <f t="shared" si="283"/>
        <v>RocklandWind2085RCP8.5</v>
      </c>
      <c r="C18163" t="s">
        <v>431</v>
      </c>
      <c r="D18163" t="s">
        <v>1</v>
      </c>
      <c r="E18163" s="144" t="s">
        <v>191</v>
      </c>
      <c r="F18163" s="144">
        <v>2085</v>
      </c>
      <c r="G18163" s="147">
        <v>81.957002802605487</v>
      </c>
      <c r="H18163" s="147">
        <v>88.296990000000008</v>
      </c>
      <c r="I18163" s="147">
        <v>94.976249999999993</v>
      </c>
      <c r="J18163" s="147">
        <v>101.64491749999999</v>
      </c>
      <c r="K18163" s="147">
        <v>108.32166000000001</v>
      </c>
    </row>
    <row r="18164" spans="2:11" x14ac:dyDescent="0.2">
      <c r="B18164" s="21" t="str">
        <f t="shared" si="283"/>
        <v>RocklandWind2090RCP8.5</v>
      </c>
      <c r="C18164" t="s">
        <v>431</v>
      </c>
      <c r="D18164" t="s">
        <v>1</v>
      </c>
      <c r="E18164" s="144" t="s">
        <v>191</v>
      </c>
      <c r="F18164" s="144">
        <v>2090</v>
      </c>
      <c r="G18164" s="147">
        <v>81.932393553440463</v>
      </c>
      <c r="H18164" s="147">
        <v>88.252815000000012</v>
      </c>
      <c r="I18164" s="147">
        <v>94.914500000000004</v>
      </c>
      <c r="J18164" s="147">
        <v>101.56868</v>
      </c>
      <c r="K18164" s="147">
        <v>108.22418999999999</v>
      </c>
    </row>
    <row r="18165" spans="2:11" x14ac:dyDescent="0.2">
      <c r="B18165" s="21" t="str">
        <f t="shared" si="283"/>
        <v>RocklandWind2095RCP8.5</v>
      </c>
      <c r="C18165" t="s">
        <v>431</v>
      </c>
      <c r="D18165" t="s">
        <v>1</v>
      </c>
      <c r="E18165" s="144" t="s">
        <v>191</v>
      </c>
      <c r="F18165" s="144">
        <v>2095</v>
      </c>
      <c r="G18165" s="147">
        <v>81.932393553440463</v>
      </c>
      <c r="H18165" s="147">
        <v>88.252815000000012</v>
      </c>
      <c r="I18165" s="147">
        <v>94.914500000000004</v>
      </c>
      <c r="J18165" s="147">
        <v>101.56868</v>
      </c>
      <c r="K18165" s="147">
        <v>108.22418999999999</v>
      </c>
    </row>
    <row r="18166" spans="2:11" x14ac:dyDescent="0.2">
      <c r="B18166" s="21" t="str">
        <f t="shared" si="283"/>
        <v>RocklandWind2100RCP8.5</v>
      </c>
      <c r="C18166" t="s">
        <v>431</v>
      </c>
      <c r="D18166" t="s">
        <v>1</v>
      </c>
      <c r="E18166" s="144" t="s">
        <v>191</v>
      </c>
      <c r="F18166" s="144">
        <v>2100</v>
      </c>
      <c r="G18166" s="147">
        <v>81.932393553440463</v>
      </c>
      <c r="H18166" s="147">
        <v>88.252815000000012</v>
      </c>
      <c r="I18166" s="147">
        <v>94.914500000000004</v>
      </c>
      <c r="J18166" s="147">
        <v>101.56868</v>
      </c>
      <c r="K18166" s="147">
        <v>108.22418999999999</v>
      </c>
    </row>
    <row r="18167" spans="2:11" x14ac:dyDescent="0.2">
      <c r="B18167" s="21" t="str">
        <f t="shared" si="283"/>
        <v>SarniaIce Accretion2023RCP4.5</v>
      </c>
      <c r="C18167" t="s">
        <v>432</v>
      </c>
      <c r="D18167" t="s">
        <v>486</v>
      </c>
      <c r="E18167" s="144" t="s">
        <v>193</v>
      </c>
      <c r="F18167" s="144">
        <v>2023</v>
      </c>
      <c r="G18167" s="147">
        <v>14.543183821605398</v>
      </c>
      <c r="H18167" s="147">
        <v>17.493079999999999</v>
      </c>
      <c r="I18167" s="147">
        <v>21.207999999999998</v>
      </c>
      <c r="J18167" s="147">
        <v>24.039619999999999</v>
      </c>
      <c r="K18167" s="147">
        <v>26.860679999999999</v>
      </c>
    </row>
    <row r="18168" spans="2:11" x14ac:dyDescent="0.2">
      <c r="B18168" s="21" t="str">
        <f t="shared" si="283"/>
        <v>SarniaIce Accretion2025RCP4.5</v>
      </c>
      <c r="C18168" t="s">
        <v>432</v>
      </c>
      <c r="D18168" t="s">
        <v>486</v>
      </c>
      <c r="E18168" s="144" t="s">
        <v>193</v>
      </c>
      <c r="F18168" s="144">
        <v>2025</v>
      </c>
      <c r="G18168" s="147">
        <v>14.59166110101075</v>
      </c>
      <c r="H18168" s="147">
        <v>17.560033333333333</v>
      </c>
      <c r="I18168" s="147">
        <v>21.303333333333331</v>
      </c>
      <c r="J18168" s="147">
        <v>24.151489999999999</v>
      </c>
      <c r="K18168" s="147">
        <v>26.99466</v>
      </c>
    </row>
    <row r="18169" spans="2:11" x14ac:dyDescent="0.2">
      <c r="B18169" s="21" t="str">
        <f t="shared" si="283"/>
        <v>SarniaIce Accretion2030RCP4.5</v>
      </c>
      <c r="C18169" t="s">
        <v>432</v>
      </c>
      <c r="D18169" t="s">
        <v>486</v>
      </c>
      <c r="E18169" s="144" t="s">
        <v>193</v>
      </c>
      <c r="F18169" s="144">
        <v>2030</v>
      </c>
      <c r="G18169" s="147">
        <v>14.640138380416101</v>
      </c>
      <c r="H18169" s="147">
        <v>17.626986666666664</v>
      </c>
      <c r="I18169" s="147">
        <v>21.398666666666667</v>
      </c>
      <c r="J18169" s="147">
        <v>24.263359999999999</v>
      </c>
      <c r="K18169" s="147">
        <v>27.128639999999997</v>
      </c>
    </row>
    <row r="18170" spans="2:11" x14ac:dyDescent="0.2">
      <c r="B18170" s="21" t="str">
        <f t="shared" si="283"/>
        <v>SarniaIce Accretion2035RCP4.5</v>
      </c>
      <c r="C18170" t="s">
        <v>432</v>
      </c>
      <c r="D18170" t="s">
        <v>486</v>
      </c>
      <c r="E18170" s="144" t="s">
        <v>193</v>
      </c>
      <c r="F18170" s="144">
        <v>2035</v>
      </c>
      <c r="G18170" s="147">
        <v>14.688615659821451</v>
      </c>
      <c r="H18170" s="147">
        <v>17.693939999999998</v>
      </c>
      <c r="I18170" s="147">
        <v>21.494</v>
      </c>
      <c r="J18170" s="147">
        <v>24.375230000000002</v>
      </c>
      <c r="K18170" s="147">
        <v>27.262619999999998</v>
      </c>
    </row>
    <row r="18171" spans="2:11" x14ac:dyDescent="0.2">
      <c r="B18171" s="21" t="str">
        <f t="shared" si="283"/>
        <v>SarniaIce Accretion2040RCP4.5</v>
      </c>
      <c r="C18171" t="s">
        <v>432</v>
      </c>
      <c r="D18171" t="s">
        <v>486</v>
      </c>
      <c r="E18171" s="144" t="s">
        <v>193</v>
      </c>
      <c r="F18171" s="144">
        <v>2040</v>
      </c>
      <c r="G18171" s="147">
        <v>14.737092939226804</v>
      </c>
      <c r="H18171" s="147">
        <v>17.760893333333332</v>
      </c>
      <c r="I18171" s="147">
        <v>21.589333333333332</v>
      </c>
      <c r="J18171" s="147">
        <v>24.487100000000002</v>
      </c>
      <c r="K18171" s="147">
        <v>27.396599999999999</v>
      </c>
    </row>
    <row r="18172" spans="2:11" x14ac:dyDescent="0.2">
      <c r="B18172" s="21" t="str">
        <f t="shared" si="283"/>
        <v>SarniaIce Accretion2045RCP4.5</v>
      </c>
      <c r="C18172" t="s">
        <v>432</v>
      </c>
      <c r="D18172" t="s">
        <v>486</v>
      </c>
      <c r="E18172" s="144" t="s">
        <v>193</v>
      </c>
      <c r="F18172" s="144">
        <v>2045</v>
      </c>
      <c r="G18172" s="147">
        <v>14.785570218632156</v>
      </c>
      <c r="H18172" s="147">
        <v>17.827846666666662</v>
      </c>
      <c r="I18172" s="147">
        <v>21.684666666666669</v>
      </c>
      <c r="J18172" s="147">
        <v>24.598970000000001</v>
      </c>
      <c r="K18172" s="147">
        <v>27.530579999999997</v>
      </c>
    </row>
    <row r="18173" spans="2:11" x14ac:dyDescent="0.2">
      <c r="B18173" s="21" t="str">
        <f t="shared" si="283"/>
        <v>SarniaIce Accretion2050RCP4.5</v>
      </c>
      <c r="C18173" t="s">
        <v>432</v>
      </c>
      <c r="D18173" t="s">
        <v>486</v>
      </c>
      <c r="E18173" s="144" t="s">
        <v>193</v>
      </c>
      <c r="F18173" s="144">
        <v>2050</v>
      </c>
      <c r="G18173" s="147">
        <v>14.616665171440879</v>
      </c>
      <c r="H18173" s="147">
        <v>17.664723999999996</v>
      </c>
      <c r="I18173" s="147">
        <v>21.524799999999999</v>
      </c>
      <c r="J18173" s="147">
        <v>24.437380000000001</v>
      </c>
      <c r="K18173" s="147">
        <v>27.370727999999996</v>
      </c>
    </row>
    <row r="18174" spans="2:11" x14ac:dyDescent="0.2">
      <c r="B18174" s="21" t="str">
        <f t="shared" si="283"/>
        <v>SarniaIce Accretion2055RCP4.5</v>
      </c>
      <c r="C18174" t="s">
        <v>432</v>
      </c>
      <c r="D18174" t="s">
        <v>486</v>
      </c>
      <c r="E18174" s="144" t="s">
        <v>193</v>
      </c>
      <c r="F18174" s="144">
        <v>2055</v>
      </c>
      <c r="G18174" s="147">
        <v>14.399282844844251</v>
      </c>
      <c r="H18174" s="147">
        <v>17.434647999999996</v>
      </c>
      <c r="I18174" s="147">
        <v>21.269600000000001</v>
      </c>
      <c r="J18174" s="147">
        <v>24.163920000000001</v>
      </c>
      <c r="K18174" s="147">
        <v>27.076895999999998</v>
      </c>
    </row>
    <row r="18175" spans="2:11" x14ac:dyDescent="0.2">
      <c r="B18175" s="21" t="str">
        <f t="shared" si="283"/>
        <v>SarniaIce Accretion2060RCP4.5</v>
      </c>
      <c r="C18175" t="s">
        <v>432</v>
      </c>
      <c r="D18175" t="s">
        <v>486</v>
      </c>
      <c r="E18175" s="144" t="s">
        <v>193</v>
      </c>
      <c r="F18175" s="144">
        <v>2060</v>
      </c>
      <c r="G18175" s="147">
        <v>14.181900518247621</v>
      </c>
      <c r="H18175" s="147">
        <v>17.204571999999999</v>
      </c>
      <c r="I18175" s="147">
        <v>21.014399999999998</v>
      </c>
      <c r="J18175" s="147">
        <v>23.890460000000001</v>
      </c>
      <c r="K18175" s="147">
        <v>26.783063999999996</v>
      </c>
    </row>
    <row r="18176" spans="2:11" x14ac:dyDescent="0.2">
      <c r="B18176" s="21" t="str">
        <f t="shared" si="283"/>
        <v>SarniaIce Accretion2065RCP4.5</v>
      </c>
      <c r="C18176" t="s">
        <v>432</v>
      </c>
      <c r="D18176" t="s">
        <v>486</v>
      </c>
      <c r="E18176" s="144" t="s">
        <v>193</v>
      </c>
      <c r="F18176" s="144">
        <v>2065</v>
      </c>
      <c r="G18176" s="147">
        <v>13.964518191650994</v>
      </c>
      <c r="H18176" s="147">
        <v>16.974495999999998</v>
      </c>
      <c r="I18176" s="147">
        <v>20.7592</v>
      </c>
      <c r="J18176" s="147">
        <v>23.617000000000001</v>
      </c>
      <c r="K18176" s="147">
        <v>26.489231999999998</v>
      </c>
    </row>
    <row r="18177" spans="2:11" x14ac:dyDescent="0.2">
      <c r="B18177" s="21" t="str">
        <f t="shared" si="283"/>
        <v>SarniaIce Accretion2070RCP4.5</v>
      </c>
      <c r="C18177" t="s">
        <v>432</v>
      </c>
      <c r="D18177" t="s">
        <v>486</v>
      </c>
      <c r="E18177" s="144" t="s">
        <v>193</v>
      </c>
      <c r="F18177" s="144">
        <v>2070</v>
      </c>
      <c r="G18177" s="147">
        <v>13.747135865054366</v>
      </c>
      <c r="H18177" s="147">
        <v>16.744419999999998</v>
      </c>
      <c r="I18177" s="147">
        <v>20.503999999999998</v>
      </c>
      <c r="J18177" s="147">
        <v>23.343540000000001</v>
      </c>
      <c r="K18177" s="147">
        <v>26.195399999999996</v>
      </c>
    </row>
    <row r="18178" spans="2:11" x14ac:dyDescent="0.2">
      <c r="B18178" s="21" t="str">
        <f t="shared" si="283"/>
        <v>SarniaIce Accretion2075RCP4.5</v>
      </c>
      <c r="C18178" t="s">
        <v>432</v>
      </c>
      <c r="D18178" t="s">
        <v>486</v>
      </c>
      <c r="E18178" s="144" t="s">
        <v>193</v>
      </c>
      <c r="F18178" s="144">
        <v>2075</v>
      </c>
      <c r="G18178" s="147">
        <v>13.50474946802761</v>
      </c>
      <c r="H18178" s="147">
        <v>16.467476666666666</v>
      </c>
      <c r="I18178" s="147">
        <v>20.181333333333331</v>
      </c>
      <c r="J18178" s="147">
        <v>22.991356666666668</v>
      </c>
      <c r="K18178" s="147">
        <v>25.807319999999997</v>
      </c>
    </row>
    <row r="18179" spans="2:11" x14ac:dyDescent="0.2">
      <c r="B18179" s="21" t="str">
        <f t="shared" si="283"/>
        <v>SarniaIce Accretion2080RCP4.5</v>
      </c>
      <c r="C18179" t="s">
        <v>432</v>
      </c>
      <c r="D18179" t="s">
        <v>486</v>
      </c>
      <c r="E18179" s="144" t="s">
        <v>193</v>
      </c>
      <c r="F18179" s="144">
        <v>2080</v>
      </c>
      <c r="G18179" s="147">
        <v>13.262363071000854</v>
      </c>
      <c r="H18179" s="147">
        <v>16.190533333333331</v>
      </c>
      <c r="I18179" s="147">
        <v>19.858666666666664</v>
      </c>
      <c r="J18179" s="147">
        <v>22.639173333333332</v>
      </c>
      <c r="K18179" s="147">
        <v>25.419239999999999</v>
      </c>
    </row>
    <row r="18180" spans="2:11" x14ac:dyDescent="0.2">
      <c r="B18180" s="21" t="str">
        <f t="shared" si="283"/>
        <v>SarniaIce Accretion2085RCP4.5</v>
      </c>
      <c r="C18180" t="s">
        <v>432</v>
      </c>
      <c r="D18180" t="s">
        <v>486</v>
      </c>
      <c r="E18180" s="144" t="s">
        <v>193</v>
      </c>
      <c r="F18180" s="144">
        <v>2085</v>
      </c>
      <c r="G18180" s="147">
        <v>13.019976673974096</v>
      </c>
      <c r="H18180" s="147">
        <v>15.913589999999999</v>
      </c>
      <c r="I18180" s="147">
        <v>19.535999999999998</v>
      </c>
      <c r="J18180" s="147">
        <v>22.286989999999999</v>
      </c>
      <c r="K18180" s="147">
        <v>25.03116</v>
      </c>
    </row>
    <row r="18181" spans="2:11" x14ac:dyDescent="0.2">
      <c r="B18181" s="21" t="str">
        <f t="shared" si="283"/>
        <v>SarniaIce Accretion2090RCP4.5</v>
      </c>
      <c r="C18181" t="s">
        <v>432</v>
      </c>
      <c r="D18181" t="s">
        <v>486</v>
      </c>
      <c r="E18181" s="144" t="s">
        <v>193</v>
      </c>
      <c r="F18181" s="144">
        <v>2090</v>
      </c>
      <c r="G18181" s="147">
        <v>12.77759027694734</v>
      </c>
      <c r="H18181" s="147">
        <v>15.636646666666666</v>
      </c>
      <c r="I18181" s="147">
        <v>19.213333333333331</v>
      </c>
      <c r="J18181" s="147">
        <v>21.934806666666667</v>
      </c>
      <c r="K18181" s="147">
        <v>24.643079999999998</v>
      </c>
    </row>
    <row r="18182" spans="2:11" x14ac:dyDescent="0.2">
      <c r="B18182" s="21" t="str">
        <f t="shared" si="283"/>
        <v>SarniaIce Accretion2095RCP4.5</v>
      </c>
      <c r="C18182" t="s">
        <v>432</v>
      </c>
      <c r="D18182" t="s">
        <v>486</v>
      </c>
      <c r="E18182" s="144" t="s">
        <v>193</v>
      </c>
      <c r="F18182" s="144">
        <v>2095</v>
      </c>
      <c r="G18182" s="147">
        <v>12.535203879920584</v>
      </c>
      <c r="H18182" s="147">
        <v>15.359703333333334</v>
      </c>
      <c r="I18182" s="147">
        <v>18.890666666666664</v>
      </c>
      <c r="J18182" s="147">
        <v>21.582623333333331</v>
      </c>
      <c r="K18182" s="147">
        <v>24.254999999999999</v>
      </c>
    </row>
    <row r="18183" spans="2:11" x14ac:dyDescent="0.2">
      <c r="B18183" s="21" t="str">
        <f t="shared" si="283"/>
        <v>SarniaIce Accretion2100RCP4.5</v>
      </c>
      <c r="C18183" t="s">
        <v>432</v>
      </c>
      <c r="D18183" t="s">
        <v>486</v>
      </c>
      <c r="E18183" s="144" t="s">
        <v>193</v>
      </c>
      <c r="F18183" s="144">
        <v>2100</v>
      </c>
      <c r="G18183" s="147">
        <v>12.292817482893827</v>
      </c>
      <c r="H18183" s="147">
        <v>15.08276</v>
      </c>
      <c r="I18183" s="147">
        <v>18.567999999999998</v>
      </c>
      <c r="J18183" s="147">
        <v>21.230439999999998</v>
      </c>
      <c r="K18183" s="147">
        <v>23.86692</v>
      </c>
    </row>
    <row r="18184" spans="2:11" x14ac:dyDescent="0.2">
      <c r="B18184" s="21" t="str">
        <f t="shared" si="283"/>
        <v>SarniaIce Accretion2023RCP6.0</v>
      </c>
      <c r="C18184" t="s">
        <v>432</v>
      </c>
      <c r="D18184" t="s">
        <v>486</v>
      </c>
      <c r="E18184" s="144" t="s">
        <v>192</v>
      </c>
      <c r="F18184" s="144">
        <v>2023</v>
      </c>
      <c r="G18184" s="147">
        <v>14.543183821605398</v>
      </c>
      <c r="H18184" s="147">
        <v>17.493079999999999</v>
      </c>
      <c r="I18184" s="147">
        <v>21.207999999999998</v>
      </c>
      <c r="J18184" s="147">
        <v>24.039619999999999</v>
      </c>
      <c r="K18184" s="147">
        <v>26.860679999999999</v>
      </c>
    </row>
    <row r="18185" spans="2:11" x14ac:dyDescent="0.2">
      <c r="B18185" s="21" t="str">
        <f t="shared" si="283"/>
        <v>SarniaIce Accretion2025RCP6.0</v>
      </c>
      <c r="C18185" t="s">
        <v>432</v>
      </c>
      <c r="D18185" t="s">
        <v>486</v>
      </c>
      <c r="E18185" s="144" t="s">
        <v>192</v>
      </c>
      <c r="F18185" s="144">
        <v>2025</v>
      </c>
      <c r="G18185" s="147">
        <v>14.59166110101075</v>
      </c>
      <c r="H18185" s="147">
        <v>17.560033333333333</v>
      </c>
      <c r="I18185" s="147">
        <v>21.303333333333331</v>
      </c>
      <c r="J18185" s="147">
        <v>24.151489999999999</v>
      </c>
      <c r="K18185" s="147">
        <v>26.99466</v>
      </c>
    </row>
    <row r="18186" spans="2:11" x14ac:dyDescent="0.2">
      <c r="B18186" s="21" t="str">
        <f t="shared" si="283"/>
        <v>SarniaIce Accretion2030RCP6.0</v>
      </c>
      <c r="C18186" t="s">
        <v>432</v>
      </c>
      <c r="D18186" t="s">
        <v>486</v>
      </c>
      <c r="E18186" s="144" t="s">
        <v>192</v>
      </c>
      <c r="F18186" s="144">
        <v>2030</v>
      </c>
      <c r="G18186" s="147">
        <v>14.640138380416101</v>
      </c>
      <c r="H18186" s="147">
        <v>17.626986666666664</v>
      </c>
      <c r="I18186" s="147">
        <v>21.398666666666667</v>
      </c>
      <c r="J18186" s="147">
        <v>24.263359999999999</v>
      </c>
      <c r="K18186" s="147">
        <v>27.128639999999997</v>
      </c>
    </row>
    <row r="18187" spans="2:11" x14ac:dyDescent="0.2">
      <c r="B18187" s="21" t="str">
        <f t="shared" si="283"/>
        <v>SarniaIce Accretion2035RCP6.0</v>
      </c>
      <c r="C18187" t="s">
        <v>432</v>
      </c>
      <c r="D18187" t="s">
        <v>486</v>
      </c>
      <c r="E18187" s="144" t="s">
        <v>192</v>
      </c>
      <c r="F18187" s="144">
        <v>2035</v>
      </c>
      <c r="G18187" s="147">
        <v>14.688615659821451</v>
      </c>
      <c r="H18187" s="147">
        <v>17.693939999999998</v>
      </c>
      <c r="I18187" s="147">
        <v>21.494</v>
      </c>
      <c r="J18187" s="147">
        <v>24.375230000000002</v>
      </c>
      <c r="K18187" s="147">
        <v>27.262619999999998</v>
      </c>
    </row>
    <row r="18188" spans="2:11" x14ac:dyDescent="0.2">
      <c r="B18188" s="21" t="str">
        <f t="shared" ref="B18188:B18251" si="284">C18188&amp;D18188&amp;F18188&amp;E18188</f>
        <v>SarniaIce Accretion2040RCP6.0</v>
      </c>
      <c r="C18188" t="s">
        <v>432</v>
      </c>
      <c r="D18188" t="s">
        <v>486</v>
      </c>
      <c r="E18188" s="144" t="s">
        <v>192</v>
      </c>
      <c r="F18188" s="144">
        <v>2040</v>
      </c>
      <c r="G18188" s="147">
        <v>14.737092939226804</v>
      </c>
      <c r="H18188" s="147">
        <v>17.760893333333332</v>
      </c>
      <c r="I18188" s="147">
        <v>21.589333333333332</v>
      </c>
      <c r="J18188" s="147">
        <v>24.487100000000002</v>
      </c>
      <c r="K18188" s="147">
        <v>27.396599999999999</v>
      </c>
    </row>
    <row r="18189" spans="2:11" x14ac:dyDescent="0.2">
      <c r="B18189" s="21" t="str">
        <f t="shared" si="284"/>
        <v>SarniaIce Accretion2045RCP6.0</v>
      </c>
      <c r="C18189" t="s">
        <v>432</v>
      </c>
      <c r="D18189" t="s">
        <v>486</v>
      </c>
      <c r="E18189" s="144" t="s">
        <v>192</v>
      </c>
      <c r="F18189" s="144">
        <v>2045</v>
      </c>
      <c r="G18189" s="147">
        <v>14.785570218632156</v>
      </c>
      <c r="H18189" s="147">
        <v>17.827846666666662</v>
      </c>
      <c r="I18189" s="147">
        <v>21.684666666666669</v>
      </c>
      <c r="J18189" s="147">
        <v>24.598970000000001</v>
      </c>
      <c r="K18189" s="147">
        <v>27.530579999999997</v>
      </c>
    </row>
    <row r="18190" spans="2:11" x14ac:dyDescent="0.2">
      <c r="B18190" s="21" t="str">
        <f t="shared" si="284"/>
        <v>SarniaIce Accretion2050RCP6.0</v>
      </c>
      <c r="C18190" t="s">
        <v>432</v>
      </c>
      <c r="D18190" t="s">
        <v>486</v>
      </c>
      <c r="E18190" s="144" t="s">
        <v>192</v>
      </c>
      <c r="F18190" s="144">
        <v>2050</v>
      </c>
      <c r="G18190" s="147">
        <v>14.616665171440879</v>
      </c>
      <c r="H18190" s="147">
        <v>17.664723999999996</v>
      </c>
      <c r="I18190" s="147">
        <v>21.524799999999999</v>
      </c>
      <c r="J18190" s="147">
        <v>24.437380000000001</v>
      </c>
      <c r="K18190" s="147">
        <v>27.370727999999996</v>
      </c>
    </row>
    <row r="18191" spans="2:11" x14ac:dyDescent="0.2">
      <c r="B18191" s="21" t="str">
        <f t="shared" si="284"/>
        <v>SarniaIce Accretion2055RCP6.0</v>
      </c>
      <c r="C18191" t="s">
        <v>432</v>
      </c>
      <c r="D18191" t="s">
        <v>486</v>
      </c>
      <c r="E18191" s="144" t="s">
        <v>192</v>
      </c>
      <c r="F18191" s="144">
        <v>2055</v>
      </c>
      <c r="G18191" s="147">
        <v>14.399282844844251</v>
      </c>
      <c r="H18191" s="147">
        <v>17.434647999999996</v>
      </c>
      <c r="I18191" s="147">
        <v>21.269600000000001</v>
      </c>
      <c r="J18191" s="147">
        <v>24.163920000000001</v>
      </c>
      <c r="K18191" s="147">
        <v>27.076895999999998</v>
      </c>
    </row>
    <row r="18192" spans="2:11" x14ac:dyDescent="0.2">
      <c r="B18192" s="21" t="str">
        <f t="shared" si="284"/>
        <v>SarniaIce Accretion2060RCP6.0</v>
      </c>
      <c r="C18192" t="s">
        <v>432</v>
      </c>
      <c r="D18192" t="s">
        <v>486</v>
      </c>
      <c r="E18192" s="144" t="s">
        <v>192</v>
      </c>
      <c r="F18192" s="144">
        <v>2060</v>
      </c>
      <c r="G18192" s="147">
        <v>14.181900518247621</v>
      </c>
      <c r="H18192" s="147">
        <v>17.204571999999999</v>
      </c>
      <c r="I18192" s="147">
        <v>21.014399999999998</v>
      </c>
      <c r="J18192" s="147">
        <v>23.890460000000001</v>
      </c>
      <c r="K18192" s="147">
        <v>26.783063999999996</v>
      </c>
    </row>
    <row r="18193" spans="2:11" x14ac:dyDescent="0.2">
      <c r="B18193" s="21" t="str">
        <f t="shared" si="284"/>
        <v>SarniaIce Accretion2065RCP6.0</v>
      </c>
      <c r="C18193" t="s">
        <v>432</v>
      </c>
      <c r="D18193" t="s">
        <v>486</v>
      </c>
      <c r="E18193" s="144" t="s">
        <v>192</v>
      </c>
      <c r="F18193" s="144">
        <v>2065</v>
      </c>
      <c r="G18193" s="147">
        <v>13.964518191650994</v>
      </c>
      <c r="H18193" s="147">
        <v>16.974495999999998</v>
      </c>
      <c r="I18193" s="147">
        <v>20.7592</v>
      </c>
      <c r="J18193" s="147">
        <v>23.617000000000001</v>
      </c>
      <c r="K18193" s="147">
        <v>26.489231999999998</v>
      </c>
    </row>
    <row r="18194" spans="2:11" x14ac:dyDescent="0.2">
      <c r="B18194" s="21" t="str">
        <f t="shared" si="284"/>
        <v>SarniaIce Accretion2070RCP6.0</v>
      </c>
      <c r="C18194" t="s">
        <v>432</v>
      </c>
      <c r="D18194" t="s">
        <v>486</v>
      </c>
      <c r="E18194" s="144" t="s">
        <v>192</v>
      </c>
      <c r="F18194" s="144">
        <v>2070</v>
      </c>
      <c r="G18194" s="147">
        <v>13.747135865054366</v>
      </c>
      <c r="H18194" s="147">
        <v>16.744419999999998</v>
      </c>
      <c r="I18194" s="147">
        <v>20.503999999999998</v>
      </c>
      <c r="J18194" s="147">
        <v>23.343540000000001</v>
      </c>
      <c r="K18194" s="147">
        <v>26.195399999999996</v>
      </c>
    </row>
    <row r="18195" spans="2:11" x14ac:dyDescent="0.2">
      <c r="B18195" s="21" t="str">
        <f t="shared" si="284"/>
        <v>SarniaIce Accretion2075RCP6.0</v>
      </c>
      <c r="C18195" t="s">
        <v>432</v>
      </c>
      <c r="D18195" t="s">
        <v>486</v>
      </c>
      <c r="E18195" s="144" t="s">
        <v>192</v>
      </c>
      <c r="F18195" s="144">
        <v>2075</v>
      </c>
      <c r="G18195" s="147">
        <v>13.383556269514232</v>
      </c>
      <c r="H18195" s="147">
        <v>16.329004999999999</v>
      </c>
      <c r="I18195" s="147">
        <v>20.019999999999996</v>
      </c>
      <c r="J18195" s="147">
        <v>22.815265</v>
      </c>
      <c r="K18195" s="147">
        <v>25.613279999999996</v>
      </c>
    </row>
    <row r="18196" spans="2:11" x14ac:dyDescent="0.2">
      <c r="B18196" s="21" t="str">
        <f t="shared" si="284"/>
        <v>SarniaIce Accretion2080RCP6.0</v>
      </c>
      <c r="C18196" t="s">
        <v>432</v>
      </c>
      <c r="D18196" t="s">
        <v>486</v>
      </c>
      <c r="E18196" s="144" t="s">
        <v>192</v>
      </c>
      <c r="F18196" s="144">
        <v>2080</v>
      </c>
      <c r="G18196" s="147">
        <v>13.019976673974096</v>
      </c>
      <c r="H18196" s="147">
        <v>15.913589999999999</v>
      </c>
      <c r="I18196" s="147">
        <v>19.535999999999998</v>
      </c>
      <c r="J18196" s="147">
        <v>22.286989999999999</v>
      </c>
      <c r="K18196" s="147">
        <v>25.03116</v>
      </c>
    </row>
    <row r="18197" spans="2:11" x14ac:dyDescent="0.2">
      <c r="B18197" s="21" t="str">
        <f t="shared" si="284"/>
        <v>SarniaIce Accretion2085RCP6.0</v>
      </c>
      <c r="C18197" t="s">
        <v>432</v>
      </c>
      <c r="D18197" t="s">
        <v>486</v>
      </c>
      <c r="E18197" s="144" t="s">
        <v>192</v>
      </c>
      <c r="F18197" s="144">
        <v>2085</v>
      </c>
      <c r="G18197" s="147">
        <v>12.656397078433962</v>
      </c>
      <c r="H18197" s="147">
        <v>15.498175</v>
      </c>
      <c r="I18197" s="147">
        <v>19.052</v>
      </c>
      <c r="J18197" s="147">
        <v>21.758714999999999</v>
      </c>
      <c r="K18197" s="147">
        <v>24.44904</v>
      </c>
    </row>
    <row r="18198" spans="2:11" x14ac:dyDescent="0.2">
      <c r="B18198" s="21" t="str">
        <f t="shared" si="284"/>
        <v>SarniaIce Accretion2090RCP6.0</v>
      </c>
      <c r="C18198" t="s">
        <v>432</v>
      </c>
      <c r="D18198" t="s">
        <v>486</v>
      </c>
      <c r="E18198" s="144" t="s">
        <v>192</v>
      </c>
      <c r="F18198" s="144">
        <v>2090</v>
      </c>
      <c r="G18198" s="147">
        <v>11.777427459742198</v>
      </c>
      <c r="H18198" s="147">
        <v>14.480179999999999</v>
      </c>
      <c r="I18198" s="147">
        <v>17.863999999999997</v>
      </c>
      <c r="J18198" s="147">
        <v>20.434919999999998</v>
      </c>
      <c r="K18198" s="147">
        <v>22.98912</v>
      </c>
    </row>
    <row r="18199" spans="2:11" x14ac:dyDescent="0.2">
      <c r="B18199" s="21" t="str">
        <f t="shared" si="284"/>
        <v>SarniaIce Accretion2095RCP6.0</v>
      </c>
      <c r="C18199" t="s">
        <v>432</v>
      </c>
      <c r="D18199" t="s">
        <v>486</v>
      </c>
      <c r="E18199" s="144" t="s">
        <v>192</v>
      </c>
      <c r="F18199" s="144">
        <v>2095</v>
      </c>
      <c r="G18199" s="147">
        <v>11.262037436590566</v>
      </c>
      <c r="H18199" s="147">
        <v>13.877599999999999</v>
      </c>
      <c r="I18199" s="147">
        <v>17.16</v>
      </c>
      <c r="J18199" s="147">
        <v>19.639399999999998</v>
      </c>
      <c r="K18199" s="147">
        <v>22.111319999999999</v>
      </c>
    </row>
    <row r="18200" spans="2:11" x14ac:dyDescent="0.2">
      <c r="B18200" s="21" t="str">
        <f t="shared" si="284"/>
        <v>SarniaIce Accretion2100RCP6.0</v>
      </c>
      <c r="C18200" t="s">
        <v>432</v>
      </c>
      <c r="D18200" t="s">
        <v>486</v>
      </c>
      <c r="E18200" s="144" t="s">
        <v>192</v>
      </c>
      <c r="F18200" s="144">
        <v>2100</v>
      </c>
      <c r="G18200" s="147">
        <v>10.746647413438936</v>
      </c>
      <c r="H18200" s="147">
        <v>13.275019999999998</v>
      </c>
      <c r="I18200" s="147">
        <v>16.456</v>
      </c>
      <c r="J18200" s="147">
        <v>18.843879999999999</v>
      </c>
      <c r="K18200" s="147">
        <v>21.233519999999999</v>
      </c>
    </row>
    <row r="18201" spans="2:11" x14ac:dyDescent="0.2">
      <c r="B18201" s="21" t="str">
        <f t="shared" si="284"/>
        <v>SarniaIce Accretion2023RCP8.5</v>
      </c>
      <c r="C18201" t="s">
        <v>432</v>
      </c>
      <c r="D18201" t="s">
        <v>486</v>
      </c>
      <c r="E18201" s="144" t="s">
        <v>191</v>
      </c>
      <c r="F18201" s="144">
        <v>2023</v>
      </c>
      <c r="G18201" s="147">
        <v>14.543183821605398</v>
      </c>
      <c r="H18201" s="147">
        <v>17.493079999999999</v>
      </c>
      <c r="I18201" s="147">
        <v>21.207999999999998</v>
      </c>
      <c r="J18201" s="147">
        <v>24.039619999999999</v>
      </c>
      <c r="K18201" s="147">
        <v>26.860679999999999</v>
      </c>
    </row>
    <row r="18202" spans="2:11" x14ac:dyDescent="0.2">
      <c r="B18202" s="21" t="str">
        <f t="shared" si="284"/>
        <v>SarniaIce Accretion2025RCP8.5</v>
      </c>
      <c r="C18202" t="s">
        <v>432</v>
      </c>
      <c r="D18202" t="s">
        <v>486</v>
      </c>
      <c r="E18202" s="144" t="s">
        <v>191</v>
      </c>
      <c r="F18202" s="144">
        <v>2025</v>
      </c>
      <c r="G18202" s="147">
        <v>14.640138380416101</v>
      </c>
      <c r="H18202" s="147">
        <v>17.626986666666664</v>
      </c>
      <c r="I18202" s="147">
        <v>21.398666666666667</v>
      </c>
      <c r="J18202" s="147">
        <v>24.263359999999999</v>
      </c>
      <c r="K18202" s="147">
        <v>27.128639999999997</v>
      </c>
    </row>
    <row r="18203" spans="2:11" x14ac:dyDescent="0.2">
      <c r="B18203" s="21" t="str">
        <f t="shared" si="284"/>
        <v>SarniaIce Accretion2030RCP8.5</v>
      </c>
      <c r="C18203" t="s">
        <v>432</v>
      </c>
      <c r="D18203" t="s">
        <v>486</v>
      </c>
      <c r="E18203" s="144" t="s">
        <v>191</v>
      </c>
      <c r="F18203" s="144">
        <v>2030</v>
      </c>
      <c r="G18203" s="147">
        <v>14.737092939226804</v>
      </c>
      <c r="H18203" s="147">
        <v>17.760893333333332</v>
      </c>
      <c r="I18203" s="147">
        <v>21.589333333333332</v>
      </c>
      <c r="J18203" s="147">
        <v>24.487100000000002</v>
      </c>
      <c r="K18203" s="147">
        <v>27.396599999999999</v>
      </c>
    </row>
    <row r="18204" spans="2:11" x14ac:dyDescent="0.2">
      <c r="B18204" s="21" t="str">
        <f t="shared" si="284"/>
        <v>SarniaIce Accretion2035RCP8.5</v>
      </c>
      <c r="C18204" t="s">
        <v>432</v>
      </c>
      <c r="D18204" t="s">
        <v>486</v>
      </c>
      <c r="E18204" s="144" t="s">
        <v>191</v>
      </c>
      <c r="F18204" s="144">
        <v>2035</v>
      </c>
      <c r="G18204" s="147">
        <v>14.834047498037506</v>
      </c>
      <c r="H18204" s="147">
        <v>17.894799999999996</v>
      </c>
      <c r="I18204" s="147">
        <v>21.78</v>
      </c>
      <c r="J18204" s="147">
        <v>24.710840000000001</v>
      </c>
      <c r="K18204" s="147">
        <v>27.664559999999998</v>
      </c>
    </row>
    <row r="18205" spans="2:11" x14ac:dyDescent="0.2">
      <c r="B18205" s="21" t="str">
        <f t="shared" si="284"/>
        <v>SarniaIce Accretion2040RCP8.5</v>
      </c>
      <c r="C18205" t="s">
        <v>432</v>
      </c>
      <c r="D18205" t="s">
        <v>486</v>
      </c>
      <c r="E18205" s="144" t="s">
        <v>191</v>
      </c>
      <c r="F18205" s="144">
        <v>2040</v>
      </c>
      <c r="G18205" s="147">
        <v>14.47174362037646</v>
      </c>
      <c r="H18205" s="147">
        <v>17.511339999999997</v>
      </c>
      <c r="I18205" s="147">
        <v>21.354666666666667</v>
      </c>
      <c r="J18205" s="147">
        <v>24.255073333333335</v>
      </c>
      <c r="K18205" s="147">
        <v>27.174839999999996</v>
      </c>
    </row>
    <row r="18206" spans="2:11" x14ac:dyDescent="0.2">
      <c r="B18206" s="21" t="str">
        <f t="shared" si="284"/>
        <v>SarniaIce Accretion2045RCP8.5</v>
      </c>
      <c r="C18206" t="s">
        <v>432</v>
      </c>
      <c r="D18206" t="s">
        <v>486</v>
      </c>
      <c r="E18206" s="144" t="s">
        <v>191</v>
      </c>
      <c r="F18206" s="144">
        <v>2045</v>
      </c>
      <c r="G18206" s="147">
        <v>14.109439742715413</v>
      </c>
      <c r="H18206" s="147">
        <v>17.127879999999998</v>
      </c>
      <c r="I18206" s="147">
        <v>20.929333333333332</v>
      </c>
      <c r="J18206" s="147">
        <v>23.799306666666666</v>
      </c>
      <c r="K18206" s="147">
        <v>26.685119999999998</v>
      </c>
    </row>
    <row r="18207" spans="2:11" x14ac:dyDescent="0.2">
      <c r="B18207" s="21" t="str">
        <f t="shared" si="284"/>
        <v>SarniaIce Accretion2050RCP8.5</v>
      </c>
      <c r="C18207" t="s">
        <v>432</v>
      </c>
      <c r="D18207" t="s">
        <v>486</v>
      </c>
      <c r="E18207" s="144" t="s">
        <v>191</v>
      </c>
      <c r="F18207" s="144">
        <v>2050</v>
      </c>
      <c r="G18207" s="147">
        <v>13.262363071000854</v>
      </c>
      <c r="H18207" s="147">
        <v>16.190533333333331</v>
      </c>
      <c r="I18207" s="147">
        <v>19.858666666666664</v>
      </c>
      <c r="J18207" s="147">
        <v>22.639173333333332</v>
      </c>
      <c r="K18207" s="147">
        <v>25.419239999999999</v>
      </c>
    </row>
    <row r="18208" spans="2:11" x14ac:dyDescent="0.2">
      <c r="B18208" s="21" t="str">
        <f t="shared" si="284"/>
        <v>SarniaIce Accretion2055RCP8.5</v>
      </c>
      <c r="C18208" t="s">
        <v>432</v>
      </c>
      <c r="D18208" t="s">
        <v>486</v>
      </c>
      <c r="E18208" s="144" t="s">
        <v>191</v>
      </c>
      <c r="F18208" s="144">
        <v>2055</v>
      </c>
      <c r="G18208" s="147">
        <v>12.77759027694734</v>
      </c>
      <c r="H18208" s="147">
        <v>15.636646666666666</v>
      </c>
      <c r="I18208" s="147">
        <v>19.213333333333331</v>
      </c>
      <c r="J18208" s="147">
        <v>21.934806666666667</v>
      </c>
      <c r="K18208" s="147">
        <v>24.643079999999998</v>
      </c>
    </row>
    <row r="18209" spans="2:11" x14ac:dyDescent="0.2">
      <c r="B18209" s="21" t="str">
        <f t="shared" si="284"/>
        <v>SarniaIce Accretion2060RCP8.5</v>
      </c>
      <c r="C18209" t="s">
        <v>432</v>
      </c>
      <c r="D18209" t="s">
        <v>486</v>
      </c>
      <c r="E18209" s="144" t="s">
        <v>191</v>
      </c>
      <c r="F18209" s="144">
        <v>2060</v>
      </c>
      <c r="G18209" s="147">
        <v>11.777427459742198</v>
      </c>
      <c r="H18209" s="147">
        <v>14.480179999999999</v>
      </c>
      <c r="I18209" s="147">
        <v>17.863999999999997</v>
      </c>
      <c r="J18209" s="147">
        <v>20.434919999999998</v>
      </c>
      <c r="K18209" s="147">
        <v>22.98912</v>
      </c>
    </row>
    <row r="18210" spans="2:11" x14ac:dyDescent="0.2">
      <c r="B18210" s="21" t="str">
        <f t="shared" si="284"/>
        <v>SarniaIce Accretion2065RCP8.5</v>
      </c>
      <c r="C18210" t="s">
        <v>432</v>
      </c>
      <c r="D18210" t="s">
        <v>486</v>
      </c>
      <c r="E18210" s="144" t="s">
        <v>191</v>
      </c>
      <c r="F18210" s="144">
        <v>2065</v>
      </c>
      <c r="G18210" s="147">
        <v>11.262037436590566</v>
      </c>
      <c r="H18210" s="147">
        <v>13.877599999999999</v>
      </c>
      <c r="I18210" s="147">
        <v>17.16</v>
      </c>
      <c r="J18210" s="147">
        <v>19.639399999999998</v>
      </c>
      <c r="K18210" s="147">
        <v>22.111319999999999</v>
      </c>
    </row>
    <row r="18211" spans="2:11" x14ac:dyDescent="0.2">
      <c r="B18211" s="21" t="str">
        <f t="shared" si="284"/>
        <v>SarniaIce Accretion2070RCP8.5</v>
      </c>
      <c r="C18211" t="s">
        <v>432</v>
      </c>
      <c r="D18211" t="s">
        <v>486</v>
      </c>
      <c r="E18211" s="144" t="s">
        <v>191</v>
      </c>
      <c r="F18211" s="144">
        <v>2070</v>
      </c>
      <c r="G18211" s="147">
        <v>10.323109077581655</v>
      </c>
      <c r="H18211" s="147">
        <v>12.794173333333331</v>
      </c>
      <c r="I18211" s="147">
        <v>15.898666666666667</v>
      </c>
      <c r="J18211" s="147">
        <v>18.230666666666664</v>
      </c>
      <c r="K18211" s="147">
        <v>20.559000000000001</v>
      </c>
    </row>
    <row r="18212" spans="2:11" x14ac:dyDescent="0.2">
      <c r="B18212" s="21" t="str">
        <f t="shared" si="284"/>
        <v>SarniaIce Accretion2075RCP8.5</v>
      </c>
      <c r="C18212" t="s">
        <v>432</v>
      </c>
      <c r="D18212" t="s">
        <v>486</v>
      </c>
      <c r="E18212" s="144" t="s">
        <v>191</v>
      </c>
      <c r="F18212" s="144">
        <v>2075</v>
      </c>
      <c r="G18212" s="147">
        <v>9.8995707417243768</v>
      </c>
      <c r="H18212" s="147">
        <v>12.313326666666663</v>
      </c>
      <c r="I18212" s="147">
        <v>15.341333333333333</v>
      </c>
      <c r="J18212" s="147">
        <v>17.617453333333334</v>
      </c>
      <c r="K18212" s="147">
        <v>19.88448</v>
      </c>
    </row>
    <row r="18213" spans="2:11" x14ac:dyDescent="0.2">
      <c r="B18213" s="21" t="str">
        <f t="shared" si="284"/>
        <v>SarniaIce Accretion2080RCP8.5</v>
      </c>
      <c r="C18213" t="s">
        <v>432</v>
      </c>
      <c r="D18213" t="s">
        <v>486</v>
      </c>
      <c r="E18213" s="144" t="s">
        <v>191</v>
      </c>
      <c r="F18213" s="144">
        <v>2080</v>
      </c>
      <c r="G18213" s="147">
        <v>9.4760324058670964</v>
      </c>
      <c r="H18213" s="147">
        <v>11.832479999999997</v>
      </c>
      <c r="I18213" s="147">
        <v>14.784000000000001</v>
      </c>
      <c r="J18213" s="147">
        <v>17.004239999999999</v>
      </c>
      <c r="K18213" s="147">
        <v>19.209960000000002</v>
      </c>
    </row>
    <row r="18214" spans="2:11" x14ac:dyDescent="0.2">
      <c r="B18214" s="21" t="str">
        <f t="shared" si="284"/>
        <v>SarniaIce Accretion2085RCP8.5</v>
      </c>
      <c r="C18214" t="s">
        <v>432</v>
      </c>
      <c r="D18214" t="s">
        <v>486</v>
      </c>
      <c r="E18214" s="144" t="s">
        <v>191</v>
      </c>
      <c r="F18214" s="144">
        <v>2085</v>
      </c>
      <c r="G18214" s="147">
        <v>8.6646758347670048</v>
      </c>
      <c r="H18214" s="147">
        <v>10.864699999999999</v>
      </c>
      <c r="I18214" s="147">
        <v>13.596</v>
      </c>
      <c r="J18214" s="147">
        <v>15.661799999999999</v>
      </c>
      <c r="K18214" s="147">
        <v>17.713079999999998</v>
      </c>
    </row>
    <row r="18215" spans="2:11" x14ac:dyDescent="0.2">
      <c r="B18215" s="21" t="str">
        <f t="shared" si="284"/>
        <v>SarniaIce Accretion2090RCP8.5</v>
      </c>
      <c r="C18215" t="s">
        <v>432</v>
      </c>
      <c r="D18215" t="s">
        <v>486</v>
      </c>
      <c r="E18215" s="144" t="s">
        <v>191</v>
      </c>
      <c r="F18215" s="144">
        <v>2090</v>
      </c>
      <c r="G18215" s="147">
        <v>7.8533192636669131</v>
      </c>
      <c r="H18215" s="147">
        <v>9.8969199999999997</v>
      </c>
      <c r="I18215" s="147">
        <v>12.408000000000001</v>
      </c>
      <c r="J18215" s="147">
        <v>14.319360000000001</v>
      </c>
      <c r="K18215" s="147">
        <v>16.216199999999997</v>
      </c>
    </row>
    <row r="18216" spans="2:11" x14ac:dyDescent="0.2">
      <c r="B18216" s="21" t="str">
        <f t="shared" si="284"/>
        <v>SarniaIce Accretion2095RCP8.5</v>
      </c>
      <c r="C18216" t="s">
        <v>432</v>
      </c>
      <c r="D18216" t="s">
        <v>486</v>
      </c>
      <c r="E18216" s="144" t="s">
        <v>191</v>
      </c>
      <c r="F18216" s="144">
        <v>2095</v>
      </c>
      <c r="G18216" s="147">
        <v>7.8533192636669131</v>
      </c>
      <c r="H18216" s="147">
        <v>9.8969199999999997</v>
      </c>
      <c r="I18216" s="147">
        <v>12.408000000000001</v>
      </c>
      <c r="J18216" s="147">
        <v>14.319360000000001</v>
      </c>
      <c r="K18216" s="147">
        <v>16.216199999999997</v>
      </c>
    </row>
    <row r="18217" spans="2:11" x14ac:dyDescent="0.2">
      <c r="B18217" s="21" t="str">
        <f t="shared" si="284"/>
        <v>SarniaIce Accretion2100RCP8.5</v>
      </c>
      <c r="C18217" t="s">
        <v>432</v>
      </c>
      <c r="D18217" t="s">
        <v>486</v>
      </c>
      <c r="E18217" s="144" t="s">
        <v>191</v>
      </c>
      <c r="F18217" s="144">
        <v>2100</v>
      </c>
      <c r="G18217" s="147">
        <v>7.8533192636669131</v>
      </c>
      <c r="H18217" s="147">
        <v>9.8969199999999997</v>
      </c>
      <c r="I18217" s="147">
        <v>12.408000000000001</v>
      </c>
      <c r="J18217" s="147">
        <v>14.319360000000001</v>
      </c>
      <c r="K18217" s="147">
        <v>16.216199999999997</v>
      </c>
    </row>
    <row r="18218" spans="2:11" x14ac:dyDescent="0.2">
      <c r="B18218" s="21" t="str">
        <f t="shared" si="284"/>
        <v>SarniaWind2023RCP4.5</v>
      </c>
      <c r="C18218" t="s">
        <v>432</v>
      </c>
      <c r="D18218" t="s">
        <v>1</v>
      </c>
      <c r="E18218" s="144" t="s">
        <v>193</v>
      </c>
      <c r="F18218" s="144">
        <v>2023</v>
      </c>
      <c r="G18218" s="147">
        <v>85.044384219783225</v>
      </c>
      <c r="H18218" s="147">
        <v>91.613928000000016</v>
      </c>
      <c r="I18218" s="147">
        <v>98.529200000000003</v>
      </c>
      <c r="J18218" s="147">
        <v>105.43673000000001</v>
      </c>
      <c r="K18218" s="147">
        <v>112.34563199999999</v>
      </c>
    </row>
    <row r="18219" spans="2:11" x14ac:dyDescent="0.2">
      <c r="B18219" s="21" t="str">
        <f t="shared" si="284"/>
        <v>SarniaWind2025RCP4.5</v>
      </c>
      <c r="C18219" t="s">
        <v>432</v>
      </c>
      <c r="D18219" t="s">
        <v>1</v>
      </c>
      <c r="E18219" s="144" t="s">
        <v>193</v>
      </c>
      <c r="F18219" s="144">
        <v>2025</v>
      </c>
      <c r="G18219" s="147">
        <v>85.105029468895182</v>
      </c>
      <c r="H18219" s="147">
        <v>91.683802000000014</v>
      </c>
      <c r="I18219" s="147">
        <v>98.610866666666666</v>
      </c>
      <c r="J18219" s="147">
        <v>105.53110400000001</v>
      </c>
      <c r="K18219" s="147">
        <v>112.44990399999999</v>
      </c>
    </row>
    <row r="18220" spans="2:11" x14ac:dyDescent="0.2">
      <c r="B18220" s="21" t="str">
        <f t="shared" si="284"/>
        <v>SarniaWind2030RCP4.5</v>
      </c>
      <c r="C18220" t="s">
        <v>432</v>
      </c>
      <c r="D18220" t="s">
        <v>1</v>
      </c>
      <c r="E18220" s="144" t="s">
        <v>193</v>
      </c>
      <c r="F18220" s="144">
        <v>2030</v>
      </c>
      <c r="G18220" s="147">
        <v>85.165674718007125</v>
      </c>
      <c r="H18220" s="147">
        <v>91.753676000000013</v>
      </c>
      <c r="I18220" s="147">
        <v>98.69253333333333</v>
      </c>
      <c r="J18220" s="147">
        <v>105.625478</v>
      </c>
      <c r="K18220" s="147">
        <v>112.554176</v>
      </c>
    </row>
    <row r="18221" spans="2:11" x14ac:dyDescent="0.2">
      <c r="B18221" s="21" t="str">
        <f t="shared" si="284"/>
        <v>SarniaWind2035RCP4.5</v>
      </c>
      <c r="C18221" t="s">
        <v>432</v>
      </c>
      <c r="D18221" t="s">
        <v>1</v>
      </c>
      <c r="E18221" s="144" t="s">
        <v>193</v>
      </c>
      <c r="F18221" s="144">
        <v>2035</v>
      </c>
      <c r="G18221" s="147">
        <v>85.226319967119082</v>
      </c>
      <c r="H18221" s="147">
        <v>91.823550000000012</v>
      </c>
      <c r="I18221" s="147">
        <v>98.774200000000008</v>
      </c>
      <c r="J18221" s="147">
        <v>105.719852</v>
      </c>
      <c r="K18221" s="147">
        <v>112.65844799999999</v>
      </c>
    </row>
    <row r="18222" spans="2:11" x14ac:dyDescent="0.2">
      <c r="B18222" s="21" t="str">
        <f t="shared" si="284"/>
        <v>SarniaWind2040RCP4.5</v>
      </c>
      <c r="C18222" t="s">
        <v>432</v>
      </c>
      <c r="D18222" t="s">
        <v>1</v>
      </c>
      <c r="E18222" s="144" t="s">
        <v>193</v>
      </c>
      <c r="F18222" s="144">
        <v>2040</v>
      </c>
      <c r="G18222" s="147">
        <v>85.286965216231039</v>
      </c>
      <c r="H18222" s="147">
        <v>91.89342400000001</v>
      </c>
      <c r="I18222" s="147">
        <v>98.855866666666671</v>
      </c>
      <c r="J18222" s="147">
        <v>105.81422600000001</v>
      </c>
      <c r="K18222" s="147">
        <v>112.76271999999999</v>
      </c>
    </row>
    <row r="18223" spans="2:11" x14ac:dyDescent="0.2">
      <c r="B18223" s="21" t="str">
        <f t="shared" si="284"/>
        <v>SarniaWind2045RCP4.5</v>
      </c>
      <c r="C18223" t="s">
        <v>432</v>
      </c>
      <c r="D18223" t="s">
        <v>1</v>
      </c>
      <c r="E18223" s="144" t="s">
        <v>193</v>
      </c>
      <c r="F18223" s="144">
        <v>2045</v>
      </c>
      <c r="G18223" s="147">
        <v>85.347610465342981</v>
      </c>
      <c r="H18223" s="147">
        <v>91.963298000000009</v>
      </c>
      <c r="I18223" s="147">
        <v>98.937533333333334</v>
      </c>
      <c r="J18223" s="147">
        <v>105.90859999999999</v>
      </c>
      <c r="K18223" s="147">
        <v>112.866992</v>
      </c>
    </row>
    <row r="18224" spans="2:11" x14ac:dyDescent="0.2">
      <c r="B18224" s="21" t="str">
        <f t="shared" si="284"/>
        <v>SarniaWind2050RCP4.5</v>
      </c>
      <c r="C18224" t="s">
        <v>432</v>
      </c>
      <c r="D18224" t="s">
        <v>1</v>
      </c>
      <c r="E18224" s="144" t="s">
        <v>193</v>
      </c>
      <c r="F18224" s="144">
        <v>2050</v>
      </c>
      <c r="G18224" s="147">
        <v>85.408255714454938</v>
      </c>
      <c r="H18224" s="147">
        <v>92.033172000000008</v>
      </c>
      <c r="I18224" s="147">
        <v>99.019199999999998</v>
      </c>
      <c r="J18224" s="147">
        <v>106.0008768</v>
      </c>
      <c r="K18224" s="147">
        <v>112.97126399999999</v>
      </c>
    </row>
    <row r="18225" spans="2:11" x14ac:dyDescent="0.2">
      <c r="B18225" s="21" t="str">
        <f t="shared" si="284"/>
        <v>SarniaWind2055RCP4.5</v>
      </c>
      <c r="C18225" t="s">
        <v>432</v>
      </c>
      <c r="D18225" t="s">
        <v>1</v>
      </c>
      <c r="E18225" s="144" t="s">
        <v>193</v>
      </c>
      <c r="F18225" s="144">
        <v>2055</v>
      </c>
      <c r="G18225" s="147">
        <v>85.408255714454938</v>
      </c>
      <c r="H18225" s="147">
        <v>92.033172000000008</v>
      </c>
      <c r="I18225" s="147">
        <v>99.019199999999998</v>
      </c>
      <c r="J18225" s="147">
        <v>105.99877959999999</v>
      </c>
      <c r="K18225" s="147">
        <v>112.97126399999999</v>
      </c>
    </row>
    <row r="18226" spans="2:11" x14ac:dyDescent="0.2">
      <c r="B18226" s="21" t="str">
        <f t="shared" si="284"/>
        <v>SarniaWind2060RCP4.5</v>
      </c>
      <c r="C18226" t="s">
        <v>432</v>
      </c>
      <c r="D18226" t="s">
        <v>1</v>
      </c>
      <c r="E18226" s="144" t="s">
        <v>193</v>
      </c>
      <c r="F18226" s="144">
        <v>2060</v>
      </c>
      <c r="G18226" s="147">
        <v>85.408255714454938</v>
      </c>
      <c r="H18226" s="147">
        <v>92.033172000000008</v>
      </c>
      <c r="I18226" s="147">
        <v>99.019199999999998</v>
      </c>
      <c r="J18226" s="147">
        <v>105.9966824</v>
      </c>
      <c r="K18226" s="147">
        <v>112.97126399999999</v>
      </c>
    </row>
    <row r="18227" spans="2:11" x14ac:dyDescent="0.2">
      <c r="B18227" s="21" t="str">
        <f t="shared" si="284"/>
        <v>SarniaWind2065RCP4.5</v>
      </c>
      <c r="C18227" t="s">
        <v>432</v>
      </c>
      <c r="D18227" t="s">
        <v>1</v>
      </c>
      <c r="E18227" s="144" t="s">
        <v>193</v>
      </c>
      <c r="F18227" s="144">
        <v>2065</v>
      </c>
      <c r="G18227" s="147">
        <v>85.408255714454938</v>
      </c>
      <c r="H18227" s="147">
        <v>92.033172000000008</v>
      </c>
      <c r="I18227" s="147">
        <v>99.019199999999998</v>
      </c>
      <c r="J18227" s="147">
        <v>105.99458519999999</v>
      </c>
      <c r="K18227" s="147">
        <v>112.97126399999999</v>
      </c>
    </row>
    <row r="18228" spans="2:11" x14ac:dyDescent="0.2">
      <c r="B18228" s="21" t="str">
        <f t="shared" si="284"/>
        <v>SarniaWind2070RCP4.5</v>
      </c>
      <c r="C18228" t="s">
        <v>432</v>
      </c>
      <c r="D18228" t="s">
        <v>1</v>
      </c>
      <c r="E18228" s="144" t="s">
        <v>193</v>
      </c>
      <c r="F18228" s="144">
        <v>2070</v>
      </c>
      <c r="G18228" s="147">
        <v>85.408255714454938</v>
      </c>
      <c r="H18228" s="147">
        <v>92.033172000000008</v>
      </c>
      <c r="I18228" s="147">
        <v>99.019199999999998</v>
      </c>
      <c r="J18228" s="147">
        <v>105.99248799999999</v>
      </c>
      <c r="K18228" s="147">
        <v>112.97126399999999</v>
      </c>
    </row>
    <row r="18229" spans="2:11" x14ac:dyDescent="0.2">
      <c r="B18229" s="21" t="str">
        <f t="shared" si="284"/>
        <v>SarniaWind2075RCP4.5</v>
      </c>
      <c r="C18229" t="s">
        <v>432</v>
      </c>
      <c r="D18229" t="s">
        <v>1</v>
      </c>
      <c r="E18229" s="144" t="s">
        <v>193</v>
      </c>
      <c r="F18229" s="144">
        <v>2075</v>
      </c>
      <c r="G18229" s="147">
        <v>85.5380083404619</v>
      </c>
      <c r="H18229" s="147">
        <v>92.195705000000004</v>
      </c>
      <c r="I18229" s="147">
        <v>99.220100000000002</v>
      </c>
      <c r="J18229" s="147">
        <v>106.22842299999999</v>
      </c>
      <c r="K18229" s="147">
        <v>113.241254</v>
      </c>
    </row>
    <row r="18230" spans="2:11" x14ac:dyDescent="0.2">
      <c r="B18230" s="21" t="str">
        <f t="shared" si="284"/>
        <v>SarniaWind2080RCP4.5</v>
      </c>
      <c r="C18230" t="s">
        <v>432</v>
      </c>
      <c r="D18230" t="s">
        <v>1</v>
      </c>
      <c r="E18230" s="144" t="s">
        <v>193</v>
      </c>
      <c r="F18230" s="144">
        <v>2080</v>
      </c>
      <c r="G18230" s="147">
        <v>85.667760966468876</v>
      </c>
      <c r="H18230" s="147">
        <v>92.358238</v>
      </c>
      <c r="I18230" s="147">
        <v>99.420999999999992</v>
      </c>
      <c r="J18230" s="147">
        <v>106.46435799999999</v>
      </c>
      <c r="K18230" s="147">
        <v>113.51124399999999</v>
      </c>
    </row>
    <row r="18231" spans="2:11" x14ac:dyDescent="0.2">
      <c r="B18231" s="21" t="str">
        <f t="shared" si="284"/>
        <v>SarniaWind2085RCP4.5</v>
      </c>
      <c r="C18231" t="s">
        <v>432</v>
      </c>
      <c r="D18231" t="s">
        <v>1</v>
      </c>
      <c r="E18231" s="144" t="s">
        <v>193</v>
      </c>
      <c r="F18231" s="144">
        <v>2085</v>
      </c>
      <c r="G18231" s="147">
        <v>85.797513592475838</v>
      </c>
      <c r="H18231" s="147">
        <v>92.520770999999996</v>
      </c>
      <c r="I18231" s="147">
        <v>99.621899999999997</v>
      </c>
      <c r="J18231" s="147">
        <v>106.70029299999999</v>
      </c>
      <c r="K18231" s="147">
        <v>113.78123399999998</v>
      </c>
    </row>
    <row r="18232" spans="2:11" x14ac:dyDescent="0.2">
      <c r="B18232" s="21" t="str">
        <f t="shared" si="284"/>
        <v>SarniaWind2090RCP4.5</v>
      </c>
      <c r="C18232" t="s">
        <v>432</v>
      </c>
      <c r="D18232" t="s">
        <v>1</v>
      </c>
      <c r="E18232" s="144" t="s">
        <v>193</v>
      </c>
      <c r="F18232" s="144">
        <v>2090</v>
      </c>
      <c r="G18232" s="147">
        <v>85.927266218482799</v>
      </c>
      <c r="H18232" s="147">
        <v>92.683304000000007</v>
      </c>
      <c r="I18232" s="147">
        <v>99.822800000000001</v>
      </c>
      <c r="J18232" s="147">
        <v>106.936228</v>
      </c>
      <c r="K18232" s="147">
        <v>114.05122399999999</v>
      </c>
    </row>
    <row r="18233" spans="2:11" x14ac:dyDescent="0.2">
      <c r="B18233" s="21" t="str">
        <f t="shared" si="284"/>
        <v>SarniaWind2095RCP4.5</v>
      </c>
      <c r="C18233" t="s">
        <v>432</v>
      </c>
      <c r="D18233" t="s">
        <v>1</v>
      </c>
      <c r="E18233" s="144" t="s">
        <v>193</v>
      </c>
      <c r="F18233" s="144">
        <v>2095</v>
      </c>
      <c r="G18233" s="147">
        <v>86.057018844489775</v>
      </c>
      <c r="H18233" s="147">
        <v>92.845837000000003</v>
      </c>
      <c r="I18233" s="147">
        <v>100.02369999999999</v>
      </c>
      <c r="J18233" s="147">
        <v>107.172163</v>
      </c>
      <c r="K18233" s="147">
        <v>114.321214</v>
      </c>
    </row>
    <row r="18234" spans="2:11" x14ac:dyDescent="0.2">
      <c r="B18234" s="21" t="str">
        <f t="shared" si="284"/>
        <v>SarniaWind2100RCP4.5</v>
      </c>
      <c r="C18234" t="s">
        <v>432</v>
      </c>
      <c r="D18234" t="s">
        <v>1</v>
      </c>
      <c r="E18234" s="144" t="s">
        <v>193</v>
      </c>
      <c r="F18234" s="144">
        <v>2100</v>
      </c>
      <c r="G18234" s="147">
        <v>86.186771470496737</v>
      </c>
      <c r="H18234" s="147">
        <v>93.008369999999999</v>
      </c>
      <c r="I18234" s="147">
        <v>100.2246</v>
      </c>
      <c r="J18234" s="147">
        <v>107.408098</v>
      </c>
      <c r="K18234" s="147">
        <v>114.59120399999999</v>
      </c>
    </row>
    <row r="18235" spans="2:11" x14ac:dyDescent="0.2">
      <c r="B18235" s="21" t="str">
        <f t="shared" si="284"/>
        <v>SarniaWind2023RCP6.0</v>
      </c>
      <c r="C18235" t="s">
        <v>432</v>
      </c>
      <c r="D18235" t="s">
        <v>1</v>
      </c>
      <c r="E18235" s="144" t="s">
        <v>192</v>
      </c>
      <c r="F18235" s="144">
        <v>2023</v>
      </c>
      <c r="G18235" s="147">
        <v>85.044384219783225</v>
      </c>
      <c r="H18235" s="147">
        <v>91.613928000000016</v>
      </c>
      <c r="I18235" s="147">
        <v>98.529200000000003</v>
      </c>
      <c r="J18235" s="147">
        <v>105.43673000000001</v>
      </c>
      <c r="K18235" s="147">
        <v>112.34563199999999</v>
      </c>
    </row>
    <row r="18236" spans="2:11" x14ac:dyDescent="0.2">
      <c r="B18236" s="21" t="str">
        <f t="shared" si="284"/>
        <v>SarniaWind2025RCP6.0</v>
      </c>
      <c r="C18236" t="s">
        <v>432</v>
      </c>
      <c r="D18236" t="s">
        <v>1</v>
      </c>
      <c r="E18236" s="144" t="s">
        <v>192</v>
      </c>
      <c r="F18236" s="144">
        <v>2025</v>
      </c>
      <c r="G18236" s="147">
        <v>85.105029468895182</v>
      </c>
      <c r="H18236" s="147">
        <v>91.683802000000014</v>
      </c>
      <c r="I18236" s="147">
        <v>98.610866666666666</v>
      </c>
      <c r="J18236" s="147">
        <v>105.53110400000001</v>
      </c>
      <c r="K18236" s="147">
        <v>112.44990399999999</v>
      </c>
    </row>
    <row r="18237" spans="2:11" x14ac:dyDescent="0.2">
      <c r="B18237" s="21" t="str">
        <f t="shared" si="284"/>
        <v>SarniaWind2030RCP6.0</v>
      </c>
      <c r="C18237" t="s">
        <v>432</v>
      </c>
      <c r="D18237" t="s">
        <v>1</v>
      </c>
      <c r="E18237" s="144" t="s">
        <v>192</v>
      </c>
      <c r="F18237" s="144">
        <v>2030</v>
      </c>
      <c r="G18237" s="147">
        <v>85.165674718007125</v>
      </c>
      <c r="H18237" s="147">
        <v>91.753676000000013</v>
      </c>
      <c r="I18237" s="147">
        <v>98.69253333333333</v>
      </c>
      <c r="J18237" s="147">
        <v>105.625478</v>
      </c>
      <c r="K18237" s="147">
        <v>112.554176</v>
      </c>
    </row>
    <row r="18238" spans="2:11" x14ac:dyDescent="0.2">
      <c r="B18238" s="21" t="str">
        <f t="shared" si="284"/>
        <v>SarniaWind2035RCP6.0</v>
      </c>
      <c r="C18238" t="s">
        <v>432</v>
      </c>
      <c r="D18238" t="s">
        <v>1</v>
      </c>
      <c r="E18238" s="144" t="s">
        <v>192</v>
      </c>
      <c r="F18238" s="144">
        <v>2035</v>
      </c>
      <c r="G18238" s="147">
        <v>85.226319967119082</v>
      </c>
      <c r="H18238" s="147">
        <v>91.823550000000012</v>
      </c>
      <c r="I18238" s="147">
        <v>98.774200000000008</v>
      </c>
      <c r="J18238" s="147">
        <v>105.719852</v>
      </c>
      <c r="K18238" s="147">
        <v>112.65844799999999</v>
      </c>
    </row>
    <row r="18239" spans="2:11" x14ac:dyDescent="0.2">
      <c r="B18239" s="21" t="str">
        <f t="shared" si="284"/>
        <v>SarniaWind2040RCP6.0</v>
      </c>
      <c r="C18239" t="s">
        <v>432</v>
      </c>
      <c r="D18239" t="s">
        <v>1</v>
      </c>
      <c r="E18239" s="144" t="s">
        <v>192</v>
      </c>
      <c r="F18239" s="144">
        <v>2040</v>
      </c>
      <c r="G18239" s="147">
        <v>85.286965216231039</v>
      </c>
      <c r="H18239" s="147">
        <v>91.89342400000001</v>
      </c>
      <c r="I18239" s="147">
        <v>98.855866666666671</v>
      </c>
      <c r="J18239" s="147">
        <v>105.81422600000001</v>
      </c>
      <c r="K18239" s="147">
        <v>112.76271999999999</v>
      </c>
    </row>
    <row r="18240" spans="2:11" x14ac:dyDescent="0.2">
      <c r="B18240" s="21" t="str">
        <f t="shared" si="284"/>
        <v>SarniaWind2045RCP6.0</v>
      </c>
      <c r="C18240" t="s">
        <v>432</v>
      </c>
      <c r="D18240" t="s">
        <v>1</v>
      </c>
      <c r="E18240" s="144" t="s">
        <v>192</v>
      </c>
      <c r="F18240" s="144">
        <v>2045</v>
      </c>
      <c r="G18240" s="147">
        <v>85.347610465342981</v>
      </c>
      <c r="H18240" s="147">
        <v>91.963298000000009</v>
      </c>
      <c r="I18240" s="147">
        <v>98.937533333333334</v>
      </c>
      <c r="J18240" s="147">
        <v>105.90859999999999</v>
      </c>
      <c r="K18240" s="147">
        <v>112.866992</v>
      </c>
    </row>
    <row r="18241" spans="2:11" x14ac:dyDescent="0.2">
      <c r="B18241" s="21" t="str">
        <f t="shared" si="284"/>
        <v>SarniaWind2050RCP6.0</v>
      </c>
      <c r="C18241" t="s">
        <v>432</v>
      </c>
      <c r="D18241" t="s">
        <v>1</v>
      </c>
      <c r="E18241" s="144" t="s">
        <v>192</v>
      </c>
      <c r="F18241" s="144">
        <v>2050</v>
      </c>
      <c r="G18241" s="147">
        <v>85.408255714454938</v>
      </c>
      <c r="H18241" s="147">
        <v>92.033172000000008</v>
      </c>
      <c r="I18241" s="147">
        <v>99.019199999999998</v>
      </c>
      <c r="J18241" s="147">
        <v>106.0008768</v>
      </c>
      <c r="K18241" s="147">
        <v>112.97126399999999</v>
      </c>
    </row>
    <row r="18242" spans="2:11" x14ac:dyDescent="0.2">
      <c r="B18242" s="21" t="str">
        <f t="shared" si="284"/>
        <v>SarniaWind2055RCP6.0</v>
      </c>
      <c r="C18242" t="s">
        <v>432</v>
      </c>
      <c r="D18242" t="s">
        <v>1</v>
      </c>
      <c r="E18242" s="144" t="s">
        <v>192</v>
      </c>
      <c r="F18242" s="144">
        <v>2055</v>
      </c>
      <c r="G18242" s="147">
        <v>85.408255714454938</v>
      </c>
      <c r="H18242" s="147">
        <v>92.033172000000008</v>
      </c>
      <c r="I18242" s="147">
        <v>99.019199999999998</v>
      </c>
      <c r="J18242" s="147">
        <v>105.99877959999999</v>
      </c>
      <c r="K18242" s="147">
        <v>112.97126399999999</v>
      </c>
    </row>
    <row r="18243" spans="2:11" x14ac:dyDescent="0.2">
      <c r="B18243" s="21" t="str">
        <f t="shared" si="284"/>
        <v>SarniaWind2060RCP6.0</v>
      </c>
      <c r="C18243" t="s">
        <v>432</v>
      </c>
      <c r="D18243" t="s">
        <v>1</v>
      </c>
      <c r="E18243" s="144" t="s">
        <v>192</v>
      </c>
      <c r="F18243" s="144">
        <v>2060</v>
      </c>
      <c r="G18243" s="147">
        <v>85.408255714454938</v>
      </c>
      <c r="H18243" s="147">
        <v>92.033172000000008</v>
      </c>
      <c r="I18243" s="147">
        <v>99.019199999999998</v>
      </c>
      <c r="J18243" s="147">
        <v>105.9966824</v>
      </c>
      <c r="K18243" s="147">
        <v>112.97126399999999</v>
      </c>
    </row>
    <row r="18244" spans="2:11" x14ac:dyDescent="0.2">
      <c r="B18244" s="21" t="str">
        <f t="shared" si="284"/>
        <v>SarniaWind2065RCP6.0</v>
      </c>
      <c r="C18244" t="s">
        <v>432</v>
      </c>
      <c r="D18244" t="s">
        <v>1</v>
      </c>
      <c r="E18244" s="144" t="s">
        <v>192</v>
      </c>
      <c r="F18244" s="144">
        <v>2065</v>
      </c>
      <c r="G18244" s="147">
        <v>85.408255714454938</v>
      </c>
      <c r="H18244" s="147">
        <v>92.033172000000008</v>
      </c>
      <c r="I18244" s="147">
        <v>99.019199999999998</v>
      </c>
      <c r="J18244" s="147">
        <v>105.99458519999999</v>
      </c>
      <c r="K18244" s="147">
        <v>112.97126399999999</v>
      </c>
    </row>
    <row r="18245" spans="2:11" x14ac:dyDescent="0.2">
      <c r="B18245" s="21" t="str">
        <f t="shared" si="284"/>
        <v>SarniaWind2070RCP6.0</v>
      </c>
      <c r="C18245" t="s">
        <v>432</v>
      </c>
      <c r="D18245" t="s">
        <v>1</v>
      </c>
      <c r="E18245" s="144" t="s">
        <v>192</v>
      </c>
      <c r="F18245" s="144">
        <v>2070</v>
      </c>
      <c r="G18245" s="147">
        <v>85.408255714454938</v>
      </c>
      <c r="H18245" s="147">
        <v>92.033172000000008</v>
      </c>
      <c r="I18245" s="147">
        <v>99.019199999999998</v>
      </c>
      <c r="J18245" s="147">
        <v>105.99248799999999</v>
      </c>
      <c r="K18245" s="147">
        <v>112.97126399999999</v>
      </c>
    </row>
    <row r="18246" spans="2:11" x14ac:dyDescent="0.2">
      <c r="B18246" s="21" t="str">
        <f t="shared" si="284"/>
        <v>SarniaWind2075RCP6.0</v>
      </c>
      <c r="C18246" t="s">
        <v>432</v>
      </c>
      <c r="D18246" t="s">
        <v>1</v>
      </c>
      <c r="E18246" s="144" t="s">
        <v>192</v>
      </c>
      <c r="F18246" s="144">
        <v>2075</v>
      </c>
      <c r="G18246" s="147">
        <v>85.602884653465395</v>
      </c>
      <c r="H18246" s="147">
        <v>92.276971500000002</v>
      </c>
      <c r="I18246" s="147">
        <v>99.320549999999997</v>
      </c>
      <c r="J18246" s="147">
        <v>106.3463905</v>
      </c>
      <c r="K18246" s="147">
        <v>113.37624899999999</v>
      </c>
    </row>
    <row r="18247" spans="2:11" x14ac:dyDescent="0.2">
      <c r="B18247" s="21" t="str">
        <f t="shared" si="284"/>
        <v>SarniaWind2080RCP6.0</v>
      </c>
      <c r="C18247" t="s">
        <v>432</v>
      </c>
      <c r="D18247" t="s">
        <v>1</v>
      </c>
      <c r="E18247" s="144" t="s">
        <v>192</v>
      </c>
      <c r="F18247" s="144">
        <v>2080</v>
      </c>
      <c r="G18247" s="147">
        <v>85.797513592475838</v>
      </c>
      <c r="H18247" s="147">
        <v>92.520770999999996</v>
      </c>
      <c r="I18247" s="147">
        <v>99.621899999999997</v>
      </c>
      <c r="J18247" s="147">
        <v>106.70029299999999</v>
      </c>
      <c r="K18247" s="147">
        <v>113.78123399999998</v>
      </c>
    </row>
    <row r="18248" spans="2:11" x14ac:dyDescent="0.2">
      <c r="B18248" s="21" t="str">
        <f t="shared" si="284"/>
        <v>SarniaWind2085RCP6.0</v>
      </c>
      <c r="C18248" t="s">
        <v>432</v>
      </c>
      <c r="D18248" t="s">
        <v>1</v>
      </c>
      <c r="E18248" s="144" t="s">
        <v>192</v>
      </c>
      <c r="F18248" s="144">
        <v>2085</v>
      </c>
      <c r="G18248" s="147">
        <v>85.99214253148628</v>
      </c>
      <c r="H18248" s="147">
        <v>92.764570500000005</v>
      </c>
      <c r="I18248" s="147">
        <v>99.923249999999996</v>
      </c>
      <c r="J18248" s="147">
        <v>107.05419549999999</v>
      </c>
      <c r="K18248" s="147">
        <v>114.18621899999999</v>
      </c>
    </row>
    <row r="18249" spans="2:11" x14ac:dyDescent="0.2">
      <c r="B18249" s="21" t="str">
        <f t="shared" si="284"/>
        <v>SarniaWind2090RCP6.0</v>
      </c>
      <c r="C18249" t="s">
        <v>432</v>
      </c>
      <c r="D18249" t="s">
        <v>1</v>
      </c>
      <c r="E18249" s="144" t="s">
        <v>192</v>
      </c>
      <c r="F18249" s="144">
        <v>2090</v>
      </c>
      <c r="G18249" s="147">
        <v>86.446276722510675</v>
      </c>
      <c r="H18249" s="147">
        <v>93.330398000000002</v>
      </c>
      <c r="I18249" s="147">
        <v>100.62639999999999</v>
      </c>
      <c r="J18249" s="147">
        <v>107.87647266666667</v>
      </c>
      <c r="K18249" s="147">
        <v>115.12745999999999</v>
      </c>
    </row>
    <row r="18250" spans="2:11" x14ac:dyDescent="0.2">
      <c r="B18250" s="21" t="str">
        <f t="shared" si="284"/>
        <v>SarniaWind2095RCP6.0</v>
      </c>
      <c r="C18250" t="s">
        <v>432</v>
      </c>
      <c r="D18250" t="s">
        <v>1</v>
      </c>
      <c r="E18250" s="144" t="s">
        <v>192</v>
      </c>
      <c r="F18250" s="144">
        <v>2095</v>
      </c>
      <c r="G18250" s="147">
        <v>86.705781974524598</v>
      </c>
      <c r="H18250" s="147">
        <v>93.652425999999991</v>
      </c>
      <c r="I18250" s="147">
        <v>101.0282</v>
      </c>
      <c r="J18250" s="147">
        <v>108.34484733333333</v>
      </c>
      <c r="K18250" s="147">
        <v>115.66371599999999</v>
      </c>
    </row>
    <row r="18251" spans="2:11" x14ac:dyDescent="0.2">
      <c r="B18251" s="21" t="str">
        <f t="shared" si="284"/>
        <v>SarniaWind2100RCP6.0</v>
      </c>
      <c r="C18251" t="s">
        <v>432</v>
      </c>
      <c r="D18251" t="s">
        <v>1</v>
      </c>
      <c r="E18251" s="144" t="s">
        <v>192</v>
      </c>
      <c r="F18251" s="144">
        <v>2100</v>
      </c>
      <c r="G18251" s="147">
        <v>86.965287226538535</v>
      </c>
      <c r="H18251" s="147">
        <v>93.974453999999994</v>
      </c>
      <c r="I18251" s="147">
        <v>101.42999999999999</v>
      </c>
      <c r="J18251" s="147">
        <v>108.81322200000001</v>
      </c>
      <c r="K18251" s="147">
        <v>116.19997199999999</v>
      </c>
    </row>
    <row r="18252" spans="2:11" x14ac:dyDescent="0.2">
      <c r="B18252" s="21" t="str">
        <f t="shared" ref="B18252:B18315" si="285">C18252&amp;D18252&amp;F18252&amp;E18252</f>
        <v>SarniaWind2023RCP8.5</v>
      </c>
      <c r="C18252" t="s">
        <v>432</v>
      </c>
      <c r="D18252" t="s">
        <v>1</v>
      </c>
      <c r="E18252" s="144" t="s">
        <v>191</v>
      </c>
      <c r="F18252" s="144">
        <v>2023</v>
      </c>
      <c r="G18252" s="147">
        <v>85.044384219783225</v>
      </c>
      <c r="H18252" s="147">
        <v>91.613928000000016</v>
      </c>
      <c r="I18252" s="147">
        <v>98.529200000000003</v>
      </c>
      <c r="J18252" s="147">
        <v>105.43673000000001</v>
      </c>
      <c r="K18252" s="147">
        <v>112.34563199999999</v>
      </c>
    </row>
    <row r="18253" spans="2:11" x14ac:dyDescent="0.2">
      <c r="B18253" s="21" t="str">
        <f t="shared" si="285"/>
        <v>SarniaWind2025RCP8.5</v>
      </c>
      <c r="C18253" t="s">
        <v>432</v>
      </c>
      <c r="D18253" t="s">
        <v>1</v>
      </c>
      <c r="E18253" s="144" t="s">
        <v>191</v>
      </c>
      <c r="F18253" s="144">
        <v>2025</v>
      </c>
      <c r="G18253" s="147">
        <v>85.165674718007125</v>
      </c>
      <c r="H18253" s="147">
        <v>91.753676000000013</v>
      </c>
      <c r="I18253" s="147">
        <v>98.69253333333333</v>
      </c>
      <c r="J18253" s="147">
        <v>105.625478</v>
      </c>
      <c r="K18253" s="147">
        <v>112.554176</v>
      </c>
    </row>
    <row r="18254" spans="2:11" x14ac:dyDescent="0.2">
      <c r="B18254" s="21" t="str">
        <f t="shared" si="285"/>
        <v>SarniaWind2030RCP8.5</v>
      </c>
      <c r="C18254" t="s">
        <v>432</v>
      </c>
      <c r="D18254" t="s">
        <v>1</v>
      </c>
      <c r="E18254" s="144" t="s">
        <v>191</v>
      </c>
      <c r="F18254" s="144">
        <v>2030</v>
      </c>
      <c r="G18254" s="147">
        <v>85.286965216231039</v>
      </c>
      <c r="H18254" s="147">
        <v>91.89342400000001</v>
      </c>
      <c r="I18254" s="147">
        <v>98.855866666666671</v>
      </c>
      <c r="J18254" s="147">
        <v>105.81422600000001</v>
      </c>
      <c r="K18254" s="147">
        <v>112.76271999999999</v>
      </c>
    </row>
    <row r="18255" spans="2:11" x14ac:dyDescent="0.2">
      <c r="B18255" s="21" t="str">
        <f t="shared" si="285"/>
        <v>SarniaWind2035RCP8.5</v>
      </c>
      <c r="C18255" t="s">
        <v>432</v>
      </c>
      <c r="D18255" t="s">
        <v>1</v>
      </c>
      <c r="E18255" s="144" t="s">
        <v>191</v>
      </c>
      <c r="F18255" s="144">
        <v>2035</v>
      </c>
      <c r="G18255" s="147">
        <v>85.408255714454938</v>
      </c>
      <c r="H18255" s="147">
        <v>92.033172000000008</v>
      </c>
      <c r="I18255" s="147">
        <v>99.019199999999998</v>
      </c>
      <c r="J18255" s="147">
        <v>106.00297399999999</v>
      </c>
      <c r="K18255" s="147">
        <v>112.97126399999999</v>
      </c>
    </row>
    <row r="18256" spans="2:11" x14ac:dyDescent="0.2">
      <c r="B18256" s="21" t="str">
        <f t="shared" si="285"/>
        <v>SarniaWind2040RCP8.5</v>
      </c>
      <c r="C18256" t="s">
        <v>432</v>
      </c>
      <c r="D18256" t="s">
        <v>1</v>
      </c>
      <c r="E18256" s="144" t="s">
        <v>191</v>
      </c>
      <c r="F18256" s="144">
        <v>2040</v>
      </c>
      <c r="G18256" s="147">
        <v>85.408255714454938</v>
      </c>
      <c r="H18256" s="147">
        <v>92.033172000000008</v>
      </c>
      <c r="I18256" s="147">
        <v>99.019199999999998</v>
      </c>
      <c r="J18256" s="147">
        <v>105.99947866666666</v>
      </c>
      <c r="K18256" s="147">
        <v>112.97126399999999</v>
      </c>
    </row>
    <row r="18257" spans="2:11" x14ac:dyDescent="0.2">
      <c r="B18257" s="21" t="str">
        <f t="shared" si="285"/>
        <v>SarniaWind2045RCP8.5</v>
      </c>
      <c r="C18257" t="s">
        <v>432</v>
      </c>
      <c r="D18257" t="s">
        <v>1</v>
      </c>
      <c r="E18257" s="144" t="s">
        <v>191</v>
      </c>
      <c r="F18257" s="144">
        <v>2045</v>
      </c>
      <c r="G18257" s="147">
        <v>85.408255714454938</v>
      </c>
      <c r="H18257" s="147">
        <v>92.033172000000008</v>
      </c>
      <c r="I18257" s="147">
        <v>99.019199999999998</v>
      </c>
      <c r="J18257" s="147">
        <v>105.99598333333333</v>
      </c>
      <c r="K18257" s="147">
        <v>112.97126399999999</v>
      </c>
    </row>
    <row r="18258" spans="2:11" x14ac:dyDescent="0.2">
      <c r="B18258" s="21" t="str">
        <f t="shared" si="285"/>
        <v>SarniaWind2050RCP8.5</v>
      </c>
      <c r="C18258" t="s">
        <v>432</v>
      </c>
      <c r="D18258" t="s">
        <v>1</v>
      </c>
      <c r="E18258" s="144" t="s">
        <v>191</v>
      </c>
      <c r="F18258" s="144">
        <v>2050</v>
      </c>
      <c r="G18258" s="147">
        <v>85.667760966468876</v>
      </c>
      <c r="H18258" s="147">
        <v>92.358238</v>
      </c>
      <c r="I18258" s="147">
        <v>99.420999999999992</v>
      </c>
      <c r="J18258" s="147">
        <v>106.46435799999999</v>
      </c>
      <c r="K18258" s="147">
        <v>113.51124399999999</v>
      </c>
    </row>
    <row r="18259" spans="2:11" x14ac:dyDescent="0.2">
      <c r="B18259" s="21" t="str">
        <f t="shared" si="285"/>
        <v>SarniaWind2055RCP8.5</v>
      </c>
      <c r="C18259" t="s">
        <v>432</v>
      </c>
      <c r="D18259" t="s">
        <v>1</v>
      </c>
      <c r="E18259" s="144" t="s">
        <v>191</v>
      </c>
      <c r="F18259" s="144">
        <v>2055</v>
      </c>
      <c r="G18259" s="147">
        <v>85.927266218482799</v>
      </c>
      <c r="H18259" s="147">
        <v>92.683304000000007</v>
      </c>
      <c r="I18259" s="147">
        <v>99.822800000000001</v>
      </c>
      <c r="J18259" s="147">
        <v>106.936228</v>
      </c>
      <c r="K18259" s="147">
        <v>114.05122399999999</v>
      </c>
    </row>
    <row r="18260" spans="2:11" x14ac:dyDescent="0.2">
      <c r="B18260" s="21" t="str">
        <f t="shared" si="285"/>
        <v>SarniaWind2060RCP8.5</v>
      </c>
      <c r="C18260" t="s">
        <v>432</v>
      </c>
      <c r="D18260" t="s">
        <v>1</v>
      </c>
      <c r="E18260" s="144" t="s">
        <v>191</v>
      </c>
      <c r="F18260" s="144">
        <v>2060</v>
      </c>
      <c r="G18260" s="147">
        <v>86.446276722510675</v>
      </c>
      <c r="H18260" s="147">
        <v>93.330398000000002</v>
      </c>
      <c r="I18260" s="147">
        <v>100.62639999999999</v>
      </c>
      <c r="J18260" s="147">
        <v>107.87647266666667</v>
      </c>
      <c r="K18260" s="147">
        <v>115.12745999999999</v>
      </c>
    </row>
    <row r="18261" spans="2:11" x14ac:dyDescent="0.2">
      <c r="B18261" s="21" t="str">
        <f t="shared" si="285"/>
        <v>SarniaWind2065RCP8.5</v>
      </c>
      <c r="C18261" t="s">
        <v>432</v>
      </c>
      <c r="D18261" t="s">
        <v>1</v>
      </c>
      <c r="E18261" s="144" t="s">
        <v>191</v>
      </c>
      <c r="F18261" s="144">
        <v>2065</v>
      </c>
      <c r="G18261" s="147">
        <v>86.705781974524598</v>
      </c>
      <c r="H18261" s="147">
        <v>93.652425999999991</v>
      </c>
      <c r="I18261" s="147">
        <v>101.0282</v>
      </c>
      <c r="J18261" s="147">
        <v>108.34484733333333</v>
      </c>
      <c r="K18261" s="147">
        <v>115.66371599999999</v>
      </c>
    </row>
    <row r="18262" spans="2:11" x14ac:dyDescent="0.2">
      <c r="B18262" s="21" t="str">
        <f t="shared" si="285"/>
        <v>SarniaWind2070RCP8.5</v>
      </c>
      <c r="C18262" t="s">
        <v>432</v>
      </c>
      <c r="D18262" t="s">
        <v>1</v>
      </c>
      <c r="E18262" s="144" t="s">
        <v>191</v>
      </c>
      <c r="F18262" s="144">
        <v>2070</v>
      </c>
      <c r="G18262" s="147">
        <v>87.247358152640629</v>
      </c>
      <c r="H18262" s="147">
        <v>94.323824000000002</v>
      </c>
      <c r="I18262" s="147">
        <v>101.8612</v>
      </c>
      <c r="J18262" s="147">
        <v>109.31305466666667</v>
      </c>
      <c r="K18262" s="147">
        <v>116.76974399999999</v>
      </c>
    </row>
    <row r="18263" spans="2:11" x14ac:dyDescent="0.2">
      <c r="B18263" s="21" t="str">
        <f t="shared" si="285"/>
        <v>SarniaWind2075RCP8.5</v>
      </c>
      <c r="C18263" t="s">
        <v>432</v>
      </c>
      <c r="D18263" t="s">
        <v>1</v>
      </c>
      <c r="E18263" s="144" t="s">
        <v>191</v>
      </c>
      <c r="F18263" s="144">
        <v>2075</v>
      </c>
      <c r="G18263" s="147">
        <v>87.529429078742737</v>
      </c>
      <c r="H18263" s="147">
        <v>94.673193999999995</v>
      </c>
      <c r="I18263" s="147">
        <v>102.2924</v>
      </c>
      <c r="J18263" s="147">
        <v>109.81288733333334</v>
      </c>
      <c r="K18263" s="147">
        <v>117.33951599999997</v>
      </c>
    </row>
    <row r="18264" spans="2:11" x14ac:dyDescent="0.2">
      <c r="B18264" s="21" t="str">
        <f t="shared" si="285"/>
        <v>SarniaWind2080RCP8.5</v>
      </c>
      <c r="C18264" t="s">
        <v>432</v>
      </c>
      <c r="D18264" t="s">
        <v>1</v>
      </c>
      <c r="E18264" s="144" t="s">
        <v>191</v>
      </c>
      <c r="F18264" s="144">
        <v>2080</v>
      </c>
      <c r="G18264" s="147">
        <v>87.811500004844831</v>
      </c>
      <c r="H18264" s="147">
        <v>95.022564000000003</v>
      </c>
      <c r="I18264" s="147">
        <v>102.7236</v>
      </c>
      <c r="J18264" s="147">
        <v>110.31272</v>
      </c>
      <c r="K18264" s="147">
        <v>117.90928799999998</v>
      </c>
    </row>
    <row r="18265" spans="2:11" x14ac:dyDescent="0.2">
      <c r="B18265" s="21" t="str">
        <f t="shared" si="285"/>
        <v>SarniaWind2085RCP8.5</v>
      </c>
      <c r="C18265" t="s">
        <v>432</v>
      </c>
      <c r="D18265" t="s">
        <v>1</v>
      </c>
      <c r="E18265" s="144" t="s">
        <v>191</v>
      </c>
      <c r="F18265" s="144">
        <v>2085</v>
      </c>
      <c r="G18265" s="147">
        <v>87.968049368831501</v>
      </c>
      <c r="H18265" s="147">
        <v>95.23674299999999</v>
      </c>
      <c r="I18265" s="147">
        <v>103.0176</v>
      </c>
      <c r="J18265" s="147">
        <v>110.66924399999999</v>
      </c>
      <c r="K18265" s="147">
        <v>118.33940999999997</v>
      </c>
    </row>
    <row r="18266" spans="2:11" x14ac:dyDescent="0.2">
      <c r="B18266" s="21" t="str">
        <f t="shared" si="285"/>
        <v>SarniaWind2090RCP8.5</v>
      </c>
      <c r="C18266" t="s">
        <v>432</v>
      </c>
      <c r="D18266" t="s">
        <v>1</v>
      </c>
      <c r="E18266" s="144" t="s">
        <v>191</v>
      </c>
      <c r="F18266" s="144">
        <v>2090</v>
      </c>
      <c r="G18266" s="147">
        <v>88.124598732818171</v>
      </c>
      <c r="H18266" s="147">
        <v>95.450921999999991</v>
      </c>
      <c r="I18266" s="147">
        <v>103.3116</v>
      </c>
      <c r="J18266" s="147">
        <v>111.025768</v>
      </c>
      <c r="K18266" s="147">
        <v>118.76953199999997</v>
      </c>
    </row>
    <row r="18267" spans="2:11" x14ac:dyDescent="0.2">
      <c r="B18267" s="21" t="str">
        <f t="shared" si="285"/>
        <v>SarniaWind2095RCP8.5</v>
      </c>
      <c r="C18267" t="s">
        <v>432</v>
      </c>
      <c r="D18267" t="s">
        <v>1</v>
      </c>
      <c r="E18267" s="144" t="s">
        <v>191</v>
      </c>
      <c r="F18267" s="144">
        <v>2095</v>
      </c>
      <c r="G18267" s="147">
        <v>88.124598732818171</v>
      </c>
      <c r="H18267" s="147">
        <v>95.450921999999991</v>
      </c>
      <c r="I18267" s="147">
        <v>103.3116</v>
      </c>
      <c r="J18267" s="147">
        <v>111.025768</v>
      </c>
      <c r="K18267" s="147">
        <v>118.76953199999997</v>
      </c>
    </row>
    <row r="18268" spans="2:11" x14ac:dyDescent="0.2">
      <c r="B18268" s="21" t="str">
        <f t="shared" si="285"/>
        <v>SarniaWind2100RCP8.5</v>
      </c>
      <c r="C18268" t="s">
        <v>432</v>
      </c>
      <c r="D18268" t="s">
        <v>1</v>
      </c>
      <c r="E18268" s="144" t="s">
        <v>191</v>
      </c>
      <c r="F18268" s="144">
        <v>2100</v>
      </c>
      <c r="G18268" s="147">
        <v>88.124598732818171</v>
      </c>
      <c r="H18268" s="147">
        <v>95.450921999999991</v>
      </c>
      <c r="I18268" s="147">
        <v>103.3116</v>
      </c>
      <c r="J18268" s="147">
        <v>111.025768</v>
      </c>
      <c r="K18268" s="147">
        <v>118.76953199999997</v>
      </c>
    </row>
    <row r="18269" spans="2:11" x14ac:dyDescent="0.2">
      <c r="B18269" s="21" t="str">
        <f t="shared" si="285"/>
        <v>Sault Ste. MarieIce Accretion2023RCP4.5</v>
      </c>
      <c r="C18269" t="s">
        <v>433</v>
      </c>
      <c r="D18269" t="s">
        <v>486</v>
      </c>
      <c r="E18269" s="144" t="s">
        <v>193</v>
      </c>
      <c r="F18269" s="144">
        <v>2023</v>
      </c>
      <c r="G18269" s="147">
        <v>14.864664727135622</v>
      </c>
      <c r="H18269" s="147">
        <v>17.821759999999998</v>
      </c>
      <c r="I18269" s="147">
        <v>21.582000000000001</v>
      </c>
      <c r="J18269" s="147">
        <v>24.437379999999997</v>
      </c>
      <c r="K18269" s="147">
        <v>27.304199999999998</v>
      </c>
    </row>
    <row r="18270" spans="2:11" x14ac:dyDescent="0.2">
      <c r="B18270" s="21" t="str">
        <f t="shared" si="285"/>
        <v>Sault Ste. MarieIce Accretion2025RCP4.5</v>
      </c>
      <c r="C18270" t="s">
        <v>433</v>
      </c>
      <c r="D18270" t="s">
        <v>486</v>
      </c>
      <c r="E18270" s="144" t="s">
        <v>193</v>
      </c>
      <c r="F18270" s="144">
        <v>2025</v>
      </c>
      <c r="G18270" s="147">
        <v>14.811084576213918</v>
      </c>
      <c r="H18270" s="147">
        <v>17.770023333333331</v>
      </c>
      <c r="I18270" s="147">
        <v>21.530666666666669</v>
      </c>
      <c r="J18270" s="147">
        <v>24.387659999999997</v>
      </c>
      <c r="K18270" s="147">
        <v>27.257999999999999</v>
      </c>
    </row>
    <row r="18271" spans="2:11" x14ac:dyDescent="0.2">
      <c r="B18271" s="21" t="str">
        <f t="shared" si="285"/>
        <v>Sault Ste. MarieIce Accretion2030RCP4.5</v>
      </c>
      <c r="C18271" t="s">
        <v>433</v>
      </c>
      <c r="D18271" t="s">
        <v>486</v>
      </c>
      <c r="E18271" s="144" t="s">
        <v>193</v>
      </c>
      <c r="F18271" s="144">
        <v>2030</v>
      </c>
      <c r="G18271" s="147">
        <v>14.757504425292215</v>
      </c>
      <c r="H18271" s="147">
        <v>17.718286666666664</v>
      </c>
      <c r="I18271" s="147">
        <v>21.479333333333333</v>
      </c>
      <c r="J18271" s="147">
        <v>24.337939999999996</v>
      </c>
      <c r="K18271" s="147">
        <v>27.211799999999997</v>
      </c>
    </row>
    <row r="18272" spans="2:11" x14ac:dyDescent="0.2">
      <c r="B18272" s="21" t="str">
        <f t="shared" si="285"/>
        <v>Sault Ste. MarieIce Accretion2035RCP4.5</v>
      </c>
      <c r="C18272" t="s">
        <v>433</v>
      </c>
      <c r="D18272" t="s">
        <v>486</v>
      </c>
      <c r="E18272" s="144" t="s">
        <v>193</v>
      </c>
      <c r="F18272" s="144">
        <v>2035</v>
      </c>
      <c r="G18272" s="147">
        <v>14.703924274370511</v>
      </c>
      <c r="H18272" s="147">
        <v>17.666549999999997</v>
      </c>
      <c r="I18272" s="147">
        <v>21.428000000000001</v>
      </c>
      <c r="J18272" s="147">
        <v>24.288219999999995</v>
      </c>
      <c r="K18272" s="147">
        <v>27.165599999999998</v>
      </c>
    </row>
    <row r="18273" spans="2:11" x14ac:dyDescent="0.2">
      <c r="B18273" s="21" t="str">
        <f t="shared" si="285"/>
        <v>Sault Ste. MarieIce Accretion2040RCP4.5</v>
      </c>
      <c r="C18273" t="s">
        <v>433</v>
      </c>
      <c r="D18273" t="s">
        <v>486</v>
      </c>
      <c r="E18273" s="144" t="s">
        <v>193</v>
      </c>
      <c r="F18273" s="144">
        <v>2040</v>
      </c>
      <c r="G18273" s="147">
        <v>14.650344123448805</v>
      </c>
      <c r="H18273" s="147">
        <v>17.614813333333331</v>
      </c>
      <c r="I18273" s="147">
        <v>21.376666666666669</v>
      </c>
      <c r="J18273" s="147">
        <v>24.238499999999998</v>
      </c>
      <c r="K18273" s="147">
        <v>27.119399999999999</v>
      </c>
    </row>
    <row r="18274" spans="2:11" x14ac:dyDescent="0.2">
      <c r="B18274" s="21" t="str">
        <f t="shared" si="285"/>
        <v>Sault Ste. MarieIce Accretion2045RCP4.5</v>
      </c>
      <c r="C18274" t="s">
        <v>433</v>
      </c>
      <c r="D18274" t="s">
        <v>486</v>
      </c>
      <c r="E18274" s="144" t="s">
        <v>193</v>
      </c>
      <c r="F18274" s="144">
        <v>2045</v>
      </c>
      <c r="G18274" s="147">
        <v>14.596763972527102</v>
      </c>
      <c r="H18274" s="147">
        <v>17.563076666666664</v>
      </c>
      <c r="I18274" s="147">
        <v>21.325333333333333</v>
      </c>
      <c r="J18274" s="147">
        <v>24.188779999999998</v>
      </c>
      <c r="K18274" s="147">
        <v>27.073199999999996</v>
      </c>
    </row>
    <row r="18275" spans="2:11" x14ac:dyDescent="0.2">
      <c r="B18275" s="21" t="str">
        <f t="shared" si="285"/>
        <v>Sault Ste. MarieIce Accretion2050RCP4.5</v>
      </c>
      <c r="C18275" t="s">
        <v>433</v>
      </c>
      <c r="D18275" t="s">
        <v>486</v>
      </c>
      <c r="E18275" s="144" t="s">
        <v>193</v>
      </c>
      <c r="F18275" s="144">
        <v>2050</v>
      </c>
      <c r="G18275" s="147">
        <v>14.647282400538995</v>
      </c>
      <c r="H18275" s="147">
        <v>17.657419999999998</v>
      </c>
      <c r="I18275" s="147">
        <v>21.467600000000001</v>
      </c>
      <c r="J18275" s="147">
        <v>24.372743999999997</v>
      </c>
      <c r="K18275" s="147">
        <v>27.287567999999997</v>
      </c>
    </row>
    <row r="18276" spans="2:11" x14ac:dyDescent="0.2">
      <c r="B18276" s="21" t="str">
        <f t="shared" si="285"/>
        <v>Sault Ste. MarieIce Accretion2055RCP4.5</v>
      </c>
      <c r="C18276" t="s">
        <v>433</v>
      </c>
      <c r="D18276" t="s">
        <v>486</v>
      </c>
      <c r="E18276" s="144" t="s">
        <v>193</v>
      </c>
      <c r="F18276" s="144">
        <v>2055</v>
      </c>
      <c r="G18276" s="147">
        <v>14.751380979472591</v>
      </c>
      <c r="H18276" s="147">
        <v>17.803499999999996</v>
      </c>
      <c r="I18276" s="147">
        <v>21.661200000000001</v>
      </c>
      <c r="J18276" s="147">
        <v>24.606427999999998</v>
      </c>
      <c r="K18276" s="147">
        <v>27.548136</v>
      </c>
    </row>
    <row r="18277" spans="2:11" x14ac:dyDescent="0.2">
      <c r="B18277" s="21" t="str">
        <f t="shared" si="285"/>
        <v>Sault Ste. MarieIce Accretion2060RCP4.5</v>
      </c>
      <c r="C18277" t="s">
        <v>433</v>
      </c>
      <c r="D18277" t="s">
        <v>486</v>
      </c>
      <c r="E18277" s="144" t="s">
        <v>193</v>
      </c>
      <c r="F18277" s="144">
        <v>2060</v>
      </c>
      <c r="G18277" s="147">
        <v>14.855479558406188</v>
      </c>
      <c r="H18277" s="147">
        <v>17.949579999999997</v>
      </c>
      <c r="I18277" s="147">
        <v>21.854799999999997</v>
      </c>
      <c r="J18277" s="147">
        <v>24.840111999999998</v>
      </c>
      <c r="K18277" s="147">
        <v>27.808703999999999</v>
      </c>
    </row>
    <row r="18278" spans="2:11" x14ac:dyDescent="0.2">
      <c r="B18278" s="21" t="str">
        <f t="shared" si="285"/>
        <v>Sault Ste. MarieIce Accretion2065RCP4.5</v>
      </c>
      <c r="C18278" t="s">
        <v>433</v>
      </c>
      <c r="D18278" t="s">
        <v>486</v>
      </c>
      <c r="E18278" s="144" t="s">
        <v>193</v>
      </c>
      <c r="F18278" s="144">
        <v>2065</v>
      </c>
      <c r="G18278" s="147">
        <v>14.959578137339784</v>
      </c>
      <c r="H18278" s="147">
        <v>18.095659999999995</v>
      </c>
      <c r="I18278" s="147">
        <v>22.048399999999997</v>
      </c>
      <c r="J18278" s="147">
        <v>25.073795999999998</v>
      </c>
      <c r="K18278" s="147">
        <v>28.069272000000002</v>
      </c>
    </row>
    <row r="18279" spans="2:11" x14ac:dyDescent="0.2">
      <c r="B18279" s="21" t="str">
        <f t="shared" si="285"/>
        <v>Sault Ste. MarieIce Accretion2070RCP4.5</v>
      </c>
      <c r="C18279" t="s">
        <v>433</v>
      </c>
      <c r="D18279" t="s">
        <v>486</v>
      </c>
      <c r="E18279" s="144" t="s">
        <v>193</v>
      </c>
      <c r="F18279" s="144">
        <v>2070</v>
      </c>
      <c r="G18279" s="147">
        <v>15.063676716273381</v>
      </c>
      <c r="H18279" s="147">
        <v>18.241739999999997</v>
      </c>
      <c r="I18279" s="147">
        <v>22.241999999999997</v>
      </c>
      <c r="J18279" s="147">
        <v>25.307479999999998</v>
      </c>
      <c r="K18279" s="147">
        <v>28.329840000000001</v>
      </c>
    </row>
    <row r="18280" spans="2:11" x14ac:dyDescent="0.2">
      <c r="B18280" s="21" t="str">
        <f t="shared" si="285"/>
        <v>Sault Ste. MarieIce Accretion2075RCP4.5</v>
      </c>
      <c r="C18280" t="s">
        <v>433</v>
      </c>
      <c r="D18280" t="s">
        <v>486</v>
      </c>
      <c r="E18280" s="144" t="s">
        <v>193</v>
      </c>
      <c r="F18280" s="144">
        <v>2075</v>
      </c>
      <c r="G18280" s="147">
        <v>15.027956615658912</v>
      </c>
      <c r="H18280" s="147">
        <v>18.226523333333329</v>
      </c>
      <c r="I18280" s="147">
        <v>22.249333333333333</v>
      </c>
      <c r="J18280" s="147">
        <v>25.324053333333332</v>
      </c>
      <c r="K18280" s="147">
        <v>28.366800000000001</v>
      </c>
    </row>
    <row r="18281" spans="2:11" x14ac:dyDescent="0.2">
      <c r="B18281" s="21" t="str">
        <f t="shared" si="285"/>
        <v>Sault Ste. MarieIce Accretion2080RCP4.5</v>
      </c>
      <c r="C18281" t="s">
        <v>433</v>
      </c>
      <c r="D18281" t="s">
        <v>486</v>
      </c>
      <c r="E18281" s="144" t="s">
        <v>193</v>
      </c>
      <c r="F18281" s="144">
        <v>2080</v>
      </c>
      <c r="G18281" s="147">
        <v>14.992236515044443</v>
      </c>
      <c r="H18281" s="147">
        <v>18.211306666666665</v>
      </c>
      <c r="I18281" s="147">
        <v>22.256666666666664</v>
      </c>
      <c r="J18281" s="147">
        <v>25.340626666666665</v>
      </c>
      <c r="K18281" s="147">
        <v>28.403760000000002</v>
      </c>
    </row>
    <row r="18282" spans="2:11" x14ac:dyDescent="0.2">
      <c r="B18282" s="21" t="str">
        <f t="shared" si="285"/>
        <v>Sault Ste. MarieIce Accretion2085RCP4.5</v>
      </c>
      <c r="C18282" t="s">
        <v>433</v>
      </c>
      <c r="D18282" t="s">
        <v>486</v>
      </c>
      <c r="E18282" s="144" t="s">
        <v>193</v>
      </c>
      <c r="F18282" s="144">
        <v>2085</v>
      </c>
      <c r="G18282" s="147">
        <v>14.956516414429974</v>
      </c>
      <c r="H18282" s="147">
        <v>18.196089999999998</v>
      </c>
      <c r="I18282" s="147">
        <v>22.263999999999996</v>
      </c>
      <c r="J18282" s="147">
        <v>25.357199999999999</v>
      </c>
      <c r="K18282" s="147">
        <v>28.440719999999999</v>
      </c>
    </row>
    <row r="18283" spans="2:11" x14ac:dyDescent="0.2">
      <c r="B18283" s="21" t="str">
        <f t="shared" si="285"/>
        <v>Sault Ste. MarieIce Accretion2090RCP4.5</v>
      </c>
      <c r="C18283" t="s">
        <v>433</v>
      </c>
      <c r="D18283" t="s">
        <v>486</v>
      </c>
      <c r="E18283" s="144" t="s">
        <v>193</v>
      </c>
      <c r="F18283" s="144">
        <v>2090</v>
      </c>
      <c r="G18283" s="147">
        <v>14.920796313815503</v>
      </c>
      <c r="H18283" s="147">
        <v>18.180873333333331</v>
      </c>
      <c r="I18283" s="147">
        <v>22.271333333333331</v>
      </c>
      <c r="J18283" s="147">
        <v>25.373773333333332</v>
      </c>
      <c r="K18283" s="147">
        <v>28.477679999999999</v>
      </c>
    </row>
    <row r="18284" spans="2:11" x14ac:dyDescent="0.2">
      <c r="B18284" s="21" t="str">
        <f t="shared" si="285"/>
        <v>Sault Ste. MarieIce Accretion2095RCP4.5</v>
      </c>
      <c r="C18284" t="s">
        <v>433</v>
      </c>
      <c r="D18284" t="s">
        <v>486</v>
      </c>
      <c r="E18284" s="144" t="s">
        <v>193</v>
      </c>
      <c r="F18284" s="144">
        <v>2095</v>
      </c>
      <c r="G18284" s="147">
        <v>14.885076213201033</v>
      </c>
      <c r="H18284" s="147">
        <v>18.165656666666667</v>
      </c>
      <c r="I18284" s="147">
        <v>22.278666666666666</v>
      </c>
      <c r="J18284" s="147">
        <v>25.390346666666666</v>
      </c>
      <c r="K18284" s="147">
        <v>28.51464</v>
      </c>
    </row>
    <row r="18285" spans="2:11" x14ac:dyDescent="0.2">
      <c r="B18285" s="21" t="str">
        <f t="shared" si="285"/>
        <v>Sault Ste. MarieIce Accretion2100RCP4.5</v>
      </c>
      <c r="C18285" t="s">
        <v>433</v>
      </c>
      <c r="D18285" t="s">
        <v>486</v>
      </c>
      <c r="E18285" s="144" t="s">
        <v>193</v>
      </c>
      <c r="F18285" s="144">
        <v>2100</v>
      </c>
      <c r="G18285" s="147">
        <v>14.849356112586564</v>
      </c>
      <c r="H18285" s="147">
        <v>18.15044</v>
      </c>
      <c r="I18285" s="147">
        <v>22.285999999999998</v>
      </c>
      <c r="J18285" s="147">
        <v>25.40692</v>
      </c>
      <c r="K18285" s="147">
        <v>28.551600000000001</v>
      </c>
    </row>
    <row r="18286" spans="2:11" x14ac:dyDescent="0.2">
      <c r="B18286" s="21" t="str">
        <f t="shared" si="285"/>
        <v>Sault Ste. MarieIce Accretion2023RCP6.0</v>
      </c>
      <c r="C18286" t="s">
        <v>433</v>
      </c>
      <c r="D18286" t="s">
        <v>486</v>
      </c>
      <c r="E18286" s="144" t="s">
        <v>192</v>
      </c>
      <c r="F18286" s="144">
        <v>2023</v>
      </c>
      <c r="G18286" s="147">
        <v>14.864664727135622</v>
      </c>
      <c r="H18286" s="147">
        <v>17.821759999999998</v>
      </c>
      <c r="I18286" s="147">
        <v>21.582000000000001</v>
      </c>
      <c r="J18286" s="147">
        <v>24.437379999999997</v>
      </c>
      <c r="K18286" s="147">
        <v>27.304199999999998</v>
      </c>
    </row>
    <row r="18287" spans="2:11" x14ac:dyDescent="0.2">
      <c r="B18287" s="21" t="str">
        <f t="shared" si="285"/>
        <v>Sault Ste. MarieIce Accretion2025RCP6.0</v>
      </c>
      <c r="C18287" t="s">
        <v>433</v>
      </c>
      <c r="D18287" t="s">
        <v>486</v>
      </c>
      <c r="E18287" s="144" t="s">
        <v>192</v>
      </c>
      <c r="F18287" s="144">
        <v>2025</v>
      </c>
      <c r="G18287" s="147">
        <v>14.811084576213918</v>
      </c>
      <c r="H18287" s="147">
        <v>17.770023333333331</v>
      </c>
      <c r="I18287" s="147">
        <v>21.530666666666669</v>
      </c>
      <c r="J18287" s="147">
        <v>24.387659999999997</v>
      </c>
      <c r="K18287" s="147">
        <v>27.257999999999999</v>
      </c>
    </row>
    <row r="18288" spans="2:11" x14ac:dyDescent="0.2">
      <c r="B18288" s="21" t="str">
        <f t="shared" si="285"/>
        <v>Sault Ste. MarieIce Accretion2030RCP6.0</v>
      </c>
      <c r="C18288" t="s">
        <v>433</v>
      </c>
      <c r="D18288" t="s">
        <v>486</v>
      </c>
      <c r="E18288" s="144" t="s">
        <v>192</v>
      </c>
      <c r="F18288" s="144">
        <v>2030</v>
      </c>
      <c r="G18288" s="147">
        <v>14.757504425292215</v>
      </c>
      <c r="H18288" s="147">
        <v>17.718286666666664</v>
      </c>
      <c r="I18288" s="147">
        <v>21.479333333333333</v>
      </c>
      <c r="J18288" s="147">
        <v>24.337939999999996</v>
      </c>
      <c r="K18288" s="147">
        <v>27.211799999999997</v>
      </c>
    </row>
    <row r="18289" spans="2:11" x14ac:dyDescent="0.2">
      <c r="B18289" s="21" t="str">
        <f t="shared" si="285"/>
        <v>Sault Ste. MarieIce Accretion2035RCP6.0</v>
      </c>
      <c r="C18289" t="s">
        <v>433</v>
      </c>
      <c r="D18289" t="s">
        <v>486</v>
      </c>
      <c r="E18289" s="144" t="s">
        <v>192</v>
      </c>
      <c r="F18289" s="144">
        <v>2035</v>
      </c>
      <c r="G18289" s="147">
        <v>14.703924274370511</v>
      </c>
      <c r="H18289" s="147">
        <v>17.666549999999997</v>
      </c>
      <c r="I18289" s="147">
        <v>21.428000000000001</v>
      </c>
      <c r="J18289" s="147">
        <v>24.288219999999995</v>
      </c>
      <c r="K18289" s="147">
        <v>27.165599999999998</v>
      </c>
    </row>
    <row r="18290" spans="2:11" x14ac:dyDescent="0.2">
      <c r="B18290" s="21" t="str">
        <f t="shared" si="285"/>
        <v>Sault Ste. MarieIce Accretion2040RCP6.0</v>
      </c>
      <c r="C18290" t="s">
        <v>433</v>
      </c>
      <c r="D18290" t="s">
        <v>486</v>
      </c>
      <c r="E18290" s="144" t="s">
        <v>192</v>
      </c>
      <c r="F18290" s="144">
        <v>2040</v>
      </c>
      <c r="G18290" s="147">
        <v>14.650344123448805</v>
      </c>
      <c r="H18290" s="147">
        <v>17.614813333333331</v>
      </c>
      <c r="I18290" s="147">
        <v>21.376666666666669</v>
      </c>
      <c r="J18290" s="147">
        <v>24.238499999999998</v>
      </c>
      <c r="K18290" s="147">
        <v>27.119399999999999</v>
      </c>
    </row>
    <row r="18291" spans="2:11" x14ac:dyDescent="0.2">
      <c r="B18291" s="21" t="str">
        <f t="shared" si="285"/>
        <v>Sault Ste. MarieIce Accretion2045RCP6.0</v>
      </c>
      <c r="C18291" t="s">
        <v>433</v>
      </c>
      <c r="D18291" t="s">
        <v>486</v>
      </c>
      <c r="E18291" s="144" t="s">
        <v>192</v>
      </c>
      <c r="F18291" s="144">
        <v>2045</v>
      </c>
      <c r="G18291" s="147">
        <v>14.596763972527102</v>
      </c>
      <c r="H18291" s="147">
        <v>17.563076666666664</v>
      </c>
      <c r="I18291" s="147">
        <v>21.325333333333333</v>
      </c>
      <c r="J18291" s="147">
        <v>24.188779999999998</v>
      </c>
      <c r="K18291" s="147">
        <v>27.073199999999996</v>
      </c>
    </row>
    <row r="18292" spans="2:11" x14ac:dyDescent="0.2">
      <c r="B18292" s="21" t="str">
        <f t="shared" si="285"/>
        <v>Sault Ste. MarieIce Accretion2050RCP6.0</v>
      </c>
      <c r="C18292" t="s">
        <v>433</v>
      </c>
      <c r="D18292" t="s">
        <v>486</v>
      </c>
      <c r="E18292" s="144" t="s">
        <v>192</v>
      </c>
      <c r="F18292" s="144">
        <v>2050</v>
      </c>
      <c r="G18292" s="147">
        <v>14.647282400538995</v>
      </c>
      <c r="H18292" s="147">
        <v>17.657419999999998</v>
      </c>
      <c r="I18292" s="147">
        <v>21.467600000000001</v>
      </c>
      <c r="J18292" s="147">
        <v>24.372743999999997</v>
      </c>
      <c r="K18292" s="147">
        <v>27.287567999999997</v>
      </c>
    </row>
    <row r="18293" spans="2:11" x14ac:dyDescent="0.2">
      <c r="B18293" s="21" t="str">
        <f t="shared" si="285"/>
        <v>Sault Ste. MarieIce Accretion2055RCP6.0</v>
      </c>
      <c r="C18293" t="s">
        <v>433</v>
      </c>
      <c r="D18293" t="s">
        <v>486</v>
      </c>
      <c r="E18293" s="144" t="s">
        <v>192</v>
      </c>
      <c r="F18293" s="144">
        <v>2055</v>
      </c>
      <c r="G18293" s="147">
        <v>14.751380979472591</v>
      </c>
      <c r="H18293" s="147">
        <v>17.803499999999996</v>
      </c>
      <c r="I18293" s="147">
        <v>21.661200000000001</v>
      </c>
      <c r="J18293" s="147">
        <v>24.606427999999998</v>
      </c>
      <c r="K18293" s="147">
        <v>27.548136</v>
      </c>
    </row>
    <row r="18294" spans="2:11" x14ac:dyDescent="0.2">
      <c r="B18294" s="21" t="str">
        <f t="shared" si="285"/>
        <v>Sault Ste. MarieIce Accretion2060RCP6.0</v>
      </c>
      <c r="C18294" t="s">
        <v>433</v>
      </c>
      <c r="D18294" t="s">
        <v>486</v>
      </c>
      <c r="E18294" s="144" t="s">
        <v>192</v>
      </c>
      <c r="F18294" s="144">
        <v>2060</v>
      </c>
      <c r="G18294" s="147">
        <v>14.855479558406188</v>
      </c>
      <c r="H18294" s="147">
        <v>17.949579999999997</v>
      </c>
      <c r="I18294" s="147">
        <v>21.854799999999997</v>
      </c>
      <c r="J18294" s="147">
        <v>24.840111999999998</v>
      </c>
      <c r="K18294" s="147">
        <v>27.808703999999999</v>
      </c>
    </row>
    <row r="18295" spans="2:11" x14ac:dyDescent="0.2">
      <c r="B18295" s="21" t="str">
        <f t="shared" si="285"/>
        <v>Sault Ste. MarieIce Accretion2065RCP6.0</v>
      </c>
      <c r="C18295" t="s">
        <v>433</v>
      </c>
      <c r="D18295" t="s">
        <v>486</v>
      </c>
      <c r="E18295" s="144" t="s">
        <v>192</v>
      </c>
      <c r="F18295" s="144">
        <v>2065</v>
      </c>
      <c r="G18295" s="147">
        <v>14.959578137339784</v>
      </c>
      <c r="H18295" s="147">
        <v>18.095659999999995</v>
      </c>
      <c r="I18295" s="147">
        <v>22.048399999999997</v>
      </c>
      <c r="J18295" s="147">
        <v>25.073795999999998</v>
      </c>
      <c r="K18295" s="147">
        <v>28.069272000000002</v>
      </c>
    </row>
    <row r="18296" spans="2:11" x14ac:dyDescent="0.2">
      <c r="B18296" s="21" t="str">
        <f t="shared" si="285"/>
        <v>Sault Ste. MarieIce Accretion2070RCP6.0</v>
      </c>
      <c r="C18296" t="s">
        <v>433</v>
      </c>
      <c r="D18296" t="s">
        <v>486</v>
      </c>
      <c r="E18296" s="144" t="s">
        <v>192</v>
      </c>
      <c r="F18296" s="144">
        <v>2070</v>
      </c>
      <c r="G18296" s="147">
        <v>15.063676716273381</v>
      </c>
      <c r="H18296" s="147">
        <v>18.241739999999997</v>
      </c>
      <c r="I18296" s="147">
        <v>22.241999999999997</v>
      </c>
      <c r="J18296" s="147">
        <v>25.307479999999998</v>
      </c>
      <c r="K18296" s="147">
        <v>28.329840000000001</v>
      </c>
    </row>
    <row r="18297" spans="2:11" x14ac:dyDescent="0.2">
      <c r="B18297" s="21" t="str">
        <f t="shared" si="285"/>
        <v>Sault Ste. MarieIce Accretion2075RCP6.0</v>
      </c>
      <c r="C18297" t="s">
        <v>433</v>
      </c>
      <c r="D18297" t="s">
        <v>486</v>
      </c>
      <c r="E18297" s="144" t="s">
        <v>192</v>
      </c>
      <c r="F18297" s="144">
        <v>2075</v>
      </c>
      <c r="G18297" s="147">
        <v>15.010096565351677</v>
      </c>
      <c r="H18297" s="147">
        <v>18.218914999999996</v>
      </c>
      <c r="I18297" s="147">
        <v>22.252999999999997</v>
      </c>
      <c r="J18297" s="147">
        <v>25.332339999999999</v>
      </c>
      <c r="K18297" s="147">
        <v>28.385280000000002</v>
      </c>
    </row>
    <row r="18298" spans="2:11" x14ac:dyDescent="0.2">
      <c r="B18298" s="21" t="str">
        <f t="shared" si="285"/>
        <v>Sault Ste. MarieIce Accretion2080RCP6.0</v>
      </c>
      <c r="C18298" t="s">
        <v>433</v>
      </c>
      <c r="D18298" t="s">
        <v>486</v>
      </c>
      <c r="E18298" s="144" t="s">
        <v>192</v>
      </c>
      <c r="F18298" s="144">
        <v>2080</v>
      </c>
      <c r="G18298" s="147">
        <v>14.956516414429974</v>
      </c>
      <c r="H18298" s="147">
        <v>18.196089999999998</v>
      </c>
      <c r="I18298" s="147">
        <v>22.263999999999996</v>
      </c>
      <c r="J18298" s="147">
        <v>25.357199999999999</v>
      </c>
      <c r="K18298" s="147">
        <v>28.440719999999999</v>
      </c>
    </row>
    <row r="18299" spans="2:11" x14ac:dyDescent="0.2">
      <c r="B18299" s="21" t="str">
        <f t="shared" si="285"/>
        <v>Sault Ste. MarieIce Accretion2085RCP6.0</v>
      </c>
      <c r="C18299" t="s">
        <v>433</v>
      </c>
      <c r="D18299" t="s">
        <v>486</v>
      </c>
      <c r="E18299" s="144" t="s">
        <v>192</v>
      </c>
      <c r="F18299" s="144">
        <v>2085</v>
      </c>
      <c r="G18299" s="147">
        <v>14.902936263508268</v>
      </c>
      <c r="H18299" s="147">
        <v>18.173265000000001</v>
      </c>
      <c r="I18299" s="147">
        <v>22.274999999999999</v>
      </c>
      <c r="J18299" s="147">
        <v>25.382059999999999</v>
      </c>
      <c r="K18299" s="147">
        <v>28.49616</v>
      </c>
    </row>
    <row r="18300" spans="2:11" x14ac:dyDescent="0.2">
      <c r="B18300" s="21" t="str">
        <f t="shared" si="285"/>
        <v>Sault Ste. MarieIce Accretion2090RCP6.0</v>
      </c>
      <c r="C18300" t="s">
        <v>433</v>
      </c>
      <c r="D18300" t="s">
        <v>486</v>
      </c>
      <c r="E18300" s="144" t="s">
        <v>192</v>
      </c>
      <c r="F18300" s="144">
        <v>2090</v>
      </c>
      <c r="G18300" s="147">
        <v>14.849356112586564</v>
      </c>
      <c r="H18300" s="147">
        <v>18.193046666666664</v>
      </c>
      <c r="I18300" s="147">
        <v>22.38133333333333</v>
      </c>
      <c r="J18300" s="147">
        <v>25.547793333333331</v>
      </c>
      <c r="K18300" s="147">
        <v>28.717919999999999</v>
      </c>
    </row>
    <row r="18301" spans="2:11" x14ac:dyDescent="0.2">
      <c r="B18301" s="21" t="str">
        <f t="shared" si="285"/>
        <v>Sault Ste. MarieIce Accretion2095RCP6.0</v>
      </c>
      <c r="C18301" t="s">
        <v>433</v>
      </c>
      <c r="D18301" t="s">
        <v>486</v>
      </c>
      <c r="E18301" s="144" t="s">
        <v>192</v>
      </c>
      <c r="F18301" s="144">
        <v>2095</v>
      </c>
      <c r="G18301" s="147">
        <v>14.849356112586564</v>
      </c>
      <c r="H18301" s="147">
        <v>18.235653333333332</v>
      </c>
      <c r="I18301" s="147">
        <v>22.476666666666667</v>
      </c>
      <c r="J18301" s="147">
        <v>25.688666666666666</v>
      </c>
      <c r="K18301" s="147">
        <v>28.884240000000002</v>
      </c>
    </row>
    <row r="18302" spans="2:11" x14ac:dyDescent="0.2">
      <c r="B18302" s="21" t="str">
        <f t="shared" si="285"/>
        <v>Sault Ste. MarieIce Accretion2100RCP6.0</v>
      </c>
      <c r="C18302" t="s">
        <v>433</v>
      </c>
      <c r="D18302" t="s">
        <v>486</v>
      </c>
      <c r="E18302" s="144" t="s">
        <v>192</v>
      </c>
      <c r="F18302" s="144">
        <v>2100</v>
      </c>
      <c r="G18302" s="147">
        <v>14.849356112586564</v>
      </c>
      <c r="H18302" s="147">
        <v>18.278259999999996</v>
      </c>
      <c r="I18302" s="147">
        <v>22.571999999999999</v>
      </c>
      <c r="J18302" s="147">
        <v>25.829539999999998</v>
      </c>
      <c r="K18302" s="147">
        <v>29.050560000000001</v>
      </c>
    </row>
    <row r="18303" spans="2:11" x14ac:dyDescent="0.2">
      <c r="B18303" s="21" t="str">
        <f t="shared" si="285"/>
        <v>Sault Ste. MarieIce Accretion2023RCP8.5</v>
      </c>
      <c r="C18303" t="s">
        <v>433</v>
      </c>
      <c r="D18303" t="s">
        <v>486</v>
      </c>
      <c r="E18303" s="144" t="s">
        <v>191</v>
      </c>
      <c r="F18303" s="144">
        <v>2023</v>
      </c>
      <c r="G18303" s="147">
        <v>14.864664727135622</v>
      </c>
      <c r="H18303" s="147">
        <v>17.821759999999998</v>
      </c>
      <c r="I18303" s="147">
        <v>21.582000000000001</v>
      </c>
      <c r="J18303" s="147">
        <v>24.437379999999997</v>
      </c>
      <c r="K18303" s="147">
        <v>27.304199999999998</v>
      </c>
    </row>
    <row r="18304" spans="2:11" x14ac:dyDescent="0.2">
      <c r="B18304" s="21" t="str">
        <f t="shared" si="285"/>
        <v>Sault Ste. MarieIce Accretion2025RCP8.5</v>
      </c>
      <c r="C18304" t="s">
        <v>433</v>
      </c>
      <c r="D18304" t="s">
        <v>486</v>
      </c>
      <c r="E18304" s="144" t="s">
        <v>191</v>
      </c>
      <c r="F18304" s="144">
        <v>2025</v>
      </c>
      <c r="G18304" s="147">
        <v>14.757504425292215</v>
      </c>
      <c r="H18304" s="147">
        <v>17.718286666666664</v>
      </c>
      <c r="I18304" s="147">
        <v>21.479333333333333</v>
      </c>
      <c r="J18304" s="147">
        <v>24.337939999999996</v>
      </c>
      <c r="K18304" s="147">
        <v>27.211799999999997</v>
      </c>
    </row>
    <row r="18305" spans="2:11" x14ac:dyDescent="0.2">
      <c r="B18305" s="21" t="str">
        <f t="shared" si="285"/>
        <v>Sault Ste. MarieIce Accretion2030RCP8.5</v>
      </c>
      <c r="C18305" t="s">
        <v>433</v>
      </c>
      <c r="D18305" t="s">
        <v>486</v>
      </c>
      <c r="E18305" s="144" t="s">
        <v>191</v>
      </c>
      <c r="F18305" s="144">
        <v>2030</v>
      </c>
      <c r="G18305" s="147">
        <v>14.650344123448805</v>
      </c>
      <c r="H18305" s="147">
        <v>17.614813333333331</v>
      </c>
      <c r="I18305" s="147">
        <v>21.376666666666669</v>
      </c>
      <c r="J18305" s="147">
        <v>24.238499999999998</v>
      </c>
      <c r="K18305" s="147">
        <v>27.119399999999999</v>
      </c>
    </row>
    <row r="18306" spans="2:11" x14ac:dyDescent="0.2">
      <c r="B18306" s="21" t="str">
        <f t="shared" si="285"/>
        <v>Sault Ste. MarieIce Accretion2035RCP8.5</v>
      </c>
      <c r="C18306" t="s">
        <v>433</v>
      </c>
      <c r="D18306" t="s">
        <v>486</v>
      </c>
      <c r="E18306" s="144" t="s">
        <v>191</v>
      </c>
      <c r="F18306" s="144">
        <v>2035</v>
      </c>
      <c r="G18306" s="147">
        <v>14.543183821605398</v>
      </c>
      <c r="H18306" s="147">
        <v>17.511339999999997</v>
      </c>
      <c r="I18306" s="147">
        <v>21.274000000000001</v>
      </c>
      <c r="J18306" s="147">
        <v>24.139059999999997</v>
      </c>
      <c r="K18306" s="147">
        <v>27.026999999999997</v>
      </c>
    </row>
    <row r="18307" spans="2:11" x14ac:dyDescent="0.2">
      <c r="B18307" s="21" t="str">
        <f t="shared" si="285"/>
        <v>Sault Ste. MarieIce Accretion2040RCP8.5</v>
      </c>
      <c r="C18307" t="s">
        <v>433</v>
      </c>
      <c r="D18307" t="s">
        <v>486</v>
      </c>
      <c r="E18307" s="144" t="s">
        <v>191</v>
      </c>
      <c r="F18307" s="144">
        <v>2040</v>
      </c>
      <c r="G18307" s="147">
        <v>14.716681453161392</v>
      </c>
      <c r="H18307" s="147">
        <v>17.754806666666664</v>
      </c>
      <c r="I18307" s="147">
        <v>21.596666666666668</v>
      </c>
      <c r="J18307" s="147">
        <v>24.528533333333332</v>
      </c>
      <c r="K18307" s="147">
        <v>27.461279999999999</v>
      </c>
    </row>
    <row r="18308" spans="2:11" x14ac:dyDescent="0.2">
      <c r="B18308" s="21" t="str">
        <f t="shared" si="285"/>
        <v>Sault Ste. MarieIce Accretion2045RCP8.5</v>
      </c>
      <c r="C18308" t="s">
        <v>433</v>
      </c>
      <c r="D18308" t="s">
        <v>486</v>
      </c>
      <c r="E18308" s="144" t="s">
        <v>191</v>
      </c>
      <c r="F18308" s="144">
        <v>2045</v>
      </c>
      <c r="G18308" s="147">
        <v>14.890179084717387</v>
      </c>
      <c r="H18308" s="147">
        <v>17.99827333333333</v>
      </c>
      <c r="I18308" s="147">
        <v>21.919333333333331</v>
      </c>
      <c r="J18308" s="147">
        <v>24.918006666666663</v>
      </c>
      <c r="K18308" s="147">
        <v>27.89556</v>
      </c>
    </row>
    <row r="18309" spans="2:11" x14ac:dyDescent="0.2">
      <c r="B18309" s="21" t="str">
        <f t="shared" si="285"/>
        <v>Sault Ste. MarieIce Accretion2050RCP8.5</v>
      </c>
      <c r="C18309" t="s">
        <v>433</v>
      </c>
      <c r="D18309" t="s">
        <v>486</v>
      </c>
      <c r="E18309" s="144" t="s">
        <v>191</v>
      </c>
      <c r="F18309" s="144">
        <v>2050</v>
      </c>
      <c r="G18309" s="147">
        <v>14.992236515044443</v>
      </c>
      <c r="H18309" s="147">
        <v>18.211306666666665</v>
      </c>
      <c r="I18309" s="147">
        <v>22.256666666666664</v>
      </c>
      <c r="J18309" s="147">
        <v>25.340626666666665</v>
      </c>
      <c r="K18309" s="147">
        <v>28.403760000000002</v>
      </c>
    </row>
    <row r="18310" spans="2:11" x14ac:dyDescent="0.2">
      <c r="B18310" s="21" t="str">
        <f t="shared" si="285"/>
        <v>Sault Ste. MarieIce Accretion2055RCP8.5</v>
      </c>
      <c r="C18310" t="s">
        <v>433</v>
      </c>
      <c r="D18310" t="s">
        <v>486</v>
      </c>
      <c r="E18310" s="144" t="s">
        <v>191</v>
      </c>
      <c r="F18310" s="144">
        <v>2055</v>
      </c>
      <c r="G18310" s="147">
        <v>14.920796313815503</v>
      </c>
      <c r="H18310" s="147">
        <v>18.180873333333331</v>
      </c>
      <c r="I18310" s="147">
        <v>22.271333333333331</v>
      </c>
      <c r="J18310" s="147">
        <v>25.373773333333332</v>
      </c>
      <c r="K18310" s="147">
        <v>28.477679999999999</v>
      </c>
    </row>
    <row r="18311" spans="2:11" x14ac:dyDescent="0.2">
      <c r="B18311" s="21" t="str">
        <f t="shared" si="285"/>
        <v>Sault Ste. MarieIce Accretion2060RCP8.5</v>
      </c>
      <c r="C18311" t="s">
        <v>433</v>
      </c>
      <c r="D18311" t="s">
        <v>486</v>
      </c>
      <c r="E18311" s="144" t="s">
        <v>191</v>
      </c>
      <c r="F18311" s="144">
        <v>2060</v>
      </c>
      <c r="G18311" s="147">
        <v>14.849356112586564</v>
      </c>
      <c r="H18311" s="147">
        <v>18.193046666666664</v>
      </c>
      <c r="I18311" s="147">
        <v>22.38133333333333</v>
      </c>
      <c r="J18311" s="147">
        <v>25.547793333333331</v>
      </c>
      <c r="K18311" s="147">
        <v>28.717919999999999</v>
      </c>
    </row>
    <row r="18312" spans="2:11" x14ac:dyDescent="0.2">
      <c r="B18312" s="21" t="str">
        <f t="shared" si="285"/>
        <v>Sault Ste. MarieIce Accretion2065RCP8.5</v>
      </c>
      <c r="C18312" t="s">
        <v>433</v>
      </c>
      <c r="D18312" t="s">
        <v>486</v>
      </c>
      <c r="E18312" s="144" t="s">
        <v>191</v>
      </c>
      <c r="F18312" s="144">
        <v>2065</v>
      </c>
      <c r="G18312" s="147">
        <v>14.849356112586564</v>
      </c>
      <c r="H18312" s="147">
        <v>18.235653333333332</v>
      </c>
      <c r="I18312" s="147">
        <v>22.476666666666667</v>
      </c>
      <c r="J18312" s="147">
        <v>25.688666666666666</v>
      </c>
      <c r="K18312" s="147">
        <v>28.884240000000002</v>
      </c>
    </row>
    <row r="18313" spans="2:11" x14ac:dyDescent="0.2">
      <c r="B18313" s="21" t="str">
        <f t="shared" si="285"/>
        <v>Sault Ste. MarieIce Accretion2070RCP8.5</v>
      </c>
      <c r="C18313" t="s">
        <v>433</v>
      </c>
      <c r="D18313" t="s">
        <v>486</v>
      </c>
      <c r="E18313" s="144" t="s">
        <v>191</v>
      </c>
      <c r="F18313" s="144">
        <v>2070</v>
      </c>
      <c r="G18313" s="147">
        <v>14.344171832467641</v>
      </c>
      <c r="H18313" s="147">
        <v>17.675679999999996</v>
      </c>
      <c r="I18313" s="147">
        <v>21.853333333333332</v>
      </c>
      <c r="J18313" s="147">
        <v>25.025733333333331</v>
      </c>
      <c r="K18313" s="147">
        <v>28.163519999999998</v>
      </c>
    </row>
    <row r="18314" spans="2:11" x14ac:dyDescent="0.2">
      <c r="B18314" s="21" t="str">
        <f t="shared" si="285"/>
        <v>Sault Ste. MarieIce Accretion2075RCP8.5</v>
      </c>
      <c r="C18314" t="s">
        <v>433</v>
      </c>
      <c r="D18314" t="s">
        <v>486</v>
      </c>
      <c r="E18314" s="144" t="s">
        <v>191</v>
      </c>
      <c r="F18314" s="144">
        <v>2075</v>
      </c>
      <c r="G18314" s="147">
        <v>13.838987552348716</v>
      </c>
      <c r="H18314" s="147">
        <v>17.073099999999997</v>
      </c>
      <c r="I18314" s="147">
        <v>21.134666666666664</v>
      </c>
      <c r="J18314" s="147">
        <v>24.221926666666665</v>
      </c>
      <c r="K18314" s="147">
        <v>27.276479999999999</v>
      </c>
    </row>
    <row r="18315" spans="2:11" x14ac:dyDescent="0.2">
      <c r="B18315" s="21" t="str">
        <f t="shared" si="285"/>
        <v>Sault Ste. MarieIce Accretion2080RCP8.5</v>
      </c>
      <c r="C18315" t="s">
        <v>433</v>
      </c>
      <c r="D18315" t="s">
        <v>486</v>
      </c>
      <c r="E18315" s="144" t="s">
        <v>191</v>
      </c>
      <c r="F18315" s="144">
        <v>2080</v>
      </c>
      <c r="G18315" s="147">
        <v>13.333803272229792</v>
      </c>
      <c r="H18315" s="147">
        <v>16.470519999999997</v>
      </c>
      <c r="I18315" s="147">
        <v>20.415999999999997</v>
      </c>
      <c r="J18315" s="147">
        <v>23.418119999999998</v>
      </c>
      <c r="K18315" s="147">
        <v>26.389439999999997</v>
      </c>
    </row>
    <row r="18316" spans="2:11" x14ac:dyDescent="0.2">
      <c r="B18316" s="21" t="str">
        <f t="shared" ref="B18316:B18379" si="286">C18316&amp;D18316&amp;F18316&amp;E18316</f>
        <v>Sault Ste. MarieIce Accretion2085RCP8.5</v>
      </c>
      <c r="C18316" t="s">
        <v>433</v>
      </c>
      <c r="D18316" t="s">
        <v>486</v>
      </c>
      <c r="E18316" s="144" t="s">
        <v>191</v>
      </c>
      <c r="F18316" s="144">
        <v>2085</v>
      </c>
      <c r="G18316" s="147">
        <v>13.134791283092033</v>
      </c>
      <c r="H18316" s="147">
        <v>16.260529999999996</v>
      </c>
      <c r="I18316" s="147">
        <v>20.184999999999999</v>
      </c>
      <c r="J18316" s="147">
        <v>23.169519999999999</v>
      </c>
      <c r="K18316" s="147">
        <v>26.126100000000001</v>
      </c>
    </row>
    <row r="18317" spans="2:11" x14ac:dyDescent="0.2">
      <c r="B18317" s="21" t="str">
        <f t="shared" si="286"/>
        <v>Sault Ste. MarieIce Accretion2090RCP8.5</v>
      </c>
      <c r="C18317" t="s">
        <v>433</v>
      </c>
      <c r="D18317" t="s">
        <v>486</v>
      </c>
      <c r="E18317" s="144" t="s">
        <v>191</v>
      </c>
      <c r="F18317" s="144">
        <v>2090</v>
      </c>
      <c r="G18317" s="147">
        <v>12.935779293954274</v>
      </c>
      <c r="H18317" s="147">
        <v>16.050539999999998</v>
      </c>
      <c r="I18317" s="147">
        <v>19.954000000000001</v>
      </c>
      <c r="J18317" s="147">
        <v>22.920919999999999</v>
      </c>
      <c r="K18317" s="147">
        <v>25.862760000000002</v>
      </c>
    </row>
    <row r="18318" spans="2:11" x14ac:dyDescent="0.2">
      <c r="B18318" s="21" t="str">
        <f t="shared" si="286"/>
        <v>Sault Ste. MarieIce Accretion2095RCP8.5</v>
      </c>
      <c r="C18318" t="s">
        <v>433</v>
      </c>
      <c r="D18318" t="s">
        <v>486</v>
      </c>
      <c r="E18318" s="144" t="s">
        <v>191</v>
      </c>
      <c r="F18318" s="144">
        <v>2095</v>
      </c>
      <c r="G18318" s="147">
        <v>12.935779293954274</v>
      </c>
      <c r="H18318" s="147">
        <v>16.050539999999998</v>
      </c>
      <c r="I18318" s="147">
        <v>19.954000000000001</v>
      </c>
      <c r="J18318" s="147">
        <v>22.920919999999999</v>
      </c>
      <c r="K18318" s="147">
        <v>25.862760000000002</v>
      </c>
    </row>
    <row r="18319" spans="2:11" x14ac:dyDescent="0.2">
      <c r="B18319" s="21" t="str">
        <f t="shared" si="286"/>
        <v>Sault Ste. MarieIce Accretion2100RCP8.5</v>
      </c>
      <c r="C18319" t="s">
        <v>433</v>
      </c>
      <c r="D18319" t="s">
        <v>486</v>
      </c>
      <c r="E18319" s="144" t="s">
        <v>191</v>
      </c>
      <c r="F18319" s="144">
        <v>2100</v>
      </c>
      <c r="G18319" s="147">
        <v>12.935779293954274</v>
      </c>
      <c r="H18319" s="147">
        <v>16.050539999999998</v>
      </c>
      <c r="I18319" s="147">
        <v>19.954000000000001</v>
      </c>
      <c r="J18319" s="147">
        <v>22.920919999999999</v>
      </c>
      <c r="K18319" s="147">
        <v>25.862760000000002</v>
      </c>
    </row>
    <row r="18320" spans="2:11" x14ac:dyDescent="0.2">
      <c r="B18320" s="21" t="str">
        <f t="shared" si="286"/>
        <v>Sault Ste. MarieWind2023RCP4.5</v>
      </c>
      <c r="C18320" t="s">
        <v>433</v>
      </c>
      <c r="D18320" t="s">
        <v>1</v>
      </c>
      <c r="E18320" s="144" t="s">
        <v>193</v>
      </c>
      <c r="F18320" s="144">
        <v>2023</v>
      </c>
      <c r="G18320" s="147">
        <v>85.425179970021063</v>
      </c>
      <c r="H18320" s="147">
        <v>92.096969999999999</v>
      </c>
      <c r="I18320" s="147">
        <v>99.146600000000007</v>
      </c>
      <c r="J18320" s="147">
        <v>106.17075</v>
      </c>
      <c r="K18320" s="147">
        <v>113.194704</v>
      </c>
    </row>
    <row r="18321" spans="2:11" x14ac:dyDescent="0.2">
      <c r="B18321" s="21" t="str">
        <f t="shared" si="286"/>
        <v>Sault Ste. MarieWind2025RCP4.5</v>
      </c>
      <c r="C18321" t="s">
        <v>433</v>
      </c>
      <c r="D18321" t="s">
        <v>1</v>
      </c>
      <c r="E18321" s="144" t="s">
        <v>193</v>
      </c>
      <c r="F18321" s="144">
        <v>2025</v>
      </c>
      <c r="G18321" s="147">
        <v>85.468900963566881</v>
      </c>
      <c r="H18321" s="147">
        <v>92.148616000000004</v>
      </c>
      <c r="I18321" s="147">
        <v>99.208666666666673</v>
      </c>
      <c r="J18321" s="147">
        <v>106.24240433333333</v>
      </c>
      <c r="K18321" s="147">
        <v>113.27477</v>
      </c>
    </row>
    <row r="18322" spans="2:11" x14ac:dyDescent="0.2">
      <c r="B18322" s="21" t="str">
        <f t="shared" si="286"/>
        <v>Sault Ste. MarieWind2030RCP4.5</v>
      </c>
      <c r="C18322" t="s">
        <v>433</v>
      </c>
      <c r="D18322" t="s">
        <v>1</v>
      </c>
      <c r="E18322" s="144" t="s">
        <v>193</v>
      </c>
      <c r="F18322" s="144">
        <v>2030</v>
      </c>
      <c r="G18322" s="147">
        <v>85.512621957112714</v>
      </c>
      <c r="H18322" s="147">
        <v>92.200261999999995</v>
      </c>
      <c r="I18322" s="147">
        <v>99.270733333333339</v>
      </c>
      <c r="J18322" s="147">
        <v>106.31405866666667</v>
      </c>
      <c r="K18322" s="147">
        <v>113.35483599999999</v>
      </c>
    </row>
    <row r="18323" spans="2:11" x14ac:dyDescent="0.2">
      <c r="B18323" s="21" t="str">
        <f t="shared" si="286"/>
        <v>Sault Ste. MarieWind2035RCP4.5</v>
      </c>
      <c r="C18323" t="s">
        <v>433</v>
      </c>
      <c r="D18323" t="s">
        <v>1</v>
      </c>
      <c r="E18323" s="144" t="s">
        <v>193</v>
      </c>
      <c r="F18323" s="144">
        <v>2035</v>
      </c>
      <c r="G18323" s="147">
        <v>85.556342950658546</v>
      </c>
      <c r="H18323" s="147">
        <v>92.251908</v>
      </c>
      <c r="I18323" s="147">
        <v>99.332800000000006</v>
      </c>
      <c r="J18323" s="147">
        <v>106.385713</v>
      </c>
      <c r="K18323" s="147">
        <v>113.43490199999999</v>
      </c>
    </row>
    <row r="18324" spans="2:11" x14ac:dyDescent="0.2">
      <c r="B18324" s="21" t="str">
        <f t="shared" si="286"/>
        <v>Sault Ste. MarieWind2040RCP4.5</v>
      </c>
      <c r="C18324" t="s">
        <v>433</v>
      </c>
      <c r="D18324" t="s">
        <v>1</v>
      </c>
      <c r="E18324" s="144" t="s">
        <v>193</v>
      </c>
      <c r="F18324" s="144">
        <v>2040</v>
      </c>
      <c r="G18324" s="147">
        <v>85.600063944204365</v>
      </c>
      <c r="H18324" s="147">
        <v>92.303554000000005</v>
      </c>
      <c r="I18324" s="147">
        <v>99.394866666666672</v>
      </c>
      <c r="J18324" s="147">
        <v>106.45736733333332</v>
      </c>
      <c r="K18324" s="147">
        <v>113.514968</v>
      </c>
    </row>
    <row r="18325" spans="2:11" x14ac:dyDescent="0.2">
      <c r="B18325" s="21" t="str">
        <f t="shared" si="286"/>
        <v>Sault Ste. MarieWind2045RCP4.5</v>
      </c>
      <c r="C18325" t="s">
        <v>433</v>
      </c>
      <c r="D18325" t="s">
        <v>1</v>
      </c>
      <c r="E18325" s="144" t="s">
        <v>193</v>
      </c>
      <c r="F18325" s="144">
        <v>2045</v>
      </c>
      <c r="G18325" s="147">
        <v>85.643784937750183</v>
      </c>
      <c r="H18325" s="147">
        <v>92.355199999999996</v>
      </c>
      <c r="I18325" s="147">
        <v>99.456933333333339</v>
      </c>
      <c r="J18325" s="147">
        <v>106.52902166666667</v>
      </c>
      <c r="K18325" s="147">
        <v>113.59503399999998</v>
      </c>
    </row>
    <row r="18326" spans="2:11" x14ac:dyDescent="0.2">
      <c r="B18326" s="21" t="str">
        <f t="shared" si="286"/>
        <v>Sault Ste. MarieWind2050RCP4.5</v>
      </c>
      <c r="C18326" t="s">
        <v>433</v>
      </c>
      <c r="D18326" t="s">
        <v>1</v>
      </c>
      <c r="E18326" s="144" t="s">
        <v>193</v>
      </c>
      <c r="F18326" s="144">
        <v>2050</v>
      </c>
      <c r="G18326" s="147">
        <v>85.665504399060055</v>
      </c>
      <c r="H18326" s="147">
        <v>92.364921600000002</v>
      </c>
      <c r="I18326" s="147">
        <v>99.448440000000005</v>
      </c>
      <c r="J18326" s="147">
        <v>106.50630199999999</v>
      </c>
      <c r="K18326" s="147">
        <v>113.55891119999998</v>
      </c>
    </row>
    <row r="18327" spans="2:11" x14ac:dyDescent="0.2">
      <c r="B18327" s="21" t="str">
        <f t="shared" si="286"/>
        <v>Sault Ste. MarieWind2055RCP4.5</v>
      </c>
      <c r="C18327" t="s">
        <v>433</v>
      </c>
      <c r="D18327" t="s">
        <v>1</v>
      </c>
      <c r="E18327" s="144" t="s">
        <v>193</v>
      </c>
      <c r="F18327" s="144">
        <v>2055</v>
      </c>
      <c r="G18327" s="147">
        <v>85.643502866824093</v>
      </c>
      <c r="H18327" s="147">
        <v>92.322997200000003</v>
      </c>
      <c r="I18327" s="147">
        <v>99.377880000000005</v>
      </c>
      <c r="J18327" s="147">
        <v>106.41192799999999</v>
      </c>
      <c r="K18327" s="147">
        <v>113.44272239999998</v>
      </c>
    </row>
    <row r="18328" spans="2:11" x14ac:dyDescent="0.2">
      <c r="B18328" s="21" t="str">
        <f t="shared" si="286"/>
        <v>Sault Ste. MarieWind2060RCP4.5</v>
      </c>
      <c r="C18328" t="s">
        <v>433</v>
      </c>
      <c r="D18328" t="s">
        <v>1</v>
      </c>
      <c r="E18328" s="144" t="s">
        <v>193</v>
      </c>
      <c r="F18328" s="144">
        <v>2060</v>
      </c>
      <c r="G18328" s="147">
        <v>85.621501334588132</v>
      </c>
      <c r="H18328" s="147">
        <v>92.281072800000004</v>
      </c>
      <c r="I18328" s="147">
        <v>99.307320000000004</v>
      </c>
      <c r="J18328" s="147">
        <v>106.317554</v>
      </c>
      <c r="K18328" s="147">
        <v>113.32653359999999</v>
      </c>
    </row>
    <row r="18329" spans="2:11" x14ac:dyDescent="0.2">
      <c r="B18329" s="21" t="str">
        <f t="shared" si="286"/>
        <v>Sault Ste. MarieWind2065RCP4.5</v>
      </c>
      <c r="C18329" t="s">
        <v>433</v>
      </c>
      <c r="D18329" t="s">
        <v>1</v>
      </c>
      <c r="E18329" s="144" t="s">
        <v>193</v>
      </c>
      <c r="F18329" s="144">
        <v>2065</v>
      </c>
      <c r="G18329" s="147">
        <v>85.59949980235217</v>
      </c>
      <c r="H18329" s="147">
        <v>92.239148400000005</v>
      </c>
      <c r="I18329" s="147">
        <v>99.236760000000004</v>
      </c>
      <c r="J18329" s="147">
        <v>106.22318</v>
      </c>
      <c r="K18329" s="147">
        <v>113.21034479999999</v>
      </c>
    </row>
    <row r="18330" spans="2:11" x14ac:dyDescent="0.2">
      <c r="B18330" s="21" t="str">
        <f t="shared" si="286"/>
        <v>Sault Ste. MarieWind2070RCP4.5</v>
      </c>
      <c r="C18330" t="s">
        <v>433</v>
      </c>
      <c r="D18330" t="s">
        <v>1</v>
      </c>
      <c r="E18330" s="144" t="s">
        <v>193</v>
      </c>
      <c r="F18330" s="144">
        <v>2070</v>
      </c>
      <c r="G18330" s="147">
        <v>85.577498270116209</v>
      </c>
      <c r="H18330" s="147">
        <v>92.197224000000006</v>
      </c>
      <c r="I18330" s="147">
        <v>99.166200000000003</v>
      </c>
      <c r="J18330" s="147">
        <v>106.128806</v>
      </c>
      <c r="K18330" s="147">
        <v>113.09415599999998</v>
      </c>
    </row>
    <row r="18331" spans="2:11" x14ac:dyDescent="0.2">
      <c r="B18331" s="21" t="str">
        <f t="shared" si="286"/>
        <v>Sault Ste. MarieWind2075RCP4.5</v>
      </c>
      <c r="C18331" t="s">
        <v>433</v>
      </c>
      <c r="D18331" t="s">
        <v>1</v>
      </c>
      <c r="E18331" s="144" t="s">
        <v>193</v>
      </c>
      <c r="F18331" s="144">
        <v>2075</v>
      </c>
      <c r="G18331" s="147">
        <v>85.615577845139995</v>
      </c>
      <c r="H18331" s="147">
        <v>92.244313000000005</v>
      </c>
      <c r="I18331" s="147">
        <v>99.226633333333339</v>
      </c>
      <c r="J18331" s="147">
        <v>106.19871266666667</v>
      </c>
      <c r="K18331" s="147">
        <v>113.17608399999997</v>
      </c>
    </row>
    <row r="18332" spans="2:11" x14ac:dyDescent="0.2">
      <c r="B18332" s="21" t="str">
        <f t="shared" si="286"/>
        <v>Sault Ste. MarieWind2080RCP4.5</v>
      </c>
      <c r="C18332" t="s">
        <v>433</v>
      </c>
      <c r="D18332" t="s">
        <v>1</v>
      </c>
      <c r="E18332" s="144" t="s">
        <v>193</v>
      </c>
      <c r="F18332" s="144">
        <v>2080</v>
      </c>
      <c r="G18332" s="147">
        <v>85.653657420163768</v>
      </c>
      <c r="H18332" s="147">
        <v>92.291402000000005</v>
      </c>
      <c r="I18332" s="147">
        <v>99.287066666666675</v>
      </c>
      <c r="J18332" s="147">
        <v>106.26861933333333</v>
      </c>
      <c r="K18332" s="147">
        <v>113.25801199999998</v>
      </c>
    </row>
    <row r="18333" spans="2:11" x14ac:dyDescent="0.2">
      <c r="B18333" s="21" t="str">
        <f t="shared" si="286"/>
        <v>Sault Ste. MarieWind2085RCP4.5</v>
      </c>
      <c r="C18333" t="s">
        <v>433</v>
      </c>
      <c r="D18333" t="s">
        <v>1</v>
      </c>
      <c r="E18333" s="144" t="s">
        <v>193</v>
      </c>
      <c r="F18333" s="144">
        <v>2085</v>
      </c>
      <c r="G18333" s="147">
        <v>85.691736995187554</v>
      </c>
      <c r="H18333" s="147">
        <v>92.338491000000005</v>
      </c>
      <c r="I18333" s="147">
        <v>99.347499999999997</v>
      </c>
      <c r="J18333" s="147">
        <v>106.338526</v>
      </c>
      <c r="K18333" s="147">
        <v>113.33993999999998</v>
      </c>
    </row>
    <row r="18334" spans="2:11" x14ac:dyDescent="0.2">
      <c r="B18334" s="21" t="str">
        <f t="shared" si="286"/>
        <v>Sault Ste. MarieWind2090RCP4.5</v>
      </c>
      <c r="C18334" t="s">
        <v>433</v>
      </c>
      <c r="D18334" t="s">
        <v>1</v>
      </c>
      <c r="E18334" s="144" t="s">
        <v>193</v>
      </c>
      <c r="F18334" s="144">
        <v>2090</v>
      </c>
      <c r="G18334" s="147">
        <v>85.729816570211341</v>
      </c>
      <c r="H18334" s="147">
        <v>92.38557999999999</v>
      </c>
      <c r="I18334" s="147">
        <v>99.407933333333332</v>
      </c>
      <c r="J18334" s="147">
        <v>106.40843266666667</v>
      </c>
      <c r="K18334" s="147">
        <v>113.42186799999998</v>
      </c>
    </row>
    <row r="18335" spans="2:11" x14ac:dyDescent="0.2">
      <c r="B18335" s="21" t="str">
        <f t="shared" si="286"/>
        <v>Sault Ste. MarieWind2095RCP4.5</v>
      </c>
      <c r="C18335" t="s">
        <v>433</v>
      </c>
      <c r="D18335" t="s">
        <v>1</v>
      </c>
      <c r="E18335" s="144" t="s">
        <v>193</v>
      </c>
      <c r="F18335" s="144">
        <v>2095</v>
      </c>
      <c r="G18335" s="147">
        <v>85.767896145235113</v>
      </c>
      <c r="H18335" s="147">
        <v>92.43266899999999</v>
      </c>
      <c r="I18335" s="147">
        <v>99.468366666666668</v>
      </c>
      <c r="J18335" s="147">
        <v>106.47833933333334</v>
      </c>
      <c r="K18335" s="147">
        <v>113.50379599999997</v>
      </c>
    </row>
    <row r="18336" spans="2:11" x14ac:dyDescent="0.2">
      <c r="B18336" s="21" t="str">
        <f t="shared" si="286"/>
        <v>Sault Ste. MarieWind2100RCP4.5</v>
      </c>
      <c r="C18336" t="s">
        <v>433</v>
      </c>
      <c r="D18336" t="s">
        <v>1</v>
      </c>
      <c r="E18336" s="144" t="s">
        <v>193</v>
      </c>
      <c r="F18336" s="144">
        <v>2100</v>
      </c>
      <c r="G18336" s="147">
        <v>85.8059757202589</v>
      </c>
      <c r="H18336" s="147">
        <v>92.47975799999999</v>
      </c>
      <c r="I18336" s="147">
        <v>99.528800000000004</v>
      </c>
      <c r="J18336" s="147">
        <v>106.54824600000001</v>
      </c>
      <c r="K18336" s="147">
        <v>113.58572399999997</v>
      </c>
    </row>
    <row r="18337" spans="2:11" x14ac:dyDescent="0.2">
      <c r="B18337" s="21" t="str">
        <f t="shared" si="286"/>
        <v>Sault Ste. MarieWind2023RCP6.0</v>
      </c>
      <c r="C18337" t="s">
        <v>433</v>
      </c>
      <c r="D18337" t="s">
        <v>1</v>
      </c>
      <c r="E18337" s="144" t="s">
        <v>192</v>
      </c>
      <c r="F18337" s="144">
        <v>2023</v>
      </c>
      <c r="G18337" s="147">
        <v>85.425179970021063</v>
      </c>
      <c r="H18337" s="147">
        <v>92.096969999999999</v>
      </c>
      <c r="I18337" s="147">
        <v>99.146600000000007</v>
      </c>
      <c r="J18337" s="147">
        <v>106.17075</v>
      </c>
      <c r="K18337" s="147">
        <v>113.194704</v>
      </c>
    </row>
    <row r="18338" spans="2:11" x14ac:dyDescent="0.2">
      <c r="B18338" s="21" t="str">
        <f t="shared" si="286"/>
        <v>Sault Ste. MarieWind2025RCP6.0</v>
      </c>
      <c r="C18338" t="s">
        <v>433</v>
      </c>
      <c r="D18338" t="s">
        <v>1</v>
      </c>
      <c r="E18338" s="144" t="s">
        <v>192</v>
      </c>
      <c r="F18338" s="144">
        <v>2025</v>
      </c>
      <c r="G18338" s="147">
        <v>85.468900963566881</v>
      </c>
      <c r="H18338" s="147">
        <v>92.148616000000004</v>
      </c>
      <c r="I18338" s="147">
        <v>99.208666666666673</v>
      </c>
      <c r="J18338" s="147">
        <v>106.24240433333333</v>
      </c>
      <c r="K18338" s="147">
        <v>113.27477</v>
      </c>
    </row>
    <row r="18339" spans="2:11" x14ac:dyDescent="0.2">
      <c r="B18339" s="21" t="str">
        <f t="shared" si="286"/>
        <v>Sault Ste. MarieWind2030RCP6.0</v>
      </c>
      <c r="C18339" t="s">
        <v>433</v>
      </c>
      <c r="D18339" t="s">
        <v>1</v>
      </c>
      <c r="E18339" s="144" t="s">
        <v>192</v>
      </c>
      <c r="F18339" s="144">
        <v>2030</v>
      </c>
      <c r="G18339" s="147">
        <v>85.512621957112714</v>
      </c>
      <c r="H18339" s="147">
        <v>92.200261999999995</v>
      </c>
      <c r="I18339" s="147">
        <v>99.270733333333339</v>
      </c>
      <c r="J18339" s="147">
        <v>106.31405866666667</v>
      </c>
      <c r="K18339" s="147">
        <v>113.35483599999999</v>
      </c>
    </row>
    <row r="18340" spans="2:11" x14ac:dyDescent="0.2">
      <c r="B18340" s="21" t="str">
        <f t="shared" si="286"/>
        <v>Sault Ste. MarieWind2035RCP6.0</v>
      </c>
      <c r="C18340" t="s">
        <v>433</v>
      </c>
      <c r="D18340" t="s">
        <v>1</v>
      </c>
      <c r="E18340" s="144" t="s">
        <v>192</v>
      </c>
      <c r="F18340" s="144">
        <v>2035</v>
      </c>
      <c r="G18340" s="147">
        <v>85.556342950658546</v>
      </c>
      <c r="H18340" s="147">
        <v>92.251908</v>
      </c>
      <c r="I18340" s="147">
        <v>99.332800000000006</v>
      </c>
      <c r="J18340" s="147">
        <v>106.385713</v>
      </c>
      <c r="K18340" s="147">
        <v>113.43490199999999</v>
      </c>
    </row>
    <row r="18341" spans="2:11" x14ac:dyDescent="0.2">
      <c r="B18341" s="21" t="str">
        <f t="shared" si="286"/>
        <v>Sault Ste. MarieWind2040RCP6.0</v>
      </c>
      <c r="C18341" t="s">
        <v>433</v>
      </c>
      <c r="D18341" t="s">
        <v>1</v>
      </c>
      <c r="E18341" s="144" t="s">
        <v>192</v>
      </c>
      <c r="F18341" s="144">
        <v>2040</v>
      </c>
      <c r="G18341" s="147">
        <v>85.600063944204365</v>
      </c>
      <c r="H18341" s="147">
        <v>92.303554000000005</v>
      </c>
      <c r="I18341" s="147">
        <v>99.394866666666672</v>
      </c>
      <c r="J18341" s="147">
        <v>106.45736733333332</v>
      </c>
      <c r="K18341" s="147">
        <v>113.514968</v>
      </c>
    </row>
    <row r="18342" spans="2:11" x14ac:dyDescent="0.2">
      <c r="B18342" s="21" t="str">
        <f t="shared" si="286"/>
        <v>Sault Ste. MarieWind2045RCP6.0</v>
      </c>
      <c r="C18342" t="s">
        <v>433</v>
      </c>
      <c r="D18342" t="s">
        <v>1</v>
      </c>
      <c r="E18342" s="144" t="s">
        <v>192</v>
      </c>
      <c r="F18342" s="144">
        <v>2045</v>
      </c>
      <c r="G18342" s="147">
        <v>85.643784937750183</v>
      </c>
      <c r="H18342" s="147">
        <v>92.355199999999996</v>
      </c>
      <c r="I18342" s="147">
        <v>99.456933333333339</v>
      </c>
      <c r="J18342" s="147">
        <v>106.52902166666667</v>
      </c>
      <c r="K18342" s="147">
        <v>113.59503399999998</v>
      </c>
    </row>
    <row r="18343" spans="2:11" x14ac:dyDescent="0.2">
      <c r="B18343" s="21" t="str">
        <f t="shared" si="286"/>
        <v>Sault Ste. MarieWind2050RCP6.0</v>
      </c>
      <c r="C18343" t="s">
        <v>433</v>
      </c>
      <c r="D18343" t="s">
        <v>1</v>
      </c>
      <c r="E18343" s="144" t="s">
        <v>192</v>
      </c>
      <c r="F18343" s="144">
        <v>2050</v>
      </c>
      <c r="G18343" s="147">
        <v>85.665504399060055</v>
      </c>
      <c r="H18343" s="147">
        <v>92.364921600000002</v>
      </c>
      <c r="I18343" s="147">
        <v>99.448440000000005</v>
      </c>
      <c r="J18343" s="147">
        <v>106.50630199999999</v>
      </c>
      <c r="K18343" s="147">
        <v>113.55891119999998</v>
      </c>
    </row>
    <row r="18344" spans="2:11" x14ac:dyDescent="0.2">
      <c r="B18344" s="21" t="str">
        <f t="shared" si="286"/>
        <v>Sault Ste. MarieWind2055RCP6.0</v>
      </c>
      <c r="C18344" t="s">
        <v>433</v>
      </c>
      <c r="D18344" t="s">
        <v>1</v>
      </c>
      <c r="E18344" s="144" t="s">
        <v>192</v>
      </c>
      <c r="F18344" s="144">
        <v>2055</v>
      </c>
      <c r="G18344" s="147">
        <v>85.643502866824093</v>
      </c>
      <c r="H18344" s="147">
        <v>92.322997200000003</v>
      </c>
      <c r="I18344" s="147">
        <v>99.377880000000005</v>
      </c>
      <c r="J18344" s="147">
        <v>106.41192799999999</v>
      </c>
      <c r="K18344" s="147">
        <v>113.44272239999998</v>
      </c>
    </row>
    <row r="18345" spans="2:11" x14ac:dyDescent="0.2">
      <c r="B18345" s="21" t="str">
        <f t="shared" si="286"/>
        <v>Sault Ste. MarieWind2060RCP6.0</v>
      </c>
      <c r="C18345" t="s">
        <v>433</v>
      </c>
      <c r="D18345" t="s">
        <v>1</v>
      </c>
      <c r="E18345" s="144" t="s">
        <v>192</v>
      </c>
      <c r="F18345" s="144">
        <v>2060</v>
      </c>
      <c r="G18345" s="147">
        <v>85.621501334588132</v>
      </c>
      <c r="H18345" s="147">
        <v>92.281072800000004</v>
      </c>
      <c r="I18345" s="147">
        <v>99.307320000000004</v>
      </c>
      <c r="J18345" s="147">
        <v>106.317554</v>
      </c>
      <c r="K18345" s="147">
        <v>113.32653359999999</v>
      </c>
    </row>
    <row r="18346" spans="2:11" x14ac:dyDescent="0.2">
      <c r="B18346" s="21" t="str">
        <f t="shared" si="286"/>
        <v>Sault Ste. MarieWind2065RCP6.0</v>
      </c>
      <c r="C18346" t="s">
        <v>433</v>
      </c>
      <c r="D18346" t="s">
        <v>1</v>
      </c>
      <c r="E18346" s="144" t="s">
        <v>192</v>
      </c>
      <c r="F18346" s="144">
        <v>2065</v>
      </c>
      <c r="G18346" s="147">
        <v>85.59949980235217</v>
      </c>
      <c r="H18346" s="147">
        <v>92.239148400000005</v>
      </c>
      <c r="I18346" s="147">
        <v>99.236760000000004</v>
      </c>
      <c r="J18346" s="147">
        <v>106.22318</v>
      </c>
      <c r="K18346" s="147">
        <v>113.21034479999999</v>
      </c>
    </row>
    <row r="18347" spans="2:11" x14ac:dyDescent="0.2">
      <c r="B18347" s="21" t="str">
        <f t="shared" si="286"/>
        <v>Sault Ste. MarieWind2070RCP6.0</v>
      </c>
      <c r="C18347" t="s">
        <v>433</v>
      </c>
      <c r="D18347" t="s">
        <v>1</v>
      </c>
      <c r="E18347" s="144" t="s">
        <v>192</v>
      </c>
      <c r="F18347" s="144">
        <v>2070</v>
      </c>
      <c r="G18347" s="147">
        <v>85.577498270116209</v>
      </c>
      <c r="H18347" s="147">
        <v>92.197224000000006</v>
      </c>
      <c r="I18347" s="147">
        <v>99.166200000000003</v>
      </c>
      <c r="J18347" s="147">
        <v>106.128806</v>
      </c>
      <c r="K18347" s="147">
        <v>113.09415599999998</v>
      </c>
    </row>
    <row r="18348" spans="2:11" x14ac:dyDescent="0.2">
      <c r="B18348" s="21" t="str">
        <f t="shared" si="286"/>
        <v>Sault Ste. MarieWind2075RCP6.0</v>
      </c>
      <c r="C18348" t="s">
        <v>433</v>
      </c>
      <c r="D18348" t="s">
        <v>1</v>
      </c>
      <c r="E18348" s="144" t="s">
        <v>192</v>
      </c>
      <c r="F18348" s="144">
        <v>2075</v>
      </c>
      <c r="G18348" s="147">
        <v>85.634617632651882</v>
      </c>
      <c r="H18348" s="147">
        <v>92.267857500000005</v>
      </c>
      <c r="I18348" s="147">
        <v>99.25685</v>
      </c>
      <c r="J18348" s="147">
        <v>106.233666</v>
      </c>
      <c r="K18348" s="147">
        <v>113.21704799999998</v>
      </c>
    </row>
    <row r="18349" spans="2:11" x14ac:dyDescent="0.2">
      <c r="B18349" s="21" t="str">
        <f t="shared" si="286"/>
        <v>Sault Ste. MarieWind2080RCP6.0</v>
      </c>
      <c r="C18349" t="s">
        <v>433</v>
      </c>
      <c r="D18349" t="s">
        <v>1</v>
      </c>
      <c r="E18349" s="144" t="s">
        <v>192</v>
      </c>
      <c r="F18349" s="144">
        <v>2080</v>
      </c>
      <c r="G18349" s="147">
        <v>85.691736995187554</v>
      </c>
      <c r="H18349" s="147">
        <v>92.338491000000005</v>
      </c>
      <c r="I18349" s="147">
        <v>99.347499999999997</v>
      </c>
      <c r="J18349" s="147">
        <v>106.338526</v>
      </c>
      <c r="K18349" s="147">
        <v>113.33993999999998</v>
      </c>
    </row>
    <row r="18350" spans="2:11" x14ac:dyDescent="0.2">
      <c r="B18350" s="21" t="str">
        <f t="shared" si="286"/>
        <v>Sault Ste. MarieWind2085RCP6.0</v>
      </c>
      <c r="C18350" t="s">
        <v>433</v>
      </c>
      <c r="D18350" t="s">
        <v>1</v>
      </c>
      <c r="E18350" s="144" t="s">
        <v>192</v>
      </c>
      <c r="F18350" s="144">
        <v>2085</v>
      </c>
      <c r="G18350" s="147">
        <v>85.748856357723227</v>
      </c>
      <c r="H18350" s="147">
        <v>92.40912449999999</v>
      </c>
      <c r="I18350" s="147">
        <v>99.438150000000007</v>
      </c>
      <c r="J18350" s="147">
        <v>106.443386</v>
      </c>
      <c r="K18350" s="147">
        <v>113.46283199999998</v>
      </c>
    </row>
    <row r="18351" spans="2:11" x14ac:dyDescent="0.2">
      <c r="B18351" s="21" t="str">
        <f t="shared" si="286"/>
        <v>Sault Ste. MarieWind2090RCP6.0</v>
      </c>
      <c r="C18351" t="s">
        <v>433</v>
      </c>
      <c r="D18351" t="s">
        <v>1</v>
      </c>
      <c r="E18351" s="144" t="s">
        <v>192</v>
      </c>
      <c r="F18351" s="144">
        <v>2090</v>
      </c>
      <c r="G18351" s="147">
        <v>86.183950761235721</v>
      </c>
      <c r="H18351" s="147">
        <v>92.932419999999993</v>
      </c>
      <c r="I18351" s="147">
        <v>100.06780000000001</v>
      </c>
      <c r="J18351" s="147">
        <v>107.16692</v>
      </c>
      <c r="K18351" s="147">
        <v>114.27838799999996</v>
      </c>
    </row>
    <row r="18352" spans="2:11" x14ac:dyDescent="0.2">
      <c r="B18352" s="21" t="str">
        <f t="shared" si="286"/>
        <v>Sault Ste. MarieWind2095RCP6.0</v>
      </c>
      <c r="C18352" t="s">
        <v>433</v>
      </c>
      <c r="D18352" t="s">
        <v>1</v>
      </c>
      <c r="E18352" s="144" t="s">
        <v>192</v>
      </c>
      <c r="F18352" s="144">
        <v>2095</v>
      </c>
      <c r="G18352" s="147">
        <v>86.561925802212528</v>
      </c>
      <c r="H18352" s="147">
        <v>93.385081999999997</v>
      </c>
      <c r="I18352" s="147">
        <v>100.60680000000001</v>
      </c>
      <c r="J18352" s="147">
        <v>107.785594</v>
      </c>
      <c r="K18352" s="147">
        <v>114.97105199999997</v>
      </c>
    </row>
    <row r="18353" spans="2:11" x14ac:dyDescent="0.2">
      <c r="B18353" s="21" t="str">
        <f t="shared" si="286"/>
        <v>Sault Ste. MarieWind2100RCP6.0</v>
      </c>
      <c r="C18353" t="s">
        <v>433</v>
      </c>
      <c r="D18353" t="s">
        <v>1</v>
      </c>
      <c r="E18353" s="144" t="s">
        <v>192</v>
      </c>
      <c r="F18353" s="144">
        <v>2100</v>
      </c>
      <c r="G18353" s="147">
        <v>86.939900843189349</v>
      </c>
      <c r="H18353" s="147">
        <v>93.837744000000001</v>
      </c>
      <c r="I18353" s="147">
        <v>101.14580000000001</v>
      </c>
      <c r="J18353" s="147">
        <v>108.404268</v>
      </c>
      <c r="K18353" s="147">
        <v>115.66371599999997</v>
      </c>
    </row>
    <row r="18354" spans="2:11" x14ac:dyDescent="0.2">
      <c r="B18354" s="21" t="str">
        <f t="shared" si="286"/>
        <v>Sault Ste. MarieWind2023RCP8.5</v>
      </c>
      <c r="C18354" t="s">
        <v>433</v>
      </c>
      <c r="D18354" t="s">
        <v>1</v>
      </c>
      <c r="E18354" s="144" t="s">
        <v>191</v>
      </c>
      <c r="F18354" s="144">
        <v>2023</v>
      </c>
      <c r="G18354" s="147">
        <v>85.425179970021063</v>
      </c>
      <c r="H18354" s="147">
        <v>92.096969999999999</v>
      </c>
      <c r="I18354" s="147">
        <v>99.146600000000007</v>
      </c>
      <c r="J18354" s="147">
        <v>106.17075</v>
      </c>
      <c r="K18354" s="147">
        <v>113.194704</v>
      </c>
    </row>
    <row r="18355" spans="2:11" x14ac:dyDescent="0.2">
      <c r="B18355" s="21" t="str">
        <f t="shared" si="286"/>
        <v>Sault Ste. MarieWind2025RCP8.5</v>
      </c>
      <c r="C18355" t="s">
        <v>433</v>
      </c>
      <c r="D18355" t="s">
        <v>1</v>
      </c>
      <c r="E18355" s="144" t="s">
        <v>191</v>
      </c>
      <c r="F18355" s="144">
        <v>2025</v>
      </c>
      <c r="G18355" s="147">
        <v>85.512621957112714</v>
      </c>
      <c r="H18355" s="147">
        <v>92.200261999999995</v>
      </c>
      <c r="I18355" s="147">
        <v>99.270733333333339</v>
      </c>
      <c r="J18355" s="147">
        <v>106.31405866666667</v>
      </c>
      <c r="K18355" s="147">
        <v>113.35483599999999</v>
      </c>
    </row>
    <row r="18356" spans="2:11" x14ac:dyDescent="0.2">
      <c r="B18356" s="21" t="str">
        <f t="shared" si="286"/>
        <v>Sault Ste. MarieWind2030RCP8.5</v>
      </c>
      <c r="C18356" t="s">
        <v>433</v>
      </c>
      <c r="D18356" t="s">
        <v>1</v>
      </c>
      <c r="E18356" s="144" t="s">
        <v>191</v>
      </c>
      <c r="F18356" s="144">
        <v>2030</v>
      </c>
      <c r="G18356" s="147">
        <v>85.600063944204365</v>
      </c>
      <c r="H18356" s="147">
        <v>92.303554000000005</v>
      </c>
      <c r="I18356" s="147">
        <v>99.394866666666672</v>
      </c>
      <c r="J18356" s="147">
        <v>106.45736733333332</v>
      </c>
      <c r="K18356" s="147">
        <v>113.514968</v>
      </c>
    </row>
    <row r="18357" spans="2:11" x14ac:dyDescent="0.2">
      <c r="B18357" s="21" t="str">
        <f t="shared" si="286"/>
        <v>Sault Ste. MarieWind2035RCP8.5</v>
      </c>
      <c r="C18357" t="s">
        <v>433</v>
      </c>
      <c r="D18357" t="s">
        <v>1</v>
      </c>
      <c r="E18357" s="144" t="s">
        <v>191</v>
      </c>
      <c r="F18357" s="144">
        <v>2035</v>
      </c>
      <c r="G18357" s="147">
        <v>85.687505931296016</v>
      </c>
      <c r="H18357" s="147">
        <v>92.406846000000002</v>
      </c>
      <c r="I18357" s="147">
        <v>99.519000000000005</v>
      </c>
      <c r="J18357" s="147">
        <v>106.60067599999999</v>
      </c>
      <c r="K18357" s="147">
        <v>113.67509999999999</v>
      </c>
    </row>
    <row r="18358" spans="2:11" x14ac:dyDescent="0.2">
      <c r="B18358" s="21" t="str">
        <f t="shared" si="286"/>
        <v>Sault Ste. MarieWind2040RCP8.5</v>
      </c>
      <c r="C18358" t="s">
        <v>433</v>
      </c>
      <c r="D18358" t="s">
        <v>1</v>
      </c>
      <c r="E18358" s="144" t="s">
        <v>191</v>
      </c>
      <c r="F18358" s="144">
        <v>2040</v>
      </c>
      <c r="G18358" s="147">
        <v>85.650836710902752</v>
      </c>
      <c r="H18358" s="147">
        <v>92.336972000000003</v>
      </c>
      <c r="I18358" s="147">
        <v>99.40140000000001</v>
      </c>
      <c r="J18358" s="147">
        <v>106.44338599999999</v>
      </c>
      <c r="K18358" s="147">
        <v>113.48145199999999</v>
      </c>
    </row>
    <row r="18359" spans="2:11" x14ac:dyDescent="0.2">
      <c r="B18359" s="21" t="str">
        <f t="shared" si="286"/>
        <v>Sault Ste. MarieWind2045RCP8.5</v>
      </c>
      <c r="C18359" t="s">
        <v>433</v>
      </c>
      <c r="D18359" t="s">
        <v>1</v>
      </c>
      <c r="E18359" s="144" t="s">
        <v>191</v>
      </c>
      <c r="F18359" s="144">
        <v>2045</v>
      </c>
      <c r="G18359" s="147">
        <v>85.614167490509473</v>
      </c>
      <c r="H18359" s="147">
        <v>92.267098000000004</v>
      </c>
      <c r="I18359" s="147">
        <v>99.283799999999999</v>
      </c>
      <c r="J18359" s="147">
        <v>106.286096</v>
      </c>
      <c r="K18359" s="147">
        <v>113.28780399999998</v>
      </c>
    </row>
    <row r="18360" spans="2:11" x14ac:dyDescent="0.2">
      <c r="B18360" s="21" t="str">
        <f t="shared" si="286"/>
        <v>Sault Ste. MarieWind2050RCP8.5</v>
      </c>
      <c r="C18360" t="s">
        <v>433</v>
      </c>
      <c r="D18360" t="s">
        <v>1</v>
      </c>
      <c r="E18360" s="144" t="s">
        <v>191</v>
      </c>
      <c r="F18360" s="144">
        <v>2050</v>
      </c>
      <c r="G18360" s="147">
        <v>85.653657420163768</v>
      </c>
      <c r="H18360" s="147">
        <v>92.291402000000005</v>
      </c>
      <c r="I18360" s="147">
        <v>99.287066666666675</v>
      </c>
      <c r="J18360" s="147">
        <v>106.26861933333333</v>
      </c>
      <c r="K18360" s="147">
        <v>113.25801199999998</v>
      </c>
    </row>
    <row r="18361" spans="2:11" x14ac:dyDescent="0.2">
      <c r="B18361" s="21" t="str">
        <f t="shared" si="286"/>
        <v>Sault Ste. MarieWind2055RCP8.5</v>
      </c>
      <c r="C18361" t="s">
        <v>433</v>
      </c>
      <c r="D18361" t="s">
        <v>1</v>
      </c>
      <c r="E18361" s="144" t="s">
        <v>191</v>
      </c>
      <c r="F18361" s="144">
        <v>2055</v>
      </c>
      <c r="G18361" s="147">
        <v>85.729816570211341</v>
      </c>
      <c r="H18361" s="147">
        <v>92.38557999999999</v>
      </c>
      <c r="I18361" s="147">
        <v>99.407933333333332</v>
      </c>
      <c r="J18361" s="147">
        <v>106.40843266666667</v>
      </c>
      <c r="K18361" s="147">
        <v>113.42186799999998</v>
      </c>
    </row>
    <row r="18362" spans="2:11" x14ac:dyDescent="0.2">
      <c r="B18362" s="21" t="str">
        <f t="shared" si="286"/>
        <v>Sault Ste. MarieWind2060RCP8.5</v>
      </c>
      <c r="C18362" t="s">
        <v>433</v>
      </c>
      <c r="D18362" t="s">
        <v>1</v>
      </c>
      <c r="E18362" s="144" t="s">
        <v>191</v>
      </c>
      <c r="F18362" s="144">
        <v>2060</v>
      </c>
      <c r="G18362" s="147">
        <v>86.183950761235721</v>
      </c>
      <c r="H18362" s="147">
        <v>92.932419999999993</v>
      </c>
      <c r="I18362" s="147">
        <v>100.06780000000001</v>
      </c>
      <c r="J18362" s="147">
        <v>107.16692</v>
      </c>
      <c r="K18362" s="147">
        <v>114.27838799999996</v>
      </c>
    </row>
    <row r="18363" spans="2:11" x14ac:dyDescent="0.2">
      <c r="B18363" s="21" t="str">
        <f t="shared" si="286"/>
        <v>Sault Ste. MarieWind2065RCP8.5</v>
      </c>
      <c r="C18363" t="s">
        <v>433</v>
      </c>
      <c r="D18363" t="s">
        <v>1</v>
      </c>
      <c r="E18363" s="144" t="s">
        <v>191</v>
      </c>
      <c r="F18363" s="144">
        <v>2065</v>
      </c>
      <c r="G18363" s="147">
        <v>86.561925802212528</v>
      </c>
      <c r="H18363" s="147">
        <v>93.385081999999997</v>
      </c>
      <c r="I18363" s="147">
        <v>100.60680000000001</v>
      </c>
      <c r="J18363" s="147">
        <v>107.785594</v>
      </c>
      <c r="K18363" s="147">
        <v>114.97105199999997</v>
      </c>
    </row>
    <row r="18364" spans="2:11" x14ac:dyDescent="0.2">
      <c r="B18364" s="21" t="str">
        <f t="shared" si="286"/>
        <v>Sault Ste. MarieWind2070RCP8.5</v>
      </c>
      <c r="C18364" t="s">
        <v>433</v>
      </c>
      <c r="D18364" t="s">
        <v>1</v>
      </c>
      <c r="E18364" s="144" t="s">
        <v>191</v>
      </c>
      <c r="F18364" s="144">
        <v>2070</v>
      </c>
      <c r="G18364" s="147">
        <v>87.100681271067543</v>
      </c>
      <c r="H18364" s="147">
        <v>94.0261</v>
      </c>
      <c r="I18364" s="147">
        <v>101.36793333333334</v>
      </c>
      <c r="J18364" s="147">
        <v>108.65593199999999</v>
      </c>
      <c r="K18364" s="147">
        <v>115.94673999999996</v>
      </c>
    </row>
    <row r="18365" spans="2:11" x14ac:dyDescent="0.2">
      <c r="B18365" s="21" t="str">
        <f t="shared" si="286"/>
        <v>Sault Ste. MarieWind2075RCP8.5</v>
      </c>
      <c r="C18365" t="s">
        <v>433</v>
      </c>
      <c r="D18365" t="s">
        <v>1</v>
      </c>
      <c r="E18365" s="144" t="s">
        <v>191</v>
      </c>
      <c r="F18365" s="144">
        <v>2075</v>
      </c>
      <c r="G18365" s="147">
        <v>87.261461698945737</v>
      </c>
      <c r="H18365" s="147">
        <v>94.214456000000013</v>
      </c>
      <c r="I18365" s="147">
        <v>101.59006666666666</v>
      </c>
      <c r="J18365" s="147">
        <v>108.907596</v>
      </c>
      <c r="K18365" s="147">
        <v>116.22976399999997</v>
      </c>
    </row>
    <row r="18366" spans="2:11" x14ac:dyDescent="0.2">
      <c r="B18366" s="21" t="str">
        <f t="shared" si="286"/>
        <v>Sault Ste. MarieWind2080RCP8.5</v>
      </c>
      <c r="C18366" t="s">
        <v>433</v>
      </c>
      <c r="D18366" t="s">
        <v>1</v>
      </c>
      <c r="E18366" s="144" t="s">
        <v>191</v>
      </c>
      <c r="F18366" s="144">
        <v>2080</v>
      </c>
      <c r="G18366" s="147">
        <v>87.422242126823932</v>
      </c>
      <c r="H18366" s="147">
        <v>94.402812000000011</v>
      </c>
      <c r="I18366" s="147">
        <v>101.81219999999999</v>
      </c>
      <c r="J18366" s="147">
        <v>109.15925999999999</v>
      </c>
      <c r="K18366" s="147">
        <v>116.51278799999997</v>
      </c>
    </row>
    <row r="18367" spans="2:11" x14ac:dyDescent="0.2">
      <c r="B18367" s="21" t="str">
        <f t="shared" si="286"/>
        <v>Sault Ste. MarieWind2085RCP8.5</v>
      </c>
      <c r="C18367" t="s">
        <v>433</v>
      </c>
      <c r="D18367" t="s">
        <v>1</v>
      </c>
      <c r="E18367" s="144" t="s">
        <v>191</v>
      </c>
      <c r="F18367" s="144">
        <v>2085</v>
      </c>
      <c r="G18367" s="147">
        <v>87.557636171352939</v>
      </c>
      <c r="H18367" s="147">
        <v>94.562307000000004</v>
      </c>
      <c r="I18367" s="147">
        <v>102.0033</v>
      </c>
      <c r="J18367" s="147">
        <v>109.37422299999999</v>
      </c>
      <c r="K18367" s="147">
        <v>116.75298599999996</v>
      </c>
    </row>
    <row r="18368" spans="2:11" x14ac:dyDescent="0.2">
      <c r="B18368" s="21" t="str">
        <f t="shared" si="286"/>
        <v>Sault Ste. MarieWind2090RCP8.5</v>
      </c>
      <c r="C18368" t="s">
        <v>433</v>
      </c>
      <c r="D18368" t="s">
        <v>1</v>
      </c>
      <c r="E18368" s="144" t="s">
        <v>191</v>
      </c>
      <c r="F18368" s="144">
        <v>2090</v>
      </c>
      <c r="G18368" s="147">
        <v>87.693030215881947</v>
      </c>
      <c r="H18368" s="147">
        <v>94.721801999999997</v>
      </c>
      <c r="I18368" s="147">
        <v>102.1944</v>
      </c>
      <c r="J18368" s="147">
        <v>109.58918599999998</v>
      </c>
      <c r="K18368" s="147">
        <v>116.99318399999997</v>
      </c>
    </row>
    <row r="18369" spans="2:11" x14ac:dyDescent="0.2">
      <c r="B18369" s="21" t="str">
        <f t="shared" si="286"/>
        <v>Sault Ste. MarieWind2095RCP8.5</v>
      </c>
      <c r="C18369" t="s">
        <v>433</v>
      </c>
      <c r="D18369" t="s">
        <v>1</v>
      </c>
      <c r="E18369" s="144" t="s">
        <v>191</v>
      </c>
      <c r="F18369" s="144">
        <v>2095</v>
      </c>
      <c r="G18369" s="147">
        <v>87.693030215881947</v>
      </c>
      <c r="H18369" s="147">
        <v>94.721801999999997</v>
      </c>
      <c r="I18369" s="147">
        <v>102.1944</v>
      </c>
      <c r="J18369" s="147">
        <v>109.58918599999998</v>
      </c>
      <c r="K18369" s="147">
        <v>116.99318399999997</v>
      </c>
    </row>
    <row r="18370" spans="2:11" x14ac:dyDescent="0.2">
      <c r="B18370" s="21" t="str">
        <f t="shared" si="286"/>
        <v>Sault Ste. MarieWind2100RCP8.5</v>
      </c>
      <c r="C18370" t="s">
        <v>433</v>
      </c>
      <c r="D18370" t="s">
        <v>1</v>
      </c>
      <c r="E18370" s="144" t="s">
        <v>191</v>
      </c>
      <c r="F18370" s="144">
        <v>2100</v>
      </c>
      <c r="G18370" s="147">
        <v>87.693030215881947</v>
      </c>
      <c r="H18370" s="147">
        <v>94.721801999999997</v>
      </c>
      <c r="I18370" s="147">
        <v>102.1944</v>
      </c>
      <c r="J18370" s="147">
        <v>109.58918599999998</v>
      </c>
      <c r="K18370" s="147">
        <v>116.99318399999997</v>
      </c>
    </row>
    <row r="18371" spans="2:11" x14ac:dyDescent="0.2">
      <c r="B18371" s="21" t="str">
        <f t="shared" si="286"/>
        <v>ScarboroughIce Accretion2023RCP4.5</v>
      </c>
      <c r="C18371" t="s">
        <v>434</v>
      </c>
      <c r="D18371" t="s">
        <v>486</v>
      </c>
      <c r="E18371" s="144" t="s">
        <v>193</v>
      </c>
      <c r="F18371" s="144">
        <v>2023</v>
      </c>
      <c r="G18371" s="147">
        <v>16.961249074240744</v>
      </c>
      <c r="H18371" s="147">
        <v>20.35575</v>
      </c>
      <c r="I18371" s="147">
        <v>24.65</v>
      </c>
      <c r="J18371" s="147">
        <v>27.910999999999998</v>
      </c>
      <c r="K18371" s="147">
        <v>31.184999999999999</v>
      </c>
    </row>
    <row r="18372" spans="2:11" x14ac:dyDescent="0.2">
      <c r="B18372" s="21" t="str">
        <f t="shared" si="286"/>
        <v>ScarboroughIce Accretion2025RCP4.5</v>
      </c>
      <c r="C18372" t="s">
        <v>434</v>
      </c>
      <c r="D18372" t="s">
        <v>486</v>
      </c>
      <c r="E18372" s="144" t="s">
        <v>193</v>
      </c>
      <c r="F18372" s="144">
        <v>2025</v>
      </c>
      <c r="G18372" s="147">
        <v>16.935154844895759</v>
      </c>
      <c r="H18372" s="147">
        <v>20.345375000000001</v>
      </c>
      <c r="I18372" s="147">
        <v>24.658333333333331</v>
      </c>
      <c r="J18372" s="147">
        <v>27.934541666666664</v>
      </c>
      <c r="K18372" s="147">
        <v>31.22175</v>
      </c>
    </row>
    <row r="18373" spans="2:11" x14ac:dyDescent="0.2">
      <c r="B18373" s="21" t="str">
        <f t="shared" si="286"/>
        <v>ScarboroughIce Accretion2030RCP4.5</v>
      </c>
      <c r="C18373" t="s">
        <v>434</v>
      </c>
      <c r="D18373" t="s">
        <v>486</v>
      </c>
      <c r="E18373" s="144" t="s">
        <v>193</v>
      </c>
      <c r="F18373" s="144">
        <v>2030</v>
      </c>
      <c r="G18373" s="147">
        <v>16.909060615550771</v>
      </c>
      <c r="H18373" s="147">
        <v>20.335000000000001</v>
      </c>
      <c r="I18373" s="147">
        <v>24.666666666666664</v>
      </c>
      <c r="J18373" s="147">
        <v>27.958083333333331</v>
      </c>
      <c r="K18373" s="147">
        <v>31.258499999999998</v>
      </c>
    </row>
    <row r="18374" spans="2:11" x14ac:dyDescent="0.2">
      <c r="B18374" s="21" t="str">
        <f t="shared" si="286"/>
        <v>ScarboroughIce Accretion2035RCP4.5</v>
      </c>
      <c r="C18374" t="s">
        <v>434</v>
      </c>
      <c r="D18374" t="s">
        <v>486</v>
      </c>
      <c r="E18374" s="144" t="s">
        <v>193</v>
      </c>
      <c r="F18374" s="144">
        <v>2035</v>
      </c>
      <c r="G18374" s="147">
        <v>16.882966386205787</v>
      </c>
      <c r="H18374" s="147">
        <v>20.324624999999997</v>
      </c>
      <c r="I18374" s="147">
        <v>24.674999999999997</v>
      </c>
      <c r="J18374" s="147">
        <v>27.981624999999998</v>
      </c>
      <c r="K18374" s="147">
        <v>31.295249999999999</v>
      </c>
    </row>
    <row r="18375" spans="2:11" x14ac:dyDescent="0.2">
      <c r="B18375" s="21" t="str">
        <f t="shared" si="286"/>
        <v>ScarboroughIce Accretion2040RCP4.5</v>
      </c>
      <c r="C18375" t="s">
        <v>434</v>
      </c>
      <c r="D18375" t="s">
        <v>486</v>
      </c>
      <c r="E18375" s="144" t="s">
        <v>193</v>
      </c>
      <c r="F18375" s="144">
        <v>2040</v>
      </c>
      <c r="G18375" s="147">
        <v>16.856872156860803</v>
      </c>
      <c r="H18375" s="147">
        <v>20.314249999999998</v>
      </c>
      <c r="I18375" s="147">
        <v>24.683333333333334</v>
      </c>
      <c r="J18375" s="147">
        <v>28.005166666666664</v>
      </c>
      <c r="K18375" s="147">
        <v>31.332000000000001</v>
      </c>
    </row>
    <row r="18376" spans="2:11" x14ac:dyDescent="0.2">
      <c r="B18376" s="21" t="str">
        <f t="shared" si="286"/>
        <v>ScarboroughIce Accretion2045RCP4.5</v>
      </c>
      <c r="C18376" t="s">
        <v>434</v>
      </c>
      <c r="D18376" t="s">
        <v>486</v>
      </c>
      <c r="E18376" s="144" t="s">
        <v>193</v>
      </c>
      <c r="F18376" s="144">
        <v>2045</v>
      </c>
      <c r="G18376" s="147">
        <v>16.830777927515815</v>
      </c>
      <c r="H18376" s="147">
        <v>20.303874999999998</v>
      </c>
      <c r="I18376" s="147">
        <v>24.691666666666666</v>
      </c>
      <c r="J18376" s="147">
        <v>28.028708333333331</v>
      </c>
      <c r="K18376" s="147">
        <v>31.368749999999999</v>
      </c>
    </row>
    <row r="18377" spans="2:11" x14ac:dyDescent="0.2">
      <c r="B18377" s="21" t="str">
        <f t="shared" si="286"/>
        <v>ScarboroughIce Accretion2050RCP4.5</v>
      </c>
      <c r="C18377" t="s">
        <v>434</v>
      </c>
      <c r="D18377" t="s">
        <v>486</v>
      </c>
      <c r="E18377" s="144" t="s">
        <v>193</v>
      </c>
      <c r="F18377" s="144">
        <v>2050</v>
      </c>
      <c r="G18377" s="147">
        <v>16.606367555148939</v>
      </c>
      <c r="H18377" s="147">
        <v>20.077699999999997</v>
      </c>
      <c r="I18377" s="147">
        <v>24.454999999999998</v>
      </c>
      <c r="J18377" s="147">
        <v>27.786699999999996</v>
      </c>
      <c r="K18377" s="147">
        <v>31.122</v>
      </c>
    </row>
    <row r="18378" spans="2:11" x14ac:dyDescent="0.2">
      <c r="B18378" s="21" t="str">
        <f t="shared" si="286"/>
        <v>ScarboroughIce Accretion2055RCP4.5</v>
      </c>
      <c r="C18378" t="s">
        <v>434</v>
      </c>
      <c r="D18378" t="s">
        <v>486</v>
      </c>
      <c r="E18378" s="144" t="s">
        <v>193</v>
      </c>
      <c r="F18378" s="144">
        <v>2055</v>
      </c>
      <c r="G18378" s="147">
        <v>16.408051412127048</v>
      </c>
      <c r="H18378" s="147">
        <v>19.861899999999999</v>
      </c>
      <c r="I18378" s="147">
        <v>24.21</v>
      </c>
      <c r="J18378" s="147">
        <v>27.521149999999995</v>
      </c>
      <c r="K18378" s="147">
        <v>30.8385</v>
      </c>
    </row>
    <row r="18379" spans="2:11" x14ac:dyDescent="0.2">
      <c r="B18379" s="21" t="str">
        <f t="shared" si="286"/>
        <v>ScarboroughIce Accretion2060RCP4.5</v>
      </c>
      <c r="C18379" t="s">
        <v>434</v>
      </c>
      <c r="D18379" t="s">
        <v>486</v>
      </c>
      <c r="E18379" s="144" t="s">
        <v>193</v>
      </c>
      <c r="F18379" s="144">
        <v>2060</v>
      </c>
      <c r="G18379" s="147">
        <v>16.209735269105156</v>
      </c>
      <c r="H18379" s="147">
        <v>19.646099999999997</v>
      </c>
      <c r="I18379" s="147">
        <v>23.965</v>
      </c>
      <c r="J18379" s="147">
        <v>27.255599999999998</v>
      </c>
      <c r="K18379" s="147">
        <v>30.555</v>
      </c>
    </row>
    <row r="18380" spans="2:11" x14ac:dyDescent="0.2">
      <c r="B18380" s="21" t="str">
        <f t="shared" ref="B18380:B18443" si="287">C18380&amp;D18380&amp;F18380&amp;E18380</f>
        <v>ScarboroughIce Accretion2065RCP4.5</v>
      </c>
      <c r="C18380" t="s">
        <v>434</v>
      </c>
      <c r="D18380" t="s">
        <v>486</v>
      </c>
      <c r="E18380" s="144" t="s">
        <v>193</v>
      </c>
      <c r="F18380" s="144">
        <v>2065</v>
      </c>
      <c r="G18380" s="147">
        <v>16.011419126083265</v>
      </c>
      <c r="H18380" s="147">
        <v>19.430299999999999</v>
      </c>
      <c r="I18380" s="147">
        <v>23.720000000000002</v>
      </c>
      <c r="J18380" s="147">
        <v>26.990049999999997</v>
      </c>
      <c r="K18380" s="147">
        <v>30.2715</v>
      </c>
    </row>
    <row r="18381" spans="2:11" x14ac:dyDescent="0.2">
      <c r="B18381" s="21" t="str">
        <f t="shared" si="287"/>
        <v>ScarboroughIce Accretion2070RCP4.5</v>
      </c>
      <c r="C18381" t="s">
        <v>434</v>
      </c>
      <c r="D18381" t="s">
        <v>486</v>
      </c>
      <c r="E18381" s="144" t="s">
        <v>193</v>
      </c>
      <c r="F18381" s="144">
        <v>2070</v>
      </c>
      <c r="G18381" s="147">
        <v>15.813102983061372</v>
      </c>
      <c r="H18381" s="147">
        <v>19.214499999999997</v>
      </c>
      <c r="I18381" s="147">
        <v>23.475000000000001</v>
      </c>
      <c r="J18381" s="147">
        <v>26.724499999999995</v>
      </c>
      <c r="K18381" s="147">
        <v>29.988</v>
      </c>
    </row>
    <row r="18382" spans="2:11" x14ac:dyDescent="0.2">
      <c r="B18382" s="21" t="str">
        <f t="shared" si="287"/>
        <v>ScarboroughIce Accretion2075RCP4.5</v>
      </c>
      <c r="C18382" t="s">
        <v>434</v>
      </c>
      <c r="D18382" t="s">
        <v>486</v>
      </c>
      <c r="E18382" s="144" t="s">
        <v>193</v>
      </c>
      <c r="F18382" s="144">
        <v>2075</v>
      </c>
      <c r="G18382" s="147">
        <v>15.775411318451948</v>
      </c>
      <c r="H18382" s="147">
        <v>19.193749999999998</v>
      </c>
      <c r="I18382" s="147">
        <v>23.479166666666668</v>
      </c>
      <c r="J18382" s="147">
        <v>26.748041666666662</v>
      </c>
      <c r="K18382" s="147">
        <v>30.019500000000001</v>
      </c>
    </row>
    <row r="18383" spans="2:11" x14ac:dyDescent="0.2">
      <c r="B18383" s="21" t="str">
        <f t="shared" si="287"/>
        <v>ScarboroughIce Accretion2080RCP4.5</v>
      </c>
      <c r="C18383" t="s">
        <v>434</v>
      </c>
      <c r="D18383" t="s">
        <v>486</v>
      </c>
      <c r="E18383" s="144" t="s">
        <v>193</v>
      </c>
      <c r="F18383" s="144">
        <v>2080</v>
      </c>
      <c r="G18383" s="147">
        <v>15.737719653842523</v>
      </c>
      <c r="H18383" s="147">
        <v>19.172999999999998</v>
      </c>
      <c r="I18383" s="147">
        <v>23.483333333333334</v>
      </c>
      <c r="J18383" s="147">
        <v>26.771583333333329</v>
      </c>
      <c r="K18383" s="147">
        <v>30.050999999999998</v>
      </c>
    </row>
    <row r="18384" spans="2:11" x14ac:dyDescent="0.2">
      <c r="B18384" s="21" t="str">
        <f t="shared" si="287"/>
        <v>ScarboroughIce Accretion2085RCP4.5</v>
      </c>
      <c r="C18384" t="s">
        <v>434</v>
      </c>
      <c r="D18384" t="s">
        <v>486</v>
      </c>
      <c r="E18384" s="144" t="s">
        <v>193</v>
      </c>
      <c r="F18384" s="144">
        <v>2085</v>
      </c>
      <c r="G18384" s="147">
        <v>15.700027989233099</v>
      </c>
      <c r="H18384" s="147">
        <v>19.152249999999999</v>
      </c>
      <c r="I18384" s="147">
        <v>23.487500000000001</v>
      </c>
      <c r="J18384" s="147">
        <v>26.795124999999995</v>
      </c>
      <c r="K18384" s="147">
        <v>30.0825</v>
      </c>
    </row>
    <row r="18385" spans="2:11" x14ac:dyDescent="0.2">
      <c r="B18385" s="21" t="str">
        <f t="shared" si="287"/>
        <v>ScarboroughIce Accretion2090RCP4.5</v>
      </c>
      <c r="C18385" t="s">
        <v>434</v>
      </c>
      <c r="D18385" t="s">
        <v>486</v>
      </c>
      <c r="E18385" s="144" t="s">
        <v>193</v>
      </c>
      <c r="F18385" s="144">
        <v>2090</v>
      </c>
      <c r="G18385" s="147">
        <v>15.662336324623677</v>
      </c>
      <c r="H18385" s="147">
        <v>19.131499999999999</v>
      </c>
      <c r="I18385" s="147">
        <v>23.491666666666667</v>
      </c>
      <c r="J18385" s="147">
        <v>26.818666666666662</v>
      </c>
      <c r="K18385" s="147">
        <v>30.114000000000001</v>
      </c>
    </row>
    <row r="18386" spans="2:11" x14ac:dyDescent="0.2">
      <c r="B18386" s="21" t="str">
        <f t="shared" si="287"/>
        <v>ScarboroughIce Accretion2095RCP4.5</v>
      </c>
      <c r="C18386" t="s">
        <v>434</v>
      </c>
      <c r="D18386" t="s">
        <v>486</v>
      </c>
      <c r="E18386" s="144" t="s">
        <v>193</v>
      </c>
      <c r="F18386" s="144">
        <v>2095</v>
      </c>
      <c r="G18386" s="147">
        <v>15.624644660014253</v>
      </c>
      <c r="H18386" s="147">
        <v>19.110749999999999</v>
      </c>
      <c r="I18386" s="147">
        <v>23.495833333333334</v>
      </c>
      <c r="J18386" s="147">
        <v>26.842208333333328</v>
      </c>
      <c r="K18386" s="147">
        <v>30.145499999999998</v>
      </c>
    </row>
    <row r="18387" spans="2:11" x14ac:dyDescent="0.2">
      <c r="B18387" s="21" t="str">
        <f t="shared" si="287"/>
        <v>ScarboroughIce Accretion2100RCP4.5</v>
      </c>
      <c r="C18387" t="s">
        <v>434</v>
      </c>
      <c r="D18387" t="s">
        <v>486</v>
      </c>
      <c r="E18387" s="144" t="s">
        <v>193</v>
      </c>
      <c r="F18387" s="144">
        <v>2100</v>
      </c>
      <c r="G18387" s="147">
        <v>15.586952995404829</v>
      </c>
      <c r="H18387" s="147">
        <v>19.09</v>
      </c>
      <c r="I18387" s="147">
        <v>23.5</v>
      </c>
      <c r="J18387" s="147">
        <v>26.865749999999995</v>
      </c>
      <c r="K18387" s="147">
        <v>30.177</v>
      </c>
    </row>
    <row r="18388" spans="2:11" x14ac:dyDescent="0.2">
      <c r="B18388" s="21" t="str">
        <f t="shared" si="287"/>
        <v>ScarboroughIce Accretion2023RCP6.0</v>
      </c>
      <c r="C18388" t="s">
        <v>434</v>
      </c>
      <c r="D18388" t="s">
        <v>486</v>
      </c>
      <c r="E18388" s="144" t="s">
        <v>192</v>
      </c>
      <c r="F18388" s="144">
        <v>2023</v>
      </c>
      <c r="G18388" s="147">
        <v>16.961249074240744</v>
      </c>
      <c r="H18388" s="147">
        <v>20.35575</v>
      </c>
      <c r="I18388" s="147">
        <v>24.65</v>
      </c>
      <c r="J18388" s="147">
        <v>27.910999999999998</v>
      </c>
      <c r="K18388" s="147">
        <v>31.184999999999999</v>
      </c>
    </row>
    <row r="18389" spans="2:11" x14ac:dyDescent="0.2">
      <c r="B18389" s="21" t="str">
        <f t="shared" si="287"/>
        <v>ScarboroughIce Accretion2025RCP6.0</v>
      </c>
      <c r="C18389" t="s">
        <v>434</v>
      </c>
      <c r="D18389" t="s">
        <v>486</v>
      </c>
      <c r="E18389" s="144" t="s">
        <v>192</v>
      </c>
      <c r="F18389" s="144">
        <v>2025</v>
      </c>
      <c r="G18389" s="147">
        <v>16.935154844895759</v>
      </c>
      <c r="H18389" s="147">
        <v>20.345375000000001</v>
      </c>
      <c r="I18389" s="147">
        <v>24.658333333333331</v>
      </c>
      <c r="J18389" s="147">
        <v>27.934541666666664</v>
      </c>
      <c r="K18389" s="147">
        <v>31.22175</v>
      </c>
    </row>
    <row r="18390" spans="2:11" x14ac:dyDescent="0.2">
      <c r="B18390" s="21" t="str">
        <f t="shared" si="287"/>
        <v>ScarboroughIce Accretion2030RCP6.0</v>
      </c>
      <c r="C18390" t="s">
        <v>434</v>
      </c>
      <c r="D18390" t="s">
        <v>486</v>
      </c>
      <c r="E18390" s="144" t="s">
        <v>192</v>
      </c>
      <c r="F18390" s="144">
        <v>2030</v>
      </c>
      <c r="G18390" s="147">
        <v>16.909060615550771</v>
      </c>
      <c r="H18390" s="147">
        <v>20.335000000000001</v>
      </c>
      <c r="I18390" s="147">
        <v>24.666666666666664</v>
      </c>
      <c r="J18390" s="147">
        <v>27.958083333333331</v>
      </c>
      <c r="K18390" s="147">
        <v>31.258499999999998</v>
      </c>
    </row>
    <row r="18391" spans="2:11" x14ac:dyDescent="0.2">
      <c r="B18391" s="21" t="str">
        <f t="shared" si="287"/>
        <v>ScarboroughIce Accretion2035RCP6.0</v>
      </c>
      <c r="C18391" t="s">
        <v>434</v>
      </c>
      <c r="D18391" t="s">
        <v>486</v>
      </c>
      <c r="E18391" s="144" t="s">
        <v>192</v>
      </c>
      <c r="F18391" s="144">
        <v>2035</v>
      </c>
      <c r="G18391" s="147">
        <v>16.882966386205787</v>
      </c>
      <c r="H18391" s="147">
        <v>20.324624999999997</v>
      </c>
      <c r="I18391" s="147">
        <v>24.674999999999997</v>
      </c>
      <c r="J18391" s="147">
        <v>27.981624999999998</v>
      </c>
      <c r="K18391" s="147">
        <v>31.295249999999999</v>
      </c>
    </row>
    <row r="18392" spans="2:11" x14ac:dyDescent="0.2">
      <c r="B18392" s="21" t="str">
        <f t="shared" si="287"/>
        <v>ScarboroughIce Accretion2040RCP6.0</v>
      </c>
      <c r="C18392" t="s">
        <v>434</v>
      </c>
      <c r="D18392" t="s">
        <v>486</v>
      </c>
      <c r="E18392" s="144" t="s">
        <v>192</v>
      </c>
      <c r="F18392" s="144">
        <v>2040</v>
      </c>
      <c r="G18392" s="147">
        <v>16.856872156860803</v>
      </c>
      <c r="H18392" s="147">
        <v>20.314249999999998</v>
      </c>
      <c r="I18392" s="147">
        <v>24.683333333333334</v>
      </c>
      <c r="J18392" s="147">
        <v>28.005166666666664</v>
      </c>
      <c r="K18392" s="147">
        <v>31.332000000000001</v>
      </c>
    </row>
    <row r="18393" spans="2:11" x14ac:dyDescent="0.2">
      <c r="B18393" s="21" t="str">
        <f t="shared" si="287"/>
        <v>ScarboroughIce Accretion2045RCP6.0</v>
      </c>
      <c r="C18393" t="s">
        <v>434</v>
      </c>
      <c r="D18393" t="s">
        <v>486</v>
      </c>
      <c r="E18393" s="144" t="s">
        <v>192</v>
      </c>
      <c r="F18393" s="144">
        <v>2045</v>
      </c>
      <c r="G18393" s="147">
        <v>16.830777927515815</v>
      </c>
      <c r="H18393" s="147">
        <v>20.303874999999998</v>
      </c>
      <c r="I18393" s="147">
        <v>24.691666666666666</v>
      </c>
      <c r="J18393" s="147">
        <v>28.028708333333331</v>
      </c>
      <c r="K18393" s="147">
        <v>31.368749999999999</v>
      </c>
    </row>
    <row r="18394" spans="2:11" x14ac:dyDescent="0.2">
      <c r="B18394" s="21" t="str">
        <f t="shared" si="287"/>
        <v>ScarboroughIce Accretion2050RCP6.0</v>
      </c>
      <c r="C18394" t="s">
        <v>434</v>
      </c>
      <c r="D18394" t="s">
        <v>486</v>
      </c>
      <c r="E18394" s="144" t="s">
        <v>192</v>
      </c>
      <c r="F18394" s="144">
        <v>2050</v>
      </c>
      <c r="G18394" s="147">
        <v>16.606367555148939</v>
      </c>
      <c r="H18394" s="147">
        <v>20.077699999999997</v>
      </c>
      <c r="I18394" s="147">
        <v>24.454999999999998</v>
      </c>
      <c r="J18394" s="147">
        <v>27.786699999999996</v>
      </c>
      <c r="K18394" s="147">
        <v>31.122</v>
      </c>
    </row>
    <row r="18395" spans="2:11" x14ac:dyDescent="0.2">
      <c r="B18395" s="21" t="str">
        <f t="shared" si="287"/>
        <v>ScarboroughIce Accretion2055RCP6.0</v>
      </c>
      <c r="C18395" t="s">
        <v>434</v>
      </c>
      <c r="D18395" t="s">
        <v>486</v>
      </c>
      <c r="E18395" s="144" t="s">
        <v>192</v>
      </c>
      <c r="F18395" s="144">
        <v>2055</v>
      </c>
      <c r="G18395" s="147">
        <v>16.408051412127048</v>
      </c>
      <c r="H18395" s="147">
        <v>19.861899999999999</v>
      </c>
      <c r="I18395" s="147">
        <v>24.21</v>
      </c>
      <c r="J18395" s="147">
        <v>27.521149999999995</v>
      </c>
      <c r="K18395" s="147">
        <v>30.8385</v>
      </c>
    </row>
    <row r="18396" spans="2:11" x14ac:dyDescent="0.2">
      <c r="B18396" s="21" t="str">
        <f t="shared" si="287"/>
        <v>ScarboroughIce Accretion2060RCP6.0</v>
      </c>
      <c r="C18396" t="s">
        <v>434</v>
      </c>
      <c r="D18396" t="s">
        <v>486</v>
      </c>
      <c r="E18396" s="144" t="s">
        <v>192</v>
      </c>
      <c r="F18396" s="144">
        <v>2060</v>
      </c>
      <c r="G18396" s="147">
        <v>16.209735269105156</v>
      </c>
      <c r="H18396" s="147">
        <v>19.646099999999997</v>
      </c>
      <c r="I18396" s="147">
        <v>23.965</v>
      </c>
      <c r="J18396" s="147">
        <v>27.255599999999998</v>
      </c>
      <c r="K18396" s="147">
        <v>30.555</v>
      </c>
    </row>
    <row r="18397" spans="2:11" x14ac:dyDescent="0.2">
      <c r="B18397" s="21" t="str">
        <f t="shared" si="287"/>
        <v>ScarboroughIce Accretion2065RCP6.0</v>
      </c>
      <c r="C18397" t="s">
        <v>434</v>
      </c>
      <c r="D18397" t="s">
        <v>486</v>
      </c>
      <c r="E18397" s="144" t="s">
        <v>192</v>
      </c>
      <c r="F18397" s="144">
        <v>2065</v>
      </c>
      <c r="G18397" s="147">
        <v>16.011419126083265</v>
      </c>
      <c r="H18397" s="147">
        <v>19.430299999999999</v>
      </c>
      <c r="I18397" s="147">
        <v>23.720000000000002</v>
      </c>
      <c r="J18397" s="147">
        <v>26.990049999999997</v>
      </c>
      <c r="K18397" s="147">
        <v>30.2715</v>
      </c>
    </row>
    <row r="18398" spans="2:11" x14ac:dyDescent="0.2">
      <c r="B18398" s="21" t="str">
        <f t="shared" si="287"/>
        <v>ScarboroughIce Accretion2070RCP6.0</v>
      </c>
      <c r="C18398" t="s">
        <v>434</v>
      </c>
      <c r="D18398" t="s">
        <v>486</v>
      </c>
      <c r="E18398" s="144" t="s">
        <v>192</v>
      </c>
      <c r="F18398" s="144">
        <v>2070</v>
      </c>
      <c r="G18398" s="147">
        <v>15.813102983061372</v>
      </c>
      <c r="H18398" s="147">
        <v>19.214499999999997</v>
      </c>
      <c r="I18398" s="147">
        <v>23.475000000000001</v>
      </c>
      <c r="J18398" s="147">
        <v>26.724499999999995</v>
      </c>
      <c r="K18398" s="147">
        <v>29.988</v>
      </c>
    </row>
    <row r="18399" spans="2:11" x14ac:dyDescent="0.2">
      <c r="B18399" s="21" t="str">
        <f t="shared" si="287"/>
        <v>ScarboroughIce Accretion2075RCP6.0</v>
      </c>
      <c r="C18399" t="s">
        <v>434</v>
      </c>
      <c r="D18399" t="s">
        <v>486</v>
      </c>
      <c r="E18399" s="144" t="s">
        <v>192</v>
      </c>
      <c r="F18399" s="144">
        <v>2075</v>
      </c>
      <c r="G18399" s="147">
        <v>15.756565486147236</v>
      </c>
      <c r="H18399" s="147">
        <v>19.183374999999998</v>
      </c>
      <c r="I18399" s="147">
        <v>23.481250000000003</v>
      </c>
      <c r="J18399" s="147">
        <v>26.759812499999995</v>
      </c>
      <c r="K18399" s="147">
        <v>30.035249999999998</v>
      </c>
    </row>
    <row r="18400" spans="2:11" x14ac:dyDescent="0.2">
      <c r="B18400" s="21" t="str">
        <f t="shared" si="287"/>
        <v>ScarboroughIce Accretion2080RCP6.0</v>
      </c>
      <c r="C18400" t="s">
        <v>434</v>
      </c>
      <c r="D18400" t="s">
        <v>486</v>
      </c>
      <c r="E18400" s="144" t="s">
        <v>192</v>
      </c>
      <c r="F18400" s="144">
        <v>2080</v>
      </c>
      <c r="G18400" s="147">
        <v>15.700027989233099</v>
      </c>
      <c r="H18400" s="147">
        <v>19.152249999999999</v>
      </c>
      <c r="I18400" s="147">
        <v>23.487500000000001</v>
      </c>
      <c r="J18400" s="147">
        <v>26.795124999999995</v>
      </c>
      <c r="K18400" s="147">
        <v>30.0825</v>
      </c>
    </row>
    <row r="18401" spans="2:11" x14ac:dyDescent="0.2">
      <c r="B18401" s="21" t="str">
        <f t="shared" si="287"/>
        <v>ScarboroughIce Accretion2085RCP6.0</v>
      </c>
      <c r="C18401" t="s">
        <v>434</v>
      </c>
      <c r="D18401" t="s">
        <v>486</v>
      </c>
      <c r="E18401" s="144" t="s">
        <v>192</v>
      </c>
      <c r="F18401" s="144">
        <v>2085</v>
      </c>
      <c r="G18401" s="147">
        <v>15.643490492318964</v>
      </c>
      <c r="H18401" s="147">
        <v>19.121124999999999</v>
      </c>
      <c r="I18401" s="147">
        <v>23.493749999999999</v>
      </c>
      <c r="J18401" s="147">
        <v>26.830437499999995</v>
      </c>
      <c r="K18401" s="147">
        <v>30.129750000000001</v>
      </c>
    </row>
    <row r="18402" spans="2:11" x14ac:dyDescent="0.2">
      <c r="B18402" s="21" t="str">
        <f t="shared" si="287"/>
        <v>ScarboroughIce Accretion2090RCP6.0</v>
      </c>
      <c r="C18402" t="s">
        <v>434</v>
      </c>
      <c r="D18402" t="s">
        <v>486</v>
      </c>
      <c r="E18402" s="144" t="s">
        <v>192</v>
      </c>
      <c r="F18402" s="144">
        <v>2090</v>
      </c>
      <c r="G18402" s="147">
        <v>15.221633784575028</v>
      </c>
      <c r="H18402" s="147">
        <v>18.702666666666666</v>
      </c>
      <c r="I18402" s="147">
        <v>23.074999999999999</v>
      </c>
      <c r="J18402" s="147">
        <v>26.40433333333333</v>
      </c>
      <c r="K18402" s="147">
        <v>29.693999999999999</v>
      </c>
    </row>
    <row r="18403" spans="2:11" x14ac:dyDescent="0.2">
      <c r="B18403" s="21" t="str">
        <f t="shared" si="287"/>
        <v>ScarboroughIce Accretion2095RCP6.0</v>
      </c>
      <c r="C18403" t="s">
        <v>434</v>
      </c>
      <c r="D18403" t="s">
        <v>486</v>
      </c>
      <c r="E18403" s="144" t="s">
        <v>192</v>
      </c>
      <c r="F18403" s="144">
        <v>2095</v>
      </c>
      <c r="G18403" s="147">
        <v>14.856314573745227</v>
      </c>
      <c r="H18403" s="147">
        <v>18.315333333333335</v>
      </c>
      <c r="I18403" s="147">
        <v>22.650000000000002</v>
      </c>
      <c r="J18403" s="147">
        <v>25.942916666666662</v>
      </c>
      <c r="K18403" s="147">
        <v>29.211000000000002</v>
      </c>
    </row>
    <row r="18404" spans="2:11" x14ac:dyDescent="0.2">
      <c r="B18404" s="21" t="str">
        <f t="shared" si="287"/>
        <v>ScarboroughIce Accretion2100RCP6.0</v>
      </c>
      <c r="C18404" t="s">
        <v>434</v>
      </c>
      <c r="D18404" t="s">
        <v>486</v>
      </c>
      <c r="E18404" s="144" t="s">
        <v>192</v>
      </c>
      <c r="F18404" s="144">
        <v>2100</v>
      </c>
      <c r="G18404" s="147">
        <v>14.490995362915426</v>
      </c>
      <c r="H18404" s="147">
        <v>17.928000000000001</v>
      </c>
      <c r="I18404" s="147">
        <v>22.225000000000001</v>
      </c>
      <c r="J18404" s="147">
        <v>25.481499999999997</v>
      </c>
      <c r="K18404" s="147">
        <v>28.728000000000002</v>
      </c>
    </row>
    <row r="18405" spans="2:11" x14ac:dyDescent="0.2">
      <c r="B18405" s="21" t="str">
        <f t="shared" si="287"/>
        <v>ScarboroughIce Accretion2023RCP8.5</v>
      </c>
      <c r="C18405" t="s">
        <v>434</v>
      </c>
      <c r="D18405" t="s">
        <v>486</v>
      </c>
      <c r="E18405" s="144" t="s">
        <v>191</v>
      </c>
      <c r="F18405" s="144">
        <v>2023</v>
      </c>
      <c r="G18405" s="147">
        <v>16.961249074240744</v>
      </c>
      <c r="H18405" s="147">
        <v>20.35575</v>
      </c>
      <c r="I18405" s="147">
        <v>24.65</v>
      </c>
      <c r="J18405" s="147">
        <v>27.910999999999998</v>
      </c>
      <c r="K18405" s="147">
        <v>31.184999999999999</v>
      </c>
    </row>
    <row r="18406" spans="2:11" x14ac:dyDescent="0.2">
      <c r="B18406" s="21" t="str">
        <f t="shared" si="287"/>
        <v>ScarboroughIce Accretion2025RCP8.5</v>
      </c>
      <c r="C18406" t="s">
        <v>434</v>
      </c>
      <c r="D18406" t="s">
        <v>486</v>
      </c>
      <c r="E18406" s="144" t="s">
        <v>191</v>
      </c>
      <c r="F18406" s="144">
        <v>2025</v>
      </c>
      <c r="G18406" s="147">
        <v>16.909060615550771</v>
      </c>
      <c r="H18406" s="147">
        <v>20.335000000000001</v>
      </c>
      <c r="I18406" s="147">
        <v>24.666666666666664</v>
      </c>
      <c r="J18406" s="147">
        <v>27.958083333333331</v>
      </c>
      <c r="K18406" s="147">
        <v>31.258499999999998</v>
      </c>
    </row>
    <row r="18407" spans="2:11" x14ac:dyDescent="0.2">
      <c r="B18407" s="21" t="str">
        <f t="shared" si="287"/>
        <v>ScarboroughIce Accretion2030RCP8.5</v>
      </c>
      <c r="C18407" t="s">
        <v>434</v>
      </c>
      <c r="D18407" t="s">
        <v>486</v>
      </c>
      <c r="E18407" s="144" t="s">
        <v>191</v>
      </c>
      <c r="F18407" s="144">
        <v>2030</v>
      </c>
      <c r="G18407" s="147">
        <v>16.856872156860803</v>
      </c>
      <c r="H18407" s="147">
        <v>20.314249999999998</v>
      </c>
      <c r="I18407" s="147">
        <v>24.683333333333334</v>
      </c>
      <c r="J18407" s="147">
        <v>28.005166666666664</v>
      </c>
      <c r="K18407" s="147">
        <v>31.332000000000001</v>
      </c>
    </row>
    <row r="18408" spans="2:11" x14ac:dyDescent="0.2">
      <c r="B18408" s="21" t="str">
        <f t="shared" si="287"/>
        <v>ScarboroughIce Accretion2035RCP8.5</v>
      </c>
      <c r="C18408" t="s">
        <v>434</v>
      </c>
      <c r="D18408" t="s">
        <v>486</v>
      </c>
      <c r="E18408" s="144" t="s">
        <v>191</v>
      </c>
      <c r="F18408" s="144">
        <v>2035</v>
      </c>
      <c r="G18408" s="147">
        <v>16.80468369817083</v>
      </c>
      <c r="H18408" s="147">
        <v>20.293499999999998</v>
      </c>
      <c r="I18408" s="147">
        <v>24.7</v>
      </c>
      <c r="J18408" s="147">
        <v>28.052249999999997</v>
      </c>
      <c r="K18408" s="147">
        <v>31.4055</v>
      </c>
    </row>
    <row r="18409" spans="2:11" x14ac:dyDescent="0.2">
      <c r="B18409" s="21" t="str">
        <f t="shared" si="287"/>
        <v>ScarboroughIce Accretion2040RCP8.5</v>
      </c>
      <c r="C18409" t="s">
        <v>434</v>
      </c>
      <c r="D18409" t="s">
        <v>486</v>
      </c>
      <c r="E18409" s="144" t="s">
        <v>191</v>
      </c>
      <c r="F18409" s="144">
        <v>2040</v>
      </c>
      <c r="G18409" s="147">
        <v>16.474156793134345</v>
      </c>
      <c r="H18409" s="147">
        <v>19.933833333333332</v>
      </c>
      <c r="I18409" s="147">
        <v>24.291666666666668</v>
      </c>
      <c r="J18409" s="147">
        <v>27.609666666666662</v>
      </c>
      <c r="K18409" s="147">
        <v>30.933</v>
      </c>
    </row>
    <row r="18410" spans="2:11" x14ac:dyDescent="0.2">
      <c r="B18410" s="21" t="str">
        <f t="shared" si="287"/>
        <v>ScarboroughIce Accretion2045RCP8.5</v>
      </c>
      <c r="C18410" t="s">
        <v>434</v>
      </c>
      <c r="D18410" t="s">
        <v>486</v>
      </c>
      <c r="E18410" s="144" t="s">
        <v>191</v>
      </c>
      <c r="F18410" s="144">
        <v>2045</v>
      </c>
      <c r="G18410" s="147">
        <v>16.143629888097859</v>
      </c>
      <c r="H18410" s="147">
        <v>19.574166666666663</v>
      </c>
      <c r="I18410" s="147">
        <v>23.883333333333333</v>
      </c>
      <c r="J18410" s="147">
        <v>27.167083333333331</v>
      </c>
      <c r="K18410" s="147">
        <v>30.4605</v>
      </c>
    </row>
    <row r="18411" spans="2:11" x14ac:dyDescent="0.2">
      <c r="B18411" s="21" t="str">
        <f t="shared" si="287"/>
        <v>ScarboroughIce Accretion2050RCP8.5</v>
      </c>
      <c r="C18411" t="s">
        <v>434</v>
      </c>
      <c r="D18411" t="s">
        <v>486</v>
      </c>
      <c r="E18411" s="144" t="s">
        <v>191</v>
      </c>
      <c r="F18411" s="144">
        <v>2050</v>
      </c>
      <c r="G18411" s="147">
        <v>15.737719653842523</v>
      </c>
      <c r="H18411" s="147">
        <v>19.172999999999998</v>
      </c>
      <c r="I18411" s="147">
        <v>23.483333333333334</v>
      </c>
      <c r="J18411" s="147">
        <v>26.771583333333329</v>
      </c>
      <c r="K18411" s="147">
        <v>30.050999999999998</v>
      </c>
    </row>
    <row r="18412" spans="2:11" x14ac:dyDescent="0.2">
      <c r="B18412" s="21" t="str">
        <f t="shared" si="287"/>
        <v>ScarboroughIce Accretion2055RCP8.5</v>
      </c>
      <c r="C18412" t="s">
        <v>434</v>
      </c>
      <c r="D18412" t="s">
        <v>486</v>
      </c>
      <c r="E18412" s="144" t="s">
        <v>191</v>
      </c>
      <c r="F18412" s="144">
        <v>2055</v>
      </c>
      <c r="G18412" s="147">
        <v>15.662336324623677</v>
      </c>
      <c r="H18412" s="147">
        <v>19.131499999999999</v>
      </c>
      <c r="I18412" s="147">
        <v>23.491666666666667</v>
      </c>
      <c r="J18412" s="147">
        <v>26.818666666666662</v>
      </c>
      <c r="K18412" s="147">
        <v>30.114000000000001</v>
      </c>
    </row>
    <row r="18413" spans="2:11" x14ac:dyDescent="0.2">
      <c r="B18413" s="21" t="str">
        <f t="shared" si="287"/>
        <v>ScarboroughIce Accretion2060RCP8.5</v>
      </c>
      <c r="C18413" t="s">
        <v>434</v>
      </c>
      <c r="D18413" t="s">
        <v>486</v>
      </c>
      <c r="E18413" s="144" t="s">
        <v>191</v>
      </c>
      <c r="F18413" s="144">
        <v>2060</v>
      </c>
      <c r="G18413" s="147">
        <v>15.221633784575028</v>
      </c>
      <c r="H18413" s="147">
        <v>18.702666666666666</v>
      </c>
      <c r="I18413" s="147">
        <v>23.074999999999999</v>
      </c>
      <c r="J18413" s="147">
        <v>26.40433333333333</v>
      </c>
      <c r="K18413" s="147">
        <v>29.693999999999999</v>
      </c>
    </row>
    <row r="18414" spans="2:11" x14ac:dyDescent="0.2">
      <c r="B18414" s="21" t="str">
        <f t="shared" si="287"/>
        <v>ScarboroughIce Accretion2065RCP8.5</v>
      </c>
      <c r="C18414" t="s">
        <v>434</v>
      </c>
      <c r="D18414" t="s">
        <v>486</v>
      </c>
      <c r="E18414" s="144" t="s">
        <v>191</v>
      </c>
      <c r="F18414" s="144">
        <v>2065</v>
      </c>
      <c r="G18414" s="147">
        <v>14.856314573745227</v>
      </c>
      <c r="H18414" s="147">
        <v>18.315333333333335</v>
      </c>
      <c r="I18414" s="147">
        <v>22.650000000000002</v>
      </c>
      <c r="J18414" s="147">
        <v>25.942916666666662</v>
      </c>
      <c r="K18414" s="147">
        <v>29.211000000000002</v>
      </c>
    </row>
    <row r="18415" spans="2:11" x14ac:dyDescent="0.2">
      <c r="B18415" s="21" t="str">
        <f t="shared" si="287"/>
        <v>ScarboroughIce Accretion2070RCP8.5</v>
      </c>
      <c r="C18415" t="s">
        <v>434</v>
      </c>
      <c r="D18415" t="s">
        <v>486</v>
      </c>
      <c r="E18415" s="144" t="s">
        <v>191</v>
      </c>
      <c r="F18415" s="144">
        <v>2070</v>
      </c>
      <c r="G18415" s="147">
        <v>14.073487693395654</v>
      </c>
      <c r="H18415" s="147">
        <v>17.464583333333334</v>
      </c>
      <c r="I18415" s="147">
        <v>21.700000000000003</v>
      </c>
      <c r="J18415" s="147">
        <v>24.907083333333329</v>
      </c>
      <c r="K18415" s="147">
        <v>28.108499999999999</v>
      </c>
    </row>
    <row r="18416" spans="2:11" x14ac:dyDescent="0.2">
      <c r="B18416" s="21" t="str">
        <f t="shared" si="287"/>
        <v>ScarboroughIce Accretion2075RCP8.5</v>
      </c>
      <c r="C18416" t="s">
        <v>434</v>
      </c>
      <c r="D18416" t="s">
        <v>486</v>
      </c>
      <c r="E18416" s="144" t="s">
        <v>191</v>
      </c>
      <c r="F18416" s="144">
        <v>2075</v>
      </c>
      <c r="G18416" s="147">
        <v>13.655980023875882</v>
      </c>
      <c r="H18416" s="147">
        <v>17.001166666666666</v>
      </c>
      <c r="I18416" s="147">
        <v>21.175000000000001</v>
      </c>
      <c r="J18416" s="147">
        <v>24.332666666666665</v>
      </c>
      <c r="K18416" s="147">
        <v>27.489000000000001</v>
      </c>
    </row>
    <row r="18417" spans="2:11" x14ac:dyDescent="0.2">
      <c r="B18417" s="21" t="str">
        <f t="shared" si="287"/>
        <v>ScarboroughIce Accretion2080RCP8.5</v>
      </c>
      <c r="C18417" t="s">
        <v>434</v>
      </c>
      <c r="D18417" t="s">
        <v>486</v>
      </c>
      <c r="E18417" s="144" t="s">
        <v>191</v>
      </c>
      <c r="F18417" s="144">
        <v>2080</v>
      </c>
      <c r="G18417" s="147">
        <v>13.23847235435611</v>
      </c>
      <c r="H18417" s="147">
        <v>16.537749999999999</v>
      </c>
      <c r="I18417" s="147">
        <v>20.650000000000002</v>
      </c>
      <c r="J18417" s="147">
        <v>23.758249999999997</v>
      </c>
      <c r="K18417" s="147">
        <v>26.869499999999999</v>
      </c>
    </row>
    <row r="18418" spans="2:11" x14ac:dyDescent="0.2">
      <c r="B18418" s="21" t="str">
        <f t="shared" si="287"/>
        <v>ScarboroughIce Accretion2085RCP8.5</v>
      </c>
      <c r="C18418" t="s">
        <v>434</v>
      </c>
      <c r="D18418" t="s">
        <v>486</v>
      </c>
      <c r="E18418" s="144" t="s">
        <v>191</v>
      </c>
      <c r="F18418" s="144">
        <v>2085</v>
      </c>
      <c r="G18418" s="147">
        <v>12.333872403729938</v>
      </c>
      <c r="H18418" s="147">
        <v>15.448374999999999</v>
      </c>
      <c r="I18418" s="147">
        <v>19.337500000000002</v>
      </c>
      <c r="J18418" s="147">
        <v>22.289249999999996</v>
      </c>
      <c r="K18418" s="147">
        <v>25.21575</v>
      </c>
    </row>
    <row r="18419" spans="2:11" x14ac:dyDescent="0.2">
      <c r="B18419" s="21" t="str">
        <f t="shared" si="287"/>
        <v>ScarboroughIce Accretion2090RCP8.5</v>
      </c>
      <c r="C18419" t="s">
        <v>434</v>
      </c>
      <c r="D18419" t="s">
        <v>486</v>
      </c>
      <c r="E18419" s="144" t="s">
        <v>191</v>
      </c>
      <c r="F18419" s="144">
        <v>2090</v>
      </c>
      <c r="G18419" s="147">
        <v>11.429272453103763</v>
      </c>
      <c r="H18419" s="147">
        <v>14.358999999999998</v>
      </c>
      <c r="I18419" s="147">
        <v>18.025000000000002</v>
      </c>
      <c r="J18419" s="147">
        <v>20.820249999999998</v>
      </c>
      <c r="K18419" s="147">
        <v>23.562000000000001</v>
      </c>
    </row>
    <row r="18420" spans="2:11" x14ac:dyDescent="0.2">
      <c r="B18420" s="21" t="str">
        <f t="shared" si="287"/>
        <v>ScarboroughIce Accretion2095RCP8.5</v>
      </c>
      <c r="C18420" t="s">
        <v>434</v>
      </c>
      <c r="D18420" t="s">
        <v>486</v>
      </c>
      <c r="E18420" s="144" t="s">
        <v>191</v>
      </c>
      <c r="F18420" s="144">
        <v>2095</v>
      </c>
      <c r="G18420" s="147">
        <v>11.429272453103763</v>
      </c>
      <c r="H18420" s="147">
        <v>14.358999999999998</v>
      </c>
      <c r="I18420" s="147">
        <v>18.025000000000002</v>
      </c>
      <c r="J18420" s="147">
        <v>20.820249999999998</v>
      </c>
      <c r="K18420" s="147">
        <v>23.562000000000001</v>
      </c>
    </row>
    <row r="18421" spans="2:11" x14ac:dyDescent="0.2">
      <c r="B18421" s="21" t="str">
        <f t="shared" si="287"/>
        <v>ScarboroughIce Accretion2100RCP8.5</v>
      </c>
      <c r="C18421" t="s">
        <v>434</v>
      </c>
      <c r="D18421" t="s">
        <v>486</v>
      </c>
      <c r="E18421" s="144" t="s">
        <v>191</v>
      </c>
      <c r="F18421" s="144">
        <v>2100</v>
      </c>
      <c r="G18421" s="147">
        <v>11.429272453103763</v>
      </c>
      <c r="H18421" s="147">
        <v>14.358999999999998</v>
      </c>
      <c r="I18421" s="147">
        <v>18.025000000000002</v>
      </c>
      <c r="J18421" s="147">
        <v>20.820249999999998</v>
      </c>
      <c r="K18421" s="147">
        <v>23.562000000000001</v>
      </c>
    </row>
    <row r="18422" spans="2:11" x14ac:dyDescent="0.2">
      <c r="B18422" s="21" t="str">
        <f t="shared" si="287"/>
        <v>ScarboroughWind2023RCP4.5</v>
      </c>
      <c r="C18422" t="s">
        <v>434</v>
      </c>
      <c r="D18422" t="s">
        <v>1</v>
      </c>
      <c r="E18422" s="144" t="s">
        <v>193</v>
      </c>
      <c r="F18422" s="144">
        <v>2023</v>
      </c>
      <c r="G18422" s="147">
        <v>83.093259328088408</v>
      </c>
      <c r="H18422" s="147">
        <v>89.458560000000006</v>
      </c>
      <c r="I18422" s="147">
        <v>96.153600000000012</v>
      </c>
      <c r="J18422" s="147">
        <v>102.85353600000001</v>
      </c>
      <c r="K18422" s="147">
        <v>109.54943999999999</v>
      </c>
    </row>
    <row r="18423" spans="2:11" x14ac:dyDescent="0.2">
      <c r="B18423" s="21" t="str">
        <f t="shared" si="287"/>
        <v>ScarboroughWind2025RCP4.5</v>
      </c>
      <c r="C18423" t="s">
        <v>434</v>
      </c>
      <c r="D18423" t="s">
        <v>1</v>
      </c>
      <c r="E18423" s="144" t="s">
        <v>193</v>
      </c>
      <c r="F18423" s="144">
        <v>2025</v>
      </c>
      <c r="G18423" s="147">
        <v>83.108456618800858</v>
      </c>
      <c r="H18423" s="147">
        <v>89.491296000000006</v>
      </c>
      <c r="I18423" s="147">
        <v>96.206400000000002</v>
      </c>
      <c r="J18423" s="147">
        <v>102.92372800000001</v>
      </c>
      <c r="K18423" s="147">
        <v>109.63699199999999</v>
      </c>
    </row>
    <row r="18424" spans="2:11" x14ac:dyDescent="0.2">
      <c r="B18424" s="21" t="str">
        <f t="shared" si="287"/>
        <v>ScarboroughWind2030RCP4.5</v>
      </c>
      <c r="C18424" t="s">
        <v>434</v>
      </c>
      <c r="D18424" t="s">
        <v>1</v>
      </c>
      <c r="E18424" s="144" t="s">
        <v>193</v>
      </c>
      <c r="F18424" s="144">
        <v>2030</v>
      </c>
      <c r="G18424" s="147">
        <v>83.123653909513294</v>
      </c>
      <c r="H18424" s="147">
        <v>89.524032000000005</v>
      </c>
      <c r="I18424" s="147">
        <v>96.259200000000007</v>
      </c>
      <c r="J18424" s="147">
        <v>102.99392</v>
      </c>
      <c r="K18424" s="147">
        <v>109.72454399999999</v>
      </c>
    </row>
    <row r="18425" spans="2:11" x14ac:dyDescent="0.2">
      <c r="B18425" s="21" t="str">
        <f t="shared" si="287"/>
        <v>ScarboroughWind2035RCP4.5</v>
      </c>
      <c r="C18425" t="s">
        <v>434</v>
      </c>
      <c r="D18425" t="s">
        <v>1</v>
      </c>
      <c r="E18425" s="144" t="s">
        <v>193</v>
      </c>
      <c r="F18425" s="144">
        <v>2035</v>
      </c>
      <c r="G18425" s="147">
        <v>83.13885120022573</v>
      </c>
      <c r="H18425" s="147">
        <v>89.556768000000005</v>
      </c>
      <c r="I18425" s="147">
        <v>96.311999999999998</v>
      </c>
      <c r="J18425" s="147">
        <v>103.06411200000001</v>
      </c>
      <c r="K18425" s="147">
        <v>109.812096</v>
      </c>
    </row>
    <row r="18426" spans="2:11" x14ac:dyDescent="0.2">
      <c r="B18426" s="21" t="str">
        <f t="shared" si="287"/>
        <v>ScarboroughWind2040RCP4.5</v>
      </c>
      <c r="C18426" t="s">
        <v>434</v>
      </c>
      <c r="D18426" t="s">
        <v>1</v>
      </c>
      <c r="E18426" s="144" t="s">
        <v>193</v>
      </c>
      <c r="F18426" s="144">
        <v>2040</v>
      </c>
      <c r="G18426" s="147">
        <v>83.15404849093818</v>
      </c>
      <c r="H18426" s="147">
        <v>89.589504000000005</v>
      </c>
      <c r="I18426" s="147">
        <v>96.364799999999988</v>
      </c>
      <c r="J18426" s="147">
        <v>103.13430400000001</v>
      </c>
      <c r="K18426" s="147">
        <v>109.899648</v>
      </c>
    </row>
    <row r="18427" spans="2:11" x14ac:dyDescent="0.2">
      <c r="B18427" s="21" t="str">
        <f t="shared" si="287"/>
        <v>ScarboroughWind2045RCP4.5</v>
      </c>
      <c r="C18427" t="s">
        <v>434</v>
      </c>
      <c r="D18427" t="s">
        <v>1</v>
      </c>
      <c r="E18427" s="144" t="s">
        <v>193</v>
      </c>
      <c r="F18427" s="144">
        <v>2045</v>
      </c>
      <c r="G18427" s="147">
        <v>83.169245781650631</v>
      </c>
      <c r="H18427" s="147">
        <v>89.622240000000005</v>
      </c>
      <c r="I18427" s="147">
        <v>96.417599999999993</v>
      </c>
      <c r="J18427" s="147">
        <v>103.20449600000001</v>
      </c>
      <c r="K18427" s="147">
        <v>109.9872</v>
      </c>
    </row>
    <row r="18428" spans="2:11" x14ac:dyDescent="0.2">
      <c r="B18428" s="21" t="str">
        <f t="shared" si="287"/>
        <v>ScarboroughWind2050RCP4.5</v>
      </c>
      <c r="C18428" t="s">
        <v>434</v>
      </c>
      <c r="D18428" t="s">
        <v>1</v>
      </c>
      <c r="E18428" s="144" t="s">
        <v>193</v>
      </c>
      <c r="F18428" s="144">
        <v>2050</v>
      </c>
      <c r="G18428" s="147">
        <v>83.265679499080463</v>
      </c>
      <c r="H18428" s="147">
        <v>89.756755200000001</v>
      </c>
      <c r="I18428" s="147">
        <v>96.599039999999988</v>
      </c>
      <c r="J18428" s="147">
        <v>103.42465920000001</v>
      </c>
      <c r="K18428" s="147">
        <v>110.24985600000001</v>
      </c>
    </row>
    <row r="18429" spans="2:11" x14ac:dyDescent="0.2">
      <c r="B18429" s="21" t="str">
        <f t="shared" si="287"/>
        <v>ScarboroughWind2055RCP4.5</v>
      </c>
      <c r="C18429" t="s">
        <v>434</v>
      </c>
      <c r="D18429" t="s">
        <v>1</v>
      </c>
      <c r="E18429" s="144" t="s">
        <v>193</v>
      </c>
      <c r="F18429" s="144">
        <v>2055</v>
      </c>
      <c r="G18429" s="147">
        <v>83.346915925797873</v>
      </c>
      <c r="H18429" s="147">
        <v>89.858534399999996</v>
      </c>
      <c r="I18429" s="147">
        <v>96.727679999999992</v>
      </c>
      <c r="J18429" s="147">
        <v>103.5746304</v>
      </c>
      <c r="K18429" s="147">
        <v>110.42496</v>
      </c>
    </row>
    <row r="18430" spans="2:11" x14ac:dyDescent="0.2">
      <c r="B18430" s="21" t="str">
        <f t="shared" si="287"/>
        <v>ScarboroughWind2060RCP4.5</v>
      </c>
      <c r="C18430" t="s">
        <v>434</v>
      </c>
      <c r="D18430" t="s">
        <v>1</v>
      </c>
      <c r="E18430" s="144" t="s">
        <v>193</v>
      </c>
      <c r="F18430" s="144">
        <v>2060</v>
      </c>
      <c r="G18430" s="147">
        <v>83.428152352515269</v>
      </c>
      <c r="H18430" s="147">
        <v>89.960313600000006</v>
      </c>
      <c r="I18430" s="147">
        <v>96.856319999999997</v>
      </c>
      <c r="J18430" s="147">
        <v>103.7246016</v>
      </c>
      <c r="K18430" s="147">
        <v>110.600064</v>
      </c>
    </row>
    <row r="18431" spans="2:11" x14ac:dyDescent="0.2">
      <c r="B18431" s="21" t="str">
        <f t="shared" si="287"/>
        <v>ScarboroughWind2065RCP4.5</v>
      </c>
      <c r="C18431" t="s">
        <v>434</v>
      </c>
      <c r="D18431" t="s">
        <v>1</v>
      </c>
      <c r="E18431" s="144" t="s">
        <v>193</v>
      </c>
      <c r="F18431" s="144">
        <v>2065</v>
      </c>
      <c r="G18431" s="147">
        <v>83.50938877923268</v>
      </c>
      <c r="H18431" s="147">
        <v>90.062092800000002</v>
      </c>
      <c r="I18431" s="147">
        <v>96.984960000000001</v>
      </c>
      <c r="J18431" s="147">
        <v>103.8745728</v>
      </c>
      <c r="K18431" s="147">
        <v>110.77516799999999</v>
      </c>
    </row>
    <row r="18432" spans="2:11" x14ac:dyDescent="0.2">
      <c r="B18432" s="21" t="str">
        <f t="shared" si="287"/>
        <v>ScarboroughWind2070RCP4.5</v>
      </c>
      <c r="C18432" t="s">
        <v>434</v>
      </c>
      <c r="D18432" t="s">
        <v>1</v>
      </c>
      <c r="E18432" s="144" t="s">
        <v>193</v>
      </c>
      <c r="F18432" s="144">
        <v>2070</v>
      </c>
      <c r="G18432" s="147">
        <v>83.590625205950076</v>
      </c>
      <c r="H18432" s="147">
        <v>90.163871999999998</v>
      </c>
      <c r="I18432" s="147">
        <v>97.113600000000005</v>
      </c>
      <c r="J18432" s="147">
        <v>104.02454399999999</v>
      </c>
      <c r="K18432" s="147">
        <v>110.950272</v>
      </c>
    </row>
    <row r="18433" spans="2:11" x14ac:dyDescent="0.2">
      <c r="B18433" s="21" t="str">
        <f t="shared" si="287"/>
        <v>ScarboroughWind2075RCP4.5</v>
      </c>
      <c r="C18433" t="s">
        <v>434</v>
      </c>
      <c r="D18433" t="s">
        <v>1</v>
      </c>
      <c r="E18433" s="144" t="s">
        <v>193</v>
      </c>
      <c r="F18433" s="144">
        <v>2075</v>
      </c>
      <c r="G18433" s="147">
        <v>83.731545538010877</v>
      </c>
      <c r="H18433" s="147">
        <v>90.345407999999992</v>
      </c>
      <c r="I18433" s="147">
        <v>97.345600000000005</v>
      </c>
      <c r="J18433" s="147">
        <v>104.30017599999999</v>
      </c>
      <c r="K18433" s="147">
        <v>111.26947200000001</v>
      </c>
    </row>
    <row r="18434" spans="2:11" x14ac:dyDescent="0.2">
      <c r="B18434" s="21" t="str">
        <f t="shared" si="287"/>
        <v>ScarboroughWind2080RCP4.5</v>
      </c>
      <c r="C18434" t="s">
        <v>434</v>
      </c>
      <c r="D18434" t="s">
        <v>1</v>
      </c>
      <c r="E18434" s="144" t="s">
        <v>193</v>
      </c>
      <c r="F18434" s="144">
        <v>2080</v>
      </c>
      <c r="G18434" s="147">
        <v>83.872465870071679</v>
      </c>
      <c r="H18434" s="147">
        <v>90.526944</v>
      </c>
      <c r="I18434" s="147">
        <v>97.577600000000004</v>
      </c>
      <c r="J18434" s="147">
        <v>104.57580799999999</v>
      </c>
      <c r="K18434" s="147">
        <v>111.588672</v>
      </c>
    </row>
    <row r="18435" spans="2:11" x14ac:dyDescent="0.2">
      <c r="B18435" s="21" t="str">
        <f t="shared" si="287"/>
        <v>ScarboroughWind2085RCP4.5</v>
      </c>
      <c r="C18435" t="s">
        <v>434</v>
      </c>
      <c r="D18435" t="s">
        <v>1</v>
      </c>
      <c r="E18435" s="144" t="s">
        <v>193</v>
      </c>
      <c r="F18435" s="144">
        <v>2085</v>
      </c>
      <c r="G18435" s="147">
        <v>84.013386202132494</v>
      </c>
      <c r="H18435" s="147">
        <v>90.708480000000009</v>
      </c>
      <c r="I18435" s="147">
        <v>97.809600000000003</v>
      </c>
      <c r="J18435" s="147">
        <v>104.85144</v>
      </c>
      <c r="K18435" s="147">
        <v>111.907872</v>
      </c>
    </row>
    <row r="18436" spans="2:11" x14ac:dyDescent="0.2">
      <c r="B18436" s="21" t="str">
        <f t="shared" si="287"/>
        <v>ScarboroughWind2090RCP4.5</v>
      </c>
      <c r="C18436" t="s">
        <v>434</v>
      </c>
      <c r="D18436" t="s">
        <v>1</v>
      </c>
      <c r="E18436" s="144" t="s">
        <v>193</v>
      </c>
      <c r="F18436" s="144">
        <v>2090</v>
      </c>
      <c r="G18436" s="147">
        <v>84.154306534193296</v>
      </c>
      <c r="H18436" s="147">
        <v>90.890016000000003</v>
      </c>
      <c r="I18436" s="147">
        <v>98.041600000000003</v>
      </c>
      <c r="J18436" s="147">
        <v>105.12707199999998</v>
      </c>
      <c r="K18436" s="147">
        <v>112.22707200000001</v>
      </c>
    </row>
    <row r="18437" spans="2:11" x14ac:dyDescent="0.2">
      <c r="B18437" s="21" t="str">
        <f t="shared" si="287"/>
        <v>ScarboroughWind2095RCP4.5</v>
      </c>
      <c r="C18437" t="s">
        <v>434</v>
      </c>
      <c r="D18437" t="s">
        <v>1</v>
      </c>
      <c r="E18437" s="144" t="s">
        <v>193</v>
      </c>
      <c r="F18437" s="144">
        <v>2095</v>
      </c>
      <c r="G18437" s="147">
        <v>84.295226866254097</v>
      </c>
      <c r="H18437" s="147">
        <v>91.071551999999997</v>
      </c>
      <c r="I18437" s="147">
        <v>98.273600000000002</v>
      </c>
      <c r="J18437" s="147">
        <v>105.40270399999999</v>
      </c>
      <c r="K18437" s="147">
        <v>112.54627200000002</v>
      </c>
    </row>
    <row r="18438" spans="2:11" x14ac:dyDescent="0.2">
      <c r="B18438" s="21" t="str">
        <f t="shared" si="287"/>
        <v>ScarboroughWind2100RCP4.5</v>
      </c>
      <c r="C18438" t="s">
        <v>434</v>
      </c>
      <c r="D18438" t="s">
        <v>1</v>
      </c>
      <c r="E18438" s="144" t="s">
        <v>193</v>
      </c>
      <c r="F18438" s="144">
        <v>2100</v>
      </c>
      <c r="G18438" s="147">
        <v>84.436147198314899</v>
      </c>
      <c r="H18438" s="147">
        <v>91.253088000000005</v>
      </c>
      <c r="I18438" s="147">
        <v>98.505600000000001</v>
      </c>
      <c r="J18438" s="147">
        <v>105.67833599999999</v>
      </c>
      <c r="K18438" s="147">
        <v>112.86547200000001</v>
      </c>
    </row>
    <row r="18439" spans="2:11" x14ac:dyDescent="0.2">
      <c r="B18439" s="21" t="str">
        <f t="shared" si="287"/>
        <v>ScarboroughWind2023RCP6.0</v>
      </c>
      <c r="C18439" t="s">
        <v>434</v>
      </c>
      <c r="D18439" t="s">
        <v>1</v>
      </c>
      <c r="E18439" s="144" t="s">
        <v>192</v>
      </c>
      <c r="F18439" s="144">
        <v>2023</v>
      </c>
      <c r="G18439" s="147">
        <v>83.093259328088408</v>
      </c>
      <c r="H18439" s="147">
        <v>89.458560000000006</v>
      </c>
      <c r="I18439" s="147">
        <v>96.153600000000012</v>
      </c>
      <c r="J18439" s="147">
        <v>102.85353600000001</v>
      </c>
      <c r="K18439" s="147">
        <v>109.54943999999999</v>
      </c>
    </row>
    <row r="18440" spans="2:11" x14ac:dyDescent="0.2">
      <c r="B18440" s="21" t="str">
        <f t="shared" si="287"/>
        <v>ScarboroughWind2025RCP6.0</v>
      </c>
      <c r="C18440" t="s">
        <v>434</v>
      </c>
      <c r="D18440" t="s">
        <v>1</v>
      </c>
      <c r="E18440" s="144" t="s">
        <v>192</v>
      </c>
      <c r="F18440" s="144">
        <v>2025</v>
      </c>
      <c r="G18440" s="147">
        <v>83.108456618800858</v>
      </c>
      <c r="H18440" s="147">
        <v>89.491296000000006</v>
      </c>
      <c r="I18440" s="147">
        <v>96.206400000000002</v>
      </c>
      <c r="J18440" s="147">
        <v>102.92372800000001</v>
      </c>
      <c r="K18440" s="147">
        <v>109.63699199999999</v>
      </c>
    </row>
    <row r="18441" spans="2:11" x14ac:dyDescent="0.2">
      <c r="B18441" s="21" t="str">
        <f t="shared" si="287"/>
        <v>ScarboroughWind2030RCP6.0</v>
      </c>
      <c r="C18441" t="s">
        <v>434</v>
      </c>
      <c r="D18441" t="s">
        <v>1</v>
      </c>
      <c r="E18441" s="144" t="s">
        <v>192</v>
      </c>
      <c r="F18441" s="144">
        <v>2030</v>
      </c>
      <c r="G18441" s="147">
        <v>83.123653909513294</v>
      </c>
      <c r="H18441" s="147">
        <v>89.524032000000005</v>
      </c>
      <c r="I18441" s="147">
        <v>96.259200000000007</v>
      </c>
      <c r="J18441" s="147">
        <v>102.99392</v>
      </c>
      <c r="K18441" s="147">
        <v>109.72454399999999</v>
      </c>
    </row>
    <row r="18442" spans="2:11" x14ac:dyDescent="0.2">
      <c r="B18442" s="21" t="str">
        <f t="shared" si="287"/>
        <v>ScarboroughWind2035RCP6.0</v>
      </c>
      <c r="C18442" t="s">
        <v>434</v>
      </c>
      <c r="D18442" t="s">
        <v>1</v>
      </c>
      <c r="E18442" s="144" t="s">
        <v>192</v>
      </c>
      <c r="F18442" s="144">
        <v>2035</v>
      </c>
      <c r="G18442" s="147">
        <v>83.13885120022573</v>
      </c>
      <c r="H18442" s="147">
        <v>89.556768000000005</v>
      </c>
      <c r="I18442" s="147">
        <v>96.311999999999998</v>
      </c>
      <c r="J18442" s="147">
        <v>103.06411200000001</v>
      </c>
      <c r="K18442" s="147">
        <v>109.812096</v>
      </c>
    </row>
    <row r="18443" spans="2:11" x14ac:dyDescent="0.2">
      <c r="B18443" s="21" t="str">
        <f t="shared" si="287"/>
        <v>ScarboroughWind2040RCP6.0</v>
      </c>
      <c r="C18443" t="s">
        <v>434</v>
      </c>
      <c r="D18443" t="s">
        <v>1</v>
      </c>
      <c r="E18443" s="144" t="s">
        <v>192</v>
      </c>
      <c r="F18443" s="144">
        <v>2040</v>
      </c>
      <c r="G18443" s="147">
        <v>83.15404849093818</v>
      </c>
      <c r="H18443" s="147">
        <v>89.589504000000005</v>
      </c>
      <c r="I18443" s="147">
        <v>96.364799999999988</v>
      </c>
      <c r="J18443" s="147">
        <v>103.13430400000001</v>
      </c>
      <c r="K18443" s="147">
        <v>109.899648</v>
      </c>
    </row>
    <row r="18444" spans="2:11" x14ac:dyDescent="0.2">
      <c r="B18444" s="21" t="str">
        <f t="shared" ref="B18444:B18507" si="288">C18444&amp;D18444&amp;F18444&amp;E18444</f>
        <v>ScarboroughWind2045RCP6.0</v>
      </c>
      <c r="C18444" t="s">
        <v>434</v>
      </c>
      <c r="D18444" t="s">
        <v>1</v>
      </c>
      <c r="E18444" s="144" t="s">
        <v>192</v>
      </c>
      <c r="F18444" s="144">
        <v>2045</v>
      </c>
      <c r="G18444" s="147">
        <v>83.169245781650631</v>
      </c>
      <c r="H18444" s="147">
        <v>89.622240000000005</v>
      </c>
      <c r="I18444" s="147">
        <v>96.417599999999993</v>
      </c>
      <c r="J18444" s="147">
        <v>103.20449600000001</v>
      </c>
      <c r="K18444" s="147">
        <v>109.9872</v>
      </c>
    </row>
    <row r="18445" spans="2:11" x14ac:dyDescent="0.2">
      <c r="B18445" s="21" t="str">
        <f t="shared" si="288"/>
        <v>ScarboroughWind2050RCP6.0</v>
      </c>
      <c r="C18445" t="s">
        <v>434</v>
      </c>
      <c r="D18445" t="s">
        <v>1</v>
      </c>
      <c r="E18445" s="144" t="s">
        <v>192</v>
      </c>
      <c r="F18445" s="144">
        <v>2050</v>
      </c>
      <c r="G18445" s="147">
        <v>83.265679499080463</v>
      </c>
      <c r="H18445" s="147">
        <v>89.756755200000001</v>
      </c>
      <c r="I18445" s="147">
        <v>96.599039999999988</v>
      </c>
      <c r="J18445" s="147">
        <v>103.42465920000001</v>
      </c>
      <c r="K18445" s="147">
        <v>110.24985600000001</v>
      </c>
    </row>
    <row r="18446" spans="2:11" x14ac:dyDescent="0.2">
      <c r="B18446" s="21" t="str">
        <f t="shared" si="288"/>
        <v>ScarboroughWind2055RCP6.0</v>
      </c>
      <c r="C18446" t="s">
        <v>434</v>
      </c>
      <c r="D18446" t="s">
        <v>1</v>
      </c>
      <c r="E18446" s="144" t="s">
        <v>192</v>
      </c>
      <c r="F18446" s="144">
        <v>2055</v>
      </c>
      <c r="G18446" s="147">
        <v>83.346915925797873</v>
      </c>
      <c r="H18446" s="147">
        <v>89.858534399999996</v>
      </c>
      <c r="I18446" s="147">
        <v>96.727679999999992</v>
      </c>
      <c r="J18446" s="147">
        <v>103.5746304</v>
      </c>
      <c r="K18446" s="147">
        <v>110.42496</v>
      </c>
    </row>
    <row r="18447" spans="2:11" x14ac:dyDescent="0.2">
      <c r="B18447" s="21" t="str">
        <f t="shared" si="288"/>
        <v>ScarboroughWind2060RCP6.0</v>
      </c>
      <c r="C18447" t="s">
        <v>434</v>
      </c>
      <c r="D18447" t="s">
        <v>1</v>
      </c>
      <c r="E18447" s="144" t="s">
        <v>192</v>
      </c>
      <c r="F18447" s="144">
        <v>2060</v>
      </c>
      <c r="G18447" s="147">
        <v>83.428152352515269</v>
      </c>
      <c r="H18447" s="147">
        <v>89.960313600000006</v>
      </c>
      <c r="I18447" s="147">
        <v>96.856319999999997</v>
      </c>
      <c r="J18447" s="147">
        <v>103.7246016</v>
      </c>
      <c r="K18447" s="147">
        <v>110.600064</v>
      </c>
    </row>
    <row r="18448" spans="2:11" x14ac:dyDescent="0.2">
      <c r="B18448" s="21" t="str">
        <f t="shared" si="288"/>
        <v>ScarboroughWind2065RCP6.0</v>
      </c>
      <c r="C18448" t="s">
        <v>434</v>
      </c>
      <c r="D18448" t="s">
        <v>1</v>
      </c>
      <c r="E18448" s="144" t="s">
        <v>192</v>
      </c>
      <c r="F18448" s="144">
        <v>2065</v>
      </c>
      <c r="G18448" s="147">
        <v>83.50938877923268</v>
      </c>
      <c r="H18448" s="147">
        <v>90.062092800000002</v>
      </c>
      <c r="I18448" s="147">
        <v>96.984960000000001</v>
      </c>
      <c r="J18448" s="147">
        <v>103.8745728</v>
      </c>
      <c r="K18448" s="147">
        <v>110.77516799999999</v>
      </c>
    </row>
    <row r="18449" spans="2:11" x14ac:dyDescent="0.2">
      <c r="B18449" s="21" t="str">
        <f t="shared" si="288"/>
        <v>ScarboroughWind2070RCP6.0</v>
      </c>
      <c r="C18449" t="s">
        <v>434</v>
      </c>
      <c r="D18449" t="s">
        <v>1</v>
      </c>
      <c r="E18449" s="144" t="s">
        <v>192</v>
      </c>
      <c r="F18449" s="144">
        <v>2070</v>
      </c>
      <c r="G18449" s="147">
        <v>83.590625205950076</v>
      </c>
      <c r="H18449" s="147">
        <v>90.163871999999998</v>
      </c>
      <c r="I18449" s="147">
        <v>97.113600000000005</v>
      </c>
      <c r="J18449" s="147">
        <v>104.02454399999999</v>
      </c>
      <c r="K18449" s="147">
        <v>110.950272</v>
      </c>
    </row>
    <row r="18450" spans="2:11" x14ac:dyDescent="0.2">
      <c r="B18450" s="21" t="str">
        <f t="shared" si="288"/>
        <v>ScarboroughWind2075RCP6.0</v>
      </c>
      <c r="C18450" t="s">
        <v>434</v>
      </c>
      <c r="D18450" t="s">
        <v>1</v>
      </c>
      <c r="E18450" s="144" t="s">
        <v>192</v>
      </c>
      <c r="F18450" s="144">
        <v>2075</v>
      </c>
      <c r="G18450" s="147">
        <v>83.802005704041278</v>
      </c>
      <c r="H18450" s="147">
        <v>90.436176000000003</v>
      </c>
      <c r="I18450" s="147">
        <v>97.461600000000004</v>
      </c>
      <c r="J18450" s="147">
        <v>104.43799199999999</v>
      </c>
      <c r="K18450" s="147">
        <v>111.42907200000001</v>
      </c>
    </row>
    <row r="18451" spans="2:11" x14ac:dyDescent="0.2">
      <c r="B18451" s="21" t="str">
        <f t="shared" si="288"/>
        <v>ScarboroughWind2080RCP6.0</v>
      </c>
      <c r="C18451" t="s">
        <v>434</v>
      </c>
      <c r="D18451" t="s">
        <v>1</v>
      </c>
      <c r="E18451" s="144" t="s">
        <v>192</v>
      </c>
      <c r="F18451" s="144">
        <v>2080</v>
      </c>
      <c r="G18451" s="147">
        <v>84.013386202132494</v>
      </c>
      <c r="H18451" s="147">
        <v>90.708480000000009</v>
      </c>
      <c r="I18451" s="147">
        <v>97.809600000000003</v>
      </c>
      <c r="J18451" s="147">
        <v>104.85144</v>
      </c>
      <c r="K18451" s="147">
        <v>111.907872</v>
      </c>
    </row>
    <row r="18452" spans="2:11" x14ac:dyDescent="0.2">
      <c r="B18452" s="21" t="str">
        <f t="shared" si="288"/>
        <v>ScarboroughWind2085RCP6.0</v>
      </c>
      <c r="C18452" t="s">
        <v>434</v>
      </c>
      <c r="D18452" t="s">
        <v>1</v>
      </c>
      <c r="E18452" s="144" t="s">
        <v>192</v>
      </c>
      <c r="F18452" s="144">
        <v>2085</v>
      </c>
      <c r="G18452" s="147">
        <v>84.224766700223697</v>
      </c>
      <c r="H18452" s="147">
        <v>90.980784</v>
      </c>
      <c r="I18452" s="147">
        <v>98.157600000000002</v>
      </c>
      <c r="J18452" s="147">
        <v>105.26488799999998</v>
      </c>
      <c r="K18452" s="147">
        <v>112.386672</v>
      </c>
    </row>
    <row r="18453" spans="2:11" x14ac:dyDescent="0.2">
      <c r="B18453" s="21" t="str">
        <f t="shared" si="288"/>
        <v>ScarboroughWind2090RCP6.0</v>
      </c>
      <c r="C18453" t="s">
        <v>434</v>
      </c>
      <c r="D18453" t="s">
        <v>1</v>
      </c>
      <c r="E18453" s="144" t="s">
        <v>192</v>
      </c>
      <c r="F18453" s="144">
        <v>2090</v>
      </c>
      <c r="G18453" s="147">
        <v>84.872723913326809</v>
      </c>
      <c r="H18453" s="147">
        <v>91.788768000000005</v>
      </c>
      <c r="I18453" s="147">
        <v>99.167999999999992</v>
      </c>
      <c r="J18453" s="147">
        <v>106.44873599999998</v>
      </c>
      <c r="K18453" s="147">
        <v>113.74828800000002</v>
      </c>
    </row>
    <row r="18454" spans="2:11" x14ac:dyDescent="0.2">
      <c r="B18454" s="21" t="str">
        <f t="shared" si="288"/>
        <v>ScarboroughWind2095RCP6.0</v>
      </c>
      <c r="C18454" t="s">
        <v>434</v>
      </c>
      <c r="D18454" t="s">
        <v>1</v>
      </c>
      <c r="E18454" s="144" t="s">
        <v>192</v>
      </c>
      <c r="F18454" s="144">
        <v>2095</v>
      </c>
      <c r="G18454" s="147">
        <v>85.309300628338704</v>
      </c>
      <c r="H18454" s="147">
        <v>92.324448000000004</v>
      </c>
      <c r="I18454" s="147">
        <v>99.830399999999997</v>
      </c>
      <c r="J18454" s="147">
        <v>107.21913599999999</v>
      </c>
      <c r="K18454" s="147">
        <v>114.63110400000001</v>
      </c>
    </row>
    <row r="18455" spans="2:11" x14ac:dyDescent="0.2">
      <c r="B18455" s="21" t="str">
        <f t="shared" si="288"/>
        <v>ScarboroughWind2100RCP6.0</v>
      </c>
      <c r="C18455" t="s">
        <v>434</v>
      </c>
      <c r="D18455" t="s">
        <v>1</v>
      </c>
      <c r="E18455" s="144" t="s">
        <v>192</v>
      </c>
      <c r="F18455" s="144">
        <v>2100</v>
      </c>
      <c r="G18455" s="147">
        <v>85.745877343350614</v>
      </c>
      <c r="H18455" s="147">
        <v>92.860128000000003</v>
      </c>
      <c r="I18455" s="147">
        <v>100.49279999999999</v>
      </c>
      <c r="J18455" s="147">
        <v>107.98953599999999</v>
      </c>
      <c r="K18455" s="147">
        <v>115.51392000000001</v>
      </c>
    </row>
    <row r="18456" spans="2:11" x14ac:dyDescent="0.2">
      <c r="B18456" s="21" t="str">
        <f t="shared" si="288"/>
        <v>ScarboroughWind2023RCP8.5</v>
      </c>
      <c r="C18456" t="s">
        <v>434</v>
      </c>
      <c r="D18456" t="s">
        <v>1</v>
      </c>
      <c r="E18456" s="144" t="s">
        <v>191</v>
      </c>
      <c r="F18456" s="144">
        <v>2023</v>
      </c>
      <c r="G18456" s="147">
        <v>83.093259328088408</v>
      </c>
      <c r="H18456" s="147">
        <v>89.458560000000006</v>
      </c>
      <c r="I18456" s="147">
        <v>96.153600000000012</v>
      </c>
      <c r="J18456" s="147">
        <v>102.85353600000001</v>
      </c>
      <c r="K18456" s="147">
        <v>109.54943999999999</v>
      </c>
    </row>
    <row r="18457" spans="2:11" x14ac:dyDescent="0.2">
      <c r="B18457" s="21" t="str">
        <f t="shared" si="288"/>
        <v>ScarboroughWind2025RCP8.5</v>
      </c>
      <c r="C18457" t="s">
        <v>434</v>
      </c>
      <c r="D18457" t="s">
        <v>1</v>
      </c>
      <c r="E18457" s="144" t="s">
        <v>191</v>
      </c>
      <c r="F18457" s="144">
        <v>2025</v>
      </c>
      <c r="G18457" s="147">
        <v>83.123653909513294</v>
      </c>
      <c r="H18457" s="147">
        <v>89.524032000000005</v>
      </c>
      <c r="I18457" s="147">
        <v>96.259200000000007</v>
      </c>
      <c r="J18457" s="147">
        <v>102.99392</v>
      </c>
      <c r="K18457" s="147">
        <v>109.72454399999999</v>
      </c>
    </row>
    <row r="18458" spans="2:11" x14ac:dyDescent="0.2">
      <c r="B18458" s="21" t="str">
        <f t="shared" si="288"/>
        <v>ScarboroughWind2030RCP8.5</v>
      </c>
      <c r="C18458" t="s">
        <v>434</v>
      </c>
      <c r="D18458" t="s">
        <v>1</v>
      </c>
      <c r="E18458" s="144" t="s">
        <v>191</v>
      </c>
      <c r="F18458" s="144">
        <v>2030</v>
      </c>
      <c r="G18458" s="147">
        <v>83.15404849093818</v>
      </c>
      <c r="H18458" s="147">
        <v>89.589504000000005</v>
      </c>
      <c r="I18458" s="147">
        <v>96.364799999999988</v>
      </c>
      <c r="J18458" s="147">
        <v>103.13430400000001</v>
      </c>
      <c r="K18458" s="147">
        <v>109.899648</v>
      </c>
    </row>
    <row r="18459" spans="2:11" x14ac:dyDescent="0.2">
      <c r="B18459" s="21" t="str">
        <f t="shared" si="288"/>
        <v>ScarboroughWind2035RCP8.5</v>
      </c>
      <c r="C18459" t="s">
        <v>434</v>
      </c>
      <c r="D18459" t="s">
        <v>1</v>
      </c>
      <c r="E18459" s="144" t="s">
        <v>191</v>
      </c>
      <c r="F18459" s="144">
        <v>2035</v>
      </c>
      <c r="G18459" s="147">
        <v>83.184443072363067</v>
      </c>
      <c r="H18459" s="147">
        <v>89.654976000000005</v>
      </c>
      <c r="I18459" s="147">
        <v>96.470399999999984</v>
      </c>
      <c r="J18459" s="147">
        <v>103.27468800000001</v>
      </c>
      <c r="K18459" s="147">
        <v>110.074752</v>
      </c>
    </row>
    <row r="18460" spans="2:11" x14ac:dyDescent="0.2">
      <c r="B18460" s="21" t="str">
        <f t="shared" si="288"/>
        <v>ScarboroughWind2040RCP8.5</v>
      </c>
      <c r="C18460" t="s">
        <v>434</v>
      </c>
      <c r="D18460" t="s">
        <v>1</v>
      </c>
      <c r="E18460" s="144" t="s">
        <v>191</v>
      </c>
      <c r="F18460" s="144">
        <v>2040</v>
      </c>
      <c r="G18460" s="147">
        <v>83.319837116892074</v>
      </c>
      <c r="H18460" s="147">
        <v>89.824607999999998</v>
      </c>
      <c r="I18460" s="147">
        <v>96.684799999999996</v>
      </c>
      <c r="J18460" s="147">
        <v>103.52464000000001</v>
      </c>
      <c r="K18460" s="147">
        <v>110.366592</v>
      </c>
    </row>
    <row r="18461" spans="2:11" x14ac:dyDescent="0.2">
      <c r="B18461" s="21" t="str">
        <f t="shared" si="288"/>
        <v>ScarboroughWind2045RCP8.5</v>
      </c>
      <c r="C18461" t="s">
        <v>434</v>
      </c>
      <c r="D18461" t="s">
        <v>1</v>
      </c>
      <c r="E18461" s="144" t="s">
        <v>191</v>
      </c>
      <c r="F18461" s="144">
        <v>2045</v>
      </c>
      <c r="G18461" s="147">
        <v>83.455231161421068</v>
      </c>
      <c r="H18461" s="147">
        <v>89.994240000000005</v>
      </c>
      <c r="I18461" s="147">
        <v>96.899199999999993</v>
      </c>
      <c r="J18461" s="147">
        <v>103.774592</v>
      </c>
      <c r="K18461" s="147">
        <v>110.658432</v>
      </c>
    </row>
    <row r="18462" spans="2:11" x14ac:dyDescent="0.2">
      <c r="B18462" s="21" t="str">
        <f t="shared" si="288"/>
        <v>ScarboroughWind2050RCP8.5</v>
      </c>
      <c r="C18462" t="s">
        <v>434</v>
      </c>
      <c r="D18462" t="s">
        <v>1</v>
      </c>
      <c r="E18462" s="144" t="s">
        <v>191</v>
      </c>
      <c r="F18462" s="144">
        <v>2050</v>
      </c>
      <c r="G18462" s="147">
        <v>83.872465870071679</v>
      </c>
      <c r="H18462" s="147">
        <v>90.526944</v>
      </c>
      <c r="I18462" s="147">
        <v>97.577600000000004</v>
      </c>
      <c r="J18462" s="147">
        <v>104.57580799999999</v>
      </c>
      <c r="K18462" s="147">
        <v>111.588672</v>
      </c>
    </row>
    <row r="18463" spans="2:11" x14ac:dyDescent="0.2">
      <c r="B18463" s="21" t="str">
        <f t="shared" si="288"/>
        <v>ScarboroughWind2055RCP8.5</v>
      </c>
      <c r="C18463" t="s">
        <v>434</v>
      </c>
      <c r="D18463" t="s">
        <v>1</v>
      </c>
      <c r="E18463" s="144" t="s">
        <v>191</v>
      </c>
      <c r="F18463" s="144">
        <v>2055</v>
      </c>
      <c r="G18463" s="147">
        <v>84.154306534193296</v>
      </c>
      <c r="H18463" s="147">
        <v>90.890016000000003</v>
      </c>
      <c r="I18463" s="147">
        <v>98.041600000000003</v>
      </c>
      <c r="J18463" s="147">
        <v>105.12707199999998</v>
      </c>
      <c r="K18463" s="147">
        <v>112.22707200000001</v>
      </c>
    </row>
    <row r="18464" spans="2:11" x14ac:dyDescent="0.2">
      <c r="B18464" s="21" t="str">
        <f t="shared" si="288"/>
        <v>ScarboroughWind2060RCP8.5</v>
      </c>
      <c r="C18464" t="s">
        <v>434</v>
      </c>
      <c r="D18464" t="s">
        <v>1</v>
      </c>
      <c r="E18464" s="144" t="s">
        <v>191</v>
      </c>
      <c r="F18464" s="144">
        <v>2060</v>
      </c>
      <c r="G18464" s="147">
        <v>84.872723913326809</v>
      </c>
      <c r="H18464" s="147">
        <v>91.788768000000005</v>
      </c>
      <c r="I18464" s="147">
        <v>99.167999999999992</v>
      </c>
      <c r="J18464" s="147">
        <v>106.44873599999998</v>
      </c>
      <c r="K18464" s="147">
        <v>113.74828800000002</v>
      </c>
    </row>
    <row r="18465" spans="2:11" x14ac:dyDescent="0.2">
      <c r="B18465" s="21" t="str">
        <f t="shared" si="288"/>
        <v>ScarboroughWind2065RCP8.5</v>
      </c>
      <c r="C18465" t="s">
        <v>434</v>
      </c>
      <c r="D18465" t="s">
        <v>1</v>
      </c>
      <c r="E18465" s="144" t="s">
        <v>191</v>
      </c>
      <c r="F18465" s="144">
        <v>2065</v>
      </c>
      <c r="G18465" s="147">
        <v>85.309300628338704</v>
      </c>
      <c r="H18465" s="147">
        <v>92.324448000000004</v>
      </c>
      <c r="I18465" s="147">
        <v>99.830399999999997</v>
      </c>
      <c r="J18465" s="147">
        <v>107.21913599999999</v>
      </c>
      <c r="K18465" s="147">
        <v>114.63110400000001</v>
      </c>
    </row>
    <row r="18466" spans="2:11" x14ac:dyDescent="0.2">
      <c r="B18466" s="21" t="str">
        <f t="shared" si="288"/>
        <v>ScarboroughWind2070RCP8.5</v>
      </c>
      <c r="C18466" t="s">
        <v>434</v>
      </c>
      <c r="D18466" t="s">
        <v>1</v>
      </c>
      <c r="E18466" s="144" t="s">
        <v>191</v>
      </c>
      <c r="F18466" s="144">
        <v>2070</v>
      </c>
      <c r="G18466" s="147">
        <v>85.875745100347828</v>
      </c>
      <c r="H18466" s="147">
        <v>93.035712000000004</v>
      </c>
      <c r="I18466" s="147">
        <v>100.7264</v>
      </c>
      <c r="J18466" s="147">
        <v>108.27715199999999</v>
      </c>
      <c r="K18466" s="147">
        <v>115.849536</v>
      </c>
    </row>
    <row r="18467" spans="2:11" x14ac:dyDescent="0.2">
      <c r="B18467" s="21" t="str">
        <f t="shared" si="288"/>
        <v>ScarboroughWind2075RCP8.5</v>
      </c>
      <c r="C18467" t="s">
        <v>434</v>
      </c>
      <c r="D18467" t="s">
        <v>1</v>
      </c>
      <c r="E18467" s="144" t="s">
        <v>191</v>
      </c>
      <c r="F18467" s="144">
        <v>2075</v>
      </c>
      <c r="G18467" s="147">
        <v>86.005612857345028</v>
      </c>
      <c r="H18467" s="147">
        <v>93.211296000000004</v>
      </c>
      <c r="I18467" s="147">
        <v>100.96</v>
      </c>
      <c r="J18467" s="147">
        <v>108.564768</v>
      </c>
      <c r="K18467" s="147">
        <v>116.185152</v>
      </c>
    </row>
    <row r="18468" spans="2:11" x14ac:dyDescent="0.2">
      <c r="B18468" s="21" t="str">
        <f t="shared" si="288"/>
        <v>ScarboroughWind2080RCP8.5</v>
      </c>
      <c r="C18468" t="s">
        <v>434</v>
      </c>
      <c r="D18468" t="s">
        <v>1</v>
      </c>
      <c r="E18468" s="144" t="s">
        <v>191</v>
      </c>
      <c r="F18468" s="144">
        <v>2080</v>
      </c>
      <c r="G18468" s="147">
        <v>86.135480614342242</v>
      </c>
      <c r="H18468" s="147">
        <v>93.386880000000005</v>
      </c>
      <c r="I18468" s="147">
        <v>101.1936</v>
      </c>
      <c r="J18468" s="147">
        <v>108.852384</v>
      </c>
      <c r="K18468" s="147">
        <v>116.52076799999999</v>
      </c>
    </row>
    <row r="18469" spans="2:11" x14ac:dyDescent="0.2">
      <c r="B18469" s="21" t="str">
        <f t="shared" si="288"/>
        <v>ScarboroughWind2085RCP8.5</v>
      </c>
      <c r="C18469" t="s">
        <v>434</v>
      </c>
      <c r="D18469" t="s">
        <v>1</v>
      </c>
      <c r="E18469" s="144" t="s">
        <v>191</v>
      </c>
      <c r="F18469" s="144">
        <v>2085</v>
      </c>
      <c r="G18469" s="147">
        <v>86.413176562815011</v>
      </c>
      <c r="H18469" s="147">
        <v>93.779712000000004</v>
      </c>
      <c r="I18469" s="147">
        <v>101.7312</v>
      </c>
      <c r="J18469" s="147">
        <v>109.509792</v>
      </c>
      <c r="K18469" s="147">
        <v>117.30326399999998</v>
      </c>
    </row>
    <row r="18470" spans="2:11" x14ac:dyDescent="0.2">
      <c r="B18470" s="21" t="str">
        <f t="shared" si="288"/>
        <v>ScarboroughWind2090RCP8.5</v>
      </c>
      <c r="C18470" t="s">
        <v>434</v>
      </c>
      <c r="D18470" t="s">
        <v>1</v>
      </c>
      <c r="E18470" s="144" t="s">
        <v>191</v>
      </c>
      <c r="F18470" s="144">
        <v>2090</v>
      </c>
      <c r="G18470" s="147">
        <v>86.690872511287779</v>
      </c>
      <c r="H18470" s="147">
        <v>94.172544000000002</v>
      </c>
      <c r="I18470" s="147">
        <v>102.2688</v>
      </c>
      <c r="J18470" s="147">
        <v>110.16719999999999</v>
      </c>
      <c r="K18470" s="147">
        <v>118.08575999999999</v>
      </c>
    </row>
    <row r="18471" spans="2:11" x14ac:dyDescent="0.2">
      <c r="B18471" s="21" t="str">
        <f t="shared" si="288"/>
        <v>ScarboroughWind2095RCP8.5</v>
      </c>
      <c r="C18471" t="s">
        <v>434</v>
      </c>
      <c r="D18471" t="s">
        <v>1</v>
      </c>
      <c r="E18471" s="144" t="s">
        <v>191</v>
      </c>
      <c r="F18471" s="144">
        <v>2095</v>
      </c>
      <c r="G18471" s="147">
        <v>86.690872511287779</v>
      </c>
      <c r="H18471" s="147">
        <v>94.172544000000002</v>
      </c>
      <c r="I18471" s="147">
        <v>102.2688</v>
      </c>
      <c r="J18471" s="147">
        <v>110.16719999999999</v>
      </c>
      <c r="K18471" s="147">
        <v>118.08575999999999</v>
      </c>
    </row>
    <row r="18472" spans="2:11" x14ac:dyDescent="0.2">
      <c r="B18472" s="21" t="str">
        <f t="shared" si="288"/>
        <v>ScarboroughWind2100RCP8.5</v>
      </c>
      <c r="C18472" t="s">
        <v>434</v>
      </c>
      <c r="D18472" t="s">
        <v>1</v>
      </c>
      <c r="E18472" s="144" t="s">
        <v>191</v>
      </c>
      <c r="F18472" s="144">
        <v>2100</v>
      </c>
      <c r="G18472" s="147">
        <v>86.690872511287779</v>
      </c>
      <c r="H18472" s="147">
        <v>94.172544000000002</v>
      </c>
      <c r="I18472" s="147">
        <v>102.2688</v>
      </c>
      <c r="J18472" s="147">
        <v>110.16719999999999</v>
      </c>
      <c r="K18472" s="147">
        <v>118.08575999999999</v>
      </c>
    </row>
    <row r="18473" spans="2:11" x14ac:dyDescent="0.2">
      <c r="B18473" s="21" t="str">
        <f t="shared" si="288"/>
        <v>SchreiberIce Accretion2023RCP4.5</v>
      </c>
      <c r="C18473" t="s">
        <v>435</v>
      </c>
      <c r="D18473" t="s">
        <v>486</v>
      </c>
      <c r="E18473" s="144" t="s">
        <v>193</v>
      </c>
      <c r="F18473" s="144">
        <v>2023</v>
      </c>
      <c r="G18473" s="147">
        <v>13.088865439444856</v>
      </c>
      <c r="H18473" s="147">
        <v>15.62724</v>
      </c>
      <c r="I18473" s="147">
        <v>18.846</v>
      </c>
      <c r="J18473" s="147">
        <v>21.316319999999997</v>
      </c>
      <c r="K18473" s="147">
        <v>23.768640000000001</v>
      </c>
    </row>
    <row r="18474" spans="2:11" x14ac:dyDescent="0.2">
      <c r="B18474" s="21" t="str">
        <f t="shared" si="288"/>
        <v>SchreiberIce Accretion2025RCP4.5</v>
      </c>
      <c r="C18474" t="s">
        <v>435</v>
      </c>
      <c r="D18474" t="s">
        <v>486</v>
      </c>
      <c r="E18474" s="144" t="s">
        <v>193</v>
      </c>
      <c r="F18474" s="144">
        <v>2025</v>
      </c>
      <c r="G18474" s="147">
        <v>13.103478207878048</v>
      </c>
      <c r="H18474" s="147">
        <v>15.64716</v>
      </c>
      <c r="I18474" s="147">
        <v>18.873000000000001</v>
      </c>
      <c r="J18474" s="147">
        <v>21.346829999999997</v>
      </c>
      <c r="K18474" s="147">
        <v>23.806440000000002</v>
      </c>
    </row>
    <row r="18475" spans="2:11" x14ac:dyDescent="0.2">
      <c r="B18475" s="21" t="str">
        <f t="shared" si="288"/>
        <v>SchreiberIce Accretion2030RCP4.5</v>
      </c>
      <c r="C18475" t="s">
        <v>435</v>
      </c>
      <c r="D18475" t="s">
        <v>486</v>
      </c>
      <c r="E18475" s="144" t="s">
        <v>193</v>
      </c>
      <c r="F18475" s="144">
        <v>2030</v>
      </c>
      <c r="G18475" s="147">
        <v>13.11809097631124</v>
      </c>
      <c r="H18475" s="147">
        <v>15.66708</v>
      </c>
      <c r="I18475" s="147">
        <v>18.900000000000002</v>
      </c>
      <c r="J18475" s="147">
        <v>21.377339999999997</v>
      </c>
      <c r="K18475" s="147">
        <v>23.844240000000003</v>
      </c>
    </row>
    <row r="18476" spans="2:11" x14ac:dyDescent="0.2">
      <c r="B18476" s="21" t="str">
        <f t="shared" si="288"/>
        <v>SchreiberIce Accretion2035RCP4.5</v>
      </c>
      <c r="C18476" t="s">
        <v>435</v>
      </c>
      <c r="D18476" t="s">
        <v>486</v>
      </c>
      <c r="E18476" s="144" t="s">
        <v>193</v>
      </c>
      <c r="F18476" s="144">
        <v>2035</v>
      </c>
      <c r="G18476" s="147">
        <v>13.132703744744433</v>
      </c>
      <c r="H18476" s="147">
        <v>15.687000000000001</v>
      </c>
      <c r="I18476" s="147">
        <v>18.927</v>
      </c>
      <c r="J18476" s="147">
        <v>21.407849999999996</v>
      </c>
      <c r="K18476" s="147">
        <v>23.882040000000003</v>
      </c>
    </row>
    <row r="18477" spans="2:11" x14ac:dyDescent="0.2">
      <c r="B18477" s="21" t="str">
        <f t="shared" si="288"/>
        <v>SchreiberIce Accretion2040RCP4.5</v>
      </c>
      <c r="C18477" t="s">
        <v>435</v>
      </c>
      <c r="D18477" t="s">
        <v>486</v>
      </c>
      <c r="E18477" s="144" t="s">
        <v>193</v>
      </c>
      <c r="F18477" s="144">
        <v>2040</v>
      </c>
      <c r="G18477" s="147">
        <v>13.147316513177627</v>
      </c>
      <c r="H18477" s="147">
        <v>15.70692</v>
      </c>
      <c r="I18477" s="147">
        <v>18.954000000000001</v>
      </c>
      <c r="J18477" s="147">
        <v>21.438359999999996</v>
      </c>
      <c r="K18477" s="147">
        <v>23.919840000000001</v>
      </c>
    </row>
    <row r="18478" spans="2:11" x14ac:dyDescent="0.2">
      <c r="B18478" s="21" t="str">
        <f t="shared" si="288"/>
        <v>SchreiberIce Accretion2045RCP4.5</v>
      </c>
      <c r="C18478" t="s">
        <v>435</v>
      </c>
      <c r="D18478" t="s">
        <v>486</v>
      </c>
      <c r="E18478" s="144" t="s">
        <v>193</v>
      </c>
      <c r="F18478" s="144">
        <v>2045</v>
      </c>
      <c r="G18478" s="147">
        <v>13.161929281610819</v>
      </c>
      <c r="H18478" s="147">
        <v>15.726839999999999</v>
      </c>
      <c r="I18478" s="147">
        <v>18.981000000000002</v>
      </c>
      <c r="J18478" s="147">
        <v>21.468869999999995</v>
      </c>
      <c r="K18478" s="147">
        <v>23.957640000000001</v>
      </c>
    </row>
    <row r="18479" spans="2:11" x14ac:dyDescent="0.2">
      <c r="B18479" s="21" t="str">
        <f t="shared" si="288"/>
        <v>SchreiberIce Accretion2050RCP4.5</v>
      </c>
      <c r="C18479" t="s">
        <v>435</v>
      </c>
      <c r="D18479" t="s">
        <v>486</v>
      </c>
      <c r="E18479" s="144" t="s">
        <v>193</v>
      </c>
      <c r="F18479" s="144">
        <v>2050</v>
      </c>
      <c r="G18479" s="147">
        <v>13.231653062420621</v>
      </c>
      <c r="H18479" s="147">
        <v>15.818472</v>
      </c>
      <c r="I18479" s="147">
        <v>19.098000000000003</v>
      </c>
      <c r="J18479" s="147">
        <v>21.605147999999996</v>
      </c>
      <c r="K18479" s="147">
        <v>24.113376000000002</v>
      </c>
    </row>
    <row r="18480" spans="2:11" x14ac:dyDescent="0.2">
      <c r="B18480" s="21" t="str">
        <f t="shared" si="288"/>
        <v>SchreiberIce Accretion2055RCP4.5</v>
      </c>
      <c r="C18480" t="s">
        <v>435</v>
      </c>
      <c r="D18480" t="s">
        <v>486</v>
      </c>
      <c r="E18480" s="144" t="s">
        <v>193</v>
      </c>
      <c r="F18480" s="144">
        <v>2055</v>
      </c>
      <c r="G18480" s="147">
        <v>13.286764074797231</v>
      </c>
      <c r="H18480" s="147">
        <v>15.890184</v>
      </c>
      <c r="I18480" s="147">
        <v>19.188000000000002</v>
      </c>
      <c r="J18480" s="147">
        <v>21.710915999999994</v>
      </c>
      <c r="K18480" s="147">
        <v>24.231312000000003</v>
      </c>
    </row>
    <row r="18481" spans="2:11" x14ac:dyDescent="0.2">
      <c r="B18481" s="21" t="str">
        <f t="shared" si="288"/>
        <v>SchreiberIce Accretion2060RCP4.5</v>
      </c>
      <c r="C18481" t="s">
        <v>435</v>
      </c>
      <c r="D18481" t="s">
        <v>486</v>
      </c>
      <c r="E18481" s="144" t="s">
        <v>193</v>
      </c>
      <c r="F18481" s="144">
        <v>2060</v>
      </c>
      <c r="G18481" s="147">
        <v>13.34187508717384</v>
      </c>
      <c r="H18481" s="147">
        <v>15.961895999999999</v>
      </c>
      <c r="I18481" s="147">
        <v>19.277999999999999</v>
      </c>
      <c r="J18481" s="147">
        <v>21.816683999999995</v>
      </c>
      <c r="K18481" s="147">
        <v>24.349247999999999</v>
      </c>
    </row>
    <row r="18482" spans="2:11" x14ac:dyDescent="0.2">
      <c r="B18482" s="21" t="str">
        <f t="shared" si="288"/>
        <v>SchreiberIce Accretion2065RCP4.5</v>
      </c>
      <c r="C18482" t="s">
        <v>435</v>
      </c>
      <c r="D18482" t="s">
        <v>486</v>
      </c>
      <c r="E18482" s="144" t="s">
        <v>193</v>
      </c>
      <c r="F18482" s="144">
        <v>2065</v>
      </c>
      <c r="G18482" s="147">
        <v>13.39698609955045</v>
      </c>
      <c r="H18482" s="147">
        <v>16.033608000000001</v>
      </c>
      <c r="I18482" s="147">
        <v>19.367999999999999</v>
      </c>
      <c r="J18482" s="147">
        <v>21.922451999999993</v>
      </c>
      <c r="K18482" s="147">
        <v>24.467184</v>
      </c>
    </row>
    <row r="18483" spans="2:11" x14ac:dyDescent="0.2">
      <c r="B18483" s="21" t="str">
        <f t="shared" si="288"/>
        <v>SchreiberIce Accretion2070RCP4.5</v>
      </c>
      <c r="C18483" t="s">
        <v>435</v>
      </c>
      <c r="D18483" t="s">
        <v>486</v>
      </c>
      <c r="E18483" s="144" t="s">
        <v>193</v>
      </c>
      <c r="F18483" s="144">
        <v>2070</v>
      </c>
      <c r="G18483" s="147">
        <v>13.45209711192706</v>
      </c>
      <c r="H18483" s="147">
        <v>16.105319999999999</v>
      </c>
      <c r="I18483" s="147">
        <v>19.457999999999998</v>
      </c>
      <c r="J18483" s="147">
        <v>22.028219999999994</v>
      </c>
      <c r="K18483" s="147">
        <v>24.58512</v>
      </c>
    </row>
    <row r="18484" spans="2:11" x14ac:dyDescent="0.2">
      <c r="B18484" s="21" t="str">
        <f t="shared" si="288"/>
        <v>SchreiberIce Accretion2075RCP4.5</v>
      </c>
      <c r="C18484" t="s">
        <v>435</v>
      </c>
      <c r="D18484" t="s">
        <v>486</v>
      </c>
      <c r="E18484" s="144" t="s">
        <v>193</v>
      </c>
      <c r="F18484" s="144">
        <v>2075</v>
      </c>
      <c r="G18484" s="147">
        <v>13.43330926679867</v>
      </c>
      <c r="H18484" s="147">
        <v>16.087889999999998</v>
      </c>
      <c r="I18484" s="147">
        <v>19.439999999999998</v>
      </c>
      <c r="J18484" s="147">
        <v>22.011269999999996</v>
      </c>
      <c r="K18484" s="147">
        <v>24.57</v>
      </c>
    </row>
    <row r="18485" spans="2:11" x14ac:dyDescent="0.2">
      <c r="B18485" s="21" t="str">
        <f t="shared" si="288"/>
        <v>SchreiberIce Accretion2080RCP4.5</v>
      </c>
      <c r="C18485" t="s">
        <v>435</v>
      </c>
      <c r="D18485" t="s">
        <v>486</v>
      </c>
      <c r="E18485" s="144" t="s">
        <v>193</v>
      </c>
      <c r="F18485" s="144">
        <v>2080</v>
      </c>
      <c r="G18485" s="147">
        <v>13.41452142167028</v>
      </c>
      <c r="H18485" s="147">
        <v>16.070460000000001</v>
      </c>
      <c r="I18485" s="147">
        <v>19.421999999999997</v>
      </c>
      <c r="J18485" s="147">
        <v>21.994319999999995</v>
      </c>
      <c r="K18485" s="147">
        <v>24.554880000000001</v>
      </c>
    </row>
    <row r="18486" spans="2:11" x14ac:dyDescent="0.2">
      <c r="B18486" s="21" t="str">
        <f t="shared" si="288"/>
        <v>SchreiberIce Accretion2085RCP4.5</v>
      </c>
      <c r="C18486" t="s">
        <v>435</v>
      </c>
      <c r="D18486" t="s">
        <v>486</v>
      </c>
      <c r="E18486" s="144" t="s">
        <v>193</v>
      </c>
      <c r="F18486" s="144">
        <v>2085</v>
      </c>
      <c r="G18486" s="147">
        <v>13.39573357654189</v>
      </c>
      <c r="H18486" s="147">
        <v>16.05303</v>
      </c>
      <c r="I18486" s="147">
        <v>19.403999999999996</v>
      </c>
      <c r="J18486" s="147">
        <v>21.977369999999993</v>
      </c>
      <c r="K18486" s="147">
        <v>24.539760000000001</v>
      </c>
    </row>
    <row r="18487" spans="2:11" x14ac:dyDescent="0.2">
      <c r="B18487" s="21" t="str">
        <f t="shared" si="288"/>
        <v>SchreiberIce Accretion2090RCP4.5</v>
      </c>
      <c r="C18487" t="s">
        <v>435</v>
      </c>
      <c r="D18487" t="s">
        <v>486</v>
      </c>
      <c r="E18487" s="144" t="s">
        <v>193</v>
      </c>
      <c r="F18487" s="144">
        <v>2090</v>
      </c>
      <c r="G18487" s="147">
        <v>13.3769457314135</v>
      </c>
      <c r="H18487" s="147">
        <v>16.035599999999999</v>
      </c>
      <c r="I18487" s="147">
        <v>19.385999999999999</v>
      </c>
      <c r="J18487" s="147">
        <v>21.960419999999996</v>
      </c>
      <c r="K18487" s="147">
        <v>24.524640000000002</v>
      </c>
    </row>
    <row r="18488" spans="2:11" x14ac:dyDescent="0.2">
      <c r="B18488" s="21" t="str">
        <f t="shared" si="288"/>
        <v>SchreiberIce Accretion2095RCP4.5</v>
      </c>
      <c r="C18488" t="s">
        <v>435</v>
      </c>
      <c r="D18488" t="s">
        <v>486</v>
      </c>
      <c r="E18488" s="144" t="s">
        <v>193</v>
      </c>
      <c r="F18488" s="144">
        <v>2095</v>
      </c>
      <c r="G18488" s="147">
        <v>13.35815788628511</v>
      </c>
      <c r="H18488" s="147">
        <v>16.018170000000001</v>
      </c>
      <c r="I18488" s="147">
        <v>19.367999999999999</v>
      </c>
      <c r="J18488" s="147">
        <v>21.943469999999998</v>
      </c>
      <c r="K18488" s="147">
        <v>24.509520000000002</v>
      </c>
    </row>
    <row r="18489" spans="2:11" x14ac:dyDescent="0.2">
      <c r="B18489" s="21" t="str">
        <f t="shared" si="288"/>
        <v>SchreiberIce Accretion2100RCP4.5</v>
      </c>
      <c r="C18489" t="s">
        <v>435</v>
      </c>
      <c r="D18489" t="s">
        <v>486</v>
      </c>
      <c r="E18489" s="144" t="s">
        <v>193</v>
      </c>
      <c r="F18489" s="144">
        <v>2100</v>
      </c>
      <c r="G18489" s="147">
        <v>13.33937004115672</v>
      </c>
      <c r="H18489" s="147">
        <v>16.00074</v>
      </c>
      <c r="I18489" s="147">
        <v>19.349999999999998</v>
      </c>
      <c r="J18489" s="147">
        <v>21.926519999999996</v>
      </c>
      <c r="K18489" s="147">
        <v>24.494400000000002</v>
      </c>
    </row>
    <row r="18490" spans="2:11" x14ac:dyDescent="0.2">
      <c r="B18490" s="21" t="str">
        <f t="shared" si="288"/>
        <v>SchreiberIce Accretion2023RCP6.0</v>
      </c>
      <c r="C18490" t="s">
        <v>435</v>
      </c>
      <c r="D18490" t="s">
        <v>486</v>
      </c>
      <c r="E18490" s="144" t="s">
        <v>192</v>
      </c>
      <c r="F18490" s="144">
        <v>2023</v>
      </c>
      <c r="G18490" s="147">
        <v>13.088865439444856</v>
      </c>
      <c r="H18490" s="147">
        <v>15.62724</v>
      </c>
      <c r="I18490" s="147">
        <v>18.846</v>
      </c>
      <c r="J18490" s="147">
        <v>21.316319999999997</v>
      </c>
      <c r="K18490" s="147">
        <v>23.768640000000001</v>
      </c>
    </row>
    <row r="18491" spans="2:11" x14ac:dyDescent="0.2">
      <c r="B18491" s="21" t="str">
        <f t="shared" si="288"/>
        <v>SchreiberIce Accretion2025RCP6.0</v>
      </c>
      <c r="C18491" t="s">
        <v>435</v>
      </c>
      <c r="D18491" t="s">
        <v>486</v>
      </c>
      <c r="E18491" s="144" t="s">
        <v>192</v>
      </c>
      <c r="F18491" s="144">
        <v>2025</v>
      </c>
      <c r="G18491" s="147">
        <v>13.103478207878048</v>
      </c>
      <c r="H18491" s="147">
        <v>15.64716</v>
      </c>
      <c r="I18491" s="147">
        <v>18.873000000000001</v>
      </c>
      <c r="J18491" s="147">
        <v>21.346829999999997</v>
      </c>
      <c r="K18491" s="147">
        <v>23.806440000000002</v>
      </c>
    </row>
    <row r="18492" spans="2:11" x14ac:dyDescent="0.2">
      <c r="B18492" s="21" t="str">
        <f t="shared" si="288"/>
        <v>SchreiberIce Accretion2030RCP6.0</v>
      </c>
      <c r="C18492" t="s">
        <v>435</v>
      </c>
      <c r="D18492" t="s">
        <v>486</v>
      </c>
      <c r="E18492" s="144" t="s">
        <v>192</v>
      </c>
      <c r="F18492" s="144">
        <v>2030</v>
      </c>
      <c r="G18492" s="147">
        <v>13.11809097631124</v>
      </c>
      <c r="H18492" s="147">
        <v>15.66708</v>
      </c>
      <c r="I18492" s="147">
        <v>18.900000000000002</v>
      </c>
      <c r="J18492" s="147">
        <v>21.377339999999997</v>
      </c>
      <c r="K18492" s="147">
        <v>23.844240000000003</v>
      </c>
    </row>
    <row r="18493" spans="2:11" x14ac:dyDescent="0.2">
      <c r="B18493" s="21" t="str">
        <f t="shared" si="288"/>
        <v>SchreiberIce Accretion2035RCP6.0</v>
      </c>
      <c r="C18493" t="s">
        <v>435</v>
      </c>
      <c r="D18493" t="s">
        <v>486</v>
      </c>
      <c r="E18493" s="144" t="s">
        <v>192</v>
      </c>
      <c r="F18493" s="144">
        <v>2035</v>
      </c>
      <c r="G18493" s="147">
        <v>13.132703744744433</v>
      </c>
      <c r="H18493" s="147">
        <v>15.687000000000001</v>
      </c>
      <c r="I18493" s="147">
        <v>18.927</v>
      </c>
      <c r="J18493" s="147">
        <v>21.407849999999996</v>
      </c>
      <c r="K18493" s="147">
        <v>23.882040000000003</v>
      </c>
    </row>
    <row r="18494" spans="2:11" x14ac:dyDescent="0.2">
      <c r="B18494" s="21" t="str">
        <f t="shared" si="288"/>
        <v>SchreiberIce Accretion2040RCP6.0</v>
      </c>
      <c r="C18494" t="s">
        <v>435</v>
      </c>
      <c r="D18494" t="s">
        <v>486</v>
      </c>
      <c r="E18494" s="144" t="s">
        <v>192</v>
      </c>
      <c r="F18494" s="144">
        <v>2040</v>
      </c>
      <c r="G18494" s="147">
        <v>13.147316513177627</v>
      </c>
      <c r="H18494" s="147">
        <v>15.70692</v>
      </c>
      <c r="I18494" s="147">
        <v>18.954000000000001</v>
      </c>
      <c r="J18494" s="147">
        <v>21.438359999999996</v>
      </c>
      <c r="K18494" s="147">
        <v>23.919840000000001</v>
      </c>
    </row>
    <row r="18495" spans="2:11" x14ac:dyDescent="0.2">
      <c r="B18495" s="21" t="str">
        <f t="shared" si="288"/>
        <v>SchreiberIce Accretion2045RCP6.0</v>
      </c>
      <c r="C18495" t="s">
        <v>435</v>
      </c>
      <c r="D18495" t="s">
        <v>486</v>
      </c>
      <c r="E18495" s="144" t="s">
        <v>192</v>
      </c>
      <c r="F18495" s="144">
        <v>2045</v>
      </c>
      <c r="G18495" s="147">
        <v>13.161929281610819</v>
      </c>
      <c r="H18495" s="147">
        <v>15.726839999999999</v>
      </c>
      <c r="I18495" s="147">
        <v>18.981000000000002</v>
      </c>
      <c r="J18495" s="147">
        <v>21.468869999999995</v>
      </c>
      <c r="K18495" s="147">
        <v>23.957640000000001</v>
      </c>
    </row>
    <row r="18496" spans="2:11" x14ac:dyDescent="0.2">
      <c r="B18496" s="21" t="str">
        <f t="shared" si="288"/>
        <v>SchreiberIce Accretion2050RCP6.0</v>
      </c>
      <c r="C18496" t="s">
        <v>435</v>
      </c>
      <c r="D18496" t="s">
        <v>486</v>
      </c>
      <c r="E18496" s="144" t="s">
        <v>192</v>
      </c>
      <c r="F18496" s="144">
        <v>2050</v>
      </c>
      <c r="G18496" s="147">
        <v>13.231653062420621</v>
      </c>
      <c r="H18496" s="147">
        <v>15.818472</v>
      </c>
      <c r="I18496" s="147">
        <v>19.098000000000003</v>
      </c>
      <c r="J18496" s="147">
        <v>21.605147999999996</v>
      </c>
      <c r="K18496" s="147">
        <v>24.113376000000002</v>
      </c>
    </row>
    <row r="18497" spans="2:11" x14ac:dyDescent="0.2">
      <c r="B18497" s="21" t="str">
        <f t="shared" si="288"/>
        <v>SchreiberIce Accretion2055RCP6.0</v>
      </c>
      <c r="C18497" t="s">
        <v>435</v>
      </c>
      <c r="D18497" t="s">
        <v>486</v>
      </c>
      <c r="E18497" s="144" t="s">
        <v>192</v>
      </c>
      <c r="F18497" s="144">
        <v>2055</v>
      </c>
      <c r="G18497" s="147">
        <v>13.286764074797231</v>
      </c>
      <c r="H18497" s="147">
        <v>15.890184</v>
      </c>
      <c r="I18497" s="147">
        <v>19.188000000000002</v>
      </c>
      <c r="J18497" s="147">
        <v>21.710915999999994</v>
      </c>
      <c r="K18497" s="147">
        <v>24.231312000000003</v>
      </c>
    </row>
    <row r="18498" spans="2:11" x14ac:dyDescent="0.2">
      <c r="B18498" s="21" t="str">
        <f t="shared" si="288"/>
        <v>SchreiberIce Accretion2060RCP6.0</v>
      </c>
      <c r="C18498" t="s">
        <v>435</v>
      </c>
      <c r="D18498" t="s">
        <v>486</v>
      </c>
      <c r="E18498" s="144" t="s">
        <v>192</v>
      </c>
      <c r="F18498" s="144">
        <v>2060</v>
      </c>
      <c r="G18498" s="147">
        <v>13.34187508717384</v>
      </c>
      <c r="H18498" s="147">
        <v>15.961895999999999</v>
      </c>
      <c r="I18498" s="147">
        <v>19.277999999999999</v>
      </c>
      <c r="J18498" s="147">
        <v>21.816683999999995</v>
      </c>
      <c r="K18498" s="147">
        <v>24.349247999999999</v>
      </c>
    </row>
    <row r="18499" spans="2:11" x14ac:dyDescent="0.2">
      <c r="B18499" s="21" t="str">
        <f t="shared" si="288"/>
        <v>SchreiberIce Accretion2065RCP6.0</v>
      </c>
      <c r="C18499" t="s">
        <v>435</v>
      </c>
      <c r="D18499" t="s">
        <v>486</v>
      </c>
      <c r="E18499" s="144" t="s">
        <v>192</v>
      </c>
      <c r="F18499" s="144">
        <v>2065</v>
      </c>
      <c r="G18499" s="147">
        <v>13.39698609955045</v>
      </c>
      <c r="H18499" s="147">
        <v>16.033608000000001</v>
      </c>
      <c r="I18499" s="147">
        <v>19.367999999999999</v>
      </c>
      <c r="J18499" s="147">
        <v>21.922451999999993</v>
      </c>
      <c r="K18499" s="147">
        <v>24.467184</v>
      </c>
    </row>
    <row r="18500" spans="2:11" x14ac:dyDescent="0.2">
      <c r="B18500" s="21" t="str">
        <f t="shared" si="288"/>
        <v>SchreiberIce Accretion2070RCP6.0</v>
      </c>
      <c r="C18500" t="s">
        <v>435</v>
      </c>
      <c r="D18500" t="s">
        <v>486</v>
      </c>
      <c r="E18500" s="144" t="s">
        <v>192</v>
      </c>
      <c r="F18500" s="144">
        <v>2070</v>
      </c>
      <c r="G18500" s="147">
        <v>13.45209711192706</v>
      </c>
      <c r="H18500" s="147">
        <v>16.105319999999999</v>
      </c>
      <c r="I18500" s="147">
        <v>19.457999999999998</v>
      </c>
      <c r="J18500" s="147">
        <v>22.028219999999994</v>
      </c>
      <c r="K18500" s="147">
        <v>24.58512</v>
      </c>
    </row>
    <row r="18501" spans="2:11" x14ac:dyDescent="0.2">
      <c r="B18501" s="21" t="str">
        <f t="shared" si="288"/>
        <v>SchreiberIce Accretion2075RCP6.0</v>
      </c>
      <c r="C18501" t="s">
        <v>435</v>
      </c>
      <c r="D18501" t="s">
        <v>486</v>
      </c>
      <c r="E18501" s="144" t="s">
        <v>192</v>
      </c>
      <c r="F18501" s="144">
        <v>2075</v>
      </c>
      <c r="G18501" s="147">
        <v>13.423915344234475</v>
      </c>
      <c r="H18501" s="147">
        <v>16.079174999999999</v>
      </c>
      <c r="I18501" s="147">
        <v>19.430999999999997</v>
      </c>
      <c r="J18501" s="147">
        <v>22.002794999999995</v>
      </c>
      <c r="K18501" s="147">
        <v>24.562440000000002</v>
      </c>
    </row>
    <row r="18502" spans="2:11" x14ac:dyDescent="0.2">
      <c r="B18502" s="21" t="str">
        <f t="shared" si="288"/>
        <v>SchreiberIce Accretion2080RCP6.0</v>
      </c>
      <c r="C18502" t="s">
        <v>435</v>
      </c>
      <c r="D18502" t="s">
        <v>486</v>
      </c>
      <c r="E18502" s="144" t="s">
        <v>192</v>
      </c>
      <c r="F18502" s="144">
        <v>2080</v>
      </c>
      <c r="G18502" s="147">
        <v>13.39573357654189</v>
      </c>
      <c r="H18502" s="147">
        <v>16.05303</v>
      </c>
      <c r="I18502" s="147">
        <v>19.403999999999996</v>
      </c>
      <c r="J18502" s="147">
        <v>21.977369999999993</v>
      </c>
      <c r="K18502" s="147">
        <v>24.539760000000001</v>
      </c>
    </row>
    <row r="18503" spans="2:11" x14ac:dyDescent="0.2">
      <c r="B18503" s="21" t="str">
        <f t="shared" si="288"/>
        <v>SchreiberIce Accretion2085RCP6.0</v>
      </c>
      <c r="C18503" t="s">
        <v>435</v>
      </c>
      <c r="D18503" t="s">
        <v>486</v>
      </c>
      <c r="E18503" s="144" t="s">
        <v>192</v>
      </c>
      <c r="F18503" s="144">
        <v>2085</v>
      </c>
      <c r="G18503" s="147">
        <v>13.367551808849305</v>
      </c>
      <c r="H18503" s="147">
        <v>16.026885</v>
      </c>
      <c r="I18503" s="147">
        <v>19.376999999999999</v>
      </c>
      <c r="J18503" s="147">
        <v>21.951944999999995</v>
      </c>
      <c r="K18503" s="147">
        <v>24.51708</v>
      </c>
    </row>
    <row r="18504" spans="2:11" x14ac:dyDescent="0.2">
      <c r="B18504" s="21" t="str">
        <f t="shared" si="288"/>
        <v>SchreiberIce Accretion2090RCP6.0</v>
      </c>
      <c r="C18504" t="s">
        <v>435</v>
      </c>
      <c r="D18504" t="s">
        <v>486</v>
      </c>
      <c r="E18504" s="144" t="s">
        <v>192</v>
      </c>
      <c r="F18504" s="144">
        <v>2090</v>
      </c>
      <c r="G18504" s="147">
        <v>13.201592510215196</v>
      </c>
      <c r="H18504" s="147">
        <v>15.841379999999999</v>
      </c>
      <c r="I18504" s="147">
        <v>19.163999999999998</v>
      </c>
      <c r="J18504" s="147">
        <v>21.716339999999995</v>
      </c>
      <c r="K18504" s="147">
        <v>24.26004</v>
      </c>
    </row>
    <row r="18505" spans="2:11" x14ac:dyDescent="0.2">
      <c r="B18505" s="21" t="str">
        <f t="shared" si="288"/>
        <v>SchreiberIce Accretion2095RCP6.0</v>
      </c>
      <c r="C18505" t="s">
        <v>435</v>
      </c>
      <c r="D18505" t="s">
        <v>486</v>
      </c>
      <c r="E18505" s="144" t="s">
        <v>192</v>
      </c>
      <c r="F18505" s="144">
        <v>2095</v>
      </c>
      <c r="G18505" s="147">
        <v>13.063814979273671</v>
      </c>
      <c r="H18505" s="147">
        <v>15.68202</v>
      </c>
      <c r="I18505" s="147">
        <v>18.978000000000002</v>
      </c>
      <c r="J18505" s="147">
        <v>21.506159999999994</v>
      </c>
      <c r="K18505" s="147">
        <v>24.025680000000001</v>
      </c>
    </row>
    <row r="18506" spans="2:11" x14ac:dyDescent="0.2">
      <c r="B18506" s="21" t="str">
        <f t="shared" si="288"/>
        <v>SchreiberIce Accretion2100RCP6.0</v>
      </c>
      <c r="C18506" t="s">
        <v>435</v>
      </c>
      <c r="D18506" t="s">
        <v>486</v>
      </c>
      <c r="E18506" s="144" t="s">
        <v>192</v>
      </c>
      <c r="F18506" s="144">
        <v>2100</v>
      </c>
      <c r="G18506" s="147">
        <v>12.926037448332147</v>
      </c>
      <c r="H18506" s="147">
        <v>15.522659999999998</v>
      </c>
      <c r="I18506" s="147">
        <v>18.792000000000002</v>
      </c>
      <c r="J18506" s="147">
        <v>21.295979999999993</v>
      </c>
      <c r="K18506" s="147">
        <v>23.791319999999999</v>
      </c>
    </row>
    <row r="18507" spans="2:11" x14ac:dyDescent="0.2">
      <c r="B18507" s="21" t="str">
        <f t="shared" si="288"/>
        <v>SchreiberIce Accretion2023RCP8.5</v>
      </c>
      <c r="C18507" t="s">
        <v>435</v>
      </c>
      <c r="D18507" t="s">
        <v>486</v>
      </c>
      <c r="E18507" s="144" t="s">
        <v>191</v>
      </c>
      <c r="F18507" s="144">
        <v>2023</v>
      </c>
      <c r="G18507" s="147">
        <v>13.088865439444856</v>
      </c>
      <c r="H18507" s="147">
        <v>15.62724</v>
      </c>
      <c r="I18507" s="147">
        <v>18.846</v>
      </c>
      <c r="J18507" s="147">
        <v>21.316319999999997</v>
      </c>
      <c r="K18507" s="147">
        <v>23.768640000000001</v>
      </c>
    </row>
    <row r="18508" spans="2:11" x14ac:dyDescent="0.2">
      <c r="B18508" s="21" t="str">
        <f t="shared" ref="B18508:B18571" si="289">C18508&amp;D18508&amp;F18508&amp;E18508</f>
        <v>SchreiberIce Accretion2025RCP8.5</v>
      </c>
      <c r="C18508" t="s">
        <v>435</v>
      </c>
      <c r="D18508" t="s">
        <v>486</v>
      </c>
      <c r="E18508" s="144" t="s">
        <v>191</v>
      </c>
      <c r="F18508" s="144">
        <v>2025</v>
      </c>
      <c r="G18508" s="147">
        <v>13.11809097631124</v>
      </c>
      <c r="H18508" s="147">
        <v>15.66708</v>
      </c>
      <c r="I18508" s="147">
        <v>18.900000000000002</v>
      </c>
      <c r="J18508" s="147">
        <v>21.377339999999997</v>
      </c>
      <c r="K18508" s="147">
        <v>23.844240000000003</v>
      </c>
    </row>
    <row r="18509" spans="2:11" x14ac:dyDescent="0.2">
      <c r="B18509" s="21" t="str">
        <f t="shared" si="289"/>
        <v>SchreiberIce Accretion2030RCP8.5</v>
      </c>
      <c r="C18509" t="s">
        <v>435</v>
      </c>
      <c r="D18509" t="s">
        <v>486</v>
      </c>
      <c r="E18509" s="144" t="s">
        <v>191</v>
      </c>
      <c r="F18509" s="144">
        <v>2030</v>
      </c>
      <c r="G18509" s="147">
        <v>13.147316513177627</v>
      </c>
      <c r="H18509" s="147">
        <v>15.70692</v>
      </c>
      <c r="I18509" s="147">
        <v>18.954000000000001</v>
      </c>
      <c r="J18509" s="147">
        <v>21.438359999999996</v>
      </c>
      <c r="K18509" s="147">
        <v>23.919840000000001</v>
      </c>
    </row>
    <row r="18510" spans="2:11" x14ac:dyDescent="0.2">
      <c r="B18510" s="21" t="str">
        <f t="shared" si="289"/>
        <v>SchreiberIce Accretion2035RCP8.5</v>
      </c>
      <c r="C18510" t="s">
        <v>435</v>
      </c>
      <c r="D18510" t="s">
        <v>486</v>
      </c>
      <c r="E18510" s="144" t="s">
        <v>191</v>
      </c>
      <c r="F18510" s="144">
        <v>2035</v>
      </c>
      <c r="G18510" s="147">
        <v>13.176542050044011</v>
      </c>
      <c r="H18510" s="147">
        <v>15.74676</v>
      </c>
      <c r="I18510" s="147">
        <v>19.008000000000003</v>
      </c>
      <c r="J18510" s="147">
        <v>21.499379999999995</v>
      </c>
      <c r="K18510" s="147">
        <v>23.995440000000002</v>
      </c>
    </row>
    <row r="18511" spans="2:11" x14ac:dyDescent="0.2">
      <c r="B18511" s="21" t="str">
        <f t="shared" si="289"/>
        <v>SchreiberIce Accretion2040RCP8.5</v>
      </c>
      <c r="C18511" t="s">
        <v>435</v>
      </c>
      <c r="D18511" t="s">
        <v>486</v>
      </c>
      <c r="E18511" s="144" t="s">
        <v>191</v>
      </c>
      <c r="F18511" s="144">
        <v>2040</v>
      </c>
      <c r="G18511" s="147">
        <v>13.268393737338361</v>
      </c>
      <c r="H18511" s="147">
        <v>15.86628</v>
      </c>
      <c r="I18511" s="147">
        <v>19.158000000000001</v>
      </c>
      <c r="J18511" s="147">
        <v>21.675659999999993</v>
      </c>
      <c r="K18511" s="147">
        <v>24.192</v>
      </c>
    </row>
    <row r="18512" spans="2:11" x14ac:dyDescent="0.2">
      <c r="B18512" s="21" t="str">
        <f t="shared" si="289"/>
        <v>SchreiberIce Accretion2045RCP8.5</v>
      </c>
      <c r="C18512" t="s">
        <v>435</v>
      </c>
      <c r="D18512" t="s">
        <v>486</v>
      </c>
      <c r="E18512" s="144" t="s">
        <v>191</v>
      </c>
      <c r="F18512" s="144">
        <v>2045</v>
      </c>
      <c r="G18512" s="147">
        <v>13.36024542463271</v>
      </c>
      <c r="H18512" s="147">
        <v>15.985799999999999</v>
      </c>
      <c r="I18512" s="147">
        <v>19.308</v>
      </c>
      <c r="J18512" s="147">
        <v>21.851939999999995</v>
      </c>
      <c r="K18512" s="147">
        <v>24.388560000000002</v>
      </c>
    </row>
    <row r="18513" spans="2:11" x14ac:dyDescent="0.2">
      <c r="B18513" s="21" t="str">
        <f t="shared" si="289"/>
        <v>SchreiberIce Accretion2050RCP8.5</v>
      </c>
      <c r="C18513" t="s">
        <v>435</v>
      </c>
      <c r="D18513" t="s">
        <v>486</v>
      </c>
      <c r="E18513" s="144" t="s">
        <v>191</v>
      </c>
      <c r="F18513" s="144">
        <v>2050</v>
      </c>
      <c r="G18513" s="147">
        <v>13.41452142167028</v>
      </c>
      <c r="H18513" s="147">
        <v>16.070460000000001</v>
      </c>
      <c r="I18513" s="147">
        <v>19.421999999999997</v>
      </c>
      <c r="J18513" s="147">
        <v>21.994319999999995</v>
      </c>
      <c r="K18513" s="147">
        <v>24.554880000000001</v>
      </c>
    </row>
    <row r="18514" spans="2:11" x14ac:dyDescent="0.2">
      <c r="B18514" s="21" t="str">
        <f t="shared" si="289"/>
        <v>SchreiberIce Accretion2055RCP8.5</v>
      </c>
      <c r="C18514" t="s">
        <v>435</v>
      </c>
      <c r="D18514" t="s">
        <v>486</v>
      </c>
      <c r="E18514" s="144" t="s">
        <v>191</v>
      </c>
      <c r="F18514" s="144">
        <v>2055</v>
      </c>
      <c r="G18514" s="147">
        <v>13.3769457314135</v>
      </c>
      <c r="H18514" s="147">
        <v>16.035599999999999</v>
      </c>
      <c r="I18514" s="147">
        <v>19.385999999999999</v>
      </c>
      <c r="J18514" s="147">
        <v>21.960419999999996</v>
      </c>
      <c r="K18514" s="147">
        <v>24.524640000000002</v>
      </c>
    </row>
    <row r="18515" spans="2:11" x14ac:dyDescent="0.2">
      <c r="B18515" s="21" t="str">
        <f t="shared" si="289"/>
        <v>SchreiberIce Accretion2060RCP8.5</v>
      </c>
      <c r="C18515" t="s">
        <v>435</v>
      </c>
      <c r="D18515" t="s">
        <v>486</v>
      </c>
      <c r="E18515" s="144" t="s">
        <v>191</v>
      </c>
      <c r="F18515" s="144">
        <v>2060</v>
      </c>
      <c r="G18515" s="147">
        <v>13.201592510215196</v>
      </c>
      <c r="H18515" s="147">
        <v>15.841379999999999</v>
      </c>
      <c r="I18515" s="147">
        <v>19.163999999999998</v>
      </c>
      <c r="J18515" s="147">
        <v>21.716339999999995</v>
      </c>
      <c r="K18515" s="147">
        <v>24.26004</v>
      </c>
    </row>
    <row r="18516" spans="2:11" x14ac:dyDescent="0.2">
      <c r="B18516" s="21" t="str">
        <f t="shared" si="289"/>
        <v>SchreiberIce Accretion2065RCP8.5</v>
      </c>
      <c r="C18516" t="s">
        <v>435</v>
      </c>
      <c r="D18516" t="s">
        <v>486</v>
      </c>
      <c r="E18516" s="144" t="s">
        <v>191</v>
      </c>
      <c r="F18516" s="144">
        <v>2065</v>
      </c>
      <c r="G18516" s="147">
        <v>13.063814979273671</v>
      </c>
      <c r="H18516" s="147">
        <v>15.68202</v>
      </c>
      <c r="I18516" s="147">
        <v>18.978000000000002</v>
      </c>
      <c r="J18516" s="147">
        <v>21.506159999999994</v>
      </c>
      <c r="K18516" s="147">
        <v>24.025680000000001</v>
      </c>
    </row>
    <row r="18517" spans="2:11" x14ac:dyDescent="0.2">
      <c r="B18517" s="21" t="str">
        <f t="shared" si="289"/>
        <v>SchreiberIce Accretion2070RCP8.5</v>
      </c>
      <c r="C18517" t="s">
        <v>435</v>
      </c>
      <c r="D18517" t="s">
        <v>486</v>
      </c>
      <c r="E18517" s="144" t="s">
        <v>191</v>
      </c>
      <c r="F18517" s="144">
        <v>2070</v>
      </c>
      <c r="G18517" s="147">
        <v>12.896811911465763</v>
      </c>
      <c r="H18517" s="147">
        <v>15.502739999999998</v>
      </c>
      <c r="I18517" s="147">
        <v>18.792000000000002</v>
      </c>
      <c r="J18517" s="147">
        <v>21.302759999999996</v>
      </c>
      <c r="K18517" s="147">
        <v>23.814</v>
      </c>
    </row>
    <row r="18518" spans="2:11" x14ac:dyDescent="0.2">
      <c r="B18518" s="21" t="str">
        <f t="shared" si="289"/>
        <v>SchreiberIce Accretion2075RCP8.5</v>
      </c>
      <c r="C18518" t="s">
        <v>435</v>
      </c>
      <c r="D18518" t="s">
        <v>486</v>
      </c>
      <c r="E18518" s="144" t="s">
        <v>191</v>
      </c>
      <c r="F18518" s="144">
        <v>2075</v>
      </c>
      <c r="G18518" s="147">
        <v>12.867586374599378</v>
      </c>
      <c r="H18518" s="147">
        <v>15.482819999999998</v>
      </c>
      <c r="I18518" s="147">
        <v>18.792000000000002</v>
      </c>
      <c r="J18518" s="147">
        <v>21.309539999999995</v>
      </c>
      <c r="K18518" s="147">
        <v>23.836680000000001</v>
      </c>
    </row>
    <row r="18519" spans="2:11" x14ac:dyDescent="0.2">
      <c r="B18519" s="21" t="str">
        <f t="shared" si="289"/>
        <v>SchreiberIce Accretion2080RCP8.5</v>
      </c>
      <c r="C18519" t="s">
        <v>435</v>
      </c>
      <c r="D18519" t="s">
        <v>486</v>
      </c>
      <c r="E18519" s="144" t="s">
        <v>191</v>
      </c>
      <c r="F18519" s="144">
        <v>2080</v>
      </c>
      <c r="G18519" s="147">
        <v>12.838360837732994</v>
      </c>
      <c r="H18519" s="147">
        <v>15.462899999999998</v>
      </c>
      <c r="I18519" s="147">
        <v>18.792000000000002</v>
      </c>
      <c r="J18519" s="147">
        <v>21.316319999999997</v>
      </c>
      <c r="K18519" s="147">
        <v>23.859360000000002</v>
      </c>
    </row>
    <row r="18520" spans="2:11" x14ac:dyDescent="0.2">
      <c r="B18520" s="21" t="str">
        <f t="shared" si="289"/>
        <v>SchreiberIce Accretion2085RCP8.5</v>
      </c>
      <c r="C18520" t="s">
        <v>435</v>
      </c>
      <c r="D18520" t="s">
        <v>486</v>
      </c>
      <c r="E18520" s="144" t="s">
        <v>191</v>
      </c>
      <c r="F18520" s="144">
        <v>2085</v>
      </c>
      <c r="G18520" s="147">
        <v>12.719371151919859</v>
      </c>
      <c r="H18520" s="147">
        <v>15.335909999999998</v>
      </c>
      <c r="I18520" s="147">
        <v>18.638999999999999</v>
      </c>
      <c r="J18520" s="147">
        <v>21.153599999999997</v>
      </c>
      <c r="K18520" s="147">
        <v>23.67792</v>
      </c>
    </row>
    <row r="18521" spans="2:11" x14ac:dyDescent="0.2">
      <c r="B18521" s="21" t="str">
        <f t="shared" si="289"/>
        <v>SchreiberIce Accretion2090RCP8.5</v>
      </c>
      <c r="C18521" t="s">
        <v>435</v>
      </c>
      <c r="D18521" t="s">
        <v>486</v>
      </c>
      <c r="E18521" s="144" t="s">
        <v>191</v>
      </c>
      <c r="F18521" s="144">
        <v>2090</v>
      </c>
      <c r="G18521" s="147">
        <v>12.600381466106723</v>
      </c>
      <c r="H18521" s="147">
        <v>15.208919999999999</v>
      </c>
      <c r="I18521" s="147">
        <v>18.485999999999997</v>
      </c>
      <c r="J18521" s="147">
        <v>20.990879999999997</v>
      </c>
      <c r="K18521" s="147">
        <v>23.496480000000002</v>
      </c>
    </row>
    <row r="18522" spans="2:11" x14ac:dyDescent="0.2">
      <c r="B18522" s="21" t="str">
        <f t="shared" si="289"/>
        <v>SchreiberIce Accretion2095RCP8.5</v>
      </c>
      <c r="C18522" t="s">
        <v>435</v>
      </c>
      <c r="D18522" t="s">
        <v>486</v>
      </c>
      <c r="E18522" s="144" t="s">
        <v>191</v>
      </c>
      <c r="F18522" s="144">
        <v>2095</v>
      </c>
      <c r="G18522" s="147">
        <v>12.600381466106723</v>
      </c>
      <c r="H18522" s="147">
        <v>15.208919999999999</v>
      </c>
      <c r="I18522" s="147">
        <v>18.485999999999997</v>
      </c>
      <c r="J18522" s="147">
        <v>20.990879999999997</v>
      </c>
      <c r="K18522" s="147">
        <v>23.496480000000002</v>
      </c>
    </row>
    <row r="18523" spans="2:11" x14ac:dyDescent="0.2">
      <c r="B18523" s="21" t="str">
        <f t="shared" si="289"/>
        <v>SchreiberIce Accretion2100RCP8.5</v>
      </c>
      <c r="C18523" t="s">
        <v>435</v>
      </c>
      <c r="D18523" t="s">
        <v>486</v>
      </c>
      <c r="E18523" s="144" t="s">
        <v>191</v>
      </c>
      <c r="F18523" s="144">
        <v>2100</v>
      </c>
      <c r="G18523" s="147">
        <v>12.600381466106723</v>
      </c>
      <c r="H18523" s="147">
        <v>15.208919999999999</v>
      </c>
      <c r="I18523" s="147">
        <v>18.485999999999997</v>
      </c>
      <c r="J18523" s="147">
        <v>20.990879999999997</v>
      </c>
      <c r="K18523" s="147">
        <v>23.496480000000002</v>
      </c>
    </row>
    <row r="18524" spans="2:11" x14ac:dyDescent="0.2">
      <c r="B18524" s="21" t="str">
        <f t="shared" si="289"/>
        <v>SchreiberWind2023RCP4.5</v>
      </c>
      <c r="C18524" t="s">
        <v>435</v>
      </c>
      <c r="D18524" t="s">
        <v>1</v>
      </c>
      <c r="E18524" s="144" t="s">
        <v>193</v>
      </c>
      <c r="F18524" s="144">
        <v>2023</v>
      </c>
      <c r="G18524" s="147">
        <v>81.313449349879278</v>
      </c>
      <c r="H18524" s="147">
        <v>87.498677999999998</v>
      </c>
      <c r="I18524" s="147">
        <v>93.981200000000001</v>
      </c>
      <c r="J18524" s="147">
        <v>100.48947800000001</v>
      </c>
      <c r="K18524" s="147">
        <v>106.98854399999999</v>
      </c>
    </row>
    <row r="18525" spans="2:11" x14ac:dyDescent="0.2">
      <c r="B18525" s="21" t="str">
        <f t="shared" si="289"/>
        <v>SchreiberWind2025RCP4.5</v>
      </c>
      <c r="C18525" t="s">
        <v>435</v>
      </c>
      <c r="D18525" t="s">
        <v>1</v>
      </c>
      <c r="E18525" s="144" t="s">
        <v>193</v>
      </c>
      <c r="F18525" s="144">
        <v>2025</v>
      </c>
      <c r="G18525" s="147">
        <v>81.456844998230366</v>
      </c>
      <c r="H18525" s="147">
        <v>87.680802999999997</v>
      </c>
      <c r="I18525" s="147">
        <v>94.209933333333339</v>
      </c>
      <c r="J18525" s="147">
        <v>100.75769133333334</v>
      </c>
      <c r="K18525" s="147">
        <v>107.299308</v>
      </c>
    </row>
    <row r="18526" spans="2:11" x14ac:dyDescent="0.2">
      <c r="B18526" s="21" t="str">
        <f t="shared" si="289"/>
        <v>SchreiberWind2030RCP4.5</v>
      </c>
      <c r="C18526" t="s">
        <v>435</v>
      </c>
      <c r="D18526" t="s">
        <v>1</v>
      </c>
      <c r="E18526" s="144" t="s">
        <v>193</v>
      </c>
      <c r="F18526" s="144">
        <v>2030</v>
      </c>
      <c r="G18526" s="147">
        <v>81.600240646581454</v>
      </c>
      <c r="H18526" s="147">
        <v>87.862927999999997</v>
      </c>
      <c r="I18526" s="147">
        <v>94.438666666666663</v>
      </c>
      <c r="J18526" s="147">
        <v>101.02590466666668</v>
      </c>
      <c r="K18526" s="147">
        <v>107.61007199999999</v>
      </c>
    </row>
    <row r="18527" spans="2:11" x14ac:dyDescent="0.2">
      <c r="B18527" s="21" t="str">
        <f t="shared" si="289"/>
        <v>SchreiberWind2035RCP4.5</v>
      </c>
      <c r="C18527" t="s">
        <v>435</v>
      </c>
      <c r="D18527" t="s">
        <v>1</v>
      </c>
      <c r="E18527" s="144" t="s">
        <v>193</v>
      </c>
      <c r="F18527" s="144">
        <v>2035</v>
      </c>
      <c r="G18527" s="147">
        <v>81.743636294932543</v>
      </c>
      <c r="H18527" s="147">
        <v>88.045052999999996</v>
      </c>
      <c r="I18527" s="147">
        <v>94.667400000000001</v>
      </c>
      <c r="J18527" s="147">
        <v>101.294118</v>
      </c>
      <c r="K18527" s="147">
        <v>107.92083599999999</v>
      </c>
    </row>
    <row r="18528" spans="2:11" x14ac:dyDescent="0.2">
      <c r="B18528" s="21" t="str">
        <f t="shared" si="289"/>
        <v>SchreiberWind2040RCP4.5</v>
      </c>
      <c r="C18528" t="s">
        <v>435</v>
      </c>
      <c r="D18528" t="s">
        <v>1</v>
      </c>
      <c r="E18528" s="144" t="s">
        <v>193</v>
      </c>
      <c r="F18528" s="144">
        <v>2040</v>
      </c>
      <c r="G18528" s="147">
        <v>81.887031943283631</v>
      </c>
      <c r="H18528" s="147">
        <v>88.227178000000009</v>
      </c>
      <c r="I18528" s="147">
        <v>94.896133333333339</v>
      </c>
      <c r="J18528" s="147">
        <v>101.56233133333333</v>
      </c>
      <c r="K18528" s="147">
        <v>108.2316</v>
      </c>
    </row>
    <row r="18529" spans="2:11" x14ac:dyDescent="0.2">
      <c r="B18529" s="21" t="str">
        <f t="shared" si="289"/>
        <v>SchreiberWind2045RCP4.5</v>
      </c>
      <c r="C18529" t="s">
        <v>435</v>
      </c>
      <c r="D18529" t="s">
        <v>1</v>
      </c>
      <c r="E18529" s="144" t="s">
        <v>193</v>
      </c>
      <c r="F18529" s="144">
        <v>2045</v>
      </c>
      <c r="G18529" s="147">
        <v>82.030427591634719</v>
      </c>
      <c r="H18529" s="147">
        <v>88.409303000000008</v>
      </c>
      <c r="I18529" s="147">
        <v>95.124866666666662</v>
      </c>
      <c r="J18529" s="147">
        <v>101.83054466666667</v>
      </c>
      <c r="K18529" s="147">
        <v>108.54236399999999</v>
      </c>
    </row>
    <row r="18530" spans="2:11" x14ac:dyDescent="0.2">
      <c r="B18530" s="21" t="str">
        <f t="shared" si="289"/>
        <v>SchreiberWind2050RCP4.5</v>
      </c>
      <c r="C18530" t="s">
        <v>435</v>
      </c>
      <c r="D18530" t="s">
        <v>1</v>
      </c>
      <c r="E18530" s="144" t="s">
        <v>193</v>
      </c>
      <c r="F18530" s="144">
        <v>2050</v>
      </c>
      <c r="G18530" s="147">
        <v>82.375118263331487</v>
      </c>
      <c r="H18530" s="147">
        <v>88.837952400000006</v>
      </c>
      <c r="I18530" s="147">
        <v>95.660039999999995</v>
      </c>
      <c r="J18530" s="147">
        <v>102.45481120000001</v>
      </c>
      <c r="K18530" s="147">
        <v>109.2581928</v>
      </c>
    </row>
    <row r="18531" spans="2:11" x14ac:dyDescent="0.2">
      <c r="B18531" s="21" t="str">
        <f t="shared" si="289"/>
        <v>SchreiberWind2055RCP4.5</v>
      </c>
      <c r="C18531" t="s">
        <v>435</v>
      </c>
      <c r="D18531" t="s">
        <v>1</v>
      </c>
      <c r="E18531" s="144" t="s">
        <v>193</v>
      </c>
      <c r="F18531" s="144">
        <v>2055</v>
      </c>
      <c r="G18531" s="147">
        <v>82.576413286677166</v>
      </c>
      <c r="H18531" s="147">
        <v>89.084476800000004</v>
      </c>
      <c r="I18531" s="147">
        <v>95.96647999999999</v>
      </c>
      <c r="J18531" s="147">
        <v>102.8108644</v>
      </c>
      <c r="K18531" s="147">
        <v>109.66325759999999</v>
      </c>
    </row>
    <row r="18532" spans="2:11" x14ac:dyDescent="0.2">
      <c r="B18532" s="21" t="str">
        <f t="shared" si="289"/>
        <v>SchreiberWind2060RCP4.5</v>
      </c>
      <c r="C18532" t="s">
        <v>435</v>
      </c>
      <c r="D18532" t="s">
        <v>1</v>
      </c>
      <c r="E18532" s="144" t="s">
        <v>193</v>
      </c>
      <c r="F18532" s="144">
        <v>2060</v>
      </c>
      <c r="G18532" s="147">
        <v>82.777708310022831</v>
      </c>
      <c r="H18532" s="147">
        <v>89.331001200000017</v>
      </c>
      <c r="I18532" s="147">
        <v>96.272919999999999</v>
      </c>
      <c r="J18532" s="147">
        <v>103.1669176</v>
      </c>
      <c r="K18532" s="147">
        <v>110.0683224</v>
      </c>
    </row>
    <row r="18533" spans="2:11" x14ac:dyDescent="0.2">
      <c r="B18533" s="21" t="str">
        <f t="shared" si="289"/>
        <v>SchreiberWind2065RCP4.5</v>
      </c>
      <c r="C18533" t="s">
        <v>435</v>
      </c>
      <c r="D18533" t="s">
        <v>1</v>
      </c>
      <c r="E18533" s="144" t="s">
        <v>193</v>
      </c>
      <c r="F18533" s="144">
        <v>2065</v>
      </c>
      <c r="G18533" s="147">
        <v>82.97900333336851</v>
      </c>
      <c r="H18533" s="147">
        <v>89.577525600000016</v>
      </c>
      <c r="I18533" s="147">
        <v>96.579359999999994</v>
      </c>
      <c r="J18533" s="147">
        <v>103.5229708</v>
      </c>
      <c r="K18533" s="147">
        <v>110.47338719999999</v>
      </c>
    </row>
    <row r="18534" spans="2:11" x14ac:dyDescent="0.2">
      <c r="B18534" s="21" t="str">
        <f t="shared" si="289"/>
        <v>SchreiberWind2070RCP4.5</v>
      </c>
      <c r="C18534" t="s">
        <v>435</v>
      </c>
      <c r="D18534" t="s">
        <v>1</v>
      </c>
      <c r="E18534" s="144" t="s">
        <v>193</v>
      </c>
      <c r="F18534" s="144">
        <v>2070</v>
      </c>
      <c r="G18534" s="147">
        <v>83.180298356714189</v>
      </c>
      <c r="H18534" s="147">
        <v>89.824050000000014</v>
      </c>
      <c r="I18534" s="147">
        <v>96.885799999999989</v>
      </c>
      <c r="J18534" s="147">
        <v>103.879024</v>
      </c>
      <c r="K18534" s="147">
        <v>110.878452</v>
      </c>
    </row>
    <row r="18535" spans="2:11" x14ac:dyDescent="0.2">
      <c r="B18535" s="21" t="str">
        <f t="shared" si="289"/>
        <v>SchreiberWind2075RCP4.5</v>
      </c>
      <c r="C18535" t="s">
        <v>435</v>
      </c>
      <c r="D18535" t="s">
        <v>1</v>
      </c>
      <c r="E18535" s="144" t="s">
        <v>193</v>
      </c>
      <c r="F18535" s="144">
        <v>2075</v>
      </c>
      <c r="G18535" s="147">
        <v>83.280404752732878</v>
      </c>
      <c r="H18535" s="147">
        <v>89.936239000000015</v>
      </c>
      <c r="I18535" s="147">
        <v>97.009566666666657</v>
      </c>
      <c r="J18535" s="147">
        <v>104.014807</v>
      </c>
      <c r="K18535" s="147">
        <v>111.02669</v>
      </c>
    </row>
    <row r="18536" spans="2:11" x14ac:dyDescent="0.2">
      <c r="B18536" s="21" t="str">
        <f t="shared" si="289"/>
        <v>SchreiberWind2080RCP4.5</v>
      </c>
      <c r="C18536" t="s">
        <v>435</v>
      </c>
      <c r="D18536" t="s">
        <v>1</v>
      </c>
      <c r="E18536" s="144" t="s">
        <v>193</v>
      </c>
      <c r="F18536" s="144">
        <v>2080</v>
      </c>
      <c r="G18536" s="147">
        <v>83.380511148751566</v>
      </c>
      <c r="H18536" s="147">
        <v>90.048428000000001</v>
      </c>
      <c r="I18536" s="147">
        <v>97.133333333333326</v>
      </c>
      <c r="J18536" s="147">
        <v>104.15059000000001</v>
      </c>
      <c r="K18536" s="147">
        <v>111.17492799999999</v>
      </c>
    </row>
    <row r="18537" spans="2:11" x14ac:dyDescent="0.2">
      <c r="B18537" s="21" t="str">
        <f t="shared" si="289"/>
        <v>SchreiberWind2085RCP4.5</v>
      </c>
      <c r="C18537" t="s">
        <v>435</v>
      </c>
      <c r="D18537" t="s">
        <v>1</v>
      </c>
      <c r="E18537" s="144" t="s">
        <v>193</v>
      </c>
      <c r="F18537" s="144">
        <v>2085</v>
      </c>
      <c r="G18537" s="147">
        <v>83.48061754477024</v>
      </c>
      <c r="H18537" s="147">
        <v>90.160617000000002</v>
      </c>
      <c r="I18537" s="147">
        <v>97.257099999999994</v>
      </c>
      <c r="J18537" s="147">
        <v>104.286373</v>
      </c>
      <c r="K18537" s="147">
        <v>111.32316599999999</v>
      </c>
    </row>
    <row r="18538" spans="2:11" x14ac:dyDescent="0.2">
      <c r="B18538" s="21" t="str">
        <f t="shared" si="289"/>
        <v>SchreiberWind2090RCP4.5</v>
      </c>
      <c r="C18538" t="s">
        <v>435</v>
      </c>
      <c r="D18538" t="s">
        <v>1</v>
      </c>
      <c r="E18538" s="144" t="s">
        <v>193</v>
      </c>
      <c r="F18538" s="144">
        <v>2090</v>
      </c>
      <c r="G18538" s="147">
        <v>83.580723940788928</v>
      </c>
      <c r="H18538" s="147">
        <v>90.272806000000003</v>
      </c>
      <c r="I18538" s="147">
        <v>97.380866666666662</v>
      </c>
      <c r="J18538" s="147">
        <v>104.422156</v>
      </c>
      <c r="K18538" s="147">
        <v>111.47140399999999</v>
      </c>
    </row>
    <row r="18539" spans="2:11" x14ac:dyDescent="0.2">
      <c r="B18539" s="21" t="str">
        <f t="shared" si="289"/>
        <v>SchreiberWind2095RCP4.5</v>
      </c>
      <c r="C18539" t="s">
        <v>435</v>
      </c>
      <c r="D18539" t="s">
        <v>1</v>
      </c>
      <c r="E18539" s="144" t="s">
        <v>193</v>
      </c>
      <c r="F18539" s="144">
        <v>2095</v>
      </c>
      <c r="G18539" s="147">
        <v>83.680830336807617</v>
      </c>
      <c r="H18539" s="147">
        <v>90.384994999999989</v>
      </c>
      <c r="I18539" s="147">
        <v>97.504633333333331</v>
      </c>
      <c r="J18539" s="147">
        <v>104.557939</v>
      </c>
      <c r="K18539" s="147">
        <v>111.619642</v>
      </c>
    </row>
    <row r="18540" spans="2:11" x14ac:dyDescent="0.2">
      <c r="B18540" s="21" t="str">
        <f t="shared" si="289"/>
        <v>SchreiberWind2100RCP4.5</v>
      </c>
      <c r="C18540" t="s">
        <v>435</v>
      </c>
      <c r="D18540" t="s">
        <v>1</v>
      </c>
      <c r="E18540" s="144" t="s">
        <v>193</v>
      </c>
      <c r="F18540" s="144">
        <v>2100</v>
      </c>
      <c r="G18540" s="147">
        <v>83.780936732826305</v>
      </c>
      <c r="H18540" s="147">
        <v>90.49718399999999</v>
      </c>
      <c r="I18540" s="147">
        <v>97.628399999999999</v>
      </c>
      <c r="J18540" s="147">
        <v>104.69372200000001</v>
      </c>
      <c r="K18540" s="147">
        <v>111.76787999999999</v>
      </c>
    </row>
    <row r="18541" spans="2:11" x14ac:dyDescent="0.2">
      <c r="B18541" s="21" t="str">
        <f t="shared" si="289"/>
        <v>SchreiberWind2023RCP6.0</v>
      </c>
      <c r="C18541" t="s">
        <v>435</v>
      </c>
      <c r="D18541" t="s">
        <v>1</v>
      </c>
      <c r="E18541" s="144" t="s">
        <v>192</v>
      </c>
      <c r="F18541" s="144">
        <v>2023</v>
      </c>
      <c r="G18541" s="147">
        <v>81.313449349879278</v>
      </c>
      <c r="H18541" s="147">
        <v>87.498677999999998</v>
      </c>
      <c r="I18541" s="147">
        <v>93.981200000000001</v>
      </c>
      <c r="J18541" s="147">
        <v>100.48947800000001</v>
      </c>
      <c r="K18541" s="147">
        <v>106.98854399999999</v>
      </c>
    </row>
    <row r="18542" spans="2:11" x14ac:dyDescent="0.2">
      <c r="B18542" s="21" t="str">
        <f t="shared" si="289"/>
        <v>SchreiberWind2025RCP6.0</v>
      </c>
      <c r="C18542" t="s">
        <v>435</v>
      </c>
      <c r="D18542" t="s">
        <v>1</v>
      </c>
      <c r="E18542" s="144" t="s">
        <v>192</v>
      </c>
      <c r="F18542" s="144">
        <v>2025</v>
      </c>
      <c r="G18542" s="147">
        <v>81.456844998230366</v>
      </c>
      <c r="H18542" s="147">
        <v>87.680802999999997</v>
      </c>
      <c r="I18542" s="147">
        <v>94.209933333333339</v>
      </c>
      <c r="J18542" s="147">
        <v>100.75769133333334</v>
      </c>
      <c r="K18542" s="147">
        <v>107.299308</v>
      </c>
    </row>
    <row r="18543" spans="2:11" x14ac:dyDescent="0.2">
      <c r="B18543" s="21" t="str">
        <f t="shared" si="289"/>
        <v>SchreiberWind2030RCP6.0</v>
      </c>
      <c r="C18543" t="s">
        <v>435</v>
      </c>
      <c r="D18543" t="s">
        <v>1</v>
      </c>
      <c r="E18543" s="144" t="s">
        <v>192</v>
      </c>
      <c r="F18543" s="144">
        <v>2030</v>
      </c>
      <c r="G18543" s="147">
        <v>81.600240646581454</v>
      </c>
      <c r="H18543" s="147">
        <v>87.862927999999997</v>
      </c>
      <c r="I18543" s="147">
        <v>94.438666666666663</v>
      </c>
      <c r="J18543" s="147">
        <v>101.02590466666668</v>
      </c>
      <c r="K18543" s="147">
        <v>107.61007199999999</v>
      </c>
    </row>
    <row r="18544" spans="2:11" x14ac:dyDescent="0.2">
      <c r="B18544" s="21" t="str">
        <f t="shared" si="289"/>
        <v>SchreiberWind2035RCP6.0</v>
      </c>
      <c r="C18544" t="s">
        <v>435</v>
      </c>
      <c r="D18544" t="s">
        <v>1</v>
      </c>
      <c r="E18544" s="144" t="s">
        <v>192</v>
      </c>
      <c r="F18544" s="144">
        <v>2035</v>
      </c>
      <c r="G18544" s="147">
        <v>81.743636294932543</v>
      </c>
      <c r="H18544" s="147">
        <v>88.045052999999996</v>
      </c>
      <c r="I18544" s="147">
        <v>94.667400000000001</v>
      </c>
      <c r="J18544" s="147">
        <v>101.294118</v>
      </c>
      <c r="K18544" s="147">
        <v>107.92083599999999</v>
      </c>
    </row>
    <row r="18545" spans="2:11" x14ac:dyDescent="0.2">
      <c r="B18545" s="21" t="str">
        <f t="shared" si="289"/>
        <v>SchreiberWind2040RCP6.0</v>
      </c>
      <c r="C18545" t="s">
        <v>435</v>
      </c>
      <c r="D18545" t="s">
        <v>1</v>
      </c>
      <c r="E18545" s="144" t="s">
        <v>192</v>
      </c>
      <c r="F18545" s="144">
        <v>2040</v>
      </c>
      <c r="G18545" s="147">
        <v>81.887031943283631</v>
      </c>
      <c r="H18545" s="147">
        <v>88.227178000000009</v>
      </c>
      <c r="I18545" s="147">
        <v>94.896133333333339</v>
      </c>
      <c r="J18545" s="147">
        <v>101.56233133333333</v>
      </c>
      <c r="K18545" s="147">
        <v>108.2316</v>
      </c>
    </row>
    <row r="18546" spans="2:11" x14ac:dyDescent="0.2">
      <c r="B18546" s="21" t="str">
        <f t="shared" si="289"/>
        <v>SchreiberWind2045RCP6.0</v>
      </c>
      <c r="C18546" t="s">
        <v>435</v>
      </c>
      <c r="D18546" t="s">
        <v>1</v>
      </c>
      <c r="E18546" s="144" t="s">
        <v>192</v>
      </c>
      <c r="F18546" s="144">
        <v>2045</v>
      </c>
      <c r="G18546" s="147">
        <v>82.030427591634719</v>
      </c>
      <c r="H18546" s="147">
        <v>88.409303000000008</v>
      </c>
      <c r="I18546" s="147">
        <v>95.124866666666662</v>
      </c>
      <c r="J18546" s="147">
        <v>101.83054466666667</v>
      </c>
      <c r="K18546" s="147">
        <v>108.54236399999999</v>
      </c>
    </row>
    <row r="18547" spans="2:11" x14ac:dyDescent="0.2">
      <c r="B18547" s="21" t="str">
        <f t="shared" si="289"/>
        <v>SchreiberWind2050RCP6.0</v>
      </c>
      <c r="C18547" t="s">
        <v>435</v>
      </c>
      <c r="D18547" t="s">
        <v>1</v>
      </c>
      <c r="E18547" s="144" t="s">
        <v>192</v>
      </c>
      <c r="F18547" s="144">
        <v>2050</v>
      </c>
      <c r="G18547" s="147">
        <v>82.375118263331487</v>
      </c>
      <c r="H18547" s="147">
        <v>88.837952400000006</v>
      </c>
      <c r="I18547" s="147">
        <v>95.660039999999995</v>
      </c>
      <c r="J18547" s="147">
        <v>102.45481120000001</v>
      </c>
      <c r="K18547" s="147">
        <v>109.2581928</v>
      </c>
    </row>
    <row r="18548" spans="2:11" x14ac:dyDescent="0.2">
      <c r="B18548" s="21" t="str">
        <f t="shared" si="289"/>
        <v>SchreiberWind2055RCP6.0</v>
      </c>
      <c r="C18548" t="s">
        <v>435</v>
      </c>
      <c r="D18548" t="s">
        <v>1</v>
      </c>
      <c r="E18548" s="144" t="s">
        <v>192</v>
      </c>
      <c r="F18548" s="144">
        <v>2055</v>
      </c>
      <c r="G18548" s="147">
        <v>82.576413286677166</v>
      </c>
      <c r="H18548" s="147">
        <v>89.084476800000004</v>
      </c>
      <c r="I18548" s="147">
        <v>95.96647999999999</v>
      </c>
      <c r="J18548" s="147">
        <v>102.8108644</v>
      </c>
      <c r="K18548" s="147">
        <v>109.66325759999999</v>
      </c>
    </row>
    <row r="18549" spans="2:11" x14ac:dyDescent="0.2">
      <c r="B18549" s="21" t="str">
        <f t="shared" si="289"/>
        <v>SchreiberWind2060RCP6.0</v>
      </c>
      <c r="C18549" t="s">
        <v>435</v>
      </c>
      <c r="D18549" t="s">
        <v>1</v>
      </c>
      <c r="E18549" s="144" t="s">
        <v>192</v>
      </c>
      <c r="F18549" s="144">
        <v>2060</v>
      </c>
      <c r="G18549" s="147">
        <v>82.777708310022831</v>
      </c>
      <c r="H18549" s="147">
        <v>89.331001200000017</v>
      </c>
      <c r="I18549" s="147">
        <v>96.272919999999999</v>
      </c>
      <c r="J18549" s="147">
        <v>103.1669176</v>
      </c>
      <c r="K18549" s="147">
        <v>110.0683224</v>
      </c>
    </row>
    <row r="18550" spans="2:11" x14ac:dyDescent="0.2">
      <c r="B18550" s="21" t="str">
        <f t="shared" si="289"/>
        <v>SchreiberWind2065RCP6.0</v>
      </c>
      <c r="C18550" t="s">
        <v>435</v>
      </c>
      <c r="D18550" t="s">
        <v>1</v>
      </c>
      <c r="E18550" s="144" t="s">
        <v>192</v>
      </c>
      <c r="F18550" s="144">
        <v>2065</v>
      </c>
      <c r="G18550" s="147">
        <v>82.97900333336851</v>
      </c>
      <c r="H18550" s="147">
        <v>89.577525600000016</v>
      </c>
      <c r="I18550" s="147">
        <v>96.579359999999994</v>
      </c>
      <c r="J18550" s="147">
        <v>103.5229708</v>
      </c>
      <c r="K18550" s="147">
        <v>110.47338719999999</v>
      </c>
    </row>
    <row r="18551" spans="2:11" x14ac:dyDescent="0.2">
      <c r="B18551" s="21" t="str">
        <f t="shared" si="289"/>
        <v>SchreiberWind2070RCP6.0</v>
      </c>
      <c r="C18551" t="s">
        <v>435</v>
      </c>
      <c r="D18551" t="s">
        <v>1</v>
      </c>
      <c r="E18551" s="144" t="s">
        <v>192</v>
      </c>
      <c r="F18551" s="144">
        <v>2070</v>
      </c>
      <c r="G18551" s="147">
        <v>83.180298356714189</v>
      </c>
      <c r="H18551" s="147">
        <v>89.824050000000014</v>
      </c>
      <c r="I18551" s="147">
        <v>96.885799999999989</v>
      </c>
      <c r="J18551" s="147">
        <v>103.879024</v>
      </c>
      <c r="K18551" s="147">
        <v>110.878452</v>
      </c>
    </row>
    <row r="18552" spans="2:11" x14ac:dyDescent="0.2">
      <c r="B18552" s="21" t="str">
        <f t="shared" si="289"/>
        <v>SchreiberWind2075RCP6.0</v>
      </c>
      <c r="C18552" t="s">
        <v>435</v>
      </c>
      <c r="D18552" t="s">
        <v>1</v>
      </c>
      <c r="E18552" s="144" t="s">
        <v>192</v>
      </c>
      <c r="F18552" s="144">
        <v>2075</v>
      </c>
      <c r="G18552" s="147">
        <v>83.330457950742215</v>
      </c>
      <c r="H18552" s="147">
        <v>89.992333500000001</v>
      </c>
      <c r="I18552" s="147">
        <v>97.071449999999999</v>
      </c>
      <c r="J18552" s="147">
        <v>104.08269850000001</v>
      </c>
      <c r="K18552" s="147">
        <v>111.100809</v>
      </c>
    </row>
    <row r="18553" spans="2:11" x14ac:dyDescent="0.2">
      <c r="B18553" s="21" t="str">
        <f t="shared" si="289"/>
        <v>SchreiberWind2080RCP6.0</v>
      </c>
      <c r="C18553" t="s">
        <v>435</v>
      </c>
      <c r="D18553" t="s">
        <v>1</v>
      </c>
      <c r="E18553" s="144" t="s">
        <v>192</v>
      </c>
      <c r="F18553" s="144">
        <v>2080</v>
      </c>
      <c r="G18553" s="147">
        <v>83.48061754477024</v>
      </c>
      <c r="H18553" s="147">
        <v>90.160617000000002</v>
      </c>
      <c r="I18553" s="147">
        <v>97.257099999999994</v>
      </c>
      <c r="J18553" s="147">
        <v>104.286373</v>
      </c>
      <c r="K18553" s="147">
        <v>111.32316599999999</v>
      </c>
    </row>
    <row r="18554" spans="2:11" x14ac:dyDescent="0.2">
      <c r="B18554" s="21" t="str">
        <f t="shared" si="289"/>
        <v>SchreiberWind2085RCP6.0</v>
      </c>
      <c r="C18554" t="s">
        <v>435</v>
      </c>
      <c r="D18554" t="s">
        <v>1</v>
      </c>
      <c r="E18554" s="144" t="s">
        <v>192</v>
      </c>
      <c r="F18554" s="144">
        <v>2085</v>
      </c>
      <c r="G18554" s="147">
        <v>83.63077713879828</v>
      </c>
      <c r="H18554" s="147">
        <v>90.328900500000003</v>
      </c>
      <c r="I18554" s="147">
        <v>97.44274999999999</v>
      </c>
      <c r="J18554" s="147">
        <v>104.4900475</v>
      </c>
      <c r="K18554" s="147">
        <v>111.54552299999999</v>
      </c>
    </row>
    <row r="18555" spans="2:11" x14ac:dyDescent="0.2">
      <c r="B18555" s="21" t="str">
        <f t="shared" si="289"/>
        <v>SchreiberWind2090RCP6.0</v>
      </c>
      <c r="C18555" t="s">
        <v>435</v>
      </c>
      <c r="D18555" t="s">
        <v>1</v>
      </c>
      <c r="E18555" s="144" t="s">
        <v>192</v>
      </c>
      <c r="F18555" s="144">
        <v>2090</v>
      </c>
      <c r="G18555" s="147">
        <v>83.870220815761883</v>
      </c>
      <c r="H18555" s="147">
        <v>90.570033999999993</v>
      </c>
      <c r="I18555" s="147">
        <v>97.681666666666672</v>
      </c>
      <c r="J18555" s="147">
        <v>104.73060133333334</v>
      </c>
      <c r="K18555" s="147">
        <v>111.78573999999999</v>
      </c>
    </row>
    <row r="18556" spans="2:11" x14ac:dyDescent="0.2">
      <c r="B18556" s="21" t="str">
        <f t="shared" si="289"/>
        <v>SchreiberWind2095RCP6.0</v>
      </c>
      <c r="C18556" t="s">
        <v>435</v>
      </c>
      <c r="D18556" t="s">
        <v>1</v>
      </c>
      <c r="E18556" s="144" t="s">
        <v>192</v>
      </c>
      <c r="F18556" s="144">
        <v>2095</v>
      </c>
      <c r="G18556" s="147">
        <v>83.959504898697475</v>
      </c>
      <c r="H18556" s="147">
        <v>90.642884000000009</v>
      </c>
      <c r="I18556" s="147">
        <v>97.734933333333331</v>
      </c>
      <c r="J18556" s="147">
        <v>104.76748066666669</v>
      </c>
      <c r="K18556" s="147">
        <v>111.8036</v>
      </c>
    </row>
    <row r="18557" spans="2:11" x14ac:dyDescent="0.2">
      <c r="B18557" s="21" t="str">
        <f t="shared" si="289"/>
        <v>SchreiberWind2100RCP6.0</v>
      </c>
      <c r="C18557" t="s">
        <v>435</v>
      </c>
      <c r="D18557" t="s">
        <v>1</v>
      </c>
      <c r="E18557" s="144" t="s">
        <v>192</v>
      </c>
      <c r="F18557" s="144">
        <v>2100</v>
      </c>
      <c r="G18557" s="147">
        <v>84.048788981633052</v>
      </c>
      <c r="H18557" s="147">
        <v>90.715734000000012</v>
      </c>
      <c r="I18557" s="147">
        <v>97.788200000000003</v>
      </c>
      <c r="J18557" s="147">
        <v>104.80436000000002</v>
      </c>
      <c r="K18557" s="147">
        <v>111.82146</v>
      </c>
    </row>
    <row r="18558" spans="2:11" x14ac:dyDescent="0.2">
      <c r="B18558" s="21" t="str">
        <f t="shared" si="289"/>
        <v>SchreiberWind2023RCP8.5</v>
      </c>
      <c r="C18558" t="s">
        <v>435</v>
      </c>
      <c r="D18558" t="s">
        <v>1</v>
      </c>
      <c r="E18558" s="144" t="s">
        <v>191</v>
      </c>
      <c r="F18558" s="144">
        <v>2023</v>
      </c>
      <c r="G18558" s="147">
        <v>81.313449349879278</v>
      </c>
      <c r="H18558" s="147">
        <v>87.498677999999998</v>
      </c>
      <c r="I18558" s="147">
        <v>93.981200000000001</v>
      </c>
      <c r="J18558" s="147">
        <v>100.48947800000001</v>
      </c>
      <c r="K18558" s="147">
        <v>106.98854399999999</v>
      </c>
    </row>
    <row r="18559" spans="2:11" x14ac:dyDescent="0.2">
      <c r="B18559" s="21" t="str">
        <f t="shared" si="289"/>
        <v>SchreiberWind2025RCP8.5</v>
      </c>
      <c r="C18559" t="s">
        <v>435</v>
      </c>
      <c r="D18559" t="s">
        <v>1</v>
      </c>
      <c r="E18559" s="144" t="s">
        <v>191</v>
      </c>
      <c r="F18559" s="144">
        <v>2025</v>
      </c>
      <c r="G18559" s="147">
        <v>81.600240646581454</v>
      </c>
      <c r="H18559" s="147">
        <v>87.862927999999997</v>
      </c>
      <c r="I18559" s="147">
        <v>94.438666666666663</v>
      </c>
      <c r="J18559" s="147">
        <v>101.02590466666668</v>
      </c>
      <c r="K18559" s="147">
        <v>107.61007199999999</v>
      </c>
    </row>
    <row r="18560" spans="2:11" x14ac:dyDescent="0.2">
      <c r="B18560" s="21" t="str">
        <f t="shared" si="289"/>
        <v>SchreiberWind2030RCP8.5</v>
      </c>
      <c r="C18560" t="s">
        <v>435</v>
      </c>
      <c r="D18560" t="s">
        <v>1</v>
      </c>
      <c r="E18560" s="144" t="s">
        <v>191</v>
      </c>
      <c r="F18560" s="144">
        <v>2030</v>
      </c>
      <c r="G18560" s="147">
        <v>81.887031943283631</v>
      </c>
      <c r="H18560" s="147">
        <v>88.227178000000009</v>
      </c>
      <c r="I18560" s="147">
        <v>94.896133333333339</v>
      </c>
      <c r="J18560" s="147">
        <v>101.56233133333333</v>
      </c>
      <c r="K18560" s="147">
        <v>108.2316</v>
      </c>
    </row>
    <row r="18561" spans="2:11" x14ac:dyDescent="0.2">
      <c r="B18561" s="21" t="str">
        <f t="shared" si="289"/>
        <v>SchreiberWind2035RCP8.5</v>
      </c>
      <c r="C18561" t="s">
        <v>435</v>
      </c>
      <c r="D18561" t="s">
        <v>1</v>
      </c>
      <c r="E18561" s="144" t="s">
        <v>191</v>
      </c>
      <c r="F18561" s="144">
        <v>2035</v>
      </c>
      <c r="G18561" s="147">
        <v>82.173823239985808</v>
      </c>
      <c r="H18561" s="147">
        <v>88.591428000000008</v>
      </c>
      <c r="I18561" s="147">
        <v>95.3536</v>
      </c>
      <c r="J18561" s="147">
        <v>102.098758</v>
      </c>
      <c r="K18561" s="147">
        <v>108.853128</v>
      </c>
    </row>
    <row r="18562" spans="2:11" x14ac:dyDescent="0.2">
      <c r="B18562" s="21" t="str">
        <f t="shared" si="289"/>
        <v>SchreiberWind2040RCP8.5</v>
      </c>
      <c r="C18562" t="s">
        <v>435</v>
      </c>
      <c r="D18562" t="s">
        <v>1</v>
      </c>
      <c r="E18562" s="144" t="s">
        <v>191</v>
      </c>
      <c r="F18562" s="144">
        <v>2040</v>
      </c>
      <c r="G18562" s="147">
        <v>82.50931494556194</v>
      </c>
      <c r="H18562" s="147">
        <v>89.002302000000014</v>
      </c>
      <c r="I18562" s="147">
        <v>95.864333333333335</v>
      </c>
      <c r="J18562" s="147">
        <v>102.69218000000001</v>
      </c>
      <c r="K18562" s="147">
        <v>109.52823599999999</v>
      </c>
    </row>
    <row r="18563" spans="2:11" x14ac:dyDescent="0.2">
      <c r="B18563" s="21" t="str">
        <f t="shared" si="289"/>
        <v>SchreiberWind2045RCP8.5</v>
      </c>
      <c r="C18563" t="s">
        <v>435</v>
      </c>
      <c r="D18563" t="s">
        <v>1</v>
      </c>
      <c r="E18563" s="144" t="s">
        <v>191</v>
      </c>
      <c r="F18563" s="144">
        <v>2045</v>
      </c>
      <c r="G18563" s="147">
        <v>82.844806651138057</v>
      </c>
      <c r="H18563" s="147">
        <v>89.413176000000007</v>
      </c>
      <c r="I18563" s="147">
        <v>96.375066666666655</v>
      </c>
      <c r="J18563" s="147">
        <v>103.285602</v>
      </c>
      <c r="K18563" s="147">
        <v>110.203344</v>
      </c>
    </row>
    <row r="18564" spans="2:11" x14ac:dyDescent="0.2">
      <c r="B18564" s="21" t="str">
        <f t="shared" si="289"/>
        <v>SchreiberWind2050RCP8.5</v>
      </c>
      <c r="C18564" t="s">
        <v>435</v>
      </c>
      <c r="D18564" t="s">
        <v>1</v>
      </c>
      <c r="E18564" s="144" t="s">
        <v>191</v>
      </c>
      <c r="F18564" s="144">
        <v>2050</v>
      </c>
      <c r="G18564" s="147">
        <v>83.380511148751566</v>
      </c>
      <c r="H18564" s="147">
        <v>90.048428000000001</v>
      </c>
      <c r="I18564" s="147">
        <v>97.133333333333326</v>
      </c>
      <c r="J18564" s="147">
        <v>104.15059000000001</v>
      </c>
      <c r="K18564" s="147">
        <v>111.17492799999999</v>
      </c>
    </row>
    <row r="18565" spans="2:11" x14ac:dyDescent="0.2">
      <c r="B18565" s="21" t="str">
        <f t="shared" si="289"/>
        <v>SchreiberWind2055RCP8.5</v>
      </c>
      <c r="C18565" t="s">
        <v>435</v>
      </c>
      <c r="D18565" t="s">
        <v>1</v>
      </c>
      <c r="E18565" s="144" t="s">
        <v>191</v>
      </c>
      <c r="F18565" s="144">
        <v>2055</v>
      </c>
      <c r="G18565" s="147">
        <v>83.580723940788928</v>
      </c>
      <c r="H18565" s="147">
        <v>90.272806000000003</v>
      </c>
      <c r="I18565" s="147">
        <v>97.380866666666662</v>
      </c>
      <c r="J18565" s="147">
        <v>104.422156</v>
      </c>
      <c r="K18565" s="147">
        <v>111.47140399999999</v>
      </c>
    </row>
    <row r="18566" spans="2:11" x14ac:dyDescent="0.2">
      <c r="B18566" s="21" t="str">
        <f t="shared" si="289"/>
        <v>SchreiberWind2060RCP8.5</v>
      </c>
      <c r="C18566" t="s">
        <v>435</v>
      </c>
      <c r="D18566" t="s">
        <v>1</v>
      </c>
      <c r="E18566" s="144" t="s">
        <v>191</v>
      </c>
      <c r="F18566" s="144">
        <v>2060</v>
      </c>
      <c r="G18566" s="147">
        <v>83.870220815761883</v>
      </c>
      <c r="H18566" s="147">
        <v>90.570033999999993</v>
      </c>
      <c r="I18566" s="147">
        <v>97.681666666666672</v>
      </c>
      <c r="J18566" s="147">
        <v>104.73060133333334</v>
      </c>
      <c r="K18566" s="147">
        <v>111.78573999999999</v>
      </c>
    </row>
    <row r="18567" spans="2:11" x14ac:dyDescent="0.2">
      <c r="B18567" s="21" t="str">
        <f t="shared" si="289"/>
        <v>SchreiberWind2065RCP8.5</v>
      </c>
      <c r="C18567" t="s">
        <v>435</v>
      </c>
      <c r="D18567" t="s">
        <v>1</v>
      </c>
      <c r="E18567" s="144" t="s">
        <v>191</v>
      </c>
      <c r="F18567" s="144">
        <v>2065</v>
      </c>
      <c r="G18567" s="147">
        <v>83.959504898697475</v>
      </c>
      <c r="H18567" s="147">
        <v>90.642884000000009</v>
      </c>
      <c r="I18567" s="147">
        <v>97.734933333333331</v>
      </c>
      <c r="J18567" s="147">
        <v>104.76748066666669</v>
      </c>
      <c r="K18567" s="147">
        <v>111.8036</v>
      </c>
    </row>
    <row r="18568" spans="2:11" x14ac:dyDescent="0.2">
      <c r="B18568" s="21" t="str">
        <f t="shared" si="289"/>
        <v>SchreiberWind2070RCP8.5</v>
      </c>
      <c r="C18568" t="s">
        <v>435</v>
      </c>
      <c r="D18568" t="s">
        <v>1</v>
      </c>
      <c r="E18568" s="144" t="s">
        <v>191</v>
      </c>
      <c r="F18568" s="144">
        <v>2070</v>
      </c>
      <c r="G18568" s="147">
        <v>84.305818917356703</v>
      </c>
      <c r="H18568" s="147">
        <v>91.012962000000016</v>
      </c>
      <c r="I18568" s="147">
        <v>98.132866666666672</v>
      </c>
      <c r="J18568" s="147">
        <v>105.19326933333335</v>
      </c>
      <c r="K18568" s="147">
        <v>112.257244</v>
      </c>
    </row>
    <row r="18569" spans="2:11" x14ac:dyDescent="0.2">
      <c r="B18569" s="21" t="str">
        <f t="shared" si="289"/>
        <v>SchreiberWind2075RCP8.5</v>
      </c>
      <c r="C18569" t="s">
        <v>435</v>
      </c>
      <c r="D18569" t="s">
        <v>1</v>
      </c>
      <c r="E18569" s="144" t="s">
        <v>191</v>
      </c>
      <c r="F18569" s="144">
        <v>2075</v>
      </c>
      <c r="G18569" s="147">
        <v>84.562848853080339</v>
      </c>
      <c r="H18569" s="147">
        <v>91.310190000000006</v>
      </c>
      <c r="I18569" s="147">
        <v>98.477533333333326</v>
      </c>
      <c r="J18569" s="147">
        <v>105.58217866666669</v>
      </c>
      <c r="K18569" s="147">
        <v>112.69302800000001</v>
      </c>
    </row>
    <row r="18570" spans="2:11" x14ac:dyDescent="0.2">
      <c r="B18570" s="21" t="str">
        <f t="shared" si="289"/>
        <v>SchreiberWind2080RCP8.5</v>
      </c>
      <c r="C18570" t="s">
        <v>435</v>
      </c>
      <c r="D18570" t="s">
        <v>1</v>
      </c>
      <c r="E18570" s="144" t="s">
        <v>191</v>
      </c>
      <c r="F18570" s="144">
        <v>2080</v>
      </c>
      <c r="G18570" s="147">
        <v>84.81987878880399</v>
      </c>
      <c r="H18570" s="147">
        <v>91.60741800000001</v>
      </c>
      <c r="I18570" s="147">
        <v>98.822199999999995</v>
      </c>
      <c r="J18570" s="147">
        <v>105.97108800000002</v>
      </c>
      <c r="K18570" s="147">
        <v>113.12881200000001</v>
      </c>
    </row>
    <row r="18571" spans="2:11" x14ac:dyDescent="0.2">
      <c r="B18571" s="21" t="str">
        <f t="shared" si="289"/>
        <v>SchreiberWind2085RCP8.5</v>
      </c>
      <c r="C18571" t="s">
        <v>435</v>
      </c>
      <c r="D18571" t="s">
        <v>1</v>
      </c>
      <c r="E18571" s="144" t="s">
        <v>191</v>
      </c>
      <c r="F18571" s="144">
        <v>2085</v>
      </c>
      <c r="G18571" s="147">
        <v>85.233832264232603</v>
      </c>
      <c r="H18571" s="147">
        <v>92.145051000000009</v>
      </c>
      <c r="I18571" s="147">
        <v>99.513100000000009</v>
      </c>
      <c r="J18571" s="147">
        <v>106.79081500000002</v>
      </c>
      <c r="K18571" s="147">
        <v>114.077178</v>
      </c>
    </row>
    <row r="18572" spans="2:11" x14ac:dyDescent="0.2">
      <c r="B18572" s="21" t="str">
        <f t="shared" ref="B18572:B18635" si="290">C18572&amp;D18572&amp;F18572&amp;E18572</f>
        <v>SchreiberWind2090RCP8.5</v>
      </c>
      <c r="C18572" t="s">
        <v>435</v>
      </c>
      <c r="D18572" t="s">
        <v>1</v>
      </c>
      <c r="E18572" s="144" t="s">
        <v>191</v>
      </c>
      <c r="F18572" s="144">
        <v>2090</v>
      </c>
      <c r="G18572" s="147">
        <v>85.647785739661217</v>
      </c>
      <c r="H18572" s="147">
        <v>92.682684000000009</v>
      </c>
      <c r="I18572" s="147">
        <v>100.20400000000001</v>
      </c>
      <c r="J18572" s="147">
        <v>107.61054200000002</v>
      </c>
      <c r="K18572" s="147">
        <v>115.02554399999998</v>
      </c>
    </row>
    <row r="18573" spans="2:11" x14ac:dyDescent="0.2">
      <c r="B18573" s="21" t="str">
        <f t="shared" si="290"/>
        <v>SchreiberWind2095RCP8.5</v>
      </c>
      <c r="C18573" t="s">
        <v>435</v>
      </c>
      <c r="D18573" t="s">
        <v>1</v>
      </c>
      <c r="E18573" s="144" t="s">
        <v>191</v>
      </c>
      <c r="F18573" s="144">
        <v>2095</v>
      </c>
      <c r="G18573" s="147">
        <v>85.647785739661217</v>
      </c>
      <c r="H18573" s="147">
        <v>92.682684000000009</v>
      </c>
      <c r="I18573" s="147">
        <v>100.20400000000001</v>
      </c>
      <c r="J18573" s="147">
        <v>107.61054200000002</v>
      </c>
      <c r="K18573" s="147">
        <v>115.02554399999998</v>
      </c>
    </row>
    <row r="18574" spans="2:11" x14ac:dyDescent="0.2">
      <c r="B18574" s="21" t="str">
        <f t="shared" si="290"/>
        <v>SchreiberWind2100RCP8.5</v>
      </c>
      <c r="C18574" t="s">
        <v>435</v>
      </c>
      <c r="D18574" t="s">
        <v>1</v>
      </c>
      <c r="E18574" s="144" t="s">
        <v>191</v>
      </c>
      <c r="F18574" s="144">
        <v>2100</v>
      </c>
      <c r="G18574" s="147">
        <v>85.647785739661217</v>
      </c>
      <c r="H18574" s="147">
        <v>92.682684000000009</v>
      </c>
      <c r="I18574" s="147">
        <v>100.20400000000001</v>
      </c>
      <c r="J18574" s="147">
        <v>107.61054200000002</v>
      </c>
      <c r="K18574" s="147">
        <v>115.02554399999998</v>
      </c>
    </row>
    <row r="18575" spans="2:11" x14ac:dyDescent="0.2">
      <c r="B18575" s="21" t="str">
        <f t="shared" si="290"/>
        <v>SeaforthIce Accretion2023RCP4.5</v>
      </c>
      <c r="C18575" t="s">
        <v>436</v>
      </c>
      <c r="D18575" t="s">
        <v>486</v>
      </c>
      <c r="E18575" s="144" t="s">
        <v>193</v>
      </c>
      <c r="F18575" s="144">
        <v>2023</v>
      </c>
      <c r="G18575" s="147">
        <v>15.277997319960198</v>
      </c>
      <c r="H18575" s="147">
        <v>18.351299999999995</v>
      </c>
      <c r="I18575" s="147">
        <v>22.241999999999997</v>
      </c>
      <c r="J18575" s="147">
        <v>25.20804</v>
      </c>
      <c r="K18575" s="147">
        <v>28.163519999999998</v>
      </c>
    </row>
    <row r="18576" spans="2:11" x14ac:dyDescent="0.2">
      <c r="B18576" s="21" t="str">
        <f t="shared" si="290"/>
        <v>SeaforthIce Accretion2025RCP4.5</v>
      </c>
      <c r="C18576" t="s">
        <v>436</v>
      </c>
      <c r="D18576" t="s">
        <v>486</v>
      </c>
      <c r="E18576" s="144" t="s">
        <v>193</v>
      </c>
      <c r="F18576" s="144">
        <v>2025</v>
      </c>
      <c r="G18576" s="147">
        <v>15.351988956947313</v>
      </c>
      <c r="H18576" s="147">
        <v>18.445643333333329</v>
      </c>
      <c r="I18576" s="147">
        <v>22.363</v>
      </c>
      <c r="J18576" s="147">
        <v>25.353056666666667</v>
      </c>
      <c r="K18576" s="147">
        <v>28.329839999999997</v>
      </c>
    </row>
    <row r="18577" spans="2:11" x14ac:dyDescent="0.2">
      <c r="B18577" s="21" t="str">
        <f t="shared" si="290"/>
        <v>SeaforthIce Accretion2030RCP4.5</v>
      </c>
      <c r="C18577" t="s">
        <v>436</v>
      </c>
      <c r="D18577" t="s">
        <v>486</v>
      </c>
      <c r="E18577" s="144" t="s">
        <v>193</v>
      </c>
      <c r="F18577" s="144">
        <v>2030</v>
      </c>
      <c r="G18577" s="147">
        <v>15.425980593934428</v>
      </c>
      <c r="H18577" s="147">
        <v>18.539986666666664</v>
      </c>
      <c r="I18577" s="147">
        <v>22.483999999999998</v>
      </c>
      <c r="J18577" s="147">
        <v>25.498073333333334</v>
      </c>
      <c r="K18577" s="147">
        <v>28.49616</v>
      </c>
    </row>
    <row r="18578" spans="2:11" x14ac:dyDescent="0.2">
      <c r="B18578" s="21" t="str">
        <f t="shared" si="290"/>
        <v>SeaforthIce Accretion2035RCP4.5</v>
      </c>
      <c r="C18578" t="s">
        <v>436</v>
      </c>
      <c r="D18578" t="s">
        <v>486</v>
      </c>
      <c r="E18578" s="144" t="s">
        <v>193</v>
      </c>
      <c r="F18578" s="144">
        <v>2035</v>
      </c>
      <c r="G18578" s="147">
        <v>15.499972230921543</v>
      </c>
      <c r="H18578" s="147">
        <v>18.634329999999999</v>
      </c>
      <c r="I18578" s="147">
        <v>22.604999999999997</v>
      </c>
      <c r="J18578" s="147">
        <v>25.643090000000001</v>
      </c>
      <c r="K18578" s="147">
        <v>28.662479999999999</v>
      </c>
    </row>
    <row r="18579" spans="2:11" x14ac:dyDescent="0.2">
      <c r="B18579" s="21" t="str">
        <f t="shared" si="290"/>
        <v>SeaforthIce Accretion2040RCP4.5</v>
      </c>
      <c r="C18579" t="s">
        <v>436</v>
      </c>
      <c r="D18579" t="s">
        <v>486</v>
      </c>
      <c r="E18579" s="144" t="s">
        <v>193</v>
      </c>
      <c r="F18579" s="144">
        <v>2040</v>
      </c>
      <c r="G18579" s="147">
        <v>15.573963867908658</v>
      </c>
      <c r="H18579" s="147">
        <v>18.72867333333333</v>
      </c>
      <c r="I18579" s="147">
        <v>22.725999999999999</v>
      </c>
      <c r="J18579" s="147">
        <v>25.788106666666664</v>
      </c>
      <c r="K18579" s="147">
        <v>28.828799999999998</v>
      </c>
    </row>
    <row r="18580" spans="2:11" x14ac:dyDescent="0.2">
      <c r="B18580" s="21" t="str">
        <f t="shared" si="290"/>
        <v>SeaforthIce Accretion2045RCP4.5</v>
      </c>
      <c r="C18580" t="s">
        <v>436</v>
      </c>
      <c r="D18580" t="s">
        <v>486</v>
      </c>
      <c r="E18580" s="144" t="s">
        <v>193</v>
      </c>
      <c r="F18580" s="144">
        <v>2045</v>
      </c>
      <c r="G18580" s="147">
        <v>15.647955504895773</v>
      </c>
      <c r="H18580" s="147">
        <v>18.823016666666664</v>
      </c>
      <c r="I18580" s="147">
        <v>22.847000000000001</v>
      </c>
      <c r="J18580" s="147">
        <v>25.933123333333331</v>
      </c>
      <c r="K18580" s="147">
        <v>28.99512</v>
      </c>
    </row>
    <row r="18581" spans="2:11" x14ac:dyDescent="0.2">
      <c r="B18581" s="21" t="str">
        <f t="shared" si="290"/>
        <v>SeaforthIce Accretion2050RCP4.5</v>
      </c>
      <c r="C18581" t="s">
        <v>436</v>
      </c>
      <c r="D18581" t="s">
        <v>486</v>
      </c>
      <c r="E18581" s="144" t="s">
        <v>193</v>
      </c>
      <c r="F18581" s="144">
        <v>2050</v>
      </c>
      <c r="G18581" s="147">
        <v>15.728070587702511</v>
      </c>
      <c r="H18581" s="147">
        <v>18.946576</v>
      </c>
      <c r="I18581" s="147">
        <v>23.029599999999999</v>
      </c>
      <c r="J18581" s="147">
        <v>26.152719999999999</v>
      </c>
      <c r="K18581" s="147">
        <v>29.261232</v>
      </c>
    </row>
    <row r="18582" spans="2:11" x14ac:dyDescent="0.2">
      <c r="B18582" s="21" t="str">
        <f t="shared" si="290"/>
        <v>SeaforthIce Accretion2055RCP4.5</v>
      </c>
      <c r="C18582" t="s">
        <v>436</v>
      </c>
      <c r="D18582" t="s">
        <v>486</v>
      </c>
      <c r="E18582" s="144" t="s">
        <v>193</v>
      </c>
      <c r="F18582" s="144">
        <v>2055</v>
      </c>
      <c r="G18582" s="147">
        <v>15.734194033522135</v>
      </c>
      <c r="H18582" s="147">
        <v>18.975791999999998</v>
      </c>
      <c r="I18582" s="147">
        <v>23.091200000000001</v>
      </c>
      <c r="J18582" s="147">
        <v>26.2273</v>
      </c>
      <c r="K18582" s="147">
        <v>29.361024</v>
      </c>
    </row>
    <row r="18583" spans="2:11" x14ac:dyDescent="0.2">
      <c r="B18583" s="21" t="str">
        <f t="shared" si="290"/>
        <v>SeaforthIce Accretion2060RCP4.5</v>
      </c>
      <c r="C18583" t="s">
        <v>436</v>
      </c>
      <c r="D18583" t="s">
        <v>486</v>
      </c>
      <c r="E18583" s="144" t="s">
        <v>193</v>
      </c>
      <c r="F18583" s="144">
        <v>2060</v>
      </c>
      <c r="G18583" s="147">
        <v>15.740317479341757</v>
      </c>
      <c r="H18583" s="147">
        <v>19.005008</v>
      </c>
      <c r="I18583" s="147">
        <v>23.152799999999999</v>
      </c>
      <c r="J18583" s="147">
        <v>26.301880000000001</v>
      </c>
      <c r="K18583" s="147">
        <v>29.460815999999998</v>
      </c>
    </row>
    <row r="18584" spans="2:11" x14ac:dyDescent="0.2">
      <c r="B18584" s="21" t="str">
        <f t="shared" si="290"/>
        <v>SeaforthIce Accretion2065RCP4.5</v>
      </c>
      <c r="C18584" t="s">
        <v>436</v>
      </c>
      <c r="D18584" t="s">
        <v>486</v>
      </c>
      <c r="E18584" s="144" t="s">
        <v>193</v>
      </c>
      <c r="F18584" s="144">
        <v>2065</v>
      </c>
      <c r="G18584" s="147">
        <v>15.74644092516138</v>
      </c>
      <c r="H18584" s="147">
        <v>19.034223999999998</v>
      </c>
      <c r="I18584" s="147">
        <v>23.214400000000001</v>
      </c>
      <c r="J18584" s="147">
        <v>26.376460000000002</v>
      </c>
      <c r="K18584" s="147">
        <v>29.560607999999998</v>
      </c>
    </row>
    <row r="18585" spans="2:11" x14ac:dyDescent="0.2">
      <c r="B18585" s="21" t="str">
        <f t="shared" si="290"/>
        <v>SeaforthIce Accretion2070RCP4.5</v>
      </c>
      <c r="C18585" t="s">
        <v>436</v>
      </c>
      <c r="D18585" t="s">
        <v>486</v>
      </c>
      <c r="E18585" s="144" t="s">
        <v>193</v>
      </c>
      <c r="F18585" s="144">
        <v>2070</v>
      </c>
      <c r="G18585" s="147">
        <v>15.752564370981004</v>
      </c>
      <c r="H18585" s="147">
        <v>19.06344</v>
      </c>
      <c r="I18585" s="147">
        <v>23.276</v>
      </c>
      <c r="J18585" s="147">
        <v>26.451040000000003</v>
      </c>
      <c r="K18585" s="147">
        <v>29.660399999999999</v>
      </c>
    </row>
    <row r="18586" spans="2:11" x14ac:dyDescent="0.2">
      <c r="B18586" s="21" t="str">
        <f t="shared" si="290"/>
        <v>SeaforthIce Accretion2075RCP4.5</v>
      </c>
      <c r="C18586" t="s">
        <v>436</v>
      </c>
      <c r="D18586" t="s">
        <v>486</v>
      </c>
      <c r="E18586" s="144" t="s">
        <v>193</v>
      </c>
      <c r="F18586" s="144">
        <v>2075</v>
      </c>
      <c r="G18586" s="147">
        <v>15.704087091575653</v>
      </c>
      <c r="H18586" s="147">
        <v>19.033006666666665</v>
      </c>
      <c r="I18586" s="147">
        <v>23.261333333333333</v>
      </c>
      <c r="J18586" s="147">
        <v>26.455183333333334</v>
      </c>
      <c r="K18586" s="147">
        <v>29.67426</v>
      </c>
    </row>
    <row r="18587" spans="2:11" x14ac:dyDescent="0.2">
      <c r="B18587" s="21" t="str">
        <f t="shared" si="290"/>
        <v>SeaforthIce Accretion2080RCP4.5</v>
      </c>
      <c r="C18587" t="s">
        <v>436</v>
      </c>
      <c r="D18587" t="s">
        <v>486</v>
      </c>
      <c r="E18587" s="144" t="s">
        <v>193</v>
      </c>
      <c r="F18587" s="144">
        <v>2080</v>
      </c>
      <c r="G18587" s="147">
        <v>15.655609812170301</v>
      </c>
      <c r="H18587" s="147">
        <v>19.002573333333334</v>
      </c>
      <c r="I18587" s="147">
        <v>23.246666666666666</v>
      </c>
      <c r="J18587" s="147">
        <v>26.459326666666669</v>
      </c>
      <c r="K18587" s="147">
        <v>29.688119999999998</v>
      </c>
    </row>
    <row r="18588" spans="2:11" x14ac:dyDescent="0.2">
      <c r="B18588" s="21" t="str">
        <f t="shared" si="290"/>
        <v>SeaforthIce Accretion2085RCP4.5</v>
      </c>
      <c r="C18588" t="s">
        <v>436</v>
      </c>
      <c r="D18588" t="s">
        <v>486</v>
      </c>
      <c r="E18588" s="144" t="s">
        <v>193</v>
      </c>
      <c r="F18588" s="144">
        <v>2085</v>
      </c>
      <c r="G18588" s="147">
        <v>15.60713253276495</v>
      </c>
      <c r="H18588" s="147">
        <v>18.97214</v>
      </c>
      <c r="I18588" s="147">
        <v>23.231999999999999</v>
      </c>
      <c r="J18588" s="147">
        <v>26.463470000000001</v>
      </c>
      <c r="K18588" s="147">
        <v>29.701979999999999</v>
      </c>
    </row>
    <row r="18589" spans="2:11" x14ac:dyDescent="0.2">
      <c r="B18589" s="21" t="str">
        <f t="shared" si="290"/>
        <v>SeaforthIce Accretion2090RCP4.5</v>
      </c>
      <c r="C18589" t="s">
        <v>436</v>
      </c>
      <c r="D18589" t="s">
        <v>486</v>
      </c>
      <c r="E18589" s="144" t="s">
        <v>193</v>
      </c>
      <c r="F18589" s="144">
        <v>2090</v>
      </c>
      <c r="G18589" s="147">
        <v>15.5586552533596</v>
      </c>
      <c r="H18589" s="147">
        <v>18.941706666666665</v>
      </c>
      <c r="I18589" s="147">
        <v>23.217333333333336</v>
      </c>
      <c r="J18589" s="147">
        <v>26.467613333333333</v>
      </c>
      <c r="K18589" s="147">
        <v>29.71584</v>
      </c>
    </row>
    <row r="18590" spans="2:11" x14ac:dyDescent="0.2">
      <c r="B18590" s="21" t="str">
        <f t="shared" si="290"/>
        <v>SeaforthIce Accretion2095RCP4.5</v>
      </c>
      <c r="C18590" t="s">
        <v>436</v>
      </c>
      <c r="D18590" t="s">
        <v>486</v>
      </c>
      <c r="E18590" s="144" t="s">
        <v>193</v>
      </c>
      <c r="F18590" s="144">
        <v>2095</v>
      </c>
      <c r="G18590" s="147">
        <v>15.510177973954248</v>
      </c>
      <c r="H18590" s="147">
        <v>18.911273333333334</v>
      </c>
      <c r="I18590" s="147">
        <v>23.202666666666669</v>
      </c>
      <c r="J18590" s="147">
        <v>26.471756666666668</v>
      </c>
      <c r="K18590" s="147">
        <v>29.729699999999998</v>
      </c>
    </row>
    <row r="18591" spans="2:11" x14ac:dyDescent="0.2">
      <c r="B18591" s="21" t="str">
        <f t="shared" si="290"/>
        <v>SeaforthIce Accretion2100RCP4.5</v>
      </c>
      <c r="C18591" t="s">
        <v>436</v>
      </c>
      <c r="D18591" t="s">
        <v>486</v>
      </c>
      <c r="E18591" s="144" t="s">
        <v>193</v>
      </c>
      <c r="F18591" s="144">
        <v>2100</v>
      </c>
      <c r="G18591" s="147">
        <v>15.461700694548897</v>
      </c>
      <c r="H18591" s="147">
        <v>18.880839999999999</v>
      </c>
      <c r="I18591" s="147">
        <v>23.188000000000002</v>
      </c>
      <c r="J18591" s="147">
        <v>26.475899999999999</v>
      </c>
      <c r="K18591" s="147">
        <v>29.743559999999999</v>
      </c>
    </row>
    <row r="18592" spans="2:11" x14ac:dyDescent="0.2">
      <c r="B18592" s="21" t="str">
        <f t="shared" si="290"/>
        <v>SeaforthIce Accretion2023RCP6.0</v>
      </c>
      <c r="C18592" t="s">
        <v>436</v>
      </c>
      <c r="D18592" t="s">
        <v>486</v>
      </c>
      <c r="E18592" s="144" t="s">
        <v>192</v>
      </c>
      <c r="F18592" s="144">
        <v>2023</v>
      </c>
      <c r="G18592" s="147">
        <v>15.277997319960198</v>
      </c>
      <c r="H18592" s="147">
        <v>18.351299999999995</v>
      </c>
      <c r="I18592" s="147">
        <v>22.241999999999997</v>
      </c>
      <c r="J18592" s="147">
        <v>25.20804</v>
      </c>
      <c r="K18592" s="147">
        <v>28.163519999999998</v>
      </c>
    </row>
    <row r="18593" spans="2:11" x14ac:dyDescent="0.2">
      <c r="B18593" s="21" t="str">
        <f t="shared" si="290"/>
        <v>SeaforthIce Accretion2025RCP6.0</v>
      </c>
      <c r="C18593" t="s">
        <v>436</v>
      </c>
      <c r="D18593" t="s">
        <v>486</v>
      </c>
      <c r="E18593" s="144" t="s">
        <v>192</v>
      </c>
      <c r="F18593" s="144">
        <v>2025</v>
      </c>
      <c r="G18593" s="147">
        <v>15.351988956947313</v>
      </c>
      <c r="H18593" s="147">
        <v>18.445643333333329</v>
      </c>
      <c r="I18593" s="147">
        <v>22.363</v>
      </c>
      <c r="J18593" s="147">
        <v>25.353056666666667</v>
      </c>
      <c r="K18593" s="147">
        <v>28.329839999999997</v>
      </c>
    </row>
    <row r="18594" spans="2:11" x14ac:dyDescent="0.2">
      <c r="B18594" s="21" t="str">
        <f t="shared" si="290"/>
        <v>SeaforthIce Accretion2030RCP6.0</v>
      </c>
      <c r="C18594" t="s">
        <v>436</v>
      </c>
      <c r="D18594" t="s">
        <v>486</v>
      </c>
      <c r="E18594" s="144" t="s">
        <v>192</v>
      </c>
      <c r="F18594" s="144">
        <v>2030</v>
      </c>
      <c r="G18594" s="147">
        <v>15.425980593934428</v>
      </c>
      <c r="H18594" s="147">
        <v>18.539986666666664</v>
      </c>
      <c r="I18594" s="147">
        <v>22.483999999999998</v>
      </c>
      <c r="J18594" s="147">
        <v>25.498073333333334</v>
      </c>
      <c r="K18594" s="147">
        <v>28.49616</v>
      </c>
    </row>
    <row r="18595" spans="2:11" x14ac:dyDescent="0.2">
      <c r="B18595" s="21" t="str">
        <f t="shared" si="290"/>
        <v>SeaforthIce Accretion2035RCP6.0</v>
      </c>
      <c r="C18595" t="s">
        <v>436</v>
      </c>
      <c r="D18595" t="s">
        <v>486</v>
      </c>
      <c r="E18595" s="144" t="s">
        <v>192</v>
      </c>
      <c r="F18595" s="144">
        <v>2035</v>
      </c>
      <c r="G18595" s="147">
        <v>15.499972230921543</v>
      </c>
      <c r="H18595" s="147">
        <v>18.634329999999999</v>
      </c>
      <c r="I18595" s="147">
        <v>22.604999999999997</v>
      </c>
      <c r="J18595" s="147">
        <v>25.643090000000001</v>
      </c>
      <c r="K18595" s="147">
        <v>28.662479999999999</v>
      </c>
    </row>
    <row r="18596" spans="2:11" x14ac:dyDescent="0.2">
      <c r="B18596" s="21" t="str">
        <f t="shared" si="290"/>
        <v>SeaforthIce Accretion2040RCP6.0</v>
      </c>
      <c r="C18596" t="s">
        <v>436</v>
      </c>
      <c r="D18596" t="s">
        <v>486</v>
      </c>
      <c r="E18596" s="144" t="s">
        <v>192</v>
      </c>
      <c r="F18596" s="144">
        <v>2040</v>
      </c>
      <c r="G18596" s="147">
        <v>15.573963867908658</v>
      </c>
      <c r="H18596" s="147">
        <v>18.72867333333333</v>
      </c>
      <c r="I18596" s="147">
        <v>22.725999999999999</v>
      </c>
      <c r="J18596" s="147">
        <v>25.788106666666664</v>
      </c>
      <c r="K18596" s="147">
        <v>28.828799999999998</v>
      </c>
    </row>
    <row r="18597" spans="2:11" x14ac:dyDescent="0.2">
      <c r="B18597" s="21" t="str">
        <f t="shared" si="290"/>
        <v>SeaforthIce Accretion2045RCP6.0</v>
      </c>
      <c r="C18597" t="s">
        <v>436</v>
      </c>
      <c r="D18597" t="s">
        <v>486</v>
      </c>
      <c r="E18597" s="144" t="s">
        <v>192</v>
      </c>
      <c r="F18597" s="144">
        <v>2045</v>
      </c>
      <c r="G18597" s="147">
        <v>15.647955504895773</v>
      </c>
      <c r="H18597" s="147">
        <v>18.823016666666664</v>
      </c>
      <c r="I18597" s="147">
        <v>22.847000000000001</v>
      </c>
      <c r="J18597" s="147">
        <v>25.933123333333331</v>
      </c>
      <c r="K18597" s="147">
        <v>28.99512</v>
      </c>
    </row>
    <row r="18598" spans="2:11" x14ac:dyDescent="0.2">
      <c r="B18598" s="21" t="str">
        <f t="shared" si="290"/>
        <v>SeaforthIce Accretion2050RCP6.0</v>
      </c>
      <c r="C18598" t="s">
        <v>436</v>
      </c>
      <c r="D18598" t="s">
        <v>486</v>
      </c>
      <c r="E18598" s="144" t="s">
        <v>192</v>
      </c>
      <c r="F18598" s="144">
        <v>2050</v>
      </c>
      <c r="G18598" s="147">
        <v>15.728070587702511</v>
      </c>
      <c r="H18598" s="147">
        <v>18.946576</v>
      </c>
      <c r="I18598" s="147">
        <v>23.029599999999999</v>
      </c>
      <c r="J18598" s="147">
        <v>26.152719999999999</v>
      </c>
      <c r="K18598" s="147">
        <v>29.261232</v>
      </c>
    </row>
    <row r="18599" spans="2:11" x14ac:dyDescent="0.2">
      <c r="B18599" s="21" t="str">
        <f t="shared" si="290"/>
        <v>SeaforthIce Accretion2055RCP6.0</v>
      </c>
      <c r="C18599" t="s">
        <v>436</v>
      </c>
      <c r="D18599" t="s">
        <v>486</v>
      </c>
      <c r="E18599" s="144" t="s">
        <v>192</v>
      </c>
      <c r="F18599" s="144">
        <v>2055</v>
      </c>
      <c r="G18599" s="147">
        <v>15.734194033522135</v>
      </c>
      <c r="H18599" s="147">
        <v>18.975791999999998</v>
      </c>
      <c r="I18599" s="147">
        <v>23.091200000000001</v>
      </c>
      <c r="J18599" s="147">
        <v>26.2273</v>
      </c>
      <c r="K18599" s="147">
        <v>29.361024</v>
      </c>
    </row>
    <row r="18600" spans="2:11" x14ac:dyDescent="0.2">
      <c r="B18600" s="21" t="str">
        <f t="shared" si="290"/>
        <v>SeaforthIce Accretion2060RCP6.0</v>
      </c>
      <c r="C18600" t="s">
        <v>436</v>
      </c>
      <c r="D18600" t="s">
        <v>486</v>
      </c>
      <c r="E18600" s="144" t="s">
        <v>192</v>
      </c>
      <c r="F18600" s="144">
        <v>2060</v>
      </c>
      <c r="G18600" s="147">
        <v>15.740317479341757</v>
      </c>
      <c r="H18600" s="147">
        <v>19.005008</v>
      </c>
      <c r="I18600" s="147">
        <v>23.152799999999999</v>
      </c>
      <c r="J18600" s="147">
        <v>26.301880000000001</v>
      </c>
      <c r="K18600" s="147">
        <v>29.460815999999998</v>
      </c>
    </row>
    <row r="18601" spans="2:11" x14ac:dyDescent="0.2">
      <c r="B18601" s="21" t="str">
        <f t="shared" si="290"/>
        <v>SeaforthIce Accretion2065RCP6.0</v>
      </c>
      <c r="C18601" t="s">
        <v>436</v>
      </c>
      <c r="D18601" t="s">
        <v>486</v>
      </c>
      <c r="E18601" s="144" t="s">
        <v>192</v>
      </c>
      <c r="F18601" s="144">
        <v>2065</v>
      </c>
      <c r="G18601" s="147">
        <v>15.74644092516138</v>
      </c>
      <c r="H18601" s="147">
        <v>19.034223999999998</v>
      </c>
      <c r="I18601" s="147">
        <v>23.214400000000001</v>
      </c>
      <c r="J18601" s="147">
        <v>26.376460000000002</v>
      </c>
      <c r="K18601" s="147">
        <v>29.560607999999998</v>
      </c>
    </row>
    <row r="18602" spans="2:11" x14ac:dyDescent="0.2">
      <c r="B18602" s="21" t="str">
        <f t="shared" si="290"/>
        <v>SeaforthIce Accretion2070RCP6.0</v>
      </c>
      <c r="C18602" t="s">
        <v>436</v>
      </c>
      <c r="D18602" t="s">
        <v>486</v>
      </c>
      <c r="E18602" s="144" t="s">
        <v>192</v>
      </c>
      <c r="F18602" s="144">
        <v>2070</v>
      </c>
      <c r="G18602" s="147">
        <v>15.752564370981004</v>
      </c>
      <c r="H18602" s="147">
        <v>19.06344</v>
      </c>
      <c r="I18602" s="147">
        <v>23.276</v>
      </c>
      <c r="J18602" s="147">
        <v>26.451040000000003</v>
      </c>
      <c r="K18602" s="147">
        <v>29.660399999999999</v>
      </c>
    </row>
    <row r="18603" spans="2:11" x14ac:dyDescent="0.2">
      <c r="B18603" s="21" t="str">
        <f t="shared" si="290"/>
        <v>SeaforthIce Accretion2075RCP6.0</v>
      </c>
      <c r="C18603" t="s">
        <v>436</v>
      </c>
      <c r="D18603" t="s">
        <v>486</v>
      </c>
      <c r="E18603" s="144" t="s">
        <v>192</v>
      </c>
      <c r="F18603" s="144">
        <v>2075</v>
      </c>
      <c r="G18603" s="147">
        <v>15.679848451872978</v>
      </c>
      <c r="H18603" s="147">
        <v>19.017789999999998</v>
      </c>
      <c r="I18603" s="147">
        <v>23.254000000000001</v>
      </c>
      <c r="J18603" s="147">
        <v>26.457255000000004</v>
      </c>
      <c r="K18603" s="147">
        <v>29.681190000000001</v>
      </c>
    </row>
    <row r="18604" spans="2:11" x14ac:dyDescent="0.2">
      <c r="B18604" s="21" t="str">
        <f t="shared" si="290"/>
        <v>SeaforthIce Accretion2080RCP6.0</v>
      </c>
      <c r="C18604" t="s">
        <v>436</v>
      </c>
      <c r="D18604" t="s">
        <v>486</v>
      </c>
      <c r="E18604" s="144" t="s">
        <v>192</v>
      </c>
      <c r="F18604" s="144">
        <v>2080</v>
      </c>
      <c r="G18604" s="147">
        <v>15.60713253276495</v>
      </c>
      <c r="H18604" s="147">
        <v>18.97214</v>
      </c>
      <c r="I18604" s="147">
        <v>23.231999999999999</v>
      </c>
      <c r="J18604" s="147">
        <v>26.463470000000001</v>
      </c>
      <c r="K18604" s="147">
        <v>29.701979999999999</v>
      </c>
    </row>
    <row r="18605" spans="2:11" x14ac:dyDescent="0.2">
      <c r="B18605" s="21" t="str">
        <f t="shared" si="290"/>
        <v>SeaforthIce Accretion2085RCP6.0</v>
      </c>
      <c r="C18605" t="s">
        <v>436</v>
      </c>
      <c r="D18605" t="s">
        <v>486</v>
      </c>
      <c r="E18605" s="144" t="s">
        <v>192</v>
      </c>
      <c r="F18605" s="144">
        <v>2085</v>
      </c>
      <c r="G18605" s="147">
        <v>15.534416613656923</v>
      </c>
      <c r="H18605" s="147">
        <v>18.926490000000001</v>
      </c>
      <c r="I18605" s="147">
        <v>23.21</v>
      </c>
      <c r="J18605" s="147">
        <v>26.469684999999998</v>
      </c>
      <c r="K18605" s="147">
        <v>29.722769999999997</v>
      </c>
    </row>
    <row r="18606" spans="2:11" x14ac:dyDescent="0.2">
      <c r="B18606" s="21" t="str">
        <f t="shared" si="290"/>
        <v>SeaforthIce Accretion2090RCP6.0</v>
      </c>
      <c r="C18606" t="s">
        <v>436</v>
      </c>
      <c r="D18606" t="s">
        <v>486</v>
      </c>
      <c r="E18606" s="144" t="s">
        <v>192</v>
      </c>
      <c r="F18606" s="144">
        <v>2090</v>
      </c>
      <c r="G18606" s="147">
        <v>15.206557118731258</v>
      </c>
      <c r="H18606" s="147">
        <v>18.619113333333331</v>
      </c>
      <c r="I18606" s="147">
        <v>22.916666666666668</v>
      </c>
      <c r="J18606" s="147">
        <v>26.185866666666666</v>
      </c>
      <c r="K18606" s="147">
        <v>29.447879999999998</v>
      </c>
    </row>
    <row r="18607" spans="2:11" x14ac:dyDescent="0.2">
      <c r="B18607" s="21" t="str">
        <f t="shared" si="290"/>
        <v>SeaforthIce Accretion2095RCP6.0</v>
      </c>
      <c r="C18607" t="s">
        <v>436</v>
      </c>
      <c r="D18607" t="s">
        <v>486</v>
      </c>
      <c r="E18607" s="144" t="s">
        <v>192</v>
      </c>
      <c r="F18607" s="144">
        <v>2095</v>
      </c>
      <c r="G18607" s="147">
        <v>14.95141354291362</v>
      </c>
      <c r="H18607" s="147">
        <v>18.357386666666667</v>
      </c>
      <c r="I18607" s="147">
        <v>22.645333333333333</v>
      </c>
      <c r="J18607" s="147">
        <v>25.895833333333332</v>
      </c>
      <c r="K18607" s="147">
        <v>29.152199999999997</v>
      </c>
    </row>
    <row r="18608" spans="2:11" x14ac:dyDescent="0.2">
      <c r="B18608" s="21" t="str">
        <f t="shared" si="290"/>
        <v>SeaforthIce Accretion2100RCP6.0</v>
      </c>
      <c r="C18608" t="s">
        <v>436</v>
      </c>
      <c r="D18608" t="s">
        <v>486</v>
      </c>
      <c r="E18608" s="144" t="s">
        <v>192</v>
      </c>
      <c r="F18608" s="144">
        <v>2100</v>
      </c>
      <c r="G18608" s="147">
        <v>14.696269967095981</v>
      </c>
      <c r="H18608" s="147">
        <v>18.095659999999999</v>
      </c>
      <c r="I18608" s="147">
        <v>22.373999999999999</v>
      </c>
      <c r="J18608" s="147">
        <v>25.605799999999999</v>
      </c>
      <c r="K18608" s="147">
        <v>28.856519999999996</v>
      </c>
    </row>
    <row r="18609" spans="2:11" x14ac:dyDescent="0.2">
      <c r="B18609" s="21" t="str">
        <f t="shared" si="290"/>
        <v>SeaforthIce Accretion2023RCP8.5</v>
      </c>
      <c r="C18609" t="s">
        <v>436</v>
      </c>
      <c r="D18609" t="s">
        <v>486</v>
      </c>
      <c r="E18609" s="144" t="s">
        <v>191</v>
      </c>
      <c r="F18609" s="144">
        <v>2023</v>
      </c>
      <c r="G18609" s="147">
        <v>15.277997319960198</v>
      </c>
      <c r="H18609" s="147">
        <v>18.351299999999995</v>
      </c>
      <c r="I18609" s="147">
        <v>22.241999999999997</v>
      </c>
      <c r="J18609" s="147">
        <v>25.20804</v>
      </c>
      <c r="K18609" s="147">
        <v>28.163519999999998</v>
      </c>
    </row>
    <row r="18610" spans="2:11" x14ac:dyDescent="0.2">
      <c r="B18610" s="21" t="str">
        <f t="shared" si="290"/>
        <v>SeaforthIce Accretion2025RCP8.5</v>
      </c>
      <c r="C18610" t="s">
        <v>436</v>
      </c>
      <c r="D18610" t="s">
        <v>486</v>
      </c>
      <c r="E18610" s="144" t="s">
        <v>191</v>
      </c>
      <c r="F18610" s="144">
        <v>2025</v>
      </c>
      <c r="G18610" s="147">
        <v>15.425980593934428</v>
      </c>
      <c r="H18610" s="147">
        <v>18.539986666666664</v>
      </c>
      <c r="I18610" s="147">
        <v>22.483999999999998</v>
      </c>
      <c r="J18610" s="147">
        <v>25.498073333333334</v>
      </c>
      <c r="K18610" s="147">
        <v>28.49616</v>
      </c>
    </row>
    <row r="18611" spans="2:11" x14ac:dyDescent="0.2">
      <c r="B18611" s="21" t="str">
        <f t="shared" si="290"/>
        <v>SeaforthIce Accretion2030RCP8.5</v>
      </c>
      <c r="C18611" t="s">
        <v>436</v>
      </c>
      <c r="D18611" t="s">
        <v>486</v>
      </c>
      <c r="E18611" s="144" t="s">
        <v>191</v>
      </c>
      <c r="F18611" s="144">
        <v>2030</v>
      </c>
      <c r="G18611" s="147">
        <v>15.573963867908658</v>
      </c>
      <c r="H18611" s="147">
        <v>18.72867333333333</v>
      </c>
      <c r="I18611" s="147">
        <v>22.725999999999999</v>
      </c>
      <c r="J18611" s="147">
        <v>25.788106666666664</v>
      </c>
      <c r="K18611" s="147">
        <v>28.828799999999998</v>
      </c>
    </row>
    <row r="18612" spans="2:11" x14ac:dyDescent="0.2">
      <c r="B18612" s="21" t="str">
        <f t="shared" si="290"/>
        <v>SeaforthIce Accretion2035RCP8.5</v>
      </c>
      <c r="C18612" t="s">
        <v>436</v>
      </c>
      <c r="D18612" t="s">
        <v>486</v>
      </c>
      <c r="E18612" s="144" t="s">
        <v>191</v>
      </c>
      <c r="F18612" s="144">
        <v>2035</v>
      </c>
      <c r="G18612" s="147">
        <v>15.721947141882888</v>
      </c>
      <c r="H18612" s="147">
        <v>18.917359999999999</v>
      </c>
      <c r="I18612" s="147">
        <v>22.968</v>
      </c>
      <c r="J18612" s="147">
        <v>26.078139999999998</v>
      </c>
      <c r="K18612" s="147">
        <v>29.161439999999999</v>
      </c>
    </row>
    <row r="18613" spans="2:11" x14ac:dyDescent="0.2">
      <c r="B18613" s="21" t="str">
        <f t="shared" si="290"/>
        <v>SeaforthIce Accretion2040RCP8.5</v>
      </c>
      <c r="C18613" t="s">
        <v>436</v>
      </c>
      <c r="D18613" t="s">
        <v>486</v>
      </c>
      <c r="E18613" s="144" t="s">
        <v>191</v>
      </c>
      <c r="F18613" s="144">
        <v>2040</v>
      </c>
      <c r="G18613" s="147">
        <v>15.732152884915592</v>
      </c>
      <c r="H18613" s="147">
        <v>18.966053333333331</v>
      </c>
      <c r="I18613" s="147">
        <v>23.070666666666668</v>
      </c>
      <c r="J18613" s="147">
        <v>26.202439999999999</v>
      </c>
      <c r="K18613" s="147">
        <v>29.327759999999998</v>
      </c>
    </row>
    <row r="18614" spans="2:11" x14ac:dyDescent="0.2">
      <c r="B18614" s="21" t="str">
        <f t="shared" si="290"/>
        <v>SeaforthIce Accretion2045RCP8.5</v>
      </c>
      <c r="C18614" t="s">
        <v>436</v>
      </c>
      <c r="D18614" t="s">
        <v>486</v>
      </c>
      <c r="E18614" s="144" t="s">
        <v>191</v>
      </c>
      <c r="F18614" s="144">
        <v>2045</v>
      </c>
      <c r="G18614" s="147">
        <v>15.742358627948299</v>
      </c>
      <c r="H18614" s="147">
        <v>19.014746666666667</v>
      </c>
      <c r="I18614" s="147">
        <v>23.173333333333332</v>
      </c>
      <c r="J18614" s="147">
        <v>26.326740000000001</v>
      </c>
      <c r="K18614" s="147">
        <v>29.49408</v>
      </c>
    </row>
    <row r="18615" spans="2:11" x14ac:dyDescent="0.2">
      <c r="B18615" s="21" t="str">
        <f t="shared" si="290"/>
        <v>SeaforthIce Accretion2050RCP8.5</v>
      </c>
      <c r="C18615" t="s">
        <v>436</v>
      </c>
      <c r="D18615" t="s">
        <v>486</v>
      </c>
      <c r="E18615" s="144" t="s">
        <v>191</v>
      </c>
      <c r="F18615" s="144">
        <v>2050</v>
      </c>
      <c r="G18615" s="147">
        <v>15.655609812170301</v>
      </c>
      <c r="H18615" s="147">
        <v>19.002573333333334</v>
      </c>
      <c r="I18615" s="147">
        <v>23.246666666666666</v>
      </c>
      <c r="J18615" s="147">
        <v>26.459326666666669</v>
      </c>
      <c r="K18615" s="147">
        <v>29.688119999999998</v>
      </c>
    </row>
    <row r="18616" spans="2:11" x14ac:dyDescent="0.2">
      <c r="B18616" s="21" t="str">
        <f t="shared" si="290"/>
        <v>SeaforthIce Accretion2055RCP8.5</v>
      </c>
      <c r="C18616" t="s">
        <v>436</v>
      </c>
      <c r="D18616" t="s">
        <v>486</v>
      </c>
      <c r="E18616" s="144" t="s">
        <v>191</v>
      </c>
      <c r="F18616" s="144">
        <v>2055</v>
      </c>
      <c r="G18616" s="147">
        <v>15.5586552533596</v>
      </c>
      <c r="H18616" s="147">
        <v>18.941706666666665</v>
      </c>
      <c r="I18616" s="147">
        <v>23.217333333333336</v>
      </c>
      <c r="J18616" s="147">
        <v>26.467613333333333</v>
      </c>
      <c r="K18616" s="147">
        <v>29.71584</v>
      </c>
    </row>
    <row r="18617" spans="2:11" x14ac:dyDescent="0.2">
      <c r="B18617" s="21" t="str">
        <f t="shared" si="290"/>
        <v>SeaforthIce Accretion2060RCP8.5</v>
      </c>
      <c r="C18617" t="s">
        <v>436</v>
      </c>
      <c r="D18617" t="s">
        <v>486</v>
      </c>
      <c r="E18617" s="144" t="s">
        <v>191</v>
      </c>
      <c r="F18617" s="144">
        <v>2060</v>
      </c>
      <c r="G18617" s="147">
        <v>15.206557118731258</v>
      </c>
      <c r="H18617" s="147">
        <v>18.619113333333331</v>
      </c>
      <c r="I18617" s="147">
        <v>22.916666666666668</v>
      </c>
      <c r="J18617" s="147">
        <v>26.185866666666666</v>
      </c>
      <c r="K18617" s="147">
        <v>29.447879999999998</v>
      </c>
    </row>
    <row r="18618" spans="2:11" x14ac:dyDescent="0.2">
      <c r="B18618" s="21" t="str">
        <f t="shared" si="290"/>
        <v>SeaforthIce Accretion2065RCP8.5</v>
      </c>
      <c r="C18618" t="s">
        <v>436</v>
      </c>
      <c r="D18618" t="s">
        <v>486</v>
      </c>
      <c r="E18618" s="144" t="s">
        <v>191</v>
      </c>
      <c r="F18618" s="144">
        <v>2065</v>
      </c>
      <c r="G18618" s="147">
        <v>14.95141354291362</v>
      </c>
      <c r="H18618" s="147">
        <v>18.357386666666667</v>
      </c>
      <c r="I18618" s="147">
        <v>22.645333333333333</v>
      </c>
      <c r="J18618" s="147">
        <v>25.895833333333332</v>
      </c>
      <c r="K18618" s="147">
        <v>29.152199999999997</v>
      </c>
    </row>
    <row r="18619" spans="2:11" x14ac:dyDescent="0.2">
      <c r="B18619" s="21" t="str">
        <f t="shared" si="290"/>
        <v>SeaforthIce Accretion2070RCP8.5</v>
      </c>
      <c r="C18619" t="s">
        <v>436</v>
      </c>
      <c r="D18619" t="s">
        <v>486</v>
      </c>
      <c r="E18619" s="144" t="s">
        <v>191</v>
      </c>
      <c r="F18619" s="144">
        <v>2070</v>
      </c>
      <c r="G18619" s="147">
        <v>14.226805787591527</v>
      </c>
      <c r="H18619" s="147">
        <v>17.566119999999998</v>
      </c>
      <c r="I18619" s="147">
        <v>21.772666666666666</v>
      </c>
      <c r="J18619" s="147">
        <v>24.95115333333333</v>
      </c>
      <c r="K18619" s="147">
        <v>28.135799999999996</v>
      </c>
    </row>
    <row r="18620" spans="2:11" x14ac:dyDescent="0.2">
      <c r="B18620" s="21" t="str">
        <f t="shared" si="290"/>
        <v>SeaforthIce Accretion2075RCP8.5</v>
      </c>
      <c r="C18620" t="s">
        <v>436</v>
      </c>
      <c r="D18620" t="s">
        <v>486</v>
      </c>
      <c r="E18620" s="144" t="s">
        <v>191</v>
      </c>
      <c r="F18620" s="144">
        <v>2075</v>
      </c>
      <c r="G18620" s="147">
        <v>13.757341608087071</v>
      </c>
      <c r="H18620" s="147">
        <v>17.036580000000001</v>
      </c>
      <c r="I18620" s="147">
        <v>21.171333333333333</v>
      </c>
      <c r="J18620" s="147">
        <v>24.296506666666666</v>
      </c>
      <c r="K18620" s="147">
        <v>27.41508</v>
      </c>
    </row>
    <row r="18621" spans="2:11" x14ac:dyDescent="0.2">
      <c r="B18621" s="21" t="str">
        <f t="shared" si="290"/>
        <v>SeaforthIce Accretion2080RCP8.5</v>
      </c>
      <c r="C18621" t="s">
        <v>436</v>
      </c>
      <c r="D18621" t="s">
        <v>486</v>
      </c>
      <c r="E18621" s="144" t="s">
        <v>191</v>
      </c>
      <c r="F18621" s="144">
        <v>2080</v>
      </c>
      <c r="G18621" s="147">
        <v>13.287877428582616</v>
      </c>
      <c r="H18621" s="147">
        <v>16.50704</v>
      </c>
      <c r="I18621" s="147">
        <v>20.57</v>
      </c>
      <c r="J18621" s="147">
        <v>23.641859999999998</v>
      </c>
      <c r="K18621" s="147">
        <v>26.69436</v>
      </c>
    </row>
    <row r="18622" spans="2:11" x14ac:dyDescent="0.2">
      <c r="B18622" s="21" t="str">
        <f t="shared" si="290"/>
        <v>SeaforthIce Accretion2085RCP8.5</v>
      </c>
      <c r="C18622" t="s">
        <v>436</v>
      </c>
      <c r="D18622" t="s">
        <v>486</v>
      </c>
      <c r="E18622" s="144" t="s">
        <v>191</v>
      </c>
      <c r="F18622" s="144">
        <v>2085</v>
      </c>
      <c r="G18622" s="147">
        <v>12.598989773874992</v>
      </c>
      <c r="H18622" s="147">
        <v>15.694469999999999</v>
      </c>
      <c r="I18622" s="147">
        <v>19.602</v>
      </c>
      <c r="J18622" s="147">
        <v>22.548020000000001</v>
      </c>
      <c r="K18622" s="147">
        <v>25.48854</v>
      </c>
    </row>
    <row r="18623" spans="2:11" x14ac:dyDescent="0.2">
      <c r="B18623" s="21" t="str">
        <f t="shared" si="290"/>
        <v>SeaforthIce Accretion2090RCP8.5</v>
      </c>
      <c r="C18623" t="s">
        <v>436</v>
      </c>
      <c r="D18623" t="s">
        <v>486</v>
      </c>
      <c r="E18623" s="144" t="s">
        <v>191</v>
      </c>
      <c r="F18623" s="144">
        <v>2090</v>
      </c>
      <c r="G18623" s="147">
        <v>11.910102119167368</v>
      </c>
      <c r="H18623" s="147">
        <v>14.881899999999998</v>
      </c>
      <c r="I18623" s="147">
        <v>18.634</v>
      </c>
      <c r="J18623" s="147">
        <v>21.454180000000001</v>
      </c>
      <c r="K18623" s="147">
        <v>24.282719999999998</v>
      </c>
    </row>
    <row r="18624" spans="2:11" x14ac:dyDescent="0.2">
      <c r="B18624" s="21" t="str">
        <f t="shared" si="290"/>
        <v>SeaforthIce Accretion2095RCP8.5</v>
      </c>
      <c r="C18624" t="s">
        <v>436</v>
      </c>
      <c r="D18624" t="s">
        <v>486</v>
      </c>
      <c r="E18624" s="144" t="s">
        <v>191</v>
      </c>
      <c r="F18624" s="144">
        <v>2095</v>
      </c>
      <c r="G18624" s="147">
        <v>11.910102119167368</v>
      </c>
      <c r="H18624" s="147">
        <v>14.881899999999998</v>
      </c>
      <c r="I18624" s="147">
        <v>18.634</v>
      </c>
      <c r="J18624" s="147">
        <v>21.454180000000001</v>
      </c>
      <c r="K18624" s="147">
        <v>24.282719999999998</v>
      </c>
    </row>
    <row r="18625" spans="2:11" x14ac:dyDescent="0.2">
      <c r="B18625" s="21" t="str">
        <f t="shared" si="290"/>
        <v>SeaforthIce Accretion2100RCP8.5</v>
      </c>
      <c r="C18625" t="s">
        <v>436</v>
      </c>
      <c r="D18625" t="s">
        <v>486</v>
      </c>
      <c r="E18625" s="144" t="s">
        <v>191</v>
      </c>
      <c r="F18625" s="144">
        <v>2100</v>
      </c>
      <c r="G18625" s="147">
        <v>11.910102119167368</v>
      </c>
      <c r="H18625" s="147">
        <v>14.881899999999998</v>
      </c>
      <c r="I18625" s="147">
        <v>18.634</v>
      </c>
      <c r="J18625" s="147">
        <v>21.454180000000001</v>
      </c>
      <c r="K18625" s="147">
        <v>24.282719999999998</v>
      </c>
    </row>
    <row r="18626" spans="2:11" x14ac:dyDescent="0.2">
      <c r="B18626" s="21" t="str">
        <f t="shared" si="290"/>
        <v>SeaforthWind2023RCP4.5</v>
      </c>
      <c r="C18626" t="s">
        <v>436</v>
      </c>
      <c r="D18626" t="s">
        <v>1</v>
      </c>
      <c r="E18626" s="144" t="s">
        <v>193</v>
      </c>
      <c r="F18626" s="144">
        <v>2023</v>
      </c>
      <c r="G18626" s="147">
        <v>85.213626775444482</v>
      </c>
      <c r="H18626" s="147">
        <v>91.869119999999995</v>
      </c>
      <c r="I18626" s="147">
        <v>98.891800000000018</v>
      </c>
      <c r="J18626" s="147">
        <v>105.89811400000001</v>
      </c>
      <c r="K18626" s="147">
        <v>112.90423199999998</v>
      </c>
    </row>
    <row r="18627" spans="2:11" x14ac:dyDescent="0.2">
      <c r="B18627" s="21" t="str">
        <f t="shared" si="290"/>
        <v>SeaforthWind2025RCP4.5</v>
      </c>
      <c r="C18627" t="s">
        <v>436</v>
      </c>
      <c r="D18627" t="s">
        <v>1</v>
      </c>
      <c r="E18627" s="144" t="s">
        <v>193</v>
      </c>
      <c r="F18627" s="144">
        <v>2025</v>
      </c>
      <c r="G18627" s="147">
        <v>85.258758123620822</v>
      </c>
      <c r="H18627" s="147">
        <v>91.922285000000002</v>
      </c>
      <c r="I18627" s="147">
        <v>98.955500000000015</v>
      </c>
      <c r="J18627" s="147">
        <v>105.96976833333333</v>
      </c>
      <c r="K18627" s="147">
        <v>112.98615999999998</v>
      </c>
    </row>
    <row r="18628" spans="2:11" x14ac:dyDescent="0.2">
      <c r="B18628" s="21" t="str">
        <f t="shared" si="290"/>
        <v>SeaforthWind2030RCP4.5</v>
      </c>
      <c r="C18628" t="s">
        <v>436</v>
      </c>
      <c r="D18628" t="s">
        <v>1</v>
      </c>
      <c r="E18628" s="144" t="s">
        <v>193</v>
      </c>
      <c r="F18628" s="144">
        <v>2030</v>
      </c>
      <c r="G18628" s="147">
        <v>85.303889471797149</v>
      </c>
      <c r="H18628" s="147">
        <v>91.975449999999995</v>
      </c>
      <c r="I18628" s="147">
        <v>99.019200000000012</v>
      </c>
      <c r="J18628" s="147">
        <v>106.04142266666668</v>
      </c>
      <c r="K18628" s="147">
        <v>113.06808799999997</v>
      </c>
    </row>
    <row r="18629" spans="2:11" x14ac:dyDescent="0.2">
      <c r="B18629" s="21" t="str">
        <f t="shared" si="290"/>
        <v>SeaforthWind2035RCP4.5</v>
      </c>
      <c r="C18629" t="s">
        <v>436</v>
      </c>
      <c r="D18629" t="s">
        <v>1</v>
      </c>
      <c r="E18629" s="144" t="s">
        <v>193</v>
      </c>
      <c r="F18629" s="144">
        <v>2035</v>
      </c>
      <c r="G18629" s="147">
        <v>85.349020819973489</v>
      </c>
      <c r="H18629" s="147">
        <v>92.028615000000002</v>
      </c>
      <c r="I18629" s="147">
        <v>99.082899999999995</v>
      </c>
      <c r="J18629" s="147">
        <v>106.113077</v>
      </c>
      <c r="K18629" s="147">
        <v>113.15001599999998</v>
      </c>
    </row>
    <row r="18630" spans="2:11" x14ac:dyDescent="0.2">
      <c r="B18630" s="21" t="str">
        <f t="shared" si="290"/>
        <v>SeaforthWind2040RCP4.5</v>
      </c>
      <c r="C18630" t="s">
        <v>436</v>
      </c>
      <c r="D18630" t="s">
        <v>1</v>
      </c>
      <c r="E18630" s="144" t="s">
        <v>193</v>
      </c>
      <c r="F18630" s="144">
        <v>2040</v>
      </c>
      <c r="G18630" s="147">
        <v>85.39415216814983</v>
      </c>
      <c r="H18630" s="147">
        <v>92.081780000000009</v>
      </c>
      <c r="I18630" s="147">
        <v>99.146599999999992</v>
      </c>
      <c r="J18630" s="147">
        <v>106.18473133333333</v>
      </c>
      <c r="K18630" s="147">
        <v>113.23194399999998</v>
      </c>
    </row>
    <row r="18631" spans="2:11" x14ac:dyDescent="0.2">
      <c r="B18631" s="21" t="str">
        <f t="shared" si="290"/>
        <v>SeaforthWind2045RCP4.5</v>
      </c>
      <c r="C18631" t="s">
        <v>436</v>
      </c>
      <c r="D18631" t="s">
        <v>1</v>
      </c>
      <c r="E18631" s="144" t="s">
        <v>193</v>
      </c>
      <c r="F18631" s="144">
        <v>2045</v>
      </c>
      <c r="G18631" s="147">
        <v>85.439283516326157</v>
      </c>
      <c r="H18631" s="147">
        <v>92.134945000000002</v>
      </c>
      <c r="I18631" s="147">
        <v>99.210299999999989</v>
      </c>
      <c r="J18631" s="147">
        <v>106.25638566666667</v>
      </c>
      <c r="K18631" s="147">
        <v>113.31387199999998</v>
      </c>
    </row>
    <row r="18632" spans="2:11" x14ac:dyDescent="0.2">
      <c r="B18632" s="21" t="str">
        <f t="shared" si="290"/>
        <v>SeaforthWind2050RCP4.5</v>
      </c>
      <c r="C18632" t="s">
        <v>436</v>
      </c>
      <c r="D18632" t="s">
        <v>1</v>
      </c>
      <c r="E18632" s="144" t="s">
        <v>193</v>
      </c>
      <c r="F18632" s="144">
        <v>2050</v>
      </c>
      <c r="G18632" s="147">
        <v>85.492876992285559</v>
      </c>
      <c r="H18632" s="147">
        <v>92.193578400000007</v>
      </c>
      <c r="I18632" s="147">
        <v>99.273999999999987</v>
      </c>
      <c r="J18632" s="147">
        <v>106.32594280000001</v>
      </c>
      <c r="K18632" s="147">
        <v>113.38686239999998</v>
      </c>
    </row>
    <row r="18633" spans="2:11" x14ac:dyDescent="0.2">
      <c r="B18633" s="21" t="str">
        <f t="shared" si="290"/>
        <v>SeaforthWind2055RCP4.5</v>
      </c>
      <c r="C18633" t="s">
        <v>436</v>
      </c>
      <c r="D18633" t="s">
        <v>1</v>
      </c>
      <c r="E18633" s="144" t="s">
        <v>193</v>
      </c>
      <c r="F18633" s="144">
        <v>2055</v>
      </c>
      <c r="G18633" s="147">
        <v>85.501339120068621</v>
      </c>
      <c r="H18633" s="147">
        <v>92.199046800000005</v>
      </c>
      <c r="I18633" s="147">
        <v>99.273999999999987</v>
      </c>
      <c r="J18633" s="147">
        <v>106.3238456</v>
      </c>
      <c r="K18633" s="147">
        <v>113.37792479999997</v>
      </c>
    </row>
    <row r="18634" spans="2:11" x14ac:dyDescent="0.2">
      <c r="B18634" s="21" t="str">
        <f t="shared" si="290"/>
        <v>SeaforthWind2060RCP4.5</v>
      </c>
      <c r="C18634" t="s">
        <v>436</v>
      </c>
      <c r="D18634" t="s">
        <v>1</v>
      </c>
      <c r="E18634" s="144" t="s">
        <v>193</v>
      </c>
      <c r="F18634" s="144">
        <v>2060</v>
      </c>
      <c r="G18634" s="147">
        <v>85.509801247851684</v>
      </c>
      <c r="H18634" s="147">
        <v>92.204515200000003</v>
      </c>
      <c r="I18634" s="147">
        <v>99.273999999999987</v>
      </c>
      <c r="J18634" s="147">
        <v>106.3217484</v>
      </c>
      <c r="K18634" s="147">
        <v>113.36898719999998</v>
      </c>
    </row>
    <row r="18635" spans="2:11" x14ac:dyDescent="0.2">
      <c r="B18635" s="21" t="str">
        <f t="shared" si="290"/>
        <v>SeaforthWind2065RCP4.5</v>
      </c>
      <c r="C18635" t="s">
        <v>436</v>
      </c>
      <c r="D18635" t="s">
        <v>1</v>
      </c>
      <c r="E18635" s="144" t="s">
        <v>193</v>
      </c>
      <c r="F18635" s="144">
        <v>2065</v>
      </c>
      <c r="G18635" s="147">
        <v>85.518263375634746</v>
      </c>
      <c r="H18635" s="147">
        <v>92.209983600000001</v>
      </c>
      <c r="I18635" s="147">
        <v>99.273999999999987</v>
      </c>
      <c r="J18635" s="147">
        <v>106.3196512</v>
      </c>
      <c r="K18635" s="147">
        <v>113.36004959999997</v>
      </c>
    </row>
    <row r="18636" spans="2:11" x14ac:dyDescent="0.2">
      <c r="B18636" s="21" t="str">
        <f t="shared" ref="B18636:B18699" si="291">C18636&amp;D18636&amp;F18636&amp;E18636</f>
        <v>SeaforthWind2070RCP4.5</v>
      </c>
      <c r="C18636" t="s">
        <v>436</v>
      </c>
      <c r="D18636" t="s">
        <v>1</v>
      </c>
      <c r="E18636" s="144" t="s">
        <v>193</v>
      </c>
      <c r="F18636" s="144">
        <v>2070</v>
      </c>
      <c r="G18636" s="147">
        <v>85.526725503417808</v>
      </c>
      <c r="H18636" s="147">
        <v>92.215451999999999</v>
      </c>
      <c r="I18636" s="147">
        <v>99.273999999999987</v>
      </c>
      <c r="J18636" s="147">
        <v>106.317554</v>
      </c>
      <c r="K18636" s="147">
        <v>113.35111199999997</v>
      </c>
    </row>
    <row r="18637" spans="2:11" x14ac:dyDescent="0.2">
      <c r="B18637" s="21" t="str">
        <f t="shared" si="291"/>
        <v>SeaforthWind2075RCP4.5</v>
      </c>
      <c r="C18637" t="s">
        <v>436</v>
      </c>
      <c r="D18637" t="s">
        <v>1</v>
      </c>
      <c r="E18637" s="144" t="s">
        <v>193</v>
      </c>
      <c r="F18637" s="144">
        <v>2075</v>
      </c>
      <c r="G18637" s="147">
        <v>85.621219263662013</v>
      </c>
      <c r="H18637" s="147">
        <v>92.344566999999998</v>
      </c>
      <c r="I18637" s="147">
        <v>99.448766666666657</v>
      </c>
      <c r="J18637" s="147">
        <v>106.53076933333334</v>
      </c>
      <c r="K18637" s="147">
        <v>113.60434399999997</v>
      </c>
    </row>
    <row r="18638" spans="2:11" x14ac:dyDescent="0.2">
      <c r="B18638" s="21" t="str">
        <f t="shared" si="291"/>
        <v>SeaforthWind2080RCP4.5</v>
      </c>
      <c r="C18638" t="s">
        <v>436</v>
      </c>
      <c r="D18638" t="s">
        <v>1</v>
      </c>
      <c r="E18638" s="144" t="s">
        <v>193</v>
      </c>
      <c r="F18638" s="144">
        <v>2080</v>
      </c>
      <c r="G18638" s="147">
        <v>85.715713023906218</v>
      </c>
      <c r="H18638" s="147">
        <v>92.473681999999997</v>
      </c>
      <c r="I18638" s="147">
        <v>99.623533333333327</v>
      </c>
      <c r="J18638" s="147">
        <v>106.74398466666666</v>
      </c>
      <c r="K18638" s="147">
        <v>113.85757599999998</v>
      </c>
    </row>
    <row r="18639" spans="2:11" x14ac:dyDescent="0.2">
      <c r="B18639" s="21" t="str">
        <f t="shared" si="291"/>
        <v>SeaforthWind2085RCP4.5</v>
      </c>
      <c r="C18639" t="s">
        <v>436</v>
      </c>
      <c r="D18639" t="s">
        <v>1</v>
      </c>
      <c r="E18639" s="144" t="s">
        <v>193</v>
      </c>
      <c r="F18639" s="144">
        <v>2085</v>
      </c>
      <c r="G18639" s="147">
        <v>85.810206784150438</v>
      </c>
      <c r="H18639" s="147">
        <v>92.60279700000001</v>
      </c>
      <c r="I18639" s="147">
        <v>99.798299999999998</v>
      </c>
      <c r="J18639" s="147">
        <v>106.9572</v>
      </c>
      <c r="K18639" s="147">
        <v>114.11080799999998</v>
      </c>
    </row>
    <row r="18640" spans="2:11" x14ac:dyDescent="0.2">
      <c r="B18640" s="21" t="str">
        <f t="shared" si="291"/>
        <v>SeaforthWind2090RCP4.5</v>
      </c>
      <c r="C18640" t="s">
        <v>436</v>
      </c>
      <c r="D18640" t="s">
        <v>1</v>
      </c>
      <c r="E18640" s="144" t="s">
        <v>193</v>
      </c>
      <c r="F18640" s="144">
        <v>2090</v>
      </c>
      <c r="G18640" s="147">
        <v>85.904700544394643</v>
      </c>
      <c r="H18640" s="147">
        <v>92.731912000000008</v>
      </c>
      <c r="I18640" s="147">
        <v>99.973066666666668</v>
      </c>
      <c r="J18640" s="147">
        <v>107.17041533333334</v>
      </c>
      <c r="K18640" s="147">
        <v>114.36403999999997</v>
      </c>
    </row>
    <row r="18641" spans="2:11" x14ac:dyDescent="0.2">
      <c r="B18641" s="21" t="str">
        <f t="shared" si="291"/>
        <v>SeaforthWind2095RCP4.5</v>
      </c>
      <c r="C18641" t="s">
        <v>436</v>
      </c>
      <c r="D18641" t="s">
        <v>1</v>
      </c>
      <c r="E18641" s="144" t="s">
        <v>193</v>
      </c>
      <c r="F18641" s="144">
        <v>2095</v>
      </c>
      <c r="G18641" s="147">
        <v>85.999194304638849</v>
      </c>
      <c r="H18641" s="147">
        <v>92.861027000000007</v>
      </c>
      <c r="I18641" s="147">
        <v>100.14783333333334</v>
      </c>
      <c r="J18641" s="147">
        <v>107.38363066666666</v>
      </c>
      <c r="K18641" s="147">
        <v>114.61727199999999</v>
      </c>
    </row>
    <row r="18642" spans="2:11" x14ac:dyDescent="0.2">
      <c r="B18642" s="21" t="str">
        <f t="shared" si="291"/>
        <v>SeaforthWind2100RCP4.5</v>
      </c>
      <c r="C18642" t="s">
        <v>436</v>
      </c>
      <c r="D18642" t="s">
        <v>1</v>
      </c>
      <c r="E18642" s="144" t="s">
        <v>193</v>
      </c>
      <c r="F18642" s="144">
        <v>2100</v>
      </c>
      <c r="G18642" s="147">
        <v>86.093688064883054</v>
      </c>
      <c r="H18642" s="147">
        <v>92.990142000000006</v>
      </c>
      <c r="I18642" s="147">
        <v>100.32260000000001</v>
      </c>
      <c r="J18642" s="147">
        <v>107.596846</v>
      </c>
      <c r="K18642" s="147">
        <v>114.87050399999998</v>
      </c>
    </row>
    <row r="18643" spans="2:11" x14ac:dyDescent="0.2">
      <c r="B18643" s="21" t="str">
        <f t="shared" si="291"/>
        <v>SeaforthWind2023RCP6.0</v>
      </c>
      <c r="C18643" t="s">
        <v>436</v>
      </c>
      <c r="D18643" t="s">
        <v>1</v>
      </c>
      <c r="E18643" s="144" t="s">
        <v>192</v>
      </c>
      <c r="F18643" s="144">
        <v>2023</v>
      </c>
      <c r="G18643" s="147">
        <v>85.213626775444482</v>
      </c>
      <c r="H18643" s="147">
        <v>91.869119999999995</v>
      </c>
      <c r="I18643" s="147">
        <v>98.891800000000018</v>
      </c>
      <c r="J18643" s="147">
        <v>105.89811400000001</v>
      </c>
      <c r="K18643" s="147">
        <v>112.90423199999998</v>
      </c>
    </row>
    <row r="18644" spans="2:11" x14ac:dyDescent="0.2">
      <c r="B18644" s="21" t="str">
        <f t="shared" si="291"/>
        <v>SeaforthWind2025RCP6.0</v>
      </c>
      <c r="C18644" t="s">
        <v>436</v>
      </c>
      <c r="D18644" t="s">
        <v>1</v>
      </c>
      <c r="E18644" s="144" t="s">
        <v>192</v>
      </c>
      <c r="F18644" s="144">
        <v>2025</v>
      </c>
      <c r="G18644" s="147">
        <v>85.258758123620822</v>
      </c>
      <c r="H18644" s="147">
        <v>91.922285000000002</v>
      </c>
      <c r="I18644" s="147">
        <v>98.955500000000015</v>
      </c>
      <c r="J18644" s="147">
        <v>105.96976833333333</v>
      </c>
      <c r="K18644" s="147">
        <v>112.98615999999998</v>
      </c>
    </row>
    <row r="18645" spans="2:11" x14ac:dyDescent="0.2">
      <c r="B18645" s="21" t="str">
        <f t="shared" si="291"/>
        <v>SeaforthWind2030RCP6.0</v>
      </c>
      <c r="C18645" t="s">
        <v>436</v>
      </c>
      <c r="D18645" t="s">
        <v>1</v>
      </c>
      <c r="E18645" s="144" t="s">
        <v>192</v>
      </c>
      <c r="F18645" s="144">
        <v>2030</v>
      </c>
      <c r="G18645" s="147">
        <v>85.303889471797149</v>
      </c>
      <c r="H18645" s="147">
        <v>91.975449999999995</v>
      </c>
      <c r="I18645" s="147">
        <v>99.019200000000012</v>
      </c>
      <c r="J18645" s="147">
        <v>106.04142266666668</v>
      </c>
      <c r="K18645" s="147">
        <v>113.06808799999997</v>
      </c>
    </row>
    <row r="18646" spans="2:11" x14ac:dyDescent="0.2">
      <c r="B18646" s="21" t="str">
        <f t="shared" si="291"/>
        <v>SeaforthWind2035RCP6.0</v>
      </c>
      <c r="C18646" t="s">
        <v>436</v>
      </c>
      <c r="D18646" t="s">
        <v>1</v>
      </c>
      <c r="E18646" s="144" t="s">
        <v>192</v>
      </c>
      <c r="F18646" s="144">
        <v>2035</v>
      </c>
      <c r="G18646" s="147">
        <v>85.349020819973489</v>
      </c>
      <c r="H18646" s="147">
        <v>92.028615000000002</v>
      </c>
      <c r="I18646" s="147">
        <v>99.082899999999995</v>
      </c>
      <c r="J18646" s="147">
        <v>106.113077</v>
      </c>
      <c r="K18646" s="147">
        <v>113.15001599999998</v>
      </c>
    </row>
    <row r="18647" spans="2:11" x14ac:dyDescent="0.2">
      <c r="B18647" s="21" t="str">
        <f t="shared" si="291"/>
        <v>SeaforthWind2040RCP6.0</v>
      </c>
      <c r="C18647" t="s">
        <v>436</v>
      </c>
      <c r="D18647" t="s">
        <v>1</v>
      </c>
      <c r="E18647" s="144" t="s">
        <v>192</v>
      </c>
      <c r="F18647" s="144">
        <v>2040</v>
      </c>
      <c r="G18647" s="147">
        <v>85.39415216814983</v>
      </c>
      <c r="H18647" s="147">
        <v>92.081780000000009</v>
      </c>
      <c r="I18647" s="147">
        <v>99.146599999999992</v>
      </c>
      <c r="J18647" s="147">
        <v>106.18473133333333</v>
      </c>
      <c r="K18647" s="147">
        <v>113.23194399999998</v>
      </c>
    </row>
    <row r="18648" spans="2:11" x14ac:dyDescent="0.2">
      <c r="B18648" s="21" t="str">
        <f t="shared" si="291"/>
        <v>SeaforthWind2045RCP6.0</v>
      </c>
      <c r="C18648" t="s">
        <v>436</v>
      </c>
      <c r="D18648" t="s">
        <v>1</v>
      </c>
      <c r="E18648" s="144" t="s">
        <v>192</v>
      </c>
      <c r="F18648" s="144">
        <v>2045</v>
      </c>
      <c r="G18648" s="147">
        <v>85.439283516326157</v>
      </c>
      <c r="H18648" s="147">
        <v>92.134945000000002</v>
      </c>
      <c r="I18648" s="147">
        <v>99.210299999999989</v>
      </c>
      <c r="J18648" s="147">
        <v>106.25638566666667</v>
      </c>
      <c r="K18648" s="147">
        <v>113.31387199999998</v>
      </c>
    </row>
    <row r="18649" spans="2:11" x14ac:dyDescent="0.2">
      <c r="B18649" s="21" t="str">
        <f t="shared" si="291"/>
        <v>SeaforthWind2050RCP6.0</v>
      </c>
      <c r="C18649" t="s">
        <v>436</v>
      </c>
      <c r="D18649" t="s">
        <v>1</v>
      </c>
      <c r="E18649" s="144" t="s">
        <v>192</v>
      </c>
      <c r="F18649" s="144">
        <v>2050</v>
      </c>
      <c r="G18649" s="147">
        <v>85.492876992285559</v>
      </c>
      <c r="H18649" s="147">
        <v>92.193578400000007</v>
      </c>
      <c r="I18649" s="147">
        <v>99.273999999999987</v>
      </c>
      <c r="J18649" s="147">
        <v>106.32594280000001</v>
      </c>
      <c r="K18649" s="147">
        <v>113.38686239999998</v>
      </c>
    </row>
    <row r="18650" spans="2:11" x14ac:dyDescent="0.2">
      <c r="B18650" s="21" t="str">
        <f t="shared" si="291"/>
        <v>SeaforthWind2055RCP6.0</v>
      </c>
      <c r="C18650" t="s">
        <v>436</v>
      </c>
      <c r="D18650" t="s">
        <v>1</v>
      </c>
      <c r="E18650" s="144" t="s">
        <v>192</v>
      </c>
      <c r="F18650" s="144">
        <v>2055</v>
      </c>
      <c r="G18650" s="147">
        <v>85.501339120068621</v>
      </c>
      <c r="H18650" s="147">
        <v>92.199046800000005</v>
      </c>
      <c r="I18650" s="147">
        <v>99.273999999999987</v>
      </c>
      <c r="J18650" s="147">
        <v>106.3238456</v>
      </c>
      <c r="K18650" s="147">
        <v>113.37792479999997</v>
      </c>
    </row>
    <row r="18651" spans="2:11" x14ac:dyDescent="0.2">
      <c r="B18651" s="21" t="str">
        <f t="shared" si="291"/>
        <v>SeaforthWind2060RCP6.0</v>
      </c>
      <c r="C18651" t="s">
        <v>436</v>
      </c>
      <c r="D18651" t="s">
        <v>1</v>
      </c>
      <c r="E18651" s="144" t="s">
        <v>192</v>
      </c>
      <c r="F18651" s="144">
        <v>2060</v>
      </c>
      <c r="G18651" s="147">
        <v>85.509801247851684</v>
      </c>
      <c r="H18651" s="147">
        <v>92.204515200000003</v>
      </c>
      <c r="I18651" s="147">
        <v>99.273999999999987</v>
      </c>
      <c r="J18651" s="147">
        <v>106.3217484</v>
      </c>
      <c r="K18651" s="147">
        <v>113.36898719999998</v>
      </c>
    </row>
    <row r="18652" spans="2:11" x14ac:dyDescent="0.2">
      <c r="B18652" s="21" t="str">
        <f t="shared" si="291"/>
        <v>SeaforthWind2065RCP6.0</v>
      </c>
      <c r="C18652" t="s">
        <v>436</v>
      </c>
      <c r="D18652" t="s">
        <v>1</v>
      </c>
      <c r="E18652" s="144" t="s">
        <v>192</v>
      </c>
      <c r="F18652" s="144">
        <v>2065</v>
      </c>
      <c r="G18652" s="147">
        <v>85.518263375634746</v>
      </c>
      <c r="H18652" s="147">
        <v>92.209983600000001</v>
      </c>
      <c r="I18652" s="147">
        <v>99.273999999999987</v>
      </c>
      <c r="J18652" s="147">
        <v>106.3196512</v>
      </c>
      <c r="K18652" s="147">
        <v>113.36004959999997</v>
      </c>
    </row>
    <row r="18653" spans="2:11" x14ac:dyDescent="0.2">
      <c r="B18653" s="21" t="str">
        <f t="shared" si="291"/>
        <v>SeaforthWind2070RCP6.0</v>
      </c>
      <c r="C18653" t="s">
        <v>436</v>
      </c>
      <c r="D18653" t="s">
        <v>1</v>
      </c>
      <c r="E18653" s="144" t="s">
        <v>192</v>
      </c>
      <c r="F18653" s="144">
        <v>2070</v>
      </c>
      <c r="G18653" s="147">
        <v>85.526725503417808</v>
      </c>
      <c r="H18653" s="147">
        <v>92.215451999999999</v>
      </c>
      <c r="I18653" s="147">
        <v>99.273999999999987</v>
      </c>
      <c r="J18653" s="147">
        <v>106.317554</v>
      </c>
      <c r="K18653" s="147">
        <v>113.35111199999997</v>
      </c>
    </row>
    <row r="18654" spans="2:11" x14ac:dyDescent="0.2">
      <c r="B18654" s="21" t="str">
        <f t="shared" si="291"/>
        <v>SeaforthWind2075RCP6.0</v>
      </c>
      <c r="C18654" t="s">
        <v>436</v>
      </c>
      <c r="D18654" t="s">
        <v>1</v>
      </c>
      <c r="E18654" s="144" t="s">
        <v>192</v>
      </c>
      <c r="F18654" s="144">
        <v>2075</v>
      </c>
      <c r="G18654" s="147">
        <v>85.668466143784116</v>
      </c>
      <c r="H18654" s="147">
        <v>92.409124500000004</v>
      </c>
      <c r="I18654" s="147">
        <v>99.536149999999992</v>
      </c>
      <c r="J18654" s="147">
        <v>106.637377</v>
      </c>
      <c r="K18654" s="147">
        <v>113.73095999999998</v>
      </c>
    </row>
    <row r="18655" spans="2:11" x14ac:dyDescent="0.2">
      <c r="B18655" s="21" t="str">
        <f t="shared" si="291"/>
        <v>SeaforthWind2080RCP6.0</v>
      </c>
      <c r="C18655" t="s">
        <v>436</v>
      </c>
      <c r="D18655" t="s">
        <v>1</v>
      </c>
      <c r="E18655" s="144" t="s">
        <v>192</v>
      </c>
      <c r="F18655" s="144">
        <v>2080</v>
      </c>
      <c r="G18655" s="147">
        <v>85.810206784150438</v>
      </c>
      <c r="H18655" s="147">
        <v>92.60279700000001</v>
      </c>
      <c r="I18655" s="147">
        <v>99.798299999999998</v>
      </c>
      <c r="J18655" s="147">
        <v>106.9572</v>
      </c>
      <c r="K18655" s="147">
        <v>114.11080799999998</v>
      </c>
    </row>
    <row r="18656" spans="2:11" x14ac:dyDescent="0.2">
      <c r="B18656" s="21" t="str">
        <f t="shared" si="291"/>
        <v>SeaforthWind2085RCP6.0</v>
      </c>
      <c r="C18656" t="s">
        <v>436</v>
      </c>
      <c r="D18656" t="s">
        <v>1</v>
      </c>
      <c r="E18656" s="144" t="s">
        <v>192</v>
      </c>
      <c r="F18656" s="144">
        <v>2085</v>
      </c>
      <c r="G18656" s="147">
        <v>85.951947424516746</v>
      </c>
      <c r="H18656" s="147">
        <v>92.796469500000001</v>
      </c>
      <c r="I18656" s="147">
        <v>100.06045</v>
      </c>
      <c r="J18656" s="147">
        <v>107.277023</v>
      </c>
      <c r="K18656" s="147">
        <v>114.49065599999997</v>
      </c>
    </row>
    <row r="18657" spans="2:11" x14ac:dyDescent="0.2">
      <c r="B18657" s="21" t="str">
        <f t="shared" si="291"/>
        <v>SeaforthWind2090RCP6.0</v>
      </c>
      <c r="C18657" t="s">
        <v>436</v>
      </c>
      <c r="D18657" t="s">
        <v>1</v>
      </c>
      <c r="E18657" s="144" t="s">
        <v>192</v>
      </c>
      <c r="F18657" s="144">
        <v>2090</v>
      </c>
      <c r="G18657" s="147">
        <v>86.468842396598845</v>
      </c>
      <c r="H18657" s="147">
        <v>93.451918000000006</v>
      </c>
      <c r="I18657" s="147">
        <v>100.88773333333333</v>
      </c>
      <c r="J18657" s="147">
        <v>108.25047333333333</v>
      </c>
      <c r="K18657" s="147">
        <v>115.61902799999999</v>
      </c>
    </row>
    <row r="18658" spans="2:11" x14ac:dyDescent="0.2">
      <c r="B18658" s="21" t="str">
        <f t="shared" si="291"/>
        <v>SeaforthWind2095RCP6.0</v>
      </c>
      <c r="C18658" t="s">
        <v>436</v>
      </c>
      <c r="D18658" t="s">
        <v>1</v>
      </c>
      <c r="E18658" s="144" t="s">
        <v>192</v>
      </c>
      <c r="F18658" s="144">
        <v>2095</v>
      </c>
      <c r="G18658" s="147">
        <v>86.843996728314622</v>
      </c>
      <c r="H18658" s="147">
        <v>93.913694000000007</v>
      </c>
      <c r="I18658" s="147">
        <v>101.45286666666667</v>
      </c>
      <c r="J18658" s="147">
        <v>108.90410066666666</v>
      </c>
      <c r="K18658" s="147">
        <v>116.36755199999998</v>
      </c>
    </row>
    <row r="18659" spans="2:11" x14ac:dyDescent="0.2">
      <c r="B18659" s="21" t="str">
        <f t="shared" si="291"/>
        <v>SeaforthWind2100RCP6.0</v>
      </c>
      <c r="C18659" t="s">
        <v>436</v>
      </c>
      <c r="D18659" t="s">
        <v>1</v>
      </c>
      <c r="E18659" s="144" t="s">
        <v>192</v>
      </c>
      <c r="F18659" s="144">
        <v>2100</v>
      </c>
      <c r="G18659" s="147">
        <v>87.219151060030413</v>
      </c>
      <c r="H18659" s="147">
        <v>94.375470000000007</v>
      </c>
      <c r="I18659" s="147">
        <v>102.01799999999999</v>
      </c>
      <c r="J18659" s="147">
        <v>109.557728</v>
      </c>
      <c r="K18659" s="147">
        <v>117.11607599999998</v>
      </c>
    </row>
    <row r="18660" spans="2:11" x14ac:dyDescent="0.2">
      <c r="B18660" s="21" t="str">
        <f t="shared" si="291"/>
        <v>SeaforthWind2023RCP8.5</v>
      </c>
      <c r="C18660" t="s">
        <v>436</v>
      </c>
      <c r="D18660" t="s">
        <v>1</v>
      </c>
      <c r="E18660" s="144" t="s">
        <v>191</v>
      </c>
      <c r="F18660" s="144">
        <v>2023</v>
      </c>
      <c r="G18660" s="147">
        <v>85.213626775444482</v>
      </c>
      <c r="H18660" s="147">
        <v>91.869119999999995</v>
      </c>
      <c r="I18660" s="147">
        <v>98.891800000000018</v>
      </c>
      <c r="J18660" s="147">
        <v>105.89811400000001</v>
      </c>
      <c r="K18660" s="147">
        <v>112.90423199999998</v>
      </c>
    </row>
    <row r="18661" spans="2:11" x14ac:dyDescent="0.2">
      <c r="B18661" s="21" t="str">
        <f t="shared" si="291"/>
        <v>SeaforthWind2025RCP8.5</v>
      </c>
      <c r="C18661" t="s">
        <v>436</v>
      </c>
      <c r="D18661" t="s">
        <v>1</v>
      </c>
      <c r="E18661" s="144" t="s">
        <v>191</v>
      </c>
      <c r="F18661" s="144">
        <v>2025</v>
      </c>
      <c r="G18661" s="147">
        <v>85.303889471797149</v>
      </c>
      <c r="H18661" s="147">
        <v>91.975449999999995</v>
      </c>
      <c r="I18661" s="147">
        <v>99.019200000000012</v>
      </c>
      <c r="J18661" s="147">
        <v>106.04142266666668</v>
      </c>
      <c r="K18661" s="147">
        <v>113.06808799999997</v>
      </c>
    </row>
    <row r="18662" spans="2:11" x14ac:dyDescent="0.2">
      <c r="B18662" s="21" t="str">
        <f t="shared" si="291"/>
        <v>SeaforthWind2030RCP8.5</v>
      </c>
      <c r="C18662" t="s">
        <v>436</v>
      </c>
      <c r="D18662" t="s">
        <v>1</v>
      </c>
      <c r="E18662" s="144" t="s">
        <v>191</v>
      </c>
      <c r="F18662" s="144">
        <v>2030</v>
      </c>
      <c r="G18662" s="147">
        <v>85.39415216814983</v>
      </c>
      <c r="H18662" s="147">
        <v>92.081780000000009</v>
      </c>
      <c r="I18662" s="147">
        <v>99.146599999999992</v>
      </c>
      <c r="J18662" s="147">
        <v>106.18473133333333</v>
      </c>
      <c r="K18662" s="147">
        <v>113.23194399999998</v>
      </c>
    </row>
    <row r="18663" spans="2:11" x14ac:dyDescent="0.2">
      <c r="B18663" s="21" t="str">
        <f t="shared" si="291"/>
        <v>SeaforthWind2035RCP8.5</v>
      </c>
      <c r="C18663" t="s">
        <v>436</v>
      </c>
      <c r="D18663" t="s">
        <v>1</v>
      </c>
      <c r="E18663" s="144" t="s">
        <v>191</v>
      </c>
      <c r="F18663" s="144">
        <v>2035</v>
      </c>
      <c r="G18663" s="147">
        <v>85.484414864502497</v>
      </c>
      <c r="H18663" s="147">
        <v>92.188110000000009</v>
      </c>
      <c r="I18663" s="147">
        <v>99.273999999999987</v>
      </c>
      <c r="J18663" s="147">
        <v>106.32804</v>
      </c>
      <c r="K18663" s="147">
        <v>113.39579999999998</v>
      </c>
    </row>
    <row r="18664" spans="2:11" x14ac:dyDescent="0.2">
      <c r="B18664" s="21" t="str">
        <f t="shared" si="291"/>
        <v>SeaforthWind2040RCP8.5</v>
      </c>
      <c r="C18664" t="s">
        <v>436</v>
      </c>
      <c r="D18664" t="s">
        <v>1</v>
      </c>
      <c r="E18664" s="144" t="s">
        <v>191</v>
      </c>
      <c r="F18664" s="144">
        <v>2040</v>
      </c>
      <c r="G18664" s="147">
        <v>85.498518410807606</v>
      </c>
      <c r="H18664" s="147">
        <v>92.197224000000006</v>
      </c>
      <c r="I18664" s="147">
        <v>99.273999999999987</v>
      </c>
      <c r="J18664" s="147">
        <v>106.32454466666667</v>
      </c>
      <c r="K18664" s="147">
        <v>113.38090399999997</v>
      </c>
    </row>
    <row r="18665" spans="2:11" x14ac:dyDescent="0.2">
      <c r="B18665" s="21" t="str">
        <f t="shared" si="291"/>
        <v>SeaforthWind2045RCP8.5</v>
      </c>
      <c r="C18665" t="s">
        <v>436</v>
      </c>
      <c r="D18665" t="s">
        <v>1</v>
      </c>
      <c r="E18665" s="144" t="s">
        <v>191</v>
      </c>
      <c r="F18665" s="144">
        <v>2045</v>
      </c>
      <c r="G18665" s="147">
        <v>85.5126219571127</v>
      </c>
      <c r="H18665" s="147">
        <v>92.206338000000002</v>
      </c>
      <c r="I18665" s="147">
        <v>99.273999999999987</v>
      </c>
      <c r="J18665" s="147">
        <v>106.32104933333333</v>
      </c>
      <c r="K18665" s="147">
        <v>113.36600799999998</v>
      </c>
    </row>
    <row r="18666" spans="2:11" x14ac:dyDescent="0.2">
      <c r="B18666" s="21" t="str">
        <f t="shared" si="291"/>
        <v>SeaforthWind2050RCP8.5</v>
      </c>
      <c r="C18666" t="s">
        <v>436</v>
      </c>
      <c r="D18666" t="s">
        <v>1</v>
      </c>
      <c r="E18666" s="144" t="s">
        <v>191</v>
      </c>
      <c r="F18666" s="144">
        <v>2050</v>
      </c>
      <c r="G18666" s="147">
        <v>85.715713023906218</v>
      </c>
      <c r="H18666" s="147">
        <v>92.473681999999997</v>
      </c>
      <c r="I18666" s="147">
        <v>99.623533333333327</v>
      </c>
      <c r="J18666" s="147">
        <v>106.74398466666666</v>
      </c>
      <c r="K18666" s="147">
        <v>113.85757599999998</v>
      </c>
    </row>
    <row r="18667" spans="2:11" x14ac:dyDescent="0.2">
      <c r="B18667" s="21" t="str">
        <f t="shared" si="291"/>
        <v>SeaforthWind2055RCP8.5</v>
      </c>
      <c r="C18667" t="s">
        <v>436</v>
      </c>
      <c r="D18667" t="s">
        <v>1</v>
      </c>
      <c r="E18667" s="144" t="s">
        <v>191</v>
      </c>
      <c r="F18667" s="144">
        <v>2055</v>
      </c>
      <c r="G18667" s="147">
        <v>85.904700544394643</v>
      </c>
      <c r="H18667" s="147">
        <v>92.731912000000008</v>
      </c>
      <c r="I18667" s="147">
        <v>99.973066666666668</v>
      </c>
      <c r="J18667" s="147">
        <v>107.17041533333334</v>
      </c>
      <c r="K18667" s="147">
        <v>114.36403999999997</v>
      </c>
    </row>
    <row r="18668" spans="2:11" x14ac:dyDescent="0.2">
      <c r="B18668" s="21" t="str">
        <f t="shared" si="291"/>
        <v>SeaforthWind2060RCP8.5</v>
      </c>
      <c r="C18668" t="s">
        <v>436</v>
      </c>
      <c r="D18668" t="s">
        <v>1</v>
      </c>
      <c r="E18668" s="144" t="s">
        <v>191</v>
      </c>
      <c r="F18668" s="144">
        <v>2060</v>
      </c>
      <c r="G18668" s="147">
        <v>86.468842396598845</v>
      </c>
      <c r="H18668" s="147">
        <v>93.451918000000006</v>
      </c>
      <c r="I18668" s="147">
        <v>100.88773333333333</v>
      </c>
      <c r="J18668" s="147">
        <v>108.25047333333333</v>
      </c>
      <c r="K18668" s="147">
        <v>115.61902799999999</v>
      </c>
    </row>
    <row r="18669" spans="2:11" x14ac:dyDescent="0.2">
      <c r="B18669" s="21" t="str">
        <f t="shared" si="291"/>
        <v>SeaforthWind2065RCP8.5</v>
      </c>
      <c r="C18669" t="s">
        <v>436</v>
      </c>
      <c r="D18669" t="s">
        <v>1</v>
      </c>
      <c r="E18669" s="144" t="s">
        <v>191</v>
      </c>
      <c r="F18669" s="144">
        <v>2065</v>
      </c>
      <c r="G18669" s="147">
        <v>86.843996728314622</v>
      </c>
      <c r="H18669" s="147">
        <v>93.913694000000007</v>
      </c>
      <c r="I18669" s="147">
        <v>101.45286666666667</v>
      </c>
      <c r="J18669" s="147">
        <v>108.90410066666666</v>
      </c>
      <c r="K18669" s="147">
        <v>116.36755199999998</v>
      </c>
    </row>
    <row r="18670" spans="2:11" x14ac:dyDescent="0.2">
      <c r="B18670" s="21" t="str">
        <f t="shared" si="291"/>
        <v>SeaforthWind2070RCP8.5</v>
      </c>
      <c r="C18670" t="s">
        <v>436</v>
      </c>
      <c r="D18670" t="s">
        <v>1</v>
      </c>
      <c r="E18670" s="144" t="s">
        <v>191</v>
      </c>
      <c r="F18670" s="144">
        <v>2070</v>
      </c>
      <c r="G18670" s="147">
        <v>87.495580567610475</v>
      </c>
      <c r="H18670" s="147">
        <v>94.736992000000015</v>
      </c>
      <c r="I18670" s="147">
        <v>102.49166666666666</v>
      </c>
      <c r="J18670" s="147">
        <v>110.12397199999999</v>
      </c>
      <c r="K18670" s="147">
        <v>117.77894799999999</v>
      </c>
    </row>
    <row r="18671" spans="2:11" x14ac:dyDescent="0.2">
      <c r="B18671" s="21" t="str">
        <f t="shared" si="291"/>
        <v>SeaforthWind2075RCP8.5</v>
      </c>
      <c r="C18671" t="s">
        <v>436</v>
      </c>
      <c r="D18671" t="s">
        <v>1</v>
      </c>
      <c r="E18671" s="144" t="s">
        <v>191</v>
      </c>
      <c r="F18671" s="144">
        <v>2075</v>
      </c>
      <c r="G18671" s="147">
        <v>87.772010075190536</v>
      </c>
      <c r="H18671" s="147">
        <v>95.098514000000009</v>
      </c>
      <c r="I18671" s="147">
        <v>102.96533333333333</v>
      </c>
      <c r="J18671" s="147">
        <v>110.69021599999999</v>
      </c>
      <c r="K18671" s="147">
        <v>118.44181999999998</v>
      </c>
    </row>
    <row r="18672" spans="2:11" x14ac:dyDescent="0.2">
      <c r="B18672" s="21" t="str">
        <f t="shared" si="291"/>
        <v>SeaforthWind2080RCP8.5</v>
      </c>
      <c r="C18672" t="s">
        <v>436</v>
      </c>
      <c r="D18672" t="s">
        <v>1</v>
      </c>
      <c r="E18672" s="144" t="s">
        <v>191</v>
      </c>
      <c r="F18672" s="144">
        <v>2080</v>
      </c>
      <c r="G18672" s="147">
        <v>88.048439582770598</v>
      </c>
      <c r="H18672" s="147">
        <v>95.460036000000017</v>
      </c>
      <c r="I18672" s="147">
        <v>103.43900000000001</v>
      </c>
      <c r="J18672" s="147">
        <v>111.25645999999999</v>
      </c>
      <c r="K18672" s="147">
        <v>119.10469199999999</v>
      </c>
    </row>
    <row r="18673" spans="2:11" x14ac:dyDescent="0.2">
      <c r="B18673" s="21" t="str">
        <f t="shared" si="291"/>
        <v>SeaforthWind2085RCP8.5</v>
      </c>
      <c r="C18673" t="s">
        <v>436</v>
      </c>
      <c r="D18673" t="s">
        <v>1</v>
      </c>
      <c r="E18673" s="144" t="s">
        <v>191</v>
      </c>
      <c r="F18673" s="144">
        <v>2085</v>
      </c>
      <c r="G18673" s="147">
        <v>88.264223841238703</v>
      </c>
      <c r="H18673" s="147">
        <v>95.747127000000006</v>
      </c>
      <c r="I18673" s="147">
        <v>103.8163</v>
      </c>
      <c r="J18673" s="147">
        <v>111.70735799999999</v>
      </c>
      <c r="K18673" s="147">
        <v>119.62977599999998</v>
      </c>
    </row>
    <row r="18674" spans="2:11" x14ac:dyDescent="0.2">
      <c r="B18674" s="21" t="str">
        <f t="shared" si="291"/>
        <v>SeaforthWind2090RCP8.5</v>
      </c>
      <c r="C18674" t="s">
        <v>436</v>
      </c>
      <c r="D18674" t="s">
        <v>1</v>
      </c>
      <c r="E18674" s="144" t="s">
        <v>191</v>
      </c>
      <c r="F18674" s="144">
        <v>2090</v>
      </c>
      <c r="G18674" s="147">
        <v>88.480008099706822</v>
      </c>
      <c r="H18674" s="147">
        <v>96.03421800000001</v>
      </c>
      <c r="I18674" s="147">
        <v>104.19359999999999</v>
      </c>
      <c r="J18674" s="147">
        <v>112.15825599999998</v>
      </c>
      <c r="K18674" s="147">
        <v>120.15485999999997</v>
      </c>
    </row>
    <row r="18675" spans="2:11" x14ac:dyDescent="0.2">
      <c r="B18675" s="21" t="str">
        <f t="shared" si="291"/>
        <v>SeaforthWind2095RCP8.5</v>
      </c>
      <c r="C18675" t="s">
        <v>436</v>
      </c>
      <c r="D18675" t="s">
        <v>1</v>
      </c>
      <c r="E18675" s="144" t="s">
        <v>191</v>
      </c>
      <c r="F18675" s="144">
        <v>2095</v>
      </c>
      <c r="G18675" s="147">
        <v>88.480008099706822</v>
      </c>
      <c r="H18675" s="147">
        <v>96.03421800000001</v>
      </c>
      <c r="I18675" s="147">
        <v>104.19359999999999</v>
      </c>
      <c r="J18675" s="147">
        <v>112.15825599999998</v>
      </c>
      <c r="K18675" s="147">
        <v>120.15485999999997</v>
      </c>
    </row>
    <row r="18676" spans="2:11" x14ac:dyDescent="0.2">
      <c r="B18676" s="21" t="str">
        <f t="shared" si="291"/>
        <v>SeaforthWind2100RCP8.5</v>
      </c>
      <c r="C18676" t="s">
        <v>436</v>
      </c>
      <c r="D18676" t="s">
        <v>1</v>
      </c>
      <c r="E18676" s="144" t="s">
        <v>191</v>
      </c>
      <c r="F18676" s="144">
        <v>2100</v>
      </c>
      <c r="G18676" s="147">
        <v>88.480008099706822</v>
      </c>
      <c r="H18676" s="147">
        <v>96.03421800000001</v>
      </c>
      <c r="I18676" s="147">
        <v>104.19359999999999</v>
      </c>
      <c r="J18676" s="147">
        <v>112.15825599999998</v>
      </c>
      <c r="K18676" s="147">
        <v>120.15485999999997</v>
      </c>
    </row>
    <row r="18677" spans="2:11" x14ac:dyDescent="0.2">
      <c r="B18677" s="21" t="str">
        <f t="shared" si="291"/>
        <v>ShelburneIce Accretion2023RCP4.5</v>
      </c>
      <c r="C18677" t="s">
        <v>437</v>
      </c>
      <c r="D18677" t="s">
        <v>486</v>
      </c>
      <c r="E18677" s="144" t="s">
        <v>193</v>
      </c>
      <c r="F18677" s="144">
        <v>2023</v>
      </c>
      <c r="G18677" s="147">
        <v>15.400466236352663</v>
      </c>
      <c r="H18677" s="147">
        <v>18.479119999999998</v>
      </c>
      <c r="I18677" s="147">
        <v>22.396000000000001</v>
      </c>
      <c r="J18677" s="147">
        <v>25.382059999999996</v>
      </c>
      <c r="K18677" s="147">
        <v>28.357559999999996</v>
      </c>
    </row>
    <row r="18678" spans="2:11" x14ac:dyDescent="0.2">
      <c r="B18678" s="21" t="str">
        <f t="shared" si="291"/>
        <v>ShelburneIce Accretion2025RCP4.5</v>
      </c>
      <c r="C18678" t="s">
        <v>437</v>
      </c>
      <c r="D18678" t="s">
        <v>486</v>
      </c>
      <c r="E18678" s="144" t="s">
        <v>193</v>
      </c>
      <c r="F18678" s="144">
        <v>2025</v>
      </c>
      <c r="G18678" s="147">
        <v>15.420877722418075</v>
      </c>
      <c r="H18678" s="147">
        <v>18.515639999999998</v>
      </c>
      <c r="I18678" s="147">
        <v>22.451000000000001</v>
      </c>
      <c r="J18678" s="147">
        <v>25.452496666666661</v>
      </c>
      <c r="K18678" s="147">
        <v>28.440719999999995</v>
      </c>
    </row>
    <row r="18679" spans="2:11" x14ac:dyDescent="0.2">
      <c r="B18679" s="21" t="str">
        <f t="shared" si="291"/>
        <v>ShelburneIce Accretion2030RCP4.5</v>
      </c>
      <c r="C18679" t="s">
        <v>437</v>
      </c>
      <c r="D18679" t="s">
        <v>486</v>
      </c>
      <c r="E18679" s="144" t="s">
        <v>193</v>
      </c>
      <c r="F18679" s="144">
        <v>2030</v>
      </c>
      <c r="G18679" s="147">
        <v>15.441289208483486</v>
      </c>
      <c r="H18679" s="147">
        <v>18.552159999999997</v>
      </c>
      <c r="I18679" s="147">
        <v>22.506</v>
      </c>
      <c r="J18679" s="147">
        <v>25.522933333333331</v>
      </c>
      <c r="K18679" s="147">
        <v>28.523879999999995</v>
      </c>
    </row>
    <row r="18680" spans="2:11" x14ac:dyDescent="0.2">
      <c r="B18680" s="21" t="str">
        <f t="shared" si="291"/>
        <v>ShelburneIce Accretion2035RCP4.5</v>
      </c>
      <c r="C18680" t="s">
        <v>437</v>
      </c>
      <c r="D18680" t="s">
        <v>486</v>
      </c>
      <c r="E18680" s="144" t="s">
        <v>193</v>
      </c>
      <c r="F18680" s="144">
        <v>2035</v>
      </c>
      <c r="G18680" s="147">
        <v>15.461700694548897</v>
      </c>
      <c r="H18680" s="147">
        <v>18.588679999999997</v>
      </c>
      <c r="I18680" s="147">
        <v>22.561</v>
      </c>
      <c r="J18680" s="147">
        <v>25.59337</v>
      </c>
      <c r="K18680" s="147">
        <v>28.607039999999998</v>
      </c>
    </row>
    <row r="18681" spans="2:11" x14ac:dyDescent="0.2">
      <c r="B18681" s="21" t="str">
        <f t="shared" si="291"/>
        <v>ShelburneIce Accretion2040RCP4.5</v>
      </c>
      <c r="C18681" t="s">
        <v>437</v>
      </c>
      <c r="D18681" t="s">
        <v>486</v>
      </c>
      <c r="E18681" s="144" t="s">
        <v>193</v>
      </c>
      <c r="F18681" s="144">
        <v>2040</v>
      </c>
      <c r="G18681" s="147">
        <v>15.482112180614308</v>
      </c>
      <c r="H18681" s="147">
        <v>18.6252</v>
      </c>
      <c r="I18681" s="147">
        <v>22.616</v>
      </c>
      <c r="J18681" s="147">
        <v>25.663806666666666</v>
      </c>
      <c r="K18681" s="147">
        <v>28.690199999999997</v>
      </c>
    </row>
    <row r="18682" spans="2:11" x14ac:dyDescent="0.2">
      <c r="B18682" s="21" t="str">
        <f t="shared" si="291"/>
        <v>ShelburneIce Accretion2045RCP4.5</v>
      </c>
      <c r="C18682" t="s">
        <v>437</v>
      </c>
      <c r="D18682" t="s">
        <v>486</v>
      </c>
      <c r="E18682" s="144" t="s">
        <v>193</v>
      </c>
      <c r="F18682" s="144">
        <v>2045</v>
      </c>
      <c r="G18682" s="147">
        <v>15.502523666679719</v>
      </c>
      <c r="H18682" s="147">
        <v>18.661719999999999</v>
      </c>
      <c r="I18682" s="147">
        <v>22.670999999999999</v>
      </c>
      <c r="J18682" s="147">
        <v>25.734243333333332</v>
      </c>
      <c r="K18682" s="147">
        <v>28.773359999999997</v>
      </c>
    </row>
    <row r="18683" spans="2:11" x14ac:dyDescent="0.2">
      <c r="B18683" s="21" t="str">
        <f t="shared" si="291"/>
        <v>ShelburneIce Accretion2050RCP4.5</v>
      </c>
      <c r="C18683" t="s">
        <v>437</v>
      </c>
      <c r="D18683" t="s">
        <v>486</v>
      </c>
      <c r="E18683" s="144" t="s">
        <v>193</v>
      </c>
      <c r="F18683" s="144">
        <v>2050</v>
      </c>
      <c r="G18683" s="147">
        <v>15.489256200737202</v>
      </c>
      <c r="H18683" s="147">
        <v>18.672675999999999</v>
      </c>
      <c r="I18683" s="147">
        <v>22.712799999999998</v>
      </c>
      <c r="J18683" s="147">
        <v>25.799707999999999</v>
      </c>
      <c r="K18683" s="147">
        <v>28.867607999999997</v>
      </c>
    </row>
    <row r="18684" spans="2:11" x14ac:dyDescent="0.2">
      <c r="B18684" s="21" t="str">
        <f t="shared" si="291"/>
        <v>ShelburneIce Accretion2055RCP4.5</v>
      </c>
      <c r="C18684" t="s">
        <v>437</v>
      </c>
      <c r="D18684" t="s">
        <v>486</v>
      </c>
      <c r="E18684" s="144" t="s">
        <v>193</v>
      </c>
      <c r="F18684" s="144">
        <v>2055</v>
      </c>
      <c r="G18684" s="147">
        <v>15.455577248729274</v>
      </c>
      <c r="H18684" s="147">
        <v>18.647111999999996</v>
      </c>
      <c r="I18684" s="147">
        <v>22.6996</v>
      </c>
      <c r="J18684" s="147">
        <v>25.794736</v>
      </c>
      <c r="K18684" s="147">
        <v>28.878695999999998</v>
      </c>
    </row>
    <row r="18685" spans="2:11" x14ac:dyDescent="0.2">
      <c r="B18685" s="21" t="str">
        <f t="shared" si="291"/>
        <v>ShelburneIce Accretion2060RCP4.5</v>
      </c>
      <c r="C18685" t="s">
        <v>437</v>
      </c>
      <c r="D18685" t="s">
        <v>486</v>
      </c>
      <c r="E18685" s="144" t="s">
        <v>193</v>
      </c>
      <c r="F18685" s="144">
        <v>2060</v>
      </c>
      <c r="G18685" s="147">
        <v>15.421898296721345</v>
      </c>
      <c r="H18685" s="147">
        <v>18.621547999999997</v>
      </c>
      <c r="I18685" s="147">
        <v>22.686399999999999</v>
      </c>
      <c r="J18685" s="147">
        <v>25.789763999999998</v>
      </c>
      <c r="K18685" s="147">
        <v>28.889783999999995</v>
      </c>
    </row>
    <row r="18686" spans="2:11" x14ac:dyDescent="0.2">
      <c r="B18686" s="21" t="str">
        <f t="shared" si="291"/>
        <v>ShelburneIce Accretion2065RCP4.5</v>
      </c>
      <c r="C18686" t="s">
        <v>437</v>
      </c>
      <c r="D18686" t="s">
        <v>486</v>
      </c>
      <c r="E18686" s="144" t="s">
        <v>193</v>
      </c>
      <c r="F18686" s="144">
        <v>2065</v>
      </c>
      <c r="G18686" s="147">
        <v>15.388219344713416</v>
      </c>
      <c r="H18686" s="147">
        <v>18.595983999999994</v>
      </c>
      <c r="I18686" s="147">
        <v>22.673200000000001</v>
      </c>
      <c r="J18686" s="147">
        <v>25.784791999999999</v>
      </c>
      <c r="K18686" s="147">
        <v>28.900871999999996</v>
      </c>
    </row>
    <row r="18687" spans="2:11" x14ac:dyDescent="0.2">
      <c r="B18687" s="21" t="str">
        <f t="shared" si="291"/>
        <v>ShelburneIce Accretion2070RCP4.5</v>
      </c>
      <c r="C18687" t="s">
        <v>437</v>
      </c>
      <c r="D18687" t="s">
        <v>486</v>
      </c>
      <c r="E18687" s="144" t="s">
        <v>193</v>
      </c>
      <c r="F18687" s="144">
        <v>2070</v>
      </c>
      <c r="G18687" s="147">
        <v>15.354540392705488</v>
      </c>
      <c r="H18687" s="147">
        <v>18.570419999999995</v>
      </c>
      <c r="I18687" s="147">
        <v>22.66</v>
      </c>
      <c r="J18687" s="147">
        <v>25.779819999999997</v>
      </c>
      <c r="K18687" s="147">
        <v>28.911959999999997</v>
      </c>
    </row>
    <row r="18688" spans="2:11" x14ac:dyDescent="0.2">
      <c r="B18688" s="21" t="str">
        <f t="shared" si="291"/>
        <v>ShelburneIce Accretion2075RCP4.5</v>
      </c>
      <c r="C18688" t="s">
        <v>437</v>
      </c>
      <c r="D18688" t="s">
        <v>486</v>
      </c>
      <c r="E18688" s="144" t="s">
        <v>193</v>
      </c>
      <c r="F18688" s="144">
        <v>2075</v>
      </c>
      <c r="G18688" s="147">
        <v>15.334128906640077</v>
      </c>
      <c r="H18688" s="147">
        <v>18.573463333333329</v>
      </c>
      <c r="I18688" s="147">
        <v>22.689333333333334</v>
      </c>
      <c r="J18688" s="147">
        <v>25.829539999999998</v>
      </c>
      <c r="K18688" s="147">
        <v>28.981259999999999</v>
      </c>
    </row>
    <row r="18689" spans="2:11" x14ac:dyDescent="0.2">
      <c r="B18689" s="21" t="str">
        <f t="shared" si="291"/>
        <v>ShelburneIce Accretion2080RCP4.5</v>
      </c>
      <c r="C18689" t="s">
        <v>437</v>
      </c>
      <c r="D18689" t="s">
        <v>486</v>
      </c>
      <c r="E18689" s="144" t="s">
        <v>193</v>
      </c>
      <c r="F18689" s="144">
        <v>2080</v>
      </c>
      <c r="G18689" s="147">
        <v>15.313717420574665</v>
      </c>
      <c r="H18689" s="147">
        <v>18.576506666666663</v>
      </c>
      <c r="I18689" s="147">
        <v>22.718666666666667</v>
      </c>
      <c r="J18689" s="147">
        <v>25.879259999999999</v>
      </c>
      <c r="K18689" s="147">
        <v>29.050559999999997</v>
      </c>
    </row>
    <row r="18690" spans="2:11" x14ac:dyDescent="0.2">
      <c r="B18690" s="21" t="str">
        <f t="shared" si="291"/>
        <v>ShelburneIce Accretion2085RCP4.5</v>
      </c>
      <c r="C18690" t="s">
        <v>437</v>
      </c>
      <c r="D18690" t="s">
        <v>486</v>
      </c>
      <c r="E18690" s="144" t="s">
        <v>193</v>
      </c>
      <c r="F18690" s="144">
        <v>2085</v>
      </c>
      <c r="G18690" s="147">
        <v>15.293305934509256</v>
      </c>
      <c r="H18690" s="147">
        <v>18.579549999999998</v>
      </c>
      <c r="I18690" s="147">
        <v>22.748000000000001</v>
      </c>
      <c r="J18690" s="147">
        <v>25.928979999999996</v>
      </c>
      <c r="K18690" s="147">
        <v>29.119859999999999</v>
      </c>
    </row>
    <row r="18691" spans="2:11" x14ac:dyDescent="0.2">
      <c r="B18691" s="21" t="str">
        <f t="shared" si="291"/>
        <v>ShelburneIce Accretion2090RCP4.5</v>
      </c>
      <c r="C18691" t="s">
        <v>437</v>
      </c>
      <c r="D18691" t="s">
        <v>486</v>
      </c>
      <c r="E18691" s="144" t="s">
        <v>193</v>
      </c>
      <c r="F18691" s="144">
        <v>2090</v>
      </c>
      <c r="G18691" s="147">
        <v>15.272894448443845</v>
      </c>
      <c r="H18691" s="147">
        <v>18.582593333333328</v>
      </c>
      <c r="I18691" s="147">
        <v>22.777333333333335</v>
      </c>
      <c r="J18691" s="147">
        <v>25.978699999999996</v>
      </c>
      <c r="K18691" s="147">
        <v>29.189160000000001</v>
      </c>
    </row>
    <row r="18692" spans="2:11" x14ac:dyDescent="0.2">
      <c r="B18692" s="21" t="str">
        <f t="shared" si="291"/>
        <v>ShelburneIce Accretion2095RCP4.5</v>
      </c>
      <c r="C18692" t="s">
        <v>437</v>
      </c>
      <c r="D18692" t="s">
        <v>486</v>
      </c>
      <c r="E18692" s="144" t="s">
        <v>193</v>
      </c>
      <c r="F18692" s="144">
        <v>2095</v>
      </c>
      <c r="G18692" s="147">
        <v>15.252482962378433</v>
      </c>
      <c r="H18692" s="147">
        <v>18.585636666666662</v>
      </c>
      <c r="I18692" s="147">
        <v>22.806666666666668</v>
      </c>
      <c r="J18692" s="147">
        <v>26.028419999999997</v>
      </c>
      <c r="K18692" s="147">
        <v>29.258459999999999</v>
      </c>
    </row>
    <row r="18693" spans="2:11" x14ac:dyDescent="0.2">
      <c r="B18693" s="21" t="str">
        <f t="shared" si="291"/>
        <v>ShelburneIce Accretion2100RCP4.5</v>
      </c>
      <c r="C18693" t="s">
        <v>437</v>
      </c>
      <c r="D18693" t="s">
        <v>486</v>
      </c>
      <c r="E18693" s="144" t="s">
        <v>193</v>
      </c>
      <c r="F18693" s="144">
        <v>2100</v>
      </c>
      <c r="G18693" s="147">
        <v>15.232071476313022</v>
      </c>
      <c r="H18693" s="147">
        <v>18.588679999999997</v>
      </c>
      <c r="I18693" s="147">
        <v>22.836000000000002</v>
      </c>
      <c r="J18693" s="147">
        <v>26.078139999999998</v>
      </c>
      <c r="K18693" s="147">
        <v>29.327760000000001</v>
      </c>
    </row>
    <row r="18694" spans="2:11" x14ac:dyDescent="0.2">
      <c r="B18694" s="21" t="str">
        <f t="shared" si="291"/>
        <v>ShelburneIce Accretion2023RCP6.0</v>
      </c>
      <c r="C18694" t="s">
        <v>437</v>
      </c>
      <c r="D18694" t="s">
        <v>486</v>
      </c>
      <c r="E18694" s="144" t="s">
        <v>192</v>
      </c>
      <c r="F18694" s="144">
        <v>2023</v>
      </c>
      <c r="G18694" s="147">
        <v>15.400466236352663</v>
      </c>
      <c r="H18694" s="147">
        <v>18.479119999999998</v>
      </c>
      <c r="I18694" s="147">
        <v>22.396000000000001</v>
      </c>
      <c r="J18694" s="147">
        <v>25.382059999999996</v>
      </c>
      <c r="K18694" s="147">
        <v>28.357559999999996</v>
      </c>
    </row>
    <row r="18695" spans="2:11" x14ac:dyDescent="0.2">
      <c r="B18695" s="21" t="str">
        <f t="shared" si="291"/>
        <v>ShelburneIce Accretion2025RCP6.0</v>
      </c>
      <c r="C18695" t="s">
        <v>437</v>
      </c>
      <c r="D18695" t="s">
        <v>486</v>
      </c>
      <c r="E18695" s="144" t="s">
        <v>192</v>
      </c>
      <c r="F18695" s="144">
        <v>2025</v>
      </c>
      <c r="G18695" s="147">
        <v>15.420877722418075</v>
      </c>
      <c r="H18695" s="147">
        <v>18.515639999999998</v>
      </c>
      <c r="I18695" s="147">
        <v>22.451000000000001</v>
      </c>
      <c r="J18695" s="147">
        <v>25.452496666666661</v>
      </c>
      <c r="K18695" s="147">
        <v>28.440719999999995</v>
      </c>
    </row>
    <row r="18696" spans="2:11" x14ac:dyDescent="0.2">
      <c r="B18696" s="21" t="str">
        <f t="shared" si="291"/>
        <v>ShelburneIce Accretion2030RCP6.0</v>
      </c>
      <c r="C18696" t="s">
        <v>437</v>
      </c>
      <c r="D18696" t="s">
        <v>486</v>
      </c>
      <c r="E18696" s="144" t="s">
        <v>192</v>
      </c>
      <c r="F18696" s="144">
        <v>2030</v>
      </c>
      <c r="G18696" s="147">
        <v>15.441289208483486</v>
      </c>
      <c r="H18696" s="147">
        <v>18.552159999999997</v>
      </c>
      <c r="I18696" s="147">
        <v>22.506</v>
      </c>
      <c r="J18696" s="147">
        <v>25.522933333333331</v>
      </c>
      <c r="K18696" s="147">
        <v>28.523879999999995</v>
      </c>
    </row>
    <row r="18697" spans="2:11" x14ac:dyDescent="0.2">
      <c r="B18697" s="21" t="str">
        <f t="shared" si="291"/>
        <v>ShelburneIce Accretion2035RCP6.0</v>
      </c>
      <c r="C18697" t="s">
        <v>437</v>
      </c>
      <c r="D18697" t="s">
        <v>486</v>
      </c>
      <c r="E18697" s="144" t="s">
        <v>192</v>
      </c>
      <c r="F18697" s="144">
        <v>2035</v>
      </c>
      <c r="G18697" s="147">
        <v>15.461700694548897</v>
      </c>
      <c r="H18697" s="147">
        <v>18.588679999999997</v>
      </c>
      <c r="I18697" s="147">
        <v>22.561</v>
      </c>
      <c r="J18697" s="147">
        <v>25.59337</v>
      </c>
      <c r="K18697" s="147">
        <v>28.607039999999998</v>
      </c>
    </row>
    <row r="18698" spans="2:11" x14ac:dyDescent="0.2">
      <c r="B18698" s="21" t="str">
        <f t="shared" si="291"/>
        <v>ShelburneIce Accretion2040RCP6.0</v>
      </c>
      <c r="C18698" t="s">
        <v>437</v>
      </c>
      <c r="D18698" t="s">
        <v>486</v>
      </c>
      <c r="E18698" s="144" t="s">
        <v>192</v>
      </c>
      <c r="F18698" s="144">
        <v>2040</v>
      </c>
      <c r="G18698" s="147">
        <v>15.482112180614308</v>
      </c>
      <c r="H18698" s="147">
        <v>18.6252</v>
      </c>
      <c r="I18698" s="147">
        <v>22.616</v>
      </c>
      <c r="J18698" s="147">
        <v>25.663806666666666</v>
      </c>
      <c r="K18698" s="147">
        <v>28.690199999999997</v>
      </c>
    </row>
    <row r="18699" spans="2:11" x14ac:dyDescent="0.2">
      <c r="B18699" s="21" t="str">
        <f t="shared" si="291"/>
        <v>ShelburneIce Accretion2045RCP6.0</v>
      </c>
      <c r="C18699" t="s">
        <v>437</v>
      </c>
      <c r="D18699" t="s">
        <v>486</v>
      </c>
      <c r="E18699" s="144" t="s">
        <v>192</v>
      </c>
      <c r="F18699" s="144">
        <v>2045</v>
      </c>
      <c r="G18699" s="147">
        <v>15.502523666679719</v>
      </c>
      <c r="H18699" s="147">
        <v>18.661719999999999</v>
      </c>
      <c r="I18699" s="147">
        <v>22.670999999999999</v>
      </c>
      <c r="J18699" s="147">
        <v>25.734243333333332</v>
      </c>
      <c r="K18699" s="147">
        <v>28.773359999999997</v>
      </c>
    </row>
    <row r="18700" spans="2:11" x14ac:dyDescent="0.2">
      <c r="B18700" s="21" t="str">
        <f t="shared" ref="B18700:B18763" si="292">C18700&amp;D18700&amp;F18700&amp;E18700</f>
        <v>ShelburneIce Accretion2050RCP6.0</v>
      </c>
      <c r="C18700" t="s">
        <v>437</v>
      </c>
      <c r="D18700" t="s">
        <v>486</v>
      </c>
      <c r="E18700" s="144" t="s">
        <v>192</v>
      </c>
      <c r="F18700" s="144">
        <v>2050</v>
      </c>
      <c r="G18700" s="147">
        <v>15.489256200737202</v>
      </c>
      <c r="H18700" s="147">
        <v>18.672675999999999</v>
      </c>
      <c r="I18700" s="147">
        <v>22.712799999999998</v>
      </c>
      <c r="J18700" s="147">
        <v>25.799707999999999</v>
      </c>
      <c r="K18700" s="147">
        <v>28.867607999999997</v>
      </c>
    </row>
    <row r="18701" spans="2:11" x14ac:dyDescent="0.2">
      <c r="B18701" s="21" t="str">
        <f t="shared" si="292"/>
        <v>ShelburneIce Accretion2055RCP6.0</v>
      </c>
      <c r="C18701" t="s">
        <v>437</v>
      </c>
      <c r="D18701" t="s">
        <v>486</v>
      </c>
      <c r="E18701" s="144" t="s">
        <v>192</v>
      </c>
      <c r="F18701" s="144">
        <v>2055</v>
      </c>
      <c r="G18701" s="147">
        <v>15.455577248729274</v>
      </c>
      <c r="H18701" s="147">
        <v>18.647111999999996</v>
      </c>
      <c r="I18701" s="147">
        <v>22.6996</v>
      </c>
      <c r="J18701" s="147">
        <v>25.794736</v>
      </c>
      <c r="K18701" s="147">
        <v>28.878695999999998</v>
      </c>
    </row>
    <row r="18702" spans="2:11" x14ac:dyDescent="0.2">
      <c r="B18702" s="21" t="str">
        <f t="shared" si="292"/>
        <v>ShelburneIce Accretion2060RCP6.0</v>
      </c>
      <c r="C18702" t="s">
        <v>437</v>
      </c>
      <c r="D18702" t="s">
        <v>486</v>
      </c>
      <c r="E18702" s="144" t="s">
        <v>192</v>
      </c>
      <c r="F18702" s="144">
        <v>2060</v>
      </c>
      <c r="G18702" s="147">
        <v>15.421898296721345</v>
      </c>
      <c r="H18702" s="147">
        <v>18.621547999999997</v>
      </c>
      <c r="I18702" s="147">
        <v>22.686399999999999</v>
      </c>
      <c r="J18702" s="147">
        <v>25.789763999999998</v>
      </c>
      <c r="K18702" s="147">
        <v>28.889783999999995</v>
      </c>
    </row>
    <row r="18703" spans="2:11" x14ac:dyDescent="0.2">
      <c r="B18703" s="21" t="str">
        <f t="shared" si="292"/>
        <v>ShelburneIce Accretion2065RCP6.0</v>
      </c>
      <c r="C18703" t="s">
        <v>437</v>
      </c>
      <c r="D18703" t="s">
        <v>486</v>
      </c>
      <c r="E18703" s="144" t="s">
        <v>192</v>
      </c>
      <c r="F18703" s="144">
        <v>2065</v>
      </c>
      <c r="G18703" s="147">
        <v>15.388219344713416</v>
      </c>
      <c r="H18703" s="147">
        <v>18.595983999999994</v>
      </c>
      <c r="I18703" s="147">
        <v>22.673200000000001</v>
      </c>
      <c r="J18703" s="147">
        <v>25.784791999999999</v>
      </c>
      <c r="K18703" s="147">
        <v>28.900871999999996</v>
      </c>
    </row>
    <row r="18704" spans="2:11" x14ac:dyDescent="0.2">
      <c r="B18704" s="21" t="str">
        <f t="shared" si="292"/>
        <v>ShelburneIce Accretion2070RCP6.0</v>
      </c>
      <c r="C18704" t="s">
        <v>437</v>
      </c>
      <c r="D18704" t="s">
        <v>486</v>
      </c>
      <c r="E18704" s="144" t="s">
        <v>192</v>
      </c>
      <c r="F18704" s="144">
        <v>2070</v>
      </c>
      <c r="G18704" s="147">
        <v>15.354540392705488</v>
      </c>
      <c r="H18704" s="147">
        <v>18.570419999999995</v>
      </c>
      <c r="I18704" s="147">
        <v>22.66</v>
      </c>
      <c r="J18704" s="147">
        <v>25.779819999999997</v>
      </c>
      <c r="K18704" s="147">
        <v>28.911959999999997</v>
      </c>
    </row>
    <row r="18705" spans="2:11" x14ac:dyDescent="0.2">
      <c r="B18705" s="21" t="str">
        <f t="shared" si="292"/>
        <v>ShelburneIce Accretion2075RCP6.0</v>
      </c>
      <c r="C18705" t="s">
        <v>437</v>
      </c>
      <c r="D18705" t="s">
        <v>486</v>
      </c>
      <c r="E18705" s="144" t="s">
        <v>192</v>
      </c>
      <c r="F18705" s="144">
        <v>2075</v>
      </c>
      <c r="G18705" s="147">
        <v>15.323923163607372</v>
      </c>
      <c r="H18705" s="147">
        <v>18.574984999999995</v>
      </c>
      <c r="I18705" s="147">
        <v>22.704000000000001</v>
      </c>
      <c r="J18705" s="147">
        <v>25.854399999999998</v>
      </c>
      <c r="K18705" s="147">
        <v>29.015909999999998</v>
      </c>
    </row>
    <row r="18706" spans="2:11" x14ac:dyDescent="0.2">
      <c r="B18706" s="21" t="str">
        <f t="shared" si="292"/>
        <v>ShelburneIce Accretion2080RCP6.0</v>
      </c>
      <c r="C18706" t="s">
        <v>437</v>
      </c>
      <c r="D18706" t="s">
        <v>486</v>
      </c>
      <c r="E18706" s="144" t="s">
        <v>192</v>
      </c>
      <c r="F18706" s="144">
        <v>2080</v>
      </c>
      <c r="G18706" s="147">
        <v>15.293305934509256</v>
      </c>
      <c r="H18706" s="147">
        <v>18.579549999999998</v>
      </c>
      <c r="I18706" s="147">
        <v>22.748000000000001</v>
      </c>
      <c r="J18706" s="147">
        <v>25.928979999999996</v>
      </c>
      <c r="K18706" s="147">
        <v>29.119859999999999</v>
      </c>
    </row>
    <row r="18707" spans="2:11" x14ac:dyDescent="0.2">
      <c r="B18707" s="21" t="str">
        <f t="shared" si="292"/>
        <v>ShelburneIce Accretion2085RCP6.0</v>
      </c>
      <c r="C18707" t="s">
        <v>437</v>
      </c>
      <c r="D18707" t="s">
        <v>486</v>
      </c>
      <c r="E18707" s="144" t="s">
        <v>192</v>
      </c>
      <c r="F18707" s="144">
        <v>2085</v>
      </c>
      <c r="G18707" s="147">
        <v>15.262688705411138</v>
      </c>
      <c r="H18707" s="147">
        <v>18.584114999999997</v>
      </c>
      <c r="I18707" s="147">
        <v>22.792000000000002</v>
      </c>
      <c r="J18707" s="147">
        <v>26.003559999999997</v>
      </c>
      <c r="K18707" s="147">
        <v>29.22381</v>
      </c>
    </row>
    <row r="18708" spans="2:11" x14ac:dyDescent="0.2">
      <c r="B18708" s="21" t="str">
        <f t="shared" si="292"/>
        <v>ShelburneIce Accretion2090RCP6.0</v>
      </c>
      <c r="C18708" t="s">
        <v>437</v>
      </c>
      <c r="D18708" t="s">
        <v>486</v>
      </c>
      <c r="E18708" s="144" t="s">
        <v>192</v>
      </c>
      <c r="F18708" s="144">
        <v>2090</v>
      </c>
      <c r="G18708" s="147">
        <v>15.033059487175263</v>
      </c>
      <c r="H18708" s="147">
        <v>18.393906666666663</v>
      </c>
      <c r="I18708" s="147">
        <v>22.645333333333333</v>
      </c>
      <c r="J18708" s="147">
        <v>25.887546666666665</v>
      </c>
      <c r="K18708" s="147">
        <v>29.124480000000002</v>
      </c>
    </row>
    <row r="18709" spans="2:11" x14ac:dyDescent="0.2">
      <c r="B18709" s="21" t="str">
        <f t="shared" si="292"/>
        <v>ShelburneIce Accretion2095RCP6.0</v>
      </c>
      <c r="C18709" t="s">
        <v>437</v>
      </c>
      <c r="D18709" t="s">
        <v>486</v>
      </c>
      <c r="E18709" s="144" t="s">
        <v>192</v>
      </c>
      <c r="F18709" s="144">
        <v>2095</v>
      </c>
      <c r="G18709" s="147">
        <v>14.834047498037506</v>
      </c>
      <c r="H18709" s="147">
        <v>18.199133333333332</v>
      </c>
      <c r="I18709" s="147">
        <v>22.454666666666668</v>
      </c>
      <c r="J18709" s="147">
        <v>25.696953333333333</v>
      </c>
      <c r="K18709" s="147">
        <v>28.921199999999999</v>
      </c>
    </row>
    <row r="18710" spans="2:11" x14ac:dyDescent="0.2">
      <c r="B18710" s="21" t="str">
        <f t="shared" si="292"/>
        <v>ShelburneIce Accretion2100RCP6.0</v>
      </c>
      <c r="C18710" t="s">
        <v>437</v>
      </c>
      <c r="D18710" t="s">
        <v>486</v>
      </c>
      <c r="E18710" s="144" t="s">
        <v>192</v>
      </c>
      <c r="F18710" s="144">
        <v>2100</v>
      </c>
      <c r="G18710" s="147">
        <v>14.635035508899747</v>
      </c>
      <c r="H18710" s="147">
        <v>18.004359999999998</v>
      </c>
      <c r="I18710" s="147">
        <v>22.263999999999999</v>
      </c>
      <c r="J18710" s="147">
        <v>25.506360000000001</v>
      </c>
      <c r="K18710" s="147">
        <v>28.717919999999999</v>
      </c>
    </row>
    <row r="18711" spans="2:11" x14ac:dyDescent="0.2">
      <c r="B18711" s="21" t="str">
        <f t="shared" si="292"/>
        <v>ShelburneIce Accretion2023RCP8.5</v>
      </c>
      <c r="C18711" t="s">
        <v>437</v>
      </c>
      <c r="D18711" t="s">
        <v>486</v>
      </c>
      <c r="E18711" s="144" t="s">
        <v>191</v>
      </c>
      <c r="F18711" s="144">
        <v>2023</v>
      </c>
      <c r="G18711" s="147">
        <v>15.400466236352663</v>
      </c>
      <c r="H18711" s="147">
        <v>18.479119999999998</v>
      </c>
      <c r="I18711" s="147">
        <v>22.396000000000001</v>
      </c>
      <c r="J18711" s="147">
        <v>25.382059999999996</v>
      </c>
      <c r="K18711" s="147">
        <v>28.357559999999996</v>
      </c>
    </row>
    <row r="18712" spans="2:11" x14ac:dyDescent="0.2">
      <c r="B18712" s="21" t="str">
        <f t="shared" si="292"/>
        <v>ShelburneIce Accretion2025RCP8.5</v>
      </c>
      <c r="C18712" t="s">
        <v>437</v>
      </c>
      <c r="D18712" t="s">
        <v>486</v>
      </c>
      <c r="E18712" s="144" t="s">
        <v>191</v>
      </c>
      <c r="F18712" s="144">
        <v>2025</v>
      </c>
      <c r="G18712" s="147">
        <v>15.441289208483486</v>
      </c>
      <c r="H18712" s="147">
        <v>18.552159999999997</v>
      </c>
      <c r="I18712" s="147">
        <v>22.506</v>
      </c>
      <c r="J18712" s="147">
        <v>25.522933333333331</v>
      </c>
      <c r="K18712" s="147">
        <v>28.523879999999995</v>
      </c>
    </row>
    <row r="18713" spans="2:11" x14ac:dyDescent="0.2">
      <c r="B18713" s="21" t="str">
        <f t="shared" si="292"/>
        <v>ShelburneIce Accretion2030RCP8.5</v>
      </c>
      <c r="C18713" t="s">
        <v>437</v>
      </c>
      <c r="D18713" t="s">
        <v>486</v>
      </c>
      <c r="E18713" s="144" t="s">
        <v>191</v>
      </c>
      <c r="F18713" s="144">
        <v>2030</v>
      </c>
      <c r="G18713" s="147">
        <v>15.482112180614308</v>
      </c>
      <c r="H18713" s="147">
        <v>18.6252</v>
      </c>
      <c r="I18713" s="147">
        <v>22.616</v>
      </c>
      <c r="J18713" s="147">
        <v>25.663806666666666</v>
      </c>
      <c r="K18713" s="147">
        <v>28.690199999999997</v>
      </c>
    </row>
    <row r="18714" spans="2:11" x14ac:dyDescent="0.2">
      <c r="B18714" s="21" t="str">
        <f t="shared" si="292"/>
        <v>ShelburneIce Accretion2035RCP8.5</v>
      </c>
      <c r="C18714" t="s">
        <v>437</v>
      </c>
      <c r="D18714" t="s">
        <v>486</v>
      </c>
      <c r="E18714" s="144" t="s">
        <v>191</v>
      </c>
      <c r="F18714" s="144">
        <v>2035</v>
      </c>
      <c r="G18714" s="147">
        <v>15.522935152745131</v>
      </c>
      <c r="H18714" s="147">
        <v>18.698239999999998</v>
      </c>
      <c r="I18714" s="147">
        <v>22.725999999999999</v>
      </c>
      <c r="J18714" s="147">
        <v>25.804680000000001</v>
      </c>
      <c r="K18714" s="147">
        <v>28.856519999999996</v>
      </c>
    </row>
    <row r="18715" spans="2:11" x14ac:dyDescent="0.2">
      <c r="B18715" s="21" t="str">
        <f t="shared" si="292"/>
        <v>ShelburneIce Accretion2040RCP8.5</v>
      </c>
      <c r="C18715" t="s">
        <v>437</v>
      </c>
      <c r="D18715" t="s">
        <v>486</v>
      </c>
      <c r="E18715" s="144" t="s">
        <v>191</v>
      </c>
      <c r="F18715" s="144">
        <v>2040</v>
      </c>
      <c r="G18715" s="147">
        <v>15.46680356606525</v>
      </c>
      <c r="H18715" s="147">
        <v>18.655633333333331</v>
      </c>
      <c r="I18715" s="147">
        <v>22.704000000000001</v>
      </c>
      <c r="J18715" s="147">
        <v>25.796393333333334</v>
      </c>
      <c r="K18715" s="147">
        <v>28.874999999999996</v>
      </c>
    </row>
    <row r="18716" spans="2:11" x14ac:dyDescent="0.2">
      <c r="B18716" s="21" t="str">
        <f t="shared" si="292"/>
        <v>ShelburneIce Accretion2045RCP8.5</v>
      </c>
      <c r="C18716" t="s">
        <v>437</v>
      </c>
      <c r="D18716" t="s">
        <v>486</v>
      </c>
      <c r="E18716" s="144" t="s">
        <v>191</v>
      </c>
      <c r="F18716" s="144">
        <v>2045</v>
      </c>
      <c r="G18716" s="147">
        <v>15.410671979385368</v>
      </c>
      <c r="H18716" s="147">
        <v>18.613026666666663</v>
      </c>
      <c r="I18716" s="147">
        <v>22.681999999999999</v>
      </c>
      <c r="J18716" s="147">
        <v>25.788106666666664</v>
      </c>
      <c r="K18716" s="147">
        <v>28.893479999999997</v>
      </c>
    </row>
    <row r="18717" spans="2:11" x14ac:dyDescent="0.2">
      <c r="B18717" s="21" t="str">
        <f t="shared" si="292"/>
        <v>ShelburneIce Accretion2050RCP8.5</v>
      </c>
      <c r="C18717" t="s">
        <v>437</v>
      </c>
      <c r="D18717" t="s">
        <v>486</v>
      </c>
      <c r="E18717" s="144" t="s">
        <v>191</v>
      </c>
      <c r="F18717" s="144">
        <v>2050</v>
      </c>
      <c r="G18717" s="147">
        <v>15.313717420574665</v>
      </c>
      <c r="H18717" s="147">
        <v>18.576506666666663</v>
      </c>
      <c r="I18717" s="147">
        <v>22.718666666666667</v>
      </c>
      <c r="J18717" s="147">
        <v>25.879259999999999</v>
      </c>
      <c r="K18717" s="147">
        <v>29.050559999999997</v>
      </c>
    </row>
    <row r="18718" spans="2:11" x14ac:dyDescent="0.2">
      <c r="B18718" s="21" t="str">
        <f t="shared" si="292"/>
        <v>ShelburneIce Accretion2055RCP8.5</v>
      </c>
      <c r="C18718" t="s">
        <v>437</v>
      </c>
      <c r="D18718" t="s">
        <v>486</v>
      </c>
      <c r="E18718" s="144" t="s">
        <v>191</v>
      </c>
      <c r="F18718" s="144">
        <v>2055</v>
      </c>
      <c r="G18718" s="147">
        <v>15.272894448443845</v>
      </c>
      <c r="H18718" s="147">
        <v>18.582593333333328</v>
      </c>
      <c r="I18718" s="147">
        <v>22.777333333333335</v>
      </c>
      <c r="J18718" s="147">
        <v>25.978699999999996</v>
      </c>
      <c r="K18718" s="147">
        <v>29.189160000000001</v>
      </c>
    </row>
    <row r="18719" spans="2:11" x14ac:dyDescent="0.2">
      <c r="B18719" s="21" t="str">
        <f t="shared" si="292"/>
        <v>ShelburneIce Accretion2060RCP8.5</v>
      </c>
      <c r="C18719" t="s">
        <v>437</v>
      </c>
      <c r="D18719" t="s">
        <v>486</v>
      </c>
      <c r="E18719" s="144" t="s">
        <v>191</v>
      </c>
      <c r="F18719" s="144">
        <v>2060</v>
      </c>
      <c r="G18719" s="147">
        <v>15.033059487175263</v>
      </c>
      <c r="H18719" s="147">
        <v>18.393906666666663</v>
      </c>
      <c r="I18719" s="147">
        <v>22.645333333333333</v>
      </c>
      <c r="J18719" s="147">
        <v>25.887546666666665</v>
      </c>
      <c r="K18719" s="147">
        <v>29.124480000000002</v>
      </c>
    </row>
    <row r="18720" spans="2:11" x14ac:dyDescent="0.2">
      <c r="B18720" s="21" t="str">
        <f t="shared" si="292"/>
        <v>ShelburneIce Accretion2065RCP8.5</v>
      </c>
      <c r="C18720" t="s">
        <v>437</v>
      </c>
      <c r="D18720" t="s">
        <v>486</v>
      </c>
      <c r="E18720" s="144" t="s">
        <v>191</v>
      </c>
      <c r="F18720" s="144">
        <v>2065</v>
      </c>
      <c r="G18720" s="147">
        <v>14.834047498037506</v>
      </c>
      <c r="H18720" s="147">
        <v>18.199133333333332</v>
      </c>
      <c r="I18720" s="147">
        <v>22.454666666666668</v>
      </c>
      <c r="J18720" s="147">
        <v>25.696953333333333</v>
      </c>
      <c r="K18720" s="147">
        <v>28.921199999999999</v>
      </c>
    </row>
    <row r="18721" spans="2:11" x14ac:dyDescent="0.2">
      <c r="B18721" s="21" t="str">
        <f t="shared" si="292"/>
        <v>ShelburneIce Accretion2070RCP8.5</v>
      </c>
      <c r="C18721" t="s">
        <v>437</v>
      </c>
      <c r="D18721" t="s">
        <v>486</v>
      </c>
      <c r="E18721" s="144" t="s">
        <v>191</v>
      </c>
      <c r="F18721" s="144">
        <v>2070</v>
      </c>
      <c r="G18721" s="147">
        <v>14.277834502755054</v>
      </c>
      <c r="H18721" s="147">
        <v>17.608726666666666</v>
      </c>
      <c r="I18721" s="147">
        <v>21.816666666666666</v>
      </c>
      <c r="J18721" s="147">
        <v>25.017446666666668</v>
      </c>
      <c r="K18721" s="147">
        <v>28.200479999999999</v>
      </c>
    </row>
    <row r="18722" spans="2:11" x14ac:dyDescent="0.2">
      <c r="B18722" s="21" t="str">
        <f t="shared" si="292"/>
        <v>ShelburneIce Accretion2075RCP8.5</v>
      </c>
      <c r="C18722" t="s">
        <v>437</v>
      </c>
      <c r="D18722" t="s">
        <v>486</v>
      </c>
      <c r="E18722" s="144" t="s">
        <v>191</v>
      </c>
      <c r="F18722" s="144">
        <v>2075</v>
      </c>
      <c r="G18722" s="147">
        <v>13.92063349661036</v>
      </c>
      <c r="H18722" s="147">
        <v>17.213093333333333</v>
      </c>
      <c r="I18722" s="147">
        <v>21.369333333333334</v>
      </c>
      <c r="J18722" s="147">
        <v>24.528533333333332</v>
      </c>
      <c r="K18722" s="147">
        <v>27.683039999999998</v>
      </c>
    </row>
    <row r="18723" spans="2:11" x14ac:dyDescent="0.2">
      <c r="B18723" s="21" t="str">
        <f t="shared" si="292"/>
        <v>ShelburneIce Accretion2080RCP8.5</v>
      </c>
      <c r="C18723" t="s">
        <v>437</v>
      </c>
      <c r="D18723" t="s">
        <v>486</v>
      </c>
      <c r="E18723" s="144" t="s">
        <v>191</v>
      </c>
      <c r="F18723" s="144">
        <v>2080</v>
      </c>
      <c r="G18723" s="147">
        <v>13.563432490465667</v>
      </c>
      <c r="H18723" s="147">
        <v>16.817460000000001</v>
      </c>
      <c r="I18723" s="147">
        <v>20.922000000000001</v>
      </c>
      <c r="J18723" s="147">
        <v>24.039619999999999</v>
      </c>
      <c r="K18723" s="147">
        <v>27.165599999999998</v>
      </c>
    </row>
    <row r="18724" spans="2:11" x14ac:dyDescent="0.2">
      <c r="B18724" s="21" t="str">
        <f t="shared" si="292"/>
        <v>ShelburneIce Accretion2085RCP8.5</v>
      </c>
      <c r="C18724" t="s">
        <v>437</v>
      </c>
      <c r="D18724" t="s">
        <v>486</v>
      </c>
      <c r="E18724" s="144" t="s">
        <v>191</v>
      </c>
      <c r="F18724" s="144">
        <v>2085</v>
      </c>
      <c r="G18724" s="147">
        <v>12.981705137601452</v>
      </c>
      <c r="H18724" s="147">
        <v>16.1601</v>
      </c>
      <c r="I18724" s="147">
        <v>20.173999999999999</v>
      </c>
      <c r="J18724" s="147">
        <v>23.219239999999999</v>
      </c>
      <c r="K18724" s="147">
        <v>26.264699999999998</v>
      </c>
    </row>
    <row r="18725" spans="2:11" x14ac:dyDescent="0.2">
      <c r="B18725" s="21" t="str">
        <f t="shared" si="292"/>
        <v>ShelburneIce Accretion2090RCP8.5</v>
      </c>
      <c r="C18725" t="s">
        <v>437</v>
      </c>
      <c r="D18725" t="s">
        <v>486</v>
      </c>
      <c r="E18725" s="144" t="s">
        <v>191</v>
      </c>
      <c r="F18725" s="144">
        <v>2090</v>
      </c>
      <c r="G18725" s="147">
        <v>12.399977784737235</v>
      </c>
      <c r="H18725" s="147">
        <v>15.502739999999998</v>
      </c>
      <c r="I18725" s="147">
        <v>19.426000000000002</v>
      </c>
      <c r="J18725" s="147">
        <v>22.398859999999999</v>
      </c>
      <c r="K18725" s="147">
        <v>25.363800000000001</v>
      </c>
    </row>
    <row r="18726" spans="2:11" x14ac:dyDescent="0.2">
      <c r="B18726" s="21" t="str">
        <f t="shared" si="292"/>
        <v>ShelburneIce Accretion2095RCP8.5</v>
      </c>
      <c r="C18726" t="s">
        <v>437</v>
      </c>
      <c r="D18726" t="s">
        <v>486</v>
      </c>
      <c r="E18726" s="144" t="s">
        <v>191</v>
      </c>
      <c r="F18726" s="144">
        <v>2095</v>
      </c>
      <c r="G18726" s="147">
        <v>12.399977784737235</v>
      </c>
      <c r="H18726" s="147">
        <v>15.502739999999998</v>
      </c>
      <c r="I18726" s="147">
        <v>19.426000000000002</v>
      </c>
      <c r="J18726" s="147">
        <v>22.398859999999999</v>
      </c>
      <c r="K18726" s="147">
        <v>25.363800000000001</v>
      </c>
    </row>
    <row r="18727" spans="2:11" x14ac:dyDescent="0.2">
      <c r="B18727" s="21" t="str">
        <f t="shared" si="292"/>
        <v>ShelburneIce Accretion2100RCP8.5</v>
      </c>
      <c r="C18727" t="s">
        <v>437</v>
      </c>
      <c r="D18727" t="s">
        <v>486</v>
      </c>
      <c r="E18727" s="144" t="s">
        <v>191</v>
      </c>
      <c r="F18727" s="144">
        <v>2100</v>
      </c>
      <c r="G18727" s="147">
        <v>12.399977784737235</v>
      </c>
      <c r="H18727" s="147">
        <v>15.502739999999998</v>
      </c>
      <c r="I18727" s="147">
        <v>19.426000000000002</v>
      </c>
      <c r="J18727" s="147">
        <v>22.398859999999999</v>
      </c>
      <c r="K18727" s="147">
        <v>25.363800000000001</v>
      </c>
    </row>
    <row r="18728" spans="2:11" x14ac:dyDescent="0.2">
      <c r="B18728" s="21" t="str">
        <f t="shared" si="292"/>
        <v>ShelburneWind2023RCP4.5</v>
      </c>
      <c r="C18728" t="s">
        <v>437</v>
      </c>
      <c r="D18728" t="s">
        <v>1</v>
      </c>
      <c r="E18728" s="144" t="s">
        <v>193</v>
      </c>
      <c r="F18728" s="144">
        <v>2023</v>
      </c>
      <c r="G18728" s="147">
        <v>80.560838066642788</v>
      </c>
      <c r="H18728" s="147">
        <v>86.78406600000001</v>
      </c>
      <c r="I18728" s="147">
        <v>93.334800000000001</v>
      </c>
      <c r="J18728" s="147">
        <v>99.878187000000011</v>
      </c>
      <c r="K18728" s="147">
        <v>106.422876</v>
      </c>
    </row>
    <row r="18729" spans="2:11" x14ac:dyDescent="0.2">
      <c r="B18729" s="21" t="str">
        <f t="shared" si="292"/>
        <v>ShelburneWind2025RCP4.5</v>
      </c>
      <c r="C18729" t="s">
        <v>437</v>
      </c>
      <c r="D18729" t="s">
        <v>1</v>
      </c>
      <c r="E18729" s="144" t="s">
        <v>193</v>
      </c>
      <c r="F18729" s="144">
        <v>2025</v>
      </c>
      <c r="G18729" s="147">
        <v>80.568868453212431</v>
      </c>
      <c r="H18729" s="147">
        <v>86.79848100000001</v>
      </c>
      <c r="I18729" s="147">
        <v>93.358050000000006</v>
      </c>
      <c r="J18729" s="147">
        <v>99.908040000000014</v>
      </c>
      <c r="K18729" s="147">
        <v>106.46174999999999</v>
      </c>
    </row>
    <row r="18730" spans="2:11" x14ac:dyDescent="0.2">
      <c r="B18730" s="21" t="str">
        <f t="shared" si="292"/>
        <v>ShelburneWind2030RCP4.5</v>
      </c>
      <c r="C18730" t="s">
        <v>437</v>
      </c>
      <c r="D18730" t="s">
        <v>1</v>
      </c>
      <c r="E18730" s="144" t="s">
        <v>193</v>
      </c>
      <c r="F18730" s="144">
        <v>2030</v>
      </c>
      <c r="G18730" s="147">
        <v>80.576898839782061</v>
      </c>
      <c r="H18730" s="147">
        <v>86.812896000000009</v>
      </c>
      <c r="I18730" s="147">
        <v>93.38130000000001</v>
      </c>
      <c r="J18730" s="147">
        <v>99.937893000000017</v>
      </c>
      <c r="K18730" s="147">
        <v>106.500624</v>
      </c>
    </row>
    <row r="18731" spans="2:11" x14ac:dyDescent="0.2">
      <c r="B18731" s="21" t="str">
        <f t="shared" si="292"/>
        <v>ShelburneWind2035RCP4.5</v>
      </c>
      <c r="C18731" t="s">
        <v>437</v>
      </c>
      <c r="D18731" t="s">
        <v>1</v>
      </c>
      <c r="E18731" s="144" t="s">
        <v>193</v>
      </c>
      <c r="F18731" s="144">
        <v>2035</v>
      </c>
      <c r="G18731" s="147">
        <v>80.584929226351704</v>
      </c>
      <c r="H18731" s="147">
        <v>86.827311000000009</v>
      </c>
      <c r="I18731" s="147">
        <v>93.40455</v>
      </c>
      <c r="J18731" s="147">
        <v>99.967746000000005</v>
      </c>
      <c r="K18731" s="147">
        <v>106.53949800000001</v>
      </c>
    </row>
    <row r="18732" spans="2:11" x14ac:dyDescent="0.2">
      <c r="B18732" s="21" t="str">
        <f t="shared" si="292"/>
        <v>ShelburneWind2040RCP4.5</v>
      </c>
      <c r="C18732" t="s">
        <v>437</v>
      </c>
      <c r="D18732" t="s">
        <v>1</v>
      </c>
      <c r="E18732" s="144" t="s">
        <v>193</v>
      </c>
      <c r="F18732" s="144">
        <v>2040</v>
      </c>
      <c r="G18732" s="147">
        <v>80.592959612921348</v>
      </c>
      <c r="H18732" s="147">
        <v>86.841726000000008</v>
      </c>
      <c r="I18732" s="147">
        <v>93.427800000000005</v>
      </c>
      <c r="J18732" s="147">
        <v>99.997599000000008</v>
      </c>
      <c r="K18732" s="147">
        <v>106.578372</v>
      </c>
    </row>
    <row r="18733" spans="2:11" x14ac:dyDescent="0.2">
      <c r="B18733" s="21" t="str">
        <f t="shared" si="292"/>
        <v>ShelburneWind2045RCP4.5</v>
      </c>
      <c r="C18733" t="s">
        <v>437</v>
      </c>
      <c r="D18733" t="s">
        <v>1</v>
      </c>
      <c r="E18733" s="144" t="s">
        <v>193</v>
      </c>
      <c r="F18733" s="144">
        <v>2045</v>
      </c>
      <c r="G18733" s="147">
        <v>80.600989999490977</v>
      </c>
      <c r="H18733" s="147">
        <v>86.856141000000008</v>
      </c>
      <c r="I18733" s="147">
        <v>93.451050000000009</v>
      </c>
      <c r="J18733" s="147">
        <v>100.02745200000001</v>
      </c>
      <c r="K18733" s="147">
        <v>106.61724599999999</v>
      </c>
    </row>
    <row r="18734" spans="2:11" x14ac:dyDescent="0.2">
      <c r="B18734" s="21" t="str">
        <f t="shared" si="292"/>
        <v>ShelburneWind2050RCP4.5</v>
      </c>
      <c r="C18734" t="s">
        <v>437</v>
      </c>
      <c r="D18734" t="s">
        <v>1</v>
      </c>
      <c r="E18734" s="144" t="s">
        <v>193</v>
      </c>
      <c r="F18734" s="144">
        <v>2050</v>
      </c>
      <c r="G18734" s="147">
        <v>80.663627014734189</v>
      </c>
      <c r="H18734" s="147">
        <v>86.929369200000011</v>
      </c>
      <c r="I18734" s="147">
        <v>93.537540000000007</v>
      </c>
      <c r="J18734" s="147">
        <v>100.12497180000001</v>
      </c>
      <c r="K18734" s="147">
        <v>106.7282136</v>
      </c>
    </row>
    <row r="18735" spans="2:11" x14ac:dyDescent="0.2">
      <c r="B18735" s="21" t="str">
        <f t="shared" si="292"/>
        <v>ShelburneWind2055RCP4.5</v>
      </c>
      <c r="C18735" t="s">
        <v>437</v>
      </c>
      <c r="D18735" t="s">
        <v>1</v>
      </c>
      <c r="E18735" s="144" t="s">
        <v>193</v>
      </c>
      <c r="F18735" s="144">
        <v>2055</v>
      </c>
      <c r="G18735" s="147">
        <v>80.718233643407743</v>
      </c>
      <c r="H18735" s="147">
        <v>86.988182400000014</v>
      </c>
      <c r="I18735" s="147">
        <v>93.60078</v>
      </c>
      <c r="J18735" s="147">
        <v>100.19263860000001</v>
      </c>
      <c r="K18735" s="147">
        <v>106.80030720000001</v>
      </c>
    </row>
    <row r="18736" spans="2:11" x14ac:dyDescent="0.2">
      <c r="B18736" s="21" t="str">
        <f t="shared" si="292"/>
        <v>ShelburneWind2060RCP4.5</v>
      </c>
      <c r="C18736" t="s">
        <v>437</v>
      </c>
      <c r="D18736" t="s">
        <v>1</v>
      </c>
      <c r="E18736" s="144" t="s">
        <v>193</v>
      </c>
      <c r="F18736" s="144">
        <v>2060</v>
      </c>
      <c r="G18736" s="147">
        <v>80.772840272081311</v>
      </c>
      <c r="H18736" s="147">
        <v>87.046995600000002</v>
      </c>
      <c r="I18736" s="147">
        <v>93.664020000000008</v>
      </c>
      <c r="J18736" s="147">
        <v>100.26030540000001</v>
      </c>
      <c r="K18736" s="147">
        <v>106.87240079999999</v>
      </c>
    </row>
    <row r="18737" spans="2:11" x14ac:dyDescent="0.2">
      <c r="B18737" s="21" t="str">
        <f t="shared" si="292"/>
        <v>ShelburneWind2065RCP4.5</v>
      </c>
      <c r="C18737" t="s">
        <v>437</v>
      </c>
      <c r="D18737" t="s">
        <v>1</v>
      </c>
      <c r="E18737" s="144" t="s">
        <v>193</v>
      </c>
      <c r="F18737" s="144">
        <v>2065</v>
      </c>
      <c r="G18737" s="147">
        <v>80.827446900754865</v>
      </c>
      <c r="H18737" s="147">
        <v>87.105808800000005</v>
      </c>
      <c r="I18737" s="147">
        <v>93.727260000000001</v>
      </c>
      <c r="J18737" s="147">
        <v>100.3279722</v>
      </c>
      <c r="K18737" s="147">
        <v>106.9444944</v>
      </c>
    </row>
    <row r="18738" spans="2:11" x14ac:dyDescent="0.2">
      <c r="B18738" s="21" t="str">
        <f t="shared" si="292"/>
        <v>ShelburneWind2070RCP4.5</v>
      </c>
      <c r="C18738" t="s">
        <v>437</v>
      </c>
      <c r="D18738" t="s">
        <v>1</v>
      </c>
      <c r="E18738" s="144" t="s">
        <v>193</v>
      </c>
      <c r="F18738" s="144">
        <v>2070</v>
      </c>
      <c r="G18738" s="147">
        <v>80.882053529428433</v>
      </c>
      <c r="H18738" s="147">
        <v>87.164622000000008</v>
      </c>
      <c r="I18738" s="147">
        <v>93.790499999999994</v>
      </c>
      <c r="J18738" s="147">
        <v>100.395639</v>
      </c>
      <c r="K18738" s="147">
        <v>107.016588</v>
      </c>
    </row>
    <row r="18739" spans="2:11" x14ac:dyDescent="0.2">
      <c r="B18739" s="21" t="str">
        <f t="shared" si="292"/>
        <v>ShelburneWind2075RCP4.5</v>
      </c>
      <c r="C18739" t="s">
        <v>437</v>
      </c>
      <c r="D18739" t="s">
        <v>1</v>
      </c>
      <c r="E18739" s="144" t="s">
        <v>193</v>
      </c>
      <c r="F18739" s="144">
        <v>2075</v>
      </c>
      <c r="G18739" s="147">
        <v>80.950311815270382</v>
      </c>
      <c r="H18739" s="147">
        <v>87.256878</v>
      </c>
      <c r="I18739" s="147">
        <v>93.91449999999999</v>
      </c>
      <c r="J18739" s="147">
        <v>100.548221</v>
      </c>
      <c r="K18739" s="147">
        <v>107.195055</v>
      </c>
    </row>
    <row r="18740" spans="2:11" x14ac:dyDescent="0.2">
      <c r="B18740" s="21" t="str">
        <f t="shared" si="292"/>
        <v>ShelburneWind2080RCP4.5</v>
      </c>
      <c r="C18740" t="s">
        <v>437</v>
      </c>
      <c r="D18740" t="s">
        <v>1</v>
      </c>
      <c r="E18740" s="144" t="s">
        <v>193</v>
      </c>
      <c r="F18740" s="144">
        <v>2080</v>
      </c>
      <c r="G18740" s="147">
        <v>81.018570101112331</v>
      </c>
      <c r="H18740" s="147">
        <v>87.349134000000006</v>
      </c>
      <c r="I18740" s="147">
        <v>94.038499999999999</v>
      </c>
      <c r="J18740" s="147">
        <v>100.70080300000001</v>
      </c>
      <c r="K18740" s="147">
        <v>107.37352199999999</v>
      </c>
    </row>
    <row r="18741" spans="2:11" x14ac:dyDescent="0.2">
      <c r="B18741" s="21" t="str">
        <f t="shared" si="292"/>
        <v>ShelburneWind2085RCP4.5</v>
      </c>
      <c r="C18741" t="s">
        <v>437</v>
      </c>
      <c r="D18741" t="s">
        <v>1</v>
      </c>
      <c r="E18741" s="144" t="s">
        <v>193</v>
      </c>
      <c r="F18741" s="144">
        <v>2085</v>
      </c>
      <c r="G18741" s="147">
        <v>81.086828386954295</v>
      </c>
      <c r="H18741" s="147">
        <v>87.441390000000013</v>
      </c>
      <c r="I18741" s="147">
        <v>94.162499999999994</v>
      </c>
      <c r="J18741" s="147">
        <v>100.853385</v>
      </c>
      <c r="K18741" s="147">
        <v>107.55198899999999</v>
      </c>
    </row>
    <row r="18742" spans="2:11" x14ac:dyDescent="0.2">
      <c r="B18742" s="21" t="str">
        <f t="shared" si="292"/>
        <v>ShelburneWind2090RCP4.5</v>
      </c>
      <c r="C18742" t="s">
        <v>437</v>
      </c>
      <c r="D18742" t="s">
        <v>1</v>
      </c>
      <c r="E18742" s="144" t="s">
        <v>193</v>
      </c>
      <c r="F18742" s="144">
        <v>2090</v>
      </c>
      <c r="G18742" s="147">
        <v>81.155086672796244</v>
      </c>
      <c r="H18742" s="147">
        <v>87.533646000000005</v>
      </c>
      <c r="I18742" s="147">
        <v>94.28649999999999</v>
      </c>
      <c r="J18742" s="147">
        <v>101.005967</v>
      </c>
      <c r="K18742" s="147">
        <v>107.730456</v>
      </c>
    </row>
    <row r="18743" spans="2:11" x14ac:dyDescent="0.2">
      <c r="B18743" s="21" t="str">
        <f t="shared" si="292"/>
        <v>ShelburneWind2095RCP4.5</v>
      </c>
      <c r="C18743" t="s">
        <v>437</v>
      </c>
      <c r="D18743" t="s">
        <v>1</v>
      </c>
      <c r="E18743" s="144" t="s">
        <v>193</v>
      </c>
      <c r="F18743" s="144">
        <v>2095</v>
      </c>
      <c r="G18743" s="147">
        <v>81.223344958638194</v>
      </c>
      <c r="H18743" s="147">
        <v>87.625901999999996</v>
      </c>
      <c r="I18743" s="147">
        <v>94.410499999999999</v>
      </c>
      <c r="J18743" s="147">
        <v>101.15854900000001</v>
      </c>
      <c r="K18743" s="147">
        <v>107.908923</v>
      </c>
    </row>
    <row r="18744" spans="2:11" x14ac:dyDescent="0.2">
      <c r="B18744" s="21" t="str">
        <f t="shared" si="292"/>
        <v>ShelburneWind2100RCP4.5</v>
      </c>
      <c r="C18744" t="s">
        <v>437</v>
      </c>
      <c r="D18744" t="s">
        <v>1</v>
      </c>
      <c r="E18744" s="144" t="s">
        <v>193</v>
      </c>
      <c r="F18744" s="144">
        <v>2100</v>
      </c>
      <c r="G18744" s="147">
        <v>81.291603244480143</v>
      </c>
      <c r="H18744" s="147">
        <v>87.718158000000003</v>
      </c>
      <c r="I18744" s="147">
        <v>94.534499999999994</v>
      </c>
      <c r="J18744" s="147">
        <v>101.311131</v>
      </c>
      <c r="K18744" s="147">
        <v>108.08739</v>
      </c>
    </row>
    <row r="18745" spans="2:11" x14ac:dyDescent="0.2">
      <c r="B18745" s="21" t="str">
        <f t="shared" si="292"/>
        <v>ShelburneWind2023RCP6.0</v>
      </c>
      <c r="C18745" t="s">
        <v>437</v>
      </c>
      <c r="D18745" t="s">
        <v>1</v>
      </c>
      <c r="E18745" s="144" t="s">
        <v>192</v>
      </c>
      <c r="F18745" s="144">
        <v>2023</v>
      </c>
      <c r="G18745" s="147">
        <v>80.560838066642788</v>
      </c>
      <c r="H18745" s="147">
        <v>86.78406600000001</v>
      </c>
      <c r="I18745" s="147">
        <v>93.334800000000001</v>
      </c>
      <c r="J18745" s="147">
        <v>99.878187000000011</v>
      </c>
      <c r="K18745" s="147">
        <v>106.422876</v>
      </c>
    </row>
    <row r="18746" spans="2:11" x14ac:dyDescent="0.2">
      <c r="B18746" s="21" t="str">
        <f t="shared" si="292"/>
        <v>ShelburneWind2025RCP6.0</v>
      </c>
      <c r="C18746" t="s">
        <v>437</v>
      </c>
      <c r="D18746" t="s">
        <v>1</v>
      </c>
      <c r="E18746" s="144" t="s">
        <v>192</v>
      </c>
      <c r="F18746" s="144">
        <v>2025</v>
      </c>
      <c r="G18746" s="147">
        <v>80.568868453212431</v>
      </c>
      <c r="H18746" s="147">
        <v>86.79848100000001</v>
      </c>
      <c r="I18746" s="147">
        <v>93.358050000000006</v>
      </c>
      <c r="J18746" s="147">
        <v>99.908040000000014</v>
      </c>
      <c r="K18746" s="147">
        <v>106.46174999999999</v>
      </c>
    </row>
    <row r="18747" spans="2:11" x14ac:dyDescent="0.2">
      <c r="B18747" s="21" t="str">
        <f t="shared" si="292"/>
        <v>ShelburneWind2030RCP6.0</v>
      </c>
      <c r="C18747" t="s">
        <v>437</v>
      </c>
      <c r="D18747" t="s">
        <v>1</v>
      </c>
      <c r="E18747" s="144" t="s">
        <v>192</v>
      </c>
      <c r="F18747" s="144">
        <v>2030</v>
      </c>
      <c r="G18747" s="147">
        <v>80.576898839782061</v>
      </c>
      <c r="H18747" s="147">
        <v>86.812896000000009</v>
      </c>
      <c r="I18747" s="147">
        <v>93.38130000000001</v>
      </c>
      <c r="J18747" s="147">
        <v>99.937893000000017</v>
      </c>
      <c r="K18747" s="147">
        <v>106.500624</v>
      </c>
    </row>
    <row r="18748" spans="2:11" x14ac:dyDescent="0.2">
      <c r="B18748" s="21" t="str">
        <f t="shared" si="292"/>
        <v>ShelburneWind2035RCP6.0</v>
      </c>
      <c r="C18748" t="s">
        <v>437</v>
      </c>
      <c r="D18748" t="s">
        <v>1</v>
      </c>
      <c r="E18748" s="144" t="s">
        <v>192</v>
      </c>
      <c r="F18748" s="144">
        <v>2035</v>
      </c>
      <c r="G18748" s="147">
        <v>80.584929226351704</v>
      </c>
      <c r="H18748" s="147">
        <v>86.827311000000009</v>
      </c>
      <c r="I18748" s="147">
        <v>93.40455</v>
      </c>
      <c r="J18748" s="147">
        <v>99.967746000000005</v>
      </c>
      <c r="K18748" s="147">
        <v>106.53949800000001</v>
      </c>
    </row>
    <row r="18749" spans="2:11" x14ac:dyDescent="0.2">
      <c r="B18749" s="21" t="str">
        <f t="shared" si="292"/>
        <v>ShelburneWind2040RCP6.0</v>
      </c>
      <c r="C18749" t="s">
        <v>437</v>
      </c>
      <c r="D18749" t="s">
        <v>1</v>
      </c>
      <c r="E18749" s="144" t="s">
        <v>192</v>
      </c>
      <c r="F18749" s="144">
        <v>2040</v>
      </c>
      <c r="G18749" s="147">
        <v>80.592959612921348</v>
      </c>
      <c r="H18749" s="147">
        <v>86.841726000000008</v>
      </c>
      <c r="I18749" s="147">
        <v>93.427800000000005</v>
      </c>
      <c r="J18749" s="147">
        <v>99.997599000000008</v>
      </c>
      <c r="K18749" s="147">
        <v>106.578372</v>
      </c>
    </row>
    <row r="18750" spans="2:11" x14ac:dyDescent="0.2">
      <c r="B18750" s="21" t="str">
        <f t="shared" si="292"/>
        <v>ShelburneWind2045RCP6.0</v>
      </c>
      <c r="C18750" t="s">
        <v>437</v>
      </c>
      <c r="D18750" t="s">
        <v>1</v>
      </c>
      <c r="E18750" s="144" t="s">
        <v>192</v>
      </c>
      <c r="F18750" s="144">
        <v>2045</v>
      </c>
      <c r="G18750" s="147">
        <v>80.600989999490977</v>
      </c>
      <c r="H18750" s="147">
        <v>86.856141000000008</v>
      </c>
      <c r="I18750" s="147">
        <v>93.451050000000009</v>
      </c>
      <c r="J18750" s="147">
        <v>100.02745200000001</v>
      </c>
      <c r="K18750" s="147">
        <v>106.61724599999999</v>
      </c>
    </row>
    <row r="18751" spans="2:11" x14ac:dyDescent="0.2">
      <c r="B18751" s="21" t="str">
        <f t="shared" si="292"/>
        <v>ShelburneWind2050RCP6.0</v>
      </c>
      <c r="C18751" t="s">
        <v>437</v>
      </c>
      <c r="D18751" t="s">
        <v>1</v>
      </c>
      <c r="E18751" s="144" t="s">
        <v>192</v>
      </c>
      <c r="F18751" s="144">
        <v>2050</v>
      </c>
      <c r="G18751" s="147">
        <v>80.663627014734189</v>
      </c>
      <c r="H18751" s="147">
        <v>86.929369200000011</v>
      </c>
      <c r="I18751" s="147">
        <v>93.537540000000007</v>
      </c>
      <c r="J18751" s="147">
        <v>100.12497180000001</v>
      </c>
      <c r="K18751" s="147">
        <v>106.7282136</v>
      </c>
    </row>
    <row r="18752" spans="2:11" x14ac:dyDescent="0.2">
      <c r="B18752" s="21" t="str">
        <f t="shared" si="292"/>
        <v>ShelburneWind2055RCP6.0</v>
      </c>
      <c r="C18752" t="s">
        <v>437</v>
      </c>
      <c r="D18752" t="s">
        <v>1</v>
      </c>
      <c r="E18752" s="144" t="s">
        <v>192</v>
      </c>
      <c r="F18752" s="144">
        <v>2055</v>
      </c>
      <c r="G18752" s="147">
        <v>80.718233643407743</v>
      </c>
      <c r="H18752" s="147">
        <v>86.988182400000014</v>
      </c>
      <c r="I18752" s="147">
        <v>93.60078</v>
      </c>
      <c r="J18752" s="147">
        <v>100.19263860000001</v>
      </c>
      <c r="K18752" s="147">
        <v>106.80030720000001</v>
      </c>
    </row>
    <row r="18753" spans="2:11" x14ac:dyDescent="0.2">
      <c r="B18753" s="21" t="str">
        <f t="shared" si="292"/>
        <v>ShelburneWind2060RCP6.0</v>
      </c>
      <c r="C18753" t="s">
        <v>437</v>
      </c>
      <c r="D18753" t="s">
        <v>1</v>
      </c>
      <c r="E18753" s="144" t="s">
        <v>192</v>
      </c>
      <c r="F18753" s="144">
        <v>2060</v>
      </c>
      <c r="G18753" s="147">
        <v>80.772840272081311</v>
      </c>
      <c r="H18753" s="147">
        <v>87.046995600000002</v>
      </c>
      <c r="I18753" s="147">
        <v>93.664020000000008</v>
      </c>
      <c r="J18753" s="147">
        <v>100.26030540000001</v>
      </c>
      <c r="K18753" s="147">
        <v>106.87240079999999</v>
      </c>
    </row>
    <row r="18754" spans="2:11" x14ac:dyDescent="0.2">
      <c r="B18754" s="21" t="str">
        <f t="shared" si="292"/>
        <v>ShelburneWind2065RCP6.0</v>
      </c>
      <c r="C18754" t="s">
        <v>437</v>
      </c>
      <c r="D18754" t="s">
        <v>1</v>
      </c>
      <c r="E18754" s="144" t="s">
        <v>192</v>
      </c>
      <c r="F18754" s="144">
        <v>2065</v>
      </c>
      <c r="G18754" s="147">
        <v>80.827446900754865</v>
      </c>
      <c r="H18754" s="147">
        <v>87.105808800000005</v>
      </c>
      <c r="I18754" s="147">
        <v>93.727260000000001</v>
      </c>
      <c r="J18754" s="147">
        <v>100.3279722</v>
      </c>
      <c r="K18754" s="147">
        <v>106.9444944</v>
      </c>
    </row>
    <row r="18755" spans="2:11" x14ac:dyDescent="0.2">
      <c r="B18755" s="21" t="str">
        <f t="shared" si="292"/>
        <v>ShelburneWind2070RCP6.0</v>
      </c>
      <c r="C18755" t="s">
        <v>437</v>
      </c>
      <c r="D18755" t="s">
        <v>1</v>
      </c>
      <c r="E18755" s="144" t="s">
        <v>192</v>
      </c>
      <c r="F18755" s="144">
        <v>2070</v>
      </c>
      <c r="G18755" s="147">
        <v>80.882053529428433</v>
      </c>
      <c r="H18755" s="147">
        <v>87.164622000000008</v>
      </c>
      <c r="I18755" s="147">
        <v>93.790499999999994</v>
      </c>
      <c r="J18755" s="147">
        <v>100.395639</v>
      </c>
      <c r="K18755" s="147">
        <v>107.016588</v>
      </c>
    </row>
    <row r="18756" spans="2:11" x14ac:dyDescent="0.2">
      <c r="B18756" s="21" t="str">
        <f t="shared" si="292"/>
        <v>ShelburneWind2075RCP6.0</v>
      </c>
      <c r="C18756" t="s">
        <v>437</v>
      </c>
      <c r="D18756" t="s">
        <v>1</v>
      </c>
      <c r="E18756" s="144" t="s">
        <v>192</v>
      </c>
      <c r="F18756" s="144">
        <v>2075</v>
      </c>
      <c r="G18756" s="147">
        <v>80.984440958191357</v>
      </c>
      <c r="H18756" s="147">
        <v>87.303006000000011</v>
      </c>
      <c r="I18756" s="147">
        <v>93.976499999999987</v>
      </c>
      <c r="J18756" s="147">
        <v>100.62451200000001</v>
      </c>
      <c r="K18756" s="147">
        <v>107.2842885</v>
      </c>
    </row>
    <row r="18757" spans="2:11" x14ac:dyDescent="0.2">
      <c r="B18757" s="21" t="str">
        <f t="shared" si="292"/>
        <v>ShelburneWind2080RCP6.0</v>
      </c>
      <c r="C18757" t="s">
        <v>437</v>
      </c>
      <c r="D18757" t="s">
        <v>1</v>
      </c>
      <c r="E18757" s="144" t="s">
        <v>192</v>
      </c>
      <c r="F18757" s="144">
        <v>2080</v>
      </c>
      <c r="G18757" s="147">
        <v>81.086828386954295</v>
      </c>
      <c r="H18757" s="147">
        <v>87.441390000000013</v>
      </c>
      <c r="I18757" s="147">
        <v>94.162499999999994</v>
      </c>
      <c r="J18757" s="147">
        <v>100.853385</v>
      </c>
      <c r="K18757" s="147">
        <v>107.55198899999999</v>
      </c>
    </row>
    <row r="18758" spans="2:11" x14ac:dyDescent="0.2">
      <c r="B18758" s="21" t="str">
        <f t="shared" si="292"/>
        <v>ShelburneWind2085RCP6.0</v>
      </c>
      <c r="C18758" t="s">
        <v>437</v>
      </c>
      <c r="D18758" t="s">
        <v>1</v>
      </c>
      <c r="E18758" s="144" t="s">
        <v>192</v>
      </c>
      <c r="F18758" s="144">
        <v>2085</v>
      </c>
      <c r="G18758" s="147">
        <v>81.189215815717219</v>
      </c>
      <c r="H18758" s="147">
        <v>87.579774</v>
      </c>
      <c r="I18758" s="147">
        <v>94.348500000000001</v>
      </c>
      <c r="J18758" s="147">
        <v>101.082258</v>
      </c>
      <c r="K18758" s="147">
        <v>107.8196895</v>
      </c>
    </row>
    <row r="18759" spans="2:11" x14ac:dyDescent="0.2">
      <c r="B18759" s="21" t="str">
        <f t="shared" si="292"/>
        <v>ShelburneWind2090RCP6.0</v>
      </c>
      <c r="C18759" t="s">
        <v>437</v>
      </c>
      <c r="D18759" t="s">
        <v>1</v>
      </c>
      <c r="E18759" s="144" t="s">
        <v>192</v>
      </c>
      <c r="F18759" s="144">
        <v>2090</v>
      </c>
      <c r="G18759" s="147">
        <v>81.674385004299722</v>
      </c>
      <c r="H18759" s="147">
        <v>88.190970000000007</v>
      </c>
      <c r="I18759" s="147">
        <v>95.114199999999997</v>
      </c>
      <c r="J18759" s="147">
        <v>101.984482</v>
      </c>
      <c r="K18759" s="147">
        <v>108.85426799999999</v>
      </c>
    </row>
    <row r="18760" spans="2:11" x14ac:dyDescent="0.2">
      <c r="B18760" s="21" t="str">
        <f t="shared" si="292"/>
        <v>ShelburneWind2095RCP6.0</v>
      </c>
      <c r="C18760" t="s">
        <v>437</v>
      </c>
      <c r="D18760" t="s">
        <v>1</v>
      </c>
      <c r="E18760" s="144" t="s">
        <v>192</v>
      </c>
      <c r="F18760" s="144">
        <v>2095</v>
      </c>
      <c r="G18760" s="147">
        <v>82.057166764119287</v>
      </c>
      <c r="H18760" s="147">
        <v>88.663781999999998</v>
      </c>
      <c r="I18760" s="147">
        <v>95.693899999999985</v>
      </c>
      <c r="J18760" s="147">
        <v>102.65783300000001</v>
      </c>
      <c r="K18760" s="147">
        <v>109.621146</v>
      </c>
    </row>
    <row r="18761" spans="2:11" x14ac:dyDescent="0.2">
      <c r="B18761" s="21" t="str">
        <f t="shared" si="292"/>
        <v>ShelburneWind2100RCP6.0</v>
      </c>
      <c r="C18761" t="s">
        <v>437</v>
      </c>
      <c r="D18761" t="s">
        <v>1</v>
      </c>
      <c r="E18761" s="144" t="s">
        <v>192</v>
      </c>
      <c r="F18761" s="144">
        <v>2100</v>
      </c>
      <c r="G18761" s="147">
        <v>82.439948523938867</v>
      </c>
      <c r="H18761" s="147">
        <v>89.136594000000002</v>
      </c>
      <c r="I18761" s="147">
        <v>96.273599999999988</v>
      </c>
      <c r="J18761" s="147">
        <v>103.33118400000001</v>
      </c>
      <c r="K18761" s="147">
        <v>110.38802399999999</v>
      </c>
    </row>
    <row r="18762" spans="2:11" x14ac:dyDescent="0.2">
      <c r="B18762" s="21" t="str">
        <f t="shared" si="292"/>
        <v>ShelburneWind2023RCP8.5</v>
      </c>
      <c r="C18762" t="s">
        <v>437</v>
      </c>
      <c r="D18762" t="s">
        <v>1</v>
      </c>
      <c r="E18762" s="144" t="s">
        <v>191</v>
      </c>
      <c r="F18762" s="144">
        <v>2023</v>
      </c>
      <c r="G18762" s="147">
        <v>80.560838066642788</v>
      </c>
      <c r="H18762" s="147">
        <v>86.78406600000001</v>
      </c>
      <c r="I18762" s="147">
        <v>93.334800000000001</v>
      </c>
      <c r="J18762" s="147">
        <v>99.878187000000011</v>
      </c>
      <c r="K18762" s="147">
        <v>106.422876</v>
      </c>
    </row>
    <row r="18763" spans="2:11" x14ac:dyDescent="0.2">
      <c r="B18763" s="21" t="str">
        <f t="shared" si="292"/>
        <v>ShelburneWind2025RCP8.5</v>
      </c>
      <c r="C18763" t="s">
        <v>437</v>
      </c>
      <c r="D18763" t="s">
        <v>1</v>
      </c>
      <c r="E18763" s="144" t="s">
        <v>191</v>
      </c>
      <c r="F18763" s="144">
        <v>2025</v>
      </c>
      <c r="G18763" s="147">
        <v>80.576898839782061</v>
      </c>
      <c r="H18763" s="147">
        <v>86.812896000000009</v>
      </c>
      <c r="I18763" s="147">
        <v>93.38130000000001</v>
      </c>
      <c r="J18763" s="147">
        <v>99.937893000000017</v>
      </c>
      <c r="K18763" s="147">
        <v>106.500624</v>
      </c>
    </row>
    <row r="18764" spans="2:11" x14ac:dyDescent="0.2">
      <c r="B18764" s="21" t="str">
        <f t="shared" ref="B18764:B18827" si="293">C18764&amp;D18764&amp;F18764&amp;E18764</f>
        <v>ShelburneWind2030RCP8.5</v>
      </c>
      <c r="C18764" t="s">
        <v>437</v>
      </c>
      <c r="D18764" t="s">
        <v>1</v>
      </c>
      <c r="E18764" s="144" t="s">
        <v>191</v>
      </c>
      <c r="F18764" s="144">
        <v>2030</v>
      </c>
      <c r="G18764" s="147">
        <v>80.592959612921348</v>
      </c>
      <c r="H18764" s="147">
        <v>86.841726000000008</v>
      </c>
      <c r="I18764" s="147">
        <v>93.427800000000005</v>
      </c>
      <c r="J18764" s="147">
        <v>99.997599000000008</v>
      </c>
      <c r="K18764" s="147">
        <v>106.578372</v>
      </c>
    </row>
    <row r="18765" spans="2:11" x14ac:dyDescent="0.2">
      <c r="B18765" s="21" t="str">
        <f t="shared" si="293"/>
        <v>ShelburneWind2035RCP8.5</v>
      </c>
      <c r="C18765" t="s">
        <v>437</v>
      </c>
      <c r="D18765" t="s">
        <v>1</v>
      </c>
      <c r="E18765" s="144" t="s">
        <v>191</v>
      </c>
      <c r="F18765" s="144">
        <v>2035</v>
      </c>
      <c r="G18765" s="147">
        <v>80.609020386060621</v>
      </c>
      <c r="H18765" s="147">
        <v>86.870556000000008</v>
      </c>
      <c r="I18765" s="147">
        <v>93.474300000000014</v>
      </c>
      <c r="J18765" s="147">
        <v>100.05730500000001</v>
      </c>
      <c r="K18765" s="147">
        <v>106.65612</v>
      </c>
    </row>
    <row r="18766" spans="2:11" x14ac:dyDescent="0.2">
      <c r="B18766" s="21" t="str">
        <f t="shared" si="293"/>
        <v>ShelburneWind2040RCP8.5</v>
      </c>
      <c r="C18766" t="s">
        <v>437</v>
      </c>
      <c r="D18766" t="s">
        <v>1</v>
      </c>
      <c r="E18766" s="144" t="s">
        <v>191</v>
      </c>
      <c r="F18766" s="144">
        <v>2040</v>
      </c>
      <c r="G18766" s="147">
        <v>80.700031433849887</v>
      </c>
      <c r="H18766" s="147">
        <v>86.968578000000008</v>
      </c>
      <c r="I18766" s="147">
        <v>93.579700000000003</v>
      </c>
      <c r="J18766" s="147">
        <v>100.17008300000001</v>
      </c>
      <c r="K18766" s="147">
        <v>106.776276</v>
      </c>
    </row>
    <row r="18767" spans="2:11" x14ac:dyDescent="0.2">
      <c r="B18767" s="21" t="str">
        <f t="shared" si="293"/>
        <v>ShelburneWind2045RCP8.5</v>
      </c>
      <c r="C18767" t="s">
        <v>437</v>
      </c>
      <c r="D18767" t="s">
        <v>1</v>
      </c>
      <c r="E18767" s="144" t="s">
        <v>191</v>
      </c>
      <c r="F18767" s="144">
        <v>2045</v>
      </c>
      <c r="G18767" s="147">
        <v>80.791042481639167</v>
      </c>
      <c r="H18767" s="147">
        <v>87.066600000000008</v>
      </c>
      <c r="I18767" s="147">
        <v>93.685100000000006</v>
      </c>
      <c r="J18767" s="147">
        <v>100.28286100000001</v>
      </c>
      <c r="K18767" s="147">
        <v>106.896432</v>
      </c>
    </row>
    <row r="18768" spans="2:11" x14ac:dyDescent="0.2">
      <c r="B18768" s="21" t="str">
        <f t="shared" si="293"/>
        <v>ShelburneWind2050RCP8.5</v>
      </c>
      <c r="C18768" t="s">
        <v>437</v>
      </c>
      <c r="D18768" t="s">
        <v>1</v>
      </c>
      <c r="E18768" s="144" t="s">
        <v>191</v>
      </c>
      <c r="F18768" s="144">
        <v>2050</v>
      </c>
      <c r="G18768" s="147">
        <v>81.018570101112331</v>
      </c>
      <c r="H18768" s="147">
        <v>87.349134000000006</v>
      </c>
      <c r="I18768" s="147">
        <v>94.038499999999999</v>
      </c>
      <c r="J18768" s="147">
        <v>100.70080300000001</v>
      </c>
      <c r="K18768" s="147">
        <v>107.37352199999999</v>
      </c>
    </row>
    <row r="18769" spans="2:11" x14ac:dyDescent="0.2">
      <c r="B18769" s="21" t="str">
        <f t="shared" si="293"/>
        <v>ShelburneWind2055RCP8.5</v>
      </c>
      <c r="C18769" t="s">
        <v>437</v>
      </c>
      <c r="D18769" t="s">
        <v>1</v>
      </c>
      <c r="E18769" s="144" t="s">
        <v>191</v>
      </c>
      <c r="F18769" s="144">
        <v>2055</v>
      </c>
      <c r="G18769" s="147">
        <v>81.155086672796244</v>
      </c>
      <c r="H18769" s="147">
        <v>87.533646000000005</v>
      </c>
      <c r="I18769" s="147">
        <v>94.28649999999999</v>
      </c>
      <c r="J18769" s="147">
        <v>101.005967</v>
      </c>
      <c r="K18769" s="147">
        <v>107.730456</v>
      </c>
    </row>
    <row r="18770" spans="2:11" x14ac:dyDescent="0.2">
      <c r="B18770" s="21" t="str">
        <f t="shared" si="293"/>
        <v>ShelburneWind2060RCP8.5</v>
      </c>
      <c r="C18770" t="s">
        <v>437</v>
      </c>
      <c r="D18770" t="s">
        <v>1</v>
      </c>
      <c r="E18770" s="144" t="s">
        <v>191</v>
      </c>
      <c r="F18770" s="144">
        <v>2060</v>
      </c>
      <c r="G18770" s="147">
        <v>81.674385004299722</v>
      </c>
      <c r="H18770" s="147">
        <v>88.190970000000007</v>
      </c>
      <c r="I18770" s="147">
        <v>95.114199999999997</v>
      </c>
      <c r="J18770" s="147">
        <v>101.984482</v>
      </c>
      <c r="K18770" s="147">
        <v>108.85426799999999</v>
      </c>
    </row>
    <row r="18771" spans="2:11" x14ac:dyDescent="0.2">
      <c r="B18771" s="21" t="str">
        <f t="shared" si="293"/>
        <v>ShelburneWind2065RCP8.5</v>
      </c>
      <c r="C18771" t="s">
        <v>437</v>
      </c>
      <c r="D18771" t="s">
        <v>1</v>
      </c>
      <c r="E18771" s="144" t="s">
        <v>191</v>
      </c>
      <c r="F18771" s="144">
        <v>2065</v>
      </c>
      <c r="G18771" s="147">
        <v>82.057166764119287</v>
      </c>
      <c r="H18771" s="147">
        <v>88.663781999999998</v>
      </c>
      <c r="I18771" s="147">
        <v>95.693899999999985</v>
      </c>
      <c r="J18771" s="147">
        <v>102.65783300000001</v>
      </c>
      <c r="K18771" s="147">
        <v>109.621146</v>
      </c>
    </row>
    <row r="18772" spans="2:11" x14ac:dyDescent="0.2">
      <c r="B18772" s="21" t="str">
        <f t="shared" si="293"/>
        <v>ShelburneWind2070RCP8.5</v>
      </c>
      <c r="C18772" t="s">
        <v>437</v>
      </c>
      <c r="D18772" t="s">
        <v>1</v>
      </c>
      <c r="E18772" s="144" t="s">
        <v>191</v>
      </c>
      <c r="F18772" s="144">
        <v>2070</v>
      </c>
      <c r="G18772" s="147">
        <v>82.651415370272758</v>
      </c>
      <c r="H18772" s="147">
        <v>89.407596000000012</v>
      </c>
      <c r="I18772" s="147">
        <v>96.620799999999988</v>
      </c>
      <c r="J18772" s="147">
        <v>103.73585800000001</v>
      </c>
      <c r="K18772" s="147">
        <v>110.85804599999999</v>
      </c>
    </row>
    <row r="18773" spans="2:11" x14ac:dyDescent="0.2">
      <c r="B18773" s="21" t="str">
        <f t="shared" si="293"/>
        <v>ShelburneWind2075RCP8.5</v>
      </c>
      <c r="C18773" t="s">
        <v>437</v>
      </c>
      <c r="D18773" t="s">
        <v>1</v>
      </c>
      <c r="E18773" s="144" t="s">
        <v>191</v>
      </c>
      <c r="F18773" s="144">
        <v>2075</v>
      </c>
      <c r="G18773" s="147">
        <v>82.86288221660665</v>
      </c>
      <c r="H18773" s="147">
        <v>89.678598000000008</v>
      </c>
      <c r="I18773" s="147">
        <v>96.968000000000004</v>
      </c>
      <c r="J18773" s="147">
        <v>104.14053200000001</v>
      </c>
      <c r="K18773" s="147">
        <v>111.328068</v>
      </c>
    </row>
    <row r="18774" spans="2:11" x14ac:dyDescent="0.2">
      <c r="B18774" s="21" t="str">
        <f t="shared" si="293"/>
        <v>ShelburneWind2080RCP8.5</v>
      </c>
      <c r="C18774" t="s">
        <v>437</v>
      </c>
      <c r="D18774" t="s">
        <v>1</v>
      </c>
      <c r="E18774" s="144" t="s">
        <v>191</v>
      </c>
      <c r="F18774" s="144">
        <v>2080</v>
      </c>
      <c r="G18774" s="147">
        <v>83.074349062940541</v>
      </c>
      <c r="H18774" s="147">
        <v>89.949600000000018</v>
      </c>
      <c r="I18774" s="147">
        <v>97.315200000000004</v>
      </c>
      <c r="J18774" s="147">
        <v>104.54520600000001</v>
      </c>
      <c r="K18774" s="147">
        <v>111.79809</v>
      </c>
    </row>
    <row r="18775" spans="2:11" x14ac:dyDescent="0.2">
      <c r="B18775" s="21" t="str">
        <f t="shared" si="293"/>
        <v>ShelburneWind2085RCP8.5</v>
      </c>
      <c r="C18775" t="s">
        <v>437</v>
      </c>
      <c r="D18775" t="s">
        <v>1</v>
      </c>
      <c r="E18775" s="144" t="s">
        <v>191</v>
      </c>
      <c r="F18775" s="144">
        <v>2085</v>
      </c>
      <c r="G18775" s="147">
        <v>83.251017567472644</v>
      </c>
      <c r="H18775" s="147">
        <v>90.165825000000012</v>
      </c>
      <c r="I18775" s="147">
        <v>97.580250000000007</v>
      </c>
      <c r="J18775" s="147">
        <v>104.85368700000001</v>
      </c>
      <c r="K18775" s="147">
        <v>112.153257</v>
      </c>
    </row>
    <row r="18776" spans="2:11" x14ac:dyDescent="0.2">
      <c r="B18776" s="21" t="str">
        <f t="shared" si="293"/>
        <v>ShelburneWind2090RCP8.5</v>
      </c>
      <c r="C18776" t="s">
        <v>437</v>
      </c>
      <c r="D18776" t="s">
        <v>1</v>
      </c>
      <c r="E18776" s="144" t="s">
        <v>191</v>
      </c>
      <c r="F18776" s="144">
        <v>2090</v>
      </c>
      <c r="G18776" s="147">
        <v>83.427686072004761</v>
      </c>
      <c r="H18776" s="147">
        <v>90.382050000000007</v>
      </c>
      <c r="I18776" s="147">
        <v>97.845300000000009</v>
      </c>
      <c r="J18776" s="147">
        <v>105.16216800000001</v>
      </c>
      <c r="K18776" s="147">
        <v>112.50842399999999</v>
      </c>
    </row>
    <row r="18777" spans="2:11" x14ac:dyDescent="0.2">
      <c r="B18777" s="21" t="str">
        <f t="shared" si="293"/>
        <v>ShelburneWind2095RCP8.5</v>
      </c>
      <c r="C18777" t="s">
        <v>437</v>
      </c>
      <c r="D18777" t="s">
        <v>1</v>
      </c>
      <c r="E18777" s="144" t="s">
        <v>191</v>
      </c>
      <c r="F18777" s="144">
        <v>2095</v>
      </c>
      <c r="G18777" s="147">
        <v>83.427686072004761</v>
      </c>
      <c r="H18777" s="147">
        <v>90.382050000000007</v>
      </c>
      <c r="I18777" s="147">
        <v>97.845300000000009</v>
      </c>
      <c r="J18777" s="147">
        <v>105.16216800000001</v>
      </c>
      <c r="K18777" s="147">
        <v>112.50842399999999</v>
      </c>
    </row>
    <row r="18778" spans="2:11" x14ac:dyDescent="0.2">
      <c r="B18778" s="21" t="str">
        <f t="shared" si="293"/>
        <v>ShelburneWind2100RCP8.5</v>
      </c>
      <c r="C18778" t="s">
        <v>437</v>
      </c>
      <c r="D18778" t="s">
        <v>1</v>
      </c>
      <c r="E18778" s="144" t="s">
        <v>191</v>
      </c>
      <c r="F18778" s="144">
        <v>2100</v>
      </c>
      <c r="G18778" s="147">
        <v>83.427686072004761</v>
      </c>
      <c r="H18778" s="147">
        <v>90.382050000000007</v>
      </c>
      <c r="I18778" s="147">
        <v>97.845300000000009</v>
      </c>
      <c r="J18778" s="147">
        <v>105.16216800000001</v>
      </c>
      <c r="K18778" s="147">
        <v>112.50842399999999</v>
      </c>
    </row>
    <row r="18779" spans="2:11" x14ac:dyDescent="0.2">
      <c r="B18779" s="21" t="str">
        <f t="shared" si="293"/>
        <v>SimcoeIce Accretion2023RCP4.5</v>
      </c>
      <c r="C18779" t="s">
        <v>438</v>
      </c>
      <c r="D18779" t="s">
        <v>486</v>
      </c>
      <c r="E18779" s="144" t="s">
        <v>193</v>
      </c>
      <c r="F18779" s="144">
        <v>2023</v>
      </c>
      <c r="G18779" s="147">
        <v>23.043639973027958</v>
      </c>
      <c r="H18779" s="147">
        <v>27.6556</v>
      </c>
      <c r="I18779" s="147">
        <v>33.49</v>
      </c>
      <c r="J18779" s="147">
        <v>37.958959999999998</v>
      </c>
      <c r="K18779" s="147">
        <v>42.4116</v>
      </c>
    </row>
    <row r="18780" spans="2:11" x14ac:dyDescent="0.2">
      <c r="B18780" s="21" t="str">
        <f t="shared" si="293"/>
        <v>SimcoeIce Accretion2025RCP4.5</v>
      </c>
      <c r="C18780" t="s">
        <v>438</v>
      </c>
      <c r="D18780" t="s">
        <v>486</v>
      </c>
      <c r="E18780" s="144" t="s">
        <v>193</v>
      </c>
      <c r="F18780" s="144">
        <v>2025</v>
      </c>
      <c r="G18780" s="147">
        <v>22.917459877350872</v>
      </c>
      <c r="H18780" s="147">
        <v>27.519203333333333</v>
      </c>
      <c r="I18780" s="147">
        <v>33.342666666666666</v>
      </c>
      <c r="J18780" s="147">
        <v>37.798876666666665</v>
      </c>
      <c r="K18780" s="147">
        <v>42.24024</v>
      </c>
    </row>
    <row r="18781" spans="2:11" x14ac:dyDescent="0.2">
      <c r="B18781" s="21" t="str">
        <f t="shared" si="293"/>
        <v>SimcoeIce Accretion2030RCP4.5</v>
      </c>
      <c r="C18781" t="s">
        <v>438</v>
      </c>
      <c r="D18781" t="s">
        <v>486</v>
      </c>
      <c r="E18781" s="144" t="s">
        <v>193</v>
      </c>
      <c r="F18781" s="144">
        <v>2030</v>
      </c>
      <c r="G18781" s="147">
        <v>22.791279781673783</v>
      </c>
      <c r="H18781" s="147">
        <v>27.382806666666667</v>
      </c>
      <c r="I18781" s="147">
        <v>33.195333333333338</v>
      </c>
      <c r="J18781" s="147">
        <v>37.638793333333332</v>
      </c>
      <c r="K18781" s="147">
        <v>42.06888</v>
      </c>
    </row>
    <row r="18782" spans="2:11" x14ac:dyDescent="0.2">
      <c r="B18782" s="21" t="str">
        <f t="shared" si="293"/>
        <v>SimcoeIce Accretion2035RCP4.5</v>
      </c>
      <c r="C18782" t="s">
        <v>438</v>
      </c>
      <c r="D18782" t="s">
        <v>486</v>
      </c>
      <c r="E18782" s="144" t="s">
        <v>193</v>
      </c>
      <c r="F18782" s="144">
        <v>2035</v>
      </c>
      <c r="G18782" s="147">
        <v>22.665099685996697</v>
      </c>
      <c r="H18782" s="147">
        <v>27.246409999999997</v>
      </c>
      <c r="I18782" s="147">
        <v>33.048000000000002</v>
      </c>
      <c r="J18782" s="147">
        <v>37.478709999999992</v>
      </c>
      <c r="K18782" s="147">
        <v>41.89752</v>
      </c>
    </row>
    <row r="18783" spans="2:11" x14ac:dyDescent="0.2">
      <c r="B18783" s="21" t="str">
        <f t="shared" si="293"/>
        <v>SimcoeIce Accretion2040RCP4.5</v>
      </c>
      <c r="C18783" t="s">
        <v>438</v>
      </c>
      <c r="D18783" t="s">
        <v>486</v>
      </c>
      <c r="E18783" s="144" t="s">
        <v>193</v>
      </c>
      <c r="F18783" s="144">
        <v>2040</v>
      </c>
      <c r="G18783" s="147">
        <v>22.538919590319612</v>
      </c>
      <c r="H18783" s="147">
        <v>27.110013333333331</v>
      </c>
      <c r="I18783" s="147">
        <v>32.900666666666666</v>
      </c>
      <c r="J18783" s="147">
        <v>37.31862666666666</v>
      </c>
      <c r="K18783" s="147">
        <v>41.72616</v>
      </c>
    </row>
    <row r="18784" spans="2:11" x14ac:dyDescent="0.2">
      <c r="B18784" s="21" t="str">
        <f t="shared" si="293"/>
        <v>SimcoeIce Accretion2045RCP4.5</v>
      </c>
      <c r="C18784" t="s">
        <v>438</v>
      </c>
      <c r="D18784" t="s">
        <v>486</v>
      </c>
      <c r="E18784" s="144" t="s">
        <v>193</v>
      </c>
      <c r="F18784" s="144">
        <v>2045</v>
      </c>
      <c r="G18784" s="147">
        <v>22.412739494642523</v>
      </c>
      <c r="H18784" s="147">
        <v>26.973616666666665</v>
      </c>
      <c r="I18784" s="147">
        <v>32.753333333333337</v>
      </c>
      <c r="J18784" s="147">
        <v>37.158543333333327</v>
      </c>
      <c r="K18784" s="147">
        <v>41.5548</v>
      </c>
    </row>
    <row r="18785" spans="2:11" x14ac:dyDescent="0.2">
      <c r="B18785" s="21" t="str">
        <f t="shared" si="293"/>
        <v>SimcoeIce Accretion2050RCP4.5</v>
      </c>
      <c r="C18785" t="s">
        <v>438</v>
      </c>
      <c r="D18785" t="s">
        <v>486</v>
      </c>
      <c r="E18785" s="144" t="s">
        <v>193</v>
      </c>
      <c r="F18785" s="144">
        <v>2050</v>
      </c>
      <c r="G18785" s="147">
        <v>21.794457025824798</v>
      </c>
      <c r="H18785" s="147">
        <v>26.295396</v>
      </c>
      <c r="I18785" s="147">
        <v>31.987200000000001</v>
      </c>
      <c r="J18785" s="147">
        <v>36.322267999999994</v>
      </c>
      <c r="K18785" s="147">
        <v>40.646591999999998</v>
      </c>
    </row>
    <row r="18786" spans="2:11" x14ac:dyDescent="0.2">
      <c r="B18786" s="21" t="str">
        <f t="shared" si="293"/>
        <v>SimcoeIce Accretion2055RCP4.5</v>
      </c>
      <c r="C18786" t="s">
        <v>438</v>
      </c>
      <c r="D18786" t="s">
        <v>486</v>
      </c>
      <c r="E18786" s="144" t="s">
        <v>193</v>
      </c>
      <c r="F18786" s="144">
        <v>2055</v>
      </c>
      <c r="G18786" s="147">
        <v>21.302354652684162</v>
      </c>
      <c r="H18786" s="147">
        <v>25.753571999999998</v>
      </c>
      <c r="I18786" s="147">
        <v>31.368400000000001</v>
      </c>
      <c r="J18786" s="147">
        <v>35.646075999999994</v>
      </c>
      <c r="K18786" s="147">
        <v>39.909744000000003</v>
      </c>
    </row>
    <row r="18787" spans="2:11" x14ac:dyDescent="0.2">
      <c r="B18787" s="21" t="str">
        <f t="shared" si="293"/>
        <v>SimcoeIce Accretion2060RCP4.5</v>
      </c>
      <c r="C18787" t="s">
        <v>438</v>
      </c>
      <c r="D18787" t="s">
        <v>486</v>
      </c>
      <c r="E18787" s="144" t="s">
        <v>193</v>
      </c>
      <c r="F18787" s="144">
        <v>2060</v>
      </c>
      <c r="G18787" s="147">
        <v>20.810252279543523</v>
      </c>
      <c r="H18787" s="147">
        <v>25.211748</v>
      </c>
      <c r="I18787" s="147">
        <v>30.749600000000001</v>
      </c>
      <c r="J18787" s="147">
        <v>34.969883999999993</v>
      </c>
      <c r="K18787" s="147">
        <v>39.172896000000001</v>
      </c>
    </row>
    <row r="18788" spans="2:11" x14ac:dyDescent="0.2">
      <c r="B18788" s="21" t="str">
        <f t="shared" si="293"/>
        <v>SimcoeIce Accretion2065RCP4.5</v>
      </c>
      <c r="C18788" t="s">
        <v>438</v>
      </c>
      <c r="D18788" t="s">
        <v>486</v>
      </c>
      <c r="E18788" s="144" t="s">
        <v>193</v>
      </c>
      <c r="F18788" s="144">
        <v>2065</v>
      </c>
      <c r="G18788" s="147">
        <v>20.318149906402887</v>
      </c>
      <c r="H18788" s="147">
        <v>24.669923999999998</v>
      </c>
      <c r="I18788" s="147">
        <v>30.130800000000001</v>
      </c>
      <c r="J18788" s="147">
        <v>34.293691999999993</v>
      </c>
      <c r="K18788" s="147">
        <v>38.436048000000007</v>
      </c>
    </row>
    <row r="18789" spans="2:11" x14ac:dyDescent="0.2">
      <c r="B18789" s="21" t="str">
        <f t="shared" si="293"/>
        <v>SimcoeIce Accretion2070RCP4.5</v>
      </c>
      <c r="C18789" t="s">
        <v>438</v>
      </c>
      <c r="D18789" t="s">
        <v>486</v>
      </c>
      <c r="E18789" s="144" t="s">
        <v>193</v>
      </c>
      <c r="F18789" s="144">
        <v>2070</v>
      </c>
      <c r="G18789" s="147">
        <v>19.826047533262248</v>
      </c>
      <c r="H18789" s="147">
        <v>24.1281</v>
      </c>
      <c r="I18789" s="147">
        <v>29.512</v>
      </c>
      <c r="J18789" s="147">
        <v>33.617499999999993</v>
      </c>
      <c r="K18789" s="147">
        <v>37.699200000000005</v>
      </c>
    </row>
    <row r="18790" spans="2:11" x14ac:dyDescent="0.2">
      <c r="B18790" s="21" t="str">
        <f t="shared" si="293"/>
        <v>SimcoeIce Accretion2075RCP4.5</v>
      </c>
      <c r="C18790" t="s">
        <v>438</v>
      </c>
      <c r="D18790" t="s">
        <v>486</v>
      </c>
      <c r="E18790" s="144" t="s">
        <v>193</v>
      </c>
      <c r="F18790" s="144">
        <v>2075</v>
      </c>
      <c r="G18790" s="147">
        <v>19.589459853867709</v>
      </c>
      <c r="H18790" s="147">
        <v>23.864713333333334</v>
      </c>
      <c r="I18790" s="147">
        <v>29.211666666666666</v>
      </c>
      <c r="J18790" s="147">
        <v>33.290929999999996</v>
      </c>
      <c r="K18790" s="147">
        <v>37.342200000000005</v>
      </c>
    </row>
    <row r="18791" spans="2:11" x14ac:dyDescent="0.2">
      <c r="B18791" s="21" t="str">
        <f t="shared" si="293"/>
        <v>SimcoeIce Accretion2080RCP4.5</v>
      </c>
      <c r="C18791" t="s">
        <v>438</v>
      </c>
      <c r="D18791" t="s">
        <v>486</v>
      </c>
      <c r="E18791" s="144" t="s">
        <v>193</v>
      </c>
      <c r="F18791" s="144">
        <v>2080</v>
      </c>
      <c r="G18791" s="147">
        <v>19.352872174473173</v>
      </c>
      <c r="H18791" s="147">
        <v>23.601326666666665</v>
      </c>
      <c r="I18791" s="147">
        <v>28.911333333333332</v>
      </c>
      <c r="J18791" s="147">
        <v>32.964359999999992</v>
      </c>
      <c r="K18791" s="147">
        <v>36.985200000000006</v>
      </c>
    </row>
    <row r="18792" spans="2:11" x14ac:dyDescent="0.2">
      <c r="B18792" s="21" t="str">
        <f t="shared" si="293"/>
        <v>SimcoeIce Accretion2085RCP4.5</v>
      </c>
      <c r="C18792" t="s">
        <v>438</v>
      </c>
      <c r="D18792" t="s">
        <v>486</v>
      </c>
      <c r="E18792" s="144" t="s">
        <v>193</v>
      </c>
      <c r="F18792" s="144">
        <v>2085</v>
      </c>
      <c r="G18792" s="147">
        <v>19.116284495078638</v>
      </c>
      <c r="H18792" s="147">
        <v>23.337939999999996</v>
      </c>
      <c r="I18792" s="147">
        <v>28.610999999999997</v>
      </c>
      <c r="J18792" s="147">
        <v>32.637789999999995</v>
      </c>
      <c r="K18792" s="147">
        <v>36.628200000000007</v>
      </c>
    </row>
    <row r="18793" spans="2:11" x14ac:dyDescent="0.2">
      <c r="B18793" s="21" t="str">
        <f t="shared" si="293"/>
        <v>SimcoeIce Accretion2090RCP4.5</v>
      </c>
      <c r="C18793" t="s">
        <v>438</v>
      </c>
      <c r="D18793" t="s">
        <v>486</v>
      </c>
      <c r="E18793" s="144" t="s">
        <v>193</v>
      </c>
      <c r="F18793" s="144">
        <v>2090</v>
      </c>
      <c r="G18793" s="147">
        <v>18.879696815684099</v>
      </c>
      <c r="H18793" s="147">
        <v>23.074553333333331</v>
      </c>
      <c r="I18793" s="147">
        <v>28.310666666666666</v>
      </c>
      <c r="J18793" s="147">
        <v>32.311219999999992</v>
      </c>
      <c r="K18793" s="147">
        <v>36.2712</v>
      </c>
    </row>
    <row r="18794" spans="2:11" x14ac:dyDescent="0.2">
      <c r="B18794" s="21" t="str">
        <f t="shared" si="293"/>
        <v>SimcoeIce Accretion2095RCP4.5</v>
      </c>
      <c r="C18794" t="s">
        <v>438</v>
      </c>
      <c r="D18794" t="s">
        <v>486</v>
      </c>
      <c r="E18794" s="144" t="s">
        <v>193</v>
      </c>
      <c r="F18794" s="144">
        <v>2095</v>
      </c>
      <c r="G18794" s="147">
        <v>18.64310913628956</v>
      </c>
      <c r="H18794" s="147">
        <v>22.811166666666665</v>
      </c>
      <c r="I18794" s="147">
        <v>28.010333333333332</v>
      </c>
      <c r="J18794" s="147">
        <v>31.984649999999995</v>
      </c>
      <c r="K18794" s="147">
        <v>35.914200000000001</v>
      </c>
    </row>
    <row r="18795" spans="2:11" x14ac:dyDescent="0.2">
      <c r="B18795" s="21" t="str">
        <f t="shared" si="293"/>
        <v>SimcoeIce Accretion2100RCP4.5</v>
      </c>
      <c r="C18795" t="s">
        <v>438</v>
      </c>
      <c r="D18795" t="s">
        <v>486</v>
      </c>
      <c r="E18795" s="144" t="s">
        <v>193</v>
      </c>
      <c r="F18795" s="144">
        <v>2100</v>
      </c>
      <c r="G18795" s="147">
        <v>18.406521456895025</v>
      </c>
      <c r="H18795" s="147">
        <v>22.547779999999996</v>
      </c>
      <c r="I18795" s="147">
        <v>27.709999999999997</v>
      </c>
      <c r="J18795" s="147">
        <v>31.658079999999995</v>
      </c>
      <c r="K18795" s="147">
        <v>35.557200000000002</v>
      </c>
    </row>
    <row r="18796" spans="2:11" x14ac:dyDescent="0.2">
      <c r="B18796" s="21" t="str">
        <f t="shared" si="293"/>
        <v>SimcoeIce Accretion2023RCP6.0</v>
      </c>
      <c r="C18796" t="s">
        <v>438</v>
      </c>
      <c r="D18796" t="s">
        <v>486</v>
      </c>
      <c r="E18796" s="144" t="s">
        <v>192</v>
      </c>
      <c r="F18796" s="144">
        <v>2023</v>
      </c>
      <c r="G18796" s="147">
        <v>23.043639973027958</v>
      </c>
      <c r="H18796" s="147">
        <v>27.6556</v>
      </c>
      <c r="I18796" s="147">
        <v>33.49</v>
      </c>
      <c r="J18796" s="147">
        <v>37.958959999999998</v>
      </c>
      <c r="K18796" s="147">
        <v>42.4116</v>
      </c>
    </row>
    <row r="18797" spans="2:11" x14ac:dyDescent="0.2">
      <c r="B18797" s="21" t="str">
        <f t="shared" si="293"/>
        <v>SimcoeIce Accretion2025RCP6.0</v>
      </c>
      <c r="C18797" t="s">
        <v>438</v>
      </c>
      <c r="D18797" t="s">
        <v>486</v>
      </c>
      <c r="E18797" s="144" t="s">
        <v>192</v>
      </c>
      <c r="F18797" s="144">
        <v>2025</v>
      </c>
      <c r="G18797" s="147">
        <v>22.917459877350872</v>
      </c>
      <c r="H18797" s="147">
        <v>27.519203333333333</v>
      </c>
      <c r="I18797" s="147">
        <v>33.342666666666666</v>
      </c>
      <c r="J18797" s="147">
        <v>37.798876666666665</v>
      </c>
      <c r="K18797" s="147">
        <v>42.24024</v>
      </c>
    </row>
    <row r="18798" spans="2:11" x14ac:dyDescent="0.2">
      <c r="B18798" s="21" t="str">
        <f t="shared" si="293"/>
        <v>SimcoeIce Accretion2030RCP6.0</v>
      </c>
      <c r="C18798" t="s">
        <v>438</v>
      </c>
      <c r="D18798" t="s">
        <v>486</v>
      </c>
      <c r="E18798" s="144" t="s">
        <v>192</v>
      </c>
      <c r="F18798" s="144">
        <v>2030</v>
      </c>
      <c r="G18798" s="147">
        <v>22.791279781673783</v>
      </c>
      <c r="H18798" s="147">
        <v>27.382806666666667</v>
      </c>
      <c r="I18798" s="147">
        <v>33.195333333333338</v>
      </c>
      <c r="J18798" s="147">
        <v>37.638793333333332</v>
      </c>
      <c r="K18798" s="147">
        <v>42.06888</v>
      </c>
    </row>
    <row r="18799" spans="2:11" x14ac:dyDescent="0.2">
      <c r="B18799" s="21" t="str">
        <f t="shared" si="293"/>
        <v>SimcoeIce Accretion2035RCP6.0</v>
      </c>
      <c r="C18799" t="s">
        <v>438</v>
      </c>
      <c r="D18799" t="s">
        <v>486</v>
      </c>
      <c r="E18799" s="144" t="s">
        <v>192</v>
      </c>
      <c r="F18799" s="144">
        <v>2035</v>
      </c>
      <c r="G18799" s="147">
        <v>22.665099685996697</v>
      </c>
      <c r="H18799" s="147">
        <v>27.246409999999997</v>
      </c>
      <c r="I18799" s="147">
        <v>33.048000000000002</v>
      </c>
      <c r="J18799" s="147">
        <v>37.478709999999992</v>
      </c>
      <c r="K18799" s="147">
        <v>41.89752</v>
      </c>
    </row>
    <row r="18800" spans="2:11" x14ac:dyDescent="0.2">
      <c r="B18800" s="21" t="str">
        <f t="shared" si="293"/>
        <v>SimcoeIce Accretion2040RCP6.0</v>
      </c>
      <c r="C18800" t="s">
        <v>438</v>
      </c>
      <c r="D18800" t="s">
        <v>486</v>
      </c>
      <c r="E18800" s="144" t="s">
        <v>192</v>
      </c>
      <c r="F18800" s="144">
        <v>2040</v>
      </c>
      <c r="G18800" s="147">
        <v>22.538919590319612</v>
      </c>
      <c r="H18800" s="147">
        <v>27.110013333333331</v>
      </c>
      <c r="I18800" s="147">
        <v>32.900666666666666</v>
      </c>
      <c r="J18800" s="147">
        <v>37.31862666666666</v>
      </c>
      <c r="K18800" s="147">
        <v>41.72616</v>
      </c>
    </row>
    <row r="18801" spans="2:11" x14ac:dyDescent="0.2">
      <c r="B18801" s="21" t="str">
        <f t="shared" si="293"/>
        <v>SimcoeIce Accretion2045RCP6.0</v>
      </c>
      <c r="C18801" t="s">
        <v>438</v>
      </c>
      <c r="D18801" t="s">
        <v>486</v>
      </c>
      <c r="E18801" s="144" t="s">
        <v>192</v>
      </c>
      <c r="F18801" s="144">
        <v>2045</v>
      </c>
      <c r="G18801" s="147">
        <v>22.412739494642523</v>
      </c>
      <c r="H18801" s="147">
        <v>26.973616666666665</v>
      </c>
      <c r="I18801" s="147">
        <v>32.753333333333337</v>
      </c>
      <c r="J18801" s="147">
        <v>37.158543333333327</v>
      </c>
      <c r="K18801" s="147">
        <v>41.5548</v>
      </c>
    </row>
    <row r="18802" spans="2:11" x14ac:dyDescent="0.2">
      <c r="B18802" s="21" t="str">
        <f t="shared" si="293"/>
        <v>SimcoeIce Accretion2050RCP6.0</v>
      </c>
      <c r="C18802" t="s">
        <v>438</v>
      </c>
      <c r="D18802" t="s">
        <v>486</v>
      </c>
      <c r="E18802" s="144" t="s">
        <v>192</v>
      </c>
      <c r="F18802" s="144">
        <v>2050</v>
      </c>
      <c r="G18802" s="147">
        <v>21.794457025824798</v>
      </c>
      <c r="H18802" s="147">
        <v>26.295396</v>
      </c>
      <c r="I18802" s="147">
        <v>31.987200000000001</v>
      </c>
      <c r="J18802" s="147">
        <v>36.322267999999994</v>
      </c>
      <c r="K18802" s="147">
        <v>40.646591999999998</v>
      </c>
    </row>
    <row r="18803" spans="2:11" x14ac:dyDescent="0.2">
      <c r="B18803" s="21" t="str">
        <f t="shared" si="293"/>
        <v>SimcoeIce Accretion2055RCP6.0</v>
      </c>
      <c r="C18803" t="s">
        <v>438</v>
      </c>
      <c r="D18803" t="s">
        <v>486</v>
      </c>
      <c r="E18803" s="144" t="s">
        <v>192</v>
      </c>
      <c r="F18803" s="144">
        <v>2055</v>
      </c>
      <c r="G18803" s="147">
        <v>21.302354652684162</v>
      </c>
      <c r="H18803" s="147">
        <v>25.753571999999998</v>
      </c>
      <c r="I18803" s="147">
        <v>31.368400000000001</v>
      </c>
      <c r="J18803" s="147">
        <v>35.646075999999994</v>
      </c>
      <c r="K18803" s="147">
        <v>39.909744000000003</v>
      </c>
    </row>
    <row r="18804" spans="2:11" x14ac:dyDescent="0.2">
      <c r="B18804" s="21" t="str">
        <f t="shared" si="293"/>
        <v>SimcoeIce Accretion2060RCP6.0</v>
      </c>
      <c r="C18804" t="s">
        <v>438</v>
      </c>
      <c r="D18804" t="s">
        <v>486</v>
      </c>
      <c r="E18804" s="144" t="s">
        <v>192</v>
      </c>
      <c r="F18804" s="144">
        <v>2060</v>
      </c>
      <c r="G18804" s="147">
        <v>20.810252279543523</v>
      </c>
      <c r="H18804" s="147">
        <v>25.211748</v>
      </c>
      <c r="I18804" s="147">
        <v>30.749600000000001</v>
      </c>
      <c r="J18804" s="147">
        <v>34.969883999999993</v>
      </c>
      <c r="K18804" s="147">
        <v>39.172896000000001</v>
      </c>
    </row>
    <row r="18805" spans="2:11" x14ac:dyDescent="0.2">
      <c r="B18805" s="21" t="str">
        <f t="shared" si="293"/>
        <v>SimcoeIce Accretion2065RCP6.0</v>
      </c>
      <c r="C18805" t="s">
        <v>438</v>
      </c>
      <c r="D18805" t="s">
        <v>486</v>
      </c>
      <c r="E18805" s="144" t="s">
        <v>192</v>
      </c>
      <c r="F18805" s="144">
        <v>2065</v>
      </c>
      <c r="G18805" s="147">
        <v>20.318149906402887</v>
      </c>
      <c r="H18805" s="147">
        <v>24.669923999999998</v>
      </c>
      <c r="I18805" s="147">
        <v>30.130800000000001</v>
      </c>
      <c r="J18805" s="147">
        <v>34.293691999999993</v>
      </c>
      <c r="K18805" s="147">
        <v>38.436048000000007</v>
      </c>
    </row>
    <row r="18806" spans="2:11" x14ac:dyDescent="0.2">
      <c r="B18806" s="21" t="str">
        <f t="shared" si="293"/>
        <v>SimcoeIce Accretion2070RCP6.0</v>
      </c>
      <c r="C18806" t="s">
        <v>438</v>
      </c>
      <c r="D18806" t="s">
        <v>486</v>
      </c>
      <c r="E18806" s="144" t="s">
        <v>192</v>
      </c>
      <c r="F18806" s="144">
        <v>2070</v>
      </c>
      <c r="G18806" s="147">
        <v>19.826047533262248</v>
      </c>
      <c r="H18806" s="147">
        <v>24.1281</v>
      </c>
      <c r="I18806" s="147">
        <v>29.512</v>
      </c>
      <c r="J18806" s="147">
        <v>33.617499999999993</v>
      </c>
      <c r="K18806" s="147">
        <v>37.699200000000005</v>
      </c>
    </row>
    <row r="18807" spans="2:11" x14ac:dyDescent="0.2">
      <c r="B18807" s="21" t="str">
        <f t="shared" si="293"/>
        <v>SimcoeIce Accretion2075RCP6.0</v>
      </c>
      <c r="C18807" t="s">
        <v>438</v>
      </c>
      <c r="D18807" t="s">
        <v>486</v>
      </c>
      <c r="E18807" s="144" t="s">
        <v>192</v>
      </c>
      <c r="F18807" s="144">
        <v>2075</v>
      </c>
      <c r="G18807" s="147">
        <v>19.471166014170443</v>
      </c>
      <c r="H18807" s="147">
        <v>23.73302</v>
      </c>
      <c r="I18807" s="147">
        <v>29.061499999999999</v>
      </c>
      <c r="J18807" s="147">
        <v>33.127644999999994</v>
      </c>
      <c r="K18807" s="147">
        <v>37.163700000000006</v>
      </c>
    </row>
    <row r="18808" spans="2:11" x14ac:dyDescent="0.2">
      <c r="B18808" s="21" t="str">
        <f t="shared" si="293"/>
        <v>SimcoeIce Accretion2080RCP6.0</v>
      </c>
      <c r="C18808" t="s">
        <v>438</v>
      </c>
      <c r="D18808" t="s">
        <v>486</v>
      </c>
      <c r="E18808" s="144" t="s">
        <v>192</v>
      </c>
      <c r="F18808" s="144">
        <v>2080</v>
      </c>
      <c r="G18808" s="147">
        <v>19.116284495078638</v>
      </c>
      <c r="H18808" s="147">
        <v>23.337939999999996</v>
      </c>
      <c r="I18808" s="147">
        <v>28.610999999999997</v>
      </c>
      <c r="J18808" s="147">
        <v>32.637789999999995</v>
      </c>
      <c r="K18808" s="147">
        <v>36.628200000000007</v>
      </c>
    </row>
    <row r="18809" spans="2:11" x14ac:dyDescent="0.2">
      <c r="B18809" s="21" t="str">
        <f t="shared" si="293"/>
        <v>SimcoeIce Accretion2085RCP6.0</v>
      </c>
      <c r="C18809" t="s">
        <v>438</v>
      </c>
      <c r="D18809" t="s">
        <v>486</v>
      </c>
      <c r="E18809" s="144" t="s">
        <v>192</v>
      </c>
      <c r="F18809" s="144">
        <v>2085</v>
      </c>
      <c r="G18809" s="147">
        <v>18.761402975986829</v>
      </c>
      <c r="H18809" s="147">
        <v>22.942859999999996</v>
      </c>
      <c r="I18809" s="147">
        <v>28.160499999999999</v>
      </c>
      <c r="J18809" s="147">
        <v>32.147934999999997</v>
      </c>
      <c r="K18809" s="147">
        <v>36.092700000000001</v>
      </c>
    </row>
    <row r="18810" spans="2:11" x14ac:dyDescent="0.2">
      <c r="B18810" s="21" t="str">
        <f t="shared" si="293"/>
        <v>SimcoeIce Accretion2090RCP6.0</v>
      </c>
      <c r="C18810" t="s">
        <v>438</v>
      </c>
      <c r="D18810" t="s">
        <v>486</v>
      </c>
      <c r="E18810" s="144" t="s">
        <v>192</v>
      </c>
      <c r="F18810" s="144">
        <v>2090</v>
      </c>
      <c r="G18810" s="147">
        <v>17.436511971377421</v>
      </c>
      <c r="H18810" s="147">
        <v>21.400166666666664</v>
      </c>
      <c r="I18810" s="147">
        <v>26.361333333333331</v>
      </c>
      <c r="J18810" s="147">
        <v>30.134086666666661</v>
      </c>
      <c r="K18810" s="147">
        <v>33.872160000000001</v>
      </c>
    </row>
    <row r="18811" spans="2:11" x14ac:dyDescent="0.2">
      <c r="B18811" s="21" t="str">
        <f t="shared" si="293"/>
        <v>SimcoeIce Accretion2095RCP6.0</v>
      </c>
      <c r="C18811" t="s">
        <v>438</v>
      </c>
      <c r="D18811" t="s">
        <v>486</v>
      </c>
      <c r="E18811" s="144" t="s">
        <v>192</v>
      </c>
      <c r="F18811" s="144">
        <v>2095</v>
      </c>
      <c r="G18811" s="147">
        <v>16.466502485859817</v>
      </c>
      <c r="H18811" s="147">
        <v>20.252553333333331</v>
      </c>
      <c r="I18811" s="147">
        <v>25.012666666666664</v>
      </c>
      <c r="J18811" s="147">
        <v>28.610093333333332</v>
      </c>
      <c r="K18811" s="147">
        <v>32.18712</v>
      </c>
    </row>
    <row r="18812" spans="2:11" x14ac:dyDescent="0.2">
      <c r="B18812" s="21" t="str">
        <f t="shared" si="293"/>
        <v>SimcoeIce Accretion2100RCP6.0</v>
      </c>
      <c r="C18812" t="s">
        <v>438</v>
      </c>
      <c r="D18812" t="s">
        <v>486</v>
      </c>
      <c r="E18812" s="144" t="s">
        <v>192</v>
      </c>
      <c r="F18812" s="144">
        <v>2100</v>
      </c>
      <c r="G18812" s="147">
        <v>15.496493000342211</v>
      </c>
      <c r="H18812" s="147">
        <v>19.104939999999999</v>
      </c>
      <c r="I18812" s="147">
        <v>23.663999999999998</v>
      </c>
      <c r="J18812" s="147">
        <v>27.086099999999998</v>
      </c>
      <c r="K18812" s="147">
        <v>30.502079999999999</v>
      </c>
    </row>
    <row r="18813" spans="2:11" x14ac:dyDescent="0.2">
      <c r="B18813" s="21" t="str">
        <f t="shared" si="293"/>
        <v>SimcoeIce Accretion2023RCP8.5</v>
      </c>
      <c r="C18813" t="s">
        <v>438</v>
      </c>
      <c r="D18813" t="s">
        <v>486</v>
      </c>
      <c r="E18813" s="144" t="s">
        <v>191</v>
      </c>
      <c r="F18813" s="144">
        <v>2023</v>
      </c>
      <c r="G18813" s="147">
        <v>23.043639973027958</v>
      </c>
      <c r="H18813" s="147">
        <v>27.6556</v>
      </c>
      <c r="I18813" s="147">
        <v>33.49</v>
      </c>
      <c r="J18813" s="147">
        <v>37.958959999999998</v>
      </c>
      <c r="K18813" s="147">
        <v>42.4116</v>
      </c>
    </row>
    <row r="18814" spans="2:11" x14ac:dyDescent="0.2">
      <c r="B18814" s="21" t="str">
        <f t="shared" si="293"/>
        <v>SimcoeIce Accretion2025RCP8.5</v>
      </c>
      <c r="C18814" t="s">
        <v>438</v>
      </c>
      <c r="D18814" t="s">
        <v>486</v>
      </c>
      <c r="E18814" s="144" t="s">
        <v>191</v>
      </c>
      <c r="F18814" s="144">
        <v>2025</v>
      </c>
      <c r="G18814" s="147">
        <v>22.791279781673783</v>
      </c>
      <c r="H18814" s="147">
        <v>27.382806666666667</v>
      </c>
      <c r="I18814" s="147">
        <v>33.195333333333338</v>
      </c>
      <c r="J18814" s="147">
        <v>37.638793333333332</v>
      </c>
      <c r="K18814" s="147">
        <v>42.06888</v>
      </c>
    </row>
    <row r="18815" spans="2:11" x14ac:dyDescent="0.2">
      <c r="B18815" s="21" t="str">
        <f t="shared" si="293"/>
        <v>SimcoeIce Accretion2030RCP8.5</v>
      </c>
      <c r="C18815" t="s">
        <v>438</v>
      </c>
      <c r="D18815" t="s">
        <v>486</v>
      </c>
      <c r="E18815" s="144" t="s">
        <v>191</v>
      </c>
      <c r="F18815" s="144">
        <v>2030</v>
      </c>
      <c r="G18815" s="147">
        <v>22.538919590319612</v>
      </c>
      <c r="H18815" s="147">
        <v>27.110013333333331</v>
      </c>
      <c r="I18815" s="147">
        <v>32.900666666666666</v>
      </c>
      <c r="J18815" s="147">
        <v>37.31862666666666</v>
      </c>
      <c r="K18815" s="147">
        <v>41.72616</v>
      </c>
    </row>
    <row r="18816" spans="2:11" x14ac:dyDescent="0.2">
      <c r="B18816" s="21" t="str">
        <f t="shared" si="293"/>
        <v>SimcoeIce Accretion2035RCP8.5</v>
      </c>
      <c r="C18816" t="s">
        <v>438</v>
      </c>
      <c r="D18816" t="s">
        <v>486</v>
      </c>
      <c r="E18816" s="144" t="s">
        <v>191</v>
      </c>
      <c r="F18816" s="144">
        <v>2035</v>
      </c>
      <c r="G18816" s="147">
        <v>22.286559398965437</v>
      </c>
      <c r="H18816" s="147">
        <v>26.837219999999999</v>
      </c>
      <c r="I18816" s="147">
        <v>32.606000000000002</v>
      </c>
      <c r="J18816" s="147">
        <v>36.998459999999994</v>
      </c>
      <c r="K18816" s="147">
        <v>41.38344</v>
      </c>
    </row>
    <row r="18817" spans="2:11" x14ac:dyDescent="0.2">
      <c r="B18817" s="21" t="str">
        <f t="shared" si="293"/>
        <v>SimcoeIce Accretion2040RCP8.5</v>
      </c>
      <c r="C18817" t="s">
        <v>438</v>
      </c>
      <c r="D18817" t="s">
        <v>486</v>
      </c>
      <c r="E18817" s="144" t="s">
        <v>191</v>
      </c>
      <c r="F18817" s="144">
        <v>2040</v>
      </c>
      <c r="G18817" s="147">
        <v>21.466388777064374</v>
      </c>
      <c r="H18817" s="147">
        <v>25.934179999999998</v>
      </c>
      <c r="I18817" s="147">
        <v>31.574666666666669</v>
      </c>
      <c r="J18817" s="147">
        <v>35.871473333333327</v>
      </c>
      <c r="K18817" s="147">
        <v>40.155360000000002</v>
      </c>
    </row>
    <row r="18818" spans="2:11" x14ac:dyDescent="0.2">
      <c r="B18818" s="21" t="str">
        <f t="shared" si="293"/>
        <v>SimcoeIce Accretion2045RCP8.5</v>
      </c>
      <c r="C18818" t="s">
        <v>438</v>
      </c>
      <c r="D18818" t="s">
        <v>486</v>
      </c>
      <c r="E18818" s="144" t="s">
        <v>191</v>
      </c>
      <c r="F18818" s="144">
        <v>2045</v>
      </c>
      <c r="G18818" s="147">
        <v>20.646218155163311</v>
      </c>
      <c r="H18818" s="147">
        <v>25.031140000000001</v>
      </c>
      <c r="I18818" s="147">
        <v>30.543333333333333</v>
      </c>
      <c r="J18818" s="147">
        <v>34.74448666666666</v>
      </c>
      <c r="K18818" s="147">
        <v>38.927280000000003</v>
      </c>
    </row>
    <row r="18819" spans="2:11" x14ac:dyDescent="0.2">
      <c r="B18819" s="21" t="str">
        <f t="shared" si="293"/>
        <v>SimcoeIce Accretion2050RCP8.5</v>
      </c>
      <c r="C18819" t="s">
        <v>438</v>
      </c>
      <c r="D18819" t="s">
        <v>486</v>
      </c>
      <c r="E18819" s="144" t="s">
        <v>191</v>
      </c>
      <c r="F18819" s="144">
        <v>2050</v>
      </c>
      <c r="G18819" s="147">
        <v>19.352872174473173</v>
      </c>
      <c r="H18819" s="147">
        <v>23.601326666666665</v>
      </c>
      <c r="I18819" s="147">
        <v>28.911333333333332</v>
      </c>
      <c r="J18819" s="147">
        <v>32.964359999999992</v>
      </c>
      <c r="K18819" s="147">
        <v>36.985200000000006</v>
      </c>
    </row>
    <row r="18820" spans="2:11" x14ac:dyDescent="0.2">
      <c r="B18820" s="21" t="str">
        <f t="shared" si="293"/>
        <v>SimcoeIce Accretion2055RCP8.5</v>
      </c>
      <c r="C18820" t="s">
        <v>438</v>
      </c>
      <c r="D18820" t="s">
        <v>486</v>
      </c>
      <c r="E18820" s="144" t="s">
        <v>191</v>
      </c>
      <c r="F18820" s="144">
        <v>2055</v>
      </c>
      <c r="G18820" s="147">
        <v>18.879696815684099</v>
      </c>
      <c r="H18820" s="147">
        <v>23.074553333333331</v>
      </c>
      <c r="I18820" s="147">
        <v>28.310666666666666</v>
      </c>
      <c r="J18820" s="147">
        <v>32.311219999999992</v>
      </c>
      <c r="K18820" s="147">
        <v>36.2712</v>
      </c>
    </row>
    <row r="18821" spans="2:11" x14ac:dyDescent="0.2">
      <c r="B18821" s="21" t="str">
        <f t="shared" si="293"/>
        <v>SimcoeIce Accretion2060RCP8.5</v>
      </c>
      <c r="C18821" t="s">
        <v>438</v>
      </c>
      <c r="D18821" t="s">
        <v>486</v>
      </c>
      <c r="E18821" s="144" t="s">
        <v>191</v>
      </c>
      <c r="F18821" s="144">
        <v>2060</v>
      </c>
      <c r="G18821" s="147">
        <v>17.436511971377421</v>
      </c>
      <c r="H18821" s="147">
        <v>21.400166666666664</v>
      </c>
      <c r="I18821" s="147">
        <v>26.361333333333331</v>
      </c>
      <c r="J18821" s="147">
        <v>30.134086666666661</v>
      </c>
      <c r="K18821" s="147">
        <v>33.872160000000001</v>
      </c>
    </row>
    <row r="18822" spans="2:11" x14ac:dyDescent="0.2">
      <c r="B18822" s="21" t="str">
        <f t="shared" si="293"/>
        <v>SimcoeIce Accretion2065RCP8.5</v>
      </c>
      <c r="C18822" t="s">
        <v>438</v>
      </c>
      <c r="D18822" t="s">
        <v>486</v>
      </c>
      <c r="E18822" s="144" t="s">
        <v>191</v>
      </c>
      <c r="F18822" s="144">
        <v>2065</v>
      </c>
      <c r="G18822" s="147">
        <v>16.466502485859817</v>
      </c>
      <c r="H18822" s="147">
        <v>20.252553333333331</v>
      </c>
      <c r="I18822" s="147">
        <v>25.012666666666664</v>
      </c>
      <c r="J18822" s="147">
        <v>28.610093333333332</v>
      </c>
      <c r="K18822" s="147">
        <v>32.18712</v>
      </c>
    </row>
    <row r="18823" spans="2:11" x14ac:dyDescent="0.2">
      <c r="B18823" s="21" t="str">
        <f t="shared" si="293"/>
        <v>SimcoeIce Accretion2070RCP8.5</v>
      </c>
      <c r="C18823" t="s">
        <v>438</v>
      </c>
      <c r="D18823" t="s">
        <v>486</v>
      </c>
      <c r="E18823" s="144" t="s">
        <v>191</v>
      </c>
      <c r="F18823" s="144">
        <v>2070</v>
      </c>
      <c r="G18823" s="147">
        <v>15.031203897532954</v>
      </c>
      <c r="H18823" s="147">
        <v>18.587573333333335</v>
      </c>
      <c r="I18823" s="147">
        <v>23.052</v>
      </c>
      <c r="J18823" s="147">
        <v>26.407346666666665</v>
      </c>
      <c r="K18823" s="147">
        <v>29.759519999999998</v>
      </c>
    </row>
    <row r="18824" spans="2:11" x14ac:dyDescent="0.2">
      <c r="B18824" s="21" t="str">
        <f t="shared" si="293"/>
        <v>SimcoeIce Accretion2075RCP8.5</v>
      </c>
      <c r="C18824" t="s">
        <v>438</v>
      </c>
      <c r="D18824" t="s">
        <v>486</v>
      </c>
      <c r="E18824" s="144" t="s">
        <v>191</v>
      </c>
      <c r="F18824" s="144">
        <v>2075</v>
      </c>
      <c r="G18824" s="147">
        <v>14.565914794723698</v>
      </c>
      <c r="H18824" s="147">
        <v>18.070206666666667</v>
      </c>
      <c r="I18824" s="147">
        <v>22.439999999999998</v>
      </c>
      <c r="J18824" s="147">
        <v>25.728593333333329</v>
      </c>
      <c r="K18824" s="147">
        <v>29.016960000000001</v>
      </c>
    </row>
    <row r="18825" spans="2:11" x14ac:dyDescent="0.2">
      <c r="B18825" s="21" t="str">
        <f t="shared" si="293"/>
        <v>SimcoeIce Accretion2080RCP8.5</v>
      </c>
      <c r="C18825" t="s">
        <v>438</v>
      </c>
      <c r="D18825" t="s">
        <v>486</v>
      </c>
      <c r="E18825" s="144" t="s">
        <v>191</v>
      </c>
      <c r="F18825" s="144">
        <v>2080</v>
      </c>
      <c r="G18825" s="147">
        <v>14.100625691914441</v>
      </c>
      <c r="H18825" s="147">
        <v>17.552840000000003</v>
      </c>
      <c r="I18825" s="147">
        <v>21.827999999999999</v>
      </c>
      <c r="J18825" s="147">
        <v>25.049839999999996</v>
      </c>
      <c r="K18825" s="147">
        <v>28.2744</v>
      </c>
    </row>
    <row r="18826" spans="2:11" x14ac:dyDescent="0.2">
      <c r="B18826" s="21" t="str">
        <f t="shared" si="293"/>
        <v>SimcoeIce Accretion2085RCP8.5</v>
      </c>
      <c r="C18826" t="s">
        <v>438</v>
      </c>
      <c r="D18826" t="s">
        <v>486</v>
      </c>
      <c r="E18826" s="144" t="s">
        <v>191</v>
      </c>
      <c r="F18826" s="144">
        <v>2085</v>
      </c>
      <c r="G18826" s="147">
        <v>13.059639902578475</v>
      </c>
      <c r="H18826" s="147">
        <v>16.297049999999999</v>
      </c>
      <c r="I18826" s="147">
        <v>20.332000000000001</v>
      </c>
      <c r="J18826" s="147">
        <v>23.359359999999995</v>
      </c>
      <c r="K18826" s="147">
        <v>26.38944</v>
      </c>
    </row>
    <row r="18827" spans="2:11" x14ac:dyDescent="0.2">
      <c r="B18827" s="21" t="str">
        <f t="shared" si="293"/>
        <v>SimcoeIce Accretion2090RCP8.5</v>
      </c>
      <c r="C18827" t="s">
        <v>438</v>
      </c>
      <c r="D18827" t="s">
        <v>486</v>
      </c>
      <c r="E18827" s="144" t="s">
        <v>191</v>
      </c>
      <c r="F18827" s="144">
        <v>2090</v>
      </c>
      <c r="G18827" s="147">
        <v>12.018654113242508</v>
      </c>
      <c r="H18827" s="147">
        <v>15.041259999999998</v>
      </c>
      <c r="I18827" s="147">
        <v>18.836000000000002</v>
      </c>
      <c r="J18827" s="147">
        <v>21.668879999999998</v>
      </c>
      <c r="K18827" s="147">
        <v>24.504480000000004</v>
      </c>
    </row>
    <row r="18828" spans="2:11" x14ac:dyDescent="0.2">
      <c r="B18828" s="21" t="str">
        <f t="shared" ref="B18828:B18891" si="294">C18828&amp;D18828&amp;F18828&amp;E18828</f>
        <v>SimcoeIce Accretion2095RCP8.5</v>
      </c>
      <c r="C18828" t="s">
        <v>438</v>
      </c>
      <c r="D18828" t="s">
        <v>486</v>
      </c>
      <c r="E18828" s="144" t="s">
        <v>191</v>
      </c>
      <c r="F18828" s="144">
        <v>2095</v>
      </c>
      <c r="G18828" s="147">
        <v>12.018654113242508</v>
      </c>
      <c r="H18828" s="147">
        <v>15.041259999999998</v>
      </c>
      <c r="I18828" s="147">
        <v>18.836000000000002</v>
      </c>
      <c r="J18828" s="147">
        <v>21.668879999999998</v>
      </c>
      <c r="K18828" s="147">
        <v>24.504480000000004</v>
      </c>
    </row>
    <row r="18829" spans="2:11" x14ac:dyDescent="0.2">
      <c r="B18829" s="21" t="str">
        <f t="shared" si="294"/>
        <v>SimcoeIce Accretion2100RCP8.5</v>
      </c>
      <c r="C18829" t="s">
        <v>438</v>
      </c>
      <c r="D18829" t="s">
        <v>486</v>
      </c>
      <c r="E18829" s="144" t="s">
        <v>191</v>
      </c>
      <c r="F18829" s="144">
        <v>2100</v>
      </c>
      <c r="G18829" s="147">
        <v>12.018654113242508</v>
      </c>
      <c r="H18829" s="147">
        <v>15.041259999999998</v>
      </c>
      <c r="I18829" s="147">
        <v>18.836000000000002</v>
      </c>
      <c r="J18829" s="147">
        <v>21.668879999999998</v>
      </c>
      <c r="K18829" s="147">
        <v>24.504480000000004</v>
      </c>
    </row>
    <row r="18830" spans="2:11" x14ac:dyDescent="0.2">
      <c r="B18830" s="21" t="str">
        <f t="shared" si="294"/>
        <v>SimcoeWind2023RCP4.5</v>
      </c>
      <c r="C18830" t="s">
        <v>438</v>
      </c>
      <c r="D18830" t="s">
        <v>1</v>
      </c>
      <c r="E18830" s="144" t="s">
        <v>193</v>
      </c>
      <c r="F18830" s="144">
        <v>2023</v>
      </c>
      <c r="G18830" s="147">
        <v>87.778601324382095</v>
      </c>
      <c r="H18830" s="147">
        <v>94.643868000000012</v>
      </c>
      <c r="I18830" s="147">
        <v>101.88879999999999</v>
      </c>
      <c r="J18830" s="147">
        <v>109.10747200000002</v>
      </c>
      <c r="K18830" s="147">
        <v>116.33745599999999</v>
      </c>
    </row>
    <row r="18831" spans="2:11" x14ac:dyDescent="0.2">
      <c r="B18831" s="21" t="str">
        <f t="shared" si="294"/>
        <v>SimcoeWind2025RCP4.5</v>
      </c>
      <c r="C18831" t="s">
        <v>438</v>
      </c>
      <c r="D18831" t="s">
        <v>1</v>
      </c>
      <c r="E18831" s="144" t="s">
        <v>193</v>
      </c>
      <c r="F18831" s="144">
        <v>2025</v>
      </c>
      <c r="G18831" s="147">
        <v>87.854184819478434</v>
      </c>
      <c r="H18831" s="147">
        <v>94.744060000000019</v>
      </c>
      <c r="I18831" s="147">
        <v>102.02178333333332</v>
      </c>
      <c r="J18831" s="147">
        <v>109.26957700000001</v>
      </c>
      <c r="K18831" s="147">
        <v>116.52551799999999</v>
      </c>
    </row>
    <row r="18832" spans="2:11" x14ac:dyDescent="0.2">
      <c r="B18832" s="21" t="str">
        <f t="shared" si="294"/>
        <v>SimcoeWind2030RCP4.5</v>
      </c>
      <c r="C18832" t="s">
        <v>438</v>
      </c>
      <c r="D18832" t="s">
        <v>1</v>
      </c>
      <c r="E18832" s="144" t="s">
        <v>193</v>
      </c>
      <c r="F18832" s="144">
        <v>2030</v>
      </c>
      <c r="G18832" s="147">
        <v>87.929768314574773</v>
      </c>
      <c r="H18832" s="147">
        <v>94.844252000000012</v>
      </c>
      <c r="I18832" s="147">
        <v>102.15476666666666</v>
      </c>
      <c r="J18832" s="147">
        <v>109.43168200000001</v>
      </c>
      <c r="K18832" s="147">
        <v>116.71357999999999</v>
      </c>
    </row>
    <row r="18833" spans="2:11" x14ac:dyDescent="0.2">
      <c r="B18833" s="21" t="str">
        <f t="shared" si="294"/>
        <v>SimcoeWind2035RCP4.5</v>
      </c>
      <c r="C18833" t="s">
        <v>438</v>
      </c>
      <c r="D18833" t="s">
        <v>1</v>
      </c>
      <c r="E18833" s="144" t="s">
        <v>193</v>
      </c>
      <c r="F18833" s="144">
        <v>2035</v>
      </c>
      <c r="G18833" s="147">
        <v>88.005351809671112</v>
      </c>
      <c r="H18833" s="147">
        <v>94.944444000000004</v>
      </c>
      <c r="I18833" s="147">
        <v>102.28774999999999</v>
      </c>
      <c r="J18833" s="147">
        <v>109.59378700000001</v>
      </c>
      <c r="K18833" s="147">
        <v>116.90164199999998</v>
      </c>
    </row>
    <row r="18834" spans="2:11" x14ac:dyDescent="0.2">
      <c r="B18834" s="21" t="str">
        <f t="shared" si="294"/>
        <v>SimcoeWind2040RCP4.5</v>
      </c>
      <c r="C18834" t="s">
        <v>438</v>
      </c>
      <c r="D18834" t="s">
        <v>1</v>
      </c>
      <c r="E18834" s="144" t="s">
        <v>193</v>
      </c>
      <c r="F18834" s="144">
        <v>2040</v>
      </c>
      <c r="G18834" s="147">
        <v>88.080935304767465</v>
      </c>
      <c r="H18834" s="147">
        <v>95.044636000000011</v>
      </c>
      <c r="I18834" s="147">
        <v>102.42073333333332</v>
      </c>
      <c r="J18834" s="147">
        <v>109.755892</v>
      </c>
      <c r="K18834" s="147">
        <v>117.08970399999998</v>
      </c>
    </row>
    <row r="18835" spans="2:11" x14ac:dyDescent="0.2">
      <c r="B18835" s="21" t="str">
        <f t="shared" si="294"/>
        <v>SimcoeWind2045RCP4.5</v>
      </c>
      <c r="C18835" t="s">
        <v>438</v>
      </c>
      <c r="D18835" t="s">
        <v>1</v>
      </c>
      <c r="E18835" s="144" t="s">
        <v>193</v>
      </c>
      <c r="F18835" s="144">
        <v>2045</v>
      </c>
      <c r="G18835" s="147">
        <v>88.156518799863804</v>
      </c>
      <c r="H18835" s="147">
        <v>95.144828000000018</v>
      </c>
      <c r="I18835" s="147">
        <v>102.55371666666666</v>
      </c>
      <c r="J18835" s="147">
        <v>109.917997</v>
      </c>
      <c r="K18835" s="147">
        <v>117.27776599999999</v>
      </c>
    </row>
    <row r="18836" spans="2:11" x14ac:dyDescent="0.2">
      <c r="B18836" s="21" t="str">
        <f t="shared" si="294"/>
        <v>SimcoeWind2050RCP4.5</v>
      </c>
      <c r="C18836" t="s">
        <v>438</v>
      </c>
      <c r="D18836" t="s">
        <v>1</v>
      </c>
      <c r="E18836" s="144" t="s">
        <v>193</v>
      </c>
      <c r="F18836" s="144">
        <v>2050</v>
      </c>
      <c r="G18836" s="147">
        <v>88.310592847560187</v>
      </c>
      <c r="H18836" s="147">
        <v>95.350221600000012</v>
      </c>
      <c r="I18836" s="147">
        <v>102.82607999999999</v>
      </c>
      <c r="J18836" s="147">
        <v>110.2465298</v>
      </c>
      <c r="K18836" s="147">
        <v>117.66386879999999</v>
      </c>
    </row>
    <row r="18837" spans="2:11" x14ac:dyDescent="0.2">
      <c r="B18837" s="21" t="str">
        <f t="shared" si="294"/>
        <v>SimcoeWind2055RCP4.5</v>
      </c>
      <c r="C18837" t="s">
        <v>438</v>
      </c>
      <c r="D18837" t="s">
        <v>1</v>
      </c>
      <c r="E18837" s="144" t="s">
        <v>193</v>
      </c>
      <c r="F18837" s="144">
        <v>2055</v>
      </c>
      <c r="G18837" s="147">
        <v>88.389083400160231</v>
      </c>
      <c r="H18837" s="147">
        <v>95.455423200000013</v>
      </c>
      <c r="I18837" s="147">
        <v>102.96545999999999</v>
      </c>
      <c r="J18837" s="147">
        <v>110.4129576</v>
      </c>
      <c r="K18837" s="147">
        <v>117.86190959999999</v>
      </c>
    </row>
    <row r="18838" spans="2:11" x14ac:dyDescent="0.2">
      <c r="B18838" s="21" t="str">
        <f t="shared" si="294"/>
        <v>SimcoeWind2060RCP4.5</v>
      </c>
      <c r="C18838" t="s">
        <v>438</v>
      </c>
      <c r="D18838" t="s">
        <v>1</v>
      </c>
      <c r="E18838" s="144" t="s">
        <v>193</v>
      </c>
      <c r="F18838" s="144">
        <v>2060</v>
      </c>
      <c r="G18838" s="147">
        <v>88.467573952760262</v>
      </c>
      <c r="H18838" s="147">
        <v>95.560624800000014</v>
      </c>
      <c r="I18838" s="147">
        <v>103.10484</v>
      </c>
      <c r="J18838" s="147">
        <v>110.57938540000001</v>
      </c>
      <c r="K18838" s="147">
        <v>118.05995039999998</v>
      </c>
    </row>
    <row r="18839" spans="2:11" x14ac:dyDescent="0.2">
      <c r="B18839" s="21" t="str">
        <f t="shared" si="294"/>
        <v>SimcoeWind2065RCP4.5</v>
      </c>
      <c r="C18839" t="s">
        <v>438</v>
      </c>
      <c r="D18839" t="s">
        <v>1</v>
      </c>
      <c r="E18839" s="144" t="s">
        <v>193</v>
      </c>
      <c r="F18839" s="144">
        <v>2065</v>
      </c>
      <c r="G18839" s="147">
        <v>88.546064505360306</v>
      </c>
      <c r="H18839" s="147">
        <v>95.665826400000014</v>
      </c>
      <c r="I18839" s="147">
        <v>103.24422</v>
      </c>
      <c r="J18839" s="147">
        <v>110.7458132</v>
      </c>
      <c r="K18839" s="147">
        <v>118.25799119999998</v>
      </c>
    </row>
    <row r="18840" spans="2:11" x14ac:dyDescent="0.2">
      <c r="B18840" s="21" t="str">
        <f t="shared" si="294"/>
        <v>SimcoeWind2070RCP4.5</v>
      </c>
      <c r="C18840" t="s">
        <v>438</v>
      </c>
      <c r="D18840" t="s">
        <v>1</v>
      </c>
      <c r="E18840" s="144" t="s">
        <v>193</v>
      </c>
      <c r="F18840" s="144">
        <v>2070</v>
      </c>
      <c r="G18840" s="147">
        <v>88.62455505796035</v>
      </c>
      <c r="H18840" s="147">
        <v>95.771028000000015</v>
      </c>
      <c r="I18840" s="147">
        <v>103.3836</v>
      </c>
      <c r="J18840" s="147">
        <v>110.91224100000001</v>
      </c>
      <c r="K18840" s="147">
        <v>118.45603199999998</v>
      </c>
    </row>
    <row r="18841" spans="2:11" x14ac:dyDescent="0.2">
      <c r="B18841" s="21" t="str">
        <f t="shared" si="294"/>
        <v>SimcoeWind2075RCP4.5</v>
      </c>
      <c r="C18841" t="s">
        <v>438</v>
      </c>
      <c r="D18841" t="s">
        <v>1</v>
      </c>
      <c r="E18841" s="144" t="s">
        <v>193</v>
      </c>
      <c r="F18841" s="144">
        <v>2075</v>
      </c>
      <c r="G18841" s="147">
        <v>88.743744415612269</v>
      </c>
      <c r="H18841" s="147">
        <v>95.924447000000015</v>
      </c>
      <c r="I18841" s="147">
        <v>103.58055</v>
      </c>
      <c r="J18841" s="147">
        <v>111.14639266666667</v>
      </c>
      <c r="K18841" s="147">
        <v>118.73044899999998</v>
      </c>
    </row>
    <row r="18842" spans="2:11" x14ac:dyDescent="0.2">
      <c r="B18842" s="21" t="str">
        <f t="shared" si="294"/>
        <v>SimcoeWind2080RCP4.5</v>
      </c>
      <c r="C18842" t="s">
        <v>438</v>
      </c>
      <c r="D18842" t="s">
        <v>1</v>
      </c>
      <c r="E18842" s="144" t="s">
        <v>193</v>
      </c>
      <c r="F18842" s="144">
        <v>2080</v>
      </c>
      <c r="G18842" s="147">
        <v>88.862933773264189</v>
      </c>
      <c r="H18842" s="147">
        <v>96.077866000000014</v>
      </c>
      <c r="I18842" s="147">
        <v>103.7775</v>
      </c>
      <c r="J18842" s="147">
        <v>111.38054433333333</v>
      </c>
      <c r="K18842" s="147">
        <v>119.00486599999998</v>
      </c>
    </row>
    <row r="18843" spans="2:11" x14ac:dyDescent="0.2">
      <c r="B18843" s="21" t="str">
        <f t="shared" si="294"/>
        <v>SimcoeWind2085RCP4.5</v>
      </c>
      <c r="C18843" t="s">
        <v>438</v>
      </c>
      <c r="D18843" t="s">
        <v>1</v>
      </c>
      <c r="E18843" s="144" t="s">
        <v>193</v>
      </c>
      <c r="F18843" s="144">
        <v>2085</v>
      </c>
      <c r="G18843" s="147">
        <v>88.982123130916108</v>
      </c>
      <c r="H18843" s="147">
        <v>96.231285000000014</v>
      </c>
      <c r="I18843" s="147">
        <v>103.97444999999999</v>
      </c>
      <c r="J18843" s="147">
        <v>111.61469600000001</v>
      </c>
      <c r="K18843" s="147">
        <v>119.27928299999998</v>
      </c>
    </row>
    <row r="18844" spans="2:11" x14ac:dyDescent="0.2">
      <c r="B18844" s="21" t="str">
        <f t="shared" si="294"/>
        <v>SimcoeWind2090RCP4.5</v>
      </c>
      <c r="C18844" t="s">
        <v>438</v>
      </c>
      <c r="D18844" t="s">
        <v>1</v>
      </c>
      <c r="E18844" s="144" t="s">
        <v>193</v>
      </c>
      <c r="F18844" s="144">
        <v>2090</v>
      </c>
      <c r="G18844" s="147">
        <v>89.101312488568013</v>
      </c>
      <c r="H18844" s="147">
        <v>96.384704000000013</v>
      </c>
      <c r="I18844" s="147">
        <v>104.17139999999999</v>
      </c>
      <c r="J18844" s="147">
        <v>111.84884766666667</v>
      </c>
      <c r="K18844" s="147">
        <v>119.55369999999998</v>
      </c>
    </row>
    <row r="18845" spans="2:11" x14ac:dyDescent="0.2">
      <c r="B18845" s="21" t="str">
        <f t="shared" si="294"/>
        <v>SimcoeWind2095RCP4.5</v>
      </c>
      <c r="C18845" t="s">
        <v>438</v>
      </c>
      <c r="D18845" t="s">
        <v>1</v>
      </c>
      <c r="E18845" s="144" t="s">
        <v>193</v>
      </c>
      <c r="F18845" s="144">
        <v>2095</v>
      </c>
      <c r="G18845" s="147">
        <v>89.220501846219932</v>
      </c>
      <c r="H18845" s="147">
        <v>96.538123000000013</v>
      </c>
      <c r="I18845" s="147">
        <v>104.36834999999999</v>
      </c>
      <c r="J18845" s="147">
        <v>112.08299933333333</v>
      </c>
      <c r="K18845" s="147">
        <v>119.82811699999998</v>
      </c>
    </row>
    <row r="18846" spans="2:11" x14ac:dyDescent="0.2">
      <c r="B18846" s="21" t="str">
        <f t="shared" si="294"/>
        <v>SimcoeWind2100RCP4.5</v>
      </c>
      <c r="C18846" t="s">
        <v>438</v>
      </c>
      <c r="D18846" t="s">
        <v>1</v>
      </c>
      <c r="E18846" s="144" t="s">
        <v>193</v>
      </c>
      <c r="F18846" s="144">
        <v>2100</v>
      </c>
      <c r="G18846" s="147">
        <v>89.339691203871851</v>
      </c>
      <c r="H18846" s="147">
        <v>96.691542000000013</v>
      </c>
      <c r="I18846" s="147">
        <v>104.56529999999999</v>
      </c>
      <c r="J18846" s="147">
        <v>112.317151</v>
      </c>
      <c r="K18846" s="147">
        <v>120.10253399999998</v>
      </c>
    </row>
    <row r="18847" spans="2:11" x14ac:dyDescent="0.2">
      <c r="B18847" s="21" t="str">
        <f t="shared" si="294"/>
        <v>SimcoeWind2023RCP6.0</v>
      </c>
      <c r="C18847" t="s">
        <v>438</v>
      </c>
      <c r="D18847" t="s">
        <v>1</v>
      </c>
      <c r="E18847" s="144" t="s">
        <v>192</v>
      </c>
      <c r="F18847" s="144">
        <v>2023</v>
      </c>
      <c r="G18847" s="147">
        <v>87.778601324382095</v>
      </c>
      <c r="H18847" s="147">
        <v>94.643868000000012</v>
      </c>
      <c r="I18847" s="147">
        <v>101.88879999999999</v>
      </c>
      <c r="J18847" s="147">
        <v>109.10747200000002</v>
      </c>
      <c r="K18847" s="147">
        <v>116.33745599999999</v>
      </c>
    </row>
    <row r="18848" spans="2:11" x14ac:dyDescent="0.2">
      <c r="B18848" s="21" t="str">
        <f t="shared" si="294"/>
        <v>SimcoeWind2025RCP6.0</v>
      </c>
      <c r="C18848" t="s">
        <v>438</v>
      </c>
      <c r="D18848" t="s">
        <v>1</v>
      </c>
      <c r="E18848" s="144" t="s">
        <v>192</v>
      </c>
      <c r="F18848" s="144">
        <v>2025</v>
      </c>
      <c r="G18848" s="147">
        <v>87.854184819478434</v>
      </c>
      <c r="H18848" s="147">
        <v>94.744060000000019</v>
      </c>
      <c r="I18848" s="147">
        <v>102.02178333333332</v>
      </c>
      <c r="J18848" s="147">
        <v>109.26957700000001</v>
      </c>
      <c r="K18848" s="147">
        <v>116.52551799999999</v>
      </c>
    </row>
    <row r="18849" spans="2:11" x14ac:dyDescent="0.2">
      <c r="B18849" s="21" t="str">
        <f t="shared" si="294"/>
        <v>SimcoeWind2030RCP6.0</v>
      </c>
      <c r="C18849" t="s">
        <v>438</v>
      </c>
      <c r="D18849" t="s">
        <v>1</v>
      </c>
      <c r="E18849" s="144" t="s">
        <v>192</v>
      </c>
      <c r="F18849" s="144">
        <v>2030</v>
      </c>
      <c r="G18849" s="147">
        <v>87.929768314574773</v>
      </c>
      <c r="H18849" s="147">
        <v>94.844252000000012</v>
      </c>
      <c r="I18849" s="147">
        <v>102.15476666666666</v>
      </c>
      <c r="J18849" s="147">
        <v>109.43168200000001</v>
      </c>
      <c r="K18849" s="147">
        <v>116.71357999999999</v>
      </c>
    </row>
    <row r="18850" spans="2:11" x14ac:dyDescent="0.2">
      <c r="B18850" s="21" t="str">
        <f t="shared" si="294"/>
        <v>SimcoeWind2035RCP6.0</v>
      </c>
      <c r="C18850" t="s">
        <v>438</v>
      </c>
      <c r="D18850" t="s">
        <v>1</v>
      </c>
      <c r="E18850" s="144" t="s">
        <v>192</v>
      </c>
      <c r="F18850" s="144">
        <v>2035</v>
      </c>
      <c r="G18850" s="147">
        <v>88.005351809671112</v>
      </c>
      <c r="H18850" s="147">
        <v>94.944444000000004</v>
      </c>
      <c r="I18850" s="147">
        <v>102.28774999999999</v>
      </c>
      <c r="J18850" s="147">
        <v>109.59378700000001</v>
      </c>
      <c r="K18850" s="147">
        <v>116.90164199999998</v>
      </c>
    </row>
    <row r="18851" spans="2:11" x14ac:dyDescent="0.2">
      <c r="B18851" s="21" t="str">
        <f t="shared" si="294"/>
        <v>SimcoeWind2040RCP6.0</v>
      </c>
      <c r="C18851" t="s">
        <v>438</v>
      </c>
      <c r="D18851" t="s">
        <v>1</v>
      </c>
      <c r="E18851" s="144" t="s">
        <v>192</v>
      </c>
      <c r="F18851" s="144">
        <v>2040</v>
      </c>
      <c r="G18851" s="147">
        <v>88.080935304767465</v>
      </c>
      <c r="H18851" s="147">
        <v>95.044636000000011</v>
      </c>
      <c r="I18851" s="147">
        <v>102.42073333333332</v>
      </c>
      <c r="J18851" s="147">
        <v>109.755892</v>
      </c>
      <c r="K18851" s="147">
        <v>117.08970399999998</v>
      </c>
    </row>
    <row r="18852" spans="2:11" x14ac:dyDescent="0.2">
      <c r="B18852" s="21" t="str">
        <f t="shared" si="294"/>
        <v>SimcoeWind2045RCP6.0</v>
      </c>
      <c r="C18852" t="s">
        <v>438</v>
      </c>
      <c r="D18852" t="s">
        <v>1</v>
      </c>
      <c r="E18852" s="144" t="s">
        <v>192</v>
      </c>
      <c r="F18852" s="144">
        <v>2045</v>
      </c>
      <c r="G18852" s="147">
        <v>88.156518799863804</v>
      </c>
      <c r="H18852" s="147">
        <v>95.144828000000018</v>
      </c>
      <c r="I18852" s="147">
        <v>102.55371666666666</v>
      </c>
      <c r="J18852" s="147">
        <v>109.917997</v>
      </c>
      <c r="K18852" s="147">
        <v>117.27776599999999</v>
      </c>
    </row>
    <row r="18853" spans="2:11" x14ac:dyDescent="0.2">
      <c r="B18853" s="21" t="str">
        <f t="shared" si="294"/>
        <v>SimcoeWind2050RCP6.0</v>
      </c>
      <c r="C18853" t="s">
        <v>438</v>
      </c>
      <c r="D18853" t="s">
        <v>1</v>
      </c>
      <c r="E18853" s="144" t="s">
        <v>192</v>
      </c>
      <c r="F18853" s="144">
        <v>2050</v>
      </c>
      <c r="G18853" s="147">
        <v>88.310592847560187</v>
      </c>
      <c r="H18853" s="147">
        <v>95.350221600000012</v>
      </c>
      <c r="I18853" s="147">
        <v>102.82607999999999</v>
      </c>
      <c r="J18853" s="147">
        <v>110.2465298</v>
      </c>
      <c r="K18853" s="147">
        <v>117.66386879999999</v>
      </c>
    </row>
    <row r="18854" spans="2:11" x14ac:dyDescent="0.2">
      <c r="B18854" s="21" t="str">
        <f t="shared" si="294"/>
        <v>SimcoeWind2055RCP6.0</v>
      </c>
      <c r="C18854" t="s">
        <v>438</v>
      </c>
      <c r="D18854" t="s">
        <v>1</v>
      </c>
      <c r="E18854" s="144" t="s">
        <v>192</v>
      </c>
      <c r="F18854" s="144">
        <v>2055</v>
      </c>
      <c r="G18854" s="147">
        <v>88.389083400160231</v>
      </c>
      <c r="H18854" s="147">
        <v>95.455423200000013</v>
      </c>
      <c r="I18854" s="147">
        <v>102.96545999999999</v>
      </c>
      <c r="J18854" s="147">
        <v>110.4129576</v>
      </c>
      <c r="K18854" s="147">
        <v>117.86190959999999</v>
      </c>
    </row>
    <row r="18855" spans="2:11" x14ac:dyDescent="0.2">
      <c r="B18855" s="21" t="str">
        <f t="shared" si="294"/>
        <v>SimcoeWind2060RCP6.0</v>
      </c>
      <c r="C18855" t="s">
        <v>438</v>
      </c>
      <c r="D18855" t="s">
        <v>1</v>
      </c>
      <c r="E18855" s="144" t="s">
        <v>192</v>
      </c>
      <c r="F18855" s="144">
        <v>2060</v>
      </c>
      <c r="G18855" s="147">
        <v>88.467573952760262</v>
      </c>
      <c r="H18855" s="147">
        <v>95.560624800000014</v>
      </c>
      <c r="I18855" s="147">
        <v>103.10484</v>
      </c>
      <c r="J18855" s="147">
        <v>110.57938540000001</v>
      </c>
      <c r="K18855" s="147">
        <v>118.05995039999998</v>
      </c>
    </row>
    <row r="18856" spans="2:11" x14ac:dyDescent="0.2">
      <c r="B18856" s="21" t="str">
        <f t="shared" si="294"/>
        <v>SimcoeWind2065RCP6.0</v>
      </c>
      <c r="C18856" t="s">
        <v>438</v>
      </c>
      <c r="D18856" t="s">
        <v>1</v>
      </c>
      <c r="E18856" s="144" t="s">
        <v>192</v>
      </c>
      <c r="F18856" s="144">
        <v>2065</v>
      </c>
      <c r="G18856" s="147">
        <v>88.546064505360306</v>
      </c>
      <c r="H18856" s="147">
        <v>95.665826400000014</v>
      </c>
      <c r="I18856" s="147">
        <v>103.24422</v>
      </c>
      <c r="J18856" s="147">
        <v>110.7458132</v>
      </c>
      <c r="K18856" s="147">
        <v>118.25799119999998</v>
      </c>
    </row>
    <row r="18857" spans="2:11" x14ac:dyDescent="0.2">
      <c r="B18857" s="21" t="str">
        <f t="shared" si="294"/>
        <v>SimcoeWind2070RCP6.0</v>
      </c>
      <c r="C18857" t="s">
        <v>438</v>
      </c>
      <c r="D18857" t="s">
        <v>1</v>
      </c>
      <c r="E18857" s="144" t="s">
        <v>192</v>
      </c>
      <c r="F18857" s="144">
        <v>2070</v>
      </c>
      <c r="G18857" s="147">
        <v>88.62455505796035</v>
      </c>
      <c r="H18857" s="147">
        <v>95.771028000000015</v>
      </c>
      <c r="I18857" s="147">
        <v>103.3836</v>
      </c>
      <c r="J18857" s="147">
        <v>110.91224100000001</v>
      </c>
      <c r="K18857" s="147">
        <v>118.45603199999998</v>
      </c>
    </row>
    <row r="18858" spans="2:11" x14ac:dyDescent="0.2">
      <c r="B18858" s="21" t="str">
        <f t="shared" si="294"/>
        <v>SimcoeWind2075RCP6.0</v>
      </c>
      <c r="C18858" t="s">
        <v>438</v>
      </c>
      <c r="D18858" t="s">
        <v>1</v>
      </c>
      <c r="E18858" s="144" t="s">
        <v>192</v>
      </c>
      <c r="F18858" s="144">
        <v>2075</v>
      </c>
      <c r="G18858" s="147">
        <v>88.803339094438229</v>
      </c>
      <c r="H18858" s="147">
        <v>96.001156500000008</v>
      </c>
      <c r="I18858" s="147">
        <v>103.679025</v>
      </c>
      <c r="J18858" s="147">
        <v>111.2634685</v>
      </c>
      <c r="K18858" s="147">
        <v>118.86765749999998</v>
      </c>
    </row>
    <row r="18859" spans="2:11" x14ac:dyDescent="0.2">
      <c r="B18859" s="21" t="str">
        <f t="shared" si="294"/>
        <v>SimcoeWind2080RCP6.0</v>
      </c>
      <c r="C18859" t="s">
        <v>438</v>
      </c>
      <c r="D18859" t="s">
        <v>1</v>
      </c>
      <c r="E18859" s="144" t="s">
        <v>192</v>
      </c>
      <c r="F18859" s="144">
        <v>2080</v>
      </c>
      <c r="G18859" s="147">
        <v>88.982123130916108</v>
      </c>
      <c r="H18859" s="147">
        <v>96.231285000000014</v>
      </c>
      <c r="I18859" s="147">
        <v>103.97444999999999</v>
      </c>
      <c r="J18859" s="147">
        <v>111.61469600000001</v>
      </c>
      <c r="K18859" s="147">
        <v>119.27928299999998</v>
      </c>
    </row>
    <row r="18860" spans="2:11" x14ac:dyDescent="0.2">
      <c r="B18860" s="21" t="str">
        <f t="shared" si="294"/>
        <v>SimcoeWind2085RCP6.0</v>
      </c>
      <c r="C18860" t="s">
        <v>438</v>
      </c>
      <c r="D18860" t="s">
        <v>1</v>
      </c>
      <c r="E18860" s="144" t="s">
        <v>192</v>
      </c>
      <c r="F18860" s="144">
        <v>2085</v>
      </c>
      <c r="G18860" s="147">
        <v>89.160907167393972</v>
      </c>
      <c r="H18860" s="147">
        <v>96.46141350000002</v>
      </c>
      <c r="I18860" s="147">
        <v>104.269875</v>
      </c>
      <c r="J18860" s="147">
        <v>111.9659235</v>
      </c>
      <c r="K18860" s="147">
        <v>119.69090849999998</v>
      </c>
    </row>
    <row r="18861" spans="2:11" x14ac:dyDescent="0.2">
      <c r="B18861" s="21" t="str">
        <f t="shared" si="294"/>
        <v>SimcoeWind2090RCP6.0</v>
      </c>
      <c r="C18861" t="s">
        <v>438</v>
      </c>
      <c r="D18861" t="s">
        <v>1</v>
      </c>
      <c r="E18861" s="144" t="s">
        <v>192</v>
      </c>
      <c r="F18861" s="144">
        <v>2090</v>
      </c>
      <c r="G18861" s="147">
        <v>89.595512264197922</v>
      </c>
      <c r="H18861" s="147">
        <v>97.02342800000001</v>
      </c>
      <c r="I18861" s="147">
        <v>104.98613333333333</v>
      </c>
      <c r="J18861" s="147">
        <v>112.81787533333333</v>
      </c>
      <c r="K18861" s="147">
        <v>120.67823399999997</v>
      </c>
    </row>
    <row r="18862" spans="2:11" x14ac:dyDescent="0.2">
      <c r="B18862" s="21" t="str">
        <f t="shared" si="294"/>
        <v>SimcoeWind2095RCP6.0</v>
      </c>
      <c r="C18862" t="s">
        <v>438</v>
      </c>
      <c r="D18862" t="s">
        <v>1</v>
      </c>
      <c r="E18862" s="144" t="s">
        <v>192</v>
      </c>
      <c r="F18862" s="144">
        <v>2095</v>
      </c>
      <c r="G18862" s="147">
        <v>89.851333324523978</v>
      </c>
      <c r="H18862" s="147">
        <v>97.355314000000007</v>
      </c>
      <c r="I18862" s="147">
        <v>105.40696666666668</v>
      </c>
      <c r="J18862" s="147">
        <v>113.31859966666666</v>
      </c>
      <c r="K18862" s="147">
        <v>121.25393399999999</v>
      </c>
    </row>
    <row r="18863" spans="2:11" x14ac:dyDescent="0.2">
      <c r="B18863" s="21" t="str">
        <f t="shared" si="294"/>
        <v>SimcoeWind2100RCP6.0</v>
      </c>
      <c r="C18863" t="s">
        <v>438</v>
      </c>
      <c r="D18863" t="s">
        <v>1</v>
      </c>
      <c r="E18863" s="144" t="s">
        <v>192</v>
      </c>
      <c r="F18863" s="144">
        <v>2100</v>
      </c>
      <c r="G18863" s="147">
        <v>90.107154384850048</v>
      </c>
      <c r="H18863" s="147">
        <v>97.687200000000004</v>
      </c>
      <c r="I18863" s="147">
        <v>105.82780000000001</v>
      </c>
      <c r="J18863" s="147">
        <v>113.81932399999999</v>
      </c>
      <c r="K18863" s="147">
        <v>121.82963399999998</v>
      </c>
    </row>
    <row r="18864" spans="2:11" x14ac:dyDescent="0.2">
      <c r="B18864" s="21" t="str">
        <f t="shared" si="294"/>
        <v>SimcoeWind2023RCP8.5</v>
      </c>
      <c r="C18864" t="s">
        <v>438</v>
      </c>
      <c r="D18864" t="s">
        <v>1</v>
      </c>
      <c r="E18864" s="144" t="s">
        <v>191</v>
      </c>
      <c r="F18864" s="144">
        <v>2023</v>
      </c>
      <c r="G18864" s="147">
        <v>87.778601324382095</v>
      </c>
      <c r="H18864" s="147">
        <v>94.643868000000012</v>
      </c>
      <c r="I18864" s="147">
        <v>101.88879999999999</v>
      </c>
      <c r="J18864" s="147">
        <v>109.10747200000002</v>
      </c>
      <c r="K18864" s="147">
        <v>116.33745599999999</v>
      </c>
    </row>
    <row r="18865" spans="2:11" x14ac:dyDescent="0.2">
      <c r="B18865" s="21" t="str">
        <f t="shared" si="294"/>
        <v>SimcoeWind2025RCP8.5</v>
      </c>
      <c r="C18865" t="s">
        <v>438</v>
      </c>
      <c r="D18865" t="s">
        <v>1</v>
      </c>
      <c r="E18865" s="144" t="s">
        <v>191</v>
      </c>
      <c r="F18865" s="144">
        <v>2025</v>
      </c>
      <c r="G18865" s="147">
        <v>87.929768314574773</v>
      </c>
      <c r="H18865" s="147">
        <v>94.844252000000012</v>
      </c>
      <c r="I18865" s="147">
        <v>102.15476666666666</v>
      </c>
      <c r="J18865" s="147">
        <v>109.43168200000001</v>
      </c>
      <c r="K18865" s="147">
        <v>116.71357999999999</v>
      </c>
    </row>
    <row r="18866" spans="2:11" x14ac:dyDescent="0.2">
      <c r="B18866" s="21" t="str">
        <f t="shared" si="294"/>
        <v>SimcoeWind2030RCP8.5</v>
      </c>
      <c r="C18866" t="s">
        <v>438</v>
      </c>
      <c r="D18866" t="s">
        <v>1</v>
      </c>
      <c r="E18866" s="144" t="s">
        <v>191</v>
      </c>
      <c r="F18866" s="144">
        <v>2030</v>
      </c>
      <c r="G18866" s="147">
        <v>88.080935304767465</v>
      </c>
      <c r="H18866" s="147">
        <v>95.044636000000011</v>
      </c>
      <c r="I18866" s="147">
        <v>102.42073333333332</v>
      </c>
      <c r="J18866" s="147">
        <v>109.755892</v>
      </c>
      <c r="K18866" s="147">
        <v>117.08970399999998</v>
      </c>
    </row>
    <row r="18867" spans="2:11" x14ac:dyDescent="0.2">
      <c r="B18867" s="21" t="str">
        <f t="shared" si="294"/>
        <v>SimcoeWind2035RCP8.5</v>
      </c>
      <c r="C18867" t="s">
        <v>438</v>
      </c>
      <c r="D18867" t="s">
        <v>1</v>
      </c>
      <c r="E18867" s="144" t="s">
        <v>191</v>
      </c>
      <c r="F18867" s="144">
        <v>2035</v>
      </c>
      <c r="G18867" s="147">
        <v>88.232102294960143</v>
      </c>
      <c r="H18867" s="147">
        <v>95.245020000000011</v>
      </c>
      <c r="I18867" s="147">
        <v>102.68669999999999</v>
      </c>
      <c r="J18867" s="147">
        <v>110.080102</v>
      </c>
      <c r="K18867" s="147">
        <v>117.46582799999999</v>
      </c>
    </row>
    <row r="18868" spans="2:11" x14ac:dyDescent="0.2">
      <c r="B18868" s="21" t="str">
        <f t="shared" si="294"/>
        <v>SimcoeWind2040RCP8.5</v>
      </c>
      <c r="C18868" t="s">
        <v>438</v>
      </c>
      <c r="D18868" t="s">
        <v>1</v>
      </c>
      <c r="E18868" s="144" t="s">
        <v>191</v>
      </c>
      <c r="F18868" s="144">
        <v>2040</v>
      </c>
      <c r="G18868" s="147">
        <v>88.362919882626883</v>
      </c>
      <c r="H18868" s="147">
        <v>95.420356000000012</v>
      </c>
      <c r="I18868" s="147">
        <v>102.919</v>
      </c>
      <c r="J18868" s="147">
        <v>110.35748166666667</v>
      </c>
      <c r="K18868" s="147">
        <v>117.79589599999998</v>
      </c>
    </row>
    <row r="18869" spans="2:11" x14ac:dyDescent="0.2">
      <c r="B18869" s="21" t="str">
        <f t="shared" si="294"/>
        <v>SimcoeWind2045RCP8.5</v>
      </c>
      <c r="C18869" t="s">
        <v>438</v>
      </c>
      <c r="D18869" t="s">
        <v>1</v>
      </c>
      <c r="E18869" s="144" t="s">
        <v>191</v>
      </c>
      <c r="F18869" s="144">
        <v>2045</v>
      </c>
      <c r="G18869" s="147">
        <v>88.49373747029361</v>
      </c>
      <c r="H18869" s="147">
        <v>95.595692000000014</v>
      </c>
      <c r="I18869" s="147">
        <v>103.15129999999999</v>
      </c>
      <c r="J18869" s="147">
        <v>110.63486133333333</v>
      </c>
      <c r="K18869" s="147">
        <v>118.12596399999998</v>
      </c>
    </row>
    <row r="18870" spans="2:11" x14ac:dyDescent="0.2">
      <c r="B18870" s="21" t="str">
        <f t="shared" si="294"/>
        <v>SimcoeWind2050RCP8.5</v>
      </c>
      <c r="C18870" t="s">
        <v>438</v>
      </c>
      <c r="D18870" t="s">
        <v>1</v>
      </c>
      <c r="E18870" s="144" t="s">
        <v>191</v>
      </c>
      <c r="F18870" s="144">
        <v>2050</v>
      </c>
      <c r="G18870" s="147">
        <v>88.862933773264189</v>
      </c>
      <c r="H18870" s="147">
        <v>96.077866000000014</v>
      </c>
      <c r="I18870" s="147">
        <v>103.7775</v>
      </c>
      <c r="J18870" s="147">
        <v>111.38054433333333</v>
      </c>
      <c r="K18870" s="147">
        <v>119.00486599999998</v>
      </c>
    </row>
    <row r="18871" spans="2:11" x14ac:dyDescent="0.2">
      <c r="B18871" s="21" t="str">
        <f t="shared" si="294"/>
        <v>SimcoeWind2055RCP8.5</v>
      </c>
      <c r="C18871" t="s">
        <v>438</v>
      </c>
      <c r="D18871" t="s">
        <v>1</v>
      </c>
      <c r="E18871" s="144" t="s">
        <v>191</v>
      </c>
      <c r="F18871" s="144">
        <v>2055</v>
      </c>
      <c r="G18871" s="147">
        <v>89.101312488568013</v>
      </c>
      <c r="H18871" s="147">
        <v>96.384704000000013</v>
      </c>
      <c r="I18871" s="147">
        <v>104.17139999999999</v>
      </c>
      <c r="J18871" s="147">
        <v>111.84884766666667</v>
      </c>
      <c r="K18871" s="147">
        <v>119.55369999999998</v>
      </c>
    </row>
    <row r="18872" spans="2:11" x14ac:dyDescent="0.2">
      <c r="B18872" s="21" t="str">
        <f t="shared" si="294"/>
        <v>SimcoeWind2060RCP8.5</v>
      </c>
      <c r="C18872" t="s">
        <v>438</v>
      </c>
      <c r="D18872" t="s">
        <v>1</v>
      </c>
      <c r="E18872" s="144" t="s">
        <v>191</v>
      </c>
      <c r="F18872" s="144">
        <v>2060</v>
      </c>
      <c r="G18872" s="147">
        <v>89.595512264197922</v>
      </c>
      <c r="H18872" s="147">
        <v>97.02342800000001</v>
      </c>
      <c r="I18872" s="147">
        <v>104.98613333333333</v>
      </c>
      <c r="J18872" s="147">
        <v>112.81787533333333</v>
      </c>
      <c r="K18872" s="147">
        <v>120.67823399999997</v>
      </c>
    </row>
    <row r="18873" spans="2:11" x14ac:dyDescent="0.2">
      <c r="B18873" s="21" t="str">
        <f t="shared" si="294"/>
        <v>SimcoeWind2065RCP8.5</v>
      </c>
      <c r="C18873" t="s">
        <v>438</v>
      </c>
      <c r="D18873" t="s">
        <v>1</v>
      </c>
      <c r="E18873" s="144" t="s">
        <v>191</v>
      </c>
      <c r="F18873" s="144">
        <v>2065</v>
      </c>
      <c r="G18873" s="147">
        <v>89.851333324523978</v>
      </c>
      <c r="H18873" s="147">
        <v>97.355314000000007</v>
      </c>
      <c r="I18873" s="147">
        <v>105.40696666666668</v>
      </c>
      <c r="J18873" s="147">
        <v>113.31859966666666</v>
      </c>
      <c r="K18873" s="147">
        <v>121.25393399999999</v>
      </c>
    </row>
    <row r="18874" spans="2:11" x14ac:dyDescent="0.2">
      <c r="B18874" s="21" t="str">
        <f t="shared" si="294"/>
        <v>SimcoeWind2070RCP8.5</v>
      </c>
      <c r="C18874" t="s">
        <v>438</v>
      </c>
      <c r="D18874" t="s">
        <v>1</v>
      </c>
      <c r="E18874" s="144" t="s">
        <v>191</v>
      </c>
      <c r="F18874" s="144">
        <v>2070</v>
      </c>
      <c r="G18874" s="147">
        <v>90.255414317539021</v>
      </c>
      <c r="H18874" s="147">
        <v>97.896977000000007</v>
      </c>
      <c r="I18874" s="147">
        <v>106.11733333333333</v>
      </c>
      <c r="J18874" s="147">
        <v>114.175955</v>
      </c>
      <c r="K18874" s="147">
        <v>122.25565199999998</v>
      </c>
    </row>
    <row r="18875" spans="2:11" x14ac:dyDescent="0.2">
      <c r="B18875" s="21" t="str">
        <f t="shared" si="294"/>
        <v>SimcoeWind2075RCP8.5</v>
      </c>
      <c r="C18875" t="s">
        <v>438</v>
      </c>
      <c r="D18875" t="s">
        <v>1</v>
      </c>
      <c r="E18875" s="144" t="s">
        <v>191</v>
      </c>
      <c r="F18875" s="144">
        <v>2075</v>
      </c>
      <c r="G18875" s="147">
        <v>90.403674250228008</v>
      </c>
      <c r="H18875" s="147">
        <v>98.106753999999995</v>
      </c>
      <c r="I18875" s="147">
        <v>106.40686666666667</v>
      </c>
      <c r="J18875" s="147">
        <v>114.53258599999999</v>
      </c>
      <c r="K18875" s="147">
        <v>122.68166999999998</v>
      </c>
    </row>
    <row r="18876" spans="2:11" x14ac:dyDescent="0.2">
      <c r="B18876" s="21" t="str">
        <f t="shared" si="294"/>
        <v>SimcoeWind2080RCP8.5</v>
      </c>
      <c r="C18876" t="s">
        <v>438</v>
      </c>
      <c r="D18876" t="s">
        <v>1</v>
      </c>
      <c r="E18876" s="144" t="s">
        <v>191</v>
      </c>
      <c r="F18876" s="144">
        <v>2080</v>
      </c>
      <c r="G18876" s="147">
        <v>90.55193418291698</v>
      </c>
      <c r="H18876" s="147">
        <v>98.316530999999998</v>
      </c>
      <c r="I18876" s="147">
        <v>106.6964</v>
      </c>
      <c r="J18876" s="147">
        <v>114.889217</v>
      </c>
      <c r="K18876" s="147">
        <v>123.10768799999998</v>
      </c>
    </row>
    <row r="18877" spans="2:11" x14ac:dyDescent="0.2">
      <c r="B18877" s="21" t="str">
        <f t="shared" si="294"/>
        <v>SimcoeWind2085RCP8.5</v>
      </c>
      <c r="C18877" t="s">
        <v>438</v>
      </c>
      <c r="D18877" t="s">
        <v>1</v>
      </c>
      <c r="E18877" s="144" t="s">
        <v>191</v>
      </c>
      <c r="F18877" s="144">
        <v>2085</v>
      </c>
      <c r="G18877" s="147">
        <v>90.892059910850506</v>
      </c>
      <c r="H18877" s="147">
        <v>98.762698499999999</v>
      </c>
      <c r="I18877" s="147">
        <v>107.28725</v>
      </c>
      <c r="J18877" s="147">
        <v>115.59167200000002</v>
      </c>
      <c r="K18877" s="147">
        <v>123.93669599999998</v>
      </c>
    </row>
    <row r="18878" spans="2:11" x14ac:dyDescent="0.2">
      <c r="B18878" s="21" t="str">
        <f t="shared" si="294"/>
        <v>SimcoeWind2090RCP8.5</v>
      </c>
      <c r="C18878" t="s">
        <v>438</v>
      </c>
      <c r="D18878" t="s">
        <v>1</v>
      </c>
      <c r="E18878" s="144" t="s">
        <v>191</v>
      </c>
      <c r="F18878" s="144">
        <v>2090</v>
      </c>
      <c r="G18878" s="147">
        <v>91.232185638784031</v>
      </c>
      <c r="H18878" s="147">
        <v>99.208866000000015</v>
      </c>
      <c r="I18878" s="147">
        <v>107.8781</v>
      </c>
      <c r="J18878" s="147">
        <v>116.29412700000002</v>
      </c>
      <c r="K18878" s="147">
        <v>124.76570399999997</v>
      </c>
    </row>
    <row r="18879" spans="2:11" x14ac:dyDescent="0.2">
      <c r="B18879" s="21" t="str">
        <f t="shared" si="294"/>
        <v>SimcoeWind2095RCP8.5</v>
      </c>
      <c r="C18879" t="s">
        <v>438</v>
      </c>
      <c r="D18879" t="s">
        <v>1</v>
      </c>
      <c r="E18879" s="144" t="s">
        <v>191</v>
      </c>
      <c r="F18879" s="144">
        <v>2095</v>
      </c>
      <c r="G18879" s="147">
        <v>91.232185638784031</v>
      </c>
      <c r="H18879" s="147">
        <v>99.208866000000015</v>
      </c>
      <c r="I18879" s="147">
        <v>107.8781</v>
      </c>
      <c r="J18879" s="147">
        <v>116.29412700000002</v>
      </c>
      <c r="K18879" s="147">
        <v>124.76570399999997</v>
      </c>
    </row>
    <row r="18880" spans="2:11" x14ac:dyDescent="0.2">
      <c r="B18880" s="21" t="str">
        <f t="shared" si="294"/>
        <v>SimcoeWind2100RCP8.5</v>
      </c>
      <c r="C18880" t="s">
        <v>438</v>
      </c>
      <c r="D18880" t="s">
        <v>1</v>
      </c>
      <c r="E18880" s="144" t="s">
        <v>191</v>
      </c>
      <c r="F18880" s="144">
        <v>2100</v>
      </c>
      <c r="G18880" s="147">
        <v>91.232185638784031</v>
      </c>
      <c r="H18880" s="147">
        <v>99.208866000000015</v>
      </c>
      <c r="I18880" s="147">
        <v>107.8781</v>
      </c>
      <c r="J18880" s="147">
        <v>116.29412700000002</v>
      </c>
      <c r="K18880" s="147">
        <v>124.76570399999997</v>
      </c>
    </row>
    <row r="18881" spans="2:11" x14ac:dyDescent="0.2">
      <c r="B18881" s="21" t="str">
        <f t="shared" si="294"/>
        <v>Sioux LookoutIce Accretion2023RCP4.5</v>
      </c>
      <c r="C18881" t="s">
        <v>439</v>
      </c>
      <c r="D18881" t="s">
        <v>486</v>
      </c>
      <c r="E18881" s="144" t="s">
        <v>193</v>
      </c>
      <c r="F18881" s="144">
        <v>2023</v>
      </c>
      <c r="G18881" s="147">
        <v>9.2450114953994902</v>
      </c>
      <c r="H18881" s="147">
        <v>11.027379999999999</v>
      </c>
      <c r="I18881" s="147">
        <v>13.286</v>
      </c>
      <c r="J18881" s="147">
        <v>15.013179999999998</v>
      </c>
      <c r="K18881" s="147">
        <v>16.740359999999999</v>
      </c>
    </row>
    <row r="18882" spans="2:11" x14ac:dyDescent="0.2">
      <c r="B18882" s="21" t="str">
        <f t="shared" si="294"/>
        <v>Sioux LookoutIce Accretion2025RCP4.5</v>
      </c>
      <c r="C18882" t="s">
        <v>439</v>
      </c>
      <c r="D18882" t="s">
        <v>486</v>
      </c>
      <c r="E18882" s="144" t="s">
        <v>193</v>
      </c>
      <c r="F18882" s="144">
        <v>2025</v>
      </c>
      <c r="G18882" s="147">
        <v>9.3053181587745684</v>
      </c>
      <c r="H18882" s="147">
        <v>11.093918333333333</v>
      </c>
      <c r="I18882" s="147">
        <v>13.3575</v>
      </c>
      <c r="J18882" s="147">
        <v>15.091526666666665</v>
      </c>
      <c r="K18882" s="147">
        <v>16.82499</v>
      </c>
    </row>
    <row r="18883" spans="2:11" x14ac:dyDescent="0.2">
      <c r="B18883" s="21" t="str">
        <f t="shared" si="294"/>
        <v>Sioux LookoutIce Accretion2030RCP4.5</v>
      </c>
      <c r="C18883" t="s">
        <v>439</v>
      </c>
      <c r="D18883" t="s">
        <v>486</v>
      </c>
      <c r="E18883" s="144" t="s">
        <v>193</v>
      </c>
      <c r="F18883" s="144">
        <v>2030</v>
      </c>
      <c r="G18883" s="147">
        <v>9.3656248221496465</v>
      </c>
      <c r="H18883" s="147">
        <v>11.160456666666665</v>
      </c>
      <c r="I18883" s="147">
        <v>13.429</v>
      </c>
      <c r="J18883" s="147">
        <v>15.169873333333332</v>
      </c>
      <c r="K18883" s="147">
        <v>16.90962</v>
      </c>
    </row>
    <row r="18884" spans="2:11" x14ac:dyDescent="0.2">
      <c r="B18884" s="21" t="str">
        <f t="shared" si="294"/>
        <v>Sioux LookoutIce Accretion2035RCP4.5</v>
      </c>
      <c r="C18884" t="s">
        <v>439</v>
      </c>
      <c r="D18884" t="s">
        <v>486</v>
      </c>
      <c r="E18884" s="144" t="s">
        <v>193</v>
      </c>
      <c r="F18884" s="144">
        <v>2035</v>
      </c>
      <c r="G18884" s="147">
        <v>9.4259314855247247</v>
      </c>
      <c r="H18884" s="147">
        <v>11.226994999999999</v>
      </c>
      <c r="I18884" s="147">
        <v>13.500499999999999</v>
      </c>
      <c r="J18884" s="147">
        <v>15.248219999999998</v>
      </c>
      <c r="K18884" s="147">
        <v>16.994250000000001</v>
      </c>
    </row>
    <row r="18885" spans="2:11" x14ac:dyDescent="0.2">
      <c r="B18885" s="21" t="str">
        <f t="shared" si="294"/>
        <v>Sioux LookoutIce Accretion2040RCP4.5</v>
      </c>
      <c r="C18885" t="s">
        <v>439</v>
      </c>
      <c r="D18885" t="s">
        <v>486</v>
      </c>
      <c r="E18885" s="144" t="s">
        <v>193</v>
      </c>
      <c r="F18885" s="144">
        <v>2040</v>
      </c>
      <c r="G18885" s="147">
        <v>9.4862381488998029</v>
      </c>
      <c r="H18885" s="147">
        <v>11.293533333333333</v>
      </c>
      <c r="I18885" s="147">
        <v>13.571999999999999</v>
      </c>
      <c r="J18885" s="147">
        <v>15.326566666666665</v>
      </c>
      <c r="K18885" s="147">
        <v>17.078879999999998</v>
      </c>
    </row>
    <row r="18886" spans="2:11" x14ac:dyDescent="0.2">
      <c r="B18886" s="21" t="str">
        <f t="shared" si="294"/>
        <v>Sioux LookoutIce Accretion2045RCP4.5</v>
      </c>
      <c r="C18886" t="s">
        <v>439</v>
      </c>
      <c r="D18886" t="s">
        <v>486</v>
      </c>
      <c r="E18886" s="144" t="s">
        <v>193</v>
      </c>
      <c r="F18886" s="144">
        <v>2045</v>
      </c>
      <c r="G18886" s="147">
        <v>9.5465448122748811</v>
      </c>
      <c r="H18886" s="147">
        <v>11.360071666666665</v>
      </c>
      <c r="I18886" s="147">
        <v>13.6435</v>
      </c>
      <c r="J18886" s="147">
        <v>15.404913333333331</v>
      </c>
      <c r="K18886" s="147">
        <v>17.163509999999999</v>
      </c>
    </row>
    <row r="18887" spans="2:11" x14ac:dyDescent="0.2">
      <c r="B18887" s="21" t="str">
        <f t="shared" si="294"/>
        <v>Sioux LookoutIce Accretion2050RCP4.5</v>
      </c>
      <c r="C18887" t="s">
        <v>439</v>
      </c>
      <c r="D18887" t="s">
        <v>486</v>
      </c>
      <c r="E18887" s="144" t="s">
        <v>193</v>
      </c>
      <c r="F18887" s="144">
        <v>2050</v>
      </c>
      <c r="G18887" s="147">
        <v>9.6412262737737535</v>
      </c>
      <c r="H18887" s="147">
        <v>11.463295999999998</v>
      </c>
      <c r="I18887" s="147">
        <v>13.7592</v>
      </c>
      <c r="J18887" s="147">
        <v>15.530267999999998</v>
      </c>
      <c r="K18887" s="147">
        <v>17.297280000000001</v>
      </c>
    </row>
    <row r="18888" spans="2:11" x14ac:dyDescent="0.2">
      <c r="B18888" s="21" t="str">
        <f t="shared" si="294"/>
        <v>Sioux LookoutIce Accretion2055RCP4.5</v>
      </c>
      <c r="C18888" t="s">
        <v>439</v>
      </c>
      <c r="D18888" t="s">
        <v>486</v>
      </c>
      <c r="E18888" s="144" t="s">
        <v>193</v>
      </c>
      <c r="F18888" s="144">
        <v>2055</v>
      </c>
      <c r="G18888" s="147">
        <v>9.6756010718975478</v>
      </c>
      <c r="H18888" s="147">
        <v>11.499981999999999</v>
      </c>
      <c r="I18888" s="147">
        <v>13.8034</v>
      </c>
      <c r="J18888" s="147">
        <v>15.577275999999998</v>
      </c>
      <c r="K18888" s="147">
        <v>17.346419999999998</v>
      </c>
    </row>
    <row r="18889" spans="2:11" x14ac:dyDescent="0.2">
      <c r="B18889" s="21" t="str">
        <f t="shared" si="294"/>
        <v>Sioux LookoutIce Accretion2060RCP4.5</v>
      </c>
      <c r="C18889" t="s">
        <v>439</v>
      </c>
      <c r="D18889" t="s">
        <v>486</v>
      </c>
      <c r="E18889" s="144" t="s">
        <v>193</v>
      </c>
      <c r="F18889" s="144">
        <v>2060</v>
      </c>
      <c r="G18889" s="147">
        <v>9.7099758700213421</v>
      </c>
      <c r="H18889" s="147">
        <v>11.536667999999999</v>
      </c>
      <c r="I18889" s="147">
        <v>13.8476</v>
      </c>
      <c r="J18889" s="147">
        <v>15.624283999999999</v>
      </c>
      <c r="K18889" s="147">
        <v>17.39556</v>
      </c>
    </row>
    <row r="18890" spans="2:11" x14ac:dyDescent="0.2">
      <c r="B18890" s="21" t="str">
        <f t="shared" si="294"/>
        <v>Sioux LookoutIce Accretion2065RCP4.5</v>
      </c>
      <c r="C18890" t="s">
        <v>439</v>
      </c>
      <c r="D18890" t="s">
        <v>486</v>
      </c>
      <c r="E18890" s="144" t="s">
        <v>193</v>
      </c>
      <c r="F18890" s="144">
        <v>2065</v>
      </c>
      <c r="G18890" s="147">
        <v>9.7443506681451364</v>
      </c>
      <c r="H18890" s="147">
        <v>11.573354</v>
      </c>
      <c r="I18890" s="147">
        <v>13.8918</v>
      </c>
      <c r="J18890" s="147">
        <v>15.671291999999999</v>
      </c>
      <c r="K18890" s="147">
        <v>17.444699999999997</v>
      </c>
    </row>
    <row r="18891" spans="2:11" x14ac:dyDescent="0.2">
      <c r="B18891" s="21" t="str">
        <f t="shared" si="294"/>
        <v>Sioux LookoutIce Accretion2070RCP4.5</v>
      </c>
      <c r="C18891" t="s">
        <v>439</v>
      </c>
      <c r="D18891" t="s">
        <v>486</v>
      </c>
      <c r="E18891" s="144" t="s">
        <v>193</v>
      </c>
      <c r="F18891" s="144">
        <v>2070</v>
      </c>
      <c r="G18891" s="147">
        <v>9.7787254662689307</v>
      </c>
      <c r="H18891" s="147">
        <v>11.61004</v>
      </c>
      <c r="I18891" s="147">
        <v>13.936</v>
      </c>
      <c r="J18891" s="147">
        <v>15.718299999999999</v>
      </c>
      <c r="K18891" s="147">
        <v>17.493839999999999</v>
      </c>
    </row>
    <row r="18892" spans="2:11" x14ac:dyDescent="0.2">
      <c r="B18892" s="21" t="str">
        <f t="shared" ref="B18892:B18955" si="295">C18892&amp;D18892&amp;F18892&amp;E18892</f>
        <v>Sioux LookoutIce Accretion2075RCP4.5</v>
      </c>
      <c r="C18892" t="s">
        <v>439</v>
      </c>
      <c r="D18892" t="s">
        <v>486</v>
      </c>
      <c r="E18892" s="144" t="s">
        <v>193</v>
      </c>
      <c r="F18892" s="144">
        <v>2075</v>
      </c>
      <c r="G18892" s="147">
        <v>9.7907867989439463</v>
      </c>
      <c r="H18892" s="147">
        <v>11.626225</v>
      </c>
      <c r="I18892" s="147">
        <v>13.959833333333332</v>
      </c>
      <c r="J18892" s="147">
        <v>15.747679999999999</v>
      </c>
      <c r="K18892" s="147">
        <v>17.529329999999998</v>
      </c>
    </row>
    <row r="18893" spans="2:11" x14ac:dyDescent="0.2">
      <c r="B18893" s="21" t="str">
        <f t="shared" si="295"/>
        <v>Sioux LookoutIce Accretion2080RCP4.5</v>
      </c>
      <c r="C18893" t="s">
        <v>439</v>
      </c>
      <c r="D18893" t="s">
        <v>486</v>
      </c>
      <c r="E18893" s="144" t="s">
        <v>193</v>
      </c>
      <c r="F18893" s="144">
        <v>2080</v>
      </c>
      <c r="G18893" s="147">
        <v>9.802848131618962</v>
      </c>
      <c r="H18893" s="147">
        <v>11.64241</v>
      </c>
      <c r="I18893" s="147">
        <v>13.983666666666666</v>
      </c>
      <c r="J18893" s="147">
        <v>15.777059999999999</v>
      </c>
      <c r="K18893" s="147">
        <v>17.564819999999997</v>
      </c>
    </row>
    <row r="18894" spans="2:11" x14ac:dyDescent="0.2">
      <c r="B18894" s="21" t="str">
        <f t="shared" si="295"/>
        <v>Sioux LookoutIce Accretion2085RCP4.5</v>
      </c>
      <c r="C18894" t="s">
        <v>439</v>
      </c>
      <c r="D18894" t="s">
        <v>486</v>
      </c>
      <c r="E18894" s="144" t="s">
        <v>193</v>
      </c>
      <c r="F18894" s="144">
        <v>2085</v>
      </c>
      <c r="G18894" s="147">
        <v>9.8149094642939776</v>
      </c>
      <c r="H18894" s="147">
        <v>11.658594999999998</v>
      </c>
      <c r="I18894" s="147">
        <v>14.0075</v>
      </c>
      <c r="J18894" s="147">
        <v>15.806439999999998</v>
      </c>
      <c r="K18894" s="147">
        <v>17.60031</v>
      </c>
    </row>
    <row r="18895" spans="2:11" x14ac:dyDescent="0.2">
      <c r="B18895" s="21" t="str">
        <f t="shared" si="295"/>
        <v>Sioux LookoutIce Accretion2090RCP4.5</v>
      </c>
      <c r="C18895" t="s">
        <v>439</v>
      </c>
      <c r="D18895" t="s">
        <v>486</v>
      </c>
      <c r="E18895" s="144" t="s">
        <v>193</v>
      </c>
      <c r="F18895" s="144">
        <v>2090</v>
      </c>
      <c r="G18895" s="147">
        <v>9.8269707969689932</v>
      </c>
      <c r="H18895" s="147">
        <v>11.674779999999998</v>
      </c>
      <c r="I18895" s="147">
        <v>14.031333333333333</v>
      </c>
      <c r="J18895" s="147">
        <v>15.83582</v>
      </c>
      <c r="K18895" s="147">
        <v>17.6358</v>
      </c>
    </row>
    <row r="18896" spans="2:11" x14ac:dyDescent="0.2">
      <c r="B18896" s="21" t="str">
        <f t="shared" si="295"/>
        <v>Sioux LookoutIce Accretion2095RCP4.5</v>
      </c>
      <c r="C18896" t="s">
        <v>439</v>
      </c>
      <c r="D18896" t="s">
        <v>486</v>
      </c>
      <c r="E18896" s="144" t="s">
        <v>193</v>
      </c>
      <c r="F18896" s="144">
        <v>2095</v>
      </c>
      <c r="G18896" s="147">
        <v>9.8390321296440089</v>
      </c>
      <c r="H18896" s="147">
        <v>11.690964999999998</v>
      </c>
      <c r="I18896" s="147">
        <v>14.055166666666665</v>
      </c>
      <c r="J18896" s="147">
        <v>15.8652</v>
      </c>
      <c r="K18896" s="147">
        <v>17.671289999999999</v>
      </c>
    </row>
    <row r="18897" spans="2:11" x14ac:dyDescent="0.2">
      <c r="B18897" s="21" t="str">
        <f t="shared" si="295"/>
        <v>Sioux LookoutIce Accretion2100RCP4.5</v>
      </c>
      <c r="C18897" t="s">
        <v>439</v>
      </c>
      <c r="D18897" t="s">
        <v>486</v>
      </c>
      <c r="E18897" s="144" t="s">
        <v>193</v>
      </c>
      <c r="F18897" s="144">
        <v>2100</v>
      </c>
      <c r="G18897" s="147">
        <v>9.8510934623190245</v>
      </c>
      <c r="H18897" s="147">
        <v>11.707149999999999</v>
      </c>
      <c r="I18897" s="147">
        <v>14.078999999999999</v>
      </c>
      <c r="J18897" s="147">
        <v>15.894579999999999</v>
      </c>
      <c r="K18897" s="147">
        <v>17.706779999999998</v>
      </c>
    </row>
    <row r="18898" spans="2:11" x14ac:dyDescent="0.2">
      <c r="B18898" s="21" t="str">
        <f t="shared" si="295"/>
        <v>Sioux LookoutIce Accretion2023RCP6.0</v>
      </c>
      <c r="C18898" t="s">
        <v>439</v>
      </c>
      <c r="D18898" t="s">
        <v>486</v>
      </c>
      <c r="E18898" s="144" t="s">
        <v>192</v>
      </c>
      <c r="F18898" s="144">
        <v>2023</v>
      </c>
      <c r="G18898" s="147">
        <v>9.2450114953994902</v>
      </c>
      <c r="H18898" s="147">
        <v>11.027379999999999</v>
      </c>
      <c r="I18898" s="147">
        <v>13.286</v>
      </c>
      <c r="J18898" s="147">
        <v>15.013179999999998</v>
      </c>
      <c r="K18898" s="147">
        <v>16.740359999999999</v>
      </c>
    </row>
    <row r="18899" spans="2:11" x14ac:dyDescent="0.2">
      <c r="B18899" s="21" t="str">
        <f t="shared" si="295"/>
        <v>Sioux LookoutIce Accretion2025RCP6.0</v>
      </c>
      <c r="C18899" t="s">
        <v>439</v>
      </c>
      <c r="D18899" t="s">
        <v>486</v>
      </c>
      <c r="E18899" s="144" t="s">
        <v>192</v>
      </c>
      <c r="F18899" s="144">
        <v>2025</v>
      </c>
      <c r="G18899" s="147">
        <v>9.3053181587745684</v>
      </c>
      <c r="H18899" s="147">
        <v>11.093918333333333</v>
      </c>
      <c r="I18899" s="147">
        <v>13.3575</v>
      </c>
      <c r="J18899" s="147">
        <v>15.091526666666665</v>
      </c>
      <c r="K18899" s="147">
        <v>16.82499</v>
      </c>
    </row>
    <row r="18900" spans="2:11" x14ac:dyDescent="0.2">
      <c r="B18900" s="21" t="str">
        <f t="shared" si="295"/>
        <v>Sioux LookoutIce Accretion2030RCP6.0</v>
      </c>
      <c r="C18900" t="s">
        <v>439</v>
      </c>
      <c r="D18900" t="s">
        <v>486</v>
      </c>
      <c r="E18900" s="144" t="s">
        <v>192</v>
      </c>
      <c r="F18900" s="144">
        <v>2030</v>
      </c>
      <c r="G18900" s="147">
        <v>9.3656248221496465</v>
      </c>
      <c r="H18900" s="147">
        <v>11.160456666666665</v>
      </c>
      <c r="I18900" s="147">
        <v>13.429</v>
      </c>
      <c r="J18900" s="147">
        <v>15.169873333333332</v>
      </c>
      <c r="K18900" s="147">
        <v>16.90962</v>
      </c>
    </row>
    <row r="18901" spans="2:11" x14ac:dyDescent="0.2">
      <c r="B18901" s="21" t="str">
        <f t="shared" si="295"/>
        <v>Sioux LookoutIce Accretion2035RCP6.0</v>
      </c>
      <c r="C18901" t="s">
        <v>439</v>
      </c>
      <c r="D18901" t="s">
        <v>486</v>
      </c>
      <c r="E18901" s="144" t="s">
        <v>192</v>
      </c>
      <c r="F18901" s="144">
        <v>2035</v>
      </c>
      <c r="G18901" s="147">
        <v>9.4259314855247247</v>
      </c>
      <c r="H18901" s="147">
        <v>11.226994999999999</v>
      </c>
      <c r="I18901" s="147">
        <v>13.500499999999999</v>
      </c>
      <c r="J18901" s="147">
        <v>15.248219999999998</v>
      </c>
      <c r="K18901" s="147">
        <v>16.994250000000001</v>
      </c>
    </row>
    <row r="18902" spans="2:11" x14ac:dyDescent="0.2">
      <c r="B18902" s="21" t="str">
        <f t="shared" si="295"/>
        <v>Sioux LookoutIce Accretion2040RCP6.0</v>
      </c>
      <c r="C18902" t="s">
        <v>439</v>
      </c>
      <c r="D18902" t="s">
        <v>486</v>
      </c>
      <c r="E18902" s="144" t="s">
        <v>192</v>
      </c>
      <c r="F18902" s="144">
        <v>2040</v>
      </c>
      <c r="G18902" s="147">
        <v>9.4862381488998029</v>
      </c>
      <c r="H18902" s="147">
        <v>11.293533333333333</v>
      </c>
      <c r="I18902" s="147">
        <v>13.571999999999999</v>
      </c>
      <c r="J18902" s="147">
        <v>15.326566666666665</v>
      </c>
      <c r="K18902" s="147">
        <v>17.078879999999998</v>
      </c>
    </row>
    <row r="18903" spans="2:11" x14ac:dyDescent="0.2">
      <c r="B18903" s="21" t="str">
        <f t="shared" si="295"/>
        <v>Sioux LookoutIce Accretion2045RCP6.0</v>
      </c>
      <c r="C18903" t="s">
        <v>439</v>
      </c>
      <c r="D18903" t="s">
        <v>486</v>
      </c>
      <c r="E18903" s="144" t="s">
        <v>192</v>
      </c>
      <c r="F18903" s="144">
        <v>2045</v>
      </c>
      <c r="G18903" s="147">
        <v>9.5465448122748811</v>
      </c>
      <c r="H18903" s="147">
        <v>11.360071666666665</v>
      </c>
      <c r="I18903" s="147">
        <v>13.6435</v>
      </c>
      <c r="J18903" s="147">
        <v>15.404913333333331</v>
      </c>
      <c r="K18903" s="147">
        <v>17.163509999999999</v>
      </c>
    </row>
    <row r="18904" spans="2:11" x14ac:dyDescent="0.2">
      <c r="B18904" s="21" t="str">
        <f t="shared" si="295"/>
        <v>Sioux LookoutIce Accretion2050RCP6.0</v>
      </c>
      <c r="C18904" t="s">
        <v>439</v>
      </c>
      <c r="D18904" t="s">
        <v>486</v>
      </c>
      <c r="E18904" s="144" t="s">
        <v>192</v>
      </c>
      <c r="F18904" s="144">
        <v>2050</v>
      </c>
      <c r="G18904" s="147">
        <v>9.6412262737737535</v>
      </c>
      <c r="H18904" s="147">
        <v>11.463295999999998</v>
      </c>
      <c r="I18904" s="147">
        <v>13.7592</v>
      </c>
      <c r="J18904" s="147">
        <v>15.530267999999998</v>
      </c>
      <c r="K18904" s="147">
        <v>17.297280000000001</v>
      </c>
    </row>
    <row r="18905" spans="2:11" x14ac:dyDescent="0.2">
      <c r="B18905" s="21" t="str">
        <f t="shared" si="295"/>
        <v>Sioux LookoutIce Accretion2055RCP6.0</v>
      </c>
      <c r="C18905" t="s">
        <v>439</v>
      </c>
      <c r="D18905" t="s">
        <v>486</v>
      </c>
      <c r="E18905" s="144" t="s">
        <v>192</v>
      </c>
      <c r="F18905" s="144">
        <v>2055</v>
      </c>
      <c r="G18905" s="147">
        <v>9.6756010718975478</v>
      </c>
      <c r="H18905" s="147">
        <v>11.499981999999999</v>
      </c>
      <c r="I18905" s="147">
        <v>13.8034</v>
      </c>
      <c r="J18905" s="147">
        <v>15.577275999999998</v>
      </c>
      <c r="K18905" s="147">
        <v>17.346419999999998</v>
      </c>
    </row>
    <row r="18906" spans="2:11" x14ac:dyDescent="0.2">
      <c r="B18906" s="21" t="str">
        <f t="shared" si="295"/>
        <v>Sioux LookoutIce Accretion2060RCP6.0</v>
      </c>
      <c r="C18906" t="s">
        <v>439</v>
      </c>
      <c r="D18906" t="s">
        <v>486</v>
      </c>
      <c r="E18906" s="144" t="s">
        <v>192</v>
      </c>
      <c r="F18906" s="144">
        <v>2060</v>
      </c>
      <c r="G18906" s="147">
        <v>9.7099758700213421</v>
      </c>
      <c r="H18906" s="147">
        <v>11.536667999999999</v>
      </c>
      <c r="I18906" s="147">
        <v>13.8476</v>
      </c>
      <c r="J18906" s="147">
        <v>15.624283999999999</v>
      </c>
      <c r="K18906" s="147">
        <v>17.39556</v>
      </c>
    </row>
    <row r="18907" spans="2:11" x14ac:dyDescent="0.2">
      <c r="B18907" s="21" t="str">
        <f t="shared" si="295"/>
        <v>Sioux LookoutIce Accretion2065RCP6.0</v>
      </c>
      <c r="C18907" t="s">
        <v>439</v>
      </c>
      <c r="D18907" t="s">
        <v>486</v>
      </c>
      <c r="E18907" s="144" t="s">
        <v>192</v>
      </c>
      <c r="F18907" s="144">
        <v>2065</v>
      </c>
      <c r="G18907" s="147">
        <v>9.7443506681451364</v>
      </c>
      <c r="H18907" s="147">
        <v>11.573354</v>
      </c>
      <c r="I18907" s="147">
        <v>13.8918</v>
      </c>
      <c r="J18907" s="147">
        <v>15.671291999999999</v>
      </c>
      <c r="K18907" s="147">
        <v>17.444699999999997</v>
      </c>
    </row>
    <row r="18908" spans="2:11" x14ac:dyDescent="0.2">
      <c r="B18908" s="21" t="str">
        <f t="shared" si="295"/>
        <v>Sioux LookoutIce Accretion2070RCP6.0</v>
      </c>
      <c r="C18908" t="s">
        <v>439</v>
      </c>
      <c r="D18908" t="s">
        <v>486</v>
      </c>
      <c r="E18908" s="144" t="s">
        <v>192</v>
      </c>
      <c r="F18908" s="144">
        <v>2070</v>
      </c>
      <c r="G18908" s="147">
        <v>9.7787254662689307</v>
      </c>
      <c r="H18908" s="147">
        <v>11.61004</v>
      </c>
      <c r="I18908" s="147">
        <v>13.936</v>
      </c>
      <c r="J18908" s="147">
        <v>15.718299999999999</v>
      </c>
      <c r="K18908" s="147">
        <v>17.493839999999999</v>
      </c>
    </row>
    <row r="18909" spans="2:11" x14ac:dyDescent="0.2">
      <c r="B18909" s="21" t="str">
        <f t="shared" si="295"/>
        <v>Sioux LookoutIce Accretion2075RCP6.0</v>
      </c>
      <c r="C18909" t="s">
        <v>439</v>
      </c>
      <c r="D18909" t="s">
        <v>486</v>
      </c>
      <c r="E18909" s="144" t="s">
        <v>192</v>
      </c>
      <c r="F18909" s="144">
        <v>2075</v>
      </c>
      <c r="G18909" s="147">
        <v>9.7968174652814533</v>
      </c>
      <c r="H18909" s="147">
        <v>11.6343175</v>
      </c>
      <c r="I18909" s="147">
        <v>13.97175</v>
      </c>
      <c r="J18909" s="147">
        <v>15.762369999999999</v>
      </c>
      <c r="K18909" s="147">
        <v>17.547075</v>
      </c>
    </row>
    <row r="18910" spans="2:11" x14ac:dyDescent="0.2">
      <c r="B18910" s="21" t="str">
        <f t="shared" si="295"/>
        <v>Sioux LookoutIce Accretion2080RCP6.0</v>
      </c>
      <c r="C18910" t="s">
        <v>439</v>
      </c>
      <c r="D18910" t="s">
        <v>486</v>
      </c>
      <c r="E18910" s="144" t="s">
        <v>192</v>
      </c>
      <c r="F18910" s="144">
        <v>2080</v>
      </c>
      <c r="G18910" s="147">
        <v>9.8149094642939776</v>
      </c>
      <c r="H18910" s="147">
        <v>11.658594999999998</v>
      </c>
      <c r="I18910" s="147">
        <v>14.0075</v>
      </c>
      <c r="J18910" s="147">
        <v>15.806439999999998</v>
      </c>
      <c r="K18910" s="147">
        <v>17.60031</v>
      </c>
    </row>
    <row r="18911" spans="2:11" x14ac:dyDescent="0.2">
      <c r="B18911" s="21" t="str">
        <f t="shared" si="295"/>
        <v>Sioux LookoutIce Accretion2085RCP6.0</v>
      </c>
      <c r="C18911" t="s">
        <v>439</v>
      </c>
      <c r="D18911" t="s">
        <v>486</v>
      </c>
      <c r="E18911" s="144" t="s">
        <v>192</v>
      </c>
      <c r="F18911" s="144">
        <v>2085</v>
      </c>
      <c r="G18911" s="147">
        <v>9.8330014633065019</v>
      </c>
      <c r="H18911" s="147">
        <v>11.682872499999998</v>
      </c>
      <c r="I18911" s="147">
        <v>14.043249999999999</v>
      </c>
      <c r="J18911" s="147">
        <v>15.85051</v>
      </c>
      <c r="K18911" s="147">
        <v>17.653544999999998</v>
      </c>
    </row>
    <row r="18912" spans="2:11" x14ac:dyDescent="0.2">
      <c r="B18912" s="21" t="str">
        <f t="shared" si="295"/>
        <v>Sioux LookoutIce Accretion2090RCP6.0</v>
      </c>
      <c r="C18912" t="s">
        <v>439</v>
      </c>
      <c r="D18912" t="s">
        <v>486</v>
      </c>
      <c r="E18912" s="144" t="s">
        <v>192</v>
      </c>
      <c r="F18912" s="144">
        <v>2090</v>
      </c>
      <c r="G18912" s="147">
        <v>9.7636488004251607</v>
      </c>
      <c r="H18912" s="147">
        <v>11.61004</v>
      </c>
      <c r="I18912" s="147">
        <v>13.966333333333333</v>
      </c>
      <c r="J18912" s="147">
        <v>15.767266666666666</v>
      </c>
      <c r="K18912" s="147">
        <v>17.564819999999997</v>
      </c>
    </row>
    <row r="18913" spans="2:11" x14ac:dyDescent="0.2">
      <c r="B18913" s="21" t="str">
        <f t="shared" si="295"/>
        <v>Sioux LookoutIce Accretion2095RCP6.0</v>
      </c>
      <c r="C18913" t="s">
        <v>439</v>
      </c>
      <c r="D18913" t="s">
        <v>486</v>
      </c>
      <c r="E18913" s="144" t="s">
        <v>192</v>
      </c>
      <c r="F18913" s="144">
        <v>2095</v>
      </c>
      <c r="G18913" s="147">
        <v>9.6762041385312987</v>
      </c>
      <c r="H18913" s="147">
        <v>11.512929999999999</v>
      </c>
      <c r="I18913" s="147">
        <v>13.853666666666665</v>
      </c>
      <c r="J18913" s="147">
        <v>15.639953333333331</v>
      </c>
      <c r="K18913" s="147">
        <v>17.42286</v>
      </c>
    </row>
    <row r="18914" spans="2:11" x14ac:dyDescent="0.2">
      <c r="B18914" s="21" t="str">
        <f t="shared" si="295"/>
        <v>Sioux LookoutIce Accretion2100RCP6.0</v>
      </c>
      <c r="C18914" t="s">
        <v>439</v>
      </c>
      <c r="D18914" t="s">
        <v>486</v>
      </c>
      <c r="E18914" s="144" t="s">
        <v>192</v>
      </c>
      <c r="F18914" s="144">
        <v>2100</v>
      </c>
      <c r="G18914" s="147">
        <v>9.5887594766374349</v>
      </c>
      <c r="H18914" s="147">
        <v>11.41582</v>
      </c>
      <c r="I18914" s="147">
        <v>13.741</v>
      </c>
      <c r="J18914" s="147">
        <v>15.512639999999998</v>
      </c>
      <c r="K18914" s="147">
        <v>17.280899999999999</v>
      </c>
    </row>
    <row r="18915" spans="2:11" x14ac:dyDescent="0.2">
      <c r="B18915" s="21" t="str">
        <f t="shared" si="295"/>
        <v>Sioux LookoutIce Accretion2023RCP8.5</v>
      </c>
      <c r="C18915" t="s">
        <v>439</v>
      </c>
      <c r="D18915" t="s">
        <v>486</v>
      </c>
      <c r="E18915" s="144" t="s">
        <v>191</v>
      </c>
      <c r="F18915" s="144">
        <v>2023</v>
      </c>
      <c r="G18915" s="147">
        <v>9.2450114953994902</v>
      </c>
      <c r="H18915" s="147">
        <v>11.027379999999999</v>
      </c>
      <c r="I18915" s="147">
        <v>13.286</v>
      </c>
      <c r="J18915" s="147">
        <v>15.013179999999998</v>
      </c>
      <c r="K18915" s="147">
        <v>16.740359999999999</v>
      </c>
    </row>
    <row r="18916" spans="2:11" x14ac:dyDescent="0.2">
      <c r="B18916" s="21" t="str">
        <f t="shared" si="295"/>
        <v>Sioux LookoutIce Accretion2025RCP8.5</v>
      </c>
      <c r="C18916" t="s">
        <v>439</v>
      </c>
      <c r="D18916" t="s">
        <v>486</v>
      </c>
      <c r="E18916" s="144" t="s">
        <v>191</v>
      </c>
      <c r="F18916" s="144">
        <v>2025</v>
      </c>
      <c r="G18916" s="147">
        <v>9.3656248221496465</v>
      </c>
      <c r="H18916" s="147">
        <v>11.160456666666665</v>
      </c>
      <c r="I18916" s="147">
        <v>13.429</v>
      </c>
      <c r="J18916" s="147">
        <v>15.169873333333332</v>
      </c>
      <c r="K18916" s="147">
        <v>16.90962</v>
      </c>
    </row>
    <row r="18917" spans="2:11" x14ac:dyDescent="0.2">
      <c r="B18917" s="21" t="str">
        <f t="shared" si="295"/>
        <v>Sioux LookoutIce Accretion2030RCP8.5</v>
      </c>
      <c r="C18917" t="s">
        <v>439</v>
      </c>
      <c r="D18917" t="s">
        <v>486</v>
      </c>
      <c r="E18917" s="144" t="s">
        <v>191</v>
      </c>
      <c r="F18917" s="144">
        <v>2030</v>
      </c>
      <c r="G18917" s="147">
        <v>9.4862381488998029</v>
      </c>
      <c r="H18917" s="147">
        <v>11.293533333333333</v>
      </c>
      <c r="I18917" s="147">
        <v>13.571999999999999</v>
      </c>
      <c r="J18917" s="147">
        <v>15.326566666666665</v>
      </c>
      <c r="K18917" s="147">
        <v>17.078879999999998</v>
      </c>
    </row>
    <row r="18918" spans="2:11" x14ac:dyDescent="0.2">
      <c r="B18918" s="21" t="str">
        <f t="shared" si="295"/>
        <v>Sioux LookoutIce Accretion2035RCP8.5</v>
      </c>
      <c r="C18918" t="s">
        <v>439</v>
      </c>
      <c r="D18918" t="s">
        <v>486</v>
      </c>
      <c r="E18918" s="144" t="s">
        <v>191</v>
      </c>
      <c r="F18918" s="144">
        <v>2035</v>
      </c>
      <c r="G18918" s="147">
        <v>9.6068514756499592</v>
      </c>
      <c r="H18918" s="147">
        <v>11.426609999999998</v>
      </c>
      <c r="I18918" s="147">
        <v>13.715</v>
      </c>
      <c r="J18918" s="147">
        <v>15.483259999999998</v>
      </c>
      <c r="K18918" s="147">
        <v>17.248139999999999</v>
      </c>
    </row>
    <row r="18919" spans="2:11" x14ac:dyDescent="0.2">
      <c r="B18919" s="21" t="str">
        <f t="shared" si="295"/>
        <v>Sioux LookoutIce Accretion2040RCP8.5</v>
      </c>
      <c r="C18919" t="s">
        <v>439</v>
      </c>
      <c r="D18919" t="s">
        <v>486</v>
      </c>
      <c r="E18919" s="144" t="s">
        <v>191</v>
      </c>
      <c r="F18919" s="144">
        <v>2040</v>
      </c>
      <c r="G18919" s="147">
        <v>9.664142805856283</v>
      </c>
      <c r="H18919" s="147">
        <v>11.487753333333332</v>
      </c>
      <c r="I18919" s="147">
        <v>13.788666666666666</v>
      </c>
      <c r="J18919" s="147">
        <v>15.561606666666664</v>
      </c>
      <c r="K18919" s="147">
        <v>17.33004</v>
      </c>
    </row>
    <row r="18920" spans="2:11" x14ac:dyDescent="0.2">
      <c r="B18920" s="21" t="str">
        <f t="shared" si="295"/>
        <v>Sioux LookoutIce Accretion2045RCP8.5</v>
      </c>
      <c r="C18920" t="s">
        <v>439</v>
      </c>
      <c r="D18920" t="s">
        <v>486</v>
      </c>
      <c r="E18920" s="144" t="s">
        <v>191</v>
      </c>
      <c r="F18920" s="144">
        <v>2045</v>
      </c>
      <c r="G18920" s="147">
        <v>9.7214341360626069</v>
      </c>
      <c r="H18920" s="147">
        <v>11.548896666666666</v>
      </c>
      <c r="I18920" s="147">
        <v>13.862333333333334</v>
      </c>
      <c r="J18920" s="147">
        <v>15.639953333333333</v>
      </c>
      <c r="K18920" s="147">
        <v>17.411939999999998</v>
      </c>
    </row>
    <row r="18921" spans="2:11" x14ac:dyDescent="0.2">
      <c r="B18921" s="21" t="str">
        <f t="shared" si="295"/>
        <v>Sioux LookoutIce Accretion2050RCP8.5</v>
      </c>
      <c r="C18921" t="s">
        <v>439</v>
      </c>
      <c r="D18921" t="s">
        <v>486</v>
      </c>
      <c r="E18921" s="144" t="s">
        <v>191</v>
      </c>
      <c r="F18921" s="144">
        <v>2050</v>
      </c>
      <c r="G18921" s="147">
        <v>9.802848131618962</v>
      </c>
      <c r="H18921" s="147">
        <v>11.64241</v>
      </c>
      <c r="I18921" s="147">
        <v>13.983666666666666</v>
      </c>
      <c r="J18921" s="147">
        <v>15.777059999999999</v>
      </c>
      <c r="K18921" s="147">
        <v>17.564819999999997</v>
      </c>
    </row>
    <row r="18922" spans="2:11" x14ac:dyDescent="0.2">
      <c r="B18922" s="21" t="str">
        <f t="shared" si="295"/>
        <v>Sioux LookoutIce Accretion2055RCP8.5</v>
      </c>
      <c r="C18922" t="s">
        <v>439</v>
      </c>
      <c r="D18922" t="s">
        <v>486</v>
      </c>
      <c r="E18922" s="144" t="s">
        <v>191</v>
      </c>
      <c r="F18922" s="144">
        <v>2055</v>
      </c>
      <c r="G18922" s="147">
        <v>9.8269707969689932</v>
      </c>
      <c r="H18922" s="147">
        <v>11.674779999999998</v>
      </c>
      <c r="I18922" s="147">
        <v>14.031333333333333</v>
      </c>
      <c r="J18922" s="147">
        <v>15.83582</v>
      </c>
      <c r="K18922" s="147">
        <v>17.6358</v>
      </c>
    </row>
    <row r="18923" spans="2:11" x14ac:dyDescent="0.2">
      <c r="B18923" s="21" t="str">
        <f t="shared" si="295"/>
        <v>Sioux LookoutIce Accretion2060RCP8.5</v>
      </c>
      <c r="C18923" t="s">
        <v>439</v>
      </c>
      <c r="D18923" t="s">
        <v>486</v>
      </c>
      <c r="E18923" s="144" t="s">
        <v>191</v>
      </c>
      <c r="F18923" s="144">
        <v>2060</v>
      </c>
      <c r="G18923" s="147">
        <v>9.7636488004251607</v>
      </c>
      <c r="H18923" s="147">
        <v>11.61004</v>
      </c>
      <c r="I18923" s="147">
        <v>13.966333333333333</v>
      </c>
      <c r="J18923" s="147">
        <v>15.767266666666666</v>
      </c>
      <c r="K18923" s="147">
        <v>17.564819999999997</v>
      </c>
    </row>
    <row r="18924" spans="2:11" x14ac:dyDescent="0.2">
      <c r="B18924" s="21" t="str">
        <f t="shared" si="295"/>
        <v>Sioux LookoutIce Accretion2065RCP8.5</v>
      </c>
      <c r="C18924" t="s">
        <v>439</v>
      </c>
      <c r="D18924" t="s">
        <v>486</v>
      </c>
      <c r="E18924" s="144" t="s">
        <v>191</v>
      </c>
      <c r="F18924" s="144">
        <v>2065</v>
      </c>
      <c r="G18924" s="147">
        <v>9.6762041385312987</v>
      </c>
      <c r="H18924" s="147">
        <v>11.512929999999999</v>
      </c>
      <c r="I18924" s="147">
        <v>13.853666666666665</v>
      </c>
      <c r="J18924" s="147">
        <v>15.639953333333331</v>
      </c>
      <c r="K18924" s="147">
        <v>17.42286</v>
      </c>
    </row>
    <row r="18925" spans="2:11" x14ac:dyDescent="0.2">
      <c r="B18925" s="21" t="str">
        <f t="shared" si="295"/>
        <v>Sioux LookoutIce Accretion2070RCP8.5</v>
      </c>
      <c r="C18925" t="s">
        <v>439</v>
      </c>
      <c r="D18925" t="s">
        <v>486</v>
      </c>
      <c r="E18925" s="144" t="s">
        <v>191</v>
      </c>
      <c r="F18925" s="144">
        <v>2070</v>
      </c>
      <c r="G18925" s="147">
        <v>9.7334954687376225</v>
      </c>
      <c r="H18925" s="147">
        <v>11.59925</v>
      </c>
      <c r="I18925" s="147">
        <v>13.966333333333333</v>
      </c>
      <c r="J18925" s="147">
        <v>15.777059999999997</v>
      </c>
      <c r="K18925" s="147">
        <v>17.581199999999999</v>
      </c>
    </row>
    <row r="18926" spans="2:11" x14ac:dyDescent="0.2">
      <c r="B18926" s="21" t="str">
        <f t="shared" si="295"/>
        <v>Sioux LookoutIce Accretion2075RCP8.5</v>
      </c>
      <c r="C18926" t="s">
        <v>439</v>
      </c>
      <c r="D18926" t="s">
        <v>486</v>
      </c>
      <c r="E18926" s="144" t="s">
        <v>191</v>
      </c>
      <c r="F18926" s="144">
        <v>2075</v>
      </c>
      <c r="G18926" s="147">
        <v>9.8782314608378119</v>
      </c>
      <c r="H18926" s="147">
        <v>11.782679999999999</v>
      </c>
      <c r="I18926" s="147">
        <v>14.191666666666666</v>
      </c>
      <c r="J18926" s="147">
        <v>16.041479999999996</v>
      </c>
      <c r="K18926" s="147">
        <v>17.881499999999999</v>
      </c>
    </row>
    <row r="18927" spans="2:11" x14ac:dyDescent="0.2">
      <c r="B18927" s="21" t="str">
        <f t="shared" si="295"/>
        <v>Sioux LookoutIce Accretion2080RCP8.5</v>
      </c>
      <c r="C18927" t="s">
        <v>439</v>
      </c>
      <c r="D18927" t="s">
        <v>486</v>
      </c>
      <c r="E18927" s="144" t="s">
        <v>191</v>
      </c>
      <c r="F18927" s="144">
        <v>2080</v>
      </c>
      <c r="G18927" s="147">
        <v>10.022967452938</v>
      </c>
      <c r="H18927" s="147">
        <v>11.966109999999999</v>
      </c>
      <c r="I18927" s="147">
        <v>14.417</v>
      </c>
      <c r="J18927" s="147">
        <v>16.305899999999998</v>
      </c>
      <c r="K18927" s="147">
        <v>18.181799999999999</v>
      </c>
    </row>
    <row r="18928" spans="2:11" x14ac:dyDescent="0.2">
      <c r="B18928" s="21" t="str">
        <f t="shared" si="295"/>
        <v>Sioux LookoutIce Accretion2085RCP8.5</v>
      </c>
      <c r="C18928" t="s">
        <v>439</v>
      </c>
      <c r="D18928" t="s">
        <v>486</v>
      </c>
      <c r="E18928" s="144" t="s">
        <v>191</v>
      </c>
      <c r="F18928" s="144">
        <v>2085</v>
      </c>
      <c r="G18928" s="147">
        <v>9.7515874677501468</v>
      </c>
      <c r="H18928" s="147">
        <v>11.631619999999998</v>
      </c>
      <c r="I18928" s="147">
        <v>14.013999999999999</v>
      </c>
      <c r="J18928" s="147">
        <v>15.843164999999997</v>
      </c>
      <c r="K18928" s="147">
        <v>17.66583</v>
      </c>
    </row>
    <row r="18929" spans="2:11" x14ac:dyDescent="0.2">
      <c r="B18929" s="21" t="str">
        <f t="shared" si="295"/>
        <v>Sioux LookoutIce Accretion2090RCP8.5</v>
      </c>
      <c r="C18929" t="s">
        <v>439</v>
      </c>
      <c r="D18929" t="s">
        <v>486</v>
      </c>
      <c r="E18929" s="144" t="s">
        <v>191</v>
      </c>
      <c r="F18929" s="144">
        <v>2090</v>
      </c>
      <c r="G18929" s="147">
        <v>9.4802074825622942</v>
      </c>
      <c r="H18929" s="147">
        <v>11.297129999999999</v>
      </c>
      <c r="I18929" s="147">
        <v>13.610999999999999</v>
      </c>
      <c r="J18929" s="147">
        <v>15.380429999999997</v>
      </c>
      <c r="K18929" s="147">
        <v>17.149859999999997</v>
      </c>
    </row>
    <row r="18930" spans="2:11" x14ac:dyDescent="0.2">
      <c r="B18930" s="21" t="str">
        <f t="shared" si="295"/>
        <v>Sioux LookoutIce Accretion2095RCP8.5</v>
      </c>
      <c r="C18930" t="s">
        <v>439</v>
      </c>
      <c r="D18930" t="s">
        <v>486</v>
      </c>
      <c r="E18930" s="144" t="s">
        <v>191</v>
      </c>
      <c r="F18930" s="144">
        <v>2095</v>
      </c>
      <c r="G18930" s="147">
        <v>9.4802074825622942</v>
      </c>
      <c r="H18930" s="147">
        <v>11.297129999999999</v>
      </c>
      <c r="I18930" s="147">
        <v>13.610999999999999</v>
      </c>
      <c r="J18930" s="147">
        <v>15.380429999999997</v>
      </c>
      <c r="K18930" s="147">
        <v>17.149859999999997</v>
      </c>
    </row>
    <row r="18931" spans="2:11" x14ac:dyDescent="0.2">
      <c r="B18931" s="21" t="str">
        <f t="shared" si="295"/>
        <v>Sioux LookoutIce Accretion2100RCP8.5</v>
      </c>
      <c r="C18931" t="s">
        <v>439</v>
      </c>
      <c r="D18931" t="s">
        <v>486</v>
      </c>
      <c r="E18931" s="144" t="s">
        <v>191</v>
      </c>
      <c r="F18931" s="144">
        <v>2100</v>
      </c>
      <c r="G18931" s="147">
        <v>9.4802074825622942</v>
      </c>
      <c r="H18931" s="147">
        <v>11.297129999999999</v>
      </c>
      <c r="I18931" s="147">
        <v>13.610999999999999</v>
      </c>
      <c r="J18931" s="147">
        <v>15.380429999999997</v>
      </c>
      <c r="K18931" s="147">
        <v>17.149859999999997</v>
      </c>
    </row>
    <row r="18932" spans="2:11" x14ac:dyDescent="0.2">
      <c r="B18932" s="21" t="str">
        <f t="shared" si="295"/>
        <v>Sioux LookoutWind2023RCP4.5</v>
      </c>
      <c r="C18932" t="s">
        <v>439</v>
      </c>
      <c r="D18932" t="s">
        <v>1</v>
      </c>
      <c r="E18932" s="144" t="s">
        <v>193</v>
      </c>
      <c r="F18932" s="144">
        <v>2023</v>
      </c>
      <c r="G18932" s="147">
        <v>71.230392355146279</v>
      </c>
      <c r="H18932" s="147">
        <v>76.763316000000003</v>
      </c>
      <c r="I18932" s="147">
        <v>82.598600000000005</v>
      </c>
      <c r="J18932" s="147">
        <v>88.415598000000017</v>
      </c>
      <c r="K18932" s="147">
        <v>94.237187999999989</v>
      </c>
    </row>
    <row r="18933" spans="2:11" x14ac:dyDescent="0.2">
      <c r="B18933" s="21" t="str">
        <f t="shared" si="295"/>
        <v>Sioux LookoutWind2025RCP4.5</v>
      </c>
      <c r="C18933" t="s">
        <v>439</v>
      </c>
      <c r="D18933" t="s">
        <v>1</v>
      </c>
      <c r="E18933" s="144" t="s">
        <v>193</v>
      </c>
      <c r="F18933" s="144">
        <v>2025</v>
      </c>
      <c r="G18933" s="147">
        <v>71.248093744896565</v>
      </c>
      <c r="H18933" s="147">
        <v>76.767128999999997</v>
      </c>
      <c r="I18933" s="147">
        <v>82.584933333333339</v>
      </c>
      <c r="J18933" s="147">
        <v>88.387813666666688</v>
      </c>
      <c r="K18933" s="147">
        <v>94.195121999999998</v>
      </c>
    </row>
    <row r="18934" spans="2:11" x14ac:dyDescent="0.2">
      <c r="B18934" s="21" t="str">
        <f t="shared" si="295"/>
        <v>Sioux LookoutWind2030RCP4.5</v>
      </c>
      <c r="C18934" t="s">
        <v>439</v>
      </c>
      <c r="D18934" t="s">
        <v>1</v>
      </c>
      <c r="E18934" s="144" t="s">
        <v>193</v>
      </c>
      <c r="F18934" s="144">
        <v>2030</v>
      </c>
      <c r="G18934" s="147">
        <v>71.265795134646851</v>
      </c>
      <c r="H18934" s="147">
        <v>76.770942000000005</v>
      </c>
      <c r="I18934" s="147">
        <v>82.571266666666673</v>
      </c>
      <c r="J18934" s="147">
        <v>88.360029333333344</v>
      </c>
      <c r="K18934" s="147">
        <v>94.153055999999992</v>
      </c>
    </row>
    <row r="18935" spans="2:11" x14ac:dyDescent="0.2">
      <c r="B18935" s="21" t="str">
        <f t="shared" si="295"/>
        <v>Sioux LookoutWind2035RCP4.5</v>
      </c>
      <c r="C18935" t="s">
        <v>439</v>
      </c>
      <c r="D18935" t="s">
        <v>1</v>
      </c>
      <c r="E18935" s="144" t="s">
        <v>193</v>
      </c>
      <c r="F18935" s="144">
        <v>2035</v>
      </c>
      <c r="G18935" s="147">
        <v>71.283496524397137</v>
      </c>
      <c r="H18935" s="147">
        <v>76.774754999999999</v>
      </c>
      <c r="I18935" s="147">
        <v>82.557600000000008</v>
      </c>
      <c r="J18935" s="147">
        <v>88.332245000000015</v>
      </c>
      <c r="K18935" s="147">
        <v>94.110989999999987</v>
      </c>
    </row>
    <row r="18936" spans="2:11" x14ac:dyDescent="0.2">
      <c r="B18936" s="21" t="str">
        <f t="shared" si="295"/>
        <v>Sioux LookoutWind2040RCP4.5</v>
      </c>
      <c r="C18936" t="s">
        <v>439</v>
      </c>
      <c r="D18936" t="s">
        <v>1</v>
      </c>
      <c r="E18936" s="144" t="s">
        <v>193</v>
      </c>
      <c r="F18936" s="144">
        <v>2040</v>
      </c>
      <c r="G18936" s="147">
        <v>71.301197914147423</v>
      </c>
      <c r="H18936" s="147">
        <v>76.778567999999993</v>
      </c>
      <c r="I18936" s="147">
        <v>82.543933333333328</v>
      </c>
      <c r="J18936" s="147">
        <v>88.304460666666685</v>
      </c>
      <c r="K18936" s="147">
        <v>94.068923999999996</v>
      </c>
    </row>
    <row r="18937" spans="2:11" x14ac:dyDescent="0.2">
      <c r="B18937" s="21" t="str">
        <f t="shared" si="295"/>
        <v>Sioux LookoutWind2045RCP4.5</v>
      </c>
      <c r="C18937" t="s">
        <v>439</v>
      </c>
      <c r="D18937" t="s">
        <v>1</v>
      </c>
      <c r="E18937" s="144" t="s">
        <v>193</v>
      </c>
      <c r="F18937" s="144">
        <v>2045</v>
      </c>
      <c r="G18937" s="147">
        <v>71.318899303897709</v>
      </c>
      <c r="H18937" s="147">
        <v>76.782381000000001</v>
      </c>
      <c r="I18937" s="147">
        <v>82.530266666666662</v>
      </c>
      <c r="J18937" s="147">
        <v>88.276676333333342</v>
      </c>
      <c r="K18937" s="147">
        <v>94.026858000000004</v>
      </c>
    </row>
    <row r="18938" spans="2:11" x14ac:dyDescent="0.2">
      <c r="B18938" s="21" t="str">
        <f t="shared" si="295"/>
        <v>Sioux LookoutWind2050RCP4.5</v>
      </c>
      <c r="C18938" t="s">
        <v>439</v>
      </c>
      <c r="D18938" t="s">
        <v>1</v>
      </c>
      <c r="E18938" s="144" t="s">
        <v>193</v>
      </c>
      <c r="F18938" s="144">
        <v>2050</v>
      </c>
      <c r="G18938" s="147">
        <v>71.396077363208946</v>
      </c>
      <c r="H18938" s="147">
        <v>76.862454</v>
      </c>
      <c r="I18938" s="147">
        <v>82.611719999999991</v>
      </c>
      <c r="J18938" s="147">
        <v>88.361199200000016</v>
      </c>
      <c r="K18938" s="147">
        <v>94.113794400000003</v>
      </c>
    </row>
    <row r="18939" spans="2:11" x14ac:dyDescent="0.2">
      <c r="B18939" s="21" t="str">
        <f t="shared" si="295"/>
        <v>Sioux LookoutWind2055RCP4.5</v>
      </c>
      <c r="C18939" t="s">
        <v>439</v>
      </c>
      <c r="D18939" t="s">
        <v>1</v>
      </c>
      <c r="E18939" s="144" t="s">
        <v>193</v>
      </c>
      <c r="F18939" s="144">
        <v>2055</v>
      </c>
      <c r="G18939" s="147">
        <v>71.455554032769911</v>
      </c>
      <c r="H18939" s="147">
        <v>76.938714000000004</v>
      </c>
      <c r="I18939" s="147">
        <v>82.70684</v>
      </c>
      <c r="J18939" s="147">
        <v>88.473506400000005</v>
      </c>
      <c r="K18939" s="147">
        <v>94.242796799999994</v>
      </c>
    </row>
    <row r="18940" spans="2:11" x14ac:dyDescent="0.2">
      <c r="B18940" s="21" t="str">
        <f t="shared" si="295"/>
        <v>Sioux LookoutWind2060RCP4.5</v>
      </c>
      <c r="C18940" t="s">
        <v>439</v>
      </c>
      <c r="D18940" t="s">
        <v>1</v>
      </c>
      <c r="E18940" s="144" t="s">
        <v>193</v>
      </c>
      <c r="F18940" s="144">
        <v>2060</v>
      </c>
      <c r="G18940" s="147">
        <v>71.515030702330861</v>
      </c>
      <c r="H18940" s="147">
        <v>77.014973999999995</v>
      </c>
      <c r="I18940" s="147">
        <v>82.801959999999994</v>
      </c>
      <c r="J18940" s="147">
        <v>88.585813600000009</v>
      </c>
      <c r="K18940" s="147">
        <v>94.371799199999998</v>
      </c>
    </row>
    <row r="18941" spans="2:11" x14ac:dyDescent="0.2">
      <c r="B18941" s="21" t="str">
        <f t="shared" si="295"/>
        <v>Sioux LookoutWind2065RCP4.5</v>
      </c>
      <c r="C18941" t="s">
        <v>439</v>
      </c>
      <c r="D18941" t="s">
        <v>1</v>
      </c>
      <c r="E18941" s="144" t="s">
        <v>193</v>
      </c>
      <c r="F18941" s="144">
        <v>2065</v>
      </c>
      <c r="G18941" s="147">
        <v>71.574507371891826</v>
      </c>
      <c r="H18941" s="147">
        <v>77.091234</v>
      </c>
      <c r="I18941" s="147">
        <v>82.897080000000003</v>
      </c>
      <c r="J18941" s="147">
        <v>88.698120799999998</v>
      </c>
      <c r="K18941" s="147">
        <v>94.500801599999988</v>
      </c>
    </row>
    <row r="18942" spans="2:11" x14ac:dyDescent="0.2">
      <c r="B18942" s="21" t="str">
        <f t="shared" si="295"/>
        <v>Sioux LookoutWind2070RCP4.5</v>
      </c>
      <c r="C18942" t="s">
        <v>439</v>
      </c>
      <c r="D18942" t="s">
        <v>1</v>
      </c>
      <c r="E18942" s="144" t="s">
        <v>193</v>
      </c>
      <c r="F18942" s="144">
        <v>2070</v>
      </c>
      <c r="G18942" s="147">
        <v>71.633984041452777</v>
      </c>
      <c r="H18942" s="147">
        <v>77.167494000000005</v>
      </c>
      <c r="I18942" s="147">
        <v>82.992199999999997</v>
      </c>
      <c r="J18942" s="147">
        <v>88.810428000000002</v>
      </c>
      <c r="K18942" s="147">
        <v>94.629803999999993</v>
      </c>
    </row>
    <row r="18943" spans="2:11" x14ac:dyDescent="0.2">
      <c r="B18943" s="21" t="str">
        <f t="shared" si="295"/>
        <v>Sioux LookoutWind2075RCP4.5</v>
      </c>
      <c r="C18943" t="s">
        <v>439</v>
      </c>
      <c r="D18943" t="s">
        <v>1</v>
      </c>
      <c r="E18943" s="144" t="s">
        <v>193</v>
      </c>
      <c r="F18943" s="144">
        <v>2075</v>
      </c>
      <c r="G18943" s="147">
        <v>71.743732657904545</v>
      </c>
      <c r="H18943" s="147">
        <v>77.302220000000005</v>
      </c>
      <c r="I18943" s="147">
        <v>83.157566666666668</v>
      </c>
      <c r="J18943" s="147">
        <v>89.003456</v>
      </c>
      <c r="K18943" s="147">
        <v>94.851039999999998</v>
      </c>
    </row>
    <row r="18944" spans="2:11" x14ac:dyDescent="0.2">
      <c r="B18944" s="21" t="str">
        <f t="shared" si="295"/>
        <v>Sioux LookoutWind2080RCP4.5</v>
      </c>
      <c r="C18944" t="s">
        <v>439</v>
      </c>
      <c r="D18944" t="s">
        <v>1</v>
      </c>
      <c r="E18944" s="144" t="s">
        <v>193</v>
      </c>
      <c r="F18944" s="144">
        <v>2080</v>
      </c>
      <c r="G18944" s="147">
        <v>71.853481274356312</v>
      </c>
      <c r="H18944" s="147">
        <v>77.436946000000006</v>
      </c>
      <c r="I18944" s="147">
        <v>83.322933333333324</v>
      </c>
      <c r="J18944" s="147">
        <v>89.196484000000012</v>
      </c>
      <c r="K18944" s="147">
        <v>95.072275999999988</v>
      </c>
    </row>
    <row r="18945" spans="2:11" x14ac:dyDescent="0.2">
      <c r="B18945" s="21" t="str">
        <f t="shared" si="295"/>
        <v>Sioux LookoutWind2085RCP4.5</v>
      </c>
      <c r="C18945" t="s">
        <v>439</v>
      </c>
      <c r="D18945" t="s">
        <v>1</v>
      </c>
      <c r="E18945" s="144" t="s">
        <v>193</v>
      </c>
      <c r="F18945" s="144">
        <v>2085</v>
      </c>
      <c r="G18945" s="147">
        <v>71.963229890808066</v>
      </c>
      <c r="H18945" s="147">
        <v>77.571672000000007</v>
      </c>
      <c r="I18945" s="147">
        <v>83.488299999999995</v>
      </c>
      <c r="J18945" s="147">
        <v>89.389512000000011</v>
      </c>
      <c r="K18945" s="147">
        <v>95.293511999999993</v>
      </c>
    </row>
    <row r="18946" spans="2:11" x14ac:dyDescent="0.2">
      <c r="B18946" s="21" t="str">
        <f t="shared" si="295"/>
        <v>Sioux LookoutWind2090RCP4.5</v>
      </c>
      <c r="C18946" t="s">
        <v>439</v>
      </c>
      <c r="D18946" t="s">
        <v>1</v>
      </c>
      <c r="E18946" s="144" t="s">
        <v>193</v>
      </c>
      <c r="F18946" s="144">
        <v>2090</v>
      </c>
      <c r="G18946" s="147">
        <v>72.072978507259833</v>
      </c>
      <c r="H18946" s="147">
        <v>77.706398000000007</v>
      </c>
      <c r="I18946" s="147">
        <v>83.653666666666666</v>
      </c>
      <c r="J18946" s="147">
        <v>89.582540000000009</v>
      </c>
      <c r="K18946" s="147">
        <v>95.514747999999997</v>
      </c>
    </row>
    <row r="18947" spans="2:11" x14ac:dyDescent="0.2">
      <c r="B18947" s="21" t="str">
        <f t="shared" si="295"/>
        <v>Sioux LookoutWind2095RCP4.5</v>
      </c>
      <c r="C18947" t="s">
        <v>439</v>
      </c>
      <c r="D18947" t="s">
        <v>1</v>
      </c>
      <c r="E18947" s="144" t="s">
        <v>193</v>
      </c>
      <c r="F18947" s="144">
        <v>2095</v>
      </c>
      <c r="G18947" s="147">
        <v>72.182727123711601</v>
      </c>
      <c r="H18947" s="147">
        <v>77.841124000000008</v>
      </c>
      <c r="I18947" s="147">
        <v>83.819033333333323</v>
      </c>
      <c r="J18947" s="147">
        <v>89.775568000000021</v>
      </c>
      <c r="K18947" s="147">
        <v>95.735983999999988</v>
      </c>
    </row>
    <row r="18948" spans="2:11" x14ac:dyDescent="0.2">
      <c r="B18948" s="21" t="str">
        <f t="shared" si="295"/>
        <v>Sioux LookoutWind2100RCP4.5</v>
      </c>
      <c r="C18948" t="s">
        <v>439</v>
      </c>
      <c r="D18948" t="s">
        <v>1</v>
      </c>
      <c r="E18948" s="144" t="s">
        <v>193</v>
      </c>
      <c r="F18948" s="144">
        <v>2100</v>
      </c>
      <c r="G18948" s="147">
        <v>72.292475740163368</v>
      </c>
      <c r="H18948" s="147">
        <v>77.975850000000008</v>
      </c>
      <c r="I18948" s="147">
        <v>83.984399999999994</v>
      </c>
      <c r="J18948" s="147">
        <v>89.968596000000019</v>
      </c>
      <c r="K18948" s="147">
        <v>95.957219999999992</v>
      </c>
    </row>
    <row r="18949" spans="2:11" x14ac:dyDescent="0.2">
      <c r="B18949" s="21" t="str">
        <f t="shared" si="295"/>
        <v>Sioux LookoutWind2023RCP6.0</v>
      </c>
      <c r="C18949" t="s">
        <v>439</v>
      </c>
      <c r="D18949" t="s">
        <v>1</v>
      </c>
      <c r="E18949" s="144" t="s">
        <v>192</v>
      </c>
      <c r="F18949" s="144">
        <v>2023</v>
      </c>
      <c r="G18949" s="147">
        <v>71.230392355146279</v>
      </c>
      <c r="H18949" s="147">
        <v>76.763316000000003</v>
      </c>
      <c r="I18949" s="147">
        <v>82.598600000000005</v>
      </c>
      <c r="J18949" s="147">
        <v>88.415598000000017</v>
      </c>
      <c r="K18949" s="147">
        <v>94.237187999999989</v>
      </c>
    </row>
    <row r="18950" spans="2:11" x14ac:dyDescent="0.2">
      <c r="B18950" s="21" t="str">
        <f t="shared" si="295"/>
        <v>Sioux LookoutWind2025RCP6.0</v>
      </c>
      <c r="C18950" t="s">
        <v>439</v>
      </c>
      <c r="D18950" t="s">
        <v>1</v>
      </c>
      <c r="E18950" s="144" t="s">
        <v>192</v>
      </c>
      <c r="F18950" s="144">
        <v>2025</v>
      </c>
      <c r="G18950" s="147">
        <v>71.248093744896565</v>
      </c>
      <c r="H18950" s="147">
        <v>76.767128999999997</v>
      </c>
      <c r="I18950" s="147">
        <v>82.584933333333339</v>
      </c>
      <c r="J18950" s="147">
        <v>88.387813666666688</v>
      </c>
      <c r="K18950" s="147">
        <v>94.195121999999998</v>
      </c>
    </row>
    <row r="18951" spans="2:11" x14ac:dyDescent="0.2">
      <c r="B18951" s="21" t="str">
        <f t="shared" si="295"/>
        <v>Sioux LookoutWind2030RCP6.0</v>
      </c>
      <c r="C18951" t="s">
        <v>439</v>
      </c>
      <c r="D18951" t="s">
        <v>1</v>
      </c>
      <c r="E18951" s="144" t="s">
        <v>192</v>
      </c>
      <c r="F18951" s="144">
        <v>2030</v>
      </c>
      <c r="G18951" s="147">
        <v>71.265795134646851</v>
      </c>
      <c r="H18951" s="147">
        <v>76.770942000000005</v>
      </c>
      <c r="I18951" s="147">
        <v>82.571266666666673</v>
      </c>
      <c r="J18951" s="147">
        <v>88.360029333333344</v>
      </c>
      <c r="K18951" s="147">
        <v>94.153055999999992</v>
      </c>
    </row>
    <row r="18952" spans="2:11" x14ac:dyDescent="0.2">
      <c r="B18952" s="21" t="str">
        <f t="shared" si="295"/>
        <v>Sioux LookoutWind2035RCP6.0</v>
      </c>
      <c r="C18952" t="s">
        <v>439</v>
      </c>
      <c r="D18952" t="s">
        <v>1</v>
      </c>
      <c r="E18952" s="144" t="s">
        <v>192</v>
      </c>
      <c r="F18952" s="144">
        <v>2035</v>
      </c>
      <c r="G18952" s="147">
        <v>71.283496524397137</v>
      </c>
      <c r="H18952" s="147">
        <v>76.774754999999999</v>
      </c>
      <c r="I18952" s="147">
        <v>82.557600000000008</v>
      </c>
      <c r="J18952" s="147">
        <v>88.332245000000015</v>
      </c>
      <c r="K18952" s="147">
        <v>94.110989999999987</v>
      </c>
    </row>
    <row r="18953" spans="2:11" x14ac:dyDescent="0.2">
      <c r="B18953" s="21" t="str">
        <f t="shared" si="295"/>
        <v>Sioux LookoutWind2040RCP6.0</v>
      </c>
      <c r="C18953" t="s">
        <v>439</v>
      </c>
      <c r="D18953" t="s">
        <v>1</v>
      </c>
      <c r="E18953" s="144" t="s">
        <v>192</v>
      </c>
      <c r="F18953" s="144">
        <v>2040</v>
      </c>
      <c r="G18953" s="147">
        <v>71.301197914147423</v>
      </c>
      <c r="H18953" s="147">
        <v>76.778567999999993</v>
      </c>
      <c r="I18953" s="147">
        <v>82.543933333333328</v>
      </c>
      <c r="J18953" s="147">
        <v>88.304460666666685</v>
      </c>
      <c r="K18953" s="147">
        <v>94.068923999999996</v>
      </c>
    </row>
    <row r="18954" spans="2:11" x14ac:dyDescent="0.2">
      <c r="B18954" s="21" t="str">
        <f t="shared" si="295"/>
        <v>Sioux LookoutWind2045RCP6.0</v>
      </c>
      <c r="C18954" t="s">
        <v>439</v>
      </c>
      <c r="D18954" t="s">
        <v>1</v>
      </c>
      <c r="E18954" s="144" t="s">
        <v>192</v>
      </c>
      <c r="F18954" s="144">
        <v>2045</v>
      </c>
      <c r="G18954" s="147">
        <v>71.318899303897709</v>
      </c>
      <c r="H18954" s="147">
        <v>76.782381000000001</v>
      </c>
      <c r="I18954" s="147">
        <v>82.530266666666662</v>
      </c>
      <c r="J18954" s="147">
        <v>88.276676333333342</v>
      </c>
      <c r="K18954" s="147">
        <v>94.026858000000004</v>
      </c>
    </row>
    <row r="18955" spans="2:11" x14ac:dyDescent="0.2">
      <c r="B18955" s="21" t="str">
        <f t="shared" si="295"/>
        <v>Sioux LookoutWind2050RCP6.0</v>
      </c>
      <c r="C18955" t="s">
        <v>439</v>
      </c>
      <c r="D18955" t="s">
        <v>1</v>
      </c>
      <c r="E18955" s="144" t="s">
        <v>192</v>
      </c>
      <c r="F18955" s="144">
        <v>2050</v>
      </c>
      <c r="G18955" s="147">
        <v>71.396077363208946</v>
      </c>
      <c r="H18955" s="147">
        <v>76.862454</v>
      </c>
      <c r="I18955" s="147">
        <v>82.611719999999991</v>
      </c>
      <c r="J18955" s="147">
        <v>88.361199200000016</v>
      </c>
      <c r="K18955" s="147">
        <v>94.113794400000003</v>
      </c>
    </row>
    <row r="18956" spans="2:11" x14ac:dyDescent="0.2">
      <c r="B18956" s="21" t="str">
        <f t="shared" ref="B18956:B19019" si="296">C18956&amp;D18956&amp;F18956&amp;E18956</f>
        <v>Sioux LookoutWind2055RCP6.0</v>
      </c>
      <c r="C18956" t="s">
        <v>439</v>
      </c>
      <c r="D18956" t="s">
        <v>1</v>
      </c>
      <c r="E18956" s="144" t="s">
        <v>192</v>
      </c>
      <c r="F18956" s="144">
        <v>2055</v>
      </c>
      <c r="G18956" s="147">
        <v>71.455554032769911</v>
      </c>
      <c r="H18956" s="147">
        <v>76.938714000000004</v>
      </c>
      <c r="I18956" s="147">
        <v>82.70684</v>
      </c>
      <c r="J18956" s="147">
        <v>88.473506400000005</v>
      </c>
      <c r="K18956" s="147">
        <v>94.242796799999994</v>
      </c>
    </row>
    <row r="18957" spans="2:11" x14ac:dyDescent="0.2">
      <c r="B18957" s="21" t="str">
        <f t="shared" si="296"/>
        <v>Sioux LookoutWind2060RCP6.0</v>
      </c>
      <c r="C18957" t="s">
        <v>439</v>
      </c>
      <c r="D18957" t="s">
        <v>1</v>
      </c>
      <c r="E18957" s="144" t="s">
        <v>192</v>
      </c>
      <c r="F18957" s="144">
        <v>2060</v>
      </c>
      <c r="G18957" s="147">
        <v>71.515030702330861</v>
      </c>
      <c r="H18957" s="147">
        <v>77.014973999999995</v>
      </c>
      <c r="I18957" s="147">
        <v>82.801959999999994</v>
      </c>
      <c r="J18957" s="147">
        <v>88.585813600000009</v>
      </c>
      <c r="K18957" s="147">
        <v>94.371799199999998</v>
      </c>
    </row>
    <row r="18958" spans="2:11" x14ac:dyDescent="0.2">
      <c r="B18958" s="21" t="str">
        <f t="shared" si="296"/>
        <v>Sioux LookoutWind2065RCP6.0</v>
      </c>
      <c r="C18958" t="s">
        <v>439</v>
      </c>
      <c r="D18958" t="s">
        <v>1</v>
      </c>
      <c r="E18958" s="144" t="s">
        <v>192</v>
      </c>
      <c r="F18958" s="144">
        <v>2065</v>
      </c>
      <c r="G18958" s="147">
        <v>71.574507371891826</v>
      </c>
      <c r="H18958" s="147">
        <v>77.091234</v>
      </c>
      <c r="I18958" s="147">
        <v>82.897080000000003</v>
      </c>
      <c r="J18958" s="147">
        <v>88.698120799999998</v>
      </c>
      <c r="K18958" s="147">
        <v>94.500801599999988</v>
      </c>
    </row>
    <row r="18959" spans="2:11" x14ac:dyDescent="0.2">
      <c r="B18959" s="21" t="str">
        <f t="shared" si="296"/>
        <v>Sioux LookoutWind2070RCP6.0</v>
      </c>
      <c r="C18959" t="s">
        <v>439</v>
      </c>
      <c r="D18959" t="s">
        <v>1</v>
      </c>
      <c r="E18959" s="144" t="s">
        <v>192</v>
      </c>
      <c r="F18959" s="144">
        <v>2070</v>
      </c>
      <c r="G18959" s="147">
        <v>71.633984041452777</v>
      </c>
      <c r="H18959" s="147">
        <v>77.167494000000005</v>
      </c>
      <c r="I18959" s="147">
        <v>82.992199999999997</v>
      </c>
      <c r="J18959" s="147">
        <v>88.810428000000002</v>
      </c>
      <c r="K18959" s="147">
        <v>94.629803999999993</v>
      </c>
    </row>
    <row r="18960" spans="2:11" x14ac:dyDescent="0.2">
      <c r="B18960" s="21" t="str">
        <f t="shared" si="296"/>
        <v>Sioux LookoutWind2075RCP6.0</v>
      </c>
      <c r="C18960" t="s">
        <v>439</v>
      </c>
      <c r="D18960" t="s">
        <v>1</v>
      </c>
      <c r="E18960" s="144" t="s">
        <v>192</v>
      </c>
      <c r="F18960" s="144">
        <v>2075</v>
      </c>
      <c r="G18960" s="147">
        <v>71.798606966130421</v>
      </c>
      <c r="H18960" s="147">
        <v>77.369583000000006</v>
      </c>
      <c r="I18960" s="147">
        <v>83.240250000000003</v>
      </c>
      <c r="J18960" s="147">
        <v>89.099970000000013</v>
      </c>
      <c r="K18960" s="147">
        <v>94.961658</v>
      </c>
    </row>
    <row r="18961" spans="2:11" x14ac:dyDescent="0.2">
      <c r="B18961" s="21" t="str">
        <f t="shared" si="296"/>
        <v>Sioux LookoutWind2080RCP6.0</v>
      </c>
      <c r="C18961" t="s">
        <v>439</v>
      </c>
      <c r="D18961" t="s">
        <v>1</v>
      </c>
      <c r="E18961" s="144" t="s">
        <v>192</v>
      </c>
      <c r="F18961" s="144">
        <v>2080</v>
      </c>
      <c r="G18961" s="147">
        <v>71.963229890808066</v>
      </c>
      <c r="H18961" s="147">
        <v>77.571672000000007</v>
      </c>
      <c r="I18961" s="147">
        <v>83.488299999999995</v>
      </c>
      <c r="J18961" s="147">
        <v>89.389512000000011</v>
      </c>
      <c r="K18961" s="147">
        <v>95.293511999999993</v>
      </c>
    </row>
    <row r="18962" spans="2:11" x14ac:dyDescent="0.2">
      <c r="B18962" s="21" t="str">
        <f t="shared" si="296"/>
        <v>Sioux LookoutWind2085RCP6.0</v>
      </c>
      <c r="C18962" t="s">
        <v>439</v>
      </c>
      <c r="D18962" t="s">
        <v>1</v>
      </c>
      <c r="E18962" s="144" t="s">
        <v>192</v>
      </c>
      <c r="F18962" s="144">
        <v>2085</v>
      </c>
      <c r="G18962" s="147">
        <v>72.127852815485724</v>
      </c>
      <c r="H18962" s="147">
        <v>77.773761000000007</v>
      </c>
      <c r="I18962" s="147">
        <v>83.736349999999987</v>
      </c>
      <c r="J18962" s="147">
        <v>89.679054000000008</v>
      </c>
      <c r="K18962" s="147">
        <v>95.625365999999985</v>
      </c>
    </row>
    <row r="18963" spans="2:11" x14ac:dyDescent="0.2">
      <c r="B18963" s="21" t="str">
        <f t="shared" si="296"/>
        <v>Sioux LookoutWind2090RCP6.0</v>
      </c>
      <c r="C18963" t="s">
        <v>439</v>
      </c>
      <c r="D18963" t="s">
        <v>1</v>
      </c>
      <c r="E18963" s="144" t="s">
        <v>192</v>
      </c>
      <c r="F18963" s="144">
        <v>2090</v>
      </c>
      <c r="G18963" s="147">
        <v>72.434086858165642</v>
      </c>
      <c r="H18963" s="147">
        <v>78.163958000000008</v>
      </c>
      <c r="I18963" s="147">
        <v>84.233133333333328</v>
      </c>
      <c r="J18963" s="147">
        <v>90.266912000000019</v>
      </c>
      <c r="K18963" s="147">
        <v>96.303095999999996</v>
      </c>
    </row>
    <row r="18964" spans="2:11" x14ac:dyDescent="0.2">
      <c r="B18964" s="21" t="str">
        <f t="shared" si="296"/>
        <v>Sioux LookoutWind2095RCP6.0</v>
      </c>
      <c r="C18964" t="s">
        <v>439</v>
      </c>
      <c r="D18964" t="s">
        <v>1</v>
      </c>
      <c r="E18964" s="144" t="s">
        <v>192</v>
      </c>
      <c r="F18964" s="144">
        <v>2095</v>
      </c>
      <c r="G18964" s="147">
        <v>72.57569797616793</v>
      </c>
      <c r="H18964" s="147">
        <v>78.352066000000008</v>
      </c>
      <c r="I18964" s="147">
        <v>84.481866666666676</v>
      </c>
      <c r="J18964" s="147">
        <v>90.565228000000019</v>
      </c>
      <c r="K18964" s="147">
        <v>96.648971999999986</v>
      </c>
    </row>
    <row r="18965" spans="2:11" x14ac:dyDescent="0.2">
      <c r="B18965" s="21" t="str">
        <f t="shared" si="296"/>
        <v>Sioux LookoutWind2100RCP6.0</v>
      </c>
      <c r="C18965" t="s">
        <v>439</v>
      </c>
      <c r="D18965" t="s">
        <v>1</v>
      </c>
      <c r="E18965" s="144" t="s">
        <v>192</v>
      </c>
      <c r="F18965" s="144">
        <v>2100</v>
      </c>
      <c r="G18965" s="147">
        <v>72.717309094170204</v>
      </c>
      <c r="H18965" s="147">
        <v>78.540174000000007</v>
      </c>
      <c r="I18965" s="147">
        <v>84.73060000000001</v>
      </c>
      <c r="J18965" s="147">
        <v>90.863544000000019</v>
      </c>
      <c r="K18965" s="147">
        <v>96.99484799999999</v>
      </c>
    </row>
    <row r="18966" spans="2:11" x14ac:dyDescent="0.2">
      <c r="B18966" s="21" t="str">
        <f t="shared" si="296"/>
        <v>Sioux LookoutWind2023RCP8.5</v>
      </c>
      <c r="C18966" t="s">
        <v>439</v>
      </c>
      <c r="D18966" t="s">
        <v>1</v>
      </c>
      <c r="E18966" s="144" t="s">
        <v>191</v>
      </c>
      <c r="F18966" s="144">
        <v>2023</v>
      </c>
      <c r="G18966" s="147">
        <v>71.230392355146279</v>
      </c>
      <c r="H18966" s="147">
        <v>76.763316000000003</v>
      </c>
      <c r="I18966" s="147">
        <v>82.598600000000005</v>
      </c>
      <c r="J18966" s="147">
        <v>88.415598000000017</v>
      </c>
      <c r="K18966" s="147">
        <v>94.237187999999989</v>
      </c>
    </row>
    <row r="18967" spans="2:11" x14ac:dyDescent="0.2">
      <c r="B18967" s="21" t="str">
        <f t="shared" si="296"/>
        <v>Sioux LookoutWind2025RCP8.5</v>
      </c>
      <c r="C18967" t="s">
        <v>439</v>
      </c>
      <c r="D18967" t="s">
        <v>1</v>
      </c>
      <c r="E18967" s="144" t="s">
        <v>191</v>
      </c>
      <c r="F18967" s="144">
        <v>2025</v>
      </c>
      <c r="G18967" s="147">
        <v>71.265795134646851</v>
      </c>
      <c r="H18967" s="147">
        <v>76.770942000000005</v>
      </c>
      <c r="I18967" s="147">
        <v>82.571266666666673</v>
      </c>
      <c r="J18967" s="147">
        <v>88.360029333333344</v>
      </c>
      <c r="K18967" s="147">
        <v>94.153055999999992</v>
      </c>
    </row>
    <row r="18968" spans="2:11" x14ac:dyDescent="0.2">
      <c r="B18968" s="21" t="str">
        <f t="shared" si="296"/>
        <v>Sioux LookoutWind2030RCP8.5</v>
      </c>
      <c r="C18968" t="s">
        <v>439</v>
      </c>
      <c r="D18968" t="s">
        <v>1</v>
      </c>
      <c r="E18968" s="144" t="s">
        <v>191</v>
      </c>
      <c r="F18968" s="144">
        <v>2030</v>
      </c>
      <c r="G18968" s="147">
        <v>71.301197914147423</v>
      </c>
      <c r="H18968" s="147">
        <v>76.778567999999993</v>
      </c>
      <c r="I18968" s="147">
        <v>82.543933333333328</v>
      </c>
      <c r="J18968" s="147">
        <v>88.304460666666685</v>
      </c>
      <c r="K18968" s="147">
        <v>94.068923999999996</v>
      </c>
    </row>
    <row r="18969" spans="2:11" x14ac:dyDescent="0.2">
      <c r="B18969" s="21" t="str">
        <f t="shared" si="296"/>
        <v>Sioux LookoutWind2035RCP8.5</v>
      </c>
      <c r="C18969" t="s">
        <v>439</v>
      </c>
      <c r="D18969" t="s">
        <v>1</v>
      </c>
      <c r="E18969" s="144" t="s">
        <v>191</v>
      </c>
      <c r="F18969" s="144">
        <v>2035</v>
      </c>
      <c r="G18969" s="147">
        <v>71.336600693647995</v>
      </c>
      <c r="H18969" s="147">
        <v>76.786193999999995</v>
      </c>
      <c r="I18969" s="147">
        <v>82.516599999999997</v>
      </c>
      <c r="J18969" s="147">
        <v>88.248892000000012</v>
      </c>
      <c r="K18969" s="147">
        <v>93.984791999999999</v>
      </c>
    </row>
    <row r="18970" spans="2:11" x14ac:dyDescent="0.2">
      <c r="B18970" s="21" t="str">
        <f t="shared" si="296"/>
        <v>Sioux LookoutWind2040RCP8.5</v>
      </c>
      <c r="C18970" t="s">
        <v>439</v>
      </c>
      <c r="D18970" t="s">
        <v>1</v>
      </c>
      <c r="E18970" s="144" t="s">
        <v>191</v>
      </c>
      <c r="F18970" s="144">
        <v>2040</v>
      </c>
      <c r="G18970" s="147">
        <v>71.435728476249594</v>
      </c>
      <c r="H18970" s="147">
        <v>76.913293999999993</v>
      </c>
      <c r="I18970" s="147">
        <v>82.675133333333335</v>
      </c>
      <c r="J18970" s="147">
        <v>88.43607066666668</v>
      </c>
      <c r="K18970" s="147">
        <v>94.199795999999992</v>
      </c>
    </row>
    <row r="18971" spans="2:11" x14ac:dyDescent="0.2">
      <c r="B18971" s="21" t="str">
        <f t="shared" si="296"/>
        <v>Sioux LookoutWind2045RCP8.5</v>
      </c>
      <c r="C18971" t="s">
        <v>439</v>
      </c>
      <c r="D18971" t="s">
        <v>1</v>
      </c>
      <c r="E18971" s="144" t="s">
        <v>191</v>
      </c>
      <c r="F18971" s="144">
        <v>2045</v>
      </c>
      <c r="G18971" s="147">
        <v>71.534856258851178</v>
      </c>
      <c r="H18971" s="147">
        <v>77.040394000000006</v>
      </c>
      <c r="I18971" s="147">
        <v>82.833666666666659</v>
      </c>
      <c r="J18971" s="147">
        <v>88.623249333333334</v>
      </c>
      <c r="K18971" s="147">
        <v>94.4148</v>
      </c>
    </row>
    <row r="18972" spans="2:11" x14ac:dyDescent="0.2">
      <c r="B18972" s="21" t="str">
        <f t="shared" si="296"/>
        <v>Sioux LookoutWind2050RCP8.5</v>
      </c>
      <c r="C18972" t="s">
        <v>439</v>
      </c>
      <c r="D18972" t="s">
        <v>1</v>
      </c>
      <c r="E18972" s="144" t="s">
        <v>191</v>
      </c>
      <c r="F18972" s="144">
        <v>2050</v>
      </c>
      <c r="G18972" s="147">
        <v>71.853481274356312</v>
      </c>
      <c r="H18972" s="147">
        <v>77.436946000000006</v>
      </c>
      <c r="I18972" s="147">
        <v>83.322933333333324</v>
      </c>
      <c r="J18972" s="147">
        <v>89.196484000000012</v>
      </c>
      <c r="K18972" s="147">
        <v>95.072275999999988</v>
      </c>
    </row>
    <row r="18973" spans="2:11" x14ac:dyDescent="0.2">
      <c r="B18973" s="21" t="str">
        <f t="shared" si="296"/>
        <v>Sioux LookoutWind2055RCP8.5</v>
      </c>
      <c r="C18973" t="s">
        <v>439</v>
      </c>
      <c r="D18973" t="s">
        <v>1</v>
      </c>
      <c r="E18973" s="144" t="s">
        <v>191</v>
      </c>
      <c r="F18973" s="144">
        <v>2055</v>
      </c>
      <c r="G18973" s="147">
        <v>72.072978507259833</v>
      </c>
      <c r="H18973" s="147">
        <v>77.706398000000007</v>
      </c>
      <c r="I18973" s="147">
        <v>83.653666666666666</v>
      </c>
      <c r="J18973" s="147">
        <v>89.582540000000009</v>
      </c>
      <c r="K18973" s="147">
        <v>95.514747999999997</v>
      </c>
    </row>
    <row r="18974" spans="2:11" x14ac:dyDescent="0.2">
      <c r="B18974" s="21" t="str">
        <f t="shared" si="296"/>
        <v>Sioux LookoutWind2060RCP8.5</v>
      </c>
      <c r="C18974" t="s">
        <v>439</v>
      </c>
      <c r="D18974" t="s">
        <v>1</v>
      </c>
      <c r="E18974" s="144" t="s">
        <v>191</v>
      </c>
      <c r="F18974" s="144">
        <v>2060</v>
      </c>
      <c r="G18974" s="147">
        <v>72.434086858165642</v>
      </c>
      <c r="H18974" s="147">
        <v>78.163958000000008</v>
      </c>
      <c r="I18974" s="147">
        <v>84.233133333333328</v>
      </c>
      <c r="J18974" s="147">
        <v>90.266912000000019</v>
      </c>
      <c r="K18974" s="147">
        <v>96.303095999999996</v>
      </c>
    </row>
    <row r="18975" spans="2:11" x14ac:dyDescent="0.2">
      <c r="B18975" s="21" t="str">
        <f t="shared" si="296"/>
        <v>Sioux LookoutWind2065RCP8.5</v>
      </c>
      <c r="C18975" t="s">
        <v>439</v>
      </c>
      <c r="D18975" t="s">
        <v>1</v>
      </c>
      <c r="E18975" s="144" t="s">
        <v>191</v>
      </c>
      <c r="F18975" s="144">
        <v>2065</v>
      </c>
      <c r="G18975" s="147">
        <v>72.57569797616793</v>
      </c>
      <c r="H18975" s="147">
        <v>78.352066000000008</v>
      </c>
      <c r="I18975" s="147">
        <v>84.481866666666676</v>
      </c>
      <c r="J18975" s="147">
        <v>90.565228000000019</v>
      </c>
      <c r="K18975" s="147">
        <v>96.648971999999986</v>
      </c>
    </row>
    <row r="18976" spans="2:11" x14ac:dyDescent="0.2">
      <c r="B18976" s="21" t="str">
        <f t="shared" si="296"/>
        <v>Sioux LookoutWind2070RCP8.5</v>
      </c>
      <c r="C18976" t="s">
        <v>439</v>
      </c>
      <c r="D18976" t="s">
        <v>1</v>
      </c>
      <c r="E18976" s="144" t="s">
        <v>191</v>
      </c>
      <c r="F18976" s="144">
        <v>2070</v>
      </c>
      <c r="G18976" s="147">
        <v>72.844759100372258</v>
      </c>
      <c r="H18976" s="147">
        <v>78.674900000000008</v>
      </c>
      <c r="I18976" s="147">
        <v>84.872733333333343</v>
      </c>
      <c r="J18976" s="147">
        <v>91.009777333333346</v>
      </c>
      <c r="K18976" s="147">
        <v>97.15064799999999</v>
      </c>
    </row>
    <row r="18977" spans="2:11" x14ac:dyDescent="0.2">
      <c r="B18977" s="21" t="str">
        <f t="shared" si="296"/>
        <v>Sioux LookoutWind2075RCP8.5</v>
      </c>
      <c r="C18977" t="s">
        <v>439</v>
      </c>
      <c r="D18977" t="s">
        <v>1</v>
      </c>
      <c r="E18977" s="144" t="s">
        <v>191</v>
      </c>
      <c r="F18977" s="144">
        <v>2075</v>
      </c>
      <c r="G18977" s="147">
        <v>72.972209106574311</v>
      </c>
      <c r="H18977" s="147">
        <v>78.809625999999994</v>
      </c>
      <c r="I18977" s="147">
        <v>85.014866666666663</v>
      </c>
      <c r="J18977" s="147">
        <v>91.156010666666674</v>
      </c>
      <c r="K18977" s="147">
        <v>97.306447999999989</v>
      </c>
    </row>
    <row r="18978" spans="2:11" x14ac:dyDescent="0.2">
      <c r="B18978" s="21" t="str">
        <f t="shared" si="296"/>
        <v>Sioux LookoutWind2080RCP8.5</v>
      </c>
      <c r="C18978" t="s">
        <v>439</v>
      </c>
      <c r="D18978" t="s">
        <v>1</v>
      </c>
      <c r="E18978" s="144" t="s">
        <v>191</v>
      </c>
      <c r="F18978" s="144">
        <v>2080</v>
      </c>
      <c r="G18978" s="147">
        <v>73.099659112776365</v>
      </c>
      <c r="H18978" s="147">
        <v>78.944351999999995</v>
      </c>
      <c r="I18978" s="147">
        <v>85.156999999999996</v>
      </c>
      <c r="J18978" s="147">
        <v>91.302244000000002</v>
      </c>
      <c r="K18978" s="147">
        <v>97.462247999999988</v>
      </c>
    </row>
    <row r="18979" spans="2:11" x14ac:dyDescent="0.2">
      <c r="B18979" s="21" t="str">
        <f t="shared" si="296"/>
        <v>Sioux LookoutWind2085RCP8.5</v>
      </c>
      <c r="C18979" t="s">
        <v>439</v>
      </c>
      <c r="D18979" t="s">
        <v>1</v>
      </c>
      <c r="E18979" s="144" t="s">
        <v>191</v>
      </c>
      <c r="F18979" s="144">
        <v>2085</v>
      </c>
      <c r="G18979" s="147">
        <v>73.262511898478976</v>
      </c>
      <c r="H18979" s="147">
        <v>79.135002</v>
      </c>
      <c r="I18979" s="147">
        <v>85.378399999999999</v>
      </c>
      <c r="J18979" s="147">
        <v>91.561077000000012</v>
      </c>
      <c r="K18979" s="147">
        <v>97.747361999999981</v>
      </c>
    </row>
    <row r="18980" spans="2:11" x14ac:dyDescent="0.2">
      <c r="B18980" s="21" t="str">
        <f t="shared" si="296"/>
        <v>Sioux LookoutWind2090RCP8.5</v>
      </c>
      <c r="C18980" t="s">
        <v>439</v>
      </c>
      <c r="D18980" t="s">
        <v>1</v>
      </c>
      <c r="E18980" s="144" t="s">
        <v>191</v>
      </c>
      <c r="F18980" s="144">
        <v>2090</v>
      </c>
      <c r="G18980" s="147">
        <v>73.425364684181602</v>
      </c>
      <c r="H18980" s="147">
        <v>79.325652000000005</v>
      </c>
      <c r="I18980" s="147">
        <v>85.599800000000002</v>
      </c>
      <c r="J18980" s="147">
        <v>91.819910000000007</v>
      </c>
      <c r="K18980" s="147">
        <v>98.032475999999988</v>
      </c>
    </row>
    <row r="18981" spans="2:11" x14ac:dyDescent="0.2">
      <c r="B18981" s="21" t="str">
        <f t="shared" si="296"/>
        <v>Sioux LookoutWind2095RCP8.5</v>
      </c>
      <c r="C18981" t="s">
        <v>439</v>
      </c>
      <c r="D18981" t="s">
        <v>1</v>
      </c>
      <c r="E18981" s="144" t="s">
        <v>191</v>
      </c>
      <c r="F18981" s="144">
        <v>2095</v>
      </c>
      <c r="G18981" s="147">
        <v>73.425364684181602</v>
      </c>
      <c r="H18981" s="147">
        <v>79.325652000000005</v>
      </c>
      <c r="I18981" s="147">
        <v>85.599800000000002</v>
      </c>
      <c r="J18981" s="147">
        <v>91.819910000000007</v>
      </c>
      <c r="K18981" s="147">
        <v>98.032475999999988</v>
      </c>
    </row>
    <row r="18982" spans="2:11" x14ac:dyDescent="0.2">
      <c r="B18982" s="21" t="str">
        <f t="shared" si="296"/>
        <v>Sioux LookoutWind2100RCP8.5</v>
      </c>
      <c r="C18982" t="s">
        <v>439</v>
      </c>
      <c r="D18982" t="s">
        <v>1</v>
      </c>
      <c r="E18982" s="144" t="s">
        <v>191</v>
      </c>
      <c r="F18982" s="144">
        <v>2100</v>
      </c>
      <c r="G18982" s="147">
        <v>73.425364684181602</v>
      </c>
      <c r="H18982" s="147">
        <v>79.325652000000005</v>
      </c>
      <c r="I18982" s="147">
        <v>85.599800000000002</v>
      </c>
      <c r="J18982" s="147">
        <v>91.819910000000007</v>
      </c>
      <c r="K18982" s="147">
        <v>98.032475999999988</v>
      </c>
    </row>
    <row r="18983" spans="2:11" x14ac:dyDescent="0.2">
      <c r="B18983" s="21" t="str">
        <f t="shared" si="296"/>
        <v>Smiths FallsIce Accretion2023RCP4.5</v>
      </c>
      <c r="C18983" t="s">
        <v>440</v>
      </c>
      <c r="D18983" t="s">
        <v>486</v>
      </c>
      <c r="E18983" s="144" t="s">
        <v>193</v>
      </c>
      <c r="F18983" s="144">
        <v>2023</v>
      </c>
      <c r="G18983" s="147">
        <v>17.947263020423275</v>
      </c>
      <c r="H18983" s="147">
        <v>21.342619999999997</v>
      </c>
      <c r="I18983" s="147">
        <v>25.635999999999999</v>
      </c>
      <c r="J18983" s="147">
        <v>28.939299999999996</v>
      </c>
      <c r="K18983" s="147">
        <v>32.235839999999996</v>
      </c>
    </row>
    <row r="18984" spans="2:11" x14ac:dyDescent="0.2">
      <c r="B18984" s="21" t="str">
        <f t="shared" si="296"/>
        <v>Smiths FallsIce Accretion2025RCP4.5</v>
      </c>
      <c r="C18984" t="s">
        <v>440</v>
      </c>
      <c r="D18984" t="s">
        <v>486</v>
      </c>
      <c r="E18984" s="144" t="s">
        <v>193</v>
      </c>
      <c r="F18984" s="144">
        <v>2025</v>
      </c>
      <c r="G18984" s="147">
        <v>17.941232354085766</v>
      </c>
      <c r="H18984" s="147">
        <v>21.33902333333333</v>
      </c>
      <c r="I18984" s="147">
        <v>25.640333333333331</v>
      </c>
      <c r="J18984" s="147">
        <v>28.94909333333333</v>
      </c>
      <c r="K18984" s="147">
        <v>32.246759999999995</v>
      </c>
    </row>
    <row r="18985" spans="2:11" x14ac:dyDescent="0.2">
      <c r="B18985" s="21" t="str">
        <f t="shared" si="296"/>
        <v>Smiths FallsIce Accretion2030RCP4.5</v>
      </c>
      <c r="C18985" t="s">
        <v>440</v>
      </c>
      <c r="D18985" t="s">
        <v>486</v>
      </c>
      <c r="E18985" s="144" t="s">
        <v>193</v>
      </c>
      <c r="F18985" s="144">
        <v>2030</v>
      </c>
      <c r="G18985" s="147">
        <v>17.935201687748258</v>
      </c>
      <c r="H18985" s="147">
        <v>21.335426666666663</v>
      </c>
      <c r="I18985" s="147">
        <v>25.644666666666666</v>
      </c>
      <c r="J18985" s="147">
        <v>28.958886666666661</v>
      </c>
      <c r="K18985" s="147">
        <v>32.257679999999993</v>
      </c>
    </row>
    <row r="18986" spans="2:11" x14ac:dyDescent="0.2">
      <c r="B18986" s="21" t="str">
        <f t="shared" si="296"/>
        <v>Smiths FallsIce Accretion2035RCP4.5</v>
      </c>
      <c r="C18986" t="s">
        <v>440</v>
      </c>
      <c r="D18986" t="s">
        <v>486</v>
      </c>
      <c r="E18986" s="144" t="s">
        <v>193</v>
      </c>
      <c r="F18986" s="144">
        <v>2035</v>
      </c>
      <c r="G18986" s="147">
        <v>17.929171021410752</v>
      </c>
      <c r="H18986" s="147">
        <v>21.331829999999997</v>
      </c>
      <c r="I18986" s="147">
        <v>25.649000000000001</v>
      </c>
      <c r="J18986" s="147">
        <v>28.968679999999996</v>
      </c>
      <c r="K18986" s="147">
        <v>32.268599999999992</v>
      </c>
    </row>
    <row r="18987" spans="2:11" x14ac:dyDescent="0.2">
      <c r="B18987" s="21" t="str">
        <f t="shared" si="296"/>
        <v>Smiths FallsIce Accretion2040RCP4.5</v>
      </c>
      <c r="C18987" t="s">
        <v>440</v>
      </c>
      <c r="D18987" t="s">
        <v>486</v>
      </c>
      <c r="E18987" s="144" t="s">
        <v>193</v>
      </c>
      <c r="F18987" s="144">
        <v>2040</v>
      </c>
      <c r="G18987" s="147">
        <v>17.923140355073244</v>
      </c>
      <c r="H18987" s="147">
        <v>21.32823333333333</v>
      </c>
      <c r="I18987" s="147">
        <v>25.653333333333332</v>
      </c>
      <c r="J18987" s="147">
        <v>28.97847333333333</v>
      </c>
      <c r="K18987" s="147">
        <v>32.279519999999998</v>
      </c>
    </row>
    <row r="18988" spans="2:11" x14ac:dyDescent="0.2">
      <c r="B18988" s="21" t="str">
        <f t="shared" si="296"/>
        <v>Smiths FallsIce Accretion2045RCP4.5</v>
      </c>
      <c r="C18988" t="s">
        <v>440</v>
      </c>
      <c r="D18988" t="s">
        <v>486</v>
      </c>
      <c r="E18988" s="144" t="s">
        <v>193</v>
      </c>
      <c r="F18988" s="144">
        <v>2045</v>
      </c>
      <c r="G18988" s="147">
        <v>17.917109688735735</v>
      </c>
      <c r="H18988" s="147">
        <v>21.324636666666663</v>
      </c>
      <c r="I18988" s="147">
        <v>25.657666666666664</v>
      </c>
      <c r="J18988" s="147">
        <v>28.988266666666661</v>
      </c>
      <c r="K18988" s="147">
        <v>32.290439999999997</v>
      </c>
    </row>
    <row r="18989" spans="2:11" x14ac:dyDescent="0.2">
      <c r="B18989" s="21" t="str">
        <f t="shared" si="296"/>
        <v>Smiths FallsIce Accretion2050RCP4.5</v>
      </c>
      <c r="C18989" t="s">
        <v>440</v>
      </c>
      <c r="D18989" t="s">
        <v>486</v>
      </c>
      <c r="E18989" s="144" t="s">
        <v>193</v>
      </c>
      <c r="F18989" s="144">
        <v>2050</v>
      </c>
      <c r="G18989" s="147">
        <v>17.914697422200732</v>
      </c>
      <c r="H18989" s="147">
        <v>21.342619999999997</v>
      </c>
      <c r="I18989" s="147">
        <v>25.703599999999998</v>
      </c>
      <c r="J18989" s="147">
        <v>29.056819999999995</v>
      </c>
      <c r="K18989" s="147">
        <v>32.373431999999994</v>
      </c>
    </row>
    <row r="18990" spans="2:11" x14ac:dyDescent="0.2">
      <c r="B18990" s="21" t="str">
        <f t="shared" si="296"/>
        <v>Smiths FallsIce Accretion2055RCP4.5</v>
      </c>
      <c r="C18990" t="s">
        <v>440</v>
      </c>
      <c r="D18990" t="s">
        <v>486</v>
      </c>
      <c r="E18990" s="144" t="s">
        <v>193</v>
      </c>
      <c r="F18990" s="144">
        <v>2055</v>
      </c>
      <c r="G18990" s="147">
        <v>17.918315822003237</v>
      </c>
      <c r="H18990" s="147">
        <v>21.364199999999997</v>
      </c>
      <c r="I18990" s="147">
        <v>25.745200000000001</v>
      </c>
      <c r="J18990" s="147">
        <v>29.115579999999994</v>
      </c>
      <c r="K18990" s="147">
        <v>32.445503999999993</v>
      </c>
    </row>
    <row r="18991" spans="2:11" x14ac:dyDescent="0.2">
      <c r="B18991" s="21" t="str">
        <f t="shared" si="296"/>
        <v>Smiths FallsIce Accretion2060RCP4.5</v>
      </c>
      <c r="C18991" t="s">
        <v>440</v>
      </c>
      <c r="D18991" t="s">
        <v>486</v>
      </c>
      <c r="E18991" s="144" t="s">
        <v>193</v>
      </c>
      <c r="F18991" s="144">
        <v>2060</v>
      </c>
      <c r="G18991" s="147">
        <v>17.921934221805742</v>
      </c>
      <c r="H18991" s="147">
        <v>21.385779999999997</v>
      </c>
      <c r="I18991" s="147">
        <v>25.786799999999999</v>
      </c>
      <c r="J18991" s="147">
        <v>29.174339999999997</v>
      </c>
      <c r="K18991" s="147">
        <v>32.517575999999998</v>
      </c>
    </row>
    <row r="18992" spans="2:11" x14ac:dyDescent="0.2">
      <c r="B18992" s="21" t="str">
        <f t="shared" si="296"/>
        <v>Smiths FallsIce Accretion2065RCP4.5</v>
      </c>
      <c r="C18992" t="s">
        <v>440</v>
      </c>
      <c r="D18992" t="s">
        <v>486</v>
      </c>
      <c r="E18992" s="144" t="s">
        <v>193</v>
      </c>
      <c r="F18992" s="144">
        <v>2065</v>
      </c>
      <c r="G18992" s="147">
        <v>17.925552621608247</v>
      </c>
      <c r="H18992" s="147">
        <v>21.407359999999997</v>
      </c>
      <c r="I18992" s="147">
        <v>25.828400000000002</v>
      </c>
      <c r="J18992" s="147">
        <v>29.233099999999997</v>
      </c>
      <c r="K18992" s="147">
        <v>32.589647999999997</v>
      </c>
    </row>
    <row r="18993" spans="2:11" x14ac:dyDescent="0.2">
      <c r="B18993" s="21" t="str">
        <f t="shared" si="296"/>
        <v>Smiths FallsIce Accretion2070RCP4.5</v>
      </c>
      <c r="C18993" t="s">
        <v>440</v>
      </c>
      <c r="D18993" t="s">
        <v>486</v>
      </c>
      <c r="E18993" s="144" t="s">
        <v>193</v>
      </c>
      <c r="F18993" s="144">
        <v>2070</v>
      </c>
      <c r="G18993" s="147">
        <v>17.929171021410752</v>
      </c>
      <c r="H18993" s="147">
        <v>21.428939999999997</v>
      </c>
      <c r="I18993" s="147">
        <v>25.87</v>
      </c>
      <c r="J18993" s="147">
        <v>29.291859999999996</v>
      </c>
      <c r="K18993" s="147">
        <v>32.661719999999995</v>
      </c>
    </row>
    <row r="18994" spans="2:11" x14ac:dyDescent="0.2">
      <c r="B18994" s="21" t="str">
        <f t="shared" si="296"/>
        <v>Smiths FallsIce Accretion2075RCP4.5</v>
      </c>
      <c r="C18994" t="s">
        <v>440</v>
      </c>
      <c r="D18994" t="s">
        <v>486</v>
      </c>
      <c r="E18994" s="144" t="s">
        <v>193</v>
      </c>
      <c r="F18994" s="144">
        <v>2075</v>
      </c>
      <c r="G18994" s="147">
        <v>18.010585016967109</v>
      </c>
      <c r="H18994" s="147">
        <v>21.547629999999998</v>
      </c>
      <c r="I18994" s="147">
        <v>26.034666666666666</v>
      </c>
      <c r="J18994" s="147">
        <v>29.487726666666664</v>
      </c>
      <c r="K18994" s="147">
        <v>32.896499999999996</v>
      </c>
    </row>
    <row r="18995" spans="2:11" x14ac:dyDescent="0.2">
      <c r="B18995" s="21" t="str">
        <f t="shared" si="296"/>
        <v>Smiths FallsIce Accretion2080RCP4.5</v>
      </c>
      <c r="C18995" t="s">
        <v>440</v>
      </c>
      <c r="D18995" t="s">
        <v>486</v>
      </c>
      <c r="E18995" s="144" t="s">
        <v>193</v>
      </c>
      <c r="F18995" s="144">
        <v>2080</v>
      </c>
      <c r="G18995" s="147">
        <v>18.091999012523463</v>
      </c>
      <c r="H18995" s="147">
        <v>21.666319999999999</v>
      </c>
      <c r="I18995" s="147">
        <v>26.199333333333332</v>
      </c>
      <c r="J18995" s="147">
        <v>29.683593333333327</v>
      </c>
      <c r="K18995" s="147">
        <v>33.131279999999997</v>
      </c>
    </row>
    <row r="18996" spans="2:11" x14ac:dyDescent="0.2">
      <c r="B18996" s="21" t="str">
        <f t="shared" si="296"/>
        <v>Smiths FallsIce Accretion2085RCP4.5</v>
      </c>
      <c r="C18996" t="s">
        <v>440</v>
      </c>
      <c r="D18996" t="s">
        <v>486</v>
      </c>
      <c r="E18996" s="144" t="s">
        <v>193</v>
      </c>
      <c r="F18996" s="144">
        <v>2085</v>
      </c>
      <c r="G18996" s="147">
        <v>18.17341300807982</v>
      </c>
      <c r="H18996" s="147">
        <v>21.78501</v>
      </c>
      <c r="I18996" s="147">
        <v>26.363999999999997</v>
      </c>
      <c r="J18996" s="147">
        <v>29.879459999999995</v>
      </c>
      <c r="K18996" s="147">
        <v>33.366059999999997</v>
      </c>
    </row>
    <row r="18997" spans="2:11" x14ac:dyDescent="0.2">
      <c r="B18997" s="21" t="str">
        <f t="shared" si="296"/>
        <v>Smiths FallsIce Accretion2090RCP4.5</v>
      </c>
      <c r="C18997" t="s">
        <v>440</v>
      </c>
      <c r="D18997" t="s">
        <v>486</v>
      </c>
      <c r="E18997" s="144" t="s">
        <v>193</v>
      </c>
      <c r="F18997" s="144">
        <v>2090</v>
      </c>
      <c r="G18997" s="147">
        <v>18.254827003636176</v>
      </c>
      <c r="H18997" s="147">
        <v>21.903699999999997</v>
      </c>
      <c r="I18997" s="147">
        <v>26.528666666666666</v>
      </c>
      <c r="J18997" s="147">
        <v>30.075326666666662</v>
      </c>
      <c r="K18997" s="147">
        <v>33.600839999999998</v>
      </c>
    </row>
    <row r="18998" spans="2:11" x14ac:dyDescent="0.2">
      <c r="B18998" s="21" t="str">
        <f t="shared" si="296"/>
        <v>Smiths FallsIce Accretion2095RCP4.5</v>
      </c>
      <c r="C18998" t="s">
        <v>440</v>
      </c>
      <c r="D18998" t="s">
        <v>486</v>
      </c>
      <c r="E18998" s="144" t="s">
        <v>193</v>
      </c>
      <c r="F18998" s="144">
        <v>2095</v>
      </c>
      <c r="G18998" s="147">
        <v>18.33624099919253</v>
      </c>
      <c r="H18998" s="147">
        <v>22.022389999999998</v>
      </c>
      <c r="I18998" s="147">
        <v>26.693333333333332</v>
      </c>
      <c r="J18998" s="147">
        <v>30.271193333333326</v>
      </c>
      <c r="K18998" s="147">
        <v>33.835619999999999</v>
      </c>
    </row>
    <row r="18999" spans="2:11" x14ac:dyDescent="0.2">
      <c r="B18999" s="21" t="str">
        <f t="shared" si="296"/>
        <v>Smiths FallsIce Accretion2100RCP4.5</v>
      </c>
      <c r="C18999" t="s">
        <v>440</v>
      </c>
      <c r="D18999" t="s">
        <v>486</v>
      </c>
      <c r="E18999" s="144" t="s">
        <v>193</v>
      </c>
      <c r="F18999" s="144">
        <v>2100</v>
      </c>
      <c r="G18999" s="147">
        <v>18.417654994748887</v>
      </c>
      <c r="H18999" s="147">
        <v>22.141079999999999</v>
      </c>
      <c r="I18999" s="147">
        <v>26.857999999999997</v>
      </c>
      <c r="J18999" s="147">
        <v>30.467059999999993</v>
      </c>
      <c r="K18999" s="147">
        <v>34.070399999999999</v>
      </c>
    </row>
    <row r="19000" spans="2:11" x14ac:dyDescent="0.2">
      <c r="B19000" s="21" t="str">
        <f t="shared" si="296"/>
        <v>Smiths FallsIce Accretion2023RCP6.0</v>
      </c>
      <c r="C19000" t="s">
        <v>440</v>
      </c>
      <c r="D19000" t="s">
        <v>486</v>
      </c>
      <c r="E19000" s="144" t="s">
        <v>192</v>
      </c>
      <c r="F19000" s="144">
        <v>2023</v>
      </c>
      <c r="G19000" s="147">
        <v>17.947263020423275</v>
      </c>
      <c r="H19000" s="147">
        <v>21.342619999999997</v>
      </c>
      <c r="I19000" s="147">
        <v>25.635999999999999</v>
      </c>
      <c r="J19000" s="147">
        <v>28.939299999999996</v>
      </c>
      <c r="K19000" s="147">
        <v>32.235839999999996</v>
      </c>
    </row>
    <row r="19001" spans="2:11" x14ac:dyDescent="0.2">
      <c r="B19001" s="21" t="str">
        <f t="shared" si="296"/>
        <v>Smiths FallsIce Accretion2025RCP6.0</v>
      </c>
      <c r="C19001" t="s">
        <v>440</v>
      </c>
      <c r="D19001" t="s">
        <v>486</v>
      </c>
      <c r="E19001" s="144" t="s">
        <v>192</v>
      </c>
      <c r="F19001" s="144">
        <v>2025</v>
      </c>
      <c r="G19001" s="147">
        <v>17.941232354085766</v>
      </c>
      <c r="H19001" s="147">
        <v>21.33902333333333</v>
      </c>
      <c r="I19001" s="147">
        <v>25.640333333333331</v>
      </c>
      <c r="J19001" s="147">
        <v>28.94909333333333</v>
      </c>
      <c r="K19001" s="147">
        <v>32.246759999999995</v>
      </c>
    </row>
    <row r="19002" spans="2:11" x14ac:dyDescent="0.2">
      <c r="B19002" s="21" t="str">
        <f t="shared" si="296"/>
        <v>Smiths FallsIce Accretion2030RCP6.0</v>
      </c>
      <c r="C19002" t="s">
        <v>440</v>
      </c>
      <c r="D19002" t="s">
        <v>486</v>
      </c>
      <c r="E19002" s="144" t="s">
        <v>192</v>
      </c>
      <c r="F19002" s="144">
        <v>2030</v>
      </c>
      <c r="G19002" s="147">
        <v>17.935201687748258</v>
      </c>
      <c r="H19002" s="147">
        <v>21.335426666666663</v>
      </c>
      <c r="I19002" s="147">
        <v>25.644666666666666</v>
      </c>
      <c r="J19002" s="147">
        <v>28.958886666666661</v>
      </c>
      <c r="K19002" s="147">
        <v>32.257679999999993</v>
      </c>
    </row>
    <row r="19003" spans="2:11" x14ac:dyDescent="0.2">
      <c r="B19003" s="21" t="str">
        <f t="shared" si="296"/>
        <v>Smiths FallsIce Accretion2035RCP6.0</v>
      </c>
      <c r="C19003" t="s">
        <v>440</v>
      </c>
      <c r="D19003" t="s">
        <v>486</v>
      </c>
      <c r="E19003" s="144" t="s">
        <v>192</v>
      </c>
      <c r="F19003" s="144">
        <v>2035</v>
      </c>
      <c r="G19003" s="147">
        <v>17.929171021410752</v>
      </c>
      <c r="H19003" s="147">
        <v>21.331829999999997</v>
      </c>
      <c r="I19003" s="147">
        <v>25.649000000000001</v>
      </c>
      <c r="J19003" s="147">
        <v>28.968679999999996</v>
      </c>
      <c r="K19003" s="147">
        <v>32.268599999999992</v>
      </c>
    </row>
    <row r="19004" spans="2:11" x14ac:dyDescent="0.2">
      <c r="B19004" s="21" t="str">
        <f t="shared" si="296"/>
        <v>Smiths FallsIce Accretion2040RCP6.0</v>
      </c>
      <c r="C19004" t="s">
        <v>440</v>
      </c>
      <c r="D19004" t="s">
        <v>486</v>
      </c>
      <c r="E19004" s="144" t="s">
        <v>192</v>
      </c>
      <c r="F19004" s="144">
        <v>2040</v>
      </c>
      <c r="G19004" s="147">
        <v>17.923140355073244</v>
      </c>
      <c r="H19004" s="147">
        <v>21.32823333333333</v>
      </c>
      <c r="I19004" s="147">
        <v>25.653333333333332</v>
      </c>
      <c r="J19004" s="147">
        <v>28.97847333333333</v>
      </c>
      <c r="K19004" s="147">
        <v>32.279519999999998</v>
      </c>
    </row>
    <row r="19005" spans="2:11" x14ac:dyDescent="0.2">
      <c r="B19005" s="21" t="str">
        <f t="shared" si="296"/>
        <v>Smiths FallsIce Accretion2045RCP6.0</v>
      </c>
      <c r="C19005" t="s">
        <v>440</v>
      </c>
      <c r="D19005" t="s">
        <v>486</v>
      </c>
      <c r="E19005" s="144" t="s">
        <v>192</v>
      </c>
      <c r="F19005" s="144">
        <v>2045</v>
      </c>
      <c r="G19005" s="147">
        <v>17.917109688735735</v>
      </c>
      <c r="H19005" s="147">
        <v>21.324636666666663</v>
      </c>
      <c r="I19005" s="147">
        <v>25.657666666666664</v>
      </c>
      <c r="J19005" s="147">
        <v>28.988266666666661</v>
      </c>
      <c r="K19005" s="147">
        <v>32.290439999999997</v>
      </c>
    </row>
    <row r="19006" spans="2:11" x14ac:dyDescent="0.2">
      <c r="B19006" s="21" t="str">
        <f t="shared" si="296"/>
        <v>Smiths FallsIce Accretion2050RCP6.0</v>
      </c>
      <c r="C19006" t="s">
        <v>440</v>
      </c>
      <c r="D19006" t="s">
        <v>486</v>
      </c>
      <c r="E19006" s="144" t="s">
        <v>192</v>
      </c>
      <c r="F19006" s="144">
        <v>2050</v>
      </c>
      <c r="G19006" s="147">
        <v>17.914697422200732</v>
      </c>
      <c r="H19006" s="147">
        <v>21.342619999999997</v>
      </c>
      <c r="I19006" s="147">
        <v>25.703599999999998</v>
      </c>
      <c r="J19006" s="147">
        <v>29.056819999999995</v>
      </c>
      <c r="K19006" s="147">
        <v>32.373431999999994</v>
      </c>
    </row>
    <row r="19007" spans="2:11" x14ac:dyDescent="0.2">
      <c r="B19007" s="21" t="str">
        <f t="shared" si="296"/>
        <v>Smiths FallsIce Accretion2055RCP6.0</v>
      </c>
      <c r="C19007" t="s">
        <v>440</v>
      </c>
      <c r="D19007" t="s">
        <v>486</v>
      </c>
      <c r="E19007" s="144" t="s">
        <v>192</v>
      </c>
      <c r="F19007" s="144">
        <v>2055</v>
      </c>
      <c r="G19007" s="147">
        <v>17.918315822003237</v>
      </c>
      <c r="H19007" s="147">
        <v>21.364199999999997</v>
      </c>
      <c r="I19007" s="147">
        <v>25.745200000000001</v>
      </c>
      <c r="J19007" s="147">
        <v>29.115579999999994</v>
      </c>
      <c r="K19007" s="147">
        <v>32.445503999999993</v>
      </c>
    </row>
    <row r="19008" spans="2:11" x14ac:dyDescent="0.2">
      <c r="B19008" s="21" t="str">
        <f t="shared" si="296"/>
        <v>Smiths FallsIce Accretion2060RCP6.0</v>
      </c>
      <c r="C19008" t="s">
        <v>440</v>
      </c>
      <c r="D19008" t="s">
        <v>486</v>
      </c>
      <c r="E19008" s="144" t="s">
        <v>192</v>
      </c>
      <c r="F19008" s="144">
        <v>2060</v>
      </c>
      <c r="G19008" s="147">
        <v>17.921934221805742</v>
      </c>
      <c r="H19008" s="147">
        <v>21.385779999999997</v>
      </c>
      <c r="I19008" s="147">
        <v>25.786799999999999</v>
      </c>
      <c r="J19008" s="147">
        <v>29.174339999999997</v>
      </c>
      <c r="K19008" s="147">
        <v>32.517575999999998</v>
      </c>
    </row>
    <row r="19009" spans="2:11" x14ac:dyDescent="0.2">
      <c r="B19009" s="21" t="str">
        <f t="shared" si="296"/>
        <v>Smiths FallsIce Accretion2065RCP6.0</v>
      </c>
      <c r="C19009" t="s">
        <v>440</v>
      </c>
      <c r="D19009" t="s">
        <v>486</v>
      </c>
      <c r="E19009" s="144" t="s">
        <v>192</v>
      </c>
      <c r="F19009" s="144">
        <v>2065</v>
      </c>
      <c r="G19009" s="147">
        <v>17.925552621608247</v>
      </c>
      <c r="H19009" s="147">
        <v>21.407359999999997</v>
      </c>
      <c r="I19009" s="147">
        <v>25.828400000000002</v>
      </c>
      <c r="J19009" s="147">
        <v>29.233099999999997</v>
      </c>
      <c r="K19009" s="147">
        <v>32.589647999999997</v>
      </c>
    </row>
    <row r="19010" spans="2:11" x14ac:dyDescent="0.2">
      <c r="B19010" s="21" t="str">
        <f t="shared" si="296"/>
        <v>Smiths FallsIce Accretion2070RCP6.0</v>
      </c>
      <c r="C19010" t="s">
        <v>440</v>
      </c>
      <c r="D19010" t="s">
        <v>486</v>
      </c>
      <c r="E19010" s="144" t="s">
        <v>192</v>
      </c>
      <c r="F19010" s="144">
        <v>2070</v>
      </c>
      <c r="G19010" s="147">
        <v>17.929171021410752</v>
      </c>
      <c r="H19010" s="147">
        <v>21.428939999999997</v>
      </c>
      <c r="I19010" s="147">
        <v>25.87</v>
      </c>
      <c r="J19010" s="147">
        <v>29.291859999999996</v>
      </c>
      <c r="K19010" s="147">
        <v>32.661719999999995</v>
      </c>
    </row>
    <row r="19011" spans="2:11" x14ac:dyDescent="0.2">
      <c r="B19011" s="21" t="str">
        <f t="shared" si="296"/>
        <v>Smiths FallsIce Accretion2075RCP6.0</v>
      </c>
      <c r="C19011" t="s">
        <v>440</v>
      </c>
      <c r="D19011" t="s">
        <v>486</v>
      </c>
      <c r="E19011" s="144" t="s">
        <v>192</v>
      </c>
      <c r="F19011" s="144">
        <v>2075</v>
      </c>
      <c r="G19011" s="147">
        <v>18.051292014745286</v>
      </c>
      <c r="H19011" s="147">
        <v>21.606974999999998</v>
      </c>
      <c r="I19011" s="147">
        <v>26.117000000000001</v>
      </c>
      <c r="J19011" s="147">
        <v>29.585659999999997</v>
      </c>
      <c r="K19011" s="147">
        <v>33.013889999999996</v>
      </c>
    </row>
    <row r="19012" spans="2:11" x14ac:dyDescent="0.2">
      <c r="B19012" s="21" t="str">
        <f t="shared" si="296"/>
        <v>Smiths FallsIce Accretion2080RCP6.0</v>
      </c>
      <c r="C19012" t="s">
        <v>440</v>
      </c>
      <c r="D19012" t="s">
        <v>486</v>
      </c>
      <c r="E19012" s="144" t="s">
        <v>192</v>
      </c>
      <c r="F19012" s="144">
        <v>2080</v>
      </c>
      <c r="G19012" s="147">
        <v>18.17341300807982</v>
      </c>
      <c r="H19012" s="147">
        <v>21.78501</v>
      </c>
      <c r="I19012" s="147">
        <v>26.363999999999997</v>
      </c>
      <c r="J19012" s="147">
        <v>29.879459999999995</v>
      </c>
      <c r="K19012" s="147">
        <v>33.366059999999997</v>
      </c>
    </row>
    <row r="19013" spans="2:11" x14ac:dyDescent="0.2">
      <c r="B19013" s="21" t="str">
        <f t="shared" si="296"/>
        <v>Smiths FallsIce Accretion2085RCP6.0</v>
      </c>
      <c r="C19013" t="s">
        <v>440</v>
      </c>
      <c r="D19013" t="s">
        <v>486</v>
      </c>
      <c r="E19013" s="144" t="s">
        <v>192</v>
      </c>
      <c r="F19013" s="144">
        <v>2085</v>
      </c>
      <c r="G19013" s="147">
        <v>18.295534001414353</v>
      </c>
      <c r="H19013" s="147">
        <v>21.963044999999997</v>
      </c>
      <c r="I19013" s="147">
        <v>26.610999999999997</v>
      </c>
      <c r="J19013" s="147">
        <v>30.173259999999992</v>
      </c>
      <c r="K19013" s="147">
        <v>33.718229999999998</v>
      </c>
    </row>
    <row r="19014" spans="2:11" x14ac:dyDescent="0.2">
      <c r="B19014" s="21" t="str">
        <f t="shared" si="296"/>
        <v>Smiths FallsIce Accretion2090RCP6.0</v>
      </c>
      <c r="C19014" t="s">
        <v>440</v>
      </c>
      <c r="D19014" t="s">
        <v>486</v>
      </c>
      <c r="E19014" s="144" t="s">
        <v>192</v>
      </c>
      <c r="F19014" s="144">
        <v>2090</v>
      </c>
      <c r="G19014" s="147">
        <v>18.405593662073869</v>
      </c>
      <c r="H19014" s="147">
        <v>22.162659999999999</v>
      </c>
      <c r="I19014" s="147">
        <v>26.92733333333333</v>
      </c>
      <c r="J19014" s="147">
        <v>30.555199999999996</v>
      </c>
      <c r="K19014" s="147">
        <v>34.190519999999999</v>
      </c>
    </row>
    <row r="19015" spans="2:11" x14ac:dyDescent="0.2">
      <c r="B19015" s="21" t="str">
        <f t="shared" si="296"/>
        <v>Smiths FallsIce Accretion2095RCP6.0</v>
      </c>
      <c r="C19015" t="s">
        <v>440</v>
      </c>
      <c r="D19015" t="s">
        <v>486</v>
      </c>
      <c r="E19015" s="144" t="s">
        <v>192</v>
      </c>
      <c r="F19015" s="144">
        <v>2095</v>
      </c>
      <c r="G19015" s="147">
        <v>18.393532329398855</v>
      </c>
      <c r="H19015" s="147">
        <v>22.184239999999996</v>
      </c>
      <c r="I19015" s="147">
        <v>26.996666666666666</v>
      </c>
      <c r="J19015" s="147">
        <v>30.643339999999995</v>
      </c>
      <c r="K19015" s="147">
        <v>34.310639999999992</v>
      </c>
    </row>
    <row r="19016" spans="2:11" x14ac:dyDescent="0.2">
      <c r="B19016" s="21" t="str">
        <f t="shared" si="296"/>
        <v>Smiths FallsIce Accretion2100RCP6.0</v>
      </c>
      <c r="C19016" t="s">
        <v>440</v>
      </c>
      <c r="D19016" t="s">
        <v>486</v>
      </c>
      <c r="E19016" s="144" t="s">
        <v>192</v>
      </c>
      <c r="F19016" s="144">
        <v>2100</v>
      </c>
      <c r="G19016" s="147">
        <v>18.381470996723838</v>
      </c>
      <c r="H19016" s="147">
        <v>22.205819999999996</v>
      </c>
      <c r="I19016" s="147">
        <v>27.065999999999999</v>
      </c>
      <c r="J19016" s="147">
        <v>30.731479999999998</v>
      </c>
      <c r="K19016" s="147">
        <v>34.430759999999992</v>
      </c>
    </row>
    <row r="19017" spans="2:11" x14ac:dyDescent="0.2">
      <c r="B19017" s="21" t="str">
        <f t="shared" si="296"/>
        <v>Smiths FallsIce Accretion2023RCP8.5</v>
      </c>
      <c r="C19017" t="s">
        <v>440</v>
      </c>
      <c r="D19017" t="s">
        <v>486</v>
      </c>
      <c r="E19017" s="144" t="s">
        <v>191</v>
      </c>
      <c r="F19017" s="144">
        <v>2023</v>
      </c>
      <c r="G19017" s="147">
        <v>17.947263020423275</v>
      </c>
      <c r="H19017" s="147">
        <v>21.342619999999997</v>
      </c>
      <c r="I19017" s="147">
        <v>25.635999999999999</v>
      </c>
      <c r="J19017" s="147">
        <v>28.939299999999996</v>
      </c>
      <c r="K19017" s="147">
        <v>32.235839999999996</v>
      </c>
    </row>
    <row r="19018" spans="2:11" x14ac:dyDescent="0.2">
      <c r="B19018" s="21" t="str">
        <f t="shared" si="296"/>
        <v>Smiths FallsIce Accretion2025RCP8.5</v>
      </c>
      <c r="C19018" t="s">
        <v>440</v>
      </c>
      <c r="D19018" t="s">
        <v>486</v>
      </c>
      <c r="E19018" s="144" t="s">
        <v>191</v>
      </c>
      <c r="F19018" s="144">
        <v>2025</v>
      </c>
      <c r="G19018" s="147">
        <v>17.935201687748258</v>
      </c>
      <c r="H19018" s="147">
        <v>21.335426666666663</v>
      </c>
      <c r="I19018" s="147">
        <v>25.644666666666666</v>
      </c>
      <c r="J19018" s="147">
        <v>28.958886666666661</v>
      </c>
      <c r="K19018" s="147">
        <v>32.257679999999993</v>
      </c>
    </row>
    <row r="19019" spans="2:11" x14ac:dyDescent="0.2">
      <c r="B19019" s="21" t="str">
        <f t="shared" si="296"/>
        <v>Smiths FallsIce Accretion2030RCP8.5</v>
      </c>
      <c r="C19019" t="s">
        <v>440</v>
      </c>
      <c r="D19019" t="s">
        <v>486</v>
      </c>
      <c r="E19019" s="144" t="s">
        <v>191</v>
      </c>
      <c r="F19019" s="144">
        <v>2030</v>
      </c>
      <c r="G19019" s="147">
        <v>17.923140355073244</v>
      </c>
      <c r="H19019" s="147">
        <v>21.32823333333333</v>
      </c>
      <c r="I19019" s="147">
        <v>25.653333333333332</v>
      </c>
      <c r="J19019" s="147">
        <v>28.97847333333333</v>
      </c>
      <c r="K19019" s="147">
        <v>32.279519999999998</v>
      </c>
    </row>
    <row r="19020" spans="2:11" x14ac:dyDescent="0.2">
      <c r="B19020" s="21" t="str">
        <f t="shared" ref="B19020:B19083" si="297">C19020&amp;D19020&amp;F19020&amp;E19020</f>
        <v>Smiths FallsIce Accretion2035RCP8.5</v>
      </c>
      <c r="C19020" t="s">
        <v>440</v>
      </c>
      <c r="D19020" t="s">
        <v>486</v>
      </c>
      <c r="E19020" s="144" t="s">
        <v>191</v>
      </c>
      <c r="F19020" s="144">
        <v>2035</v>
      </c>
      <c r="G19020" s="147">
        <v>17.911079022398226</v>
      </c>
      <c r="H19020" s="147">
        <v>21.321039999999996</v>
      </c>
      <c r="I19020" s="147">
        <v>25.661999999999999</v>
      </c>
      <c r="J19020" s="147">
        <v>28.998059999999995</v>
      </c>
      <c r="K19020" s="147">
        <v>32.301359999999995</v>
      </c>
    </row>
    <row r="19021" spans="2:11" x14ac:dyDescent="0.2">
      <c r="B19021" s="21" t="str">
        <f t="shared" si="297"/>
        <v>Smiths FallsIce Accretion2040RCP8.5</v>
      </c>
      <c r="C19021" t="s">
        <v>440</v>
      </c>
      <c r="D19021" t="s">
        <v>486</v>
      </c>
      <c r="E19021" s="144" t="s">
        <v>191</v>
      </c>
      <c r="F19021" s="144">
        <v>2040</v>
      </c>
      <c r="G19021" s="147">
        <v>17.917109688735735</v>
      </c>
      <c r="H19021" s="147">
        <v>21.357006666666663</v>
      </c>
      <c r="I19021" s="147">
        <v>25.731333333333332</v>
      </c>
      <c r="J19021" s="147">
        <v>29.095993333333329</v>
      </c>
      <c r="K19021" s="147">
        <v>32.421479999999995</v>
      </c>
    </row>
    <row r="19022" spans="2:11" x14ac:dyDescent="0.2">
      <c r="B19022" s="21" t="str">
        <f t="shared" si="297"/>
        <v>Smiths FallsIce Accretion2045RCP8.5</v>
      </c>
      <c r="C19022" t="s">
        <v>440</v>
      </c>
      <c r="D19022" t="s">
        <v>486</v>
      </c>
      <c r="E19022" s="144" t="s">
        <v>191</v>
      </c>
      <c r="F19022" s="144">
        <v>2045</v>
      </c>
      <c r="G19022" s="147">
        <v>17.923140355073244</v>
      </c>
      <c r="H19022" s="147">
        <v>21.39297333333333</v>
      </c>
      <c r="I19022" s="147">
        <v>25.800666666666668</v>
      </c>
      <c r="J19022" s="147">
        <v>29.193926666666663</v>
      </c>
      <c r="K19022" s="147">
        <v>32.541599999999995</v>
      </c>
    </row>
    <row r="19023" spans="2:11" x14ac:dyDescent="0.2">
      <c r="B19023" s="21" t="str">
        <f t="shared" si="297"/>
        <v>Smiths FallsIce Accretion2050RCP8.5</v>
      </c>
      <c r="C19023" t="s">
        <v>440</v>
      </c>
      <c r="D19023" t="s">
        <v>486</v>
      </c>
      <c r="E19023" s="144" t="s">
        <v>191</v>
      </c>
      <c r="F19023" s="144">
        <v>2050</v>
      </c>
      <c r="G19023" s="147">
        <v>18.091999012523463</v>
      </c>
      <c r="H19023" s="147">
        <v>21.666319999999999</v>
      </c>
      <c r="I19023" s="147">
        <v>26.199333333333332</v>
      </c>
      <c r="J19023" s="147">
        <v>29.683593333333327</v>
      </c>
      <c r="K19023" s="147">
        <v>33.131279999999997</v>
      </c>
    </row>
    <row r="19024" spans="2:11" x14ac:dyDescent="0.2">
      <c r="B19024" s="21" t="str">
        <f t="shared" si="297"/>
        <v>Smiths FallsIce Accretion2055RCP8.5</v>
      </c>
      <c r="C19024" t="s">
        <v>440</v>
      </c>
      <c r="D19024" t="s">
        <v>486</v>
      </c>
      <c r="E19024" s="144" t="s">
        <v>191</v>
      </c>
      <c r="F19024" s="144">
        <v>2055</v>
      </c>
      <c r="G19024" s="147">
        <v>18.254827003636176</v>
      </c>
      <c r="H19024" s="147">
        <v>21.903699999999997</v>
      </c>
      <c r="I19024" s="147">
        <v>26.528666666666666</v>
      </c>
      <c r="J19024" s="147">
        <v>30.075326666666662</v>
      </c>
      <c r="K19024" s="147">
        <v>33.600839999999998</v>
      </c>
    </row>
    <row r="19025" spans="2:11" x14ac:dyDescent="0.2">
      <c r="B19025" s="21" t="str">
        <f t="shared" si="297"/>
        <v>Smiths FallsIce Accretion2060RCP8.5</v>
      </c>
      <c r="C19025" t="s">
        <v>440</v>
      </c>
      <c r="D19025" t="s">
        <v>486</v>
      </c>
      <c r="E19025" s="144" t="s">
        <v>191</v>
      </c>
      <c r="F19025" s="144">
        <v>2060</v>
      </c>
      <c r="G19025" s="147">
        <v>18.405593662073869</v>
      </c>
      <c r="H19025" s="147">
        <v>22.162659999999999</v>
      </c>
      <c r="I19025" s="147">
        <v>26.92733333333333</v>
      </c>
      <c r="J19025" s="147">
        <v>30.555199999999996</v>
      </c>
      <c r="K19025" s="147">
        <v>34.190519999999999</v>
      </c>
    </row>
    <row r="19026" spans="2:11" x14ac:dyDescent="0.2">
      <c r="B19026" s="21" t="str">
        <f t="shared" si="297"/>
        <v>Smiths FallsIce Accretion2065RCP8.5</v>
      </c>
      <c r="C19026" t="s">
        <v>440</v>
      </c>
      <c r="D19026" t="s">
        <v>486</v>
      </c>
      <c r="E19026" s="144" t="s">
        <v>191</v>
      </c>
      <c r="F19026" s="144">
        <v>2065</v>
      </c>
      <c r="G19026" s="147">
        <v>18.393532329398855</v>
      </c>
      <c r="H19026" s="147">
        <v>22.184239999999996</v>
      </c>
      <c r="I19026" s="147">
        <v>26.996666666666666</v>
      </c>
      <c r="J19026" s="147">
        <v>30.643339999999995</v>
      </c>
      <c r="K19026" s="147">
        <v>34.310639999999992</v>
      </c>
    </row>
    <row r="19027" spans="2:11" x14ac:dyDescent="0.2">
      <c r="B19027" s="21" t="str">
        <f t="shared" si="297"/>
        <v>Smiths FallsIce Accretion2070RCP8.5</v>
      </c>
      <c r="C19027" t="s">
        <v>440</v>
      </c>
      <c r="D19027" t="s">
        <v>486</v>
      </c>
      <c r="E19027" s="144" t="s">
        <v>191</v>
      </c>
      <c r="F19027" s="144">
        <v>2070</v>
      </c>
      <c r="G19027" s="147">
        <v>18.188489673923588</v>
      </c>
      <c r="H19027" s="147">
        <v>22.004406666666661</v>
      </c>
      <c r="I19027" s="147">
        <v>26.849333333333334</v>
      </c>
      <c r="J19027" s="147">
        <v>30.506233333333331</v>
      </c>
      <c r="K19027" s="147">
        <v>34.190519999999992</v>
      </c>
    </row>
    <row r="19028" spans="2:11" x14ac:dyDescent="0.2">
      <c r="B19028" s="21" t="str">
        <f t="shared" si="297"/>
        <v>Smiths FallsIce Accretion2075RCP8.5</v>
      </c>
      <c r="C19028" t="s">
        <v>440</v>
      </c>
      <c r="D19028" t="s">
        <v>486</v>
      </c>
      <c r="E19028" s="144" t="s">
        <v>191</v>
      </c>
      <c r="F19028" s="144">
        <v>2075</v>
      </c>
      <c r="G19028" s="147">
        <v>17.995508351123338</v>
      </c>
      <c r="H19028" s="147">
        <v>21.80299333333333</v>
      </c>
      <c r="I19028" s="147">
        <v>26.632666666666665</v>
      </c>
      <c r="J19028" s="147">
        <v>30.28098666666666</v>
      </c>
      <c r="K19028" s="147">
        <v>33.950279999999992</v>
      </c>
    </row>
    <row r="19029" spans="2:11" x14ac:dyDescent="0.2">
      <c r="B19029" s="21" t="str">
        <f t="shared" si="297"/>
        <v>Smiths FallsIce Accretion2080RCP8.5</v>
      </c>
      <c r="C19029" t="s">
        <v>440</v>
      </c>
      <c r="D19029" t="s">
        <v>486</v>
      </c>
      <c r="E19029" s="144" t="s">
        <v>191</v>
      </c>
      <c r="F19029" s="144">
        <v>2080</v>
      </c>
      <c r="G19029" s="147">
        <v>17.802527028323087</v>
      </c>
      <c r="H19029" s="147">
        <v>21.601579999999995</v>
      </c>
      <c r="I19029" s="147">
        <v>26.416</v>
      </c>
      <c r="J19029" s="147">
        <v>30.055739999999993</v>
      </c>
      <c r="K19029" s="147">
        <v>33.710039999999992</v>
      </c>
    </row>
    <row r="19030" spans="2:11" x14ac:dyDescent="0.2">
      <c r="B19030" s="21" t="str">
        <f t="shared" si="297"/>
        <v>Smiths FallsIce Accretion2085RCP8.5</v>
      </c>
      <c r="C19030" t="s">
        <v>440</v>
      </c>
      <c r="D19030" t="s">
        <v>486</v>
      </c>
      <c r="E19030" s="144" t="s">
        <v>191</v>
      </c>
      <c r="F19030" s="144">
        <v>2085</v>
      </c>
      <c r="G19030" s="147">
        <v>17.060755068809627</v>
      </c>
      <c r="H19030" s="147">
        <v>20.749169999999999</v>
      </c>
      <c r="I19030" s="147">
        <v>25.414999999999999</v>
      </c>
      <c r="J19030" s="147">
        <v>28.953989999999994</v>
      </c>
      <c r="K19030" s="147">
        <v>32.497919999999993</v>
      </c>
    </row>
    <row r="19031" spans="2:11" x14ac:dyDescent="0.2">
      <c r="B19031" s="21" t="str">
        <f t="shared" si="297"/>
        <v>Smiths FallsIce Accretion2090RCP8.5</v>
      </c>
      <c r="C19031" t="s">
        <v>440</v>
      </c>
      <c r="D19031" t="s">
        <v>486</v>
      </c>
      <c r="E19031" s="144" t="s">
        <v>191</v>
      </c>
      <c r="F19031" s="144">
        <v>2090</v>
      </c>
      <c r="G19031" s="147">
        <v>16.318983109296163</v>
      </c>
      <c r="H19031" s="147">
        <v>19.89676</v>
      </c>
      <c r="I19031" s="147">
        <v>24.414000000000001</v>
      </c>
      <c r="J19031" s="147">
        <v>27.852239999999995</v>
      </c>
      <c r="K19031" s="147">
        <v>31.285799999999998</v>
      </c>
    </row>
    <row r="19032" spans="2:11" x14ac:dyDescent="0.2">
      <c r="B19032" s="21" t="str">
        <f t="shared" si="297"/>
        <v>Smiths FallsIce Accretion2095RCP8.5</v>
      </c>
      <c r="C19032" t="s">
        <v>440</v>
      </c>
      <c r="D19032" t="s">
        <v>486</v>
      </c>
      <c r="E19032" s="144" t="s">
        <v>191</v>
      </c>
      <c r="F19032" s="144">
        <v>2095</v>
      </c>
      <c r="G19032" s="147">
        <v>16.318983109296163</v>
      </c>
      <c r="H19032" s="147">
        <v>19.89676</v>
      </c>
      <c r="I19032" s="147">
        <v>24.414000000000001</v>
      </c>
      <c r="J19032" s="147">
        <v>27.852239999999995</v>
      </c>
      <c r="K19032" s="147">
        <v>31.285799999999998</v>
      </c>
    </row>
    <row r="19033" spans="2:11" x14ac:dyDescent="0.2">
      <c r="B19033" s="21" t="str">
        <f t="shared" si="297"/>
        <v>Smiths FallsIce Accretion2100RCP8.5</v>
      </c>
      <c r="C19033" t="s">
        <v>440</v>
      </c>
      <c r="D19033" t="s">
        <v>486</v>
      </c>
      <c r="E19033" s="144" t="s">
        <v>191</v>
      </c>
      <c r="F19033" s="144">
        <v>2100</v>
      </c>
      <c r="G19033" s="147">
        <v>16.318983109296163</v>
      </c>
      <c r="H19033" s="147">
        <v>19.89676</v>
      </c>
      <c r="I19033" s="147">
        <v>24.414000000000001</v>
      </c>
      <c r="J19033" s="147">
        <v>27.852239999999995</v>
      </c>
      <c r="K19033" s="147">
        <v>31.285799999999998</v>
      </c>
    </row>
    <row r="19034" spans="2:11" x14ac:dyDescent="0.2">
      <c r="B19034" s="21" t="str">
        <f t="shared" si="297"/>
        <v>Smiths FallsWind2023RCP4.5</v>
      </c>
      <c r="C19034" t="s">
        <v>440</v>
      </c>
      <c r="D19034" t="s">
        <v>1</v>
      </c>
      <c r="E19034" s="144" t="s">
        <v>193</v>
      </c>
      <c r="F19034" s="144">
        <v>2023</v>
      </c>
      <c r="G19034" s="147">
        <v>76.556351963914921</v>
      </c>
      <c r="H19034" s="147">
        <v>82.527456000000001</v>
      </c>
      <c r="I19034" s="147">
        <v>88.827200000000005</v>
      </c>
      <c r="J19034" s="147">
        <v>95.101600000000005</v>
      </c>
      <c r="K19034" s="147">
        <v>101.38339199999999</v>
      </c>
    </row>
    <row r="19035" spans="2:11" x14ac:dyDescent="0.2">
      <c r="B19035" s="21" t="str">
        <f t="shared" si="297"/>
        <v>Smiths FallsWind2025RCP4.5</v>
      </c>
      <c r="C19035" t="s">
        <v>440</v>
      </c>
      <c r="D19035" t="s">
        <v>1</v>
      </c>
      <c r="E19035" s="144" t="s">
        <v>193</v>
      </c>
      <c r="F19035" s="144">
        <v>2025</v>
      </c>
      <c r="G19035" s="147">
        <v>76.666532321580107</v>
      </c>
      <c r="H19035" s="147">
        <v>82.659763999999996</v>
      </c>
      <c r="I19035" s="147">
        <v>88.987066666666664</v>
      </c>
      <c r="J19035" s="147">
        <v>95.286781333333337</v>
      </c>
      <c r="K19035" s="147">
        <v>101.59406399999999</v>
      </c>
    </row>
    <row r="19036" spans="2:11" x14ac:dyDescent="0.2">
      <c r="B19036" s="21" t="str">
        <f t="shared" si="297"/>
        <v>Smiths FallsWind2030RCP4.5</v>
      </c>
      <c r="C19036" t="s">
        <v>440</v>
      </c>
      <c r="D19036" t="s">
        <v>1</v>
      </c>
      <c r="E19036" s="144" t="s">
        <v>193</v>
      </c>
      <c r="F19036" s="144">
        <v>2030</v>
      </c>
      <c r="G19036" s="147">
        <v>76.776712679245293</v>
      </c>
      <c r="H19036" s="147">
        <v>82.792072000000005</v>
      </c>
      <c r="I19036" s="147">
        <v>89.146933333333337</v>
      </c>
      <c r="J19036" s="147">
        <v>95.47196266666667</v>
      </c>
      <c r="K19036" s="147">
        <v>101.80473599999999</v>
      </c>
    </row>
    <row r="19037" spans="2:11" x14ac:dyDescent="0.2">
      <c r="B19037" s="21" t="str">
        <f t="shared" si="297"/>
        <v>Smiths FallsWind2035RCP4.5</v>
      </c>
      <c r="C19037" t="s">
        <v>440</v>
      </c>
      <c r="D19037" t="s">
        <v>1</v>
      </c>
      <c r="E19037" s="144" t="s">
        <v>193</v>
      </c>
      <c r="F19037" s="144">
        <v>2035</v>
      </c>
      <c r="G19037" s="147">
        <v>76.886893036910493</v>
      </c>
      <c r="H19037" s="147">
        <v>82.924379999999999</v>
      </c>
      <c r="I19037" s="147">
        <v>89.30680000000001</v>
      </c>
      <c r="J19037" s="147">
        <v>95.657144000000017</v>
      </c>
      <c r="K19037" s="147">
        <v>102.01540799999999</v>
      </c>
    </row>
    <row r="19038" spans="2:11" x14ac:dyDescent="0.2">
      <c r="B19038" s="21" t="str">
        <f t="shared" si="297"/>
        <v>Smiths FallsWind2040RCP4.5</v>
      </c>
      <c r="C19038" t="s">
        <v>440</v>
      </c>
      <c r="D19038" t="s">
        <v>1</v>
      </c>
      <c r="E19038" s="144" t="s">
        <v>193</v>
      </c>
      <c r="F19038" s="144">
        <v>2040</v>
      </c>
      <c r="G19038" s="147">
        <v>76.997073394575679</v>
      </c>
      <c r="H19038" s="147">
        <v>83.056687999999994</v>
      </c>
      <c r="I19038" s="147">
        <v>89.466666666666669</v>
      </c>
      <c r="J19038" s="147">
        <v>95.842325333333349</v>
      </c>
      <c r="K19038" s="147">
        <v>102.22608</v>
      </c>
    </row>
    <row r="19039" spans="2:11" x14ac:dyDescent="0.2">
      <c r="B19039" s="21" t="str">
        <f t="shared" si="297"/>
        <v>Smiths FallsWind2045RCP4.5</v>
      </c>
      <c r="C19039" t="s">
        <v>440</v>
      </c>
      <c r="D19039" t="s">
        <v>1</v>
      </c>
      <c r="E19039" s="144" t="s">
        <v>193</v>
      </c>
      <c r="F19039" s="144">
        <v>2045</v>
      </c>
      <c r="G19039" s="147">
        <v>77.107253752240865</v>
      </c>
      <c r="H19039" s="147">
        <v>83.188996000000003</v>
      </c>
      <c r="I19039" s="147">
        <v>89.626533333333327</v>
      </c>
      <c r="J19039" s="147">
        <v>96.027506666666682</v>
      </c>
      <c r="K19039" s="147">
        <v>102.436752</v>
      </c>
    </row>
    <row r="19040" spans="2:11" x14ac:dyDescent="0.2">
      <c r="B19040" s="21" t="str">
        <f t="shared" si="297"/>
        <v>Smiths FallsWind2050RCP4.5</v>
      </c>
      <c r="C19040" t="s">
        <v>440</v>
      </c>
      <c r="D19040" t="s">
        <v>1</v>
      </c>
      <c r="E19040" s="144" t="s">
        <v>193</v>
      </c>
      <c r="F19040" s="144">
        <v>2050</v>
      </c>
      <c r="G19040" s="147">
        <v>77.202236819193615</v>
      </c>
      <c r="H19040" s="147">
        <v>83.298388799999998</v>
      </c>
      <c r="I19040" s="147">
        <v>89.754720000000006</v>
      </c>
      <c r="J19040" s="147">
        <v>96.173140800000013</v>
      </c>
      <c r="K19040" s="147">
        <v>102.59927039999999</v>
      </c>
    </row>
    <row r="19041" spans="2:11" x14ac:dyDescent="0.2">
      <c r="B19041" s="21" t="str">
        <f t="shared" si="297"/>
        <v>Smiths FallsWind2055RCP4.5</v>
      </c>
      <c r="C19041" t="s">
        <v>440</v>
      </c>
      <c r="D19041" t="s">
        <v>1</v>
      </c>
      <c r="E19041" s="144" t="s">
        <v>193</v>
      </c>
      <c r="F19041" s="144">
        <v>2055</v>
      </c>
      <c r="G19041" s="147">
        <v>77.187039528481179</v>
      </c>
      <c r="H19041" s="147">
        <v>83.275473599999998</v>
      </c>
      <c r="I19041" s="147">
        <v>89.723039999999997</v>
      </c>
      <c r="J19041" s="147">
        <v>96.133593600000012</v>
      </c>
      <c r="K19041" s="147">
        <v>102.55111679999999</v>
      </c>
    </row>
    <row r="19042" spans="2:11" x14ac:dyDescent="0.2">
      <c r="B19042" s="21" t="str">
        <f t="shared" si="297"/>
        <v>Smiths FallsWind2060RCP4.5</v>
      </c>
      <c r="C19042" t="s">
        <v>440</v>
      </c>
      <c r="D19042" t="s">
        <v>1</v>
      </c>
      <c r="E19042" s="144" t="s">
        <v>193</v>
      </c>
      <c r="F19042" s="144">
        <v>2060</v>
      </c>
      <c r="G19042" s="147">
        <v>77.171842237768729</v>
      </c>
      <c r="H19042" s="147">
        <v>83.252558399999998</v>
      </c>
      <c r="I19042" s="147">
        <v>89.691360000000003</v>
      </c>
      <c r="J19042" s="147">
        <v>96.094046400000025</v>
      </c>
      <c r="K19042" s="147">
        <v>102.5029632</v>
      </c>
    </row>
    <row r="19043" spans="2:11" x14ac:dyDescent="0.2">
      <c r="B19043" s="21" t="str">
        <f t="shared" si="297"/>
        <v>Smiths FallsWind2065RCP4.5</v>
      </c>
      <c r="C19043" t="s">
        <v>440</v>
      </c>
      <c r="D19043" t="s">
        <v>1</v>
      </c>
      <c r="E19043" s="144" t="s">
        <v>193</v>
      </c>
      <c r="F19043" s="144">
        <v>2065</v>
      </c>
      <c r="G19043" s="147">
        <v>77.156644947056293</v>
      </c>
      <c r="H19043" s="147">
        <v>83.229643199999998</v>
      </c>
      <c r="I19043" s="147">
        <v>89.659679999999994</v>
      </c>
      <c r="J19043" s="147">
        <v>96.054499200000024</v>
      </c>
      <c r="K19043" s="147">
        <v>102.45480959999999</v>
      </c>
    </row>
    <row r="19044" spans="2:11" x14ac:dyDescent="0.2">
      <c r="B19044" s="21" t="str">
        <f t="shared" si="297"/>
        <v>Smiths FallsWind2070RCP4.5</v>
      </c>
      <c r="C19044" t="s">
        <v>440</v>
      </c>
      <c r="D19044" t="s">
        <v>1</v>
      </c>
      <c r="E19044" s="144" t="s">
        <v>193</v>
      </c>
      <c r="F19044" s="144">
        <v>2070</v>
      </c>
      <c r="G19044" s="147">
        <v>77.141447656343857</v>
      </c>
      <c r="H19044" s="147">
        <v>83.206727999999998</v>
      </c>
      <c r="I19044" s="147">
        <v>89.628</v>
      </c>
      <c r="J19044" s="147">
        <v>96.014952000000022</v>
      </c>
      <c r="K19044" s="147">
        <v>102.40665599999998</v>
      </c>
    </row>
    <row r="19045" spans="2:11" x14ac:dyDescent="0.2">
      <c r="B19045" s="21" t="str">
        <f t="shared" si="297"/>
        <v>Smiths FallsWind2075RCP4.5</v>
      </c>
      <c r="C19045" t="s">
        <v>440</v>
      </c>
      <c r="D19045" t="s">
        <v>1</v>
      </c>
      <c r="E19045" s="144" t="s">
        <v>193</v>
      </c>
      <c r="F19045" s="144">
        <v>2075</v>
      </c>
      <c r="G19045" s="147">
        <v>77.16930935598333</v>
      </c>
      <c r="H19045" s="147">
        <v>83.243555999999998</v>
      </c>
      <c r="I19045" s="147">
        <v>89.67786666666666</v>
      </c>
      <c r="J19045" s="147">
        <v>96.07458666666669</v>
      </c>
      <c r="K19045" s="147">
        <v>102.47520799999998</v>
      </c>
    </row>
    <row r="19046" spans="2:11" x14ac:dyDescent="0.2">
      <c r="B19046" s="21" t="str">
        <f t="shared" si="297"/>
        <v>Smiths FallsWind2080RCP4.5</v>
      </c>
      <c r="C19046" t="s">
        <v>440</v>
      </c>
      <c r="D19046" t="s">
        <v>1</v>
      </c>
      <c r="E19046" s="144" t="s">
        <v>193</v>
      </c>
      <c r="F19046" s="144">
        <v>2080</v>
      </c>
      <c r="G19046" s="147">
        <v>77.197171055622803</v>
      </c>
      <c r="H19046" s="147">
        <v>83.280383999999998</v>
      </c>
      <c r="I19046" s="147">
        <v>89.727733333333333</v>
      </c>
      <c r="J19046" s="147">
        <v>96.134221333333358</v>
      </c>
      <c r="K19046" s="147">
        <v>102.54375999999998</v>
      </c>
    </row>
    <row r="19047" spans="2:11" x14ac:dyDescent="0.2">
      <c r="B19047" s="21" t="str">
        <f t="shared" si="297"/>
        <v>Smiths FallsWind2085RCP4.5</v>
      </c>
      <c r="C19047" t="s">
        <v>440</v>
      </c>
      <c r="D19047" t="s">
        <v>1</v>
      </c>
      <c r="E19047" s="144" t="s">
        <v>193</v>
      </c>
      <c r="F19047" s="144">
        <v>2085</v>
      </c>
      <c r="G19047" s="147">
        <v>77.225032755262276</v>
      </c>
      <c r="H19047" s="147">
        <v>83.317212000000012</v>
      </c>
      <c r="I19047" s="147">
        <v>89.777600000000007</v>
      </c>
      <c r="J19047" s="147">
        <v>96.193856000000011</v>
      </c>
      <c r="K19047" s="147">
        <v>102.61231199999997</v>
      </c>
    </row>
    <row r="19048" spans="2:11" x14ac:dyDescent="0.2">
      <c r="B19048" s="21" t="str">
        <f t="shared" si="297"/>
        <v>Smiths FallsWind2090RCP4.5</v>
      </c>
      <c r="C19048" t="s">
        <v>440</v>
      </c>
      <c r="D19048" t="s">
        <v>1</v>
      </c>
      <c r="E19048" s="144" t="s">
        <v>193</v>
      </c>
      <c r="F19048" s="144">
        <v>2090</v>
      </c>
      <c r="G19048" s="147">
        <v>77.25289445490175</v>
      </c>
      <c r="H19048" s="147">
        <v>83.354040000000012</v>
      </c>
      <c r="I19048" s="147">
        <v>89.827466666666666</v>
      </c>
      <c r="J19048" s="147">
        <v>96.253490666666679</v>
      </c>
      <c r="K19048" s="147">
        <v>102.68086399999999</v>
      </c>
    </row>
    <row r="19049" spans="2:11" x14ac:dyDescent="0.2">
      <c r="B19049" s="21" t="str">
        <f t="shared" si="297"/>
        <v>Smiths FallsWind2095RCP4.5</v>
      </c>
      <c r="C19049" t="s">
        <v>440</v>
      </c>
      <c r="D19049" t="s">
        <v>1</v>
      </c>
      <c r="E19049" s="144" t="s">
        <v>193</v>
      </c>
      <c r="F19049" s="144">
        <v>2095</v>
      </c>
      <c r="G19049" s="147">
        <v>77.280756154541223</v>
      </c>
      <c r="H19049" s="147">
        <v>83.390868000000012</v>
      </c>
      <c r="I19049" s="147">
        <v>89.877333333333326</v>
      </c>
      <c r="J19049" s="147">
        <v>96.313125333333346</v>
      </c>
      <c r="K19049" s="147">
        <v>102.74941599999998</v>
      </c>
    </row>
    <row r="19050" spans="2:11" x14ac:dyDescent="0.2">
      <c r="B19050" s="21" t="str">
        <f t="shared" si="297"/>
        <v>Smiths FallsWind2100RCP4.5</v>
      </c>
      <c r="C19050" t="s">
        <v>440</v>
      </c>
      <c r="D19050" t="s">
        <v>1</v>
      </c>
      <c r="E19050" s="144" t="s">
        <v>193</v>
      </c>
      <c r="F19050" s="144">
        <v>2100</v>
      </c>
      <c r="G19050" s="147">
        <v>77.308617854180696</v>
      </c>
      <c r="H19050" s="147">
        <v>83.427696000000012</v>
      </c>
      <c r="I19050" s="147">
        <v>89.927199999999999</v>
      </c>
      <c r="J19050" s="147">
        <v>96.372760000000014</v>
      </c>
      <c r="K19050" s="147">
        <v>102.81796799999998</v>
      </c>
    </row>
    <row r="19051" spans="2:11" x14ac:dyDescent="0.2">
      <c r="B19051" s="21" t="str">
        <f t="shared" si="297"/>
        <v>Smiths FallsWind2023RCP6.0</v>
      </c>
      <c r="C19051" t="s">
        <v>440</v>
      </c>
      <c r="D19051" t="s">
        <v>1</v>
      </c>
      <c r="E19051" s="144" t="s">
        <v>192</v>
      </c>
      <c r="F19051" s="144">
        <v>2023</v>
      </c>
      <c r="G19051" s="147">
        <v>76.556351963914921</v>
      </c>
      <c r="H19051" s="147">
        <v>82.527456000000001</v>
      </c>
      <c r="I19051" s="147">
        <v>88.827200000000005</v>
      </c>
      <c r="J19051" s="147">
        <v>95.101600000000005</v>
      </c>
      <c r="K19051" s="147">
        <v>101.38339199999999</v>
      </c>
    </row>
    <row r="19052" spans="2:11" x14ac:dyDescent="0.2">
      <c r="B19052" s="21" t="str">
        <f t="shared" si="297"/>
        <v>Smiths FallsWind2025RCP6.0</v>
      </c>
      <c r="C19052" t="s">
        <v>440</v>
      </c>
      <c r="D19052" t="s">
        <v>1</v>
      </c>
      <c r="E19052" s="144" t="s">
        <v>192</v>
      </c>
      <c r="F19052" s="144">
        <v>2025</v>
      </c>
      <c r="G19052" s="147">
        <v>76.666532321580107</v>
      </c>
      <c r="H19052" s="147">
        <v>82.659763999999996</v>
      </c>
      <c r="I19052" s="147">
        <v>88.987066666666664</v>
      </c>
      <c r="J19052" s="147">
        <v>95.286781333333337</v>
      </c>
      <c r="K19052" s="147">
        <v>101.59406399999999</v>
      </c>
    </row>
    <row r="19053" spans="2:11" x14ac:dyDescent="0.2">
      <c r="B19053" s="21" t="str">
        <f t="shared" si="297"/>
        <v>Smiths FallsWind2030RCP6.0</v>
      </c>
      <c r="C19053" t="s">
        <v>440</v>
      </c>
      <c r="D19053" t="s">
        <v>1</v>
      </c>
      <c r="E19053" s="144" t="s">
        <v>192</v>
      </c>
      <c r="F19053" s="144">
        <v>2030</v>
      </c>
      <c r="G19053" s="147">
        <v>76.776712679245293</v>
      </c>
      <c r="H19053" s="147">
        <v>82.792072000000005</v>
      </c>
      <c r="I19053" s="147">
        <v>89.146933333333337</v>
      </c>
      <c r="J19053" s="147">
        <v>95.47196266666667</v>
      </c>
      <c r="K19053" s="147">
        <v>101.80473599999999</v>
      </c>
    </row>
    <row r="19054" spans="2:11" x14ac:dyDescent="0.2">
      <c r="B19054" s="21" t="str">
        <f t="shared" si="297"/>
        <v>Smiths FallsWind2035RCP6.0</v>
      </c>
      <c r="C19054" t="s">
        <v>440</v>
      </c>
      <c r="D19054" t="s">
        <v>1</v>
      </c>
      <c r="E19054" s="144" t="s">
        <v>192</v>
      </c>
      <c r="F19054" s="144">
        <v>2035</v>
      </c>
      <c r="G19054" s="147">
        <v>76.886893036910493</v>
      </c>
      <c r="H19054" s="147">
        <v>82.924379999999999</v>
      </c>
      <c r="I19054" s="147">
        <v>89.30680000000001</v>
      </c>
      <c r="J19054" s="147">
        <v>95.657144000000017</v>
      </c>
      <c r="K19054" s="147">
        <v>102.01540799999999</v>
      </c>
    </row>
    <row r="19055" spans="2:11" x14ac:dyDescent="0.2">
      <c r="B19055" s="21" t="str">
        <f t="shared" si="297"/>
        <v>Smiths FallsWind2040RCP6.0</v>
      </c>
      <c r="C19055" t="s">
        <v>440</v>
      </c>
      <c r="D19055" t="s">
        <v>1</v>
      </c>
      <c r="E19055" s="144" t="s">
        <v>192</v>
      </c>
      <c r="F19055" s="144">
        <v>2040</v>
      </c>
      <c r="G19055" s="147">
        <v>76.997073394575679</v>
      </c>
      <c r="H19055" s="147">
        <v>83.056687999999994</v>
      </c>
      <c r="I19055" s="147">
        <v>89.466666666666669</v>
      </c>
      <c r="J19055" s="147">
        <v>95.842325333333349</v>
      </c>
      <c r="K19055" s="147">
        <v>102.22608</v>
      </c>
    </row>
    <row r="19056" spans="2:11" x14ac:dyDescent="0.2">
      <c r="B19056" s="21" t="str">
        <f t="shared" si="297"/>
        <v>Smiths FallsWind2045RCP6.0</v>
      </c>
      <c r="C19056" t="s">
        <v>440</v>
      </c>
      <c r="D19056" t="s">
        <v>1</v>
      </c>
      <c r="E19056" s="144" t="s">
        <v>192</v>
      </c>
      <c r="F19056" s="144">
        <v>2045</v>
      </c>
      <c r="G19056" s="147">
        <v>77.107253752240865</v>
      </c>
      <c r="H19056" s="147">
        <v>83.188996000000003</v>
      </c>
      <c r="I19056" s="147">
        <v>89.626533333333327</v>
      </c>
      <c r="J19056" s="147">
        <v>96.027506666666682</v>
      </c>
      <c r="K19056" s="147">
        <v>102.436752</v>
      </c>
    </row>
    <row r="19057" spans="2:11" x14ac:dyDescent="0.2">
      <c r="B19057" s="21" t="str">
        <f t="shared" si="297"/>
        <v>Smiths FallsWind2050RCP6.0</v>
      </c>
      <c r="C19057" t="s">
        <v>440</v>
      </c>
      <c r="D19057" t="s">
        <v>1</v>
      </c>
      <c r="E19057" s="144" t="s">
        <v>192</v>
      </c>
      <c r="F19057" s="144">
        <v>2050</v>
      </c>
      <c r="G19057" s="147">
        <v>77.202236819193615</v>
      </c>
      <c r="H19057" s="147">
        <v>83.298388799999998</v>
      </c>
      <c r="I19057" s="147">
        <v>89.754720000000006</v>
      </c>
      <c r="J19057" s="147">
        <v>96.173140800000013</v>
      </c>
      <c r="K19057" s="147">
        <v>102.59927039999999</v>
      </c>
    </row>
    <row r="19058" spans="2:11" x14ac:dyDescent="0.2">
      <c r="B19058" s="21" t="str">
        <f t="shared" si="297"/>
        <v>Smiths FallsWind2055RCP6.0</v>
      </c>
      <c r="C19058" t="s">
        <v>440</v>
      </c>
      <c r="D19058" t="s">
        <v>1</v>
      </c>
      <c r="E19058" s="144" t="s">
        <v>192</v>
      </c>
      <c r="F19058" s="144">
        <v>2055</v>
      </c>
      <c r="G19058" s="147">
        <v>77.187039528481179</v>
      </c>
      <c r="H19058" s="147">
        <v>83.275473599999998</v>
      </c>
      <c r="I19058" s="147">
        <v>89.723039999999997</v>
      </c>
      <c r="J19058" s="147">
        <v>96.133593600000012</v>
      </c>
      <c r="K19058" s="147">
        <v>102.55111679999999</v>
      </c>
    </row>
    <row r="19059" spans="2:11" x14ac:dyDescent="0.2">
      <c r="B19059" s="21" t="str">
        <f t="shared" si="297"/>
        <v>Smiths FallsWind2060RCP6.0</v>
      </c>
      <c r="C19059" t="s">
        <v>440</v>
      </c>
      <c r="D19059" t="s">
        <v>1</v>
      </c>
      <c r="E19059" s="144" t="s">
        <v>192</v>
      </c>
      <c r="F19059" s="144">
        <v>2060</v>
      </c>
      <c r="G19059" s="147">
        <v>77.171842237768729</v>
      </c>
      <c r="H19059" s="147">
        <v>83.252558399999998</v>
      </c>
      <c r="I19059" s="147">
        <v>89.691360000000003</v>
      </c>
      <c r="J19059" s="147">
        <v>96.094046400000025</v>
      </c>
      <c r="K19059" s="147">
        <v>102.5029632</v>
      </c>
    </row>
    <row r="19060" spans="2:11" x14ac:dyDescent="0.2">
      <c r="B19060" s="21" t="str">
        <f t="shared" si="297"/>
        <v>Smiths FallsWind2065RCP6.0</v>
      </c>
      <c r="C19060" t="s">
        <v>440</v>
      </c>
      <c r="D19060" t="s">
        <v>1</v>
      </c>
      <c r="E19060" s="144" t="s">
        <v>192</v>
      </c>
      <c r="F19060" s="144">
        <v>2065</v>
      </c>
      <c r="G19060" s="147">
        <v>77.156644947056293</v>
      </c>
      <c r="H19060" s="147">
        <v>83.229643199999998</v>
      </c>
      <c r="I19060" s="147">
        <v>89.659679999999994</v>
      </c>
      <c r="J19060" s="147">
        <v>96.054499200000024</v>
      </c>
      <c r="K19060" s="147">
        <v>102.45480959999999</v>
      </c>
    </row>
    <row r="19061" spans="2:11" x14ac:dyDescent="0.2">
      <c r="B19061" s="21" t="str">
        <f t="shared" si="297"/>
        <v>Smiths FallsWind2070RCP6.0</v>
      </c>
      <c r="C19061" t="s">
        <v>440</v>
      </c>
      <c r="D19061" t="s">
        <v>1</v>
      </c>
      <c r="E19061" s="144" t="s">
        <v>192</v>
      </c>
      <c r="F19061" s="144">
        <v>2070</v>
      </c>
      <c r="G19061" s="147">
        <v>77.141447656343857</v>
      </c>
      <c r="H19061" s="147">
        <v>83.206727999999998</v>
      </c>
      <c r="I19061" s="147">
        <v>89.628</v>
      </c>
      <c r="J19061" s="147">
        <v>96.014952000000022</v>
      </c>
      <c r="K19061" s="147">
        <v>102.40665599999998</v>
      </c>
    </row>
    <row r="19062" spans="2:11" x14ac:dyDescent="0.2">
      <c r="B19062" s="21" t="str">
        <f t="shared" si="297"/>
        <v>Smiths FallsWind2075RCP6.0</v>
      </c>
      <c r="C19062" t="s">
        <v>440</v>
      </c>
      <c r="D19062" t="s">
        <v>1</v>
      </c>
      <c r="E19062" s="144" t="s">
        <v>192</v>
      </c>
      <c r="F19062" s="144">
        <v>2075</v>
      </c>
      <c r="G19062" s="147">
        <v>77.18324020580306</v>
      </c>
      <c r="H19062" s="147">
        <v>83.261970000000005</v>
      </c>
      <c r="I19062" s="147">
        <v>89.702799999999996</v>
      </c>
      <c r="J19062" s="147">
        <v>96.104404000000017</v>
      </c>
      <c r="K19062" s="147">
        <v>102.50948399999999</v>
      </c>
    </row>
    <row r="19063" spans="2:11" x14ac:dyDescent="0.2">
      <c r="B19063" s="21" t="str">
        <f t="shared" si="297"/>
        <v>Smiths FallsWind2080RCP6.0</v>
      </c>
      <c r="C19063" t="s">
        <v>440</v>
      </c>
      <c r="D19063" t="s">
        <v>1</v>
      </c>
      <c r="E19063" s="144" t="s">
        <v>192</v>
      </c>
      <c r="F19063" s="144">
        <v>2080</v>
      </c>
      <c r="G19063" s="147">
        <v>77.225032755262276</v>
      </c>
      <c r="H19063" s="147">
        <v>83.317212000000012</v>
      </c>
      <c r="I19063" s="147">
        <v>89.777600000000007</v>
      </c>
      <c r="J19063" s="147">
        <v>96.193856000000011</v>
      </c>
      <c r="K19063" s="147">
        <v>102.61231199999997</v>
      </c>
    </row>
    <row r="19064" spans="2:11" x14ac:dyDescent="0.2">
      <c r="B19064" s="21" t="str">
        <f t="shared" si="297"/>
        <v>Smiths FallsWind2085RCP6.0</v>
      </c>
      <c r="C19064" t="s">
        <v>440</v>
      </c>
      <c r="D19064" t="s">
        <v>1</v>
      </c>
      <c r="E19064" s="144" t="s">
        <v>192</v>
      </c>
      <c r="F19064" s="144">
        <v>2085</v>
      </c>
      <c r="G19064" s="147">
        <v>77.266825304721493</v>
      </c>
      <c r="H19064" s="147">
        <v>83.372454000000005</v>
      </c>
      <c r="I19064" s="147">
        <v>89.852400000000003</v>
      </c>
      <c r="J19064" s="147">
        <v>96.283308000000019</v>
      </c>
      <c r="K19064" s="147">
        <v>102.71513999999998</v>
      </c>
    </row>
    <row r="19065" spans="2:11" x14ac:dyDescent="0.2">
      <c r="B19065" s="21" t="str">
        <f t="shared" si="297"/>
        <v>Smiths FallsWind2090RCP6.0</v>
      </c>
      <c r="C19065" t="s">
        <v>440</v>
      </c>
      <c r="D19065" t="s">
        <v>1</v>
      </c>
      <c r="E19065" s="144" t="s">
        <v>192</v>
      </c>
      <c r="F19065" s="144">
        <v>2090</v>
      </c>
      <c r="G19065" s="147">
        <v>77.25289445490175</v>
      </c>
      <c r="H19065" s="147">
        <v>83.343128000000007</v>
      </c>
      <c r="I19065" s="147">
        <v>89.79813333333334</v>
      </c>
      <c r="J19065" s="147">
        <v>96.212688000000014</v>
      </c>
      <c r="K19065" s="147">
        <v>102.62401599999998</v>
      </c>
    </row>
    <row r="19066" spans="2:11" x14ac:dyDescent="0.2">
      <c r="B19066" s="21" t="str">
        <f t="shared" si="297"/>
        <v>Smiths FallsWind2095RCP6.0</v>
      </c>
      <c r="C19066" t="s">
        <v>440</v>
      </c>
      <c r="D19066" t="s">
        <v>1</v>
      </c>
      <c r="E19066" s="144" t="s">
        <v>192</v>
      </c>
      <c r="F19066" s="144">
        <v>2095</v>
      </c>
      <c r="G19066" s="147">
        <v>77.197171055622803</v>
      </c>
      <c r="H19066" s="147">
        <v>83.258560000000003</v>
      </c>
      <c r="I19066" s="147">
        <v>89.669066666666666</v>
      </c>
      <c r="J19066" s="147">
        <v>96.052616000000015</v>
      </c>
      <c r="K19066" s="147">
        <v>102.43006399999997</v>
      </c>
    </row>
    <row r="19067" spans="2:11" x14ac:dyDescent="0.2">
      <c r="B19067" s="21" t="str">
        <f t="shared" si="297"/>
        <v>Smiths FallsWind2100RCP6.0</v>
      </c>
      <c r="C19067" t="s">
        <v>440</v>
      </c>
      <c r="D19067" t="s">
        <v>1</v>
      </c>
      <c r="E19067" s="144" t="s">
        <v>192</v>
      </c>
      <c r="F19067" s="144">
        <v>2100</v>
      </c>
      <c r="G19067" s="147">
        <v>77.141447656343857</v>
      </c>
      <c r="H19067" s="147">
        <v>83.173991999999998</v>
      </c>
      <c r="I19067" s="147">
        <v>89.54</v>
      </c>
      <c r="J19067" s="147">
        <v>95.892544000000015</v>
      </c>
      <c r="K19067" s="147">
        <v>102.23611199999998</v>
      </c>
    </row>
    <row r="19068" spans="2:11" x14ac:dyDescent="0.2">
      <c r="B19068" s="21" t="str">
        <f t="shared" si="297"/>
        <v>Smiths FallsWind2023RCP8.5</v>
      </c>
      <c r="C19068" t="s">
        <v>440</v>
      </c>
      <c r="D19068" t="s">
        <v>1</v>
      </c>
      <c r="E19068" s="144" t="s">
        <v>191</v>
      </c>
      <c r="F19068" s="144">
        <v>2023</v>
      </c>
      <c r="G19068" s="147">
        <v>76.556351963914921</v>
      </c>
      <c r="H19068" s="147">
        <v>82.527456000000001</v>
      </c>
      <c r="I19068" s="147">
        <v>88.827200000000005</v>
      </c>
      <c r="J19068" s="147">
        <v>95.101600000000005</v>
      </c>
      <c r="K19068" s="147">
        <v>101.38339199999999</v>
      </c>
    </row>
    <row r="19069" spans="2:11" x14ac:dyDescent="0.2">
      <c r="B19069" s="21" t="str">
        <f t="shared" si="297"/>
        <v>Smiths FallsWind2025RCP8.5</v>
      </c>
      <c r="C19069" t="s">
        <v>440</v>
      </c>
      <c r="D19069" t="s">
        <v>1</v>
      </c>
      <c r="E19069" s="144" t="s">
        <v>191</v>
      </c>
      <c r="F19069" s="144">
        <v>2025</v>
      </c>
      <c r="G19069" s="147">
        <v>76.776712679245293</v>
      </c>
      <c r="H19069" s="147">
        <v>82.792072000000005</v>
      </c>
      <c r="I19069" s="147">
        <v>89.146933333333337</v>
      </c>
      <c r="J19069" s="147">
        <v>95.47196266666667</v>
      </c>
      <c r="K19069" s="147">
        <v>101.80473599999999</v>
      </c>
    </row>
    <row r="19070" spans="2:11" x14ac:dyDescent="0.2">
      <c r="B19070" s="21" t="str">
        <f t="shared" si="297"/>
        <v>Smiths FallsWind2030RCP8.5</v>
      </c>
      <c r="C19070" t="s">
        <v>440</v>
      </c>
      <c r="D19070" t="s">
        <v>1</v>
      </c>
      <c r="E19070" s="144" t="s">
        <v>191</v>
      </c>
      <c r="F19070" s="144">
        <v>2030</v>
      </c>
      <c r="G19070" s="147">
        <v>76.997073394575679</v>
      </c>
      <c r="H19070" s="147">
        <v>83.056687999999994</v>
      </c>
      <c r="I19070" s="147">
        <v>89.466666666666669</v>
      </c>
      <c r="J19070" s="147">
        <v>95.842325333333349</v>
      </c>
      <c r="K19070" s="147">
        <v>102.22608</v>
      </c>
    </row>
    <row r="19071" spans="2:11" x14ac:dyDescent="0.2">
      <c r="B19071" s="21" t="str">
        <f t="shared" si="297"/>
        <v>Smiths FallsWind2035RCP8.5</v>
      </c>
      <c r="C19071" t="s">
        <v>440</v>
      </c>
      <c r="D19071" t="s">
        <v>1</v>
      </c>
      <c r="E19071" s="144" t="s">
        <v>191</v>
      </c>
      <c r="F19071" s="144">
        <v>2035</v>
      </c>
      <c r="G19071" s="147">
        <v>77.217434109906051</v>
      </c>
      <c r="H19071" s="147">
        <v>83.321303999999998</v>
      </c>
      <c r="I19071" s="147">
        <v>89.7864</v>
      </c>
      <c r="J19071" s="147">
        <v>96.212688000000014</v>
      </c>
      <c r="K19071" s="147">
        <v>102.647424</v>
      </c>
    </row>
    <row r="19072" spans="2:11" x14ac:dyDescent="0.2">
      <c r="B19072" s="21" t="str">
        <f t="shared" si="297"/>
        <v>Smiths FallsWind2040RCP8.5</v>
      </c>
      <c r="C19072" t="s">
        <v>440</v>
      </c>
      <c r="D19072" t="s">
        <v>1</v>
      </c>
      <c r="E19072" s="144" t="s">
        <v>191</v>
      </c>
      <c r="F19072" s="144">
        <v>2040</v>
      </c>
      <c r="G19072" s="147">
        <v>77.192105292051991</v>
      </c>
      <c r="H19072" s="147">
        <v>83.283112000000003</v>
      </c>
      <c r="I19072" s="147">
        <v>89.733599999999996</v>
      </c>
      <c r="J19072" s="147">
        <v>96.146776000000017</v>
      </c>
      <c r="K19072" s="147">
        <v>102.567168</v>
      </c>
    </row>
    <row r="19073" spans="2:11" x14ac:dyDescent="0.2">
      <c r="B19073" s="21" t="str">
        <f t="shared" si="297"/>
        <v>Smiths FallsWind2045RCP8.5</v>
      </c>
      <c r="C19073" t="s">
        <v>440</v>
      </c>
      <c r="D19073" t="s">
        <v>1</v>
      </c>
      <c r="E19073" s="144" t="s">
        <v>191</v>
      </c>
      <c r="F19073" s="144">
        <v>2045</v>
      </c>
      <c r="G19073" s="147">
        <v>77.166776474197917</v>
      </c>
      <c r="H19073" s="147">
        <v>83.244919999999993</v>
      </c>
      <c r="I19073" s="147">
        <v>89.680800000000005</v>
      </c>
      <c r="J19073" s="147">
        <v>96.08086400000002</v>
      </c>
      <c r="K19073" s="147">
        <v>102.48691199999999</v>
      </c>
    </row>
    <row r="19074" spans="2:11" x14ac:dyDescent="0.2">
      <c r="B19074" s="21" t="str">
        <f t="shared" si="297"/>
        <v>Smiths FallsWind2050RCP8.5</v>
      </c>
      <c r="C19074" t="s">
        <v>440</v>
      </c>
      <c r="D19074" t="s">
        <v>1</v>
      </c>
      <c r="E19074" s="144" t="s">
        <v>191</v>
      </c>
      <c r="F19074" s="144">
        <v>2050</v>
      </c>
      <c r="G19074" s="147">
        <v>77.197171055622803</v>
      </c>
      <c r="H19074" s="147">
        <v>83.280383999999998</v>
      </c>
      <c r="I19074" s="147">
        <v>89.727733333333333</v>
      </c>
      <c r="J19074" s="147">
        <v>96.134221333333358</v>
      </c>
      <c r="K19074" s="147">
        <v>102.54375999999998</v>
      </c>
    </row>
    <row r="19075" spans="2:11" x14ac:dyDescent="0.2">
      <c r="B19075" s="21" t="str">
        <f t="shared" si="297"/>
        <v>Smiths FallsWind2055RCP8.5</v>
      </c>
      <c r="C19075" t="s">
        <v>440</v>
      </c>
      <c r="D19075" t="s">
        <v>1</v>
      </c>
      <c r="E19075" s="144" t="s">
        <v>191</v>
      </c>
      <c r="F19075" s="144">
        <v>2055</v>
      </c>
      <c r="G19075" s="147">
        <v>77.25289445490175</v>
      </c>
      <c r="H19075" s="147">
        <v>83.354040000000012</v>
      </c>
      <c r="I19075" s="147">
        <v>89.827466666666666</v>
      </c>
      <c r="J19075" s="147">
        <v>96.253490666666679</v>
      </c>
      <c r="K19075" s="147">
        <v>102.68086399999999</v>
      </c>
    </row>
    <row r="19076" spans="2:11" x14ac:dyDescent="0.2">
      <c r="B19076" s="21" t="str">
        <f t="shared" si="297"/>
        <v>Smiths FallsWind2060RCP8.5</v>
      </c>
      <c r="C19076" t="s">
        <v>440</v>
      </c>
      <c r="D19076" t="s">
        <v>1</v>
      </c>
      <c r="E19076" s="144" t="s">
        <v>191</v>
      </c>
      <c r="F19076" s="144">
        <v>2060</v>
      </c>
      <c r="G19076" s="147">
        <v>77.25289445490175</v>
      </c>
      <c r="H19076" s="147">
        <v>83.343128000000007</v>
      </c>
      <c r="I19076" s="147">
        <v>89.79813333333334</v>
      </c>
      <c r="J19076" s="147">
        <v>96.212688000000014</v>
      </c>
      <c r="K19076" s="147">
        <v>102.62401599999998</v>
      </c>
    </row>
    <row r="19077" spans="2:11" x14ac:dyDescent="0.2">
      <c r="B19077" s="21" t="str">
        <f t="shared" si="297"/>
        <v>Smiths FallsWind2065RCP8.5</v>
      </c>
      <c r="C19077" t="s">
        <v>440</v>
      </c>
      <c r="D19077" t="s">
        <v>1</v>
      </c>
      <c r="E19077" s="144" t="s">
        <v>191</v>
      </c>
      <c r="F19077" s="144">
        <v>2065</v>
      </c>
      <c r="G19077" s="147">
        <v>77.197171055622803</v>
      </c>
      <c r="H19077" s="147">
        <v>83.258560000000003</v>
      </c>
      <c r="I19077" s="147">
        <v>89.669066666666666</v>
      </c>
      <c r="J19077" s="147">
        <v>96.052616000000015</v>
      </c>
      <c r="K19077" s="147">
        <v>102.43006399999997</v>
      </c>
    </row>
    <row r="19078" spans="2:11" x14ac:dyDescent="0.2">
      <c r="B19078" s="21" t="str">
        <f t="shared" si="297"/>
        <v>Smiths FallsWind2070RCP8.5</v>
      </c>
      <c r="C19078" t="s">
        <v>440</v>
      </c>
      <c r="D19078" t="s">
        <v>1</v>
      </c>
      <c r="E19078" s="144" t="s">
        <v>191</v>
      </c>
      <c r="F19078" s="144">
        <v>2070</v>
      </c>
      <c r="G19078" s="147">
        <v>77.174375119554142</v>
      </c>
      <c r="H19078" s="147">
        <v>83.204000000000008</v>
      </c>
      <c r="I19078" s="147">
        <v>89.566400000000002</v>
      </c>
      <c r="J19078" s="147">
        <v>95.917653333333348</v>
      </c>
      <c r="K19078" s="147">
        <v>102.25951999999998</v>
      </c>
    </row>
    <row r="19079" spans="2:11" x14ac:dyDescent="0.2">
      <c r="B19079" s="21" t="str">
        <f t="shared" si="297"/>
        <v>Smiths FallsWind2075RCP8.5</v>
      </c>
      <c r="C19079" t="s">
        <v>440</v>
      </c>
      <c r="D19079" t="s">
        <v>1</v>
      </c>
      <c r="E19079" s="144" t="s">
        <v>191</v>
      </c>
      <c r="F19079" s="144">
        <v>2075</v>
      </c>
      <c r="G19079" s="147">
        <v>77.207302582764427</v>
      </c>
      <c r="H19079" s="147">
        <v>83.234008000000003</v>
      </c>
      <c r="I19079" s="147">
        <v>89.592799999999997</v>
      </c>
      <c r="J19079" s="147">
        <v>95.942762666666681</v>
      </c>
      <c r="K19079" s="147">
        <v>102.282928</v>
      </c>
    </row>
    <row r="19080" spans="2:11" x14ac:dyDescent="0.2">
      <c r="B19080" s="21" t="str">
        <f t="shared" si="297"/>
        <v>Smiths FallsWind2080RCP8.5</v>
      </c>
      <c r="C19080" t="s">
        <v>440</v>
      </c>
      <c r="D19080" t="s">
        <v>1</v>
      </c>
      <c r="E19080" s="144" t="s">
        <v>191</v>
      </c>
      <c r="F19080" s="144">
        <v>2080</v>
      </c>
      <c r="G19080" s="147">
        <v>77.240230045974712</v>
      </c>
      <c r="H19080" s="147">
        <v>83.264016000000012</v>
      </c>
      <c r="I19080" s="147">
        <v>89.619199999999992</v>
      </c>
      <c r="J19080" s="147">
        <v>95.967872000000014</v>
      </c>
      <c r="K19080" s="147">
        <v>102.306336</v>
      </c>
    </row>
    <row r="19081" spans="2:11" x14ac:dyDescent="0.2">
      <c r="B19081" s="21" t="str">
        <f t="shared" si="297"/>
        <v>Smiths FallsWind2085RCP8.5</v>
      </c>
      <c r="C19081" t="s">
        <v>440</v>
      </c>
      <c r="D19081" t="s">
        <v>1</v>
      </c>
      <c r="E19081" s="144" t="s">
        <v>191</v>
      </c>
      <c r="F19081" s="144">
        <v>2085</v>
      </c>
      <c r="G19081" s="147">
        <v>77.266825304721493</v>
      </c>
      <c r="H19081" s="147">
        <v>83.304935999999998</v>
      </c>
      <c r="I19081" s="147">
        <v>89.676400000000001</v>
      </c>
      <c r="J19081" s="147">
        <v>96.033784000000011</v>
      </c>
      <c r="K19081" s="147">
        <v>102.38659200000001</v>
      </c>
    </row>
    <row r="19082" spans="2:11" x14ac:dyDescent="0.2">
      <c r="B19082" s="21" t="str">
        <f t="shared" si="297"/>
        <v>Smiths FallsWind2090RCP8.5</v>
      </c>
      <c r="C19082" t="s">
        <v>440</v>
      </c>
      <c r="D19082" t="s">
        <v>1</v>
      </c>
      <c r="E19082" s="144" t="s">
        <v>191</v>
      </c>
      <c r="F19082" s="144">
        <v>2090</v>
      </c>
      <c r="G19082" s="147">
        <v>77.29342056346826</v>
      </c>
      <c r="H19082" s="147">
        <v>83.345855999999998</v>
      </c>
      <c r="I19082" s="147">
        <v>89.73360000000001</v>
      </c>
      <c r="J19082" s="147">
        <v>96.099696000000009</v>
      </c>
      <c r="K19082" s="147">
        <v>102.466848</v>
      </c>
    </row>
    <row r="19083" spans="2:11" x14ac:dyDescent="0.2">
      <c r="B19083" s="21" t="str">
        <f t="shared" si="297"/>
        <v>Smiths FallsWind2095RCP8.5</v>
      </c>
      <c r="C19083" t="s">
        <v>440</v>
      </c>
      <c r="D19083" t="s">
        <v>1</v>
      </c>
      <c r="E19083" s="144" t="s">
        <v>191</v>
      </c>
      <c r="F19083" s="144">
        <v>2095</v>
      </c>
      <c r="G19083" s="147">
        <v>77.29342056346826</v>
      </c>
      <c r="H19083" s="147">
        <v>83.345855999999998</v>
      </c>
      <c r="I19083" s="147">
        <v>89.73360000000001</v>
      </c>
      <c r="J19083" s="147">
        <v>96.099696000000009</v>
      </c>
      <c r="K19083" s="147">
        <v>102.466848</v>
      </c>
    </row>
    <row r="19084" spans="2:11" x14ac:dyDescent="0.2">
      <c r="B19084" s="21" t="str">
        <f t="shared" ref="B19084:B19147" si="298">C19084&amp;D19084&amp;F19084&amp;E19084</f>
        <v>Smiths FallsWind2100RCP8.5</v>
      </c>
      <c r="C19084" t="s">
        <v>440</v>
      </c>
      <c r="D19084" t="s">
        <v>1</v>
      </c>
      <c r="E19084" s="144" t="s">
        <v>191</v>
      </c>
      <c r="F19084" s="144">
        <v>2100</v>
      </c>
      <c r="G19084" s="147">
        <v>77.29342056346826</v>
      </c>
      <c r="H19084" s="147">
        <v>83.345855999999998</v>
      </c>
      <c r="I19084" s="147">
        <v>89.73360000000001</v>
      </c>
      <c r="J19084" s="147">
        <v>96.099696000000009</v>
      </c>
      <c r="K19084" s="147">
        <v>102.466848</v>
      </c>
    </row>
    <row r="19085" spans="2:11" x14ac:dyDescent="0.2">
      <c r="B19085" s="21" t="str">
        <f t="shared" si="298"/>
        <v>SmithvilleIce Accretion2023RCP4.5</v>
      </c>
      <c r="C19085" t="s">
        <v>441</v>
      </c>
      <c r="D19085" t="s">
        <v>486</v>
      </c>
      <c r="E19085" s="144" t="s">
        <v>193</v>
      </c>
      <c r="F19085" s="144">
        <v>2023</v>
      </c>
      <c r="G19085" s="147">
        <v>22.022137874936249</v>
      </c>
      <c r="H19085" s="147">
        <v>26.427199999999999</v>
      </c>
      <c r="I19085" s="147">
        <v>32</v>
      </c>
      <c r="J19085" s="147">
        <v>36.26847999999999</v>
      </c>
      <c r="K19085" s="147">
        <v>40.521599999999999</v>
      </c>
    </row>
    <row r="19086" spans="2:11" x14ac:dyDescent="0.2">
      <c r="B19086" s="21" t="str">
        <f t="shared" si="298"/>
        <v>SmithvilleIce Accretion2025RCP4.5</v>
      </c>
      <c r="C19086" t="s">
        <v>441</v>
      </c>
      <c r="D19086" t="s">
        <v>486</v>
      </c>
      <c r="E19086" s="144" t="s">
        <v>193</v>
      </c>
      <c r="F19086" s="144">
        <v>2025</v>
      </c>
      <c r="G19086" s="147">
        <v>21.918224854966883</v>
      </c>
      <c r="H19086" s="147">
        <v>26.312106666666665</v>
      </c>
      <c r="I19086" s="147">
        <v>31.877333333333333</v>
      </c>
      <c r="J19086" s="147">
        <v>36.129866666666658</v>
      </c>
      <c r="K19086" s="147">
        <v>40.373759999999997</v>
      </c>
    </row>
    <row r="19087" spans="2:11" x14ac:dyDescent="0.2">
      <c r="B19087" s="21" t="str">
        <f t="shared" si="298"/>
        <v>SmithvilleIce Accretion2030RCP4.5</v>
      </c>
      <c r="C19087" t="s">
        <v>441</v>
      </c>
      <c r="D19087" t="s">
        <v>486</v>
      </c>
      <c r="E19087" s="144" t="s">
        <v>193</v>
      </c>
      <c r="F19087" s="144">
        <v>2030</v>
      </c>
      <c r="G19087" s="147">
        <v>21.814311834997518</v>
      </c>
      <c r="H19087" s="147">
        <v>26.197013333333331</v>
      </c>
      <c r="I19087" s="147">
        <v>31.754666666666665</v>
      </c>
      <c r="J19087" s="147">
        <v>35.991253333333326</v>
      </c>
      <c r="K19087" s="147">
        <v>40.225920000000002</v>
      </c>
    </row>
    <row r="19088" spans="2:11" x14ac:dyDescent="0.2">
      <c r="B19088" s="21" t="str">
        <f t="shared" si="298"/>
        <v>SmithvilleIce Accretion2035RCP4.5</v>
      </c>
      <c r="C19088" t="s">
        <v>441</v>
      </c>
      <c r="D19088" t="s">
        <v>486</v>
      </c>
      <c r="E19088" s="144" t="s">
        <v>193</v>
      </c>
      <c r="F19088" s="144">
        <v>2035</v>
      </c>
      <c r="G19088" s="147">
        <v>21.710398815028153</v>
      </c>
      <c r="H19088" s="147">
        <v>26.081919999999997</v>
      </c>
      <c r="I19088" s="147">
        <v>31.631999999999998</v>
      </c>
      <c r="J19088" s="147">
        <v>35.852639999999994</v>
      </c>
      <c r="K19088" s="147">
        <v>40.07808</v>
      </c>
    </row>
    <row r="19089" spans="2:11" x14ac:dyDescent="0.2">
      <c r="B19089" s="21" t="str">
        <f t="shared" si="298"/>
        <v>SmithvilleIce Accretion2040RCP4.5</v>
      </c>
      <c r="C19089" t="s">
        <v>441</v>
      </c>
      <c r="D19089" t="s">
        <v>486</v>
      </c>
      <c r="E19089" s="144" t="s">
        <v>193</v>
      </c>
      <c r="F19089" s="144">
        <v>2040</v>
      </c>
      <c r="G19089" s="147">
        <v>21.606485795058788</v>
      </c>
      <c r="H19089" s="147">
        <v>25.966826666666666</v>
      </c>
      <c r="I19089" s="147">
        <v>31.509333333333334</v>
      </c>
      <c r="J19089" s="147">
        <v>35.714026666666662</v>
      </c>
      <c r="K19089" s="147">
        <v>39.930239999999998</v>
      </c>
    </row>
    <row r="19090" spans="2:11" x14ac:dyDescent="0.2">
      <c r="B19090" s="21" t="str">
        <f t="shared" si="298"/>
        <v>SmithvilleIce Accretion2045RCP4.5</v>
      </c>
      <c r="C19090" t="s">
        <v>441</v>
      </c>
      <c r="D19090" t="s">
        <v>486</v>
      </c>
      <c r="E19090" s="144" t="s">
        <v>193</v>
      </c>
      <c r="F19090" s="144">
        <v>2045</v>
      </c>
      <c r="G19090" s="147">
        <v>21.502572775089423</v>
      </c>
      <c r="H19090" s="147">
        <v>25.851733333333332</v>
      </c>
      <c r="I19090" s="147">
        <v>31.386666666666667</v>
      </c>
      <c r="J19090" s="147">
        <v>35.57541333333333</v>
      </c>
      <c r="K19090" s="147">
        <v>39.782400000000003</v>
      </c>
    </row>
    <row r="19091" spans="2:11" x14ac:dyDescent="0.2">
      <c r="B19091" s="21" t="str">
        <f t="shared" si="298"/>
        <v>SmithvilleIce Accretion2050RCP4.5</v>
      </c>
      <c r="C19091" t="s">
        <v>441</v>
      </c>
      <c r="D19091" t="s">
        <v>486</v>
      </c>
      <c r="E19091" s="144" t="s">
        <v>193</v>
      </c>
      <c r="F19091" s="144">
        <v>2050</v>
      </c>
      <c r="G19091" s="147">
        <v>20.922144334974824</v>
      </c>
      <c r="H19091" s="147">
        <v>25.200127999999999</v>
      </c>
      <c r="I19091" s="147">
        <v>30.636800000000001</v>
      </c>
      <c r="J19091" s="147">
        <v>34.742528</v>
      </c>
      <c r="K19091" s="147">
        <v>38.876544000000003</v>
      </c>
    </row>
    <row r="19092" spans="2:11" x14ac:dyDescent="0.2">
      <c r="B19092" s="21" t="str">
        <f t="shared" si="298"/>
        <v>SmithvilleIce Accretion2055RCP4.5</v>
      </c>
      <c r="C19092" t="s">
        <v>441</v>
      </c>
      <c r="D19092" t="s">
        <v>486</v>
      </c>
      <c r="E19092" s="144" t="s">
        <v>193</v>
      </c>
      <c r="F19092" s="144">
        <v>2055</v>
      </c>
      <c r="G19092" s="147">
        <v>20.445628914829591</v>
      </c>
      <c r="H19092" s="147">
        <v>24.663615999999998</v>
      </c>
      <c r="I19092" s="147">
        <v>30.009599999999999</v>
      </c>
      <c r="J19092" s="147">
        <v>34.048255999999995</v>
      </c>
      <c r="K19092" s="147">
        <v>38.118527999999998</v>
      </c>
    </row>
    <row r="19093" spans="2:11" x14ac:dyDescent="0.2">
      <c r="B19093" s="21" t="str">
        <f t="shared" si="298"/>
        <v>SmithvilleIce Accretion2060RCP4.5</v>
      </c>
      <c r="C19093" t="s">
        <v>441</v>
      </c>
      <c r="D19093" t="s">
        <v>486</v>
      </c>
      <c r="E19093" s="144" t="s">
        <v>193</v>
      </c>
      <c r="F19093" s="144">
        <v>2060</v>
      </c>
      <c r="G19093" s="147">
        <v>19.969113494684358</v>
      </c>
      <c r="H19093" s="147">
        <v>24.127103999999999</v>
      </c>
      <c r="I19093" s="147">
        <v>29.382400000000001</v>
      </c>
      <c r="J19093" s="147">
        <v>33.353983999999997</v>
      </c>
      <c r="K19093" s="147">
        <v>37.360512</v>
      </c>
    </row>
    <row r="19094" spans="2:11" x14ac:dyDescent="0.2">
      <c r="B19094" s="21" t="str">
        <f t="shared" si="298"/>
        <v>SmithvilleIce Accretion2065RCP4.5</v>
      </c>
      <c r="C19094" t="s">
        <v>441</v>
      </c>
      <c r="D19094" t="s">
        <v>486</v>
      </c>
      <c r="E19094" s="144" t="s">
        <v>193</v>
      </c>
      <c r="F19094" s="144">
        <v>2065</v>
      </c>
      <c r="G19094" s="147">
        <v>19.492598074539124</v>
      </c>
      <c r="H19094" s="147">
        <v>23.590591999999997</v>
      </c>
      <c r="I19094" s="147">
        <v>28.755199999999999</v>
      </c>
      <c r="J19094" s="147">
        <v>32.659711999999999</v>
      </c>
      <c r="K19094" s="147">
        <v>36.602495999999995</v>
      </c>
    </row>
    <row r="19095" spans="2:11" x14ac:dyDescent="0.2">
      <c r="B19095" s="21" t="str">
        <f t="shared" si="298"/>
        <v>SmithvilleIce Accretion2070RCP4.5</v>
      </c>
      <c r="C19095" t="s">
        <v>441</v>
      </c>
      <c r="D19095" t="s">
        <v>486</v>
      </c>
      <c r="E19095" s="144" t="s">
        <v>193</v>
      </c>
      <c r="F19095" s="144">
        <v>2070</v>
      </c>
      <c r="G19095" s="147">
        <v>19.016082654393891</v>
      </c>
      <c r="H19095" s="147">
        <v>23.054079999999999</v>
      </c>
      <c r="I19095" s="147">
        <v>28.128</v>
      </c>
      <c r="J19095" s="147">
        <v>31.965439999999997</v>
      </c>
      <c r="K19095" s="147">
        <v>35.844479999999997</v>
      </c>
    </row>
    <row r="19096" spans="2:11" x14ac:dyDescent="0.2">
      <c r="B19096" s="21" t="str">
        <f t="shared" si="298"/>
        <v>SmithvilleIce Accretion2075RCP4.5</v>
      </c>
      <c r="C19096" t="s">
        <v>441</v>
      </c>
      <c r="D19096" t="s">
        <v>486</v>
      </c>
      <c r="E19096" s="144" t="s">
        <v>193</v>
      </c>
      <c r="F19096" s="144">
        <v>2075</v>
      </c>
      <c r="G19096" s="147">
        <v>18.837946048732121</v>
      </c>
      <c r="H19096" s="147">
        <v>22.86816</v>
      </c>
      <c r="I19096" s="147">
        <v>27.930666666666667</v>
      </c>
      <c r="J19096" s="147">
        <v>31.760533333333331</v>
      </c>
      <c r="K19096" s="147">
        <v>35.629439999999995</v>
      </c>
    </row>
    <row r="19097" spans="2:11" x14ac:dyDescent="0.2">
      <c r="B19097" s="21" t="str">
        <f t="shared" si="298"/>
        <v>SmithvilleIce Accretion2080RCP4.5</v>
      </c>
      <c r="C19097" t="s">
        <v>441</v>
      </c>
      <c r="D19097" t="s">
        <v>486</v>
      </c>
      <c r="E19097" s="144" t="s">
        <v>193</v>
      </c>
      <c r="F19097" s="144">
        <v>2080</v>
      </c>
      <c r="G19097" s="147">
        <v>18.659809443070351</v>
      </c>
      <c r="H19097" s="147">
        <v>22.68224</v>
      </c>
      <c r="I19097" s="147">
        <v>27.733333333333334</v>
      </c>
      <c r="J19097" s="147">
        <v>31.555626666666665</v>
      </c>
      <c r="K19097" s="147">
        <v>35.414400000000001</v>
      </c>
    </row>
    <row r="19098" spans="2:11" x14ac:dyDescent="0.2">
      <c r="B19098" s="21" t="str">
        <f t="shared" si="298"/>
        <v>SmithvilleIce Accretion2085RCP4.5</v>
      </c>
      <c r="C19098" t="s">
        <v>441</v>
      </c>
      <c r="D19098" t="s">
        <v>486</v>
      </c>
      <c r="E19098" s="144" t="s">
        <v>193</v>
      </c>
      <c r="F19098" s="144">
        <v>2085</v>
      </c>
      <c r="G19098" s="147">
        <v>18.481672837408581</v>
      </c>
      <c r="H19098" s="147">
        <v>22.496320000000001</v>
      </c>
      <c r="I19098" s="147">
        <v>27.536000000000001</v>
      </c>
      <c r="J19098" s="147">
        <v>31.350719999999995</v>
      </c>
      <c r="K19098" s="147">
        <v>35.199359999999999</v>
      </c>
    </row>
    <row r="19099" spans="2:11" x14ac:dyDescent="0.2">
      <c r="B19099" s="21" t="str">
        <f t="shared" si="298"/>
        <v>SmithvilleIce Accretion2090RCP4.5</v>
      </c>
      <c r="C19099" t="s">
        <v>441</v>
      </c>
      <c r="D19099" t="s">
        <v>486</v>
      </c>
      <c r="E19099" s="144" t="s">
        <v>193</v>
      </c>
      <c r="F19099" s="144">
        <v>2090</v>
      </c>
      <c r="G19099" s="147">
        <v>18.303536231746815</v>
      </c>
      <c r="H19099" s="147">
        <v>22.310400000000001</v>
      </c>
      <c r="I19099" s="147">
        <v>27.338666666666665</v>
      </c>
      <c r="J19099" s="147">
        <v>31.145813333333329</v>
      </c>
      <c r="K19099" s="147">
        <v>34.984319999999997</v>
      </c>
    </row>
    <row r="19100" spans="2:11" x14ac:dyDescent="0.2">
      <c r="B19100" s="21" t="str">
        <f t="shared" si="298"/>
        <v>SmithvilleIce Accretion2095RCP4.5</v>
      </c>
      <c r="C19100" t="s">
        <v>441</v>
      </c>
      <c r="D19100" t="s">
        <v>486</v>
      </c>
      <c r="E19100" s="144" t="s">
        <v>193</v>
      </c>
      <c r="F19100" s="144">
        <v>2095</v>
      </c>
      <c r="G19100" s="147">
        <v>18.125399626085045</v>
      </c>
      <c r="H19100" s="147">
        <v>22.124480000000002</v>
      </c>
      <c r="I19100" s="147">
        <v>27.141333333333332</v>
      </c>
      <c r="J19100" s="147">
        <v>30.940906666666663</v>
      </c>
      <c r="K19100" s="147">
        <v>34.769280000000002</v>
      </c>
    </row>
    <row r="19101" spans="2:11" x14ac:dyDescent="0.2">
      <c r="B19101" s="21" t="str">
        <f t="shared" si="298"/>
        <v>SmithvilleIce Accretion2100RCP4.5</v>
      </c>
      <c r="C19101" t="s">
        <v>441</v>
      </c>
      <c r="D19101" t="s">
        <v>486</v>
      </c>
      <c r="E19101" s="144" t="s">
        <v>193</v>
      </c>
      <c r="F19101" s="144">
        <v>2100</v>
      </c>
      <c r="G19101" s="147">
        <v>17.947263020423275</v>
      </c>
      <c r="H19101" s="147">
        <v>21.938560000000003</v>
      </c>
      <c r="I19101" s="147">
        <v>26.943999999999999</v>
      </c>
      <c r="J19101" s="147">
        <v>30.735999999999997</v>
      </c>
      <c r="K19101" s="147">
        <v>34.55424</v>
      </c>
    </row>
    <row r="19102" spans="2:11" x14ac:dyDescent="0.2">
      <c r="B19102" s="21" t="str">
        <f t="shared" si="298"/>
        <v>SmithvilleIce Accretion2023RCP6.0</v>
      </c>
      <c r="C19102" t="s">
        <v>441</v>
      </c>
      <c r="D19102" t="s">
        <v>486</v>
      </c>
      <c r="E19102" s="144" t="s">
        <v>192</v>
      </c>
      <c r="F19102" s="144">
        <v>2023</v>
      </c>
      <c r="G19102" s="147">
        <v>22.022137874936249</v>
      </c>
      <c r="H19102" s="147">
        <v>26.427199999999999</v>
      </c>
      <c r="I19102" s="147">
        <v>32</v>
      </c>
      <c r="J19102" s="147">
        <v>36.26847999999999</v>
      </c>
      <c r="K19102" s="147">
        <v>40.521599999999999</v>
      </c>
    </row>
    <row r="19103" spans="2:11" x14ac:dyDescent="0.2">
      <c r="B19103" s="21" t="str">
        <f t="shared" si="298"/>
        <v>SmithvilleIce Accretion2025RCP6.0</v>
      </c>
      <c r="C19103" t="s">
        <v>441</v>
      </c>
      <c r="D19103" t="s">
        <v>486</v>
      </c>
      <c r="E19103" s="144" t="s">
        <v>192</v>
      </c>
      <c r="F19103" s="144">
        <v>2025</v>
      </c>
      <c r="G19103" s="147">
        <v>21.918224854966883</v>
      </c>
      <c r="H19103" s="147">
        <v>26.312106666666665</v>
      </c>
      <c r="I19103" s="147">
        <v>31.877333333333333</v>
      </c>
      <c r="J19103" s="147">
        <v>36.129866666666658</v>
      </c>
      <c r="K19103" s="147">
        <v>40.373759999999997</v>
      </c>
    </row>
    <row r="19104" spans="2:11" x14ac:dyDescent="0.2">
      <c r="B19104" s="21" t="str">
        <f t="shared" si="298"/>
        <v>SmithvilleIce Accretion2030RCP6.0</v>
      </c>
      <c r="C19104" t="s">
        <v>441</v>
      </c>
      <c r="D19104" t="s">
        <v>486</v>
      </c>
      <c r="E19104" s="144" t="s">
        <v>192</v>
      </c>
      <c r="F19104" s="144">
        <v>2030</v>
      </c>
      <c r="G19104" s="147">
        <v>21.814311834997518</v>
      </c>
      <c r="H19104" s="147">
        <v>26.197013333333331</v>
      </c>
      <c r="I19104" s="147">
        <v>31.754666666666665</v>
      </c>
      <c r="J19104" s="147">
        <v>35.991253333333326</v>
      </c>
      <c r="K19104" s="147">
        <v>40.225920000000002</v>
      </c>
    </row>
    <row r="19105" spans="2:11" x14ac:dyDescent="0.2">
      <c r="B19105" s="21" t="str">
        <f t="shared" si="298"/>
        <v>SmithvilleIce Accretion2035RCP6.0</v>
      </c>
      <c r="C19105" t="s">
        <v>441</v>
      </c>
      <c r="D19105" t="s">
        <v>486</v>
      </c>
      <c r="E19105" s="144" t="s">
        <v>192</v>
      </c>
      <c r="F19105" s="144">
        <v>2035</v>
      </c>
      <c r="G19105" s="147">
        <v>21.710398815028153</v>
      </c>
      <c r="H19105" s="147">
        <v>26.081919999999997</v>
      </c>
      <c r="I19105" s="147">
        <v>31.631999999999998</v>
      </c>
      <c r="J19105" s="147">
        <v>35.852639999999994</v>
      </c>
      <c r="K19105" s="147">
        <v>40.07808</v>
      </c>
    </row>
    <row r="19106" spans="2:11" x14ac:dyDescent="0.2">
      <c r="B19106" s="21" t="str">
        <f t="shared" si="298"/>
        <v>SmithvilleIce Accretion2040RCP6.0</v>
      </c>
      <c r="C19106" t="s">
        <v>441</v>
      </c>
      <c r="D19106" t="s">
        <v>486</v>
      </c>
      <c r="E19106" s="144" t="s">
        <v>192</v>
      </c>
      <c r="F19106" s="144">
        <v>2040</v>
      </c>
      <c r="G19106" s="147">
        <v>21.606485795058788</v>
      </c>
      <c r="H19106" s="147">
        <v>25.966826666666666</v>
      </c>
      <c r="I19106" s="147">
        <v>31.509333333333334</v>
      </c>
      <c r="J19106" s="147">
        <v>35.714026666666662</v>
      </c>
      <c r="K19106" s="147">
        <v>39.930239999999998</v>
      </c>
    </row>
    <row r="19107" spans="2:11" x14ac:dyDescent="0.2">
      <c r="B19107" s="21" t="str">
        <f t="shared" si="298"/>
        <v>SmithvilleIce Accretion2045RCP6.0</v>
      </c>
      <c r="C19107" t="s">
        <v>441</v>
      </c>
      <c r="D19107" t="s">
        <v>486</v>
      </c>
      <c r="E19107" s="144" t="s">
        <v>192</v>
      </c>
      <c r="F19107" s="144">
        <v>2045</v>
      </c>
      <c r="G19107" s="147">
        <v>21.502572775089423</v>
      </c>
      <c r="H19107" s="147">
        <v>25.851733333333332</v>
      </c>
      <c r="I19107" s="147">
        <v>31.386666666666667</v>
      </c>
      <c r="J19107" s="147">
        <v>35.57541333333333</v>
      </c>
      <c r="K19107" s="147">
        <v>39.782400000000003</v>
      </c>
    </row>
    <row r="19108" spans="2:11" x14ac:dyDescent="0.2">
      <c r="B19108" s="21" t="str">
        <f t="shared" si="298"/>
        <v>SmithvilleIce Accretion2050RCP6.0</v>
      </c>
      <c r="C19108" t="s">
        <v>441</v>
      </c>
      <c r="D19108" t="s">
        <v>486</v>
      </c>
      <c r="E19108" s="144" t="s">
        <v>192</v>
      </c>
      <c r="F19108" s="144">
        <v>2050</v>
      </c>
      <c r="G19108" s="147">
        <v>20.922144334974824</v>
      </c>
      <c r="H19108" s="147">
        <v>25.200127999999999</v>
      </c>
      <c r="I19108" s="147">
        <v>30.636800000000001</v>
      </c>
      <c r="J19108" s="147">
        <v>34.742528</v>
      </c>
      <c r="K19108" s="147">
        <v>38.876544000000003</v>
      </c>
    </row>
    <row r="19109" spans="2:11" x14ac:dyDescent="0.2">
      <c r="B19109" s="21" t="str">
        <f t="shared" si="298"/>
        <v>SmithvilleIce Accretion2055RCP6.0</v>
      </c>
      <c r="C19109" t="s">
        <v>441</v>
      </c>
      <c r="D19109" t="s">
        <v>486</v>
      </c>
      <c r="E19109" s="144" t="s">
        <v>192</v>
      </c>
      <c r="F19109" s="144">
        <v>2055</v>
      </c>
      <c r="G19109" s="147">
        <v>20.445628914829591</v>
      </c>
      <c r="H19109" s="147">
        <v>24.663615999999998</v>
      </c>
      <c r="I19109" s="147">
        <v>30.009599999999999</v>
      </c>
      <c r="J19109" s="147">
        <v>34.048255999999995</v>
      </c>
      <c r="K19109" s="147">
        <v>38.118527999999998</v>
      </c>
    </row>
    <row r="19110" spans="2:11" x14ac:dyDescent="0.2">
      <c r="B19110" s="21" t="str">
        <f t="shared" si="298"/>
        <v>SmithvilleIce Accretion2060RCP6.0</v>
      </c>
      <c r="C19110" t="s">
        <v>441</v>
      </c>
      <c r="D19110" t="s">
        <v>486</v>
      </c>
      <c r="E19110" s="144" t="s">
        <v>192</v>
      </c>
      <c r="F19110" s="144">
        <v>2060</v>
      </c>
      <c r="G19110" s="147">
        <v>19.969113494684358</v>
      </c>
      <c r="H19110" s="147">
        <v>24.127103999999999</v>
      </c>
      <c r="I19110" s="147">
        <v>29.382400000000001</v>
      </c>
      <c r="J19110" s="147">
        <v>33.353983999999997</v>
      </c>
      <c r="K19110" s="147">
        <v>37.360512</v>
      </c>
    </row>
    <row r="19111" spans="2:11" x14ac:dyDescent="0.2">
      <c r="B19111" s="21" t="str">
        <f t="shared" si="298"/>
        <v>SmithvilleIce Accretion2065RCP6.0</v>
      </c>
      <c r="C19111" t="s">
        <v>441</v>
      </c>
      <c r="D19111" t="s">
        <v>486</v>
      </c>
      <c r="E19111" s="144" t="s">
        <v>192</v>
      </c>
      <c r="F19111" s="144">
        <v>2065</v>
      </c>
      <c r="G19111" s="147">
        <v>19.492598074539124</v>
      </c>
      <c r="H19111" s="147">
        <v>23.590591999999997</v>
      </c>
      <c r="I19111" s="147">
        <v>28.755199999999999</v>
      </c>
      <c r="J19111" s="147">
        <v>32.659711999999999</v>
      </c>
      <c r="K19111" s="147">
        <v>36.602495999999995</v>
      </c>
    </row>
    <row r="19112" spans="2:11" x14ac:dyDescent="0.2">
      <c r="B19112" s="21" t="str">
        <f t="shared" si="298"/>
        <v>SmithvilleIce Accretion2070RCP6.0</v>
      </c>
      <c r="C19112" t="s">
        <v>441</v>
      </c>
      <c r="D19112" t="s">
        <v>486</v>
      </c>
      <c r="E19112" s="144" t="s">
        <v>192</v>
      </c>
      <c r="F19112" s="144">
        <v>2070</v>
      </c>
      <c r="G19112" s="147">
        <v>19.016082654393891</v>
      </c>
      <c r="H19112" s="147">
        <v>23.054079999999999</v>
      </c>
      <c r="I19112" s="147">
        <v>28.128</v>
      </c>
      <c r="J19112" s="147">
        <v>31.965439999999997</v>
      </c>
      <c r="K19112" s="147">
        <v>35.844479999999997</v>
      </c>
    </row>
    <row r="19113" spans="2:11" x14ac:dyDescent="0.2">
      <c r="B19113" s="21" t="str">
        <f t="shared" si="298"/>
        <v>SmithvilleIce Accretion2075RCP6.0</v>
      </c>
      <c r="C19113" t="s">
        <v>441</v>
      </c>
      <c r="D19113" t="s">
        <v>486</v>
      </c>
      <c r="E19113" s="144" t="s">
        <v>192</v>
      </c>
      <c r="F19113" s="144">
        <v>2075</v>
      </c>
      <c r="G19113" s="147">
        <v>18.748877745901236</v>
      </c>
      <c r="H19113" s="147">
        <v>22.775199999999998</v>
      </c>
      <c r="I19113" s="147">
        <v>27.832000000000001</v>
      </c>
      <c r="J19113" s="147">
        <v>31.658079999999998</v>
      </c>
      <c r="K19113" s="147">
        <v>35.521919999999994</v>
      </c>
    </row>
    <row r="19114" spans="2:11" x14ac:dyDescent="0.2">
      <c r="B19114" s="21" t="str">
        <f t="shared" si="298"/>
        <v>SmithvilleIce Accretion2080RCP6.0</v>
      </c>
      <c r="C19114" t="s">
        <v>441</v>
      </c>
      <c r="D19114" t="s">
        <v>486</v>
      </c>
      <c r="E19114" s="144" t="s">
        <v>192</v>
      </c>
      <c r="F19114" s="144">
        <v>2080</v>
      </c>
      <c r="G19114" s="147">
        <v>18.481672837408581</v>
      </c>
      <c r="H19114" s="147">
        <v>22.496320000000001</v>
      </c>
      <c r="I19114" s="147">
        <v>27.536000000000001</v>
      </c>
      <c r="J19114" s="147">
        <v>31.350719999999995</v>
      </c>
      <c r="K19114" s="147">
        <v>35.199359999999999</v>
      </c>
    </row>
    <row r="19115" spans="2:11" x14ac:dyDescent="0.2">
      <c r="B19115" s="21" t="str">
        <f t="shared" si="298"/>
        <v>SmithvilleIce Accretion2085RCP6.0</v>
      </c>
      <c r="C19115" t="s">
        <v>441</v>
      </c>
      <c r="D19115" t="s">
        <v>486</v>
      </c>
      <c r="E19115" s="144" t="s">
        <v>192</v>
      </c>
      <c r="F19115" s="144">
        <v>2085</v>
      </c>
      <c r="G19115" s="147">
        <v>18.21446792891593</v>
      </c>
      <c r="H19115" s="147">
        <v>22.217440000000003</v>
      </c>
      <c r="I19115" s="147">
        <v>27.24</v>
      </c>
      <c r="J19115" s="147">
        <v>31.043359999999996</v>
      </c>
      <c r="K19115" s="147">
        <v>34.876800000000003</v>
      </c>
    </row>
    <row r="19116" spans="2:11" x14ac:dyDescent="0.2">
      <c r="B19116" s="21" t="str">
        <f t="shared" si="298"/>
        <v>SmithvilleIce Accretion2090RCP6.0</v>
      </c>
      <c r="C19116" t="s">
        <v>441</v>
      </c>
      <c r="D19116" t="s">
        <v>486</v>
      </c>
      <c r="E19116" s="144" t="s">
        <v>192</v>
      </c>
      <c r="F19116" s="144">
        <v>2090</v>
      </c>
      <c r="G19116" s="147">
        <v>17.219871880637715</v>
      </c>
      <c r="H19116" s="147">
        <v>21.106346666666667</v>
      </c>
      <c r="I19116" s="147">
        <v>25.973333333333333</v>
      </c>
      <c r="J19116" s="147">
        <v>29.66325333333333</v>
      </c>
      <c r="K19116" s="147">
        <v>33.358080000000001</v>
      </c>
    </row>
    <row r="19117" spans="2:11" x14ac:dyDescent="0.2">
      <c r="B19117" s="21" t="str">
        <f t="shared" si="298"/>
        <v>SmithvilleIce Accretion2095RCP6.0</v>
      </c>
      <c r="C19117" t="s">
        <v>441</v>
      </c>
      <c r="D19117" t="s">
        <v>486</v>
      </c>
      <c r="E19117" s="144" t="s">
        <v>192</v>
      </c>
      <c r="F19117" s="144">
        <v>2095</v>
      </c>
      <c r="G19117" s="147">
        <v>16.492480740852155</v>
      </c>
      <c r="H19117" s="147">
        <v>20.274133333333335</v>
      </c>
      <c r="I19117" s="147">
        <v>25.002666666666666</v>
      </c>
      <c r="J19117" s="147">
        <v>28.590506666666666</v>
      </c>
      <c r="K19117" s="147">
        <v>32.161920000000002</v>
      </c>
    </row>
    <row r="19118" spans="2:11" x14ac:dyDescent="0.2">
      <c r="B19118" s="21" t="str">
        <f t="shared" si="298"/>
        <v>SmithvilleIce Accretion2100RCP6.0</v>
      </c>
      <c r="C19118" t="s">
        <v>441</v>
      </c>
      <c r="D19118" t="s">
        <v>486</v>
      </c>
      <c r="E19118" s="144" t="s">
        <v>192</v>
      </c>
      <c r="F19118" s="144">
        <v>2100</v>
      </c>
      <c r="G19118" s="147">
        <v>15.765089601066597</v>
      </c>
      <c r="H19118" s="147">
        <v>19.44192</v>
      </c>
      <c r="I19118" s="147">
        <v>24.032</v>
      </c>
      <c r="J19118" s="147">
        <v>27.517759999999999</v>
      </c>
      <c r="K19118" s="147">
        <v>30.96576</v>
      </c>
    </row>
    <row r="19119" spans="2:11" x14ac:dyDescent="0.2">
      <c r="B19119" s="21" t="str">
        <f t="shared" si="298"/>
        <v>SmithvilleIce Accretion2023RCP8.5</v>
      </c>
      <c r="C19119" t="s">
        <v>441</v>
      </c>
      <c r="D19119" t="s">
        <v>486</v>
      </c>
      <c r="E19119" s="144" t="s">
        <v>191</v>
      </c>
      <c r="F19119" s="144">
        <v>2023</v>
      </c>
      <c r="G19119" s="147">
        <v>22.022137874936249</v>
      </c>
      <c r="H19119" s="147">
        <v>26.427199999999999</v>
      </c>
      <c r="I19119" s="147">
        <v>32</v>
      </c>
      <c r="J19119" s="147">
        <v>36.26847999999999</v>
      </c>
      <c r="K19119" s="147">
        <v>40.521599999999999</v>
      </c>
    </row>
    <row r="19120" spans="2:11" x14ac:dyDescent="0.2">
      <c r="B19120" s="21" t="str">
        <f t="shared" si="298"/>
        <v>SmithvilleIce Accretion2025RCP8.5</v>
      </c>
      <c r="C19120" t="s">
        <v>441</v>
      </c>
      <c r="D19120" t="s">
        <v>486</v>
      </c>
      <c r="E19120" s="144" t="s">
        <v>191</v>
      </c>
      <c r="F19120" s="144">
        <v>2025</v>
      </c>
      <c r="G19120" s="147">
        <v>21.814311834997518</v>
      </c>
      <c r="H19120" s="147">
        <v>26.197013333333331</v>
      </c>
      <c r="I19120" s="147">
        <v>31.754666666666665</v>
      </c>
      <c r="J19120" s="147">
        <v>35.991253333333326</v>
      </c>
      <c r="K19120" s="147">
        <v>40.225920000000002</v>
      </c>
    </row>
    <row r="19121" spans="2:11" x14ac:dyDescent="0.2">
      <c r="B19121" s="21" t="str">
        <f t="shared" si="298"/>
        <v>SmithvilleIce Accretion2030RCP8.5</v>
      </c>
      <c r="C19121" t="s">
        <v>441</v>
      </c>
      <c r="D19121" t="s">
        <v>486</v>
      </c>
      <c r="E19121" s="144" t="s">
        <v>191</v>
      </c>
      <c r="F19121" s="144">
        <v>2030</v>
      </c>
      <c r="G19121" s="147">
        <v>21.606485795058788</v>
      </c>
      <c r="H19121" s="147">
        <v>25.966826666666666</v>
      </c>
      <c r="I19121" s="147">
        <v>31.509333333333334</v>
      </c>
      <c r="J19121" s="147">
        <v>35.714026666666662</v>
      </c>
      <c r="K19121" s="147">
        <v>39.930239999999998</v>
      </c>
    </row>
    <row r="19122" spans="2:11" x14ac:dyDescent="0.2">
      <c r="B19122" s="21" t="str">
        <f t="shared" si="298"/>
        <v>SmithvilleIce Accretion2035RCP8.5</v>
      </c>
      <c r="C19122" t="s">
        <v>441</v>
      </c>
      <c r="D19122" t="s">
        <v>486</v>
      </c>
      <c r="E19122" s="144" t="s">
        <v>191</v>
      </c>
      <c r="F19122" s="144">
        <v>2035</v>
      </c>
      <c r="G19122" s="147">
        <v>21.398659755120057</v>
      </c>
      <c r="H19122" s="147">
        <v>25.736639999999998</v>
      </c>
      <c r="I19122" s="147">
        <v>31.263999999999999</v>
      </c>
      <c r="J19122" s="147">
        <v>35.436799999999998</v>
      </c>
      <c r="K19122" s="147">
        <v>39.63456</v>
      </c>
    </row>
    <row r="19123" spans="2:11" x14ac:dyDescent="0.2">
      <c r="B19123" s="21" t="str">
        <f t="shared" si="298"/>
        <v>SmithvilleIce Accretion2040RCP8.5</v>
      </c>
      <c r="C19123" t="s">
        <v>441</v>
      </c>
      <c r="D19123" t="s">
        <v>486</v>
      </c>
      <c r="E19123" s="144" t="s">
        <v>191</v>
      </c>
      <c r="F19123" s="144">
        <v>2040</v>
      </c>
      <c r="G19123" s="147">
        <v>20.604467388211336</v>
      </c>
      <c r="H19123" s="147">
        <v>24.842453333333331</v>
      </c>
      <c r="I19123" s="147">
        <v>30.218666666666667</v>
      </c>
      <c r="J19123" s="147">
        <v>34.279679999999999</v>
      </c>
      <c r="K19123" s="147">
        <v>38.371200000000002</v>
      </c>
    </row>
    <row r="19124" spans="2:11" x14ac:dyDescent="0.2">
      <c r="B19124" s="21" t="str">
        <f t="shared" si="298"/>
        <v>SmithvilleIce Accretion2045RCP8.5</v>
      </c>
      <c r="C19124" t="s">
        <v>441</v>
      </c>
      <c r="D19124" t="s">
        <v>486</v>
      </c>
      <c r="E19124" s="144" t="s">
        <v>191</v>
      </c>
      <c r="F19124" s="144">
        <v>2045</v>
      </c>
      <c r="G19124" s="147">
        <v>19.810275021302612</v>
      </c>
      <c r="H19124" s="147">
        <v>23.948266666666665</v>
      </c>
      <c r="I19124" s="147">
        <v>29.173333333333332</v>
      </c>
      <c r="J19124" s="147">
        <v>33.12256</v>
      </c>
      <c r="K19124" s="147">
        <v>37.107839999999996</v>
      </c>
    </row>
    <row r="19125" spans="2:11" x14ac:dyDescent="0.2">
      <c r="B19125" s="21" t="str">
        <f t="shared" si="298"/>
        <v>SmithvilleIce Accretion2050RCP8.5</v>
      </c>
      <c r="C19125" t="s">
        <v>441</v>
      </c>
      <c r="D19125" t="s">
        <v>486</v>
      </c>
      <c r="E19125" s="144" t="s">
        <v>191</v>
      </c>
      <c r="F19125" s="144">
        <v>2050</v>
      </c>
      <c r="G19125" s="147">
        <v>18.659809443070351</v>
      </c>
      <c r="H19125" s="147">
        <v>22.68224</v>
      </c>
      <c r="I19125" s="147">
        <v>27.733333333333334</v>
      </c>
      <c r="J19125" s="147">
        <v>31.555626666666665</v>
      </c>
      <c r="K19125" s="147">
        <v>35.414400000000001</v>
      </c>
    </row>
    <row r="19126" spans="2:11" x14ac:dyDescent="0.2">
      <c r="B19126" s="21" t="str">
        <f t="shared" si="298"/>
        <v>SmithvilleIce Accretion2055RCP8.5</v>
      </c>
      <c r="C19126" t="s">
        <v>441</v>
      </c>
      <c r="D19126" t="s">
        <v>486</v>
      </c>
      <c r="E19126" s="144" t="s">
        <v>191</v>
      </c>
      <c r="F19126" s="144">
        <v>2055</v>
      </c>
      <c r="G19126" s="147">
        <v>18.303536231746815</v>
      </c>
      <c r="H19126" s="147">
        <v>22.310400000000001</v>
      </c>
      <c r="I19126" s="147">
        <v>27.338666666666665</v>
      </c>
      <c r="J19126" s="147">
        <v>31.145813333333329</v>
      </c>
      <c r="K19126" s="147">
        <v>34.984319999999997</v>
      </c>
    </row>
    <row r="19127" spans="2:11" x14ac:dyDescent="0.2">
      <c r="B19127" s="21" t="str">
        <f t="shared" si="298"/>
        <v>SmithvilleIce Accretion2060RCP8.5</v>
      </c>
      <c r="C19127" t="s">
        <v>441</v>
      </c>
      <c r="D19127" t="s">
        <v>486</v>
      </c>
      <c r="E19127" s="144" t="s">
        <v>191</v>
      </c>
      <c r="F19127" s="144">
        <v>2060</v>
      </c>
      <c r="G19127" s="147">
        <v>17.219871880637715</v>
      </c>
      <c r="H19127" s="147">
        <v>21.106346666666667</v>
      </c>
      <c r="I19127" s="147">
        <v>25.973333333333333</v>
      </c>
      <c r="J19127" s="147">
        <v>29.66325333333333</v>
      </c>
      <c r="K19127" s="147">
        <v>33.358080000000001</v>
      </c>
    </row>
    <row r="19128" spans="2:11" x14ac:dyDescent="0.2">
      <c r="B19128" s="21" t="str">
        <f t="shared" si="298"/>
        <v>SmithvilleIce Accretion2065RCP8.5</v>
      </c>
      <c r="C19128" t="s">
        <v>441</v>
      </c>
      <c r="D19128" t="s">
        <v>486</v>
      </c>
      <c r="E19128" s="144" t="s">
        <v>191</v>
      </c>
      <c r="F19128" s="144">
        <v>2065</v>
      </c>
      <c r="G19128" s="147">
        <v>16.492480740852155</v>
      </c>
      <c r="H19128" s="147">
        <v>20.274133333333335</v>
      </c>
      <c r="I19128" s="147">
        <v>25.002666666666666</v>
      </c>
      <c r="J19128" s="147">
        <v>28.590506666666666</v>
      </c>
      <c r="K19128" s="147">
        <v>32.161920000000002</v>
      </c>
    </row>
    <row r="19129" spans="2:11" x14ac:dyDescent="0.2">
      <c r="B19129" s="21" t="str">
        <f t="shared" si="298"/>
        <v>SmithvilleIce Accretion2070RCP8.5</v>
      </c>
      <c r="C19129" t="s">
        <v>441</v>
      </c>
      <c r="D19129" t="s">
        <v>486</v>
      </c>
      <c r="E19129" s="144" t="s">
        <v>191</v>
      </c>
      <c r="F19129" s="144">
        <v>2070</v>
      </c>
      <c r="G19129" s="147">
        <v>15.401394031173819</v>
      </c>
      <c r="H19129" s="147">
        <v>19.025813333333332</v>
      </c>
      <c r="I19129" s="147">
        <v>23.562666666666669</v>
      </c>
      <c r="J19129" s="147">
        <v>26.999466666666663</v>
      </c>
      <c r="K19129" s="147">
        <v>30.40128</v>
      </c>
    </row>
    <row r="19130" spans="2:11" x14ac:dyDescent="0.2">
      <c r="B19130" s="21" t="str">
        <f t="shared" si="298"/>
        <v>SmithvilleIce Accretion2075RCP8.5</v>
      </c>
      <c r="C19130" t="s">
        <v>441</v>
      </c>
      <c r="D19130" t="s">
        <v>486</v>
      </c>
      <c r="E19130" s="144" t="s">
        <v>191</v>
      </c>
      <c r="F19130" s="144">
        <v>2075</v>
      </c>
      <c r="G19130" s="147">
        <v>15.037698461281039</v>
      </c>
      <c r="H19130" s="147">
        <v>18.609706666666668</v>
      </c>
      <c r="I19130" s="147">
        <v>23.093333333333334</v>
      </c>
      <c r="J19130" s="147">
        <v>26.481173333333331</v>
      </c>
      <c r="K19130" s="147">
        <v>29.8368</v>
      </c>
    </row>
    <row r="19131" spans="2:11" x14ac:dyDescent="0.2">
      <c r="B19131" s="21" t="str">
        <f t="shared" si="298"/>
        <v>SmithvilleIce Accretion2080RCP8.5</v>
      </c>
      <c r="C19131" t="s">
        <v>441</v>
      </c>
      <c r="D19131" t="s">
        <v>486</v>
      </c>
      <c r="E19131" s="144" t="s">
        <v>191</v>
      </c>
      <c r="F19131" s="144">
        <v>2080</v>
      </c>
      <c r="G19131" s="147">
        <v>14.674002891388261</v>
      </c>
      <c r="H19131" s="147">
        <v>18.1936</v>
      </c>
      <c r="I19131" s="147">
        <v>22.624000000000002</v>
      </c>
      <c r="J19131" s="147">
        <v>25.962879999999995</v>
      </c>
      <c r="K19131" s="147">
        <v>29.272320000000001</v>
      </c>
    </row>
    <row r="19132" spans="2:11" x14ac:dyDescent="0.2">
      <c r="B19132" s="21" t="str">
        <f t="shared" si="298"/>
        <v>SmithvilleIce Accretion2085RCP8.5</v>
      </c>
      <c r="C19132" t="s">
        <v>441</v>
      </c>
      <c r="D19132" t="s">
        <v>486</v>
      </c>
      <c r="E19132" s="144" t="s">
        <v>191</v>
      </c>
      <c r="F19132" s="144">
        <v>2085</v>
      </c>
      <c r="G19132" s="147">
        <v>13.850121090202576</v>
      </c>
      <c r="H19132" s="147">
        <v>17.224160000000001</v>
      </c>
      <c r="I19132" s="147">
        <v>21.456000000000003</v>
      </c>
      <c r="J19132" s="147">
        <v>24.643039999999999</v>
      </c>
      <c r="K19132" s="147">
        <v>27.800640000000001</v>
      </c>
    </row>
    <row r="19133" spans="2:11" x14ac:dyDescent="0.2">
      <c r="B19133" s="21" t="str">
        <f t="shared" si="298"/>
        <v>SmithvilleIce Accretion2090RCP8.5</v>
      </c>
      <c r="C19133" t="s">
        <v>441</v>
      </c>
      <c r="D19133" t="s">
        <v>486</v>
      </c>
      <c r="E19133" s="144" t="s">
        <v>191</v>
      </c>
      <c r="F19133" s="144">
        <v>2090</v>
      </c>
      <c r="G19133" s="147">
        <v>13.026239289016891</v>
      </c>
      <c r="H19133" s="147">
        <v>16.254720000000002</v>
      </c>
      <c r="I19133" s="147">
        <v>20.288</v>
      </c>
      <c r="J19133" s="147">
        <v>23.3232</v>
      </c>
      <c r="K19133" s="147">
        <v>26.328960000000002</v>
      </c>
    </row>
    <row r="19134" spans="2:11" x14ac:dyDescent="0.2">
      <c r="B19134" s="21" t="str">
        <f t="shared" si="298"/>
        <v>SmithvilleIce Accretion2095RCP8.5</v>
      </c>
      <c r="C19134" t="s">
        <v>441</v>
      </c>
      <c r="D19134" t="s">
        <v>486</v>
      </c>
      <c r="E19134" s="144" t="s">
        <v>191</v>
      </c>
      <c r="F19134" s="144">
        <v>2095</v>
      </c>
      <c r="G19134" s="147">
        <v>13.026239289016891</v>
      </c>
      <c r="H19134" s="147">
        <v>16.254720000000002</v>
      </c>
      <c r="I19134" s="147">
        <v>20.288</v>
      </c>
      <c r="J19134" s="147">
        <v>23.3232</v>
      </c>
      <c r="K19134" s="147">
        <v>26.328960000000002</v>
      </c>
    </row>
    <row r="19135" spans="2:11" x14ac:dyDescent="0.2">
      <c r="B19135" s="21" t="str">
        <f t="shared" si="298"/>
        <v>SmithvilleIce Accretion2100RCP8.5</v>
      </c>
      <c r="C19135" t="s">
        <v>441</v>
      </c>
      <c r="D19135" t="s">
        <v>486</v>
      </c>
      <c r="E19135" s="144" t="s">
        <v>191</v>
      </c>
      <c r="F19135" s="144">
        <v>2100</v>
      </c>
      <c r="G19135" s="147">
        <v>13.026239289016891</v>
      </c>
      <c r="H19135" s="147">
        <v>16.254720000000002</v>
      </c>
      <c r="I19135" s="147">
        <v>20.288</v>
      </c>
      <c r="J19135" s="147">
        <v>23.3232</v>
      </c>
      <c r="K19135" s="147">
        <v>26.328960000000002</v>
      </c>
    </row>
    <row r="19136" spans="2:11" x14ac:dyDescent="0.2">
      <c r="B19136" s="21" t="str">
        <f t="shared" si="298"/>
        <v>SmithvilleWind2023RCP4.5</v>
      </c>
      <c r="C19136" t="s">
        <v>441</v>
      </c>
      <c r="D19136" t="s">
        <v>1</v>
      </c>
      <c r="E19136" s="144" t="s">
        <v>193</v>
      </c>
      <c r="F19136" s="144">
        <v>2023</v>
      </c>
      <c r="G19136" s="147">
        <v>88.110005879804504</v>
      </c>
      <c r="H19136" s="147">
        <v>95.122911000000002</v>
      </c>
      <c r="I19136" s="147">
        <v>102.5655</v>
      </c>
      <c r="J19136" s="147">
        <v>109.96122500000001</v>
      </c>
      <c r="K19136" s="147">
        <v>117.35068800000001</v>
      </c>
    </row>
    <row r="19137" spans="2:11" x14ac:dyDescent="0.2">
      <c r="B19137" s="21" t="str">
        <f t="shared" si="298"/>
        <v>SmithvilleWind2025RCP4.5</v>
      </c>
      <c r="C19137" t="s">
        <v>441</v>
      </c>
      <c r="D19137" t="s">
        <v>1</v>
      </c>
      <c r="E19137" s="144" t="s">
        <v>193</v>
      </c>
      <c r="F19137" s="144">
        <v>2025</v>
      </c>
      <c r="G19137" s="147">
        <v>88.080935304767451</v>
      </c>
      <c r="H19137" s="147">
        <v>95.093166499999995</v>
      </c>
      <c r="I19137" s="147">
        <v>102.53351666666667</v>
      </c>
      <c r="J19137" s="147">
        <v>109.92700283333335</v>
      </c>
      <c r="K19137" s="147">
        <v>117.314227</v>
      </c>
    </row>
    <row r="19138" spans="2:11" x14ac:dyDescent="0.2">
      <c r="B19138" s="21" t="str">
        <f t="shared" si="298"/>
        <v>SmithvilleWind2030RCP4.5</v>
      </c>
      <c r="C19138" t="s">
        <v>441</v>
      </c>
      <c r="D19138" t="s">
        <v>1</v>
      </c>
      <c r="E19138" s="144" t="s">
        <v>193</v>
      </c>
      <c r="F19138" s="144">
        <v>2030</v>
      </c>
      <c r="G19138" s="147">
        <v>88.051864729730397</v>
      </c>
      <c r="H19138" s="147">
        <v>95.063422000000003</v>
      </c>
      <c r="I19138" s="147">
        <v>102.50153333333334</v>
      </c>
      <c r="J19138" s="147">
        <v>109.89278066666668</v>
      </c>
      <c r="K19138" s="147">
        <v>117.277766</v>
      </c>
    </row>
    <row r="19139" spans="2:11" x14ac:dyDescent="0.2">
      <c r="B19139" s="21" t="str">
        <f t="shared" si="298"/>
        <v>SmithvilleWind2035RCP4.5</v>
      </c>
      <c r="C19139" t="s">
        <v>441</v>
      </c>
      <c r="D19139" t="s">
        <v>1</v>
      </c>
      <c r="E19139" s="144" t="s">
        <v>193</v>
      </c>
      <c r="F19139" s="144">
        <v>2035</v>
      </c>
      <c r="G19139" s="147">
        <v>88.022794154693344</v>
      </c>
      <c r="H19139" s="147">
        <v>95.03367750000001</v>
      </c>
      <c r="I19139" s="147">
        <v>102.46955</v>
      </c>
      <c r="J19139" s="147">
        <v>109.85855850000002</v>
      </c>
      <c r="K19139" s="147">
        <v>117.24130500000001</v>
      </c>
    </row>
    <row r="19140" spans="2:11" x14ac:dyDescent="0.2">
      <c r="B19140" s="21" t="str">
        <f t="shared" si="298"/>
        <v>SmithvilleWind2040RCP4.5</v>
      </c>
      <c r="C19140" t="s">
        <v>441</v>
      </c>
      <c r="D19140" t="s">
        <v>1</v>
      </c>
      <c r="E19140" s="144" t="s">
        <v>193</v>
      </c>
      <c r="F19140" s="144">
        <v>2040</v>
      </c>
      <c r="G19140" s="147">
        <v>87.99372357965629</v>
      </c>
      <c r="H19140" s="147">
        <v>95.003933000000004</v>
      </c>
      <c r="I19140" s="147">
        <v>102.43756666666667</v>
      </c>
      <c r="J19140" s="147">
        <v>109.82433633333335</v>
      </c>
      <c r="K19140" s="147">
        <v>117.20484400000001</v>
      </c>
    </row>
    <row r="19141" spans="2:11" x14ac:dyDescent="0.2">
      <c r="B19141" s="21" t="str">
        <f t="shared" si="298"/>
        <v>SmithvilleWind2045RCP4.5</v>
      </c>
      <c r="C19141" t="s">
        <v>441</v>
      </c>
      <c r="D19141" t="s">
        <v>1</v>
      </c>
      <c r="E19141" s="144" t="s">
        <v>193</v>
      </c>
      <c r="F19141" s="144">
        <v>2045</v>
      </c>
      <c r="G19141" s="147">
        <v>87.964653004619237</v>
      </c>
      <c r="H19141" s="147">
        <v>94.974188499999997</v>
      </c>
      <c r="I19141" s="147">
        <v>102.40558333333334</v>
      </c>
      <c r="J19141" s="147">
        <v>109.79011416666668</v>
      </c>
      <c r="K19141" s="147">
        <v>117.16838300000001</v>
      </c>
    </row>
    <row r="19142" spans="2:11" x14ac:dyDescent="0.2">
      <c r="B19142" s="21" t="str">
        <f t="shared" si="298"/>
        <v>SmithvilleWind2050RCP4.5</v>
      </c>
      <c r="C19142" t="s">
        <v>441</v>
      </c>
      <c r="D19142" t="s">
        <v>1</v>
      </c>
      <c r="E19142" s="144" t="s">
        <v>193</v>
      </c>
      <c r="F19142" s="144">
        <v>2050</v>
      </c>
      <c r="G19142" s="147">
        <v>87.993142168155558</v>
      </c>
      <c r="H19142" s="147">
        <v>95.017709400000001</v>
      </c>
      <c r="I19142" s="147">
        <v>102.46854</v>
      </c>
      <c r="J19142" s="147">
        <v>109.86612340000002</v>
      </c>
      <c r="K19142" s="147">
        <v>117.2608788</v>
      </c>
    </row>
    <row r="19143" spans="2:11" x14ac:dyDescent="0.2">
      <c r="B19143" s="21" t="str">
        <f t="shared" si="298"/>
        <v>SmithvilleWind2055RCP4.5</v>
      </c>
      <c r="C19143" t="s">
        <v>441</v>
      </c>
      <c r="D19143" t="s">
        <v>1</v>
      </c>
      <c r="E19143" s="144" t="s">
        <v>193</v>
      </c>
      <c r="F19143" s="144">
        <v>2055</v>
      </c>
      <c r="G19143" s="147">
        <v>88.050701906728918</v>
      </c>
      <c r="H19143" s="147">
        <v>95.090974799999998</v>
      </c>
      <c r="I19143" s="147">
        <v>102.56348</v>
      </c>
      <c r="J19143" s="147">
        <v>109.97635480000001</v>
      </c>
      <c r="K19143" s="147">
        <v>117.3898356</v>
      </c>
    </row>
    <row r="19144" spans="2:11" x14ac:dyDescent="0.2">
      <c r="B19144" s="21" t="str">
        <f t="shared" si="298"/>
        <v>SmithvilleWind2060RCP4.5</v>
      </c>
      <c r="C19144" t="s">
        <v>441</v>
      </c>
      <c r="D19144" t="s">
        <v>1</v>
      </c>
      <c r="E19144" s="144" t="s">
        <v>193</v>
      </c>
      <c r="F19144" s="144">
        <v>2060</v>
      </c>
      <c r="G19144" s="147">
        <v>88.108261645302292</v>
      </c>
      <c r="H19144" s="147">
        <v>95.164240200000009</v>
      </c>
      <c r="I19144" s="147">
        <v>102.65842000000001</v>
      </c>
      <c r="J19144" s="147">
        <v>110.08658620000001</v>
      </c>
      <c r="K19144" s="147">
        <v>117.51879239999998</v>
      </c>
    </row>
    <row r="19145" spans="2:11" x14ac:dyDescent="0.2">
      <c r="B19145" s="21" t="str">
        <f t="shared" si="298"/>
        <v>SmithvilleWind2065RCP4.5</v>
      </c>
      <c r="C19145" t="s">
        <v>441</v>
      </c>
      <c r="D19145" t="s">
        <v>1</v>
      </c>
      <c r="E19145" s="144" t="s">
        <v>193</v>
      </c>
      <c r="F19145" s="144">
        <v>2065</v>
      </c>
      <c r="G19145" s="147">
        <v>88.165821383875652</v>
      </c>
      <c r="H19145" s="147">
        <v>95.237505600000006</v>
      </c>
      <c r="I19145" s="147">
        <v>102.75336</v>
      </c>
      <c r="J19145" s="147">
        <v>110.1968176</v>
      </c>
      <c r="K19145" s="147">
        <v>117.64774919999998</v>
      </c>
    </row>
    <row r="19146" spans="2:11" x14ac:dyDescent="0.2">
      <c r="B19146" s="21" t="str">
        <f t="shared" si="298"/>
        <v>SmithvilleWind2070RCP4.5</v>
      </c>
      <c r="C19146" t="s">
        <v>441</v>
      </c>
      <c r="D19146" t="s">
        <v>1</v>
      </c>
      <c r="E19146" s="144" t="s">
        <v>193</v>
      </c>
      <c r="F19146" s="144">
        <v>2070</v>
      </c>
      <c r="G19146" s="147">
        <v>88.223381122449027</v>
      </c>
      <c r="H19146" s="147">
        <v>95.310771000000003</v>
      </c>
      <c r="I19146" s="147">
        <v>102.84829999999999</v>
      </c>
      <c r="J19146" s="147">
        <v>110.30704900000001</v>
      </c>
      <c r="K19146" s="147">
        <v>117.77670599999998</v>
      </c>
    </row>
    <row r="19147" spans="2:11" x14ac:dyDescent="0.2">
      <c r="B19147" s="21" t="str">
        <f t="shared" si="298"/>
        <v>SmithvilleWind2075RCP4.5</v>
      </c>
      <c r="C19147" t="s">
        <v>441</v>
      </c>
      <c r="D19147" t="s">
        <v>1</v>
      </c>
      <c r="E19147" s="144" t="s">
        <v>193</v>
      </c>
      <c r="F19147" s="144">
        <v>2075</v>
      </c>
      <c r="G19147" s="147">
        <v>88.304778732552776</v>
      </c>
      <c r="H19147" s="147">
        <v>95.425052500000007</v>
      </c>
      <c r="I19147" s="147">
        <v>103.00485</v>
      </c>
      <c r="J19147" s="147">
        <v>110.49797266666667</v>
      </c>
      <c r="K19147" s="147">
        <v>118.00506699999997</v>
      </c>
    </row>
    <row r="19148" spans="2:11" x14ac:dyDescent="0.2">
      <c r="B19148" s="21" t="str">
        <f t="shared" ref="B19148:B19211" si="299">C19148&amp;D19148&amp;F19148&amp;E19148</f>
        <v>SmithvilleWind2080RCP4.5</v>
      </c>
      <c r="C19148" t="s">
        <v>441</v>
      </c>
      <c r="D19148" t="s">
        <v>1</v>
      </c>
      <c r="E19148" s="144" t="s">
        <v>193</v>
      </c>
      <c r="F19148" s="144">
        <v>2080</v>
      </c>
      <c r="G19148" s="147">
        <v>88.386176342656526</v>
      </c>
      <c r="H19148" s="147">
        <v>95.539334000000011</v>
      </c>
      <c r="I19148" s="147">
        <v>103.1614</v>
      </c>
      <c r="J19148" s="147">
        <v>110.68889633333335</v>
      </c>
      <c r="K19148" s="147">
        <v>118.23342799999998</v>
      </c>
    </row>
    <row r="19149" spans="2:11" x14ac:dyDescent="0.2">
      <c r="B19149" s="21" t="str">
        <f t="shared" si="299"/>
        <v>SmithvilleWind2085RCP4.5</v>
      </c>
      <c r="C19149" t="s">
        <v>441</v>
      </c>
      <c r="D19149" t="s">
        <v>1</v>
      </c>
      <c r="E19149" s="144" t="s">
        <v>193</v>
      </c>
      <c r="F19149" s="144">
        <v>2085</v>
      </c>
      <c r="G19149" s="147">
        <v>88.467573952760276</v>
      </c>
      <c r="H19149" s="147">
        <v>95.653615500000001</v>
      </c>
      <c r="I19149" s="147">
        <v>103.31795</v>
      </c>
      <c r="J19149" s="147">
        <v>110.87982000000001</v>
      </c>
      <c r="K19149" s="147">
        <v>118.46178899999998</v>
      </c>
    </row>
    <row r="19150" spans="2:11" x14ac:dyDescent="0.2">
      <c r="B19150" s="21" t="str">
        <f t="shared" si="299"/>
        <v>SmithvilleWind2090RCP4.5</v>
      </c>
      <c r="C19150" t="s">
        <v>441</v>
      </c>
      <c r="D19150" t="s">
        <v>1</v>
      </c>
      <c r="E19150" s="144" t="s">
        <v>193</v>
      </c>
      <c r="F19150" s="144">
        <v>2090</v>
      </c>
      <c r="G19150" s="147">
        <v>88.548971562864025</v>
      </c>
      <c r="H19150" s="147">
        <v>95.767897000000005</v>
      </c>
      <c r="I19150" s="147">
        <v>103.47450000000001</v>
      </c>
      <c r="J19150" s="147">
        <v>111.07074366666667</v>
      </c>
      <c r="K19150" s="147">
        <v>118.69014999999997</v>
      </c>
    </row>
    <row r="19151" spans="2:11" x14ac:dyDescent="0.2">
      <c r="B19151" s="21" t="str">
        <f t="shared" si="299"/>
        <v>SmithvilleWind2095RCP4.5</v>
      </c>
      <c r="C19151" t="s">
        <v>441</v>
      </c>
      <c r="D19151" t="s">
        <v>1</v>
      </c>
      <c r="E19151" s="144" t="s">
        <v>193</v>
      </c>
      <c r="F19151" s="144">
        <v>2095</v>
      </c>
      <c r="G19151" s="147">
        <v>88.630369172967775</v>
      </c>
      <c r="H19151" s="147">
        <v>95.882178500000009</v>
      </c>
      <c r="I19151" s="147">
        <v>103.63105000000002</v>
      </c>
      <c r="J19151" s="147">
        <v>111.26166733333335</v>
      </c>
      <c r="K19151" s="147">
        <v>118.91851099999997</v>
      </c>
    </row>
    <row r="19152" spans="2:11" x14ac:dyDescent="0.2">
      <c r="B19152" s="21" t="str">
        <f t="shared" si="299"/>
        <v>SmithvilleWind2100RCP4.5</v>
      </c>
      <c r="C19152" t="s">
        <v>441</v>
      </c>
      <c r="D19152" t="s">
        <v>1</v>
      </c>
      <c r="E19152" s="144" t="s">
        <v>193</v>
      </c>
      <c r="F19152" s="144">
        <v>2100</v>
      </c>
      <c r="G19152" s="147">
        <v>88.711766783071525</v>
      </c>
      <c r="H19152" s="147">
        <v>95.996460000000013</v>
      </c>
      <c r="I19152" s="147">
        <v>103.78760000000001</v>
      </c>
      <c r="J19152" s="147">
        <v>111.45259100000001</v>
      </c>
      <c r="K19152" s="147">
        <v>119.14687199999997</v>
      </c>
    </row>
    <row r="19153" spans="2:11" x14ac:dyDescent="0.2">
      <c r="B19153" s="21" t="str">
        <f t="shared" si="299"/>
        <v>SmithvilleWind2023RCP6.0</v>
      </c>
      <c r="C19153" t="s">
        <v>441</v>
      </c>
      <c r="D19153" t="s">
        <v>1</v>
      </c>
      <c r="E19153" s="144" t="s">
        <v>192</v>
      </c>
      <c r="F19153" s="144">
        <v>2023</v>
      </c>
      <c r="G19153" s="147">
        <v>88.110005879804504</v>
      </c>
      <c r="H19153" s="147">
        <v>95.122911000000002</v>
      </c>
      <c r="I19153" s="147">
        <v>102.5655</v>
      </c>
      <c r="J19153" s="147">
        <v>109.96122500000001</v>
      </c>
      <c r="K19153" s="147">
        <v>117.35068800000001</v>
      </c>
    </row>
    <row r="19154" spans="2:11" x14ac:dyDescent="0.2">
      <c r="B19154" s="21" t="str">
        <f t="shared" si="299"/>
        <v>SmithvilleWind2025RCP6.0</v>
      </c>
      <c r="C19154" t="s">
        <v>441</v>
      </c>
      <c r="D19154" t="s">
        <v>1</v>
      </c>
      <c r="E19154" s="144" t="s">
        <v>192</v>
      </c>
      <c r="F19154" s="144">
        <v>2025</v>
      </c>
      <c r="G19154" s="147">
        <v>88.080935304767451</v>
      </c>
      <c r="H19154" s="147">
        <v>95.093166499999995</v>
      </c>
      <c r="I19154" s="147">
        <v>102.53351666666667</v>
      </c>
      <c r="J19154" s="147">
        <v>109.92700283333335</v>
      </c>
      <c r="K19154" s="147">
        <v>117.314227</v>
      </c>
    </row>
    <row r="19155" spans="2:11" x14ac:dyDescent="0.2">
      <c r="B19155" s="21" t="str">
        <f t="shared" si="299"/>
        <v>SmithvilleWind2030RCP6.0</v>
      </c>
      <c r="C19155" t="s">
        <v>441</v>
      </c>
      <c r="D19155" t="s">
        <v>1</v>
      </c>
      <c r="E19155" s="144" t="s">
        <v>192</v>
      </c>
      <c r="F19155" s="144">
        <v>2030</v>
      </c>
      <c r="G19155" s="147">
        <v>88.051864729730397</v>
      </c>
      <c r="H19155" s="147">
        <v>95.063422000000003</v>
      </c>
      <c r="I19155" s="147">
        <v>102.50153333333334</v>
      </c>
      <c r="J19155" s="147">
        <v>109.89278066666668</v>
      </c>
      <c r="K19155" s="147">
        <v>117.277766</v>
      </c>
    </row>
    <row r="19156" spans="2:11" x14ac:dyDescent="0.2">
      <c r="B19156" s="21" t="str">
        <f t="shared" si="299"/>
        <v>SmithvilleWind2035RCP6.0</v>
      </c>
      <c r="C19156" t="s">
        <v>441</v>
      </c>
      <c r="D19156" t="s">
        <v>1</v>
      </c>
      <c r="E19156" s="144" t="s">
        <v>192</v>
      </c>
      <c r="F19156" s="144">
        <v>2035</v>
      </c>
      <c r="G19156" s="147">
        <v>88.022794154693344</v>
      </c>
      <c r="H19156" s="147">
        <v>95.03367750000001</v>
      </c>
      <c r="I19156" s="147">
        <v>102.46955</v>
      </c>
      <c r="J19156" s="147">
        <v>109.85855850000002</v>
      </c>
      <c r="K19156" s="147">
        <v>117.24130500000001</v>
      </c>
    </row>
    <row r="19157" spans="2:11" x14ac:dyDescent="0.2">
      <c r="B19157" s="21" t="str">
        <f t="shared" si="299"/>
        <v>SmithvilleWind2040RCP6.0</v>
      </c>
      <c r="C19157" t="s">
        <v>441</v>
      </c>
      <c r="D19157" t="s">
        <v>1</v>
      </c>
      <c r="E19157" s="144" t="s">
        <v>192</v>
      </c>
      <c r="F19157" s="144">
        <v>2040</v>
      </c>
      <c r="G19157" s="147">
        <v>87.99372357965629</v>
      </c>
      <c r="H19157" s="147">
        <v>95.003933000000004</v>
      </c>
      <c r="I19157" s="147">
        <v>102.43756666666667</v>
      </c>
      <c r="J19157" s="147">
        <v>109.82433633333335</v>
      </c>
      <c r="K19157" s="147">
        <v>117.20484400000001</v>
      </c>
    </row>
    <row r="19158" spans="2:11" x14ac:dyDescent="0.2">
      <c r="B19158" s="21" t="str">
        <f t="shared" si="299"/>
        <v>SmithvilleWind2045RCP6.0</v>
      </c>
      <c r="C19158" t="s">
        <v>441</v>
      </c>
      <c r="D19158" t="s">
        <v>1</v>
      </c>
      <c r="E19158" s="144" t="s">
        <v>192</v>
      </c>
      <c r="F19158" s="144">
        <v>2045</v>
      </c>
      <c r="G19158" s="147">
        <v>87.964653004619237</v>
      </c>
      <c r="H19158" s="147">
        <v>94.974188499999997</v>
      </c>
      <c r="I19158" s="147">
        <v>102.40558333333334</v>
      </c>
      <c r="J19158" s="147">
        <v>109.79011416666668</v>
      </c>
      <c r="K19158" s="147">
        <v>117.16838300000001</v>
      </c>
    </row>
    <row r="19159" spans="2:11" x14ac:dyDescent="0.2">
      <c r="B19159" s="21" t="str">
        <f t="shared" si="299"/>
        <v>SmithvilleWind2050RCP6.0</v>
      </c>
      <c r="C19159" t="s">
        <v>441</v>
      </c>
      <c r="D19159" t="s">
        <v>1</v>
      </c>
      <c r="E19159" s="144" t="s">
        <v>192</v>
      </c>
      <c r="F19159" s="144">
        <v>2050</v>
      </c>
      <c r="G19159" s="147">
        <v>87.993142168155558</v>
      </c>
      <c r="H19159" s="147">
        <v>95.017709400000001</v>
      </c>
      <c r="I19159" s="147">
        <v>102.46854</v>
      </c>
      <c r="J19159" s="147">
        <v>109.86612340000002</v>
      </c>
      <c r="K19159" s="147">
        <v>117.2608788</v>
      </c>
    </row>
    <row r="19160" spans="2:11" x14ac:dyDescent="0.2">
      <c r="B19160" s="21" t="str">
        <f t="shared" si="299"/>
        <v>SmithvilleWind2055RCP6.0</v>
      </c>
      <c r="C19160" t="s">
        <v>441</v>
      </c>
      <c r="D19160" t="s">
        <v>1</v>
      </c>
      <c r="E19160" s="144" t="s">
        <v>192</v>
      </c>
      <c r="F19160" s="144">
        <v>2055</v>
      </c>
      <c r="G19160" s="147">
        <v>88.050701906728918</v>
      </c>
      <c r="H19160" s="147">
        <v>95.090974799999998</v>
      </c>
      <c r="I19160" s="147">
        <v>102.56348</v>
      </c>
      <c r="J19160" s="147">
        <v>109.97635480000001</v>
      </c>
      <c r="K19160" s="147">
        <v>117.3898356</v>
      </c>
    </row>
    <row r="19161" spans="2:11" x14ac:dyDescent="0.2">
      <c r="B19161" s="21" t="str">
        <f t="shared" si="299"/>
        <v>SmithvilleWind2060RCP6.0</v>
      </c>
      <c r="C19161" t="s">
        <v>441</v>
      </c>
      <c r="D19161" t="s">
        <v>1</v>
      </c>
      <c r="E19161" s="144" t="s">
        <v>192</v>
      </c>
      <c r="F19161" s="144">
        <v>2060</v>
      </c>
      <c r="G19161" s="147">
        <v>88.108261645302292</v>
      </c>
      <c r="H19161" s="147">
        <v>95.164240200000009</v>
      </c>
      <c r="I19161" s="147">
        <v>102.65842000000001</v>
      </c>
      <c r="J19161" s="147">
        <v>110.08658620000001</v>
      </c>
      <c r="K19161" s="147">
        <v>117.51879239999998</v>
      </c>
    </row>
    <row r="19162" spans="2:11" x14ac:dyDescent="0.2">
      <c r="B19162" s="21" t="str">
        <f t="shared" si="299"/>
        <v>SmithvilleWind2065RCP6.0</v>
      </c>
      <c r="C19162" t="s">
        <v>441</v>
      </c>
      <c r="D19162" t="s">
        <v>1</v>
      </c>
      <c r="E19162" s="144" t="s">
        <v>192</v>
      </c>
      <c r="F19162" s="144">
        <v>2065</v>
      </c>
      <c r="G19162" s="147">
        <v>88.165821383875652</v>
      </c>
      <c r="H19162" s="147">
        <v>95.237505600000006</v>
      </c>
      <c r="I19162" s="147">
        <v>102.75336</v>
      </c>
      <c r="J19162" s="147">
        <v>110.1968176</v>
      </c>
      <c r="K19162" s="147">
        <v>117.64774919999998</v>
      </c>
    </row>
    <row r="19163" spans="2:11" x14ac:dyDescent="0.2">
      <c r="B19163" s="21" t="str">
        <f t="shared" si="299"/>
        <v>SmithvilleWind2070RCP6.0</v>
      </c>
      <c r="C19163" t="s">
        <v>441</v>
      </c>
      <c r="D19163" t="s">
        <v>1</v>
      </c>
      <c r="E19163" s="144" t="s">
        <v>192</v>
      </c>
      <c r="F19163" s="144">
        <v>2070</v>
      </c>
      <c r="G19163" s="147">
        <v>88.223381122449027</v>
      </c>
      <c r="H19163" s="147">
        <v>95.310771000000003</v>
      </c>
      <c r="I19163" s="147">
        <v>102.84829999999999</v>
      </c>
      <c r="J19163" s="147">
        <v>110.30704900000001</v>
      </c>
      <c r="K19163" s="147">
        <v>117.77670599999998</v>
      </c>
    </row>
    <row r="19164" spans="2:11" x14ac:dyDescent="0.2">
      <c r="B19164" s="21" t="str">
        <f t="shared" si="299"/>
        <v>SmithvilleWind2075RCP6.0</v>
      </c>
      <c r="C19164" t="s">
        <v>441</v>
      </c>
      <c r="D19164" t="s">
        <v>1</v>
      </c>
      <c r="E19164" s="144" t="s">
        <v>192</v>
      </c>
      <c r="F19164" s="144">
        <v>2075</v>
      </c>
      <c r="G19164" s="147">
        <v>88.345477537604651</v>
      </c>
      <c r="H19164" s="147">
        <v>95.482193250000009</v>
      </c>
      <c r="I19164" s="147">
        <v>103.083125</v>
      </c>
      <c r="J19164" s="147">
        <v>110.5934345</v>
      </c>
      <c r="K19164" s="147">
        <v>118.11924749999997</v>
      </c>
    </row>
    <row r="19165" spans="2:11" x14ac:dyDescent="0.2">
      <c r="B19165" s="21" t="str">
        <f t="shared" si="299"/>
        <v>SmithvilleWind2080RCP6.0</v>
      </c>
      <c r="C19165" t="s">
        <v>441</v>
      </c>
      <c r="D19165" t="s">
        <v>1</v>
      </c>
      <c r="E19165" s="144" t="s">
        <v>192</v>
      </c>
      <c r="F19165" s="144">
        <v>2080</v>
      </c>
      <c r="G19165" s="147">
        <v>88.467573952760276</v>
      </c>
      <c r="H19165" s="147">
        <v>95.653615500000001</v>
      </c>
      <c r="I19165" s="147">
        <v>103.31795</v>
      </c>
      <c r="J19165" s="147">
        <v>110.87982000000001</v>
      </c>
      <c r="K19165" s="147">
        <v>118.46178899999998</v>
      </c>
    </row>
    <row r="19166" spans="2:11" x14ac:dyDescent="0.2">
      <c r="B19166" s="21" t="str">
        <f t="shared" si="299"/>
        <v>SmithvilleWind2085RCP6.0</v>
      </c>
      <c r="C19166" t="s">
        <v>441</v>
      </c>
      <c r="D19166" t="s">
        <v>1</v>
      </c>
      <c r="E19166" s="144" t="s">
        <v>192</v>
      </c>
      <c r="F19166" s="144">
        <v>2085</v>
      </c>
      <c r="G19166" s="147">
        <v>88.5896703679159</v>
      </c>
      <c r="H19166" s="147">
        <v>95.825037750000007</v>
      </c>
      <c r="I19166" s="147">
        <v>103.55277500000001</v>
      </c>
      <c r="J19166" s="147">
        <v>111.16620550000002</v>
      </c>
      <c r="K19166" s="147">
        <v>118.80433049999998</v>
      </c>
    </row>
    <row r="19167" spans="2:11" x14ac:dyDescent="0.2">
      <c r="B19167" s="21" t="str">
        <f t="shared" si="299"/>
        <v>SmithvilleWind2090RCP6.0</v>
      </c>
      <c r="C19167" t="s">
        <v>441</v>
      </c>
      <c r="D19167" t="s">
        <v>1</v>
      </c>
      <c r="E19167" s="144" t="s">
        <v>192</v>
      </c>
      <c r="F19167" s="144">
        <v>2090</v>
      </c>
      <c r="G19167" s="147">
        <v>88.897818463308667</v>
      </c>
      <c r="H19167" s="147">
        <v>96.23441600000001</v>
      </c>
      <c r="I19167" s="147">
        <v>104.08723333333334</v>
      </c>
      <c r="J19167" s="147">
        <v>111.80922200000001</v>
      </c>
      <c r="K19167" s="147">
        <v>119.56137599999998</v>
      </c>
    </row>
    <row r="19168" spans="2:11" x14ac:dyDescent="0.2">
      <c r="B19168" s="21" t="str">
        <f t="shared" si="299"/>
        <v>SmithvilleWind2095RCP6.0</v>
      </c>
      <c r="C19168" t="s">
        <v>441</v>
      </c>
      <c r="D19168" t="s">
        <v>1</v>
      </c>
      <c r="E19168" s="144" t="s">
        <v>192</v>
      </c>
      <c r="F19168" s="144">
        <v>2095</v>
      </c>
      <c r="G19168" s="147">
        <v>89.083870143545795</v>
      </c>
      <c r="H19168" s="147">
        <v>96.472372000000021</v>
      </c>
      <c r="I19168" s="147">
        <v>104.38686666666666</v>
      </c>
      <c r="J19168" s="147">
        <v>112.165853</v>
      </c>
      <c r="K19168" s="147">
        <v>119.97587999999999</v>
      </c>
    </row>
    <row r="19169" spans="2:11" x14ac:dyDescent="0.2">
      <c r="B19169" s="21" t="str">
        <f t="shared" si="299"/>
        <v>SmithvilleWind2100RCP6.0</v>
      </c>
      <c r="C19169" t="s">
        <v>441</v>
      </c>
      <c r="D19169" t="s">
        <v>1</v>
      </c>
      <c r="E19169" s="144" t="s">
        <v>192</v>
      </c>
      <c r="F19169" s="144">
        <v>2100</v>
      </c>
      <c r="G19169" s="147">
        <v>89.269921823782937</v>
      </c>
      <c r="H19169" s="147">
        <v>96.710328000000018</v>
      </c>
      <c r="I19169" s="147">
        <v>104.6865</v>
      </c>
      <c r="J19169" s="147">
        <v>112.52248399999999</v>
      </c>
      <c r="K19169" s="147">
        <v>120.390384</v>
      </c>
    </row>
    <row r="19170" spans="2:11" x14ac:dyDescent="0.2">
      <c r="B19170" s="21" t="str">
        <f t="shared" si="299"/>
        <v>SmithvilleWind2023RCP8.5</v>
      </c>
      <c r="C19170" t="s">
        <v>441</v>
      </c>
      <c r="D19170" t="s">
        <v>1</v>
      </c>
      <c r="E19170" s="144" t="s">
        <v>191</v>
      </c>
      <c r="F19170" s="144">
        <v>2023</v>
      </c>
      <c r="G19170" s="147">
        <v>88.110005879804504</v>
      </c>
      <c r="H19170" s="147">
        <v>95.122911000000002</v>
      </c>
      <c r="I19170" s="147">
        <v>102.5655</v>
      </c>
      <c r="J19170" s="147">
        <v>109.96122500000001</v>
      </c>
      <c r="K19170" s="147">
        <v>117.35068800000001</v>
      </c>
    </row>
    <row r="19171" spans="2:11" x14ac:dyDescent="0.2">
      <c r="B19171" s="21" t="str">
        <f t="shared" si="299"/>
        <v>SmithvilleWind2025RCP8.5</v>
      </c>
      <c r="C19171" t="s">
        <v>441</v>
      </c>
      <c r="D19171" t="s">
        <v>1</v>
      </c>
      <c r="E19171" s="144" t="s">
        <v>191</v>
      </c>
      <c r="F19171" s="144">
        <v>2025</v>
      </c>
      <c r="G19171" s="147">
        <v>88.051864729730397</v>
      </c>
      <c r="H19171" s="147">
        <v>95.063422000000003</v>
      </c>
      <c r="I19171" s="147">
        <v>102.50153333333334</v>
      </c>
      <c r="J19171" s="147">
        <v>109.89278066666668</v>
      </c>
      <c r="K19171" s="147">
        <v>117.277766</v>
      </c>
    </row>
    <row r="19172" spans="2:11" x14ac:dyDescent="0.2">
      <c r="B19172" s="21" t="str">
        <f t="shared" si="299"/>
        <v>SmithvilleWind2030RCP8.5</v>
      </c>
      <c r="C19172" t="s">
        <v>441</v>
      </c>
      <c r="D19172" t="s">
        <v>1</v>
      </c>
      <c r="E19172" s="144" t="s">
        <v>191</v>
      </c>
      <c r="F19172" s="144">
        <v>2030</v>
      </c>
      <c r="G19172" s="147">
        <v>87.99372357965629</v>
      </c>
      <c r="H19172" s="147">
        <v>95.003933000000004</v>
      </c>
      <c r="I19172" s="147">
        <v>102.43756666666667</v>
      </c>
      <c r="J19172" s="147">
        <v>109.82433633333335</v>
      </c>
      <c r="K19172" s="147">
        <v>117.20484400000001</v>
      </c>
    </row>
    <row r="19173" spans="2:11" x14ac:dyDescent="0.2">
      <c r="B19173" s="21" t="str">
        <f t="shared" si="299"/>
        <v>SmithvilleWind2035RCP8.5</v>
      </c>
      <c r="C19173" t="s">
        <v>441</v>
      </c>
      <c r="D19173" t="s">
        <v>1</v>
      </c>
      <c r="E19173" s="144" t="s">
        <v>191</v>
      </c>
      <c r="F19173" s="144">
        <v>2035</v>
      </c>
      <c r="G19173" s="147">
        <v>87.935582429582183</v>
      </c>
      <c r="H19173" s="147">
        <v>94.944444000000004</v>
      </c>
      <c r="I19173" s="147">
        <v>102.37360000000001</v>
      </c>
      <c r="J19173" s="147">
        <v>109.75589200000002</v>
      </c>
      <c r="K19173" s="147">
        <v>117.131922</v>
      </c>
    </row>
    <row r="19174" spans="2:11" x14ac:dyDescent="0.2">
      <c r="B19174" s="21" t="str">
        <f t="shared" si="299"/>
        <v>SmithvilleWind2040RCP8.5</v>
      </c>
      <c r="C19174" t="s">
        <v>441</v>
      </c>
      <c r="D19174" t="s">
        <v>1</v>
      </c>
      <c r="E19174" s="144" t="s">
        <v>191</v>
      </c>
      <c r="F19174" s="144">
        <v>2040</v>
      </c>
      <c r="G19174" s="147">
        <v>88.03151532720446</v>
      </c>
      <c r="H19174" s="147">
        <v>95.066552999999999</v>
      </c>
      <c r="I19174" s="147">
        <v>102.53183333333334</v>
      </c>
      <c r="J19174" s="147">
        <v>109.93961100000001</v>
      </c>
      <c r="K19174" s="147">
        <v>117.34684999999999</v>
      </c>
    </row>
    <row r="19175" spans="2:11" x14ac:dyDescent="0.2">
      <c r="B19175" s="21" t="str">
        <f t="shared" si="299"/>
        <v>SmithvilleWind2045RCP8.5</v>
      </c>
      <c r="C19175" t="s">
        <v>441</v>
      </c>
      <c r="D19175" t="s">
        <v>1</v>
      </c>
      <c r="E19175" s="144" t="s">
        <v>191</v>
      </c>
      <c r="F19175" s="144">
        <v>2045</v>
      </c>
      <c r="G19175" s="147">
        <v>88.12744822482675</v>
      </c>
      <c r="H19175" s="147">
        <v>95.188662000000008</v>
      </c>
      <c r="I19175" s="147">
        <v>102.69006666666667</v>
      </c>
      <c r="J19175" s="147">
        <v>110.12333000000001</v>
      </c>
      <c r="K19175" s="147">
        <v>117.56177799999999</v>
      </c>
    </row>
    <row r="19176" spans="2:11" x14ac:dyDescent="0.2">
      <c r="B19176" s="21" t="str">
        <f t="shared" si="299"/>
        <v>SmithvilleWind2050RCP8.5</v>
      </c>
      <c r="C19176" t="s">
        <v>441</v>
      </c>
      <c r="D19176" t="s">
        <v>1</v>
      </c>
      <c r="E19176" s="144" t="s">
        <v>191</v>
      </c>
      <c r="F19176" s="144">
        <v>2050</v>
      </c>
      <c r="G19176" s="147">
        <v>88.386176342656526</v>
      </c>
      <c r="H19176" s="147">
        <v>95.539334000000011</v>
      </c>
      <c r="I19176" s="147">
        <v>103.1614</v>
      </c>
      <c r="J19176" s="147">
        <v>110.68889633333335</v>
      </c>
      <c r="K19176" s="147">
        <v>118.23342799999998</v>
      </c>
    </row>
    <row r="19177" spans="2:11" x14ac:dyDescent="0.2">
      <c r="B19177" s="21" t="str">
        <f t="shared" si="299"/>
        <v>SmithvilleWind2055RCP8.5</v>
      </c>
      <c r="C19177" t="s">
        <v>441</v>
      </c>
      <c r="D19177" t="s">
        <v>1</v>
      </c>
      <c r="E19177" s="144" t="s">
        <v>191</v>
      </c>
      <c r="F19177" s="144">
        <v>2055</v>
      </c>
      <c r="G19177" s="147">
        <v>88.548971562864025</v>
      </c>
      <c r="H19177" s="147">
        <v>95.767897000000005</v>
      </c>
      <c r="I19177" s="147">
        <v>103.47450000000001</v>
      </c>
      <c r="J19177" s="147">
        <v>111.07074366666667</v>
      </c>
      <c r="K19177" s="147">
        <v>118.69014999999997</v>
      </c>
    </row>
    <row r="19178" spans="2:11" x14ac:dyDescent="0.2">
      <c r="B19178" s="21" t="str">
        <f t="shared" si="299"/>
        <v>SmithvilleWind2060RCP8.5</v>
      </c>
      <c r="C19178" t="s">
        <v>441</v>
      </c>
      <c r="D19178" t="s">
        <v>1</v>
      </c>
      <c r="E19178" s="144" t="s">
        <v>191</v>
      </c>
      <c r="F19178" s="144">
        <v>2060</v>
      </c>
      <c r="G19178" s="147">
        <v>88.897818463308667</v>
      </c>
      <c r="H19178" s="147">
        <v>96.23441600000001</v>
      </c>
      <c r="I19178" s="147">
        <v>104.08723333333334</v>
      </c>
      <c r="J19178" s="147">
        <v>111.80922200000001</v>
      </c>
      <c r="K19178" s="147">
        <v>119.56137599999998</v>
      </c>
    </row>
    <row r="19179" spans="2:11" x14ac:dyDescent="0.2">
      <c r="B19179" s="21" t="str">
        <f t="shared" si="299"/>
        <v>SmithvilleWind2065RCP8.5</v>
      </c>
      <c r="C19179" t="s">
        <v>441</v>
      </c>
      <c r="D19179" t="s">
        <v>1</v>
      </c>
      <c r="E19179" s="144" t="s">
        <v>191</v>
      </c>
      <c r="F19179" s="144">
        <v>2065</v>
      </c>
      <c r="G19179" s="147">
        <v>89.083870143545795</v>
      </c>
      <c r="H19179" s="147">
        <v>96.472372000000021</v>
      </c>
      <c r="I19179" s="147">
        <v>104.38686666666666</v>
      </c>
      <c r="J19179" s="147">
        <v>112.165853</v>
      </c>
      <c r="K19179" s="147">
        <v>119.97587999999999</v>
      </c>
    </row>
    <row r="19180" spans="2:11" x14ac:dyDescent="0.2">
      <c r="B19180" s="21" t="str">
        <f t="shared" si="299"/>
        <v>SmithvilleWind2070RCP8.5</v>
      </c>
      <c r="C19180" t="s">
        <v>441</v>
      </c>
      <c r="D19180" t="s">
        <v>1</v>
      </c>
      <c r="E19180" s="144" t="s">
        <v>191</v>
      </c>
      <c r="F19180" s="144">
        <v>2070</v>
      </c>
      <c r="G19180" s="147">
        <v>89.330970031360749</v>
      </c>
      <c r="H19180" s="147">
        <v>96.813651000000007</v>
      </c>
      <c r="I19180" s="147">
        <v>104.85146666666667</v>
      </c>
      <c r="J19180" s="147">
        <v>112.73862399999999</v>
      </c>
      <c r="K19180" s="147">
        <v>120.65136799999999</v>
      </c>
    </row>
    <row r="19181" spans="2:11" x14ac:dyDescent="0.2">
      <c r="B19181" s="21" t="str">
        <f t="shared" si="299"/>
        <v>SmithvilleWind2075RCP8.5</v>
      </c>
      <c r="C19181" t="s">
        <v>441</v>
      </c>
      <c r="D19181" t="s">
        <v>1</v>
      </c>
      <c r="E19181" s="144" t="s">
        <v>191</v>
      </c>
      <c r="F19181" s="144">
        <v>2075</v>
      </c>
      <c r="G19181" s="147">
        <v>89.392018238938562</v>
      </c>
      <c r="H19181" s="147">
        <v>96.91697400000001</v>
      </c>
      <c r="I19181" s="147">
        <v>105.01643333333334</v>
      </c>
      <c r="J19181" s="147">
        <v>112.954764</v>
      </c>
      <c r="K19181" s="147">
        <v>120.912352</v>
      </c>
    </row>
    <row r="19182" spans="2:11" x14ac:dyDescent="0.2">
      <c r="B19182" s="21" t="str">
        <f t="shared" si="299"/>
        <v>SmithvilleWind2080RCP8.5</v>
      </c>
      <c r="C19182" t="s">
        <v>441</v>
      </c>
      <c r="D19182" t="s">
        <v>1</v>
      </c>
      <c r="E19182" s="144" t="s">
        <v>191</v>
      </c>
      <c r="F19182" s="144">
        <v>2080</v>
      </c>
      <c r="G19182" s="147">
        <v>89.453066446516374</v>
      </c>
      <c r="H19182" s="147">
        <v>97.020296999999999</v>
      </c>
      <c r="I19182" s="147">
        <v>105.18140000000001</v>
      </c>
      <c r="J19182" s="147">
        <v>113.17090399999999</v>
      </c>
      <c r="K19182" s="147">
        <v>121.17333599999999</v>
      </c>
    </row>
    <row r="19183" spans="2:11" x14ac:dyDescent="0.2">
      <c r="B19183" s="21" t="str">
        <f t="shared" si="299"/>
        <v>SmithvilleWind2085RCP8.5</v>
      </c>
      <c r="C19183" t="s">
        <v>441</v>
      </c>
      <c r="D19183" t="s">
        <v>1</v>
      </c>
      <c r="E19183" s="144" t="s">
        <v>191</v>
      </c>
      <c r="F19183" s="144">
        <v>2085</v>
      </c>
      <c r="G19183" s="147">
        <v>89.518475240349744</v>
      </c>
      <c r="H19183" s="147">
        <v>97.128316499999997</v>
      </c>
      <c r="I19183" s="147">
        <v>105.33795000000001</v>
      </c>
      <c r="J19183" s="147">
        <v>113.36543</v>
      </c>
      <c r="K19183" s="147">
        <v>121.41512999999999</v>
      </c>
    </row>
    <row r="19184" spans="2:11" x14ac:dyDescent="0.2">
      <c r="B19184" s="21" t="str">
        <f t="shared" si="299"/>
        <v>SmithvilleWind2090RCP8.5</v>
      </c>
      <c r="C19184" t="s">
        <v>441</v>
      </c>
      <c r="D19184" t="s">
        <v>1</v>
      </c>
      <c r="E19184" s="144" t="s">
        <v>191</v>
      </c>
      <c r="F19184" s="144">
        <v>2090</v>
      </c>
      <c r="G19184" s="147">
        <v>89.583884034183114</v>
      </c>
      <c r="H19184" s="147">
        <v>97.236335999999994</v>
      </c>
      <c r="I19184" s="147">
        <v>105.4945</v>
      </c>
      <c r="J19184" s="147">
        <v>113.559956</v>
      </c>
      <c r="K19184" s="147">
        <v>121.65692399999999</v>
      </c>
    </row>
    <row r="19185" spans="2:11" x14ac:dyDescent="0.2">
      <c r="B19185" s="21" t="str">
        <f t="shared" si="299"/>
        <v>SmithvilleWind2095RCP8.5</v>
      </c>
      <c r="C19185" t="s">
        <v>441</v>
      </c>
      <c r="D19185" t="s">
        <v>1</v>
      </c>
      <c r="E19185" s="144" t="s">
        <v>191</v>
      </c>
      <c r="F19185" s="144">
        <v>2095</v>
      </c>
      <c r="G19185" s="147">
        <v>89.583884034183114</v>
      </c>
      <c r="H19185" s="147">
        <v>97.236335999999994</v>
      </c>
      <c r="I19185" s="147">
        <v>105.4945</v>
      </c>
      <c r="J19185" s="147">
        <v>113.559956</v>
      </c>
      <c r="K19185" s="147">
        <v>121.65692399999999</v>
      </c>
    </row>
    <row r="19186" spans="2:11" x14ac:dyDescent="0.2">
      <c r="B19186" s="21" t="str">
        <f t="shared" si="299"/>
        <v>SmithvilleWind2100RCP8.5</v>
      </c>
      <c r="C19186" t="s">
        <v>441</v>
      </c>
      <c r="D19186" t="s">
        <v>1</v>
      </c>
      <c r="E19186" s="144" t="s">
        <v>191</v>
      </c>
      <c r="F19186" s="144">
        <v>2100</v>
      </c>
      <c r="G19186" s="147">
        <v>89.583884034183114</v>
      </c>
      <c r="H19186" s="147">
        <v>97.236335999999994</v>
      </c>
      <c r="I19186" s="147">
        <v>105.4945</v>
      </c>
      <c r="J19186" s="147">
        <v>113.559956</v>
      </c>
      <c r="K19186" s="147">
        <v>121.65692399999999</v>
      </c>
    </row>
    <row r="19187" spans="2:11" x14ac:dyDescent="0.2">
      <c r="B19187" s="21" t="str">
        <f t="shared" si="299"/>
        <v>Smooth Rock FallsIce Accretion2023RCP4.5</v>
      </c>
      <c r="C19187" t="s">
        <v>442</v>
      </c>
      <c r="D19187" t="s">
        <v>486</v>
      </c>
      <c r="E19187" s="144" t="s">
        <v>193</v>
      </c>
      <c r="F19187" s="144">
        <v>2023</v>
      </c>
      <c r="G19187" s="147">
        <v>11.256006770253057</v>
      </c>
      <c r="H19187" s="147">
        <v>13.412799999999999</v>
      </c>
      <c r="I19187" s="147">
        <v>16.143999999999998</v>
      </c>
      <c r="J19187" s="147">
        <v>18.224639999999997</v>
      </c>
      <c r="K19187" s="147">
        <v>20.321280000000002</v>
      </c>
    </row>
    <row r="19188" spans="2:11" x14ac:dyDescent="0.2">
      <c r="B19188" s="21" t="str">
        <f t="shared" si="299"/>
        <v>Smooth Rock FallsIce Accretion2025RCP4.5</v>
      </c>
      <c r="C19188" t="s">
        <v>442</v>
      </c>
      <c r="D19188" t="s">
        <v>486</v>
      </c>
      <c r="E19188" s="144" t="s">
        <v>193</v>
      </c>
      <c r="F19188" s="144">
        <v>2025</v>
      </c>
      <c r="G19188" s="147">
        <v>11.254151180610748</v>
      </c>
      <c r="H19188" s="147">
        <v>13.408373333333332</v>
      </c>
      <c r="I19188" s="147">
        <v>16.135999999999999</v>
      </c>
      <c r="J19188" s="147">
        <v>18.215599999999998</v>
      </c>
      <c r="K19188" s="147">
        <v>20.307840000000002</v>
      </c>
    </row>
    <row r="19189" spans="2:11" x14ac:dyDescent="0.2">
      <c r="B19189" s="21" t="str">
        <f t="shared" si="299"/>
        <v>Smooth Rock FallsIce Accretion2030RCP4.5</v>
      </c>
      <c r="C19189" t="s">
        <v>442</v>
      </c>
      <c r="D19189" t="s">
        <v>486</v>
      </c>
      <c r="E19189" s="144" t="s">
        <v>193</v>
      </c>
      <c r="F19189" s="144">
        <v>2030</v>
      </c>
      <c r="G19189" s="147">
        <v>11.252295590968437</v>
      </c>
      <c r="H19189" s="147">
        <v>13.403946666666666</v>
      </c>
      <c r="I19189" s="147">
        <v>16.128</v>
      </c>
      <c r="J19189" s="147">
        <v>18.206559999999996</v>
      </c>
      <c r="K19189" s="147">
        <v>20.2944</v>
      </c>
    </row>
    <row r="19190" spans="2:11" x14ac:dyDescent="0.2">
      <c r="B19190" s="21" t="str">
        <f t="shared" si="299"/>
        <v>Smooth Rock FallsIce Accretion2035RCP4.5</v>
      </c>
      <c r="C19190" t="s">
        <v>442</v>
      </c>
      <c r="D19190" t="s">
        <v>486</v>
      </c>
      <c r="E19190" s="144" t="s">
        <v>193</v>
      </c>
      <c r="F19190" s="144">
        <v>2035</v>
      </c>
      <c r="G19190" s="147">
        <v>11.250440001326126</v>
      </c>
      <c r="H19190" s="147">
        <v>13.399519999999999</v>
      </c>
      <c r="I19190" s="147">
        <v>16.119999999999997</v>
      </c>
      <c r="J19190" s="147">
        <v>18.197519999999997</v>
      </c>
      <c r="K19190" s="147">
        <v>20.28096</v>
      </c>
    </row>
    <row r="19191" spans="2:11" x14ac:dyDescent="0.2">
      <c r="B19191" s="21" t="str">
        <f t="shared" si="299"/>
        <v>Smooth Rock FallsIce Accretion2040RCP4.5</v>
      </c>
      <c r="C19191" t="s">
        <v>442</v>
      </c>
      <c r="D19191" t="s">
        <v>486</v>
      </c>
      <c r="E19191" s="144" t="s">
        <v>193</v>
      </c>
      <c r="F19191" s="144">
        <v>2040</v>
      </c>
      <c r="G19191" s="147">
        <v>11.248584411683817</v>
      </c>
      <c r="H19191" s="147">
        <v>13.395093333333332</v>
      </c>
      <c r="I19191" s="147">
        <v>16.111999999999998</v>
      </c>
      <c r="J19191" s="147">
        <v>18.188479999999998</v>
      </c>
      <c r="K19191" s="147">
        <v>20.267520000000001</v>
      </c>
    </row>
    <row r="19192" spans="2:11" x14ac:dyDescent="0.2">
      <c r="B19192" s="21" t="str">
        <f t="shared" si="299"/>
        <v>Smooth Rock FallsIce Accretion2045RCP4.5</v>
      </c>
      <c r="C19192" t="s">
        <v>442</v>
      </c>
      <c r="D19192" t="s">
        <v>486</v>
      </c>
      <c r="E19192" s="144" t="s">
        <v>193</v>
      </c>
      <c r="F19192" s="144">
        <v>2045</v>
      </c>
      <c r="G19192" s="147">
        <v>11.246728822041508</v>
      </c>
      <c r="H19192" s="147">
        <v>13.390666666666666</v>
      </c>
      <c r="I19192" s="147">
        <v>16.103999999999999</v>
      </c>
      <c r="J19192" s="147">
        <v>18.179439999999996</v>
      </c>
      <c r="K19192" s="147">
        <v>20.254079999999998</v>
      </c>
    </row>
    <row r="19193" spans="2:11" x14ac:dyDescent="0.2">
      <c r="B19193" s="21" t="str">
        <f t="shared" si="299"/>
        <v>Smooth Rock FallsIce Accretion2050RCP4.5</v>
      </c>
      <c r="C19193" t="s">
        <v>442</v>
      </c>
      <c r="D19193" t="s">
        <v>486</v>
      </c>
      <c r="E19193" s="144" t="s">
        <v>193</v>
      </c>
      <c r="F19193" s="144">
        <v>2050</v>
      </c>
      <c r="G19193" s="147">
        <v>11.349528488225486</v>
      </c>
      <c r="H19193" s="147">
        <v>13.516383999999999</v>
      </c>
      <c r="I19193" s="147">
        <v>16.2592</v>
      </c>
      <c r="J19193" s="147">
        <v>18.358431999999997</v>
      </c>
      <c r="K19193" s="147">
        <v>20.454335999999998</v>
      </c>
    </row>
    <row r="19194" spans="2:11" x14ac:dyDescent="0.2">
      <c r="B19194" s="21" t="str">
        <f t="shared" si="299"/>
        <v>Smooth Rock FallsIce Accretion2055RCP4.5</v>
      </c>
      <c r="C19194" t="s">
        <v>442</v>
      </c>
      <c r="D19194" t="s">
        <v>486</v>
      </c>
      <c r="E19194" s="144" t="s">
        <v>193</v>
      </c>
      <c r="F19194" s="144">
        <v>2055</v>
      </c>
      <c r="G19194" s="147">
        <v>11.454183744051775</v>
      </c>
      <c r="H19194" s="147">
        <v>13.646527999999998</v>
      </c>
      <c r="I19194" s="147">
        <v>16.4224</v>
      </c>
      <c r="J19194" s="147">
        <v>18.546463999999997</v>
      </c>
      <c r="K19194" s="147">
        <v>20.668032</v>
      </c>
    </row>
    <row r="19195" spans="2:11" x14ac:dyDescent="0.2">
      <c r="B19195" s="21" t="str">
        <f t="shared" si="299"/>
        <v>Smooth Rock FallsIce Accretion2060RCP4.5</v>
      </c>
      <c r="C19195" t="s">
        <v>442</v>
      </c>
      <c r="D19195" t="s">
        <v>486</v>
      </c>
      <c r="E19195" s="144" t="s">
        <v>193</v>
      </c>
      <c r="F19195" s="144">
        <v>2060</v>
      </c>
      <c r="G19195" s="147">
        <v>11.558838999878066</v>
      </c>
      <c r="H19195" s="147">
        <v>13.776672</v>
      </c>
      <c r="I19195" s="147">
        <v>16.585599999999999</v>
      </c>
      <c r="J19195" s="147">
        <v>18.734495999999996</v>
      </c>
      <c r="K19195" s="147">
        <v>20.881727999999999</v>
      </c>
    </row>
    <row r="19196" spans="2:11" x14ac:dyDescent="0.2">
      <c r="B19196" s="21" t="str">
        <f t="shared" si="299"/>
        <v>Smooth Rock FallsIce Accretion2065RCP4.5</v>
      </c>
      <c r="C19196" t="s">
        <v>442</v>
      </c>
      <c r="D19196" t="s">
        <v>486</v>
      </c>
      <c r="E19196" s="144" t="s">
        <v>193</v>
      </c>
      <c r="F19196" s="144">
        <v>2065</v>
      </c>
      <c r="G19196" s="147">
        <v>11.663494255704355</v>
      </c>
      <c r="H19196" s="147">
        <v>13.906815999999999</v>
      </c>
      <c r="I19196" s="147">
        <v>16.748799999999999</v>
      </c>
      <c r="J19196" s="147">
        <v>18.922527999999996</v>
      </c>
      <c r="K19196" s="147">
        <v>21.095424000000001</v>
      </c>
    </row>
    <row r="19197" spans="2:11" x14ac:dyDescent="0.2">
      <c r="B19197" s="21" t="str">
        <f t="shared" si="299"/>
        <v>Smooth Rock FallsIce Accretion2070RCP4.5</v>
      </c>
      <c r="C19197" t="s">
        <v>442</v>
      </c>
      <c r="D19197" t="s">
        <v>486</v>
      </c>
      <c r="E19197" s="144" t="s">
        <v>193</v>
      </c>
      <c r="F19197" s="144">
        <v>2070</v>
      </c>
      <c r="G19197" s="147">
        <v>11.768149511530645</v>
      </c>
      <c r="H19197" s="147">
        <v>14.036959999999999</v>
      </c>
      <c r="I19197" s="147">
        <v>16.911999999999999</v>
      </c>
      <c r="J19197" s="147">
        <v>19.110559999999996</v>
      </c>
      <c r="K19197" s="147">
        <v>21.30912</v>
      </c>
    </row>
    <row r="19198" spans="2:11" x14ac:dyDescent="0.2">
      <c r="B19198" s="21" t="str">
        <f t="shared" si="299"/>
        <v>Smooth Rock FallsIce Accretion2075RCP4.5</v>
      </c>
      <c r="C19198" t="s">
        <v>442</v>
      </c>
      <c r="D19198" t="s">
        <v>486</v>
      </c>
      <c r="E19198" s="144" t="s">
        <v>193</v>
      </c>
      <c r="F19198" s="144">
        <v>2075</v>
      </c>
      <c r="G19198" s="147">
        <v>11.803405714734536</v>
      </c>
      <c r="H19198" s="147">
        <v>14.079013333333332</v>
      </c>
      <c r="I19198" s="147">
        <v>16.962666666666667</v>
      </c>
      <c r="J19198" s="147">
        <v>19.167813333333331</v>
      </c>
      <c r="K19198" s="147">
        <v>21.372959999999999</v>
      </c>
    </row>
    <row r="19199" spans="2:11" x14ac:dyDescent="0.2">
      <c r="B19199" s="21" t="str">
        <f t="shared" si="299"/>
        <v>Smooth Rock FallsIce Accretion2080RCP4.5</v>
      </c>
      <c r="C19199" t="s">
        <v>442</v>
      </c>
      <c r="D19199" t="s">
        <v>486</v>
      </c>
      <c r="E19199" s="144" t="s">
        <v>193</v>
      </c>
      <c r="F19199" s="144">
        <v>2080</v>
      </c>
      <c r="G19199" s="147">
        <v>11.838661917938429</v>
      </c>
      <c r="H19199" s="147">
        <v>14.121066666666666</v>
      </c>
      <c r="I19199" s="147">
        <v>17.013333333333332</v>
      </c>
      <c r="J19199" s="147">
        <v>19.225066666666663</v>
      </c>
      <c r="K19199" s="147">
        <v>21.436800000000002</v>
      </c>
    </row>
    <row r="19200" spans="2:11" x14ac:dyDescent="0.2">
      <c r="B19200" s="21" t="str">
        <f t="shared" si="299"/>
        <v>Smooth Rock FallsIce Accretion2085RCP4.5</v>
      </c>
      <c r="C19200" t="s">
        <v>442</v>
      </c>
      <c r="D19200" t="s">
        <v>486</v>
      </c>
      <c r="E19200" s="144" t="s">
        <v>193</v>
      </c>
      <c r="F19200" s="144">
        <v>2085</v>
      </c>
      <c r="G19200" s="147">
        <v>11.873918121142321</v>
      </c>
      <c r="H19200" s="147">
        <v>14.163119999999999</v>
      </c>
      <c r="I19200" s="147">
        <v>17.064</v>
      </c>
      <c r="J19200" s="147">
        <v>19.282319999999999</v>
      </c>
      <c r="K19200" s="147">
        <v>21.500640000000001</v>
      </c>
    </row>
    <row r="19201" spans="2:11" x14ac:dyDescent="0.2">
      <c r="B19201" s="21" t="str">
        <f t="shared" si="299"/>
        <v>Smooth Rock FallsIce Accretion2090RCP4.5</v>
      </c>
      <c r="C19201" t="s">
        <v>442</v>
      </c>
      <c r="D19201" t="s">
        <v>486</v>
      </c>
      <c r="E19201" s="144" t="s">
        <v>193</v>
      </c>
      <c r="F19201" s="144">
        <v>2090</v>
      </c>
      <c r="G19201" s="147">
        <v>11.909174324346212</v>
      </c>
      <c r="H19201" s="147">
        <v>14.205173333333333</v>
      </c>
      <c r="I19201" s="147">
        <v>17.114666666666668</v>
      </c>
      <c r="J19201" s="147">
        <v>19.339573333333334</v>
      </c>
      <c r="K19201" s="147">
        <v>21.56448</v>
      </c>
    </row>
    <row r="19202" spans="2:11" x14ac:dyDescent="0.2">
      <c r="B19202" s="21" t="str">
        <f t="shared" si="299"/>
        <v>Smooth Rock FallsIce Accretion2095RCP4.5</v>
      </c>
      <c r="C19202" t="s">
        <v>442</v>
      </c>
      <c r="D19202" t="s">
        <v>486</v>
      </c>
      <c r="E19202" s="144" t="s">
        <v>193</v>
      </c>
      <c r="F19202" s="144">
        <v>2095</v>
      </c>
      <c r="G19202" s="147">
        <v>11.944430527550105</v>
      </c>
      <c r="H19202" s="147">
        <v>14.247226666666666</v>
      </c>
      <c r="I19202" s="147">
        <v>17.165333333333333</v>
      </c>
      <c r="J19202" s="147">
        <v>19.396826666666666</v>
      </c>
      <c r="K19202" s="147">
        <v>21.628320000000002</v>
      </c>
    </row>
    <row r="19203" spans="2:11" x14ac:dyDescent="0.2">
      <c r="B19203" s="21" t="str">
        <f t="shared" si="299"/>
        <v>Smooth Rock FallsIce Accretion2100RCP4.5</v>
      </c>
      <c r="C19203" t="s">
        <v>442</v>
      </c>
      <c r="D19203" t="s">
        <v>486</v>
      </c>
      <c r="E19203" s="144" t="s">
        <v>193</v>
      </c>
      <c r="F19203" s="144">
        <v>2100</v>
      </c>
      <c r="G19203" s="147">
        <v>11.979686730753997</v>
      </c>
      <c r="H19203" s="147">
        <v>14.28928</v>
      </c>
      <c r="I19203" s="147">
        <v>17.216000000000001</v>
      </c>
      <c r="J19203" s="147">
        <v>19.454080000000001</v>
      </c>
      <c r="K19203" s="147">
        <v>21.692160000000001</v>
      </c>
    </row>
    <row r="19204" spans="2:11" x14ac:dyDescent="0.2">
      <c r="B19204" s="21" t="str">
        <f t="shared" si="299"/>
        <v>Smooth Rock FallsIce Accretion2023RCP6.0</v>
      </c>
      <c r="C19204" t="s">
        <v>442</v>
      </c>
      <c r="D19204" t="s">
        <v>486</v>
      </c>
      <c r="E19204" s="144" t="s">
        <v>192</v>
      </c>
      <c r="F19204" s="144">
        <v>2023</v>
      </c>
      <c r="G19204" s="147">
        <v>11.256006770253057</v>
      </c>
      <c r="H19204" s="147">
        <v>13.412799999999999</v>
      </c>
      <c r="I19204" s="147">
        <v>16.143999999999998</v>
      </c>
      <c r="J19204" s="147">
        <v>18.224639999999997</v>
      </c>
      <c r="K19204" s="147">
        <v>20.321280000000002</v>
      </c>
    </row>
    <row r="19205" spans="2:11" x14ac:dyDescent="0.2">
      <c r="B19205" s="21" t="str">
        <f t="shared" si="299"/>
        <v>Smooth Rock FallsIce Accretion2025RCP6.0</v>
      </c>
      <c r="C19205" t="s">
        <v>442</v>
      </c>
      <c r="D19205" t="s">
        <v>486</v>
      </c>
      <c r="E19205" s="144" t="s">
        <v>192</v>
      </c>
      <c r="F19205" s="144">
        <v>2025</v>
      </c>
      <c r="G19205" s="147">
        <v>11.254151180610748</v>
      </c>
      <c r="H19205" s="147">
        <v>13.408373333333332</v>
      </c>
      <c r="I19205" s="147">
        <v>16.135999999999999</v>
      </c>
      <c r="J19205" s="147">
        <v>18.215599999999998</v>
      </c>
      <c r="K19205" s="147">
        <v>20.307840000000002</v>
      </c>
    </row>
    <row r="19206" spans="2:11" x14ac:dyDescent="0.2">
      <c r="B19206" s="21" t="str">
        <f t="shared" si="299"/>
        <v>Smooth Rock FallsIce Accretion2030RCP6.0</v>
      </c>
      <c r="C19206" t="s">
        <v>442</v>
      </c>
      <c r="D19206" t="s">
        <v>486</v>
      </c>
      <c r="E19206" s="144" t="s">
        <v>192</v>
      </c>
      <c r="F19206" s="144">
        <v>2030</v>
      </c>
      <c r="G19206" s="147">
        <v>11.252295590968437</v>
      </c>
      <c r="H19206" s="147">
        <v>13.403946666666666</v>
      </c>
      <c r="I19206" s="147">
        <v>16.128</v>
      </c>
      <c r="J19206" s="147">
        <v>18.206559999999996</v>
      </c>
      <c r="K19206" s="147">
        <v>20.2944</v>
      </c>
    </row>
    <row r="19207" spans="2:11" x14ac:dyDescent="0.2">
      <c r="B19207" s="21" t="str">
        <f t="shared" si="299"/>
        <v>Smooth Rock FallsIce Accretion2035RCP6.0</v>
      </c>
      <c r="C19207" t="s">
        <v>442</v>
      </c>
      <c r="D19207" t="s">
        <v>486</v>
      </c>
      <c r="E19207" s="144" t="s">
        <v>192</v>
      </c>
      <c r="F19207" s="144">
        <v>2035</v>
      </c>
      <c r="G19207" s="147">
        <v>11.250440001326126</v>
      </c>
      <c r="H19207" s="147">
        <v>13.399519999999999</v>
      </c>
      <c r="I19207" s="147">
        <v>16.119999999999997</v>
      </c>
      <c r="J19207" s="147">
        <v>18.197519999999997</v>
      </c>
      <c r="K19207" s="147">
        <v>20.28096</v>
      </c>
    </row>
    <row r="19208" spans="2:11" x14ac:dyDescent="0.2">
      <c r="B19208" s="21" t="str">
        <f t="shared" si="299"/>
        <v>Smooth Rock FallsIce Accretion2040RCP6.0</v>
      </c>
      <c r="C19208" t="s">
        <v>442</v>
      </c>
      <c r="D19208" t="s">
        <v>486</v>
      </c>
      <c r="E19208" s="144" t="s">
        <v>192</v>
      </c>
      <c r="F19208" s="144">
        <v>2040</v>
      </c>
      <c r="G19208" s="147">
        <v>11.248584411683817</v>
      </c>
      <c r="H19208" s="147">
        <v>13.395093333333332</v>
      </c>
      <c r="I19208" s="147">
        <v>16.111999999999998</v>
      </c>
      <c r="J19208" s="147">
        <v>18.188479999999998</v>
      </c>
      <c r="K19208" s="147">
        <v>20.267520000000001</v>
      </c>
    </row>
    <row r="19209" spans="2:11" x14ac:dyDescent="0.2">
      <c r="B19209" s="21" t="str">
        <f t="shared" si="299"/>
        <v>Smooth Rock FallsIce Accretion2045RCP6.0</v>
      </c>
      <c r="C19209" t="s">
        <v>442</v>
      </c>
      <c r="D19209" t="s">
        <v>486</v>
      </c>
      <c r="E19209" s="144" t="s">
        <v>192</v>
      </c>
      <c r="F19209" s="144">
        <v>2045</v>
      </c>
      <c r="G19209" s="147">
        <v>11.246728822041508</v>
      </c>
      <c r="H19209" s="147">
        <v>13.390666666666666</v>
      </c>
      <c r="I19209" s="147">
        <v>16.103999999999999</v>
      </c>
      <c r="J19209" s="147">
        <v>18.179439999999996</v>
      </c>
      <c r="K19209" s="147">
        <v>20.254079999999998</v>
      </c>
    </row>
    <row r="19210" spans="2:11" x14ac:dyDescent="0.2">
      <c r="B19210" s="21" t="str">
        <f t="shared" si="299"/>
        <v>Smooth Rock FallsIce Accretion2050RCP6.0</v>
      </c>
      <c r="C19210" t="s">
        <v>442</v>
      </c>
      <c r="D19210" t="s">
        <v>486</v>
      </c>
      <c r="E19210" s="144" t="s">
        <v>192</v>
      </c>
      <c r="F19210" s="144">
        <v>2050</v>
      </c>
      <c r="G19210" s="147">
        <v>11.349528488225486</v>
      </c>
      <c r="H19210" s="147">
        <v>13.516383999999999</v>
      </c>
      <c r="I19210" s="147">
        <v>16.2592</v>
      </c>
      <c r="J19210" s="147">
        <v>18.358431999999997</v>
      </c>
      <c r="K19210" s="147">
        <v>20.454335999999998</v>
      </c>
    </row>
    <row r="19211" spans="2:11" x14ac:dyDescent="0.2">
      <c r="B19211" s="21" t="str">
        <f t="shared" si="299"/>
        <v>Smooth Rock FallsIce Accretion2055RCP6.0</v>
      </c>
      <c r="C19211" t="s">
        <v>442</v>
      </c>
      <c r="D19211" t="s">
        <v>486</v>
      </c>
      <c r="E19211" s="144" t="s">
        <v>192</v>
      </c>
      <c r="F19211" s="144">
        <v>2055</v>
      </c>
      <c r="G19211" s="147">
        <v>11.454183744051775</v>
      </c>
      <c r="H19211" s="147">
        <v>13.646527999999998</v>
      </c>
      <c r="I19211" s="147">
        <v>16.4224</v>
      </c>
      <c r="J19211" s="147">
        <v>18.546463999999997</v>
      </c>
      <c r="K19211" s="147">
        <v>20.668032</v>
      </c>
    </row>
    <row r="19212" spans="2:11" x14ac:dyDescent="0.2">
      <c r="B19212" s="21" t="str">
        <f t="shared" ref="B19212:B19275" si="300">C19212&amp;D19212&amp;F19212&amp;E19212</f>
        <v>Smooth Rock FallsIce Accretion2060RCP6.0</v>
      </c>
      <c r="C19212" t="s">
        <v>442</v>
      </c>
      <c r="D19212" t="s">
        <v>486</v>
      </c>
      <c r="E19212" s="144" t="s">
        <v>192</v>
      </c>
      <c r="F19212" s="144">
        <v>2060</v>
      </c>
      <c r="G19212" s="147">
        <v>11.558838999878066</v>
      </c>
      <c r="H19212" s="147">
        <v>13.776672</v>
      </c>
      <c r="I19212" s="147">
        <v>16.585599999999999</v>
      </c>
      <c r="J19212" s="147">
        <v>18.734495999999996</v>
      </c>
      <c r="K19212" s="147">
        <v>20.881727999999999</v>
      </c>
    </row>
    <row r="19213" spans="2:11" x14ac:dyDescent="0.2">
      <c r="B19213" s="21" t="str">
        <f t="shared" si="300"/>
        <v>Smooth Rock FallsIce Accretion2065RCP6.0</v>
      </c>
      <c r="C19213" t="s">
        <v>442</v>
      </c>
      <c r="D19213" t="s">
        <v>486</v>
      </c>
      <c r="E19213" s="144" t="s">
        <v>192</v>
      </c>
      <c r="F19213" s="144">
        <v>2065</v>
      </c>
      <c r="G19213" s="147">
        <v>11.663494255704355</v>
      </c>
      <c r="H19213" s="147">
        <v>13.906815999999999</v>
      </c>
      <c r="I19213" s="147">
        <v>16.748799999999999</v>
      </c>
      <c r="J19213" s="147">
        <v>18.922527999999996</v>
      </c>
      <c r="K19213" s="147">
        <v>21.095424000000001</v>
      </c>
    </row>
    <row r="19214" spans="2:11" x14ac:dyDescent="0.2">
      <c r="B19214" s="21" t="str">
        <f t="shared" si="300"/>
        <v>Smooth Rock FallsIce Accretion2070RCP6.0</v>
      </c>
      <c r="C19214" t="s">
        <v>442</v>
      </c>
      <c r="D19214" t="s">
        <v>486</v>
      </c>
      <c r="E19214" s="144" t="s">
        <v>192</v>
      </c>
      <c r="F19214" s="144">
        <v>2070</v>
      </c>
      <c r="G19214" s="147">
        <v>11.768149511530645</v>
      </c>
      <c r="H19214" s="147">
        <v>14.036959999999999</v>
      </c>
      <c r="I19214" s="147">
        <v>16.911999999999999</v>
      </c>
      <c r="J19214" s="147">
        <v>19.110559999999996</v>
      </c>
      <c r="K19214" s="147">
        <v>21.30912</v>
      </c>
    </row>
    <row r="19215" spans="2:11" x14ac:dyDescent="0.2">
      <c r="B19215" s="21" t="str">
        <f t="shared" si="300"/>
        <v>Smooth Rock FallsIce Accretion2075RCP6.0</v>
      </c>
      <c r="C19215" t="s">
        <v>442</v>
      </c>
      <c r="D19215" t="s">
        <v>486</v>
      </c>
      <c r="E19215" s="144" t="s">
        <v>192</v>
      </c>
      <c r="F19215" s="144">
        <v>2075</v>
      </c>
      <c r="G19215" s="147">
        <v>11.821033816336483</v>
      </c>
      <c r="H19215" s="147">
        <v>14.10004</v>
      </c>
      <c r="I19215" s="147">
        <v>16.988</v>
      </c>
      <c r="J19215" s="147">
        <v>19.196439999999996</v>
      </c>
      <c r="K19215" s="147">
        <v>21.404879999999999</v>
      </c>
    </row>
    <row r="19216" spans="2:11" x14ac:dyDescent="0.2">
      <c r="B19216" s="21" t="str">
        <f t="shared" si="300"/>
        <v>Smooth Rock FallsIce Accretion2080RCP6.0</v>
      </c>
      <c r="C19216" t="s">
        <v>442</v>
      </c>
      <c r="D19216" t="s">
        <v>486</v>
      </c>
      <c r="E19216" s="144" t="s">
        <v>192</v>
      </c>
      <c r="F19216" s="144">
        <v>2080</v>
      </c>
      <c r="G19216" s="147">
        <v>11.873918121142321</v>
      </c>
      <c r="H19216" s="147">
        <v>14.163119999999999</v>
      </c>
      <c r="I19216" s="147">
        <v>17.064</v>
      </c>
      <c r="J19216" s="147">
        <v>19.282319999999999</v>
      </c>
      <c r="K19216" s="147">
        <v>21.500640000000001</v>
      </c>
    </row>
    <row r="19217" spans="2:11" x14ac:dyDescent="0.2">
      <c r="B19217" s="21" t="str">
        <f t="shared" si="300"/>
        <v>Smooth Rock FallsIce Accretion2085RCP6.0</v>
      </c>
      <c r="C19217" t="s">
        <v>442</v>
      </c>
      <c r="D19217" t="s">
        <v>486</v>
      </c>
      <c r="E19217" s="144" t="s">
        <v>192</v>
      </c>
      <c r="F19217" s="144">
        <v>2085</v>
      </c>
      <c r="G19217" s="147">
        <v>11.926802425948159</v>
      </c>
      <c r="H19217" s="147">
        <v>14.226199999999999</v>
      </c>
      <c r="I19217" s="147">
        <v>17.14</v>
      </c>
      <c r="J19217" s="147">
        <v>19.368200000000002</v>
      </c>
      <c r="K19217" s="147">
        <v>21.596400000000003</v>
      </c>
    </row>
    <row r="19218" spans="2:11" x14ac:dyDescent="0.2">
      <c r="B19218" s="21" t="str">
        <f t="shared" si="300"/>
        <v>Smooth Rock FallsIce Accretion2090RCP6.0</v>
      </c>
      <c r="C19218" t="s">
        <v>442</v>
      </c>
      <c r="D19218" t="s">
        <v>486</v>
      </c>
      <c r="E19218" s="144" t="s">
        <v>192</v>
      </c>
      <c r="F19218" s="144">
        <v>2090</v>
      </c>
      <c r="G19218" s="147">
        <v>11.927730220769314</v>
      </c>
      <c r="H19218" s="147">
        <v>14.258293333333333</v>
      </c>
      <c r="I19218" s="147">
        <v>17.205333333333336</v>
      </c>
      <c r="J19218" s="147">
        <v>19.460106666666668</v>
      </c>
      <c r="K19218" s="147">
        <v>21.712320000000002</v>
      </c>
    </row>
    <row r="19219" spans="2:11" x14ac:dyDescent="0.2">
      <c r="B19219" s="21" t="str">
        <f t="shared" si="300"/>
        <v>Smooth Rock FallsIce Accretion2095RCP6.0</v>
      </c>
      <c r="C19219" t="s">
        <v>442</v>
      </c>
      <c r="D19219" t="s">
        <v>486</v>
      </c>
      <c r="E19219" s="144" t="s">
        <v>192</v>
      </c>
      <c r="F19219" s="144">
        <v>2095</v>
      </c>
      <c r="G19219" s="147">
        <v>11.875773710784632</v>
      </c>
      <c r="H19219" s="147">
        <v>14.227306666666665</v>
      </c>
      <c r="I19219" s="147">
        <v>17.194666666666667</v>
      </c>
      <c r="J19219" s="147">
        <v>19.466133333333332</v>
      </c>
      <c r="K19219" s="147">
        <v>21.732479999999999</v>
      </c>
    </row>
    <row r="19220" spans="2:11" x14ac:dyDescent="0.2">
      <c r="B19220" s="21" t="str">
        <f t="shared" si="300"/>
        <v>Smooth Rock FallsIce Accretion2100RCP6.0</v>
      </c>
      <c r="C19220" t="s">
        <v>442</v>
      </c>
      <c r="D19220" t="s">
        <v>486</v>
      </c>
      <c r="E19220" s="144" t="s">
        <v>192</v>
      </c>
      <c r="F19220" s="144">
        <v>2100</v>
      </c>
      <c r="G19220" s="147">
        <v>11.823817200799949</v>
      </c>
      <c r="H19220" s="147">
        <v>14.196319999999998</v>
      </c>
      <c r="I19220" s="147">
        <v>17.184000000000001</v>
      </c>
      <c r="J19220" s="147">
        <v>19.472159999999999</v>
      </c>
      <c r="K19220" s="147">
        <v>21.75264</v>
      </c>
    </row>
    <row r="19221" spans="2:11" x14ac:dyDescent="0.2">
      <c r="B19221" s="21" t="str">
        <f t="shared" si="300"/>
        <v>Smooth Rock FallsIce Accretion2023RCP8.5</v>
      </c>
      <c r="C19221" t="s">
        <v>442</v>
      </c>
      <c r="D19221" t="s">
        <v>486</v>
      </c>
      <c r="E19221" s="144" t="s">
        <v>191</v>
      </c>
      <c r="F19221" s="144">
        <v>2023</v>
      </c>
      <c r="G19221" s="147">
        <v>11.256006770253057</v>
      </c>
      <c r="H19221" s="147">
        <v>13.412799999999999</v>
      </c>
      <c r="I19221" s="147">
        <v>16.143999999999998</v>
      </c>
      <c r="J19221" s="147">
        <v>18.224639999999997</v>
      </c>
      <c r="K19221" s="147">
        <v>20.321280000000002</v>
      </c>
    </row>
    <row r="19222" spans="2:11" x14ac:dyDescent="0.2">
      <c r="B19222" s="21" t="str">
        <f t="shared" si="300"/>
        <v>Smooth Rock FallsIce Accretion2025RCP8.5</v>
      </c>
      <c r="C19222" t="s">
        <v>442</v>
      </c>
      <c r="D19222" t="s">
        <v>486</v>
      </c>
      <c r="E19222" s="144" t="s">
        <v>191</v>
      </c>
      <c r="F19222" s="144">
        <v>2025</v>
      </c>
      <c r="G19222" s="147">
        <v>11.252295590968437</v>
      </c>
      <c r="H19222" s="147">
        <v>13.403946666666666</v>
      </c>
      <c r="I19222" s="147">
        <v>16.128</v>
      </c>
      <c r="J19222" s="147">
        <v>18.206559999999996</v>
      </c>
      <c r="K19222" s="147">
        <v>20.2944</v>
      </c>
    </row>
    <row r="19223" spans="2:11" x14ac:dyDescent="0.2">
      <c r="B19223" s="21" t="str">
        <f t="shared" si="300"/>
        <v>Smooth Rock FallsIce Accretion2030RCP8.5</v>
      </c>
      <c r="C19223" t="s">
        <v>442</v>
      </c>
      <c r="D19223" t="s">
        <v>486</v>
      </c>
      <c r="E19223" s="144" t="s">
        <v>191</v>
      </c>
      <c r="F19223" s="144">
        <v>2030</v>
      </c>
      <c r="G19223" s="147">
        <v>11.248584411683817</v>
      </c>
      <c r="H19223" s="147">
        <v>13.395093333333332</v>
      </c>
      <c r="I19223" s="147">
        <v>16.111999999999998</v>
      </c>
      <c r="J19223" s="147">
        <v>18.188479999999998</v>
      </c>
      <c r="K19223" s="147">
        <v>20.267520000000001</v>
      </c>
    </row>
    <row r="19224" spans="2:11" x14ac:dyDescent="0.2">
      <c r="B19224" s="21" t="str">
        <f t="shared" si="300"/>
        <v>Smooth Rock FallsIce Accretion2035RCP8.5</v>
      </c>
      <c r="C19224" t="s">
        <v>442</v>
      </c>
      <c r="D19224" t="s">
        <v>486</v>
      </c>
      <c r="E19224" s="144" t="s">
        <v>191</v>
      </c>
      <c r="F19224" s="144">
        <v>2035</v>
      </c>
      <c r="G19224" s="147">
        <v>11.244873232399197</v>
      </c>
      <c r="H19224" s="147">
        <v>13.386239999999999</v>
      </c>
      <c r="I19224" s="147">
        <v>16.096</v>
      </c>
      <c r="J19224" s="147">
        <v>18.170399999999997</v>
      </c>
      <c r="K19224" s="147">
        <v>20.240639999999999</v>
      </c>
    </row>
    <row r="19225" spans="2:11" x14ac:dyDescent="0.2">
      <c r="B19225" s="21" t="str">
        <f t="shared" si="300"/>
        <v>Smooth Rock FallsIce Accretion2040RCP8.5</v>
      </c>
      <c r="C19225" t="s">
        <v>442</v>
      </c>
      <c r="D19225" t="s">
        <v>486</v>
      </c>
      <c r="E19225" s="144" t="s">
        <v>191</v>
      </c>
      <c r="F19225" s="144">
        <v>2040</v>
      </c>
      <c r="G19225" s="147">
        <v>11.419298658776347</v>
      </c>
      <c r="H19225" s="147">
        <v>13.603146666666666</v>
      </c>
      <c r="I19225" s="147">
        <v>16.367999999999999</v>
      </c>
      <c r="J19225" s="147">
        <v>18.483786666666663</v>
      </c>
      <c r="K19225" s="147">
        <v>20.596799999999998</v>
      </c>
    </row>
    <row r="19226" spans="2:11" x14ac:dyDescent="0.2">
      <c r="B19226" s="21" t="str">
        <f t="shared" si="300"/>
        <v>Smooth Rock FallsIce Accretion2045RCP8.5</v>
      </c>
      <c r="C19226" t="s">
        <v>442</v>
      </c>
      <c r="D19226" t="s">
        <v>486</v>
      </c>
      <c r="E19226" s="144" t="s">
        <v>191</v>
      </c>
      <c r="F19226" s="144">
        <v>2045</v>
      </c>
      <c r="G19226" s="147">
        <v>11.593724085153495</v>
      </c>
      <c r="H19226" s="147">
        <v>13.820053333333332</v>
      </c>
      <c r="I19226" s="147">
        <v>16.64</v>
      </c>
      <c r="J19226" s="147">
        <v>18.79717333333333</v>
      </c>
      <c r="K19226" s="147">
        <v>20.952960000000001</v>
      </c>
    </row>
    <row r="19227" spans="2:11" x14ac:dyDescent="0.2">
      <c r="B19227" s="21" t="str">
        <f t="shared" si="300"/>
        <v>Smooth Rock FallsIce Accretion2050RCP8.5</v>
      </c>
      <c r="C19227" t="s">
        <v>442</v>
      </c>
      <c r="D19227" t="s">
        <v>486</v>
      </c>
      <c r="E19227" s="144" t="s">
        <v>191</v>
      </c>
      <c r="F19227" s="144">
        <v>2050</v>
      </c>
      <c r="G19227" s="147">
        <v>11.838661917938429</v>
      </c>
      <c r="H19227" s="147">
        <v>14.121066666666666</v>
      </c>
      <c r="I19227" s="147">
        <v>17.013333333333332</v>
      </c>
      <c r="J19227" s="147">
        <v>19.225066666666663</v>
      </c>
      <c r="K19227" s="147">
        <v>21.436800000000002</v>
      </c>
    </row>
    <row r="19228" spans="2:11" x14ac:dyDescent="0.2">
      <c r="B19228" s="21" t="str">
        <f t="shared" si="300"/>
        <v>Smooth Rock FallsIce Accretion2055RCP8.5</v>
      </c>
      <c r="C19228" t="s">
        <v>442</v>
      </c>
      <c r="D19228" t="s">
        <v>486</v>
      </c>
      <c r="E19228" s="144" t="s">
        <v>191</v>
      </c>
      <c r="F19228" s="144">
        <v>2055</v>
      </c>
      <c r="G19228" s="147">
        <v>11.909174324346212</v>
      </c>
      <c r="H19228" s="147">
        <v>14.205173333333333</v>
      </c>
      <c r="I19228" s="147">
        <v>17.114666666666668</v>
      </c>
      <c r="J19228" s="147">
        <v>19.339573333333334</v>
      </c>
      <c r="K19228" s="147">
        <v>21.56448</v>
      </c>
    </row>
    <row r="19229" spans="2:11" x14ac:dyDescent="0.2">
      <c r="B19229" s="21" t="str">
        <f t="shared" si="300"/>
        <v>Smooth Rock FallsIce Accretion2060RCP8.5</v>
      </c>
      <c r="C19229" t="s">
        <v>442</v>
      </c>
      <c r="D19229" t="s">
        <v>486</v>
      </c>
      <c r="E19229" s="144" t="s">
        <v>191</v>
      </c>
      <c r="F19229" s="144">
        <v>2060</v>
      </c>
      <c r="G19229" s="147">
        <v>11.927730220769314</v>
      </c>
      <c r="H19229" s="147">
        <v>14.258293333333333</v>
      </c>
      <c r="I19229" s="147">
        <v>17.205333333333336</v>
      </c>
      <c r="J19229" s="147">
        <v>19.460106666666668</v>
      </c>
      <c r="K19229" s="147">
        <v>21.712320000000002</v>
      </c>
    </row>
    <row r="19230" spans="2:11" x14ac:dyDescent="0.2">
      <c r="B19230" s="21" t="str">
        <f t="shared" si="300"/>
        <v>Smooth Rock FallsIce Accretion2065RCP8.5</v>
      </c>
      <c r="C19230" t="s">
        <v>442</v>
      </c>
      <c r="D19230" t="s">
        <v>486</v>
      </c>
      <c r="E19230" s="144" t="s">
        <v>191</v>
      </c>
      <c r="F19230" s="144">
        <v>2065</v>
      </c>
      <c r="G19230" s="147">
        <v>11.875773710784632</v>
      </c>
      <c r="H19230" s="147">
        <v>14.227306666666665</v>
      </c>
      <c r="I19230" s="147">
        <v>17.194666666666667</v>
      </c>
      <c r="J19230" s="147">
        <v>19.466133333333332</v>
      </c>
      <c r="K19230" s="147">
        <v>21.732479999999999</v>
      </c>
    </row>
    <row r="19231" spans="2:11" x14ac:dyDescent="0.2">
      <c r="B19231" s="21" t="str">
        <f t="shared" si="300"/>
        <v>Smooth Rock FallsIce Accretion2070RCP8.5</v>
      </c>
      <c r="C19231" t="s">
        <v>442</v>
      </c>
      <c r="D19231" t="s">
        <v>486</v>
      </c>
      <c r="E19231" s="144" t="s">
        <v>191</v>
      </c>
      <c r="F19231" s="144">
        <v>2070</v>
      </c>
      <c r="G19231" s="147">
        <v>11.797838945807607</v>
      </c>
      <c r="H19231" s="147">
        <v>14.174186666666666</v>
      </c>
      <c r="I19231" s="147">
        <v>17.178666666666668</v>
      </c>
      <c r="J19231" s="147">
        <v>19.472159999999999</v>
      </c>
      <c r="K19231" s="147">
        <v>21.759360000000001</v>
      </c>
    </row>
    <row r="19232" spans="2:11" x14ac:dyDescent="0.2">
      <c r="B19232" s="21" t="str">
        <f t="shared" si="300"/>
        <v>Smooth Rock FallsIce Accretion2075RCP8.5</v>
      </c>
      <c r="C19232" t="s">
        <v>442</v>
      </c>
      <c r="D19232" t="s">
        <v>486</v>
      </c>
      <c r="E19232" s="144" t="s">
        <v>191</v>
      </c>
      <c r="F19232" s="144">
        <v>2075</v>
      </c>
      <c r="G19232" s="147">
        <v>11.771860690815265</v>
      </c>
      <c r="H19232" s="147">
        <v>14.152053333333333</v>
      </c>
      <c r="I19232" s="147">
        <v>17.173333333333332</v>
      </c>
      <c r="J19232" s="147">
        <v>19.472159999999999</v>
      </c>
      <c r="K19232" s="147">
        <v>21.766079999999999</v>
      </c>
    </row>
    <row r="19233" spans="2:11" x14ac:dyDescent="0.2">
      <c r="B19233" s="21" t="str">
        <f t="shared" si="300"/>
        <v>Smooth Rock FallsIce Accretion2080RCP8.5</v>
      </c>
      <c r="C19233" t="s">
        <v>442</v>
      </c>
      <c r="D19233" t="s">
        <v>486</v>
      </c>
      <c r="E19233" s="144" t="s">
        <v>191</v>
      </c>
      <c r="F19233" s="144">
        <v>2080</v>
      </c>
      <c r="G19233" s="147">
        <v>11.745882435822923</v>
      </c>
      <c r="H19233" s="147">
        <v>14.12992</v>
      </c>
      <c r="I19233" s="147">
        <v>17.167999999999999</v>
      </c>
      <c r="J19233" s="147">
        <v>19.472159999999999</v>
      </c>
      <c r="K19233" s="147">
        <v>21.7728</v>
      </c>
    </row>
    <row r="19234" spans="2:11" x14ac:dyDescent="0.2">
      <c r="B19234" s="21" t="str">
        <f t="shared" si="300"/>
        <v>Smooth Rock FallsIce Accretion2085RCP8.5</v>
      </c>
      <c r="C19234" t="s">
        <v>442</v>
      </c>
      <c r="D19234" t="s">
        <v>486</v>
      </c>
      <c r="E19234" s="144" t="s">
        <v>191</v>
      </c>
      <c r="F19234" s="144">
        <v>2085</v>
      </c>
      <c r="G19234" s="147">
        <v>11.578879368015013</v>
      </c>
      <c r="H19234" s="147">
        <v>13.970559999999999</v>
      </c>
      <c r="I19234" s="147">
        <v>17</v>
      </c>
      <c r="J19234" s="147">
        <v>19.309439999999999</v>
      </c>
      <c r="K19234" s="147">
        <v>21.611519999999999</v>
      </c>
    </row>
    <row r="19235" spans="2:11" x14ac:dyDescent="0.2">
      <c r="B19235" s="21" t="str">
        <f t="shared" si="300"/>
        <v>Smooth Rock FallsIce Accretion2090RCP8.5</v>
      </c>
      <c r="C19235" t="s">
        <v>442</v>
      </c>
      <c r="D19235" t="s">
        <v>486</v>
      </c>
      <c r="E19235" s="144" t="s">
        <v>191</v>
      </c>
      <c r="F19235" s="144">
        <v>2090</v>
      </c>
      <c r="G19235" s="147">
        <v>11.411876300207105</v>
      </c>
      <c r="H19235" s="147">
        <v>13.811199999999999</v>
      </c>
      <c r="I19235" s="147">
        <v>16.832000000000001</v>
      </c>
      <c r="J19235" s="147">
        <v>19.146719999999998</v>
      </c>
      <c r="K19235" s="147">
        <v>21.450240000000001</v>
      </c>
    </row>
    <row r="19236" spans="2:11" x14ac:dyDescent="0.2">
      <c r="B19236" s="21" t="str">
        <f t="shared" si="300"/>
        <v>Smooth Rock FallsIce Accretion2095RCP8.5</v>
      </c>
      <c r="C19236" t="s">
        <v>442</v>
      </c>
      <c r="D19236" t="s">
        <v>486</v>
      </c>
      <c r="E19236" s="144" t="s">
        <v>191</v>
      </c>
      <c r="F19236" s="144">
        <v>2095</v>
      </c>
      <c r="G19236" s="147">
        <v>11.411876300207105</v>
      </c>
      <c r="H19236" s="147">
        <v>13.811199999999999</v>
      </c>
      <c r="I19236" s="147">
        <v>16.832000000000001</v>
      </c>
      <c r="J19236" s="147">
        <v>19.146719999999998</v>
      </c>
      <c r="K19236" s="147">
        <v>21.450240000000001</v>
      </c>
    </row>
    <row r="19237" spans="2:11" x14ac:dyDescent="0.2">
      <c r="B19237" s="21" t="str">
        <f t="shared" si="300"/>
        <v>Smooth Rock FallsIce Accretion2100RCP8.5</v>
      </c>
      <c r="C19237" t="s">
        <v>442</v>
      </c>
      <c r="D19237" t="s">
        <v>486</v>
      </c>
      <c r="E19237" s="144" t="s">
        <v>191</v>
      </c>
      <c r="F19237" s="144">
        <v>2100</v>
      </c>
      <c r="G19237" s="147">
        <v>11.411876300207105</v>
      </c>
      <c r="H19237" s="147">
        <v>13.811199999999999</v>
      </c>
      <c r="I19237" s="147">
        <v>16.832000000000001</v>
      </c>
      <c r="J19237" s="147">
        <v>19.146719999999998</v>
      </c>
      <c r="K19237" s="147">
        <v>21.450240000000001</v>
      </c>
    </row>
    <row r="19238" spans="2:11" x14ac:dyDescent="0.2">
      <c r="B19238" s="21" t="str">
        <f t="shared" si="300"/>
        <v>Smooth Rock FallsWind2023RCP4.5</v>
      </c>
      <c r="C19238" t="s">
        <v>442</v>
      </c>
      <c r="D19238" t="s">
        <v>1</v>
      </c>
      <c r="E19238" s="144" t="s">
        <v>193</v>
      </c>
      <c r="F19238" s="144">
        <v>2023</v>
      </c>
      <c r="G19238" s="147">
        <v>73.018491764653106</v>
      </c>
      <c r="H19238" s="147">
        <v>78.627780000000001</v>
      </c>
      <c r="I19238" s="147">
        <v>84.529200000000003</v>
      </c>
      <c r="J19238" s="147">
        <v>90.428268000000003</v>
      </c>
      <c r="K19238" s="147">
        <v>96.334559999999996</v>
      </c>
    </row>
    <row r="19239" spans="2:11" x14ac:dyDescent="0.2">
      <c r="B19239" s="21" t="str">
        <f t="shared" si="300"/>
        <v>Smooth Rock FallsWind2025RCP4.5</v>
      </c>
      <c r="C19239" t="s">
        <v>442</v>
      </c>
      <c r="D19239" t="s">
        <v>1</v>
      </c>
      <c r="E19239" s="144" t="s">
        <v>193</v>
      </c>
      <c r="F19239" s="144">
        <v>2025</v>
      </c>
      <c r="G19239" s="147">
        <v>73.115201796459544</v>
      </c>
      <c r="H19239" s="147">
        <v>78.737148000000005</v>
      </c>
      <c r="I19239" s="147">
        <v>84.6524</v>
      </c>
      <c r="J19239" s="147">
        <v>90.564586000000006</v>
      </c>
      <c r="K19239" s="147">
        <v>96.482987999999992</v>
      </c>
    </row>
    <row r="19240" spans="2:11" x14ac:dyDescent="0.2">
      <c r="B19240" s="21" t="str">
        <f t="shared" si="300"/>
        <v>Smooth Rock FallsWind2030RCP4.5</v>
      </c>
      <c r="C19240" t="s">
        <v>442</v>
      </c>
      <c r="D19240" t="s">
        <v>1</v>
      </c>
      <c r="E19240" s="144" t="s">
        <v>193</v>
      </c>
      <c r="F19240" s="144">
        <v>2030</v>
      </c>
      <c r="G19240" s="147">
        <v>73.211911828265983</v>
      </c>
      <c r="H19240" s="147">
        <v>78.846515999999994</v>
      </c>
      <c r="I19240" s="147">
        <v>84.775599999999997</v>
      </c>
      <c r="J19240" s="147">
        <v>90.700904000000008</v>
      </c>
      <c r="K19240" s="147">
        <v>96.631416000000002</v>
      </c>
    </row>
    <row r="19241" spans="2:11" x14ac:dyDescent="0.2">
      <c r="B19241" s="21" t="str">
        <f t="shared" si="300"/>
        <v>Smooth Rock FallsWind2035RCP4.5</v>
      </c>
      <c r="C19241" t="s">
        <v>442</v>
      </c>
      <c r="D19241" t="s">
        <v>1</v>
      </c>
      <c r="E19241" s="144" t="s">
        <v>193</v>
      </c>
      <c r="F19241" s="144">
        <v>2035</v>
      </c>
      <c r="G19241" s="147">
        <v>73.308621860072407</v>
      </c>
      <c r="H19241" s="147">
        <v>78.955883999999998</v>
      </c>
      <c r="I19241" s="147">
        <v>84.898799999999994</v>
      </c>
      <c r="J19241" s="147">
        <v>90.837222000000011</v>
      </c>
      <c r="K19241" s="147">
        <v>96.779843999999997</v>
      </c>
    </row>
    <row r="19242" spans="2:11" x14ac:dyDescent="0.2">
      <c r="B19242" s="21" t="str">
        <f t="shared" si="300"/>
        <v>Smooth Rock FallsWind2040RCP4.5</v>
      </c>
      <c r="C19242" t="s">
        <v>442</v>
      </c>
      <c r="D19242" t="s">
        <v>1</v>
      </c>
      <c r="E19242" s="144" t="s">
        <v>193</v>
      </c>
      <c r="F19242" s="144">
        <v>2040</v>
      </c>
      <c r="G19242" s="147">
        <v>73.405331891878845</v>
      </c>
      <c r="H19242" s="147">
        <v>79.065252000000001</v>
      </c>
      <c r="I19242" s="147">
        <v>85.021999999999991</v>
      </c>
      <c r="J19242" s="147">
        <v>90.973540000000014</v>
      </c>
      <c r="K19242" s="147">
        <v>96.928271999999993</v>
      </c>
    </row>
    <row r="19243" spans="2:11" x14ac:dyDescent="0.2">
      <c r="B19243" s="21" t="str">
        <f t="shared" si="300"/>
        <v>Smooth Rock FallsWind2045RCP4.5</v>
      </c>
      <c r="C19243" t="s">
        <v>442</v>
      </c>
      <c r="D19243" t="s">
        <v>1</v>
      </c>
      <c r="E19243" s="144" t="s">
        <v>193</v>
      </c>
      <c r="F19243" s="144">
        <v>2045</v>
      </c>
      <c r="G19243" s="147">
        <v>73.502041923685283</v>
      </c>
      <c r="H19243" s="147">
        <v>79.17461999999999</v>
      </c>
      <c r="I19243" s="147">
        <v>85.145199999999988</v>
      </c>
      <c r="J19243" s="147">
        <v>91.109858000000017</v>
      </c>
      <c r="K19243" s="147">
        <v>97.076700000000002</v>
      </c>
    </row>
    <row r="19244" spans="2:11" x14ac:dyDescent="0.2">
      <c r="B19244" s="21" t="str">
        <f t="shared" si="300"/>
        <v>Smooth Rock FallsWind2050RCP4.5</v>
      </c>
      <c r="C19244" t="s">
        <v>442</v>
      </c>
      <c r="D19244" t="s">
        <v>1</v>
      </c>
      <c r="E19244" s="144" t="s">
        <v>193</v>
      </c>
      <c r="F19244" s="144">
        <v>2050</v>
      </c>
      <c r="G19244" s="147">
        <v>73.629215615510745</v>
      </c>
      <c r="H19244" s="147">
        <v>79.315235999999999</v>
      </c>
      <c r="I19244" s="147">
        <v>85.300319999999985</v>
      </c>
      <c r="J19244" s="147">
        <v>91.280330400000011</v>
      </c>
      <c r="K19244" s="147">
        <v>97.261516799999995</v>
      </c>
    </row>
    <row r="19245" spans="2:11" x14ac:dyDescent="0.2">
      <c r="B19245" s="21" t="str">
        <f t="shared" si="300"/>
        <v>Smooth Rock FallsWind2055RCP4.5</v>
      </c>
      <c r="C19245" t="s">
        <v>442</v>
      </c>
      <c r="D19245" t="s">
        <v>1</v>
      </c>
      <c r="E19245" s="144" t="s">
        <v>193</v>
      </c>
      <c r="F19245" s="144">
        <v>2055</v>
      </c>
      <c r="G19245" s="147">
        <v>73.659679275529768</v>
      </c>
      <c r="H19245" s="147">
        <v>79.346484000000004</v>
      </c>
      <c r="I19245" s="147">
        <v>85.332239999999985</v>
      </c>
      <c r="J19245" s="147">
        <v>91.314484800000017</v>
      </c>
      <c r="K19245" s="147">
        <v>97.297905599999993</v>
      </c>
    </row>
    <row r="19246" spans="2:11" x14ac:dyDescent="0.2">
      <c r="B19246" s="21" t="str">
        <f t="shared" si="300"/>
        <v>Smooth Rock FallsWind2060RCP4.5</v>
      </c>
      <c r="C19246" t="s">
        <v>442</v>
      </c>
      <c r="D19246" t="s">
        <v>1</v>
      </c>
      <c r="E19246" s="144" t="s">
        <v>193</v>
      </c>
      <c r="F19246" s="144">
        <v>2060</v>
      </c>
      <c r="G19246" s="147">
        <v>73.690142935548806</v>
      </c>
      <c r="H19246" s="147">
        <v>79.377731999999995</v>
      </c>
      <c r="I19246" s="147">
        <v>85.364159999999998</v>
      </c>
      <c r="J19246" s="147">
        <v>91.348639200000008</v>
      </c>
      <c r="K19246" s="147">
        <v>97.334294400000005</v>
      </c>
    </row>
    <row r="19247" spans="2:11" x14ac:dyDescent="0.2">
      <c r="B19247" s="21" t="str">
        <f t="shared" si="300"/>
        <v>Smooth Rock FallsWind2065RCP4.5</v>
      </c>
      <c r="C19247" t="s">
        <v>442</v>
      </c>
      <c r="D19247" t="s">
        <v>1</v>
      </c>
      <c r="E19247" s="144" t="s">
        <v>193</v>
      </c>
      <c r="F19247" s="144">
        <v>2065</v>
      </c>
      <c r="G19247" s="147">
        <v>73.72060659556783</v>
      </c>
      <c r="H19247" s="147">
        <v>79.40898</v>
      </c>
      <c r="I19247" s="147">
        <v>85.396079999999998</v>
      </c>
      <c r="J19247" s="147">
        <v>91.382793600000014</v>
      </c>
      <c r="K19247" s="147">
        <v>97.370683200000002</v>
      </c>
    </row>
    <row r="19248" spans="2:11" x14ac:dyDescent="0.2">
      <c r="B19248" s="21" t="str">
        <f t="shared" si="300"/>
        <v>Smooth Rock FallsWind2070RCP4.5</v>
      </c>
      <c r="C19248" t="s">
        <v>442</v>
      </c>
      <c r="D19248" t="s">
        <v>1</v>
      </c>
      <c r="E19248" s="144" t="s">
        <v>193</v>
      </c>
      <c r="F19248" s="144">
        <v>2070</v>
      </c>
      <c r="G19248" s="147">
        <v>73.751070255586853</v>
      </c>
      <c r="H19248" s="147">
        <v>79.440228000000005</v>
      </c>
      <c r="I19248" s="147">
        <v>85.427999999999997</v>
      </c>
      <c r="J19248" s="147">
        <v>91.416948000000005</v>
      </c>
      <c r="K19248" s="147">
        <v>97.407071999999999</v>
      </c>
    </row>
    <row r="19249" spans="2:11" x14ac:dyDescent="0.2">
      <c r="B19249" s="21" t="str">
        <f t="shared" si="300"/>
        <v>Smooth Rock FallsWind2075RCP4.5</v>
      </c>
      <c r="C19249" t="s">
        <v>442</v>
      </c>
      <c r="D19249" t="s">
        <v>1</v>
      </c>
      <c r="E19249" s="144" t="s">
        <v>193</v>
      </c>
      <c r="F19249" s="144">
        <v>2075</v>
      </c>
      <c r="G19249" s="147">
        <v>73.749861380189273</v>
      </c>
      <c r="H19249" s="147">
        <v>79.414187999999996</v>
      </c>
      <c r="I19249" s="147">
        <v>85.370599999999996</v>
      </c>
      <c r="J19249" s="147">
        <v>91.333060000000003</v>
      </c>
      <c r="K19249" s="147">
        <v>97.295351999999994</v>
      </c>
    </row>
    <row r="19250" spans="2:11" x14ac:dyDescent="0.2">
      <c r="B19250" s="21" t="str">
        <f t="shared" si="300"/>
        <v>Smooth Rock FallsWind2080RCP4.5</v>
      </c>
      <c r="C19250" t="s">
        <v>442</v>
      </c>
      <c r="D19250" t="s">
        <v>1</v>
      </c>
      <c r="E19250" s="144" t="s">
        <v>193</v>
      </c>
      <c r="F19250" s="144">
        <v>2080</v>
      </c>
      <c r="G19250" s="147">
        <v>73.748652504791693</v>
      </c>
      <c r="H19250" s="147">
        <v>79.388148000000001</v>
      </c>
      <c r="I19250" s="147">
        <v>85.313199999999995</v>
      </c>
      <c r="J19250" s="147">
        <v>91.249172000000002</v>
      </c>
      <c r="K19250" s="147">
        <v>97.183632000000003</v>
      </c>
    </row>
    <row r="19251" spans="2:11" x14ac:dyDescent="0.2">
      <c r="B19251" s="21" t="str">
        <f t="shared" si="300"/>
        <v>Smooth Rock FallsWind2085RCP4.5</v>
      </c>
      <c r="C19251" t="s">
        <v>442</v>
      </c>
      <c r="D19251" t="s">
        <v>1</v>
      </c>
      <c r="E19251" s="144" t="s">
        <v>193</v>
      </c>
      <c r="F19251" s="144">
        <v>2085</v>
      </c>
      <c r="G19251" s="147">
        <v>73.747443629394112</v>
      </c>
      <c r="H19251" s="147">
        <v>79.362108000000006</v>
      </c>
      <c r="I19251" s="147">
        <v>85.255799999999994</v>
      </c>
      <c r="J19251" s="147">
        <v>91.165284000000014</v>
      </c>
      <c r="K19251" s="147">
        <v>97.071911999999998</v>
      </c>
    </row>
    <row r="19252" spans="2:11" x14ac:dyDescent="0.2">
      <c r="B19252" s="21" t="str">
        <f t="shared" si="300"/>
        <v>Smooth Rock FallsWind2090RCP4.5</v>
      </c>
      <c r="C19252" t="s">
        <v>442</v>
      </c>
      <c r="D19252" t="s">
        <v>1</v>
      </c>
      <c r="E19252" s="144" t="s">
        <v>193</v>
      </c>
      <c r="F19252" s="144">
        <v>2090</v>
      </c>
      <c r="G19252" s="147">
        <v>73.746234753996532</v>
      </c>
      <c r="H19252" s="147">
        <v>79.336067999999997</v>
      </c>
      <c r="I19252" s="147">
        <v>85.198399999999992</v>
      </c>
      <c r="J19252" s="147">
        <v>91.081396000000012</v>
      </c>
      <c r="K19252" s="147">
        <v>96.960191999999992</v>
      </c>
    </row>
    <row r="19253" spans="2:11" x14ac:dyDescent="0.2">
      <c r="B19253" s="21" t="str">
        <f t="shared" si="300"/>
        <v>Smooth Rock FallsWind2095RCP4.5</v>
      </c>
      <c r="C19253" t="s">
        <v>442</v>
      </c>
      <c r="D19253" t="s">
        <v>1</v>
      </c>
      <c r="E19253" s="144" t="s">
        <v>193</v>
      </c>
      <c r="F19253" s="144">
        <v>2095</v>
      </c>
      <c r="G19253" s="147">
        <v>73.745025878598952</v>
      </c>
      <c r="H19253" s="147">
        <v>79.310027999999988</v>
      </c>
      <c r="I19253" s="147">
        <v>85.140999999999991</v>
      </c>
      <c r="J19253" s="147">
        <v>90.99750800000001</v>
      </c>
      <c r="K19253" s="147">
        <v>96.848472000000001</v>
      </c>
    </row>
    <row r="19254" spans="2:11" x14ac:dyDescent="0.2">
      <c r="B19254" s="21" t="str">
        <f t="shared" si="300"/>
        <v>Smooth Rock FallsWind2100RCP4.5</v>
      </c>
      <c r="C19254" t="s">
        <v>442</v>
      </c>
      <c r="D19254" t="s">
        <v>1</v>
      </c>
      <c r="E19254" s="144" t="s">
        <v>193</v>
      </c>
      <c r="F19254" s="144">
        <v>2100</v>
      </c>
      <c r="G19254" s="147">
        <v>73.743817003201372</v>
      </c>
      <c r="H19254" s="147">
        <v>79.283987999999994</v>
      </c>
      <c r="I19254" s="147">
        <v>85.08359999999999</v>
      </c>
      <c r="J19254" s="147">
        <v>90.913620000000009</v>
      </c>
      <c r="K19254" s="147">
        <v>96.736751999999996</v>
      </c>
    </row>
    <row r="19255" spans="2:11" x14ac:dyDescent="0.2">
      <c r="B19255" s="21" t="str">
        <f t="shared" si="300"/>
        <v>Smooth Rock FallsWind2023RCP6.0</v>
      </c>
      <c r="C19255" t="s">
        <v>442</v>
      </c>
      <c r="D19255" t="s">
        <v>1</v>
      </c>
      <c r="E19255" s="144" t="s">
        <v>192</v>
      </c>
      <c r="F19255" s="144">
        <v>2023</v>
      </c>
      <c r="G19255" s="147">
        <v>73.018491764653106</v>
      </c>
      <c r="H19255" s="147">
        <v>78.627780000000001</v>
      </c>
      <c r="I19255" s="147">
        <v>84.529200000000003</v>
      </c>
      <c r="J19255" s="147">
        <v>90.428268000000003</v>
      </c>
      <c r="K19255" s="147">
        <v>96.334559999999996</v>
      </c>
    </row>
    <row r="19256" spans="2:11" x14ac:dyDescent="0.2">
      <c r="B19256" s="21" t="str">
        <f t="shared" si="300"/>
        <v>Smooth Rock FallsWind2025RCP6.0</v>
      </c>
      <c r="C19256" t="s">
        <v>442</v>
      </c>
      <c r="D19256" t="s">
        <v>1</v>
      </c>
      <c r="E19256" s="144" t="s">
        <v>192</v>
      </c>
      <c r="F19256" s="144">
        <v>2025</v>
      </c>
      <c r="G19256" s="147">
        <v>73.115201796459544</v>
      </c>
      <c r="H19256" s="147">
        <v>78.737148000000005</v>
      </c>
      <c r="I19256" s="147">
        <v>84.6524</v>
      </c>
      <c r="J19256" s="147">
        <v>90.564586000000006</v>
      </c>
      <c r="K19256" s="147">
        <v>96.482987999999992</v>
      </c>
    </row>
    <row r="19257" spans="2:11" x14ac:dyDescent="0.2">
      <c r="B19257" s="21" t="str">
        <f t="shared" si="300"/>
        <v>Smooth Rock FallsWind2030RCP6.0</v>
      </c>
      <c r="C19257" t="s">
        <v>442</v>
      </c>
      <c r="D19257" t="s">
        <v>1</v>
      </c>
      <c r="E19257" s="144" t="s">
        <v>192</v>
      </c>
      <c r="F19257" s="144">
        <v>2030</v>
      </c>
      <c r="G19257" s="147">
        <v>73.211911828265983</v>
      </c>
      <c r="H19257" s="147">
        <v>78.846515999999994</v>
      </c>
      <c r="I19257" s="147">
        <v>84.775599999999997</v>
      </c>
      <c r="J19257" s="147">
        <v>90.700904000000008</v>
      </c>
      <c r="K19257" s="147">
        <v>96.631416000000002</v>
      </c>
    </row>
    <row r="19258" spans="2:11" x14ac:dyDescent="0.2">
      <c r="B19258" s="21" t="str">
        <f t="shared" si="300"/>
        <v>Smooth Rock FallsWind2035RCP6.0</v>
      </c>
      <c r="C19258" t="s">
        <v>442</v>
      </c>
      <c r="D19258" t="s">
        <v>1</v>
      </c>
      <c r="E19258" s="144" t="s">
        <v>192</v>
      </c>
      <c r="F19258" s="144">
        <v>2035</v>
      </c>
      <c r="G19258" s="147">
        <v>73.308621860072407</v>
      </c>
      <c r="H19258" s="147">
        <v>78.955883999999998</v>
      </c>
      <c r="I19258" s="147">
        <v>84.898799999999994</v>
      </c>
      <c r="J19258" s="147">
        <v>90.837222000000011</v>
      </c>
      <c r="K19258" s="147">
        <v>96.779843999999997</v>
      </c>
    </row>
    <row r="19259" spans="2:11" x14ac:dyDescent="0.2">
      <c r="B19259" s="21" t="str">
        <f t="shared" si="300"/>
        <v>Smooth Rock FallsWind2040RCP6.0</v>
      </c>
      <c r="C19259" t="s">
        <v>442</v>
      </c>
      <c r="D19259" t="s">
        <v>1</v>
      </c>
      <c r="E19259" s="144" t="s">
        <v>192</v>
      </c>
      <c r="F19259" s="144">
        <v>2040</v>
      </c>
      <c r="G19259" s="147">
        <v>73.405331891878845</v>
      </c>
      <c r="H19259" s="147">
        <v>79.065252000000001</v>
      </c>
      <c r="I19259" s="147">
        <v>85.021999999999991</v>
      </c>
      <c r="J19259" s="147">
        <v>90.973540000000014</v>
      </c>
      <c r="K19259" s="147">
        <v>96.928271999999993</v>
      </c>
    </row>
    <row r="19260" spans="2:11" x14ac:dyDescent="0.2">
      <c r="B19260" s="21" t="str">
        <f t="shared" si="300"/>
        <v>Smooth Rock FallsWind2045RCP6.0</v>
      </c>
      <c r="C19260" t="s">
        <v>442</v>
      </c>
      <c r="D19260" t="s">
        <v>1</v>
      </c>
      <c r="E19260" s="144" t="s">
        <v>192</v>
      </c>
      <c r="F19260" s="144">
        <v>2045</v>
      </c>
      <c r="G19260" s="147">
        <v>73.502041923685283</v>
      </c>
      <c r="H19260" s="147">
        <v>79.17461999999999</v>
      </c>
      <c r="I19260" s="147">
        <v>85.145199999999988</v>
      </c>
      <c r="J19260" s="147">
        <v>91.109858000000017</v>
      </c>
      <c r="K19260" s="147">
        <v>97.076700000000002</v>
      </c>
    </row>
    <row r="19261" spans="2:11" x14ac:dyDescent="0.2">
      <c r="B19261" s="21" t="str">
        <f t="shared" si="300"/>
        <v>Smooth Rock FallsWind2050RCP6.0</v>
      </c>
      <c r="C19261" t="s">
        <v>442</v>
      </c>
      <c r="D19261" t="s">
        <v>1</v>
      </c>
      <c r="E19261" s="144" t="s">
        <v>192</v>
      </c>
      <c r="F19261" s="144">
        <v>2050</v>
      </c>
      <c r="G19261" s="147">
        <v>73.629215615510745</v>
      </c>
      <c r="H19261" s="147">
        <v>79.315235999999999</v>
      </c>
      <c r="I19261" s="147">
        <v>85.300319999999985</v>
      </c>
      <c r="J19261" s="147">
        <v>91.280330400000011</v>
      </c>
      <c r="K19261" s="147">
        <v>97.261516799999995</v>
      </c>
    </row>
    <row r="19262" spans="2:11" x14ac:dyDescent="0.2">
      <c r="B19262" s="21" t="str">
        <f t="shared" si="300"/>
        <v>Smooth Rock FallsWind2055RCP6.0</v>
      </c>
      <c r="C19262" t="s">
        <v>442</v>
      </c>
      <c r="D19262" t="s">
        <v>1</v>
      </c>
      <c r="E19262" s="144" t="s">
        <v>192</v>
      </c>
      <c r="F19262" s="144">
        <v>2055</v>
      </c>
      <c r="G19262" s="147">
        <v>73.659679275529768</v>
      </c>
      <c r="H19262" s="147">
        <v>79.346484000000004</v>
      </c>
      <c r="I19262" s="147">
        <v>85.332239999999985</v>
      </c>
      <c r="J19262" s="147">
        <v>91.314484800000017</v>
      </c>
      <c r="K19262" s="147">
        <v>97.297905599999993</v>
      </c>
    </row>
    <row r="19263" spans="2:11" x14ac:dyDescent="0.2">
      <c r="B19263" s="21" t="str">
        <f t="shared" si="300"/>
        <v>Smooth Rock FallsWind2060RCP6.0</v>
      </c>
      <c r="C19263" t="s">
        <v>442</v>
      </c>
      <c r="D19263" t="s">
        <v>1</v>
      </c>
      <c r="E19263" s="144" t="s">
        <v>192</v>
      </c>
      <c r="F19263" s="144">
        <v>2060</v>
      </c>
      <c r="G19263" s="147">
        <v>73.690142935548806</v>
      </c>
      <c r="H19263" s="147">
        <v>79.377731999999995</v>
      </c>
      <c r="I19263" s="147">
        <v>85.364159999999998</v>
      </c>
      <c r="J19263" s="147">
        <v>91.348639200000008</v>
      </c>
      <c r="K19263" s="147">
        <v>97.334294400000005</v>
      </c>
    </row>
    <row r="19264" spans="2:11" x14ac:dyDescent="0.2">
      <c r="B19264" s="21" t="str">
        <f t="shared" si="300"/>
        <v>Smooth Rock FallsWind2065RCP6.0</v>
      </c>
      <c r="C19264" t="s">
        <v>442</v>
      </c>
      <c r="D19264" t="s">
        <v>1</v>
      </c>
      <c r="E19264" s="144" t="s">
        <v>192</v>
      </c>
      <c r="F19264" s="144">
        <v>2065</v>
      </c>
      <c r="G19264" s="147">
        <v>73.72060659556783</v>
      </c>
      <c r="H19264" s="147">
        <v>79.40898</v>
      </c>
      <c r="I19264" s="147">
        <v>85.396079999999998</v>
      </c>
      <c r="J19264" s="147">
        <v>91.382793600000014</v>
      </c>
      <c r="K19264" s="147">
        <v>97.370683200000002</v>
      </c>
    </row>
    <row r="19265" spans="2:11" x14ac:dyDescent="0.2">
      <c r="B19265" s="21" t="str">
        <f t="shared" si="300"/>
        <v>Smooth Rock FallsWind2070RCP6.0</v>
      </c>
      <c r="C19265" t="s">
        <v>442</v>
      </c>
      <c r="D19265" t="s">
        <v>1</v>
      </c>
      <c r="E19265" s="144" t="s">
        <v>192</v>
      </c>
      <c r="F19265" s="144">
        <v>2070</v>
      </c>
      <c r="G19265" s="147">
        <v>73.751070255586853</v>
      </c>
      <c r="H19265" s="147">
        <v>79.440228000000005</v>
      </c>
      <c r="I19265" s="147">
        <v>85.427999999999997</v>
      </c>
      <c r="J19265" s="147">
        <v>91.416948000000005</v>
      </c>
      <c r="K19265" s="147">
        <v>97.407071999999999</v>
      </c>
    </row>
    <row r="19266" spans="2:11" x14ac:dyDescent="0.2">
      <c r="B19266" s="21" t="str">
        <f t="shared" si="300"/>
        <v>Smooth Rock FallsWind2075RCP6.0</v>
      </c>
      <c r="C19266" t="s">
        <v>442</v>
      </c>
      <c r="D19266" t="s">
        <v>1</v>
      </c>
      <c r="E19266" s="144" t="s">
        <v>192</v>
      </c>
      <c r="F19266" s="144">
        <v>2075</v>
      </c>
      <c r="G19266" s="147">
        <v>73.74925694249049</v>
      </c>
      <c r="H19266" s="147">
        <v>79.401167999999998</v>
      </c>
      <c r="I19266" s="147">
        <v>85.341899999999995</v>
      </c>
      <c r="J19266" s="147">
        <v>91.291116000000002</v>
      </c>
      <c r="K19266" s="147">
        <v>97.239491999999998</v>
      </c>
    </row>
    <row r="19267" spans="2:11" x14ac:dyDescent="0.2">
      <c r="B19267" s="21" t="str">
        <f t="shared" si="300"/>
        <v>Smooth Rock FallsWind2080RCP6.0</v>
      </c>
      <c r="C19267" t="s">
        <v>442</v>
      </c>
      <c r="D19267" t="s">
        <v>1</v>
      </c>
      <c r="E19267" s="144" t="s">
        <v>192</v>
      </c>
      <c r="F19267" s="144">
        <v>2080</v>
      </c>
      <c r="G19267" s="147">
        <v>73.747443629394112</v>
      </c>
      <c r="H19267" s="147">
        <v>79.362108000000006</v>
      </c>
      <c r="I19267" s="147">
        <v>85.255799999999994</v>
      </c>
      <c r="J19267" s="147">
        <v>91.165284000000014</v>
      </c>
      <c r="K19267" s="147">
        <v>97.071911999999998</v>
      </c>
    </row>
    <row r="19268" spans="2:11" x14ac:dyDescent="0.2">
      <c r="B19268" s="21" t="str">
        <f t="shared" si="300"/>
        <v>Smooth Rock FallsWind2085RCP6.0</v>
      </c>
      <c r="C19268" t="s">
        <v>442</v>
      </c>
      <c r="D19268" t="s">
        <v>1</v>
      </c>
      <c r="E19268" s="144" t="s">
        <v>192</v>
      </c>
      <c r="F19268" s="144">
        <v>2085</v>
      </c>
      <c r="G19268" s="147">
        <v>73.745630316297735</v>
      </c>
      <c r="H19268" s="147">
        <v>79.323048</v>
      </c>
      <c r="I19268" s="147">
        <v>85.169699999999992</v>
      </c>
      <c r="J19268" s="147">
        <v>91.039452000000011</v>
      </c>
      <c r="K19268" s="147">
        <v>96.904331999999997</v>
      </c>
    </row>
    <row r="19269" spans="2:11" x14ac:dyDescent="0.2">
      <c r="B19269" s="21" t="str">
        <f t="shared" si="300"/>
        <v>Smooth Rock FallsWind2090RCP6.0</v>
      </c>
      <c r="C19269" t="s">
        <v>442</v>
      </c>
      <c r="D19269" t="s">
        <v>1</v>
      </c>
      <c r="E19269" s="144" t="s">
        <v>192</v>
      </c>
      <c r="F19269" s="144">
        <v>2090</v>
      </c>
      <c r="G19269" s="147">
        <v>73.891299801706182</v>
      </c>
      <c r="H19269" s="147">
        <v>79.455851999999993</v>
      </c>
      <c r="I19269" s="147">
        <v>85.282399999999996</v>
      </c>
      <c r="J19269" s="147">
        <v>91.138320000000007</v>
      </c>
      <c r="K19269" s="147">
        <v>96.988919999999993</v>
      </c>
    </row>
    <row r="19270" spans="2:11" x14ac:dyDescent="0.2">
      <c r="B19270" s="21" t="str">
        <f t="shared" si="300"/>
        <v>Smooth Rock FallsWind2095RCP6.0</v>
      </c>
      <c r="C19270" t="s">
        <v>442</v>
      </c>
      <c r="D19270" t="s">
        <v>1</v>
      </c>
      <c r="E19270" s="144" t="s">
        <v>192</v>
      </c>
      <c r="F19270" s="144">
        <v>2095</v>
      </c>
      <c r="G19270" s="147">
        <v>74.038782600210993</v>
      </c>
      <c r="H19270" s="147">
        <v>79.627716000000007</v>
      </c>
      <c r="I19270" s="147">
        <v>85.481200000000001</v>
      </c>
      <c r="J19270" s="147">
        <v>91.363020000000006</v>
      </c>
      <c r="K19270" s="147">
        <v>97.241087999999991</v>
      </c>
    </row>
    <row r="19271" spans="2:11" x14ac:dyDescent="0.2">
      <c r="B19271" s="21" t="str">
        <f t="shared" si="300"/>
        <v>Smooth Rock FallsWind2100RCP6.0</v>
      </c>
      <c r="C19271" t="s">
        <v>442</v>
      </c>
      <c r="D19271" t="s">
        <v>1</v>
      </c>
      <c r="E19271" s="144" t="s">
        <v>192</v>
      </c>
      <c r="F19271" s="144">
        <v>2100</v>
      </c>
      <c r="G19271" s="147">
        <v>74.186265398715804</v>
      </c>
      <c r="H19271" s="147">
        <v>79.799580000000006</v>
      </c>
      <c r="I19271" s="147">
        <v>85.68</v>
      </c>
      <c r="J19271" s="147">
        <v>91.587720000000004</v>
      </c>
      <c r="K19271" s="147">
        <v>97.493255999999988</v>
      </c>
    </row>
    <row r="19272" spans="2:11" x14ac:dyDescent="0.2">
      <c r="B19272" s="21" t="str">
        <f t="shared" si="300"/>
        <v>Smooth Rock FallsWind2023RCP8.5</v>
      </c>
      <c r="C19272" t="s">
        <v>442</v>
      </c>
      <c r="D19272" t="s">
        <v>1</v>
      </c>
      <c r="E19272" s="144" t="s">
        <v>191</v>
      </c>
      <c r="F19272" s="144">
        <v>2023</v>
      </c>
      <c r="G19272" s="147">
        <v>73.018491764653106</v>
      </c>
      <c r="H19272" s="147">
        <v>78.627780000000001</v>
      </c>
      <c r="I19272" s="147">
        <v>84.529200000000003</v>
      </c>
      <c r="J19272" s="147">
        <v>90.428268000000003</v>
      </c>
      <c r="K19272" s="147">
        <v>96.334559999999996</v>
      </c>
    </row>
    <row r="19273" spans="2:11" x14ac:dyDescent="0.2">
      <c r="B19273" s="21" t="str">
        <f t="shared" si="300"/>
        <v>Smooth Rock FallsWind2025RCP8.5</v>
      </c>
      <c r="C19273" t="s">
        <v>442</v>
      </c>
      <c r="D19273" t="s">
        <v>1</v>
      </c>
      <c r="E19273" s="144" t="s">
        <v>191</v>
      </c>
      <c r="F19273" s="144">
        <v>2025</v>
      </c>
      <c r="G19273" s="147">
        <v>73.211911828265983</v>
      </c>
      <c r="H19273" s="147">
        <v>78.846515999999994</v>
      </c>
      <c r="I19273" s="147">
        <v>84.775599999999997</v>
      </c>
      <c r="J19273" s="147">
        <v>90.700904000000008</v>
      </c>
      <c r="K19273" s="147">
        <v>96.631416000000002</v>
      </c>
    </row>
    <row r="19274" spans="2:11" x14ac:dyDescent="0.2">
      <c r="B19274" s="21" t="str">
        <f t="shared" si="300"/>
        <v>Smooth Rock FallsWind2030RCP8.5</v>
      </c>
      <c r="C19274" t="s">
        <v>442</v>
      </c>
      <c r="D19274" t="s">
        <v>1</v>
      </c>
      <c r="E19274" s="144" t="s">
        <v>191</v>
      </c>
      <c r="F19274" s="144">
        <v>2030</v>
      </c>
      <c r="G19274" s="147">
        <v>73.405331891878845</v>
      </c>
      <c r="H19274" s="147">
        <v>79.065252000000001</v>
      </c>
      <c r="I19274" s="147">
        <v>85.021999999999991</v>
      </c>
      <c r="J19274" s="147">
        <v>90.973540000000014</v>
      </c>
      <c r="K19274" s="147">
        <v>96.928271999999993</v>
      </c>
    </row>
    <row r="19275" spans="2:11" x14ac:dyDescent="0.2">
      <c r="B19275" s="21" t="str">
        <f t="shared" si="300"/>
        <v>Smooth Rock FallsWind2035RCP8.5</v>
      </c>
      <c r="C19275" t="s">
        <v>442</v>
      </c>
      <c r="D19275" t="s">
        <v>1</v>
      </c>
      <c r="E19275" s="144" t="s">
        <v>191</v>
      </c>
      <c r="F19275" s="144">
        <v>2035</v>
      </c>
      <c r="G19275" s="147">
        <v>73.598751955491721</v>
      </c>
      <c r="H19275" s="147">
        <v>79.283987999999994</v>
      </c>
      <c r="I19275" s="147">
        <v>85.268399999999986</v>
      </c>
      <c r="J19275" s="147">
        <v>91.24617600000002</v>
      </c>
      <c r="K19275" s="147">
        <v>97.225127999999998</v>
      </c>
    </row>
    <row r="19276" spans="2:11" x14ac:dyDescent="0.2">
      <c r="B19276" s="21" t="str">
        <f t="shared" ref="B19276:B19339" si="301">C19276&amp;D19276&amp;F19276&amp;E19276</f>
        <v>Smooth Rock FallsWind2040RCP8.5</v>
      </c>
      <c r="C19276" t="s">
        <v>442</v>
      </c>
      <c r="D19276" t="s">
        <v>1</v>
      </c>
      <c r="E19276" s="144" t="s">
        <v>191</v>
      </c>
      <c r="F19276" s="144">
        <v>2040</v>
      </c>
      <c r="G19276" s="147">
        <v>73.649524722190094</v>
      </c>
      <c r="H19276" s="147">
        <v>79.336067999999997</v>
      </c>
      <c r="I19276" s="147">
        <v>85.321599999999989</v>
      </c>
      <c r="J19276" s="147">
        <v>91.303100000000015</v>
      </c>
      <c r="K19276" s="147">
        <v>97.285775999999998</v>
      </c>
    </row>
    <row r="19277" spans="2:11" x14ac:dyDescent="0.2">
      <c r="B19277" s="21" t="str">
        <f t="shared" si="301"/>
        <v>Smooth Rock FallsWind2045RCP8.5</v>
      </c>
      <c r="C19277" t="s">
        <v>442</v>
      </c>
      <c r="D19277" t="s">
        <v>1</v>
      </c>
      <c r="E19277" s="144" t="s">
        <v>191</v>
      </c>
      <c r="F19277" s="144">
        <v>2045</v>
      </c>
      <c r="G19277" s="147">
        <v>73.700297488888481</v>
      </c>
      <c r="H19277" s="147">
        <v>79.388148000000001</v>
      </c>
      <c r="I19277" s="147">
        <v>85.374799999999993</v>
      </c>
      <c r="J19277" s="147">
        <v>91.36002400000001</v>
      </c>
      <c r="K19277" s="147">
        <v>97.346423999999999</v>
      </c>
    </row>
    <row r="19278" spans="2:11" x14ac:dyDescent="0.2">
      <c r="B19278" s="21" t="str">
        <f t="shared" si="301"/>
        <v>Smooth Rock FallsWind2050RCP8.5</v>
      </c>
      <c r="C19278" t="s">
        <v>442</v>
      </c>
      <c r="D19278" t="s">
        <v>1</v>
      </c>
      <c r="E19278" s="144" t="s">
        <v>191</v>
      </c>
      <c r="F19278" s="144">
        <v>2050</v>
      </c>
      <c r="G19278" s="147">
        <v>73.748652504791693</v>
      </c>
      <c r="H19278" s="147">
        <v>79.388148000000001</v>
      </c>
      <c r="I19278" s="147">
        <v>85.313199999999995</v>
      </c>
      <c r="J19278" s="147">
        <v>91.249172000000002</v>
      </c>
      <c r="K19278" s="147">
        <v>97.183632000000003</v>
      </c>
    </row>
    <row r="19279" spans="2:11" x14ac:dyDescent="0.2">
      <c r="B19279" s="21" t="str">
        <f t="shared" si="301"/>
        <v>Smooth Rock FallsWind2055RCP8.5</v>
      </c>
      <c r="C19279" t="s">
        <v>442</v>
      </c>
      <c r="D19279" t="s">
        <v>1</v>
      </c>
      <c r="E19279" s="144" t="s">
        <v>191</v>
      </c>
      <c r="F19279" s="144">
        <v>2055</v>
      </c>
      <c r="G19279" s="147">
        <v>73.746234753996532</v>
      </c>
      <c r="H19279" s="147">
        <v>79.336067999999997</v>
      </c>
      <c r="I19279" s="147">
        <v>85.198399999999992</v>
      </c>
      <c r="J19279" s="147">
        <v>91.081396000000012</v>
      </c>
      <c r="K19279" s="147">
        <v>96.960191999999992</v>
      </c>
    </row>
    <row r="19280" spans="2:11" x14ac:dyDescent="0.2">
      <c r="B19280" s="21" t="str">
        <f t="shared" si="301"/>
        <v>Smooth Rock FallsWind2060RCP8.5</v>
      </c>
      <c r="C19280" t="s">
        <v>442</v>
      </c>
      <c r="D19280" t="s">
        <v>1</v>
      </c>
      <c r="E19280" s="144" t="s">
        <v>191</v>
      </c>
      <c r="F19280" s="144">
        <v>2060</v>
      </c>
      <c r="G19280" s="147">
        <v>73.891299801706182</v>
      </c>
      <c r="H19280" s="147">
        <v>79.455851999999993</v>
      </c>
      <c r="I19280" s="147">
        <v>85.282399999999996</v>
      </c>
      <c r="J19280" s="147">
        <v>91.138320000000007</v>
      </c>
      <c r="K19280" s="147">
        <v>96.988919999999993</v>
      </c>
    </row>
    <row r="19281" spans="2:11" x14ac:dyDescent="0.2">
      <c r="B19281" s="21" t="str">
        <f t="shared" si="301"/>
        <v>Smooth Rock FallsWind2065RCP8.5</v>
      </c>
      <c r="C19281" t="s">
        <v>442</v>
      </c>
      <c r="D19281" t="s">
        <v>1</v>
      </c>
      <c r="E19281" s="144" t="s">
        <v>191</v>
      </c>
      <c r="F19281" s="144">
        <v>2065</v>
      </c>
      <c r="G19281" s="147">
        <v>74.038782600210993</v>
      </c>
      <c r="H19281" s="147">
        <v>79.627716000000007</v>
      </c>
      <c r="I19281" s="147">
        <v>85.481200000000001</v>
      </c>
      <c r="J19281" s="147">
        <v>91.363020000000006</v>
      </c>
      <c r="K19281" s="147">
        <v>97.241087999999991</v>
      </c>
    </row>
    <row r="19282" spans="2:11" x14ac:dyDescent="0.2">
      <c r="B19282" s="21" t="str">
        <f t="shared" si="301"/>
        <v>Smooth Rock FallsWind2070RCP8.5</v>
      </c>
      <c r="C19282" t="s">
        <v>442</v>
      </c>
      <c r="D19282" t="s">
        <v>1</v>
      </c>
      <c r="E19282" s="144" t="s">
        <v>191</v>
      </c>
      <c r="F19282" s="144">
        <v>2070</v>
      </c>
      <c r="G19282" s="147">
        <v>74.333748197220615</v>
      </c>
      <c r="H19282" s="147">
        <v>79.958424000000008</v>
      </c>
      <c r="I19282" s="147">
        <v>85.8536</v>
      </c>
      <c r="J19282" s="147">
        <v>91.773471999999998</v>
      </c>
      <c r="K19282" s="147">
        <v>97.694351999999995</v>
      </c>
    </row>
    <row r="19283" spans="2:11" x14ac:dyDescent="0.2">
      <c r="B19283" s="21" t="str">
        <f t="shared" si="301"/>
        <v>Smooth Rock FallsWind2075RCP8.5</v>
      </c>
      <c r="C19283" t="s">
        <v>442</v>
      </c>
      <c r="D19283" t="s">
        <v>1</v>
      </c>
      <c r="E19283" s="144" t="s">
        <v>191</v>
      </c>
      <c r="F19283" s="144">
        <v>2075</v>
      </c>
      <c r="G19283" s="147">
        <v>74.481230995725426</v>
      </c>
      <c r="H19283" s="147">
        <v>80.11726800000001</v>
      </c>
      <c r="I19283" s="147">
        <v>86.027200000000008</v>
      </c>
      <c r="J19283" s="147">
        <v>91.959224000000006</v>
      </c>
      <c r="K19283" s="147">
        <v>97.895447999999988</v>
      </c>
    </row>
    <row r="19284" spans="2:11" x14ac:dyDescent="0.2">
      <c r="B19284" s="21" t="str">
        <f t="shared" si="301"/>
        <v>Smooth Rock FallsWind2080RCP8.5</v>
      </c>
      <c r="C19284" t="s">
        <v>442</v>
      </c>
      <c r="D19284" t="s">
        <v>1</v>
      </c>
      <c r="E19284" s="144" t="s">
        <v>191</v>
      </c>
      <c r="F19284" s="144">
        <v>2080</v>
      </c>
      <c r="G19284" s="147">
        <v>74.628713794230237</v>
      </c>
      <c r="H19284" s="147">
        <v>80.276112000000012</v>
      </c>
      <c r="I19284" s="147">
        <v>86.200800000000001</v>
      </c>
      <c r="J19284" s="147">
        <v>92.144976</v>
      </c>
      <c r="K19284" s="147">
        <v>98.096543999999994</v>
      </c>
    </row>
    <row r="19285" spans="2:11" x14ac:dyDescent="0.2">
      <c r="B19285" s="21" t="str">
        <f t="shared" si="301"/>
        <v>Smooth Rock FallsWind2085RCP8.5</v>
      </c>
      <c r="C19285" t="s">
        <v>442</v>
      </c>
      <c r="D19285" t="s">
        <v>1</v>
      </c>
      <c r="E19285" s="144" t="s">
        <v>191</v>
      </c>
      <c r="F19285" s="144">
        <v>2085</v>
      </c>
      <c r="G19285" s="147">
        <v>74.791911972903605</v>
      </c>
      <c r="H19285" s="147">
        <v>80.483130000000003</v>
      </c>
      <c r="I19285" s="147">
        <v>86.461199999999991</v>
      </c>
      <c r="J19285" s="147">
        <v>92.450568000000004</v>
      </c>
      <c r="K19285" s="147">
        <v>98.446067999999997</v>
      </c>
    </row>
    <row r="19286" spans="2:11" x14ac:dyDescent="0.2">
      <c r="B19286" s="21" t="str">
        <f t="shared" si="301"/>
        <v>Smooth Rock FallsWind2090RCP8.5</v>
      </c>
      <c r="C19286" t="s">
        <v>442</v>
      </c>
      <c r="D19286" t="s">
        <v>1</v>
      </c>
      <c r="E19286" s="144" t="s">
        <v>191</v>
      </c>
      <c r="F19286" s="144">
        <v>2090</v>
      </c>
      <c r="G19286" s="147">
        <v>74.955110151576974</v>
      </c>
      <c r="H19286" s="147">
        <v>80.690147999999994</v>
      </c>
      <c r="I19286" s="147">
        <v>86.721599999999995</v>
      </c>
      <c r="J19286" s="147">
        <v>92.756160000000008</v>
      </c>
      <c r="K19286" s="147">
        <v>98.795591999999999</v>
      </c>
    </row>
    <row r="19287" spans="2:11" x14ac:dyDescent="0.2">
      <c r="B19287" s="21" t="str">
        <f t="shared" si="301"/>
        <v>Smooth Rock FallsWind2095RCP8.5</v>
      </c>
      <c r="C19287" t="s">
        <v>442</v>
      </c>
      <c r="D19287" t="s">
        <v>1</v>
      </c>
      <c r="E19287" s="144" t="s">
        <v>191</v>
      </c>
      <c r="F19287" s="144">
        <v>2095</v>
      </c>
      <c r="G19287" s="147">
        <v>74.955110151576974</v>
      </c>
      <c r="H19287" s="147">
        <v>80.690147999999994</v>
      </c>
      <c r="I19287" s="147">
        <v>86.721599999999995</v>
      </c>
      <c r="J19287" s="147">
        <v>92.756160000000008</v>
      </c>
      <c r="K19287" s="147">
        <v>98.795591999999999</v>
      </c>
    </row>
    <row r="19288" spans="2:11" x14ac:dyDescent="0.2">
      <c r="B19288" s="21" t="str">
        <f t="shared" si="301"/>
        <v>Smooth Rock FallsWind2100RCP8.5</v>
      </c>
      <c r="C19288" t="s">
        <v>442</v>
      </c>
      <c r="D19288" t="s">
        <v>1</v>
      </c>
      <c r="E19288" s="144" t="s">
        <v>191</v>
      </c>
      <c r="F19288" s="144">
        <v>2100</v>
      </c>
      <c r="G19288" s="147">
        <v>74.955110151576974</v>
      </c>
      <c r="H19288" s="147">
        <v>80.690147999999994</v>
      </c>
      <c r="I19288" s="147">
        <v>86.721599999999995</v>
      </c>
      <c r="J19288" s="147">
        <v>92.756160000000008</v>
      </c>
      <c r="K19288" s="147">
        <v>98.795591999999999</v>
      </c>
    </row>
    <row r="19289" spans="2:11" x14ac:dyDescent="0.2">
      <c r="B19289" s="21" t="str">
        <f t="shared" si="301"/>
        <v>South RiverIce Accretion2023RCP4.5</v>
      </c>
      <c r="C19289" t="s">
        <v>443</v>
      </c>
      <c r="D19289" t="s">
        <v>486</v>
      </c>
      <c r="E19289" s="144" t="s">
        <v>193</v>
      </c>
      <c r="F19289" s="144">
        <v>2023</v>
      </c>
      <c r="G19289" s="147">
        <v>15.232071476313022</v>
      </c>
      <c r="H19289" s="147">
        <v>18.15044</v>
      </c>
      <c r="I19289" s="147">
        <v>21.867999999999999</v>
      </c>
      <c r="J19289" s="147">
        <v>24.710840000000001</v>
      </c>
      <c r="K19289" s="147">
        <v>27.525959999999998</v>
      </c>
    </row>
    <row r="19290" spans="2:11" x14ac:dyDescent="0.2">
      <c r="B19290" s="21" t="str">
        <f t="shared" si="301"/>
        <v>South RiverIce Accretion2025RCP4.5</v>
      </c>
      <c r="C19290" t="s">
        <v>443</v>
      </c>
      <c r="D19290" t="s">
        <v>486</v>
      </c>
      <c r="E19290" s="144" t="s">
        <v>193</v>
      </c>
      <c r="F19290" s="144">
        <v>2025</v>
      </c>
      <c r="G19290" s="147">
        <v>15.308614549058314</v>
      </c>
      <c r="H19290" s="147">
        <v>18.250869999999999</v>
      </c>
      <c r="I19290" s="147">
        <v>22</v>
      </c>
      <c r="J19290" s="147">
        <v>24.864143333333335</v>
      </c>
      <c r="K19290" s="147">
        <v>27.706139999999998</v>
      </c>
    </row>
    <row r="19291" spans="2:11" x14ac:dyDescent="0.2">
      <c r="B19291" s="21" t="str">
        <f t="shared" si="301"/>
        <v>South RiverIce Accretion2030RCP4.5</v>
      </c>
      <c r="C19291" t="s">
        <v>443</v>
      </c>
      <c r="D19291" t="s">
        <v>486</v>
      </c>
      <c r="E19291" s="144" t="s">
        <v>193</v>
      </c>
      <c r="F19291" s="144">
        <v>2030</v>
      </c>
      <c r="G19291" s="147">
        <v>15.385157621803605</v>
      </c>
      <c r="H19291" s="147">
        <v>18.351299999999998</v>
      </c>
      <c r="I19291" s="147">
        <v>22.131999999999998</v>
      </c>
      <c r="J19291" s="147">
        <v>25.017446666666668</v>
      </c>
      <c r="K19291" s="147">
        <v>27.886319999999998</v>
      </c>
    </row>
    <row r="19292" spans="2:11" x14ac:dyDescent="0.2">
      <c r="B19292" s="21" t="str">
        <f t="shared" si="301"/>
        <v>South RiverIce Accretion2035RCP4.5</v>
      </c>
      <c r="C19292" t="s">
        <v>443</v>
      </c>
      <c r="D19292" t="s">
        <v>486</v>
      </c>
      <c r="E19292" s="144" t="s">
        <v>193</v>
      </c>
      <c r="F19292" s="144">
        <v>2035</v>
      </c>
      <c r="G19292" s="147">
        <v>15.461700694548895</v>
      </c>
      <c r="H19292" s="147">
        <v>18.451729999999998</v>
      </c>
      <c r="I19292" s="147">
        <v>22.263999999999999</v>
      </c>
      <c r="J19292" s="147">
        <v>25.170749999999998</v>
      </c>
      <c r="K19292" s="147">
        <v>28.066499999999998</v>
      </c>
    </row>
    <row r="19293" spans="2:11" x14ac:dyDescent="0.2">
      <c r="B19293" s="21" t="str">
        <f t="shared" si="301"/>
        <v>South RiverIce Accretion2040RCP4.5</v>
      </c>
      <c r="C19293" t="s">
        <v>443</v>
      </c>
      <c r="D19293" t="s">
        <v>486</v>
      </c>
      <c r="E19293" s="144" t="s">
        <v>193</v>
      </c>
      <c r="F19293" s="144">
        <v>2040</v>
      </c>
      <c r="G19293" s="147">
        <v>15.538243767294187</v>
      </c>
      <c r="H19293" s="147">
        <v>18.552159999999997</v>
      </c>
      <c r="I19293" s="147">
        <v>22.396000000000001</v>
      </c>
      <c r="J19293" s="147">
        <v>25.324053333333332</v>
      </c>
      <c r="K19293" s="147">
        <v>28.246680000000001</v>
      </c>
    </row>
    <row r="19294" spans="2:11" x14ac:dyDescent="0.2">
      <c r="B19294" s="21" t="str">
        <f t="shared" si="301"/>
        <v>South RiverIce Accretion2045RCP4.5</v>
      </c>
      <c r="C19294" t="s">
        <v>443</v>
      </c>
      <c r="D19294" t="s">
        <v>486</v>
      </c>
      <c r="E19294" s="144" t="s">
        <v>193</v>
      </c>
      <c r="F19294" s="144">
        <v>2045</v>
      </c>
      <c r="G19294" s="147">
        <v>15.614786840039478</v>
      </c>
      <c r="H19294" s="147">
        <v>18.652589999999996</v>
      </c>
      <c r="I19294" s="147">
        <v>22.527999999999999</v>
      </c>
      <c r="J19294" s="147">
        <v>25.477356666666665</v>
      </c>
      <c r="K19294" s="147">
        <v>28.426860000000001</v>
      </c>
    </row>
    <row r="19295" spans="2:11" x14ac:dyDescent="0.2">
      <c r="B19295" s="21" t="str">
        <f t="shared" si="301"/>
        <v>South RiverIce Accretion2050RCP4.5</v>
      </c>
      <c r="C19295" t="s">
        <v>443</v>
      </c>
      <c r="D19295" t="s">
        <v>486</v>
      </c>
      <c r="E19295" s="144" t="s">
        <v>193</v>
      </c>
      <c r="F19295" s="144">
        <v>2050</v>
      </c>
      <c r="G19295" s="147">
        <v>15.737255756431946</v>
      </c>
      <c r="H19295" s="147">
        <v>18.826059999999995</v>
      </c>
      <c r="I19295" s="147">
        <v>22.761199999999999</v>
      </c>
      <c r="J19295" s="147">
        <v>25.754960000000001</v>
      </c>
      <c r="K19295" s="147">
        <v>28.751184000000002</v>
      </c>
    </row>
    <row r="19296" spans="2:11" x14ac:dyDescent="0.2">
      <c r="B19296" s="21" t="str">
        <f t="shared" si="301"/>
        <v>South RiverIce Accretion2055RCP4.5</v>
      </c>
      <c r="C19296" t="s">
        <v>443</v>
      </c>
      <c r="D19296" t="s">
        <v>486</v>
      </c>
      <c r="E19296" s="144" t="s">
        <v>193</v>
      </c>
      <c r="F19296" s="144">
        <v>2055</v>
      </c>
      <c r="G19296" s="147">
        <v>15.783181600079121</v>
      </c>
      <c r="H19296" s="147">
        <v>18.899099999999997</v>
      </c>
      <c r="I19296" s="147">
        <v>22.862399999999997</v>
      </c>
      <c r="J19296" s="147">
        <v>25.879259999999999</v>
      </c>
      <c r="K19296" s="147">
        <v>28.895328000000003</v>
      </c>
    </row>
    <row r="19297" spans="2:11" x14ac:dyDescent="0.2">
      <c r="B19297" s="21" t="str">
        <f t="shared" si="301"/>
        <v>South RiverIce Accretion2060RCP4.5</v>
      </c>
      <c r="C19297" t="s">
        <v>443</v>
      </c>
      <c r="D19297" t="s">
        <v>486</v>
      </c>
      <c r="E19297" s="144" t="s">
        <v>193</v>
      </c>
      <c r="F19297" s="144">
        <v>2060</v>
      </c>
      <c r="G19297" s="147">
        <v>15.829107443726295</v>
      </c>
      <c r="H19297" s="147">
        <v>18.972139999999996</v>
      </c>
      <c r="I19297" s="147">
        <v>22.9636</v>
      </c>
      <c r="J19297" s="147">
        <v>26.00356</v>
      </c>
      <c r="K19297" s="147">
        <v>29.039472</v>
      </c>
    </row>
    <row r="19298" spans="2:11" x14ac:dyDescent="0.2">
      <c r="B19298" s="21" t="str">
        <f t="shared" si="301"/>
        <v>South RiverIce Accretion2065RCP4.5</v>
      </c>
      <c r="C19298" t="s">
        <v>443</v>
      </c>
      <c r="D19298" t="s">
        <v>486</v>
      </c>
      <c r="E19298" s="144" t="s">
        <v>193</v>
      </c>
      <c r="F19298" s="144">
        <v>2065</v>
      </c>
      <c r="G19298" s="147">
        <v>15.875033287373471</v>
      </c>
      <c r="H19298" s="147">
        <v>19.045179999999998</v>
      </c>
      <c r="I19298" s="147">
        <v>23.064799999999998</v>
      </c>
      <c r="J19298" s="147">
        <v>26.127859999999998</v>
      </c>
      <c r="K19298" s="147">
        <v>29.183616000000001</v>
      </c>
    </row>
    <row r="19299" spans="2:11" x14ac:dyDescent="0.2">
      <c r="B19299" s="21" t="str">
        <f t="shared" si="301"/>
        <v>South RiverIce Accretion2070RCP4.5</v>
      </c>
      <c r="C19299" t="s">
        <v>443</v>
      </c>
      <c r="D19299" t="s">
        <v>486</v>
      </c>
      <c r="E19299" s="144" t="s">
        <v>193</v>
      </c>
      <c r="F19299" s="144">
        <v>2070</v>
      </c>
      <c r="G19299" s="147">
        <v>15.920959131020647</v>
      </c>
      <c r="H19299" s="147">
        <v>19.118219999999997</v>
      </c>
      <c r="I19299" s="147">
        <v>23.165999999999997</v>
      </c>
      <c r="J19299" s="147">
        <v>26.25216</v>
      </c>
      <c r="K19299" s="147">
        <v>29.327760000000001</v>
      </c>
    </row>
    <row r="19300" spans="2:11" x14ac:dyDescent="0.2">
      <c r="B19300" s="21" t="str">
        <f t="shared" si="301"/>
        <v>South RiverIce Accretion2075RCP4.5</v>
      </c>
      <c r="C19300" t="s">
        <v>443</v>
      </c>
      <c r="D19300" t="s">
        <v>486</v>
      </c>
      <c r="E19300" s="144" t="s">
        <v>193</v>
      </c>
      <c r="F19300" s="144">
        <v>2075</v>
      </c>
      <c r="G19300" s="147">
        <v>15.923510566778823</v>
      </c>
      <c r="H19300" s="147">
        <v>19.139523333333329</v>
      </c>
      <c r="I19300" s="147">
        <v>23.209999999999997</v>
      </c>
      <c r="J19300" s="147">
        <v>26.314309999999999</v>
      </c>
      <c r="K19300" s="147">
        <v>29.410920000000001</v>
      </c>
    </row>
    <row r="19301" spans="2:11" x14ac:dyDescent="0.2">
      <c r="B19301" s="21" t="str">
        <f t="shared" si="301"/>
        <v>South RiverIce Accretion2080RCP4.5</v>
      </c>
      <c r="C19301" t="s">
        <v>443</v>
      </c>
      <c r="D19301" t="s">
        <v>486</v>
      </c>
      <c r="E19301" s="144" t="s">
        <v>193</v>
      </c>
      <c r="F19301" s="144">
        <v>2080</v>
      </c>
      <c r="G19301" s="147">
        <v>15.926062002536998</v>
      </c>
      <c r="H19301" s="147">
        <v>19.160826666666665</v>
      </c>
      <c r="I19301" s="147">
        <v>23.253999999999998</v>
      </c>
      <c r="J19301" s="147">
        <v>26.376459999999998</v>
      </c>
      <c r="K19301" s="147">
        <v>29.49408</v>
      </c>
    </row>
    <row r="19302" spans="2:11" x14ac:dyDescent="0.2">
      <c r="B19302" s="21" t="str">
        <f t="shared" si="301"/>
        <v>South RiverIce Accretion2085RCP4.5</v>
      </c>
      <c r="C19302" t="s">
        <v>443</v>
      </c>
      <c r="D19302" t="s">
        <v>486</v>
      </c>
      <c r="E19302" s="144" t="s">
        <v>193</v>
      </c>
      <c r="F19302" s="144">
        <v>2085</v>
      </c>
      <c r="G19302" s="147">
        <v>15.928613438295175</v>
      </c>
      <c r="H19302" s="147">
        <v>19.182129999999997</v>
      </c>
      <c r="I19302" s="147">
        <v>23.297999999999998</v>
      </c>
      <c r="J19302" s="147">
        <v>26.438609999999997</v>
      </c>
      <c r="K19302" s="147">
        <v>29.577240000000003</v>
      </c>
    </row>
    <row r="19303" spans="2:11" x14ac:dyDescent="0.2">
      <c r="B19303" s="21" t="str">
        <f t="shared" si="301"/>
        <v>South RiverIce Accretion2090RCP4.5</v>
      </c>
      <c r="C19303" t="s">
        <v>443</v>
      </c>
      <c r="D19303" t="s">
        <v>486</v>
      </c>
      <c r="E19303" s="144" t="s">
        <v>193</v>
      </c>
      <c r="F19303" s="144">
        <v>2090</v>
      </c>
      <c r="G19303" s="147">
        <v>15.931164874053351</v>
      </c>
      <c r="H19303" s="147">
        <v>19.203433333333329</v>
      </c>
      <c r="I19303" s="147">
        <v>23.341999999999999</v>
      </c>
      <c r="J19303" s="147">
        <v>26.50076</v>
      </c>
      <c r="K19303" s="147">
        <v>29.660400000000003</v>
      </c>
    </row>
    <row r="19304" spans="2:11" x14ac:dyDescent="0.2">
      <c r="B19304" s="21" t="str">
        <f t="shared" si="301"/>
        <v>South RiverIce Accretion2095RCP4.5</v>
      </c>
      <c r="C19304" t="s">
        <v>443</v>
      </c>
      <c r="D19304" t="s">
        <v>486</v>
      </c>
      <c r="E19304" s="144" t="s">
        <v>193</v>
      </c>
      <c r="F19304" s="144">
        <v>2095</v>
      </c>
      <c r="G19304" s="147">
        <v>15.933716309811526</v>
      </c>
      <c r="H19304" s="147">
        <v>19.224736666666665</v>
      </c>
      <c r="I19304" s="147">
        <v>23.385999999999999</v>
      </c>
      <c r="J19304" s="147">
        <v>26.562909999999999</v>
      </c>
      <c r="K19304" s="147">
        <v>29.743560000000002</v>
      </c>
    </row>
    <row r="19305" spans="2:11" x14ac:dyDescent="0.2">
      <c r="B19305" s="21" t="str">
        <f t="shared" si="301"/>
        <v>South RiverIce Accretion2100RCP4.5</v>
      </c>
      <c r="C19305" t="s">
        <v>443</v>
      </c>
      <c r="D19305" t="s">
        <v>486</v>
      </c>
      <c r="E19305" s="144" t="s">
        <v>193</v>
      </c>
      <c r="F19305" s="144">
        <v>2100</v>
      </c>
      <c r="G19305" s="147">
        <v>15.936267745569703</v>
      </c>
      <c r="H19305" s="147">
        <v>19.246039999999997</v>
      </c>
      <c r="I19305" s="147">
        <v>23.43</v>
      </c>
      <c r="J19305" s="147">
        <v>26.625059999999998</v>
      </c>
      <c r="K19305" s="147">
        <v>29.826720000000002</v>
      </c>
    </row>
    <row r="19306" spans="2:11" x14ac:dyDescent="0.2">
      <c r="B19306" s="21" t="str">
        <f t="shared" si="301"/>
        <v>South RiverIce Accretion2023RCP6.0</v>
      </c>
      <c r="C19306" t="s">
        <v>443</v>
      </c>
      <c r="D19306" t="s">
        <v>486</v>
      </c>
      <c r="E19306" s="144" t="s">
        <v>192</v>
      </c>
      <c r="F19306" s="144">
        <v>2023</v>
      </c>
      <c r="G19306" s="147">
        <v>15.232071476313022</v>
      </c>
      <c r="H19306" s="147">
        <v>18.15044</v>
      </c>
      <c r="I19306" s="147">
        <v>21.867999999999999</v>
      </c>
      <c r="J19306" s="147">
        <v>24.710840000000001</v>
      </c>
      <c r="K19306" s="147">
        <v>27.525959999999998</v>
      </c>
    </row>
    <row r="19307" spans="2:11" x14ac:dyDescent="0.2">
      <c r="B19307" s="21" t="str">
        <f t="shared" si="301"/>
        <v>South RiverIce Accretion2025RCP6.0</v>
      </c>
      <c r="C19307" t="s">
        <v>443</v>
      </c>
      <c r="D19307" t="s">
        <v>486</v>
      </c>
      <c r="E19307" s="144" t="s">
        <v>192</v>
      </c>
      <c r="F19307" s="144">
        <v>2025</v>
      </c>
      <c r="G19307" s="147">
        <v>15.308614549058314</v>
      </c>
      <c r="H19307" s="147">
        <v>18.250869999999999</v>
      </c>
      <c r="I19307" s="147">
        <v>22</v>
      </c>
      <c r="J19307" s="147">
        <v>24.864143333333335</v>
      </c>
      <c r="K19307" s="147">
        <v>27.706139999999998</v>
      </c>
    </row>
    <row r="19308" spans="2:11" x14ac:dyDescent="0.2">
      <c r="B19308" s="21" t="str">
        <f t="shared" si="301"/>
        <v>South RiverIce Accretion2030RCP6.0</v>
      </c>
      <c r="C19308" t="s">
        <v>443</v>
      </c>
      <c r="D19308" t="s">
        <v>486</v>
      </c>
      <c r="E19308" s="144" t="s">
        <v>192</v>
      </c>
      <c r="F19308" s="144">
        <v>2030</v>
      </c>
      <c r="G19308" s="147">
        <v>15.385157621803605</v>
      </c>
      <c r="H19308" s="147">
        <v>18.351299999999998</v>
      </c>
      <c r="I19308" s="147">
        <v>22.131999999999998</v>
      </c>
      <c r="J19308" s="147">
        <v>25.017446666666668</v>
      </c>
      <c r="K19308" s="147">
        <v>27.886319999999998</v>
      </c>
    </row>
    <row r="19309" spans="2:11" x14ac:dyDescent="0.2">
      <c r="B19309" s="21" t="str">
        <f t="shared" si="301"/>
        <v>South RiverIce Accretion2035RCP6.0</v>
      </c>
      <c r="C19309" t="s">
        <v>443</v>
      </c>
      <c r="D19309" t="s">
        <v>486</v>
      </c>
      <c r="E19309" s="144" t="s">
        <v>192</v>
      </c>
      <c r="F19309" s="144">
        <v>2035</v>
      </c>
      <c r="G19309" s="147">
        <v>15.461700694548895</v>
      </c>
      <c r="H19309" s="147">
        <v>18.451729999999998</v>
      </c>
      <c r="I19309" s="147">
        <v>22.263999999999999</v>
      </c>
      <c r="J19309" s="147">
        <v>25.170749999999998</v>
      </c>
      <c r="K19309" s="147">
        <v>28.066499999999998</v>
      </c>
    </row>
    <row r="19310" spans="2:11" x14ac:dyDescent="0.2">
      <c r="B19310" s="21" t="str">
        <f t="shared" si="301"/>
        <v>South RiverIce Accretion2040RCP6.0</v>
      </c>
      <c r="C19310" t="s">
        <v>443</v>
      </c>
      <c r="D19310" t="s">
        <v>486</v>
      </c>
      <c r="E19310" s="144" t="s">
        <v>192</v>
      </c>
      <c r="F19310" s="144">
        <v>2040</v>
      </c>
      <c r="G19310" s="147">
        <v>15.538243767294187</v>
      </c>
      <c r="H19310" s="147">
        <v>18.552159999999997</v>
      </c>
      <c r="I19310" s="147">
        <v>22.396000000000001</v>
      </c>
      <c r="J19310" s="147">
        <v>25.324053333333332</v>
      </c>
      <c r="K19310" s="147">
        <v>28.246680000000001</v>
      </c>
    </row>
    <row r="19311" spans="2:11" x14ac:dyDescent="0.2">
      <c r="B19311" s="21" t="str">
        <f t="shared" si="301"/>
        <v>South RiverIce Accretion2045RCP6.0</v>
      </c>
      <c r="C19311" t="s">
        <v>443</v>
      </c>
      <c r="D19311" t="s">
        <v>486</v>
      </c>
      <c r="E19311" s="144" t="s">
        <v>192</v>
      </c>
      <c r="F19311" s="144">
        <v>2045</v>
      </c>
      <c r="G19311" s="147">
        <v>15.614786840039478</v>
      </c>
      <c r="H19311" s="147">
        <v>18.652589999999996</v>
      </c>
      <c r="I19311" s="147">
        <v>22.527999999999999</v>
      </c>
      <c r="J19311" s="147">
        <v>25.477356666666665</v>
      </c>
      <c r="K19311" s="147">
        <v>28.426860000000001</v>
      </c>
    </row>
    <row r="19312" spans="2:11" x14ac:dyDescent="0.2">
      <c r="B19312" s="21" t="str">
        <f t="shared" si="301"/>
        <v>South RiverIce Accretion2050RCP6.0</v>
      </c>
      <c r="C19312" t="s">
        <v>443</v>
      </c>
      <c r="D19312" t="s">
        <v>486</v>
      </c>
      <c r="E19312" s="144" t="s">
        <v>192</v>
      </c>
      <c r="F19312" s="144">
        <v>2050</v>
      </c>
      <c r="G19312" s="147">
        <v>15.737255756431946</v>
      </c>
      <c r="H19312" s="147">
        <v>18.826059999999995</v>
      </c>
      <c r="I19312" s="147">
        <v>22.761199999999999</v>
      </c>
      <c r="J19312" s="147">
        <v>25.754960000000001</v>
      </c>
      <c r="K19312" s="147">
        <v>28.751184000000002</v>
      </c>
    </row>
    <row r="19313" spans="2:11" x14ac:dyDescent="0.2">
      <c r="B19313" s="21" t="str">
        <f t="shared" si="301"/>
        <v>South RiverIce Accretion2055RCP6.0</v>
      </c>
      <c r="C19313" t="s">
        <v>443</v>
      </c>
      <c r="D19313" t="s">
        <v>486</v>
      </c>
      <c r="E19313" s="144" t="s">
        <v>192</v>
      </c>
      <c r="F19313" s="144">
        <v>2055</v>
      </c>
      <c r="G19313" s="147">
        <v>15.783181600079121</v>
      </c>
      <c r="H19313" s="147">
        <v>18.899099999999997</v>
      </c>
      <c r="I19313" s="147">
        <v>22.862399999999997</v>
      </c>
      <c r="J19313" s="147">
        <v>25.879259999999999</v>
      </c>
      <c r="K19313" s="147">
        <v>28.895328000000003</v>
      </c>
    </row>
    <row r="19314" spans="2:11" x14ac:dyDescent="0.2">
      <c r="B19314" s="21" t="str">
        <f t="shared" si="301"/>
        <v>South RiverIce Accretion2060RCP6.0</v>
      </c>
      <c r="C19314" t="s">
        <v>443</v>
      </c>
      <c r="D19314" t="s">
        <v>486</v>
      </c>
      <c r="E19314" s="144" t="s">
        <v>192</v>
      </c>
      <c r="F19314" s="144">
        <v>2060</v>
      </c>
      <c r="G19314" s="147">
        <v>15.829107443726295</v>
      </c>
      <c r="H19314" s="147">
        <v>18.972139999999996</v>
      </c>
      <c r="I19314" s="147">
        <v>22.9636</v>
      </c>
      <c r="J19314" s="147">
        <v>26.00356</v>
      </c>
      <c r="K19314" s="147">
        <v>29.039472</v>
      </c>
    </row>
    <row r="19315" spans="2:11" x14ac:dyDescent="0.2">
      <c r="B19315" s="21" t="str">
        <f t="shared" si="301"/>
        <v>South RiverIce Accretion2065RCP6.0</v>
      </c>
      <c r="C19315" t="s">
        <v>443</v>
      </c>
      <c r="D19315" t="s">
        <v>486</v>
      </c>
      <c r="E19315" s="144" t="s">
        <v>192</v>
      </c>
      <c r="F19315" s="144">
        <v>2065</v>
      </c>
      <c r="G19315" s="147">
        <v>15.875033287373471</v>
      </c>
      <c r="H19315" s="147">
        <v>19.045179999999998</v>
      </c>
      <c r="I19315" s="147">
        <v>23.064799999999998</v>
      </c>
      <c r="J19315" s="147">
        <v>26.127859999999998</v>
      </c>
      <c r="K19315" s="147">
        <v>29.183616000000001</v>
      </c>
    </row>
    <row r="19316" spans="2:11" x14ac:dyDescent="0.2">
      <c r="B19316" s="21" t="str">
        <f t="shared" si="301"/>
        <v>South RiverIce Accretion2070RCP6.0</v>
      </c>
      <c r="C19316" t="s">
        <v>443</v>
      </c>
      <c r="D19316" t="s">
        <v>486</v>
      </c>
      <c r="E19316" s="144" t="s">
        <v>192</v>
      </c>
      <c r="F19316" s="144">
        <v>2070</v>
      </c>
      <c r="G19316" s="147">
        <v>15.920959131020647</v>
      </c>
      <c r="H19316" s="147">
        <v>19.118219999999997</v>
      </c>
      <c r="I19316" s="147">
        <v>23.165999999999997</v>
      </c>
      <c r="J19316" s="147">
        <v>26.25216</v>
      </c>
      <c r="K19316" s="147">
        <v>29.327760000000001</v>
      </c>
    </row>
    <row r="19317" spans="2:11" x14ac:dyDescent="0.2">
      <c r="B19317" s="21" t="str">
        <f t="shared" si="301"/>
        <v>South RiverIce Accretion2075RCP6.0</v>
      </c>
      <c r="C19317" t="s">
        <v>443</v>
      </c>
      <c r="D19317" t="s">
        <v>486</v>
      </c>
      <c r="E19317" s="144" t="s">
        <v>192</v>
      </c>
      <c r="F19317" s="144">
        <v>2075</v>
      </c>
      <c r="G19317" s="147">
        <v>15.924786284657911</v>
      </c>
      <c r="H19317" s="147">
        <v>19.150174999999997</v>
      </c>
      <c r="I19317" s="147">
        <v>23.231999999999999</v>
      </c>
      <c r="J19317" s="147">
        <v>26.345385</v>
      </c>
      <c r="K19317" s="147">
        <v>29.452500000000001</v>
      </c>
    </row>
    <row r="19318" spans="2:11" x14ac:dyDescent="0.2">
      <c r="B19318" s="21" t="str">
        <f t="shared" si="301"/>
        <v>South RiverIce Accretion2080RCP6.0</v>
      </c>
      <c r="C19318" t="s">
        <v>443</v>
      </c>
      <c r="D19318" t="s">
        <v>486</v>
      </c>
      <c r="E19318" s="144" t="s">
        <v>192</v>
      </c>
      <c r="F19318" s="144">
        <v>2080</v>
      </c>
      <c r="G19318" s="147">
        <v>15.928613438295175</v>
      </c>
      <c r="H19318" s="147">
        <v>19.182129999999997</v>
      </c>
      <c r="I19318" s="147">
        <v>23.297999999999998</v>
      </c>
      <c r="J19318" s="147">
        <v>26.438609999999997</v>
      </c>
      <c r="K19318" s="147">
        <v>29.577240000000003</v>
      </c>
    </row>
    <row r="19319" spans="2:11" x14ac:dyDescent="0.2">
      <c r="B19319" s="21" t="str">
        <f t="shared" si="301"/>
        <v>South RiverIce Accretion2085RCP6.0</v>
      </c>
      <c r="C19319" t="s">
        <v>443</v>
      </c>
      <c r="D19319" t="s">
        <v>486</v>
      </c>
      <c r="E19319" s="144" t="s">
        <v>192</v>
      </c>
      <c r="F19319" s="144">
        <v>2085</v>
      </c>
      <c r="G19319" s="147">
        <v>15.932440591932439</v>
      </c>
      <c r="H19319" s="147">
        <v>19.214084999999997</v>
      </c>
      <c r="I19319" s="147">
        <v>23.363999999999997</v>
      </c>
      <c r="J19319" s="147">
        <v>26.531834999999997</v>
      </c>
      <c r="K19319" s="147">
        <v>29.701980000000002</v>
      </c>
    </row>
    <row r="19320" spans="2:11" x14ac:dyDescent="0.2">
      <c r="B19320" s="21" t="str">
        <f t="shared" si="301"/>
        <v>South RiverIce Accretion2090RCP6.0</v>
      </c>
      <c r="C19320" t="s">
        <v>443</v>
      </c>
      <c r="D19320" t="s">
        <v>486</v>
      </c>
      <c r="E19320" s="144" t="s">
        <v>192</v>
      </c>
      <c r="F19320" s="144">
        <v>2090</v>
      </c>
      <c r="G19320" s="147">
        <v>15.961782103151467</v>
      </c>
      <c r="H19320" s="147">
        <v>19.29473333333333</v>
      </c>
      <c r="I19320" s="147">
        <v>23.510666666666665</v>
      </c>
      <c r="J19320" s="147">
        <v>26.732786666666666</v>
      </c>
      <c r="K19320" s="147">
        <v>29.946840000000002</v>
      </c>
    </row>
    <row r="19321" spans="2:11" x14ac:dyDescent="0.2">
      <c r="B19321" s="21" t="str">
        <f t="shared" si="301"/>
        <v>South RiverIce Accretion2095RCP6.0</v>
      </c>
      <c r="C19321" t="s">
        <v>443</v>
      </c>
      <c r="D19321" t="s">
        <v>486</v>
      </c>
      <c r="E19321" s="144" t="s">
        <v>192</v>
      </c>
      <c r="F19321" s="144">
        <v>2095</v>
      </c>
      <c r="G19321" s="147">
        <v>15.987296460733232</v>
      </c>
      <c r="H19321" s="147">
        <v>19.343426666666666</v>
      </c>
      <c r="I19321" s="147">
        <v>23.591333333333335</v>
      </c>
      <c r="J19321" s="147">
        <v>26.840513333333334</v>
      </c>
      <c r="K19321" s="147">
        <v>30.066959999999998</v>
      </c>
    </row>
    <row r="19322" spans="2:11" x14ac:dyDescent="0.2">
      <c r="B19322" s="21" t="str">
        <f t="shared" si="301"/>
        <v>South RiverIce Accretion2100RCP6.0</v>
      </c>
      <c r="C19322" t="s">
        <v>443</v>
      </c>
      <c r="D19322" t="s">
        <v>486</v>
      </c>
      <c r="E19322" s="144" t="s">
        <v>192</v>
      </c>
      <c r="F19322" s="144">
        <v>2100</v>
      </c>
      <c r="G19322" s="147">
        <v>16.012810818314996</v>
      </c>
      <c r="H19322" s="147">
        <v>19.392119999999998</v>
      </c>
      <c r="I19322" s="147">
        <v>23.672000000000001</v>
      </c>
      <c r="J19322" s="147">
        <v>26.948240000000002</v>
      </c>
      <c r="K19322" s="147">
        <v>30.187079999999998</v>
      </c>
    </row>
    <row r="19323" spans="2:11" x14ac:dyDescent="0.2">
      <c r="B19323" s="21" t="str">
        <f t="shared" si="301"/>
        <v>South RiverIce Accretion2023RCP8.5</v>
      </c>
      <c r="C19323" t="s">
        <v>443</v>
      </c>
      <c r="D19323" t="s">
        <v>486</v>
      </c>
      <c r="E19323" s="144" t="s">
        <v>191</v>
      </c>
      <c r="F19323" s="144">
        <v>2023</v>
      </c>
      <c r="G19323" s="147">
        <v>15.232071476313022</v>
      </c>
      <c r="H19323" s="147">
        <v>18.15044</v>
      </c>
      <c r="I19323" s="147">
        <v>21.867999999999999</v>
      </c>
      <c r="J19323" s="147">
        <v>24.710840000000001</v>
      </c>
      <c r="K19323" s="147">
        <v>27.525959999999998</v>
      </c>
    </row>
    <row r="19324" spans="2:11" x14ac:dyDescent="0.2">
      <c r="B19324" s="21" t="str">
        <f t="shared" si="301"/>
        <v>South RiverIce Accretion2025RCP8.5</v>
      </c>
      <c r="C19324" t="s">
        <v>443</v>
      </c>
      <c r="D19324" t="s">
        <v>486</v>
      </c>
      <c r="E19324" s="144" t="s">
        <v>191</v>
      </c>
      <c r="F19324" s="144">
        <v>2025</v>
      </c>
      <c r="G19324" s="147">
        <v>15.385157621803605</v>
      </c>
      <c r="H19324" s="147">
        <v>18.351299999999998</v>
      </c>
      <c r="I19324" s="147">
        <v>22.131999999999998</v>
      </c>
      <c r="J19324" s="147">
        <v>25.017446666666668</v>
      </c>
      <c r="K19324" s="147">
        <v>27.886319999999998</v>
      </c>
    </row>
    <row r="19325" spans="2:11" x14ac:dyDescent="0.2">
      <c r="B19325" s="21" t="str">
        <f t="shared" si="301"/>
        <v>South RiverIce Accretion2030RCP8.5</v>
      </c>
      <c r="C19325" t="s">
        <v>443</v>
      </c>
      <c r="D19325" t="s">
        <v>486</v>
      </c>
      <c r="E19325" s="144" t="s">
        <v>191</v>
      </c>
      <c r="F19325" s="144">
        <v>2030</v>
      </c>
      <c r="G19325" s="147">
        <v>15.538243767294187</v>
      </c>
      <c r="H19325" s="147">
        <v>18.552159999999997</v>
      </c>
      <c r="I19325" s="147">
        <v>22.396000000000001</v>
      </c>
      <c r="J19325" s="147">
        <v>25.324053333333332</v>
      </c>
      <c r="K19325" s="147">
        <v>28.246680000000001</v>
      </c>
    </row>
    <row r="19326" spans="2:11" x14ac:dyDescent="0.2">
      <c r="B19326" s="21" t="str">
        <f t="shared" si="301"/>
        <v>South RiverIce Accretion2035RCP8.5</v>
      </c>
      <c r="C19326" t="s">
        <v>443</v>
      </c>
      <c r="D19326" t="s">
        <v>486</v>
      </c>
      <c r="E19326" s="144" t="s">
        <v>191</v>
      </c>
      <c r="F19326" s="144">
        <v>2035</v>
      </c>
      <c r="G19326" s="147">
        <v>15.69132991278477</v>
      </c>
      <c r="H19326" s="147">
        <v>18.753019999999996</v>
      </c>
      <c r="I19326" s="147">
        <v>22.66</v>
      </c>
      <c r="J19326" s="147">
        <v>25.630659999999999</v>
      </c>
      <c r="K19326" s="147">
        <v>28.607040000000001</v>
      </c>
    </row>
    <row r="19327" spans="2:11" x14ac:dyDescent="0.2">
      <c r="B19327" s="21" t="str">
        <f t="shared" si="301"/>
        <v>South RiverIce Accretion2040RCP8.5</v>
      </c>
      <c r="C19327" t="s">
        <v>443</v>
      </c>
      <c r="D19327" t="s">
        <v>486</v>
      </c>
      <c r="E19327" s="144" t="s">
        <v>191</v>
      </c>
      <c r="F19327" s="144">
        <v>2040</v>
      </c>
      <c r="G19327" s="147">
        <v>15.767872985530062</v>
      </c>
      <c r="H19327" s="147">
        <v>18.874753333333331</v>
      </c>
      <c r="I19327" s="147">
        <v>22.828666666666667</v>
      </c>
      <c r="J19327" s="147">
        <v>25.837826666666665</v>
      </c>
      <c r="K19327" s="147">
        <v>28.847280000000001</v>
      </c>
    </row>
    <row r="19328" spans="2:11" x14ac:dyDescent="0.2">
      <c r="B19328" s="21" t="str">
        <f t="shared" si="301"/>
        <v>South RiverIce Accretion2045RCP8.5</v>
      </c>
      <c r="C19328" t="s">
        <v>443</v>
      </c>
      <c r="D19328" t="s">
        <v>486</v>
      </c>
      <c r="E19328" s="144" t="s">
        <v>191</v>
      </c>
      <c r="F19328" s="144">
        <v>2045</v>
      </c>
      <c r="G19328" s="147">
        <v>15.844416058275355</v>
      </c>
      <c r="H19328" s="147">
        <v>18.996486666666662</v>
      </c>
      <c r="I19328" s="147">
        <v>22.99733333333333</v>
      </c>
      <c r="J19328" s="147">
        <v>26.044993333333334</v>
      </c>
      <c r="K19328" s="147">
        <v>29.087520000000001</v>
      </c>
    </row>
    <row r="19329" spans="2:11" x14ac:dyDescent="0.2">
      <c r="B19329" s="21" t="str">
        <f t="shared" si="301"/>
        <v>South RiverIce Accretion2050RCP8.5</v>
      </c>
      <c r="C19329" t="s">
        <v>443</v>
      </c>
      <c r="D19329" t="s">
        <v>486</v>
      </c>
      <c r="E19329" s="144" t="s">
        <v>191</v>
      </c>
      <c r="F19329" s="144">
        <v>2050</v>
      </c>
      <c r="G19329" s="147">
        <v>15.926062002536998</v>
      </c>
      <c r="H19329" s="147">
        <v>19.160826666666665</v>
      </c>
      <c r="I19329" s="147">
        <v>23.253999999999998</v>
      </c>
      <c r="J19329" s="147">
        <v>26.376459999999998</v>
      </c>
      <c r="K19329" s="147">
        <v>29.49408</v>
      </c>
    </row>
    <row r="19330" spans="2:11" x14ac:dyDescent="0.2">
      <c r="B19330" s="21" t="str">
        <f t="shared" si="301"/>
        <v>South RiverIce Accretion2055RCP8.5</v>
      </c>
      <c r="C19330" t="s">
        <v>443</v>
      </c>
      <c r="D19330" t="s">
        <v>486</v>
      </c>
      <c r="E19330" s="144" t="s">
        <v>191</v>
      </c>
      <c r="F19330" s="144">
        <v>2055</v>
      </c>
      <c r="G19330" s="147">
        <v>15.931164874053351</v>
      </c>
      <c r="H19330" s="147">
        <v>19.203433333333329</v>
      </c>
      <c r="I19330" s="147">
        <v>23.341999999999999</v>
      </c>
      <c r="J19330" s="147">
        <v>26.50076</v>
      </c>
      <c r="K19330" s="147">
        <v>29.660400000000003</v>
      </c>
    </row>
    <row r="19331" spans="2:11" x14ac:dyDescent="0.2">
      <c r="B19331" s="21" t="str">
        <f t="shared" si="301"/>
        <v>South RiverIce Accretion2060RCP8.5</v>
      </c>
      <c r="C19331" t="s">
        <v>443</v>
      </c>
      <c r="D19331" t="s">
        <v>486</v>
      </c>
      <c r="E19331" s="144" t="s">
        <v>191</v>
      </c>
      <c r="F19331" s="144">
        <v>2060</v>
      </c>
      <c r="G19331" s="147">
        <v>15.961782103151467</v>
      </c>
      <c r="H19331" s="147">
        <v>19.29473333333333</v>
      </c>
      <c r="I19331" s="147">
        <v>23.510666666666665</v>
      </c>
      <c r="J19331" s="147">
        <v>26.732786666666666</v>
      </c>
      <c r="K19331" s="147">
        <v>29.946840000000002</v>
      </c>
    </row>
    <row r="19332" spans="2:11" x14ac:dyDescent="0.2">
      <c r="B19332" s="21" t="str">
        <f t="shared" si="301"/>
        <v>South RiverIce Accretion2065RCP8.5</v>
      </c>
      <c r="C19332" t="s">
        <v>443</v>
      </c>
      <c r="D19332" t="s">
        <v>486</v>
      </c>
      <c r="E19332" s="144" t="s">
        <v>191</v>
      </c>
      <c r="F19332" s="144">
        <v>2065</v>
      </c>
      <c r="G19332" s="147">
        <v>15.987296460733232</v>
      </c>
      <c r="H19332" s="147">
        <v>19.343426666666666</v>
      </c>
      <c r="I19332" s="147">
        <v>23.591333333333335</v>
      </c>
      <c r="J19332" s="147">
        <v>26.840513333333334</v>
      </c>
      <c r="K19332" s="147">
        <v>30.066959999999998</v>
      </c>
    </row>
    <row r="19333" spans="2:11" x14ac:dyDescent="0.2">
      <c r="B19333" s="21" t="str">
        <f t="shared" si="301"/>
        <v>South RiverIce Accretion2070RCP8.5</v>
      </c>
      <c r="C19333" t="s">
        <v>443</v>
      </c>
      <c r="D19333" t="s">
        <v>486</v>
      </c>
      <c r="E19333" s="144" t="s">
        <v>191</v>
      </c>
      <c r="F19333" s="144">
        <v>2070</v>
      </c>
      <c r="G19333" s="147">
        <v>15.880136158889824</v>
      </c>
      <c r="H19333" s="147">
        <v>19.252126666666665</v>
      </c>
      <c r="I19333" s="147">
        <v>23.525333333333332</v>
      </c>
      <c r="J19333" s="147">
        <v>26.790793333333333</v>
      </c>
      <c r="K19333" s="147">
        <v>30.029999999999998</v>
      </c>
    </row>
    <row r="19334" spans="2:11" x14ac:dyDescent="0.2">
      <c r="B19334" s="21" t="str">
        <f t="shared" si="301"/>
        <v>South RiverIce Accretion2075RCP8.5</v>
      </c>
      <c r="C19334" t="s">
        <v>443</v>
      </c>
      <c r="D19334" t="s">
        <v>486</v>
      </c>
      <c r="E19334" s="144" t="s">
        <v>191</v>
      </c>
      <c r="F19334" s="144">
        <v>2075</v>
      </c>
      <c r="G19334" s="147">
        <v>15.747461499464652</v>
      </c>
      <c r="H19334" s="147">
        <v>19.112133333333329</v>
      </c>
      <c r="I19334" s="147">
        <v>23.378666666666668</v>
      </c>
      <c r="J19334" s="147">
        <v>26.633346666666668</v>
      </c>
      <c r="K19334" s="147">
        <v>29.872920000000001</v>
      </c>
    </row>
    <row r="19335" spans="2:11" x14ac:dyDescent="0.2">
      <c r="B19335" s="21" t="str">
        <f t="shared" si="301"/>
        <v>South RiverIce Accretion2080RCP8.5</v>
      </c>
      <c r="C19335" t="s">
        <v>443</v>
      </c>
      <c r="D19335" t="s">
        <v>486</v>
      </c>
      <c r="E19335" s="144" t="s">
        <v>191</v>
      </c>
      <c r="F19335" s="144">
        <v>2080</v>
      </c>
      <c r="G19335" s="147">
        <v>15.61478684003948</v>
      </c>
      <c r="H19335" s="147">
        <v>18.972139999999996</v>
      </c>
      <c r="I19335" s="147">
        <v>23.231999999999999</v>
      </c>
      <c r="J19335" s="147">
        <v>26.475899999999999</v>
      </c>
      <c r="K19335" s="147">
        <v>29.71584</v>
      </c>
    </row>
    <row r="19336" spans="2:11" x14ac:dyDescent="0.2">
      <c r="B19336" s="21" t="str">
        <f t="shared" si="301"/>
        <v>South RiverIce Accretion2085RCP8.5</v>
      </c>
      <c r="C19336" t="s">
        <v>443</v>
      </c>
      <c r="D19336" t="s">
        <v>486</v>
      </c>
      <c r="E19336" s="144" t="s">
        <v>191</v>
      </c>
      <c r="F19336" s="144">
        <v>2085</v>
      </c>
      <c r="G19336" s="147">
        <v>15.209108554489434</v>
      </c>
      <c r="H19336" s="147">
        <v>18.524769999999997</v>
      </c>
      <c r="I19336" s="147">
        <v>22.714999999999996</v>
      </c>
      <c r="J19336" s="147">
        <v>25.916550000000001</v>
      </c>
      <c r="K19336" s="147">
        <v>29.106000000000002</v>
      </c>
    </row>
    <row r="19337" spans="2:11" x14ac:dyDescent="0.2">
      <c r="B19337" s="21" t="str">
        <f t="shared" si="301"/>
        <v>South RiverIce Accretion2090RCP8.5</v>
      </c>
      <c r="C19337" t="s">
        <v>443</v>
      </c>
      <c r="D19337" t="s">
        <v>486</v>
      </c>
      <c r="E19337" s="144" t="s">
        <v>191</v>
      </c>
      <c r="F19337" s="144">
        <v>2090</v>
      </c>
      <c r="G19337" s="147">
        <v>14.803430268939389</v>
      </c>
      <c r="H19337" s="147">
        <v>18.077399999999997</v>
      </c>
      <c r="I19337" s="147">
        <v>22.197999999999997</v>
      </c>
      <c r="J19337" s="147">
        <v>25.357199999999999</v>
      </c>
      <c r="K19337" s="147">
        <v>28.49616</v>
      </c>
    </row>
    <row r="19338" spans="2:11" x14ac:dyDescent="0.2">
      <c r="B19338" s="21" t="str">
        <f t="shared" si="301"/>
        <v>South RiverIce Accretion2095RCP8.5</v>
      </c>
      <c r="C19338" t="s">
        <v>443</v>
      </c>
      <c r="D19338" t="s">
        <v>486</v>
      </c>
      <c r="E19338" s="144" t="s">
        <v>191</v>
      </c>
      <c r="F19338" s="144">
        <v>2095</v>
      </c>
      <c r="G19338" s="147">
        <v>14.803430268939389</v>
      </c>
      <c r="H19338" s="147">
        <v>18.077399999999997</v>
      </c>
      <c r="I19338" s="147">
        <v>22.197999999999997</v>
      </c>
      <c r="J19338" s="147">
        <v>25.357199999999999</v>
      </c>
      <c r="K19338" s="147">
        <v>28.49616</v>
      </c>
    </row>
    <row r="19339" spans="2:11" x14ac:dyDescent="0.2">
      <c r="B19339" s="21" t="str">
        <f t="shared" si="301"/>
        <v>South RiverIce Accretion2100RCP8.5</v>
      </c>
      <c r="C19339" t="s">
        <v>443</v>
      </c>
      <c r="D19339" t="s">
        <v>486</v>
      </c>
      <c r="E19339" s="144" t="s">
        <v>191</v>
      </c>
      <c r="F19339" s="144">
        <v>2100</v>
      </c>
      <c r="G19339" s="147">
        <v>14.803430268939389</v>
      </c>
      <c r="H19339" s="147">
        <v>18.077399999999997</v>
      </c>
      <c r="I19339" s="147">
        <v>22.197999999999997</v>
      </c>
      <c r="J19339" s="147">
        <v>25.357199999999999</v>
      </c>
      <c r="K19339" s="147">
        <v>28.49616</v>
      </c>
    </row>
    <row r="19340" spans="2:11" x14ac:dyDescent="0.2">
      <c r="B19340" s="21" t="str">
        <f t="shared" ref="B19340:B19403" si="302">C19340&amp;D19340&amp;F19340&amp;E19340</f>
        <v>South RiverWind2023RCP4.5</v>
      </c>
      <c r="C19340" t="s">
        <v>443</v>
      </c>
      <c r="D19340" t="s">
        <v>1</v>
      </c>
      <c r="E19340" s="144" t="s">
        <v>193</v>
      </c>
      <c r="F19340" s="144">
        <v>2023</v>
      </c>
      <c r="G19340" s="147">
        <v>69.327277086383958</v>
      </c>
      <c r="H19340" s="147">
        <v>74.697600000000008</v>
      </c>
      <c r="I19340" s="147">
        <v>80.36</v>
      </c>
      <c r="J19340" s="147">
        <v>86.01088</v>
      </c>
      <c r="K19340" s="147">
        <v>91.665120000000002</v>
      </c>
    </row>
    <row r="19341" spans="2:11" x14ac:dyDescent="0.2">
      <c r="B19341" s="21" t="str">
        <f t="shared" si="302"/>
        <v>South RiverWind2025RCP4.5</v>
      </c>
      <c r="C19341" t="s">
        <v>443</v>
      </c>
      <c r="D19341" t="s">
        <v>1</v>
      </c>
      <c r="E19341" s="144" t="s">
        <v>193</v>
      </c>
      <c r="F19341" s="144">
        <v>2025</v>
      </c>
      <c r="G19341" s="147">
        <v>69.37102686267734</v>
      </c>
      <c r="H19341" s="147">
        <v>74.755880000000005</v>
      </c>
      <c r="I19341" s="147">
        <v>80.436000000000007</v>
      </c>
      <c r="J19341" s="147">
        <v>86.100760000000008</v>
      </c>
      <c r="K19341" s="147">
        <v>91.77</v>
      </c>
    </row>
    <row r="19342" spans="2:11" x14ac:dyDescent="0.2">
      <c r="B19342" s="21" t="str">
        <f t="shared" si="302"/>
        <v>South RiverWind2030RCP4.5</v>
      </c>
      <c r="C19342" t="s">
        <v>443</v>
      </c>
      <c r="D19342" t="s">
        <v>1</v>
      </c>
      <c r="E19342" s="144" t="s">
        <v>193</v>
      </c>
      <c r="F19342" s="144">
        <v>2030</v>
      </c>
      <c r="G19342" s="147">
        <v>69.414776638970736</v>
      </c>
      <c r="H19342" s="147">
        <v>74.814160000000001</v>
      </c>
      <c r="I19342" s="147">
        <v>80.512</v>
      </c>
      <c r="J19342" s="147">
        <v>86.190640000000002</v>
      </c>
      <c r="K19342" s="147">
        <v>91.874880000000005</v>
      </c>
    </row>
    <row r="19343" spans="2:11" x14ac:dyDescent="0.2">
      <c r="B19343" s="21" t="str">
        <f t="shared" si="302"/>
        <v>South RiverWind2035RCP4.5</v>
      </c>
      <c r="C19343" t="s">
        <v>443</v>
      </c>
      <c r="D19343" t="s">
        <v>1</v>
      </c>
      <c r="E19343" s="144" t="s">
        <v>193</v>
      </c>
      <c r="F19343" s="144">
        <v>2035</v>
      </c>
      <c r="G19343" s="147">
        <v>69.458526415264117</v>
      </c>
      <c r="H19343" s="147">
        <v>74.872440000000012</v>
      </c>
      <c r="I19343" s="147">
        <v>80.587999999999994</v>
      </c>
      <c r="J19343" s="147">
        <v>86.28052000000001</v>
      </c>
      <c r="K19343" s="147">
        <v>91.979759999999999</v>
      </c>
    </row>
    <row r="19344" spans="2:11" x14ac:dyDescent="0.2">
      <c r="B19344" s="21" t="str">
        <f t="shared" si="302"/>
        <v>South RiverWind2040RCP4.5</v>
      </c>
      <c r="C19344" t="s">
        <v>443</v>
      </c>
      <c r="D19344" t="s">
        <v>1</v>
      </c>
      <c r="E19344" s="144" t="s">
        <v>193</v>
      </c>
      <c r="F19344" s="144">
        <v>2040</v>
      </c>
      <c r="G19344" s="147">
        <v>69.502276191557499</v>
      </c>
      <c r="H19344" s="147">
        <v>74.930720000000008</v>
      </c>
      <c r="I19344" s="147">
        <v>80.664000000000001</v>
      </c>
      <c r="J19344" s="147">
        <v>86.370400000000018</v>
      </c>
      <c r="K19344" s="147">
        <v>92.084639999999993</v>
      </c>
    </row>
    <row r="19345" spans="2:11" x14ac:dyDescent="0.2">
      <c r="B19345" s="21" t="str">
        <f t="shared" si="302"/>
        <v>South RiverWind2045RCP4.5</v>
      </c>
      <c r="C19345" t="s">
        <v>443</v>
      </c>
      <c r="D19345" t="s">
        <v>1</v>
      </c>
      <c r="E19345" s="144" t="s">
        <v>193</v>
      </c>
      <c r="F19345" s="144">
        <v>2045</v>
      </c>
      <c r="G19345" s="147">
        <v>69.546025967850895</v>
      </c>
      <c r="H19345" s="147">
        <v>74.989000000000004</v>
      </c>
      <c r="I19345" s="147">
        <v>80.740000000000009</v>
      </c>
      <c r="J19345" s="147">
        <v>86.460280000000012</v>
      </c>
      <c r="K19345" s="147">
        <v>92.189520000000002</v>
      </c>
    </row>
    <row r="19346" spans="2:11" x14ac:dyDescent="0.2">
      <c r="B19346" s="21" t="str">
        <f t="shared" si="302"/>
        <v>South RiverWind2050RCP4.5</v>
      </c>
      <c r="C19346" t="s">
        <v>443</v>
      </c>
      <c r="D19346" t="s">
        <v>1</v>
      </c>
      <c r="E19346" s="144" t="s">
        <v>193</v>
      </c>
      <c r="F19346" s="144">
        <v>2050</v>
      </c>
      <c r="G19346" s="147">
        <v>69.584249456612483</v>
      </c>
      <c r="H19346" s="147">
        <v>75.030912000000001</v>
      </c>
      <c r="I19346" s="147">
        <v>80.784000000000006</v>
      </c>
      <c r="J19346" s="147">
        <v>86.509072000000018</v>
      </c>
      <c r="K19346" s="147">
        <v>92.239679999999993</v>
      </c>
    </row>
    <row r="19347" spans="2:11" x14ac:dyDescent="0.2">
      <c r="B19347" s="21" t="str">
        <f t="shared" si="302"/>
        <v>South RiverWind2055RCP4.5</v>
      </c>
      <c r="C19347" t="s">
        <v>443</v>
      </c>
      <c r="D19347" t="s">
        <v>1</v>
      </c>
      <c r="E19347" s="144" t="s">
        <v>193</v>
      </c>
      <c r="F19347" s="144">
        <v>2055</v>
      </c>
      <c r="G19347" s="147">
        <v>69.578723169080675</v>
      </c>
      <c r="H19347" s="147">
        <v>75.014544000000001</v>
      </c>
      <c r="I19347" s="147">
        <v>80.75200000000001</v>
      </c>
      <c r="J19347" s="147">
        <v>86.467984000000015</v>
      </c>
      <c r="K19347" s="147">
        <v>92.18495999999999</v>
      </c>
    </row>
    <row r="19348" spans="2:11" x14ac:dyDescent="0.2">
      <c r="B19348" s="21" t="str">
        <f t="shared" si="302"/>
        <v>South RiverWind2060RCP4.5</v>
      </c>
      <c r="C19348" t="s">
        <v>443</v>
      </c>
      <c r="D19348" t="s">
        <v>1</v>
      </c>
      <c r="E19348" s="144" t="s">
        <v>193</v>
      </c>
      <c r="F19348" s="144">
        <v>2060</v>
      </c>
      <c r="G19348" s="147">
        <v>69.573196881548881</v>
      </c>
      <c r="H19348" s="147">
        <v>74.998176000000015</v>
      </c>
      <c r="I19348" s="147">
        <v>80.72</v>
      </c>
      <c r="J19348" s="147">
        <v>86.426896000000013</v>
      </c>
      <c r="K19348" s="147">
        <v>92.130239999999986</v>
      </c>
    </row>
    <row r="19349" spans="2:11" x14ac:dyDescent="0.2">
      <c r="B19349" s="21" t="str">
        <f t="shared" si="302"/>
        <v>South RiverWind2065RCP4.5</v>
      </c>
      <c r="C19349" t="s">
        <v>443</v>
      </c>
      <c r="D19349" t="s">
        <v>1</v>
      </c>
      <c r="E19349" s="144" t="s">
        <v>193</v>
      </c>
      <c r="F19349" s="144">
        <v>2065</v>
      </c>
      <c r="G19349" s="147">
        <v>69.567670594017073</v>
      </c>
      <c r="H19349" s="147">
        <v>74.981808000000015</v>
      </c>
      <c r="I19349" s="147">
        <v>80.688000000000002</v>
      </c>
      <c r="J19349" s="147">
        <v>86.385808000000011</v>
      </c>
      <c r="K19349" s="147">
        <v>92.075519999999983</v>
      </c>
    </row>
    <row r="19350" spans="2:11" x14ac:dyDescent="0.2">
      <c r="B19350" s="21" t="str">
        <f t="shared" si="302"/>
        <v>South RiverWind2070RCP4.5</v>
      </c>
      <c r="C19350" t="s">
        <v>443</v>
      </c>
      <c r="D19350" t="s">
        <v>1</v>
      </c>
      <c r="E19350" s="144" t="s">
        <v>193</v>
      </c>
      <c r="F19350" s="144">
        <v>2070</v>
      </c>
      <c r="G19350" s="147">
        <v>69.56214430648528</v>
      </c>
      <c r="H19350" s="147">
        <v>74.965440000000015</v>
      </c>
      <c r="I19350" s="147">
        <v>80.656000000000006</v>
      </c>
      <c r="J19350" s="147">
        <v>86.344720000000009</v>
      </c>
      <c r="K19350" s="147">
        <v>92.02079999999998</v>
      </c>
    </row>
    <row r="19351" spans="2:11" x14ac:dyDescent="0.2">
      <c r="B19351" s="21" t="str">
        <f t="shared" si="302"/>
        <v>South RiverWind2075RCP4.5</v>
      </c>
      <c r="C19351" t="s">
        <v>443</v>
      </c>
      <c r="D19351" t="s">
        <v>1</v>
      </c>
      <c r="E19351" s="144" t="s">
        <v>193</v>
      </c>
      <c r="F19351" s="144">
        <v>2075</v>
      </c>
      <c r="G19351" s="147">
        <v>69.634676830340112</v>
      </c>
      <c r="H19351" s="147">
        <v>75.048520000000011</v>
      </c>
      <c r="I19351" s="147">
        <v>80.753333333333345</v>
      </c>
      <c r="J19351" s="147">
        <v>86.453146666666669</v>
      </c>
      <c r="K19351" s="147">
        <v>92.142399999999981</v>
      </c>
    </row>
    <row r="19352" spans="2:11" x14ac:dyDescent="0.2">
      <c r="B19352" s="21" t="str">
        <f t="shared" si="302"/>
        <v>South RiverWind2080RCP4.5</v>
      </c>
      <c r="C19352" t="s">
        <v>443</v>
      </c>
      <c r="D19352" t="s">
        <v>1</v>
      </c>
      <c r="E19352" s="144" t="s">
        <v>193</v>
      </c>
      <c r="F19352" s="144">
        <v>2080</v>
      </c>
      <c r="G19352" s="147">
        <v>69.70720935419493</v>
      </c>
      <c r="H19352" s="147">
        <v>75.131600000000006</v>
      </c>
      <c r="I19352" s="147">
        <v>80.850666666666669</v>
      </c>
      <c r="J19352" s="147">
        <v>86.561573333333342</v>
      </c>
      <c r="K19352" s="147">
        <v>92.263999999999982</v>
      </c>
    </row>
    <row r="19353" spans="2:11" x14ac:dyDescent="0.2">
      <c r="B19353" s="21" t="str">
        <f t="shared" si="302"/>
        <v>South RiverWind2085RCP4.5</v>
      </c>
      <c r="C19353" t="s">
        <v>443</v>
      </c>
      <c r="D19353" t="s">
        <v>1</v>
      </c>
      <c r="E19353" s="144" t="s">
        <v>193</v>
      </c>
      <c r="F19353" s="144">
        <v>2085</v>
      </c>
      <c r="G19353" s="147">
        <v>69.779741878049762</v>
      </c>
      <c r="H19353" s="147">
        <v>75.214680000000016</v>
      </c>
      <c r="I19353" s="147">
        <v>80.948000000000008</v>
      </c>
      <c r="J19353" s="147">
        <v>86.670000000000016</v>
      </c>
      <c r="K19353" s="147">
        <v>92.385599999999982</v>
      </c>
    </row>
    <row r="19354" spans="2:11" x14ac:dyDescent="0.2">
      <c r="B19354" s="21" t="str">
        <f t="shared" si="302"/>
        <v>South RiverWind2090RCP4.5</v>
      </c>
      <c r="C19354" t="s">
        <v>443</v>
      </c>
      <c r="D19354" t="s">
        <v>1</v>
      </c>
      <c r="E19354" s="144" t="s">
        <v>193</v>
      </c>
      <c r="F19354" s="144">
        <v>2090</v>
      </c>
      <c r="G19354" s="147">
        <v>69.852274401904594</v>
      </c>
      <c r="H19354" s="147">
        <v>75.297760000000011</v>
      </c>
      <c r="I19354" s="147">
        <v>81.045333333333346</v>
      </c>
      <c r="J19354" s="147">
        <v>86.778426666666675</v>
      </c>
      <c r="K19354" s="147">
        <v>92.507199999999983</v>
      </c>
    </row>
    <row r="19355" spans="2:11" x14ac:dyDescent="0.2">
      <c r="B19355" s="21" t="str">
        <f t="shared" si="302"/>
        <v>South RiverWind2095RCP4.5</v>
      </c>
      <c r="C19355" t="s">
        <v>443</v>
      </c>
      <c r="D19355" t="s">
        <v>1</v>
      </c>
      <c r="E19355" s="144" t="s">
        <v>193</v>
      </c>
      <c r="F19355" s="144">
        <v>2095</v>
      </c>
      <c r="G19355" s="147">
        <v>69.924806925759412</v>
      </c>
      <c r="H19355" s="147">
        <v>75.380840000000006</v>
      </c>
      <c r="I19355" s="147">
        <v>81.14266666666667</v>
      </c>
      <c r="J19355" s="147">
        <v>86.886853333333335</v>
      </c>
      <c r="K19355" s="147">
        <v>92.628799999999984</v>
      </c>
    </row>
    <row r="19356" spans="2:11" x14ac:dyDescent="0.2">
      <c r="B19356" s="21" t="str">
        <f t="shared" si="302"/>
        <v>South RiverWind2100RCP4.5</v>
      </c>
      <c r="C19356" t="s">
        <v>443</v>
      </c>
      <c r="D19356" t="s">
        <v>1</v>
      </c>
      <c r="E19356" s="144" t="s">
        <v>193</v>
      </c>
      <c r="F19356" s="144">
        <v>2100</v>
      </c>
      <c r="G19356" s="147">
        <v>69.997339449614245</v>
      </c>
      <c r="H19356" s="147">
        <v>75.463920000000002</v>
      </c>
      <c r="I19356" s="147">
        <v>81.240000000000009</v>
      </c>
      <c r="J19356" s="147">
        <v>86.995280000000008</v>
      </c>
      <c r="K19356" s="147">
        <v>92.750399999999985</v>
      </c>
    </row>
    <row r="19357" spans="2:11" x14ac:dyDescent="0.2">
      <c r="B19357" s="21" t="str">
        <f t="shared" si="302"/>
        <v>South RiverWind2023RCP6.0</v>
      </c>
      <c r="C19357" t="s">
        <v>443</v>
      </c>
      <c r="D19357" t="s">
        <v>1</v>
      </c>
      <c r="E19357" s="144" t="s">
        <v>192</v>
      </c>
      <c r="F19357" s="144">
        <v>2023</v>
      </c>
      <c r="G19357" s="147">
        <v>69.327277086383958</v>
      </c>
      <c r="H19357" s="147">
        <v>74.697600000000008</v>
      </c>
      <c r="I19357" s="147">
        <v>80.36</v>
      </c>
      <c r="J19357" s="147">
        <v>86.01088</v>
      </c>
      <c r="K19357" s="147">
        <v>91.665120000000002</v>
      </c>
    </row>
    <row r="19358" spans="2:11" x14ac:dyDescent="0.2">
      <c r="B19358" s="21" t="str">
        <f t="shared" si="302"/>
        <v>South RiverWind2025RCP6.0</v>
      </c>
      <c r="C19358" t="s">
        <v>443</v>
      </c>
      <c r="D19358" t="s">
        <v>1</v>
      </c>
      <c r="E19358" s="144" t="s">
        <v>192</v>
      </c>
      <c r="F19358" s="144">
        <v>2025</v>
      </c>
      <c r="G19358" s="147">
        <v>69.37102686267734</v>
      </c>
      <c r="H19358" s="147">
        <v>74.755880000000005</v>
      </c>
      <c r="I19358" s="147">
        <v>80.436000000000007</v>
      </c>
      <c r="J19358" s="147">
        <v>86.100760000000008</v>
      </c>
      <c r="K19358" s="147">
        <v>91.77</v>
      </c>
    </row>
    <row r="19359" spans="2:11" x14ac:dyDescent="0.2">
      <c r="B19359" s="21" t="str">
        <f t="shared" si="302"/>
        <v>South RiverWind2030RCP6.0</v>
      </c>
      <c r="C19359" t="s">
        <v>443</v>
      </c>
      <c r="D19359" t="s">
        <v>1</v>
      </c>
      <c r="E19359" s="144" t="s">
        <v>192</v>
      </c>
      <c r="F19359" s="144">
        <v>2030</v>
      </c>
      <c r="G19359" s="147">
        <v>69.414776638970736</v>
      </c>
      <c r="H19359" s="147">
        <v>74.814160000000001</v>
      </c>
      <c r="I19359" s="147">
        <v>80.512</v>
      </c>
      <c r="J19359" s="147">
        <v>86.190640000000002</v>
      </c>
      <c r="K19359" s="147">
        <v>91.874880000000005</v>
      </c>
    </row>
    <row r="19360" spans="2:11" x14ac:dyDescent="0.2">
      <c r="B19360" s="21" t="str">
        <f t="shared" si="302"/>
        <v>South RiverWind2035RCP6.0</v>
      </c>
      <c r="C19360" t="s">
        <v>443</v>
      </c>
      <c r="D19360" t="s">
        <v>1</v>
      </c>
      <c r="E19360" s="144" t="s">
        <v>192</v>
      </c>
      <c r="F19360" s="144">
        <v>2035</v>
      </c>
      <c r="G19360" s="147">
        <v>69.458526415264117</v>
      </c>
      <c r="H19360" s="147">
        <v>74.872440000000012</v>
      </c>
      <c r="I19360" s="147">
        <v>80.587999999999994</v>
      </c>
      <c r="J19360" s="147">
        <v>86.28052000000001</v>
      </c>
      <c r="K19360" s="147">
        <v>91.979759999999999</v>
      </c>
    </row>
    <row r="19361" spans="2:11" x14ac:dyDescent="0.2">
      <c r="B19361" s="21" t="str">
        <f t="shared" si="302"/>
        <v>South RiverWind2040RCP6.0</v>
      </c>
      <c r="C19361" t="s">
        <v>443</v>
      </c>
      <c r="D19361" t="s">
        <v>1</v>
      </c>
      <c r="E19361" s="144" t="s">
        <v>192</v>
      </c>
      <c r="F19361" s="144">
        <v>2040</v>
      </c>
      <c r="G19361" s="147">
        <v>69.502276191557499</v>
      </c>
      <c r="H19361" s="147">
        <v>74.930720000000008</v>
      </c>
      <c r="I19361" s="147">
        <v>80.664000000000001</v>
      </c>
      <c r="J19361" s="147">
        <v>86.370400000000018</v>
      </c>
      <c r="K19361" s="147">
        <v>92.084639999999993</v>
      </c>
    </row>
    <row r="19362" spans="2:11" x14ac:dyDescent="0.2">
      <c r="B19362" s="21" t="str">
        <f t="shared" si="302"/>
        <v>South RiverWind2045RCP6.0</v>
      </c>
      <c r="C19362" t="s">
        <v>443</v>
      </c>
      <c r="D19362" t="s">
        <v>1</v>
      </c>
      <c r="E19362" s="144" t="s">
        <v>192</v>
      </c>
      <c r="F19362" s="144">
        <v>2045</v>
      </c>
      <c r="G19362" s="147">
        <v>69.546025967850895</v>
      </c>
      <c r="H19362" s="147">
        <v>74.989000000000004</v>
      </c>
      <c r="I19362" s="147">
        <v>80.740000000000009</v>
      </c>
      <c r="J19362" s="147">
        <v>86.460280000000012</v>
      </c>
      <c r="K19362" s="147">
        <v>92.189520000000002</v>
      </c>
    </row>
    <row r="19363" spans="2:11" x14ac:dyDescent="0.2">
      <c r="B19363" s="21" t="str">
        <f t="shared" si="302"/>
        <v>South RiverWind2050RCP6.0</v>
      </c>
      <c r="C19363" t="s">
        <v>443</v>
      </c>
      <c r="D19363" t="s">
        <v>1</v>
      </c>
      <c r="E19363" s="144" t="s">
        <v>192</v>
      </c>
      <c r="F19363" s="144">
        <v>2050</v>
      </c>
      <c r="G19363" s="147">
        <v>69.584249456612483</v>
      </c>
      <c r="H19363" s="147">
        <v>75.030912000000001</v>
      </c>
      <c r="I19363" s="147">
        <v>80.784000000000006</v>
      </c>
      <c r="J19363" s="147">
        <v>86.509072000000018</v>
      </c>
      <c r="K19363" s="147">
        <v>92.239679999999993</v>
      </c>
    </row>
    <row r="19364" spans="2:11" x14ac:dyDescent="0.2">
      <c r="B19364" s="21" t="str">
        <f t="shared" si="302"/>
        <v>South RiverWind2055RCP6.0</v>
      </c>
      <c r="C19364" t="s">
        <v>443</v>
      </c>
      <c r="D19364" t="s">
        <v>1</v>
      </c>
      <c r="E19364" s="144" t="s">
        <v>192</v>
      </c>
      <c r="F19364" s="144">
        <v>2055</v>
      </c>
      <c r="G19364" s="147">
        <v>69.578723169080675</v>
      </c>
      <c r="H19364" s="147">
        <v>75.014544000000001</v>
      </c>
      <c r="I19364" s="147">
        <v>80.75200000000001</v>
      </c>
      <c r="J19364" s="147">
        <v>86.467984000000015</v>
      </c>
      <c r="K19364" s="147">
        <v>92.18495999999999</v>
      </c>
    </row>
    <row r="19365" spans="2:11" x14ac:dyDescent="0.2">
      <c r="B19365" s="21" t="str">
        <f t="shared" si="302"/>
        <v>South RiverWind2060RCP6.0</v>
      </c>
      <c r="C19365" t="s">
        <v>443</v>
      </c>
      <c r="D19365" t="s">
        <v>1</v>
      </c>
      <c r="E19365" s="144" t="s">
        <v>192</v>
      </c>
      <c r="F19365" s="144">
        <v>2060</v>
      </c>
      <c r="G19365" s="147">
        <v>69.573196881548881</v>
      </c>
      <c r="H19365" s="147">
        <v>74.998176000000015</v>
      </c>
      <c r="I19365" s="147">
        <v>80.72</v>
      </c>
      <c r="J19365" s="147">
        <v>86.426896000000013</v>
      </c>
      <c r="K19365" s="147">
        <v>92.130239999999986</v>
      </c>
    </row>
    <row r="19366" spans="2:11" x14ac:dyDescent="0.2">
      <c r="B19366" s="21" t="str">
        <f t="shared" si="302"/>
        <v>South RiverWind2065RCP6.0</v>
      </c>
      <c r="C19366" t="s">
        <v>443</v>
      </c>
      <c r="D19366" t="s">
        <v>1</v>
      </c>
      <c r="E19366" s="144" t="s">
        <v>192</v>
      </c>
      <c r="F19366" s="144">
        <v>2065</v>
      </c>
      <c r="G19366" s="147">
        <v>69.567670594017073</v>
      </c>
      <c r="H19366" s="147">
        <v>74.981808000000015</v>
      </c>
      <c r="I19366" s="147">
        <v>80.688000000000002</v>
      </c>
      <c r="J19366" s="147">
        <v>86.385808000000011</v>
      </c>
      <c r="K19366" s="147">
        <v>92.075519999999983</v>
      </c>
    </row>
    <row r="19367" spans="2:11" x14ac:dyDescent="0.2">
      <c r="B19367" s="21" t="str">
        <f t="shared" si="302"/>
        <v>South RiverWind2070RCP6.0</v>
      </c>
      <c r="C19367" t="s">
        <v>443</v>
      </c>
      <c r="D19367" t="s">
        <v>1</v>
      </c>
      <c r="E19367" s="144" t="s">
        <v>192</v>
      </c>
      <c r="F19367" s="144">
        <v>2070</v>
      </c>
      <c r="G19367" s="147">
        <v>69.56214430648528</v>
      </c>
      <c r="H19367" s="147">
        <v>74.965440000000015</v>
      </c>
      <c r="I19367" s="147">
        <v>80.656000000000006</v>
      </c>
      <c r="J19367" s="147">
        <v>86.344720000000009</v>
      </c>
      <c r="K19367" s="147">
        <v>92.02079999999998</v>
      </c>
    </row>
    <row r="19368" spans="2:11" x14ac:dyDescent="0.2">
      <c r="B19368" s="21" t="str">
        <f t="shared" si="302"/>
        <v>South RiverWind2075RCP6.0</v>
      </c>
      <c r="C19368" t="s">
        <v>443</v>
      </c>
      <c r="D19368" t="s">
        <v>1</v>
      </c>
      <c r="E19368" s="144" t="s">
        <v>192</v>
      </c>
      <c r="F19368" s="144">
        <v>2075</v>
      </c>
      <c r="G19368" s="147">
        <v>69.670943092267521</v>
      </c>
      <c r="H19368" s="147">
        <v>75.090060000000008</v>
      </c>
      <c r="I19368" s="147">
        <v>80.802000000000007</v>
      </c>
      <c r="J19368" s="147">
        <v>86.507360000000006</v>
      </c>
      <c r="K19368" s="147">
        <v>92.203199999999981</v>
      </c>
    </row>
    <row r="19369" spans="2:11" x14ac:dyDescent="0.2">
      <c r="B19369" s="21" t="str">
        <f t="shared" si="302"/>
        <v>South RiverWind2080RCP6.0</v>
      </c>
      <c r="C19369" t="s">
        <v>443</v>
      </c>
      <c r="D19369" t="s">
        <v>1</v>
      </c>
      <c r="E19369" s="144" t="s">
        <v>192</v>
      </c>
      <c r="F19369" s="144">
        <v>2080</v>
      </c>
      <c r="G19369" s="147">
        <v>69.779741878049762</v>
      </c>
      <c r="H19369" s="147">
        <v>75.214680000000016</v>
      </c>
      <c r="I19369" s="147">
        <v>80.948000000000008</v>
      </c>
      <c r="J19369" s="147">
        <v>86.670000000000016</v>
      </c>
      <c r="K19369" s="147">
        <v>92.385599999999982</v>
      </c>
    </row>
    <row r="19370" spans="2:11" x14ac:dyDescent="0.2">
      <c r="B19370" s="21" t="str">
        <f t="shared" si="302"/>
        <v>South RiverWind2085RCP6.0</v>
      </c>
      <c r="C19370" t="s">
        <v>443</v>
      </c>
      <c r="D19370" t="s">
        <v>1</v>
      </c>
      <c r="E19370" s="144" t="s">
        <v>192</v>
      </c>
      <c r="F19370" s="144">
        <v>2085</v>
      </c>
      <c r="G19370" s="147">
        <v>69.888540663832003</v>
      </c>
      <c r="H19370" s="147">
        <v>75.339300000000009</v>
      </c>
      <c r="I19370" s="147">
        <v>81.094000000000008</v>
      </c>
      <c r="J19370" s="147">
        <v>86.832640000000012</v>
      </c>
      <c r="K19370" s="147">
        <v>92.567999999999984</v>
      </c>
    </row>
    <row r="19371" spans="2:11" x14ac:dyDescent="0.2">
      <c r="B19371" s="21" t="str">
        <f t="shared" si="302"/>
        <v>South RiverWind2090RCP6.0</v>
      </c>
      <c r="C19371" t="s">
        <v>443</v>
      </c>
      <c r="D19371" t="s">
        <v>1</v>
      </c>
      <c r="E19371" s="144" t="s">
        <v>192</v>
      </c>
      <c r="F19371" s="144">
        <v>2090</v>
      </c>
      <c r="G19371" s="147">
        <v>69.863787500929163</v>
      </c>
      <c r="H19371" s="147">
        <v>75.297760000000011</v>
      </c>
      <c r="I19371" s="147">
        <v>81.029333333333341</v>
      </c>
      <c r="J19371" s="147">
        <v>86.749893333333347</v>
      </c>
      <c r="K19371" s="147">
        <v>92.467679999999987</v>
      </c>
    </row>
    <row r="19372" spans="2:11" x14ac:dyDescent="0.2">
      <c r="B19372" s="21" t="str">
        <f t="shared" si="302"/>
        <v>South RiverWind2095RCP6.0</v>
      </c>
      <c r="C19372" t="s">
        <v>443</v>
      </c>
      <c r="D19372" t="s">
        <v>1</v>
      </c>
      <c r="E19372" s="144" t="s">
        <v>192</v>
      </c>
      <c r="F19372" s="144">
        <v>2095</v>
      </c>
      <c r="G19372" s="147">
        <v>69.730235552244096</v>
      </c>
      <c r="H19372" s="147">
        <v>75.131600000000006</v>
      </c>
      <c r="I19372" s="147">
        <v>80.818666666666672</v>
      </c>
      <c r="J19372" s="147">
        <v>86.504506666666671</v>
      </c>
      <c r="K19372" s="147">
        <v>92.18495999999999</v>
      </c>
    </row>
    <row r="19373" spans="2:11" x14ac:dyDescent="0.2">
      <c r="B19373" s="21" t="str">
        <f t="shared" si="302"/>
        <v>South RiverWind2100RCP6.0</v>
      </c>
      <c r="C19373" t="s">
        <v>443</v>
      </c>
      <c r="D19373" t="s">
        <v>1</v>
      </c>
      <c r="E19373" s="144" t="s">
        <v>192</v>
      </c>
      <c r="F19373" s="144">
        <v>2100</v>
      </c>
      <c r="G19373" s="147">
        <v>69.596683603559015</v>
      </c>
      <c r="H19373" s="147">
        <v>74.965440000000015</v>
      </c>
      <c r="I19373" s="147">
        <v>80.608000000000004</v>
      </c>
      <c r="J19373" s="147">
        <v>86.25912000000001</v>
      </c>
      <c r="K19373" s="147">
        <v>91.902239999999992</v>
      </c>
    </row>
    <row r="19374" spans="2:11" x14ac:dyDescent="0.2">
      <c r="B19374" s="21" t="str">
        <f t="shared" si="302"/>
        <v>South RiverWind2023RCP8.5</v>
      </c>
      <c r="C19374" t="s">
        <v>443</v>
      </c>
      <c r="D19374" t="s">
        <v>1</v>
      </c>
      <c r="E19374" s="144" t="s">
        <v>191</v>
      </c>
      <c r="F19374" s="144">
        <v>2023</v>
      </c>
      <c r="G19374" s="147">
        <v>69.327277086383958</v>
      </c>
      <c r="H19374" s="147">
        <v>74.697600000000008</v>
      </c>
      <c r="I19374" s="147">
        <v>80.36</v>
      </c>
      <c r="J19374" s="147">
        <v>86.01088</v>
      </c>
      <c r="K19374" s="147">
        <v>91.665120000000002</v>
      </c>
    </row>
    <row r="19375" spans="2:11" x14ac:dyDescent="0.2">
      <c r="B19375" s="21" t="str">
        <f t="shared" si="302"/>
        <v>South RiverWind2025RCP8.5</v>
      </c>
      <c r="C19375" t="s">
        <v>443</v>
      </c>
      <c r="D19375" t="s">
        <v>1</v>
      </c>
      <c r="E19375" s="144" t="s">
        <v>191</v>
      </c>
      <c r="F19375" s="144">
        <v>2025</v>
      </c>
      <c r="G19375" s="147">
        <v>69.414776638970736</v>
      </c>
      <c r="H19375" s="147">
        <v>74.814160000000001</v>
      </c>
      <c r="I19375" s="147">
        <v>80.512</v>
      </c>
      <c r="J19375" s="147">
        <v>86.190640000000002</v>
      </c>
      <c r="K19375" s="147">
        <v>91.874880000000005</v>
      </c>
    </row>
    <row r="19376" spans="2:11" x14ac:dyDescent="0.2">
      <c r="B19376" s="21" t="str">
        <f t="shared" si="302"/>
        <v>South RiverWind2030RCP8.5</v>
      </c>
      <c r="C19376" t="s">
        <v>443</v>
      </c>
      <c r="D19376" t="s">
        <v>1</v>
      </c>
      <c r="E19376" s="144" t="s">
        <v>191</v>
      </c>
      <c r="F19376" s="144">
        <v>2030</v>
      </c>
      <c r="G19376" s="147">
        <v>69.502276191557499</v>
      </c>
      <c r="H19376" s="147">
        <v>74.930720000000008</v>
      </c>
      <c r="I19376" s="147">
        <v>80.664000000000001</v>
      </c>
      <c r="J19376" s="147">
        <v>86.370400000000018</v>
      </c>
      <c r="K19376" s="147">
        <v>92.084639999999993</v>
      </c>
    </row>
    <row r="19377" spans="2:11" x14ac:dyDescent="0.2">
      <c r="B19377" s="21" t="str">
        <f t="shared" si="302"/>
        <v>South RiverWind2035RCP8.5</v>
      </c>
      <c r="C19377" t="s">
        <v>443</v>
      </c>
      <c r="D19377" t="s">
        <v>1</v>
      </c>
      <c r="E19377" s="144" t="s">
        <v>191</v>
      </c>
      <c r="F19377" s="144">
        <v>2035</v>
      </c>
      <c r="G19377" s="147">
        <v>69.589775744144276</v>
      </c>
      <c r="H19377" s="147">
        <v>75.047280000000001</v>
      </c>
      <c r="I19377" s="147">
        <v>80.816000000000003</v>
      </c>
      <c r="J19377" s="147">
        <v>86.55016000000002</v>
      </c>
      <c r="K19377" s="147">
        <v>92.294399999999996</v>
      </c>
    </row>
    <row r="19378" spans="2:11" x14ac:dyDescent="0.2">
      <c r="B19378" s="21" t="str">
        <f t="shared" si="302"/>
        <v>South RiverWind2040RCP8.5</v>
      </c>
      <c r="C19378" t="s">
        <v>443</v>
      </c>
      <c r="D19378" t="s">
        <v>1</v>
      </c>
      <c r="E19378" s="144" t="s">
        <v>191</v>
      </c>
      <c r="F19378" s="144">
        <v>2040</v>
      </c>
      <c r="G19378" s="147">
        <v>69.580565264924616</v>
      </c>
      <c r="H19378" s="147">
        <v>75.02000000000001</v>
      </c>
      <c r="I19378" s="147">
        <v>80.762666666666675</v>
      </c>
      <c r="J19378" s="147">
        <v>86.481680000000011</v>
      </c>
      <c r="K19378" s="147">
        <v>92.203199999999995</v>
      </c>
    </row>
    <row r="19379" spans="2:11" x14ac:dyDescent="0.2">
      <c r="B19379" s="21" t="str">
        <f t="shared" si="302"/>
        <v>South RiverWind2045RCP8.5</v>
      </c>
      <c r="C19379" t="s">
        <v>443</v>
      </c>
      <c r="D19379" t="s">
        <v>1</v>
      </c>
      <c r="E19379" s="144" t="s">
        <v>191</v>
      </c>
      <c r="F19379" s="144">
        <v>2045</v>
      </c>
      <c r="G19379" s="147">
        <v>69.571354785704941</v>
      </c>
      <c r="H19379" s="147">
        <v>74.992720000000006</v>
      </c>
      <c r="I19379" s="147">
        <v>80.709333333333333</v>
      </c>
      <c r="J19379" s="147">
        <v>86.413200000000018</v>
      </c>
      <c r="K19379" s="147">
        <v>92.111999999999981</v>
      </c>
    </row>
    <row r="19380" spans="2:11" x14ac:dyDescent="0.2">
      <c r="B19380" s="21" t="str">
        <f t="shared" si="302"/>
        <v>South RiverWind2050RCP8.5</v>
      </c>
      <c r="C19380" t="s">
        <v>443</v>
      </c>
      <c r="D19380" t="s">
        <v>1</v>
      </c>
      <c r="E19380" s="144" t="s">
        <v>191</v>
      </c>
      <c r="F19380" s="144">
        <v>2050</v>
      </c>
      <c r="G19380" s="147">
        <v>69.70720935419493</v>
      </c>
      <c r="H19380" s="147">
        <v>75.131600000000006</v>
      </c>
      <c r="I19380" s="147">
        <v>80.850666666666669</v>
      </c>
      <c r="J19380" s="147">
        <v>86.561573333333342</v>
      </c>
      <c r="K19380" s="147">
        <v>92.263999999999982</v>
      </c>
    </row>
    <row r="19381" spans="2:11" x14ac:dyDescent="0.2">
      <c r="B19381" s="21" t="str">
        <f t="shared" si="302"/>
        <v>South RiverWind2055RCP8.5</v>
      </c>
      <c r="C19381" t="s">
        <v>443</v>
      </c>
      <c r="D19381" t="s">
        <v>1</v>
      </c>
      <c r="E19381" s="144" t="s">
        <v>191</v>
      </c>
      <c r="F19381" s="144">
        <v>2055</v>
      </c>
      <c r="G19381" s="147">
        <v>69.852274401904594</v>
      </c>
      <c r="H19381" s="147">
        <v>75.297760000000011</v>
      </c>
      <c r="I19381" s="147">
        <v>81.045333333333346</v>
      </c>
      <c r="J19381" s="147">
        <v>86.778426666666675</v>
      </c>
      <c r="K19381" s="147">
        <v>92.507199999999983</v>
      </c>
    </row>
    <row r="19382" spans="2:11" x14ac:dyDescent="0.2">
      <c r="B19382" s="21" t="str">
        <f t="shared" si="302"/>
        <v>South RiverWind2060RCP8.5</v>
      </c>
      <c r="C19382" t="s">
        <v>443</v>
      </c>
      <c r="D19382" t="s">
        <v>1</v>
      </c>
      <c r="E19382" s="144" t="s">
        <v>191</v>
      </c>
      <c r="F19382" s="144">
        <v>2060</v>
      </c>
      <c r="G19382" s="147">
        <v>69.863787500929163</v>
      </c>
      <c r="H19382" s="147">
        <v>75.297760000000011</v>
      </c>
      <c r="I19382" s="147">
        <v>81.029333333333341</v>
      </c>
      <c r="J19382" s="147">
        <v>86.749893333333347</v>
      </c>
      <c r="K19382" s="147">
        <v>92.467679999999987</v>
      </c>
    </row>
    <row r="19383" spans="2:11" x14ac:dyDescent="0.2">
      <c r="B19383" s="21" t="str">
        <f t="shared" si="302"/>
        <v>South RiverWind2065RCP8.5</v>
      </c>
      <c r="C19383" t="s">
        <v>443</v>
      </c>
      <c r="D19383" t="s">
        <v>1</v>
      </c>
      <c r="E19383" s="144" t="s">
        <v>191</v>
      </c>
      <c r="F19383" s="144">
        <v>2065</v>
      </c>
      <c r="G19383" s="147">
        <v>69.730235552244096</v>
      </c>
      <c r="H19383" s="147">
        <v>75.131600000000006</v>
      </c>
      <c r="I19383" s="147">
        <v>80.818666666666672</v>
      </c>
      <c r="J19383" s="147">
        <v>86.504506666666671</v>
      </c>
      <c r="K19383" s="147">
        <v>92.18495999999999</v>
      </c>
    </row>
    <row r="19384" spans="2:11" x14ac:dyDescent="0.2">
      <c r="B19384" s="21" t="str">
        <f t="shared" si="302"/>
        <v>South RiverWind2070RCP8.5</v>
      </c>
      <c r="C19384" t="s">
        <v>443</v>
      </c>
      <c r="D19384" t="s">
        <v>1</v>
      </c>
      <c r="E19384" s="144" t="s">
        <v>191</v>
      </c>
      <c r="F19384" s="144">
        <v>2070</v>
      </c>
      <c r="G19384" s="147">
        <v>69.730235552244096</v>
      </c>
      <c r="H19384" s="147">
        <v>75.126640000000009</v>
      </c>
      <c r="I19384" s="147">
        <v>80.808000000000007</v>
      </c>
      <c r="J19384" s="147">
        <v>86.48738666666668</v>
      </c>
      <c r="K19384" s="147">
        <v>92.163679999999985</v>
      </c>
    </row>
    <row r="19385" spans="2:11" x14ac:dyDescent="0.2">
      <c r="B19385" s="21" t="str">
        <f t="shared" si="302"/>
        <v>South RiverWind2075RCP8.5</v>
      </c>
      <c r="C19385" t="s">
        <v>443</v>
      </c>
      <c r="D19385" t="s">
        <v>1</v>
      </c>
      <c r="E19385" s="144" t="s">
        <v>191</v>
      </c>
      <c r="F19385" s="144">
        <v>2075</v>
      </c>
      <c r="G19385" s="147">
        <v>69.863787500929163</v>
      </c>
      <c r="H19385" s="147">
        <v>75.287840000000017</v>
      </c>
      <c r="I19385" s="147">
        <v>81.007999999999996</v>
      </c>
      <c r="J19385" s="147">
        <v>86.715653333333336</v>
      </c>
      <c r="K19385" s="147">
        <v>92.425119999999993</v>
      </c>
    </row>
    <row r="19386" spans="2:11" x14ac:dyDescent="0.2">
      <c r="B19386" s="21" t="str">
        <f t="shared" si="302"/>
        <v>South RiverWind2080RCP8.5</v>
      </c>
      <c r="C19386" t="s">
        <v>443</v>
      </c>
      <c r="D19386" t="s">
        <v>1</v>
      </c>
      <c r="E19386" s="144" t="s">
        <v>191</v>
      </c>
      <c r="F19386" s="144">
        <v>2080</v>
      </c>
      <c r="G19386" s="147">
        <v>69.997339449614245</v>
      </c>
      <c r="H19386" s="147">
        <v>75.449040000000011</v>
      </c>
      <c r="I19386" s="147">
        <v>81.207999999999998</v>
      </c>
      <c r="J19386" s="147">
        <v>86.943920000000006</v>
      </c>
      <c r="K19386" s="147">
        <v>92.686559999999986</v>
      </c>
    </row>
    <row r="19387" spans="2:11" x14ac:dyDescent="0.2">
      <c r="B19387" s="21" t="str">
        <f t="shared" si="302"/>
        <v>South RiverWind2085RCP8.5</v>
      </c>
      <c r="C19387" t="s">
        <v>443</v>
      </c>
      <c r="D19387" t="s">
        <v>1</v>
      </c>
      <c r="E19387" s="144" t="s">
        <v>191</v>
      </c>
      <c r="F19387" s="144">
        <v>2085</v>
      </c>
      <c r="G19387" s="147">
        <v>70.028424816980589</v>
      </c>
      <c r="H19387" s="147">
        <v>75.467640000000003</v>
      </c>
      <c r="I19387" s="147">
        <v>81.207999999999998</v>
      </c>
      <c r="J19387" s="147">
        <v>86.931080000000009</v>
      </c>
      <c r="K19387" s="147">
        <v>92.659199999999998</v>
      </c>
    </row>
    <row r="19388" spans="2:11" x14ac:dyDescent="0.2">
      <c r="B19388" s="21" t="str">
        <f t="shared" si="302"/>
        <v>South RiverWind2090RCP8.5</v>
      </c>
      <c r="C19388" t="s">
        <v>443</v>
      </c>
      <c r="D19388" t="s">
        <v>1</v>
      </c>
      <c r="E19388" s="144" t="s">
        <v>191</v>
      </c>
      <c r="F19388" s="144">
        <v>2090</v>
      </c>
      <c r="G19388" s="147">
        <v>70.059510184346948</v>
      </c>
      <c r="H19388" s="147">
        <v>75.486239999999995</v>
      </c>
      <c r="I19388" s="147">
        <v>81.207999999999998</v>
      </c>
      <c r="J19388" s="147">
        <v>86.918240000000011</v>
      </c>
      <c r="K19388" s="147">
        <v>92.631839999999997</v>
      </c>
    </row>
    <row r="19389" spans="2:11" x14ac:dyDescent="0.2">
      <c r="B19389" s="21" t="str">
        <f t="shared" si="302"/>
        <v>South RiverWind2095RCP8.5</v>
      </c>
      <c r="C19389" t="s">
        <v>443</v>
      </c>
      <c r="D19389" t="s">
        <v>1</v>
      </c>
      <c r="E19389" s="144" t="s">
        <v>191</v>
      </c>
      <c r="F19389" s="144">
        <v>2095</v>
      </c>
      <c r="G19389" s="147">
        <v>70.059510184346948</v>
      </c>
      <c r="H19389" s="147">
        <v>75.486239999999995</v>
      </c>
      <c r="I19389" s="147">
        <v>81.207999999999998</v>
      </c>
      <c r="J19389" s="147">
        <v>86.918240000000011</v>
      </c>
      <c r="K19389" s="147">
        <v>92.631839999999997</v>
      </c>
    </row>
    <row r="19390" spans="2:11" x14ac:dyDescent="0.2">
      <c r="B19390" s="21" t="str">
        <f t="shared" si="302"/>
        <v>South RiverWind2100RCP8.5</v>
      </c>
      <c r="C19390" t="s">
        <v>443</v>
      </c>
      <c r="D19390" t="s">
        <v>1</v>
      </c>
      <c r="E19390" s="144" t="s">
        <v>191</v>
      </c>
      <c r="F19390" s="144">
        <v>2100</v>
      </c>
      <c r="G19390" s="147">
        <v>70.059510184346948</v>
      </c>
      <c r="H19390" s="147">
        <v>75.486239999999995</v>
      </c>
      <c r="I19390" s="147">
        <v>81.207999999999998</v>
      </c>
      <c r="J19390" s="147">
        <v>86.918240000000011</v>
      </c>
      <c r="K19390" s="147">
        <v>92.631839999999997</v>
      </c>
    </row>
    <row r="19391" spans="2:11" x14ac:dyDescent="0.2">
      <c r="B19391" s="21" t="str">
        <f t="shared" si="302"/>
        <v>SouthamptonIce Accretion2023RCP4.5</v>
      </c>
      <c r="C19391" t="s">
        <v>444</v>
      </c>
      <c r="D19391" t="s">
        <v>486</v>
      </c>
      <c r="E19391" s="144" t="s">
        <v>193</v>
      </c>
      <c r="F19391" s="144">
        <v>2023</v>
      </c>
      <c r="G19391" s="147">
        <v>13.986506928912366</v>
      </c>
      <c r="H19391" s="147">
        <v>16.716199999999997</v>
      </c>
      <c r="I19391" s="147">
        <v>20.18</v>
      </c>
      <c r="J19391" s="147">
        <v>22.848599999999994</v>
      </c>
      <c r="K19391" s="147">
        <v>25.477199999999996</v>
      </c>
    </row>
    <row r="19392" spans="2:11" x14ac:dyDescent="0.2">
      <c r="B19392" s="21" t="str">
        <f t="shared" si="302"/>
        <v>SouthamptonIce Accretion2025RCP4.5</v>
      </c>
      <c r="C19392" t="s">
        <v>444</v>
      </c>
      <c r="D19392" t="s">
        <v>486</v>
      </c>
      <c r="E19392" s="144" t="s">
        <v>193</v>
      </c>
      <c r="F19392" s="144">
        <v>2025</v>
      </c>
      <c r="G19392" s="147">
        <v>13.995784877123917</v>
      </c>
      <c r="H19392" s="147">
        <v>16.73833333333333</v>
      </c>
      <c r="I19392" s="147">
        <v>20.216666666666665</v>
      </c>
      <c r="J19392" s="147">
        <v>22.893799999999995</v>
      </c>
      <c r="K19392" s="147">
        <v>25.535999999999998</v>
      </c>
    </row>
    <row r="19393" spans="2:11" x14ac:dyDescent="0.2">
      <c r="B19393" s="21" t="str">
        <f t="shared" si="302"/>
        <v>SouthamptonIce Accretion2030RCP4.5</v>
      </c>
      <c r="C19393" t="s">
        <v>444</v>
      </c>
      <c r="D19393" t="s">
        <v>486</v>
      </c>
      <c r="E19393" s="144" t="s">
        <v>193</v>
      </c>
      <c r="F19393" s="144">
        <v>2030</v>
      </c>
      <c r="G19393" s="147">
        <v>14.005062825335466</v>
      </c>
      <c r="H19393" s="147">
        <v>16.760466666666662</v>
      </c>
      <c r="I19393" s="147">
        <v>20.253333333333334</v>
      </c>
      <c r="J19393" s="147">
        <v>22.938999999999993</v>
      </c>
      <c r="K19393" s="147">
        <v>25.594799999999996</v>
      </c>
    </row>
    <row r="19394" spans="2:11" x14ac:dyDescent="0.2">
      <c r="B19394" s="21" t="str">
        <f t="shared" si="302"/>
        <v>SouthamptonIce Accretion2035RCP4.5</v>
      </c>
      <c r="C19394" t="s">
        <v>444</v>
      </c>
      <c r="D19394" t="s">
        <v>486</v>
      </c>
      <c r="E19394" s="144" t="s">
        <v>193</v>
      </c>
      <c r="F19394" s="144">
        <v>2035</v>
      </c>
      <c r="G19394" s="147">
        <v>14.014340773547017</v>
      </c>
      <c r="H19394" s="147">
        <v>16.782599999999995</v>
      </c>
      <c r="I19394" s="147">
        <v>20.29</v>
      </c>
      <c r="J19394" s="147">
        <v>22.984199999999994</v>
      </c>
      <c r="K19394" s="147">
        <v>25.653599999999997</v>
      </c>
    </row>
    <row r="19395" spans="2:11" x14ac:dyDescent="0.2">
      <c r="B19395" s="21" t="str">
        <f t="shared" si="302"/>
        <v>SouthamptonIce Accretion2040RCP4.5</v>
      </c>
      <c r="C19395" t="s">
        <v>444</v>
      </c>
      <c r="D19395" t="s">
        <v>486</v>
      </c>
      <c r="E19395" s="144" t="s">
        <v>193</v>
      </c>
      <c r="F19395" s="144">
        <v>2040</v>
      </c>
      <c r="G19395" s="147">
        <v>14.023618721758568</v>
      </c>
      <c r="H19395" s="147">
        <v>16.804733333333331</v>
      </c>
      <c r="I19395" s="147">
        <v>20.326666666666664</v>
      </c>
      <c r="J19395" s="147">
        <v>23.029399999999995</v>
      </c>
      <c r="K19395" s="147">
        <v>25.712399999999999</v>
      </c>
    </row>
    <row r="19396" spans="2:11" x14ac:dyDescent="0.2">
      <c r="B19396" s="21" t="str">
        <f t="shared" si="302"/>
        <v>SouthamptonIce Accretion2045RCP4.5</v>
      </c>
      <c r="C19396" t="s">
        <v>444</v>
      </c>
      <c r="D19396" t="s">
        <v>486</v>
      </c>
      <c r="E19396" s="144" t="s">
        <v>193</v>
      </c>
      <c r="F19396" s="144">
        <v>2045</v>
      </c>
      <c r="G19396" s="147">
        <v>14.032896669970118</v>
      </c>
      <c r="H19396" s="147">
        <v>16.826866666666664</v>
      </c>
      <c r="I19396" s="147">
        <v>20.363333333333333</v>
      </c>
      <c r="J19396" s="147">
        <v>23.074599999999993</v>
      </c>
      <c r="K19396" s="147">
        <v>25.771199999999997</v>
      </c>
    </row>
    <row r="19397" spans="2:11" x14ac:dyDescent="0.2">
      <c r="B19397" s="21" t="str">
        <f t="shared" si="302"/>
        <v>SouthamptonIce Accretion2050RCP4.5</v>
      </c>
      <c r="C19397" t="s">
        <v>444</v>
      </c>
      <c r="D19397" t="s">
        <v>486</v>
      </c>
      <c r="E19397" s="144" t="s">
        <v>193</v>
      </c>
      <c r="F19397" s="144">
        <v>2050</v>
      </c>
      <c r="G19397" s="147">
        <v>13.992073697839297</v>
      </c>
      <c r="H19397" s="147">
        <v>16.802519999999998</v>
      </c>
      <c r="I19397" s="147">
        <v>20.36</v>
      </c>
      <c r="J19397" s="147">
        <v>23.083639999999995</v>
      </c>
      <c r="K19397" s="147">
        <v>25.794719999999998</v>
      </c>
    </row>
    <row r="19398" spans="2:11" x14ac:dyDescent="0.2">
      <c r="B19398" s="21" t="str">
        <f t="shared" si="302"/>
        <v>SouthamptonIce Accretion2055RCP4.5</v>
      </c>
      <c r="C19398" t="s">
        <v>444</v>
      </c>
      <c r="D19398" t="s">
        <v>486</v>
      </c>
      <c r="E19398" s="144" t="s">
        <v>193</v>
      </c>
      <c r="F19398" s="144">
        <v>2055</v>
      </c>
      <c r="G19398" s="147">
        <v>13.941972777496924</v>
      </c>
      <c r="H19398" s="147">
        <v>16.756039999999995</v>
      </c>
      <c r="I19398" s="147">
        <v>20.32</v>
      </c>
      <c r="J19398" s="147">
        <v>23.047479999999997</v>
      </c>
      <c r="K19398" s="147">
        <v>25.759439999999998</v>
      </c>
    </row>
    <row r="19399" spans="2:11" x14ac:dyDescent="0.2">
      <c r="B19399" s="21" t="str">
        <f t="shared" si="302"/>
        <v>SouthamptonIce Accretion2060RCP4.5</v>
      </c>
      <c r="C19399" t="s">
        <v>444</v>
      </c>
      <c r="D19399" t="s">
        <v>486</v>
      </c>
      <c r="E19399" s="144" t="s">
        <v>193</v>
      </c>
      <c r="F19399" s="144">
        <v>2060</v>
      </c>
      <c r="G19399" s="147">
        <v>13.891871857154552</v>
      </c>
      <c r="H19399" s="147">
        <v>16.709559999999996</v>
      </c>
      <c r="I19399" s="147">
        <v>20.279999999999998</v>
      </c>
      <c r="J19399" s="147">
        <v>23.011319999999994</v>
      </c>
      <c r="K19399" s="147">
        <v>25.724160000000001</v>
      </c>
    </row>
    <row r="19400" spans="2:11" x14ac:dyDescent="0.2">
      <c r="B19400" s="21" t="str">
        <f t="shared" si="302"/>
        <v>SouthamptonIce Accretion2065RCP4.5</v>
      </c>
      <c r="C19400" t="s">
        <v>444</v>
      </c>
      <c r="D19400" t="s">
        <v>486</v>
      </c>
      <c r="E19400" s="144" t="s">
        <v>193</v>
      </c>
      <c r="F19400" s="144">
        <v>2065</v>
      </c>
      <c r="G19400" s="147">
        <v>13.841770936812178</v>
      </c>
      <c r="H19400" s="147">
        <v>16.663079999999994</v>
      </c>
      <c r="I19400" s="147">
        <v>20.239999999999998</v>
      </c>
      <c r="J19400" s="147">
        <v>22.975159999999995</v>
      </c>
      <c r="K19400" s="147">
        <v>25.688880000000001</v>
      </c>
    </row>
    <row r="19401" spans="2:11" x14ac:dyDescent="0.2">
      <c r="B19401" s="21" t="str">
        <f t="shared" si="302"/>
        <v>SouthamptonIce Accretion2070RCP4.5</v>
      </c>
      <c r="C19401" t="s">
        <v>444</v>
      </c>
      <c r="D19401" t="s">
        <v>486</v>
      </c>
      <c r="E19401" s="144" t="s">
        <v>193</v>
      </c>
      <c r="F19401" s="144">
        <v>2070</v>
      </c>
      <c r="G19401" s="147">
        <v>13.791670016469807</v>
      </c>
      <c r="H19401" s="147">
        <v>16.616599999999995</v>
      </c>
      <c r="I19401" s="147">
        <v>20.2</v>
      </c>
      <c r="J19401" s="147">
        <v>22.938999999999997</v>
      </c>
      <c r="K19401" s="147">
        <v>25.653600000000001</v>
      </c>
    </row>
    <row r="19402" spans="2:11" x14ac:dyDescent="0.2">
      <c r="B19402" s="21" t="str">
        <f t="shared" si="302"/>
        <v>SouthamptonIce Accretion2075RCP4.5</v>
      </c>
      <c r="C19402" t="s">
        <v>444</v>
      </c>
      <c r="D19402" t="s">
        <v>486</v>
      </c>
      <c r="E19402" s="144" t="s">
        <v>193</v>
      </c>
      <c r="F19402" s="144">
        <v>2075</v>
      </c>
      <c r="G19402" s="147">
        <v>13.74064130130628</v>
      </c>
      <c r="H19402" s="147">
        <v>16.580633333333328</v>
      </c>
      <c r="I19402" s="147">
        <v>20.18</v>
      </c>
      <c r="J19402" s="147">
        <v>22.927699999999998</v>
      </c>
      <c r="K19402" s="147">
        <v>25.653600000000001</v>
      </c>
    </row>
    <row r="19403" spans="2:11" x14ac:dyDescent="0.2">
      <c r="B19403" s="21" t="str">
        <f t="shared" si="302"/>
        <v>SouthamptonIce Accretion2080RCP4.5</v>
      </c>
      <c r="C19403" t="s">
        <v>444</v>
      </c>
      <c r="D19403" t="s">
        <v>486</v>
      </c>
      <c r="E19403" s="144" t="s">
        <v>193</v>
      </c>
      <c r="F19403" s="144">
        <v>2080</v>
      </c>
      <c r="G19403" s="147">
        <v>13.689612586142751</v>
      </c>
      <c r="H19403" s="147">
        <v>16.544666666666661</v>
      </c>
      <c r="I19403" s="147">
        <v>20.16</v>
      </c>
      <c r="J19403" s="147">
        <v>22.916399999999996</v>
      </c>
      <c r="K19403" s="147">
        <v>25.653600000000001</v>
      </c>
    </row>
    <row r="19404" spans="2:11" x14ac:dyDescent="0.2">
      <c r="B19404" s="21" t="str">
        <f t="shared" ref="B19404:B19467" si="303">C19404&amp;D19404&amp;F19404&amp;E19404</f>
        <v>SouthamptonIce Accretion2085RCP4.5</v>
      </c>
      <c r="C19404" t="s">
        <v>444</v>
      </c>
      <c r="D19404" t="s">
        <v>486</v>
      </c>
      <c r="E19404" s="144" t="s">
        <v>193</v>
      </c>
      <c r="F19404" s="144">
        <v>2085</v>
      </c>
      <c r="G19404" s="147">
        <v>13.638583870979224</v>
      </c>
      <c r="H19404" s="147">
        <v>16.508699999999997</v>
      </c>
      <c r="I19404" s="147">
        <v>20.14</v>
      </c>
      <c r="J19404" s="147">
        <v>22.905099999999997</v>
      </c>
      <c r="K19404" s="147">
        <v>25.653600000000001</v>
      </c>
    </row>
    <row r="19405" spans="2:11" x14ac:dyDescent="0.2">
      <c r="B19405" s="21" t="str">
        <f t="shared" si="303"/>
        <v>SouthamptonIce Accretion2090RCP4.5</v>
      </c>
      <c r="C19405" t="s">
        <v>444</v>
      </c>
      <c r="D19405" t="s">
        <v>486</v>
      </c>
      <c r="E19405" s="144" t="s">
        <v>193</v>
      </c>
      <c r="F19405" s="144">
        <v>2090</v>
      </c>
      <c r="G19405" s="147">
        <v>13.587555155815696</v>
      </c>
      <c r="H19405" s="147">
        <v>16.472733333333331</v>
      </c>
      <c r="I19405" s="147">
        <v>20.119999999999997</v>
      </c>
      <c r="J19405" s="147">
        <v>22.893799999999999</v>
      </c>
      <c r="K19405" s="147">
        <v>25.653600000000001</v>
      </c>
    </row>
    <row r="19406" spans="2:11" x14ac:dyDescent="0.2">
      <c r="B19406" s="21" t="str">
        <f t="shared" si="303"/>
        <v>SouthamptonIce Accretion2095RCP4.5</v>
      </c>
      <c r="C19406" t="s">
        <v>444</v>
      </c>
      <c r="D19406" t="s">
        <v>486</v>
      </c>
      <c r="E19406" s="144" t="s">
        <v>193</v>
      </c>
      <c r="F19406" s="144">
        <v>2095</v>
      </c>
      <c r="G19406" s="147">
        <v>13.536526440652167</v>
      </c>
      <c r="H19406" s="147">
        <v>16.436766666666664</v>
      </c>
      <c r="I19406" s="147">
        <v>20.099999999999998</v>
      </c>
      <c r="J19406" s="147">
        <v>22.882499999999997</v>
      </c>
      <c r="K19406" s="147">
        <v>25.653600000000001</v>
      </c>
    </row>
    <row r="19407" spans="2:11" x14ac:dyDescent="0.2">
      <c r="B19407" s="21" t="str">
        <f t="shared" si="303"/>
        <v>SouthamptonIce Accretion2100RCP4.5</v>
      </c>
      <c r="C19407" t="s">
        <v>444</v>
      </c>
      <c r="D19407" t="s">
        <v>486</v>
      </c>
      <c r="E19407" s="144" t="s">
        <v>193</v>
      </c>
      <c r="F19407" s="144">
        <v>2100</v>
      </c>
      <c r="G19407" s="147">
        <v>13.48549772548864</v>
      </c>
      <c r="H19407" s="147">
        <v>16.400799999999997</v>
      </c>
      <c r="I19407" s="147">
        <v>20.079999999999998</v>
      </c>
      <c r="J19407" s="147">
        <v>22.871199999999998</v>
      </c>
      <c r="K19407" s="147">
        <v>25.653600000000001</v>
      </c>
    </row>
    <row r="19408" spans="2:11" x14ac:dyDescent="0.2">
      <c r="B19408" s="21" t="str">
        <f t="shared" si="303"/>
        <v>SouthamptonIce Accretion2023RCP6.0</v>
      </c>
      <c r="C19408" t="s">
        <v>444</v>
      </c>
      <c r="D19408" t="s">
        <v>486</v>
      </c>
      <c r="E19408" s="144" t="s">
        <v>192</v>
      </c>
      <c r="F19408" s="144">
        <v>2023</v>
      </c>
      <c r="G19408" s="147">
        <v>13.986506928912366</v>
      </c>
      <c r="H19408" s="147">
        <v>16.716199999999997</v>
      </c>
      <c r="I19408" s="147">
        <v>20.18</v>
      </c>
      <c r="J19408" s="147">
        <v>22.848599999999994</v>
      </c>
      <c r="K19408" s="147">
        <v>25.477199999999996</v>
      </c>
    </row>
    <row r="19409" spans="2:11" x14ac:dyDescent="0.2">
      <c r="B19409" s="21" t="str">
        <f t="shared" si="303"/>
        <v>SouthamptonIce Accretion2025RCP6.0</v>
      </c>
      <c r="C19409" t="s">
        <v>444</v>
      </c>
      <c r="D19409" t="s">
        <v>486</v>
      </c>
      <c r="E19409" s="144" t="s">
        <v>192</v>
      </c>
      <c r="F19409" s="144">
        <v>2025</v>
      </c>
      <c r="G19409" s="147">
        <v>13.995784877123917</v>
      </c>
      <c r="H19409" s="147">
        <v>16.73833333333333</v>
      </c>
      <c r="I19409" s="147">
        <v>20.216666666666665</v>
      </c>
      <c r="J19409" s="147">
        <v>22.893799999999995</v>
      </c>
      <c r="K19409" s="147">
        <v>25.535999999999998</v>
      </c>
    </row>
    <row r="19410" spans="2:11" x14ac:dyDescent="0.2">
      <c r="B19410" s="21" t="str">
        <f t="shared" si="303"/>
        <v>SouthamptonIce Accretion2030RCP6.0</v>
      </c>
      <c r="C19410" t="s">
        <v>444</v>
      </c>
      <c r="D19410" t="s">
        <v>486</v>
      </c>
      <c r="E19410" s="144" t="s">
        <v>192</v>
      </c>
      <c r="F19410" s="144">
        <v>2030</v>
      </c>
      <c r="G19410" s="147">
        <v>14.005062825335466</v>
      </c>
      <c r="H19410" s="147">
        <v>16.760466666666662</v>
      </c>
      <c r="I19410" s="147">
        <v>20.253333333333334</v>
      </c>
      <c r="J19410" s="147">
        <v>22.938999999999993</v>
      </c>
      <c r="K19410" s="147">
        <v>25.594799999999996</v>
      </c>
    </row>
    <row r="19411" spans="2:11" x14ac:dyDescent="0.2">
      <c r="B19411" s="21" t="str">
        <f t="shared" si="303"/>
        <v>SouthamptonIce Accretion2035RCP6.0</v>
      </c>
      <c r="C19411" t="s">
        <v>444</v>
      </c>
      <c r="D19411" t="s">
        <v>486</v>
      </c>
      <c r="E19411" s="144" t="s">
        <v>192</v>
      </c>
      <c r="F19411" s="144">
        <v>2035</v>
      </c>
      <c r="G19411" s="147">
        <v>14.014340773547017</v>
      </c>
      <c r="H19411" s="147">
        <v>16.782599999999995</v>
      </c>
      <c r="I19411" s="147">
        <v>20.29</v>
      </c>
      <c r="J19411" s="147">
        <v>22.984199999999994</v>
      </c>
      <c r="K19411" s="147">
        <v>25.653599999999997</v>
      </c>
    </row>
    <row r="19412" spans="2:11" x14ac:dyDescent="0.2">
      <c r="B19412" s="21" t="str">
        <f t="shared" si="303"/>
        <v>SouthamptonIce Accretion2040RCP6.0</v>
      </c>
      <c r="C19412" t="s">
        <v>444</v>
      </c>
      <c r="D19412" t="s">
        <v>486</v>
      </c>
      <c r="E19412" s="144" t="s">
        <v>192</v>
      </c>
      <c r="F19412" s="144">
        <v>2040</v>
      </c>
      <c r="G19412" s="147">
        <v>14.023618721758568</v>
      </c>
      <c r="H19412" s="147">
        <v>16.804733333333331</v>
      </c>
      <c r="I19412" s="147">
        <v>20.326666666666664</v>
      </c>
      <c r="J19412" s="147">
        <v>23.029399999999995</v>
      </c>
      <c r="K19412" s="147">
        <v>25.712399999999999</v>
      </c>
    </row>
    <row r="19413" spans="2:11" x14ac:dyDescent="0.2">
      <c r="B19413" s="21" t="str">
        <f t="shared" si="303"/>
        <v>SouthamptonIce Accretion2045RCP6.0</v>
      </c>
      <c r="C19413" t="s">
        <v>444</v>
      </c>
      <c r="D19413" t="s">
        <v>486</v>
      </c>
      <c r="E19413" s="144" t="s">
        <v>192</v>
      </c>
      <c r="F19413" s="144">
        <v>2045</v>
      </c>
      <c r="G19413" s="147">
        <v>14.032896669970118</v>
      </c>
      <c r="H19413" s="147">
        <v>16.826866666666664</v>
      </c>
      <c r="I19413" s="147">
        <v>20.363333333333333</v>
      </c>
      <c r="J19413" s="147">
        <v>23.074599999999993</v>
      </c>
      <c r="K19413" s="147">
        <v>25.771199999999997</v>
      </c>
    </row>
    <row r="19414" spans="2:11" x14ac:dyDescent="0.2">
      <c r="B19414" s="21" t="str">
        <f t="shared" si="303"/>
        <v>SouthamptonIce Accretion2050RCP6.0</v>
      </c>
      <c r="C19414" t="s">
        <v>444</v>
      </c>
      <c r="D19414" t="s">
        <v>486</v>
      </c>
      <c r="E19414" s="144" t="s">
        <v>192</v>
      </c>
      <c r="F19414" s="144">
        <v>2050</v>
      </c>
      <c r="G19414" s="147">
        <v>13.992073697839297</v>
      </c>
      <c r="H19414" s="147">
        <v>16.802519999999998</v>
      </c>
      <c r="I19414" s="147">
        <v>20.36</v>
      </c>
      <c r="J19414" s="147">
        <v>23.083639999999995</v>
      </c>
      <c r="K19414" s="147">
        <v>25.794719999999998</v>
      </c>
    </row>
    <row r="19415" spans="2:11" x14ac:dyDescent="0.2">
      <c r="B19415" s="21" t="str">
        <f t="shared" si="303"/>
        <v>SouthamptonIce Accretion2055RCP6.0</v>
      </c>
      <c r="C19415" t="s">
        <v>444</v>
      </c>
      <c r="D19415" t="s">
        <v>486</v>
      </c>
      <c r="E19415" s="144" t="s">
        <v>192</v>
      </c>
      <c r="F19415" s="144">
        <v>2055</v>
      </c>
      <c r="G19415" s="147">
        <v>13.941972777496924</v>
      </c>
      <c r="H19415" s="147">
        <v>16.756039999999995</v>
      </c>
      <c r="I19415" s="147">
        <v>20.32</v>
      </c>
      <c r="J19415" s="147">
        <v>23.047479999999997</v>
      </c>
      <c r="K19415" s="147">
        <v>25.759439999999998</v>
      </c>
    </row>
    <row r="19416" spans="2:11" x14ac:dyDescent="0.2">
      <c r="B19416" s="21" t="str">
        <f t="shared" si="303"/>
        <v>SouthamptonIce Accretion2060RCP6.0</v>
      </c>
      <c r="C19416" t="s">
        <v>444</v>
      </c>
      <c r="D19416" t="s">
        <v>486</v>
      </c>
      <c r="E19416" s="144" t="s">
        <v>192</v>
      </c>
      <c r="F19416" s="144">
        <v>2060</v>
      </c>
      <c r="G19416" s="147">
        <v>13.891871857154552</v>
      </c>
      <c r="H19416" s="147">
        <v>16.709559999999996</v>
      </c>
      <c r="I19416" s="147">
        <v>20.279999999999998</v>
      </c>
      <c r="J19416" s="147">
        <v>23.011319999999994</v>
      </c>
      <c r="K19416" s="147">
        <v>25.724160000000001</v>
      </c>
    </row>
    <row r="19417" spans="2:11" x14ac:dyDescent="0.2">
      <c r="B19417" s="21" t="str">
        <f t="shared" si="303"/>
        <v>SouthamptonIce Accretion2065RCP6.0</v>
      </c>
      <c r="C19417" t="s">
        <v>444</v>
      </c>
      <c r="D19417" t="s">
        <v>486</v>
      </c>
      <c r="E19417" s="144" t="s">
        <v>192</v>
      </c>
      <c r="F19417" s="144">
        <v>2065</v>
      </c>
      <c r="G19417" s="147">
        <v>13.841770936812178</v>
      </c>
      <c r="H19417" s="147">
        <v>16.663079999999994</v>
      </c>
      <c r="I19417" s="147">
        <v>20.239999999999998</v>
      </c>
      <c r="J19417" s="147">
        <v>22.975159999999995</v>
      </c>
      <c r="K19417" s="147">
        <v>25.688880000000001</v>
      </c>
    </row>
    <row r="19418" spans="2:11" x14ac:dyDescent="0.2">
      <c r="B19418" s="21" t="str">
        <f t="shared" si="303"/>
        <v>SouthamptonIce Accretion2070RCP6.0</v>
      </c>
      <c r="C19418" t="s">
        <v>444</v>
      </c>
      <c r="D19418" t="s">
        <v>486</v>
      </c>
      <c r="E19418" s="144" t="s">
        <v>192</v>
      </c>
      <c r="F19418" s="144">
        <v>2070</v>
      </c>
      <c r="G19418" s="147">
        <v>13.791670016469807</v>
      </c>
      <c r="H19418" s="147">
        <v>16.616599999999995</v>
      </c>
      <c r="I19418" s="147">
        <v>20.2</v>
      </c>
      <c r="J19418" s="147">
        <v>22.938999999999997</v>
      </c>
      <c r="K19418" s="147">
        <v>25.653600000000001</v>
      </c>
    </row>
    <row r="19419" spans="2:11" x14ac:dyDescent="0.2">
      <c r="B19419" s="21" t="str">
        <f t="shared" si="303"/>
        <v>SouthamptonIce Accretion2075RCP6.0</v>
      </c>
      <c r="C19419" t="s">
        <v>444</v>
      </c>
      <c r="D19419" t="s">
        <v>486</v>
      </c>
      <c r="E19419" s="144" t="s">
        <v>192</v>
      </c>
      <c r="F19419" s="144">
        <v>2075</v>
      </c>
      <c r="G19419" s="147">
        <v>13.715126943724515</v>
      </c>
      <c r="H19419" s="147">
        <v>16.562649999999994</v>
      </c>
      <c r="I19419" s="147">
        <v>20.169999999999998</v>
      </c>
      <c r="J19419" s="147">
        <v>22.922049999999999</v>
      </c>
      <c r="K19419" s="147">
        <v>25.653600000000001</v>
      </c>
    </row>
    <row r="19420" spans="2:11" x14ac:dyDescent="0.2">
      <c r="B19420" s="21" t="str">
        <f t="shared" si="303"/>
        <v>SouthamptonIce Accretion2080RCP6.0</v>
      </c>
      <c r="C19420" t="s">
        <v>444</v>
      </c>
      <c r="D19420" t="s">
        <v>486</v>
      </c>
      <c r="E19420" s="144" t="s">
        <v>192</v>
      </c>
      <c r="F19420" s="144">
        <v>2080</v>
      </c>
      <c r="G19420" s="147">
        <v>13.638583870979224</v>
      </c>
      <c r="H19420" s="147">
        <v>16.508699999999997</v>
      </c>
      <c r="I19420" s="147">
        <v>20.14</v>
      </c>
      <c r="J19420" s="147">
        <v>22.905099999999997</v>
      </c>
      <c r="K19420" s="147">
        <v>25.653600000000001</v>
      </c>
    </row>
    <row r="19421" spans="2:11" x14ac:dyDescent="0.2">
      <c r="B19421" s="21" t="str">
        <f t="shared" si="303"/>
        <v>SouthamptonIce Accretion2085RCP6.0</v>
      </c>
      <c r="C19421" t="s">
        <v>444</v>
      </c>
      <c r="D19421" t="s">
        <v>486</v>
      </c>
      <c r="E19421" s="144" t="s">
        <v>192</v>
      </c>
      <c r="F19421" s="144">
        <v>2085</v>
      </c>
      <c r="G19421" s="147">
        <v>13.562040798233932</v>
      </c>
      <c r="H19421" s="147">
        <v>16.454749999999997</v>
      </c>
      <c r="I19421" s="147">
        <v>20.11</v>
      </c>
      <c r="J19421" s="147">
        <v>22.888149999999996</v>
      </c>
      <c r="K19421" s="147">
        <v>25.653600000000001</v>
      </c>
    </row>
    <row r="19422" spans="2:11" x14ac:dyDescent="0.2">
      <c r="B19422" s="21" t="str">
        <f t="shared" si="303"/>
        <v>SouthamptonIce Accretion2090RCP6.0</v>
      </c>
      <c r="C19422" t="s">
        <v>444</v>
      </c>
      <c r="D19422" t="s">
        <v>486</v>
      </c>
      <c r="E19422" s="144" t="s">
        <v>192</v>
      </c>
      <c r="F19422" s="144">
        <v>2090</v>
      </c>
      <c r="G19422" s="147">
        <v>13.248910046094103</v>
      </c>
      <c r="H19422" s="147">
        <v>16.151799999999998</v>
      </c>
      <c r="I19422" s="147">
        <v>19.806666666666665</v>
      </c>
      <c r="J19422" s="147">
        <v>22.584933333333332</v>
      </c>
      <c r="K19422" s="147">
        <v>25.351199999999999</v>
      </c>
    </row>
    <row r="19423" spans="2:11" x14ac:dyDescent="0.2">
      <c r="B19423" s="21" t="str">
        <f t="shared" si="303"/>
        <v>SouthamptonIce Accretion2095RCP6.0</v>
      </c>
      <c r="C19423" t="s">
        <v>444</v>
      </c>
      <c r="D19423" t="s">
        <v>486</v>
      </c>
      <c r="E19423" s="144" t="s">
        <v>192</v>
      </c>
      <c r="F19423" s="144">
        <v>2095</v>
      </c>
      <c r="G19423" s="147">
        <v>13.012322366699566</v>
      </c>
      <c r="H19423" s="147">
        <v>15.902799999999997</v>
      </c>
      <c r="I19423" s="147">
        <v>19.533333333333331</v>
      </c>
      <c r="J19423" s="147">
        <v>22.298666666666662</v>
      </c>
      <c r="K19423" s="147">
        <v>25.0488</v>
      </c>
    </row>
    <row r="19424" spans="2:11" x14ac:dyDescent="0.2">
      <c r="B19424" s="21" t="str">
        <f t="shared" si="303"/>
        <v>SouthamptonIce Accretion2100RCP6.0</v>
      </c>
      <c r="C19424" t="s">
        <v>444</v>
      </c>
      <c r="D19424" t="s">
        <v>486</v>
      </c>
      <c r="E19424" s="144" t="s">
        <v>192</v>
      </c>
      <c r="F19424" s="144">
        <v>2100</v>
      </c>
      <c r="G19424" s="147">
        <v>12.775734687305029</v>
      </c>
      <c r="H19424" s="147">
        <v>15.653799999999997</v>
      </c>
      <c r="I19424" s="147">
        <v>19.259999999999998</v>
      </c>
      <c r="J19424" s="147">
        <v>22.012399999999996</v>
      </c>
      <c r="K19424" s="147">
        <v>24.746399999999998</v>
      </c>
    </row>
    <row r="19425" spans="2:11" x14ac:dyDescent="0.2">
      <c r="B19425" s="21" t="str">
        <f t="shared" si="303"/>
        <v>SouthamptonIce Accretion2023RCP8.5</v>
      </c>
      <c r="C19425" t="s">
        <v>444</v>
      </c>
      <c r="D19425" t="s">
        <v>486</v>
      </c>
      <c r="E19425" s="144" t="s">
        <v>191</v>
      </c>
      <c r="F19425" s="144">
        <v>2023</v>
      </c>
      <c r="G19425" s="147">
        <v>13.986506928912366</v>
      </c>
      <c r="H19425" s="147">
        <v>16.716199999999997</v>
      </c>
      <c r="I19425" s="147">
        <v>20.18</v>
      </c>
      <c r="J19425" s="147">
        <v>22.848599999999994</v>
      </c>
      <c r="K19425" s="147">
        <v>25.477199999999996</v>
      </c>
    </row>
    <row r="19426" spans="2:11" x14ac:dyDescent="0.2">
      <c r="B19426" s="21" t="str">
        <f t="shared" si="303"/>
        <v>SouthamptonIce Accretion2025RCP8.5</v>
      </c>
      <c r="C19426" t="s">
        <v>444</v>
      </c>
      <c r="D19426" t="s">
        <v>486</v>
      </c>
      <c r="E19426" s="144" t="s">
        <v>191</v>
      </c>
      <c r="F19426" s="144">
        <v>2025</v>
      </c>
      <c r="G19426" s="147">
        <v>14.005062825335466</v>
      </c>
      <c r="H19426" s="147">
        <v>16.760466666666662</v>
      </c>
      <c r="I19426" s="147">
        <v>20.253333333333334</v>
      </c>
      <c r="J19426" s="147">
        <v>22.938999999999993</v>
      </c>
      <c r="K19426" s="147">
        <v>25.594799999999996</v>
      </c>
    </row>
    <row r="19427" spans="2:11" x14ac:dyDescent="0.2">
      <c r="B19427" s="21" t="str">
        <f t="shared" si="303"/>
        <v>SouthamptonIce Accretion2030RCP8.5</v>
      </c>
      <c r="C19427" t="s">
        <v>444</v>
      </c>
      <c r="D19427" t="s">
        <v>486</v>
      </c>
      <c r="E19427" s="144" t="s">
        <v>191</v>
      </c>
      <c r="F19427" s="144">
        <v>2030</v>
      </c>
      <c r="G19427" s="147">
        <v>14.023618721758568</v>
      </c>
      <c r="H19427" s="147">
        <v>16.804733333333331</v>
      </c>
      <c r="I19427" s="147">
        <v>20.326666666666664</v>
      </c>
      <c r="J19427" s="147">
        <v>23.029399999999995</v>
      </c>
      <c r="K19427" s="147">
        <v>25.712399999999999</v>
      </c>
    </row>
    <row r="19428" spans="2:11" x14ac:dyDescent="0.2">
      <c r="B19428" s="21" t="str">
        <f t="shared" si="303"/>
        <v>SouthamptonIce Accretion2035RCP8.5</v>
      </c>
      <c r="C19428" t="s">
        <v>444</v>
      </c>
      <c r="D19428" t="s">
        <v>486</v>
      </c>
      <c r="E19428" s="144" t="s">
        <v>191</v>
      </c>
      <c r="F19428" s="144">
        <v>2035</v>
      </c>
      <c r="G19428" s="147">
        <v>14.042174618181669</v>
      </c>
      <c r="H19428" s="147">
        <v>16.848999999999997</v>
      </c>
      <c r="I19428" s="147">
        <v>20.399999999999999</v>
      </c>
      <c r="J19428" s="147">
        <v>23.119799999999994</v>
      </c>
      <c r="K19428" s="147">
        <v>25.83</v>
      </c>
    </row>
    <row r="19429" spans="2:11" x14ac:dyDescent="0.2">
      <c r="B19429" s="21" t="str">
        <f t="shared" si="303"/>
        <v>SouthamptonIce Accretion2040RCP8.5</v>
      </c>
      <c r="C19429" t="s">
        <v>444</v>
      </c>
      <c r="D19429" t="s">
        <v>486</v>
      </c>
      <c r="E19429" s="144" t="s">
        <v>191</v>
      </c>
      <c r="F19429" s="144">
        <v>2040</v>
      </c>
      <c r="G19429" s="147">
        <v>13.958673084277715</v>
      </c>
      <c r="H19429" s="147">
        <v>16.771533333333331</v>
      </c>
      <c r="I19429" s="147">
        <v>20.333333333333332</v>
      </c>
      <c r="J19429" s="147">
        <v>23.059533333333327</v>
      </c>
      <c r="K19429" s="147">
        <v>25.7712</v>
      </c>
    </row>
    <row r="19430" spans="2:11" x14ac:dyDescent="0.2">
      <c r="B19430" s="21" t="str">
        <f t="shared" si="303"/>
        <v>SouthamptonIce Accretion2045RCP8.5</v>
      </c>
      <c r="C19430" t="s">
        <v>444</v>
      </c>
      <c r="D19430" t="s">
        <v>486</v>
      </c>
      <c r="E19430" s="144" t="s">
        <v>191</v>
      </c>
      <c r="F19430" s="144">
        <v>2045</v>
      </c>
      <c r="G19430" s="147">
        <v>13.875171550373761</v>
      </c>
      <c r="H19430" s="147">
        <v>16.694066666666661</v>
      </c>
      <c r="I19430" s="147">
        <v>20.266666666666666</v>
      </c>
      <c r="J19430" s="147">
        <v>22.999266666666664</v>
      </c>
      <c r="K19430" s="147">
        <v>25.712399999999999</v>
      </c>
    </row>
    <row r="19431" spans="2:11" x14ac:dyDescent="0.2">
      <c r="B19431" s="21" t="str">
        <f t="shared" si="303"/>
        <v>SouthamptonIce Accretion2050RCP8.5</v>
      </c>
      <c r="C19431" t="s">
        <v>444</v>
      </c>
      <c r="D19431" t="s">
        <v>486</v>
      </c>
      <c r="E19431" s="144" t="s">
        <v>191</v>
      </c>
      <c r="F19431" s="144">
        <v>2050</v>
      </c>
      <c r="G19431" s="147">
        <v>13.689612586142751</v>
      </c>
      <c r="H19431" s="147">
        <v>16.544666666666661</v>
      </c>
      <c r="I19431" s="147">
        <v>20.16</v>
      </c>
      <c r="J19431" s="147">
        <v>22.916399999999996</v>
      </c>
      <c r="K19431" s="147">
        <v>25.653600000000001</v>
      </c>
    </row>
    <row r="19432" spans="2:11" x14ac:dyDescent="0.2">
      <c r="B19432" s="21" t="str">
        <f t="shared" si="303"/>
        <v>SouthamptonIce Accretion2055RCP8.5</v>
      </c>
      <c r="C19432" t="s">
        <v>444</v>
      </c>
      <c r="D19432" t="s">
        <v>486</v>
      </c>
      <c r="E19432" s="144" t="s">
        <v>191</v>
      </c>
      <c r="F19432" s="144">
        <v>2055</v>
      </c>
      <c r="G19432" s="147">
        <v>13.587555155815696</v>
      </c>
      <c r="H19432" s="147">
        <v>16.472733333333331</v>
      </c>
      <c r="I19432" s="147">
        <v>20.119999999999997</v>
      </c>
      <c r="J19432" s="147">
        <v>22.893799999999999</v>
      </c>
      <c r="K19432" s="147">
        <v>25.653600000000001</v>
      </c>
    </row>
    <row r="19433" spans="2:11" x14ac:dyDescent="0.2">
      <c r="B19433" s="21" t="str">
        <f t="shared" si="303"/>
        <v>SouthamptonIce Accretion2060RCP8.5</v>
      </c>
      <c r="C19433" t="s">
        <v>444</v>
      </c>
      <c r="D19433" t="s">
        <v>486</v>
      </c>
      <c r="E19433" s="144" t="s">
        <v>191</v>
      </c>
      <c r="F19433" s="144">
        <v>2060</v>
      </c>
      <c r="G19433" s="147">
        <v>13.248910046094103</v>
      </c>
      <c r="H19433" s="147">
        <v>16.151799999999998</v>
      </c>
      <c r="I19433" s="147">
        <v>19.806666666666665</v>
      </c>
      <c r="J19433" s="147">
        <v>22.584933333333332</v>
      </c>
      <c r="K19433" s="147">
        <v>25.351199999999999</v>
      </c>
    </row>
    <row r="19434" spans="2:11" x14ac:dyDescent="0.2">
      <c r="B19434" s="21" t="str">
        <f t="shared" si="303"/>
        <v>SouthamptonIce Accretion2065RCP8.5</v>
      </c>
      <c r="C19434" t="s">
        <v>444</v>
      </c>
      <c r="D19434" t="s">
        <v>486</v>
      </c>
      <c r="E19434" s="144" t="s">
        <v>191</v>
      </c>
      <c r="F19434" s="144">
        <v>2065</v>
      </c>
      <c r="G19434" s="147">
        <v>13.012322366699566</v>
      </c>
      <c r="H19434" s="147">
        <v>15.902799999999997</v>
      </c>
      <c r="I19434" s="147">
        <v>19.533333333333331</v>
      </c>
      <c r="J19434" s="147">
        <v>22.298666666666662</v>
      </c>
      <c r="K19434" s="147">
        <v>25.0488</v>
      </c>
    </row>
    <row r="19435" spans="2:11" x14ac:dyDescent="0.2">
      <c r="B19435" s="21" t="str">
        <f t="shared" si="303"/>
        <v>SouthamptonIce Accretion2070RCP8.5</v>
      </c>
      <c r="C19435" t="s">
        <v>444</v>
      </c>
      <c r="D19435" t="s">
        <v>486</v>
      </c>
      <c r="E19435" s="144" t="s">
        <v>191</v>
      </c>
      <c r="F19435" s="144">
        <v>2070</v>
      </c>
      <c r="G19435" s="147">
        <v>12.423172655266109</v>
      </c>
      <c r="H19435" s="147">
        <v>15.26093333333333</v>
      </c>
      <c r="I19435" s="147">
        <v>18.82</v>
      </c>
      <c r="J19435" s="147">
        <v>21.537799999999997</v>
      </c>
      <c r="K19435" s="147">
        <v>24.233999999999998</v>
      </c>
    </row>
    <row r="19436" spans="2:11" x14ac:dyDescent="0.2">
      <c r="B19436" s="21" t="str">
        <f t="shared" si="303"/>
        <v>SouthamptonIce Accretion2075RCP8.5</v>
      </c>
      <c r="C19436" t="s">
        <v>444</v>
      </c>
      <c r="D19436" t="s">
        <v>486</v>
      </c>
      <c r="E19436" s="144" t="s">
        <v>191</v>
      </c>
      <c r="F19436" s="144">
        <v>2075</v>
      </c>
      <c r="G19436" s="147">
        <v>12.070610623227191</v>
      </c>
      <c r="H19436" s="147">
        <v>14.868066666666664</v>
      </c>
      <c r="I19436" s="147">
        <v>18.38</v>
      </c>
      <c r="J19436" s="147">
        <v>21.063199999999998</v>
      </c>
      <c r="K19436" s="147">
        <v>23.721599999999999</v>
      </c>
    </row>
    <row r="19437" spans="2:11" x14ac:dyDescent="0.2">
      <c r="B19437" s="21" t="str">
        <f t="shared" si="303"/>
        <v>SouthamptonIce Accretion2080RCP8.5</v>
      </c>
      <c r="C19437" t="s">
        <v>444</v>
      </c>
      <c r="D19437" t="s">
        <v>486</v>
      </c>
      <c r="E19437" s="144" t="s">
        <v>191</v>
      </c>
      <c r="F19437" s="144">
        <v>2080</v>
      </c>
      <c r="G19437" s="147">
        <v>11.718048591188271</v>
      </c>
      <c r="H19437" s="147">
        <v>14.475199999999997</v>
      </c>
      <c r="I19437" s="147">
        <v>17.940000000000001</v>
      </c>
      <c r="J19437" s="147">
        <v>20.5886</v>
      </c>
      <c r="K19437" s="147">
        <v>23.209199999999999</v>
      </c>
    </row>
    <row r="19438" spans="2:11" x14ac:dyDescent="0.2">
      <c r="B19438" s="21" t="str">
        <f t="shared" si="303"/>
        <v>SouthamptonIce Accretion2085RCP8.5</v>
      </c>
      <c r="C19438" t="s">
        <v>444</v>
      </c>
      <c r="D19438" t="s">
        <v>486</v>
      </c>
      <c r="E19438" s="144" t="s">
        <v>191</v>
      </c>
      <c r="F19438" s="144">
        <v>2085</v>
      </c>
      <c r="G19438" s="147">
        <v>11.119620931543265</v>
      </c>
      <c r="H19438" s="147">
        <v>13.786299999999997</v>
      </c>
      <c r="I19438" s="147">
        <v>17.130000000000003</v>
      </c>
      <c r="J19438" s="147">
        <v>19.673299999999998</v>
      </c>
      <c r="K19438" s="147">
        <v>22.2012</v>
      </c>
    </row>
    <row r="19439" spans="2:11" x14ac:dyDescent="0.2">
      <c r="B19439" s="21" t="str">
        <f t="shared" si="303"/>
        <v>SouthamptonIce Accretion2090RCP8.5</v>
      </c>
      <c r="C19439" t="s">
        <v>444</v>
      </c>
      <c r="D19439" t="s">
        <v>486</v>
      </c>
      <c r="E19439" s="144" t="s">
        <v>191</v>
      </c>
      <c r="F19439" s="144">
        <v>2090</v>
      </c>
      <c r="G19439" s="147">
        <v>10.521193271898259</v>
      </c>
      <c r="H19439" s="147">
        <v>13.097399999999997</v>
      </c>
      <c r="I19439" s="147">
        <v>16.32</v>
      </c>
      <c r="J19439" s="147">
        <v>18.757999999999996</v>
      </c>
      <c r="K19439" s="147">
        <v>21.193199999999997</v>
      </c>
    </row>
    <row r="19440" spans="2:11" x14ac:dyDescent="0.2">
      <c r="B19440" s="21" t="str">
        <f t="shared" si="303"/>
        <v>SouthamptonIce Accretion2095RCP8.5</v>
      </c>
      <c r="C19440" t="s">
        <v>444</v>
      </c>
      <c r="D19440" t="s">
        <v>486</v>
      </c>
      <c r="E19440" s="144" t="s">
        <v>191</v>
      </c>
      <c r="F19440" s="144">
        <v>2095</v>
      </c>
      <c r="G19440" s="147">
        <v>10.521193271898259</v>
      </c>
      <c r="H19440" s="147">
        <v>13.097399999999997</v>
      </c>
      <c r="I19440" s="147">
        <v>16.32</v>
      </c>
      <c r="J19440" s="147">
        <v>18.757999999999996</v>
      </c>
      <c r="K19440" s="147">
        <v>21.193199999999997</v>
      </c>
    </row>
    <row r="19441" spans="2:11" x14ac:dyDescent="0.2">
      <c r="B19441" s="21" t="str">
        <f t="shared" si="303"/>
        <v>SouthamptonIce Accretion2100RCP8.5</v>
      </c>
      <c r="C19441" t="s">
        <v>444</v>
      </c>
      <c r="D19441" t="s">
        <v>486</v>
      </c>
      <c r="E19441" s="144" t="s">
        <v>191</v>
      </c>
      <c r="F19441" s="144">
        <v>2100</v>
      </c>
      <c r="G19441" s="147">
        <v>10.521193271898259</v>
      </c>
      <c r="H19441" s="147">
        <v>13.097399999999997</v>
      </c>
      <c r="I19441" s="147">
        <v>16.32</v>
      </c>
      <c r="J19441" s="147">
        <v>18.757999999999996</v>
      </c>
      <c r="K19441" s="147">
        <v>21.193199999999997</v>
      </c>
    </row>
    <row r="19442" spans="2:11" x14ac:dyDescent="0.2">
      <c r="B19442" s="21" t="str">
        <f t="shared" si="303"/>
        <v>SouthamptonWind2023RCP4.5</v>
      </c>
      <c r="C19442" t="s">
        <v>444</v>
      </c>
      <c r="D19442" t="s">
        <v>1</v>
      </c>
      <c r="E19442" s="144" t="s">
        <v>193</v>
      </c>
      <c r="F19442" s="144">
        <v>2023</v>
      </c>
      <c r="G19442" s="147">
        <v>85.484760257473241</v>
      </c>
      <c r="H19442" s="147">
        <v>91.968723000000011</v>
      </c>
      <c r="I19442" s="147">
        <v>98.7624</v>
      </c>
      <c r="J19442" s="147">
        <v>105.591024</v>
      </c>
      <c r="K19442" s="147">
        <v>112.40855999999998</v>
      </c>
    </row>
    <row r="19443" spans="2:11" x14ac:dyDescent="0.2">
      <c r="B19443" s="21" t="str">
        <f t="shared" si="303"/>
        <v>SouthamptonWind2025RCP4.5</v>
      </c>
      <c r="C19443" t="s">
        <v>444</v>
      </c>
      <c r="D19443" t="s">
        <v>1</v>
      </c>
      <c r="E19443" s="144" t="s">
        <v>193</v>
      </c>
      <c r="F19443" s="144">
        <v>2025</v>
      </c>
      <c r="G19443" s="147">
        <v>85.563121287709265</v>
      </c>
      <c r="H19443" s="147">
        <v>92.06539650000002</v>
      </c>
      <c r="I19443" s="147">
        <v>98.884500000000003</v>
      </c>
      <c r="J19443" s="147">
        <v>105.732264</v>
      </c>
      <c r="K19443" s="147">
        <v>112.57220699999998</v>
      </c>
    </row>
    <row r="19444" spans="2:11" x14ac:dyDescent="0.2">
      <c r="B19444" s="21" t="str">
        <f t="shared" si="303"/>
        <v>SouthamptonWind2030RCP4.5</v>
      </c>
      <c r="C19444" t="s">
        <v>444</v>
      </c>
      <c r="D19444" t="s">
        <v>1</v>
      </c>
      <c r="E19444" s="144" t="s">
        <v>193</v>
      </c>
      <c r="F19444" s="144">
        <v>2030</v>
      </c>
      <c r="G19444" s="147">
        <v>85.641482317945275</v>
      </c>
      <c r="H19444" s="147">
        <v>92.162070000000014</v>
      </c>
      <c r="I19444" s="147">
        <v>99.006599999999992</v>
      </c>
      <c r="J19444" s="147">
        <v>105.873504</v>
      </c>
      <c r="K19444" s="147">
        <v>112.73585399999997</v>
      </c>
    </row>
    <row r="19445" spans="2:11" x14ac:dyDescent="0.2">
      <c r="B19445" s="21" t="str">
        <f t="shared" si="303"/>
        <v>SouthamptonWind2035RCP4.5</v>
      </c>
      <c r="C19445" t="s">
        <v>444</v>
      </c>
      <c r="D19445" t="s">
        <v>1</v>
      </c>
      <c r="E19445" s="144" t="s">
        <v>193</v>
      </c>
      <c r="F19445" s="144">
        <v>2035</v>
      </c>
      <c r="G19445" s="147">
        <v>85.719843348181286</v>
      </c>
      <c r="H19445" s="147">
        <v>92.258743500000008</v>
      </c>
      <c r="I19445" s="147">
        <v>99.128699999999995</v>
      </c>
      <c r="J19445" s="147">
        <v>106.01474400000001</v>
      </c>
      <c r="K19445" s="147">
        <v>112.89950099999999</v>
      </c>
    </row>
    <row r="19446" spans="2:11" x14ac:dyDescent="0.2">
      <c r="B19446" s="21" t="str">
        <f t="shared" si="303"/>
        <v>SouthamptonWind2040RCP4.5</v>
      </c>
      <c r="C19446" t="s">
        <v>444</v>
      </c>
      <c r="D19446" t="s">
        <v>1</v>
      </c>
      <c r="E19446" s="144" t="s">
        <v>193</v>
      </c>
      <c r="F19446" s="144">
        <v>2040</v>
      </c>
      <c r="G19446" s="147">
        <v>85.79820437841731</v>
      </c>
      <c r="H19446" s="147">
        <v>92.355417000000017</v>
      </c>
      <c r="I19446" s="147">
        <v>99.250799999999998</v>
      </c>
      <c r="J19446" s="147">
        <v>106.155984</v>
      </c>
      <c r="K19446" s="147">
        <v>113.06314799999998</v>
      </c>
    </row>
    <row r="19447" spans="2:11" x14ac:dyDescent="0.2">
      <c r="B19447" s="21" t="str">
        <f t="shared" si="303"/>
        <v>SouthamptonWind2045RCP4.5</v>
      </c>
      <c r="C19447" t="s">
        <v>444</v>
      </c>
      <c r="D19447" t="s">
        <v>1</v>
      </c>
      <c r="E19447" s="144" t="s">
        <v>193</v>
      </c>
      <c r="F19447" s="144">
        <v>2045</v>
      </c>
      <c r="G19447" s="147">
        <v>85.876565408653335</v>
      </c>
      <c r="H19447" s="147">
        <v>92.452090500000025</v>
      </c>
      <c r="I19447" s="147">
        <v>99.372899999999987</v>
      </c>
      <c r="J19447" s="147">
        <v>106.297224</v>
      </c>
      <c r="K19447" s="147">
        <v>113.22679499999998</v>
      </c>
    </row>
    <row r="19448" spans="2:11" x14ac:dyDescent="0.2">
      <c r="B19448" s="21" t="str">
        <f t="shared" si="303"/>
        <v>SouthamptonWind2050RCP4.5</v>
      </c>
      <c r="C19448" t="s">
        <v>444</v>
      </c>
      <c r="D19448" t="s">
        <v>1</v>
      </c>
      <c r="E19448" s="144" t="s">
        <v>193</v>
      </c>
      <c r="F19448" s="144">
        <v>2050</v>
      </c>
      <c r="G19448" s="147">
        <v>85.951507048479044</v>
      </c>
      <c r="H19448" s="147">
        <v>92.539557000000016</v>
      </c>
      <c r="I19448" s="147">
        <v>99.475199999999987</v>
      </c>
      <c r="J19448" s="147">
        <v>106.4130408</v>
      </c>
      <c r="K19448" s="147">
        <v>113.35658399999998</v>
      </c>
    </row>
    <row r="19449" spans="2:11" x14ac:dyDescent="0.2">
      <c r="B19449" s="21" t="str">
        <f t="shared" si="303"/>
        <v>SouthamptonWind2055RCP4.5</v>
      </c>
      <c r="C19449" t="s">
        <v>444</v>
      </c>
      <c r="D19449" t="s">
        <v>1</v>
      </c>
      <c r="E19449" s="144" t="s">
        <v>193</v>
      </c>
      <c r="F19449" s="144">
        <v>2055</v>
      </c>
      <c r="G19449" s="147">
        <v>85.948087658068744</v>
      </c>
      <c r="H19449" s="147">
        <v>92.530350000000013</v>
      </c>
      <c r="I19449" s="147">
        <v>99.455399999999997</v>
      </c>
      <c r="J19449" s="147">
        <v>106.3876176</v>
      </c>
      <c r="K19449" s="147">
        <v>113.32272599999999</v>
      </c>
    </row>
    <row r="19450" spans="2:11" x14ac:dyDescent="0.2">
      <c r="B19450" s="21" t="str">
        <f t="shared" si="303"/>
        <v>SouthamptonWind2060RCP4.5</v>
      </c>
      <c r="C19450" t="s">
        <v>444</v>
      </c>
      <c r="D19450" t="s">
        <v>1</v>
      </c>
      <c r="E19450" s="144" t="s">
        <v>193</v>
      </c>
      <c r="F19450" s="144">
        <v>2060</v>
      </c>
      <c r="G19450" s="147">
        <v>85.944668267658457</v>
      </c>
      <c r="H19450" s="147">
        <v>92.521143000000009</v>
      </c>
      <c r="I19450" s="147">
        <v>99.435599999999994</v>
      </c>
      <c r="J19450" s="147">
        <v>106.36219440000001</v>
      </c>
      <c r="K19450" s="147">
        <v>113.28886799999998</v>
      </c>
    </row>
    <row r="19451" spans="2:11" x14ac:dyDescent="0.2">
      <c r="B19451" s="21" t="str">
        <f t="shared" si="303"/>
        <v>SouthamptonWind2065RCP4.5</v>
      </c>
      <c r="C19451" t="s">
        <v>444</v>
      </c>
      <c r="D19451" t="s">
        <v>1</v>
      </c>
      <c r="E19451" s="144" t="s">
        <v>193</v>
      </c>
      <c r="F19451" s="144">
        <v>2065</v>
      </c>
      <c r="G19451" s="147">
        <v>85.941248877248157</v>
      </c>
      <c r="H19451" s="147">
        <v>92.511936000000006</v>
      </c>
      <c r="I19451" s="147">
        <v>99.415800000000004</v>
      </c>
      <c r="J19451" s="147">
        <v>106.3367712</v>
      </c>
      <c r="K19451" s="147">
        <v>113.25500999999998</v>
      </c>
    </row>
    <row r="19452" spans="2:11" x14ac:dyDescent="0.2">
      <c r="B19452" s="21" t="str">
        <f t="shared" si="303"/>
        <v>SouthamptonWind2070RCP4.5</v>
      </c>
      <c r="C19452" t="s">
        <v>444</v>
      </c>
      <c r="D19452" t="s">
        <v>1</v>
      </c>
      <c r="E19452" s="144" t="s">
        <v>193</v>
      </c>
      <c r="F19452" s="144">
        <v>2070</v>
      </c>
      <c r="G19452" s="147">
        <v>85.937829486837856</v>
      </c>
      <c r="H19452" s="147">
        <v>92.502729000000002</v>
      </c>
      <c r="I19452" s="147">
        <v>99.396000000000001</v>
      </c>
      <c r="J19452" s="147">
        <v>106.31134800000001</v>
      </c>
      <c r="K19452" s="147">
        <v>113.22115199999999</v>
      </c>
    </row>
    <row r="19453" spans="2:11" x14ac:dyDescent="0.2">
      <c r="B19453" s="21" t="str">
        <f t="shared" si="303"/>
        <v>SouthamptonWind2075RCP4.5</v>
      </c>
      <c r="C19453" t="s">
        <v>444</v>
      </c>
      <c r="D19453" t="s">
        <v>1</v>
      </c>
      <c r="E19453" s="144" t="s">
        <v>193</v>
      </c>
      <c r="F19453" s="144">
        <v>2075</v>
      </c>
      <c r="G19453" s="147">
        <v>85.956351184893634</v>
      </c>
      <c r="H19453" s="147">
        <v>92.5226775</v>
      </c>
      <c r="I19453" s="147">
        <v>99.417450000000002</v>
      </c>
      <c r="J19453" s="147">
        <v>106.33429950000001</v>
      </c>
      <c r="K19453" s="147">
        <v>113.24560499999998</v>
      </c>
    </row>
    <row r="19454" spans="2:11" x14ac:dyDescent="0.2">
      <c r="B19454" s="21" t="str">
        <f t="shared" si="303"/>
        <v>SouthamptonWind2080RCP4.5</v>
      </c>
      <c r="C19454" t="s">
        <v>444</v>
      </c>
      <c r="D19454" t="s">
        <v>1</v>
      </c>
      <c r="E19454" s="144" t="s">
        <v>193</v>
      </c>
      <c r="F19454" s="144">
        <v>2080</v>
      </c>
      <c r="G19454" s="147">
        <v>85.974872882949427</v>
      </c>
      <c r="H19454" s="147">
        <v>92.542625999999998</v>
      </c>
      <c r="I19454" s="147">
        <v>99.438900000000004</v>
      </c>
      <c r="J19454" s="147">
        <v>106.35725100000001</v>
      </c>
      <c r="K19454" s="147">
        <v>113.27005799999999</v>
      </c>
    </row>
    <row r="19455" spans="2:11" x14ac:dyDescent="0.2">
      <c r="B19455" s="21" t="str">
        <f t="shared" si="303"/>
        <v>SouthamptonWind2085RCP4.5</v>
      </c>
      <c r="C19455" t="s">
        <v>444</v>
      </c>
      <c r="D19455" t="s">
        <v>1</v>
      </c>
      <c r="E19455" s="144" t="s">
        <v>193</v>
      </c>
      <c r="F19455" s="144">
        <v>2085</v>
      </c>
      <c r="G19455" s="147">
        <v>85.993394581005205</v>
      </c>
      <c r="H19455" s="147">
        <v>92.562574500000011</v>
      </c>
      <c r="I19455" s="147">
        <v>99.460350000000005</v>
      </c>
      <c r="J19455" s="147">
        <v>106.3802025</v>
      </c>
      <c r="K19455" s="147">
        <v>113.29451099999999</v>
      </c>
    </row>
    <row r="19456" spans="2:11" x14ac:dyDescent="0.2">
      <c r="B19456" s="21" t="str">
        <f t="shared" si="303"/>
        <v>SouthamptonWind2090RCP4.5</v>
      </c>
      <c r="C19456" t="s">
        <v>444</v>
      </c>
      <c r="D19456" t="s">
        <v>1</v>
      </c>
      <c r="E19456" s="144" t="s">
        <v>193</v>
      </c>
      <c r="F19456" s="144">
        <v>2090</v>
      </c>
      <c r="G19456" s="147">
        <v>86.011916279060983</v>
      </c>
      <c r="H19456" s="147">
        <v>92.582523000000009</v>
      </c>
      <c r="I19456" s="147">
        <v>99.481800000000007</v>
      </c>
      <c r="J19456" s="147">
        <v>106.403154</v>
      </c>
      <c r="K19456" s="147">
        <v>113.31896399999998</v>
      </c>
    </row>
    <row r="19457" spans="2:11" x14ac:dyDescent="0.2">
      <c r="B19457" s="21" t="str">
        <f t="shared" si="303"/>
        <v>SouthamptonWind2095RCP4.5</v>
      </c>
      <c r="C19457" t="s">
        <v>444</v>
      </c>
      <c r="D19457" t="s">
        <v>1</v>
      </c>
      <c r="E19457" s="144" t="s">
        <v>193</v>
      </c>
      <c r="F19457" s="144">
        <v>2095</v>
      </c>
      <c r="G19457" s="147">
        <v>86.030437977116776</v>
      </c>
      <c r="H19457" s="147">
        <v>92.602471500000007</v>
      </c>
      <c r="I19457" s="147">
        <v>99.503250000000008</v>
      </c>
      <c r="J19457" s="147">
        <v>106.42610550000001</v>
      </c>
      <c r="K19457" s="147">
        <v>113.34341699999999</v>
      </c>
    </row>
    <row r="19458" spans="2:11" x14ac:dyDescent="0.2">
      <c r="B19458" s="21" t="str">
        <f t="shared" si="303"/>
        <v>SouthamptonWind2100RCP4.5</v>
      </c>
      <c r="C19458" t="s">
        <v>444</v>
      </c>
      <c r="D19458" t="s">
        <v>1</v>
      </c>
      <c r="E19458" s="144" t="s">
        <v>193</v>
      </c>
      <c r="F19458" s="144">
        <v>2100</v>
      </c>
      <c r="G19458" s="147">
        <v>86.048959675172554</v>
      </c>
      <c r="H19458" s="147">
        <v>92.622420000000005</v>
      </c>
      <c r="I19458" s="147">
        <v>99.52470000000001</v>
      </c>
      <c r="J19458" s="147">
        <v>106.449057</v>
      </c>
      <c r="K19458" s="147">
        <v>113.36786999999998</v>
      </c>
    </row>
    <row r="19459" spans="2:11" x14ac:dyDescent="0.2">
      <c r="B19459" s="21" t="str">
        <f t="shared" si="303"/>
        <v>SouthamptonWind2023RCP6.0</v>
      </c>
      <c r="C19459" t="s">
        <v>444</v>
      </c>
      <c r="D19459" t="s">
        <v>1</v>
      </c>
      <c r="E19459" s="144" t="s">
        <v>192</v>
      </c>
      <c r="F19459" s="144">
        <v>2023</v>
      </c>
      <c r="G19459" s="147">
        <v>85.484760257473241</v>
      </c>
      <c r="H19459" s="147">
        <v>91.968723000000011</v>
      </c>
      <c r="I19459" s="147">
        <v>98.7624</v>
      </c>
      <c r="J19459" s="147">
        <v>105.591024</v>
      </c>
      <c r="K19459" s="147">
        <v>112.40855999999998</v>
      </c>
    </row>
    <row r="19460" spans="2:11" x14ac:dyDescent="0.2">
      <c r="B19460" s="21" t="str">
        <f t="shared" si="303"/>
        <v>SouthamptonWind2025RCP6.0</v>
      </c>
      <c r="C19460" t="s">
        <v>444</v>
      </c>
      <c r="D19460" t="s">
        <v>1</v>
      </c>
      <c r="E19460" s="144" t="s">
        <v>192</v>
      </c>
      <c r="F19460" s="144">
        <v>2025</v>
      </c>
      <c r="G19460" s="147">
        <v>85.563121287709265</v>
      </c>
      <c r="H19460" s="147">
        <v>92.06539650000002</v>
      </c>
      <c r="I19460" s="147">
        <v>98.884500000000003</v>
      </c>
      <c r="J19460" s="147">
        <v>105.732264</v>
      </c>
      <c r="K19460" s="147">
        <v>112.57220699999998</v>
      </c>
    </row>
    <row r="19461" spans="2:11" x14ac:dyDescent="0.2">
      <c r="B19461" s="21" t="str">
        <f t="shared" si="303"/>
        <v>SouthamptonWind2030RCP6.0</v>
      </c>
      <c r="C19461" t="s">
        <v>444</v>
      </c>
      <c r="D19461" t="s">
        <v>1</v>
      </c>
      <c r="E19461" s="144" t="s">
        <v>192</v>
      </c>
      <c r="F19461" s="144">
        <v>2030</v>
      </c>
      <c r="G19461" s="147">
        <v>85.641482317945275</v>
      </c>
      <c r="H19461" s="147">
        <v>92.162070000000014</v>
      </c>
      <c r="I19461" s="147">
        <v>99.006599999999992</v>
      </c>
      <c r="J19461" s="147">
        <v>105.873504</v>
      </c>
      <c r="K19461" s="147">
        <v>112.73585399999997</v>
      </c>
    </row>
    <row r="19462" spans="2:11" x14ac:dyDescent="0.2">
      <c r="B19462" s="21" t="str">
        <f t="shared" si="303"/>
        <v>SouthamptonWind2035RCP6.0</v>
      </c>
      <c r="C19462" t="s">
        <v>444</v>
      </c>
      <c r="D19462" t="s">
        <v>1</v>
      </c>
      <c r="E19462" s="144" t="s">
        <v>192</v>
      </c>
      <c r="F19462" s="144">
        <v>2035</v>
      </c>
      <c r="G19462" s="147">
        <v>85.719843348181286</v>
      </c>
      <c r="H19462" s="147">
        <v>92.258743500000008</v>
      </c>
      <c r="I19462" s="147">
        <v>99.128699999999995</v>
      </c>
      <c r="J19462" s="147">
        <v>106.01474400000001</v>
      </c>
      <c r="K19462" s="147">
        <v>112.89950099999999</v>
      </c>
    </row>
    <row r="19463" spans="2:11" x14ac:dyDescent="0.2">
      <c r="B19463" s="21" t="str">
        <f t="shared" si="303"/>
        <v>SouthamptonWind2040RCP6.0</v>
      </c>
      <c r="C19463" t="s">
        <v>444</v>
      </c>
      <c r="D19463" t="s">
        <v>1</v>
      </c>
      <c r="E19463" s="144" t="s">
        <v>192</v>
      </c>
      <c r="F19463" s="144">
        <v>2040</v>
      </c>
      <c r="G19463" s="147">
        <v>85.79820437841731</v>
      </c>
      <c r="H19463" s="147">
        <v>92.355417000000017</v>
      </c>
      <c r="I19463" s="147">
        <v>99.250799999999998</v>
      </c>
      <c r="J19463" s="147">
        <v>106.155984</v>
      </c>
      <c r="K19463" s="147">
        <v>113.06314799999998</v>
      </c>
    </row>
    <row r="19464" spans="2:11" x14ac:dyDescent="0.2">
      <c r="B19464" s="21" t="str">
        <f t="shared" si="303"/>
        <v>SouthamptonWind2045RCP6.0</v>
      </c>
      <c r="C19464" t="s">
        <v>444</v>
      </c>
      <c r="D19464" t="s">
        <v>1</v>
      </c>
      <c r="E19464" s="144" t="s">
        <v>192</v>
      </c>
      <c r="F19464" s="144">
        <v>2045</v>
      </c>
      <c r="G19464" s="147">
        <v>85.876565408653335</v>
      </c>
      <c r="H19464" s="147">
        <v>92.452090500000025</v>
      </c>
      <c r="I19464" s="147">
        <v>99.372899999999987</v>
      </c>
      <c r="J19464" s="147">
        <v>106.297224</v>
      </c>
      <c r="K19464" s="147">
        <v>113.22679499999998</v>
      </c>
    </row>
    <row r="19465" spans="2:11" x14ac:dyDescent="0.2">
      <c r="B19465" s="21" t="str">
        <f t="shared" si="303"/>
        <v>SouthamptonWind2050RCP6.0</v>
      </c>
      <c r="C19465" t="s">
        <v>444</v>
      </c>
      <c r="D19465" t="s">
        <v>1</v>
      </c>
      <c r="E19465" s="144" t="s">
        <v>192</v>
      </c>
      <c r="F19465" s="144">
        <v>2050</v>
      </c>
      <c r="G19465" s="147">
        <v>85.951507048479044</v>
      </c>
      <c r="H19465" s="147">
        <v>92.539557000000016</v>
      </c>
      <c r="I19465" s="147">
        <v>99.475199999999987</v>
      </c>
      <c r="J19465" s="147">
        <v>106.4130408</v>
      </c>
      <c r="K19465" s="147">
        <v>113.35658399999998</v>
      </c>
    </row>
    <row r="19466" spans="2:11" x14ac:dyDescent="0.2">
      <c r="B19466" s="21" t="str">
        <f t="shared" si="303"/>
        <v>SouthamptonWind2055RCP6.0</v>
      </c>
      <c r="C19466" t="s">
        <v>444</v>
      </c>
      <c r="D19466" t="s">
        <v>1</v>
      </c>
      <c r="E19466" s="144" t="s">
        <v>192</v>
      </c>
      <c r="F19466" s="144">
        <v>2055</v>
      </c>
      <c r="G19466" s="147">
        <v>85.948087658068744</v>
      </c>
      <c r="H19466" s="147">
        <v>92.530350000000013</v>
      </c>
      <c r="I19466" s="147">
        <v>99.455399999999997</v>
      </c>
      <c r="J19466" s="147">
        <v>106.3876176</v>
      </c>
      <c r="K19466" s="147">
        <v>113.32272599999999</v>
      </c>
    </row>
    <row r="19467" spans="2:11" x14ac:dyDescent="0.2">
      <c r="B19467" s="21" t="str">
        <f t="shared" si="303"/>
        <v>SouthamptonWind2060RCP6.0</v>
      </c>
      <c r="C19467" t="s">
        <v>444</v>
      </c>
      <c r="D19467" t="s">
        <v>1</v>
      </c>
      <c r="E19467" s="144" t="s">
        <v>192</v>
      </c>
      <c r="F19467" s="144">
        <v>2060</v>
      </c>
      <c r="G19467" s="147">
        <v>85.944668267658457</v>
      </c>
      <c r="H19467" s="147">
        <v>92.521143000000009</v>
      </c>
      <c r="I19467" s="147">
        <v>99.435599999999994</v>
      </c>
      <c r="J19467" s="147">
        <v>106.36219440000001</v>
      </c>
      <c r="K19467" s="147">
        <v>113.28886799999998</v>
      </c>
    </row>
    <row r="19468" spans="2:11" x14ac:dyDescent="0.2">
      <c r="B19468" s="21" t="str">
        <f t="shared" ref="B19468:B19531" si="304">C19468&amp;D19468&amp;F19468&amp;E19468</f>
        <v>SouthamptonWind2065RCP6.0</v>
      </c>
      <c r="C19468" t="s">
        <v>444</v>
      </c>
      <c r="D19468" t="s">
        <v>1</v>
      </c>
      <c r="E19468" s="144" t="s">
        <v>192</v>
      </c>
      <c r="F19468" s="144">
        <v>2065</v>
      </c>
      <c r="G19468" s="147">
        <v>85.941248877248157</v>
      </c>
      <c r="H19468" s="147">
        <v>92.511936000000006</v>
      </c>
      <c r="I19468" s="147">
        <v>99.415800000000004</v>
      </c>
      <c r="J19468" s="147">
        <v>106.3367712</v>
      </c>
      <c r="K19468" s="147">
        <v>113.25500999999998</v>
      </c>
    </row>
    <row r="19469" spans="2:11" x14ac:dyDescent="0.2">
      <c r="B19469" s="21" t="str">
        <f t="shared" si="304"/>
        <v>SouthamptonWind2070RCP6.0</v>
      </c>
      <c r="C19469" t="s">
        <v>444</v>
      </c>
      <c r="D19469" t="s">
        <v>1</v>
      </c>
      <c r="E19469" s="144" t="s">
        <v>192</v>
      </c>
      <c r="F19469" s="144">
        <v>2070</v>
      </c>
      <c r="G19469" s="147">
        <v>85.937829486837856</v>
      </c>
      <c r="H19469" s="147">
        <v>92.502729000000002</v>
      </c>
      <c r="I19469" s="147">
        <v>99.396000000000001</v>
      </c>
      <c r="J19469" s="147">
        <v>106.31134800000001</v>
      </c>
      <c r="K19469" s="147">
        <v>113.22115199999999</v>
      </c>
    </row>
    <row r="19470" spans="2:11" x14ac:dyDescent="0.2">
      <c r="B19470" s="21" t="str">
        <f t="shared" si="304"/>
        <v>SouthamptonWind2075RCP6.0</v>
      </c>
      <c r="C19470" t="s">
        <v>444</v>
      </c>
      <c r="D19470" t="s">
        <v>1</v>
      </c>
      <c r="E19470" s="144" t="s">
        <v>192</v>
      </c>
      <c r="F19470" s="144">
        <v>2075</v>
      </c>
      <c r="G19470" s="147">
        <v>85.965612033921531</v>
      </c>
      <c r="H19470" s="147">
        <v>92.532651749999999</v>
      </c>
      <c r="I19470" s="147">
        <v>99.42817500000001</v>
      </c>
      <c r="J19470" s="147">
        <v>106.34577525</v>
      </c>
      <c r="K19470" s="147">
        <v>113.25783149999998</v>
      </c>
    </row>
    <row r="19471" spans="2:11" x14ac:dyDescent="0.2">
      <c r="B19471" s="21" t="str">
        <f t="shared" si="304"/>
        <v>SouthamptonWind2080RCP6.0</v>
      </c>
      <c r="C19471" t="s">
        <v>444</v>
      </c>
      <c r="D19471" t="s">
        <v>1</v>
      </c>
      <c r="E19471" s="144" t="s">
        <v>192</v>
      </c>
      <c r="F19471" s="144">
        <v>2080</v>
      </c>
      <c r="G19471" s="147">
        <v>85.993394581005205</v>
      </c>
      <c r="H19471" s="147">
        <v>92.562574500000011</v>
      </c>
      <c r="I19471" s="147">
        <v>99.460350000000005</v>
      </c>
      <c r="J19471" s="147">
        <v>106.3802025</v>
      </c>
      <c r="K19471" s="147">
        <v>113.29451099999999</v>
      </c>
    </row>
    <row r="19472" spans="2:11" x14ac:dyDescent="0.2">
      <c r="B19472" s="21" t="str">
        <f t="shared" si="304"/>
        <v>SouthamptonWind2085RCP6.0</v>
      </c>
      <c r="C19472" t="s">
        <v>444</v>
      </c>
      <c r="D19472" t="s">
        <v>1</v>
      </c>
      <c r="E19472" s="144" t="s">
        <v>192</v>
      </c>
      <c r="F19472" s="144">
        <v>2085</v>
      </c>
      <c r="G19472" s="147">
        <v>86.02117712808888</v>
      </c>
      <c r="H19472" s="147">
        <v>92.592497250000008</v>
      </c>
      <c r="I19472" s="147">
        <v>99.492525000000001</v>
      </c>
      <c r="J19472" s="147">
        <v>106.41462975</v>
      </c>
      <c r="K19472" s="147">
        <v>113.33119049999999</v>
      </c>
    </row>
    <row r="19473" spans="2:11" x14ac:dyDescent="0.2">
      <c r="B19473" s="21" t="str">
        <f t="shared" si="304"/>
        <v>SouthamptonWind2090RCP6.0</v>
      </c>
      <c r="C19473" t="s">
        <v>444</v>
      </c>
      <c r="D19473" t="s">
        <v>1</v>
      </c>
      <c r="E19473" s="144" t="s">
        <v>192</v>
      </c>
      <c r="F19473" s="144">
        <v>2090</v>
      </c>
      <c r="G19473" s="147">
        <v>86.185735291584521</v>
      </c>
      <c r="H19473" s="147">
        <v>92.788146000000012</v>
      </c>
      <c r="I19473" s="147">
        <v>99.726000000000013</v>
      </c>
      <c r="J19473" s="147">
        <v>106.678572</v>
      </c>
      <c r="K19473" s="147">
        <v>113.62368599999999</v>
      </c>
    </row>
    <row r="19474" spans="2:11" x14ac:dyDescent="0.2">
      <c r="B19474" s="21" t="str">
        <f t="shared" si="304"/>
        <v>SouthamptonWind2095RCP6.0</v>
      </c>
      <c r="C19474" t="s">
        <v>444</v>
      </c>
      <c r="D19474" t="s">
        <v>1</v>
      </c>
      <c r="E19474" s="144" t="s">
        <v>192</v>
      </c>
      <c r="F19474" s="144">
        <v>2095</v>
      </c>
      <c r="G19474" s="147">
        <v>86.322510907996474</v>
      </c>
      <c r="H19474" s="147">
        <v>92.953872000000004</v>
      </c>
      <c r="I19474" s="147">
        <v>99.927300000000002</v>
      </c>
      <c r="J19474" s="147">
        <v>106.90808700000001</v>
      </c>
      <c r="K19474" s="147">
        <v>113.87950199999999</v>
      </c>
    </row>
    <row r="19475" spans="2:11" x14ac:dyDescent="0.2">
      <c r="B19475" s="21" t="str">
        <f t="shared" si="304"/>
        <v>SouthamptonWind2100RCP6.0</v>
      </c>
      <c r="C19475" t="s">
        <v>444</v>
      </c>
      <c r="D19475" t="s">
        <v>1</v>
      </c>
      <c r="E19475" s="144" t="s">
        <v>192</v>
      </c>
      <c r="F19475" s="144">
        <v>2100</v>
      </c>
      <c r="G19475" s="147">
        <v>86.459286524408441</v>
      </c>
      <c r="H19475" s="147">
        <v>93.119598000000011</v>
      </c>
      <c r="I19475" s="147">
        <v>100.12860000000001</v>
      </c>
      <c r="J19475" s="147">
        <v>107.13760200000002</v>
      </c>
      <c r="K19475" s="147">
        <v>114.135318</v>
      </c>
    </row>
    <row r="19476" spans="2:11" x14ac:dyDescent="0.2">
      <c r="B19476" s="21" t="str">
        <f t="shared" si="304"/>
        <v>SouthamptonWind2023RCP8.5</v>
      </c>
      <c r="C19476" t="s">
        <v>444</v>
      </c>
      <c r="D19476" t="s">
        <v>1</v>
      </c>
      <c r="E19476" s="144" t="s">
        <v>191</v>
      </c>
      <c r="F19476" s="144">
        <v>2023</v>
      </c>
      <c r="G19476" s="147">
        <v>85.484760257473241</v>
      </c>
      <c r="H19476" s="147">
        <v>91.968723000000011</v>
      </c>
      <c r="I19476" s="147">
        <v>98.7624</v>
      </c>
      <c r="J19476" s="147">
        <v>105.591024</v>
      </c>
      <c r="K19476" s="147">
        <v>112.40855999999998</v>
      </c>
    </row>
    <row r="19477" spans="2:11" x14ac:dyDescent="0.2">
      <c r="B19477" s="21" t="str">
        <f t="shared" si="304"/>
        <v>SouthamptonWind2025RCP8.5</v>
      </c>
      <c r="C19477" t="s">
        <v>444</v>
      </c>
      <c r="D19477" t="s">
        <v>1</v>
      </c>
      <c r="E19477" s="144" t="s">
        <v>191</v>
      </c>
      <c r="F19477" s="144">
        <v>2025</v>
      </c>
      <c r="G19477" s="147">
        <v>85.641482317945275</v>
      </c>
      <c r="H19477" s="147">
        <v>92.162070000000014</v>
      </c>
      <c r="I19477" s="147">
        <v>99.006599999999992</v>
      </c>
      <c r="J19477" s="147">
        <v>105.873504</v>
      </c>
      <c r="K19477" s="147">
        <v>112.73585399999997</v>
      </c>
    </row>
    <row r="19478" spans="2:11" x14ac:dyDescent="0.2">
      <c r="B19478" s="21" t="str">
        <f t="shared" si="304"/>
        <v>SouthamptonWind2030RCP8.5</v>
      </c>
      <c r="C19478" t="s">
        <v>444</v>
      </c>
      <c r="D19478" t="s">
        <v>1</v>
      </c>
      <c r="E19478" s="144" t="s">
        <v>191</v>
      </c>
      <c r="F19478" s="144">
        <v>2030</v>
      </c>
      <c r="G19478" s="147">
        <v>85.79820437841731</v>
      </c>
      <c r="H19478" s="147">
        <v>92.355417000000017</v>
      </c>
      <c r="I19478" s="147">
        <v>99.250799999999998</v>
      </c>
      <c r="J19478" s="147">
        <v>106.155984</v>
      </c>
      <c r="K19478" s="147">
        <v>113.06314799999998</v>
      </c>
    </row>
    <row r="19479" spans="2:11" x14ac:dyDescent="0.2">
      <c r="B19479" s="21" t="str">
        <f t="shared" si="304"/>
        <v>SouthamptonWind2035RCP8.5</v>
      </c>
      <c r="C19479" t="s">
        <v>444</v>
      </c>
      <c r="D19479" t="s">
        <v>1</v>
      </c>
      <c r="E19479" s="144" t="s">
        <v>191</v>
      </c>
      <c r="F19479" s="144">
        <v>2035</v>
      </c>
      <c r="G19479" s="147">
        <v>85.954926438889345</v>
      </c>
      <c r="H19479" s="147">
        <v>92.54876400000002</v>
      </c>
      <c r="I19479" s="147">
        <v>99.49499999999999</v>
      </c>
      <c r="J19479" s="147">
        <v>106.438464</v>
      </c>
      <c r="K19479" s="147">
        <v>113.39044199999998</v>
      </c>
    </row>
    <row r="19480" spans="2:11" x14ac:dyDescent="0.2">
      <c r="B19480" s="21" t="str">
        <f t="shared" si="304"/>
        <v>SouthamptonWind2040RCP8.5</v>
      </c>
      <c r="C19480" t="s">
        <v>444</v>
      </c>
      <c r="D19480" t="s">
        <v>1</v>
      </c>
      <c r="E19480" s="144" t="s">
        <v>191</v>
      </c>
      <c r="F19480" s="144">
        <v>2040</v>
      </c>
      <c r="G19480" s="147">
        <v>85.949227454872187</v>
      </c>
      <c r="H19480" s="147">
        <v>92.533419000000009</v>
      </c>
      <c r="I19480" s="147">
        <v>99.461999999999989</v>
      </c>
      <c r="J19480" s="147">
        <v>106.396092</v>
      </c>
      <c r="K19480" s="147">
        <v>113.33401199999999</v>
      </c>
    </row>
    <row r="19481" spans="2:11" x14ac:dyDescent="0.2">
      <c r="B19481" s="21" t="str">
        <f t="shared" si="304"/>
        <v>SouthamptonWind2045RCP8.5</v>
      </c>
      <c r="C19481" t="s">
        <v>444</v>
      </c>
      <c r="D19481" t="s">
        <v>1</v>
      </c>
      <c r="E19481" s="144" t="s">
        <v>191</v>
      </c>
      <c r="F19481" s="144">
        <v>2045</v>
      </c>
      <c r="G19481" s="147">
        <v>85.943528470855014</v>
      </c>
      <c r="H19481" s="147">
        <v>92.518074000000013</v>
      </c>
      <c r="I19481" s="147">
        <v>99.429000000000002</v>
      </c>
      <c r="J19481" s="147">
        <v>106.35372000000001</v>
      </c>
      <c r="K19481" s="147">
        <v>113.27758199999998</v>
      </c>
    </row>
    <row r="19482" spans="2:11" x14ac:dyDescent="0.2">
      <c r="B19482" s="21" t="str">
        <f t="shared" si="304"/>
        <v>SouthamptonWind2050RCP8.5</v>
      </c>
      <c r="C19482" t="s">
        <v>444</v>
      </c>
      <c r="D19482" t="s">
        <v>1</v>
      </c>
      <c r="E19482" s="144" t="s">
        <v>191</v>
      </c>
      <c r="F19482" s="144">
        <v>2050</v>
      </c>
      <c r="G19482" s="147">
        <v>85.974872882949427</v>
      </c>
      <c r="H19482" s="147">
        <v>92.542625999999998</v>
      </c>
      <c r="I19482" s="147">
        <v>99.438900000000004</v>
      </c>
      <c r="J19482" s="147">
        <v>106.35725100000001</v>
      </c>
      <c r="K19482" s="147">
        <v>113.27005799999999</v>
      </c>
    </row>
    <row r="19483" spans="2:11" x14ac:dyDescent="0.2">
      <c r="B19483" s="21" t="str">
        <f t="shared" si="304"/>
        <v>SouthamptonWind2055RCP8.5</v>
      </c>
      <c r="C19483" t="s">
        <v>444</v>
      </c>
      <c r="D19483" t="s">
        <v>1</v>
      </c>
      <c r="E19483" s="144" t="s">
        <v>191</v>
      </c>
      <c r="F19483" s="144">
        <v>2055</v>
      </c>
      <c r="G19483" s="147">
        <v>86.011916279060983</v>
      </c>
      <c r="H19483" s="147">
        <v>92.582523000000009</v>
      </c>
      <c r="I19483" s="147">
        <v>99.481800000000007</v>
      </c>
      <c r="J19483" s="147">
        <v>106.403154</v>
      </c>
      <c r="K19483" s="147">
        <v>113.31896399999998</v>
      </c>
    </row>
    <row r="19484" spans="2:11" x14ac:dyDescent="0.2">
      <c r="B19484" s="21" t="str">
        <f t="shared" si="304"/>
        <v>SouthamptonWind2060RCP8.5</v>
      </c>
      <c r="C19484" t="s">
        <v>444</v>
      </c>
      <c r="D19484" t="s">
        <v>1</v>
      </c>
      <c r="E19484" s="144" t="s">
        <v>191</v>
      </c>
      <c r="F19484" s="144">
        <v>2060</v>
      </c>
      <c r="G19484" s="147">
        <v>86.185735291584521</v>
      </c>
      <c r="H19484" s="147">
        <v>92.788146000000012</v>
      </c>
      <c r="I19484" s="147">
        <v>99.726000000000013</v>
      </c>
      <c r="J19484" s="147">
        <v>106.678572</v>
      </c>
      <c r="K19484" s="147">
        <v>113.62368599999999</v>
      </c>
    </row>
    <row r="19485" spans="2:11" x14ac:dyDescent="0.2">
      <c r="B19485" s="21" t="str">
        <f t="shared" si="304"/>
        <v>SouthamptonWind2065RCP8.5</v>
      </c>
      <c r="C19485" t="s">
        <v>444</v>
      </c>
      <c r="D19485" t="s">
        <v>1</v>
      </c>
      <c r="E19485" s="144" t="s">
        <v>191</v>
      </c>
      <c r="F19485" s="144">
        <v>2065</v>
      </c>
      <c r="G19485" s="147">
        <v>86.322510907996474</v>
      </c>
      <c r="H19485" s="147">
        <v>92.953872000000004</v>
      </c>
      <c r="I19485" s="147">
        <v>99.927300000000002</v>
      </c>
      <c r="J19485" s="147">
        <v>106.90808700000001</v>
      </c>
      <c r="K19485" s="147">
        <v>113.87950199999999</v>
      </c>
    </row>
    <row r="19486" spans="2:11" x14ac:dyDescent="0.2">
      <c r="B19486" s="21" t="str">
        <f t="shared" si="304"/>
        <v>SouthamptonWind2070RCP8.5</v>
      </c>
      <c r="C19486" t="s">
        <v>444</v>
      </c>
      <c r="D19486" t="s">
        <v>1</v>
      </c>
      <c r="E19486" s="144" t="s">
        <v>191</v>
      </c>
      <c r="F19486" s="144">
        <v>2070</v>
      </c>
      <c r="G19486" s="147">
        <v>86.530523824623003</v>
      </c>
      <c r="H19486" s="147">
        <v>93.20553000000001</v>
      </c>
      <c r="I19486" s="147">
        <v>100.22760000000001</v>
      </c>
      <c r="J19486" s="147">
        <v>107.25059400000001</v>
      </c>
      <c r="K19486" s="147">
        <v>114.266988</v>
      </c>
    </row>
    <row r="19487" spans="2:11" x14ac:dyDescent="0.2">
      <c r="B19487" s="21" t="str">
        <f t="shared" si="304"/>
        <v>SouthamptonWind2075RCP8.5</v>
      </c>
      <c r="C19487" t="s">
        <v>444</v>
      </c>
      <c r="D19487" t="s">
        <v>1</v>
      </c>
      <c r="E19487" s="144" t="s">
        <v>191</v>
      </c>
      <c r="F19487" s="144">
        <v>2075</v>
      </c>
      <c r="G19487" s="147">
        <v>86.601761124837552</v>
      </c>
      <c r="H19487" s="147">
        <v>93.29146200000001</v>
      </c>
      <c r="I19487" s="147">
        <v>100.3266</v>
      </c>
      <c r="J19487" s="147">
        <v>107.36358600000001</v>
      </c>
      <c r="K19487" s="147">
        <v>114.39865799999998</v>
      </c>
    </row>
    <row r="19488" spans="2:11" x14ac:dyDescent="0.2">
      <c r="B19488" s="21" t="str">
        <f t="shared" si="304"/>
        <v>SouthamptonWind2080RCP8.5</v>
      </c>
      <c r="C19488" t="s">
        <v>444</v>
      </c>
      <c r="D19488" t="s">
        <v>1</v>
      </c>
      <c r="E19488" s="144" t="s">
        <v>191</v>
      </c>
      <c r="F19488" s="144">
        <v>2080</v>
      </c>
      <c r="G19488" s="147">
        <v>86.672998425052114</v>
      </c>
      <c r="H19488" s="147">
        <v>93.37739400000001</v>
      </c>
      <c r="I19488" s="147">
        <v>100.4256</v>
      </c>
      <c r="J19488" s="147">
        <v>107.476578</v>
      </c>
      <c r="K19488" s="147">
        <v>114.53032799999998</v>
      </c>
    </row>
    <row r="19489" spans="2:11" x14ac:dyDescent="0.2">
      <c r="B19489" s="21" t="str">
        <f t="shared" si="304"/>
        <v>SouthamptonWind2085RCP8.5</v>
      </c>
      <c r="C19489" t="s">
        <v>444</v>
      </c>
      <c r="D19489" t="s">
        <v>1</v>
      </c>
      <c r="E19489" s="144" t="s">
        <v>191</v>
      </c>
      <c r="F19489" s="144">
        <v>2085</v>
      </c>
      <c r="G19489" s="147">
        <v>87.002114752043383</v>
      </c>
      <c r="H19489" s="147">
        <v>93.819330000000008</v>
      </c>
      <c r="I19489" s="147">
        <v>101.01465</v>
      </c>
      <c r="J19489" s="147">
        <v>108.18630900000001</v>
      </c>
      <c r="K19489" s="147">
        <v>115.359849</v>
      </c>
    </row>
    <row r="19490" spans="2:11" x14ac:dyDescent="0.2">
      <c r="B19490" s="21" t="str">
        <f t="shared" si="304"/>
        <v>SouthamptonWind2090RCP8.5</v>
      </c>
      <c r="C19490" t="s">
        <v>444</v>
      </c>
      <c r="D19490" t="s">
        <v>1</v>
      </c>
      <c r="E19490" s="144" t="s">
        <v>191</v>
      </c>
      <c r="F19490" s="144">
        <v>2090</v>
      </c>
      <c r="G19490" s="147">
        <v>87.331231079034666</v>
      </c>
      <c r="H19490" s="147">
        <v>94.261266000000006</v>
      </c>
      <c r="I19490" s="147">
        <v>101.6037</v>
      </c>
      <c r="J19490" s="147">
        <v>108.89604000000001</v>
      </c>
      <c r="K19490" s="147">
        <v>116.18937</v>
      </c>
    </row>
    <row r="19491" spans="2:11" x14ac:dyDescent="0.2">
      <c r="B19491" s="21" t="str">
        <f t="shared" si="304"/>
        <v>SouthamptonWind2095RCP8.5</v>
      </c>
      <c r="C19491" t="s">
        <v>444</v>
      </c>
      <c r="D19491" t="s">
        <v>1</v>
      </c>
      <c r="E19491" s="144" t="s">
        <v>191</v>
      </c>
      <c r="F19491" s="144">
        <v>2095</v>
      </c>
      <c r="G19491" s="147">
        <v>87.331231079034666</v>
      </c>
      <c r="H19491" s="147">
        <v>94.261266000000006</v>
      </c>
      <c r="I19491" s="147">
        <v>101.6037</v>
      </c>
      <c r="J19491" s="147">
        <v>108.89604000000001</v>
      </c>
      <c r="K19491" s="147">
        <v>116.18937</v>
      </c>
    </row>
    <row r="19492" spans="2:11" x14ac:dyDescent="0.2">
      <c r="B19492" s="21" t="str">
        <f t="shared" si="304"/>
        <v>SouthamptonWind2100RCP8.5</v>
      </c>
      <c r="C19492" t="s">
        <v>444</v>
      </c>
      <c r="D19492" t="s">
        <v>1</v>
      </c>
      <c r="E19492" s="144" t="s">
        <v>191</v>
      </c>
      <c r="F19492" s="144">
        <v>2100</v>
      </c>
      <c r="G19492" s="147">
        <v>87.331231079034666</v>
      </c>
      <c r="H19492" s="147">
        <v>94.261266000000006</v>
      </c>
      <c r="I19492" s="147">
        <v>101.6037</v>
      </c>
      <c r="J19492" s="147">
        <v>108.89604000000001</v>
      </c>
      <c r="K19492" s="147">
        <v>116.18937</v>
      </c>
    </row>
    <row r="19493" spans="2:11" x14ac:dyDescent="0.2">
      <c r="B19493" s="21" t="str">
        <f t="shared" si="304"/>
        <v>St. CatharinesIce Accretion2023RCP4.5</v>
      </c>
      <c r="C19493" t="s">
        <v>445</v>
      </c>
      <c r="D19493" t="s">
        <v>486</v>
      </c>
      <c r="E19493" s="144" t="s">
        <v>193</v>
      </c>
      <c r="F19493" s="144">
        <v>2023</v>
      </c>
      <c r="G19493" s="147">
        <v>19.957562449160974</v>
      </c>
      <c r="H19493" s="147">
        <v>23.949650000000002</v>
      </c>
      <c r="I19493" s="147">
        <v>29</v>
      </c>
      <c r="J19493" s="147">
        <v>32.868309999999994</v>
      </c>
      <c r="K19493" s="147">
        <v>36.722699999999996</v>
      </c>
    </row>
    <row r="19494" spans="2:11" x14ac:dyDescent="0.2">
      <c r="B19494" s="21" t="str">
        <f t="shared" si="304"/>
        <v>St. CatharinesIce Accretion2025RCP4.5</v>
      </c>
      <c r="C19494" t="s">
        <v>445</v>
      </c>
      <c r="D19494" t="s">
        <v>486</v>
      </c>
      <c r="E19494" s="144" t="s">
        <v>193</v>
      </c>
      <c r="F19494" s="144">
        <v>2025</v>
      </c>
      <c r="G19494" s="147">
        <v>19.863391274813736</v>
      </c>
      <c r="H19494" s="147">
        <v>23.845346666666668</v>
      </c>
      <c r="I19494" s="147">
        <v>28.888833333333334</v>
      </c>
      <c r="J19494" s="147">
        <v>32.742691666666659</v>
      </c>
      <c r="K19494" s="147">
        <v>36.588719999999995</v>
      </c>
    </row>
    <row r="19495" spans="2:11" x14ac:dyDescent="0.2">
      <c r="B19495" s="21" t="str">
        <f t="shared" si="304"/>
        <v>St. CatharinesIce Accretion2030RCP4.5</v>
      </c>
      <c r="C19495" t="s">
        <v>445</v>
      </c>
      <c r="D19495" t="s">
        <v>486</v>
      </c>
      <c r="E19495" s="144" t="s">
        <v>193</v>
      </c>
      <c r="F19495" s="144">
        <v>2030</v>
      </c>
      <c r="G19495" s="147">
        <v>19.769220100466498</v>
      </c>
      <c r="H19495" s="147">
        <v>23.741043333333334</v>
      </c>
      <c r="I19495" s="147">
        <v>28.777666666666665</v>
      </c>
      <c r="J19495" s="147">
        <v>32.61707333333333</v>
      </c>
      <c r="K19495" s="147">
        <v>36.454739999999994</v>
      </c>
    </row>
    <row r="19496" spans="2:11" x14ac:dyDescent="0.2">
      <c r="B19496" s="21" t="str">
        <f t="shared" si="304"/>
        <v>St. CatharinesIce Accretion2035RCP4.5</v>
      </c>
      <c r="C19496" t="s">
        <v>445</v>
      </c>
      <c r="D19496" t="s">
        <v>486</v>
      </c>
      <c r="E19496" s="144" t="s">
        <v>193</v>
      </c>
      <c r="F19496" s="144">
        <v>2035</v>
      </c>
      <c r="G19496" s="147">
        <v>19.67504892611926</v>
      </c>
      <c r="H19496" s="147">
        <v>23.636740000000003</v>
      </c>
      <c r="I19496" s="147">
        <v>28.666499999999999</v>
      </c>
      <c r="J19496" s="147">
        <v>32.491454999999995</v>
      </c>
      <c r="K19496" s="147">
        <v>36.320759999999993</v>
      </c>
    </row>
    <row r="19497" spans="2:11" x14ac:dyDescent="0.2">
      <c r="B19497" s="21" t="str">
        <f t="shared" si="304"/>
        <v>St. CatharinesIce Accretion2040RCP4.5</v>
      </c>
      <c r="C19497" t="s">
        <v>445</v>
      </c>
      <c r="D19497" t="s">
        <v>486</v>
      </c>
      <c r="E19497" s="144" t="s">
        <v>193</v>
      </c>
      <c r="F19497" s="144">
        <v>2040</v>
      </c>
      <c r="G19497" s="147">
        <v>19.580877751772025</v>
      </c>
      <c r="H19497" s="147">
        <v>23.532436666666669</v>
      </c>
      <c r="I19497" s="147">
        <v>28.555333333333333</v>
      </c>
      <c r="J19497" s="147">
        <v>32.365836666666659</v>
      </c>
      <c r="K19497" s="147">
        <v>36.186779999999999</v>
      </c>
    </row>
    <row r="19498" spans="2:11" x14ac:dyDescent="0.2">
      <c r="B19498" s="21" t="str">
        <f t="shared" si="304"/>
        <v>St. CatharinesIce Accretion2045RCP4.5</v>
      </c>
      <c r="C19498" t="s">
        <v>445</v>
      </c>
      <c r="D19498" t="s">
        <v>486</v>
      </c>
      <c r="E19498" s="144" t="s">
        <v>193</v>
      </c>
      <c r="F19498" s="144">
        <v>2045</v>
      </c>
      <c r="G19498" s="147">
        <v>19.486706577424787</v>
      </c>
      <c r="H19498" s="147">
        <v>23.428133333333335</v>
      </c>
      <c r="I19498" s="147">
        <v>28.444166666666664</v>
      </c>
      <c r="J19498" s="147">
        <v>32.240218333333331</v>
      </c>
      <c r="K19498" s="147">
        <v>36.052799999999998</v>
      </c>
    </row>
    <row r="19499" spans="2:11" x14ac:dyDescent="0.2">
      <c r="B19499" s="21" t="str">
        <f t="shared" si="304"/>
        <v>St. CatharinesIce Accretion2050RCP4.5</v>
      </c>
      <c r="C19499" t="s">
        <v>445</v>
      </c>
      <c r="D19499" t="s">
        <v>486</v>
      </c>
      <c r="E19499" s="144" t="s">
        <v>193</v>
      </c>
      <c r="F19499" s="144">
        <v>2050</v>
      </c>
      <c r="G19499" s="147">
        <v>18.960693303570931</v>
      </c>
      <c r="H19499" s="147">
        <v>22.837616000000001</v>
      </c>
      <c r="I19499" s="147">
        <v>27.764599999999998</v>
      </c>
      <c r="J19499" s="147">
        <v>31.485415999999997</v>
      </c>
      <c r="K19499" s="147">
        <v>35.231867999999999</v>
      </c>
    </row>
    <row r="19500" spans="2:11" x14ac:dyDescent="0.2">
      <c r="B19500" s="21" t="str">
        <f t="shared" si="304"/>
        <v>St. CatharinesIce Accretion2055RCP4.5</v>
      </c>
      <c r="C19500" t="s">
        <v>445</v>
      </c>
      <c r="D19500" t="s">
        <v>486</v>
      </c>
      <c r="E19500" s="144" t="s">
        <v>193</v>
      </c>
      <c r="F19500" s="144">
        <v>2055</v>
      </c>
      <c r="G19500" s="147">
        <v>18.528851204064313</v>
      </c>
      <c r="H19500" s="147">
        <v>22.351402</v>
      </c>
      <c r="I19500" s="147">
        <v>27.196199999999997</v>
      </c>
      <c r="J19500" s="147">
        <v>30.856231999999995</v>
      </c>
      <c r="K19500" s="147">
        <v>34.544916000000001</v>
      </c>
    </row>
    <row r="19501" spans="2:11" x14ac:dyDescent="0.2">
      <c r="B19501" s="21" t="str">
        <f t="shared" si="304"/>
        <v>St. CatharinesIce Accretion2060RCP4.5</v>
      </c>
      <c r="C19501" t="s">
        <v>445</v>
      </c>
      <c r="D19501" t="s">
        <v>486</v>
      </c>
      <c r="E19501" s="144" t="s">
        <v>193</v>
      </c>
      <c r="F19501" s="144">
        <v>2060</v>
      </c>
      <c r="G19501" s="147">
        <v>18.097009104557696</v>
      </c>
      <c r="H19501" s="147">
        <v>21.865188</v>
      </c>
      <c r="I19501" s="147">
        <v>26.627800000000001</v>
      </c>
      <c r="J19501" s="147">
        <v>30.227047999999996</v>
      </c>
      <c r="K19501" s="147">
        <v>33.857963999999996</v>
      </c>
    </row>
    <row r="19502" spans="2:11" x14ac:dyDescent="0.2">
      <c r="B19502" s="21" t="str">
        <f t="shared" si="304"/>
        <v>St. CatharinesIce Accretion2065RCP4.5</v>
      </c>
      <c r="C19502" t="s">
        <v>445</v>
      </c>
      <c r="D19502" t="s">
        <v>486</v>
      </c>
      <c r="E19502" s="144" t="s">
        <v>193</v>
      </c>
      <c r="F19502" s="144">
        <v>2065</v>
      </c>
      <c r="G19502" s="147">
        <v>17.665167005051078</v>
      </c>
      <c r="H19502" s="147">
        <v>21.378973999999999</v>
      </c>
      <c r="I19502" s="147">
        <v>26.0594</v>
      </c>
      <c r="J19502" s="147">
        <v>29.597863999999994</v>
      </c>
      <c r="K19502" s="147">
        <v>33.171011999999997</v>
      </c>
    </row>
    <row r="19503" spans="2:11" x14ac:dyDescent="0.2">
      <c r="B19503" s="21" t="str">
        <f t="shared" si="304"/>
        <v>St. CatharinesIce Accretion2070RCP4.5</v>
      </c>
      <c r="C19503" t="s">
        <v>445</v>
      </c>
      <c r="D19503" t="s">
        <v>486</v>
      </c>
      <c r="E19503" s="144" t="s">
        <v>193</v>
      </c>
      <c r="F19503" s="144">
        <v>2070</v>
      </c>
      <c r="G19503" s="147">
        <v>17.23332490554446</v>
      </c>
      <c r="H19503" s="147">
        <v>20.892759999999999</v>
      </c>
      <c r="I19503" s="147">
        <v>25.491</v>
      </c>
      <c r="J19503" s="147">
        <v>28.968679999999996</v>
      </c>
      <c r="K19503" s="147">
        <v>32.484059999999999</v>
      </c>
    </row>
    <row r="19504" spans="2:11" x14ac:dyDescent="0.2">
      <c r="B19504" s="21" t="str">
        <f t="shared" si="304"/>
        <v>St. CatharinesIce Accretion2075RCP4.5</v>
      </c>
      <c r="C19504" t="s">
        <v>445</v>
      </c>
      <c r="D19504" t="s">
        <v>486</v>
      </c>
      <c r="E19504" s="144" t="s">
        <v>193</v>
      </c>
      <c r="F19504" s="144">
        <v>2075</v>
      </c>
      <c r="G19504" s="147">
        <v>17.071888606663482</v>
      </c>
      <c r="H19504" s="147">
        <v>20.724270000000001</v>
      </c>
      <c r="I19504" s="147">
        <v>25.312166666666666</v>
      </c>
      <c r="J19504" s="147">
        <v>28.782983333333327</v>
      </c>
      <c r="K19504" s="147">
        <v>32.289180000000002</v>
      </c>
    </row>
    <row r="19505" spans="2:11" x14ac:dyDescent="0.2">
      <c r="B19505" s="21" t="str">
        <f t="shared" si="304"/>
        <v>St. CatharinesIce Accretion2080RCP4.5</v>
      </c>
      <c r="C19505" t="s">
        <v>445</v>
      </c>
      <c r="D19505" t="s">
        <v>486</v>
      </c>
      <c r="E19505" s="144" t="s">
        <v>193</v>
      </c>
      <c r="F19505" s="144">
        <v>2080</v>
      </c>
      <c r="G19505" s="147">
        <v>16.910452307782503</v>
      </c>
      <c r="H19505" s="147">
        <v>20.555779999999999</v>
      </c>
      <c r="I19505" s="147">
        <v>25.133333333333333</v>
      </c>
      <c r="J19505" s="147">
        <v>28.597286666666662</v>
      </c>
      <c r="K19505" s="147">
        <v>32.094299999999997</v>
      </c>
    </row>
    <row r="19506" spans="2:11" x14ac:dyDescent="0.2">
      <c r="B19506" s="21" t="str">
        <f t="shared" si="304"/>
        <v>St. CatharinesIce Accretion2085RCP4.5</v>
      </c>
      <c r="C19506" t="s">
        <v>445</v>
      </c>
      <c r="D19506" t="s">
        <v>486</v>
      </c>
      <c r="E19506" s="144" t="s">
        <v>193</v>
      </c>
      <c r="F19506" s="144">
        <v>2085</v>
      </c>
      <c r="G19506" s="147">
        <v>16.749016008901528</v>
      </c>
      <c r="H19506" s="147">
        <v>20.38729</v>
      </c>
      <c r="I19506" s="147">
        <v>24.954499999999999</v>
      </c>
      <c r="J19506" s="147">
        <v>28.411589999999997</v>
      </c>
      <c r="K19506" s="147">
        <v>31.899419999999999</v>
      </c>
    </row>
    <row r="19507" spans="2:11" x14ac:dyDescent="0.2">
      <c r="B19507" s="21" t="str">
        <f t="shared" si="304"/>
        <v>St. CatharinesIce Accretion2090RCP4.5</v>
      </c>
      <c r="C19507" t="s">
        <v>445</v>
      </c>
      <c r="D19507" t="s">
        <v>486</v>
      </c>
      <c r="E19507" s="144" t="s">
        <v>193</v>
      </c>
      <c r="F19507" s="144">
        <v>2090</v>
      </c>
      <c r="G19507" s="147">
        <v>16.587579710020549</v>
      </c>
      <c r="H19507" s="147">
        <v>20.218800000000002</v>
      </c>
      <c r="I19507" s="147">
        <v>24.775666666666666</v>
      </c>
      <c r="J19507" s="147">
        <v>28.225893333333328</v>
      </c>
      <c r="K19507" s="147">
        <v>31.704539999999998</v>
      </c>
    </row>
    <row r="19508" spans="2:11" x14ac:dyDescent="0.2">
      <c r="B19508" s="21" t="str">
        <f t="shared" si="304"/>
        <v>St. CatharinesIce Accretion2095RCP4.5</v>
      </c>
      <c r="C19508" t="s">
        <v>445</v>
      </c>
      <c r="D19508" t="s">
        <v>486</v>
      </c>
      <c r="E19508" s="144" t="s">
        <v>193</v>
      </c>
      <c r="F19508" s="144">
        <v>2095</v>
      </c>
      <c r="G19508" s="147">
        <v>16.42614341113957</v>
      </c>
      <c r="H19508" s="147">
        <v>20.05031</v>
      </c>
      <c r="I19508" s="147">
        <v>24.596833333333333</v>
      </c>
      <c r="J19508" s="147">
        <v>28.04019666666666</v>
      </c>
      <c r="K19508" s="147">
        <v>31.50966</v>
      </c>
    </row>
    <row r="19509" spans="2:11" x14ac:dyDescent="0.2">
      <c r="B19509" s="21" t="str">
        <f t="shared" si="304"/>
        <v>St. CatharinesIce Accretion2100RCP4.5</v>
      </c>
      <c r="C19509" t="s">
        <v>445</v>
      </c>
      <c r="D19509" t="s">
        <v>486</v>
      </c>
      <c r="E19509" s="144" t="s">
        <v>193</v>
      </c>
      <c r="F19509" s="144">
        <v>2100</v>
      </c>
      <c r="G19509" s="147">
        <v>16.264707112258591</v>
      </c>
      <c r="H19509" s="147">
        <v>19.881820000000001</v>
      </c>
      <c r="I19509" s="147">
        <v>24.417999999999999</v>
      </c>
      <c r="J19509" s="147">
        <v>27.854499999999994</v>
      </c>
      <c r="K19509" s="147">
        <v>31.314779999999999</v>
      </c>
    </row>
    <row r="19510" spans="2:11" x14ac:dyDescent="0.2">
      <c r="B19510" s="21" t="str">
        <f t="shared" si="304"/>
        <v>St. CatharinesIce Accretion2023RCP6.0</v>
      </c>
      <c r="C19510" t="s">
        <v>445</v>
      </c>
      <c r="D19510" t="s">
        <v>486</v>
      </c>
      <c r="E19510" s="144" t="s">
        <v>192</v>
      </c>
      <c r="F19510" s="144">
        <v>2023</v>
      </c>
      <c r="G19510" s="147">
        <v>19.957562449160974</v>
      </c>
      <c r="H19510" s="147">
        <v>23.949650000000002</v>
      </c>
      <c r="I19510" s="147">
        <v>29</v>
      </c>
      <c r="J19510" s="147">
        <v>32.868309999999994</v>
      </c>
      <c r="K19510" s="147">
        <v>36.722699999999996</v>
      </c>
    </row>
    <row r="19511" spans="2:11" x14ac:dyDescent="0.2">
      <c r="B19511" s="21" t="str">
        <f t="shared" si="304"/>
        <v>St. CatharinesIce Accretion2025RCP6.0</v>
      </c>
      <c r="C19511" t="s">
        <v>445</v>
      </c>
      <c r="D19511" t="s">
        <v>486</v>
      </c>
      <c r="E19511" s="144" t="s">
        <v>192</v>
      </c>
      <c r="F19511" s="144">
        <v>2025</v>
      </c>
      <c r="G19511" s="147">
        <v>19.863391274813736</v>
      </c>
      <c r="H19511" s="147">
        <v>23.845346666666668</v>
      </c>
      <c r="I19511" s="147">
        <v>28.888833333333334</v>
      </c>
      <c r="J19511" s="147">
        <v>32.742691666666659</v>
      </c>
      <c r="K19511" s="147">
        <v>36.588719999999995</v>
      </c>
    </row>
    <row r="19512" spans="2:11" x14ac:dyDescent="0.2">
      <c r="B19512" s="21" t="str">
        <f t="shared" si="304"/>
        <v>St. CatharinesIce Accretion2030RCP6.0</v>
      </c>
      <c r="C19512" t="s">
        <v>445</v>
      </c>
      <c r="D19512" t="s">
        <v>486</v>
      </c>
      <c r="E19512" s="144" t="s">
        <v>192</v>
      </c>
      <c r="F19512" s="144">
        <v>2030</v>
      </c>
      <c r="G19512" s="147">
        <v>19.769220100466498</v>
      </c>
      <c r="H19512" s="147">
        <v>23.741043333333334</v>
      </c>
      <c r="I19512" s="147">
        <v>28.777666666666665</v>
      </c>
      <c r="J19512" s="147">
        <v>32.61707333333333</v>
      </c>
      <c r="K19512" s="147">
        <v>36.454739999999994</v>
      </c>
    </row>
    <row r="19513" spans="2:11" x14ac:dyDescent="0.2">
      <c r="B19513" s="21" t="str">
        <f t="shared" si="304"/>
        <v>St. CatharinesIce Accretion2035RCP6.0</v>
      </c>
      <c r="C19513" t="s">
        <v>445</v>
      </c>
      <c r="D19513" t="s">
        <v>486</v>
      </c>
      <c r="E19513" s="144" t="s">
        <v>192</v>
      </c>
      <c r="F19513" s="144">
        <v>2035</v>
      </c>
      <c r="G19513" s="147">
        <v>19.67504892611926</v>
      </c>
      <c r="H19513" s="147">
        <v>23.636740000000003</v>
      </c>
      <c r="I19513" s="147">
        <v>28.666499999999999</v>
      </c>
      <c r="J19513" s="147">
        <v>32.491454999999995</v>
      </c>
      <c r="K19513" s="147">
        <v>36.320759999999993</v>
      </c>
    </row>
    <row r="19514" spans="2:11" x14ac:dyDescent="0.2">
      <c r="B19514" s="21" t="str">
        <f t="shared" si="304"/>
        <v>St. CatharinesIce Accretion2040RCP6.0</v>
      </c>
      <c r="C19514" t="s">
        <v>445</v>
      </c>
      <c r="D19514" t="s">
        <v>486</v>
      </c>
      <c r="E19514" s="144" t="s">
        <v>192</v>
      </c>
      <c r="F19514" s="144">
        <v>2040</v>
      </c>
      <c r="G19514" s="147">
        <v>19.580877751772025</v>
      </c>
      <c r="H19514" s="147">
        <v>23.532436666666669</v>
      </c>
      <c r="I19514" s="147">
        <v>28.555333333333333</v>
      </c>
      <c r="J19514" s="147">
        <v>32.365836666666659</v>
      </c>
      <c r="K19514" s="147">
        <v>36.186779999999999</v>
      </c>
    </row>
    <row r="19515" spans="2:11" x14ac:dyDescent="0.2">
      <c r="B19515" s="21" t="str">
        <f t="shared" si="304"/>
        <v>St. CatharinesIce Accretion2045RCP6.0</v>
      </c>
      <c r="C19515" t="s">
        <v>445</v>
      </c>
      <c r="D19515" t="s">
        <v>486</v>
      </c>
      <c r="E19515" s="144" t="s">
        <v>192</v>
      </c>
      <c r="F19515" s="144">
        <v>2045</v>
      </c>
      <c r="G19515" s="147">
        <v>19.486706577424787</v>
      </c>
      <c r="H19515" s="147">
        <v>23.428133333333335</v>
      </c>
      <c r="I19515" s="147">
        <v>28.444166666666664</v>
      </c>
      <c r="J19515" s="147">
        <v>32.240218333333331</v>
      </c>
      <c r="K19515" s="147">
        <v>36.052799999999998</v>
      </c>
    </row>
    <row r="19516" spans="2:11" x14ac:dyDescent="0.2">
      <c r="B19516" s="21" t="str">
        <f t="shared" si="304"/>
        <v>St. CatharinesIce Accretion2050RCP6.0</v>
      </c>
      <c r="C19516" t="s">
        <v>445</v>
      </c>
      <c r="D19516" t="s">
        <v>486</v>
      </c>
      <c r="E19516" s="144" t="s">
        <v>192</v>
      </c>
      <c r="F19516" s="144">
        <v>2050</v>
      </c>
      <c r="G19516" s="147">
        <v>18.960693303570931</v>
      </c>
      <c r="H19516" s="147">
        <v>22.837616000000001</v>
      </c>
      <c r="I19516" s="147">
        <v>27.764599999999998</v>
      </c>
      <c r="J19516" s="147">
        <v>31.485415999999997</v>
      </c>
      <c r="K19516" s="147">
        <v>35.231867999999999</v>
      </c>
    </row>
    <row r="19517" spans="2:11" x14ac:dyDescent="0.2">
      <c r="B19517" s="21" t="str">
        <f t="shared" si="304"/>
        <v>St. CatharinesIce Accretion2055RCP6.0</v>
      </c>
      <c r="C19517" t="s">
        <v>445</v>
      </c>
      <c r="D19517" t="s">
        <v>486</v>
      </c>
      <c r="E19517" s="144" t="s">
        <v>192</v>
      </c>
      <c r="F19517" s="144">
        <v>2055</v>
      </c>
      <c r="G19517" s="147">
        <v>18.528851204064313</v>
      </c>
      <c r="H19517" s="147">
        <v>22.351402</v>
      </c>
      <c r="I19517" s="147">
        <v>27.196199999999997</v>
      </c>
      <c r="J19517" s="147">
        <v>30.856231999999995</v>
      </c>
      <c r="K19517" s="147">
        <v>34.544916000000001</v>
      </c>
    </row>
    <row r="19518" spans="2:11" x14ac:dyDescent="0.2">
      <c r="B19518" s="21" t="str">
        <f t="shared" si="304"/>
        <v>St. CatharinesIce Accretion2060RCP6.0</v>
      </c>
      <c r="C19518" t="s">
        <v>445</v>
      </c>
      <c r="D19518" t="s">
        <v>486</v>
      </c>
      <c r="E19518" s="144" t="s">
        <v>192</v>
      </c>
      <c r="F19518" s="144">
        <v>2060</v>
      </c>
      <c r="G19518" s="147">
        <v>18.097009104557696</v>
      </c>
      <c r="H19518" s="147">
        <v>21.865188</v>
      </c>
      <c r="I19518" s="147">
        <v>26.627800000000001</v>
      </c>
      <c r="J19518" s="147">
        <v>30.227047999999996</v>
      </c>
      <c r="K19518" s="147">
        <v>33.857963999999996</v>
      </c>
    </row>
    <row r="19519" spans="2:11" x14ac:dyDescent="0.2">
      <c r="B19519" s="21" t="str">
        <f t="shared" si="304"/>
        <v>St. CatharinesIce Accretion2065RCP6.0</v>
      </c>
      <c r="C19519" t="s">
        <v>445</v>
      </c>
      <c r="D19519" t="s">
        <v>486</v>
      </c>
      <c r="E19519" s="144" t="s">
        <v>192</v>
      </c>
      <c r="F19519" s="144">
        <v>2065</v>
      </c>
      <c r="G19519" s="147">
        <v>17.665167005051078</v>
      </c>
      <c r="H19519" s="147">
        <v>21.378973999999999</v>
      </c>
      <c r="I19519" s="147">
        <v>26.0594</v>
      </c>
      <c r="J19519" s="147">
        <v>29.597863999999994</v>
      </c>
      <c r="K19519" s="147">
        <v>33.171011999999997</v>
      </c>
    </row>
    <row r="19520" spans="2:11" x14ac:dyDescent="0.2">
      <c r="B19520" s="21" t="str">
        <f t="shared" si="304"/>
        <v>St. CatharinesIce Accretion2070RCP6.0</v>
      </c>
      <c r="C19520" t="s">
        <v>445</v>
      </c>
      <c r="D19520" t="s">
        <v>486</v>
      </c>
      <c r="E19520" s="144" t="s">
        <v>192</v>
      </c>
      <c r="F19520" s="144">
        <v>2070</v>
      </c>
      <c r="G19520" s="147">
        <v>17.23332490554446</v>
      </c>
      <c r="H19520" s="147">
        <v>20.892759999999999</v>
      </c>
      <c r="I19520" s="147">
        <v>25.491</v>
      </c>
      <c r="J19520" s="147">
        <v>28.968679999999996</v>
      </c>
      <c r="K19520" s="147">
        <v>32.484059999999999</v>
      </c>
    </row>
    <row r="19521" spans="2:11" x14ac:dyDescent="0.2">
      <c r="B19521" s="21" t="str">
        <f t="shared" si="304"/>
        <v>St. CatharinesIce Accretion2075RCP6.0</v>
      </c>
      <c r="C19521" t="s">
        <v>445</v>
      </c>
      <c r="D19521" t="s">
        <v>486</v>
      </c>
      <c r="E19521" s="144" t="s">
        <v>192</v>
      </c>
      <c r="F19521" s="144">
        <v>2075</v>
      </c>
      <c r="G19521" s="147">
        <v>16.991170457222992</v>
      </c>
      <c r="H19521" s="147">
        <v>20.640025000000001</v>
      </c>
      <c r="I19521" s="147">
        <v>25.222749999999998</v>
      </c>
      <c r="J19521" s="147">
        <v>28.690134999999994</v>
      </c>
      <c r="K19521" s="147">
        <v>32.191739999999996</v>
      </c>
    </row>
    <row r="19522" spans="2:11" x14ac:dyDescent="0.2">
      <c r="B19522" s="21" t="str">
        <f t="shared" si="304"/>
        <v>St. CatharinesIce Accretion2080RCP6.0</v>
      </c>
      <c r="C19522" t="s">
        <v>445</v>
      </c>
      <c r="D19522" t="s">
        <v>486</v>
      </c>
      <c r="E19522" s="144" t="s">
        <v>192</v>
      </c>
      <c r="F19522" s="144">
        <v>2080</v>
      </c>
      <c r="G19522" s="147">
        <v>16.749016008901528</v>
      </c>
      <c r="H19522" s="147">
        <v>20.38729</v>
      </c>
      <c r="I19522" s="147">
        <v>24.954499999999999</v>
      </c>
      <c r="J19522" s="147">
        <v>28.411589999999997</v>
      </c>
      <c r="K19522" s="147">
        <v>31.899419999999999</v>
      </c>
    </row>
    <row r="19523" spans="2:11" x14ac:dyDescent="0.2">
      <c r="B19523" s="21" t="str">
        <f t="shared" si="304"/>
        <v>St. CatharinesIce Accretion2085RCP6.0</v>
      </c>
      <c r="C19523" t="s">
        <v>445</v>
      </c>
      <c r="D19523" t="s">
        <v>486</v>
      </c>
      <c r="E19523" s="144" t="s">
        <v>192</v>
      </c>
      <c r="F19523" s="144">
        <v>2085</v>
      </c>
      <c r="G19523" s="147">
        <v>16.506861560580059</v>
      </c>
      <c r="H19523" s="147">
        <v>20.134554999999999</v>
      </c>
      <c r="I19523" s="147">
        <v>24.686250000000001</v>
      </c>
      <c r="J19523" s="147">
        <v>28.133044999999996</v>
      </c>
      <c r="K19523" s="147">
        <v>31.607099999999999</v>
      </c>
    </row>
    <row r="19524" spans="2:11" x14ac:dyDescent="0.2">
      <c r="B19524" s="21" t="str">
        <f t="shared" si="304"/>
        <v>St. CatharinesIce Accretion2090RCP6.0</v>
      </c>
      <c r="C19524" t="s">
        <v>445</v>
      </c>
      <c r="D19524" t="s">
        <v>486</v>
      </c>
      <c r="E19524" s="144" t="s">
        <v>192</v>
      </c>
      <c r="F19524" s="144">
        <v>2090</v>
      </c>
      <c r="G19524" s="147">
        <v>15.605508891827929</v>
      </c>
      <c r="H19524" s="147">
        <v>19.127626666666668</v>
      </c>
      <c r="I19524" s="147">
        <v>23.538333333333334</v>
      </c>
      <c r="J19524" s="147">
        <v>26.882323333333328</v>
      </c>
      <c r="K19524" s="147">
        <v>30.23076</v>
      </c>
    </row>
    <row r="19525" spans="2:11" x14ac:dyDescent="0.2">
      <c r="B19525" s="21" t="str">
        <f t="shared" si="304"/>
        <v>St. CatharinesIce Accretion2095RCP6.0</v>
      </c>
      <c r="C19525" t="s">
        <v>445</v>
      </c>
      <c r="D19525" t="s">
        <v>486</v>
      </c>
      <c r="E19525" s="144" t="s">
        <v>192</v>
      </c>
      <c r="F19525" s="144">
        <v>2095</v>
      </c>
      <c r="G19525" s="147">
        <v>14.946310671397265</v>
      </c>
      <c r="H19525" s="147">
        <v>18.373433333333335</v>
      </c>
      <c r="I19525" s="147">
        <v>22.658666666666665</v>
      </c>
      <c r="J19525" s="147">
        <v>25.910146666666662</v>
      </c>
      <c r="K19525" s="147">
        <v>29.146739999999998</v>
      </c>
    </row>
    <row r="19526" spans="2:11" x14ac:dyDescent="0.2">
      <c r="B19526" s="21" t="str">
        <f t="shared" si="304"/>
        <v>St. CatharinesIce Accretion2100RCP6.0</v>
      </c>
      <c r="C19526" t="s">
        <v>445</v>
      </c>
      <c r="D19526" t="s">
        <v>486</v>
      </c>
      <c r="E19526" s="144" t="s">
        <v>192</v>
      </c>
      <c r="F19526" s="144">
        <v>2100</v>
      </c>
      <c r="G19526" s="147">
        <v>14.287112450966603</v>
      </c>
      <c r="H19526" s="147">
        <v>17.619240000000001</v>
      </c>
      <c r="I19526" s="147">
        <v>21.779</v>
      </c>
      <c r="J19526" s="147">
        <v>24.937969999999996</v>
      </c>
      <c r="K19526" s="147">
        <v>28.062719999999999</v>
      </c>
    </row>
    <row r="19527" spans="2:11" x14ac:dyDescent="0.2">
      <c r="B19527" s="21" t="str">
        <f t="shared" si="304"/>
        <v>St. CatharinesIce Accretion2023RCP8.5</v>
      </c>
      <c r="C19527" t="s">
        <v>445</v>
      </c>
      <c r="D19527" t="s">
        <v>486</v>
      </c>
      <c r="E19527" s="144" t="s">
        <v>191</v>
      </c>
      <c r="F19527" s="144">
        <v>2023</v>
      </c>
      <c r="G19527" s="147">
        <v>19.957562449160974</v>
      </c>
      <c r="H19527" s="147">
        <v>23.949650000000002</v>
      </c>
      <c r="I19527" s="147">
        <v>29</v>
      </c>
      <c r="J19527" s="147">
        <v>32.868309999999994</v>
      </c>
      <c r="K19527" s="147">
        <v>36.722699999999996</v>
      </c>
    </row>
    <row r="19528" spans="2:11" x14ac:dyDescent="0.2">
      <c r="B19528" s="21" t="str">
        <f t="shared" si="304"/>
        <v>St. CatharinesIce Accretion2025RCP8.5</v>
      </c>
      <c r="C19528" t="s">
        <v>445</v>
      </c>
      <c r="D19528" t="s">
        <v>486</v>
      </c>
      <c r="E19528" s="144" t="s">
        <v>191</v>
      </c>
      <c r="F19528" s="144">
        <v>2025</v>
      </c>
      <c r="G19528" s="147">
        <v>19.769220100466498</v>
      </c>
      <c r="H19528" s="147">
        <v>23.741043333333334</v>
      </c>
      <c r="I19528" s="147">
        <v>28.777666666666665</v>
      </c>
      <c r="J19528" s="147">
        <v>32.61707333333333</v>
      </c>
      <c r="K19528" s="147">
        <v>36.454739999999994</v>
      </c>
    </row>
    <row r="19529" spans="2:11" x14ac:dyDescent="0.2">
      <c r="B19529" s="21" t="str">
        <f t="shared" si="304"/>
        <v>St. CatharinesIce Accretion2030RCP8.5</v>
      </c>
      <c r="C19529" t="s">
        <v>445</v>
      </c>
      <c r="D19529" t="s">
        <v>486</v>
      </c>
      <c r="E19529" s="144" t="s">
        <v>191</v>
      </c>
      <c r="F19529" s="144">
        <v>2030</v>
      </c>
      <c r="G19529" s="147">
        <v>19.580877751772025</v>
      </c>
      <c r="H19529" s="147">
        <v>23.532436666666669</v>
      </c>
      <c r="I19529" s="147">
        <v>28.555333333333333</v>
      </c>
      <c r="J19529" s="147">
        <v>32.365836666666659</v>
      </c>
      <c r="K19529" s="147">
        <v>36.186779999999999</v>
      </c>
    </row>
    <row r="19530" spans="2:11" x14ac:dyDescent="0.2">
      <c r="B19530" s="21" t="str">
        <f t="shared" si="304"/>
        <v>St. CatharinesIce Accretion2035RCP8.5</v>
      </c>
      <c r="C19530" t="s">
        <v>445</v>
      </c>
      <c r="D19530" t="s">
        <v>486</v>
      </c>
      <c r="E19530" s="144" t="s">
        <v>191</v>
      </c>
      <c r="F19530" s="144">
        <v>2035</v>
      </c>
      <c r="G19530" s="147">
        <v>19.392535403077549</v>
      </c>
      <c r="H19530" s="147">
        <v>23.323830000000001</v>
      </c>
      <c r="I19530" s="147">
        <v>28.332999999999998</v>
      </c>
      <c r="J19530" s="147">
        <v>32.114599999999996</v>
      </c>
      <c r="K19530" s="147">
        <v>35.918819999999997</v>
      </c>
    </row>
    <row r="19531" spans="2:11" x14ac:dyDescent="0.2">
      <c r="B19531" s="21" t="str">
        <f t="shared" si="304"/>
        <v>St. CatharinesIce Accretion2040RCP8.5</v>
      </c>
      <c r="C19531" t="s">
        <v>445</v>
      </c>
      <c r="D19531" t="s">
        <v>486</v>
      </c>
      <c r="E19531" s="144" t="s">
        <v>191</v>
      </c>
      <c r="F19531" s="144">
        <v>2040</v>
      </c>
      <c r="G19531" s="147">
        <v>18.67279857056652</v>
      </c>
      <c r="H19531" s="147">
        <v>22.513473333333334</v>
      </c>
      <c r="I19531" s="147">
        <v>27.385666666666665</v>
      </c>
      <c r="J19531" s="147">
        <v>31.065959999999997</v>
      </c>
      <c r="K19531" s="147">
        <v>34.773899999999998</v>
      </c>
    </row>
    <row r="19532" spans="2:11" x14ac:dyDescent="0.2">
      <c r="B19532" s="21" t="str">
        <f t="shared" ref="B19532:B19595" si="305">C19532&amp;D19532&amp;F19532&amp;E19532</f>
        <v>St. CatharinesIce Accretion2045RCP8.5</v>
      </c>
      <c r="C19532" t="s">
        <v>445</v>
      </c>
      <c r="D19532" t="s">
        <v>486</v>
      </c>
      <c r="E19532" s="144" t="s">
        <v>191</v>
      </c>
      <c r="F19532" s="144">
        <v>2045</v>
      </c>
      <c r="G19532" s="147">
        <v>17.953061738055489</v>
      </c>
      <c r="H19532" s="147">
        <v>21.703116666666666</v>
      </c>
      <c r="I19532" s="147">
        <v>26.438333333333333</v>
      </c>
      <c r="J19532" s="147">
        <v>30.017319999999994</v>
      </c>
      <c r="K19532" s="147">
        <v>33.628979999999999</v>
      </c>
    </row>
    <row r="19533" spans="2:11" x14ac:dyDescent="0.2">
      <c r="B19533" s="21" t="str">
        <f t="shared" si="305"/>
        <v>St. CatharinesIce Accretion2050RCP8.5</v>
      </c>
      <c r="C19533" t="s">
        <v>445</v>
      </c>
      <c r="D19533" t="s">
        <v>486</v>
      </c>
      <c r="E19533" s="144" t="s">
        <v>191</v>
      </c>
      <c r="F19533" s="144">
        <v>2050</v>
      </c>
      <c r="G19533" s="147">
        <v>16.910452307782503</v>
      </c>
      <c r="H19533" s="147">
        <v>20.555779999999999</v>
      </c>
      <c r="I19533" s="147">
        <v>25.133333333333333</v>
      </c>
      <c r="J19533" s="147">
        <v>28.597286666666662</v>
      </c>
      <c r="K19533" s="147">
        <v>32.094299999999997</v>
      </c>
    </row>
    <row r="19534" spans="2:11" x14ac:dyDescent="0.2">
      <c r="B19534" s="21" t="str">
        <f t="shared" si="305"/>
        <v>St. CatharinesIce Accretion2055RCP8.5</v>
      </c>
      <c r="C19534" t="s">
        <v>445</v>
      </c>
      <c r="D19534" t="s">
        <v>486</v>
      </c>
      <c r="E19534" s="144" t="s">
        <v>191</v>
      </c>
      <c r="F19534" s="144">
        <v>2055</v>
      </c>
      <c r="G19534" s="147">
        <v>16.587579710020549</v>
      </c>
      <c r="H19534" s="147">
        <v>20.218800000000002</v>
      </c>
      <c r="I19534" s="147">
        <v>24.775666666666666</v>
      </c>
      <c r="J19534" s="147">
        <v>28.225893333333328</v>
      </c>
      <c r="K19534" s="147">
        <v>31.704539999999998</v>
      </c>
    </row>
    <row r="19535" spans="2:11" x14ac:dyDescent="0.2">
      <c r="B19535" s="21" t="str">
        <f t="shared" si="305"/>
        <v>St. CatharinesIce Accretion2060RCP8.5</v>
      </c>
      <c r="C19535" t="s">
        <v>445</v>
      </c>
      <c r="D19535" t="s">
        <v>486</v>
      </c>
      <c r="E19535" s="144" t="s">
        <v>191</v>
      </c>
      <c r="F19535" s="144">
        <v>2060</v>
      </c>
      <c r="G19535" s="147">
        <v>15.605508891827929</v>
      </c>
      <c r="H19535" s="147">
        <v>19.127626666666668</v>
      </c>
      <c r="I19535" s="147">
        <v>23.538333333333334</v>
      </c>
      <c r="J19535" s="147">
        <v>26.882323333333328</v>
      </c>
      <c r="K19535" s="147">
        <v>30.23076</v>
      </c>
    </row>
    <row r="19536" spans="2:11" x14ac:dyDescent="0.2">
      <c r="B19536" s="21" t="str">
        <f t="shared" si="305"/>
        <v>St. CatharinesIce Accretion2065RCP8.5</v>
      </c>
      <c r="C19536" t="s">
        <v>445</v>
      </c>
      <c r="D19536" t="s">
        <v>486</v>
      </c>
      <c r="E19536" s="144" t="s">
        <v>191</v>
      </c>
      <c r="F19536" s="144">
        <v>2065</v>
      </c>
      <c r="G19536" s="147">
        <v>14.946310671397265</v>
      </c>
      <c r="H19536" s="147">
        <v>18.373433333333335</v>
      </c>
      <c r="I19536" s="147">
        <v>22.658666666666665</v>
      </c>
      <c r="J19536" s="147">
        <v>25.910146666666662</v>
      </c>
      <c r="K19536" s="147">
        <v>29.146739999999998</v>
      </c>
    </row>
    <row r="19537" spans="2:11" x14ac:dyDescent="0.2">
      <c r="B19537" s="21" t="str">
        <f t="shared" si="305"/>
        <v>St. CatharinesIce Accretion2070RCP8.5</v>
      </c>
      <c r="C19537" t="s">
        <v>445</v>
      </c>
      <c r="D19537" t="s">
        <v>486</v>
      </c>
      <c r="E19537" s="144" t="s">
        <v>191</v>
      </c>
      <c r="F19537" s="144">
        <v>2070</v>
      </c>
      <c r="G19537" s="147">
        <v>13.957513340751273</v>
      </c>
      <c r="H19537" s="147">
        <v>17.242143333333335</v>
      </c>
      <c r="I19537" s="147">
        <v>21.353666666666669</v>
      </c>
      <c r="J19537" s="147">
        <v>24.468266666666661</v>
      </c>
      <c r="K19537" s="147">
        <v>27.551159999999999</v>
      </c>
    </row>
    <row r="19538" spans="2:11" x14ac:dyDescent="0.2">
      <c r="B19538" s="21" t="str">
        <f t="shared" si="305"/>
        <v>St. CatharinesIce Accretion2075RCP8.5</v>
      </c>
      <c r="C19538" t="s">
        <v>445</v>
      </c>
      <c r="D19538" t="s">
        <v>486</v>
      </c>
      <c r="E19538" s="144" t="s">
        <v>191</v>
      </c>
      <c r="F19538" s="144">
        <v>2075</v>
      </c>
      <c r="G19538" s="147">
        <v>13.627914230535941</v>
      </c>
      <c r="H19538" s="147">
        <v>16.865046666666668</v>
      </c>
      <c r="I19538" s="147">
        <v>20.928333333333335</v>
      </c>
      <c r="J19538" s="147">
        <v>23.99856333333333</v>
      </c>
      <c r="K19538" s="147">
        <v>27.039599999999997</v>
      </c>
    </row>
    <row r="19539" spans="2:11" x14ac:dyDescent="0.2">
      <c r="B19539" s="21" t="str">
        <f t="shared" si="305"/>
        <v>St. CatharinesIce Accretion2080RCP8.5</v>
      </c>
      <c r="C19539" t="s">
        <v>445</v>
      </c>
      <c r="D19539" t="s">
        <v>486</v>
      </c>
      <c r="E19539" s="144" t="s">
        <v>191</v>
      </c>
      <c r="F19539" s="144">
        <v>2080</v>
      </c>
      <c r="G19539" s="147">
        <v>13.298315120320611</v>
      </c>
      <c r="H19539" s="147">
        <v>16.487950000000001</v>
      </c>
      <c r="I19539" s="147">
        <v>20.503000000000004</v>
      </c>
      <c r="J19539" s="147">
        <v>23.528859999999995</v>
      </c>
      <c r="K19539" s="147">
        <v>26.528039999999997</v>
      </c>
    </row>
    <row r="19540" spans="2:11" x14ac:dyDescent="0.2">
      <c r="B19540" s="21" t="str">
        <f t="shared" si="305"/>
        <v>St. CatharinesIce Accretion2085RCP8.5</v>
      </c>
      <c r="C19540" t="s">
        <v>445</v>
      </c>
      <c r="D19540" t="s">
        <v>486</v>
      </c>
      <c r="E19540" s="144" t="s">
        <v>191</v>
      </c>
      <c r="F19540" s="144">
        <v>2085</v>
      </c>
      <c r="G19540" s="147">
        <v>12.551672237996083</v>
      </c>
      <c r="H19540" s="147">
        <v>15.609395000000003</v>
      </c>
      <c r="I19540" s="147">
        <v>19.444500000000001</v>
      </c>
      <c r="J19540" s="147">
        <v>22.332754999999999</v>
      </c>
      <c r="K19540" s="147">
        <v>25.194330000000001</v>
      </c>
    </row>
    <row r="19541" spans="2:11" x14ac:dyDescent="0.2">
      <c r="B19541" s="21" t="str">
        <f t="shared" si="305"/>
        <v>St. CatharinesIce Accretion2090RCP8.5</v>
      </c>
      <c r="C19541" t="s">
        <v>445</v>
      </c>
      <c r="D19541" t="s">
        <v>486</v>
      </c>
      <c r="E19541" s="144" t="s">
        <v>191</v>
      </c>
      <c r="F19541" s="144">
        <v>2090</v>
      </c>
      <c r="G19541" s="147">
        <v>11.805029355671557</v>
      </c>
      <c r="H19541" s="147">
        <v>14.730840000000002</v>
      </c>
      <c r="I19541" s="147">
        <v>18.385999999999999</v>
      </c>
      <c r="J19541" s="147">
        <v>21.136649999999999</v>
      </c>
      <c r="K19541" s="147">
        <v>23.860620000000001</v>
      </c>
    </row>
    <row r="19542" spans="2:11" x14ac:dyDescent="0.2">
      <c r="B19542" s="21" t="str">
        <f t="shared" si="305"/>
        <v>St. CatharinesIce Accretion2095RCP8.5</v>
      </c>
      <c r="C19542" t="s">
        <v>445</v>
      </c>
      <c r="D19542" t="s">
        <v>486</v>
      </c>
      <c r="E19542" s="144" t="s">
        <v>191</v>
      </c>
      <c r="F19542" s="144">
        <v>2095</v>
      </c>
      <c r="G19542" s="147">
        <v>11.805029355671557</v>
      </c>
      <c r="H19542" s="147">
        <v>14.730840000000002</v>
      </c>
      <c r="I19542" s="147">
        <v>18.385999999999999</v>
      </c>
      <c r="J19542" s="147">
        <v>21.136649999999999</v>
      </c>
      <c r="K19542" s="147">
        <v>23.860620000000001</v>
      </c>
    </row>
    <row r="19543" spans="2:11" x14ac:dyDescent="0.2">
      <c r="B19543" s="21" t="str">
        <f t="shared" si="305"/>
        <v>St. CatharinesIce Accretion2100RCP8.5</v>
      </c>
      <c r="C19543" t="s">
        <v>445</v>
      </c>
      <c r="D19543" t="s">
        <v>486</v>
      </c>
      <c r="E19543" s="144" t="s">
        <v>191</v>
      </c>
      <c r="F19543" s="144">
        <v>2100</v>
      </c>
      <c r="G19543" s="147">
        <v>11.805029355671557</v>
      </c>
      <c r="H19543" s="147">
        <v>14.730840000000002</v>
      </c>
      <c r="I19543" s="147">
        <v>18.385999999999999</v>
      </c>
      <c r="J19543" s="147">
        <v>21.136649999999999</v>
      </c>
      <c r="K19543" s="147">
        <v>23.860620000000001</v>
      </c>
    </row>
    <row r="19544" spans="2:11" x14ac:dyDescent="0.2">
      <c r="B19544" s="21" t="str">
        <f t="shared" si="305"/>
        <v>St. CatharinesWind2023RCP4.5</v>
      </c>
      <c r="C19544" t="s">
        <v>445</v>
      </c>
      <c r="D19544" t="s">
        <v>1</v>
      </c>
      <c r="E19544" s="144" t="s">
        <v>193</v>
      </c>
      <c r="F19544" s="144">
        <v>2023</v>
      </c>
      <c r="G19544" s="147">
        <v>88.982382175644162</v>
      </c>
      <c r="H19544" s="147">
        <v>96.064721999999989</v>
      </c>
      <c r="I19544" s="147">
        <v>103.581</v>
      </c>
      <c r="J19544" s="147">
        <v>111.04995000000001</v>
      </c>
      <c r="K19544" s="147">
        <v>118.512576</v>
      </c>
    </row>
    <row r="19545" spans="2:11" x14ac:dyDescent="0.2">
      <c r="B19545" s="21" t="str">
        <f t="shared" si="305"/>
        <v>St. CatharinesWind2025RCP4.5</v>
      </c>
      <c r="C19545" t="s">
        <v>445</v>
      </c>
      <c r="D19545" t="s">
        <v>1</v>
      </c>
      <c r="E19545" s="144" t="s">
        <v>193</v>
      </c>
      <c r="F19545" s="144">
        <v>2025</v>
      </c>
      <c r="G19545" s="147">
        <v>88.953023773131491</v>
      </c>
      <c r="H19545" s="147">
        <v>96.034682999999987</v>
      </c>
      <c r="I19545" s="147">
        <v>103.5487</v>
      </c>
      <c r="J19545" s="147">
        <v>111.01538900000001</v>
      </c>
      <c r="K19545" s="147">
        <v>118.47575399999999</v>
      </c>
    </row>
    <row r="19546" spans="2:11" x14ac:dyDescent="0.2">
      <c r="B19546" s="21" t="str">
        <f t="shared" si="305"/>
        <v>St. CatharinesWind2030RCP4.5</v>
      </c>
      <c r="C19546" t="s">
        <v>445</v>
      </c>
      <c r="D19546" t="s">
        <v>1</v>
      </c>
      <c r="E19546" s="144" t="s">
        <v>193</v>
      </c>
      <c r="F19546" s="144">
        <v>2030</v>
      </c>
      <c r="G19546" s="147">
        <v>88.923665370618821</v>
      </c>
      <c r="H19546" s="147">
        <v>96.004643999999985</v>
      </c>
      <c r="I19546" s="147">
        <v>103.5164</v>
      </c>
      <c r="J19546" s="147">
        <v>110.980828</v>
      </c>
      <c r="K19546" s="147">
        <v>118.43893199999999</v>
      </c>
    </row>
    <row r="19547" spans="2:11" x14ac:dyDescent="0.2">
      <c r="B19547" s="21" t="str">
        <f t="shared" si="305"/>
        <v>St. CatharinesWind2035RCP4.5</v>
      </c>
      <c r="C19547" t="s">
        <v>445</v>
      </c>
      <c r="D19547" t="s">
        <v>1</v>
      </c>
      <c r="E19547" s="144" t="s">
        <v>193</v>
      </c>
      <c r="F19547" s="144">
        <v>2035</v>
      </c>
      <c r="G19547" s="147">
        <v>88.89430696810615</v>
      </c>
      <c r="H19547" s="147">
        <v>95.974604999999997</v>
      </c>
      <c r="I19547" s="147">
        <v>103.48410000000001</v>
      </c>
      <c r="J19547" s="147">
        <v>110.94626700000001</v>
      </c>
      <c r="K19547" s="147">
        <v>118.40210999999999</v>
      </c>
    </row>
    <row r="19548" spans="2:11" x14ac:dyDescent="0.2">
      <c r="B19548" s="21" t="str">
        <f t="shared" si="305"/>
        <v>St. CatharinesWind2040RCP4.5</v>
      </c>
      <c r="C19548" t="s">
        <v>445</v>
      </c>
      <c r="D19548" t="s">
        <v>1</v>
      </c>
      <c r="E19548" s="144" t="s">
        <v>193</v>
      </c>
      <c r="F19548" s="144">
        <v>2040</v>
      </c>
      <c r="G19548" s="147">
        <v>88.864948565593494</v>
      </c>
      <c r="H19548" s="147">
        <v>95.944565999999995</v>
      </c>
      <c r="I19548" s="147">
        <v>103.45180000000001</v>
      </c>
      <c r="J19548" s="147">
        <v>110.91170600000001</v>
      </c>
      <c r="K19548" s="147">
        <v>118.36528799999999</v>
      </c>
    </row>
    <row r="19549" spans="2:11" x14ac:dyDescent="0.2">
      <c r="B19549" s="21" t="str">
        <f t="shared" si="305"/>
        <v>St. CatharinesWind2045RCP4.5</v>
      </c>
      <c r="C19549" t="s">
        <v>445</v>
      </c>
      <c r="D19549" t="s">
        <v>1</v>
      </c>
      <c r="E19549" s="144" t="s">
        <v>193</v>
      </c>
      <c r="F19549" s="144">
        <v>2045</v>
      </c>
      <c r="G19549" s="147">
        <v>88.835590163080823</v>
      </c>
      <c r="H19549" s="147">
        <v>95.914526999999993</v>
      </c>
      <c r="I19549" s="147">
        <v>103.4195</v>
      </c>
      <c r="J19549" s="147">
        <v>110.877145</v>
      </c>
      <c r="K19549" s="147">
        <v>118.32846599999999</v>
      </c>
    </row>
    <row r="19550" spans="2:11" x14ac:dyDescent="0.2">
      <c r="B19550" s="21" t="str">
        <f t="shared" si="305"/>
        <v>St. CatharinesWind2050RCP4.5</v>
      </c>
      <c r="C19550" t="s">
        <v>445</v>
      </c>
      <c r="D19550" t="s">
        <v>1</v>
      </c>
      <c r="E19550" s="144" t="s">
        <v>193</v>
      </c>
      <c r="F19550" s="144">
        <v>2050</v>
      </c>
      <c r="G19550" s="147">
        <v>88.864361397543234</v>
      </c>
      <c r="H19550" s="147">
        <v>95.958478799999995</v>
      </c>
      <c r="I19550" s="147">
        <v>103.48308</v>
      </c>
      <c r="J19550" s="147">
        <v>110.9539068</v>
      </c>
      <c r="K19550" s="147">
        <v>118.42187759999999</v>
      </c>
    </row>
    <row r="19551" spans="2:11" x14ac:dyDescent="0.2">
      <c r="B19551" s="21" t="str">
        <f t="shared" si="305"/>
        <v>St. CatharinesWind2055RCP4.5</v>
      </c>
      <c r="C19551" t="s">
        <v>445</v>
      </c>
      <c r="D19551" t="s">
        <v>1</v>
      </c>
      <c r="E19551" s="144" t="s">
        <v>193</v>
      </c>
      <c r="F19551" s="144">
        <v>2055</v>
      </c>
      <c r="G19551" s="147">
        <v>88.922491034518316</v>
      </c>
      <c r="H19551" s="147">
        <v>96.032469599999999</v>
      </c>
      <c r="I19551" s="147">
        <v>103.57896000000001</v>
      </c>
      <c r="J19551" s="147">
        <v>111.0652296</v>
      </c>
      <c r="K19551" s="147">
        <v>118.55211119999998</v>
      </c>
    </row>
    <row r="19552" spans="2:11" x14ac:dyDescent="0.2">
      <c r="B19552" s="21" t="str">
        <f t="shared" si="305"/>
        <v>St. CatharinesWind2060RCP4.5</v>
      </c>
      <c r="C19552" t="s">
        <v>445</v>
      </c>
      <c r="D19552" t="s">
        <v>1</v>
      </c>
      <c r="E19552" s="144" t="s">
        <v>193</v>
      </c>
      <c r="F19552" s="144">
        <v>2060</v>
      </c>
      <c r="G19552" s="147">
        <v>88.980620671493398</v>
      </c>
      <c r="H19552" s="147">
        <v>96.106460399999989</v>
      </c>
      <c r="I19552" s="147">
        <v>103.67484</v>
      </c>
      <c r="J19552" s="147">
        <v>111.17655240000001</v>
      </c>
      <c r="K19552" s="147">
        <v>118.68234479999998</v>
      </c>
    </row>
    <row r="19553" spans="2:11" x14ac:dyDescent="0.2">
      <c r="B19553" s="21" t="str">
        <f t="shared" si="305"/>
        <v>St. CatharinesWind2065RCP4.5</v>
      </c>
      <c r="C19553" t="s">
        <v>445</v>
      </c>
      <c r="D19553" t="s">
        <v>1</v>
      </c>
      <c r="E19553" s="144" t="s">
        <v>193</v>
      </c>
      <c r="F19553" s="144">
        <v>2065</v>
      </c>
      <c r="G19553" s="147">
        <v>89.038750308468479</v>
      </c>
      <c r="H19553" s="147">
        <v>96.180451199999993</v>
      </c>
      <c r="I19553" s="147">
        <v>103.77072000000001</v>
      </c>
      <c r="J19553" s="147">
        <v>111.2878752</v>
      </c>
      <c r="K19553" s="147">
        <v>118.81257839999998</v>
      </c>
    </row>
    <row r="19554" spans="2:11" x14ac:dyDescent="0.2">
      <c r="B19554" s="21" t="str">
        <f t="shared" si="305"/>
        <v>St. CatharinesWind2070RCP4.5</v>
      </c>
      <c r="C19554" t="s">
        <v>445</v>
      </c>
      <c r="D19554" t="s">
        <v>1</v>
      </c>
      <c r="E19554" s="144" t="s">
        <v>193</v>
      </c>
      <c r="F19554" s="144">
        <v>2070</v>
      </c>
      <c r="G19554" s="147">
        <v>89.096879945443561</v>
      </c>
      <c r="H19554" s="147">
        <v>96.254441999999997</v>
      </c>
      <c r="I19554" s="147">
        <v>103.86660000000001</v>
      </c>
      <c r="J19554" s="147">
        <v>111.399198</v>
      </c>
      <c r="K19554" s="147">
        <v>118.94281199999998</v>
      </c>
    </row>
    <row r="19555" spans="2:11" x14ac:dyDescent="0.2">
      <c r="B19555" s="21" t="str">
        <f t="shared" si="305"/>
        <v>St. CatharinesWind2075RCP4.5</v>
      </c>
      <c r="C19555" t="s">
        <v>445</v>
      </c>
      <c r="D19555" t="s">
        <v>1</v>
      </c>
      <c r="E19555" s="144" t="s">
        <v>193</v>
      </c>
      <c r="F19555" s="144">
        <v>2075</v>
      </c>
      <c r="G19555" s="147">
        <v>89.179083472479036</v>
      </c>
      <c r="H19555" s="147">
        <v>96.369855000000001</v>
      </c>
      <c r="I19555" s="147">
        <v>104.02470000000001</v>
      </c>
      <c r="J19555" s="147">
        <v>111.592012</v>
      </c>
      <c r="K19555" s="147">
        <v>119.17343399999997</v>
      </c>
    </row>
    <row r="19556" spans="2:11" x14ac:dyDescent="0.2">
      <c r="B19556" s="21" t="str">
        <f t="shared" si="305"/>
        <v>St. CatharinesWind2080RCP4.5</v>
      </c>
      <c r="C19556" t="s">
        <v>445</v>
      </c>
      <c r="D19556" t="s">
        <v>1</v>
      </c>
      <c r="E19556" s="144" t="s">
        <v>193</v>
      </c>
      <c r="F19556" s="144">
        <v>2080</v>
      </c>
      <c r="G19556" s="147">
        <v>89.261286999514496</v>
      </c>
      <c r="H19556" s="147">
        <v>96.485268000000005</v>
      </c>
      <c r="I19556" s="147">
        <v>104.1828</v>
      </c>
      <c r="J19556" s="147">
        <v>111.78482600000001</v>
      </c>
      <c r="K19556" s="147">
        <v>119.40405599999998</v>
      </c>
    </row>
    <row r="19557" spans="2:11" x14ac:dyDescent="0.2">
      <c r="B19557" s="21" t="str">
        <f t="shared" si="305"/>
        <v>St. CatharinesWind2085RCP4.5</v>
      </c>
      <c r="C19557" t="s">
        <v>445</v>
      </c>
      <c r="D19557" t="s">
        <v>1</v>
      </c>
      <c r="E19557" s="144" t="s">
        <v>193</v>
      </c>
      <c r="F19557" s="144">
        <v>2085</v>
      </c>
      <c r="G19557" s="147">
        <v>89.343490526549971</v>
      </c>
      <c r="H19557" s="147">
        <v>96.600681000000009</v>
      </c>
      <c r="I19557" s="147">
        <v>104.3409</v>
      </c>
      <c r="J19557" s="147">
        <v>111.97764000000001</v>
      </c>
      <c r="K19557" s="147">
        <v>119.63467799999998</v>
      </c>
    </row>
    <row r="19558" spans="2:11" x14ac:dyDescent="0.2">
      <c r="B19558" s="21" t="str">
        <f t="shared" si="305"/>
        <v>St. CatharinesWind2090RCP4.5</v>
      </c>
      <c r="C19558" t="s">
        <v>445</v>
      </c>
      <c r="D19558" t="s">
        <v>1</v>
      </c>
      <c r="E19558" s="144" t="s">
        <v>193</v>
      </c>
      <c r="F19558" s="144">
        <v>2090</v>
      </c>
      <c r="G19558" s="147">
        <v>89.425694053585445</v>
      </c>
      <c r="H19558" s="147">
        <v>96.716093999999998</v>
      </c>
      <c r="I19558" s="147">
        <v>104.49900000000001</v>
      </c>
      <c r="J19558" s="147">
        <v>112.17045400000001</v>
      </c>
      <c r="K19558" s="147">
        <v>119.86529999999998</v>
      </c>
    </row>
    <row r="19559" spans="2:11" x14ac:dyDescent="0.2">
      <c r="B19559" s="21" t="str">
        <f t="shared" si="305"/>
        <v>St. CatharinesWind2095RCP4.5</v>
      </c>
      <c r="C19559" t="s">
        <v>445</v>
      </c>
      <c r="D19559" t="s">
        <v>1</v>
      </c>
      <c r="E19559" s="144" t="s">
        <v>193</v>
      </c>
      <c r="F19559" s="144">
        <v>2095</v>
      </c>
      <c r="G19559" s="147">
        <v>89.507897580620906</v>
      </c>
      <c r="H19559" s="147">
        <v>96.831507000000002</v>
      </c>
      <c r="I19559" s="147">
        <v>104.6571</v>
      </c>
      <c r="J19559" s="147">
        <v>112.36326800000002</v>
      </c>
      <c r="K19559" s="147">
        <v>120.09592199999999</v>
      </c>
    </row>
    <row r="19560" spans="2:11" x14ac:dyDescent="0.2">
      <c r="B19560" s="21" t="str">
        <f t="shared" si="305"/>
        <v>St. CatharinesWind2100RCP4.5</v>
      </c>
      <c r="C19560" t="s">
        <v>445</v>
      </c>
      <c r="D19560" t="s">
        <v>1</v>
      </c>
      <c r="E19560" s="144" t="s">
        <v>193</v>
      </c>
      <c r="F19560" s="144">
        <v>2100</v>
      </c>
      <c r="G19560" s="147">
        <v>89.59010110765638</v>
      </c>
      <c r="H19560" s="147">
        <v>96.946920000000006</v>
      </c>
      <c r="I19560" s="147">
        <v>104.8152</v>
      </c>
      <c r="J19560" s="147">
        <v>112.55608200000002</v>
      </c>
      <c r="K19560" s="147">
        <v>120.32654399999998</v>
      </c>
    </row>
    <row r="19561" spans="2:11" x14ac:dyDescent="0.2">
      <c r="B19561" s="21" t="str">
        <f t="shared" si="305"/>
        <v>St. CatharinesWind2023RCP6.0</v>
      </c>
      <c r="C19561" t="s">
        <v>445</v>
      </c>
      <c r="D19561" t="s">
        <v>1</v>
      </c>
      <c r="E19561" s="144" t="s">
        <v>192</v>
      </c>
      <c r="F19561" s="144">
        <v>2023</v>
      </c>
      <c r="G19561" s="147">
        <v>88.982382175644162</v>
      </c>
      <c r="H19561" s="147">
        <v>96.064721999999989</v>
      </c>
      <c r="I19561" s="147">
        <v>103.581</v>
      </c>
      <c r="J19561" s="147">
        <v>111.04995000000001</v>
      </c>
      <c r="K19561" s="147">
        <v>118.512576</v>
      </c>
    </row>
    <row r="19562" spans="2:11" x14ac:dyDescent="0.2">
      <c r="B19562" s="21" t="str">
        <f t="shared" si="305"/>
        <v>St. CatharinesWind2025RCP6.0</v>
      </c>
      <c r="C19562" t="s">
        <v>445</v>
      </c>
      <c r="D19562" t="s">
        <v>1</v>
      </c>
      <c r="E19562" s="144" t="s">
        <v>192</v>
      </c>
      <c r="F19562" s="144">
        <v>2025</v>
      </c>
      <c r="G19562" s="147">
        <v>88.953023773131491</v>
      </c>
      <c r="H19562" s="147">
        <v>96.034682999999987</v>
      </c>
      <c r="I19562" s="147">
        <v>103.5487</v>
      </c>
      <c r="J19562" s="147">
        <v>111.01538900000001</v>
      </c>
      <c r="K19562" s="147">
        <v>118.47575399999999</v>
      </c>
    </row>
    <row r="19563" spans="2:11" x14ac:dyDescent="0.2">
      <c r="B19563" s="21" t="str">
        <f t="shared" si="305"/>
        <v>St. CatharinesWind2030RCP6.0</v>
      </c>
      <c r="C19563" t="s">
        <v>445</v>
      </c>
      <c r="D19563" t="s">
        <v>1</v>
      </c>
      <c r="E19563" s="144" t="s">
        <v>192</v>
      </c>
      <c r="F19563" s="144">
        <v>2030</v>
      </c>
      <c r="G19563" s="147">
        <v>88.923665370618821</v>
      </c>
      <c r="H19563" s="147">
        <v>96.004643999999985</v>
      </c>
      <c r="I19563" s="147">
        <v>103.5164</v>
      </c>
      <c r="J19563" s="147">
        <v>110.980828</v>
      </c>
      <c r="K19563" s="147">
        <v>118.43893199999999</v>
      </c>
    </row>
    <row r="19564" spans="2:11" x14ac:dyDescent="0.2">
      <c r="B19564" s="21" t="str">
        <f t="shared" si="305"/>
        <v>St. CatharinesWind2035RCP6.0</v>
      </c>
      <c r="C19564" t="s">
        <v>445</v>
      </c>
      <c r="D19564" t="s">
        <v>1</v>
      </c>
      <c r="E19564" s="144" t="s">
        <v>192</v>
      </c>
      <c r="F19564" s="144">
        <v>2035</v>
      </c>
      <c r="G19564" s="147">
        <v>88.89430696810615</v>
      </c>
      <c r="H19564" s="147">
        <v>95.974604999999997</v>
      </c>
      <c r="I19564" s="147">
        <v>103.48410000000001</v>
      </c>
      <c r="J19564" s="147">
        <v>110.94626700000001</v>
      </c>
      <c r="K19564" s="147">
        <v>118.40210999999999</v>
      </c>
    </row>
    <row r="19565" spans="2:11" x14ac:dyDescent="0.2">
      <c r="B19565" s="21" t="str">
        <f t="shared" si="305"/>
        <v>St. CatharinesWind2040RCP6.0</v>
      </c>
      <c r="C19565" t="s">
        <v>445</v>
      </c>
      <c r="D19565" t="s">
        <v>1</v>
      </c>
      <c r="E19565" s="144" t="s">
        <v>192</v>
      </c>
      <c r="F19565" s="144">
        <v>2040</v>
      </c>
      <c r="G19565" s="147">
        <v>88.864948565593494</v>
      </c>
      <c r="H19565" s="147">
        <v>95.944565999999995</v>
      </c>
      <c r="I19565" s="147">
        <v>103.45180000000001</v>
      </c>
      <c r="J19565" s="147">
        <v>110.91170600000001</v>
      </c>
      <c r="K19565" s="147">
        <v>118.36528799999999</v>
      </c>
    </row>
    <row r="19566" spans="2:11" x14ac:dyDescent="0.2">
      <c r="B19566" s="21" t="str">
        <f t="shared" si="305"/>
        <v>St. CatharinesWind2045RCP6.0</v>
      </c>
      <c r="C19566" t="s">
        <v>445</v>
      </c>
      <c r="D19566" t="s">
        <v>1</v>
      </c>
      <c r="E19566" s="144" t="s">
        <v>192</v>
      </c>
      <c r="F19566" s="144">
        <v>2045</v>
      </c>
      <c r="G19566" s="147">
        <v>88.835590163080823</v>
      </c>
      <c r="H19566" s="147">
        <v>95.914526999999993</v>
      </c>
      <c r="I19566" s="147">
        <v>103.4195</v>
      </c>
      <c r="J19566" s="147">
        <v>110.877145</v>
      </c>
      <c r="K19566" s="147">
        <v>118.32846599999999</v>
      </c>
    </row>
    <row r="19567" spans="2:11" x14ac:dyDescent="0.2">
      <c r="B19567" s="21" t="str">
        <f t="shared" si="305"/>
        <v>St. CatharinesWind2050RCP6.0</v>
      </c>
      <c r="C19567" t="s">
        <v>445</v>
      </c>
      <c r="D19567" t="s">
        <v>1</v>
      </c>
      <c r="E19567" s="144" t="s">
        <v>192</v>
      </c>
      <c r="F19567" s="144">
        <v>2050</v>
      </c>
      <c r="G19567" s="147">
        <v>88.864361397543234</v>
      </c>
      <c r="H19567" s="147">
        <v>95.958478799999995</v>
      </c>
      <c r="I19567" s="147">
        <v>103.48308</v>
      </c>
      <c r="J19567" s="147">
        <v>110.9539068</v>
      </c>
      <c r="K19567" s="147">
        <v>118.42187759999999</v>
      </c>
    </row>
    <row r="19568" spans="2:11" x14ac:dyDescent="0.2">
      <c r="B19568" s="21" t="str">
        <f t="shared" si="305"/>
        <v>St. CatharinesWind2055RCP6.0</v>
      </c>
      <c r="C19568" t="s">
        <v>445</v>
      </c>
      <c r="D19568" t="s">
        <v>1</v>
      </c>
      <c r="E19568" s="144" t="s">
        <v>192</v>
      </c>
      <c r="F19568" s="144">
        <v>2055</v>
      </c>
      <c r="G19568" s="147">
        <v>88.922491034518316</v>
      </c>
      <c r="H19568" s="147">
        <v>96.032469599999999</v>
      </c>
      <c r="I19568" s="147">
        <v>103.57896000000001</v>
      </c>
      <c r="J19568" s="147">
        <v>111.0652296</v>
      </c>
      <c r="K19568" s="147">
        <v>118.55211119999998</v>
      </c>
    </row>
    <row r="19569" spans="2:11" x14ac:dyDescent="0.2">
      <c r="B19569" s="21" t="str">
        <f t="shared" si="305"/>
        <v>St. CatharinesWind2060RCP6.0</v>
      </c>
      <c r="C19569" t="s">
        <v>445</v>
      </c>
      <c r="D19569" t="s">
        <v>1</v>
      </c>
      <c r="E19569" s="144" t="s">
        <v>192</v>
      </c>
      <c r="F19569" s="144">
        <v>2060</v>
      </c>
      <c r="G19569" s="147">
        <v>88.980620671493398</v>
      </c>
      <c r="H19569" s="147">
        <v>96.106460399999989</v>
      </c>
      <c r="I19569" s="147">
        <v>103.67484</v>
      </c>
      <c r="J19569" s="147">
        <v>111.17655240000001</v>
      </c>
      <c r="K19569" s="147">
        <v>118.68234479999998</v>
      </c>
    </row>
    <row r="19570" spans="2:11" x14ac:dyDescent="0.2">
      <c r="B19570" s="21" t="str">
        <f t="shared" si="305"/>
        <v>St. CatharinesWind2065RCP6.0</v>
      </c>
      <c r="C19570" t="s">
        <v>445</v>
      </c>
      <c r="D19570" t="s">
        <v>1</v>
      </c>
      <c r="E19570" s="144" t="s">
        <v>192</v>
      </c>
      <c r="F19570" s="144">
        <v>2065</v>
      </c>
      <c r="G19570" s="147">
        <v>89.038750308468479</v>
      </c>
      <c r="H19570" s="147">
        <v>96.180451199999993</v>
      </c>
      <c r="I19570" s="147">
        <v>103.77072000000001</v>
      </c>
      <c r="J19570" s="147">
        <v>111.2878752</v>
      </c>
      <c r="K19570" s="147">
        <v>118.81257839999998</v>
      </c>
    </row>
    <row r="19571" spans="2:11" x14ac:dyDescent="0.2">
      <c r="B19571" s="21" t="str">
        <f t="shared" si="305"/>
        <v>St. CatharinesWind2070RCP6.0</v>
      </c>
      <c r="C19571" t="s">
        <v>445</v>
      </c>
      <c r="D19571" t="s">
        <v>1</v>
      </c>
      <c r="E19571" s="144" t="s">
        <v>192</v>
      </c>
      <c r="F19571" s="144">
        <v>2070</v>
      </c>
      <c r="G19571" s="147">
        <v>89.096879945443561</v>
      </c>
      <c r="H19571" s="147">
        <v>96.254441999999997</v>
      </c>
      <c r="I19571" s="147">
        <v>103.86660000000001</v>
      </c>
      <c r="J19571" s="147">
        <v>111.399198</v>
      </c>
      <c r="K19571" s="147">
        <v>118.94281199999998</v>
      </c>
    </row>
    <row r="19572" spans="2:11" x14ac:dyDescent="0.2">
      <c r="B19572" s="21" t="str">
        <f t="shared" si="305"/>
        <v>St. CatharinesWind2075RCP6.0</v>
      </c>
      <c r="C19572" t="s">
        <v>445</v>
      </c>
      <c r="D19572" t="s">
        <v>1</v>
      </c>
      <c r="E19572" s="144" t="s">
        <v>192</v>
      </c>
      <c r="F19572" s="144">
        <v>2075</v>
      </c>
      <c r="G19572" s="147">
        <v>89.220185235996766</v>
      </c>
      <c r="H19572" s="147">
        <v>96.427561499999996</v>
      </c>
      <c r="I19572" s="147">
        <v>104.10375000000001</v>
      </c>
      <c r="J19572" s="147">
        <v>111.68841900000001</v>
      </c>
      <c r="K19572" s="147">
        <v>119.28874499999998</v>
      </c>
    </row>
    <row r="19573" spans="2:11" x14ac:dyDescent="0.2">
      <c r="B19573" s="21" t="str">
        <f t="shared" si="305"/>
        <v>St. CatharinesWind2080RCP6.0</v>
      </c>
      <c r="C19573" t="s">
        <v>445</v>
      </c>
      <c r="D19573" t="s">
        <v>1</v>
      </c>
      <c r="E19573" s="144" t="s">
        <v>192</v>
      </c>
      <c r="F19573" s="144">
        <v>2080</v>
      </c>
      <c r="G19573" s="147">
        <v>89.343490526549971</v>
      </c>
      <c r="H19573" s="147">
        <v>96.600681000000009</v>
      </c>
      <c r="I19573" s="147">
        <v>104.3409</v>
      </c>
      <c r="J19573" s="147">
        <v>111.97764000000001</v>
      </c>
      <c r="K19573" s="147">
        <v>119.63467799999998</v>
      </c>
    </row>
    <row r="19574" spans="2:11" x14ac:dyDescent="0.2">
      <c r="B19574" s="21" t="str">
        <f t="shared" si="305"/>
        <v>St. CatharinesWind2085RCP6.0</v>
      </c>
      <c r="C19574" t="s">
        <v>445</v>
      </c>
      <c r="D19574" t="s">
        <v>1</v>
      </c>
      <c r="E19574" s="144" t="s">
        <v>192</v>
      </c>
      <c r="F19574" s="144">
        <v>2085</v>
      </c>
      <c r="G19574" s="147">
        <v>89.466795817103176</v>
      </c>
      <c r="H19574" s="147">
        <v>96.773800500000007</v>
      </c>
      <c r="I19574" s="147">
        <v>104.57805</v>
      </c>
      <c r="J19574" s="147">
        <v>112.26686100000001</v>
      </c>
      <c r="K19574" s="147">
        <v>119.98061099999998</v>
      </c>
    </row>
    <row r="19575" spans="2:11" x14ac:dyDescent="0.2">
      <c r="B19575" s="21" t="str">
        <f t="shared" si="305"/>
        <v>St. CatharinesWind2090RCP6.0</v>
      </c>
      <c r="C19575" t="s">
        <v>445</v>
      </c>
      <c r="D19575" t="s">
        <v>1</v>
      </c>
      <c r="E19575" s="144" t="s">
        <v>192</v>
      </c>
      <c r="F19575" s="144">
        <v>2090</v>
      </c>
      <c r="G19575" s="147">
        <v>89.777994883737449</v>
      </c>
      <c r="H19575" s="147">
        <v>97.187232000000009</v>
      </c>
      <c r="I19575" s="147">
        <v>105.1178</v>
      </c>
      <c r="J19575" s="147">
        <v>112.91624400000001</v>
      </c>
      <c r="K19575" s="147">
        <v>120.74515199999999</v>
      </c>
    </row>
    <row r="19576" spans="2:11" x14ac:dyDescent="0.2">
      <c r="B19576" s="21" t="str">
        <f t="shared" si="305"/>
        <v>St. CatharinesWind2095RCP6.0</v>
      </c>
      <c r="C19576" t="s">
        <v>445</v>
      </c>
      <c r="D19576" t="s">
        <v>1</v>
      </c>
      <c r="E19576" s="144" t="s">
        <v>192</v>
      </c>
      <c r="F19576" s="144">
        <v>2095</v>
      </c>
      <c r="G19576" s="147">
        <v>89.965888659818532</v>
      </c>
      <c r="H19576" s="147">
        <v>97.427543999999997</v>
      </c>
      <c r="I19576" s="147">
        <v>105.4204</v>
      </c>
      <c r="J19576" s="147">
        <v>113.27640600000001</v>
      </c>
      <c r="K19576" s="147">
        <v>121.16376</v>
      </c>
    </row>
    <row r="19577" spans="2:11" x14ac:dyDescent="0.2">
      <c r="B19577" s="21" t="str">
        <f t="shared" si="305"/>
        <v>St. CatharinesWind2100RCP6.0</v>
      </c>
      <c r="C19577" t="s">
        <v>445</v>
      </c>
      <c r="D19577" t="s">
        <v>1</v>
      </c>
      <c r="E19577" s="144" t="s">
        <v>192</v>
      </c>
      <c r="F19577" s="144">
        <v>2100</v>
      </c>
      <c r="G19577" s="147">
        <v>90.153782435899601</v>
      </c>
      <c r="H19577" s="147">
        <v>97.667856</v>
      </c>
      <c r="I19577" s="147">
        <v>105.723</v>
      </c>
      <c r="J19577" s="147">
        <v>113.636568</v>
      </c>
      <c r="K19577" s="147">
        <v>121.582368</v>
      </c>
    </row>
    <row r="19578" spans="2:11" x14ac:dyDescent="0.2">
      <c r="B19578" s="21" t="str">
        <f t="shared" si="305"/>
        <v>St. CatharinesWind2023RCP8.5</v>
      </c>
      <c r="C19578" t="s">
        <v>445</v>
      </c>
      <c r="D19578" t="s">
        <v>1</v>
      </c>
      <c r="E19578" s="144" t="s">
        <v>191</v>
      </c>
      <c r="F19578" s="144">
        <v>2023</v>
      </c>
      <c r="G19578" s="147">
        <v>88.982382175644162</v>
      </c>
      <c r="H19578" s="147">
        <v>96.064721999999989</v>
      </c>
      <c r="I19578" s="147">
        <v>103.581</v>
      </c>
      <c r="J19578" s="147">
        <v>111.04995000000001</v>
      </c>
      <c r="K19578" s="147">
        <v>118.512576</v>
      </c>
    </row>
    <row r="19579" spans="2:11" x14ac:dyDescent="0.2">
      <c r="B19579" s="21" t="str">
        <f t="shared" si="305"/>
        <v>St. CatharinesWind2025RCP8.5</v>
      </c>
      <c r="C19579" t="s">
        <v>445</v>
      </c>
      <c r="D19579" t="s">
        <v>1</v>
      </c>
      <c r="E19579" s="144" t="s">
        <v>191</v>
      </c>
      <c r="F19579" s="144">
        <v>2025</v>
      </c>
      <c r="G19579" s="147">
        <v>88.923665370618821</v>
      </c>
      <c r="H19579" s="147">
        <v>96.004643999999985</v>
      </c>
      <c r="I19579" s="147">
        <v>103.5164</v>
      </c>
      <c r="J19579" s="147">
        <v>110.980828</v>
      </c>
      <c r="K19579" s="147">
        <v>118.43893199999999</v>
      </c>
    </row>
    <row r="19580" spans="2:11" x14ac:dyDescent="0.2">
      <c r="B19580" s="21" t="str">
        <f t="shared" si="305"/>
        <v>St. CatharinesWind2030RCP8.5</v>
      </c>
      <c r="C19580" t="s">
        <v>445</v>
      </c>
      <c r="D19580" t="s">
        <v>1</v>
      </c>
      <c r="E19580" s="144" t="s">
        <v>191</v>
      </c>
      <c r="F19580" s="144">
        <v>2030</v>
      </c>
      <c r="G19580" s="147">
        <v>88.864948565593494</v>
      </c>
      <c r="H19580" s="147">
        <v>95.944565999999995</v>
      </c>
      <c r="I19580" s="147">
        <v>103.45180000000001</v>
      </c>
      <c r="J19580" s="147">
        <v>110.91170600000001</v>
      </c>
      <c r="K19580" s="147">
        <v>118.36528799999999</v>
      </c>
    </row>
    <row r="19581" spans="2:11" x14ac:dyDescent="0.2">
      <c r="B19581" s="21" t="str">
        <f t="shared" si="305"/>
        <v>St. CatharinesWind2035RCP8.5</v>
      </c>
      <c r="C19581" t="s">
        <v>445</v>
      </c>
      <c r="D19581" t="s">
        <v>1</v>
      </c>
      <c r="E19581" s="144" t="s">
        <v>191</v>
      </c>
      <c r="F19581" s="144">
        <v>2035</v>
      </c>
      <c r="G19581" s="147">
        <v>88.806231760568153</v>
      </c>
      <c r="H19581" s="147">
        <v>95.88448799999999</v>
      </c>
      <c r="I19581" s="147">
        <v>103.38720000000001</v>
      </c>
      <c r="J19581" s="147">
        <v>110.842584</v>
      </c>
      <c r="K19581" s="147">
        <v>118.29164399999999</v>
      </c>
    </row>
    <row r="19582" spans="2:11" x14ac:dyDescent="0.2">
      <c r="B19582" s="21" t="str">
        <f t="shared" si="305"/>
        <v>St. CatharinesWind2040RCP8.5</v>
      </c>
      <c r="C19582" t="s">
        <v>445</v>
      </c>
      <c r="D19582" t="s">
        <v>1</v>
      </c>
      <c r="E19582" s="144" t="s">
        <v>191</v>
      </c>
      <c r="F19582" s="144">
        <v>2040</v>
      </c>
      <c r="G19582" s="147">
        <v>88.903114488859956</v>
      </c>
      <c r="H19582" s="147">
        <v>96.007805999999988</v>
      </c>
      <c r="I19582" s="147">
        <v>103.54700000000001</v>
      </c>
      <c r="J19582" s="147">
        <v>111.028122</v>
      </c>
      <c r="K19582" s="147">
        <v>118.50869999999999</v>
      </c>
    </row>
    <row r="19583" spans="2:11" x14ac:dyDescent="0.2">
      <c r="B19583" s="21" t="str">
        <f t="shared" si="305"/>
        <v>St. CatharinesWind2045RCP8.5</v>
      </c>
      <c r="C19583" t="s">
        <v>445</v>
      </c>
      <c r="D19583" t="s">
        <v>1</v>
      </c>
      <c r="E19583" s="144" t="s">
        <v>191</v>
      </c>
      <c r="F19583" s="144">
        <v>2045</v>
      </c>
      <c r="G19583" s="147">
        <v>88.999997217151758</v>
      </c>
      <c r="H19583" s="147">
        <v>96.131124</v>
      </c>
      <c r="I19583" s="147">
        <v>103.7068</v>
      </c>
      <c r="J19583" s="147">
        <v>111.21366</v>
      </c>
      <c r="K19583" s="147">
        <v>118.72575599999998</v>
      </c>
    </row>
    <row r="19584" spans="2:11" x14ac:dyDescent="0.2">
      <c r="B19584" s="21" t="str">
        <f t="shared" si="305"/>
        <v>St. CatharinesWind2050RCP8.5</v>
      </c>
      <c r="C19584" t="s">
        <v>445</v>
      </c>
      <c r="D19584" t="s">
        <v>1</v>
      </c>
      <c r="E19584" s="144" t="s">
        <v>191</v>
      </c>
      <c r="F19584" s="144">
        <v>2050</v>
      </c>
      <c r="G19584" s="147">
        <v>89.261286999514496</v>
      </c>
      <c r="H19584" s="147">
        <v>96.485268000000005</v>
      </c>
      <c r="I19584" s="147">
        <v>104.1828</v>
      </c>
      <c r="J19584" s="147">
        <v>111.78482600000001</v>
      </c>
      <c r="K19584" s="147">
        <v>119.40405599999998</v>
      </c>
    </row>
    <row r="19585" spans="2:11" x14ac:dyDescent="0.2">
      <c r="B19585" s="21" t="str">
        <f t="shared" si="305"/>
        <v>St. CatharinesWind2055RCP8.5</v>
      </c>
      <c r="C19585" t="s">
        <v>445</v>
      </c>
      <c r="D19585" t="s">
        <v>1</v>
      </c>
      <c r="E19585" s="144" t="s">
        <v>191</v>
      </c>
      <c r="F19585" s="144">
        <v>2055</v>
      </c>
      <c r="G19585" s="147">
        <v>89.425694053585445</v>
      </c>
      <c r="H19585" s="147">
        <v>96.716093999999998</v>
      </c>
      <c r="I19585" s="147">
        <v>104.49900000000001</v>
      </c>
      <c r="J19585" s="147">
        <v>112.17045400000001</v>
      </c>
      <c r="K19585" s="147">
        <v>119.86529999999998</v>
      </c>
    </row>
    <row r="19586" spans="2:11" x14ac:dyDescent="0.2">
      <c r="B19586" s="21" t="str">
        <f t="shared" si="305"/>
        <v>St. CatharinesWind2060RCP8.5</v>
      </c>
      <c r="C19586" t="s">
        <v>445</v>
      </c>
      <c r="D19586" t="s">
        <v>1</v>
      </c>
      <c r="E19586" s="144" t="s">
        <v>191</v>
      </c>
      <c r="F19586" s="144">
        <v>2060</v>
      </c>
      <c r="G19586" s="147">
        <v>89.777994883737449</v>
      </c>
      <c r="H19586" s="147">
        <v>97.187232000000009</v>
      </c>
      <c r="I19586" s="147">
        <v>105.1178</v>
      </c>
      <c r="J19586" s="147">
        <v>112.91624400000001</v>
      </c>
      <c r="K19586" s="147">
        <v>120.74515199999999</v>
      </c>
    </row>
    <row r="19587" spans="2:11" x14ac:dyDescent="0.2">
      <c r="B19587" s="21" t="str">
        <f t="shared" si="305"/>
        <v>St. CatharinesWind2065RCP8.5</v>
      </c>
      <c r="C19587" t="s">
        <v>445</v>
      </c>
      <c r="D19587" t="s">
        <v>1</v>
      </c>
      <c r="E19587" s="144" t="s">
        <v>191</v>
      </c>
      <c r="F19587" s="144">
        <v>2065</v>
      </c>
      <c r="G19587" s="147">
        <v>89.965888659818532</v>
      </c>
      <c r="H19587" s="147">
        <v>97.427543999999997</v>
      </c>
      <c r="I19587" s="147">
        <v>105.4204</v>
      </c>
      <c r="J19587" s="147">
        <v>113.27640600000001</v>
      </c>
      <c r="K19587" s="147">
        <v>121.16376</v>
      </c>
    </row>
    <row r="19588" spans="2:11" x14ac:dyDescent="0.2">
      <c r="B19588" s="21" t="str">
        <f t="shared" si="305"/>
        <v>St. CatharinesWind2070RCP8.5</v>
      </c>
      <c r="C19588" t="s">
        <v>445</v>
      </c>
      <c r="D19588" t="s">
        <v>1</v>
      </c>
      <c r="E19588" s="144" t="s">
        <v>191</v>
      </c>
      <c r="F19588" s="144">
        <v>2070</v>
      </c>
      <c r="G19588" s="147">
        <v>90.215435081176196</v>
      </c>
      <c r="H19588" s="147">
        <v>97.772201999999993</v>
      </c>
      <c r="I19588" s="147">
        <v>105.8896</v>
      </c>
      <c r="J19588" s="147">
        <v>113.85484799999999</v>
      </c>
      <c r="K19588" s="147">
        <v>121.84593599999999</v>
      </c>
    </row>
    <row r="19589" spans="2:11" x14ac:dyDescent="0.2">
      <c r="B19589" s="21" t="str">
        <f t="shared" si="305"/>
        <v>St. CatharinesWind2075RCP8.5</v>
      </c>
      <c r="C19589" t="s">
        <v>445</v>
      </c>
      <c r="D19589" t="s">
        <v>1</v>
      </c>
      <c r="E19589" s="144" t="s">
        <v>191</v>
      </c>
      <c r="F19589" s="144">
        <v>2075</v>
      </c>
      <c r="G19589" s="147">
        <v>90.277087726452805</v>
      </c>
      <c r="H19589" s="147">
        <v>97.876548</v>
      </c>
      <c r="I19589" s="147">
        <v>106.0562</v>
      </c>
      <c r="J19589" s="147">
        <v>114.073128</v>
      </c>
      <c r="K19589" s="147">
        <v>122.109504</v>
      </c>
    </row>
    <row r="19590" spans="2:11" x14ac:dyDescent="0.2">
      <c r="B19590" s="21" t="str">
        <f t="shared" si="305"/>
        <v>St. CatharinesWind2080RCP8.5</v>
      </c>
      <c r="C19590" t="s">
        <v>445</v>
      </c>
      <c r="D19590" t="s">
        <v>1</v>
      </c>
      <c r="E19590" s="144" t="s">
        <v>191</v>
      </c>
      <c r="F19590" s="144">
        <v>2080</v>
      </c>
      <c r="G19590" s="147">
        <v>90.338740371729401</v>
      </c>
      <c r="H19590" s="147">
        <v>97.980893999999992</v>
      </c>
      <c r="I19590" s="147">
        <v>106.22280000000001</v>
      </c>
      <c r="J19590" s="147">
        <v>114.29140799999999</v>
      </c>
      <c r="K19590" s="147">
        <v>122.37307199999999</v>
      </c>
    </row>
    <row r="19591" spans="2:11" x14ac:dyDescent="0.2">
      <c r="B19591" s="21" t="str">
        <f t="shared" si="305"/>
        <v>St. CatharinesWind2085RCP8.5</v>
      </c>
      <c r="C19591" t="s">
        <v>445</v>
      </c>
      <c r="D19591" t="s">
        <v>1</v>
      </c>
      <c r="E19591" s="144" t="s">
        <v>191</v>
      </c>
      <c r="F19591" s="144">
        <v>2085</v>
      </c>
      <c r="G19591" s="147">
        <v>90.404796777382899</v>
      </c>
      <c r="H19591" s="147">
        <v>98.089982999999989</v>
      </c>
      <c r="I19591" s="147">
        <v>106.3809</v>
      </c>
      <c r="J19591" s="147">
        <v>114.48785999999998</v>
      </c>
      <c r="K19591" s="147">
        <v>122.61725999999999</v>
      </c>
    </row>
    <row r="19592" spans="2:11" x14ac:dyDescent="0.2">
      <c r="B19592" s="21" t="str">
        <f t="shared" si="305"/>
        <v>St. CatharinesWind2090RCP8.5</v>
      </c>
      <c r="C19592" t="s">
        <v>445</v>
      </c>
      <c r="D19592" t="s">
        <v>1</v>
      </c>
      <c r="E19592" s="144" t="s">
        <v>191</v>
      </c>
      <c r="F19592" s="144">
        <v>2090</v>
      </c>
      <c r="G19592" s="147">
        <v>90.470853183036411</v>
      </c>
      <c r="H19592" s="147">
        <v>98.199071999999987</v>
      </c>
      <c r="I19592" s="147">
        <v>106.539</v>
      </c>
      <c r="J19592" s="147">
        <v>114.68431199999999</v>
      </c>
      <c r="K19592" s="147">
        <v>122.86144799999998</v>
      </c>
    </row>
    <row r="19593" spans="2:11" x14ac:dyDescent="0.2">
      <c r="B19593" s="21" t="str">
        <f t="shared" si="305"/>
        <v>St. CatharinesWind2095RCP8.5</v>
      </c>
      <c r="C19593" t="s">
        <v>445</v>
      </c>
      <c r="D19593" t="s">
        <v>1</v>
      </c>
      <c r="E19593" s="144" t="s">
        <v>191</v>
      </c>
      <c r="F19593" s="144">
        <v>2095</v>
      </c>
      <c r="G19593" s="147">
        <v>90.470853183036411</v>
      </c>
      <c r="H19593" s="147">
        <v>98.199071999999987</v>
      </c>
      <c r="I19593" s="147">
        <v>106.539</v>
      </c>
      <c r="J19593" s="147">
        <v>114.68431199999999</v>
      </c>
      <c r="K19593" s="147">
        <v>122.86144799999998</v>
      </c>
    </row>
    <row r="19594" spans="2:11" x14ac:dyDescent="0.2">
      <c r="B19594" s="21" t="str">
        <f t="shared" si="305"/>
        <v>St. CatharinesWind2100RCP8.5</v>
      </c>
      <c r="C19594" t="s">
        <v>445</v>
      </c>
      <c r="D19594" t="s">
        <v>1</v>
      </c>
      <c r="E19594" s="144" t="s">
        <v>191</v>
      </c>
      <c r="F19594" s="144">
        <v>2100</v>
      </c>
      <c r="G19594" s="147">
        <v>90.470853183036411</v>
      </c>
      <c r="H19594" s="147">
        <v>98.199071999999987</v>
      </c>
      <c r="I19594" s="147">
        <v>106.539</v>
      </c>
      <c r="J19594" s="147">
        <v>114.68431199999999</v>
      </c>
      <c r="K19594" s="147">
        <v>122.86144799999998</v>
      </c>
    </row>
    <row r="19595" spans="2:11" x14ac:dyDescent="0.2">
      <c r="B19595" s="21" t="str">
        <f t="shared" si="305"/>
        <v>St. Mary'sIce Accretion2023RCP4.5</v>
      </c>
      <c r="C19595" t="s">
        <v>446</v>
      </c>
      <c r="D19595" t="s">
        <v>486</v>
      </c>
      <c r="E19595" s="144" t="s">
        <v>193</v>
      </c>
      <c r="F19595" s="144">
        <v>2023</v>
      </c>
      <c r="G19595" s="147">
        <v>17.117814450310661</v>
      </c>
      <c r="H19595" s="147">
        <v>20.521750000000001</v>
      </c>
      <c r="I19595" s="147">
        <v>24.8</v>
      </c>
      <c r="J19595" s="147">
        <v>28.080499999999997</v>
      </c>
      <c r="K19595" s="147">
        <v>31.342500000000001</v>
      </c>
    </row>
    <row r="19596" spans="2:11" x14ac:dyDescent="0.2">
      <c r="B19596" s="21" t="str">
        <f t="shared" ref="B19596:B19659" si="306">C19596&amp;D19596&amp;F19596&amp;E19596</f>
        <v>St. Mary'sIce Accretion2025RCP4.5</v>
      </c>
      <c r="C19596" t="s">
        <v>446</v>
      </c>
      <c r="D19596" t="s">
        <v>486</v>
      </c>
      <c r="E19596" s="144" t="s">
        <v>193</v>
      </c>
      <c r="F19596" s="144">
        <v>2025</v>
      </c>
      <c r="G19596" s="147">
        <v>17.135210603207319</v>
      </c>
      <c r="H19596" s="147">
        <v>20.556333333333335</v>
      </c>
      <c r="I19596" s="147">
        <v>24.862500000000001</v>
      </c>
      <c r="J19596" s="147">
        <v>28.160541666666663</v>
      </c>
      <c r="K19596" s="147">
        <v>31.442250000000001</v>
      </c>
    </row>
    <row r="19597" spans="2:11" x14ac:dyDescent="0.2">
      <c r="B19597" s="21" t="str">
        <f t="shared" si="306"/>
        <v>St. Mary'sIce Accretion2030RCP4.5</v>
      </c>
      <c r="C19597" t="s">
        <v>446</v>
      </c>
      <c r="D19597" t="s">
        <v>486</v>
      </c>
      <c r="E19597" s="144" t="s">
        <v>193</v>
      </c>
      <c r="F19597" s="144">
        <v>2030</v>
      </c>
      <c r="G19597" s="147">
        <v>17.152606756103975</v>
      </c>
      <c r="H19597" s="147">
        <v>20.590916666666669</v>
      </c>
      <c r="I19597" s="147">
        <v>24.925000000000001</v>
      </c>
      <c r="J19597" s="147">
        <v>28.24058333333333</v>
      </c>
      <c r="K19597" s="147">
        <v>31.542000000000002</v>
      </c>
    </row>
    <row r="19598" spans="2:11" x14ac:dyDescent="0.2">
      <c r="B19598" s="21" t="str">
        <f t="shared" si="306"/>
        <v>St. Mary'sIce Accretion2035RCP4.5</v>
      </c>
      <c r="C19598" t="s">
        <v>446</v>
      </c>
      <c r="D19598" t="s">
        <v>486</v>
      </c>
      <c r="E19598" s="144" t="s">
        <v>193</v>
      </c>
      <c r="F19598" s="144">
        <v>2035</v>
      </c>
      <c r="G19598" s="147">
        <v>17.17000290900063</v>
      </c>
      <c r="H19598" s="147">
        <v>20.625500000000002</v>
      </c>
      <c r="I19598" s="147">
        <v>24.987499999999997</v>
      </c>
      <c r="J19598" s="147">
        <v>28.320624999999996</v>
      </c>
      <c r="K19598" s="147">
        <v>31.641750000000002</v>
      </c>
    </row>
    <row r="19599" spans="2:11" x14ac:dyDescent="0.2">
      <c r="B19599" s="21" t="str">
        <f t="shared" si="306"/>
        <v>St. Mary'sIce Accretion2040RCP4.5</v>
      </c>
      <c r="C19599" t="s">
        <v>446</v>
      </c>
      <c r="D19599" t="s">
        <v>486</v>
      </c>
      <c r="E19599" s="144" t="s">
        <v>193</v>
      </c>
      <c r="F19599" s="144">
        <v>2040</v>
      </c>
      <c r="G19599" s="147">
        <v>17.187399061897288</v>
      </c>
      <c r="H19599" s="147">
        <v>20.660083333333333</v>
      </c>
      <c r="I19599" s="147">
        <v>25.049999999999997</v>
      </c>
      <c r="J19599" s="147">
        <v>28.400666666666663</v>
      </c>
      <c r="K19599" s="147">
        <v>31.741499999999998</v>
      </c>
    </row>
    <row r="19600" spans="2:11" x14ac:dyDescent="0.2">
      <c r="B19600" s="21" t="str">
        <f t="shared" si="306"/>
        <v>St. Mary'sIce Accretion2045RCP4.5</v>
      </c>
      <c r="C19600" t="s">
        <v>446</v>
      </c>
      <c r="D19600" t="s">
        <v>486</v>
      </c>
      <c r="E19600" s="144" t="s">
        <v>193</v>
      </c>
      <c r="F19600" s="144">
        <v>2045</v>
      </c>
      <c r="G19600" s="147">
        <v>17.204795214793947</v>
      </c>
      <c r="H19600" s="147">
        <v>20.694666666666667</v>
      </c>
      <c r="I19600" s="147">
        <v>25.112499999999997</v>
      </c>
      <c r="J19600" s="147">
        <v>28.480708333333329</v>
      </c>
      <c r="K19600" s="147">
        <v>31.841249999999999</v>
      </c>
    </row>
    <row r="19601" spans="2:11" x14ac:dyDescent="0.2">
      <c r="B19601" s="21" t="str">
        <f t="shared" si="306"/>
        <v>St. Mary'sIce Accretion2050RCP4.5</v>
      </c>
      <c r="C19601" t="s">
        <v>446</v>
      </c>
      <c r="D19601" t="s">
        <v>486</v>
      </c>
      <c r="E19601" s="144" t="s">
        <v>193</v>
      </c>
      <c r="F19601" s="144">
        <v>2050</v>
      </c>
      <c r="G19601" s="147">
        <v>17.152606756103975</v>
      </c>
      <c r="H19601" s="147">
        <v>20.679449999999999</v>
      </c>
      <c r="I19601" s="147">
        <v>25.144999999999996</v>
      </c>
      <c r="J19601" s="147">
        <v>28.543799999999994</v>
      </c>
      <c r="K19601" s="147">
        <v>31.940999999999999</v>
      </c>
    </row>
    <row r="19602" spans="2:11" x14ac:dyDescent="0.2">
      <c r="B19602" s="21" t="str">
        <f t="shared" si="306"/>
        <v>St. Mary'sIce Accretion2055RCP4.5</v>
      </c>
      <c r="C19602" t="s">
        <v>446</v>
      </c>
      <c r="D19602" t="s">
        <v>486</v>
      </c>
      <c r="E19602" s="144" t="s">
        <v>193</v>
      </c>
      <c r="F19602" s="144">
        <v>2055</v>
      </c>
      <c r="G19602" s="147">
        <v>17.083022144517344</v>
      </c>
      <c r="H19602" s="147">
        <v>20.629649999999998</v>
      </c>
      <c r="I19602" s="147">
        <v>25.114999999999998</v>
      </c>
      <c r="J19602" s="147">
        <v>28.526849999999996</v>
      </c>
      <c r="K19602" s="147">
        <v>31.940999999999999</v>
      </c>
    </row>
    <row r="19603" spans="2:11" x14ac:dyDescent="0.2">
      <c r="B19603" s="21" t="str">
        <f t="shared" si="306"/>
        <v>St. Mary'sIce Accretion2060RCP4.5</v>
      </c>
      <c r="C19603" t="s">
        <v>446</v>
      </c>
      <c r="D19603" t="s">
        <v>486</v>
      </c>
      <c r="E19603" s="144" t="s">
        <v>193</v>
      </c>
      <c r="F19603" s="144">
        <v>2060</v>
      </c>
      <c r="G19603" s="147">
        <v>17.013437532930716</v>
      </c>
      <c r="H19603" s="147">
        <v>20.57985</v>
      </c>
      <c r="I19603" s="147">
        <v>25.084999999999997</v>
      </c>
      <c r="J19603" s="147">
        <v>28.509899999999995</v>
      </c>
      <c r="K19603" s="147">
        <v>31.940999999999999</v>
      </c>
    </row>
    <row r="19604" spans="2:11" x14ac:dyDescent="0.2">
      <c r="B19604" s="21" t="str">
        <f t="shared" si="306"/>
        <v>St. Mary'sIce Accretion2065RCP4.5</v>
      </c>
      <c r="C19604" t="s">
        <v>446</v>
      </c>
      <c r="D19604" t="s">
        <v>486</v>
      </c>
      <c r="E19604" s="144" t="s">
        <v>193</v>
      </c>
      <c r="F19604" s="144">
        <v>2065</v>
      </c>
      <c r="G19604" s="147">
        <v>16.943852921344085</v>
      </c>
      <c r="H19604" s="147">
        <v>20.530049999999999</v>
      </c>
      <c r="I19604" s="147">
        <v>25.055</v>
      </c>
      <c r="J19604" s="147">
        <v>28.492949999999997</v>
      </c>
      <c r="K19604" s="147">
        <v>31.940999999999999</v>
      </c>
    </row>
    <row r="19605" spans="2:11" x14ac:dyDescent="0.2">
      <c r="B19605" s="21" t="str">
        <f t="shared" si="306"/>
        <v>St. Mary'sIce Accretion2070RCP4.5</v>
      </c>
      <c r="C19605" t="s">
        <v>446</v>
      </c>
      <c r="D19605" t="s">
        <v>486</v>
      </c>
      <c r="E19605" s="144" t="s">
        <v>193</v>
      </c>
      <c r="F19605" s="144">
        <v>2070</v>
      </c>
      <c r="G19605" s="147">
        <v>16.874268309757458</v>
      </c>
      <c r="H19605" s="147">
        <v>20.480249999999998</v>
      </c>
      <c r="I19605" s="147">
        <v>25.024999999999999</v>
      </c>
      <c r="J19605" s="147">
        <v>28.475999999999996</v>
      </c>
      <c r="K19605" s="147">
        <v>31.940999999999999</v>
      </c>
    </row>
    <row r="19606" spans="2:11" x14ac:dyDescent="0.2">
      <c r="B19606" s="21" t="str">
        <f t="shared" si="306"/>
        <v>St. Mary'sIce Accretion2075RCP4.5</v>
      </c>
      <c r="C19606" t="s">
        <v>446</v>
      </c>
      <c r="D19606" t="s">
        <v>486</v>
      </c>
      <c r="E19606" s="144" t="s">
        <v>193</v>
      </c>
      <c r="F19606" s="144">
        <v>2075</v>
      </c>
      <c r="G19606" s="147">
        <v>16.842375362780253</v>
      </c>
      <c r="H19606" s="147">
        <v>20.466416666666664</v>
      </c>
      <c r="I19606" s="147">
        <v>25.037499999999998</v>
      </c>
      <c r="J19606" s="147">
        <v>28.504249999999995</v>
      </c>
      <c r="K19606" s="147">
        <v>31.988250000000001</v>
      </c>
    </row>
    <row r="19607" spans="2:11" x14ac:dyDescent="0.2">
      <c r="B19607" s="21" t="str">
        <f t="shared" si="306"/>
        <v>St. Mary'sIce Accretion2080RCP4.5</v>
      </c>
      <c r="C19607" t="s">
        <v>446</v>
      </c>
      <c r="D19607" t="s">
        <v>486</v>
      </c>
      <c r="E19607" s="144" t="s">
        <v>193</v>
      </c>
      <c r="F19607" s="144">
        <v>2080</v>
      </c>
      <c r="G19607" s="147">
        <v>16.810482415803047</v>
      </c>
      <c r="H19607" s="147">
        <v>20.452583333333333</v>
      </c>
      <c r="I19607" s="147">
        <v>25.05</v>
      </c>
      <c r="J19607" s="147">
        <v>28.532499999999995</v>
      </c>
      <c r="K19607" s="147">
        <v>32.035499999999999</v>
      </c>
    </row>
    <row r="19608" spans="2:11" x14ac:dyDescent="0.2">
      <c r="B19608" s="21" t="str">
        <f t="shared" si="306"/>
        <v>St. Mary'sIce Accretion2085RCP4.5</v>
      </c>
      <c r="C19608" t="s">
        <v>446</v>
      </c>
      <c r="D19608" t="s">
        <v>486</v>
      </c>
      <c r="E19608" s="144" t="s">
        <v>193</v>
      </c>
      <c r="F19608" s="144">
        <v>2085</v>
      </c>
      <c r="G19608" s="147">
        <v>16.778589468825842</v>
      </c>
      <c r="H19608" s="147">
        <v>20.438749999999999</v>
      </c>
      <c r="I19608" s="147">
        <v>25.0625</v>
      </c>
      <c r="J19608" s="147">
        <v>28.560749999999999</v>
      </c>
      <c r="K19608" s="147">
        <v>32.082749999999997</v>
      </c>
    </row>
    <row r="19609" spans="2:11" x14ac:dyDescent="0.2">
      <c r="B19609" s="21" t="str">
        <f t="shared" si="306"/>
        <v>St. Mary'sIce Accretion2090RCP4.5</v>
      </c>
      <c r="C19609" t="s">
        <v>446</v>
      </c>
      <c r="D19609" t="s">
        <v>486</v>
      </c>
      <c r="E19609" s="144" t="s">
        <v>193</v>
      </c>
      <c r="F19609" s="144">
        <v>2090</v>
      </c>
      <c r="G19609" s="147">
        <v>16.746696521848641</v>
      </c>
      <c r="H19609" s="147">
        <v>20.424916666666665</v>
      </c>
      <c r="I19609" s="147">
        <v>25.074999999999999</v>
      </c>
      <c r="J19609" s="147">
        <v>28.588999999999999</v>
      </c>
      <c r="K19609" s="147">
        <v>32.129999999999995</v>
      </c>
    </row>
    <row r="19610" spans="2:11" x14ac:dyDescent="0.2">
      <c r="B19610" s="21" t="str">
        <f t="shared" si="306"/>
        <v>St. Mary'sIce Accretion2095RCP4.5</v>
      </c>
      <c r="C19610" t="s">
        <v>446</v>
      </c>
      <c r="D19610" t="s">
        <v>486</v>
      </c>
      <c r="E19610" s="144" t="s">
        <v>193</v>
      </c>
      <c r="F19610" s="144">
        <v>2095</v>
      </c>
      <c r="G19610" s="147">
        <v>16.714803574871436</v>
      </c>
      <c r="H19610" s="147">
        <v>20.411083333333334</v>
      </c>
      <c r="I19610" s="147">
        <v>25.087500000000002</v>
      </c>
      <c r="J19610" s="147">
        <v>28.617249999999999</v>
      </c>
      <c r="K19610" s="147">
        <v>32.177250000000001</v>
      </c>
    </row>
    <row r="19611" spans="2:11" x14ac:dyDescent="0.2">
      <c r="B19611" s="21" t="str">
        <f t="shared" si="306"/>
        <v>St. Mary'sIce Accretion2100RCP4.5</v>
      </c>
      <c r="C19611" t="s">
        <v>446</v>
      </c>
      <c r="D19611" t="s">
        <v>486</v>
      </c>
      <c r="E19611" s="144" t="s">
        <v>193</v>
      </c>
      <c r="F19611" s="144">
        <v>2100</v>
      </c>
      <c r="G19611" s="147">
        <v>16.682910627894231</v>
      </c>
      <c r="H19611" s="147">
        <v>20.39725</v>
      </c>
      <c r="I19611" s="147">
        <v>25.1</v>
      </c>
      <c r="J19611" s="147">
        <v>28.645499999999998</v>
      </c>
      <c r="K19611" s="147">
        <v>32.224499999999999</v>
      </c>
    </row>
    <row r="19612" spans="2:11" x14ac:dyDescent="0.2">
      <c r="B19612" s="21" t="str">
        <f t="shared" si="306"/>
        <v>St. Mary'sIce Accretion2023RCP6.0</v>
      </c>
      <c r="C19612" t="s">
        <v>446</v>
      </c>
      <c r="D19612" t="s">
        <v>486</v>
      </c>
      <c r="E19612" s="144" t="s">
        <v>192</v>
      </c>
      <c r="F19612" s="144">
        <v>2023</v>
      </c>
      <c r="G19612" s="147">
        <v>17.117814450310661</v>
      </c>
      <c r="H19612" s="147">
        <v>20.521750000000001</v>
      </c>
      <c r="I19612" s="147">
        <v>24.8</v>
      </c>
      <c r="J19612" s="147">
        <v>28.080499999999997</v>
      </c>
      <c r="K19612" s="147">
        <v>31.342500000000001</v>
      </c>
    </row>
    <row r="19613" spans="2:11" x14ac:dyDescent="0.2">
      <c r="B19613" s="21" t="str">
        <f t="shared" si="306"/>
        <v>St. Mary'sIce Accretion2025RCP6.0</v>
      </c>
      <c r="C19613" t="s">
        <v>446</v>
      </c>
      <c r="D19613" t="s">
        <v>486</v>
      </c>
      <c r="E19613" s="144" t="s">
        <v>192</v>
      </c>
      <c r="F19613" s="144">
        <v>2025</v>
      </c>
      <c r="G19613" s="147">
        <v>17.135210603207319</v>
      </c>
      <c r="H19613" s="147">
        <v>20.556333333333335</v>
      </c>
      <c r="I19613" s="147">
        <v>24.862500000000001</v>
      </c>
      <c r="J19613" s="147">
        <v>28.160541666666663</v>
      </c>
      <c r="K19613" s="147">
        <v>31.442250000000001</v>
      </c>
    </row>
    <row r="19614" spans="2:11" x14ac:dyDescent="0.2">
      <c r="B19614" s="21" t="str">
        <f t="shared" si="306"/>
        <v>St. Mary'sIce Accretion2030RCP6.0</v>
      </c>
      <c r="C19614" t="s">
        <v>446</v>
      </c>
      <c r="D19614" t="s">
        <v>486</v>
      </c>
      <c r="E19614" s="144" t="s">
        <v>192</v>
      </c>
      <c r="F19614" s="144">
        <v>2030</v>
      </c>
      <c r="G19614" s="147">
        <v>17.152606756103975</v>
      </c>
      <c r="H19614" s="147">
        <v>20.590916666666669</v>
      </c>
      <c r="I19614" s="147">
        <v>24.925000000000001</v>
      </c>
      <c r="J19614" s="147">
        <v>28.24058333333333</v>
      </c>
      <c r="K19614" s="147">
        <v>31.542000000000002</v>
      </c>
    </row>
    <row r="19615" spans="2:11" x14ac:dyDescent="0.2">
      <c r="B19615" s="21" t="str">
        <f t="shared" si="306"/>
        <v>St. Mary'sIce Accretion2035RCP6.0</v>
      </c>
      <c r="C19615" t="s">
        <v>446</v>
      </c>
      <c r="D19615" t="s">
        <v>486</v>
      </c>
      <c r="E19615" s="144" t="s">
        <v>192</v>
      </c>
      <c r="F19615" s="144">
        <v>2035</v>
      </c>
      <c r="G19615" s="147">
        <v>17.17000290900063</v>
      </c>
      <c r="H19615" s="147">
        <v>20.625500000000002</v>
      </c>
      <c r="I19615" s="147">
        <v>24.987499999999997</v>
      </c>
      <c r="J19615" s="147">
        <v>28.320624999999996</v>
      </c>
      <c r="K19615" s="147">
        <v>31.641750000000002</v>
      </c>
    </row>
    <row r="19616" spans="2:11" x14ac:dyDescent="0.2">
      <c r="B19616" s="21" t="str">
        <f t="shared" si="306"/>
        <v>St. Mary'sIce Accretion2040RCP6.0</v>
      </c>
      <c r="C19616" t="s">
        <v>446</v>
      </c>
      <c r="D19616" t="s">
        <v>486</v>
      </c>
      <c r="E19616" s="144" t="s">
        <v>192</v>
      </c>
      <c r="F19616" s="144">
        <v>2040</v>
      </c>
      <c r="G19616" s="147">
        <v>17.187399061897288</v>
      </c>
      <c r="H19616" s="147">
        <v>20.660083333333333</v>
      </c>
      <c r="I19616" s="147">
        <v>25.049999999999997</v>
      </c>
      <c r="J19616" s="147">
        <v>28.400666666666663</v>
      </c>
      <c r="K19616" s="147">
        <v>31.741499999999998</v>
      </c>
    </row>
    <row r="19617" spans="2:11" x14ac:dyDescent="0.2">
      <c r="B19617" s="21" t="str">
        <f t="shared" si="306"/>
        <v>St. Mary'sIce Accretion2045RCP6.0</v>
      </c>
      <c r="C19617" t="s">
        <v>446</v>
      </c>
      <c r="D19617" t="s">
        <v>486</v>
      </c>
      <c r="E19617" s="144" t="s">
        <v>192</v>
      </c>
      <c r="F19617" s="144">
        <v>2045</v>
      </c>
      <c r="G19617" s="147">
        <v>17.204795214793947</v>
      </c>
      <c r="H19617" s="147">
        <v>20.694666666666667</v>
      </c>
      <c r="I19617" s="147">
        <v>25.112499999999997</v>
      </c>
      <c r="J19617" s="147">
        <v>28.480708333333329</v>
      </c>
      <c r="K19617" s="147">
        <v>31.841249999999999</v>
      </c>
    </row>
    <row r="19618" spans="2:11" x14ac:dyDescent="0.2">
      <c r="B19618" s="21" t="str">
        <f t="shared" si="306"/>
        <v>St. Mary'sIce Accretion2050RCP6.0</v>
      </c>
      <c r="C19618" t="s">
        <v>446</v>
      </c>
      <c r="D19618" t="s">
        <v>486</v>
      </c>
      <c r="E19618" s="144" t="s">
        <v>192</v>
      </c>
      <c r="F19618" s="144">
        <v>2050</v>
      </c>
      <c r="G19618" s="147">
        <v>17.152606756103975</v>
      </c>
      <c r="H19618" s="147">
        <v>20.679449999999999</v>
      </c>
      <c r="I19618" s="147">
        <v>25.144999999999996</v>
      </c>
      <c r="J19618" s="147">
        <v>28.543799999999994</v>
      </c>
      <c r="K19618" s="147">
        <v>31.940999999999999</v>
      </c>
    </row>
    <row r="19619" spans="2:11" x14ac:dyDescent="0.2">
      <c r="B19619" s="21" t="str">
        <f t="shared" si="306"/>
        <v>St. Mary'sIce Accretion2055RCP6.0</v>
      </c>
      <c r="C19619" t="s">
        <v>446</v>
      </c>
      <c r="D19619" t="s">
        <v>486</v>
      </c>
      <c r="E19619" s="144" t="s">
        <v>192</v>
      </c>
      <c r="F19619" s="144">
        <v>2055</v>
      </c>
      <c r="G19619" s="147">
        <v>17.083022144517344</v>
      </c>
      <c r="H19619" s="147">
        <v>20.629649999999998</v>
      </c>
      <c r="I19619" s="147">
        <v>25.114999999999998</v>
      </c>
      <c r="J19619" s="147">
        <v>28.526849999999996</v>
      </c>
      <c r="K19619" s="147">
        <v>31.940999999999999</v>
      </c>
    </row>
    <row r="19620" spans="2:11" x14ac:dyDescent="0.2">
      <c r="B19620" s="21" t="str">
        <f t="shared" si="306"/>
        <v>St. Mary'sIce Accretion2060RCP6.0</v>
      </c>
      <c r="C19620" t="s">
        <v>446</v>
      </c>
      <c r="D19620" t="s">
        <v>486</v>
      </c>
      <c r="E19620" s="144" t="s">
        <v>192</v>
      </c>
      <c r="F19620" s="144">
        <v>2060</v>
      </c>
      <c r="G19620" s="147">
        <v>17.013437532930716</v>
      </c>
      <c r="H19620" s="147">
        <v>20.57985</v>
      </c>
      <c r="I19620" s="147">
        <v>25.084999999999997</v>
      </c>
      <c r="J19620" s="147">
        <v>28.509899999999995</v>
      </c>
      <c r="K19620" s="147">
        <v>31.940999999999999</v>
      </c>
    </row>
    <row r="19621" spans="2:11" x14ac:dyDescent="0.2">
      <c r="B19621" s="21" t="str">
        <f t="shared" si="306"/>
        <v>St. Mary'sIce Accretion2065RCP6.0</v>
      </c>
      <c r="C19621" t="s">
        <v>446</v>
      </c>
      <c r="D19621" t="s">
        <v>486</v>
      </c>
      <c r="E19621" s="144" t="s">
        <v>192</v>
      </c>
      <c r="F19621" s="144">
        <v>2065</v>
      </c>
      <c r="G19621" s="147">
        <v>16.943852921344085</v>
      </c>
      <c r="H19621" s="147">
        <v>20.530049999999999</v>
      </c>
      <c r="I19621" s="147">
        <v>25.055</v>
      </c>
      <c r="J19621" s="147">
        <v>28.492949999999997</v>
      </c>
      <c r="K19621" s="147">
        <v>31.940999999999999</v>
      </c>
    </row>
    <row r="19622" spans="2:11" x14ac:dyDescent="0.2">
      <c r="B19622" s="21" t="str">
        <f t="shared" si="306"/>
        <v>St. Mary'sIce Accretion2070RCP6.0</v>
      </c>
      <c r="C19622" t="s">
        <v>446</v>
      </c>
      <c r="D19622" t="s">
        <v>486</v>
      </c>
      <c r="E19622" s="144" t="s">
        <v>192</v>
      </c>
      <c r="F19622" s="144">
        <v>2070</v>
      </c>
      <c r="G19622" s="147">
        <v>16.874268309757458</v>
      </c>
      <c r="H19622" s="147">
        <v>20.480249999999998</v>
      </c>
      <c r="I19622" s="147">
        <v>25.024999999999999</v>
      </c>
      <c r="J19622" s="147">
        <v>28.475999999999996</v>
      </c>
      <c r="K19622" s="147">
        <v>31.940999999999999</v>
      </c>
    </row>
    <row r="19623" spans="2:11" x14ac:dyDescent="0.2">
      <c r="B19623" s="21" t="str">
        <f t="shared" si="306"/>
        <v>St. Mary'sIce Accretion2075RCP6.0</v>
      </c>
      <c r="C19623" t="s">
        <v>446</v>
      </c>
      <c r="D19623" t="s">
        <v>486</v>
      </c>
      <c r="E19623" s="144" t="s">
        <v>192</v>
      </c>
      <c r="F19623" s="144">
        <v>2075</v>
      </c>
      <c r="G19623" s="147">
        <v>16.826428889291652</v>
      </c>
      <c r="H19623" s="147">
        <v>20.459499999999998</v>
      </c>
      <c r="I19623" s="147">
        <v>25.043749999999999</v>
      </c>
      <c r="J19623" s="147">
        <v>28.518374999999995</v>
      </c>
      <c r="K19623" s="147">
        <v>32.011874999999996</v>
      </c>
    </row>
    <row r="19624" spans="2:11" x14ac:dyDescent="0.2">
      <c r="B19624" s="21" t="str">
        <f t="shared" si="306"/>
        <v>St. Mary'sIce Accretion2080RCP6.0</v>
      </c>
      <c r="C19624" t="s">
        <v>446</v>
      </c>
      <c r="D19624" t="s">
        <v>486</v>
      </c>
      <c r="E19624" s="144" t="s">
        <v>192</v>
      </c>
      <c r="F19624" s="144">
        <v>2080</v>
      </c>
      <c r="G19624" s="147">
        <v>16.778589468825842</v>
      </c>
      <c r="H19624" s="147">
        <v>20.438749999999999</v>
      </c>
      <c r="I19624" s="147">
        <v>25.0625</v>
      </c>
      <c r="J19624" s="147">
        <v>28.560749999999999</v>
      </c>
      <c r="K19624" s="147">
        <v>32.082749999999997</v>
      </c>
    </row>
    <row r="19625" spans="2:11" x14ac:dyDescent="0.2">
      <c r="B19625" s="21" t="str">
        <f t="shared" si="306"/>
        <v>St. Mary'sIce Accretion2085RCP6.0</v>
      </c>
      <c r="C19625" t="s">
        <v>446</v>
      </c>
      <c r="D19625" t="s">
        <v>486</v>
      </c>
      <c r="E19625" s="144" t="s">
        <v>192</v>
      </c>
      <c r="F19625" s="144">
        <v>2085</v>
      </c>
      <c r="G19625" s="147">
        <v>16.730750048360036</v>
      </c>
      <c r="H19625" s="147">
        <v>20.417999999999999</v>
      </c>
      <c r="I19625" s="147">
        <v>25.081250000000001</v>
      </c>
      <c r="J19625" s="147">
        <v>28.603124999999999</v>
      </c>
      <c r="K19625" s="147">
        <v>32.153624999999998</v>
      </c>
    </row>
    <row r="19626" spans="2:11" x14ac:dyDescent="0.2">
      <c r="B19626" s="21" t="str">
        <f t="shared" si="306"/>
        <v>St. Mary'sIce Accretion2090RCP6.0</v>
      </c>
      <c r="C19626" t="s">
        <v>446</v>
      </c>
      <c r="D19626" t="s">
        <v>486</v>
      </c>
      <c r="E19626" s="144" t="s">
        <v>192</v>
      </c>
      <c r="F19626" s="144">
        <v>2090</v>
      </c>
      <c r="G19626" s="147">
        <v>16.474156793134345</v>
      </c>
      <c r="H19626" s="147">
        <v>20.18975</v>
      </c>
      <c r="I19626" s="147">
        <v>24.883333333333333</v>
      </c>
      <c r="J19626" s="147">
        <v>28.428916666666666</v>
      </c>
      <c r="K19626" s="147">
        <v>31.993499999999997</v>
      </c>
    </row>
    <row r="19627" spans="2:11" x14ac:dyDescent="0.2">
      <c r="B19627" s="21" t="str">
        <f t="shared" si="306"/>
        <v>St. Mary'sIce Accretion2095RCP6.0</v>
      </c>
      <c r="C19627" t="s">
        <v>446</v>
      </c>
      <c r="D19627" t="s">
        <v>486</v>
      </c>
      <c r="E19627" s="144" t="s">
        <v>192</v>
      </c>
      <c r="F19627" s="144">
        <v>2095</v>
      </c>
      <c r="G19627" s="147">
        <v>16.265402958374459</v>
      </c>
      <c r="H19627" s="147">
        <v>19.982249999999997</v>
      </c>
      <c r="I19627" s="147">
        <v>24.666666666666668</v>
      </c>
      <c r="J19627" s="147">
        <v>28.21233333333333</v>
      </c>
      <c r="K19627" s="147">
        <v>31.762499999999999</v>
      </c>
    </row>
    <row r="19628" spans="2:11" x14ac:dyDescent="0.2">
      <c r="B19628" s="21" t="str">
        <f t="shared" si="306"/>
        <v>St. Mary'sIce Accretion2100RCP6.0</v>
      </c>
      <c r="C19628" t="s">
        <v>446</v>
      </c>
      <c r="D19628" t="s">
        <v>486</v>
      </c>
      <c r="E19628" s="144" t="s">
        <v>192</v>
      </c>
      <c r="F19628" s="144">
        <v>2100</v>
      </c>
      <c r="G19628" s="147">
        <v>16.056649123614573</v>
      </c>
      <c r="H19628" s="147">
        <v>19.774749999999997</v>
      </c>
      <c r="I19628" s="147">
        <v>24.45</v>
      </c>
      <c r="J19628" s="147">
        <v>27.995749999999997</v>
      </c>
      <c r="K19628" s="147">
        <v>31.531499999999998</v>
      </c>
    </row>
    <row r="19629" spans="2:11" x14ac:dyDescent="0.2">
      <c r="B19629" s="21" t="str">
        <f t="shared" si="306"/>
        <v>St. Mary'sIce Accretion2023RCP8.5</v>
      </c>
      <c r="C19629" t="s">
        <v>446</v>
      </c>
      <c r="D19629" t="s">
        <v>486</v>
      </c>
      <c r="E19629" s="144" t="s">
        <v>191</v>
      </c>
      <c r="F19629" s="144">
        <v>2023</v>
      </c>
      <c r="G19629" s="147">
        <v>17.117814450310661</v>
      </c>
      <c r="H19629" s="147">
        <v>20.521750000000001</v>
      </c>
      <c r="I19629" s="147">
        <v>24.8</v>
      </c>
      <c r="J19629" s="147">
        <v>28.080499999999997</v>
      </c>
      <c r="K19629" s="147">
        <v>31.342500000000001</v>
      </c>
    </row>
    <row r="19630" spans="2:11" x14ac:dyDescent="0.2">
      <c r="B19630" s="21" t="str">
        <f t="shared" si="306"/>
        <v>St. Mary'sIce Accretion2025RCP8.5</v>
      </c>
      <c r="C19630" t="s">
        <v>446</v>
      </c>
      <c r="D19630" t="s">
        <v>486</v>
      </c>
      <c r="E19630" s="144" t="s">
        <v>191</v>
      </c>
      <c r="F19630" s="144">
        <v>2025</v>
      </c>
      <c r="G19630" s="147">
        <v>17.152606756103975</v>
      </c>
      <c r="H19630" s="147">
        <v>20.590916666666669</v>
      </c>
      <c r="I19630" s="147">
        <v>24.925000000000001</v>
      </c>
      <c r="J19630" s="147">
        <v>28.24058333333333</v>
      </c>
      <c r="K19630" s="147">
        <v>31.542000000000002</v>
      </c>
    </row>
    <row r="19631" spans="2:11" x14ac:dyDescent="0.2">
      <c r="B19631" s="21" t="str">
        <f t="shared" si="306"/>
        <v>St. Mary'sIce Accretion2030RCP8.5</v>
      </c>
      <c r="C19631" t="s">
        <v>446</v>
      </c>
      <c r="D19631" t="s">
        <v>486</v>
      </c>
      <c r="E19631" s="144" t="s">
        <v>191</v>
      </c>
      <c r="F19631" s="144">
        <v>2030</v>
      </c>
      <c r="G19631" s="147">
        <v>17.187399061897288</v>
      </c>
      <c r="H19631" s="147">
        <v>20.660083333333333</v>
      </c>
      <c r="I19631" s="147">
        <v>25.049999999999997</v>
      </c>
      <c r="J19631" s="147">
        <v>28.400666666666663</v>
      </c>
      <c r="K19631" s="147">
        <v>31.741499999999998</v>
      </c>
    </row>
    <row r="19632" spans="2:11" x14ac:dyDescent="0.2">
      <c r="B19632" s="21" t="str">
        <f t="shared" si="306"/>
        <v>St. Mary'sIce Accretion2035RCP8.5</v>
      </c>
      <c r="C19632" t="s">
        <v>446</v>
      </c>
      <c r="D19632" t="s">
        <v>486</v>
      </c>
      <c r="E19632" s="144" t="s">
        <v>191</v>
      </c>
      <c r="F19632" s="144">
        <v>2035</v>
      </c>
      <c r="G19632" s="147">
        <v>17.222191367690602</v>
      </c>
      <c r="H19632" s="147">
        <v>20.72925</v>
      </c>
      <c r="I19632" s="147">
        <v>25.174999999999997</v>
      </c>
      <c r="J19632" s="147">
        <v>28.560749999999995</v>
      </c>
      <c r="K19632" s="147">
        <v>31.940999999999999</v>
      </c>
    </row>
    <row r="19633" spans="2:11" x14ac:dyDescent="0.2">
      <c r="B19633" s="21" t="str">
        <f t="shared" si="306"/>
        <v>St. Mary'sIce Accretion2040RCP8.5</v>
      </c>
      <c r="C19633" t="s">
        <v>446</v>
      </c>
      <c r="D19633" t="s">
        <v>486</v>
      </c>
      <c r="E19633" s="144" t="s">
        <v>191</v>
      </c>
      <c r="F19633" s="144">
        <v>2040</v>
      </c>
      <c r="G19633" s="147">
        <v>17.106217015046219</v>
      </c>
      <c r="H19633" s="147">
        <v>20.646249999999998</v>
      </c>
      <c r="I19633" s="147">
        <v>25.124999999999996</v>
      </c>
      <c r="J19633" s="147">
        <v>28.532499999999995</v>
      </c>
      <c r="K19633" s="147">
        <v>31.940999999999999</v>
      </c>
    </row>
    <row r="19634" spans="2:11" x14ac:dyDescent="0.2">
      <c r="B19634" s="21" t="str">
        <f t="shared" si="306"/>
        <v>St. Mary'sIce Accretion2045RCP8.5</v>
      </c>
      <c r="C19634" t="s">
        <v>446</v>
      </c>
      <c r="D19634" t="s">
        <v>486</v>
      </c>
      <c r="E19634" s="144" t="s">
        <v>191</v>
      </c>
      <c r="F19634" s="144">
        <v>2045</v>
      </c>
      <c r="G19634" s="147">
        <v>16.99024266240184</v>
      </c>
      <c r="H19634" s="147">
        <v>20.56325</v>
      </c>
      <c r="I19634" s="147">
        <v>25.074999999999999</v>
      </c>
      <c r="J19634" s="147">
        <v>28.504249999999995</v>
      </c>
      <c r="K19634" s="147">
        <v>31.940999999999999</v>
      </c>
    </row>
    <row r="19635" spans="2:11" x14ac:dyDescent="0.2">
      <c r="B19635" s="21" t="str">
        <f t="shared" si="306"/>
        <v>St. Mary'sIce Accretion2050RCP8.5</v>
      </c>
      <c r="C19635" t="s">
        <v>446</v>
      </c>
      <c r="D19635" t="s">
        <v>486</v>
      </c>
      <c r="E19635" s="144" t="s">
        <v>191</v>
      </c>
      <c r="F19635" s="144">
        <v>2050</v>
      </c>
      <c r="G19635" s="147">
        <v>16.810482415803047</v>
      </c>
      <c r="H19635" s="147">
        <v>20.452583333333333</v>
      </c>
      <c r="I19635" s="147">
        <v>25.05</v>
      </c>
      <c r="J19635" s="147">
        <v>28.532499999999995</v>
      </c>
      <c r="K19635" s="147">
        <v>32.035499999999999</v>
      </c>
    </row>
    <row r="19636" spans="2:11" x14ac:dyDescent="0.2">
      <c r="B19636" s="21" t="str">
        <f t="shared" si="306"/>
        <v>St. Mary'sIce Accretion2055RCP8.5</v>
      </c>
      <c r="C19636" t="s">
        <v>446</v>
      </c>
      <c r="D19636" t="s">
        <v>486</v>
      </c>
      <c r="E19636" s="144" t="s">
        <v>191</v>
      </c>
      <c r="F19636" s="144">
        <v>2055</v>
      </c>
      <c r="G19636" s="147">
        <v>16.746696521848641</v>
      </c>
      <c r="H19636" s="147">
        <v>20.424916666666665</v>
      </c>
      <c r="I19636" s="147">
        <v>25.074999999999999</v>
      </c>
      <c r="J19636" s="147">
        <v>28.588999999999999</v>
      </c>
      <c r="K19636" s="147">
        <v>32.129999999999995</v>
      </c>
    </row>
    <row r="19637" spans="2:11" x14ac:dyDescent="0.2">
      <c r="B19637" s="21" t="str">
        <f t="shared" si="306"/>
        <v>St. Mary'sIce Accretion2060RCP8.5</v>
      </c>
      <c r="C19637" t="s">
        <v>446</v>
      </c>
      <c r="D19637" t="s">
        <v>486</v>
      </c>
      <c r="E19637" s="144" t="s">
        <v>191</v>
      </c>
      <c r="F19637" s="144">
        <v>2060</v>
      </c>
      <c r="G19637" s="147">
        <v>16.474156793134345</v>
      </c>
      <c r="H19637" s="147">
        <v>20.18975</v>
      </c>
      <c r="I19637" s="147">
        <v>24.883333333333333</v>
      </c>
      <c r="J19637" s="147">
        <v>28.428916666666666</v>
      </c>
      <c r="K19637" s="147">
        <v>31.993499999999997</v>
      </c>
    </row>
    <row r="19638" spans="2:11" x14ac:dyDescent="0.2">
      <c r="B19638" s="21" t="str">
        <f t="shared" si="306"/>
        <v>St. Mary'sIce Accretion2065RCP8.5</v>
      </c>
      <c r="C19638" t="s">
        <v>446</v>
      </c>
      <c r="D19638" t="s">
        <v>486</v>
      </c>
      <c r="E19638" s="144" t="s">
        <v>191</v>
      </c>
      <c r="F19638" s="144">
        <v>2065</v>
      </c>
      <c r="G19638" s="147">
        <v>16.265402958374459</v>
      </c>
      <c r="H19638" s="147">
        <v>19.982249999999997</v>
      </c>
      <c r="I19638" s="147">
        <v>24.666666666666668</v>
      </c>
      <c r="J19638" s="147">
        <v>28.21233333333333</v>
      </c>
      <c r="K19638" s="147">
        <v>31.762499999999999</v>
      </c>
    </row>
    <row r="19639" spans="2:11" x14ac:dyDescent="0.2">
      <c r="B19639" s="21" t="str">
        <f t="shared" si="306"/>
        <v>St. Mary'sIce Accretion2070RCP8.5</v>
      </c>
      <c r="C19639" t="s">
        <v>446</v>
      </c>
      <c r="D19639" t="s">
        <v>486</v>
      </c>
      <c r="E19639" s="144" t="s">
        <v>191</v>
      </c>
      <c r="F19639" s="144">
        <v>2070</v>
      </c>
      <c r="G19639" s="147">
        <v>15.679732477520334</v>
      </c>
      <c r="H19639" s="147">
        <v>19.352833333333333</v>
      </c>
      <c r="I19639" s="147">
        <v>23.975000000000001</v>
      </c>
      <c r="J19639" s="147">
        <v>27.477833333333329</v>
      </c>
      <c r="K19639" s="147">
        <v>30.964499999999997</v>
      </c>
    </row>
    <row r="19640" spans="2:11" x14ac:dyDescent="0.2">
      <c r="B19640" s="21" t="str">
        <f t="shared" si="306"/>
        <v>St. Mary'sIce Accretion2075RCP8.5</v>
      </c>
      <c r="C19640" t="s">
        <v>446</v>
      </c>
      <c r="D19640" t="s">
        <v>486</v>
      </c>
      <c r="E19640" s="144" t="s">
        <v>191</v>
      </c>
      <c r="F19640" s="144">
        <v>2075</v>
      </c>
      <c r="G19640" s="147">
        <v>15.302815831426095</v>
      </c>
      <c r="H19640" s="147">
        <v>18.930916666666665</v>
      </c>
      <c r="I19640" s="147">
        <v>23.5</v>
      </c>
      <c r="J19640" s="147">
        <v>26.959916666666665</v>
      </c>
      <c r="K19640" s="147">
        <v>30.397499999999997</v>
      </c>
    </row>
    <row r="19641" spans="2:11" x14ac:dyDescent="0.2">
      <c r="B19641" s="21" t="str">
        <f t="shared" si="306"/>
        <v>St. Mary'sIce Accretion2080RCP8.5</v>
      </c>
      <c r="C19641" t="s">
        <v>446</v>
      </c>
      <c r="D19641" t="s">
        <v>486</v>
      </c>
      <c r="E19641" s="144" t="s">
        <v>191</v>
      </c>
      <c r="F19641" s="144">
        <v>2080</v>
      </c>
      <c r="G19641" s="147">
        <v>14.925899185331856</v>
      </c>
      <c r="H19641" s="147">
        <v>18.509</v>
      </c>
      <c r="I19641" s="147">
        <v>23.025000000000002</v>
      </c>
      <c r="J19641" s="147">
        <v>26.441999999999997</v>
      </c>
      <c r="K19641" s="147">
        <v>29.830499999999997</v>
      </c>
    </row>
    <row r="19642" spans="2:11" x14ac:dyDescent="0.2">
      <c r="B19642" s="21" t="str">
        <f t="shared" si="306"/>
        <v>St. Mary'sIce Accretion2085RCP8.5</v>
      </c>
      <c r="C19642" t="s">
        <v>446</v>
      </c>
      <c r="D19642" t="s">
        <v>486</v>
      </c>
      <c r="E19642" s="144" t="s">
        <v>191</v>
      </c>
      <c r="F19642" s="144">
        <v>2085</v>
      </c>
      <c r="G19642" s="147">
        <v>14.143072304982283</v>
      </c>
      <c r="H19642" s="147">
        <v>17.585625</v>
      </c>
      <c r="I19642" s="147">
        <v>21.925000000000001</v>
      </c>
      <c r="J19642" s="147">
        <v>25.213124999999998</v>
      </c>
      <c r="K19642" s="147">
        <v>28.475999999999999</v>
      </c>
    </row>
    <row r="19643" spans="2:11" x14ac:dyDescent="0.2">
      <c r="B19643" s="21" t="str">
        <f t="shared" si="306"/>
        <v>St. Mary'sIce Accretion2090RCP8.5</v>
      </c>
      <c r="C19643" t="s">
        <v>446</v>
      </c>
      <c r="D19643" t="s">
        <v>486</v>
      </c>
      <c r="E19643" s="144" t="s">
        <v>191</v>
      </c>
      <c r="F19643" s="144">
        <v>2090</v>
      </c>
      <c r="G19643" s="147">
        <v>13.36024542463271</v>
      </c>
      <c r="H19643" s="147">
        <v>16.66225</v>
      </c>
      <c r="I19643" s="147">
        <v>20.824999999999999</v>
      </c>
      <c r="J19643" s="147">
        <v>23.984249999999996</v>
      </c>
      <c r="K19643" s="147">
        <v>27.121500000000001</v>
      </c>
    </row>
    <row r="19644" spans="2:11" x14ac:dyDescent="0.2">
      <c r="B19644" s="21" t="str">
        <f t="shared" si="306"/>
        <v>St. Mary'sIce Accretion2095RCP8.5</v>
      </c>
      <c r="C19644" t="s">
        <v>446</v>
      </c>
      <c r="D19644" t="s">
        <v>486</v>
      </c>
      <c r="E19644" s="144" t="s">
        <v>191</v>
      </c>
      <c r="F19644" s="144">
        <v>2095</v>
      </c>
      <c r="G19644" s="147">
        <v>13.36024542463271</v>
      </c>
      <c r="H19644" s="147">
        <v>16.66225</v>
      </c>
      <c r="I19644" s="147">
        <v>20.824999999999999</v>
      </c>
      <c r="J19644" s="147">
        <v>23.984249999999996</v>
      </c>
      <c r="K19644" s="147">
        <v>27.121500000000001</v>
      </c>
    </row>
    <row r="19645" spans="2:11" x14ac:dyDescent="0.2">
      <c r="B19645" s="21" t="str">
        <f t="shared" si="306"/>
        <v>St. Mary'sIce Accretion2100RCP8.5</v>
      </c>
      <c r="C19645" t="s">
        <v>446</v>
      </c>
      <c r="D19645" t="s">
        <v>486</v>
      </c>
      <c r="E19645" s="144" t="s">
        <v>191</v>
      </c>
      <c r="F19645" s="144">
        <v>2100</v>
      </c>
      <c r="G19645" s="147">
        <v>13.36024542463271</v>
      </c>
      <c r="H19645" s="147">
        <v>16.66225</v>
      </c>
      <c r="I19645" s="147">
        <v>20.824999999999999</v>
      </c>
      <c r="J19645" s="147">
        <v>23.984249999999996</v>
      </c>
      <c r="K19645" s="147">
        <v>27.121500000000001</v>
      </c>
    </row>
    <row r="19646" spans="2:11" x14ac:dyDescent="0.2">
      <c r="B19646" s="21" t="str">
        <f t="shared" si="306"/>
        <v>St. Mary'sWind2023RCP4.5</v>
      </c>
      <c r="C19646" t="s">
        <v>446</v>
      </c>
      <c r="D19646" t="s">
        <v>1</v>
      </c>
      <c r="E19646" s="144" t="s">
        <v>193</v>
      </c>
      <c r="F19646" s="144">
        <v>2023</v>
      </c>
      <c r="G19646" s="147">
        <v>85.53518763120087</v>
      </c>
      <c r="H19646" s="147">
        <v>92.297477999999998</v>
      </c>
      <c r="I19646" s="147">
        <v>99.460199999999986</v>
      </c>
      <c r="J19646" s="147">
        <v>106.57970399999999</v>
      </c>
      <c r="K19646" s="147">
        <v>113.70861599999999</v>
      </c>
    </row>
    <row r="19647" spans="2:11" x14ac:dyDescent="0.2">
      <c r="B19647" s="21" t="str">
        <f t="shared" si="306"/>
        <v>St. Mary'sWind2025RCP4.5</v>
      </c>
      <c r="C19647" t="s">
        <v>446</v>
      </c>
      <c r="D19647" t="s">
        <v>1</v>
      </c>
      <c r="E19647" s="144" t="s">
        <v>193</v>
      </c>
      <c r="F19647" s="144">
        <v>2025</v>
      </c>
      <c r="G19647" s="147">
        <v>85.625450327553551</v>
      </c>
      <c r="H19647" s="147">
        <v>92.415959999999998</v>
      </c>
      <c r="I19647" s="147">
        <v>99.61536666666666</v>
      </c>
      <c r="J19647" s="147">
        <v>106.76670433333332</v>
      </c>
      <c r="K19647" s="147">
        <v>113.928332</v>
      </c>
    </row>
    <row r="19648" spans="2:11" x14ac:dyDescent="0.2">
      <c r="B19648" s="21" t="str">
        <f t="shared" si="306"/>
        <v>St. Mary'sWind2030RCP4.5</v>
      </c>
      <c r="C19648" t="s">
        <v>446</v>
      </c>
      <c r="D19648" t="s">
        <v>1</v>
      </c>
      <c r="E19648" s="144" t="s">
        <v>193</v>
      </c>
      <c r="F19648" s="144">
        <v>2030</v>
      </c>
      <c r="G19648" s="147">
        <v>85.715713023906218</v>
      </c>
      <c r="H19648" s="147">
        <v>92.534441999999999</v>
      </c>
      <c r="I19648" s="147">
        <v>99.770533333333319</v>
      </c>
      <c r="J19648" s="147">
        <v>106.95370466666665</v>
      </c>
      <c r="K19648" s="147">
        <v>114.14804799999999</v>
      </c>
    </row>
    <row r="19649" spans="2:11" x14ac:dyDescent="0.2">
      <c r="B19649" s="21" t="str">
        <f t="shared" si="306"/>
        <v>St. Mary'sWind2035RCP4.5</v>
      </c>
      <c r="C19649" t="s">
        <v>446</v>
      </c>
      <c r="D19649" t="s">
        <v>1</v>
      </c>
      <c r="E19649" s="144" t="s">
        <v>193</v>
      </c>
      <c r="F19649" s="144">
        <v>2035</v>
      </c>
      <c r="G19649" s="147">
        <v>85.8059757202589</v>
      </c>
      <c r="H19649" s="147">
        <v>92.652923999999999</v>
      </c>
      <c r="I19649" s="147">
        <v>99.925699999999992</v>
      </c>
      <c r="J19649" s="147">
        <v>107.140705</v>
      </c>
      <c r="K19649" s="147">
        <v>114.36776399999999</v>
      </c>
    </row>
    <row r="19650" spans="2:11" x14ac:dyDescent="0.2">
      <c r="B19650" s="21" t="str">
        <f t="shared" si="306"/>
        <v>St. Mary'sWind2040RCP4.5</v>
      </c>
      <c r="C19650" t="s">
        <v>446</v>
      </c>
      <c r="D19650" t="s">
        <v>1</v>
      </c>
      <c r="E19650" s="144" t="s">
        <v>193</v>
      </c>
      <c r="F19650" s="144">
        <v>2040</v>
      </c>
      <c r="G19650" s="147">
        <v>85.896238416611581</v>
      </c>
      <c r="H19650" s="147">
        <v>92.771405999999999</v>
      </c>
      <c r="I19650" s="147">
        <v>100.08086666666667</v>
      </c>
      <c r="J19650" s="147">
        <v>107.32770533333333</v>
      </c>
      <c r="K19650" s="147">
        <v>114.58748</v>
      </c>
    </row>
    <row r="19651" spans="2:11" x14ac:dyDescent="0.2">
      <c r="B19651" s="21" t="str">
        <f t="shared" si="306"/>
        <v>St. Mary'sWind2045RCP4.5</v>
      </c>
      <c r="C19651" t="s">
        <v>446</v>
      </c>
      <c r="D19651" t="s">
        <v>1</v>
      </c>
      <c r="E19651" s="144" t="s">
        <v>193</v>
      </c>
      <c r="F19651" s="144">
        <v>2045</v>
      </c>
      <c r="G19651" s="147">
        <v>85.986501112964248</v>
      </c>
      <c r="H19651" s="147">
        <v>92.889887999999999</v>
      </c>
      <c r="I19651" s="147">
        <v>100.23603333333332</v>
      </c>
      <c r="J19651" s="147">
        <v>107.51470566666666</v>
      </c>
      <c r="K19651" s="147">
        <v>114.80719599999999</v>
      </c>
    </row>
    <row r="19652" spans="2:11" x14ac:dyDescent="0.2">
      <c r="B19652" s="21" t="str">
        <f t="shared" si="306"/>
        <v>St. Mary'sWind2050RCP4.5</v>
      </c>
      <c r="C19652" t="s">
        <v>446</v>
      </c>
      <c r="D19652" t="s">
        <v>1</v>
      </c>
      <c r="E19652" s="144" t="s">
        <v>193</v>
      </c>
      <c r="F19652" s="144">
        <v>2050</v>
      </c>
      <c r="G19652" s="147">
        <v>86.110612320449178</v>
      </c>
      <c r="H19652" s="147">
        <v>93.050294399999999</v>
      </c>
      <c r="I19652" s="147">
        <v>100.44412</v>
      </c>
      <c r="J19652" s="147">
        <v>107.76252479999999</v>
      </c>
      <c r="K19652" s="147">
        <v>115.09394399999999</v>
      </c>
    </row>
    <row r="19653" spans="2:11" x14ac:dyDescent="0.2">
      <c r="B19653" s="21" t="str">
        <f t="shared" si="306"/>
        <v>St. Mary'sWind2055RCP4.5</v>
      </c>
      <c r="C19653" t="s">
        <v>446</v>
      </c>
      <c r="D19653" t="s">
        <v>1</v>
      </c>
      <c r="E19653" s="144" t="s">
        <v>193</v>
      </c>
      <c r="F19653" s="144">
        <v>2055</v>
      </c>
      <c r="G19653" s="147">
        <v>86.144460831581426</v>
      </c>
      <c r="H19653" s="147">
        <v>93.092218799999998</v>
      </c>
      <c r="I19653" s="147">
        <v>100.49704</v>
      </c>
      <c r="J19653" s="147">
        <v>107.8233436</v>
      </c>
      <c r="K19653" s="147">
        <v>115.16097599999999</v>
      </c>
    </row>
    <row r="19654" spans="2:11" x14ac:dyDescent="0.2">
      <c r="B19654" s="21" t="str">
        <f t="shared" si="306"/>
        <v>St. Mary'sWind2060RCP4.5</v>
      </c>
      <c r="C19654" t="s">
        <v>446</v>
      </c>
      <c r="D19654" t="s">
        <v>1</v>
      </c>
      <c r="E19654" s="144" t="s">
        <v>193</v>
      </c>
      <c r="F19654" s="144">
        <v>2060</v>
      </c>
      <c r="G19654" s="147">
        <v>86.178309342713689</v>
      </c>
      <c r="H19654" s="147">
        <v>93.134143199999997</v>
      </c>
      <c r="I19654" s="147">
        <v>100.54995999999998</v>
      </c>
      <c r="J19654" s="147">
        <v>107.88416239999999</v>
      </c>
      <c r="K19654" s="147">
        <v>115.22800799999999</v>
      </c>
    </row>
    <row r="19655" spans="2:11" x14ac:dyDescent="0.2">
      <c r="B19655" s="21" t="str">
        <f t="shared" si="306"/>
        <v>St. Mary'sWind2065RCP4.5</v>
      </c>
      <c r="C19655" t="s">
        <v>446</v>
      </c>
      <c r="D19655" t="s">
        <v>1</v>
      </c>
      <c r="E19655" s="144" t="s">
        <v>193</v>
      </c>
      <c r="F19655" s="144">
        <v>2065</v>
      </c>
      <c r="G19655" s="147">
        <v>86.212157853845937</v>
      </c>
      <c r="H19655" s="147">
        <v>93.176067599999996</v>
      </c>
      <c r="I19655" s="147">
        <v>100.60287999999998</v>
      </c>
      <c r="J19655" s="147">
        <v>107.9449812</v>
      </c>
      <c r="K19655" s="147">
        <v>115.29503999999999</v>
      </c>
    </row>
    <row r="19656" spans="2:11" x14ac:dyDescent="0.2">
      <c r="B19656" s="21" t="str">
        <f t="shared" si="306"/>
        <v>St. Mary'sWind2070RCP4.5</v>
      </c>
      <c r="C19656" t="s">
        <v>446</v>
      </c>
      <c r="D19656" t="s">
        <v>1</v>
      </c>
      <c r="E19656" s="144" t="s">
        <v>193</v>
      </c>
      <c r="F19656" s="144">
        <v>2070</v>
      </c>
      <c r="G19656" s="147">
        <v>86.246006364978186</v>
      </c>
      <c r="H19656" s="147">
        <v>93.217991999999995</v>
      </c>
      <c r="I19656" s="147">
        <v>100.65579999999999</v>
      </c>
      <c r="J19656" s="147">
        <v>108.00580000000001</v>
      </c>
      <c r="K19656" s="147">
        <v>115.36207199999998</v>
      </c>
    </row>
    <row r="19657" spans="2:11" x14ac:dyDescent="0.2">
      <c r="B19657" s="21" t="str">
        <f t="shared" si="306"/>
        <v>St. Mary'sWind2075RCP4.5</v>
      </c>
      <c r="C19657" t="s">
        <v>446</v>
      </c>
      <c r="D19657" t="s">
        <v>1</v>
      </c>
      <c r="E19657" s="144" t="s">
        <v>193</v>
      </c>
      <c r="F19657" s="144">
        <v>2075</v>
      </c>
      <c r="G19657" s="147">
        <v>86.350372607635961</v>
      </c>
      <c r="H19657" s="147">
        <v>93.357739999999993</v>
      </c>
      <c r="I19657" s="147">
        <v>100.83873333333332</v>
      </c>
      <c r="J19657" s="147">
        <v>108.22600600000001</v>
      </c>
      <c r="K19657" s="147">
        <v>115.62275199999999</v>
      </c>
    </row>
    <row r="19658" spans="2:11" x14ac:dyDescent="0.2">
      <c r="B19658" s="21" t="str">
        <f t="shared" si="306"/>
        <v>St. Mary'sWind2080RCP4.5</v>
      </c>
      <c r="C19658" t="s">
        <v>446</v>
      </c>
      <c r="D19658" t="s">
        <v>1</v>
      </c>
      <c r="E19658" s="144" t="s">
        <v>193</v>
      </c>
      <c r="F19658" s="144">
        <v>2080</v>
      </c>
      <c r="G19658" s="147">
        <v>86.454738850293737</v>
      </c>
      <c r="H19658" s="147">
        <v>93.497488000000004</v>
      </c>
      <c r="I19658" s="147">
        <v>101.02166666666666</v>
      </c>
      <c r="J19658" s="147">
        <v>108.446212</v>
      </c>
      <c r="K19658" s="147">
        <v>115.88343199999998</v>
      </c>
    </row>
    <row r="19659" spans="2:11" x14ac:dyDescent="0.2">
      <c r="B19659" s="21" t="str">
        <f t="shared" si="306"/>
        <v>St. Mary'sWind2085RCP4.5</v>
      </c>
      <c r="C19659" t="s">
        <v>446</v>
      </c>
      <c r="D19659" t="s">
        <v>1</v>
      </c>
      <c r="E19659" s="144" t="s">
        <v>193</v>
      </c>
      <c r="F19659" s="144">
        <v>2085</v>
      </c>
      <c r="G19659" s="147">
        <v>86.559105092951512</v>
      </c>
      <c r="H19659" s="147">
        <v>93.637236000000001</v>
      </c>
      <c r="I19659" s="147">
        <v>101.2046</v>
      </c>
      <c r="J19659" s="147">
        <v>108.66641799999999</v>
      </c>
      <c r="K19659" s="147">
        <v>116.14411199999998</v>
      </c>
    </row>
    <row r="19660" spans="2:11" x14ac:dyDescent="0.2">
      <c r="B19660" s="21" t="str">
        <f t="shared" ref="B19660:B19723" si="307">C19660&amp;D19660&amp;F19660&amp;E19660</f>
        <v>St. Mary'sWind2090RCP4.5</v>
      </c>
      <c r="C19660" t="s">
        <v>446</v>
      </c>
      <c r="D19660" t="s">
        <v>1</v>
      </c>
      <c r="E19660" s="144" t="s">
        <v>193</v>
      </c>
      <c r="F19660" s="144">
        <v>2090</v>
      </c>
      <c r="G19660" s="147">
        <v>86.663471335609287</v>
      </c>
      <c r="H19660" s="147">
        <v>93.776983999999999</v>
      </c>
      <c r="I19660" s="147">
        <v>101.38753333333332</v>
      </c>
      <c r="J19660" s="147">
        <v>108.886624</v>
      </c>
      <c r="K19660" s="147">
        <v>116.40479199999999</v>
      </c>
    </row>
    <row r="19661" spans="2:11" x14ac:dyDescent="0.2">
      <c r="B19661" s="21" t="str">
        <f t="shared" si="307"/>
        <v>St. Mary'sWind2095RCP4.5</v>
      </c>
      <c r="C19661" t="s">
        <v>446</v>
      </c>
      <c r="D19661" t="s">
        <v>1</v>
      </c>
      <c r="E19661" s="144" t="s">
        <v>193</v>
      </c>
      <c r="F19661" s="144">
        <v>2095</v>
      </c>
      <c r="G19661" s="147">
        <v>86.767837578267063</v>
      </c>
      <c r="H19661" s="147">
        <v>93.91673200000001</v>
      </c>
      <c r="I19661" s="147">
        <v>101.57046666666666</v>
      </c>
      <c r="J19661" s="147">
        <v>109.10683</v>
      </c>
      <c r="K19661" s="147">
        <v>116.66547199999999</v>
      </c>
    </row>
    <row r="19662" spans="2:11" x14ac:dyDescent="0.2">
      <c r="B19662" s="21" t="str">
        <f t="shared" si="307"/>
        <v>St. Mary'sWind2100RCP4.5</v>
      </c>
      <c r="C19662" t="s">
        <v>446</v>
      </c>
      <c r="D19662" t="s">
        <v>1</v>
      </c>
      <c r="E19662" s="144" t="s">
        <v>193</v>
      </c>
      <c r="F19662" s="144">
        <v>2100</v>
      </c>
      <c r="G19662" s="147">
        <v>86.872203820924838</v>
      </c>
      <c r="H19662" s="147">
        <v>94.056480000000008</v>
      </c>
      <c r="I19662" s="147">
        <v>101.7534</v>
      </c>
      <c r="J19662" s="147">
        <v>109.32703599999999</v>
      </c>
      <c r="K19662" s="147">
        <v>116.92615199999999</v>
      </c>
    </row>
    <row r="19663" spans="2:11" x14ac:dyDescent="0.2">
      <c r="B19663" s="21" t="str">
        <f t="shared" si="307"/>
        <v>St. Mary'sWind2023RCP6.0</v>
      </c>
      <c r="C19663" t="s">
        <v>446</v>
      </c>
      <c r="D19663" t="s">
        <v>1</v>
      </c>
      <c r="E19663" s="144" t="s">
        <v>192</v>
      </c>
      <c r="F19663" s="144">
        <v>2023</v>
      </c>
      <c r="G19663" s="147">
        <v>85.53518763120087</v>
      </c>
      <c r="H19663" s="147">
        <v>92.297477999999998</v>
      </c>
      <c r="I19663" s="147">
        <v>99.460199999999986</v>
      </c>
      <c r="J19663" s="147">
        <v>106.57970399999999</v>
      </c>
      <c r="K19663" s="147">
        <v>113.70861599999999</v>
      </c>
    </row>
    <row r="19664" spans="2:11" x14ac:dyDescent="0.2">
      <c r="B19664" s="21" t="str">
        <f t="shared" si="307"/>
        <v>St. Mary'sWind2025RCP6.0</v>
      </c>
      <c r="C19664" t="s">
        <v>446</v>
      </c>
      <c r="D19664" t="s">
        <v>1</v>
      </c>
      <c r="E19664" s="144" t="s">
        <v>192</v>
      </c>
      <c r="F19664" s="144">
        <v>2025</v>
      </c>
      <c r="G19664" s="147">
        <v>85.625450327553551</v>
      </c>
      <c r="H19664" s="147">
        <v>92.415959999999998</v>
      </c>
      <c r="I19664" s="147">
        <v>99.61536666666666</v>
      </c>
      <c r="J19664" s="147">
        <v>106.76670433333332</v>
      </c>
      <c r="K19664" s="147">
        <v>113.928332</v>
      </c>
    </row>
    <row r="19665" spans="2:11" x14ac:dyDescent="0.2">
      <c r="B19665" s="21" t="str">
        <f t="shared" si="307"/>
        <v>St. Mary'sWind2030RCP6.0</v>
      </c>
      <c r="C19665" t="s">
        <v>446</v>
      </c>
      <c r="D19665" t="s">
        <v>1</v>
      </c>
      <c r="E19665" s="144" t="s">
        <v>192</v>
      </c>
      <c r="F19665" s="144">
        <v>2030</v>
      </c>
      <c r="G19665" s="147">
        <v>85.715713023906218</v>
      </c>
      <c r="H19665" s="147">
        <v>92.534441999999999</v>
      </c>
      <c r="I19665" s="147">
        <v>99.770533333333319</v>
      </c>
      <c r="J19665" s="147">
        <v>106.95370466666665</v>
      </c>
      <c r="K19665" s="147">
        <v>114.14804799999999</v>
      </c>
    </row>
    <row r="19666" spans="2:11" x14ac:dyDescent="0.2">
      <c r="B19666" s="21" t="str">
        <f t="shared" si="307"/>
        <v>St. Mary'sWind2035RCP6.0</v>
      </c>
      <c r="C19666" t="s">
        <v>446</v>
      </c>
      <c r="D19666" t="s">
        <v>1</v>
      </c>
      <c r="E19666" s="144" t="s">
        <v>192</v>
      </c>
      <c r="F19666" s="144">
        <v>2035</v>
      </c>
      <c r="G19666" s="147">
        <v>85.8059757202589</v>
      </c>
      <c r="H19666" s="147">
        <v>92.652923999999999</v>
      </c>
      <c r="I19666" s="147">
        <v>99.925699999999992</v>
      </c>
      <c r="J19666" s="147">
        <v>107.140705</v>
      </c>
      <c r="K19666" s="147">
        <v>114.36776399999999</v>
      </c>
    </row>
    <row r="19667" spans="2:11" x14ac:dyDescent="0.2">
      <c r="B19667" s="21" t="str">
        <f t="shared" si="307"/>
        <v>St. Mary'sWind2040RCP6.0</v>
      </c>
      <c r="C19667" t="s">
        <v>446</v>
      </c>
      <c r="D19667" t="s">
        <v>1</v>
      </c>
      <c r="E19667" s="144" t="s">
        <v>192</v>
      </c>
      <c r="F19667" s="144">
        <v>2040</v>
      </c>
      <c r="G19667" s="147">
        <v>85.896238416611581</v>
      </c>
      <c r="H19667" s="147">
        <v>92.771405999999999</v>
      </c>
      <c r="I19667" s="147">
        <v>100.08086666666667</v>
      </c>
      <c r="J19667" s="147">
        <v>107.32770533333333</v>
      </c>
      <c r="K19667" s="147">
        <v>114.58748</v>
      </c>
    </row>
    <row r="19668" spans="2:11" x14ac:dyDescent="0.2">
      <c r="B19668" s="21" t="str">
        <f t="shared" si="307"/>
        <v>St. Mary'sWind2045RCP6.0</v>
      </c>
      <c r="C19668" t="s">
        <v>446</v>
      </c>
      <c r="D19668" t="s">
        <v>1</v>
      </c>
      <c r="E19668" s="144" t="s">
        <v>192</v>
      </c>
      <c r="F19668" s="144">
        <v>2045</v>
      </c>
      <c r="G19668" s="147">
        <v>85.986501112964248</v>
      </c>
      <c r="H19668" s="147">
        <v>92.889887999999999</v>
      </c>
      <c r="I19668" s="147">
        <v>100.23603333333332</v>
      </c>
      <c r="J19668" s="147">
        <v>107.51470566666666</v>
      </c>
      <c r="K19668" s="147">
        <v>114.80719599999999</v>
      </c>
    </row>
    <row r="19669" spans="2:11" x14ac:dyDescent="0.2">
      <c r="B19669" s="21" t="str">
        <f t="shared" si="307"/>
        <v>St. Mary'sWind2050RCP6.0</v>
      </c>
      <c r="C19669" t="s">
        <v>446</v>
      </c>
      <c r="D19669" t="s">
        <v>1</v>
      </c>
      <c r="E19669" s="144" t="s">
        <v>192</v>
      </c>
      <c r="F19669" s="144">
        <v>2050</v>
      </c>
      <c r="G19669" s="147">
        <v>86.110612320449178</v>
      </c>
      <c r="H19669" s="147">
        <v>93.050294399999999</v>
      </c>
      <c r="I19669" s="147">
        <v>100.44412</v>
      </c>
      <c r="J19669" s="147">
        <v>107.76252479999999</v>
      </c>
      <c r="K19669" s="147">
        <v>115.09394399999999</v>
      </c>
    </row>
    <row r="19670" spans="2:11" x14ac:dyDescent="0.2">
      <c r="B19670" s="21" t="str">
        <f t="shared" si="307"/>
        <v>St. Mary'sWind2055RCP6.0</v>
      </c>
      <c r="C19670" t="s">
        <v>446</v>
      </c>
      <c r="D19670" t="s">
        <v>1</v>
      </c>
      <c r="E19670" s="144" t="s">
        <v>192</v>
      </c>
      <c r="F19670" s="144">
        <v>2055</v>
      </c>
      <c r="G19670" s="147">
        <v>86.144460831581426</v>
      </c>
      <c r="H19670" s="147">
        <v>93.092218799999998</v>
      </c>
      <c r="I19670" s="147">
        <v>100.49704</v>
      </c>
      <c r="J19670" s="147">
        <v>107.8233436</v>
      </c>
      <c r="K19670" s="147">
        <v>115.16097599999999</v>
      </c>
    </row>
    <row r="19671" spans="2:11" x14ac:dyDescent="0.2">
      <c r="B19671" s="21" t="str">
        <f t="shared" si="307"/>
        <v>St. Mary'sWind2060RCP6.0</v>
      </c>
      <c r="C19671" t="s">
        <v>446</v>
      </c>
      <c r="D19671" t="s">
        <v>1</v>
      </c>
      <c r="E19671" s="144" t="s">
        <v>192</v>
      </c>
      <c r="F19671" s="144">
        <v>2060</v>
      </c>
      <c r="G19671" s="147">
        <v>86.178309342713689</v>
      </c>
      <c r="H19671" s="147">
        <v>93.134143199999997</v>
      </c>
      <c r="I19671" s="147">
        <v>100.54995999999998</v>
      </c>
      <c r="J19671" s="147">
        <v>107.88416239999999</v>
      </c>
      <c r="K19671" s="147">
        <v>115.22800799999999</v>
      </c>
    </row>
    <row r="19672" spans="2:11" x14ac:dyDescent="0.2">
      <c r="B19672" s="21" t="str">
        <f t="shared" si="307"/>
        <v>St. Mary'sWind2065RCP6.0</v>
      </c>
      <c r="C19672" t="s">
        <v>446</v>
      </c>
      <c r="D19672" t="s">
        <v>1</v>
      </c>
      <c r="E19672" s="144" t="s">
        <v>192</v>
      </c>
      <c r="F19672" s="144">
        <v>2065</v>
      </c>
      <c r="G19672" s="147">
        <v>86.212157853845937</v>
      </c>
      <c r="H19672" s="147">
        <v>93.176067599999996</v>
      </c>
      <c r="I19672" s="147">
        <v>100.60287999999998</v>
      </c>
      <c r="J19672" s="147">
        <v>107.9449812</v>
      </c>
      <c r="K19672" s="147">
        <v>115.29503999999999</v>
      </c>
    </row>
    <row r="19673" spans="2:11" x14ac:dyDescent="0.2">
      <c r="B19673" s="21" t="str">
        <f t="shared" si="307"/>
        <v>St. Mary'sWind2070RCP6.0</v>
      </c>
      <c r="C19673" t="s">
        <v>446</v>
      </c>
      <c r="D19673" t="s">
        <v>1</v>
      </c>
      <c r="E19673" s="144" t="s">
        <v>192</v>
      </c>
      <c r="F19673" s="144">
        <v>2070</v>
      </c>
      <c r="G19673" s="147">
        <v>86.246006364978186</v>
      </c>
      <c r="H19673" s="147">
        <v>93.217991999999995</v>
      </c>
      <c r="I19673" s="147">
        <v>100.65579999999999</v>
      </c>
      <c r="J19673" s="147">
        <v>108.00580000000001</v>
      </c>
      <c r="K19673" s="147">
        <v>115.36207199999998</v>
      </c>
    </row>
    <row r="19674" spans="2:11" x14ac:dyDescent="0.2">
      <c r="B19674" s="21" t="str">
        <f t="shared" si="307"/>
        <v>St. Mary'sWind2075RCP6.0</v>
      </c>
      <c r="C19674" t="s">
        <v>446</v>
      </c>
      <c r="D19674" t="s">
        <v>1</v>
      </c>
      <c r="E19674" s="144" t="s">
        <v>192</v>
      </c>
      <c r="F19674" s="144">
        <v>2075</v>
      </c>
      <c r="G19674" s="147">
        <v>86.402555728964842</v>
      </c>
      <c r="H19674" s="147">
        <v>93.427614000000005</v>
      </c>
      <c r="I19674" s="147">
        <v>100.93019999999999</v>
      </c>
      <c r="J19674" s="147">
        <v>108.33610900000001</v>
      </c>
      <c r="K19674" s="147">
        <v>115.75309199999998</v>
      </c>
    </row>
    <row r="19675" spans="2:11" x14ac:dyDescent="0.2">
      <c r="B19675" s="21" t="str">
        <f t="shared" si="307"/>
        <v>St. Mary'sWind2080RCP6.0</v>
      </c>
      <c r="C19675" t="s">
        <v>446</v>
      </c>
      <c r="D19675" t="s">
        <v>1</v>
      </c>
      <c r="E19675" s="144" t="s">
        <v>192</v>
      </c>
      <c r="F19675" s="144">
        <v>2080</v>
      </c>
      <c r="G19675" s="147">
        <v>86.559105092951512</v>
      </c>
      <c r="H19675" s="147">
        <v>93.637236000000001</v>
      </c>
      <c r="I19675" s="147">
        <v>101.2046</v>
      </c>
      <c r="J19675" s="147">
        <v>108.66641799999999</v>
      </c>
      <c r="K19675" s="147">
        <v>116.14411199999998</v>
      </c>
    </row>
    <row r="19676" spans="2:11" x14ac:dyDescent="0.2">
      <c r="B19676" s="21" t="str">
        <f t="shared" si="307"/>
        <v>St. Mary'sWind2085RCP6.0</v>
      </c>
      <c r="C19676" t="s">
        <v>446</v>
      </c>
      <c r="D19676" t="s">
        <v>1</v>
      </c>
      <c r="E19676" s="144" t="s">
        <v>192</v>
      </c>
      <c r="F19676" s="144">
        <v>2085</v>
      </c>
      <c r="G19676" s="147">
        <v>86.715654456938182</v>
      </c>
      <c r="H19676" s="147">
        <v>93.846857999999997</v>
      </c>
      <c r="I19676" s="147">
        <v>101.479</v>
      </c>
      <c r="J19676" s="147">
        <v>108.99672699999999</v>
      </c>
      <c r="K19676" s="147">
        <v>116.53513199999999</v>
      </c>
    </row>
    <row r="19677" spans="2:11" x14ac:dyDescent="0.2">
      <c r="B19677" s="21" t="str">
        <f t="shared" si="307"/>
        <v>St. Mary'sWind2090RCP6.0</v>
      </c>
      <c r="C19677" t="s">
        <v>446</v>
      </c>
      <c r="D19677" t="s">
        <v>1</v>
      </c>
      <c r="E19677" s="144" t="s">
        <v>192</v>
      </c>
      <c r="F19677" s="144">
        <v>2090</v>
      </c>
      <c r="G19677" s="147">
        <v>87.176840421115102</v>
      </c>
      <c r="H19677" s="147">
        <v>94.421040000000005</v>
      </c>
      <c r="I19677" s="147">
        <v>102.18786666666666</v>
      </c>
      <c r="J19677" s="147">
        <v>109.82686866666666</v>
      </c>
      <c r="K19677" s="147">
        <v>117.48847599999999</v>
      </c>
    </row>
    <row r="19678" spans="2:11" x14ac:dyDescent="0.2">
      <c r="B19678" s="21" t="str">
        <f t="shared" si="307"/>
        <v>St. Mary'sWind2095RCP6.0</v>
      </c>
      <c r="C19678" t="s">
        <v>446</v>
      </c>
      <c r="D19678" t="s">
        <v>1</v>
      </c>
      <c r="E19678" s="144" t="s">
        <v>192</v>
      </c>
      <c r="F19678" s="144">
        <v>2095</v>
      </c>
      <c r="G19678" s="147">
        <v>87.481477021305381</v>
      </c>
      <c r="H19678" s="147">
        <v>94.785600000000002</v>
      </c>
      <c r="I19678" s="147">
        <v>102.62233333333334</v>
      </c>
      <c r="J19678" s="147">
        <v>110.32670133333333</v>
      </c>
      <c r="K19678" s="147">
        <v>118.0508</v>
      </c>
    </row>
    <row r="19679" spans="2:11" x14ac:dyDescent="0.2">
      <c r="B19679" s="21" t="str">
        <f t="shared" si="307"/>
        <v>St. Mary'sWind2100RCP6.0</v>
      </c>
      <c r="C19679" t="s">
        <v>446</v>
      </c>
      <c r="D19679" t="s">
        <v>1</v>
      </c>
      <c r="E19679" s="144" t="s">
        <v>192</v>
      </c>
      <c r="F19679" s="144">
        <v>2100</v>
      </c>
      <c r="G19679" s="147">
        <v>87.786113621495645</v>
      </c>
      <c r="H19679" s="147">
        <v>95.15016</v>
      </c>
      <c r="I19679" s="147">
        <v>103.05680000000001</v>
      </c>
      <c r="J19679" s="147">
        <v>110.826534</v>
      </c>
      <c r="K19679" s="147">
        <v>118.613124</v>
      </c>
    </row>
    <row r="19680" spans="2:11" x14ac:dyDescent="0.2">
      <c r="B19680" s="21" t="str">
        <f t="shared" si="307"/>
        <v>St. Mary'sWind2023RCP8.5</v>
      </c>
      <c r="C19680" t="s">
        <v>446</v>
      </c>
      <c r="D19680" t="s">
        <v>1</v>
      </c>
      <c r="E19680" s="144" t="s">
        <v>191</v>
      </c>
      <c r="F19680" s="144">
        <v>2023</v>
      </c>
      <c r="G19680" s="147">
        <v>85.53518763120087</v>
      </c>
      <c r="H19680" s="147">
        <v>92.297477999999998</v>
      </c>
      <c r="I19680" s="147">
        <v>99.460199999999986</v>
      </c>
      <c r="J19680" s="147">
        <v>106.57970399999999</v>
      </c>
      <c r="K19680" s="147">
        <v>113.70861599999999</v>
      </c>
    </row>
    <row r="19681" spans="2:11" x14ac:dyDescent="0.2">
      <c r="B19681" s="21" t="str">
        <f t="shared" si="307"/>
        <v>St. Mary'sWind2025RCP8.5</v>
      </c>
      <c r="C19681" t="s">
        <v>446</v>
      </c>
      <c r="D19681" t="s">
        <v>1</v>
      </c>
      <c r="E19681" s="144" t="s">
        <v>191</v>
      </c>
      <c r="F19681" s="144">
        <v>2025</v>
      </c>
      <c r="G19681" s="147">
        <v>85.715713023906218</v>
      </c>
      <c r="H19681" s="147">
        <v>92.534441999999999</v>
      </c>
      <c r="I19681" s="147">
        <v>99.770533333333319</v>
      </c>
      <c r="J19681" s="147">
        <v>106.95370466666665</v>
      </c>
      <c r="K19681" s="147">
        <v>114.14804799999999</v>
      </c>
    </row>
    <row r="19682" spans="2:11" x14ac:dyDescent="0.2">
      <c r="B19682" s="21" t="str">
        <f t="shared" si="307"/>
        <v>St. Mary'sWind2030RCP8.5</v>
      </c>
      <c r="C19682" t="s">
        <v>446</v>
      </c>
      <c r="D19682" t="s">
        <v>1</v>
      </c>
      <c r="E19682" s="144" t="s">
        <v>191</v>
      </c>
      <c r="F19682" s="144">
        <v>2030</v>
      </c>
      <c r="G19682" s="147">
        <v>85.896238416611581</v>
      </c>
      <c r="H19682" s="147">
        <v>92.771405999999999</v>
      </c>
      <c r="I19682" s="147">
        <v>100.08086666666667</v>
      </c>
      <c r="J19682" s="147">
        <v>107.32770533333333</v>
      </c>
      <c r="K19682" s="147">
        <v>114.58748</v>
      </c>
    </row>
    <row r="19683" spans="2:11" x14ac:dyDescent="0.2">
      <c r="B19683" s="21" t="str">
        <f t="shared" si="307"/>
        <v>St. Mary'sWind2035RCP8.5</v>
      </c>
      <c r="C19683" t="s">
        <v>446</v>
      </c>
      <c r="D19683" t="s">
        <v>1</v>
      </c>
      <c r="E19683" s="144" t="s">
        <v>191</v>
      </c>
      <c r="F19683" s="144">
        <v>2035</v>
      </c>
      <c r="G19683" s="147">
        <v>86.07676380931693</v>
      </c>
      <c r="H19683" s="147">
        <v>93.008369999999999</v>
      </c>
      <c r="I19683" s="147">
        <v>100.3912</v>
      </c>
      <c r="J19683" s="147">
        <v>107.70170599999999</v>
      </c>
      <c r="K19683" s="147">
        <v>115.026912</v>
      </c>
    </row>
    <row r="19684" spans="2:11" x14ac:dyDescent="0.2">
      <c r="B19684" s="21" t="str">
        <f t="shared" si="307"/>
        <v>St. Mary'sWind2040RCP8.5</v>
      </c>
      <c r="C19684" t="s">
        <v>446</v>
      </c>
      <c r="D19684" t="s">
        <v>1</v>
      </c>
      <c r="E19684" s="144" t="s">
        <v>191</v>
      </c>
      <c r="F19684" s="144">
        <v>2040</v>
      </c>
      <c r="G19684" s="147">
        <v>86.133177994537348</v>
      </c>
      <c r="H19684" s="147">
        <v>93.078243999999998</v>
      </c>
      <c r="I19684" s="147">
        <v>100.4794</v>
      </c>
      <c r="J19684" s="147">
        <v>107.80307066666666</v>
      </c>
      <c r="K19684" s="147">
        <v>115.13863199999999</v>
      </c>
    </row>
    <row r="19685" spans="2:11" x14ac:dyDescent="0.2">
      <c r="B19685" s="21" t="str">
        <f t="shared" si="307"/>
        <v>St. Mary'sWind2045RCP8.5</v>
      </c>
      <c r="C19685" t="s">
        <v>446</v>
      </c>
      <c r="D19685" t="s">
        <v>1</v>
      </c>
      <c r="E19685" s="144" t="s">
        <v>191</v>
      </c>
      <c r="F19685" s="144">
        <v>2045</v>
      </c>
      <c r="G19685" s="147">
        <v>86.189592179757767</v>
      </c>
      <c r="H19685" s="147">
        <v>93.148117999999997</v>
      </c>
      <c r="I19685" s="147">
        <v>100.56759999999998</v>
      </c>
      <c r="J19685" s="147">
        <v>107.90443533333334</v>
      </c>
      <c r="K19685" s="147">
        <v>115.25035199999999</v>
      </c>
    </row>
    <row r="19686" spans="2:11" x14ac:dyDescent="0.2">
      <c r="B19686" s="21" t="str">
        <f t="shared" si="307"/>
        <v>St. Mary'sWind2050RCP8.5</v>
      </c>
      <c r="C19686" t="s">
        <v>446</v>
      </c>
      <c r="D19686" t="s">
        <v>1</v>
      </c>
      <c r="E19686" s="144" t="s">
        <v>191</v>
      </c>
      <c r="F19686" s="144">
        <v>2050</v>
      </c>
      <c r="G19686" s="147">
        <v>86.454738850293737</v>
      </c>
      <c r="H19686" s="147">
        <v>93.497488000000004</v>
      </c>
      <c r="I19686" s="147">
        <v>101.02166666666666</v>
      </c>
      <c r="J19686" s="147">
        <v>108.446212</v>
      </c>
      <c r="K19686" s="147">
        <v>115.88343199999998</v>
      </c>
    </row>
    <row r="19687" spans="2:11" x14ac:dyDescent="0.2">
      <c r="B19687" s="21" t="str">
        <f t="shared" si="307"/>
        <v>St. Mary'sWind2055RCP8.5</v>
      </c>
      <c r="C19687" t="s">
        <v>446</v>
      </c>
      <c r="D19687" t="s">
        <v>1</v>
      </c>
      <c r="E19687" s="144" t="s">
        <v>191</v>
      </c>
      <c r="F19687" s="144">
        <v>2055</v>
      </c>
      <c r="G19687" s="147">
        <v>86.663471335609287</v>
      </c>
      <c r="H19687" s="147">
        <v>93.776983999999999</v>
      </c>
      <c r="I19687" s="147">
        <v>101.38753333333332</v>
      </c>
      <c r="J19687" s="147">
        <v>108.886624</v>
      </c>
      <c r="K19687" s="147">
        <v>116.40479199999999</v>
      </c>
    </row>
    <row r="19688" spans="2:11" x14ac:dyDescent="0.2">
      <c r="B19688" s="21" t="str">
        <f t="shared" si="307"/>
        <v>St. Mary'sWind2060RCP8.5</v>
      </c>
      <c r="C19688" t="s">
        <v>446</v>
      </c>
      <c r="D19688" t="s">
        <v>1</v>
      </c>
      <c r="E19688" s="144" t="s">
        <v>191</v>
      </c>
      <c r="F19688" s="144">
        <v>2060</v>
      </c>
      <c r="G19688" s="147">
        <v>87.176840421115102</v>
      </c>
      <c r="H19688" s="147">
        <v>94.421040000000005</v>
      </c>
      <c r="I19688" s="147">
        <v>102.18786666666666</v>
      </c>
      <c r="J19688" s="147">
        <v>109.82686866666666</v>
      </c>
      <c r="K19688" s="147">
        <v>117.48847599999999</v>
      </c>
    </row>
    <row r="19689" spans="2:11" x14ac:dyDescent="0.2">
      <c r="B19689" s="21" t="str">
        <f t="shared" si="307"/>
        <v>St. Mary'sWind2065RCP8.5</v>
      </c>
      <c r="C19689" t="s">
        <v>446</v>
      </c>
      <c r="D19689" t="s">
        <v>1</v>
      </c>
      <c r="E19689" s="144" t="s">
        <v>191</v>
      </c>
      <c r="F19689" s="144">
        <v>2065</v>
      </c>
      <c r="G19689" s="147">
        <v>87.481477021305381</v>
      </c>
      <c r="H19689" s="147">
        <v>94.785600000000002</v>
      </c>
      <c r="I19689" s="147">
        <v>102.62233333333334</v>
      </c>
      <c r="J19689" s="147">
        <v>110.32670133333333</v>
      </c>
      <c r="K19689" s="147">
        <v>118.0508</v>
      </c>
    </row>
    <row r="19690" spans="2:11" x14ac:dyDescent="0.2">
      <c r="B19690" s="21" t="str">
        <f t="shared" si="307"/>
        <v>St. Mary'sWind2070RCP8.5</v>
      </c>
      <c r="C19690" t="s">
        <v>446</v>
      </c>
      <c r="D19690" t="s">
        <v>1</v>
      </c>
      <c r="E19690" s="144" t="s">
        <v>191</v>
      </c>
      <c r="F19690" s="144">
        <v>2070</v>
      </c>
      <c r="G19690" s="147">
        <v>88.054081001292644</v>
      </c>
      <c r="H19690" s="147">
        <v>95.502567999999997</v>
      </c>
      <c r="I19690" s="147">
        <v>103.52066666666667</v>
      </c>
      <c r="J19690" s="147">
        <v>111.37879666666666</v>
      </c>
      <c r="K19690" s="147">
        <v>119.2611</v>
      </c>
    </row>
    <row r="19691" spans="2:11" x14ac:dyDescent="0.2">
      <c r="B19691" s="21" t="str">
        <f t="shared" si="307"/>
        <v>St. Mary'sWind2075RCP8.5</v>
      </c>
      <c r="C19691" t="s">
        <v>446</v>
      </c>
      <c r="D19691" t="s">
        <v>1</v>
      </c>
      <c r="E19691" s="144" t="s">
        <v>191</v>
      </c>
      <c r="F19691" s="144">
        <v>2075</v>
      </c>
      <c r="G19691" s="147">
        <v>88.32204838108963</v>
      </c>
      <c r="H19691" s="147">
        <v>95.854976000000008</v>
      </c>
      <c r="I19691" s="147">
        <v>103.98453333333335</v>
      </c>
      <c r="J19691" s="147">
        <v>111.93105933333334</v>
      </c>
      <c r="K19691" s="147">
        <v>119.90907599999998</v>
      </c>
    </row>
    <row r="19692" spans="2:11" x14ac:dyDescent="0.2">
      <c r="B19692" s="21" t="str">
        <f t="shared" si="307"/>
        <v>St. Mary'sWind2080RCP8.5</v>
      </c>
      <c r="C19692" t="s">
        <v>446</v>
      </c>
      <c r="D19692" t="s">
        <v>1</v>
      </c>
      <c r="E19692" s="144" t="s">
        <v>191</v>
      </c>
      <c r="F19692" s="144">
        <v>2080</v>
      </c>
      <c r="G19692" s="147">
        <v>88.590015760886629</v>
      </c>
      <c r="H19692" s="147">
        <v>96.207384000000005</v>
      </c>
      <c r="I19692" s="147">
        <v>104.44840000000001</v>
      </c>
      <c r="J19692" s="147">
        <v>112.483322</v>
      </c>
      <c r="K19692" s="147">
        <v>120.55705199999998</v>
      </c>
    </row>
    <row r="19693" spans="2:11" x14ac:dyDescent="0.2">
      <c r="B19693" s="21" t="str">
        <f t="shared" si="307"/>
        <v>St. Mary'sWind2085RCP8.5</v>
      </c>
      <c r="C19693" t="s">
        <v>446</v>
      </c>
      <c r="D19693" t="s">
        <v>1</v>
      </c>
      <c r="E19693" s="144" t="s">
        <v>191</v>
      </c>
      <c r="F19693" s="144">
        <v>2085</v>
      </c>
      <c r="G19693" s="147">
        <v>88.94542512777528</v>
      </c>
      <c r="H19693" s="147">
        <v>96.658527000000007</v>
      </c>
      <c r="I19693" s="147">
        <v>105.0217</v>
      </c>
      <c r="J19693" s="147">
        <v>113.16491200000002</v>
      </c>
      <c r="K19693" s="147">
        <v>121.34467799999999</v>
      </c>
    </row>
    <row r="19694" spans="2:11" x14ac:dyDescent="0.2">
      <c r="B19694" s="21" t="str">
        <f t="shared" si="307"/>
        <v>St. Mary'sWind2090RCP8.5</v>
      </c>
      <c r="C19694" t="s">
        <v>446</v>
      </c>
      <c r="D19694" t="s">
        <v>1</v>
      </c>
      <c r="E19694" s="144" t="s">
        <v>191</v>
      </c>
      <c r="F19694" s="144">
        <v>2090</v>
      </c>
      <c r="G19694" s="147">
        <v>89.300834494663917</v>
      </c>
      <c r="H19694" s="147">
        <v>97.109670000000008</v>
      </c>
      <c r="I19694" s="147">
        <v>105.59499999999998</v>
      </c>
      <c r="J19694" s="147">
        <v>113.84650200000002</v>
      </c>
      <c r="K19694" s="147">
        <v>122.13230399999998</v>
      </c>
    </row>
    <row r="19695" spans="2:11" x14ac:dyDescent="0.2">
      <c r="B19695" s="21" t="str">
        <f t="shared" si="307"/>
        <v>St. Mary'sWind2095RCP8.5</v>
      </c>
      <c r="C19695" t="s">
        <v>446</v>
      </c>
      <c r="D19695" t="s">
        <v>1</v>
      </c>
      <c r="E19695" s="144" t="s">
        <v>191</v>
      </c>
      <c r="F19695" s="144">
        <v>2095</v>
      </c>
      <c r="G19695" s="147">
        <v>89.300834494663917</v>
      </c>
      <c r="H19695" s="147">
        <v>97.109670000000008</v>
      </c>
      <c r="I19695" s="147">
        <v>105.59499999999998</v>
      </c>
      <c r="J19695" s="147">
        <v>113.84650200000002</v>
      </c>
      <c r="K19695" s="147">
        <v>122.13230399999998</v>
      </c>
    </row>
    <row r="19696" spans="2:11" x14ac:dyDescent="0.2">
      <c r="B19696" s="21" t="str">
        <f t="shared" si="307"/>
        <v>St. Mary'sWind2100RCP8.5</v>
      </c>
      <c r="C19696" t="s">
        <v>446</v>
      </c>
      <c r="D19696" t="s">
        <v>1</v>
      </c>
      <c r="E19696" s="144" t="s">
        <v>191</v>
      </c>
      <c r="F19696" s="144">
        <v>2100</v>
      </c>
      <c r="G19696" s="147">
        <v>89.300834494663917</v>
      </c>
      <c r="H19696" s="147">
        <v>97.109670000000008</v>
      </c>
      <c r="I19696" s="147">
        <v>105.59499999999998</v>
      </c>
      <c r="J19696" s="147">
        <v>113.84650200000002</v>
      </c>
      <c r="K19696" s="147">
        <v>122.13230399999998</v>
      </c>
    </row>
    <row r="19697" spans="2:11" x14ac:dyDescent="0.2">
      <c r="B19697" s="21" t="str">
        <f t="shared" si="307"/>
        <v>St. ThomasIce Accretion2023RCP4.5</v>
      </c>
      <c r="C19697" t="s">
        <v>447</v>
      </c>
      <c r="D19697" t="s">
        <v>486</v>
      </c>
      <c r="E19697" s="144" t="s">
        <v>193</v>
      </c>
      <c r="F19697" s="144">
        <v>2023</v>
      </c>
      <c r="G19697" s="147">
        <v>21.955336647813088</v>
      </c>
      <c r="H19697" s="147">
        <v>26.347519999999999</v>
      </c>
      <c r="I19697" s="147">
        <v>31.904</v>
      </c>
      <c r="J19697" s="147">
        <v>36.123839999999994</v>
      </c>
      <c r="K19697" s="147">
        <v>40.360319999999994</v>
      </c>
    </row>
    <row r="19698" spans="2:11" x14ac:dyDescent="0.2">
      <c r="B19698" s="21" t="str">
        <f t="shared" si="307"/>
        <v>St. ThomasIce Accretion2025RCP4.5</v>
      </c>
      <c r="C19698" t="s">
        <v>447</v>
      </c>
      <c r="D19698" t="s">
        <v>486</v>
      </c>
      <c r="E19698" s="144" t="s">
        <v>193</v>
      </c>
      <c r="F19698" s="144">
        <v>2025</v>
      </c>
      <c r="G19698" s="147">
        <v>21.82544537285138</v>
      </c>
      <c r="H19698" s="147">
        <v>26.205866666666665</v>
      </c>
      <c r="I19698" s="147">
        <v>31.749333333333333</v>
      </c>
      <c r="J19698" s="147">
        <v>35.961119999999994</v>
      </c>
      <c r="K19698" s="147">
        <v>40.185599999999994</v>
      </c>
    </row>
    <row r="19699" spans="2:11" x14ac:dyDescent="0.2">
      <c r="B19699" s="21" t="str">
        <f t="shared" si="307"/>
        <v>St. ThomasIce Accretion2030RCP4.5</v>
      </c>
      <c r="C19699" t="s">
        <v>447</v>
      </c>
      <c r="D19699" t="s">
        <v>486</v>
      </c>
      <c r="E19699" s="144" t="s">
        <v>193</v>
      </c>
      <c r="F19699" s="144">
        <v>2030</v>
      </c>
      <c r="G19699" s="147">
        <v>21.695554097889673</v>
      </c>
      <c r="H19699" s="147">
        <v>26.064213333333331</v>
      </c>
      <c r="I19699" s="147">
        <v>31.594666666666665</v>
      </c>
      <c r="J19699" s="147">
        <v>35.798399999999994</v>
      </c>
      <c r="K19699" s="147">
        <v>40.010879999999993</v>
      </c>
    </row>
    <row r="19700" spans="2:11" x14ac:dyDescent="0.2">
      <c r="B19700" s="21" t="str">
        <f t="shared" si="307"/>
        <v>St. ThomasIce Accretion2035RCP4.5</v>
      </c>
      <c r="C19700" t="s">
        <v>447</v>
      </c>
      <c r="D19700" t="s">
        <v>486</v>
      </c>
      <c r="E19700" s="144" t="s">
        <v>193</v>
      </c>
      <c r="F19700" s="144">
        <v>2035</v>
      </c>
      <c r="G19700" s="147">
        <v>21.565662822927965</v>
      </c>
      <c r="H19700" s="147">
        <v>25.922559999999997</v>
      </c>
      <c r="I19700" s="147">
        <v>31.439999999999998</v>
      </c>
      <c r="J19700" s="147">
        <v>35.635679999999994</v>
      </c>
      <c r="K19700" s="147">
        <v>39.836159999999992</v>
      </c>
    </row>
    <row r="19701" spans="2:11" x14ac:dyDescent="0.2">
      <c r="B19701" s="21" t="str">
        <f t="shared" si="307"/>
        <v>St. ThomasIce Accretion2040RCP4.5</v>
      </c>
      <c r="C19701" t="s">
        <v>447</v>
      </c>
      <c r="D19701" t="s">
        <v>486</v>
      </c>
      <c r="E19701" s="144" t="s">
        <v>193</v>
      </c>
      <c r="F19701" s="144">
        <v>2040</v>
      </c>
      <c r="G19701" s="147">
        <v>21.435771547966258</v>
      </c>
      <c r="H19701" s="147">
        <v>25.780906666666667</v>
      </c>
      <c r="I19701" s="147">
        <v>31.285333333333334</v>
      </c>
      <c r="J19701" s="147">
        <v>35.472959999999993</v>
      </c>
      <c r="K19701" s="147">
        <v>39.661439999999999</v>
      </c>
    </row>
    <row r="19702" spans="2:11" x14ac:dyDescent="0.2">
      <c r="B19702" s="21" t="str">
        <f t="shared" si="307"/>
        <v>St. ThomasIce Accretion2045RCP4.5</v>
      </c>
      <c r="C19702" t="s">
        <v>447</v>
      </c>
      <c r="D19702" t="s">
        <v>486</v>
      </c>
      <c r="E19702" s="144" t="s">
        <v>193</v>
      </c>
      <c r="F19702" s="144">
        <v>2045</v>
      </c>
      <c r="G19702" s="147">
        <v>21.305880273004551</v>
      </c>
      <c r="H19702" s="147">
        <v>25.639253333333333</v>
      </c>
      <c r="I19702" s="147">
        <v>31.130666666666666</v>
      </c>
      <c r="J19702" s="147">
        <v>35.310239999999993</v>
      </c>
      <c r="K19702" s="147">
        <v>39.486719999999998</v>
      </c>
    </row>
    <row r="19703" spans="2:11" x14ac:dyDescent="0.2">
      <c r="B19703" s="21" t="str">
        <f t="shared" si="307"/>
        <v>St. ThomasIce Accretion2050RCP4.5</v>
      </c>
      <c r="C19703" t="s">
        <v>447</v>
      </c>
      <c r="D19703" t="s">
        <v>486</v>
      </c>
      <c r="E19703" s="144" t="s">
        <v>193</v>
      </c>
      <c r="F19703" s="144">
        <v>2050</v>
      </c>
      <c r="G19703" s="147">
        <v>20.761821389879231</v>
      </c>
      <c r="H19703" s="147">
        <v>25.040768</v>
      </c>
      <c r="I19703" s="147">
        <v>30.457599999999999</v>
      </c>
      <c r="J19703" s="147">
        <v>34.583423999999994</v>
      </c>
      <c r="K19703" s="147">
        <v>38.699135999999996</v>
      </c>
    </row>
    <row r="19704" spans="2:11" x14ac:dyDescent="0.2">
      <c r="B19704" s="21" t="str">
        <f t="shared" si="307"/>
        <v>St. ThomasIce Accretion2055RCP4.5</v>
      </c>
      <c r="C19704" t="s">
        <v>447</v>
      </c>
      <c r="D19704" t="s">
        <v>486</v>
      </c>
      <c r="E19704" s="144" t="s">
        <v>193</v>
      </c>
      <c r="F19704" s="144">
        <v>2055</v>
      </c>
      <c r="G19704" s="147">
        <v>20.347653781715618</v>
      </c>
      <c r="H19704" s="147">
        <v>24.583935999999998</v>
      </c>
      <c r="I19704" s="147">
        <v>29.9392</v>
      </c>
      <c r="J19704" s="147">
        <v>34.019327999999994</v>
      </c>
      <c r="K19704" s="147">
        <v>38.086272000000001</v>
      </c>
    </row>
    <row r="19705" spans="2:11" x14ac:dyDescent="0.2">
      <c r="B19705" s="21" t="str">
        <f t="shared" si="307"/>
        <v>St. ThomasIce Accretion2060RCP4.5</v>
      </c>
      <c r="C19705" t="s">
        <v>447</v>
      </c>
      <c r="D19705" t="s">
        <v>486</v>
      </c>
      <c r="E19705" s="144" t="s">
        <v>193</v>
      </c>
      <c r="F19705" s="144">
        <v>2060</v>
      </c>
      <c r="G19705" s="147">
        <v>19.933486173552001</v>
      </c>
      <c r="H19705" s="147">
        <v>24.127103999999999</v>
      </c>
      <c r="I19705" s="147">
        <v>29.4208</v>
      </c>
      <c r="J19705" s="147">
        <v>33.455231999999995</v>
      </c>
      <c r="K19705" s="147">
        <v>37.473407999999999</v>
      </c>
    </row>
    <row r="19706" spans="2:11" x14ac:dyDescent="0.2">
      <c r="B19706" s="21" t="str">
        <f t="shared" si="307"/>
        <v>St. ThomasIce Accretion2065RCP4.5</v>
      </c>
      <c r="C19706" t="s">
        <v>447</v>
      </c>
      <c r="D19706" t="s">
        <v>486</v>
      </c>
      <c r="E19706" s="144" t="s">
        <v>193</v>
      </c>
      <c r="F19706" s="144">
        <v>2065</v>
      </c>
      <c r="G19706" s="147">
        <v>19.519318565388389</v>
      </c>
      <c r="H19706" s="147">
        <v>23.670271999999997</v>
      </c>
      <c r="I19706" s="147">
        <v>28.9024</v>
      </c>
      <c r="J19706" s="147">
        <v>32.891135999999996</v>
      </c>
      <c r="K19706" s="147">
        <v>36.860544000000004</v>
      </c>
    </row>
    <row r="19707" spans="2:11" x14ac:dyDescent="0.2">
      <c r="B19707" s="21" t="str">
        <f t="shared" si="307"/>
        <v>St. ThomasIce Accretion2070RCP4.5</v>
      </c>
      <c r="C19707" t="s">
        <v>447</v>
      </c>
      <c r="D19707" t="s">
        <v>486</v>
      </c>
      <c r="E19707" s="144" t="s">
        <v>193</v>
      </c>
      <c r="F19707" s="144">
        <v>2070</v>
      </c>
      <c r="G19707" s="147">
        <v>19.105150957224776</v>
      </c>
      <c r="H19707" s="147">
        <v>23.213439999999999</v>
      </c>
      <c r="I19707" s="147">
        <v>28.384</v>
      </c>
      <c r="J19707" s="147">
        <v>32.327039999999997</v>
      </c>
      <c r="K19707" s="147">
        <v>36.247680000000003</v>
      </c>
    </row>
    <row r="19708" spans="2:11" x14ac:dyDescent="0.2">
      <c r="B19708" s="21" t="str">
        <f t="shared" si="307"/>
        <v>St. ThomasIce Accretion2075RCP4.5</v>
      </c>
      <c r="C19708" t="s">
        <v>447</v>
      </c>
      <c r="D19708" t="s">
        <v>486</v>
      </c>
      <c r="E19708" s="144" t="s">
        <v>193</v>
      </c>
      <c r="F19708" s="144">
        <v>2075</v>
      </c>
      <c r="G19708" s="147">
        <v>18.960414965124588</v>
      </c>
      <c r="H19708" s="147">
        <v>23.067359999999997</v>
      </c>
      <c r="I19708" s="147">
        <v>28.234666666666666</v>
      </c>
      <c r="J19708" s="147">
        <v>32.17034666666666</v>
      </c>
      <c r="K19708" s="147">
        <v>36.086400000000005</v>
      </c>
    </row>
    <row r="19709" spans="2:11" x14ac:dyDescent="0.2">
      <c r="B19709" s="21" t="str">
        <f t="shared" si="307"/>
        <v>St. ThomasIce Accretion2080RCP4.5</v>
      </c>
      <c r="C19709" t="s">
        <v>447</v>
      </c>
      <c r="D19709" t="s">
        <v>486</v>
      </c>
      <c r="E19709" s="144" t="s">
        <v>193</v>
      </c>
      <c r="F19709" s="144">
        <v>2080</v>
      </c>
      <c r="G19709" s="147">
        <v>18.815678973024401</v>
      </c>
      <c r="H19709" s="147">
        <v>22.921279999999999</v>
      </c>
      <c r="I19709" s="147">
        <v>28.085333333333335</v>
      </c>
      <c r="J19709" s="147">
        <v>32.01365333333333</v>
      </c>
      <c r="K19709" s="147">
        <v>35.92512</v>
      </c>
    </row>
    <row r="19710" spans="2:11" x14ac:dyDescent="0.2">
      <c r="B19710" s="21" t="str">
        <f t="shared" si="307"/>
        <v>St. ThomasIce Accretion2085RCP4.5</v>
      </c>
      <c r="C19710" t="s">
        <v>447</v>
      </c>
      <c r="D19710" t="s">
        <v>486</v>
      </c>
      <c r="E19710" s="144" t="s">
        <v>193</v>
      </c>
      <c r="F19710" s="144">
        <v>2085</v>
      </c>
      <c r="G19710" s="147">
        <v>18.67094298092421</v>
      </c>
      <c r="H19710" s="147">
        <v>22.775199999999998</v>
      </c>
      <c r="I19710" s="147">
        <v>27.936</v>
      </c>
      <c r="J19710" s="147">
        <v>31.856959999999997</v>
      </c>
      <c r="K19710" s="147">
        <v>35.763840000000002</v>
      </c>
    </row>
    <row r="19711" spans="2:11" x14ac:dyDescent="0.2">
      <c r="B19711" s="21" t="str">
        <f t="shared" si="307"/>
        <v>St. ThomasIce Accretion2090RCP4.5</v>
      </c>
      <c r="C19711" t="s">
        <v>447</v>
      </c>
      <c r="D19711" t="s">
        <v>486</v>
      </c>
      <c r="E19711" s="144" t="s">
        <v>193</v>
      </c>
      <c r="F19711" s="144">
        <v>2090</v>
      </c>
      <c r="G19711" s="147">
        <v>18.526206988824022</v>
      </c>
      <c r="H19711" s="147">
        <v>22.629119999999997</v>
      </c>
      <c r="I19711" s="147">
        <v>27.786666666666665</v>
      </c>
      <c r="J19711" s="147">
        <v>31.700266666666664</v>
      </c>
      <c r="K19711" s="147">
        <v>35.602560000000004</v>
      </c>
    </row>
    <row r="19712" spans="2:11" x14ac:dyDescent="0.2">
      <c r="B19712" s="21" t="str">
        <f t="shared" si="307"/>
        <v>St. ThomasIce Accretion2095RCP4.5</v>
      </c>
      <c r="C19712" t="s">
        <v>447</v>
      </c>
      <c r="D19712" t="s">
        <v>486</v>
      </c>
      <c r="E19712" s="144" t="s">
        <v>193</v>
      </c>
      <c r="F19712" s="144">
        <v>2095</v>
      </c>
      <c r="G19712" s="147">
        <v>18.381470996723834</v>
      </c>
      <c r="H19712" s="147">
        <v>22.483039999999999</v>
      </c>
      <c r="I19712" s="147">
        <v>27.637333333333334</v>
      </c>
      <c r="J19712" s="147">
        <v>31.543573333333331</v>
      </c>
      <c r="K19712" s="147">
        <v>35.441279999999999</v>
      </c>
    </row>
    <row r="19713" spans="2:11" x14ac:dyDescent="0.2">
      <c r="B19713" s="21" t="str">
        <f t="shared" si="307"/>
        <v>St. ThomasIce Accretion2100RCP4.5</v>
      </c>
      <c r="C19713" t="s">
        <v>447</v>
      </c>
      <c r="D19713" t="s">
        <v>486</v>
      </c>
      <c r="E19713" s="144" t="s">
        <v>193</v>
      </c>
      <c r="F19713" s="144">
        <v>2100</v>
      </c>
      <c r="G19713" s="147">
        <v>18.236735004623647</v>
      </c>
      <c r="H19713" s="147">
        <v>22.336959999999998</v>
      </c>
      <c r="I19713" s="147">
        <v>27.488</v>
      </c>
      <c r="J19713" s="147">
        <v>31.386879999999998</v>
      </c>
      <c r="K19713" s="147">
        <v>35.28</v>
      </c>
    </row>
    <row r="19714" spans="2:11" x14ac:dyDescent="0.2">
      <c r="B19714" s="21" t="str">
        <f t="shared" si="307"/>
        <v>St. ThomasIce Accretion2023RCP6.0</v>
      </c>
      <c r="C19714" t="s">
        <v>447</v>
      </c>
      <c r="D19714" t="s">
        <v>486</v>
      </c>
      <c r="E19714" s="144" t="s">
        <v>192</v>
      </c>
      <c r="F19714" s="144">
        <v>2023</v>
      </c>
      <c r="G19714" s="147">
        <v>21.955336647813088</v>
      </c>
      <c r="H19714" s="147">
        <v>26.347519999999999</v>
      </c>
      <c r="I19714" s="147">
        <v>31.904</v>
      </c>
      <c r="J19714" s="147">
        <v>36.123839999999994</v>
      </c>
      <c r="K19714" s="147">
        <v>40.360319999999994</v>
      </c>
    </row>
    <row r="19715" spans="2:11" x14ac:dyDescent="0.2">
      <c r="B19715" s="21" t="str">
        <f t="shared" si="307"/>
        <v>St. ThomasIce Accretion2025RCP6.0</v>
      </c>
      <c r="C19715" t="s">
        <v>447</v>
      </c>
      <c r="D19715" t="s">
        <v>486</v>
      </c>
      <c r="E19715" s="144" t="s">
        <v>192</v>
      </c>
      <c r="F19715" s="144">
        <v>2025</v>
      </c>
      <c r="G19715" s="147">
        <v>21.82544537285138</v>
      </c>
      <c r="H19715" s="147">
        <v>26.205866666666665</v>
      </c>
      <c r="I19715" s="147">
        <v>31.749333333333333</v>
      </c>
      <c r="J19715" s="147">
        <v>35.961119999999994</v>
      </c>
      <c r="K19715" s="147">
        <v>40.185599999999994</v>
      </c>
    </row>
    <row r="19716" spans="2:11" x14ac:dyDescent="0.2">
      <c r="B19716" s="21" t="str">
        <f t="shared" si="307"/>
        <v>St. ThomasIce Accretion2030RCP6.0</v>
      </c>
      <c r="C19716" t="s">
        <v>447</v>
      </c>
      <c r="D19716" t="s">
        <v>486</v>
      </c>
      <c r="E19716" s="144" t="s">
        <v>192</v>
      </c>
      <c r="F19716" s="144">
        <v>2030</v>
      </c>
      <c r="G19716" s="147">
        <v>21.695554097889673</v>
      </c>
      <c r="H19716" s="147">
        <v>26.064213333333331</v>
      </c>
      <c r="I19716" s="147">
        <v>31.594666666666665</v>
      </c>
      <c r="J19716" s="147">
        <v>35.798399999999994</v>
      </c>
      <c r="K19716" s="147">
        <v>40.010879999999993</v>
      </c>
    </row>
    <row r="19717" spans="2:11" x14ac:dyDescent="0.2">
      <c r="B19717" s="21" t="str">
        <f t="shared" si="307"/>
        <v>St. ThomasIce Accretion2035RCP6.0</v>
      </c>
      <c r="C19717" t="s">
        <v>447</v>
      </c>
      <c r="D19717" t="s">
        <v>486</v>
      </c>
      <c r="E19717" s="144" t="s">
        <v>192</v>
      </c>
      <c r="F19717" s="144">
        <v>2035</v>
      </c>
      <c r="G19717" s="147">
        <v>21.565662822927965</v>
      </c>
      <c r="H19717" s="147">
        <v>25.922559999999997</v>
      </c>
      <c r="I19717" s="147">
        <v>31.439999999999998</v>
      </c>
      <c r="J19717" s="147">
        <v>35.635679999999994</v>
      </c>
      <c r="K19717" s="147">
        <v>39.836159999999992</v>
      </c>
    </row>
    <row r="19718" spans="2:11" x14ac:dyDescent="0.2">
      <c r="B19718" s="21" t="str">
        <f t="shared" si="307"/>
        <v>St. ThomasIce Accretion2040RCP6.0</v>
      </c>
      <c r="C19718" t="s">
        <v>447</v>
      </c>
      <c r="D19718" t="s">
        <v>486</v>
      </c>
      <c r="E19718" s="144" t="s">
        <v>192</v>
      </c>
      <c r="F19718" s="144">
        <v>2040</v>
      </c>
      <c r="G19718" s="147">
        <v>21.435771547966258</v>
      </c>
      <c r="H19718" s="147">
        <v>25.780906666666667</v>
      </c>
      <c r="I19718" s="147">
        <v>31.285333333333334</v>
      </c>
      <c r="J19718" s="147">
        <v>35.472959999999993</v>
      </c>
      <c r="K19718" s="147">
        <v>39.661439999999999</v>
      </c>
    </row>
    <row r="19719" spans="2:11" x14ac:dyDescent="0.2">
      <c r="B19719" s="21" t="str">
        <f t="shared" si="307"/>
        <v>St. ThomasIce Accretion2045RCP6.0</v>
      </c>
      <c r="C19719" t="s">
        <v>447</v>
      </c>
      <c r="D19719" t="s">
        <v>486</v>
      </c>
      <c r="E19719" s="144" t="s">
        <v>192</v>
      </c>
      <c r="F19719" s="144">
        <v>2045</v>
      </c>
      <c r="G19719" s="147">
        <v>21.305880273004551</v>
      </c>
      <c r="H19719" s="147">
        <v>25.639253333333333</v>
      </c>
      <c r="I19719" s="147">
        <v>31.130666666666666</v>
      </c>
      <c r="J19719" s="147">
        <v>35.310239999999993</v>
      </c>
      <c r="K19719" s="147">
        <v>39.486719999999998</v>
      </c>
    </row>
    <row r="19720" spans="2:11" x14ac:dyDescent="0.2">
      <c r="B19720" s="21" t="str">
        <f t="shared" si="307"/>
        <v>St. ThomasIce Accretion2050RCP6.0</v>
      </c>
      <c r="C19720" t="s">
        <v>447</v>
      </c>
      <c r="D19720" t="s">
        <v>486</v>
      </c>
      <c r="E19720" s="144" t="s">
        <v>192</v>
      </c>
      <c r="F19720" s="144">
        <v>2050</v>
      </c>
      <c r="G19720" s="147">
        <v>20.761821389879231</v>
      </c>
      <c r="H19720" s="147">
        <v>25.040768</v>
      </c>
      <c r="I19720" s="147">
        <v>30.457599999999999</v>
      </c>
      <c r="J19720" s="147">
        <v>34.583423999999994</v>
      </c>
      <c r="K19720" s="147">
        <v>38.699135999999996</v>
      </c>
    </row>
    <row r="19721" spans="2:11" x14ac:dyDescent="0.2">
      <c r="B19721" s="21" t="str">
        <f t="shared" si="307"/>
        <v>St. ThomasIce Accretion2055RCP6.0</v>
      </c>
      <c r="C19721" t="s">
        <v>447</v>
      </c>
      <c r="D19721" t="s">
        <v>486</v>
      </c>
      <c r="E19721" s="144" t="s">
        <v>192</v>
      </c>
      <c r="F19721" s="144">
        <v>2055</v>
      </c>
      <c r="G19721" s="147">
        <v>20.347653781715618</v>
      </c>
      <c r="H19721" s="147">
        <v>24.583935999999998</v>
      </c>
      <c r="I19721" s="147">
        <v>29.9392</v>
      </c>
      <c r="J19721" s="147">
        <v>34.019327999999994</v>
      </c>
      <c r="K19721" s="147">
        <v>38.086272000000001</v>
      </c>
    </row>
    <row r="19722" spans="2:11" x14ac:dyDescent="0.2">
      <c r="B19722" s="21" t="str">
        <f t="shared" si="307"/>
        <v>St. ThomasIce Accretion2060RCP6.0</v>
      </c>
      <c r="C19722" t="s">
        <v>447</v>
      </c>
      <c r="D19722" t="s">
        <v>486</v>
      </c>
      <c r="E19722" s="144" t="s">
        <v>192</v>
      </c>
      <c r="F19722" s="144">
        <v>2060</v>
      </c>
      <c r="G19722" s="147">
        <v>19.933486173552001</v>
      </c>
      <c r="H19722" s="147">
        <v>24.127103999999999</v>
      </c>
      <c r="I19722" s="147">
        <v>29.4208</v>
      </c>
      <c r="J19722" s="147">
        <v>33.455231999999995</v>
      </c>
      <c r="K19722" s="147">
        <v>37.473407999999999</v>
      </c>
    </row>
    <row r="19723" spans="2:11" x14ac:dyDescent="0.2">
      <c r="B19723" s="21" t="str">
        <f t="shared" si="307"/>
        <v>St. ThomasIce Accretion2065RCP6.0</v>
      </c>
      <c r="C19723" t="s">
        <v>447</v>
      </c>
      <c r="D19723" t="s">
        <v>486</v>
      </c>
      <c r="E19723" s="144" t="s">
        <v>192</v>
      </c>
      <c r="F19723" s="144">
        <v>2065</v>
      </c>
      <c r="G19723" s="147">
        <v>19.519318565388389</v>
      </c>
      <c r="H19723" s="147">
        <v>23.670271999999997</v>
      </c>
      <c r="I19723" s="147">
        <v>28.9024</v>
      </c>
      <c r="J19723" s="147">
        <v>32.891135999999996</v>
      </c>
      <c r="K19723" s="147">
        <v>36.860544000000004</v>
      </c>
    </row>
    <row r="19724" spans="2:11" x14ac:dyDescent="0.2">
      <c r="B19724" s="21" t="str">
        <f t="shared" ref="B19724:B19787" si="308">C19724&amp;D19724&amp;F19724&amp;E19724</f>
        <v>St. ThomasIce Accretion2070RCP6.0</v>
      </c>
      <c r="C19724" t="s">
        <v>447</v>
      </c>
      <c r="D19724" t="s">
        <v>486</v>
      </c>
      <c r="E19724" s="144" t="s">
        <v>192</v>
      </c>
      <c r="F19724" s="144">
        <v>2070</v>
      </c>
      <c r="G19724" s="147">
        <v>19.105150957224776</v>
      </c>
      <c r="H19724" s="147">
        <v>23.213439999999999</v>
      </c>
      <c r="I19724" s="147">
        <v>28.384</v>
      </c>
      <c r="J19724" s="147">
        <v>32.327039999999997</v>
      </c>
      <c r="K19724" s="147">
        <v>36.247680000000003</v>
      </c>
    </row>
    <row r="19725" spans="2:11" x14ac:dyDescent="0.2">
      <c r="B19725" s="21" t="str">
        <f t="shared" si="308"/>
        <v>St. ThomasIce Accretion2075RCP6.0</v>
      </c>
      <c r="C19725" t="s">
        <v>447</v>
      </c>
      <c r="D19725" t="s">
        <v>486</v>
      </c>
      <c r="E19725" s="144" t="s">
        <v>192</v>
      </c>
      <c r="F19725" s="144">
        <v>2075</v>
      </c>
      <c r="G19725" s="147">
        <v>18.888046969074495</v>
      </c>
      <c r="H19725" s="147">
        <v>22.994319999999998</v>
      </c>
      <c r="I19725" s="147">
        <v>28.16</v>
      </c>
      <c r="J19725" s="147">
        <v>32.091999999999999</v>
      </c>
      <c r="K19725" s="147">
        <v>36.005760000000002</v>
      </c>
    </row>
    <row r="19726" spans="2:11" x14ac:dyDescent="0.2">
      <c r="B19726" s="21" t="str">
        <f t="shared" si="308"/>
        <v>St. ThomasIce Accretion2080RCP6.0</v>
      </c>
      <c r="C19726" t="s">
        <v>447</v>
      </c>
      <c r="D19726" t="s">
        <v>486</v>
      </c>
      <c r="E19726" s="144" t="s">
        <v>192</v>
      </c>
      <c r="F19726" s="144">
        <v>2080</v>
      </c>
      <c r="G19726" s="147">
        <v>18.67094298092421</v>
      </c>
      <c r="H19726" s="147">
        <v>22.775199999999998</v>
      </c>
      <c r="I19726" s="147">
        <v>27.936</v>
      </c>
      <c r="J19726" s="147">
        <v>31.856959999999997</v>
      </c>
      <c r="K19726" s="147">
        <v>35.763840000000002</v>
      </c>
    </row>
    <row r="19727" spans="2:11" x14ac:dyDescent="0.2">
      <c r="B19727" s="21" t="str">
        <f t="shared" si="308"/>
        <v>St. ThomasIce Accretion2085RCP6.0</v>
      </c>
      <c r="C19727" t="s">
        <v>447</v>
      </c>
      <c r="D19727" t="s">
        <v>486</v>
      </c>
      <c r="E19727" s="144" t="s">
        <v>192</v>
      </c>
      <c r="F19727" s="144">
        <v>2085</v>
      </c>
      <c r="G19727" s="147">
        <v>18.453838992773928</v>
      </c>
      <c r="H19727" s="147">
        <v>22.556079999999998</v>
      </c>
      <c r="I19727" s="147">
        <v>27.712</v>
      </c>
      <c r="J19727" s="147">
        <v>31.621919999999996</v>
      </c>
      <c r="K19727" s="147">
        <v>35.521920000000001</v>
      </c>
    </row>
    <row r="19728" spans="2:11" x14ac:dyDescent="0.2">
      <c r="B19728" s="21" t="str">
        <f t="shared" si="308"/>
        <v>St. ThomasIce Accretion2090RCP6.0</v>
      </c>
      <c r="C19728" t="s">
        <v>447</v>
      </c>
      <c r="D19728" t="s">
        <v>486</v>
      </c>
      <c r="E19728" s="144" t="s">
        <v>192</v>
      </c>
      <c r="F19728" s="144">
        <v>2090</v>
      </c>
      <c r="G19728" s="147">
        <v>17.717169904776821</v>
      </c>
      <c r="H19728" s="147">
        <v>21.75264</v>
      </c>
      <c r="I19728" s="147">
        <v>26.826666666666664</v>
      </c>
      <c r="J19728" s="147">
        <v>30.663679999999999</v>
      </c>
      <c r="K19728" s="147">
        <v>34.48704</v>
      </c>
    </row>
    <row r="19729" spans="2:11" x14ac:dyDescent="0.2">
      <c r="B19729" s="21" t="str">
        <f t="shared" si="308"/>
        <v>St. ThomasIce Accretion2095RCP6.0</v>
      </c>
      <c r="C19729" t="s">
        <v>447</v>
      </c>
      <c r="D19729" t="s">
        <v>486</v>
      </c>
      <c r="E19729" s="144" t="s">
        <v>192</v>
      </c>
      <c r="F19729" s="144">
        <v>2095</v>
      </c>
      <c r="G19729" s="147">
        <v>17.197604804929991</v>
      </c>
      <c r="H19729" s="147">
        <v>21.168319999999998</v>
      </c>
      <c r="I19729" s="147">
        <v>26.165333333333333</v>
      </c>
      <c r="J19729" s="147">
        <v>29.940479999999997</v>
      </c>
      <c r="K19729" s="147">
        <v>33.694080000000007</v>
      </c>
    </row>
    <row r="19730" spans="2:11" x14ac:dyDescent="0.2">
      <c r="B19730" s="21" t="str">
        <f t="shared" si="308"/>
        <v>St. ThomasIce Accretion2100RCP6.0</v>
      </c>
      <c r="C19730" t="s">
        <v>447</v>
      </c>
      <c r="D19730" t="s">
        <v>486</v>
      </c>
      <c r="E19730" s="144" t="s">
        <v>192</v>
      </c>
      <c r="F19730" s="144">
        <v>2100</v>
      </c>
      <c r="G19730" s="147">
        <v>16.678039705083165</v>
      </c>
      <c r="H19730" s="147">
        <v>20.584</v>
      </c>
      <c r="I19730" s="147">
        <v>25.503999999999998</v>
      </c>
      <c r="J19730" s="147">
        <v>29.217279999999999</v>
      </c>
      <c r="K19730" s="147">
        <v>32.901120000000006</v>
      </c>
    </row>
    <row r="19731" spans="2:11" x14ac:dyDescent="0.2">
      <c r="B19731" s="21" t="str">
        <f t="shared" si="308"/>
        <v>St. ThomasIce Accretion2023RCP8.5</v>
      </c>
      <c r="C19731" t="s">
        <v>447</v>
      </c>
      <c r="D19731" t="s">
        <v>486</v>
      </c>
      <c r="E19731" s="144" t="s">
        <v>191</v>
      </c>
      <c r="F19731" s="144">
        <v>2023</v>
      </c>
      <c r="G19731" s="147">
        <v>21.955336647813088</v>
      </c>
      <c r="H19731" s="147">
        <v>26.347519999999999</v>
      </c>
      <c r="I19731" s="147">
        <v>31.904</v>
      </c>
      <c r="J19731" s="147">
        <v>36.123839999999994</v>
      </c>
      <c r="K19731" s="147">
        <v>40.360319999999994</v>
      </c>
    </row>
    <row r="19732" spans="2:11" x14ac:dyDescent="0.2">
      <c r="B19732" s="21" t="str">
        <f t="shared" si="308"/>
        <v>St. ThomasIce Accretion2025RCP8.5</v>
      </c>
      <c r="C19732" t="s">
        <v>447</v>
      </c>
      <c r="D19732" t="s">
        <v>486</v>
      </c>
      <c r="E19732" s="144" t="s">
        <v>191</v>
      </c>
      <c r="F19732" s="144">
        <v>2025</v>
      </c>
      <c r="G19732" s="147">
        <v>21.695554097889673</v>
      </c>
      <c r="H19732" s="147">
        <v>26.064213333333331</v>
      </c>
      <c r="I19732" s="147">
        <v>31.594666666666665</v>
      </c>
      <c r="J19732" s="147">
        <v>35.798399999999994</v>
      </c>
      <c r="K19732" s="147">
        <v>40.010879999999993</v>
      </c>
    </row>
    <row r="19733" spans="2:11" x14ac:dyDescent="0.2">
      <c r="B19733" s="21" t="str">
        <f t="shared" si="308"/>
        <v>St. ThomasIce Accretion2030RCP8.5</v>
      </c>
      <c r="C19733" t="s">
        <v>447</v>
      </c>
      <c r="D19733" t="s">
        <v>486</v>
      </c>
      <c r="E19733" s="144" t="s">
        <v>191</v>
      </c>
      <c r="F19733" s="144">
        <v>2030</v>
      </c>
      <c r="G19733" s="147">
        <v>21.435771547966258</v>
      </c>
      <c r="H19733" s="147">
        <v>25.780906666666667</v>
      </c>
      <c r="I19733" s="147">
        <v>31.285333333333334</v>
      </c>
      <c r="J19733" s="147">
        <v>35.472959999999993</v>
      </c>
      <c r="K19733" s="147">
        <v>39.661439999999999</v>
      </c>
    </row>
    <row r="19734" spans="2:11" x14ac:dyDescent="0.2">
      <c r="B19734" s="21" t="str">
        <f t="shared" si="308"/>
        <v>St. ThomasIce Accretion2035RCP8.5</v>
      </c>
      <c r="C19734" t="s">
        <v>447</v>
      </c>
      <c r="D19734" t="s">
        <v>486</v>
      </c>
      <c r="E19734" s="144" t="s">
        <v>191</v>
      </c>
      <c r="F19734" s="144">
        <v>2035</v>
      </c>
      <c r="G19734" s="147">
        <v>21.175988998042843</v>
      </c>
      <c r="H19734" s="147">
        <v>25.497599999999998</v>
      </c>
      <c r="I19734" s="147">
        <v>30.975999999999999</v>
      </c>
      <c r="J19734" s="147">
        <v>35.147519999999993</v>
      </c>
      <c r="K19734" s="147">
        <v>39.311999999999998</v>
      </c>
    </row>
    <row r="19735" spans="2:11" x14ac:dyDescent="0.2">
      <c r="B19735" s="21" t="str">
        <f t="shared" si="308"/>
        <v>St. ThomasIce Accretion2040RCP8.5</v>
      </c>
      <c r="C19735" t="s">
        <v>447</v>
      </c>
      <c r="D19735" t="s">
        <v>486</v>
      </c>
      <c r="E19735" s="144" t="s">
        <v>191</v>
      </c>
      <c r="F19735" s="144">
        <v>2040</v>
      </c>
      <c r="G19735" s="147">
        <v>20.485709651103488</v>
      </c>
      <c r="H19735" s="147">
        <v>24.736213333333332</v>
      </c>
      <c r="I19735" s="147">
        <v>30.111999999999998</v>
      </c>
      <c r="J19735" s="147">
        <v>34.207359999999994</v>
      </c>
      <c r="K19735" s="147">
        <v>38.290559999999999</v>
      </c>
    </row>
    <row r="19736" spans="2:11" x14ac:dyDescent="0.2">
      <c r="B19736" s="21" t="str">
        <f t="shared" si="308"/>
        <v>St. ThomasIce Accretion2045RCP8.5</v>
      </c>
      <c r="C19736" t="s">
        <v>447</v>
      </c>
      <c r="D19736" t="s">
        <v>486</v>
      </c>
      <c r="E19736" s="144" t="s">
        <v>191</v>
      </c>
      <c r="F19736" s="144">
        <v>2045</v>
      </c>
      <c r="G19736" s="147">
        <v>19.795430304164132</v>
      </c>
      <c r="H19736" s="147">
        <v>23.974826666666665</v>
      </c>
      <c r="I19736" s="147">
        <v>29.248000000000001</v>
      </c>
      <c r="J19736" s="147">
        <v>33.267199999999995</v>
      </c>
      <c r="K19736" s="147">
        <v>37.269120000000001</v>
      </c>
    </row>
    <row r="19737" spans="2:11" x14ac:dyDescent="0.2">
      <c r="B19737" s="21" t="str">
        <f t="shared" si="308"/>
        <v>St. ThomasIce Accretion2050RCP8.5</v>
      </c>
      <c r="C19737" t="s">
        <v>447</v>
      </c>
      <c r="D19737" t="s">
        <v>486</v>
      </c>
      <c r="E19737" s="144" t="s">
        <v>191</v>
      </c>
      <c r="F19737" s="144">
        <v>2050</v>
      </c>
      <c r="G19737" s="147">
        <v>18.815678973024401</v>
      </c>
      <c r="H19737" s="147">
        <v>22.921279999999999</v>
      </c>
      <c r="I19737" s="147">
        <v>28.085333333333335</v>
      </c>
      <c r="J19737" s="147">
        <v>32.01365333333333</v>
      </c>
      <c r="K19737" s="147">
        <v>35.92512</v>
      </c>
    </row>
    <row r="19738" spans="2:11" x14ac:dyDescent="0.2">
      <c r="B19738" s="21" t="str">
        <f t="shared" si="308"/>
        <v>St. ThomasIce Accretion2055RCP8.5</v>
      </c>
      <c r="C19738" t="s">
        <v>447</v>
      </c>
      <c r="D19738" t="s">
        <v>486</v>
      </c>
      <c r="E19738" s="144" t="s">
        <v>191</v>
      </c>
      <c r="F19738" s="144">
        <v>2055</v>
      </c>
      <c r="G19738" s="147">
        <v>18.526206988824022</v>
      </c>
      <c r="H19738" s="147">
        <v>22.629119999999997</v>
      </c>
      <c r="I19738" s="147">
        <v>27.786666666666665</v>
      </c>
      <c r="J19738" s="147">
        <v>31.700266666666664</v>
      </c>
      <c r="K19738" s="147">
        <v>35.602560000000004</v>
      </c>
    </row>
    <row r="19739" spans="2:11" x14ac:dyDescent="0.2">
      <c r="B19739" s="21" t="str">
        <f t="shared" si="308"/>
        <v>St. ThomasIce Accretion2060RCP8.5</v>
      </c>
      <c r="C19739" t="s">
        <v>447</v>
      </c>
      <c r="D19739" t="s">
        <v>486</v>
      </c>
      <c r="E19739" s="144" t="s">
        <v>191</v>
      </c>
      <c r="F19739" s="144">
        <v>2060</v>
      </c>
      <c r="G19739" s="147">
        <v>17.717169904776821</v>
      </c>
      <c r="H19739" s="147">
        <v>21.75264</v>
      </c>
      <c r="I19739" s="147">
        <v>26.826666666666664</v>
      </c>
      <c r="J19739" s="147">
        <v>30.663679999999999</v>
      </c>
      <c r="K19739" s="147">
        <v>34.48704</v>
      </c>
    </row>
    <row r="19740" spans="2:11" x14ac:dyDescent="0.2">
      <c r="B19740" s="21" t="str">
        <f t="shared" si="308"/>
        <v>St. ThomasIce Accretion2065RCP8.5</v>
      </c>
      <c r="C19740" t="s">
        <v>447</v>
      </c>
      <c r="D19740" t="s">
        <v>486</v>
      </c>
      <c r="E19740" s="144" t="s">
        <v>191</v>
      </c>
      <c r="F19740" s="144">
        <v>2065</v>
      </c>
      <c r="G19740" s="147">
        <v>17.197604804929991</v>
      </c>
      <c r="H19740" s="147">
        <v>21.168319999999998</v>
      </c>
      <c r="I19740" s="147">
        <v>26.165333333333333</v>
      </c>
      <c r="J19740" s="147">
        <v>29.940479999999997</v>
      </c>
      <c r="K19740" s="147">
        <v>33.694080000000007</v>
      </c>
    </row>
    <row r="19741" spans="2:11" x14ac:dyDescent="0.2">
      <c r="B19741" s="21" t="str">
        <f t="shared" si="308"/>
        <v>St. ThomasIce Accretion2070RCP8.5</v>
      </c>
      <c r="C19741" t="s">
        <v>447</v>
      </c>
      <c r="D19741" t="s">
        <v>486</v>
      </c>
      <c r="E19741" s="144" t="s">
        <v>191</v>
      </c>
      <c r="F19741" s="144">
        <v>2070</v>
      </c>
      <c r="G19741" s="147">
        <v>16.344033569467349</v>
      </c>
      <c r="H19741" s="147">
        <v>20.229866666666666</v>
      </c>
      <c r="I19741" s="147">
        <v>25.119999999999997</v>
      </c>
      <c r="J19741" s="147">
        <v>28.795413333333332</v>
      </c>
      <c r="K19741" s="147">
        <v>32.457600000000006</v>
      </c>
    </row>
    <row r="19742" spans="2:11" x14ac:dyDescent="0.2">
      <c r="B19742" s="21" t="str">
        <f t="shared" si="308"/>
        <v>St. ThomasIce Accretion2075RCP8.5</v>
      </c>
      <c r="C19742" t="s">
        <v>447</v>
      </c>
      <c r="D19742" t="s">
        <v>486</v>
      </c>
      <c r="E19742" s="144" t="s">
        <v>191</v>
      </c>
      <c r="F19742" s="144">
        <v>2075</v>
      </c>
      <c r="G19742" s="147">
        <v>16.01002743385153</v>
      </c>
      <c r="H19742" s="147">
        <v>19.875733333333333</v>
      </c>
      <c r="I19742" s="147">
        <v>24.736000000000001</v>
      </c>
      <c r="J19742" s="147">
        <v>28.373546666666666</v>
      </c>
      <c r="K19742" s="147">
        <v>32.01408</v>
      </c>
    </row>
    <row r="19743" spans="2:11" x14ac:dyDescent="0.2">
      <c r="B19743" s="21" t="str">
        <f t="shared" si="308"/>
        <v>St. ThomasIce Accretion2080RCP8.5</v>
      </c>
      <c r="C19743" t="s">
        <v>447</v>
      </c>
      <c r="D19743" t="s">
        <v>486</v>
      </c>
      <c r="E19743" s="144" t="s">
        <v>191</v>
      </c>
      <c r="F19743" s="144">
        <v>2080</v>
      </c>
      <c r="G19743" s="147">
        <v>15.676021298235712</v>
      </c>
      <c r="H19743" s="147">
        <v>19.521599999999999</v>
      </c>
      <c r="I19743" s="147">
        <v>24.352</v>
      </c>
      <c r="J19743" s="147">
        <v>27.95168</v>
      </c>
      <c r="K19743" s="147">
        <v>31.57056</v>
      </c>
    </row>
    <row r="19744" spans="2:11" x14ac:dyDescent="0.2">
      <c r="B19744" s="21" t="str">
        <f t="shared" si="308"/>
        <v>St. ThomasIce Accretion2085RCP8.5</v>
      </c>
      <c r="C19744" t="s">
        <v>447</v>
      </c>
      <c r="D19744" t="s">
        <v>486</v>
      </c>
      <c r="E19744" s="144" t="s">
        <v>191</v>
      </c>
      <c r="F19744" s="144">
        <v>2085</v>
      </c>
      <c r="G19744" s="147">
        <v>14.685136429242121</v>
      </c>
      <c r="H19744" s="147">
        <v>18.352959999999999</v>
      </c>
      <c r="I19744" s="147">
        <v>22.944000000000003</v>
      </c>
      <c r="J19744" s="147">
        <v>26.378719999999998</v>
      </c>
      <c r="K19744" s="147">
        <v>29.81664</v>
      </c>
    </row>
    <row r="19745" spans="2:11" x14ac:dyDescent="0.2">
      <c r="B19745" s="21" t="str">
        <f t="shared" si="308"/>
        <v>St. ThomasIce Accretion2090RCP8.5</v>
      </c>
      <c r="C19745" t="s">
        <v>447</v>
      </c>
      <c r="D19745" t="s">
        <v>486</v>
      </c>
      <c r="E19745" s="144" t="s">
        <v>191</v>
      </c>
      <c r="F19745" s="144">
        <v>2090</v>
      </c>
      <c r="G19745" s="147">
        <v>13.694251560248528</v>
      </c>
      <c r="H19745" s="147">
        <v>17.18432</v>
      </c>
      <c r="I19745" s="147">
        <v>21.536000000000001</v>
      </c>
      <c r="J19745" s="147">
        <v>24.805759999999996</v>
      </c>
      <c r="K19745" s="147">
        <v>28.062719999999999</v>
      </c>
    </row>
    <row r="19746" spans="2:11" x14ac:dyDescent="0.2">
      <c r="B19746" s="21" t="str">
        <f t="shared" si="308"/>
        <v>St. ThomasIce Accretion2095RCP8.5</v>
      </c>
      <c r="C19746" t="s">
        <v>447</v>
      </c>
      <c r="D19746" t="s">
        <v>486</v>
      </c>
      <c r="E19746" s="144" t="s">
        <v>191</v>
      </c>
      <c r="F19746" s="144">
        <v>2095</v>
      </c>
      <c r="G19746" s="147">
        <v>13.694251560248528</v>
      </c>
      <c r="H19746" s="147">
        <v>17.18432</v>
      </c>
      <c r="I19746" s="147">
        <v>21.536000000000001</v>
      </c>
      <c r="J19746" s="147">
        <v>24.805759999999996</v>
      </c>
      <c r="K19746" s="147">
        <v>28.062719999999999</v>
      </c>
    </row>
    <row r="19747" spans="2:11" x14ac:dyDescent="0.2">
      <c r="B19747" s="21" t="str">
        <f t="shared" si="308"/>
        <v>St. ThomasIce Accretion2100RCP8.5</v>
      </c>
      <c r="C19747" t="s">
        <v>447</v>
      </c>
      <c r="D19747" t="s">
        <v>486</v>
      </c>
      <c r="E19747" s="144" t="s">
        <v>191</v>
      </c>
      <c r="F19747" s="144">
        <v>2100</v>
      </c>
      <c r="G19747" s="147">
        <v>13.694251560248528</v>
      </c>
      <c r="H19747" s="147">
        <v>17.18432</v>
      </c>
      <c r="I19747" s="147">
        <v>21.536000000000001</v>
      </c>
      <c r="J19747" s="147">
        <v>24.805759999999996</v>
      </c>
      <c r="K19747" s="147">
        <v>28.062719999999999</v>
      </c>
    </row>
    <row r="19748" spans="2:11" x14ac:dyDescent="0.2">
      <c r="B19748" s="21" t="str">
        <f t="shared" si="308"/>
        <v>St. ThomasWind2023RCP4.5</v>
      </c>
      <c r="C19748" t="s">
        <v>447</v>
      </c>
      <c r="D19748" t="s">
        <v>1</v>
      </c>
      <c r="E19748" s="144" t="s">
        <v>193</v>
      </c>
      <c r="F19748" s="144">
        <v>2023</v>
      </c>
      <c r="G19748" s="147">
        <v>87.926861257071067</v>
      </c>
      <c r="H19748" s="147">
        <v>94.850514000000004</v>
      </c>
      <c r="I19748" s="147">
        <v>102.18170000000001</v>
      </c>
      <c r="J19748" s="147">
        <v>109.47490999999999</v>
      </c>
      <c r="K19748" s="147">
        <v>116.77498799999998</v>
      </c>
    </row>
    <row r="19749" spans="2:11" x14ac:dyDescent="0.2">
      <c r="B19749" s="21" t="str">
        <f t="shared" si="308"/>
        <v>St. ThomasWind2025RCP4.5</v>
      </c>
      <c r="C19749" t="s">
        <v>447</v>
      </c>
      <c r="D19749" t="s">
        <v>1</v>
      </c>
      <c r="E19749" s="144" t="s">
        <v>193</v>
      </c>
      <c r="F19749" s="144">
        <v>2025</v>
      </c>
      <c r="G19749" s="147">
        <v>88.03732944221187</v>
      </c>
      <c r="H19749" s="147">
        <v>94.997671000000011</v>
      </c>
      <c r="I19749" s="147">
        <v>102.37528333333334</v>
      </c>
      <c r="J19749" s="147">
        <v>109.70726049999999</v>
      </c>
      <c r="K19749" s="147">
        <v>117.04748599999998</v>
      </c>
    </row>
    <row r="19750" spans="2:11" x14ac:dyDescent="0.2">
      <c r="B19750" s="21" t="str">
        <f t="shared" si="308"/>
        <v>St. ThomasWind2030RCP4.5</v>
      </c>
      <c r="C19750" t="s">
        <v>447</v>
      </c>
      <c r="D19750" t="s">
        <v>1</v>
      </c>
      <c r="E19750" s="144" t="s">
        <v>193</v>
      </c>
      <c r="F19750" s="144">
        <v>2030</v>
      </c>
      <c r="G19750" s="147">
        <v>88.147797627352674</v>
      </c>
      <c r="H19750" s="147">
        <v>95.144828000000004</v>
      </c>
      <c r="I19750" s="147">
        <v>102.56886666666668</v>
      </c>
      <c r="J19750" s="147">
        <v>109.939611</v>
      </c>
      <c r="K19750" s="147">
        <v>117.31998399999998</v>
      </c>
    </row>
    <row r="19751" spans="2:11" x14ac:dyDescent="0.2">
      <c r="B19751" s="21" t="str">
        <f t="shared" si="308"/>
        <v>St. ThomasWind2035RCP4.5</v>
      </c>
      <c r="C19751" t="s">
        <v>447</v>
      </c>
      <c r="D19751" t="s">
        <v>1</v>
      </c>
      <c r="E19751" s="144" t="s">
        <v>193</v>
      </c>
      <c r="F19751" s="144">
        <v>2035</v>
      </c>
      <c r="G19751" s="147">
        <v>88.258265812493477</v>
      </c>
      <c r="H19751" s="147">
        <v>95.291985000000011</v>
      </c>
      <c r="I19751" s="147">
        <v>102.76245</v>
      </c>
      <c r="J19751" s="147">
        <v>110.17196150000001</v>
      </c>
      <c r="K19751" s="147">
        <v>117.59248199999999</v>
      </c>
    </row>
    <row r="19752" spans="2:11" x14ac:dyDescent="0.2">
      <c r="B19752" s="21" t="str">
        <f t="shared" si="308"/>
        <v>St. ThomasWind2040RCP4.5</v>
      </c>
      <c r="C19752" t="s">
        <v>447</v>
      </c>
      <c r="D19752" t="s">
        <v>1</v>
      </c>
      <c r="E19752" s="144" t="s">
        <v>193</v>
      </c>
      <c r="F19752" s="144">
        <v>2040</v>
      </c>
      <c r="G19752" s="147">
        <v>88.36873399763428</v>
      </c>
      <c r="H19752" s="147">
        <v>95.439142000000018</v>
      </c>
      <c r="I19752" s="147">
        <v>102.95603333333334</v>
      </c>
      <c r="J19752" s="147">
        <v>110.404312</v>
      </c>
      <c r="K19752" s="147">
        <v>117.86497999999999</v>
      </c>
    </row>
    <row r="19753" spans="2:11" x14ac:dyDescent="0.2">
      <c r="B19753" s="21" t="str">
        <f t="shared" si="308"/>
        <v>St. ThomasWind2045RCP4.5</v>
      </c>
      <c r="C19753" t="s">
        <v>447</v>
      </c>
      <c r="D19753" t="s">
        <v>1</v>
      </c>
      <c r="E19753" s="144" t="s">
        <v>193</v>
      </c>
      <c r="F19753" s="144">
        <v>2045</v>
      </c>
      <c r="G19753" s="147">
        <v>88.479202182775083</v>
      </c>
      <c r="H19753" s="147">
        <v>95.586299000000011</v>
      </c>
      <c r="I19753" s="147">
        <v>103.14961666666667</v>
      </c>
      <c r="J19753" s="147">
        <v>110.6366625</v>
      </c>
      <c r="K19753" s="147">
        <v>118.13747799999999</v>
      </c>
    </row>
    <row r="19754" spans="2:11" x14ac:dyDescent="0.2">
      <c r="B19754" s="21" t="str">
        <f t="shared" si="308"/>
        <v>St. ThomasWind2050RCP4.5</v>
      </c>
      <c r="C19754" t="s">
        <v>447</v>
      </c>
      <c r="D19754" t="s">
        <v>1</v>
      </c>
      <c r="E19754" s="144" t="s">
        <v>193</v>
      </c>
      <c r="F19754" s="144">
        <v>2050</v>
      </c>
      <c r="G19754" s="147">
        <v>88.641997402982582</v>
      </c>
      <c r="H19754" s="147">
        <v>95.806721400000015</v>
      </c>
      <c r="I19754" s="147">
        <v>103.44420000000001</v>
      </c>
      <c r="J19754" s="147">
        <v>110.99437420000001</v>
      </c>
      <c r="K19754" s="147">
        <v>118.55965799999998</v>
      </c>
    </row>
    <row r="19755" spans="2:11" x14ac:dyDescent="0.2">
      <c r="B19755" s="21" t="str">
        <f t="shared" si="308"/>
        <v>St. ThomasWind2055RCP4.5</v>
      </c>
      <c r="C19755" t="s">
        <v>447</v>
      </c>
      <c r="D19755" t="s">
        <v>1</v>
      </c>
      <c r="E19755" s="144" t="s">
        <v>193</v>
      </c>
      <c r="F19755" s="144">
        <v>2055</v>
      </c>
      <c r="G19755" s="147">
        <v>88.694324438049279</v>
      </c>
      <c r="H19755" s="147">
        <v>95.879986800000012</v>
      </c>
      <c r="I19755" s="147">
        <v>103.54520000000001</v>
      </c>
      <c r="J19755" s="147">
        <v>111.11973540000001</v>
      </c>
      <c r="K19755" s="147">
        <v>118.70933999999998</v>
      </c>
    </row>
    <row r="19756" spans="2:11" x14ac:dyDescent="0.2">
      <c r="B19756" s="21" t="str">
        <f t="shared" si="308"/>
        <v>St. ThomasWind2060RCP4.5</v>
      </c>
      <c r="C19756" t="s">
        <v>447</v>
      </c>
      <c r="D19756" t="s">
        <v>1</v>
      </c>
      <c r="E19756" s="144" t="s">
        <v>193</v>
      </c>
      <c r="F19756" s="144">
        <v>2060</v>
      </c>
      <c r="G19756" s="147">
        <v>88.746651473115961</v>
      </c>
      <c r="H19756" s="147">
        <v>95.953252200000009</v>
      </c>
      <c r="I19756" s="147">
        <v>103.64620000000001</v>
      </c>
      <c r="J19756" s="147">
        <v>111.24509660000001</v>
      </c>
      <c r="K19756" s="147">
        <v>118.85902199999998</v>
      </c>
    </row>
    <row r="19757" spans="2:11" x14ac:dyDescent="0.2">
      <c r="B19757" s="21" t="str">
        <f t="shared" si="308"/>
        <v>St. ThomasWind2065RCP4.5</v>
      </c>
      <c r="C19757" t="s">
        <v>447</v>
      </c>
      <c r="D19757" t="s">
        <v>1</v>
      </c>
      <c r="E19757" s="144" t="s">
        <v>193</v>
      </c>
      <c r="F19757" s="144">
        <v>2065</v>
      </c>
      <c r="G19757" s="147">
        <v>88.798978508182657</v>
      </c>
      <c r="H19757" s="147">
        <v>96.026517600000005</v>
      </c>
      <c r="I19757" s="147">
        <v>103.74720000000001</v>
      </c>
      <c r="J19757" s="147">
        <v>111.37045780000001</v>
      </c>
      <c r="K19757" s="147">
        <v>119.00870399999998</v>
      </c>
    </row>
    <row r="19758" spans="2:11" x14ac:dyDescent="0.2">
      <c r="B19758" s="21" t="str">
        <f t="shared" si="308"/>
        <v>St. ThomasWind2070RCP4.5</v>
      </c>
      <c r="C19758" t="s">
        <v>447</v>
      </c>
      <c r="D19758" t="s">
        <v>1</v>
      </c>
      <c r="E19758" s="144" t="s">
        <v>193</v>
      </c>
      <c r="F19758" s="144">
        <v>2070</v>
      </c>
      <c r="G19758" s="147">
        <v>88.851305543249353</v>
      </c>
      <c r="H19758" s="147">
        <v>96.099783000000002</v>
      </c>
      <c r="I19758" s="147">
        <v>103.84820000000001</v>
      </c>
      <c r="J19758" s="147">
        <v>111.49581900000001</v>
      </c>
      <c r="K19758" s="147">
        <v>119.15838599999998</v>
      </c>
    </row>
    <row r="19759" spans="2:11" x14ac:dyDescent="0.2">
      <c r="B19759" s="21" t="str">
        <f t="shared" si="308"/>
        <v>St. ThomasWind2075RCP4.5</v>
      </c>
      <c r="C19759" t="s">
        <v>447</v>
      </c>
      <c r="D19759" t="s">
        <v>1</v>
      </c>
      <c r="E19759" s="144" t="s">
        <v>193</v>
      </c>
      <c r="F19759" s="144">
        <v>2075</v>
      </c>
      <c r="G19759" s="147">
        <v>89.005379590945736</v>
      </c>
      <c r="H19759" s="147">
        <v>96.300167000000002</v>
      </c>
      <c r="I19759" s="147">
        <v>104.10743333333335</v>
      </c>
      <c r="J19759" s="147">
        <v>111.80381850000001</v>
      </c>
      <c r="K19759" s="147">
        <v>119.51723899999999</v>
      </c>
    </row>
    <row r="19760" spans="2:11" x14ac:dyDescent="0.2">
      <c r="B19760" s="21" t="str">
        <f t="shared" si="308"/>
        <v>St. ThomasWind2080RCP4.5</v>
      </c>
      <c r="C19760" t="s">
        <v>447</v>
      </c>
      <c r="D19760" t="s">
        <v>1</v>
      </c>
      <c r="E19760" s="144" t="s">
        <v>193</v>
      </c>
      <c r="F19760" s="144">
        <v>2080</v>
      </c>
      <c r="G19760" s="147">
        <v>89.15945363864212</v>
      </c>
      <c r="H19760" s="147">
        <v>96.500551000000002</v>
      </c>
      <c r="I19760" s="147">
        <v>104.36666666666667</v>
      </c>
      <c r="J19760" s="147">
        <v>112.11181800000001</v>
      </c>
      <c r="K19760" s="147">
        <v>119.87609199999999</v>
      </c>
    </row>
    <row r="19761" spans="2:11" x14ac:dyDescent="0.2">
      <c r="B19761" s="21" t="str">
        <f t="shared" si="308"/>
        <v>St. ThomasWind2085RCP4.5</v>
      </c>
      <c r="C19761" t="s">
        <v>447</v>
      </c>
      <c r="D19761" t="s">
        <v>1</v>
      </c>
      <c r="E19761" s="144" t="s">
        <v>193</v>
      </c>
      <c r="F19761" s="144">
        <v>2085</v>
      </c>
      <c r="G19761" s="147">
        <v>89.313527686338517</v>
      </c>
      <c r="H19761" s="147">
        <v>96.700935000000015</v>
      </c>
      <c r="I19761" s="147">
        <v>104.6259</v>
      </c>
      <c r="J19761" s="147">
        <v>112.41981750000001</v>
      </c>
      <c r="K19761" s="147">
        <v>120.23494499999998</v>
      </c>
    </row>
    <row r="19762" spans="2:11" x14ac:dyDescent="0.2">
      <c r="B19762" s="21" t="str">
        <f t="shared" si="308"/>
        <v>St. ThomasWind2090RCP4.5</v>
      </c>
      <c r="C19762" t="s">
        <v>447</v>
      </c>
      <c r="D19762" t="s">
        <v>1</v>
      </c>
      <c r="E19762" s="144" t="s">
        <v>193</v>
      </c>
      <c r="F19762" s="144">
        <v>2090</v>
      </c>
      <c r="G19762" s="147">
        <v>89.467601734034901</v>
      </c>
      <c r="H19762" s="147">
        <v>96.901319000000015</v>
      </c>
      <c r="I19762" s="147">
        <v>104.88513333333334</v>
      </c>
      <c r="J19762" s="147">
        <v>112.727817</v>
      </c>
      <c r="K19762" s="147">
        <v>120.59379799999999</v>
      </c>
    </row>
    <row r="19763" spans="2:11" x14ac:dyDescent="0.2">
      <c r="B19763" s="21" t="str">
        <f t="shared" si="308"/>
        <v>St. ThomasWind2095RCP4.5</v>
      </c>
      <c r="C19763" t="s">
        <v>447</v>
      </c>
      <c r="D19763" t="s">
        <v>1</v>
      </c>
      <c r="E19763" s="144" t="s">
        <v>193</v>
      </c>
      <c r="F19763" s="144">
        <v>2095</v>
      </c>
      <c r="G19763" s="147">
        <v>89.621675781731284</v>
      </c>
      <c r="H19763" s="147">
        <v>97.101703000000015</v>
      </c>
      <c r="I19763" s="147">
        <v>105.14436666666668</v>
      </c>
      <c r="J19763" s="147">
        <v>113.03581650000001</v>
      </c>
      <c r="K19763" s="147">
        <v>120.952651</v>
      </c>
    </row>
    <row r="19764" spans="2:11" x14ac:dyDescent="0.2">
      <c r="B19764" s="21" t="str">
        <f t="shared" si="308"/>
        <v>St. ThomasWind2100RCP4.5</v>
      </c>
      <c r="C19764" t="s">
        <v>447</v>
      </c>
      <c r="D19764" t="s">
        <v>1</v>
      </c>
      <c r="E19764" s="144" t="s">
        <v>193</v>
      </c>
      <c r="F19764" s="144">
        <v>2100</v>
      </c>
      <c r="G19764" s="147">
        <v>89.775749829427667</v>
      </c>
      <c r="H19764" s="147">
        <v>97.302087000000014</v>
      </c>
      <c r="I19764" s="147">
        <v>105.40360000000001</v>
      </c>
      <c r="J19764" s="147">
        <v>113.343816</v>
      </c>
      <c r="K19764" s="147">
        <v>121.311504</v>
      </c>
    </row>
    <row r="19765" spans="2:11" x14ac:dyDescent="0.2">
      <c r="B19765" s="21" t="str">
        <f t="shared" si="308"/>
        <v>St. ThomasWind2023RCP6.0</v>
      </c>
      <c r="C19765" t="s">
        <v>447</v>
      </c>
      <c r="D19765" t="s">
        <v>1</v>
      </c>
      <c r="E19765" s="144" t="s">
        <v>192</v>
      </c>
      <c r="F19765" s="144">
        <v>2023</v>
      </c>
      <c r="G19765" s="147">
        <v>87.926861257071067</v>
      </c>
      <c r="H19765" s="147">
        <v>94.850514000000004</v>
      </c>
      <c r="I19765" s="147">
        <v>102.18170000000001</v>
      </c>
      <c r="J19765" s="147">
        <v>109.47490999999999</v>
      </c>
      <c r="K19765" s="147">
        <v>116.77498799999998</v>
      </c>
    </row>
    <row r="19766" spans="2:11" x14ac:dyDescent="0.2">
      <c r="B19766" s="21" t="str">
        <f t="shared" si="308"/>
        <v>St. ThomasWind2025RCP6.0</v>
      </c>
      <c r="C19766" t="s">
        <v>447</v>
      </c>
      <c r="D19766" t="s">
        <v>1</v>
      </c>
      <c r="E19766" s="144" t="s">
        <v>192</v>
      </c>
      <c r="F19766" s="144">
        <v>2025</v>
      </c>
      <c r="G19766" s="147">
        <v>88.03732944221187</v>
      </c>
      <c r="H19766" s="147">
        <v>94.997671000000011</v>
      </c>
      <c r="I19766" s="147">
        <v>102.37528333333334</v>
      </c>
      <c r="J19766" s="147">
        <v>109.70726049999999</v>
      </c>
      <c r="K19766" s="147">
        <v>117.04748599999998</v>
      </c>
    </row>
    <row r="19767" spans="2:11" x14ac:dyDescent="0.2">
      <c r="B19767" s="21" t="str">
        <f t="shared" si="308"/>
        <v>St. ThomasWind2030RCP6.0</v>
      </c>
      <c r="C19767" t="s">
        <v>447</v>
      </c>
      <c r="D19767" t="s">
        <v>1</v>
      </c>
      <c r="E19767" s="144" t="s">
        <v>192</v>
      </c>
      <c r="F19767" s="144">
        <v>2030</v>
      </c>
      <c r="G19767" s="147">
        <v>88.147797627352674</v>
      </c>
      <c r="H19767" s="147">
        <v>95.144828000000004</v>
      </c>
      <c r="I19767" s="147">
        <v>102.56886666666668</v>
      </c>
      <c r="J19767" s="147">
        <v>109.939611</v>
      </c>
      <c r="K19767" s="147">
        <v>117.31998399999998</v>
      </c>
    </row>
    <row r="19768" spans="2:11" x14ac:dyDescent="0.2">
      <c r="B19768" s="21" t="str">
        <f t="shared" si="308"/>
        <v>St. ThomasWind2035RCP6.0</v>
      </c>
      <c r="C19768" t="s">
        <v>447</v>
      </c>
      <c r="D19768" t="s">
        <v>1</v>
      </c>
      <c r="E19768" s="144" t="s">
        <v>192</v>
      </c>
      <c r="F19768" s="144">
        <v>2035</v>
      </c>
      <c r="G19768" s="147">
        <v>88.258265812493477</v>
      </c>
      <c r="H19768" s="147">
        <v>95.291985000000011</v>
      </c>
      <c r="I19768" s="147">
        <v>102.76245</v>
      </c>
      <c r="J19768" s="147">
        <v>110.17196150000001</v>
      </c>
      <c r="K19768" s="147">
        <v>117.59248199999999</v>
      </c>
    </row>
    <row r="19769" spans="2:11" x14ac:dyDescent="0.2">
      <c r="B19769" s="21" t="str">
        <f t="shared" si="308"/>
        <v>St. ThomasWind2040RCP6.0</v>
      </c>
      <c r="C19769" t="s">
        <v>447</v>
      </c>
      <c r="D19769" t="s">
        <v>1</v>
      </c>
      <c r="E19769" s="144" t="s">
        <v>192</v>
      </c>
      <c r="F19769" s="144">
        <v>2040</v>
      </c>
      <c r="G19769" s="147">
        <v>88.36873399763428</v>
      </c>
      <c r="H19769" s="147">
        <v>95.439142000000018</v>
      </c>
      <c r="I19769" s="147">
        <v>102.95603333333334</v>
      </c>
      <c r="J19769" s="147">
        <v>110.404312</v>
      </c>
      <c r="K19769" s="147">
        <v>117.86497999999999</v>
      </c>
    </row>
    <row r="19770" spans="2:11" x14ac:dyDescent="0.2">
      <c r="B19770" s="21" t="str">
        <f t="shared" si="308"/>
        <v>St. ThomasWind2045RCP6.0</v>
      </c>
      <c r="C19770" t="s">
        <v>447</v>
      </c>
      <c r="D19770" t="s">
        <v>1</v>
      </c>
      <c r="E19770" s="144" t="s">
        <v>192</v>
      </c>
      <c r="F19770" s="144">
        <v>2045</v>
      </c>
      <c r="G19770" s="147">
        <v>88.479202182775083</v>
      </c>
      <c r="H19770" s="147">
        <v>95.586299000000011</v>
      </c>
      <c r="I19770" s="147">
        <v>103.14961666666667</v>
      </c>
      <c r="J19770" s="147">
        <v>110.6366625</v>
      </c>
      <c r="K19770" s="147">
        <v>118.13747799999999</v>
      </c>
    </row>
    <row r="19771" spans="2:11" x14ac:dyDescent="0.2">
      <c r="B19771" s="21" t="str">
        <f t="shared" si="308"/>
        <v>St. ThomasWind2050RCP6.0</v>
      </c>
      <c r="C19771" t="s">
        <v>447</v>
      </c>
      <c r="D19771" t="s">
        <v>1</v>
      </c>
      <c r="E19771" s="144" t="s">
        <v>192</v>
      </c>
      <c r="F19771" s="144">
        <v>2050</v>
      </c>
      <c r="G19771" s="147">
        <v>88.641997402982582</v>
      </c>
      <c r="H19771" s="147">
        <v>95.806721400000015</v>
      </c>
      <c r="I19771" s="147">
        <v>103.44420000000001</v>
      </c>
      <c r="J19771" s="147">
        <v>110.99437420000001</v>
      </c>
      <c r="K19771" s="147">
        <v>118.55965799999998</v>
      </c>
    </row>
    <row r="19772" spans="2:11" x14ac:dyDescent="0.2">
      <c r="B19772" s="21" t="str">
        <f t="shared" si="308"/>
        <v>St. ThomasWind2055RCP6.0</v>
      </c>
      <c r="C19772" t="s">
        <v>447</v>
      </c>
      <c r="D19772" t="s">
        <v>1</v>
      </c>
      <c r="E19772" s="144" t="s">
        <v>192</v>
      </c>
      <c r="F19772" s="144">
        <v>2055</v>
      </c>
      <c r="G19772" s="147">
        <v>88.694324438049279</v>
      </c>
      <c r="H19772" s="147">
        <v>95.879986800000012</v>
      </c>
      <c r="I19772" s="147">
        <v>103.54520000000001</v>
      </c>
      <c r="J19772" s="147">
        <v>111.11973540000001</v>
      </c>
      <c r="K19772" s="147">
        <v>118.70933999999998</v>
      </c>
    </row>
    <row r="19773" spans="2:11" x14ac:dyDescent="0.2">
      <c r="B19773" s="21" t="str">
        <f t="shared" si="308"/>
        <v>St. ThomasWind2060RCP6.0</v>
      </c>
      <c r="C19773" t="s">
        <v>447</v>
      </c>
      <c r="D19773" t="s">
        <v>1</v>
      </c>
      <c r="E19773" s="144" t="s">
        <v>192</v>
      </c>
      <c r="F19773" s="144">
        <v>2060</v>
      </c>
      <c r="G19773" s="147">
        <v>88.746651473115961</v>
      </c>
      <c r="H19773" s="147">
        <v>95.953252200000009</v>
      </c>
      <c r="I19773" s="147">
        <v>103.64620000000001</v>
      </c>
      <c r="J19773" s="147">
        <v>111.24509660000001</v>
      </c>
      <c r="K19773" s="147">
        <v>118.85902199999998</v>
      </c>
    </row>
    <row r="19774" spans="2:11" x14ac:dyDescent="0.2">
      <c r="B19774" s="21" t="str">
        <f t="shared" si="308"/>
        <v>St. ThomasWind2065RCP6.0</v>
      </c>
      <c r="C19774" t="s">
        <v>447</v>
      </c>
      <c r="D19774" t="s">
        <v>1</v>
      </c>
      <c r="E19774" s="144" t="s">
        <v>192</v>
      </c>
      <c r="F19774" s="144">
        <v>2065</v>
      </c>
      <c r="G19774" s="147">
        <v>88.798978508182657</v>
      </c>
      <c r="H19774" s="147">
        <v>96.026517600000005</v>
      </c>
      <c r="I19774" s="147">
        <v>103.74720000000001</v>
      </c>
      <c r="J19774" s="147">
        <v>111.37045780000001</v>
      </c>
      <c r="K19774" s="147">
        <v>119.00870399999998</v>
      </c>
    </row>
    <row r="19775" spans="2:11" x14ac:dyDescent="0.2">
      <c r="B19775" s="21" t="str">
        <f t="shared" si="308"/>
        <v>St. ThomasWind2070RCP6.0</v>
      </c>
      <c r="C19775" t="s">
        <v>447</v>
      </c>
      <c r="D19775" t="s">
        <v>1</v>
      </c>
      <c r="E19775" s="144" t="s">
        <v>192</v>
      </c>
      <c r="F19775" s="144">
        <v>2070</v>
      </c>
      <c r="G19775" s="147">
        <v>88.851305543249353</v>
      </c>
      <c r="H19775" s="147">
        <v>96.099783000000002</v>
      </c>
      <c r="I19775" s="147">
        <v>103.84820000000001</v>
      </c>
      <c r="J19775" s="147">
        <v>111.49581900000001</v>
      </c>
      <c r="K19775" s="147">
        <v>119.15838599999998</v>
      </c>
    </row>
    <row r="19776" spans="2:11" x14ac:dyDescent="0.2">
      <c r="B19776" s="21" t="str">
        <f t="shared" si="308"/>
        <v>St. ThomasWind2075RCP6.0</v>
      </c>
      <c r="C19776" t="s">
        <v>447</v>
      </c>
      <c r="D19776" t="s">
        <v>1</v>
      </c>
      <c r="E19776" s="144" t="s">
        <v>192</v>
      </c>
      <c r="F19776" s="144">
        <v>2075</v>
      </c>
      <c r="G19776" s="147">
        <v>89.082416614793928</v>
      </c>
      <c r="H19776" s="147">
        <v>96.400359000000009</v>
      </c>
      <c r="I19776" s="147">
        <v>104.23705000000001</v>
      </c>
      <c r="J19776" s="147">
        <v>111.95781825</v>
      </c>
      <c r="K19776" s="147">
        <v>119.69666549999998</v>
      </c>
    </row>
    <row r="19777" spans="2:11" x14ac:dyDescent="0.2">
      <c r="B19777" s="21" t="str">
        <f t="shared" si="308"/>
        <v>St. ThomasWind2080RCP6.0</v>
      </c>
      <c r="C19777" t="s">
        <v>447</v>
      </c>
      <c r="D19777" t="s">
        <v>1</v>
      </c>
      <c r="E19777" s="144" t="s">
        <v>192</v>
      </c>
      <c r="F19777" s="144">
        <v>2080</v>
      </c>
      <c r="G19777" s="147">
        <v>89.313527686338517</v>
      </c>
      <c r="H19777" s="147">
        <v>96.700935000000015</v>
      </c>
      <c r="I19777" s="147">
        <v>104.6259</v>
      </c>
      <c r="J19777" s="147">
        <v>112.41981750000001</v>
      </c>
      <c r="K19777" s="147">
        <v>120.23494499999998</v>
      </c>
    </row>
    <row r="19778" spans="2:11" x14ac:dyDescent="0.2">
      <c r="B19778" s="21" t="str">
        <f t="shared" si="308"/>
        <v>St. ThomasWind2085RCP6.0</v>
      </c>
      <c r="C19778" t="s">
        <v>447</v>
      </c>
      <c r="D19778" t="s">
        <v>1</v>
      </c>
      <c r="E19778" s="144" t="s">
        <v>192</v>
      </c>
      <c r="F19778" s="144">
        <v>2085</v>
      </c>
      <c r="G19778" s="147">
        <v>89.544638757883092</v>
      </c>
      <c r="H19778" s="147">
        <v>97.001511000000008</v>
      </c>
      <c r="I19778" s="147">
        <v>105.01475000000001</v>
      </c>
      <c r="J19778" s="147">
        <v>112.88181675000001</v>
      </c>
      <c r="K19778" s="147">
        <v>120.7732245</v>
      </c>
    </row>
    <row r="19779" spans="2:11" x14ac:dyDescent="0.2">
      <c r="B19779" s="21" t="str">
        <f t="shared" si="308"/>
        <v>St. ThomasWind2090RCP6.0</v>
      </c>
      <c r="C19779" t="s">
        <v>447</v>
      </c>
      <c r="D19779" t="s">
        <v>1</v>
      </c>
      <c r="E19779" s="144" t="s">
        <v>192</v>
      </c>
      <c r="F19779" s="144">
        <v>2090</v>
      </c>
      <c r="G19779" s="147">
        <v>90.156574362413053</v>
      </c>
      <c r="H19779" s="147">
        <v>97.787392000000011</v>
      </c>
      <c r="I19779" s="147">
        <v>106.01296666666667</v>
      </c>
      <c r="J19779" s="147">
        <v>114.06068033333334</v>
      </c>
      <c r="K19779" s="147">
        <v>122.14051199999999</v>
      </c>
    </row>
    <row r="19780" spans="2:11" x14ac:dyDescent="0.2">
      <c r="B19780" s="21" t="str">
        <f t="shared" si="308"/>
        <v>St. ThomasWind2095RCP6.0</v>
      </c>
      <c r="C19780" t="s">
        <v>447</v>
      </c>
      <c r="D19780" t="s">
        <v>1</v>
      </c>
      <c r="E19780" s="144" t="s">
        <v>192</v>
      </c>
      <c r="F19780" s="144">
        <v>2095</v>
      </c>
      <c r="G19780" s="147">
        <v>90.537398895398454</v>
      </c>
      <c r="H19780" s="147">
        <v>98.272696999999994</v>
      </c>
      <c r="I19780" s="147">
        <v>106.62233333333334</v>
      </c>
      <c r="J19780" s="147">
        <v>114.77754466666667</v>
      </c>
      <c r="K19780" s="147">
        <v>122.96951999999999</v>
      </c>
    </row>
    <row r="19781" spans="2:11" x14ac:dyDescent="0.2">
      <c r="B19781" s="21" t="str">
        <f t="shared" si="308"/>
        <v>St. ThomasWind2100RCP6.0</v>
      </c>
      <c r="C19781" t="s">
        <v>447</v>
      </c>
      <c r="D19781" t="s">
        <v>1</v>
      </c>
      <c r="E19781" s="144" t="s">
        <v>192</v>
      </c>
      <c r="F19781" s="144">
        <v>2100</v>
      </c>
      <c r="G19781" s="147">
        <v>90.91822342838384</v>
      </c>
      <c r="H19781" s="147">
        <v>98.758001999999991</v>
      </c>
      <c r="I19781" s="147">
        <v>107.2317</v>
      </c>
      <c r="J19781" s="147">
        <v>115.494409</v>
      </c>
      <c r="K19781" s="147">
        <v>123.79852799999998</v>
      </c>
    </row>
    <row r="19782" spans="2:11" x14ac:dyDescent="0.2">
      <c r="B19782" s="21" t="str">
        <f t="shared" si="308"/>
        <v>St. ThomasWind2023RCP8.5</v>
      </c>
      <c r="C19782" t="s">
        <v>447</v>
      </c>
      <c r="D19782" t="s">
        <v>1</v>
      </c>
      <c r="E19782" s="144" t="s">
        <v>191</v>
      </c>
      <c r="F19782" s="144">
        <v>2023</v>
      </c>
      <c r="G19782" s="147">
        <v>87.926861257071067</v>
      </c>
      <c r="H19782" s="147">
        <v>94.850514000000004</v>
      </c>
      <c r="I19782" s="147">
        <v>102.18170000000001</v>
      </c>
      <c r="J19782" s="147">
        <v>109.47490999999999</v>
      </c>
      <c r="K19782" s="147">
        <v>116.77498799999998</v>
      </c>
    </row>
    <row r="19783" spans="2:11" x14ac:dyDescent="0.2">
      <c r="B19783" s="21" t="str">
        <f t="shared" si="308"/>
        <v>St. ThomasWind2025RCP8.5</v>
      </c>
      <c r="C19783" t="s">
        <v>447</v>
      </c>
      <c r="D19783" t="s">
        <v>1</v>
      </c>
      <c r="E19783" s="144" t="s">
        <v>191</v>
      </c>
      <c r="F19783" s="144">
        <v>2025</v>
      </c>
      <c r="G19783" s="147">
        <v>88.147797627352674</v>
      </c>
      <c r="H19783" s="147">
        <v>95.144828000000004</v>
      </c>
      <c r="I19783" s="147">
        <v>102.56886666666668</v>
      </c>
      <c r="J19783" s="147">
        <v>109.939611</v>
      </c>
      <c r="K19783" s="147">
        <v>117.31998399999998</v>
      </c>
    </row>
    <row r="19784" spans="2:11" x14ac:dyDescent="0.2">
      <c r="B19784" s="21" t="str">
        <f t="shared" si="308"/>
        <v>St. ThomasWind2030RCP8.5</v>
      </c>
      <c r="C19784" t="s">
        <v>447</v>
      </c>
      <c r="D19784" t="s">
        <v>1</v>
      </c>
      <c r="E19784" s="144" t="s">
        <v>191</v>
      </c>
      <c r="F19784" s="144">
        <v>2030</v>
      </c>
      <c r="G19784" s="147">
        <v>88.36873399763428</v>
      </c>
      <c r="H19784" s="147">
        <v>95.439142000000018</v>
      </c>
      <c r="I19784" s="147">
        <v>102.95603333333334</v>
      </c>
      <c r="J19784" s="147">
        <v>110.404312</v>
      </c>
      <c r="K19784" s="147">
        <v>117.86497999999999</v>
      </c>
    </row>
    <row r="19785" spans="2:11" x14ac:dyDescent="0.2">
      <c r="B19785" s="21" t="str">
        <f t="shared" si="308"/>
        <v>St. ThomasWind2035RCP8.5</v>
      </c>
      <c r="C19785" t="s">
        <v>447</v>
      </c>
      <c r="D19785" t="s">
        <v>1</v>
      </c>
      <c r="E19785" s="144" t="s">
        <v>191</v>
      </c>
      <c r="F19785" s="144">
        <v>2035</v>
      </c>
      <c r="G19785" s="147">
        <v>88.589670367915886</v>
      </c>
      <c r="H19785" s="147">
        <v>95.733456000000018</v>
      </c>
      <c r="I19785" s="147">
        <v>103.34320000000001</v>
      </c>
      <c r="J19785" s="147">
        <v>110.86901300000001</v>
      </c>
      <c r="K19785" s="147">
        <v>118.40997599999999</v>
      </c>
    </row>
    <row r="19786" spans="2:11" x14ac:dyDescent="0.2">
      <c r="B19786" s="21" t="str">
        <f t="shared" si="308"/>
        <v>St. ThomasWind2040RCP8.5</v>
      </c>
      <c r="C19786" t="s">
        <v>447</v>
      </c>
      <c r="D19786" t="s">
        <v>1</v>
      </c>
      <c r="E19786" s="144" t="s">
        <v>191</v>
      </c>
      <c r="F19786" s="144">
        <v>2040</v>
      </c>
      <c r="G19786" s="147">
        <v>88.676882093027046</v>
      </c>
      <c r="H19786" s="147">
        <v>95.855565000000013</v>
      </c>
      <c r="I19786" s="147">
        <v>103.51153333333335</v>
      </c>
      <c r="J19786" s="147">
        <v>111.07794833333334</v>
      </c>
      <c r="K19786" s="147">
        <v>118.65944599999999</v>
      </c>
    </row>
    <row r="19787" spans="2:11" x14ac:dyDescent="0.2">
      <c r="B19787" s="21" t="str">
        <f t="shared" si="308"/>
        <v>St. ThomasWind2045RCP8.5</v>
      </c>
      <c r="C19787" t="s">
        <v>447</v>
      </c>
      <c r="D19787" t="s">
        <v>1</v>
      </c>
      <c r="E19787" s="144" t="s">
        <v>191</v>
      </c>
      <c r="F19787" s="144">
        <v>2045</v>
      </c>
      <c r="G19787" s="147">
        <v>88.764093818138193</v>
      </c>
      <c r="H19787" s="147">
        <v>95.977674000000007</v>
      </c>
      <c r="I19787" s="147">
        <v>103.67986666666667</v>
      </c>
      <c r="J19787" s="147">
        <v>111.28688366666668</v>
      </c>
      <c r="K19787" s="147">
        <v>118.90891599999998</v>
      </c>
    </row>
    <row r="19788" spans="2:11" x14ac:dyDescent="0.2">
      <c r="B19788" s="21" t="str">
        <f t="shared" ref="B19788:B19851" si="309">C19788&amp;D19788&amp;F19788&amp;E19788</f>
        <v>St. ThomasWind2050RCP8.5</v>
      </c>
      <c r="C19788" t="s">
        <v>447</v>
      </c>
      <c r="D19788" t="s">
        <v>1</v>
      </c>
      <c r="E19788" s="144" t="s">
        <v>191</v>
      </c>
      <c r="F19788" s="144">
        <v>2050</v>
      </c>
      <c r="G19788" s="147">
        <v>89.15945363864212</v>
      </c>
      <c r="H19788" s="147">
        <v>96.500551000000002</v>
      </c>
      <c r="I19788" s="147">
        <v>104.36666666666667</v>
      </c>
      <c r="J19788" s="147">
        <v>112.11181800000001</v>
      </c>
      <c r="K19788" s="147">
        <v>119.87609199999999</v>
      </c>
    </row>
    <row r="19789" spans="2:11" x14ac:dyDescent="0.2">
      <c r="B19789" s="21" t="str">
        <f t="shared" si="309"/>
        <v>St. ThomasWind2055RCP8.5</v>
      </c>
      <c r="C19789" t="s">
        <v>447</v>
      </c>
      <c r="D19789" t="s">
        <v>1</v>
      </c>
      <c r="E19789" s="144" t="s">
        <v>191</v>
      </c>
      <c r="F19789" s="144">
        <v>2055</v>
      </c>
      <c r="G19789" s="147">
        <v>89.467601734034901</v>
      </c>
      <c r="H19789" s="147">
        <v>96.901319000000015</v>
      </c>
      <c r="I19789" s="147">
        <v>104.88513333333334</v>
      </c>
      <c r="J19789" s="147">
        <v>112.727817</v>
      </c>
      <c r="K19789" s="147">
        <v>120.59379799999999</v>
      </c>
    </row>
    <row r="19790" spans="2:11" x14ac:dyDescent="0.2">
      <c r="B19790" s="21" t="str">
        <f t="shared" si="309"/>
        <v>St. ThomasWind2060RCP8.5</v>
      </c>
      <c r="C19790" t="s">
        <v>447</v>
      </c>
      <c r="D19790" t="s">
        <v>1</v>
      </c>
      <c r="E19790" s="144" t="s">
        <v>191</v>
      </c>
      <c r="F19790" s="144">
        <v>2060</v>
      </c>
      <c r="G19790" s="147">
        <v>90.156574362413053</v>
      </c>
      <c r="H19790" s="147">
        <v>97.787392000000011</v>
      </c>
      <c r="I19790" s="147">
        <v>106.01296666666667</v>
      </c>
      <c r="J19790" s="147">
        <v>114.06068033333334</v>
      </c>
      <c r="K19790" s="147">
        <v>122.14051199999999</v>
      </c>
    </row>
    <row r="19791" spans="2:11" x14ac:dyDescent="0.2">
      <c r="B19791" s="21" t="str">
        <f t="shared" si="309"/>
        <v>St. ThomasWind2065RCP8.5</v>
      </c>
      <c r="C19791" t="s">
        <v>447</v>
      </c>
      <c r="D19791" t="s">
        <v>1</v>
      </c>
      <c r="E19791" s="144" t="s">
        <v>191</v>
      </c>
      <c r="F19791" s="144">
        <v>2065</v>
      </c>
      <c r="G19791" s="147">
        <v>90.537398895398454</v>
      </c>
      <c r="H19791" s="147">
        <v>98.272696999999994</v>
      </c>
      <c r="I19791" s="147">
        <v>106.62233333333334</v>
      </c>
      <c r="J19791" s="147">
        <v>114.77754466666667</v>
      </c>
      <c r="K19791" s="147">
        <v>122.96951999999999</v>
      </c>
    </row>
    <row r="19792" spans="2:11" x14ac:dyDescent="0.2">
      <c r="B19792" s="21" t="str">
        <f t="shared" si="309"/>
        <v>St. ThomasWind2070RCP8.5</v>
      </c>
      <c r="C19792" t="s">
        <v>447</v>
      </c>
      <c r="D19792" t="s">
        <v>1</v>
      </c>
      <c r="E19792" s="144" t="s">
        <v>191</v>
      </c>
      <c r="F19792" s="144">
        <v>2070</v>
      </c>
      <c r="G19792" s="147">
        <v>91.153695086183973</v>
      </c>
      <c r="H19792" s="147">
        <v>99.05231599999999</v>
      </c>
      <c r="I19792" s="147">
        <v>107.6054</v>
      </c>
      <c r="J19792" s="147">
        <v>115.93749600000001</v>
      </c>
      <c r="K19792" s="147">
        <v>124.30898199999999</v>
      </c>
    </row>
    <row r="19793" spans="2:11" x14ac:dyDescent="0.2">
      <c r="B19793" s="21" t="str">
        <f t="shared" si="309"/>
        <v>St. ThomasWind2075RCP8.5</v>
      </c>
      <c r="C19793" t="s">
        <v>447</v>
      </c>
      <c r="D19793" t="s">
        <v>1</v>
      </c>
      <c r="E19793" s="144" t="s">
        <v>191</v>
      </c>
      <c r="F19793" s="144">
        <v>2075</v>
      </c>
      <c r="G19793" s="147">
        <v>91.389166743984106</v>
      </c>
      <c r="H19793" s="147">
        <v>99.346630000000005</v>
      </c>
      <c r="I19793" s="147">
        <v>107.9791</v>
      </c>
      <c r="J19793" s="147">
        <v>116.380583</v>
      </c>
      <c r="K19793" s="147">
        <v>124.81943599999998</v>
      </c>
    </row>
    <row r="19794" spans="2:11" x14ac:dyDescent="0.2">
      <c r="B19794" s="21" t="str">
        <f t="shared" si="309"/>
        <v>St. ThomasWind2080RCP8.5</v>
      </c>
      <c r="C19794" t="s">
        <v>447</v>
      </c>
      <c r="D19794" t="s">
        <v>1</v>
      </c>
      <c r="E19794" s="144" t="s">
        <v>191</v>
      </c>
      <c r="F19794" s="144">
        <v>2080</v>
      </c>
      <c r="G19794" s="147">
        <v>91.624638401784239</v>
      </c>
      <c r="H19794" s="147">
        <v>99.640944000000005</v>
      </c>
      <c r="I19794" s="147">
        <v>108.3528</v>
      </c>
      <c r="J19794" s="147">
        <v>116.82367000000001</v>
      </c>
      <c r="K19794" s="147">
        <v>125.32988999999999</v>
      </c>
    </row>
    <row r="19795" spans="2:11" x14ac:dyDescent="0.2">
      <c r="B19795" s="21" t="str">
        <f t="shared" si="309"/>
        <v>St. ThomasWind2085RCP8.5</v>
      </c>
      <c r="C19795" t="s">
        <v>447</v>
      </c>
      <c r="D19795" t="s">
        <v>1</v>
      </c>
      <c r="E19795" s="144" t="s">
        <v>191</v>
      </c>
      <c r="F19795" s="144">
        <v>2085</v>
      </c>
      <c r="G19795" s="147">
        <v>92.025812337295577</v>
      </c>
      <c r="H19795" s="147">
        <v>100.1716485</v>
      </c>
      <c r="I19795" s="147">
        <v>109.0497</v>
      </c>
      <c r="J19795" s="147">
        <v>117.655809</v>
      </c>
      <c r="K19795" s="147">
        <v>126.30857999999998</v>
      </c>
    </row>
    <row r="19796" spans="2:11" x14ac:dyDescent="0.2">
      <c r="B19796" s="21" t="str">
        <f t="shared" si="309"/>
        <v>St. ThomasWind2090RCP8.5</v>
      </c>
      <c r="C19796" t="s">
        <v>447</v>
      </c>
      <c r="D19796" t="s">
        <v>1</v>
      </c>
      <c r="E19796" s="144" t="s">
        <v>191</v>
      </c>
      <c r="F19796" s="144">
        <v>2090</v>
      </c>
      <c r="G19796" s="147">
        <v>92.426986272806914</v>
      </c>
      <c r="H19796" s="147">
        <v>100.70235300000002</v>
      </c>
      <c r="I19796" s="147">
        <v>109.7466</v>
      </c>
      <c r="J19796" s="147">
        <v>118.48794800000002</v>
      </c>
      <c r="K19796" s="147">
        <v>127.28726999999998</v>
      </c>
    </row>
    <row r="19797" spans="2:11" x14ac:dyDescent="0.2">
      <c r="B19797" s="21" t="str">
        <f t="shared" si="309"/>
        <v>St. ThomasWind2095RCP8.5</v>
      </c>
      <c r="C19797" t="s">
        <v>447</v>
      </c>
      <c r="D19797" t="s">
        <v>1</v>
      </c>
      <c r="E19797" s="144" t="s">
        <v>191</v>
      </c>
      <c r="F19797" s="144">
        <v>2095</v>
      </c>
      <c r="G19797" s="147">
        <v>92.426986272806914</v>
      </c>
      <c r="H19797" s="147">
        <v>100.70235300000002</v>
      </c>
      <c r="I19797" s="147">
        <v>109.7466</v>
      </c>
      <c r="J19797" s="147">
        <v>118.48794800000002</v>
      </c>
      <c r="K19797" s="147">
        <v>127.28726999999998</v>
      </c>
    </row>
    <row r="19798" spans="2:11" x14ac:dyDescent="0.2">
      <c r="B19798" s="21" t="str">
        <f t="shared" si="309"/>
        <v>St. ThomasWind2100RCP8.5</v>
      </c>
      <c r="C19798" t="s">
        <v>447</v>
      </c>
      <c r="D19798" t="s">
        <v>1</v>
      </c>
      <c r="E19798" s="144" t="s">
        <v>191</v>
      </c>
      <c r="F19798" s="144">
        <v>2100</v>
      </c>
      <c r="G19798" s="147">
        <v>92.426986272806914</v>
      </c>
      <c r="H19798" s="147">
        <v>100.70235300000002</v>
      </c>
      <c r="I19798" s="147">
        <v>109.7466</v>
      </c>
      <c r="J19798" s="147">
        <v>118.48794800000002</v>
      </c>
      <c r="K19798" s="147">
        <v>127.28726999999998</v>
      </c>
    </row>
    <row r="19799" spans="2:11" x14ac:dyDescent="0.2">
      <c r="B19799" s="21" t="str">
        <f t="shared" si="309"/>
        <v>StirlingIce Accretion2023RCP4.5</v>
      </c>
      <c r="C19799" t="s">
        <v>448</v>
      </c>
      <c r="D19799" t="s">
        <v>486</v>
      </c>
      <c r="E19799" s="144" t="s">
        <v>193</v>
      </c>
      <c r="F19799" s="144">
        <v>2023</v>
      </c>
      <c r="G19799" s="147">
        <v>17.483133661140457</v>
      </c>
      <c r="H19799" s="147">
        <v>20.832999999999998</v>
      </c>
      <c r="I19799" s="147">
        <v>25.074999999999996</v>
      </c>
      <c r="J19799" s="147">
        <v>28.306499999999996</v>
      </c>
      <c r="K19799" s="147">
        <v>31.562999999999999</v>
      </c>
    </row>
    <row r="19800" spans="2:11" x14ac:dyDescent="0.2">
      <c r="B19800" s="21" t="str">
        <f t="shared" si="309"/>
        <v>StirlingIce Accretion2025RCP4.5</v>
      </c>
      <c r="C19800" t="s">
        <v>448</v>
      </c>
      <c r="D19800" t="s">
        <v>486</v>
      </c>
      <c r="E19800" s="144" t="s">
        <v>193</v>
      </c>
      <c r="F19800" s="144">
        <v>2025</v>
      </c>
      <c r="G19800" s="147">
        <v>17.544020196278758</v>
      </c>
      <c r="H19800" s="147">
        <v>20.909083333333331</v>
      </c>
      <c r="I19800" s="147">
        <v>25.166666666666664</v>
      </c>
      <c r="J19800" s="147">
        <v>28.414791666666662</v>
      </c>
      <c r="K19800" s="147">
        <v>31.683749999999996</v>
      </c>
    </row>
    <row r="19801" spans="2:11" x14ac:dyDescent="0.2">
      <c r="B19801" s="21" t="str">
        <f t="shared" si="309"/>
        <v>StirlingIce Accretion2030RCP4.5</v>
      </c>
      <c r="C19801" t="s">
        <v>448</v>
      </c>
      <c r="D19801" t="s">
        <v>486</v>
      </c>
      <c r="E19801" s="144" t="s">
        <v>193</v>
      </c>
      <c r="F19801" s="144">
        <v>2030</v>
      </c>
      <c r="G19801" s="147">
        <v>17.604906731417056</v>
      </c>
      <c r="H19801" s="147">
        <v>20.985166666666665</v>
      </c>
      <c r="I19801" s="147">
        <v>25.258333333333329</v>
      </c>
      <c r="J19801" s="147">
        <v>28.523083333333329</v>
      </c>
      <c r="K19801" s="147">
        <v>31.804499999999997</v>
      </c>
    </row>
    <row r="19802" spans="2:11" x14ac:dyDescent="0.2">
      <c r="B19802" s="21" t="str">
        <f t="shared" si="309"/>
        <v>StirlingIce Accretion2035RCP4.5</v>
      </c>
      <c r="C19802" t="s">
        <v>448</v>
      </c>
      <c r="D19802" t="s">
        <v>486</v>
      </c>
      <c r="E19802" s="144" t="s">
        <v>193</v>
      </c>
      <c r="F19802" s="144">
        <v>2035</v>
      </c>
      <c r="G19802" s="147">
        <v>17.665793266555358</v>
      </c>
      <c r="H19802" s="147">
        <v>21.061250000000001</v>
      </c>
      <c r="I19802" s="147">
        <v>25.349999999999994</v>
      </c>
      <c r="J19802" s="147">
        <v>28.631374999999995</v>
      </c>
      <c r="K19802" s="147">
        <v>31.925249999999998</v>
      </c>
    </row>
    <row r="19803" spans="2:11" x14ac:dyDescent="0.2">
      <c r="B19803" s="21" t="str">
        <f t="shared" si="309"/>
        <v>StirlingIce Accretion2040RCP4.5</v>
      </c>
      <c r="C19803" t="s">
        <v>448</v>
      </c>
      <c r="D19803" t="s">
        <v>486</v>
      </c>
      <c r="E19803" s="144" t="s">
        <v>193</v>
      </c>
      <c r="F19803" s="144">
        <v>2040</v>
      </c>
      <c r="G19803" s="147">
        <v>17.72667980169366</v>
      </c>
      <c r="H19803" s="147">
        <v>21.137333333333334</v>
      </c>
      <c r="I19803" s="147">
        <v>25.441666666666663</v>
      </c>
      <c r="J19803" s="147">
        <v>28.739666666666661</v>
      </c>
      <c r="K19803" s="147">
        <v>32.045999999999992</v>
      </c>
    </row>
    <row r="19804" spans="2:11" x14ac:dyDescent="0.2">
      <c r="B19804" s="21" t="str">
        <f t="shared" si="309"/>
        <v>StirlingIce Accretion2045RCP4.5</v>
      </c>
      <c r="C19804" t="s">
        <v>448</v>
      </c>
      <c r="D19804" t="s">
        <v>486</v>
      </c>
      <c r="E19804" s="144" t="s">
        <v>193</v>
      </c>
      <c r="F19804" s="144">
        <v>2045</v>
      </c>
      <c r="G19804" s="147">
        <v>17.787566336831958</v>
      </c>
      <c r="H19804" s="147">
        <v>21.213416666666667</v>
      </c>
      <c r="I19804" s="147">
        <v>25.533333333333331</v>
      </c>
      <c r="J19804" s="147">
        <v>28.847958333333327</v>
      </c>
      <c r="K19804" s="147">
        <v>32.166749999999993</v>
      </c>
    </row>
    <row r="19805" spans="2:11" x14ac:dyDescent="0.2">
      <c r="B19805" s="21" t="str">
        <f t="shared" si="309"/>
        <v>StirlingIce Accretion2050RCP4.5</v>
      </c>
      <c r="C19805" t="s">
        <v>448</v>
      </c>
      <c r="D19805" t="s">
        <v>486</v>
      </c>
      <c r="E19805" s="144" t="s">
        <v>193</v>
      </c>
      <c r="F19805" s="144">
        <v>2050</v>
      </c>
      <c r="G19805" s="147">
        <v>17.803222874438951</v>
      </c>
      <c r="H19805" s="147">
        <v>21.248000000000001</v>
      </c>
      <c r="I19805" s="147">
        <v>25.594999999999995</v>
      </c>
      <c r="J19805" s="147">
        <v>28.927999999999994</v>
      </c>
      <c r="K19805" s="147">
        <v>32.262299999999996</v>
      </c>
    </row>
    <row r="19806" spans="2:11" x14ac:dyDescent="0.2">
      <c r="B19806" s="21" t="str">
        <f t="shared" si="309"/>
        <v>StirlingIce Accretion2055RCP4.5</v>
      </c>
      <c r="C19806" t="s">
        <v>448</v>
      </c>
      <c r="D19806" t="s">
        <v>486</v>
      </c>
      <c r="E19806" s="144" t="s">
        <v>193</v>
      </c>
      <c r="F19806" s="144">
        <v>2055</v>
      </c>
      <c r="G19806" s="147">
        <v>17.757992876907643</v>
      </c>
      <c r="H19806" s="147">
        <v>21.206500000000002</v>
      </c>
      <c r="I19806" s="147">
        <v>25.564999999999998</v>
      </c>
      <c r="J19806" s="147">
        <v>28.899749999999994</v>
      </c>
      <c r="K19806" s="147">
        <v>32.237099999999998</v>
      </c>
    </row>
    <row r="19807" spans="2:11" x14ac:dyDescent="0.2">
      <c r="B19807" s="21" t="str">
        <f t="shared" si="309"/>
        <v>StirlingIce Accretion2060RCP4.5</v>
      </c>
      <c r="C19807" t="s">
        <v>448</v>
      </c>
      <c r="D19807" t="s">
        <v>486</v>
      </c>
      <c r="E19807" s="144" t="s">
        <v>193</v>
      </c>
      <c r="F19807" s="144">
        <v>2060</v>
      </c>
      <c r="G19807" s="147">
        <v>17.712762879376331</v>
      </c>
      <c r="H19807" s="147">
        <v>21.164999999999999</v>
      </c>
      <c r="I19807" s="147">
        <v>25.534999999999997</v>
      </c>
      <c r="J19807" s="147">
        <v>28.871499999999997</v>
      </c>
      <c r="K19807" s="147">
        <v>32.211899999999993</v>
      </c>
    </row>
    <row r="19808" spans="2:11" x14ac:dyDescent="0.2">
      <c r="B19808" s="21" t="str">
        <f t="shared" si="309"/>
        <v>StirlingIce Accretion2065RCP4.5</v>
      </c>
      <c r="C19808" t="s">
        <v>448</v>
      </c>
      <c r="D19808" t="s">
        <v>486</v>
      </c>
      <c r="E19808" s="144" t="s">
        <v>193</v>
      </c>
      <c r="F19808" s="144">
        <v>2065</v>
      </c>
      <c r="G19808" s="147">
        <v>17.667532881845023</v>
      </c>
      <c r="H19808" s="147">
        <v>21.1235</v>
      </c>
      <c r="I19808" s="147">
        <v>25.504999999999999</v>
      </c>
      <c r="J19808" s="147">
        <v>28.843249999999998</v>
      </c>
      <c r="K19808" s="147">
        <v>32.186699999999995</v>
      </c>
    </row>
    <row r="19809" spans="2:11" x14ac:dyDescent="0.2">
      <c r="B19809" s="21" t="str">
        <f t="shared" si="309"/>
        <v>StirlingIce Accretion2070RCP4.5</v>
      </c>
      <c r="C19809" t="s">
        <v>448</v>
      </c>
      <c r="D19809" t="s">
        <v>486</v>
      </c>
      <c r="E19809" s="144" t="s">
        <v>193</v>
      </c>
      <c r="F19809" s="144">
        <v>2070</v>
      </c>
      <c r="G19809" s="147">
        <v>17.622302884313715</v>
      </c>
      <c r="H19809" s="147">
        <v>21.082000000000001</v>
      </c>
      <c r="I19809" s="147">
        <v>25.474999999999998</v>
      </c>
      <c r="J19809" s="147">
        <v>28.814999999999998</v>
      </c>
      <c r="K19809" s="147">
        <v>32.161499999999997</v>
      </c>
    </row>
    <row r="19810" spans="2:11" x14ac:dyDescent="0.2">
      <c r="B19810" s="21" t="str">
        <f t="shared" si="309"/>
        <v>StirlingIce Accretion2075RCP4.5</v>
      </c>
      <c r="C19810" t="s">
        <v>448</v>
      </c>
      <c r="D19810" t="s">
        <v>486</v>
      </c>
      <c r="E19810" s="144" t="s">
        <v>193</v>
      </c>
      <c r="F19810" s="144">
        <v>2075</v>
      </c>
      <c r="G19810" s="147">
        <v>17.691887495900342</v>
      </c>
      <c r="H19810" s="147">
        <v>21.192666666666668</v>
      </c>
      <c r="I19810" s="147">
        <v>25.637499999999999</v>
      </c>
      <c r="J19810" s="147">
        <v>29.01745833333333</v>
      </c>
      <c r="K19810" s="147">
        <v>32.402999999999999</v>
      </c>
    </row>
    <row r="19811" spans="2:11" x14ac:dyDescent="0.2">
      <c r="B19811" s="21" t="str">
        <f t="shared" si="309"/>
        <v>StirlingIce Accretion2080RCP4.5</v>
      </c>
      <c r="C19811" t="s">
        <v>448</v>
      </c>
      <c r="D19811" t="s">
        <v>486</v>
      </c>
      <c r="E19811" s="144" t="s">
        <v>193</v>
      </c>
      <c r="F19811" s="144">
        <v>2080</v>
      </c>
      <c r="G19811" s="147">
        <v>17.761472107486973</v>
      </c>
      <c r="H19811" s="147">
        <v>21.303333333333335</v>
      </c>
      <c r="I19811" s="147">
        <v>25.8</v>
      </c>
      <c r="J19811" s="147">
        <v>29.219916666666663</v>
      </c>
      <c r="K19811" s="147">
        <v>32.644500000000001</v>
      </c>
    </row>
    <row r="19812" spans="2:11" x14ac:dyDescent="0.2">
      <c r="B19812" s="21" t="str">
        <f t="shared" si="309"/>
        <v>StirlingIce Accretion2085RCP4.5</v>
      </c>
      <c r="C19812" t="s">
        <v>448</v>
      </c>
      <c r="D19812" t="s">
        <v>486</v>
      </c>
      <c r="E19812" s="144" t="s">
        <v>193</v>
      </c>
      <c r="F19812" s="144">
        <v>2085</v>
      </c>
      <c r="G19812" s="147">
        <v>17.831056719073601</v>
      </c>
      <c r="H19812" s="147">
        <v>21.414000000000001</v>
      </c>
      <c r="I19812" s="147">
        <v>25.962499999999999</v>
      </c>
      <c r="J19812" s="147">
        <v>29.422374999999995</v>
      </c>
      <c r="K19812" s="147">
        <v>32.885999999999996</v>
      </c>
    </row>
    <row r="19813" spans="2:11" x14ac:dyDescent="0.2">
      <c r="B19813" s="21" t="str">
        <f t="shared" si="309"/>
        <v>StirlingIce Accretion2090RCP4.5</v>
      </c>
      <c r="C19813" t="s">
        <v>448</v>
      </c>
      <c r="D19813" t="s">
        <v>486</v>
      </c>
      <c r="E19813" s="144" t="s">
        <v>193</v>
      </c>
      <c r="F19813" s="144">
        <v>2090</v>
      </c>
      <c r="G19813" s="147">
        <v>17.900641330660228</v>
      </c>
      <c r="H19813" s="147">
        <v>21.524666666666668</v>
      </c>
      <c r="I19813" s="147">
        <v>26.125</v>
      </c>
      <c r="J19813" s="147">
        <v>29.624833333333331</v>
      </c>
      <c r="K19813" s="147">
        <v>33.127499999999998</v>
      </c>
    </row>
    <row r="19814" spans="2:11" x14ac:dyDescent="0.2">
      <c r="B19814" s="21" t="str">
        <f t="shared" si="309"/>
        <v>StirlingIce Accretion2095RCP4.5</v>
      </c>
      <c r="C19814" t="s">
        <v>448</v>
      </c>
      <c r="D19814" t="s">
        <v>486</v>
      </c>
      <c r="E19814" s="144" t="s">
        <v>193</v>
      </c>
      <c r="F19814" s="144">
        <v>2095</v>
      </c>
      <c r="G19814" s="147">
        <v>17.970225942246859</v>
      </c>
      <c r="H19814" s="147">
        <v>21.635333333333335</v>
      </c>
      <c r="I19814" s="147">
        <v>26.287500000000001</v>
      </c>
      <c r="J19814" s="147">
        <v>29.827291666666664</v>
      </c>
      <c r="K19814" s="147">
        <v>33.369</v>
      </c>
    </row>
    <row r="19815" spans="2:11" x14ac:dyDescent="0.2">
      <c r="B19815" s="21" t="str">
        <f t="shared" si="309"/>
        <v>StirlingIce Accretion2100RCP4.5</v>
      </c>
      <c r="C19815" t="s">
        <v>448</v>
      </c>
      <c r="D19815" t="s">
        <v>486</v>
      </c>
      <c r="E19815" s="144" t="s">
        <v>193</v>
      </c>
      <c r="F19815" s="144">
        <v>2100</v>
      </c>
      <c r="G19815" s="147">
        <v>18.039810553833487</v>
      </c>
      <c r="H19815" s="147">
        <v>21.746000000000002</v>
      </c>
      <c r="I19815" s="147">
        <v>26.450000000000003</v>
      </c>
      <c r="J19815" s="147">
        <v>30.029749999999996</v>
      </c>
      <c r="K19815" s="147">
        <v>33.610500000000002</v>
      </c>
    </row>
    <row r="19816" spans="2:11" x14ac:dyDescent="0.2">
      <c r="B19816" s="21" t="str">
        <f t="shared" si="309"/>
        <v>StirlingIce Accretion2023RCP6.0</v>
      </c>
      <c r="C19816" t="s">
        <v>448</v>
      </c>
      <c r="D19816" t="s">
        <v>486</v>
      </c>
      <c r="E19816" s="144" t="s">
        <v>192</v>
      </c>
      <c r="F19816" s="144">
        <v>2023</v>
      </c>
      <c r="G19816" s="147">
        <v>17.483133661140457</v>
      </c>
      <c r="H19816" s="147">
        <v>20.832999999999998</v>
      </c>
      <c r="I19816" s="147">
        <v>25.074999999999996</v>
      </c>
      <c r="J19816" s="147">
        <v>28.306499999999996</v>
      </c>
      <c r="K19816" s="147">
        <v>31.562999999999999</v>
      </c>
    </row>
    <row r="19817" spans="2:11" x14ac:dyDescent="0.2">
      <c r="B19817" s="21" t="str">
        <f t="shared" si="309"/>
        <v>StirlingIce Accretion2025RCP6.0</v>
      </c>
      <c r="C19817" t="s">
        <v>448</v>
      </c>
      <c r="D19817" t="s">
        <v>486</v>
      </c>
      <c r="E19817" s="144" t="s">
        <v>192</v>
      </c>
      <c r="F19817" s="144">
        <v>2025</v>
      </c>
      <c r="G19817" s="147">
        <v>17.544020196278758</v>
      </c>
      <c r="H19817" s="147">
        <v>20.909083333333331</v>
      </c>
      <c r="I19817" s="147">
        <v>25.166666666666664</v>
      </c>
      <c r="J19817" s="147">
        <v>28.414791666666662</v>
      </c>
      <c r="K19817" s="147">
        <v>31.683749999999996</v>
      </c>
    </row>
    <row r="19818" spans="2:11" x14ac:dyDescent="0.2">
      <c r="B19818" s="21" t="str">
        <f t="shared" si="309"/>
        <v>StirlingIce Accretion2030RCP6.0</v>
      </c>
      <c r="C19818" t="s">
        <v>448</v>
      </c>
      <c r="D19818" t="s">
        <v>486</v>
      </c>
      <c r="E19818" s="144" t="s">
        <v>192</v>
      </c>
      <c r="F19818" s="144">
        <v>2030</v>
      </c>
      <c r="G19818" s="147">
        <v>17.604906731417056</v>
      </c>
      <c r="H19818" s="147">
        <v>20.985166666666665</v>
      </c>
      <c r="I19818" s="147">
        <v>25.258333333333329</v>
      </c>
      <c r="J19818" s="147">
        <v>28.523083333333329</v>
      </c>
      <c r="K19818" s="147">
        <v>31.804499999999997</v>
      </c>
    </row>
    <row r="19819" spans="2:11" x14ac:dyDescent="0.2">
      <c r="B19819" s="21" t="str">
        <f t="shared" si="309"/>
        <v>StirlingIce Accretion2035RCP6.0</v>
      </c>
      <c r="C19819" t="s">
        <v>448</v>
      </c>
      <c r="D19819" t="s">
        <v>486</v>
      </c>
      <c r="E19819" s="144" t="s">
        <v>192</v>
      </c>
      <c r="F19819" s="144">
        <v>2035</v>
      </c>
      <c r="G19819" s="147">
        <v>17.665793266555358</v>
      </c>
      <c r="H19819" s="147">
        <v>21.061250000000001</v>
      </c>
      <c r="I19819" s="147">
        <v>25.349999999999994</v>
      </c>
      <c r="J19819" s="147">
        <v>28.631374999999995</v>
      </c>
      <c r="K19819" s="147">
        <v>31.925249999999998</v>
      </c>
    </row>
    <row r="19820" spans="2:11" x14ac:dyDescent="0.2">
      <c r="B19820" s="21" t="str">
        <f t="shared" si="309"/>
        <v>StirlingIce Accretion2040RCP6.0</v>
      </c>
      <c r="C19820" t="s">
        <v>448</v>
      </c>
      <c r="D19820" t="s">
        <v>486</v>
      </c>
      <c r="E19820" s="144" t="s">
        <v>192</v>
      </c>
      <c r="F19820" s="144">
        <v>2040</v>
      </c>
      <c r="G19820" s="147">
        <v>17.72667980169366</v>
      </c>
      <c r="H19820" s="147">
        <v>21.137333333333334</v>
      </c>
      <c r="I19820" s="147">
        <v>25.441666666666663</v>
      </c>
      <c r="J19820" s="147">
        <v>28.739666666666661</v>
      </c>
      <c r="K19820" s="147">
        <v>32.045999999999992</v>
      </c>
    </row>
    <row r="19821" spans="2:11" x14ac:dyDescent="0.2">
      <c r="B19821" s="21" t="str">
        <f t="shared" si="309"/>
        <v>StirlingIce Accretion2045RCP6.0</v>
      </c>
      <c r="C19821" t="s">
        <v>448</v>
      </c>
      <c r="D19821" t="s">
        <v>486</v>
      </c>
      <c r="E19821" s="144" t="s">
        <v>192</v>
      </c>
      <c r="F19821" s="144">
        <v>2045</v>
      </c>
      <c r="G19821" s="147">
        <v>17.787566336831958</v>
      </c>
      <c r="H19821" s="147">
        <v>21.213416666666667</v>
      </c>
      <c r="I19821" s="147">
        <v>25.533333333333331</v>
      </c>
      <c r="J19821" s="147">
        <v>28.847958333333327</v>
      </c>
      <c r="K19821" s="147">
        <v>32.166749999999993</v>
      </c>
    </row>
    <row r="19822" spans="2:11" x14ac:dyDescent="0.2">
      <c r="B19822" s="21" t="str">
        <f t="shared" si="309"/>
        <v>StirlingIce Accretion2050RCP6.0</v>
      </c>
      <c r="C19822" t="s">
        <v>448</v>
      </c>
      <c r="D19822" t="s">
        <v>486</v>
      </c>
      <c r="E19822" s="144" t="s">
        <v>192</v>
      </c>
      <c r="F19822" s="144">
        <v>2050</v>
      </c>
      <c r="G19822" s="147">
        <v>17.803222874438951</v>
      </c>
      <c r="H19822" s="147">
        <v>21.248000000000001</v>
      </c>
      <c r="I19822" s="147">
        <v>25.594999999999995</v>
      </c>
      <c r="J19822" s="147">
        <v>28.927999999999994</v>
      </c>
      <c r="K19822" s="147">
        <v>32.262299999999996</v>
      </c>
    </row>
    <row r="19823" spans="2:11" x14ac:dyDescent="0.2">
      <c r="B19823" s="21" t="str">
        <f t="shared" si="309"/>
        <v>StirlingIce Accretion2055RCP6.0</v>
      </c>
      <c r="C19823" t="s">
        <v>448</v>
      </c>
      <c r="D19823" t="s">
        <v>486</v>
      </c>
      <c r="E19823" s="144" t="s">
        <v>192</v>
      </c>
      <c r="F19823" s="144">
        <v>2055</v>
      </c>
      <c r="G19823" s="147">
        <v>17.757992876907643</v>
      </c>
      <c r="H19823" s="147">
        <v>21.206500000000002</v>
      </c>
      <c r="I19823" s="147">
        <v>25.564999999999998</v>
      </c>
      <c r="J19823" s="147">
        <v>28.899749999999994</v>
      </c>
      <c r="K19823" s="147">
        <v>32.237099999999998</v>
      </c>
    </row>
    <row r="19824" spans="2:11" x14ac:dyDescent="0.2">
      <c r="B19824" s="21" t="str">
        <f t="shared" si="309"/>
        <v>StirlingIce Accretion2060RCP6.0</v>
      </c>
      <c r="C19824" t="s">
        <v>448</v>
      </c>
      <c r="D19824" t="s">
        <v>486</v>
      </c>
      <c r="E19824" s="144" t="s">
        <v>192</v>
      </c>
      <c r="F19824" s="144">
        <v>2060</v>
      </c>
      <c r="G19824" s="147">
        <v>17.712762879376331</v>
      </c>
      <c r="H19824" s="147">
        <v>21.164999999999999</v>
      </c>
      <c r="I19824" s="147">
        <v>25.534999999999997</v>
      </c>
      <c r="J19824" s="147">
        <v>28.871499999999997</v>
      </c>
      <c r="K19824" s="147">
        <v>32.211899999999993</v>
      </c>
    </row>
    <row r="19825" spans="2:11" x14ac:dyDescent="0.2">
      <c r="B19825" s="21" t="str">
        <f t="shared" si="309"/>
        <v>StirlingIce Accretion2065RCP6.0</v>
      </c>
      <c r="C19825" t="s">
        <v>448</v>
      </c>
      <c r="D19825" t="s">
        <v>486</v>
      </c>
      <c r="E19825" s="144" t="s">
        <v>192</v>
      </c>
      <c r="F19825" s="144">
        <v>2065</v>
      </c>
      <c r="G19825" s="147">
        <v>17.667532881845023</v>
      </c>
      <c r="H19825" s="147">
        <v>21.1235</v>
      </c>
      <c r="I19825" s="147">
        <v>25.504999999999999</v>
      </c>
      <c r="J19825" s="147">
        <v>28.843249999999998</v>
      </c>
      <c r="K19825" s="147">
        <v>32.186699999999995</v>
      </c>
    </row>
    <row r="19826" spans="2:11" x14ac:dyDescent="0.2">
      <c r="B19826" s="21" t="str">
        <f t="shared" si="309"/>
        <v>StirlingIce Accretion2070RCP6.0</v>
      </c>
      <c r="C19826" t="s">
        <v>448</v>
      </c>
      <c r="D19826" t="s">
        <v>486</v>
      </c>
      <c r="E19826" s="144" t="s">
        <v>192</v>
      </c>
      <c r="F19826" s="144">
        <v>2070</v>
      </c>
      <c r="G19826" s="147">
        <v>17.622302884313715</v>
      </c>
      <c r="H19826" s="147">
        <v>21.082000000000001</v>
      </c>
      <c r="I19826" s="147">
        <v>25.474999999999998</v>
      </c>
      <c r="J19826" s="147">
        <v>28.814999999999998</v>
      </c>
      <c r="K19826" s="147">
        <v>32.161499999999997</v>
      </c>
    </row>
    <row r="19827" spans="2:11" x14ac:dyDescent="0.2">
      <c r="B19827" s="21" t="str">
        <f t="shared" si="309"/>
        <v>StirlingIce Accretion2075RCP6.0</v>
      </c>
      <c r="C19827" t="s">
        <v>448</v>
      </c>
      <c r="D19827" t="s">
        <v>486</v>
      </c>
      <c r="E19827" s="144" t="s">
        <v>192</v>
      </c>
      <c r="F19827" s="144">
        <v>2075</v>
      </c>
      <c r="G19827" s="147">
        <v>17.726679801693656</v>
      </c>
      <c r="H19827" s="147">
        <v>21.248000000000001</v>
      </c>
      <c r="I19827" s="147">
        <v>25.71875</v>
      </c>
      <c r="J19827" s="147">
        <v>29.118687499999997</v>
      </c>
      <c r="K19827" s="147">
        <v>32.52375</v>
      </c>
    </row>
    <row r="19828" spans="2:11" x14ac:dyDescent="0.2">
      <c r="B19828" s="21" t="str">
        <f t="shared" si="309"/>
        <v>StirlingIce Accretion2080RCP6.0</v>
      </c>
      <c r="C19828" t="s">
        <v>448</v>
      </c>
      <c r="D19828" t="s">
        <v>486</v>
      </c>
      <c r="E19828" s="144" t="s">
        <v>192</v>
      </c>
      <c r="F19828" s="144">
        <v>2080</v>
      </c>
      <c r="G19828" s="147">
        <v>17.831056719073601</v>
      </c>
      <c r="H19828" s="147">
        <v>21.414000000000001</v>
      </c>
      <c r="I19828" s="147">
        <v>25.962499999999999</v>
      </c>
      <c r="J19828" s="147">
        <v>29.422374999999995</v>
      </c>
      <c r="K19828" s="147">
        <v>32.885999999999996</v>
      </c>
    </row>
    <row r="19829" spans="2:11" x14ac:dyDescent="0.2">
      <c r="B19829" s="21" t="str">
        <f t="shared" si="309"/>
        <v>StirlingIce Accretion2085RCP6.0</v>
      </c>
      <c r="C19829" t="s">
        <v>448</v>
      </c>
      <c r="D19829" t="s">
        <v>486</v>
      </c>
      <c r="E19829" s="144" t="s">
        <v>192</v>
      </c>
      <c r="F19829" s="144">
        <v>2085</v>
      </c>
      <c r="G19829" s="147">
        <v>17.935433636453546</v>
      </c>
      <c r="H19829" s="147">
        <v>21.580000000000002</v>
      </c>
      <c r="I19829" s="147">
        <v>26.206250000000001</v>
      </c>
      <c r="J19829" s="147">
        <v>29.726062499999998</v>
      </c>
      <c r="K19829" s="147">
        <v>33.248249999999999</v>
      </c>
    </row>
    <row r="19830" spans="2:11" x14ac:dyDescent="0.2">
      <c r="B19830" s="21" t="str">
        <f t="shared" si="309"/>
        <v>StirlingIce Accretion2090RCP6.0</v>
      </c>
      <c r="C19830" t="s">
        <v>448</v>
      </c>
      <c r="D19830" t="s">
        <v>486</v>
      </c>
      <c r="E19830" s="144" t="s">
        <v>192</v>
      </c>
      <c r="F19830" s="144">
        <v>2090</v>
      </c>
      <c r="G19830" s="147">
        <v>17.749874672222536</v>
      </c>
      <c r="H19830" s="147">
        <v>21.448583333333335</v>
      </c>
      <c r="I19830" s="147">
        <v>26.133333333333336</v>
      </c>
      <c r="J19830" s="147">
        <v>29.700166666666664</v>
      </c>
      <c r="K19830" s="147">
        <v>33.264000000000003</v>
      </c>
    </row>
    <row r="19831" spans="2:11" x14ac:dyDescent="0.2">
      <c r="B19831" s="21" t="str">
        <f t="shared" si="309"/>
        <v>StirlingIce Accretion2095RCP6.0</v>
      </c>
      <c r="C19831" t="s">
        <v>448</v>
      </c>
      <c r="D19831" t="s">
        <v>486</v>
      </c>
      <c r="E19831" s="144" t="s">
        <v>192</v>
      </c>
      <c r="F19831" s="144">
        <v>2095</v>
      </c>
      <c r="G19831" s="147">
        <v>17.459938790611581</v>
      </c>
      <c r="H19831" s="147">
        <v>21.151166666666665</v>
      </c>
      <c r="I19831" s="147">
        <v>25.816666666666666</v>
      </c>
      <c r="J19831" s="147">
        <v>29.370583333333329</v>
      </c>
      <c r="K19831" s="147">
        <v>32.917499999999997</v>
      </c>
    </row>
    <row r="19832" spans="2:11" x14ac:dyDescent="0.2">
      <c r="B19832" s="21" t="str">
        <f t="shared" si="309"/>
        <v>StirlingIce Accretion2100RCP6.0</v>
      </c>
      <c r="C19832" t="s">
        <v>448</v>
      </c>
      <c r="D19832" t="s">
        <v>486</v>
      </c>
      <c r="E19832" s="144" t="s">
        <v>192</v>
      </c>
      <c r="F19832" s="144">
        <v>2100</v>
      </c>
      <c r="G19832" s="147">
        <v>17.17000290900063</v>
      </c>
      <c r="H19832" s="147">
        <v>20.853749999999998</v>
      </c>
      <c r="I19832" s="147">
        <v>25.5</v>
      </c>
      <c r="J19832" s="147">
        <v>29.040999999999997</v>
      </c>
      <c r="K19832" s="147">
        <v>32.570999999999998</v>
      </c>
    </row>
    <row r="19833" spans="2:11" x14ac:dyDescent="0.2">
      <c r="B19833" s="21" t="str">
        <f t="shared" si="309"/>
        <v>StirlingIce Accretion2023RCP8.5</v>
      </c>
      <c r="C19833" t="s">
        <v>448</v>
      </c>
      <c r="D19833" t="s">
        <v>486</v>
      </c>
      <c r="E19833" s="144" t="s">
        <v>191</v>
      </c>
      <c r="F19833" s="144">
        <v>2023</v>
      </c>
      <c r="G19833" s="147">
        <v>17.483133661140457</v>
      </c>
      <c r="H19833" s="147">
        <v>20.832999999999998</v>
      </c>
      <c r="I19833" s="147">
        <v>25.074999999999996</v>
      </c>
      <c r="J19833" s="147">
        <v>28.306499999999996</v>
      </c>
      <c r="K19833" s="147">
        <v>31.562999999999999</v>
      </c>
    </row>
    <row r="19834" spans="2:11" x14ac:dyDescent="0.2">
      <c r="B19834" s="21" t="str">
        <f t="shared" si="309"/>
        <v>StirlingIce Accretion2025RCP8.5</v>
      </c>
      <c r="C19834" t="s">
        <v>448</v>
      </c>
      <c r="D19834" t="s">
        <v>486</v>
      </c>
      <c r="E19834" s="144" t="s">
        <v>191</v>
      </c>
      <c r="F19834" s="144">
        <v>2025</v>
      </c>
      <c r="G19834" s="147">
        <v>17.604906731417056</v>
      </c>
      <c r="H19834" s="147">
        <v>20.985166666666665</v>
      </c>
      <c r="I19834" s="147">
        <v>25.258333333333329</v>
      </c>
      <c r="J19834" s="147">
        <v>28.523083333333329</v>
      </c>
      <c r="K19834" s="147">
        <v>31.804499999999997</v>
      </c>
    </row>
    <row r="19835" spans="2:11" x14ac:dyDescent="0.2">
      <c r="B19835" s="21" t="str">
        <f t="shared" si="309"/>
        <v>StirlingIce Accretion2030RCP8.5</v>
      </c>
      <c r="C19835" t="s">
        <v>448</v>
      </c>
      <c r="D19835" t="s">
        <v>486</v>
      </c>
      <c r="E19835" s="144" t="s">
        <v>191</v>
      </c>
      <c r="F19835" s="144">
        <v>2030</v>
      </c>
      <c r="G19835" s="147">
        <v>17.72667980169366</v>
      </c>
      <c r="H19835" s="147">
        <v>21.137333333333334</v>
      </c>
      <c r="I19835" s="147">
        <v>25.441666666666663</v>
      </c>
      <c r="J19835" s="147">
        <v>28.739666666666661</v>
      </c>
      <c r="K19835" s="147">
        <v>32.045999999999992</v>
      </c>
    </row>
    <row r="19836" spans="2:11" x14ac:dyDescent="0.2">
      <c r="B19836" s="21" t="str">
        <f t="shared" si="309"/>
        <v>StirlingIce Accretion2035RCP8.5</v>
      </c>
      <c r="C19836" t="s">
        <v>448</v>
      </c>
      <c r="D19836" t="s">
        <v>486</v>
      </c>
      <c r="E19836" s="144" t="s">
        <v>191</v>
      </c>
      <c r="F19836" s="144">
        <v>2035</v>
      </c>
      <c r="G19836" s="147">
        <v>17.84845287197026</v>
      </c>
      <c r="H19836" s="147">
        <v>21.2895</v>
      </c>
      <c r="I19836" s="147">
        <v>25.624999999999996</v>
      </c>
      <c r="J19836" s="147">
        <v>28.956249999999994</v>
      </c>
      <c r="K19836" s="147">
        <v>32.287499999999994</v>
      </c>
    </row>
    <row r="19837" spans="2:11" x14ac:dyDescent="0.2">
      <c r="B19837" s="21" t="str">
        <f t="shared" si="309"/>
        <v>StirlingIce Accretion2040RCP8.5</v>
      </c>
      <c r="C19837" t="s">
        <v>448</v>
      </c>
      <c r="D19837" t="s">
        <v>486</v>
      </c>
      <c r="E19837" s="144" t="s">
        <v>191</v>
      </c>
      <c r="F19837" s="144">
        <v>2040</v>
      </c>
      <c r="G19837" s="147">
        <v>17.773069542751411</v>
      </c>
      <c r="H19837" s="147">
        <v>21.220333333333333</v>
      </c>
      <c r="I19837" s="147">
        <v>25.574999999999996</v>
      </c>
      <c r="J19837" s="147">
        <v>28.90916666666666</v>
      </c>
      <c r="K19837" s="147">
        <v>32.245499999999993</v>
      </c>
    </row>
    <row r="19838" spans="2:11" x14ac:dyDescent="0.2">
      <c r="B19838" s="21" t="str">
        <f t="shared" si="309"/>
        <v>StirlingIce Accretion2045RCP8.5</v>
      </c>
      <c r="C19838" t="s">
        <v>448</v>
      </c>
      <c r="D19838" t="s">
        <v>486</v>
      </c>
      <c r="E19838" s="144" t="s">
        <v>191</v>
      </c>
      <c r="F19838" s="144">
        <v>2045</v>
      </c>
      <c r="G19838" s="147">
        <v>17.697686213532563</v>
      </c>
      <c r="H19838" s="147">
        <v>21.151166666666668</v>
      </c>
      <c r="I19838" s="147">
        <v>25.524999999999999</v>
      </c>
      <c r="J19838" s="147">
        <v>28.862083333333331</v>
      </c>
      <c r="K19838" s="147">
        <v>32.203499999999998</v>
      </c>
    </row>
    <row r="19839" spans="2:11" x14ac:dyDescent="0.2">
      <c r="B19839" s="21" t="str">
        <f t="shared" si="309"/>
        <v>StirlingIce Accretion2050RCP8.5</v>
      </c>
      <c r="C19839" t="s">
        <v>448</v>
      </c>
      <c r="D19839" t="s">
        <v>486</v>
      </c>
      <c r="E19839" s="144" t="s">
        <v>191</v>
      </c>
      <c r="F19839" s="144">
        <v>2050</v>
      </c>
      <c r="G19839" s="147">
        <v>17.761472107486973</v>
      </c>
      <c r="H19839" s="147">
        <v>21.303333333333335</v>
      </c>
      <c r="I19839" s="147">
        <v>25.8</v>
      </c>
      <c r="J19839" s="147">
        <v>29.219916666666663</v>
      </c>
      <c r="K19839" s="147">
        <v>32.644500000000001</v>
      </c>
    </row>
    <row r="19840" spans="2:11" x14ac:dyDescent="0.2">
      <c r="B19840" s="21" t="str">
        <f t="shared" si="309"/>
        <v>StirlingIce Accretion2055RCP8.5</v>
      </c>
      <c r="C19840" t="s">
        <v>448</v>
      </c>
      <c r="D19840" t="s">
        <v>486</v>
      </c>
      <c r="E19840" s="144" t="s">
        <v>191</v>
      </c>
      <c r="F19840" s="144">
        <v>2055</v>
      </c>
      <c r="G19840" s="147">
        <v>17.900641330660228</v>
      </c>
      <c r="H19840" s="147">
        <v>21.524666666666668</v>
      </c>
      <c r="I19840" s="147">
        <v>26.125</v>
      </c>
      <c r="J19840" s="147">
        <v>29.624833333333331</v>
      </c>
      <c r="K19840" s="147">
        <v>33.127499999999998</v>
      </c>
    </row>
    <row r="19841" spans="2:11" x14ac:dyDescent="0.2">
      <c r="B19841" s="21" t="str">
        <f t="shared" si="309"/>
        <v>StirlingIce Accretion2060RCP8.5</v>
      </c>
      <c r="C19841" t="s">
        <v>448</v>
      </c>
      <c r="D19841" t="s">
        <v>486</v>
      </c>
      <c r="E19841" s="144" t="s">
        <v>191</v>
      </c>
      <c r="F19841" s="144">
        <v>2060</v>
      </c>
      <c r="G19841" s="147">
        <v>17.749874672222536</v>
      </c>
      <c r="H19841" s="147">
        <v>21.448583333333335</v>
      </c>
      <c r="I19841" s="147">
        <v>26.133333333333336</v>
      </c>
      <c r="J19841" s="147">
        <v>29.700166666666664</v>
      </c>
      <c r="K19841" s="147">
        <v>33.264000000000003</v>
      </c>
    </row>
    <row r="19842" spans="2:11" x14ac:dyDescent="0.2">
      <c r="B19842" s="21" t="str">
        <f t="shared" si="309"/>
        <v>StirlingIce Accretion2065RCP8.5</v>
      </c>
      <c r="C19842" t="s">
        <v>448</v>
      </c>
      <c r="D19842" t="s">
        <v>486</v>
      </c>
      <c r="E19842" s="144" t="s">
        <v>191</v>
      </c>
      <c r="F19842" s="144">
        <v>2065</v>
      </c>
      <c r="G19842" s="147">
        <v>17.459938790611581</v>
      </c>
      <c r="H19842" s="147">
        <v>21.151166666666665</v>
      </c>
      <c r="I19842" s="147">
        <v>25.816666666666666</v>
      </c>
      <c r="J19842" s="147">
        <v>29.370583333333329</v>
      </c>
      <c r="K19842" s="147">
        <v>32.917499999999997</v>
      </c>
    </row>
    <row r="19843" spans="2:11" x14ac:dyDescent="0.2">
      <c r="B19843" s="21" t="str">
        <f t="shared" si="309"/>
        <v>StirlingIce Accretion2070RCP8.5</v>
      </c>
      <c r="C19843" t="s">
        <v>448</v>
      </c>
      <c r="D19843" t="s">
        <v>486</v>
      </c>
      <c r="E19843" s="144" t="s">
        <v>191</v>
      </c>
      <c r="F19843" s="144">
        <v>2070</v>
      </c>
      <c r="G19843" s="147">
        <v>16.880067027389678</v>
      </c>
      <c r="H19843" s="147">
        <v>20.528666666666666</v>
      </c>
      <c r="I19843" s="147">
        <v>25.141666666666666</v>
      </c>
      <c r="J19843" s="147">
        <v>28.645499999999995</v>
      </c>
      <c r="K19843" s="147">
        <v>32.150999999999996</v>
      </c>
    </row>
    <row r="19844" spans="2:11" x14ac:dyDescent="0.2">
      <c r="B19844" s="21" t="str">
        <f t="shared" si="309"/>
        <v>StirlingIce Accretion2075RCP8.5</v>
      </c>
      <c r="C19844" t="s">
        <v>448</v>
      </c>
      <c r="D19844" t="s">
        <v>486</v>
      </c>
      <c r="E19844" s="144" t="s">
        <v>191</v>
      </c>
      <c r="F19844" s="144">
        <v>2075</v>
      </c>
      <c r="G19844" s="147">
        <v>16.590131145778724</v>
      </c>
      <c r="H19844" s="147">
        <v>20.203583333333331</v>
      </c>
      <c r="I19844" s="147">
        <v>24.783333333333335</v>
      </c>
      <c r="J19844" s="147">
        <v>28.249999999999996</v>
      </c>
      <c r="K19844" s="147">
        <v>31.730999999999998</v>
      </c>
    </row>
    <row r="19845" spans="2:11" x14ac:dyDescent="0.2">
      <c r="B19845" s="21" t="str">
        <f t="shared" si="309"/>
        <v>StirlingIce Accretion2080RCP8.5</v>
      </c>
      <c r="C19845" t="s">
        <v>448</v>
      </c>
      <c r="D19845" t="s">
        <v>486</v>
      </c>
      <c r="E19845" s="144" t="s">
        <v>191</v>
      </c>
      <c r="F19845" s="144">
        <v>2080</v>
      </c>
      <c r="G19845" s="147">
        <v>16.300195264167773</v>
      </c>
      <c r="H19845" s="147">
        <v>19.878499999999999</v>
      </c>
      <c r="I19845" s="147">
        <v>24.425000000000001</v>
      </c>
      <c r="J19845" s="147">
        <v>27.854499999999994</v>
      </c>
      <c r="K19845" s="147">
        <v>31.311</v>
      </c>
    </row>
    <row r="19846" spans="2:11" x14ac:dyDescent="0.2">
      <c r="B19846" s="21" t="str">
        <f t="shared" si="309"/>
        <v>StirlingIce Accretion2085RCP8.5</v>
      </c>
      <c r="C19846" t="s">
        <v>448</v>
      </c>
      <c r="D19846" t="s">
        <v>486</v>
      </c>
      <c r="E19846" s="144" t="s">
        <v>191</v>
      </c>
      <c r="F19846" s="144">
        <v>2085</v>
      </c>
      <c r="G19846" s="147">
        <v>15.682631836336443</v>
      </c>
      <c r="H19846" s="147">
        <v>19.162624999999998</v>
      </c>
      <c r="I19846" s="147">
        <v>23.587499999999999</v>
      </c>
      <c r="J19846" s="147">
        <v>26.922249999999998</v>
      </c>
      <c r="K19846" s="147">
        <v>30.2715</v>
      </c>
    </row>
    <row r="19847" spans="2:11" x14ac:dyDescent="0.2">
      <c r="B19847" s="21" t="str">
        <f t="shared" si="309"/>
        <v>StirlingIce Accretion2090RCP8.5</v>
      </c>
      <c r="C19847" t="s">
        <v>448</v>
      </c>
      <c r="D19847" t="s">
        <v>486</v>
      </c>
      <c r="E19847" s="144" t="s">
        <v>191</v>
      </c>
      <c r="F19847" s="144">
        <v>2090</v>
      </c>
      <c r="G19847" s="147">
        <v>15.065068408505113</v>
      </c>
      <c r="H19847" s="147">
        <v>18.446750000000002</v>
      </c>
      <c r="I19847" s="147">
        <v>22.75</v>
      </c>
      <c r="J19847" s="147">
        <v>25.99</v>
      </c>
      <c r="K19847" s="147">
        <v>29.231999999999999</v>
      </c>
    </row>
    <row r="19848" spans="2:11" x14ac:dyDescent="0.2">
      <c r="B19848" s="21" t="str">
        <f t="shared" si="309"/>
        <v>StirlingIce Accretion2095RCP8.5</v>
      </c>
      <c r="C19848" t="s">
        <v>448</v>
      </c>
      <c r="D19848" t="s">
        <v>486</v>
      </c>
      <c r="E19848" s="144" t="s">
        <v>191</v>
      </c>
      <c r="F19848" s="144">
        <v>2095</v>
      </c>
      <c r="G19848" s="147">
        <v>15.065068408505113</v>
      </c>
      <c r="H19848" s="147">
        <v>18.446750000000002</v>
      </c>
      <c r="I19848" s="147">
        <v>22.75</v>
      </c>
      <c r="J19848" s="147">
        <v>25.99</v>
      </c>
      <c r="K19848" s="147">
        <v>29.231999999999999</v>
      </c>
    </row>
    <row r="19849" spans="2:11" x14ac:dyDescent="0.2">
      <c r="B19849" s="21" t="str">
        <f t="shared" si="309"/>
        <v>StirlingIce Accretion2100RCP8.5</v>
      </c>
      <c r="C19849" t="s">
        <v>448</v>
      </c>
      <c r="D19849" t="s">
        <v>486</v>
      </c>
      <c r="E19849" s="144" t="s">
        <v>191</v>
      </c>
      <c r="F19849" s="144">
        <v>2100</v>
      </c>
      <c r="G19849" s="147">
        <v>15.065068408505113</v>
      </c>
      <c r="H19849" s="147">
        <v>18.446750000000002</v>
      </c>
      <c r="I19849" s="147">
        <v>22.75</v>
      </c>
      <c r="J19849" s="147">
        <v>25.99</v>
      </c>
      <c r="K19849" s="147">
        <v>29.231999999999999</v>
      </c>
    </row>
    <row r="19850" spans="2:11" x14ac:dyDescent="0.2">
      <c r="B19850" s="21" t="str">
        <f t="shared" si="309"/>
        <v>StirlingWind2023RCP4.5</v>
      </c>
      <c r="C19850" t="s">
        <v>448</v>
      </c>
      <c r="D19850" t="s">
        <v>1</v>
      </c>
      <c r="E19850" s="144" t="s">
        <v>193</v>
      </c>
      <c r="F19850" s="144">
        <v>2023</v>
      </c>
      <c r="G19850" s="147">
        <v>76.168821050747709</v>
      </c>
      <c r="H19850" s="147">
        <v>82.077336000000003</v>
      </c>
      <c r="I19850" s="147">
        <v>88.308000000000007</v>
      </c>
      <c r="J19850" s="147">
        <v>94.517808000000016</v>
      </c>
      <c r="K19850" s="147">
        <v>100.741344</v>
      </c>
    </row>
    <row r="19851" spans="2:11" x14ac:dyDescent="0.2">
      <c r="B19851" s="21" t="str">
        <f t="shared" si="309"/>
        <v>StirlingWind2025RCP4.5</v>
      </c>
      <c r="C19851" t="s">
        <v>448</v>
      </c>
      <c r="D19851" t="s">
        <v>1</v>
      </c>
      <c r="E19851" s="144" t="s">
        <v>193</v>
      </c>
      <c r="F19851" s="144">
        <v>2025</v>
      </c>
      <c r="G19851" s="147">
        <v>76.199215632172582</v>
      </c>
      <c r="H19851" s="147">
        <v>82.122348000000002</v>
      </c>
      <c r="I19851" s="147">
        <v>88.369600000000005</v>
      </c>
      <c r="J19851" s="147">
        <v>94.596274666666687</v>
      </c>
      <c r="K19851" s="147">
        <v>100.834976</v>
      </c>
    </row>
    <row r="19852" spans="2:11" x14ac:dyDescent="0.2">
      <c r="B19852" s="21" t="str">
        <f t="shared" ref="B19852:B19915" si="310">C19852&amp;D19852&amp;F19852&amp;E19852</f>
        <v>StirlingWind2030RCP4.5</v>
      </c>
      <c r="C19852" t="s">
        <v>448</v>
      </c>
      <c r="D19852" t="s">
        <v>1</v>
      </c>
      <c r="E19852" s="144" t="s">
        <v>193</v>
      </c>
      <c r="F19852" s="144">
        <v>2030</v>
      </c>
      <c r="G19852" s="147">
        <v>76.229610213597468</v>
      </c>
      <c r="H19852" s="147">
        <v>82.167360000000002</v>
      </c>
      <c r="I19852" s="147">
        <v>88.431200000000004</v>
      </c>
      <c r="J19852" s="147">
        <v>94.674741333333344</v>
      </c>
      <c r="K19852" s="147">
        <v>100.928608</v>
      </c>
    </row>
    <row r="19853" spans="2:11" x14ac:dyDescent="0.2">
      <c r="B19853" s="21" t="str">
        <f t="shared" si="310"/>
        <v>StirlingWind2035RCP4.5</v>
      </c>
      <c r="C19853" t="s">
        <v>448</v>
      </c>
      <c r="D19853" t="s">
        <v>1</v>
      </c>
      <c r="E19853" s="144" t="s">
        <v>193</v>
      </c>
      <c r="F19853" s="144">
        <v>2035</v>
      </c>
      <c r="G19853" s="147">
        <v>76.260004795022354</v>
      </c>
      <c r="H19853" s="147">
        <v>82.212372000000002</v>
      </c>
      <c r="I19853" s="147">
        <v>88.492800000000003</v>
      </c>
      <c r="J19853" s="147">
        <v>94.753208000000001</v>
      </c>
      <c r="K19853" s="147">
        <v>101.02224</v>
      </c>
    </row>
    <row r="19854" spans="2:11" x14ac:dyDescent="0.2">
      <c r="B19854" s="21" t="str">
        <f t="shared" si="310"/>
        <v>StirlingWind2040RCP4.5</v>
      </c>
      <c r="C19854" t="s">
        <v>448</v>
      </c>
      <c r="D19854" t="s">
        <v>1</v>
      </c>
      <c r="E19854" s="144" t="s">
        <v>193</v>
      </c>
      <c r="F19854" s="144">
        <v>2040</v>
      </c>
      <c r="G19854" s="147">
        <v>76.290399376447226</v>
      </c>
      <c r="H19854" s="147">
        <v>82.257384000000002</v>
      </c>
      <c r="I19854" s="147">
        <v>88.554400000000001</v>
      </c>
      <c r="J19854" s="147">
        <v>94.831674666666672</v>
      </c>
      <c r="K19854" s="147">
        <v>101.115872</v>
      </c>
    </row>
    <row r="19855" spans="2:11" x14ac:dyDescent="0.2">
      <c r="B19855" s="21" t="str">
        <f t="shared" si="310"/>
        <v>StirlingWind2045RCP4.5</v>
      </c>
      <c r="C19855" t="s">
        <v>448</v>
      </c>
      <c r="D19855" t="s">
        <v>1</v>
      </c>
      <c r="E19855" s="144" t="s">
        <v>193</v>
      </c>
      <c r="F19855" s="144">
        <v>2045</v>
      </c>
      <c r="G19855" s="147">
        <v>76.320793957872098</v>
      </c>
      <c r="H19855" s="147">
        <v>82.302396000000002</v>
      </c>
      <c r="I19855" s="147">
        <v>88.616</v>
      </c>
      <c r="J19855" s="147">
        <v>94.910141333333343</v>
      </c>
      <c r="K19855" s="147">
        <v>101.209504</v>
      </c>
    </row>
    <row r="19856" spans="2:11" x14ac:dyDescent="0.2">
      <c r="B19856" s="21" t="str">
        <f t="shared" si="310"/>
        <v>StirlingWind2050RCP4.5</v>
      </c>
      <c r="C19856" t="s">
        <v>448</v>
      </c>
      <c r="D19856" t="s">
        <v>1</v>
      </c>
      <c r="E19856" s="144" t="s">
        <v>193</v>
      </c>
      <c r="F19856" s="144">
        <v>2050</v>
      </c>
      <c r="G19856" s="147">
        <v>76.32687287415709</v>
      </c>
      <c r="H19856" s="147">
        <v>82.301577600000002</v>
      </c>
      <c r="I19856" s="147">
        <v>88.608959999999996</v>
      </c>
      <c r="J19856" s="147">
        <v>94.898214400000001</v>
      </c>
      <c r="K19856" s="147">
        <v>101.19077759999999</v>
      </c>
    </row>
    <row r="19857" spans="2:11" x14ac:dyDescent="0.2">
      <c r="B19857" s="21" t="str">
        <f t="shared" si="310"/>
        <v>StirlingWind2055RCP4.5</v>
      </c>
      <c r="C19857" t="s">
        <v>448</v>
      </c>
      <c r="D19857" t="s">
        <v>1</v>
      </c>
      <c r="E19857" s="144" t="s">
        <v>193</v>
      </c>
      <c r="F19857" s="144">
        <v>2055</v>
      </c>
      <c r="G19857" s="147">
        <v>76.302557209017181</v>
      </c>
      <c r="H19857" s="147">
        <v>82.255747200000002</v>
      </c>
      <c r="I19857" s="147">
        <v>88.540319999999994</v>
      </c>
      <c r="J19857" s="147">
        <v>94.807820800000002</v>
      </c>
      <c r="K19857" s="147">
        <v>101.0784192</v>
      </c>
    </row>
    <row r="19858" spans="2:11" x14ac:dyDescent="0.2">
      <c r="B19858" s="21" t="str">
        <f t="shared" si="310"/>
        <v>StirlingWind2060RCP4.5</v>
      </c>
      <c r="C19858" t="s">
        <v>448</v>
      </c>
      <c r="D19858" t="s">
        <v>1</v>
      </c>
      <c r="E19858" s="144" t="s">
        <v>193</v>
      </c>
      <c r="F19858" s="144">
        <v>2060</v>
      </c>
      <c r="G19858" s="147">
        <v>76.278241543877286</v>
      </c>
      <c r="H19858" s="147">
        <v>82.209916800000002</v>
      </c>
      <c r="I19858" s="147">
        <v>88.471680000000006</v>
      </c>
      <c r="J19858" s="147">
        <v>94.717427200000003</v>
      </c>
      <c r="K19858" s="147">
        <v>100.96606079999999</v>
      </c>
    </row>
    <row r="19859" spans="2:11" x14ac:dyDescent="0.2">
      <c r="B19859" s="21" t="str">
        <f t="shared" si="310"/>
        <v>StirlingWind2065RCP4.5</v>
      </c>
      <c r="C19859" t="s">
        <v>448</v>
      </c>
      <c r="D19859" t="s">
        <v>1</v>
      </c>
      <c r="E19859" s="144" t="s">
        <v>193</v>
      </c>
      <c r="F19859" s="144">
        <v>2065</v>
      </c>
      <c r="G19859" s="147">
        <v>76.253925878737377</v>
      </c>
      <c r="H19859" s="147">
        <v>82.164086400000002</v>
      </c>
      <c r="I19859" s="147">
        <v>88.403040000000004</v>
      </c>
      <c r="J19859" s="147">
        <v>94.627033600000004</v>
      </c>
      <c r="K19859" s="147">
        <v>100.8537024</v>
      </c>
    </row>
    <row r="19860" spans="2:11" x14ac:dyDescent="0.2">
      <c r="B19860" s="21" t="str">
        <f t="shared" si="310"/>
        <v>StirlingWind2070RCP4.5</v>
      </c>
      <c r="C19860" t="s">
        <v>448</v>
      </c>
      <c r="D19860" t="s">
        <v>1</v>
      </c>
      <c r="E19860" s="144" t="s">
        <v>193</v>
      </c>
      <c r="F19860" s="144">
        <v>2070</v>
      </c>
      <c r="G19860" s="147">
        <v>76.229610213597482</v>
      </c>
      <c r="H19860" s="147">
        <v>82.118256000000002</v>
      </c>
      <c r="I19860" s="147">
        <v>88.334400000000002</v>
      </c>
      <c r="J19860" s="147">
        <v>94.536640000000006</v>
      </c>
      <c r="K19860" s="147">
        <v>100.741344</v>
      </c>
    </row>
    <row r="19861" spans="2:11" x14ac:dyDescent="0.2">
      <c r="B19861" s="21" t="str">
        <f t="shared" si="310"/>
        <v>StirlingWind2075RCP4.5</v>
      </c>
      <c r="C19861" t="s">
        <v>448</v>
      </c>
      <c r="D19861" t="s">
        <v>1</v>
      </c>
      <c r="E19861" s="144" t="s">
        <v>193</v>
      </c>
      <c r="F19861" s="144">
        <v>2075</v>
      </c>
      <c r="G19861" s="147">
        <v>76.206814277528821</v>
      </c>
      <c r="H19861" s="147">
        <v>82.092340000000007</v>
      </c>
      <c r="I19861" s="147">
        <v>88.303600000000003</v>
      </c>
      <c r="J19861" s="147">
        <v>94.502114666666671</v>
      </c>
      <c r="K19861" s="147">
        <v>100.70456</v>
      </c>
    </row>
    <row r="19862" spans="2:11" x14ac:dyDescent="0.2">
      <c r="B19862" s="21" t="str">
        <f t="shared" si="310"/>
        <v>StirlingWind2080RCP4.5</v>
      </c>
      <c r="C19862" t="s">
        <v>448</v>
      </c>
      <c r="D19862" t="s">
        <v>1</v>
      </c>
      <c r="E19862" s="144" t="s">
        <v>193</v>
      </c>
      <c r="F19862" s="144">
        <v>2080</v>
      </c>
      <c r="G19862" s="147">
        <v>76.18401834146016</v>
      </c>
      <c r="H19862" s="147">
        <v>82.066423999999998</v>
      </c>
      <c r="I19862" s="147">
        <v>88.272800000000004</v>
      </c>
      <c r="J19862" s="147">
        <v>94.467589333333336</v>
      </c>
      <c r="K19862" s="147">
        <v>100.667776</v>
      </c>
    </row>
    <row r="19863" spans="2:11" x14ac:dyDescent="0.2">
      <c r="B19863" s="21" t="str">
        <f t="shared" si="310"/>
        <v>StirlingWind2085RCP4.5</v>
      </c>
      <c r="C19863" t="s">
        <v>448</v>
      </c>
      <c r="D19863" t="s">
        <v>1</v>
      </c>
      <c r="E19863" s="144" t="s">
        <v>193</v>
      </c>
      <c r="F19863" s="144">
        <v>2085</v>
      </c>
      <c r="G19863" s="147">
        <v>76.161222405391499</v>
      </c>
      <c r="H19863" s="147">
        <v>82.040508000000003</v>
      </c>
      <c r="I19863" s="147">
        <v>88.242000000000004</v>
      </c>
      <c r="J19863" s="147">
        <v>94.433064000000002</v>
      </c>
      <c r="K19863" s="147">
        <v>100.63099199999999</v>
      </c>
    </row>
    <row r="19864" spans="2:11" x14ac:dyDescent="0.2">
      <c r="B19864" s="21" t="str">
        <f t="shared" si="310"/>
        <v>StirlingWind2090RCP4.5</v>
      </c>
      <c r="C19864" t="s">
        <v>448</v>
      </c>
      <c r="D19864" t="s">
        <v>1</v>
      </c>
      <c r="E19864" s="144" t="s">
        <v>193</v>
      </c>
      <c r="F19864" s="144">
        <v>2090</v>
      </c>
      <c r="G19864" s="147">
        <v>76.138426469322837</v>
      </c>
      <c r="H19864" s="147">
        <v>82.014592000000007</v>
      </c>
      <c r="I19864" s="147">
        <v>88.211200000000005</v>
      </c>
      <c r="J19864" s="147">
        <v>94.398538666666681</v>
      </c>
      <c r="K19864" s="147">
        <v>100.59420799999999</v>
      </c>
    </row>
    <row r="19865" spans="2:11" x14ac:dyDescent="0.2">
      <c r="B19865" s="21" t="str">
        <f t="shared" si="310"/>
        <v>StirlingWind2095RCP4.5</v>
      </c>
      <c r="C19865" t="s">
        <v>448</v>
      </c>
      <c r="D19865" t="s">
        <v>1</v>
      </c>
      <c r="E19865" s="144" t="s">
        <v>193</v>
      </c>
      <c r="F19865" s="144">
        <v>2095</v>
      </c>
      <c r="G19865" s="147">
        <v>76.115630533254176</v>
      </c>
      <c r="H19865" s="147">
        <v>81.988675999999998</v>
      </c>
      <c r="I19865" s="147">
        <v>88.180400000000006</v>
      </c>
      <c r="J19865" s="147">
        <v>94.364013333333347</v>
      </c>
      <c r="K19865" s="147">
        <v>100.557424</v>
      </c>
    </row>
    <row r="19866" spans="2:11" x14ac:dyDescent="0.2">
      <c r="B19866" s="21" t="str">
        <f t="shared" si="310"/>
        <v>StirlingWind2100RCP4.5</v>
      </c>
      <c r="C19866" t="s">
        <v>448</v>
      </c>
      <c r="D19866" t="s">
        <v>1</v>
      </c>
      <c r="E19866" s="144" t="s">
        <v>193</v>
      </c>
      <c r="F19866" s="144">
        <v>2100</v>
      </c>
      <c r="G19866" s="147">
        <v>76.092834597185515</v>
      </c>
      <c r="H19866" s="147">
        <v>81.962760000000003</v>
      </c>
      <c r="I19866" s="147">
        <v>88.149600000000007</v>
      </c>
      <c r="J19866" s="147">
        <v>94.329488000000012</v>
      </c>
      <c r="K19866" s="147">
        <v>100.52064</v>
      </c>
    </row>
    <row r="19867" spans="2:11" x14ac:dyDescent="0.2">
      <c r="B19867" s="21" t="str">
        <f t="shared" si="310"/>
        <v>StirlingWind2023RCP6.0</v>
      </c>
      <c r="C19867" t="s">
        <v>448</v>
      </c>
      <c r="D19867" t="s">
        <v>1</v>
      </c>
      <c r="E19867" s="144" t="s">
        <v>192</v>
      </c>
      <c r="F19867" s="144">
        <v>2023</v>
      </c>
      <c r="G19867" s="147">
        <v>76.168821050747709</v>
      </c>
      <c r="H19867" s="147">
        <v>82.077336000000003</v>
      </c>
      <c r="I19867" s="147">
        <v>88.308000000000007</v>
      </c>
      <c r="J19867" s="147">
        <v>94.517808000000016</v>
      </c>
      <c r="K19867" s="147">
        <v>100.741344</v>
      </c>
    </row>
    <row r="19868" spans="2:11" x14ac:dyDescent="0.2">
      <c r="B19868" s="21" t="str">
        <f t="shared" si="310"/>
        <v>StirlingWind2025RCP6.0</v>
      </c>
      <c r="C19868" t="s">
        <v>448</v>
      </c>
      <c r="D19868" t="s">
        <v>1</v>
      </c>
      <c r="E19868" s="144" t="s">
        <v>192</v>
      </c>
      <c r="F19868" s="144">
        <v>2025</v>
      </c>
      <c r="G19868" s="147">
        <v>76.199215632172582</v>
      </c>
      <c r="H19868" s="147">
        <v>82.122348000000002</v>
      </c>
      <c r="I19868" s="147">
        <v>88.369600000000005</v>
      </c>
      <c r="J19868" s="147">
        <v>94.596274666666687</v>
      </c>
      <c r="K19868" s="147">
        <v>100.834976</v>
      </c>
    </row>
    <row r="19869" spans="2:11" x14ac:dyDescent="0.2">
      <c r="B19869" s="21" t="str">
        <f t="shared" si="310"/>
        <v>StirlingWind2030RCP6.0</v>
      </c>
      <c r="C19869" t="s">
        <v>448</v>
      </c>
      <c r="D19869" t="s">
        <v>1</v>
      </c>
      <c r="E19869" s="144" t="s">
        <v>192</v>
      </c>
      <c r="F19869" s="144">
        <v>2030</v>
      </c>
      <c r="G19869" s="147">
        <v>76.229610213597468</v>
      </c>
      <c r="H19869" s="147">
        <v>82.167360000000002</v>
      </c>
      <c r="I19869" s="147">
        <v>88.431200000000004</v>
      </c>
      <c r="J19869" s="147">
        <v>94.674741333333344</v>
      </c>
      <c r="K19869" s="147">
        <v>100.928608</v>
      </c>
    </row>
    <row r="19870" spans="2:11" x14ac:dyDescent="0.2">
      <c r="B19870" s="21" t="str">
        <f t="shared" si="310"/>
        <v>StirlingWind2035RCP6.0</v>
      </c>
      <c r="C19870" t="s">
        <v>448</v>
      </c>
      <c r="D19870" t="s">
        <v>1</v>
      </c>
      <c r="E19870" s="144" t="s">
        <v>192</v>
      </c>
      <c r="F19870" s="144">
        <v>2035</v>
      </c>
      <c r="G19870" s="147">
        <v>76.260004795022354</v>
      </c>
      <c r="H19870" s="147">
        <v>82.212372000000002</v>
      </c>
      <c r="I19870" s="147">
        <v>88.492800000000003</v>
      </c>
      <c r="J19870" s="147">
        <v>94.753208000000001</v>
      </c>
      <c r="K19870" s="147">
        <v>101.02224</v>
      </c>
    </row>
    <row r="19871" spans="2:11" x14ac:dyDescent="0.2">
      <c r="B19871" s="21" t="str">
        <f t="shared" si="310"/>
        <v>StirlingWind2040RCP6.0</v>
      </c>
      <c r="C19871" t="s">
        <v>448</v>
      </c>
      <c r="D19871" t="s">
        <v>1</v>
      </c>
      <c r="E19871" s="144" t="s">
        <v>192</v>
      </c>
      <c r="F19871" s="144">
        <v>2040</v>
      </c>
      <c r="G19871" s="147">
        <v>76.290399376447226</v>
      </c>
      <c r="H19871" s="147">
        <v>82.257384000000002</v>
      </c>
      <c r="I19871" s="147">
        <v>88.554400000000001</v>
      </c>
      <c r="J19871" s="147">
        <v>94.831674666666672</v>
      </c>
      <c r="K19871" s="147">
        <v>101.115872</v>
      </c>
    </row>
    <row r="19872" spans="2:11" x14ac:dyDescent="0.2">
      <c r="B19872" s="21" t="str">
        <f t="shared" si="310"/>
        <v>StirlingWind2045RCP6.0</v>
      </c>
      <c r="C19872" t="s">
        <v>448</v>
      </c>
      <c r="D19872" t="s">
        <v>1</v>
      </c>
      <c r="E19872" s="144" t="s">
        <v>192</v>
      </c>
      <c r="F19872" s="144">
        <v>2045</v>
      </c>
      <c r="G19872" s="147">
        <v>76.320793957872098</v>
      </c>
      <c r="H19872" s="147">
        <v>82.302396000000002</v>
      </c>
      <c r="I19872" s="147">
        <v>88.616</v>
      </c>
      <c r="J19872" s="147">
        <v>94.910141333333343</v>
      </c>
      <c r="K19872" s="147">
        <v>101.209504</v>
      </c>
    </row>
    <row r="19873" spans="2:11" x14ac:dyDescent="0.2">
      <c r="B19873" s="21" t="str">
        <f t="shared" si="310"/>
        <v>StirlingWind2050RCP6.0</v>
      </c>
      <c r="C19873" t="s">
        <v>448</v>
      </c>
      <c r="D19873" t="s">
        <v>1</v>
      </c>
      <c r="E19873" s="144" t="s">
        <v>192</v>
      </c>
      <c r="F19873" s="144">
        <v>2050</v>
      </c>
      <c r="G19873" s="147">
        <v>76.32687287415709</v>
      </c>
      <c r="H19873" s="147">
        <v>82.301577600000002</v>
      </c>
      <c r="I19873" s="147">
        <v>88.608959999999996</v>
      </c>
      <c r="J19873" s="147">
        <v>94.898214400000001</v>
      </c>
      <c r="K19873" s="147">
        <v>101.19077759999999</v>
      </c>
    </row>
    <row r="19874" spans="2:11" x14ac:dyDescent="0.2">
      <c r="B19874" s="21" t="str">
        <f t="shared" si="310"/>
        <v>StirlingWind2055RCP6.0</v>
      </c>
      <c r="C19874" t="s">
        <v>448</v>
      </c>
      <c r="D19874" t="s">
        <v>1</v>
      </c>
      <c r="E19874" s="144" t="s">
        <v>192</v>
      </c>
      <c r="F19874" s="144">
        <v>2055</v>
      </c>
      <c r="G19874" s="147">
        <v>76.302557209017181</v>
      </c>
      <c r="H19874" s="147">
        <v>82.255747200000002</v>
      </c>
      <c r="I19874" s="147">
        <v>88.540319999999994</v>
      </c>
      <c r="J19874" s="147">
        <v>94.807820800000002</v>
      </c>
      <c r="K19874" s="147">
        <v>101.0784192</v>
      </c>
    </row>
    <row r="19875" spans="2:11" x14ac:dyDescent="0.2">
      <c r="B19875" s="21" t="str">
        <f t="shared" si="310"/>
        <v>StirlingWind2060RCP6.0</v>
      </c>
      <c r="C19875" t="s">
        <v>448</v>
      </c>
      <c r="D19875" t="s">
        <v>1</v>
      </c>
      <c r="E19875" s="144" t="s">
        <v>192</v>
      </c>
      <c r="F19875" s="144">
        <v>2060</v>
      </c>
      <c r="G19875" s="147">
        <v>76.278241543877286</v>
      </c>
      <c r="H19875" s="147">
        <v>82.209916800000002</v>
      </c>
      <c r="I19875" s="147">
        <v>88.471680000000006</v>
      </c>
      <c r="J19875" s="147">
        <v>94.717427200000003</v>
      </c>
      <c r="K19875" s="147">
        <v>100.96606079999999</v>
      </c>
    </row>
    <row r="19876" spans="2:11" x14ac:dyDescent="0.2">
      <c r="B19876" s="21" t="str">
        <f t="shared" si="310"/>
        <v>StirlingWind2065RCP6.0</v>
      </c>
      <c r="C19876" t="s">
        <v>448</v>
      </c>
      <c r="D19876" t="s">
        <v>1</v>
      </c>
      <c r="E19876" s="144" t="s">
        <v>192</v>
      </c>
      <c r="F19876" s="144">
        <v>2065</v>
      </c>
      <c r="G19876" s="147">
        <v>76.253925878737377</v>
      </c>
      <c r="H19876" s="147">
        <v>82.164086400000002</v>
      </c>
      <c r="I19876" s="147">
        <v>88.403040000000004</v>
      </c>
      <c r="J19876" s="147">
        <v>94.627033600000004</v>
      </c>
      <c r="K19876" s="147">
        <v>100.8537024</v>
      </c>
    </row>
    <row r="19877" spans="2:11" x14ac:dyDescent="0.2">
      <c r="B19877" s="21" t="str">
        <f t="shared" si="310"/>
        <v>StirlingWind2070RCP6.0</v>
      </c>
      <c r="C19877" t="s">
        <v>448</v>
      </c>
      <c r="D19877" t="s">
        <v>1</v>
      </c>
      <c r="E19877" s="144" t="s">
        <v>192</v>
      </c>
      <c r="F19877" s="144">
        <v>2070</v>
      </c>
      <c r="G19877" s="147">
        <v>76.229610213597482</v>
      </c>
      <c r="H19877" s="147">
        <v>82.118256000000002</v>
      </c>
      <c r="I19877" s="147">
        <v>88.334400000000002</v>
      </c>
      <c r="J19877" s="147">
        <v>94.536640000000006</v>
      </c>
      <c r="K19877" s="147">
        <v>100.741344</v>
      </c>
    </row>
    <row r="19878" spans="2:11" x14ac:dyDescent="0.2">
      <c r="B19878" s="21" t="str">
        <f t="shared" si="310"/>
        <v>StirlingWind2075RCP6.0</v>
      </c>
      <c r="C19878" t="s">
        <v>448</v>
      </c>
      <c r="D19878" t="s">
        <v>1</v>
      </c>
      <c r="E19878" s="144" t="s">
        <v>192</v>
      </c>
      <c r="F19878" s="144">
        <v>2075</v>
      </c>
      <c r="G19878" s="147">
        <v>76.19541630949449</v>
      </c>
      <c r="H19878" s="147">
        <v>82.07938200000001</v>
      </c>
      <c r="I19878" s="147">
        <v>88.288200000000003</v>
      </c>
      <c r="J19878" s="147">
        <v>94.484852000000004</v>
      </c>
      <c r="K19878" s="147">
        <v>100.686168</v>
      </c>
    </row>
    <row r="19879" spans="2:11" x14ac:dyDescent="0.2">
      <c r="B19879" s="21" t="str">
        <f t="shared" si="310"/>
        <v>StirlingWind2080RCP6.0</v>
      </c>
      <c r="C19879" t="s">
        <v>448</v>
      </c>
      <c r="D19879" t="s">
        <v>1</v>
      </c>
      <c r="E19879" s="144" t="s">
        <v>192</v>
      </c>
      <c r="F19879" s="144">
        <v>2080</v>
      </c>
      <c r="G19879" s="147">
        <v>76.161222405391499</v>
      </c>
      <c r="H19879" s="147">
        <v>82.040508000000003</v>
      </c>
      <c r="I19879" s="147">
        <v>88.242000000000004</v>
      </c>
      <c r="J19879" s="147">
        <v>94.433064000000002</v>
      </c>
      <c r="K19879" s="147">
        <v>100.63099199999999</v>
      </c>
    </row>
    <row r="19880" spans="2:11" x14ac:dyDescent="0.2">
      <c r="B19880" s="21" t="str">
        <f t="shared" si="310"/>
        <v>StirlingWind2085RCP6.0</v>
      </c>
      <c r="C19880" t="s">
        <v>448</v>
      </c>
      <c r="D19880" t="s">
        <v>1</v>
      </c>
      <c r="E19880" s="144" t="s">
        <v>192</v>
      </c>
      <c r="F19880" s="144">
        <v>2085</v>
      </c>
      <c r="G19880" s="147">
        <v>76.127028501288507</v>
      </c>
      <c r="H19880" s="147">
        <v>82.001633999999996</v>
      </c>
      <c r="I19880" s="147">
        <v>88.195800000000006</v>
      </c>
      <c r="J19880" s="147">
        <v>94.381276000000014</v>
      </c>
      <c r="K19880" s="147">
        <v>100.575816</v>
      </c>
    </row>
    <row r="19881" spans="2:11" x14ac:dyDescent="0.2">
      <c r="B19881" s="21" t="str">
        <f t="shared" si="310"/>
        <v>StirlingWind2090RCP6.0</v>
      </c>
      <c r="C19881" t="s">
        <v>448</v>
      </c>
      <c r="D19881" t="s">
        <v>1</v>
      </c>
      <c r="E19881" s="144" t="s">
        <v>192</v>
      </c>
      <c r="F19881" s="144">
        <v>2090</v>
      </c>
      <c r="G19881" s="147">
        <v>76.080170188258478</v>
      </c>
      <c r="H19881" s="147">
        <v>81.938208000000003</v>
      </c>
      <c r="I19881" s="147">
        <v>88.108533333333341</v>
      </c>
      <c r="J19881" s="147">
        <v>94.272992000000016</v>
      </c>
      <c r="K19881" s="147">
        <v>100.44707200000001</v>
      </c>
    </row>
    <row r="19882" spans="2:11" x14ac:dyDescent="0.2">
      <c r="B19882" s="21" t="str">
        <f t="shared" si="310"/>
        <v>StirlingWind2095RCP6.0</v>
      </c>
      <c r="C19882" t="s">
        <v>448</v>
      </c>
      <c r="D19882" t="s">
        <v>1</v>
      </c>
      <c r="E19882" s="144" t="s">
        <v>192</v>
      </c>
      <c r="F19882" s="144">
        <v>2095</v>
      </c>
      <c r="G19882" s="147">
        <v>76.067505779331441</v>
      </c>
      <c r="H19882" s="147">
        <v>81.913656000000003</v>
      </c>
      <c r="I19882" s="147">
        <v>88.067466666666661</v>
      </c>
      <c r="J19882" s="147">
        <v>94.216496000000006</v>
      </c>
      <c r="K19882" s="147">
        <v>100.373504</v>
      </c>
    </row>
    <row r="19883" spans="2:11" x14ac:dyDescent="0.2">
      <c r="B19883" s="21" t="str">
        <f t="shared" si="310"/>
        <v>StirlingWind2100RCP6.0</v>
      </c>
      <c r="C19883" t="s">
        <v>448</v>
      </c>
      <c r="D19883" t="s">
        <v>1</v>
      </c>
      <c r="E19883" s="144" t="s">
        <v>192</v>
      </c>
      <c r="F19883" s="144">
        <v>2100</v>
      </c>
      <c r="G19883" s="147">
        <v>76.054841370404404</v>
      </c>
      <c r="H19883" s="147">
        <v>81.889104000000003</v>
      </c>
      <c r="I19883" s="147">
        <v>88.026399999999995</v>
      </c>
      <c r="J19883" s="147">
        <v>94.160000000000011</v>
      </c>
      <c r="K19883" s="147">
        <v>100.299936</v>
      </c>
    </row>
    <row r="19884" spans="2:11" x14ac:dyDescent="0.2">
      <c r="B19884" s="21" t="str">
        <f t="shared" si="310"/>
        <v>StirlingWind2023RCP8.5</v>
      </c>
      <c r="C19884" t="s">
        <v>448</v>
      </c>
      <c r="D19884" t="s">
        <v>1</v>
      </c>
      <c r="E19884" s="144" t="s">
        <v>191</v>
      </c>
      <c r="F19884" s="144">
        <v>2023</v>
      </c>
      <c r="G19884" s="147">
        <v>76.168821050747709</v>
      </c>
      <c r="H19884" s="147">
        <v>82.077336000000003</v>
      </c>
      <c r="I19884" s="147">
        <v>88.308000000000007</v>
      </c>
      <c r="J19884" s="147">
        <v>94.517808000000016</v>
      </c>
      <c r="K19884" s="147">
        <v>100.741344</v>
      </c>
    </row>
    <row r="19885" spans="2:11" x14ac:dyDescent="0.2">
      <c r="B19885" s="21" t="str">
        <f t="shared" si="310"/>
        <v>StirlingWind2025RCP8.5</v>
      </c>
      <c r="C19885" t="s">
        <v>448</v>
      </c>
      <c r="D19885" t="s">
        <v>1</v>
      </c>
      <c r="E19885" s="144" t="s">
        <v>191</v>
      </c>
      <c r="F19885" s="144">
        <v>2025</v>
      </c>
      <c r="G19885" s="147">
        <v>76.229610213597468</v>
      </c>
      <c r="H19885" s="147">
        <v>82.167360000000002</v>
      </c>
      <c r="I19885" s="147">
        <v>88.431200000000004</v>
      </c>
      <c r="J19885" s="147">
        <v>94.674741333333344</v>
      </c>
      <c r="K19885" s="147">
        <v>100.928608</v>
      </c>
    </row>
    <row r="19886" spans="2:11" x14ac:dyDescent="0.2">
      <c r="B19886" s="21" t="str">
        <f t="shared" si="310"/>
        <v>StirlingWind2030RCP8.5</v>
      </c>
      <c r="C19886" t="s">
        <v>448</v>
      </c>
      <c r="D19886" t="s">
        <v>1</v>
      </c>
      <c r="E19886" s="144" t="s">
        <v>191</v>
      </c>
      <c r="F19886" s="144">
        <v>2030</v>
      </c>
      <c r="G19886" s="147">
        <v>76.290399376447226</v>
      </c>
      <c r="H19886" s="147">
        <v>82.257384000000002</v>
      </c>
      <c r="I19886" s="147">
        <v>88.554400000000001</v>
      </c>
      <c r="J19886" s="147">
        <v>94.831674666666672</v>
      </c>
      <c r="K19886" s="147">
        <v>101.115872</v>
      </c>
    </row>
    <row r="19887" spans="2:11" x14ac:dyDescent="0.2">
      <c r="B19887" s="21" t="str">
        <f t="shared" si="310"/>
        <v>StirlingWind2035RCP8.5</v>
      </c>
      <c r="C19887" t="s">
        <v>448</v>
      </c>
      <c r="D19887" t="s">
        <v>1</v>
      </c>
      <c r="E19887" s="144" t="s">
        <v>191</v>
      </c>
      <c r="F19887" s="144">
        <v>2035</v>
      </c>
      <c r="G19887" s="147">
        <v>76.351188539296984</v>
      </c>
      <c r="H19887" s="147">
        <v>82.347408000000001</v>
      </c>
      <c r="I19887" s="147">
        <v>88.677599999999998</v>
      </c>
      <c r="J19887" s="147">
        <v>94.988607999999999</v>
      </c>
      <c r="K19887" s="147">
        <v>101.30313599999999</v>
      </c>
    </row>
    <row r="19888" spans="2:11" x14ac:dyDescent="0.2">
      <c r="B19888" s="21" t="str">
        <f t="shared" si="310"/>
        <v>StirlingWind2040RCP8.5</v>
      </c>
      <c r="C19888" t="s">
        <v>448</v>
      </c>
      <c r="D19888" t="s">
        <v>1</v>
      </c>
      <c r="E19888" s="144" t="s">
        <v>191</v>
      </c>
      <c r="F19888" s="144">
        <v>2040</v>
      </c>
      <c r="G19888" s="147">
        <v>76.310662430730488</v>
      </c>
      <c r="H19888" s="147">
        <v>82.271023999999997</v>
      </c>
      <c r="I19888" s="147">
        <v>88.563199999999995</v>
      </c>
      <c r="J19888" s="147">
        <v>94.837952000000001</v>
      </c>
      <c r="K19888" s="147">
        <v>101.115872</v>
      </c>
    </row>
    <row r="19889" spans="2:11" x14ac:dyDescent="0.2">
      <c r="B19889" s="21" t="str">
        <f t="shared" si="310"/>
        <v>StirlingWind2045RCP8.5</v>
      </c>
      <c r="C19889" t="s">
        <v>448</v>
      </c>
      <c r="D19889" t="s">
        <v>1</v>
      </c>
      <c r="E19889" s="144" t="s">
        <v>191</v>
      </c>
      <c r="F19889" s="144">
        <v>2045</v>
      </c>
      <c r="G19889" s="147">
        <v>76.270136322163978</v>
      </c>
      <c r="H19889" s="147">
        <v>82.194640000000007</v>
      </c>
      <c r="I19889" s="147">
        <v>88.448800000000006</v>
      </c>
      <c r="J19889" s="147">
        <v>94.687296000000003</v>
      </c>
      <c r="K19889" s="147">
        <v>100.928608</v>
      </c>
    </row>
    <row r="19890" spans="2:11" x14ac:dyDescent="0.2">
      <c r="B19890" s="21" t="str">
        <f t="shared" si="310"/>
        <v>StirlingWind2050RCP8.5</v>
      </c>
      <c r="C19890" t="s">
        <v>448</v>
      </c>
      <c r="D19890" t="s">
        <v>1</v>
      </c>
      <c r="E19890" s="144" t="s">
        <v>191</v>
      </c>
      <c r="F19890" s="144">
        <v>2050</v>
      </c>
      <c r="G19890" s="147">
        <v>76.18401834146016</v>
      </c>
      <c r="H19890" s="147">
        <v>82.066423999999998</v>
      </c>
      <c r="I19890" s="147">
        <v>88.272800000000004</v>
      </c>
      <c r="J19890" s="147">
        <v>94.467589333333336</v>
      </c>
      <c r="K19890" s="147">
        <v>100.667776</v>
      </c>
    </row>
    <row r="19891" spans="2:11" x14ac:dyDescent="0.2">
      <c r="B19891" s="21" t="str">
        <f t="shared" si="310"/>
        <v>StirlingWind2055RCP8.5</v>
      </c>
      <c r="C19891" t="s">
        <v>448</v>
      </c>
      <c r="D19891" t="s">
        <v>1</v>
      </c>
      <c r="E19891" s="144" t="s">
        <v>191</v>
      </c>
      <c r="F19891" s="144">
        <v>2055</v>
      </c>
      <c r="G19891" s="147">
        <v>76.138426469322837</v>
      </c>
      <c r="H19891" s="147">
        <v>82.014592000000007</v>
      </c>
      <c r="I19891" s="147">
        <v>88.211200000000005</v>
      </c>
      <c r="J19891" s="147">
        <v>94.398538666666681</v>
      </c>
      <c r="K19891" s="147">
        <v>100.59420799999999</v>
      </c>
    </row>
    <row r="19892" spans="2:11" x14ac:dyDescent="0.2">
      <c r="B19892" s="21" t="str">
        <f t="shared" si="310"/>
        <v>StirlingWind2060RCP8.5</v>
      </c>
      <c r="C19892" t="s">
        <v>448</v>
      </c>
      <c r="D19892" t="s">
        <v>1</v>
      </c>
      <c r="E19892" s="144" t="s">
        <v>191</v>
      </c>
      <c r="F19892" s="144">
        <v>2060</v>
      </c>
      <c r="G19892" s="147">
        <v>76.080170188258478</v>
      </c>
      <c r="H19892" s="147">
        <v>81.938208000000003</v>
      </c>
      <c r="I19892" s="147">
        <v>88.108533333333341</v>
      </c>
      <c r="J19892" s="147">
        <v>94.272992000000016</v>
      </c>
      <c r="K19892" s="147">
        <v>100.44707200000001</v>
      </c>
    </row>
    <row r="19893" spans="2:11" x14ac:dyDescent="0.2">
      <c r="B19893" s="21" t="str">
        <f t="shared" si="310"/>
        <v>StirlingWind2065RCP8.5</v>
      </c>
      <c r="C19893" t="s">
        <v>448</v>
      </c>
      <c r="D19893" t="s">
        <v>1</v>
      </c>
      <c r="E19893" s="144" t="s">
        <v>191</v>
      </c>
      <c r="F19893" s="144">
        <v>2065</v>
      </c>
      <c r="G19893" s="147">
        <v>76.067505779331441</v>
      </c>
      <c r="H19893" s="147">
        <v>81.913656000000003</v>
      </c>
      <c r="I19893" s="147">
        <v>88.067466666666661</v>
      </c>
      <c r="J19893" s="147">
        <v>94.216496000000006</v>
      </c>
      <c r="K19893" s="147">
        <v>100.373504</v>
      </c>
    </row>
    <row r="19894" spans="2:11" x14ac:dyDescent="0.2">
      <c r="B19894" s="21" t="str">
        <f t="shared" si="310"/>
        <v>StirlingWind2070RCP8.5</v>
      </c>
      <c r="C19894" t="s">
        <v>448</v>
      </c>
      <c r="D19894" t="s">
        <v>1</v>
      </c>
      <c r="E19894" s="144" t="s">
        <v>191</v>
      </c>
      <c r="F19894" s="144">
        <v>2070</v>
      </c>
      <c r="G19894" s="147">
        <v>76.021913907194119</v>
      </c>
      <c r="H19894" s="147">
        <v>81.845455999999999</v>
      </c>
      <c r="I19894" s="147">
        <v>87.970666666666659</v>
      </c>
      <c r="J19894" s="147">
        <v>94.094088000000013</v>
      </c>
      <c r="K19894" s="147">
        <v>100.223024</v>
      </c>
    </row>
    <row r="19895" spans="2:11" x14ac:dyDescent="0.2">
      <c r="B19895" s="21" t="str">
        <f t="shared" si="310"/>
        <v>StirlingWind2075RCP8.5</v>
      </c>
      <c r="C19895" t="s">
        <v>448</v>
      </c>
      <c r="D19895" t="s">
        <v>1</v>
      </c>
      <c r="E19895" s="144" t="s">
        <v>191</v>
      </c>
      <c r="F19895" s="144">
        <v>2075</v>
      </c>
      <c r="G19895" s="147">
        <v>75.988986443983848</v>
      </c>
      <c r="H19895" s="147">
        <v>81.801808000000008</v>
      </c>
      <c r="I19895" s="147">
        <v>87.914933333333337</v>
      </c>
      <c r="J19895" s="147">
        <v>94.028176000000002</v>
      </c>
      <c r="K19895" s="147">
        <v>100.146112</v>
      </c>
    </row>
    <row r="19896" spans="2:11" x14ac:dyDescent="0.2">
      <c r="B19896" s="21" t="str">
        <f t="shared" si="310"/>
        <v>StirlingWind2080RCP8.5</v>
      </c>
      <c r="C19896" t="s">
        <v>448</v>
      </c>
      <c r="D19896" t="s">
        <v>1</v>
      </c>
      <c r="E19896" s="144" t="s">
        <v>191</v>
      </c>
      <c r="F19896" s="144">
        <v>2080</v>
      </c>
      <c r="G19896" s="147">
        <v>75.956058980773562</v>
      </c>
      <c r="H19896" s="147">
        <v>81.758160000000004</v>
      </c>
      <c r="I19896" s="147">
        <v>87.859200000000001</v>
      </c>
      <c r="J19896" s="147">
        <v>93.962264000000005</v>
      </c>
      <c r="K19896" s="147">
        <v>100.0692</v>
      </c>
    </row>
    <row r="19897" spans="2:11" x14ac:dyDescent="0.2">
      <c r="B19897" s="21" t="str">
        <f t="shared" si="310"/>
        <v>StirlingWind2085RCP8.5</v>
      </c>
      <c r="C19897" t="s">
        <v>448</v>
      </c>
      <c r="D19897" t="s">
        <v>1</v>
      </c>
      <c r="E19897" s="144" t="s">
        <v>191</v>
      </c>
      <c r="F19897" s="144">
        <v>2085</v>
      </c>
      <c r="G19897" s="147">
        <v>75.91426643131436</v>
      </c>
      <c r="H19897" s="147">
        <v>81.729516000000004</v>
      </c>
      <c r="I19897" s="147">
        <v>87.846000000000004</v>
      </c>
      <c r="J19897" s="147">
        <v>93.966971999999998</v>
      </c>
      <c r="K19897" s="147">
        <v>100.084248</v>
      </c>
    </row>
    <row r="19898" spans="2:11" x14ac:dyDescent="0.2">
      <c r="B19898" s="21" t="str">
        <f t="shared" si="310"/>
        <v>StirlingWind2090RCP8.5</v>
      </c>
      <c r="C19898" t="s">
        <v>448</v>
      </c>
      <c r="D19898" t="s">
        <v>1</v>
      </c>
      <c r="E19898" s="144" t="s">
        <v>191</v>
      </c>
      <c r="F19898" s="144">
        <v>2090</v>
      </c>
      <c r="G19898" s="147">
        <v>75.872473881855143</v>
      </c>
      <c r="H19898" s="147">
        <v>81.700872000000004</v>
      </c>
      <c r="I19898" s="147">
        <v>87.832799999999992</v>
      </c>
      <c r="J19898" s="147">
        <v>93.971680000000006</v>
      </c>
      <c r="K19898" s="147">
        <v>100.099296</v>
      </c>
    </row>
    <row r="19899" spans="2:11" x14ac:dyDescent="0.2">
      <c r="B19899" s="21" t="str">
        <f t="shared" si="310"/>
        <v>StirlingWind2095RCP8.5</v>
      </c>
      <c r="C19899" t="s">
        <v>448</v>
      </c>
      <c r="D19899" t="s">
        <v>1</v>
      </c>
      <c r="E19899" s="144" t="s">
        <v>191</v>
      </c>
      <c r="F19899" s="144">
        <v>2095</v>
      </c>
      <c r="G19899" s="147">
        <v>75.872473881855143</v>
      </c>
      <c r="H19899" s="147">
        <v>81.700872000000004</v>
      </c>
      <c r="I19899" s="147">
        <v>87.832799999999992</v>
      </c>
      <c r="J19899" s="147">
        <v>93.971680000000006</v>
      </c>
      <c r="K19899" s="147">
        <v>100.099296</v>
      </c>
    </row>
    <row r="19900" spans="2:11" x14ac:dyDescent="0.2">
      <c r="B19900" s="21" t="str">
        <f t="shared" si="310"/>
        <v>StirlingWind2100RCP8.5</v>
      </c>
      <c r="C19900" t="s">
        <v>448</v>
      </c>
      <c r="D19900" t="s">
        <v>1</v>
      </c>
      <c r="E19900" s="144" t="s">
        <v>191</v>
      </c>
      <c r="F19900" s="144">
        <v>2100</v>
      </c>
      <c r="G19900" s="147">
        <v>75.872473881855143</v>
      </c>
      <c r="H19900" s="147">
        <v>81.700872000000004</v>
      </c>
      <c r="I19900" s="147">
        <v>87.832799999999992</v>
      </c>
      <c r="J19900" s="147">
        <v>93.971680000000006</v>
      </c>
      <c r="K19900" s="147">
        <v>100.099296</v>
      </c>
    </row>
    <row r="19901" spans="2:11" x14ac:dyDescent="0.2">
      <c r="B19901" s="21" t="str">
        <f t="shared" si="310"/>
        <v>StratfordIce Accretion2023RCP4.5</v>
      </c>
      <c r="C19901" t="s">
        <v>449</v>
      </c>
      <c r="D19901" t="s">
        <v>486</v>
      </c>
      <c r="E19901" s="144" t="s">
        <v>193</v>
      </c>
      <c r="F19901" s="144">
        <v>2023</v>
      </c>
      <c r="G19901" s="147">
        <v>17.117814450310661</v>
      </c>
      <c r="H19901" s="147">
        <v>20.521750000000001</v>
      </c>
      <c r="I19901" s="147">
        <v>24.8</v>
      </c>
      <c r="J19901" s="147">
        <v>28.080499999999997</v>
      </c>
      <c r="K19901" s="147">
        <v>31.342500000000001</v>
      </c>
    </row>
    <row r="19902" spans="2:11" x14ac:dyDescent="0.2">
      <c r="B19902" s="21" t="str">
        <f t="shared" si="310"/>
        <v>StratfordIce Accretion2025RCP4.5</v>
      </c>
      <c r="C19902" t="s">
        <v>449</v>
      </c>
      <c r="D19902" t="s">
        <v>486</v>
      </c>
      <c r="E19902" s="144" t="s">
        <v>193</v>
      </c>
      <c r="F19902" s="144">
        <v>2025</v>
      </c>
      <c r="G19902" s="147">
        <v>17.135210603207319</v>
      </c>
      <c r="H19902" s="147">
        <v>20.556333333333335</v>
      </c>
      <c r="I19902" s="147">
        <v>24.862500000000001</v>
      </c>
      <c r="J19902" s="147">
        <v>28.160541666666663</v>
      </c>
      <c r="K19902" s="147">
        <v>31.442250000000001</v>
      </c>
    </row>
    <row r="19903" spans="2:11" x14ac:dyDescent="0.2">
      <c r="B19903" s="21" t="str">
        <f t="shared" si="310"/>
        <v>StratfordIce Accretion2030RCP4.5</v>
      </c>
      <c r="C19903" t="s">
        <v>449</v>
      </c>
      <c r="D19903" t="s">
        <v>486</v>
      </c>
      <c r="E19903" s="144" t="s">
        <v>193</v>
      </c>
      <c r="F19903" s="144">
        <v>2030</v>
      </c>
      <c r="G19903" s="147">
        <v>17.152606756103975</v>
      </c>
      <c r="H19903" s="147">
        <v>20.590916666666669</v>
      </c>
      <c r="I19903" s="147">
        <v>24.925000000000001</v>
      </c>
      <c r="J19903" s="147">
        <v>28.24058333333333</v>
      </c>
      <c r="K19903" s="147">
        <v>31.542000000000002</v>
      </c>
    </row>
    <row r="19904" spans="2:11" x14ac:dyDescent="0.2">
      <c r="B19904" s="21" t="str">
        <f t="shared" si="310"/>
        <v>StratfordIce Accretion2035RCP4.5</v>
      </c>
      <c r="C19904" t="s">
        <v>449</v>
      </c>
      <c r="D19904" t="s">
        <v>486</v>
      </c>
      <c r="E19904" s="144" t="s">
        <v>193</v>
      </c>
      <c r="F19904" s="144">
        <v>2035</v>
      </c>
      <c r="G19904" s="147">
        <v>17.17000290900063</v>
      </c>
      <c r="H19904" s="147">
        <v>20.625500000000002</v>
      </c>
      <c r="I19904" s="147">
        <v>24.987499999999997</v>
      </c>
      <c r="J19904" s="147">
        <v>28.320624999999996</v>
      </c>
      <c r="K19904" s="147">
        <v>31.641750000000002</v>
      </c>
    </row>
    <row r="19905" spans="2:11" x14ac:dyDescent="0.2">
      <c r="B19905" s="21" t="str">
        <f t="shared" si="310"/>
        <v>StratfordIce Accretion2040RCP4.5</v>
      </c>
      <c r="C19905" t="s">
        <v>449</v>
      </c>
      <c r="D19905" t="s">
        <v>486</v>
      </c>
      <c r="E19905" s="144" t="s">
        <v>193</v>
      </c>
      <c r="F19905" s="144">
        <v>2040</v>
      </c>
      <c r="G19905" s="147">
        <v>17.187399061897288</v>
      </c>
      <c r="H19905" s="147">
        <v>20.660083333333333</v>
      </c>
      <c r="I19905" s="147">
        <v>25.049999999999997</v>
      </c>
      <c r="J19905" s="147">
        <v>28.400666666666663</v>
      </c>
      <c r="K19905" s="147">
        <v>31.741499999999998</v>
      </c>
    </row>
    <row r="19906" spans="2:11" x14ac:dyDescent="0.2">
      <c r="B19906" s="21" t="str">
        <f t="shared" si="310"/>
        <v>StratfordIce Accretion2045RCP4.5</v>
      </c>
      <c r="C19906" t="s">
        <v>449</v>
      </c>
      <c r="D19906" t="s">
        <v>486</v>
      </c>
      <c r="E19906" s="144" t="s">
        <v>193</v>
      </c>
      <c r="F19906" s="144">
        <v>2045</v>
      </c>
      <c r="G19906" s="147">
        <v>17.204795214793947</v>
      </c>
      <c r="H19906" s="147">
        <v>20.694666666666667</v>
      </c>
      <c r="I19906" s="147">
        <v>25.112499999999997</v>
      </c>
      <c r="J19906" s="147">
        <v>28.480708333333329</v>
      </c>
      <c r="K19906" s="147">
        <v>31.841249999999999</v>
      </c>
    </row>
    <row r="19907" spans="2:11" x14ac:dyDescent="0.2">
      <c r="B19907" s="21" t="str">
        <f t="shared" si="310"/>
        <v>StratfordIce Accretion2050RCP4.5</v>
      </c>
      <c r="C19907" t="s">
        <v>449</v>
      </c>
      <c r="D19907" t="s">
        <v>486</v>
      </c>
      <c r="E19907" s="144" t="s">
        <v>193</v>
      </c>
      <c r="F19907" s="144">
        <v>2050</v>
      </c>
      <c r="G19907" s="147">
        <v>17.152606756103975</v>
      </c>
      <c r="H19907" s="147">
        <v>20.679449999999999</v>
      </c>
      <c r="I19907" s="147">
        <v>25.144999999999996</v>
      </c>
      <c r="J19907" s="147">
        <v>28.543799999999994</v>
      </c>
      <c r="K19907" s="147">
        <v>31.940999999999999</v>
      </c>
    </row>
    <row r="19908" spans="2:11" x14ac:dyDescent="0.2">
      <c r="B19908" s="21" t="str">
        <f t="shared" si="310"/>
        <v>StratfordIce Accretion2055RCP4.5</v>
      </c>
      <c r="C19908" t="s">
        <v>449</v>
      </c>
      <c r="D19908" t="s">
        <v>486</v>
      </c>
      <c r="E19908" s="144" t="s">
        <v>193</v>
      </c>
      <c r="F19908" s="144">
        <v>2055</v>
      </c>
      <c r="G19908" s="147">
        <v>17.083022144517344</v>
      </c>
      <c r="H19908" s="147">
        <v>20.629649999999998</v>
      </c>
      <c r="I19908" s="147">
        <v>25.114999999999998</v>
      </c>
      <c r="J19908" s="147">
        <v>28.526849999999996</v>
      </c>
      <c r="K19908" s="147">
        <v>31.940999999999999</v>
      </c>
    </row>
    <row r="19909" spans="2:11" x14ac:dyDescent="0.2">
      <c r="B19909" s="21" t="str">
        <f t="shared" si="310"/>
        <v>StratfordIce Accretion2060RCP4.5</v>
      </c>
      <c r="C19909" t="s">
        <v>449</v>
      </c>
      <c r="D19909" t="s">
        <v>486</v>
      </c>
      <c r="E19909" s="144" t="s">
        <v>193</v>
      </c>
      <c r="F19909" s="144">
        <v>2060</v>
      </c>
      <c r="G19909" s="147">
        <v>17.013437532930716</v>
      </c>
      <c r="H19909" s="147">
        <v>20.57985</v>
      </c>
      <c r="I19909" s="147">
        <v>25.084999999999997</v>
      </c>
      <c r="J19909" s="147">
        <v>28.509899999999995</v>
      </c>
      <c r="K19909" s="147">
        <v>31.940999999999999</v>
      </c>
    </row>
    <row r="19910" spans="2:11" x14ac:dyDescent="0.2">
      <c r="B19910" s="21" t="str">
        <f t="shared" si="310"/>
        <v>StratfordIce Accretion2065RCP4.5</v>
      </c>
      <c r="C19910" t="s">
        <v>449</v>
      </c>
      <c r="D19910" t="s">
        <v>486</v>
      </c>
      <c r="E19910" s="144" t="s">
        <v>193</v>
      </c>
      <c r="F19910" s="144">
        <v>2065</v>
      </c>
      <c r="G19910" s="147">
        <v>16.943852921344085</v>
      </c>
      <c r="H19910" s="147">
        <v>20.530049999999999</v>
      </c>
      <c r="I19910" s="147">
        <v>25.055</v>
      </c>
      <c r="J19910" s="147">
        <v>28.492949999999997</v>
      </c>
      <c r="K19910" s="147">
        <v>31.940999999999999</v>
      </c>
    </row>
    <row r="19911" spans="2:11" x14ac:dyDescent="0.2">
      <c r="B19911" s="21" t="str">
        <f t="shared" si="310"/>
        <v>StratfordIce Accretion2070RCP4.5</v>
      </c>
      <c r="C19911" t="s">
        <v>449</v>
      </c>
      <c r="D19911" t="s">
        <v>486</v>
      </c>
      <c r="E19911" s="144" t="s">
        <v>193</v>
      </c>
      <c r="F19911" s="144">
        <v>2070</v>
      </c>
      <c r="G19911" s="147">
        <v>16.874268309757458</v>
      </c>
      <c r="H19911" s="147">
        <v>20.480249999999998</v>
      </c>
      <c r="I19911" s="147">
        <v>25.024999999999999</v>
      </c>
      <c r="J19911" s="147">
        <v>28.475999999999996</v>
      </c>
      <c r="K19911" s="147">
        <v>31.940999999999999</v>
      </c>
    </row>
    <row r="19912" spans="2:11" x14ac:dyDescent="0.2">
      <c r="B19912" s="21" t="str">
        <f t="shared" si="310"/>
        <v>StratfordIce Accretion2075RCP4.5</v>
      </c>
      <c r="C19912" t="s">
        <v>449</v>
      </c>
      <c r="D19912" t="s">
        <v>486</v>
      </c>
      <c r="E19912" s="144" t="s">
        <v>193</v>
      </c>
      <c r="F19912" s="144">
        <v>2075</v>
      </c>
      <c r="G19912" s="147">
        <v>16.842375362780253</v>
      </c>
      <c r="H19912" s="147">
        <v>20.466416666666664</v>
      </c>
      <c r="I19912" s="147">
        <v>25.037499999999998</v>
      </c>
      <c r="J19912" s="147">
        <v>28.504249999999995</v>
      </c>
      <c r="K19912" s="147">
        <v>31.988250000000001</v>
      </c>
    </row>
    <row r="19913" spans="2:11" x14ac:dyDescent="0.2">
      <c r="B19913" s="21" t="str">
        <f t="shared" si="310"/>
        <v>StratfordIce Accretion2080RCP4.5</v>
      </c>
      <c r="C19913" t="s">
        <v>449</v>
      </c>
      <c r="D19913" t="s">
        <v>486</v>
      </c>
      <c r="E19913" s="144" t="s">
        <v>193</v>
      </c>
      <c r="F19913" s="144">
        <v>2080</v>
      </c>
      <c r="G19913" s="147">
        <v>16.810482415803047</v>
      </c>
      <c r="H19913" s="147">
        <v>20.452583333333333</v>
      </c>
      <c r="I19913" s="147">
        <v>25.05</v>
      </c>
      <c r="J19913" s="147">
        <v>28.532499999999995</v>
      </c>
      <c r="K19913" s="147">
        <v>32.035499999999999</v>
      </c>
    </row>
    <row r="19914" spans="2:11" x14ac:dyDescent="0.2">
      <c r="B19914" s="21" t="str">
        <f t="shared" si="310"/>
        <v>StratfordIce Accretion2085RCP4.5</v>
      </c>
      <c r="C19914" t="s">
        <v>449</v>
      </c>
      <c r="D19914" t="s">
        <v>486</v>
      </c>
      <c r="E19914" s="144" t="s">
        <v>193</v>
      </c>
      <c r="F19914" s="144">
        <v>2085</v>
      </c>
      <c r="G19914" s="147">
        <v>16.778589468825842</v>
      </c>
      <c r="H19914" s="147">
        <v>20.438749999999999</v>
      </c>
      <c r="I19914" s="147">
        <v>25.0625</v>
      </c>
      <c r="J19914" s="147">
        <v>28.560749999999999</v>
      </c>
      <c r="K19914" s="147">
        <v>32.082749999999997</v>
      </c>
    </row>
    <row r="19915" spans="2:11" x14ac:dyDescent="0.2">
      <c r="B19915" s="21" t="str">
        <f t="shared" si="310"/>
        <v>StratfordIce Accretion2090RCP4.5</v>
      </c>
      <c r="C19915" t="s">
        <v>449</v>
      </c>
      <c r="D19915" t="s">
        <v>486</v>
      </c>
      <c r="E19915" s="144" t="s">
        <v>193</v>
      </c>
      <c r="F19915" s="144">
        <v>2090</v>
      </c>
      <c r="G19915" s="147">
        <v>16.746696521848641</v>
      </c>
      <c r="H19915" s="147">
        <v>20.424916666666665</v>
      </c>
      <c r="I19915" s="147">
        <v>25.074999999999999</v>
      </c>
      <c r="J19915" s="147">
        <v>28.588999999999999</v>
      </c>
      <c r="K19915" s="147">
        <v>32.129999999999995</v>
      </c>
    </row>
    <row r="19916" spans="2:11" x14ac:dyDescent="0.2">
      <c r="B19916" s="21" t="str">
        <f t="shared" ref="B19916:B19979" si="311">C19916&amp;D19916&amp;F19916&amp;E19916</f>
        <v>StratfordIce Accretion2095RCP4.5</v>
      </c>
      <c r="C19916" t="s">
        <v>449</v>
      </c>
      <c r="D19916" t="s">
        <v>486</v>
      </c>
      <c r="E19916" s="144" t="s">
        <v>193</v>
      </c>
      <c r="F19916" s="144">
        <v>2095</v>
      </c>
      <c r="G19916" s="147">
        <v>16.714803574871436</v>
      </c>
      <c r="H19916" s="147">
        <v>20.411083333333334</v>
      </c>
      <c r="I19916" s="147">
        <v>25.087500000000002</v>
      </c>
      <c r="J19916" s="147">
        <v>28.617249999999999</v>
      </c>
      <c r="K19916" s="147">
        <v>32.177250000000001</v>
      </c>
    </row>
    <row r="19917" spans="2:11" x14ac:dyDescent="0.2">
      <c r="B19917" s="21" t="str">
        <f t="shared" si="311"/>
        <v>StratfordIce Accretion2100RCP4.5</v>
      </c>
      <c r="C19917" t="s">
        <v>449</v>
      </c>
      <c r="D19917" t="s">
        <v>486</v>
      </c>
      <c r="E19917" s="144" t="s">
        <v>193</v>
      </c>
      <c r="F19917" s="144">
        <v>2100</v>
      </c>
      <c r="G19917" s="147">
        <v>16.682910627894231</v>
      </c>
      <c r="H19917" s="147">
        <v>20.39725</v>
      </c>
      <c r="I19917" s="147">
        <v>25.1</v>
      </c>
      <c r="J19917" s="147">
        <v>28.645499999999998</v>
      </c>
      <c r="K19917" s="147">
        <v>32.224499999999999</v>
      </c>
    </row>
    <row r="19918" spans="2:11" x14ac:dyDescent="0.2">
      <c r="B19918" s="21" t="str">
        <f t="shared" si="311"/>
        <v>StratfordIce Accretion2023RCP6.0</v>
      </c>
      <c r="C19918" t="s">
        <v>449</v>
      </c>
      <c r="D19918" t="s">
        <v>486</v>
      </c>
      <c r="E19918" s="144" t="s">
        <v>192</v>
      </c>
      <c r="F19918" s="144">
        <v>2023</v>
      </c>
      <c r="G19918" s="147">
        <v>17.117814450310661</v>
      </c>
      <c r="H19918" s="147">
        <v>20.521750000000001</v>
      </c>
      <c r="I19918" s="147">
        <v>24.8</v>
      </c>
      <c r="J19918" s="147">
        <v>28.080499999999997</v>
      </c>
      <c r="K19918" s="147">
        <v>31.342500000000001</v>
      </c>
    </row>
    <row r="19919" spans="2:11" x14ac:dyDescent="0.2">
      <c r="B19919" s="21" t="str">
        <f t="shared" si="311"/>
        <v>StratfordIce Accretion2025RCP6.0</v>
      </c>
      <c r="C19919" t="s">
        <v>449</v>
      </c>
      <c r="D19919" t="s">
        <v>486</v>
      </c>
      <c r="E19919" s="144" t="s">
        <v>192</v>
      </c>
      <c r="F19919" s="144">
        <v>2025</v>
      </c>
      <c r="G19919" s="147">
        <v>17.135210603207319</v>
      </c>
      <c r="H19919" s="147">
        <v>20.556333333333335</v>
      </c>
      <c r="I19919" s="147">
        <v>24.862500000000001</v>
      </c>
      <c r="J19919" s="147">
        <v>28.160541666666663</v>
      </c>
      <c r="K19919" s="147">
        <v>31.442250000000001</v>
      </c>
    </row>
    <row r="19920" spans="2:11" x14ac:dyDescent="0.2">
      <c r="B19920" s="21" t="str">
        <f t="shared" si="311"/>
        <v>StratfordIce Accretion2030RCP6.0</v>
      </c>
      <c r="C19920" t="s">
        <v>449</v>
      </c>
      <c r="D19920" t="s">
        <v>486</v>
      </c>
      <c r="E19920" s="144" t="s">
        <v>192</v>
      </c>
      <c r="F19920" s="144">
        <v>2030</v>
      </c>
      <c r="G19920" s="147">
        <v>17.152606756103975</v>
      </c>
      <c r="H19920" s="147">
        <v>20.590916666666669</v>
      </c>
      <c r="I19920" s="147">
        <v>24.925000000000001</v>
      </c>
      <c r="J19920" s="147">
        <v>28.24058333333333</v>
      </c>
      <c r="K19920" s="147">
        <v>31.542000000000002</v>
      </c>
    </row>
    <row r="19921" spans="2:11" x14ac:dyDescent="0.2">
      <c r="B19921" s="21" t="str">
        <f t="shared" si="311"/>
        <v>StratfordIce Accretion2035RCP6.0</v>
      </c>
      <c r="C19921" t="s">
        <v>449</v>
      </c>
      <c r="D19921" t="s">
        <v>486</v>
      </c>
      <c r="E19921" s="144" t="s">
        <v>192</v>
      </c>
      <c r="F19921" s="144">
        <v>2035</v>
      </c>
      <c r="G19921" s="147">
        <v>17.17000290900063</v>
      </c>
      <c r="H19921" s="147">
        <v>20.625500000000002</v>
      </c>
      <c r="I19921" s="147">
        <v>24.987499999999997</v>
      </c>
      <c r="J19921" s="147">
        <v>28.320624999999996</v>
      </c>
      <c r="K19921" s="147">
        <v>31.641750000000002</v>
      </c>
    </row>
    <row r="19922" spans="2:11" x14ac:dyDescent="0.2">
      <c r="B19922" s="21" t="str">
        <f t="shared" si="311"/>
        <v>StratfordIce Accretion2040RCP6.0</v>
      </c>
      <c r="C19922" t="s">
        <v>449</v>
      </c>
      <c r="D19922" t="s">
        <v>486</v>
      </c>
      <c r="E19922" s="144" t="s">
        <v>192</v>
      </c>
      <c r="F19922" s="144">
        <v>2040</v>
      </c>
      <c r="G19922" s="147">
        <v>17.187399061897288</v>
      </c>
      <c r="H19922" s="147">
        <v>20.660083333333333</v>
      </c>
      <c r="I19922" s="147">
        <v>25.049999999999997</v>
      </c>
      <c r="J19922" s="147">
        <v>28.400666666666663</v>
      </c>
      <c r="K19922" s="147">
        <v>31.741499999999998</v>
      </c>
    </row>
    <row r="19923" spans="2:11" x14ac:dyDescent="0.2">
      <c r="B19923" s="21" t="str">
        <f t="shared" si="311"/>
        <v>StratfordIce Accretion2045RCP6.0</v>
      </c>
      <c r="C19923" t="s">
        <v>449</v>
      </c>
      <c r="D19923" t="s">
        <v>486</v>
      </c>
      <c r="E19923" s="144" t="s">
        <v>192</v>
      </c>
      <c r="F19923" s="144">
        <v>2045</v>
      </c>
      <c r="G19923" s="147">
        <v>17.204795214793947</v>
      </c>
      <c r="H19923" s="147">
        <v>20.694666666666667</v>
      </c>
      <c r="I19923" s="147">
        <v>25.112499999999997</v>
      </c>
      <c r="J19923" s="147">
        <v>28.480708333333329</v>
      </c>
      <c r="K19923" s="147">
        <v>31.841249999999999</v>
      </c>
    </row>
    <row r="19924" spans="2:11" x14ac:dyDescent="0.2">
      <c r="B19924" s="21" t="str">
        <f t="shared" si="311"/>
        <v>StratfordIce Accretion2050RCP6.0</v>
      </c>
      <c r="C19924" t="s">
        <v>449</v>
      </c>
      <c r="D19924" t="s">
        <v>486</v>
      </c>
      <c r="E19924" s="144" t="s">
        <v>192</v>
      </c>
      <c r="F19924" s="144">
        <v>2050</v>
      </c>
      <c r="G19924" s="147">
        <v>17.152606756103975</v>
      </c>
      <c r="H19924" s="147">
        <v>20.679449999999999</v>
      </c>
      <c r="I19924" s="147">
        <v>25.144999999999996</v>
      </c>
      <c r="J19924" s="147">
        <v>28.543799999999994</v>
      </c>
      <c r="K19924" s="147">
        <v>31.940999999999999</v>
      </c>
    </row>
    <row r="19925" spans="2:11" x14ac:dyDescent="0.2">
      <c r="B19925" s="21" t="str">
        <f t="shared" si="311"/>
        <v>StratfordIce Accretion2055RCP6.0</v>
      </c>
      <c r="C19925" t="s">
        <v>449</v>
      </c>
      <c r="D19925" t="s">
        <v>486</v>
      </c>
      <c r="E19925" s="144" t="s">
        <v>192</v>
      </c>
      <c r="F19925" s="144">
        <v>2055</v>
      </c>
      <c r="G19925" s="147">
        <v>17.083022144517344</v>
      </c>
      <c r="H19925" s="147">
        <v>20.629649999999998</v>
      </c>
      <c r="I19925" s="147">
        <v>25.114999999999998</v>
      </c>
      <c r="J19925" s="147">
        <v>28.526849999999996</v>
      </c>
      <c r="K19925" s="147">
        <v>31.940999999999999</v>
      </c>
    </row>
    <row r="19926" spans="2:11" x14ac:dyDescent="0.2">
      <c r="B19926" s="21" t="str">
        <f t="shared" si="311"/>
        <v>StratfordIce Accretion2060RCP6.0</v>
      </c>
      <c r="C19926" t="s">
        <v>449</v>
      </c>
      <c r="D19926" t="s">
        <v>486</v>
      </c>
      <c r="E19926" s="144" t="s">
        <v>192</v>
      </c>
      <c r="F19926" s="144">
        <v>2060</v>
      </c>
      <c r="G19926" s="147">
        <v>17.013437532930716</v>
      </c>
      <c r="H19926" s="147">
        <v>20.57985</v>
      </c>
      <c r="I19926" s="147">
        <v>25.084999999999997</v>
      </c>
      <c r="J19926" s="147">
        <v>28.509899999999995</v>
      </c>
      <c r="K19926" s="147">
        <v>31.940999999999999</v>
      </c>
    </row>
    <row r="19927" spans="2:11" x14ac:dyDescent="0.2">
      <c r="B19927" s="21" t="str">
        <f t="shared" si="311"/>
        <v>StratfordIce Accretion2065RCP6.0</v>
      </c>
      <c r="C19927" t="s">
        <v>449</v>
      </c>
      <c r="D19927" t="s">
        <v>486</v>
      </c>
      <c r="E19927" s="144" t="s">
        <v>192</v>
      </c>
      <c r="F19927" s="144">
        <v>2065</v>
      </c>
      <c r="G19927" s="147">
        <v>16.943852921344085</v>
      </c>
      <c r="H19927" s="147">
        <v>20.530049999999999</v>
      </c>
      <c r="I19927" s="147">
        <v>25.055</v>
      </c>
      <c r="J19927" s="147">
        <v>28.492949999999997</v>
      </c>
      <c r="K19927" s="147">
        <v>31.940999999999999</v>
      </c>
    </row>
    <row r="19928" spans="2:11" x14ac:dyDescent="0.2">
      <c r="B19928" s="21" t="str">
        <f t="shared" si="311"/>
        <v>StratfordIce Accretion2070RCP6.0</v>
      </c>
      <c r="C19928" t="s">
        <v>449</v>
      </c>
      <c r="D19928" t="s">
        <v>486</v>
      </c>
      <c r="E19928" s="144" t="s">
        <v>192</v>
      </c>
      <c r="F19928" s="144">
        <v>2070</v>
      </c>
      <c r="G19928" s="147">
        <v>16.874268309757458</v>
      </c>
      <c r="H19928" s="147">
        <v>20.480249999999998</v>
      </c>
      <c r="I19928" s="147">
        <v>25.024999999999999</v>
      </c>
      <c r="J19928" s="147">
        <v>28.475999999999996</v>
      </c>
      <c r="K19928" s="147">
        <v>31.940999999999999</v>
      </c>
    </row>
    <row r="19929" spans="2:11" x14ac:dyDescent="0.2">
      <c r="B19929" s="21" t="str">
        <f t="shared" si="311"/>
        <v>StratfordIce Accretion2075RCP6.0</v>
      </c>
      <c r="C19929" t="s">
        <v>449</v>
      </c>
      <c r="D19929" t="s">
        <v>486</v>
      </c>
      <c r="E19929" s="144" t="s">
        <v>192</v>
      </c>
      <c r="F19929" s="144">
        <v>2075</v>
      </c>
      <c r="G19929" s="147">
        <v>16.826428889291652</v>
      </c>
      <c r="H19929" s="147">
        <v>20.459499999999998</v>
      </c>
      <c r="I19929" s="147">
        <v>25.043749999999999</v>
      </c>
      <c r="J19929" s="147">
        <v>28.518374999999995</v>
      </c>
      <c r="K19929" s="147">
        <v>32.011874999999996</v>
      </c>
    </row>
    <row r="19930" spans="2:11" x14ac:dyDescent="0.2">
      <c r="B19930" s="21" t="str">
        <f t="shared" si="311"/>
        <v>StratfordIce Accretion2080RCP6.0</v>
      </c>
      <c r="C19930" t="s">
        <v>449</v>
      </c>
      <c r="D19930" t="s">
        <v>486</v>
      </c>
      <c r="E19930" s="144" t="s">
        <v>192</v>
      </c>
      <c r="F19930" s="144">
        <v>2080</v>
      </c>
      <c r="G19930" s="147">
        <v>16.778589468825842</v>
      </c>
      <c r="H19930" s="147">
        <v>20.438749999999999</v>
      </c>
      <c r="I19930" s="147">
        <v>25.0625</v>
      </c>
      <c r="J19930" s="147">
        <v>28.560749999999999</v>
      </c>
      <c r="K19930" s="147">
        <v>32.082749999999997</v>
      </c>
    </row>
    <row r="19931" spans="2:11" x14ac:dyDescent="0.2">
      <c r="B19931" s="21" t="str">
        <f t="shared" si="311"/>
        <v>StratfordIce Accretion2085RCP6.0</v>
      </c>
      <c r="C19931" t="s">
        <v>449</v>
      </c>
      <c r="D19931" t="s">
        <v>486</v>
      </c>
      <c r="E19931" s="144" t="s">
        <v>192</v>
      </c>
      <c r="F19931" s="144">
        <v>2085</v>
      </c>
      <c r="G19931" s="147">
        <v>16.730750048360036</v>
      </c>
      <c r="H19931" s="147">
        <v>20.417999999999999</v>
      </c>
      <c r="I19931" s="147">
        <v>25.081250000000001</v>
      </c>
      <c r="J19931" s="147">
        <v>28.603124999999999</v>
      </c>
      <c r="K19931" s="147">
        <v>32.153624999999998</v>
      </c>
    </row>
    <row r="19932" spans="2:11" x14ac:dyDescent="0.2">
      <c r="B19932" s="21" t="str">
        <f t="shared" si="311"/>
        <v>StratfordIce Accretion2090RCP6.0</v>
      </c>
      <c r="C19932" t="s">
        <v>449</v>
      </c>
      <c r="D19932" t="s">
        <v>486</v>
      </c>
      <c r="E19932" s="144" t="s">
        <v>192</v>
      </c>
      <c r="F19932" s="144">
        <v>2090</v>
      </c>
      <c r="G19932" s="147">
        <v>16.474156793134345</v>
      </c>
      <c r="H19932" s="147">
        <v>20.18975</v>
      </c>
      <c r="I19932" s="147">
        <v>24.883333333333333</v>
      </c>
      <c r="J19932" s="147">
        <v>28.428916666666666</v>
      </c>
      <c r="K19932" s="147">
        <v>31.993499999999997</v>
      </c>
    </row>
    <row r="19933" spans="2:11" x14ac:dyDescent="0.2">
      <c r="B19933" s="21" t="str">
        <f t="shared" si="311"/>
        <v>StratfordIce Accretion2095RCP6.0</v>
      </c>
      <c r="C19933" t="s">
        <v>449</v>
      </c>
      <c r="D19933" t="s">
        <v>486</v>
      </c>
      <c r="E19933" s="144" t="s">
        <v>192</v>
      </c>
      <c r="F19933" s="144">
        <v>2095</v>
      </c>
      <c r="G19933" s="147">
        <v>16.265402958374459</v>
      </c>
      <c r="H19933" s="147">
        <v>19.982249999999997</v>
      </c>
      <c r="I19933" s="147">
        <v>24.666666666666668</v>
      </c>
      <c r="J19933" s="147">
        <v>28.21233333333333</v>
      </c>
      <c r="K19933" s="147">
        <v>31.762499999999999</v>
      </c>
    </row>
    <row r="19934" spans="2:11" x14ac:dyDescent="0.2">
      <c r="B19934" s="21" t="str">
        <f t="shared" si="311"/>
        <v>StratfordIce Accretion2100RCP6.0</v>
      </c>
      <c r="C19934" t="s">
        <v>449</v>
      </c>
      <c r="D19934" t="s">
        <v>486</v>
      </c>
      <c r="E19934" s="144" t="s">
        <v>192</v>
      </c>
      <c r="F19934" s="144">
        <v>2100</v>
      </c>
      <c r="G19934" s="147">
        <v>16.056649123614573</v>
      </c>
      <c r="H19934" s="147">
        <v>19.774749999999997</v>
      </c>
      <c r="I19934" s="147">
        <v>24.45</v>
      </c>
      <c r="J19934" s="147">
        <v>27.995749999999997</v>
      </c>
      <c r="K19934" s="147">
        <v>31.531499999999998</v>
      </c>
    </row>
    <row r="19935" spans="2:11" x14ac:dyDescent="0.2">
      <c r="B19935" s="21" t="str">
        <f t="shared" si="311"/>
        <v>StratfordIce Accretion2023RCP8.5</v>
      </c>
      <c r="C19935" t="s">
        <v>449</v>
      </c>
      <c r="D19935" t="s">
        <v>486</v>
      </c>
      <c r="E19935" s="144" t="s">
        <v>191</v>
      </c>
      <c r="F19935" s="144">
        <v>2023</v>
      </c>
      <c r="G19935" s="147">
        <v>17.117814450310661</v>
      </c>
      <c r="H19935" s="147">
        <v>20.521750000000001</v>
      </c>
      <c r="I19935" s="147">
        <v>24.8</v>
      </c>
      <c r="J19935" s="147">
        <v>28.080499999999997</v>
      </c>
      <c r="K19935" s="147">
        <v>31.342500000000001</v>
      </c>
    </row>
    <row r="19936" spans="2:11" x14ac:dyDescent="0.2">
      <c r="B19936" s="21" t="str">
        <f t="shared" si="311"/>
        <v>StratfordIce Accretion2025RCP8.5</v>
      </c>
      <c r="C19936" t="s">
        <v>449</v>
      </c>
      <c r="D19936" t="s">
        <v>486</v>
      </c>
      <c r="E19936" s="144" t="s">
        <v>191</v>
      </c>
      <c r="F19936" s="144">
        <v>2025</v>
      </c>
      <c r="G19936" s="147">
        <v>17.152606756103975</v>
      </c>
      <c r="H19936" s="147">
        <v>20.590916666666669</v>
      </c>
      <c r="I19936" s="147">
        <v>24.925000000000001</v>
      </c>
      <c r="J19936" s="147">
        <v>28.24058333333333</v>
      </c>
      <c r="K19936" s="147">
        <v>31.542000000000002</v>
      </c>
    </row>
    <row r="19937" spans="2:11" x14ac:dyDescent="0.2">
      <c r="B19937" s="21" t="str">
        <f t="shared" si="311"/>
        <v>StratfordIce Accretion2030RCP8.5</v>
      </c>
      <c r="C19937" t="s">
        <v>449</v>
      </c>
      <c r="D19937" t="s">
        <v>486</v>
      </c>
      <c r="E19937" s="144" t="s">
        <v>191</v>
      </c>
      <c r="F19937" s="144">
        <v>2030</v>
      </c>
      <c r="G19937" s="147">
        <v>17.187399061897288</v>
      </c>
      <c r="H19937" s="147">
        <v>20.660083333333333</v>
      </c>
      <c r="I19937" s="147">
        <v>25.049999999999997</v>
      </c>
      <c r="J19937" s="147">
        <v>28.400666666666663</v>
      </c>
      <c r="K19937" s="147">
        <v>31.741499999999998</v>
      </c>
    </row>
    <row r="19938" spans="2:11" x14ac:dyDescent="0.2">
      <c r="B19938" s="21" t="str">
        <f t="shared" si="311"/>
        <v>StratfordIce Accretion2035RCP8.5</v>
      </c>
      <c r="C19938" t="s">
        <v>449</v>
      </c>
      <c r="D19938" t="s">
        <v>486</v>
      </c>
      <c r="E19938" s="144" t="s">
        <v>191</v>
      </c>
      <c r="F19938" s="144">
        <v>2035</v>
      </c>
      <c r="G19938" s="147">
        <v>17.222191367690602</v>
      </c>
      <c r="H19938" s="147">
        <v>20.72925</v>
      </c>
      <c r="I19938" s="147">
        <v>25.174999999999997</v>
      </c>
      <c r="J19938" s="147">
        <v>28.560749999999995</v>
      </c>
      <c r="K19938" s="147">
        <v>31.940999999999999</v>
      </c>
    </row>
    <row r="19939" spans="2:11" x14ac:dyDescent="0.2">
      <c r="B19939" s="21" t="str">
        <f t="shared" si="311"/>
        <v>StratfordIce Accretion2040RCP8.5</v>
      </c>
      <c r="C19939" t="s">
        <v>449</v>
      </c>
      <c r="D19939" t="s">
        <v>486</v>
      </c>
      <c r="E19939" s="144" t="s">
        <v>191</v>
      </c>
      <c r="F19939" s="144">
        <v>2040</v>
      </c>
      <c r="G19939" s="147">
        <v>17.106217015046219</v>
      </c>
      <c r="H19939" s="147">
        <v>20.646249999999998</v>
      </c>
      <c r="I19939" s="147">
        <v>25.124999999999996</v>
      </c>
      <c r="J19939" s="147">
        <v>28.532499999999995</v>
      </c>
      <c r="K19939" s="147">
        <v>31.940999999999999</v>
      </c>
    </row>
    <row r="19940" spans="2:11" x14ac:dyDescent="0.2">
      <c r="B19940" s="21" t="str">
        <f t="shared" si="311"/>
        <v>StratfordIce Accretion2045RCP8.5</v>
      </c>
      <c r="C19940" t="s">
        <v>449</v>
      </c>
      <c r="D19940" t="s">
        <v>486</v>
      </c>
      <c r="E19940" s="144" t="s">
        <v>191</v>
      </c>
      <c r="F19940" s="144">
        <v>2045</v>
      </c>
      <c r="G19940" s="147">
        <v>16.99024266240184</v>
      </c>
      <c r="H19940" s="147">
        <v>20.56325</v>
      </c>
      <c r="I19940" s="147">
        <v>25.074999999999999</v>
      </c>
      <c r="J19940" s="147">
        <v>28.504249999999995</v>
      </c>
      <c r="K19940" s="147">
        <v>31.940999999999999</v>
      </c>
    </row>
    <row r="19941" spans="2:11" x14ac:dyDescent="0.2">
      <c r="B19941" s="21" t="str">
        <f t="shared" si="311"/>
        <v>StratfordIce Accretion2050RCP8.5</v>
      </c>
      <c r="C19941" t="s">
        <v>449</v>
      </c>
      <c r="D19941" t="s">
        <v>486</v>
      </c>
      <c r="E19941" s="144" t="s">
        <v>191</v>
      </c>
      <c r="F19941" s="144">
        <v>2050</v>
      </c>
      <c r="G19941" s="147">
        <v>16.810482415803047</v>
      </c>
      <c r="H19941" s="147">
        <v>20.452583333333333</v>
      </c>
      <c r="I19941" s="147">
        <v>25.05</v>
      </c>
      <c r="J19941" s="147">
        <v>28.532499999999995</v>
      </c>
      <c r="K19941" s="147">
        <v>32.035499999999999</v>
      </c>
    </row>
    <row r="19942" spans="2:11" x14ac:dyDescent="0.2">
      <c r="B19942" s="21" t="str">
        <f t="shared" si="311"/>
        <v>StratfordIce Accretion2055RCP8.5</v>
      </c>
      <c r="C19942" t="s">
        <v>449</v>
      </c>
      <c r="D19942" t="s">
        <v>486</v>
      </c>
      <c r="E19942" s="144" t="s">
        <v>191</v>
      </c>
      <c r="F19942" s="144">
        <v>2055</v>
      </c>
      <c r="G19942" s="147">
        <v>16.746696521848641</v>
      </c>
      <c r="H19942" s="147">
        <v>20.424916666666665</v>
      </c>
      <c r="I19942" s="147">
        <v>25.074999999999999</v>
      </c>
      <c r="J19942" s="147">
        <v>28.588999999999999</v>
      </c>
      <c r="K19942" s="147">
        <v>32.129999999999995</v>
      </c>
    </row>
    <row r="19943" spans="2:11" x14ac:dyDescent="0.2">
      <c r="B19943" s="21" t="str">
        <f t="shared" si="311"/>
        <v>StratfordIce Accretion2060RCP8.5</v>
      </c>
      <c r="C19943" t="s">
        <v>449</v>
      </c>
      <c r="D19943" t="s">
        <v>486</v>
      </c>
      <c r="E19943" s="144" t="s">
        <v>191</v>
      </c>
      <c r="F19943" s="144">
        <v>2060</v>
      </c>
      <c r="G19943" s="147">
        <v>16.474156793134345</v>
      </c>
      <c r="H19943" s="147">
        <v>20.18975</v>
      </c>
      <c r="I19943" s="147">
        <v>24.883333333333333</v>
      </c>
      <c r="J19943" s="147">
        <v>28.428916666666666</v>
      </c>
      <c r="K19943" s="147">
        <v>31.993499999999997</v>
      </c>
    </row>
    <row r="19944" spans="2:11" x14ac:dyDescent="0.2">
      <c r="B19944" s="21" t="str">
        <f t="shared" si="311"/>
        <v>StratfordIce Accretion2065RCP8.5</v>
      </c>
      <c r="C19944" t="s">
        <v>449</v>
      </c>
      <c r="D19944" t="s">
        <v>486</v>
      </c>
      <c r="E19944" s="144" t="s">
        <v>191</v>
      </c>
      <c r="F19944" s="144">
        <v>2065</v>
      </c>
      <c r="G19944" s="147">
        <v>16.265402958374459</v>
      </c>
      <c r="H19944" s="147">
        <v>19.982249999999997</v>
      </c>
      <c r="I19944" s="147">
        <v>24.666666666666668</v>
      </c>
      <c r="J19944" s="147">
        <v>28.21233333333333</v>
      </c>
      <c r="K19944" s="147">
        <v>31.762499999999999</v>
      </c>
    </row>
    <row r="19945" spans="2:11" x14ac:dyDescent="0.2">
      <c r="B19945" s="21" t="str">
        <f t="shared" si="311"/>
        <v>StratfordIce Accretion2070RCP8.5</v>
      </c>
      <c r="C19945" t="s">
        <v>449</v>
      </c>
      <c r="D19945" t="s">
        <v>486</v>
      </c>
      <c r="E19945" s="144" t="s">
        <v>191</v>
      </c>
      <c r="F19945" s="144">
        <v>2070</v>
      </c>
      <c r="G19945" s="147">
        <v>15.679732477520334</v>
      </c>
      <c r="H19945" s="147">
        <v>19.352833333333333</v>
      </c>
      <c r="I19945" s="147">
        <v>23.975000000000001</v>
      </c>
      <c r="J19945" s="147">
        <v>27.477833333333329</v>
      </c>
      <c r="K19945" s="147">
        <v>30.964499999999997</v>
      </c>
    </row>
    <row r="19946" spans="2:11" x14ac:dyDescent="0.2">
      <c r="B19946" s="21" t="str">
        <f t="shared" si="311"/>
        <v>StratfordIce Accretion2075RCP8.5</v>
      </c>
      <c r="C19946" t="s">
        <v>449</v>
      </c>
      <c r="D19946" t="s">
        <v>486</v>
      </c>
      <c r="E19946" s="144" t="s">
        <v>191</v>
      </c>
      <c r="F19946" s="144">
        <v>2075</v>
      </c>
      <c r="G19946" s="147">
        <v>15.302815831426095</v>
      </c>
      <c r="H19946" s="147">
        <v>18.930916666666665</v>
      </c>
      <c r="I19946" s="147">
        <v>23.5</v>
      </c>
      <c r="J19946" s="147">
        <v>26.959916666666665</v>
      </c>
      <c r="K19946" s="147">
        <v>30.397499999999997</v>
      </c>
    </row>
    <row r="19947" spans="2:11" x14ac:dyDescent="0.2">
      <c r="B19947" s="21" t="str">
        <f t="shared" si="311"/>
        <v>StratfordIce Accretion2080RCP8.5</v>
      </c>
      <c r="C19947" t="s">
        <v>449</v>
      </c>
      <c r="D19947" t="s">
        <v>486</v>
      </c>
      <c r="E19947" s="144" t="s">
        <v>191</v>
      </c>
      <c r="F19947" s="144">
        <v>2080</v>
      </c>
      <c r="G19947" s="147">
        <v>14.925899185331856</v>
      </c>
      <c r="H19947" s="147">
        <v>18.509</v>
      </c>
      <c r="I19947" s="147">
        <v>23.025000000000002</v>
      </c>
      <c r="J19947" s="147">
        <v>26.441999999999997</v>
      </c>
      <c r="K19947" s="147">
        <v>29.830499999999997</v>
      </c>
    </row>
    <row r="19948" spans="2:11" x14ac:dyDescent="0.2">
      <c r="B19948" s="21" t="str">
        <f t="shared" si="311"/>
        <v>StratfordIce Accretion2085RCP8.5</v>
      </c>
      <c r="C19948" t="s">
        <v>449</v>
      </c>
      <c r="D19948" t="s">
        <v>486</v>
      </c>
      <c r="E19948" s="144" t="s">
        <v>191</v>
      </c>
      <c r="F19948" s="144">
        <v>2085</v>
      </c>
      <c r="G19948" s="147">
        <v>14.143072304982283</v>
      </c>
      <c r="H19948" s="147">
        <v>17.585625</v>
      </c>
      <c r="I19948" s="147">
        <v>21.925000000000001</v>
      </c>
      <c r="J19948" s="147">
        <v>25.213124999999998</v>
      </c>
      <c r="K19948" s="147">
        <v>28.475999999999999</v>
      </c>
    </row>
    <row r="19949" spans="2:11" x14ac:dyDescent="0.2">
      <c r="B19949" s="21" t="str">
        <f t="shared" si="311"/>
        <v>StratfordIce Accretion2090RCP8.5</v>
      </c>
      <c r="C19949" t="s">
        <v>449</v>
      </c>
      <c r="D19949" t="s">
        <v>486</v>
      </c>
      <c r="E19949" s="144" t="s">
        <v>191</v>
      </c>
      <c r="F19949" s="144">
        <v>2090</v>
      </c>
      <c r="G19949" s="147">
        <v>13.36024542463271</v>
      </c>
      <c r="H19949" s="147">
        <v>16.66225</v>
      </c>
      <c r="I19949" s="147">
        <v>20.824999999999999</v>
      </c>
      <c r="J19949" s="147">
        <v>23.984249999999996</v>
      </c>
      <c r="K19949" s="147">
        <v>27.121500000000001</v>
      </c>
    </row>
    <row r="19950" spans="2:11" x14ac:dyDescent="0.2">
      <c r="B19950" s="21" t="str">
        <f t="shared" si="311"/>
        <v>StratfordIce Accretion2095RCP8.5</v>
      </c>
      <c r="C19950" t="s">
        <v>449</v>
      </c>
      <c r="D19950" t="s">
        <v>486</v>
      </c>
      <c r="E19950" s="144" t="s">
        <v>191</v>
      </c>
      <c r="F19950" s="144">
        <v>2095</v>
      </c>
      <c r="G19950" s="147">
        <v>13.36024542463271</v>
      </c>
      <c r="H19950" s="147">
        <v>16.66225</v>
      </c>
      <c r="I19950" s="147">
        <v>20.824999999999999</v>
      </c>
      <c r="J19950" s="147">
        <v>23.984249999999996</v>
      </c>
      <c r="K19950" s="147">
        <v>27.121500000000001</v>
      </c>
    </row>
    <row r="19951" spans="2:11" x14ac:dyDescent="0.2">
      <c r="B19951" s="21" t="str">
        <f t="shared" si="311"/>
        <v>StratfordIce Accretion2100RCP8.5</v>
      </c>
      <c r="C19951" t="s">
        <v>449</v>
      </c>
      <c r="D19951" t="s">
        <v>486</v>
      </c>
      <c r="E19951" s="144" t="s">
        <v>191</v>
      </c>
      <c r="F19951" s="144">
        <v>2100</v>
      </c>
      <c r="G19951" s="147">
        <v>13.36024542463271</v>
      </c>
      <c r="H19951" s="147">
        <v>16.66225</v>
      </c>
      <c r="I19951" s="147">
        <v>20.824999999999999</v>
      </c>
      <c r="J19951" s="147">
        <v>23.984249999999996</v>
      </c>
      <c r="K19951" s="147">
        <v>27.121500000000001</v>
      </c>
    </row>
    <row r="19952" spans="2:11" x14ac:dyDescent="0.2">
      <c r="B19952" s="21" t="str">
        <f t="shared" si="311"/>
        <v>StratfordWind2023RCP4.5</v>
      </c>
      <c r="C19952" t="s">
        <v>449</v>
      </c>
      <c r="D19952" t="s">
        <v>1</v>
      </c>
      <c r="E19952" s="144" t="s">
        <v>193</v>
      </c>
      <c r="F19952" s="144">
        <v>2023</v>
      </c>
      <c r="G19952" s="147">
        <v>85.53518763120087</v>
      </c>
      <c r="H19952" s="147">
        <v>92.297477999999998</v>
      </c>
      <c r="I19952" s="147">
        <v>99.460199999999986</v>
      </c>
      <c r="J19952" s="147">
        <v>106.57970399999999</v>
      </c>
      <c r="K19952" s="147">
        <v>113.70861599999999</v>
      </c>
    </row>
    <row r="19953" spans="2:11" x14ac:dyDescent="0.2">
      <c r="B19953" s="21" t="str">
        <f t="shared" si="311"/>
        <v>StratfordWind2025RCP4.5</v>
      </c>
      <c r="C19953" t="s">
        <v>449</v>
      </c>
      <c r="D19953" t="s">
        <v>1</v>
      </c>
      <c r="E19953" s="144" t="s">
        <v>193</v>
      </c>
      <c r="F19953" s="144">
        <v>2025</v>
      </c>
      <c r="G19953" s="147">
        <v>85.625450327553551</v>
      </c>
      <c r="H19953" s="147">
        <v>92.415959999999998</v>
      </c>
      <c r="I19953" s="147">
        <v>99.61536666666666</v>
      </c>
      <c r="J19953" s="147">
        <v>106.76670433333332</v>
      </c>
      <c r="K19953" s="147">
        <v>113.928332</v>
      </c>
    </row>
    <row r="19954" spans="2:11" x14ac:dyDescent="0.2">
      <c r="B19954" s="21" t="str">
        <f t="shared" si="311"/>
        <v>StratfordWind2030RCP4.5</v>
      </c>
      <c r="C19954" t="s">
        <v>449</v>
      </c>
      <c r="D19954" t="s">
        <v>1</v>
      </c>
      <c r="E19954" s="144" t="s">
        <v>193</v>
      </c>
      <c r="F19954" s="144">
        <v>2030</v>
      </c>
      <c r="G19954" s="147">
        <v>85.715713023906218</v>
      </c>
      <c r="H19954" s="147">
        <v>92.534441999999999</v>
      </c>
      <c r="I19954" s="147">
        <v>99.770533333333319</v>
      </c>
      <c r="J19954" s="147">
        <v>106.95370466666665</v>
      </c>
      <c r="K19954" s="147">
        <v>114.14804799999999</v>
      </c>
    </row>
    <row r="19955" spans="2:11" x14ac:dyDescent="0.2">
      <c r="B19955" s="21" t="str">
        <f t="shared" si="311"/>
        <v>StratfordWind2035RCP4.5</v>
      </c>
      <c r="C19955" t="s">
        <v>449</v>
      </c>
      <c r="D19955" t="s">
        <v>1</v>
      </c>
      <c r="E19955" s="144" t="s">
        <v>193</v>
      </c>
      <c r="F19955" s="144">
        <v>2035</v>
      </c>
      <c r="G19955" s="147">
        <v>85.8059757202589</v>
      </c>
      <c r="H19955" s="147">
        <v>92.652923999999999</v>
      </c>
      <c r="I19955" s="147">
        <v>99.925699999999992</v>
      </c>
      <c r="J19955" s="147">
        <v>107.140705</v>
      </c>
      <c r="K19955" s="147">
        <v>114.36776399999999</v>
      </c>
    </row>
    <row r="19956" spans="2:11" x14ac:dyDescent="0.2">
      <c r="B19956" s="21" t="str">
        <f t="shared" si="311"/>
        <v>StratfordWind2040RCP4.5</v>
      </c>
      <c r="C19956" t="s">
        <v>449</v>
      </c>
      <c r="D19956" t="s">
        <v>1</v>
      </c>
      <c r="E19956" s="144" t="s">
        <v>193</v>
      </c>
      <c r="F19956" s="144">
        <v>2040</v>
      </c>
      <c r="G19956" s="147">
        <v>85.896238416611581</v>
      </c>
      <c r="H19956" s="147">
        <v>92.771405999999999</v>
      </c>
      <c r="I19956" s="147">
        <v>100.08086666666667</v>
      </c>
      <c r="J19956" s="147">
        <v>107.32770533333333</v>
      </c>
      <c r="K19956" s="147">
        <v>114.58748</v>
      </c>
    </row>
    <row r="19957" spans="2:11" x14ac:dyDescent="0.2">
      <c r="B19957" s="21" t="str">
        <f t="shared" si="311"/>
        <v>StratfordWind2045RCP4.5</v>
      </c>
      <c r="C19957" t="s">
        <v>449</v>
      </c>
      <c r="D19957" t="s">
        <v>1</v>
      </c>
      <c r="E19957" s="144" t="s">
        <v>193</v>
      </c>
      <c r="F19957" s="144">
        <v>2045</v>
      </c>
      <c r="G19957" s="147">
        <v>85.986501112964248</v>
      </c>
      <c r="H19957" s="147">
        <v>92.889887999999999</v>
      </c>
      <c r="I19957" s="147">
        <v>100.23603333333332</v>
      </c>
      <c r="J19957" s="147">
        <v>107.51470566666666</v>
      </c>
      <c r="K19957" s="147">
        <v>114.80719599999999</v>
      </c>
    </row>
    <row r="19958" spans="2:11" x14ac:dyDescent="0.2">
      <c r="B19958" s="21" t="str">
        <f t="shared" si="311"/>
        <v>StratfordWind2050RCP4.5</v>
      </c>
      <c r="C19958" t="s">
        <v>449</v>
      </c>
      <c r="D19958" t="s">
        <v>1</v>
      </c>
      <c r="E19958" s="144" t="s">
        <v>193</v>
      </c>
      <c r="F19958" s="144">
        <v>2050</v>
      </c>
      <c r="G19958" s="147">
        <v>86.110612320449178</v>
      </c>
      <c r="H19958" s="147">
        <v>93.050294399999999</v>
      </c>
      <c r="I19958" s="147">
        <v>100.44412</v>
      </c>
      <c r="J19958" s="147">
        <v>107.76252479999999</v>
      </c>
      <c r="K19958" s="147">
        <v>115.09394399999999</v>
      </c>
    </row>
    <row r="19959" spans="2:11" x14ac:dyDescent="0.2">
      <c r="B19959" s="21" t="str">
        <f t="shared" si="311"/>
        <v>StratfordWind2055RCP4.5</v>
      </c>
      <c r="C19959" t="s">
        <v>449</v>
      </c>
      <c r="D19959" t="s">
        <v>1</v>
      </c>
      <c r="E19959" s="144" t="s">
        <v>193</v>
      </c>
      <c r="F19959" s="144">
        <v>2055</v>
      </c>
      <c r="G19959" s="147">
        <v>86.144460831581426</v>
      </c>
      <c r="H19959" s="147">
        <v>93.092218799999998</v>
      </c>
      <c r="I19959" s="147">
        <v>100.49704</v>
      </c>
      <c r="J19959" s="147">
        <v>107.8233436</v>
      </c>
      <c r="K19959" s="147">
        <v>115.16097599999999</v>
      </c>
    </row>
    <row r="19960" spans="2:11" x14ac:dyDescent="0.2">
      <c r="B19960" s="21" t="str">
        <f t="shared" si="311"/>
        <v>StratfordWind2060RCP4.5</v>
      </c>
      <c r="C19960" t="s">
        <v>449</v>
      </c>
      <c r="D19960" t="s">
        <v>1</v>
      </c>
      <c r="E19960" s="144" t="s">
        <v>193</v>
      </c>
      <c r="F19960" s="144">
        <v>2060</v>
      </c>
      <c r="G19960" s="147">
        <v>86.178309342713689</v>
      </c>
      <c r="H19960" s="147">
        <v>93.134143199999997</v>
      </c>
      <c r="I19960" s="147">
        <v>100.54995999999998</v>
      </c>
      <c r="J19960" s="147">
        <v>107.88416239999999</v>
      </c>
      <c r="K19960" s="147">
        <v>115.22800799999999</v>
      </c>
    </row>
    <row r="19961" spans="2:11" x14ac:dyDescent="0.2">
      <c r="B19961" s="21" t="str">
        <f t="shared" si="311"/>
        <v>StratfordWind2065RCP4.5</v>
      </c>
      <c r="C19961" t="s">
        <v>449</v>
      </c>
      <c r="D19961" t="s">
        <v>1</v>
      </c>
      <c r="E19961" s="144" t="s">
        <v>193</v>
      </c>
      <c r="F19961" s="144">
        <v>2065</v>
      </c>
      <c r="G19961" s="147">
        <v>86.212157853845937</v>
      </c>
      <c r="H19961" s="147">
        <v>93.176067599999996</v>
      </c>
      <c r="I19961" s="147">
        <v>100.60287999999998</v>
      </c>
      <c r="J19961" s="147">
        <v>107.9449812</v>
      </c>
      <c r="K19961" s="147">
        <v>115.29503999999999</v>
      </c>
    </row>
    <row r="19962" spans="2:11" x14ac:dyDescent="0.2">
      <c r="B19962" s="21" t="str">
        <f t="shared" si="311"/>
        <v>StratfordWind2070RCP4.5</v>
      </c>
      <c r="C19962" t="s">
        <v>449</v>
      </c>
      <c r="D19962" t="s">
        <v>1</v>
      </c>
      <c r="E19962" s="144" t="s">
        <v>193</v>
      </c>
      <c r="F19962" s="144">
        <v>2070</v>
      </c>
      <c r="G19962" s="147">
        <v>86.246006364978186</v>
      </c>
      <c r="H19962" s="147">
        <v>93.217991999999995</v>
      </c>
      <c r="I19962" s="147">
        <v>100.65579999999999</v>
      </c>
      <c r="J19962" s="147">
        <v>108.00580000000001</v>
      </c>
      <c r="K19962" s="147">
        <v>115.36207199999998</v>
      </c>
    </row>
    <row r="19963" spans="2:11" x14ac:dyDescent="0.2">
      <c r="B19963" s="21" t="str">
        <f t="shared" si="311"/>
        <v>StratfordWind2075RCP4.5</v>
      </c>
      <c r="C19963" t="s">
        <v>449</v>
      </c>
      <c r="D19963" t="s">
        <v>1</v>
      </c>
      <c r="E19963" s="144" t="s">
        <v>193</v>
      </c>
      <c r="F19963" s="144">
        <v>2075</v>
      </c>
      <c r="G19963" s="147">
        <v>86.350372607635961</v>
      </c>
      <c r="H19963" s="147">
        <v>93.357739999999993</v>
      </c>
      <c r="I19963" s="147">
        <v>100.83873333333332</v>
      </c>
      <c r="J19963" s="147">
        <v>108.22600600000001</v>
      </c>
      <c r="K19963" s="147">
        <v>115.62275199999999</v>
      </c>
    </row>
    <row r="19964" spans="2:11" x14ac:dyDescent="0.2">
      <c r="B19964" s="21" t="str">
        <f t="shared" si="311"/>
        <v>StratfordWind2080RCP4.5</v>
      </c>
      <c r="C19964" t="s">
        <v>449</v>
      </c>
      <c r="D19964" t="s">
        <v>1</v>
      </c>
      <c r="E19964" s="144" t="s">
        <v>193</v>
      </c>
      <c r="F19964" s="144">
        <v>2080</v>
      </c>
      <c r="G19964" s="147">
        <v>86.454738850293737</v>
      </c>
      <c r="H19964" s="147">
        <v>93.497488000000004</v>
      </c>
      <c r="I19964" s="147">
        <v>101.02166666666666</v>
      </c>
      <c r="J19964" s="147">
        <v>108.446212</v>
      </c>
      <c r="K19964" s="147">
        <v>115.88343199999998</v>
      </c>
    </row>
    <row r="19965" spans="2:11" x14ac:dyDescent="0.2">
      <c r="B19965" s="21" t="str">
        <f t="shared" si="311"/>
        <v>StratfordWind2085RCP4.5</v>
      </c>
      <c r="C19965" t="s">
        <v>449</v>
      </c>
      <c r="D19965" t="s">
        <v>1</v>
      </c>
      <c r="E19965" s="144" t="s">
        <v>193</v>
      </c>
      <c r="F19965" s="144">
        <v>2085</v>
      </c>
      <c r="G19965" s="147">
        <v>86.559105092951512</v>
      </c>
      <c r="H19965" s="147">
        <v>93.637236000000001</v>
      </c>
      <c r="I19965" s="147">
        <v>101.2046</v>
      </c>
      <c r="J19965" s="147">
        <v>108.66641799999999</v>
      </c>
      <c r="K19965" s="147">
        <v>116.14411199999998</v>
      </c>
    </row>
    <row r="19966" spans="2:11" x14ac:dyDescent="0.2">
      <c r="B19966" s="21" t="str">
        <f t="shared" si="311"/>
        <v>StratfordWind2090RCP4.5</v>
      </c>
      <c r="C19966" t="s">
        <v>449</v>
      </c>
      <c r="D19966" t="s">
        <v>1</v>
      </c>
      <c r="E19966" s="144" t="s">
        <v>193</v>
      </c>
      <c r="F19966" s="144">
        <v>2090</v>
      </c>
      <c r="G19966" s="147">
        <v>86.663471335609287</v>
      </c>
      <c r="H19966" s="147">
        <v>93.776983999999999</v>
      </c>
      <c r="I19966" s="147">
        <v>101.38753333333332</v>
      </c>
      <c r="J19966" s="147">
        <v>108.886624</v>
      </c>
      <c r="K19966" s="147">
        <v>116.40479199999999</v>
      </c>
    </row>
    <row r="19967" spans="2:11" x14ac:dyDescent="0.2">
      <c r="B19967" s="21" t="str">
        <f t="shared" si="311"/>
        <v>StratfordWind2095RCP4.5</v>
      </c>
      <c r="C19967" t="s">
        <v>449</v>
      </c>
      <c r="D19967" t="s">
        <v>1</v>
      </c>
      <c r="E19967" s="144" t="s">
        <v>193</v>
      </c>
      <c r="F19967" s="144">
        <v>2095</v>
      </c>
      <c r="G19967" s="147">
        <v>86.767837578267063</v>
      </c>
      <c r="H19967" s="147">
        <v>93.91673200000001</v>
      </c>
      <c r="I19967" s="147">
        <v>101.57046666666666</v>
      </c>
      <c r="J19967" s="147">
        <v>109.10683</v>
      </c>
      <c r="K19967" s="147">
        <v>116.66547199999999</v>
      </c>
    </row>
    <row r="19968" spans="2:11" x14ac:dyDescent="0.2">
      <c r="B19968" s="21" t="str">
        <f t="shared" si="311"/>
        <v>StratfordWind2100RCP4.5</v>
      </c>
      <c r="C19968" t="s">
        <v>449</v>
      </c>
      <c r="D19968" t="s">
        <v>1</v>
      </c>
      <c r="E19968" s="144" t="s">
        <v>193</v>
      </c>
      <c r="F19968" s="144">
        <v>2100</v>
      </c>
      <c r="G19968" s="147">
        <v>86.872203820924838</v>
      </c>
      <c r="H19968" s="147">
        <v>94.056480000000008</v>
      </c>
      <c r="I19968" s="147">
        <v>101.7534</v>
      </c>
      <c r="J19968" s="147">
        <v>109.32703599999999</v>
      </c>
      <c r="K19968" s="147">
        <v>116.92615199999999</v>
      </c>
    </row>
    <row r="19969" spans="2:11" x14ac:dyDescent="0.2">
      <c r="B19969" s="21" t="str">
        <f t="shared" si="311"/>
        <v>StratfordWind2023RCP6.0</v>
      </c>
      <c r="C19969" t="s">
        <v>449</v>
      </c>
      <c r="D19969" t="s">
        <v>1</v>
      </c>
      <c r="E19969" s="144" t="s">
        <v>192</v>
      </c>
      <c r="F19969" s="144">
        <v>2023</v>
      </c>
      <c r="G19969" s="147">
        <v>85.53518763120087</v>
      </c>
      <c r="H19969" s="147">
        <v>92.297477999999998</v>
      </c>
      <c r="I19969" s="147">
        <v>99.460199999999986</v>
      </c>
      <c r="J19969" s="147">
        <v>106.57970399999999</v>
      </c>
      <c r="K19969" s="147">
        <v>113.70861599999999</v>
      </c>
    </row>
    <row r="19970" spans="2:11" x14ac:dyDescent="0.2">
      <c r="B19970" s="21" t="str">
        <f t="shared" si="311"/>
        <v>StratfordWind2025RCP6.0</v>
      </c>
      <c r="C19970" t="s">
        <v>449</v>
      </c>
      <c r="D19970" t="s">
        <v>1</v>
      </c>
      <c r="E19970" s="144" t="s">
        <v>192</v>
      </c>
      <c r="F19970" s="144">
        <v>2025</v>
      </c>
      <c r="G19970" s="147">
        <v>85.625450327553551</v>
      </c>
      <c r="H19970" s="147">
        <v>92.415959999999998</v>
      </c>
      <c r="I19970" s="147">
        <v>99.61536666666666</v>
      </c>
      <c r="J19970" s="147">
        <v>106.76670433333332</v>
      </c>
      <c r="K19970" s="147">
        <v>113.928332</v>
      </c>
    </row>
    <row r="19971" spans="2:11" x14ac:dyDescent="0.2">
      <c r="B19971" s="21" t="str">
        <f t="shared" si="311"/>
        <v>StratfordWind2030RCP6.0</v>
      </c>
      <c r="C19971" t="s">
        <v>449</v>
      </c>
      <c r="D19971" t="s">
        <v>1</v>
      </c>
      <c r="E19971" s="144" t="s">
        <v>192</v>
      </c>
      <c r="F19971" s="144">
        <v>2030</v>
      </c>
      <c r="G19971" s="147">
        <v>85.715713023906218</v>
      </c>
      <c r="H19971" s="147">
        <v>92.534441999999999</v>
      </c>
      <c r="I19971" s="147">
        <v>99.770533333333319</v>
      </c>
      <c r="J19971" s="147">
        <v>106.95370466666665</v>
      </c>
      <c r="K19971" s="147">
        <v>114.14804799999999</v>
      </c>
    </row>
    <row r="19972" spans="2:11" x14ac:dyDescent="0.2">
      <c r="B19972" s="21" t="str">
        <f t="shared" si="311"/>
        <v>StratfordWind2035RCP6.0</v>
      </c>
      <c r="C19972" t="s">
        <v>449</v>
      </c>
      <c r="D19972" t="s">
        <v>1</v>
      </c>
      <c r="E19972" s="144" t="s">
        <v>192</v>
      </c>
      <c r="F19972" s="144">
        <v>2035</v>
      </c>
      <c r="G19972" s="147">
        <v>85.8059757202589</v>
      </c>
      <c r="H19972" s="147">
        <v>92.652923999999999</v>
      </c>
      <c r="I19972" s="147">
        <v>99.925699999999992</v>
      </c>
      <c r="J19972" s="147">
        <v>107.140705</v>
      </c>
      <c r="K19972" s="147">
        <v>114.36776399999999</v>
      </c>
    </row>
    <row r="19973" spans="2:11" x14ac:dyDescent="0.2">
      <c r="B19973" s="21" t="str">
        <f t="shared" si="311"/>
        <v>StratfordWind2040RCP6.0</v>
      </c>
      <c r="C19973" t="s">
        <v>449</v>
      </c>
      <c r="D19973" t="s">
        <v>1</v>
      </c>
      <c r="E19973" s="144" t="s">
        <v>192</v>
      </c>
      <c r="F19973" s="144">
        <v>2040</v>
      </c>
      <c r="G19973" s="147">
        <v>85.896238416611581</v>
      </c>
      <c r="H19973" s="147">
        <v>92.771405999999999</v>
      </c>
      <c r="I19973" s="147">
        <v>100.08086666666667</v>
      </c>
      <c r="J19973" s="147">
        <v>107.32770533333333</v>
      </c>
      <c r="K19973" s="147">
        <v>114.58748</v>
      </c>
    </row>
    <row r="19974" spans="2:11" x14ac:dyDescent="0.2">
      <c r="B19974" s="21" t="str">
        <f t="shared" si="311"/>
        <v>StratfordWind2045RCP6.0</v>
      </c>
      <c r="C19974" t="s">
        <v>449</v>
      </c>
      <c r="D19974" t="s">
        <v>1</v>
      </c>
      <c r="E19974" s="144" t="s">
        <v>192</v>
      </c>
      <c r="F19974" s="144">
        <v>2045</v>
      </c>
      <c r="G19974" s="147">
        <v>85.986501112964248</v>
      </c>
      <c r="H19974" s="147">
        <v>92.889887999999999</v>
      </c>
      <c r="I19974" s="147">
        <v>100.23603333333332</v>
      </c>
      <c r="J19974" s="147">
        <v>107.51470566666666</v>
      </c>
      <c r="K19974" s="147">
        <v>114.80719599999999</v>
      </c>
    </row>
    <row r="19975" spans="2:11" x14ac:dyDescent="0.2">
      <c r="B19975" s="21" t="str">
        <f t="shared" si="311"/>
        <v>StratfordWind2050RCP6.0</v>
      </c>
      <c r="C19975" t="s">
        <v>449</v>
      </c>
      <c r="D19975" t="s">
        <v>1</v>
      </c>
      <c r="E19975" s="144" t="s">
        <v>192</v>
      </c>
      <c r="F19975" s="144">
        <v>2050</v>
      </c>
      <c r="G19975" s="147">
        <v>86.110612320449178</v>
      </c>
      <c r="H19975" s="147">
        <v>93.050294399999999</v>
      </c>
      <c r="I19975" s="147">
        <v>100.44412</v>
      </c>
      <c r="J19975" s="147">
        <v>107.76252479999999</v>
      </c>
      <c r="K19975" s="147">
        <v>115.09394399999999</v>
      </c>
    </row>
    <row r="19976" spans="2:11" x14ac:dyDescent="0.2">
      <c r="B19976" s="21" t="str">
        <f t="shared" si="311"/>
        <v>StratfordWind2055RCP6.0</v>
      </c>
      <c r="C19976" t="s">
        <v>449</v>
      </c>
      <c r="D19976" t="s">
        <v>1</v>
      </c>
      <c r="E19976" s="144" t="s">
        <v>192</v>
      </c>
      <c r="F19976" s="144">
        <v>2055</v>
      </c>
      <c r="G19976" s="147">
        <v>86.144460831581426</v>
      </c>
      <c r="H19976" s="147">
        <v>93.092218799999998</v>
      </c>
      <c r="I19976" s="147">
        <v>100.49704</v>
      </c>
      <c r="J19976" s="147">
        <v>107.8233436</v>
      </c>
      <c r="K19976" s="147">
        <v>115.16097599999999</v>
      </c>
    </row>
    <row r="19977" spans="2:11" x14ac:dyDescent="0.2">
      <c r="B19977" s="21" t="str">
        <f t="shared" si="311"/>
        <v>StratfordWind2060RCP6.0</v>
      </c>
      <c r="C19977" t="s">
        <v>449</v>
      </c>
      <c r="D19977" t="s">
        <v>1</v>
      </c>
      <c r="E19977" s="144" t="s">
        <v>192</v>
      </c>
      <c r="F19977" s="144">
        <v>2060</v>
      </c>
      <c r="G19977" s="147">
        <v>86.178309342713689</v>
      </c>
      <c r="H19977" s="147">
        <v>93.134143199999997</v>
      </c>
      <c r="I19977" s="147">
        <v>100.54995999999998</v>
      </c>
      <c r="J19977" s="147">
        <v>107.88416239999999</v>
      </c>
      <c r="K19977" s="147">
        <v>115.22800799999999</v>
      </c>
    </row>
    <row r="19978" spans="2:11" x14ac:dyDescent="0.2">
      <c r="B19978" s="21" t="str">
        <f t="shared" si="311"/>
        <v>StratfordWind2065RCP6.0</v>
      </c>
      <c r="C19978" t="s">
        <v>449</v>
      </c>
      <c r="D19978" t="s">
        <v>1</v>
      </c>
      <c r="E19978" s="144" t="s">
        <v>192</v>
      </c>
      <c r="F19978" s="144">
        <v>2065</v>
      </c>
      <c r="G19978" s="147">
        <v>86.212157853845937</v>
      </c>
      <c r="H19978" s="147">
        <v>93.176067599999996</v>
      </c>
      <c r="I19978" s="147">
        <v>100.60287999999998</v>
      </c>
      <c r="J19978" s="147">
        <v>107.9449812</v>
      </c>
      <c r="K19978" s="147">
        <v>115.29503999999999</v>
      </c>
    </row>
    <row r="19979" spans="2:11" x14ac:dyDescent="0.2">
      <c r="B19979" s="21" t="str">
        <f t="shared" si="311"/>
        <v>StratfordWind2070RCP6.0</v>
      </c>
      <c r="C19979" t="s">
        <v>449</v>
      </c>
      <c r="D19979" t="s">
        <v>1</v>
      </c>
      <c r="E19979" s="144" t="s">
        <v>192</v>
      </c>
      <c r="F19979" s="144">
        <v>2070</v>
      </c>
      <c r="G19979" s="147">
        <v>86.246006364978186</v>
      </c>
      <c r="H19979" s="147">
        <v>93.217991999999995</v>
      </c>
      <c r="I19979" s="147">
        <v>100.65579999999999</v>
      </c>
      <c r="J19979" s="147">
        <v>108.00580000000001</v>
      </c>
      <c r="K19979" s="147">
        <v>115.36207199999998</v>
      </c>
    </row>
    <row r="19980" spans="2:11" x14ac:dyDescent="0.2">
      <c r="B19980" s="21" t="str">
        <f t="shared" ref="B19980:B20043" si="312">C19980&amp;D19980&amp;F19980&amp;E19980</f>
        <v>StratfordWind2075RCP6.0</v>
      </c>
      <c r="C19980" t="s">
        <v>449</v>
      </c>
      <c r="D19980" t="s">
        <v>1</v>
      </c>
      <c r="E19980" s="144" t="s">
        <v>192</v>
      </c>
      <c r="F19980" s="144">
        <v>2075</v>
      </c>
      <c r="G19980" s="147">
        <v>86.402555728964842</v>
      </c>
      <c r="H19980" s="147">
        <v>93.427614000000005</v>
      </c>
      <c r="I19980" s="147">
        <v>100.93019999999999</v>
      </c>
      <c r="J19980" s="147">
        <v>108.33610900000001</v>
      </c>
      <c r="K19980" s="147">
        <v>115.75309199999998</v>
      </c>
    </row>
    <row r="19981" spans="2:11" x14ac:dyDescent="0.2">
      <c r="B19981" s="21" t="str">
        <f t="shared" si="312"/>
        <v>StratfordWind2080RCP6.0</v>
      </c>
      <c r="C19981" t="s">
        <v>449</v>
      </c>
      <c r="D19981" t="s">
        <v>1</v>
      </c>
      <c r="E19981" s="144" t="s">
        <v>192</v>
      </c>
      <c r="F19981" s="144">
        <v>2080</v>
      </c>
      <c r="G19981" s="147">
        <v>86.559105092951512</v>
      </c>
      <c r="H19981" s="147">
        <v>93.637236000000001</v>
      </c>
      <c r="I19981" s="147">
        <v>101.2046</v>
      </c>
      <c r="J19981" s="147">
        <v>108.66641799999999</v>
      </c>
      <c r="K19981" s="147">
        <v>116.14411199999998</v>
      </c>
    </row>
    <row r="19982" spans="2:11" x14ac:dyDescent="0.2">
      <c r="B19982" s="21" t="str">
        <f t="shared" si="312"/>
        <v>StratfordWind2085RCP6.0</v>
      </c>
      <c r="C19982" t="s">
        <v>449</v>
      </c>
      <c r="D19982" t="s">
        <v>1</v>
      </c>
      <c r="E19982" s="144" t="s">
        <v>192</v>
      </c>
      <c r="F19982" s="144">
        <v>2085</v>
      </c>
      <c r="G19982" s="147">
        <v>86.715654456938182</v>
      </c>
      <c r="H19982" s="147">
        <v>93.846857999999997</v>
      </c>
      <c r="I19982" s="147">
        <v>101.479</v>
      </c>
      <c r="J19982" s="147">
        <v>108.99672699999999</v>
      </c>
      <c r="K19982" s="147">
        <v>116.53513199999999</v>
      </c>
    </row>
    <row r="19983" spans="2:11" x14ac:dyDescent="0.2">
      <c r="B19983" s="21" t="str">
        <f t="shared" si="312"/>
        <v>StratfordWind2090RCP6.0</v>
      </c>
      <c r="C19983" t="s">
        <v>449</v>
      </c>
      <c r="D19983" t="s">
        <v>1</v>
      </c>
      <c r="E19983" s="144" t="s">
        <v>192</v>
      </c>
      <c r="F19983" s="144">
        <v>2090</v>
      </c>
      <c r="G19983" s="147">
        <v>87.176840421115102</v>
      </c>
      <c r="H19983" s="147">
        <v>94.421040000000005</v>
      </c>
      <c r="I19983" s="147">
        <v>102.18786666666666</v>
      </c>
      <c r="J19983" s="147">
        <v>109.82686866666666</v>
      </c>
      <c r="K19983" s="147">
        <v>117.48847599999999</v>
      </c>
    </row>
    <row r="19984" spans="2:11" x14ac:dyDescent="0.2">
      <c r="B19984" s="21" t="str">
        <f t="shared" si="312"/>
        <v>StratfordWind2095RCP6.0</v>
      </c>
      <c r="C19984" t="s">
        <v>449</v>
      </c>
      <c r="D19984" t="s">
        <v>1</v>
      </c>
      <c r="E19984" s="144" t="s">
        <v>192</v>
      </c>
      <c r="F19984" s="144">
        <v>2095</v>
      </c>
      <c r="G19984" s="147">
        <v>87.481477021305381</v>
      </c>
      <c r="H19984" s="147">
        <v>94.785600000000002</v>
      </c>
      <c r="I19984" s="147">
        <v>102.62233333333334</v>
      </c>
      <c r="J19984" s="147">
        <v>110.32670133333333</v>
      </c>
      <c r="K19984" s="147">
        <v>118.0508</v>
      </c>
    </row>
    <row r="19985" spans="2:11" x14ac:dyDescent="0.2">
      <c r="B19985" s="21" t="str">
        <f t="shared" si="312"/>
        <v>StratfordWind2100RCP6.0</v>
      </c>
      <c r="C19985" t="s">
        <v>449</v>
      </c>
      <c r="D19985" t="s">
        <v>1</v>
      </c>
      <c r="E19985" s="144" t="s">
        <v>192</v>
      </c>
      <c r="F19985" s="144">
        <v>2100</v>
      </c>
      <c r="G19985" s="147">
        <v>87.786113621495645</v>
      </c>
      <c r="H19985" s="147">
        <v>95.15016</v>
      </c>
      <c r="I19985" s="147">
        <v>103.05680000000001</v>
      </c>
      <c r="J19985" s="147">
        <v>110.826534</v>
      </c>
      <c r="K19985" s="147">
        <v>118.613124</v>
      </c>
    </row>
    <row r="19986" spans="2:11" x14ac:dyDescent="0.2">
      <c r="B19986" s="21" t="str">
        <f t="shared" si="312"/>
        <v>StratfordWind2023RCP8.5</v>
      </c>
      <c r="C19986" t="s">
        <v>449</v>
      </c>
      <c r="D19986" t="s">
        <v>1</v>
      </c>
      <c r="E19986" s="144" t="s">
        <v>191</v>
      </c>
      <c r="F19986" s="144">
        <v>2023</v>
      </c>
      <c r="G19986" s="147">
        <v>85.53518763120087</v>
      </c>
      <c r="H19986" s="147">
        <v>92.297477999999998</v>
      </c>
      <c r="I19986" s="147">
        <v>99.460199999999986</v>
      </c>
      <c r="J19986" s="147">
        <v>106.57970399999999</v>
      </c>
      <c r="K19986" s="147">
        <v>113.70861599999999</v>
      </c>
    </row>
    <row r="19987" spans="2:11" x14ac:dyDescent="0.2">
      <c r="B19987" s="21" t="str">
        <f t="shared" si="312"/>
        <v>StratfordWind2025RCP8.5</v>
      </c>
      <c r="C19987" t="s">
        <v>449</v>
      </c>
      <c r="D19987" t="s">
        <v>1</v>
      </c>
      <c r="E19987" s="144" t="s">
        <v>191</v>
      </c>
      <c r="F19987" s="144">
        <v>2025</v>
      </c>
      <c r="G19987" s="147">
        <v>85.715713023906218</v>
      </c>
      <c r="H19987" s="147">
        <v>92.534441999999999</v>
      </c>
      <c r="I19987" s="147">
        <v>99.770533333333319</v>
      </c>
      <c r="J19987" s="147">
        <v>106.95370466666665</v>
      </c>
      <c r="K19987" s="147">
        <v>114.14804799999999</v>
      </c>
    </row>
    <row r="19988" spans="2:11" x14ac:dyDescent="0.2">
      <c r="B19988" s="21" t="str">
        <f t="shared" si="312"/>
        <v>StratfordWind2030RCP8.5</v>
      </c>
      <c r="C19988" t="s">
        <v>449</v>
      </c>
      <c r="D19988" t="s">
        <v>1</v>
      </c>
      <c r="E19988" s="144" t="s">
        <v>191</v>
      </c>
      <c r="F19988" s="144">
        <v>2030</v>
      </c>
      <c r="G19988" s="147">
        <v>85.896238416611581</v>
      </c>
      <c r="H19988" s="147">
        <v>92.771405999999999</v>
      </c>
      <c r="I19988" s="147">
        <v>100.08086666666667</v>
      </c>
      <c r="J19988" s="147">
        <v>107.32770533333333</v>
      </c>
      <c r="K19988" s="147">
        <v>114.58748</v>
      </c>
    </row>
    <row r="19989" spans="2:11" x14ac:dyDescent="0.2">
      <c r="B19989" s="21" t="str">
        <f t="shared" si="312"/>
        <v>StratfordWind2035RCP8.5</v>
      </c>
      <c r="C19989" t="s">
        <v>449</v>
      </c>
      <c r="D19989" t="s">
        <v>1</v>
      </c>
      <c r="E19989" s="144" t="s">
        <v>191</v>
      </c>
      <c r="F19989" s="144">
        <v>2035</v>
      </c>
      <c r="G19989" s="147">
        <v>86.07676380931693</v>
      </c>
      <c r="H19989" s="147">
        <v>93.008369999999999</v>
      </c>
      <c r="I19989" s="147">
        <v>100.3912</v>
      </c>
      <c r="J19989" s="147">
        <v>107.70170599999999</v>
      </c>
      <c r="K19989" s="147">
        <v>115.026912</v>
      </c>
    </row>
    <row r="19990" spans="2:11" x14ac:dyDescent="0.2">
      <c r="B19990" s="21" t="str">
        <f t="shared" si="312"/>
        <v>StratfordWind2040RCP8.5</v>
      </c>
      <c r="C19990" t="s">
        <v>449</v>
      </c>
      <c r="D19990" t="s">
        <v>1</v>
      </c>
      <c r="E19990" s="144" t="s">
        <v>191</v>
      </c>
      <c r="F19990" s="144">
        <v>2040</v>
      </c>
      <c r="G19990" s="147">
        <v>86.133177994537348</v>
      </c>
      <c r="H19990" s="147">
        <v>93.078243999999998</v>
      </c>
      <c r="I19990" s="147">
        <v>100.4794</v>
      </c>
      <c r="J19990" s="147">
        <v>107.80307066666666</v>
      </c>
      <c r="K19990" s="147">
        <v>115.13863199999999</v>
      </c>
    </row>
    <row r="19991" spans="2:11" x14ac:dyDescent="0.2">
      <c r="B19991" s="21" t="str">
        <f t="shared" si="312"/>
        <v>StratfordWind2045RCP8.5</v>
      </c>
      <c r="C19991" t="s">
        <v>449</v>
      </c>
      <c r="D19991" t="s">
        <v>1</v>
      </c>
      <c r="E19991" s="144" t="s">
        <v>191</v>
      </c>
      <c r="F19991" s="144">
        <v>2045</v>
      </c>
      <c r="G19991" s="147">
        <v>86.189592179757767</v>
      </c>
      <c r="H19991" s="147">
        <v>93.148117999999997</v>
      </c>
      <c r="I19991" s="147">
        <v>100.56759999999998</v>
      </c>
      <c r="J19991" s="147">
        <v>107.90443533333334</v>
      </c>
      <c r="K19991" s="147">
        <v>115.25035199999999</v>
      </c>
    </row>
    <row r="19992" spans="2:11" x14ac:dyDescent="0.2">
      <c r="B19992" s="21" t="str">
        <f t="shared" si="312"/>
        <v>StratfordWind2050RCP8.5</v>
      </c>
      <c r="C19992" t="s">
        <v>449</v>
      </c>
      <c r="D19992" t="s">
        <v>1</v>
      </c>
      <c r="E19992" s="144" t="s">
        <v>191</v>
      </c>
      <c r="F19992" s="144">
        <v>2050</v>
      </c>
      <c r="G19992" s="147">
        <v>86.454738850293737</v>
      </c>
      <c r="H19992" s="147">
        <v>93.497488000000004</v>
      </c>
      <c r="I19992" s="147">
        <v>101.02166666666666</v>
      </c>
      <c r="J19992" s="147">
        <v>108.446212</v>
      </c>
      <c r="K19992" s="147">
        <v>115.88343199999998</v>
      </c>
    </row>
    <row r="19993" spans="2:11" x14ac:dyDescent="0.2">
      <c r="B19993" s="21" t="str">
        <f t="shared" si="312"/>
        <v>StratfordWind2055RCP8.5</v>
      </c>
      <c r="C19993" t="s">
        <v>449</v>
      </c>
      <c r="D19993" t="s">
        <v>1</v>
      </c>
      <c r="E19993" s="144" t="s">
        <v>191</v>
      </c>
      <c r="F19993" s="144">
        <v>2055</v>
      </c>
      <c r="G19993" s="147">
        <v>86.663471335609287</v>
      </c>
      <c r="H19993" s="147">
        <v>93.776983999999999</v>
      </c>
      <c r="I19993" s="147">
        <v>101.38753333333332</v>
      </c>
      <c r="J19993" s="147">
        <v>108.886624</v>
      </c>
      <c r="K19993" s="147">
        <v>116.40479199999999</v>
      </c>
    </row>
    <row r="19994" spans="2:11" x14ac:dyDescent="0.2">
      <c r="B19994" s="21" t="str">
        <f t="shared" si="312"/>
        <v>StratfordWind2060RCP8.5</v>
      </c>
      <c r="C19994" t="s">
        <v>449</v>
      </c>
      <c r="D19994" t="s">
        <v>1</v>
      </c>
      <c r="E19994" s="144" t="s">
        <v>191</v>
      </c>
      <c r="F19994" s="144">
        <v>2060</v>
      </c>
      <c r="G19994" s="147">
        <v>87.176840421115102</v>
      </c>
      <c r="H19994" s="147">
        <v>94.421040000000005</v>
      </c>
      <c r="I19994" s="147">
        <v>102.18786666666666</v>
      </c>
      <c r="J19994" s="147">
        <v>109.82686866666666</v>
      </c>
      <c r="K19994" s="147">
        <v>117.48847599999999</v>
      </c>
    </row>
    <row r="19995" spans="2:11" x14ac:dyDescent="0.2">
      <c r="B19995" s="21" t="str">
        <f t="shared" si="312"/>
        <v>StratfordWind2065RCP8.5</v>
      </c>
      <c r="C19995" t="s">
        <v>449</v>
      </c>
      <c r="D19995" t="s">
        <v>1</v>
      </c>
      <c r="E19995" s="144" t="s">
        <v>191</v>
      </c>
      <c r="F19995" s="144">
        <v>2065</v>
      </c>
      <c r="G19995" s="147">
        <v>87.481477021305381</v>
      </c>
      <c r="H19995" s="147">
        <v>94.785600000000002</v>
      </c>
      <c r="I19995" s="147">
        <v>102.62233333333334</v>
      </c>
      <c r="J19995" s="147">
        <v>110.32670133333333</v>
      </c>
      <c r="K19995" s="147">
        <v>118.0508</v>
      </c>
    </row>
    <row r="19996" spans="2:11" x14ac:dyDescent="0.2">
      <c r="B19996" s="21" t="str">
        <f t="shared" si="312"/>
        <v>StratfordWind2070RCP8.5</v>
      </c>
      <c r="C19996" t="s">
        <v>449</v>
      </c>
      <c r="D19996" t="s">
        <v>1</v>
      </c>
      <c r="E19996" s="144" t="s">
        <v>191</v>
      </c>
      <c r="F19996" s="144">
        <v>2070</v>
      </c>
      <c r="G19996" s="147">
        <v>88.054081001292644</v>
      </c>
      <c r="H19996" s="147">
        <v>95.502567999999997</v>
      </c>
      <c r="I19996" s="147">
        <v>103.52066666666667</v>
      </c>
      <c r="J19996" s="147">
        <v>111.37879666666666</v>
      </c>
      <c r="K19996" s="147">
        <v>119.2611</v>
      </c>
    </row>
    <row r="19997" spans="2:11" x14ac:dyDescent="0.2">
      <c r="B19997" s="21" t="str">
        <f t="shared" si="312"/>
        <v>StratfordWind2075RCP8.5</v>
      </c>
      <c r="C19997" t="s">
        <v>449</v>
      </c>
      <c r="D19997" t="s">
        <v>1</v>
      </c>
      <c r="E19997" s="144" t="s">
        <v>191</v>
      </c>
      <c r="F19997" s="144">
        <v>2075</v>
      </c>
      <c r="G19997" s="147">
        <v>88.32204838108963</v>
      </c>
      <c r="H19997" s="147">
        <v>95.854976000000008</v>
      </c>
      <c r="I19997" s="147">
        <v>103.98453333333335</v>
      </c>
      <c r="J19997" s="147">
        <v>111.93105933333334</v>
      </c>
      <c r="K19997" s="147">
        <v>119.90907599999998</v>
      </c>
    </row>
    <row r="19998" spans="2:11" x14ac:dyDescent="0.2">
      <c r="B19998" s="21" t="str">
        <f t="shared" si="312"/>
        <v>StratfordWind2080RCP8.5</v>
      </c>
      <c r="C19998" t="s">
        <v>449</v>
      </c>
      <c r="D19998" t="s">
        <v>1</v>
      </c>
      <c r="E19998" s="144" t="s">
        <v>191</v>
      </c>
      <c r="F19998" s="144">
        <v>2080</v>
      </c>
      <c r="G19998" s="147">
        <v>88.590015760886629</v>
      </c>
      <c r="H19998" s="147">
        <v>96.207384000000005</v>
      </c>
      <c r="I19998" s="147">
        <v>104.44840000000001</v>
      </c>
      <c r="J19998" s="147">
        <v>112.483322</v>
      </c>
      <c r="K19998" s="147">
        <v>120.55705199999998</v>
      </c>
    </row>
    <row r="19999" spans="2:11" x14ac:dyDescent="0.2">
      <c r="B19999" s="21" t="str">
        <f t="shared" si="312"/>
        <v>StratfordWind2085RCP8.5</v>
      </c>
      <c r="C19999" t="s">
        <v>449</v>
      </c>
      <c r="D19999" t="s">
        <v>1</v>
      </c>
      <c r="E19999" s="144" t="s">
        <v>191</v>
      </c>
      <c r="F19999" s="144">
        <v>2085</v>
      </c>
      <c r="G19999" s="147">
        <v>88.94542512777528</v>
      </c>
      <c r="H19999" s="147">
        <v>96.658527000000007</v>
      </c>
      <c r="I19999" s="147">
        <v>105.0217</v>
      </c>
      <c r="J19999" s="147">
        <v>113.16491200000002</v>
      </c>
      <c r="K19999" s="147">
        <v>121.34467799999999</v>
      </c>
    </row>
    <row r="20000" spans="2:11" x14ac:dyDescent="0.2">
      <c r="B20000" s="21" t="str">
        <f t="shared" si="312"/>
        <v>StratfordWind2090RCP8.5</v>
      </c>
      <c r="C20000" t="s">
        <v>449</v>
      </c>
      <c r="D20000" t="s">
        <v>1</v>
      </c>
      <c r="E20000" s="144" t="s">
        <v>191</v>
      </c>
      <c r="F20000" s="144">
        <v>2090</v>
      </c>
      <c r="G20000" s="147">
        <v>89.300834494663917</v>
      </c>
      <c r="H20000" s="147">
        <v>97.109670000000008</v>
      </c>
      <c r="I20000" s="147">
        <v>105.59499999999998</v>
      </c>
      <c r="J20000" s="147">
        <v>113.84650200000002</v>
      </c>
      <c r="K20000" s="147">
        <v>122.13230399999998</v>
      </c>
    </row>
    <row r="20001" spans="2:11" x14ac:dyDescent="0.2">
      <c r="B20001" s="21" t="str">
        <f t="shared" si="312"/>
        <v>StratfordWind2095RCP8.5</v>
      </c>
      <c r="C20001" t="s">
        <v>449</v>
      </c>
      <c r="D20001" t="s">
        <v>1</v>
      </c>
      <c r="E20001" s="144" t="s">
        <v>191</v>
      </c>
      <c r="F20001" s="144">
        <v>2095</v>
      </c>
      <c r="G20001" s="147">
        <v>89.300834494663917</v>
      </c>
      <c r="H20001" s="147">
        <v>97.109670000000008</v>
      </c>
      <c r="I20001" s="147">
        <v>105.59499999999998</v>
      </c>
      <c r="J20001" s="147">
        <v>113.84650200000002</v>
      </c>
      <c r="K20001" s="147">
        <v>122.13230399999998</v>
      </c>
    </row>
    <row r="20002" spans="2:11" x14ac:dyDescent="0.2">
      <c r="B20002" s="21" t="str">
        <f t="shared" si="312"/>
        <v>StratfordWind2100RCP8.5</v>
      </c>
      <c r="C20002" t="s">
        <v>449</v>
      </c>
      <c r="D20002" t="s">
        <v>1</v>
      </c>
      <c r="E20002" s="144" t="s">
        <v>191</v>
      </c>
      <c r="F20002" s="144">
        <v>2100</v>
      </c>
      <c r="G20002" s="147">
        <v>89.300834494663917</v>
      </c>
      <c r="H20002" s="147">
        <v>97.109670000000008</v>
      </c>
      <c r="I20002" s="147">
        <v>105.59499999999998</v>
      </c>
      <c r="J20002" s="147">
        <v>113.84650200000002</v>
      </c>
      <c r="K20002" s="147">
        <v>122.13230399999998</v>
      </c>
    </row>
    <row r="20003" spans="2:11" x14ac:dyDescent="0.2">
      <c r="B20003" s="21" t="str">
        <f t="shared" si="312"/>
        <v>StrathroyIce Accretion2023RCP4.5</v>
      </c>
      <c r="C20003" t="s">
        <v>450</v>
      </c>
      <c r="D20003" t="s">
        <v>486</v>
      </c>
      <c r="E20003" s="144" t="s">
        <v>193</v>
      </c>
      <c r="F20003" s="144">
        <v>2023</v>
      </c>
      <c r="G20003" s="147">
        <v>16.752495239480858</v>
      </c>
      <c r="H20003" s="147">
        <v>20.106749999999998</v>
      </c>
      <c r="I20003" s="147">
        <v>24.349999999999998</v>
      </c>
      <c r="J20003" s="147">
        <v>27.571999999999996</v>
      </c>
      <c r="K20003" s="147">
        <v>30.806999999999999</v>
      </c>
    </row>
    <row r="20004" spans="2:11" x14ac:dyDescent="0.2">
      <c r="B20004" s="21" t="str">
        <f t="shared" si="312"/>
        <v>StrathroyIce Accretion2025RCP4.5</v>
      </c>
      <c r="C20004" t="s">
        <v>450</v>
      </c>
      <c r="D20004" t="s">
        <v>486</v>
      </c>
      <c r="E20004" s="144" t="s">
        <v>193</v>
      </c>
      <c r="F20004" s="144">
        <v>2025</v>
      </c>
      <c r="G20004" s="147">
        <v>16.685809986710339</v>
      </c>
      <c r="H20004" s="147">
        <v>20.041041666666665</v>
      </c>
      <c r="I20004" s="147">
        <v>24.283333333333331</v>
      </c>
      <c r="J20004" s="147">
        <v>27.506083333333329</v>
      </c>
      <c r="K20004" s="147">
        <v>30.73875</v>
      </c>
    </row>
    <row r="20005" spans="2:11" x14ac:dyDescent="0.2">
      <c r="B20005" s="21" t="str">
        <f t="shared" si="312"/>
        <v>StrathroyIce Accretion2030RCP4.5</v>
      </c>
      <c r="C20005" t="s">
        <v>450</v>
      </c>
      <c r="D20005" t="s">
        <v>486</v>
      </c>
      <c r="E20005" s="144" t="s">
        <v>193</v>
      </c>
      <c r="F20005" s="144">
        <v>2030</v>
      </c>
      <c r="G20005" s="147">
        <v>16.61912473393982</v>
      </c>
      <c r="H20005" s="147">
        <v>19.975333333333332</v>
      </c>
      <c r="I20005" s="147">
        <v>24.216666666666665</v>
      </c>
      <c r="J20005" s="147">
        <v>27.440166666666663</v>
      </c>
      <c r="K20005" s="147">
        <v>30.670499999999997</v>
      </c>
    </row>
    <row r="20006" spans="2:11" x14ac:dyDescent="0.2">
      <c r="B20006" s="21" t="str">
        <f t="shared" si="312"/>
        <v>StrathroyIce Accretion2035RCP4.5</v>
      </c>
      <c r="C20006" t="s">
        <v>450</v>
      </c>
      <c r="D20006" t="s">
        <v>486</v>
      </c>
      <c r="E20006" s="144" t="s">
        <v>193</v>
      </c>
      <c r="F20006" s="144">
        <v>2035</v>
      </c>
      <c r="G20006" s="147">
        <v>16.552439481169301</v>
      </c>
      <c r="H20006" s="147">
        <v>19.909624999999998</v>
      </c>
      <c r="I20006" s="147">
        <v>24.15</v>
      </c>
      <c r="J20006" s="147">
        <v>27.374249999999996</v>
      </c>
      <c r="K20006" s="147">
        <v>30.602249999999998</v>
      </c>
    </row>
    <row r="20007" spans="2:11" x14ac:dyDescent="0.2">
      <c r="B20007" s="21" t="str">
        <f t="shared" si="312"/>
        <v>StrathroyIce Accretion2040RCP4.5</v>
      </c>
      <c r="C20007" t="s">
        <v>450</v>
      </c>
      <c r="D20007" t="s">
        <v>486</v>
      </c>
      <c r="E20007" s="144" t="s">
        <v>193</v>
      </c>
      <c r="F20007" s="144">
        <v>2040</v>
      </c>
      <c r="G20007" s="147">
        <v>16.485754228398779</v>
      </c>
      <c r="H20007" s="147">
        <v>19.843916666666665</v>
      </c>
      <c r="I20007" s="147">
        <v>24.083333333333332</v>
      </c>
      <c r="J20007" s="147">
        <v>27.30833333333333</v>
      </c>
      <c r="K20007" s="147">
        <v>30.533999999999999</v>
      </c>
    </row>
    <row r="20008" spans="2:11" x14ac:dyDescent="0.2">
      <c r="B20008" s="21" t="str">
        <f t="shared" si="312"/>
        <v>StrathroyIce Accretion2045RCP4.5</v>
      </c>
      <c r="C20008" t="s">
        <v>450</v>
      </c>
      <c r="D20008" t="s">
        <v>486</v>
      </c>
      <c r="E20008" s="144" t="s">
        <v>193</v>
      </c>
      <c r="F20008" s="144">
        <v>2045</v>
      </c>
      <c r="G20008" s="147">
        <v>16.41906897562826</v>
      </c>
      <c r="H20008" s="147">
        <v>19.778208333333332</v>
      </c>
      <c r="I20008" s="147">
        <v>24.016666666666666</v>
      </c>
      <c r="J20008" s="147">
        <v>27.242416666666664</v>
      </c>
      <c r="K20008" s="147">
        <v>30.465749999999996</v>
      </c>
    </row>
    <row r="20009" spans="2:11" x14ac:dyDescent="0.2">
      <c r="B20009" s="21" t="str">
        <f t="shared" si="312"/>
        <v>StrathroyIce Accretion2050RCP4.5</v>
      </c>
      <c r="C20009" t="s">
        <v>450</v>
      </c>
      <c r="D20009" t="s">
        <v>486</v>
      </c>
      <c r="E20009" s="144" t="s">
        <v>193</v>
      </c>
      <c r="F20009" s="144">
        <v>2050</v>
      </c>
      <c r="G20009" s="147">
        <v>16.046211431876575</v>
      </c>
      <c r="H20009" s="147">
        <v>19.372199999999999</v>
      </c>
      <c r="I20009" s="147">
        <v>23.56</v>
      </c>
      <c r="J20009" s="147">
        <v>26.752749999999999</v>
      </c>
      <c r="K20009" s="147">
        <v>29.937599999999996</v>
      </c>
    </row>
    <row r="20010" spans="2:11" x14ac:dyDescent="0.2">
      <c r="B20010" s="21" t="str">
        <f t="shared" si="312"/>
        <v>StrathroyIce Accretion2055RCP4.5</v>
      </c>
      <c r="C20010" t="s">
        <v>450</v>
      </c>
      <c r="D20010" t="s">
        <v>486</v>
      </c>
      <c r="E20010" s="144" t="s">
        <v>193</v>
      </c>
      <c r="F20010" s="144">
        <v>2055</v>
      </c>
      <c r="G20010" s="147">
        <v>15.740039140895409</v>
      </c>
      <c r="H20010" s="147">
        <v>19.0319</v>
      </c>
      <c r="I20010" s="147">
        <v>23.169999999999998</v>
      </c>
      <c r="J20010" s="147">
        <v>26.328999999999997</v>
      </c>
      <c r="K20010" s="147">
        <v>29.477699999999999</v>
      </c>
    </row>
    <row r="20011" spans="2:11" x14ac:dyDescent="0.2">
      <c r="B20011" s="21" t="str">
        <f t="shared" si="312"/>
        <v>StrathroyIce Accretion2060RCP4.5</v>
      </c>
      <c r="C20011" t="s">
        <v>450</v>
      </c>
      <c r="D20011" t="s">
        <v>486</v>
      </c>
      <c r="E20011" s="144" t="s">
        <v>193</v>
      </c>
      <c r="F20011" s="144">
        <v>2060</v>
      </c>
      <c r="G20011" s="147">
        <v>15.433866849914244</v>
      </c>
      <c r="H20011" s="147">
        <v>18.691599999999998</v>
      </c>
      <c r="I20011" s="147">
        <v>22.78</v>
      </c>
      <c r="J20011" s="147">
        <v>25.905249999999999</v>
      </c>
      <c r="K20011" s="147">
        <v>29.017799999999998</v>
      </c>
    </row>
    <row r="20012" spans="2:11" x14ac:dyDescent="0.2">
      <c r="B20012" s="21" t="str">
        <f t="shared" si="312"/>
        <v>StrathroyIce Accretion2065RCP4.5</v>
      </c>
      <c r="C20012" t="s">
        <v>450</v>
      </c>
      <c r="D20012" t="s">
        <v>486</v>
      </c>
      <c r="E20012" s="144" t="s">
        <v>193</v>
      </c>
      <c r="F20012" s="144">
        <v>2065</v>
      </c>
      <c r="G20012" s="147">
        <v>15.127694558933078</v>
      </c>
      <c r="H20012" s="147">
        <v>18.351299999999998</v>
      </c>
      <c r="I20012" s="147">
        <v>22.39</v>
      </c>
      <c r="J20012" s="147">
        <v>25.481499999999997</v>
      </c>
      <c r="K20012" s="147">
        <v>28.5579</v>
      </c>
    </row>
    <row r="20013" spans="2:11" x14ac:dyDescent="0.2">
      <c r="B20013" s="21" t="str">
        <f t="shared" si="312"/>
        <v>StrathroyIce Accretion2070RCP4.5</v>
      </c>
      <c r="C20013" t="s">
        <v>450</v>
      </c>
      <c r="D20013" t="s">
        <v>486</v>
      </c>
      <c r="E20013" s="144" t="s">
        <v>193</v>
      </c>
      <c r="F20013" s="144">
        <v>2070</v>
      </c>
      <c r="G20013" s="147">
        <v>14.821522267951911</v>
      </c>
      <c r="H20013" s="147">
        <v>18.010999999999999</v>
      </c>
      <c r="I20013" s="147">
        <v>22</v>
      </c>
      <c r="J20013" s="147">
        <v>25.057749999999999</v>
      </c>
      <c r="K20013" s="147">
        <v>28.097999999999999</v>
      </c>
    </row>
    <row r="20014" spans="2:11" x14ac:dyDescent="0.2">
      <c r="B20014" s="21" t="str">
        <f t="shared" si="312"/>
        <v>StrathroyIce Accretion2075RCP4.5</v>
      </c>
      <c r="C20014" t="s">
        <v>450</v>
      </c>
      <c r="D20014" t="s">
        <v>486</v>
      </c>
      <c r="E20014" s="144" t="s">
        <v>193</v>
      </c>
      <c r="F20014" s="144">
        <v>2075</v>
      </c>
      <c r="G20014" s="147">
        <v>14.682353044778655</v>
      </c>
      <c r="H20014" s="147">
        <v>17.865749999999998</v>
      </c>
      <c r="I20014" s="147">
        <v>21.85</v>
      </c>
      <c r="J20014" s="147">
        <v>24.897666666666666</v>
      </c>
      <c r="K20014" s="147">
        <v>27.93</v>
      </c>
    </row>
    <row r="20015" spans="2:11" x14ac:dyDescent="0.2">
      <c r="B20015" s="21" t="str">
        <f t="shared" si="312"/>
        <v>StrathroyIce Accretion2080RCP4.5</v>
      </c>
      <c r="C20015" t="s">
        <v>450</v>
      </c>
      <c r="D20015" t="s">
        <v>486</v>
      </c>
      <c r="E20015" s="144" t="s">
        <v>193</v>
      </c>
      <c r="F20015" s="144">
        <v>2080</v>
      </c>
      <c r="G20015" s="147">
        <v>14.543183821605398</v>
      </c>
      <c r="H20015" s="147">
        <v>17.720500000000001</v>
      </c>
      <c r="I20015" s="147">
        <v>21.7</v>
      </c>
      <c r="J20015" s="147">
        <v>24.73758333333333</v>
      </c>
      <c r="K20015" s="147">
        <v>27.762</v>
      </c>
    </row>
    <row r="20016" spans="2:11" x14ac:dyDescent="0.2">
      <c r="B20016" s="21" t="str">
        <f t="shared" si="312"/>
        <v>StrathroyIce Accretion2085RCP4.5</v>
      </c>
      <c r="C20016" t="s">
        <v>450</v>
      </c>
      <c r="D20016" t="s">
        <v>486</v>
      </c>
      <c r="E20016" s="144" t="s">
        <v>193</v>
      </c>
      <c r="F20016" s="144">
        <v>2085</v>
      </c>
      <c r="G20016" s="147">
        <v>14.404014598432141</v>
      </c>
      <c r="H20016" s="147">
        <v>17.57525</v>
      </c>
      <c r="I20016" s="147">
        <v>21.549999999999997</v>
      </c>
      <c r="J20016" s="147">
        <v>24.577499999999997</v>
      </c>
      <c r="K20016" s="147">
        <v>27.594000000000001</v>
      </c>
    </row>
    <row r="20017" spans="2:11" x14ac:dyDescent="0.2">
      <c r="B20017" s="21" t="str">
        <f t="shared" si="312"/>
        <v>StrathroyIce Accretion2090RCP4.5</v>
      </c>
      <c r="C20017" t="s">
        <v>450</v>
      </c>
      <c r="D20017" t="s">
        <v>486</v>
      </c>
      <c r="E20017" s="144" t="s">
        <v>193</v>
      </c>
      <c r="F20017" s="144">
        <v>2090</v>
      </c>
      <c r="G20017" s="147">
        <v>14.264845375258883</v>
      </c>
      <c r="H20017" s="147">
        <v>17.43</v>
      </c>
      <c r="I20017" s="147">
        <v>21.4</v>
      </c>
      <c r="J20017" s="147">
        <v>24.417416666666664</v>
      </c>
      <c r="K20017" s="147">
        <v>27.425999999999998</v>
      </c>
    </row>
    <row r="20018" spans="2:11" x14ac:dyDescent="0.2">
      <c r="B20018" s="21" t="str">
        <f t="shared" si="312"/>
        <v>StrathroyIce Accretion2095RCP4.5</v>
      </c>
      <c r="C20018" t="s">
        <v>450</v>
      </c>
      <c r="D20018" t="s">
        <v>486</v>
      </c>
      <c r="E20018" s="144" t="s">
        <v>193</v>
      </c>
      <c r="F20018" s="144">
        <v>2095</v>
      </c>
      <c r="G20018" s="147">
        <v>14.125676152085626</v>
      </c>
      <c r="H20018" s="147">
        <v>17.284750000000003</v>
      </c>
      <c r="I20018" s="147">
        <v>21.25</v>
      </c>
      <c r="J20018" s="147">
        <v>24.257333333333328</v>
      </c>
      <c r="K20018" s="147">
        <v>27.257999999999999</v>
      </c>
    </row>
    <row r="20019" spans="2:11" x14ac:dyDescent="0.2">
      <c r="B20019" s="21" t="str">
        <f t="shared" si="312"/>
        <v>StrathroyIce Accretion2100RCP4.5</v>
      </c>
      <c r="C20019" t="s">
        <v>450</v>
      </c>
      <c r="D20019" t="s">
        <v>486</v>
      </c>
      <c r="E20019" s="144" t="s">
        <v>193</v>
      </c>
      <c r="F20019" s="144">
        <v>2100</v>
      </c>
      <c r="G20019" s="147">
        <v>13.98650692891237</v>
      </c>
      <c r="H20019" s="147">
        <v>17.139500000000002</v>
      </c>
      <c r="I20019" s="147">
        <v>21.099999999999998</v>
      </c>
      <c r="J20019" s="147">
        <v>24.097249999999995</v>
      </c>
      <c r="K20019" s="147">
        <v>27.09</v>
      </c>
    </row>
    <row r="20020" spans="2:11" x14ac:dyDescent="0.2">
      <c r="B20020" s="21" t="str">
        <f t="shared" si="312"/>
        <v>StrathroyIce Accretion2023RCP6.0</v>
      </c>
      <c r="C20020" t="s">
        <v>450</v>
      </c>
      <c r="D20020" t="s">
        <v>486</v>
      </c>
      <c r="E20020" s="144" t="s">
        <v>192</v>
      </c>
      <c r="F20020" s="144">
        <v>2023</v>
      </c>
      <c r="G20020" s="147">
        <v>16.752495239480858</v>
      </c>
      <c r="H20020" s="147">
        <v>20.106749999999998</v>
      </c>
      <c r="I20020" s="147">
        <v>24.349999999999998</v>
      </c>
      <c r="J20020" s="147">
        <v>27.571999999999996</v>
      </c>
      <c r="K20020" s="147">
        <v>30.806999999999999</v>
      </c>
    </row>
    <row r="20021" spans="2:11" x14ac:dyDescent="0.2">
      <c r="B20021" s="21" t="str">
        <f t="shared" si="312"/>
        <v>StrathroyIce Accretion2025RCP6.0</v>
      </c>
      <c r="C20021" t="s">
        <v>450</v>
      </c>
      <c r="D20021" t="s">
        <v>486</v>
      </c>
      <c r="E20021" s="144" t="s">
        <v>192</v>
      </c>
      <c r="F20021" s="144">
        <v>2025</v>
      </c>
      <c r="G20021" s="147">
        <v>16.685809986710339</v>
      </c>
      <c r="H20021" s="147">
        <v>20.041041666666665</v>
      </c>
      <c r="I20021" s="147">
        <v>24.283333333333331</v>
      </c>
      <c r="J20021" s="147">
        <v>27.506083333333329</v>
      </c>
      <c r="K20021" s="147">
        <v>30.73875</v>
      </c>
    </row>
    <row r="20022" spans="2:11" x14ac:dyDescent="0.2">
      <c r="B20022" s="21" t="str">
        <f t="shared" si="312"/>
        <v>StrathroyIce Accretion2030RCP6.0</v>
      </c>
      <c r="C20022" t="s">
        <v>450</v>
      </c>
      <c r="D20022" t="s">
        <v>486</v>
      </c>
      <c r="E20022" s="144" t="s">
        <v>192</v>
      </c>
      <c r="F20022" s="144">
        <v>2030</v>
      </c>
      <c r="G20022" s="147">
        <v>16.61912473393982</v>
      </c>
      <c r="H20022" s="147">
        <v>19.975333333333332</v>
      </c>
      <c r="I20022" s="147">
        <v>24.216666666666665</v>
      </c>
      <c r="J20022" s="147">
        <v>27.440166666666663</v>
      </c>
      <c r="K20022" s="147">
        <v>30.670499999999997</v>
      </c>
    </row>
    <row r="20023" spans="2:11" x14ac:dyDescent="0.2">
      <c r="B20023" s="21" t="str">
        <f t="shared" si="312"/>
        <v>StrathroyIce Accretion2035RCP6.0</v>
      </c>
      <c r="C20023" t="s">
        <v>450</v>
      </c>
      <c r="D20023" t="s">
        <v>486</v>
      </c>
      <c r="E20023" s="144" t="s">
        <v>192</v>
      </c>
      <c r="F20023" s="144">
        <v>2035</v>
      </c>
      <c r="G20023" s="147">
        <v>16.552439481169301</v>
      </c>
      <c r="H20023" s="147">
        <v>19.909624999999998</v>
      </c>
      <c r="I20023" s="147">
        <v>24.15</v>
      </c>
      <c r="J20023" s="147">
        <v>27.374249999999996</v>
      </c>
      <c r="K20023" s="147">
        <v>30.602249999999998</v>
      </c>
    </row>
    <row r="20024" spans="2:11" x14ac:dyDescent="0.2">
      <c r="B20024" s="21" t="str">
        <f t="shared" si="312"/>
        <v>StrathroyIce Accretion2040RCP6.0</v>
      </c>
      <c r="C20024" t="s">
        <v>450</v>
      </c>
      <c r="D20024" t="s">
        <v>486</v>
      </c>
      <c r="E20024" s="144" t="s">
        <v>192</v>
      </c>
      <c r="F20024" s="144">
        <v>2040</v>
      </c>
      <c r="G20024" s="147">
        <v>16.485754228398779</v>
      </c>
      <c r="H20024" s="147">
        <v>19.843916666666665</v>
      </c>
      <c r="I20024" s="147">
        <v>24.083333333333332</v>
      </c>
      <c r="J20024" s="147">
        <v>27.30833333333333</v>
      </c>
      <c r="K20024" s="147">
        <v>30.533999999999999</v>
      </c>
    </row>
    <row r="20025" spans="2:11" x14ac:dyDescent="0.2">
      <c r="B20025" s="21" t="str">
        <f t="shared" si="312"/>
        <v>StrathroyIce Accretion2045RCP6.0</v>
      </c>
      <c r="C20025" t="s">
        <v>450</v>
      </c>
      <c r="D20025" t="s">
        <v>486</v>
      </c>
      <c r="E20025" s="144" t="s">
        <v>192</v>
      </c>
      <c r="F20025" s="144">
        <v>2045</v>
      </c>
      <c r="G20025" s="147">
        <v>16.41906897562826</v>
      </c>
      <c r="H20025" s="147">
        <v>19.778208333333332</v>
      </c>
      <c r="I20025" s="147">
        <v>24.016666666666666</v>
      </c>
      <c r="J20025" s="147">
        <v>27.242416666666664</v>
      </c>
      <c r="K20025" s="147">
        <v>30.465749999999996</v>
      </c>
    </row>
    <row r="20026" spans="2:11" x14ac:dyDescent="0.2">
      <c r="B20026" s="21" t="str">
        <f t="shared" si="312"/>
        <v>StrathroyIce Accretion2050RCP6.0</v>
      </c>
      <c r="C20026" t="s">
        <v>450</v>
      </c>
      <c r="D20026" t="s">
        <v>486</v>
      </c>
      <c r="E20026" s="144" t="s">
        <v>192</v>
      </c>
      <c r="F20026" s="144">
        <v>2050</v>
      </c>
      <c r="G20026" s="147">
        <v>16.046211431876575</v>
      </c>
      <c r="H20026" s="147">
        <v>19.372199999999999</v>
      </c>
      <c r="I20026" s="147">
        <v>23.56</v>
      </c>
      <c r="J20026" s="147">
        <v>26.752749999999999</v>
      </c>
      <c r="K20026" s="147">
        <v>29.937599999999996</v>
      </c>
    </row>
    <row r="20027" spans="2:11" x14ac:dyDescent="0.2">
      <c r="B20027" s="21" t="str">
        <f t="shared" si="312"/>
        <v>StrathroyIce Accretion2055RCP6.0</v>
      </c>
      <c r="C20027" t="s">
        <v>450</v>
      </c>
      <c r="D20027" t="s">
        <v>486</v>
      </c>
      <c r="E20027" s="144" t="s">
        <v>192</v>
      </c>
      <c r="F20027" s="144">
        <v>2055</v>
      </c>
      <c r="G20027" s="147">
        <v>15.740039140895409</v>
      </c>
      <c r="H20027" s="147">
        <v>19.0319</v>
      </c>
      <c r="I20027" s="147">
        <v>23.169999999999998</v>
      </c>
      <c r="J20027" s="147">
        <v>26.328999999999997</v>
      </c>
      <c r="K20027" s="147">
        <v>29.477699999999999</v>
      </c>
    </row>
    <row r="20028" spans="2:11" x14ac:dyDescent="0.2">
      <c r="B20028" s="21" t="str">
        <f t="shared" si="312"/>
        <v>StrathroyIce Accretion2060RCP6.0</v>
      </c>
      <c r="C20028" t="s">
        <v>450</v>
      </c>
      <c r="D20028" t="s">
        <v>486</v>
      </c>
      <c r="E20028" s="144" t="s">
        <v>192</v>
      </c>
      <c r="F20028" s="144">
        <v>2060</v>
      </c>
      <c r="G20028" s="147">
        <v>15.433866849914244</v>
      </c>
      <c r="H20028" s="147">
        <v>18.691599999999998</v>
      </c>
      <c r="I20028" s="147">
        <v>22.78</v>
      </c>
      <c r="J20028" s="147">
        <v>25.905249999999999</v>
      </c>
      <c r="K20028" s="147">
        <v>29.017799999999998</v>
      </c>
    </row>
    <row r="20029" spans="2:11" x14ac:dyDescent="0.2">
      <c r="B20029" s="21" t="str">
        <f t="shared" si="312"/>
        <v>StrathroyIce Accretion2065RCP6.0</v>
      </c>
      <c r="C20029" t="s">
        <v>450</v>
      </c>
      <c r="D20029" t="s">
        <v>486</v>
      </c>
      <c r="E20029" s="144" t="s">
        <v>192</v>
      </c>
      <c r="F20029" s="144">
        <v>2065</v>
      </c>
      <c r="G20029" s="147">
        <v>15.127694558933078</v>
      </c>
      <c r="H20029" s="147">
        <v>18.351299999999998</v>
      </c>
      <c r="I20029" s="147">
        <v>22.39</v>
      </c>
      <c r="J20029" s="147">
        <v>25.481499999999997</v>
      </c>
      <c r="K20029" s="147">
        <v>28.5579</v>
      </c>
    </row>
    <row r="20030" spans="2:11" x14ac:dyDescent="0.2">
      <c r="B20030" s="21" t="str">
        <f t="shared" si="312"/>
        <v>StrathroyIce Accretion2070RCP6.0</v>
      </c>
      <c r="C20030" t="s">
        <v>450</v>
      </c>
      <c r="D20030" t="s">
        <v>486</v>
      </c>
      <c r="E20030" s="144" t="s">
        <v>192</v>
      </c>
      <c r="F20030" s="144">
        <v>2070</v>
      </c>
      <c r="G20030" s="147">
        <v>14.821522267951911</v>
      </c>
      <c r="H20030" s="147">
        <v>18.010999999999999</v>
      </c>
      <c r="I20030" s="147">
        <v>22</v>
      </c>
      <c r="J20030" s="147">
        <v>25.057749999999999</v>
      </c>
      <c r="K20030" s="147">
        <v>28.097999999999999</v>
      </c>
    </row>
    <row r="20031" spans="2:11" x14ac:dyDescent="0.2">
      <c r="B20031" s="21" t="str">
        <f t="shared" si="312"/>
        <v>StrathroyIce Accretion2075RCP6.0</v>
      </c>
      <c r="C20031" t="s">
        <v>450</v>
      </c>
      <c r="D20031" t="s">
        <v>486</v>
      </c>
      <c r="E20031" s="144" t="s">
        <v>192</v>
      </c>
      <c r="F20031" s="144">
        <v>2075</v>
      </c>
      <c r="G20031" s="147">
        <v>14.612768433192025</v>
      </c>
      <c r="H20031" s="147">
        <v>17.793125</v>
      </c>
      <c r="I20031" s="147">
        <v>21.774999999999999</v>
      </c>
      <c r="J20031" s="147">
        <v>24.817625</v>
      </c>
      <c r="K20031" s="147">
        <v>27.846</v>
      </c>
    </row>
    <row r="20032" spans="2:11" x14ac:dyDescent="0.2">
      <c r="B20032" s="21" t="str">
        <f t="shared" si="312"/>
        <v>StrathroyIce Accretion2080RCP6.0</v>
      </c>
      <c r="C20032" t="s">
        <v>450</v>
      </c>
      <c r="D20032" t="s">
        <v>486</v>
      </c>
      <c r="E20032" s="144" t="s">
        <v>192</v>
      </c>
      <c r="F20032" s="144">
        <v>2080</v>
      </c>
      <c r="G20032" s="147">
        <v>14.404014598432141</v>
      </c>
      <c r="H20032" s="147">
        <v>17.57525</v>
      </c>
      <c r="I20032" s="147">
        <v>21.549999999999997</v>
      </c>
      <c r="J20032" s="147">
        <v>24.577499999999997</v>
      </c>
      <c r="K20032" s="147">
        <v>27.594000000000001</v>
      </c>
    </row>
    <row r="20033" spans="2:11" x14ac:dyDescent="0.2">
      <c r="B20033" s="21" t="str">
        <f t="shared" si="312"/>
        <v>StrathroyIce Accretion2085RCP6.0</v>
      </c>
      <c r="C20033" t="s">
        <v>450</v>
      </c>
      <c r="D20033" t="s">
        <v>486</v>
      </c>
      <c r="E20033" s="144" t="s">
        <v>192</v>
      </c>
      <c r="F20033" s="144">
        <v>2085</v>
      </c>
      <c r="G20033" s="147">
        <v>14.195260763672255</v>
      </c>
      <c r="H20033" s="147">
        <v>17.357375000000001</v>
      </c>
      <c r="I20033" s="147">
        <v>21.324999999999999</v>
      </c>
      <c r="J20033" s="147">
        <v>24.337374999999994</v>
      </c>
      <c r="K20033" s="147">
        <v>27.341999999999999</v>
      </c>
    </row>
    <row r="20034" spans="2:11" x14ac:dyDescent="0.2">
      <c r="B20034" s="21" t="str">
        <f t="shared" si="312"/>
        <v>StrathroyIce Accretion2090RCP6.0</v>
      </c>
      <c r="C20034" t="s">
        <v>450</v>
      </c>
      <c r="D20034" t="s">
        <v>486</v>
      </c>
      <c r="E20034" s="144" t="s">
        <v>192</v>
      </c>
      <c r="F20034" s="144">
        <v>2090</v>
      </c>
      <c r="G20034" s="147">
        <v>13.563200541760379</v>
      </c>
      <c r="H20034" s="147">
        <v>16.66225</v>
      </c>
      <c r="I20034" s="147">
        <v>20.549999999999997</v>
      </c>
      <c r="J20034" s="147">
        <v>23.485166666666665</v>
      </c>
      <c r="K20034" s="147">
        <v>26.417999999999999</v>
      </c>
    </row>
    <row r="20035" spans="2:11" x14ac:dyDescent="0.2">
      <c r="B20035" s="21" t="str">
        <f t="shared" si="312"/>
        <v>StrathroyIce Accretion2095RCP6.0</v>
      </c>
      <c r="C20035" t="s">
        <v>450</v>
      </c>
      <c r="D20035" t="s">
        <v>486</v>
      </c>
      <c r="E20035" s="144" t="s">
        <v>192</v>
      </c>
      <c r="F20035" s="144">
        <v>2095</v>
      </c>
      <c r="G20035" s="147">
        <v>13.139894154608387</v>
      </c>
      <c r="H20035" s="147">
        <v>16.185000000000002</v>
      </c>
      <c r="I20035" s="147">
        <v>20</v>
      </c>
      <c r="J20035" s="147">
        <v>22.87308333333333</v>
      </c>
      <c r="K20035" s="147">
        <v>25.746000000000002</v>
      </c>
    </row>
    <row r="20036" spans="2:11" x14ac:dyDescent="0.2">
      <c r="B20036" s="21" t="str">
        <f t="shared" si="312"/>
        <v>StrathroyIce Accretion2100RCP6.0</v>
      </c>
      <c r="C20036" t="s">
        <v>450</v>
      </c>
      <c r="D20036" t="s">
        <v>486</v>
      </c>
      <c r="E20036" s="144" t="s">
        <v>192</v>
      </c>
      <c r="F20036" s="144">
        <v>2100</v>
      </c>
      <c r="G20036" s="147">
        <v>12.716587767456396</v>
      </c>
      <c r="H20036" s="147">
        <v>15.707750000000001</v>
      </c>
      <c r="I20036" s="147">
        <v>19.45</v>
      </c>
      <c r="J20036" s="147">
        <v>22.260999999999999</v>
      </c>
      <c r="K20036" s="147">
        <v>25.074000000000002</v>
      </c>
    </row>
    <row r="20037" spans="2:11" x14ac:dyDescent="0.2">
      <c r="B20037" s="21" t="str">
        <f t="shared" si="312"/>
        <v>StrathroyIce Accretion2023RCP8.5</v>
      </c>
      <c r="C20037" t="s">
        <v>450</v>
      </c>
      <c r="D20037" t="s">
        <v>486</v>
      </c>
      <c r="E20037" s="144" t="s">
        <v>191</v>
      </c>
      <c r="F20037" s="144">
        <v>2023</v>
      </c>
      <c r="G20037" s="147">
        <v>16.752495239480858</v>
      </c>
      <c r="H20037" s="147">
        <v>20.106749999999998</v>
      </c>
      <c r="I20037" s="147">
        <v>24.349999999999998</v>
      </c>
      <c r="J20037" s="147">
        <v>27.571999999999996</v>
      </c>
      <c r="K20037" s="147">
        <v>30.806999999999999</v>
      </c>
    </row>
    <row r="20038" spans="2:11" x14ac:dyDescent="0.2">
      <c r="B20038" s="21" t="str">
        <f t="shared" si="312"/>
        <v>StrathroyIce Accretion2025RCP8.5</v>
      </c>
      <c r="C20038" t="s">
        <v>450</v>
      </c>
      <c r="D20038" t="s">
        <v>486</v>
      </c>
      <c r="E20038" s="144" t="s">
        <v>191</v>
      </c>
      <c r="F20038" s="144">
        <v>2025</v>
      </c>
      <c r="G20038" s="147">
        <v>16.61912473393982</v>
      </c>
      <c r="H20038" s="147">
        <v>19.975333333333332</v>
      </c>
      <c r="I20038" s="147">
        <v>24.216666666666665</v>
      </c>
      <c r="J20038" s="147">
        <v>27.440166666666663</v>
      </c>
      <c r="K20038" s="147">
        <v>30.670499999999997</v>
      </c>
    </row>
    <row r="20039" spans="2:11" x14ac:dyDescent="0.2">
      <c r="B20039" s="21" t="str">
        <f t="shared" si="312"/>
        <v>StrathroyIce Accretion2030RCP8.5</v>
      </c>
      <c r="C20039" t="s">
        <v>450</v>
      </c>
      <c r="D20039" t="s">
        <v>486</v>
      </c>
      <c r="E20039" s="144" t="s">
        <v>191</v>
      </c>
      <c r="F20039" s="144">
        <v>2030</v>
      </c>
      <c r="G20039" s="147">
        <v>16.485754228398779</v>
      </c>
      <c r="H20039" s="147">
        <v>19.843916666666665</v>
      </c>
      <c r="I20039" s="147">
        <v>24.083333333333332</v>
      </c>
      <c r="J20039" s="147">
        <v>27.30833333333333</v>
      </c>
      <c r="K20039" s="147">
        <v>30.533999999999999</v>
      </c>
    </row>
    <row r="20040" spans="2:11" x14ac:dyDescent="0.2">
      <c r="B20040" s="21" t="str">
        <f t="shared" si="312"/>
        <v>StrathroyIce Accretion2035RCP8.5</v>
      </c>
      <c r="C20040" t="s">
        <v>450</v>
      </c>
      <c r="D20040" t="s">
        <v>486</v>
      </c>
      <c r="E20040" s="144" t="s">
        <v>191</v>
      </c>
      <c r="F20040" s="144">
        <v>2035</v>
      </c>
      <c r="G20040" s="147">
        <v>16.352383722857741</v>
      </c>
      <c r="H20040" s="147">
        <v>19.712499999999999</v>
      </c>
      <c r="I20040" s="147">
        <v>23.95</v>
      </c>
      <c r="J20040" s="147">
        <v>27.176499999999997</v>
      </c>
      <c r="K20040" s="147">
        <v>30.397499999999997</v>
      </c>
    </row>
    <row r="20041" spans="2:11" x14ac:dyDescent="0.2">
      <c r="B20041" s="21" t="str">
        <f t="shared" si="312"/>
        <v>StrathroyIce Accretion2040RCP8.5</v>
      </c>
      <c r="C20041" t="s">
        <v>450</v>
      </c>
      <c r="D20041" t="s">
        <v>486</v>
      </c>
      <c r="E20041" s="144" t="s">
        <v>191</v>
      </c>
      <c r="F20041" s="144">
        <v>2040</v>
      </c>
      <c r="G20041" s="147">
        <v>15.842096571222465</v>
      </c>
      <c r="H20041" s="147">
        <v>19.145333333333333</v>
      </c>
      <c r="I20041" s="147">
        <v>23.3</v>
      </c>
      <c r="J20041" s="147">
        <v>26.470249999999997</v>
      </c>
      <c r="K20041" s="147">
        <v>29.630999999999997</v>
      </c>
    </row>
    <row r="20042" spans="2:11" x14ac:dyDescent="0.2">
      <c r="B20042" s="21" t="str">
        <f t="shared" si="312"/>
        <v>StrathroyIce Accretion2045RCP8.5</v>
      </c>
      <c r="C20042" t="s">
        <v>450</v>
      </c>
      <c r="D20042" t="s">
        <v>486</v>
      </c>
      <c r="E20042" s="144" t="s">
        <v>191</v>
      </c>
      <c r="F20042" s="144">
        <v>2045</v>
      </c>
      <c r="G20042" s="147">
        <v>15.331809419587188</v>
      </c>
      <c r="H20042" s="147">
        <v>18.578166666666664</v>
      </c>
      <c r="I20042" s="147">
        <v>22.65</v>
      </c>
      <c r="J20042" s="147">
        <v>25.763999999999999</v>
      </c>
      <c r="K20042" s="147">
        <v>28.8645</v>
      </c>
    </row>
    <row r="20043" spans="2:11" x14ac:dyDescent="0.2">
      <c r="B20043" s="21" t="str">
        <f t="shared" si="312"/>
        <v>StrathroyIce Accretion2050RCP8.5</v>
      </c>
      <c r="C20043" t="s">
        <v>450</v>
      </c>
      <c r="D20043" t="s">
        <v>486</v>
      </c>
      <c r="E20043" s="144" t="s">
        <v>191</v>
      </c>
      <c r="F20043" s="144">
        <v>2050</v>
      </c>
      <c r="G20043" s="147">
        <v>14.543183821605398</v>
      </c>
      <c r="H20043" s="147">
        <v>17.720500000000001</v>
      </c>
      <c r="I20043" s="147">
        <v>21.7</v>
      </c>
      <c r="J20043" s="147">
        <v>24.73758333333333</v>
      </c>
      <c r="K20043" s="147">
        <v>27.762</v>
      </c>
    </row>
    <row r="20044" spans="2:11" x14ac:dyDescent="0.2">
      <c r="B20044" s="21" t="str">
        <f t="shared" ref="B20044:B20107" si="313">C20044&amp;D20044&amp;F20044&amp;E20044</f>
        <v>StrathroyIce Accretion2055RCP8.5</v>
      </c>
      <c r="C20044" t="s">
        <v>450</v>
      </c>
      <c r="D20044" t="s">
        <v>486</v>
      </c>
      <c r="E20044" s="144" t="s">
        <v>191</v>
      </c>
      <c r="F20044" s="144">
        <v>2055</v>
      </c>
      <c r="G20044" s="147">
        <v>14.264845375258883</v>
      </c>
      <c r="H20044" s="147">
        <v>17.43</v>
      </c>
      <c r="I20044" s="147">
        <v>21.4</v>
      </c>
      <c r="J20044" s="147">
        <v>24.417416666666664</v>
      </c>
      <c r="K20044" s="147">
        <v>27.425999999999998</v>
      </c>
    </row>
    <row r="20045" spans="2:11" x14ac:dyDescent="0.2">
      <c r="B20045" s="21" t="str">
        <f t="shared" si="313"/>
        <v>StrathroyIce Accretion2060RCP8.5</v>
      </c>
      <c r="C20045" t="s">
        <v>450</v>
      </c>
      <c r="D20045" t="s">
        <v>486</v>
      </c>
      <c r="E20045" s="144" t="s">
        <v>191</v>
      </c>
      <c r="F20045" s="144">
        <v>2060</v>
      </c>
      <c r="G20045" s="147">
        <v>13.563200541760379</v>
      </c>
      <c r="H20045" s="147">
        <v>16.66225</v>
      </c>
      <c r="I20045" s="147">
        <v>20.549999999999997</v>
      </c>
      <c r="J20045" s="147">
        <v>23.485166666666665</v>
      </c>
      <c r="K20045" s="147">
        <v>26.417999999999999</v>
      </c>
    </row>
    <row r="20046" spans="2:11" x14ac:dyDescent="0.2">
      <c r="B20046" s="21" t="str">
        <f t="shared" si="313"/>
        <v>StrathroyIce Accretion2065RCP8.5</v>
      </c>
      <c r="C20046" t="s">
        <v>450</v>
      </c>
      <c r="D20046" t="s">
        <v>486</v>
      </c>
      <c r="E20046" s="144" t="s">
        <v>191</v>
      </c>
      <c r="F20046" s="144">
        <v>2065</v>
      </c>
      <c r="G20046" s="147">
        <v>13.139894154608387</v>
      </c>
      <c r="H20046" s="147">
        <v>16.185000000000002</v>
      </c>
      <c r="I20046" s="147">
        <v>20</v>
      </c>
      <c r="J20046" s="147">
        <v>22.87308333333333</v>
      </c>
      <c r="K20046" s="147">
        <v>25.746000000000002</v>
      </c>
    </row>
    <row r="20047" spans="2:11" x14ac:dyDescent="0.2">
      <c r="B20047" s="21" t="str">
        <f t="shared" si="313"/>
        <v>StrathroyIce Accretion2070RCP8.5</v>
      </c>
      <c r="C20047" t="s">
        <v>450</v>
      </c>
      <c r="D20047" t="s">
        <v>486</v>
      </c>
      <c r="E20047" s="144" t="s">
        <v>191</v>
      </c>
      <c r="F20047" s="144">
        <v>2070</v>
      </c>
      <c r="G20047" s="147">
        <v>12.386060862419908</v>
      </c>
      <c r="H20047" s="147">
        <v>15.348083333333335</v>
      </c>
      <c r="I20047" s="147">
        <v>19.041666666666664</v>
      </c>
      <c r="J20047" s="147">
        <v>21.827833333333331</v>
      </c>
      <c r="K20047" s="147">
        <v>24.601500000000001</v>
      </c>
    </row>
    <row r="20048" spans="2:11" x14ac:dyDescent="0.2">
      <c r="B20048" s="21" t="str">
        <f t="shared" si="313"/>
        <v>StrathroyIce Accretion2075RCP8.5</v>
      </c>
      <c r="C20048" t="s">
        <v>450</v>
      </c>
      <c r="D20048" t="s">
        <v>486</v>
      </c>
      <c r="E20048" s="144" t="s">
        <v>191</v>
      </c>
      <c r="F20048" s="144">
        <v>2075</v>
      </c>
      <c r="G20048" s="147">
        <v>12.055533957383421</v>
      </c>
      <c r="H20048" s="147">
        <v>14.988416666666668</v>
      </c>
      <c r="I20048" s="147">
        <v>18.633333333333333</v>
      </c>
      <c r="J20048" s="147">
        <v>21.394666666666666</v>
      </c>
      <c r="K20048" s="147">
        <v>24.129000000000001</v>
      </c>
    </row>
    <row r="20049" spans="2:11" x14ac:dyDescent="0.2">
      <c r="B20049" s="21" t="str">
        <f t="shared" si="313"/>
        <v>StrathroyIce Accretion2080RCP8.5</v>
      </c>
      <c r="C20049" t="s">
        <v>450</v>
      </c>
      <c r="D20049" t="s">
        <v>486</v>
      </c>
      <c r="E20049" s="144" t="s">
        <v>191</v>
      </c>
      <c r="F20049" s="144">
        <v>2080</v>
      </c>
      <c r="G20049" s="147">
        <v>11.725007052346934</v>
      </c>
      <c r="H20049" s="147">
        <v>14.628750000000002</v>
      </c>
      <c r="I20049" s="147">
        <v>18.224999999999998</v>
      </c>
      <c r="J20049" s="147">
        <v>20.961499999999997</v>
      </c>
      <c r="K20049" s="147">
        <v>23.656500000000001</v>
      </c>
    </row>
    <row r="20050" spans="2:11" x14ac:dyDescent="0.2">
      <c r="B20050" s="21" t="str">
        <f t="shared" si="313"/>
        <v>StrathroyIce Accretion2085RCP8.5</v>
      </c>
      <c r="C20050" t="s">
        <v>450</v>
      </c>
      <c r="D20050" t="s">
        <v>486</v>
      </c>
      <c r="E20050" s="144" t="s">
        <v>191</v>
      </c>
      <c r="F20050" s="144">
        <v>2085</v>
      </c>
      <c r="G20050" s="147">
        <v>10.924784019100706</v>
      </c>
      <c r="H20050" s="147">
        <v>13.674250000000001</v>
      </c>
      <c r="I20050" s="147">
        <v>17.087499999999999</v>
      </c>
      <c r="J20050" s="147">
        <v>19.661999999999999</v>
      </c>
      <c r="K20050" s="147">
        <v>22.22325</v>
      </c>
    </row>
    <row r="20051" spans="2:11" x14ac:dyDescent="0.2">
      <c r="B20051" s="21" t="str">
        <f t="shared" si="313"/>
        <v>StrathroyIce Accretion2090RCP8.5</v>
      </c>
      <c r="C20051" t="s">
        <v>450</v>
      </c>
      <c r="D20051" t="s">
        <v>486</v>
      </c>
      <c r="E20051" s="144" t="s">
        <v>191</v>
      </c>
      <c r="F20051" s="144">
        <v>2090</v>
      </c>
      <c r="G20051" s="147">
        <v>10.124560985854476</v>
      </c>
      <c r="H20051" s="147">
        <v>12.719749999999999</v>
      </c>
      <c r="I20051" s="147">
        <v>15.949999999999998</v>
      </c>
      <c r="J20051" s="147">
        <v>18.362499999999997</v>
      </c>
      <c r="K20051" s="147">
        <v>20.79</v>
      </c>
    </row>
    <row r="20052" spans="2:11" x14ac:dyDescent="0.2">
      <c r="B20052" s="21" t="str">
        <f t="shared" si="313"/>
        <v>StrathroyIce Accretion2095RCP8.5</v>
      </c>
      <c r="C20052" t="s">
        <v>450</v>
      </c>
      <c r="D20052" t="s">
        <v>486</v>
      </c>
      <c r="E20052" s="144" t="s">
        <v>191</v>
      </c>
      <c r="F20052" s="144">
        <v>2095</v>
      </c>
      <c r="G20052" s="147">
        <v>10.124560985854476</v>
      </c>
      <c r="H20052" s="147">
        <v>12.719749999999999</v>
      </c>
      <c r="I20052" s="147">
        <v>15.949999999999998</v>
      </c>
      <c r="J20052" s="147">
        <v>18.362499999999997</v>
      </c>
      <c r="K20052" s="147">
        <v>20.79</v>
      </c>
    </row>
    <row r="20053" spans="2:11" x14ac:dyDescent="0.2">
      <c r="B20053" s="21" t="str">
        <f t="shared" si="313"/>
        <v>StrathroyIce Accretion2100RCP8.5</v>
      </c>
      <c r="C20053" t="s">
        <v>450</v>
      </c>
      <c r="D20053" t="s">
        <v>486</v>
      </c>
      <c r="E20053" s="144" t="s">
        <v>191</v>
      </c>
      <c r="F20053" s="144">
        <v>2100</v>
      </c>
      <c r="G20053" s="147">
        <v>10.124560985854476</v>
      </c>
      <c r="H20053" s="147">
        <v>12.719749999999999</v>
      </c>
      <c r="I20053" s="147">
        <v>15.949999999999998</v>
      </c>
      <c r="J20053" s="147">
        <v>18.362499999999997</v>
      </c>
      <c r="K20053" s="147">
        <v>20.79</v>
      </c>
    </row>
    <row r="20054" spans="2:11" x14ac:dyDescent="0.2">
      <c r="B20054" s="21" t="str">
        <f t="shared" si="313"/>
        <v>StrathroyWind2023RCP4.5</v>
      </c>
      <c r="C20054" t="s">
        <v>450</v>
      </c>
      <c r="D20054" t="s">
        <v>1</v>
      </c>
      <c r="E20054" s="144" t="s">
        <v>193</v>
      </c>
      <c r="F20054" s="144">
        <v>2023</v>
      </c>
      <c r="G20054" s="147">
        <v>85.247475286576744</v>
      </c>
      <c r="H20054" s="147">
        <v>91.860005999999998</v>
      </c>
      <c r="I20054" s="147">
        <v>98.832999999999998</v>
      </c>
      <c r="J20054" s="147">
        <v>105.79325399999999</v>
      </c>
      <c r="K20054" s="147">
        <v>112.758996</v>
      </c>
    </row>
    <row r="20055" spans="2:11" x14ac:dyDescent="0.2">
      <c r="B20055" s="21" t="str">
        <f t="shared" si="313"/>
        <v>StrathroyWind2025RCP4.5</v>
      </c>
      <c r="C20055" t="s">
        <v>450</v>
      </c>
      <c r="D20055" t="s">
        <v>1</v>
      </c>
      <c r="E20055" s="144" t="s">
        <v>193</v>
      </c>
      <c r="F20055" s="144">
        <v>2025</v>
      </c>
      <c r="G20055" s="147">
        <v>85.303889471797163</v>
      </c>
      <c r="H20055" s="147">
        <v>91.937474999999992</v>
      </c>
      <c r="I20055" s="147">
        <v>98.935900000000004</v>
      </c>
      <c r="J20055" s="147">
        <v>105.91733833333333</v>
      </c>
      <c r="K20055" s="147">
        <v>112.90423199999999</v>
      </c>
    </row>
    <row r="20056" spans="2:11" x14ac:dyDescent="0.2">
      <c r="B20056" s="21" t="str">
        <f t="shared" si="313"/>
        <v>StrathroyWind2030RCP4.5</v>
      </c>
      <c r="C20056" t="s">
        <v>450</v>
      </c>
      <c r="D20056" t="s">
        <v>1</v>
      </c>
      <c r="E20056" s="144" t="s">
        <v>193</v>
      </c>
      <c r="F20056" s="144">
        <v>2030</v>
      </c>
      <c r="G20056" s="147">
        <v>85.360303657017582</v>
      </c>
      <c r="H20056" s="147">
        <v>92.014944</v>
      </c>
      <c r="I20056" s="147">
        <v>99.038799999999995</v>
      </c>
      <c r="J20056" s="147">
        <v>106.04142266666666</v>
      </c>
      <c r="K20056" s="147">
        <v>113.04946799999999</v>
      </c>
    </row>
    <row r="20057" spans="2:11" x14ac:dyDescent="0.2">
      <c r="B20057" s="21" t="str">
        <f t="shared" si="313"/>
        <v>StrathroyWind2035RCP4.5</v>
      </c>
      <c r="C20057" t="s">
        <v>450</v>
      </c>
      <c r="D20057" t="s">
        <v>1</v>
      </c>
      <c r="E20057" s="144" t="s">
        <v>193</v>
      </c>
      <c r="F20057" s="144">
        <v>2035</v>
      </c>
      <c r="G20057" s="147">
        <v>85.416717842238</v>
      </c>
      <c r="H20057" s="147">
        <v>92.092412999999993</v>
      </c>
      <c r="I20057" s="147">
        <v>99.141699999999986</v>
      </c>
      <c r="J20057" s="147">
        <v>106.16550699999999</v>
      </c>
      <c r="K20057" s="147">
        <v>113.19470399999999</v>
      </c>
    </row>
    <row r="20058" spans="2:11" x14ac:dyDescent="0.2">
      <c r="B20058" s="21" t="str">
        <f t="shared" si="313"/>
        <v>StrathroyWind2040RCP4.5</v>
      </c>
      <c r="C20058" t="s">
        <v>450</v>
      </c>
      <c r="D20058" t="s">
        <v>1</v>
      </c>
      <c r="E20058" s="144" t="s">
        <v>193</v>
      </c>
      <c r="F20058" s="144">
        <v>2040</v>
      </c>
      <c r="G20058" s="147">
        <v>85.473132027458433</v>
      </c>
      <c r="H20058" s="147">
        <v>92.169881999999987</v>
      </c>
      <c r="I20058" s="147">
        <v>99.244599999999991</v>
      </c>
      <c r="J20058" s="147">
        <v>106.28959133333333</v>
      </c>
      <c r="K20058" s="147">
        <v>113.33993999999998</v>
      </c>
    </row>
    <row r="20059" spans="2:11" x14ac:dyDescent="0.2">
      <c r="B20059" s="21" t="str">
        <f t="shared" si="313"/>
        <v>StrathroyWind2045RCP4.5</v>
      </c>
      <c r="C20059" t="s">
        <v>450</v>
      </c>
      <c r="D20059" t="s">
        <v>1</v>
      </c>
      <c r="E20059" s="144" t="s">
        <v>193</v>
      </c>
      <c r="F20059" s="144">
        <v>2045</v>
      </c>
      <c r="G20059" s="147">
        <v>85.529546212678852</v>
      </c>
      <c r="H20059" s="147">
        <v>92.247350999999995</v>
      </c>
      <c r="I20059" s="147">
        <v>99.347499999999997</v>
      </c>
      <c r="J20059" s="147">
        <v>106.41367566666668</v>
      </c>
      <c r="K20059" s="147">
        <v>113.48517599999998</v>
      </c>
    </row>
    <row r="20060" spans="2:11" x14ac:dyDescent="0.2">
      <c r="B20060" s="21" t="str">
        <f t="shared" si="313"/>
        <v>StrathroyWind2050RCP4.5</v>
      </c>
      <c r="C20060" t="s">
        <v>450</v>
      </c>
      <c r="D20060" t="s">
        <v>1</v>
      </c>
      <c r="E20060" s="144" t="s">
        <v>193</v>
      </c>
      <c r="F20060" s="144">
        <v>2050</v>
      </c>
      <c r="G20060" s="147">
        <v>85.587652823455883</v>
      </c>
      <c r="H20060" s="147">
        <v>92.330288399999986</v>
      </c>
      <c r="I20060" s="147">
        <v>99.460199999999986</v>
      </c>
      <c r="J20060" s="147">
        <v>106.55244040000001</v>
      </c>
      <c r="K20060" s="147">
        <v>113.65052159999998</v>
      </c>
    </row>
    <row r="20061" spans="2:11" x14ac:dyDescent="0.2">
      <c r="B20061" s="21" t="str">
        <f t="shared" si="313"/>
        <v>StrathroyWind2055RCP4.5</v>
      </c>
      <c r="C20061" t="s">
        <v>450</v>
      </c>
      <c r="D20061" t="s">
        <v>1</v>
      </c>
      <c r="E20061" s="144" t="s">
        <v>193</v>
      </c>
      <c r="F20061" s="144">
        <v>2055</v>
      </c>
      <c r="G20061" s="147">
        <v>85.589345249012496</v>
      </c>
      <c r="H20061" s="147">
        <v>92.335756799999999</v>
      </c>
      <c r="I20061" s="147">
        <v>99.47</v>
      </c>
      <c r="J20061" s="147">
        <v>106.5671208</v>
      </c>
      <c r="K20061" s="147">
        <v>113.67063119999997</v>
      </c>
    </row>
    <row r="20062" spans="2:11" x14ac:dyDescent="0.2">
      <c r="B20062" s="21" t="str">
        <f t="shared" si="313"/>
        <v>StrathroyWind2060RCP4.5</v>
      </c>
      <c r="C20062" t="s">
        <v>450</v>
      </c>
      <c r="D20062" t="s">
        <v>1</v>
      </c>
      <c r="E20062" s="144" t="s">
        <v>193</v>
      </c>
      <c r="F20062" s="144">
        <v>2060</v>
      </c>
      <c r="G20062" s="147">
        <v>85.591037674569108</v>
      </c>
      <c r="H20062" s="147">
        <v>92.341225199999997</v>
      </c>
      <c r="I20062" s="147">
        <v>99.479799999999997</v>
      </c>
      <c r="J20062" s="147">
        <v>106.5818012</v>
      </c>
      <c r="K20062" s="147">
        <v>113.69074079999999</v>
      </c>
    </row>
    <row r="20063" spans="2:11" x14ac:dyDescent="0.2">
      <c r="B20063" s="21" t="str">
        <f t="shared" si="313"/>
        <v>StrathroyWind2065RCP4.5</v>
      </c>
      <c r="C20063" t="s">
        <v>450</v>
      </c>
      <c r="D20063" t="s">
        <v>1</v>
      </c>
      <c r="E20063" s="144" t="s">
        <v>193</v>
      </c>
      <c r="F20063" s="144">
        <v>2065</v>
      </c>
      <c r="G20063" s="147">
        <v>85.592730100125721</v>
      </c>
      <c r="H20063" s="147">
        <v>92.346693600000009</v>
      </c>
      <c r="I20063" s="147">
        <v>99.48960000000001</v>
      </c>
      <c r="J20063" s="147">
        <v>106.59648159999999</v>
      </c>
      <c r="K20063" s="147">
        <v>113.71085039999998</v>
      </c>
    </row>
    <row r="20064" spans="2:11" x14ac:dyDescent="0.2">
      <c r="B20064" s="21" t="str">
        <f t="shared" si="313"/>
        <v>StrathroyWind2070RCP4.5</v>
      </c>
      <c r="C20064" t="s">
        <v>450</v>
      </c>
      <c r="D20064" t="s">
        <v>1</v>
      </c>
      <c r="E20064" s="144" t="s">
        <v>193</v>
      </c>
      <c r="F20064" s="144">
        <v>2070</v>
      </c>
      <c r="G20064" s="147">
        <v>85.594422525682333</v>
      </c>
      <c r="H20064" s="147">
        <v>92.352162000000007</v>
      </c>
      <c r="I20064" s="147">
        <v>99.499400000000009</v>
      </c>
      <c r="J20064" s="147">
        <v>106.61116199999999</v>
      </c>
      <c r="K20064" s="147">
        <v>113.73095999999998</v>
      </c>
    </row>
    <row r="20065" spans="2:11" x14ac:dyDescent="0.2">
      <c r="B20065" s="21" t="str">
        <f t="shared" si="313"/>
        <v>StrathroyWind2075RCP4.5</v>
      </c>
      <c r="C20065" t="s">
        <v>450</v>
      </c>
      <c r="D20065" t="s">
        <v>1</v>
      </c>
      <c r="E20065" s="144" t="s">
        <v>193</v>
      </c>
      <c r="F20065" s="144">
        <v>2075</v>
      </c>
      <c r="G20065" s="147">
        <v>85.741099407255419</v>
      </c>
      <c r="H20065" s="147">
        <v>92.542037000000008</v>
      </c>
      <c r="I20065" s="147">
        <v>99.746033333333344</v>
      </c>
      <c r="J20065" s="147">
        <v>106.90477</v>
      </c>
      <c r="K20065" s="147">
        <v>114.07356799999998</v>
      </c>
    </row>
    <row r="20066" spans="2:11" x14ac:dyDescent="0.2">
      <c r="B20066" s="21" t="str">
        <f t="shared" si="313"/>
        <v>StrathroyWind2080RCP4.5</v>
      </c>
      <c r="C20066" t="s">
        <v>450</v>
      </c>
      <c r="D20066" t="s">
        <v>1</v>
      </c>
      <c r="E20066" s="144" t="s">
        <v>193</v>
      </c>
      <c r="F20066" s="144">
        <v>2080</v>
      </c>
      <c r="G20066" s="147">
        <v>85.887776288828519</v>
      </c>
      <c r="H20066" s="147">
        <v>92.731912000000008</v>
      </c>
      <c r="I20066" s="147">
        <v>99.992666666666665</v>
      </c>
      <c r="J20066" s="147">
        <v>107.19837800000001</v>
      </c>
      <c r="K20066" s="147">
        <v>114.41617599999998</v>
      </c>
    </row>
    <row r="20067" spans="2:11" x14ac:dyDescent="0.2">
      <c r="B20067" s="21" t="str">
        <f t="shared" si="313"/>
        <v>StrathroyWind2085RCP4.5</v>
      </c>
      <c r="C20067" t="s">
        <v>450</v>
      </c>
      <c r="D20067" t="s">
        <v>1</v>
      </c>
      <c r="E20067" s="144" t="s">
        <v>193</v>
      </c>
      <c r="F20067" s="144">
        <v>2085</v>
      </c>
      <c r="G20067" s="147">
        <v>86.034453170401605</v>
      </c>
      <c r="H20067" s="147">
        <v>92.921787000000009</v>
      </c>
      <c r="I20067" s="147">
        <v>100.2393</v>
      </c>
      <c r="J20067" s="147">
        <v>107.491986</v>
      </c>
      <c r="K20067" s="147">
        <v>114.75878399999999</v>
      </c>
    </row>
    <row r="20068" spans="2:11" x14ac:dyDescent="0.2">
      <c r="B20068" s="21" t="str">
        <f t="shared" si="313"/>
        <v>StrathroyWind2090RCP4.5</v>
      </c>
      <c r="C20068" t="s">
        <v>450</v>
      </c>
      <c r="D20068" t="s">
        <v>1</v>
      </c>
      <c r="E20068" s="144" t="s">
        <v>193</v>
      </c>
      <c r="F20068" s="144">
        <v>2090</v>
      </c>
      <c r="G20068" s="147">
        <v>86.181130051974691</v>
      </c>
      <c r="H20068" s="147">
        <v>93.11166200000001</v>
      </c>
      <c r="I20068" s="147">
        <v>100.48593333333334</v>
      </c>
      <c r="J20068" s="147">
        <v>107.785594</v>
      </c>
      <c r="K20068" s="147">
        <v>115.10139199999999</v>
      </c>
    </row>
    <row r="20069" spans="2:11" x14ac:dyDescent="0.2">
      <c r="B20069" s="21" t="str">
        <f t="shared" si="313"/>
        <v>StrathroyWind2095RCP4.5</v>
      </c>
      <c r="C20069" t="s">
        <v>450</v>
      </c>
      <c r="D20069" t="s">
        <v>1</v>
      </c>
      <c r="E20069" s="144" t="s">
        <v>193</v>
      </c>
      <c r="F20069" s="144">
        <v>2095</v>
      </c>
      <c r="G20069" s="147">
        <v>86.327806933547791</v>
      </c>
      <c r="H20069" s="147">
        <v>93.30153700000001</v>
      </c>
      <c r="I20069" s="147">
        <v>100.73256666666666</v>
      </c>
      <c r="J20069" s="147">
        <v>108.07920200000001</v>
      </c>
      <c r="K20069" s="147">
        <v>115.44399999999999</v>
      </c>
    </row>
    <row r="20070" spans="2:11" x14ac:dyDescent="0.2">
      <c r="B20070" s="21" t="str">
        <f t="shared" si="313"/>
        <v>StrathroyWind2100RCP4.5</v>
      </c>
      <c r="C20070" t="s">
        <v>450</v>
      </c>
      <c r="D20070" t="s">
        <v>1</v>
      </c>
      <c r="E20070" s="144" t="s">
        <v>193</v>
      </c>
      <c r="F20070" s="144">
        <v>2100</v>
      </c>
      <c r="G20070" s="147">
        <v>86.474483815120877</v>
      </c>
      <c r="H20070" s="147">
        <v>93.491412000000011</v>
      </c>
      <c r="I20070" s="147">
        <v>100.97919999999999</v>
      </c>
      <c r="J20070" s="147">
        <v>108.37281000000002</v>
      </c>
      <c r="K20070" s="147">
        <v>115.78660799999999</v>
      </c>
    </row>
    <row r="20071" spans="2:11" x14ac:dyDescent="0.2">
      <c r="B20071" s="21" t="str">
        <f t="shared" si="313"/>
        <v>StrathroyWind2023RCP6.0</v>
      </c>
      <c r="C20071" t="s">
        <v>450</v>
      </c>
      <c r="D20071" t="s">
        <v>1</v>
      </c>
      <c r="E20071" s="144" t="s">
        <v>192</v>
      </c>
      <c r="F20071" s="144">
        <v>2023</v>
      </c>
      <c r="G20071" s="147">
        <v>85.247475286576744</v>
      </c>
      <c r="H20071" s="147">
        <v>91.860005999999998</v>
      </c>
      <c r="I20071" s="147">
        <v>98.832999999999998</v>
      </c>
      <c r="J20071" s="147">
        <v>105.79325399999999</v>
      </c>
      <c r="K20071" s="147">
        <v>112.758996</v>
      </c>
    </row>
    <row r="20072" spans="2:11" x14ac:dyDescent="0.2">
      <c r="B20072" s="21" t="str">
        <f t="shared" si="313"/>
        <v>StrathroyWind2025RCP6.0</v>
      </c>
      <c r="C20072" t="s">
        <v>450</v>
      </c>
      <c r="D20072" t="s">
        <v>1</v>
      </c>
      <c r="E20072" s="144" t="s">
        <v>192</v>
      </c>
      <c r="F20072" s="144">
        <v>2025</v>
      </c>
      <c r="G20072" s="147">
        <v>85.303889471797163</v>
      </c>
      <c r="H20072" s="147">
        <v>91.937474999999992</v>
      </c>
      <c r="I20072" s="147">
        <v>98.935900000000004</v>
      </c>
      <c r="J20072" s="147">
        <v>105.91733833333333</v>
      </c>
      <c r="K20072" s="147">
        <v>112.90423199999999</v>
      </c>
    </row>
    <row r="20073" spans="2:11" x14ac:dyDescent="0.2">
      <c r="B20073" s="21" t="str">
        <f t="shared" si="313"/>
        <v>StrathroyWind2030RCP6.0</v>
      </c>
      <c r="C20073" t="s">
        <v>450</v>
      </c>
      <c r="D20073" t="s">
        <v>1</v>
      </c>
      <c r="E20073" s="144" t="s">
        <v>192</v>
      </c>
      <c r="F20073" s="144">
        <v>2030</v>
      </c>
      <c r="G20073" s="147">
        <v>85.360303657017582</v>
      </c>
      <c r="H20073" s="147">
        <v>92.014944</v>
      </c>
      <c r="I20073" s="147">
        <v>99.038799999999995</v>
      </c>
      <c r="J20073" s="147">
        <v>106.04142266666666</v>
      </c>
      <c r="K20073" s="147">
        <v>113.04946799999999</v>
      </c>
    </row>
    <row r="20074" spans="2:11" x14ac:dyDescent="0.2">
      <c r="B20074" s="21" t="str">
        <f t="shared" si="313"/>
        <v>StrathroyWind2035RCP6.0</v>
      </c>
      <c r="C20074" t="s">
        <v>450</v>
      </c>
      <c r="D20074" t="s">
        <v>1</v>
      </c>
      <c r="E20074" s="144" t="s">
        <v>192</v>
      </c>
      <c r="F20074" s="144">
        <v>2035</v>
      </c>
      <c r="G20074" s="147">
        <v>85.416717842238</v>
      </c>
      <c r="H20074" s="147">
        <v>92.092412999999993</v>
      </c>
      <c r="I20074" s="147">
        <v>99.141699999999986</v>
      </c>
      <c r="J20074" s="147">
        <v>106.16550699999999</v>
      </c>
      <c r="K20074" s="147">
        <v>113.19470399999999</v>
      </c>
    </row>
    <row r="20075" spans="2:11" x14ac:dyDescent="0.2">
      <c r="B20075" s="21" t="str">
        <f t="shared" si="313"/>
        <v>StrathroyWind2040RCP6.0</v>
      </c>
      <c r="C20075" t="s">
        <v>450</v>
      </c>
      <c r="D20075" t="s">
        <v>1</v>
      </c>
      <c r="E20075" s="144" t="s">
        <v>192</v>
      </c>
      <c r="F20075" s="144">
        <v>2040</v>
      </c>
      <c r="G20075" s="147">
        <v>85.473132027458433</v>
      </c>
      <c r="H20075" s="147">
        <v>92.169881999999987</v>
      </c>
      <c r="I20075" s="147">
        <v>99.244599999999991</v>
      </c>
      <c r="J20075" s="147">
        <v>106.28959133333333</v>
      </c>
      <c r="K20075" s="147">
        <v>113.33993999999998</v>
      </c>
    </row>
    <row r="20076" spans="2:11" x14ac:dyDescent="0.2">
      <c r="B20076" s="21" t="str">
        <f t="shared" si="313"/>
        <v>StrathroyWind2045RCP6.0</v>
      </c>
      <c r="C20076" t="s">
        <v>450</v>
      </c>
      <c r="D20076" t="s">
        <v>1</v>
      </c>
      <c r="E20076" s="144" t="s">
        <v>192</v>
      </c>
      <c r="F20076" s="144">
        <v>2045</v>
      </c>
      <c r="G20076" s="147">
        <v>85.529546212678852</v>
      </c>
      <c r="H20076" s="147">
        <v>92.247350999999995</v>
      </c>
      <c r="I20076" s="147">
        <v>99.347499999999997</v>
      </c>
      <c r="J20076" s="147">
        <v>106.41367566666668</v>
      </c>
      <c r="K20076" s="147">
        <v>113.48517599999998</v>
      </c>
    </row>
    <row r="20077" spans="2:11" x14ac:dyDescent="0.2">
      <c r="B20077" s="21" t="str">
        <f t="shared" si="313"/>
        <v>StrathroyWind2050RCP6.0</v>
      </c>
      <c r="C20077" t="s">
        <v>450</v>
      </c>
      <c r="D20077" t="s">
        <v>1</v>
      </c>
      <c r="E20077" s="144" t="s">
        <v>192</v>
      </c>
      <c r="F20077" s="144">
        <v>2050</v>
      </c>
      <c r="G20077" s="147">
        <v>85.587652823455883</v>
      </c>
      <c r="H20077" s="147">
        <v>92.330288399999986</v>
      </c>
      <c r="I20077" s="147">
        <v>99.460199999999986</v>
      </c>
      <c r="J20077" s="147">
        <v>106.55244040000001</v>
      </c>
      <c r="K20077" s="147">
        <v>113.65052159999998</v>
      </c>
    </row>
    <row r="20078" spans="2:11" x14ac:dyDescent="0.2">
      <c r="B20078" s="21" t="str">
        <f t="shared" si="313"/>
        <v>StrathroyWind2055RCP6.0</v>
      </c>
      <c r="C20078" t="s">
        <v>450</v>
      </c>
      <c r="D20078" t="s">
        <v>1</v>
      </c>
      <c r="E20078" s="144" t="s">
        <v>192</v>
      </c>
      <c r="F20078" s="144">
        <v>2055</v>
      </c>
      <c r="G20078" s="147">
        <v>85.589345249012496</v>
      </c>
      <c r="H20078" s="147">
        <v>92.335756799999999</v>
      </c>
      <c r="I20078" s="147">
        <v>99.47</v>
      </c>
      <c r="J20078" s="147">
        <v>106.5671208</v>
      </c>
      <c r="K20078" s="147">
        <v>113.67063119999997</v>
      </c>
    </row>
    <row r="20079" spans="2:11" x14ac:dyDescent="0.2">
      <c r="B20079" s="21" t="str">
        <f t="shared" si="313"/>
        <v>StrathroyWind2060RCP6.0</v>
      </c>
      <c r="C20079" t="s">
        <v>450</v>
      </c>
      <c r="D20079" t="s">
        <v>1</v>
      </c>
      <c r="E20079" s="144" t="s">
        <v>192</v>
      </c>
      <c r="F20079" s="144">
        <v>2060</v>
      </c>
      <c r="G20079" s="147">
        <v>85.591037674569108</v>
      </c>
      <c r="H20079" s="147">
        <v>92.341225199999997</v>
      </c>
      <c r="I20079" s="147">
        <v>99.479799999999997</v>
      </c>
      <c r="J20079" s="147">
        <v>106.5818012</v>
      </c>
      <c r="K20079" s="147">
        <v>113.69074079999999</v>
      </c>
    </row>
    <row r="20080" spans="2:11" x14ac:dyDescent="0.2">
      <c r="B20080" s="21" t="str">
        <f t="shared" si="313"/>
        <v>StrathroyWind2065RCP6.0</v>
      </c>
      <c r="C20080" t="s">
        <v>450</v>
      </c>
      <c r="D20080" t="s">
        <v>1</v>
      </c>
      <c r="E20080" s="144" t="s">
        <v>192</v>
      </c>
      <c r="F20080" s="144">
        <v>2065</v>
      </c>
      <c r="G20080" s="147">
        <v>85.592730100125721</v>
      </c>
      <c r="H20080" s="147">
        <v>92.346693600000009</v>
      </c>
      <c r="I20080" s="147">
        <v>99.48960000000001</v>
      </c>
      <c r="J20080" s="147">
        <v>106.59648159999999</v>
      </c>
      <c r="K20080" s="147">
        <v>113.71085039999998</v>
      </c>
    </row>
    <row r="20081" spans="2:11" x14ac:dyDescent="0.2">
      <c r="B20081" s="21" t="str">
        <f t="shared" si="313"/>
        <v>StrathroyWind2070RCP6.0</v>
      </c>
      <c r="C20081" t="s">
        <v>450</v>
      </c>
      <c r="D20081" t="s">
        <v>1</v>
      </c>
      <c r="E20081" s="144" t="s">
        <v>192</v>
      </c>
      <c r="F20081" s="144">
        <v>2070</v>
      </c>
      <c r="G20081" s="147">
        <v>85.594422525682333</v>
      </c>
      <c r="H20081" s="147">
        <v>92.352162000000007</v>
      </c>
      <c r="I20081" s="147">
        <v>99.499400000000009</v>
      </c>
      <c r="J20081" s="147">
        <v>106.61116199999999</v>
      </c>
      <c r="K20081" s="147">
        <v>113.73095999999998</v>
      </c>
    </row>
    <row r="20082" spans="2:11" x14ac:dyDescent="0.2">
      <c r="B20082" s="21" t="str">
        <f t="shared" si="313"/>
        <v>StrathroyWind2075RCP6.0</v>
      </c>
      <c r="C20082" t="s">
        <v>450</v>
      </c>
      <c r="D20082" t="s">
        <v>1</v>
      </c>
      <c r="E20082" s="144" t="s">
        <v>192</v>
      </c>
      <c r="F20082" s="144">
        <v>2075</v>
      </c>
      <c r="G20082" s="147">
        <v>85.814437848041962</v>
      </c>
      <c r="H20082" s="147">
        <v>92.636974500000008</v>
      </c>
      <c r="I20082" s="147">
        <v>99.869349999999997</v>
      </c>
      <c r="J20082" s="147">
        <v>107.051574</v>
      </c>
      <c r="K20082" s="147">
        <v>114.24487199999999</v>
      </c>
    </row>
    <row r="20083" spans="2:11" x14ac:dyDescent="0.2">
      <c r="B20083" s="21" t="str">
        <f t="shared" si="313"/>
        <v>StrathroyWind2080RCP6.0</v>
      </c>
      <c r="C20083" t="s">
        <v>450</v>
      </c>
      <c r="D20083" t="s">
        <v>1</v>
      </c>
      <c r="E20083" s="144" t="s">
        <v>192</v>
      </c>
      <c r="F20083" s="144">
        <v>2080</v>
      </c>
      <c r="G20083" s="147">
        <v>86.034453170401605</v>
      </c>
      <c r="H20083" s="147">
        <v>92.921787000000009</v>
      </c>
      <c r="I20083" s="147">
        <v>100.2393</v>
      </c>
      <c r="J20083" s="147">
        <v>107.491986</v>
      </c>
      <c r="K20083" s="147">
        <v>114.75878399999999</v>
      </c>
    </row>
    <row r="20084" spans="2:11" x14ac:dyDescent="0.2">
      <c r="B20084" s="21" t="str">
        <f t="shared" si="313"/>
        <v>StrathroyWind2085RCP6.0</v>
      </c>
      <c r="C20084" t="s">
        <v>450</v>
      </c>
      <c r="D20084" t="s">
        <v>1</v>
      </c>
      <c r="E20084" s="144" t="s">
        <v>192</v>
      </c>
      <c r="F20084" s="144">
        <v>2085</v>
      </c>
      <c r="G20084" s="147">
        <v>86.254468492761248</v>
      </c>
      <c r="H20084" s="147">
        <v>93.20659950000001</v>
      </c>
      <c r="I20084" s="147">
        <v>100.60925</v>
      </c>
      <c r="J20084" s="147">
        <v>107.93239800000001</v>
      </c>
      <c r="K20084" s="147">
        <v>115.27269599999998</v>
      </c>
    </row>
    <row r="20085" spans="2:11" x14ac:dyDescent="0.2">
      <c r="B20085" s="21" t="str">
        <f t="shared" si="313"/>
        <v>StrathroyWind2090RCP6.0</v>
      </c>
      <c r="C20085" t="s">
        <v>450</v>
      </c>
      <c r="D20085" t="s">
        <v>1</v>
      </c>
      <c r="E20085" s="144" t="s">
        <v>192</v>
      </c>
      <c r="F20085" s="144">
        <v>2090</v>
      </c>
      <c r="G20085" s="147">
        <v>86.841176019053606</v>
      </c>
      <c r="H20085" s="147">
        <v>93.944074000000001</v>
      </c>
      <c r="I20085" s="147">
        <v>101.53453333333333</v>
      </c>
      <c r="J20085" s="147">
        <v>109.01944666666668</v>
      </c>
      <c r="K20085" s="147">
        <v>116.52395999999999</v>
      </c>
    </row>
    <row r="20086" spans="2:11" x14ac:dyDescent="0.2">
      <c r="B20086" s="21" t="str">
        <f t="shared" si="313"/>
        <v>StrathroyWind2095RCP6.0</v>
      </c>
      <c r="C20086" t="s">
        <v>450</v>
      </c>
      <c r="D20086" t="s">
        <v>1</v>
      </c>
      <c r="E20086" s="144" t="s">
        <v>192</v>
      </c>
      <c r="F20086" s="144">
        <v>2095</v>
      </c>
      <c r="G20086" s="147">
        <v>87.207868222986335</v>
      </c>
      <c r="H20086" s="147">
        <v>94.396736000000004</v>
      </c>
      <c r="I20086" s="147">
        <v>102.08986666666668</v>
      </c>
      <c r="J20086" s="147">
        <v>109.66608333333333</v>
      </c>
      <c r="K20086" s="147">
        <v>117.26131199999999</v>
      </c>
    </row>
    <row r="20087" spans="2:11" x14ac:dyDescent="0.2">
      <c r="B20087" s="21" t="str">
        <f t="shared" si="313"/>
        <v>StrathroyWind2100RCP6.0</v>
      </c>
      <c r="C20087" t="s">
        <v>450</v>
      </c>
      <c r="D20087" t="s">
        <v>1</v>
      </c>
      <c r="E20087" s="144" t="s">
        <v>192</v>
      </c>
      <c r="F20087" s="144">
        <v>2100</v>
      </c>
      <c r="G20087" s="147">
        <v>87.574560426919064</v>
      </c>
      <c r="H20087" s="147">
        <v>94.849397999999994</v>
      </c>
      <c r="I20087" s="147">
        <v>102.64520000000002</v>
      </c>
      <c r="J20087" s="147">
        <v>110.31272</v>
      </c>
      <c r="K20087" s="147">
        <v>117.99866399999999</v>
      </c>
    </row>
    <row r="20088" spans="2:11" x14ac:dyDescent="0.2">
      <c r="B20088" s="21" t="str">
        <f t="shared" si="313"/>
        <v>StrathroyWind2023RCP8.5</v>
      </c>
      <c r="C20088" t="s">
        <v>450</v>
      </c>
      <c r="D20088" t="s">
        <v>1</v>
      </c>
      <c r="E20088" s="144" t="s">
        <v>191</v>
      </c>
      <c r="F20088" s="144">
        <v>2023</v>
      </c>
      <c r="G20088" s="147">
        <v>85.247475286576744</v>
      </c>
      <c r="H20088" s="147">
        <v>91.860005999999998</v>
      </c>
      <c r="I20088" s="147">
        <v>98.832999999999998</v>
      </c>
      <c r="J20088" s="147">
        <v>105.79325399999999</v>
      </c>
      <c r="K20088" s="147">
        <v>112.758996</v>
      </c>
    </row>
    <row r="20089" spans="2:11" x14ac:dyDescent="0.2">
      <c r="B20089" s="21" t="str">
        <f t="shared" si="313"/>
        <v>StrathroyWind2025RCP8.5</v>
      </c>
      <c r="C20089" t="s">
        <v>450</v>
      </c>
      <c r="D20089" t="s">
        <v>1</v>
      </c>
      <c r="E20089" s="144" t="s">
        <v>191</v>
      </c>
      <c r="F20089" s="144">
        <v>2025</v>
      </c>
      <c r="G20089" s="147">
        <v>85.360303657017582</v>
      </c>
      <c r="H20089" s="147">
        <v>92.014944</v>
      </c>
      <c r="I20089" s="147">
        <v>99.038799999999995</v>
      </c>
      <c r="J20089" s="147">
        <v>106.04142266666666</v>
      </c>
      <c r="K20089" s="147">
        <v>113.04946799999999</v>
      </c>
    </row>
    <row r="20090" spans="2:11" x14ac:dyDescent="0.2">
      <c r="B20090" s="21" t="str">
        <f t="shared" si="313"/>
        <v>StrathroyWind2030RCP8.5</v>
      </c>
      <c r="C20090" t="s">
        <v>450</v>
      </c>
      <c r="D20090" t="s">
        <v>1</v>
      </c>
      <c r="E20090" s="144" t="s">
        <v>191</v>
      </c>
      <c r="F20090" s="144">
        <v>2030</v>
      </c>
      <c r="G20090" s="147">
        <v>85.473132027458433</v>
      </c>
      <c r="H20090" s="147">
        <v>92.169881999999987</v>
      </c>
      <c r="I20090" s="147">
        <v>99.244599999999991</v>
      </c>
      <c r="J20090" s="147">
        <v>106.28959133333333</v>
      </c>
      <c r="K20090" s="147">
        <v>113.33993999999998</v>
      </c>
    </row>
    <row r="20091" spans="2:11" x14ac:dyDescent="0.2">
      <c r="B20091" s="21" t="str">
        <f t="shared" si="313"/>
        <v>StrathroyWind2035RCP8.5</v>
      </c>
      <c r="C20091" t="s">
        <v>450</v>
      </c>
      <c r="D20091" t="s">
        <v>1</v>
      </c>
      <c r="E20091" s="144" t="s">
        <v>191</v>
      </c>
      <c r="F20091" s="144">
        <v>2035</v>
      </c>
      <c r="G20091" s="147">
        <v>85.585960397899271</v>
      </c>
      <c r="H20091" s="147">
        <v>92.324819999999988</v>
      </c>
      <c r="I20091" s="147">
        <v>99.450399999999988</v>
      </c>
      <c r="J20091" s="147">
        <v>106.53776000000001</v>
      </c>
      <c r="K20091" s="147">
        <v>113.63041199999998</v>
      </c>
    </row>
    <row r="20092" spans="2:11" x14ac:dyDescent="0.2">
      <c r="B20092" s="21" t="str">
        <f t="shared" si="313"/>
        <v>StrathroyWind2040RCP8.5</v>
      </c>
      <c r="C20092" t="s">
        <v>450</v>
      </c>
      <c r="D20092" t="s">
        <v>1</v>
      </c>
      <c r="E20092" s="144" t="s">
        <v>191</v>
      </c>
      <c r="F20092" s="144">
        <v>2040</v>
      </c>
      <c r="G20092" s="147">
        <v>85.588781107160287</v>
      </c>
      <c r="H20092" s="147">
        <v>92.333933999999999</v>
      </c>
      <c r="I20092" s="147">
        <v>99.466733333333323</v>
      </c>
      <c r="J20092" s="147">
        <v>106.56222733333334</v>
      </c>
      <c r="K20092" s="147">
        <v>113.66392799999998</v>
      </c>
    </row>
    <row r="20093" spans="2:11" x14ac:dyDescent="0.2">
      <c r="B20093" s="21" t="str">
        <f t="shared" si="313"/>
        <v>StrathroyWind2045RCP8.5</v>
      </c>
      <c r="C20093" t="s">
        <v>450</v>
      </c>
      <c r="D20093" t="s">
        <v>1</v>
      </c>
      <c r="E20093" s="144" t="s">
        <v>191</v>
      </c>
      <c r="F20093" s="144">
        <v>2045</v>
      </c>
      <c r="G20093" s="147">
        <v>85.591601816421317</v>
      </c>
      <c r="H20093" s="147">
        <v>92.343047999999996</v>
      </c>
      <c r="I20093" s="147">
        <v>99.483066666666673</v>
      </c>
      <c r="J20093" s="147">
        <v>106.58669466666666</v>
      </c>
      <c r="K20093" s="147">
        <v>113.69744399999998</v>
      </c>
    </row>
    <row r="20094" spans="2:11" x14ac:dyDescent="0.2">
      <c r="B20094" s="21" t="str">
        <f t="shared" si="313"/>
        <v>StrathroyWind2050RCP8.5</v>
      </c>
      <c r="C20094" t="s">
        <v>450</v>
      </c>
      <c r="D20094" t="s">
        <v>1</v>
      </c>
      <c r="E20094" s="144" t="s">
        <v>191</v>
      </c>
      <c r="F20094" s="144">
        <v>2050</v>
      </c>
      <c r="G20094" s="147">
        <v>85.887776288828519</v>
      </c>
      <c r="H20094" s="147">
        <v>92.731912000000008</v>
      </c>
      <c r="I20094" s="147">
        <v>99.992666666666665</v>
      </c>
      <c r="J20094" s="147">
        <v>107.19837800000001</v>
      </c>
      <c r="K20094" s="147">
        <v>114.41617599999998</v>
      </c>
    </row>
    <row r="20095" spans="2:11" x14ac:dyDescent="0.2">
      <c r="B20095" s="21" t="str">
        <f t="shared" si="313"/>
        <v>StrathroyWind2055RCP8.5</v>
      </c>
      <c r="C20095" t="s">
        <v>450</v>
      </c>
      <c r="D20095" t="s">
        <v>1</v>
      </c>
      <c r="E20095" s="144" t="s">
        <v>191</v>
      </c>
      <c r="F20095" s="144">
        <v>2055</v>
      </c>
      <c r="G20095" s="147">
        <v>86.181130051974691</v>
      </c>
      <c r="H20095" s="147">
        <v>93.11166200000001</v>
      </c>
      <c r="I20095" s="147">
        <v>100.48593333333334</v>
      </c>
      <c r="J20095" s="147">
        <v>107.785594</v>
      </c>
      <c r="K20095" s="147">
        <v>115.10139199999999</v>
      </c>
    </row>
    <row r="20096" spans="2:11" x14ac:dyDescent="0.2">
      <c r="B20096" s="21" t="str">
        <f t="shared" si="313"/>
        <v>StrathroyWind2060RCP8.5</v>
      </c>
      <c r="C20096" t="s">
        <v>450</v>
      </c>
      <c r="D20096" t="s">
        <v>1</v>
      </c>
      <c r="E20096" s="144" t="s">
        <v>191</v>
      </c>
      <c r="F20096" s="144">
        <v>2060</v>
      </c>
      <c r="G20096" s="147">
        <v>86.841176019053606</v>
      </c>
      <c r="H20096" s="147">
        <v>93.944074000000001</v>
      </c>
      <c r="I20096" s="147">
        <v>101.53453333333333</v>
      </c>
      <c r="J20096" s="147">
        <v>109.01944666666668</v>
      </c>
      <c r="K20096" s="147">
        <v>116.52395999999999</v>
      </c>
    </row>
    <row r="20097" spans="2:11" x14ac:dyDescent="0.2">
      <c r="B20097" s="21" t="str">
        <f t="shared" si="313"/>
        <v>StrathroyWind2065RCP8.5</v>
      </c>
      <c r="C20097" t="s">
        <v>450</v>
      </c>
      <c r="D20097" t="s">
        <v>1</v>
      </c>
      <c r="E20097" s="144" t="s">
        <v>191</v>
      </c>
      <c r="F20097" s="144">
        <v>2065</v>
      </c>
      <c r="G20097" s="147">
        <v>87.207868222986335</v>
      </c>
      <c r="H20097" s="147">
        <v>94.396736000000004</v>
      </c>
      <c r="I20097" s="147">
        <v>102.08986666666668</v>
      </c>
      <c r="J20097" s="147">
        <v>109.66608333333333</v>
      </c>
      <c r="K20097" s="147">
        <v>117.26131199999999</v>
      </c>
    </row>
    <row r="20098" spans="2:11" x14ac:dyDescent="0.2">
      <c r="B20098" s="21" t="str">
        <f t="shared" si="313"/>
        <v>StrathroyWind2070RCP8.5</v>
      </c>
      <c r="C20098" t="s">
        <v>450</v>
      </c>
      <c r="D20098" t="s">
        <v>1</v>
      </c>
      <c r="E20098" s="144" t="s">
        <v>191</v>
      </c>
      <c r="F20098" s="144">
        <v>2070</v>
      </c>
      <c r="G20098" s="147">
        <v>87.882017736370358</v>
      </c>
      <c r="H20098" s="147">
        <v>95.238262000000006</v>
      </c>
      <c r="I20098" s="147">
        <v>103.13846666666667</v>
      </c>
      <c r="J20098" s="147">
        <v>110.89294533333333</v>
      </c>
      <c r="K20098" s="147">
        <v>118.66898399999999</v>
      </c>
    </row>
    <row r="20099" spans="2:11" x14ac:dyDescent="0.2">
      <c r="B20099" s="21" t="str">
        <f t="shared" si="313"/>
        <v>StrathroyWind2075RCP8.5</v>
      </c>
      <c r="C20099" t="s">
        <v>450</v>
      </c>
      <c r="D20099" t="s">
        <v>1</v>
      </c>
      <c r="E20099" s="144" t="s">
        <v>191</v>
      </c>
      <c r="F20099" s="144">
        <v>2075</v>
      </c>
      <c r="G20099" s="147">
        <v>88.189475045821652</v>
      </c>
      <c r="H20099" s="147">
        <v>95.627126000000004</v>
      </c>
      <c r="I20099" s="147">
        <v>103.63173333333334</v>
      </c>
      <c r="J20099" s="147">
        <v>111.47317066666666</v>
      </c>
      <c r="K20099" s="147">
        <v>119.33930399999998</v>
      </c>
    </row>
    <row r="20100" spans="2:11" x14ac:dyDescent="0.2">
      <c r="B20100" s="21" t="str">
        <f t="shared" si="313"/>
        <v>StrathroyWind2080RCP8.5</v>
      </c>
      <c r="C20100" t="s">
        <v>450</v>
      </c>
      <c r="D20100" t="s">
        <v>1</v>
      </c>
      <c r="E20100" s="144" t="s">
        <v>191</v>
      </c>
      <c r="F20100" s="144">
        <v>2080</v>
      </c>
      <c r="G20100" s="147">
        <v>88.496932355272946</v>
      </c>
      <c r="H20100" s="147">
        <v>96.015990000000016</v>
      </c>
      <c r="I20100" s="147">
        <v>104.125</v>
      </c>
      <c r="J20100" s="147">
        <v>112.05339599999999</v>
      </c>
      <c r="K20100" s="147">
        <v>120.00962399999999</v>
      </c>
    </row>
    <row r="20101" spans="2:11" x14ac:dyDescent="0.2">
      <c r="B20101" s="21" t="str">
        <f t="shared" si="313"/>
        <v>StrathroyWind2085RCP8.5</v>
      </c>
      <c r="C20101" t="s">
        <v>450</v>
      </c>
      <c r="D20101" t="s">
        <v>1</v>
      </c>
      <c r="E20101" s="144" t="s">
        <v>191</v>
      </c>
      <c r="F20101" s="144">
        <v>2085</v>
      </c>
      <c r="G20101" s="147">
        <v>88.839648530486997</v>
      </c>
      <c r="H20101" s="147">
        <v>96.448904999999996</v>
      </c>
      <c r="I20101" s="147">
        <v>104.66399999999999</v>
      </c>
      <c r="J20101" s="147">
        <v>112.68255600000001</v>
      </c>
      <c r="K20101" s="147">
        <v>120.73580399999997</v>
      </c>
    </row>
    <row r="20102" spans="2:11" x14ac:dyDescent="0.2">
      <c r="B20102" s="21" t="str">
        <f t="shared" si="313"/>
        <v>StrathroyWind2090RCP8.5</v>
      </c>
      <c r="C20102" t="s">
        <v>450</v>
      </c>
      <c r="D20102" t="s">
        <v>1</v>
      </c>
      <c r="E20102" s="144" t="s">
        <v>191</v>
      </c>
      <c r="F20102" s="144">
        <v>2090</v>
      </c>
      <c r="G20102" s="147">
        <v>89.182364705701048</v>
      </c>
      <c r="H20102" s="147">
        <v>96.881819999999991</v>
      </c>
      <c r="I20102" s="147">
        <v>105.20299999999999</v>
      </c>
      <c r="J20102" s="147">
        <v>113.311716</v>
      </c>
      <c r="K20102" s="147">
        <v>121.46198399999997</v>
      </c>
    </row>
    <row r="20103" spans="2:11" x14ac:dyDescent="0.2">
      <c r="B20103" s="21" t="str">
        <f t="shared" si="313"/>
        <v>StrathroyWind2095RCP8.5</v>
      </c>
      <c r="C20103" t="s">
        <v>450</v>
      </c>
      <c r="D20103" t="s">
        <v>1</v>
      </c>
      <c r="E20103" s="144" t="s">
        <v>191</v>
      </c>
      <c r="F20103" s="144">
        <v>2095</v>
      </c>
      <c r="G20103" s="147">
        <v>89.182364705701048</v>
      </c>
      <c r="H20103" s="147">
        <v>96.881819999999991</v>
      </c>
      <c r="I20103" s="147">
        <v>105.20299999999999</v>
      </c>
      <c r="J20103" s="147">
        <v>113.311716</v>
      </c>
      <c r="K20103" s="147">
        <v>121.46198399999997</v>
      </c>
    </row>
    <row r="20104" spans="2:11" x14ac:dyDescent="0.2">
      <c r="B20104" s="21" t="str">
        <f t="shared" si="313"/>
        <v>StrathroyWind2100RCP8.5</v>
      </c>
      <c r="C20104" t="s">
        <v>450</v>
      </c>
      <c r="D20104" t="s">
        <v>1</v>
      </c>
      <c r="E20104" s="144" t="s">
        <v>191</v>
      </c>
      <c r="F20104" s="144">
        <v>2100</v>
      </c>
      <c r="G20104" s="147">
        <v>89.182364705701048</v>
      </c>
      <c r="H20104" s="147">
        <v>96.881819999999991</v>
      </c>
      <c r="I20104" s="147">
        <v>105.20299999999999</v>
      </c>
      <c r="J20104" s="147">
        <v>113.311716</v>
      </c>
      <c r="K20104" s="147">
        <v>121.46198399999997</v>
      </c>
    </row>
    <row r="20105" spans="2:11" x14ac:dyDescent="0.2">
      <c r="B20105" s="21" t="str">
        <f t="shared" si="313"/>
        <v>Sturgeon FallsIce Accretion2023RCP4.5</v>
      </c>
      <c r="C20105" t="s">
        <v>451</v>
      </c>
      <c r="D20105" t="s">
        <v>486</v>
      </c>
      <c r="E20105" s="144" t="s">
        <v>193</v>
      </c>
      <c r="F20105" s="144">
        <v>2023</v>
      </c>
      <c r="G20105" s="147">
        <v>16.404572181547714</v>
      </c>
      <c r="H20105" s="147">
        <v>19.605429999999998</v>
      </c>
      <c r="I20105" s="147">
        <v>23.666999999999998</v>
      </c>
      <c r="J20105" s="147">
        <v>26.743709999999997</v>
      </c>
      <c r="K20105" s="147">
        <v>29.849400000000003</v>
      </c>
    </row>
    <row r="20106" spans="2:11" x14ac:dyDescent="0.2">
      <c r="B20106" s="21" t="str">
        <f t="shared" si="313"/>
        <v>Sturgeon FallsIce Accretion2025RCP4.5</v>
      </c>
      <c r="C20106" t="s">
        <v>451</v>
      </c>
      <c r="D20106" t="s">
        <v>486</v>
      </c>
      <c r="E20106" s="144" t="s">
        <v>193</v>
      </c>
      <c r="F20106" s="144">
        <v>2025</v>
      </c>
      <c r="G20106" s="147">
        <v>16.508601175869725</v>
      </c>
      <c r="H20106" s="147">
        <v>19.735878333333332</v>
      </c>
      <c r="I20106" s="147">
        <v>23.835666666666665</v>
      </c>
      <c r="J20106" s="147">
        <v>26.942966666666663</v>
      </c>
      <c r="K20106" s="147">
        <v>30.071580000000004</v>
      </c>
    </row>
    <row r="20107" spans="2:11" x14ac:dyDescent="0.2">
      <c r="B20107" s="21" t="str">
        <f t="shared" si="313"/>
        <v>Sturgeon FallsIce Accretion2030RCP4.5</v>
      </c>
      <c r="C20107" t="s">
        <v>451</v>
      </c>
      <c r="D20107" t="s">
        <v>486</v>
      </c>
      <c r="E20107" s="144" t="s">
        <v>193</v>
      </c>
      <c r="F20107" s="144">
        <v>2030</v>
      </c>
      <c r="G20107" s="147">
        <v>16.612630170191736</v>
      </c>
      <c r="H20107" s="147">
        <v>19.866326666666666</v>
      </c>
      <c r="I20107" s="147">
        <v>24.004333333333332</v>
      </c>
      <c r="J20107" s="147">
        <v>27.14222333333333</v>
      </c>
      <c r="K20107" s="147">
        <v>30.293760000000002</v>
      </c>
    </row>
    <row r="20108" spans="2:11" x14ac:dyDescent="0.2">
      <c r="B20108" s="21" t="str">
        <f t="shared" ref="B20108:B20171" si="314">C20108&amp;D20108&amp;F20108&amp;E20108</f>
        <v>Sturgeon FallsIce Accretion2035RCP4.5</v>
      </c>
      <c r="C20108" t="s">
        <v>451</v>
      </c>
      <c r="D20108" t="s">
        <v>486</v>
      </c>
      <c r="E20108" s="144" t="s">
        <v>193</v>
      </c>
      <c r="F20108" s="144">
        <v>2035</v>
      </c>
      <c r="G20108" s="147">
        <v>16.716659164513743</v>
      </c>
      <c r="H20108" s="147">
        <v>19.996775</v>
      </c>
      <c r="I20108" s="147">
        <v>24.172999999999998</v>
      </c>
      <c r="J20108" s="147">
        <v>27.341479999999997</v>
      </c>
      <c r="K20108" s="147">
        <v>30.515940000000001</v>
      </c>
    </row>
    <row r="20109" spans="2:11" x14ac:dyDescent="0.2">
      <c r="B20109" s="21" t="str">
        <f t="shared" si="314"/>
        <v>Sturgeon FallsIce Accretion2040RCP4.5</v>
      </c>
      <c r="C20109" t="s">
        <v>451</v>
      </c>
      <c r="D20109" t="s">
        <v>486</v>
      </c>
      <c r="E20109" s="144" t="s">
        <v>193</v>
      </c>
      <c r="F20109" s="144">
        <v>2040</v>
      </c>
      <c r="G20109" s="147">
        <v>16.820688158835754</v>
      </c>
      <c r="H20109" s="147">
        <v>20.127223333333333</v>
      </c>
      <c r="I20109" s="147">
        <v>24.341666666666665</v>
      </c>
      <c r="J20109" s="147">
        <v>27.540736666666664</v>
      </c>
      <c r="K20109" s="147">
        <v>30.738120000000002</v>
      </c>
    </row>
    <row r="20110" spans="2:11" x14ac:dyDescent="0.2">
      <c r="B20110" s="21" t="str">
        <f t="shared" si="314"/>
        <v>Sturgeon FallsIce Accretion2045RCP4.5</v>
      </c>
      <c r="C20110" t="s">
        <v>451</v>
      </c>
      <c r="D20110" t="s">
        <v>486</v>
      </c>
      <c r="E20110" s="144" t="s">
        <v>193</v>
      </c>
      <c r="F20110" s="144">
        <v>2045</v>
      </c>
      <c r="G20110" s="147">
        <v>16.924717153157765</v>
      </c>
      <c r="H20110" s="147">
        <v>20.257671666666667</v>
      </c>
      <c r="I20110" s="147">
        <v>24.510333333333332</v>
      </c>
      <c r="J20110" s="147">
        <v>27.739993333333331</v>
      </c>
      <c r="K20110" s="147">
        <v>30.960300000000004</v>
      </c>
    </row>
    <row r="20111" spans="2:11" x14ac:dyDescent="0.2">
      <c r="B20111" s="21" t="str">
        <f t="shared" si="314"/>
        <v>Sturgeon FallsIce Accretion2050RCP4.5</v>
      </c>
      <c r="C20111" t="s">
        <v>451</v>
      </c>
      <c r="D20111" t="s">
        <v>486</v>
      </c>
      <c r="E20111" s="144" t="s">
        <v>193</v>
      </c>
      <c r="F20111" s="144">
        <v>2050</v>
      </c>
      <c r="G20111" s="147">
        <v>17.159982724932156</v>
      </c>
      <c r="H20111" s="147">
        <v>20.575202000000001</v>
      </c>
      <c r="I20111" s="147">
        <v>24.931999999999999</v>
      </c>
      <c r="J20111" s="147">
        <v>28.240733999999996</v>
      </c>
      <c r="K20111" s="147">
        <v>31.541831999999999</v>
      </c>
    </row>
    <row r="20112" spans="2:11" x14ac:dyDescent="0.2">
      <c r="B20112" s="21" t="str">
        <f t="shared" si="314"/>
        <v>Sturgeon FallsIce Accretion2055RCP4.5</v>
      </c>
      <c r="C20112" t="s">
        <v>451</v>
      </c>
      <c r="D20112" t="s">
        <v>486</v>
      </c>
      <c r="E20112" s="144" t="s">
        <v>193</v>
      </c>
      <c r="F20112" s="144">
        <v>2055</v>
      </c>
      <c r="G20112" s="147">
        <v>17.291219302384537</v>
      </c>
      <c r="H20112" s="147">
        <v>20.762284000000001</v>
      </c>
      <c r="I20112" s="147">
        <v>25.184999999999999</v>
      </c>
      <c r="J20112" s="147">
        <v>28.542217999999998</v>
      </c>
      <c r="K20112" s="147">
        <v>31.901184000000001</v>
      </c>
    </row>
    <row r="20113" spans="2:11" x14ac:dyDescent="0.2">
      <c r="B20113" s="21" t="str">
        <f t="shared" si="314"/>
        <v>Sturgeon FallsIce Accretion2060RCP4.5</v>
      </c>
      <c r="C20113" t="s">
        <v>451</v>
      </c>
      <c r="D20113" t="s">
        <v>486</v>
      </c>
      <c r="E20113" s="144" t="s">
        <v>193</v>
      </c>
      <c r="F20113" s="144">
        <v>2060</v>
      </c>
      <c r="G20113" s="147">
        <v>17.422455879836921</v>
      </c>
      <c r="H20113" s="147">
        <v>20.949365999999998</v>
      </c>
      <c r="I20113" s="147">
        <v>25.438000000000002</v>
      </c>
      <c r="J20113" s="147">
        <v>28.843701999999997</v>
      </c>
      <c r="K20113" s="147">
        <v>32.260536000000002</v>
      </c>
    </row>
    <row r="20114" spans="2:11" x14ac:dyDescent="0.2">
      <c r="B20114" s="21" t="str">
        <f t="shared" si="314"/>
        <v>Sturgeon FallsIce Accretion2065RCP4.5</v>
      </c>
      <c r="C20114" t="s">
        <v>451</v>
      </c>
      <c r="D20114" t="s">
        <v>486</v>
      </c>
      <c r="E20114" s="144" t="s">
        <v>193</v>
      </c>
      <c r="F20114" s="144">
        <v>2065</v>
      </c>
      <c r="G20114" s="147">
        <v>17.553692457289301</v>
      </c>
      <c r="H20114" s="147">
        <v>21.136447999999998</v>
      </c>
      <c r="I20114" s="147">
        <v>25.691000000000003</v>
      </c>
      <c r="J20114" s="147">
        <v>29.145185999999999</v>
      </c>
      <c r="K20114" s="147">
        <v>32.619887999999996</v>
      </c>
    </row>
    <row r="20115" spans="2:11" x14ac:dyDescent="0.2">
      <c r="B20115" s="21" t="str">
        <f t="shared" si="314"/>
        <v>Sturgeon FallsIce Accretion2070RCP4.5</v>
      </c>
      <c r="C20115" t="s">
        <v>451</v>
      </c>
      <c r="D20115" t="s">
        <v>486</v>
      </c>
      <c r="E20115" s="144" t="s">
        <v>193</v>
      </c>
      <c r="F20115" s="144">
        <v>2070</v>
      </c>
      <c r="G20115" s="147">
        <v>17.684929034741682</v>
      </c>
      <c r="H20115" s="147">
        <v>21.323529999999998</v>
      </c>
      <c r="I20115" s="147">
        <v>25.944000000000003</v>
      </c>
      <c r="J20115" s="147">
        <v>29.446669999999997</v>
      </c>
      <c r="K20115" s="147">
        <v>32.979239999999997</v>
      </c>
    </row>
    <row r="20116" spans="2:11" x14ac:dyDescent="0.2">
      <c r="B20116" s="21" t="str">
        <f t="shared" si="314"/>
        <v>Sturgeon FallsIce Accretion2075RCP4.5</v>
      </c>
      <c r="C20116" t="s">
        <v>451</v>
      </c>
      <c r="D20116" t="s">
        <v>486</v>
      </c>
      <c r="E20116" s="144" t="s">
        <v>193</v>
      </c>
      <c r="F20116" s="144">
        <v>2075</v>
      </c>
      <c r="G20116" s="147">
        <v>17.620911192081984</v>
      </c>
      <c r="H20116" s="147">
        <v>21.259896666666666</v>
      </c>
      <c r="I20116" s="147">
        <v>25.882666666666669</v>
      </c>
      <c r="J20116" s="147">
        <v>29.386026666666666</v>
      </c>
      <c r="K20116" s="147">
        <v>32.916449999999998</v>
      </c>
    </row>
    <row r="20117" spans="2:11" x14ac:dyDescent="0.2">
      <c r="B20117" s="21" t="str">
        <f t="shared" si="314"/>
        <v>Sturgeon FallsIce Accretion2080RCP4.5</v>
      </c>
      <c r="C20117" t="s">
        <v>451</v>
      </c>
      <c r="D20117" t="s">
        <v>486</v>
      </c>
      <c r="E20117" s="144" t="s">
        <v>193</v>
      </c>
      <c r="F20117" s="144">
        <v>2080</v>
      </c>
      <c r="G20117" s="147">
        <v>17.556893349422285</v>
      </c>
      <c r="H20117" s="147">
        <v>21.196263333333331</v>
      </c>
      <c r="I20117" s="147">
        <v>25.821333333333335</v>
      </c>
      <c r="J20117" s="147">
        <v>29.325383333333331</v>
      </c>
      <c r="K20117" s="147">
        <v>32.853659999999998</v>
      </c>
    </row>
    <row r="20118" spans="2:11" x14ac:dyDescent="0.2">
      <c r="B20118" s="21" t="str">
        <f t="shared" si="314"/>
        <v>Sturgeon FallsIce Accretion2085RCP4.5</v>
      </c>
      <c r="C20118" t="s">
        <v>451</v>
      </c>
      <c r="D20118" t="s">
        <v>486</v>
      </c>
      <c r="E20118" s="144" t="s">
        <v>193</v>
      </c>
      <c r="F20118" s="144">
        <v>2085</v>
      </c>
      <c r="G20118" s="147">
        <v>17.492875506762587</v>
      </c>
      <c r="H20118" s="147">
        <v>21.132629999999999</v>
      </c>
      <c r="I20118" s="147">
        <v>25.76</v>
      </c>
      <c r="J20118" s="147">
        <v>29.264739999999996</v>
      </c>
      <c r="K20118" s="147">
        <v>32.790869999999998</v>
      </c>
    </row>
    <row r="20119" spans="2:11" x14ac:dyDescent="0.2">
      <c r="B20119" s="21" t="str">
        <f t="shared" si="314"/>
        <v>Sturgeon FallsIce Accretion2090RCP4.5</v>
      </c>
      <c r="C20119" t="s">
        <v>451</v>
      </c>
      <c r="D20119" t="s">
        <v>486</v>
      </c>
      <c r="E20119" s="144" t="s">
        <v>193</v>
      </c>
      <c r="F20119" s="144">
        <v>2090</v>
      </c>
      <c r="G20119" s="147">
        <v>17.428857664102889</v>
      </c>
      <c r="H20119" s="147">
        <v>21.068996666666667</v>
      </c>
      <c r="I20119" s="147">
        <v>25.698666666666668</v>
      </c>
      <c r="J20119" s="147">
        <v>29.204096666666665</v>
      </c>
      <c r="K20119" s="147">
        <v>32.728079999999999</v>
      </c>
    </row>
    <row r="20120" spans="2:11" x14ac:dyDescent="0.2">
      <c r="B20120" s="21" t="str">
        <f t="shared" si="314"/>
        <v>Sturgeon FallsIce Accretion2095RCP4.5</v>
      </c>
      <c r="C20120" t="s">
        <v>451</v>
      </c>
      <c r="D20120" t="s">
        <v>486</v>
      </c>
      <c r="E20120" s="144" t="s">
        <v>193</v>
      </c>
      <c r="F20120" s="144">
        <v>2095</v>
      </c>
      <c r="G20120" s="147">
        <v>17.364839821443191</v>
      </c>
      <c r="H20120" s="147">
        <v>21.005363333333332</v>
      </c>
      <c r="I20120" s="147">
        <v>25.637333333333334</v>
      </c>
      <c r="J20120" s="147">
        <v>29.143453333333333</v>
      </c>
      <c r="K20120" s="147">
        <v>32.665289999999999</v>
      </c>
    </row>
    <row r="20121" spans="2:11" x14ac:dyDescent="0.2">
      <c r="B20121" s="21" t="str">
        <f t="shared" si="314"/>
        <v>Sturgeon FallsIce Accretion2100RCP4.5</v>
      </c>
      <c r="C20121" t="s">
        <v>451</v>
      </c>
      <c r="D20121" t="s">
        <v>486</v>
      </c>
      <c r="E20121" s="144" t="s">
        <v>193</v>
      </c>
      <c r="F20121" s="144">
        <v>2100</v>
      </c>
      <c r="G20121" s="147">
        <v>17.300821978783492</v>
      </c>
      <c r="H20121" s="147">
        <v>20.94173</v>
      </c>
      <c r="I20121" s="147">
        <v>25.576000000000001</v>
      </c>
      <c r="J20121" s="147">
        <v>29.082809999999998</v>
      </c>
      <c r="K20121" s="147">
        <v>32.602499999999999</v>
      </c>
    </row>
    <row r="20122" spans="2:11" x14ac:dyDescent="0.2">
      <c r="B20122" s="21" t="str">
        <f t="shared" si="314"/>
        <v>Sturgeon FallsIce Accretion2023RCP6.0</v>
      </c>
      <c r="C20122" t="s">
        <v>451</v>
      </c>
      <c r="D20122" t="s">
        <v>486</v>
      </c>
      <c r="E20122" s="144" t="s">
        <v>192</v>
      </c>
      <c r="F20122" s="144">
        <v>2023</v>
      </c>
      <c r="G20122" s="147">
        <v>16.404572181547714</v>
      </c>
      <c r="H20122" s="147">
        <v>19.605429999999998</v>
      </c>
      <c r="I20122" s="147">
        <v>23.666999999999998</v>
      </c>
      <c r="J20122" s="147">
        <v>26.743709999999997</v>
      </c>
      <c r="K20122" s="147">
        <v>29.849400000000003</v>
      </c>
    </row>
    <row r="20123" spans="2:11" x14ac:dyDescent="0.2">
      <c r="B20123" s="21" t="str">
        <f t="shared" si="314"/>
        <v>Sturgeon FallsIce Accretion2025RCP6.0</v>
      </c>
      <c r="C20123" t="s">
        <v>451</v>
      </c>
      <c r="D20123" t="s">
        <v>486</v>
      </c>
      <c r="E20123" s="144" t="s">
        <v>192</v>
      </c>
      <c r="F20123" s="144">
        <v>2025</v>
      </c>
      <c r="G20123" s="147">
        <v>16.508601175869725</v>
      </c>
      <c r="H20123" s="147">
        <v>19.735878333333332</v>
      </c>
      <c r="I20123" s="147">
        <v>23.835666666666665</v>
      </c>
      <c r="J20123" s="147">
        <v>26.942966666666663</v>
      </c>
      <c r="K20123" s="147">
        <v>30.071580000000004</v>
      </c>
    </row>
    <row r="20124" spans="2:11" x14ac:dyDescent="0.2">
      <c r="B20124" s="21" t="str">
        <f t="shared" si="314"/>
        <v>Sturgeon FallsIce Accretion2030RCP6.0</v>
      </c>
      <c r="C20124" t="s">
        <v>451</v>
      </c>
      <c r="D20124" t="s">
        <v>486</v>
      </c>
      <c r="E20124" s="144" t="s">
        <v>192</v>
      </c>
      <c r="F20124" s="144">
        <v>2030</v>
      </c>
      <c r="G20124" s="147">
        <v>16.612630170191736</v>
      </c>
      <c r="H20124" s="147">
        <v>19.866326666666666</v>
      </c>
      <c r="I20124" s="147">
        <v>24.004333333333332</v>
      </c>
      <c r="J20124" s="147">
        <v>27.14222333333333</v>
      </c>
      <c r="K20124" s="147">
        <v>30.293760000000002</v>
      </c>
    </row>
    <row r="20125" spans="2:11" x14ac:dyDescent="0.2">
      <c r="B20125" s="21" t="str">
        <f t="shared" si="314"/>
        <v>Sturgeon FallsIce Accretion2035RCP6.0</v>
      </c>
      <c r="C20125" t="s">
        <v>451</v>
      </c>
      <c r="D20125" t="s">
        <v>486</v>
      </c>
      <c r="E20125" s="144" t="s">
        <v>192</v>
      </c>
      <c r="F20125" s="144">
        <v>2035</v>
      </c>
      <c r="G20125" s="147">
        <v>16.716659164513743</v>
      </c>
      <c r="H20125" s="147">
        <v>19.996775</v>
      </c>
      <c r="I20125" s="147">
        <v>24.172999999999998</v>
      </c>
      <c r="J20125" s="147">
        <v>27.341479999999997</v>
      </c>
      <c r="K20125" s="147">
        <v>30.515940000000001</v>
      </c>
    </row>
    <row r="20126" spans="2:11" x14ac:dyDescent="0.2">
      <c r="B20126" s="21" t="str">
        <f t="shared" si="314"/>
        <v>Sturgeon FallsIce Accretion2040RCP6.0</v>
      </c>
      <c r="C20126" t="s">
        <v>451</v>
      </c>
      <c r="D20126" t="s">
        <v>486</v>
      </c>
      <c r="E20126" s="144" t="s">
        <v>192</v>
      </c>
      <c r="F20126" s="144">
        <v>2040</v>
      </c>
      <c r="G20126" s="147">
        <v>16.820688158835754</v>
      </c>
      <c r="H20126" s="147">
        <v>20.127223333333333</v>
      </c>
      <c r="I20126" s="147">
        <v>24.341666666666665</v>
      </c>
      <c r="J20126" s="147">
        <v>27.540736666666664</v>
      </c>
      <c r="K20126" s="147">
        <v>30.738120000000002</v>
      </c>
    </row>
    <row r="20127" spans="2:11" x14ac:dyDescent="0.2">
      <c r="B20127" s="21" t="str">
        <f t="shared" si="314"/>
        <v>Sturgeon FallsIce Accretion2045RCP6.0</v>
      </c>
      <c r="C20127" t="s">
        <v>451</v>
      </c>
      <c r="D20127" t="s">
        <v>486</v>
      </c>
      <c r="E20127" s="144" t="s">
        <v>192</v>
      </c>
      <c r="F20127" s="144">
        <v>2045</v>
      </c>
      <c r="G20127" s="147">
        <v>16.924717153157765</v>
      </c>
      <c r="H20127" s="147">
        <v>20.257671666666667</v>
      </c>
      <c r="I20127" s="147">
        <v>24.510333333333332</v>
      </c>
      <c r="J20127" s="147">
        <v>27.739993333333331</v>
      </c>
      <c r="K20127" s="147">
        <v>30.960300000000004</v>
      </c>
    </row>
    <row r="20128" spans="2:11" x14ac:dyDescent="0.2">
      <c r="B20128" s="21" t="str">
        <f t="shared" si="314"/>
        <v>Sturgeon FallsIce Accretion2050RCP6.0</v>
      </c>
      <c r="C20128" t="s">
        <v>451</v>
      </c>
      <c r="D20128" t="s">
        <v>486</v>
      </c>
      <c r="E20128" s="144" t="s">
        <v>192</v>
      </c>
      <c r="F20128" s="144">
        <v>2050</v>
      </c>
      <c r="G20128" s="147">
        <v>17.159982724932156</v>
      </c>
      <c r="H20128" s="147">
        <v>20.575202000000001</v>
      </c>
      <c r="I20128" s="147">
        <v>24.931999999999999</v>
      </c>
      <c r="J20128" s="147">
        <v>28.240733999999996</v>
      </c>
      <c r="K20128" s="147">
        <v>31.541831999999999</v>
      </c>
    </row>
    <row r="20129" spans="2:11" x14ac:dyDescent="0.2">
      <c r="B20129" s="21" t="str">
        <f t="shared" si="314"/>
        <v>Sturgeon FallsIce Accretion2055RCP6.0</v>
      </c>
      <c r="C20129" t="s">
        <v>451</v>
      </c>
      <c r="D20129" t="s">
        <v>486</v>
      </c>
      <c r="E20129" s="144" t="s">
        <v>192</v>
      </c>
      <c r="F20129" s="144">
        <v>2055</v>
      </c>
      <c r="G20129" s="147">
        <v>17.291219302384537</v>
      </c>
      <c r="H20129" s="147">
        <v>20.762284000000001</v>
      </c>
      <c r="I20129" s="147">
        <v>25.184999999999999</v>
      </c>
      <c r="J20129" s="147">
        <v>28.542217999999998</v>
      </c>
      <c r="K20129" s="147">
        <v>31.901184000000001</v>
      </c>
    </row>
    <row r="20130" spans="2:11" x14ac:dyDescent="0.2">
      <c r="B20130" s="21" t="str">
        <f t="shared" si="314"/>
        <v>Sturgeon FallsIce Accretion2060RCP6.0</v>
      </c>
      <c r="C20130" t="s">
        <v>451</v>
      </c>
      <c r="D20130" t="s">
        <v>486</v>
      </c>
      <c r="E20130" s="144" t="s">
        <v>192</v>
      </c>
      <c r="F20130" s="144">
        <v>2060</v>
      </c>
      <c r="G20130" s="147">
        <v>17.422455879836921</v>
      </c>
      <c r="H20130" s="147">
        <v>20.949365999999998</v>
      </c>
      <c r="I20130" s="147">
        <v>25.438000000000002</v>
      </c>
      <c r="J20130" s="147">
        <v>28.843701999999997</v>
      </c>
      <c r="K20130" s="147">
        <v>32.260536000000002</v>
      </c>
    </row>
    <row r="20131" spans="2:11" x14ac:dyDescent="0.2">
      <c r="B20131" s="21" t="str">
        <f t="shared" si="314"/>
        <v>Sturgeon FallsIce Accretion2065RCP6.0</v>
      </c>
      <c r="C20131" t="s">
        <v>451</v>
      </c>
      <c r="D20131" t="s">
        <v>486</v>
      </c>
      <c r="E20131" s="144" t="s">
        <v>192</v>
      </c>
      <c r="F20131" s="144">
        <v>2065</v>
      </c>
      <c r="G20131" s="147">
        <v>17.553692457289301</v>
      </c>
      <c r="H20131" s="147">
        <v>21.136447999999998</v>
      </c>
      <c r="I20131" s="147">
        <v>25.691000000000003</v>
      </c>
      <c r="J20131" s="147">
        <v>29.145185999999999</v>
      </c>
      <c r="K20131" s="147">
        <v>32.619887999999996</v>
      </c>
    </row>
    <row r="20132" spans="2:11" x14ac:dyDescent="0.2">
      <c r="B20132" s="21" t="str">
        <f t="shared" si="314"/>
        <v>Sturgeon FallsIce Accretion2070RCP6.0</v>
      </c>
      <c r="C20132" t="s">
        <v>451</v>
      </c>
      <c r="D20132" t="s">
        <v>486</v>
      </c>
      <c r="E20132" s="144" t="s">
        <v>192</v>
      </c>
      <c r="F20132" s="144">
        <v>2070</v>
      </c>
      <c r="G20132" s="147">
        <v>17.684929034741682</v>
      </c>
      <c r="H20132" s="147">
        <v>21.323529999999998</v>
      </c>
      <c r="I20132" s="147">
        <v>25.944000000000003</v>
      </c>
      <c r="J20132" s="147">
        <v>29.446669999999997</v>
      </c>
      <c r="K20132" s="147">
        <v>32.979239999999997</v>
      </c>
    </row>
    <row r="20133" spans="2:11" x14ac:dyDescent="0.2">
      <c r="B20133" s="21" t="str">
        <f t="shared" si="314"/>
        <v>Sturgeon FallsIce Accretion2075RCP6.0</v>
      </c>
      <c r="C20133" t="s">
        <v>451</v>
      </c>
      <c r="D20133" t="s">
        <v>486</v>
      </c>
      <c r="E20133" s="144" t="s">
        <v>192</v>
      </c>
      <c r="F20133" s="144">
        <v>2075</v>
      </c>
      <c r="G20133" s="147">
        <v>17.588902270752136</v>
      </c>
      <c r="H20133" s="147">
        <v>21.228079999999999</v>
      </c>
      <c r="I20133" s="147">
        <v>25.852000000000004</v>
      </c>
      <c r="J20133" s="147">
        <v>29.355704999999997</v>
      </c>
      <c r="K20133" s="147">
        <v>32.885054999999994</v>
      </c>
    </row>
    <row r="20134" spans="2:11" x14ac:dyDescent="0.2">
      <c r="B20134" s="21" t="str">
        <f t="shared" si="314"/>
        <v>Sturgeon FallsIce Accretion2080RCP6.0</v>
      </c>
      <c r="C20134" t="s">
        <v>451</v>
      </c>
      <c r="D20134" t="s">
        <v>486</v>
      </c>
      <c r="E20134" s="144" t="s">
        <v>192</v>
      </c>
      <c r="F20134" s="144">
        <v>2080</v>
      </c>
      <c r="G20134" s="147">
        <v>17.492875506762587</v>
      </c>
      <c r="H20134" s="147">
        <v>21.132629999999999</v>
      </c>
      <c r="I20134" s="147">
        <v>25.76</v>
      </c>
      <c r="J20134" s="147">
        <v>29.264739999999996</v>
      </c>
      <c r="K20134" s="147">
        <v>32.790869999999998</v>
      </c>
    </row>
    <row r="20135" spans="2:11" x14ac:dyDescent="0.2">
      <c r="B20135" s="21" t="str">
        <f t="shared" si="314"/>
        <v>Sturgeon FallsIce Accretion2085RCP6.0</v>
      </c>
      <c r="C20135" t="s">
        <v>451</v>
      </c>
      <c r="D20135" t="s">
        <v>486</v>
      </c>
      <c r="E20135" s="144" t="s">
        <v>192</v>
      </c>
      <c r="F20135" s="144">
        <v>2085</v>
      </c>
      <c r="G20135" s="147">
        <v>17.396848742773038</v>
      </c>
      <c r="H20135" s="147">
        <v>21.037179999999999</v>
      </c>
      <c r="I20135" s="147">
        <v>25.667999999999999</v>
      </c>
      <c r="J20135" s="147">
        <v>29.173774999999999</v>
      </c>
      <c r="K20135" s="147">
        <v>32.696685000000002</v>
      </c>
    </row>
    <row r="20136" spans="2:11" x14ac:dyDescent="0.2">
      <c r="B20136" s="21" t="str">
        <f t="shared" si="314"/>
        <v>Sturgeon FallsIce Accretion2090RCP6.0</v>
      </c>
      <c r="C20136" t="s">
        <v>451</v>
      </c>
      <c r="D20136" t="s">
        <v>486</v>
      </c>
      <c r="E20136" s="144" t="s">
        <v>192</v>
      </c>
      <c r="F20136" s="144">
        <v>2090</v>
      </c>
      <c r="G20136" s="147">
        <v>17.279482697896928</v>
      </c>
      <c r="H20136" s="147">
        <v>20.935366666666667</v>
      </c>
      <c r="I20136" s="147">
        <v>25.583666666666666</v>
      </c>
      <c r="J20136" s="147">
        <v>29.108799999999999</v>
      </c>
      <c r="K20136" s="147">
        <v>32.64114</v>
      </c>
    </row>
    <row r="20137" spans="2:11" x14ac:dyDescent="0.2">
      <c r="B20137" s="21" t="str">
        <f t="shared" si="314"/>
        <v>Sturgeon FallsIce Accretion2095RCP6.0</v>
      </c>
      <c r="C20137" t="s">
        <v>451</v>
      </c>
      <c r="D20137" t="s">
        <v>486</v>
      </c>
      <c r="E20137" s="144" t="s">
        <v>192</v>
      </c>
      <c r="F20137" s="144">
        <v>2095</v>
      </c>
      <c r="G20137" s="147">
        <v>17.258143417010359</v>
      </c>
      <c r="H20137" s="147">
        <v>20.929003333333334</v>
      </c>
      <c r="I20137" s="147">
        <v>25.591333333333335</v>
      </c>
      <c r="J20137" s="147">
        <v>29.134789999999995</v>
      </c>
      <c r="K20137" s="147">
        <v>32.679780000000001</v>
      </c>
    </row>
    <row r="20138" spans="2:11" x14ac:dyDescent="0.2">
      <c r="B20138" s="21" t="str">
        <f t="shared" si="314"/>
        <v>Sturgeon FallsIce Accretion2100RCP6.0</v>
      </c>
      <c r="C20138" t="s">
        <v>451</v>
      </c>
      <c r="D20138" t="s">
        <v>486</v>
      </c>
      <c r="E20138" s="144" t="s">
        <v>192</v>
      </c>
      <c r="F20138" s="144">
        <v>2100</v>
      </c>
      <c r="G20138" s="147">
        <v>17.236804136123794</v>
      </c>
      <c r="H20138" s="147">
        <v>20.922640000000001</v>
      </c>
      <c r="I20138" s="147">
        <v>25.599</v>
      </c>
      <c r="J20138" s="147">
        <v>29.160779999999995</v>
      </c>
      <c r="K20138" s="147">
        <v>32.718420000000002</v>
      </c>
    </row>
    <row r="20139" spans="2:11" x14ac:dyDescent="0.2">
      <c r="B20139" s="21" t="str">
        <f t="shared" si="314"/>
        <v>Sturgeon FallsIce Accretion2023RCP8.5</v>
      </c>
      <c r="C20139" t="s">
        <v>451</v>
      </c>
      <c r="D20139" t="s">
        <v>486</v>
      </c>
      <c r="E20139" s="144" t="s">
        <v>191</v>
      </c>
      <c r="F20139" s="144">
        <v>2023</v>
      </c>
      <c r="G20139" s="147">
        <v>16.404572181547714</v>
      </c>
      <c r="H20139" s="147">
        <v>19.605429999999998</v>
      </c>
      <c r="I20139" s="147">
        <v>23.666999999999998</v>
      </c>
      <c r="J20139" s="147">
        <v>26.743709999999997</v>
      </c>
      <c r="K20139" s="147">
        <v>29.849400000000003</v>
      </c>
    </row>
    <row r="20140" spans="2:11" x14ac:dyDescent="0.2">
      <c r="B20140" s="21" t="str">
        <f t="shared" si="314"/>
        <v>Sturgeon FallsIce Accretion2025RCP8.5</v>
      </c>
      <c r="C20140" t="s">
        <v>451</v>
      </c>
      <c r="D20140" t="s">
        <v>486</v>
      </c>
      <c r="E20140" s="144" t="s">
        <v>191</v>
      </c>
      <c r="F20140" s="144">
        <v>2025</v>
      </c>
      <c r="G20140" s="147">
        <v>16.612630170191736</v>
      </c>
      <c r="H20140" s="147">
        <v>19.866326666666666</v>
      </c>
      <c r="I20140" s="147">
        <v>24.004333333333332</v>
      </c>
      <c r="J20140" s="147">
        <v>27.14222333333333</v>
      </c>
      <c r="K20140" s="147">
        <v>30.293760000000002</v>
      </c>
    </row>
    <row r="20141" spans="2:11" x14ac:dyDescent="0.2">
      <c r="B20141" s="21" t="str">
        <f t="shared" si="314"/>
        <v>Sturgeon FallsIce Accretion2030RCP8.5</v>
      </c>
      <c r="C20141" t="s">
        <v>451</v>
      </c>
      <c r="D20141" t="s">
        <v>486</v>
      </c>
      <c r="E20141" s="144" t="s">
        <v>191</v>
      </c>
      <c r="F20141" s="144">
        <v>2030</v>
      </c>
      <c r="G20141" s="147">
        <v>16.820688158835754</v>
      </c>
      <c r="H20141" s="147">
        <v>20.127223333333333</v>
      </c>
      <c r="I20141" s="147">
        <v>24.341666666666665</v>
      </c>
      <c r="J20141" s="147">
        <v>27.540736666666664</v>
      </c>
      <c r="K20141" s="147">
        <v>30.738120000000002</v>
      </c>
    </row>
    <row r="20142" spans="2:11" x14ac:dyDescent="0.2">
      <c r="B20142" s="21" t="str">
        <f t="shared" si="314"/>
        <v>Sturgeon FallsIce Accretion2035RCP8.5</v>
      </c>
      <c r="C20142" t="s">
        <v>451</v>
      </c>
      <c r="D20142" t="s">
        <v>486</v>
      </c>
      <c r="E20142" s="144" t="s">
        <v>191</v>
      </c>
      <c r="F20142" s="144">
        <v>2035</v>
      </c>
      <c r="G20142" s="147">
        <v>17.028746147479776</v>
      </c>
      <c r="H20142" s="147">
        <v>20.388120000000001</v>
      </c>
      <c r="I20142" s="147">
        <v>24.678999999999998</v>
      </c>
      <c r="J20142" s="147">
        <v>27.939249999999998</v>
      </c>
      <c r="K20142" s="147">
        <v>31.182480000000002</v>
      </c>
    </row>
    <row r="20143" spans="2:11" x14ac:dyDescent="0.2">
      <c r="B20143" s="21" t="str">
        <f t="shared" si="314"/>
        <v>Sturgeon FallsIce Accretion2040RCP8.5</v>
      </c>
      <c r="C20143" t="s">
        <v>451</v>
      </c>
      <c r="D20143" t="s">
        <v>486</v>
      </c>
      <c r="E20143" s="144" t="s">
        <v>191</v>
      </c>
      <c r="F20143" s="144">
        <v>2040</v>
      </c>
      <c r="G20143" s="147">
        <v>17.247473776567077</v>
      </c>
      <c r="H20143" s="147">
        <v>20.699923333333334</v>
      </c>
      <c r="I20143" s="147">
        <v>25.100666666666665</v>
      </c>
      <c r="J20143" s="147">
        <v>28.441723333333332</v>
      </c>
      <c r="K20143" s="147">
        <v>31.781400000000001</v>
      </c>
    </row>
    <row r="20144" spans="2:11" x14ac:dyDescent="0.2">
      <c r="B20144" s="21" t="str">
        <f t="shared" si="314"/>
        <v>Sturgeon FallsIce Accretion2045RCP8.5</v>
      </c>
      <c r="C20144" t="s">
        <v>451</v>
      </c>
      <c r="D20144" t="s">
        <v>486</v>
      </c>
      <c r="E20144" s="144" t="s">
        <v>191</v>
      </c>
      <c r="F20144" s="144">
        <v>2045</v>
      </c>
      <c r="G20144" s="147">
        <v>17.466201405654381</v>
      </c>
      <c r="H20144" s="147">
        <v>21.011726666666664</v>
      </c>
      <c r="I20144" s="147">
        <v>25.522333333333336</v>
      </c>
      <c r="J20144" s="147">
        <v>28.944196666666663</v>
      </c>
      <c r="K20144" s="147">
        <v>32.380319999999998</v>
      </c>
    </row>
    <row r="20145" spans="2:11" x14ac:dyDescent="0.2">
      <c r="B20145" s="21" t="str">
        <f t="shared" si="314"/>
        <v>Sturgeon FallsIce Accretion2050RCP8.5</v>
      </c>
      <c r="C20145" t="s">
        <v>451</v>
      </c>
      <c r="D20145" t="s">
        <v>486</v>
      </c>
      <c r="E20145" s="144" t="s">
        <v>191</v>
      </c>
      <c r="F20145" s="144">
        <v>2050</v>
      </c>
      <c r="G20145" s="147">
        <v>17.556893349422285</v>
      </c>
      <c r="H20145" s="147">
        <v>21.196263333333331</v>
      </c>
      <c r="I20145" s="147">
        <v>25.821333333333335</v>
      </c>
      <c r="J20145" s="147">
        <v>29.325383333333331</v>
      </c>
      <c r="K20145" s="147">
        <v>32.853659999999998</v>
      </c>
    </row>
    <row r="20146" spans="2:11" x14ac:dyDescent="0.2">
      <c r="B20146" s="21" t="str">
        <f t="shared" si="314"/>
        <v>Sturgeon FallsIce Accretion2055RCP8.5</v>
      </c>
      <c r="C20146" t="s">
        <v>451</v>
      </c>
      <c r="D20146" t="s">
        <v>486</v>
      </c>
      <c r="E20146" s="144" t="s">
        <v>191</v>
      </c>
      <c r="F20146" s="144">
        <v>2055</v>
      </c>
      <c r="G20146" s="147">
        <v>17.428857664102889</v>
      </c>
      <c r="H20146" s="147">
        <v>21.068996666666667</v>
      </c>
      <c r="I20146" s="147">
        <v>25.698666666666668</v>
      </c>
      <c r="J20146" s="147">
        <v>29.204096666666665</v>
      </c>
      <c r="K20146" s="147">
        <v>32.728079999999999</v>
      </c>
    </row>
    <row r="20147" spans="2:11" x14ac:dyDescent="0.2">
      <c r="B20147" s="21" t="str">
        <f t="shared" si="314"/>
        <v>Sturgeon FallsIce Accretion2060RCP8.5</v>
      </c>
      <c r="C20147" t="s">
        <v>451</v>
      </c>
      <c r="D20147" t="s">
        <v>486</v>
      </c>
      <c r="E20147" s="144" t="s">
        <v>191</v>
      </c>
      <c r="F20147" s="144">
        <v>2060</v>
      </c>
      <c r="G20147" s="147">
        <v>17.279482697896928</v>
      </c>
      <c r="H20147" s="147">
        <v>20.935366666666667</v>
      </c>
      <c r="I20147" s="147">
        <v>25.583666666666666</v>
      </c>
      <c r="J20147" s="147">
        <v>29.108799999999999</v>
      </c>
      <c r="K20147" s="147">
        <v>32.64114</v>
      </c>
    </row>
    <row r="20148" spans="2:11" x14ac:dyDescent="0.2">
      <c r="B20148" s="21" t="str">
        <f t="shared" si="314"/>
        <v>Sturgeon FallsIce Accretion2065RCP8.5</v>
      </c>
      <c r="C20148" t="s">
        <v>451</v>
      </c>
      <c r="D20148" t="s">
        <v>486</v>
      </c>
      <c r="E20148" s="144" t="s">
        <v>191</v>
      </c>
      <c r="F20148" s="144">
        <v>2065</v>
      </c>
      <c r="G20148" s="147">
        <v>17.258143417010359</v>
      </c>
      <c r="H20148" s="147">
        <v>20.929003333333334</v>
      </c>
      <c r="I20148" s="147">
        <v>25.591333333333335</v>
      </c>
      <c r="J20148" s="147">
        <v>29.134789999999995</v>
      </c>
      <c r="K20148" s="147">
        <v>32.679780000000001</v>
      </c>
    </row>
    <row r="20149" spans="2:11" x14ac:dyDescent="0.2">
      <c r="B20149" s="21" t="str">
        <f t="shared" si="314"/>
        <v>Sturgeon FallsIce Accretion2070RCP8.5</v>
      </c>
      <c r="C20149" t="s">
        <v>451</v>
      </c>
      <c r="D20149" t="s">
        <v>486</v>
      </c>
      <c r="E20149" s="144" t="s">
        <v>191</v>
      </c>
      <c r="F20149" s="144">
        <v>2070</v>
      </c>
      <c r="G20149" s="147">
        <v>16.799348877949189</v>
      </c>
      <c r="H20149" s="147">
        <v>20.407209999999999</v>
      </c>
      <c r="I20149" s="147">
        <v>24.970333333333333</v>
      </c>
      <c r="J20149" s="147">
        <v>28.450386666666663</v>
      </c>
      <c r="K20149" s="147">
        <v>31.926300000000001</v>
      </c>
    </row>
    <row r="20150" spans="2:11" x14ac:dyDescent="0.2">
      <c r="B20150" s="21" t="str">
        <f t="shared" si="314"/>
        <v>Sturgeon FallsIce Accretion2075RCP8.5</v>
      </c>
      <c r="C20150" t="s">
        <v>451</v>
      </c>
      <c r="D20150" t="s">
        <v>486</v>
      </c>
      <c r="E20150" s="144" t="s">
        <v>191</v>
      </c>
      <c r="F20150" s="144">
        <v>2075</v>
      </c>
      <c r="G20150" s="147">
        <v>16.361893619774584</v>
      </c>
      <c r="H20150" s="147">
        <v>19.891780000000001</v>
      </c>
      <c r="I20150" s="147">
        <v>24.341666666666665</v>
      </c>
      <c r="J20150" s="147">
        <v>27.739993333333331</v>
      </c>
      <c r="K20150" s="147">
        <v>31.134180000000001</v>
      </c>
    </row>
    <row r="20151" spans="2:11" x14ac:dyDescent="0.2">
      <c r="B20151" s="21" t="str">
        <f t="shared" si="314"/>
        <v>Sturgeon FallsIce Accretion2080RCP8.5</v>
      </c>
      <c r="C20151" t="s">
        <v>451</v>
      </c>
      <c r="D20151" t="s">
        <v>486</v>
      </c>
      <c r="E20151" s="144" t="s">
        <v>191</v>
      </c>
      <c r="F20151" s="144">
        <v>2080</v>
      </c>
      <c r="G20151" s="147">
        <v>15.924438361599977</v>
      </c>
      <c r="H20151" s="147">
        <v>19.376349999999999</v>
      </c>
      <c r="I20151" s="147">
        <v>23.712999999999997</v>
      </c>
      <c r="J20151" s="147">
        <v>27.029599999999999</v>
      </c>
      <c r="K20151" s="147">
        <v>30.34206</v>
      </c>
    </row>
    <row r="20152" spans="2:11" x14ac:dyDescent="0.2">
      <c r="B20152" s="21" t="str">
        <f t="shared" si="314"/>
        <v>Sturgeon FallsIce Accretion2085RCP8.5</v>
      </c>
      <c r="C20152" t="s">
        <v>451</v>
      </c>
      <c r="D20152" t="s">
        <v>486</v>
      </c>
      <c r="E20152" s="144" t="s">
        <v>191</v>
      </c>
      <c r="F20152" s="144">
        <v>2085</v>
      </c>
      <c r="G20152" s="147">
        <v>15.676369221293646</v>
      </c>
      <c r="H20152" s="147">
        <v>19.118634999999998</v>
      </c>
      <c r="I20152" s="147">
        <v>23.459999999999997</v>
      </c>
      <c r="J20152" s="147">
        <v>26.756704999999997</v>
      </c>
      <c r="K20152" s="147">
        <v>30.066749999999999</v>
      </c>
    </row>
    <row r="20153" spans="2:11" x14ac:dyDescent="0.2">
      <c r="B20153" s="21" t="str">
        <f t="shared" si="314"/>
        <v>Sturgeon FallsIce Accretion2090RCP8.5</v>
      </c>
      <c r="C20153" t="s">
        <v>451</v>
      </c>
      <c r="D20153" t="s">
        <v>486</v>
      </c>
      <c r="E20153" s="144" t="s">
        <v>191</v>
      </c>
      <c r="F20153" s="144">
        <v>2090</v>
      </c>
      <c r="G20153" s="147">
        <v>15.428300080987315</v>
      </c>
      <c r="H20153" s="147">
        <v>18.86092</v>
      </c>
      <c r="I20153" s="147">
        <v>23.206999999999997</v>
      </c>
      <c r="J20153" s="147">
        <v>26.483809999999995</v>
      </c>
      <c r="K20153" s="147">
        <v>29.791440000000001</v>
      </c>
    </row>
    <row r="20154" spans="2:11" x14ac:dyDescent="0.2">
      <c r="B20154" s="21" t="str">
        <f t="shared" si="314"/>
        <v>Sturgeon FallsIce Accretion2095RCP8.5</v>
      </c>
      <c r="C20154" t="s">
        <v>451</v>
      </c>
      <c r="D20154" t="s">
        <v>486</v>
      </c>
      <c r="E20154" s="144" t="s">
        <v>191</v>
      </c>
      <c r="F20154" s="144">
        <v>2095</v>
      </c>
      <c r="G20154" s="147">
        <v>15.428300080987315</v>
      </c>
      <c r="H20154" s="147">
        <v>18.86092</v>
      </c>
      <c r="I20154" s="147">
        <v>23.206999999999997</v>
      </c>
      <c r="J20154" s="147">
        <v>26.483809999999995</v>
      </c>
      <c r="K20154" s="147">
        <v>29.791440000000001</v>
      </c>
    </row>
    <row r="20155" spans="2:11" x14ac:dyDescent="0.2">
      <c r="B20155" s="21" t="str">
        <f t="shared" si="314"/>
        <v>Sturgeon FallsIce Accretion2100RCP8.5</v>
      </c>
      <c r="C20155" t="s">
        <v>451</v>
      </c>
      <c r="D20155" t="s">
        <v>486</v>
      </c>
      <c r="E20155" s="144" t="s">
        <v>191</v>
      </c>
      <c r="F20155" s="144">
        <v>2100</v>
      </c>
      <c r="G20155" s="147">
        <v>15.428300080987315</v>
      </c>
      <c r="H20155" s="147">
        <v>18.86092</v>
      </c>
      <c r="I20155" s="147">
        <v>23.206999999999997</v>
      </c>
      <c r="J20155" s="147">
        <v>26.483809999999995</v>
      </c>
      <c r="K20155" s="147">
        <v>29.791440000000001</v>
      </c>
    </row>
    <row r="20156" spans="2:11" x14ac:dyDescent="0.2">
      <c r="B20156" s="21" t="str">
        <f t="shared" si="314"/>
        <v>Sturgeon FallsWind2023RCP4.5</v>
      </c>
      <c r="C20156" t="s">
        <v>451</v>
      </c>
      <c r="D20156" t="s">
        <v>1</v>
      </c>
      <c r="E20156" s="144" t="s">
        <v>193</v>
      </c>
      <c r="F20156" s="144">
        <v>2023</v>
      </c>
      <c r="G20156" s="147">
        <v>76.609542481408454</v>
      </c>
      <c r="H20156" s="147">
        <v>82.494720000000001</v>
      </c>
      <c r="I20156" s="147">
        <v>88.686400000000006</v>
      </c>
      <c r="J20156" s="147">
        <v>94.88503200000001</v>
      </c>
      <c r="K20156" s="147">
        <v>101.082432</v>
      </c>
    </row>
    <row r="20157" spans="2:11" x14ac:dyDescent="0.2">
      <c r="B20157" s="21" t="str">
        <f t="shared" si="314"/>
        <v>Sturgeon FallsWind2025RCP4.5</v>
      </c>
      <c r="C20157" t="s">
        <v>451</v>
      </c>
      <c r="D20157" t="s">
        <v>1</v>
      </c>
      <c r="E20157" s="144" t="s">
        <v>193</v>
      </c>
      <c r="F20157" s="144">
        <v>2025</v>
      </c>
      <c r="G20157" s="147">
        <v>76.634871299262528</v>
      </c>
      <c r="H20157" s="147">
        <v>82.522000000000006</v>
      </c>
      <c r="I20157" s="147">
        <v>88.714266666666674</v>
      </c>
      <c r="J20157" s="147">
        <v>94.914849333333336</v>
      </c>
      <c r="K20157" s="147">
        <v>101.112528</v>
      </c>
    </row>
    <row r="20158" spans="2:11" x14ac:dyDescent="0.2">
      <c r="B20158" s="21" t="str">
        <f t="shared" si="314"/>
        <v>Sturgeon FallsWind2030RCP4.5</v>
      </c>
      <c r="C20158" t="s">
        <v>451</v>
      </c>
      <c r="D20158" t="s">
        <v>1</v>
      </c>
      <c r="E20158" s="144" t="s">
        <v>193</v>
      </c>
      <c r="F20158" s="144">
        <v>2030</v>
      </c>
      <c r="G20158" s="147">
        <v>76.660200117116588</v>
      </c>
      <c r="H20158" s="147">
        <v>82.549279999999996</v>
      </c>
      <c r="I20158" s="147">
        <v>88.742133333333342</v>
      </c>
      <c r="J20158" s="147">
        <v>94.944666666666677</v>
      </c>
      <c r="K20158" s="147">
        <v>101.142624</v>
      </c>
    </row>
    <row r="20159" spans="2:11" x14ac:dyDescent="0.2">
      <c r="B20159" s="21" t="str">
        <f t="shared" si="314"/>
        <v>Sturgeon FallsWind2035RCP4.5</v>
      </c>
      <c r="C20159" t="s">
        <v>451</v>
      </c>
      <c r="D20159" t="s">
        <v>1</v>
      </c>
      <c r="E20159" s="144" t="s">
        <v>193</v>
      </c>
      <c r="F20159" s="144">
        <v>2035</v>
      </c>
      <c r="G20159" s="147">
        <v>76.685528934970648</v>
      </c>
      <c r="H20159" s="147">
        <v>82.576560000000001</v>
      </c>
      <c r="I20159" s="147">
        <v>88.77000000000001</v>
      </c>
      <c r="J20159" s="147">
        <v>94.974484000000018</v>
      </c>
      <c r="K20159" s="147">
        <v>101.17272</v>
      </c>
    </row>
    <row r="20160" spans="2:11" x14ac:dyDescent="0.2">
      <c r="B20160" s="21" t="str">
        <f t="shared" si="314"/>
        <v>Sturgeon FallsWind2040RCP4.5</v>
      </c>
      <c r="C20160" t="s">
        <v>451</v>
      </c>
      <c r="D20160" t="s">
        <v>1</v>
      </c>
      <c r="E20160" s="144" t="s">
        <v>193</v>
      </c>
      <c r="F20160" s="144">
        <v>2040</v>
      </c>
      <c r="G20160" s="147">
        <v>76.710857752824722</v>
      </c>
      <c r="H20160" s="147">
        <v>82.603840000000005</v>
      </c>
      <c r="I20160" s="147">
        <v>88.797866666666664</v>
      </c>
      <c r="J20160" s="147">
        <v>95.004301333333345</v>
      </c>
      <c r="K20160" s="147">
        <v>101.202816</v>
      </c>
    </row>
    <row r="20161" spans="2:11" x14ac:dyDescent="0.2">
      <c r="B20161" s="21" t="str">
        <f t="shared" si="314"/>
        <v>Sturgeon FallsWind2045RCP4.5</v>
      </c>
      <c r="C20161" t="s">
        <v>451</v>
      </c>
      <c r="D20161" t="s">
        <v>1</v>
      </c>
      <c r="E20161" s="144" t="s">
        <v>193</v>
      </c>
      <c r="F20161" s="144">
        <v>2045</v>
      </c>
      <c r="G20161" s="147">
        <v>76.736186570678797</v>
      </c>
      <c r="H20161" s="147">
        <v>82.631119999999996</v>
      </c>
      <c r="I20161" s="147">
        <v>88.825733333333332</v>
      </c>
      <c r="J20161" s="147">
        <v>95.034118666666672</v>
      </c>
      <c r="K20161" s="147">
        <v>101.232912</v>
      </c>
    </row>
    <row r="20162" spans="2:11" x14ac:dyDescent="0.2">
      <c r="B20162" s="21" t="str">
        <f t="shared" si="314"/>
        <v>Sturgeon FallsWind2050RCP4.5</v>
      </c>
      <c r="C20162" t="s">
        <v>451</v>
      </c>
      <c r="D20162" t="s">
        <v>1</v>
      </c>
      <c r="E20162" s="144" t="s">
        <v>193</v>
      </c>
      <c r="F20162" s="144">
        <v>2050</v>
      </c>
      <c r="G20162" s="147">
        <v>76.700726225683098</v>
      </c>
      <c r="H20162" s="147">
        <v>82.574923200000001</v>
      </c>
      <c r="I20162" s="147">
        <v>88.742720000000006</v>
      </c>
      <c r="J20162" s="147">
        <v>94.930228800000009</v>
      </c>
      <c r="K20162" s="147">
        <v>101.1065088</v>
      </c>
    </row>
    <row r="20163" spans="2:11" x14ac:dyDescent="0.2">
      <c r="B20163" s="21" t="str">
        <f t="shared" si="314"/>
        <v>Sturgeon FallsWind2055RCP4.5</v>
      </c>
      <c r="C20163" t="s">
        <v>451</v>
      </c>
      <c r="D20163" t="s">
        <v>1</v>
      </c>
      <c r="E20163" s="144" t="s">
        <v>193</v>
      </c>
      <c r="F20163" s="144">
        <v>2055</v>
      </c>
      <c r="G20163" s="147">
        <v>76.63993706283334</v>
      </c>
      <c r="H20163" s="147">
        <v>82.491446400000001</v>
      </c>
      <c r="I20163" s="147">
        <v>88.631840000000011</v>
      </c>
      <c r="J20163" s="147">
        <v>94.796521600000005</v>
      </c>
      <c r="K20163" s="147">
        <v>100.9500096</v>
      </c>
    </row>
    <row r="20164" spans="2:11" x14ac:dyDescent="0.2">
      <c r="B20164" s="21" t="str">
        <f t="shared" si="314"/>
        <v>Sturgeon FallsWind2060RCP4.5</v>
      </c>
      <c r="C20164" t="s">
        <v>451</v>
      </c>
      <c r="D20164" t="s">
        <v>1</v>
      </c>
      <c r="E20164" s="144" t="s">
        <v>193</v>
      </c>
      <c r="F20164" s="144">
        <v>2060</v>
      </c>
      <c r="G20164" s="147">
        <v>76.579147899983582</v>
      </c>
      <c r="H20164" s="147">
        <v>82.407969600000001</v>
      </c>
      <c r="I20164" s="147">
        <v>88.520960000000002</v>
      </c>
      <c r="J20164" s="147">
        <v>94.662814400000016</v>
      </c>
      <c r="K20164" s="147">
        <v>100.7935104</v>
      </c>
    </row>
    <row r="20165" spans="2:11" x14ac:dyDescent="0.2">
      <c r="B20165" s="21" t="str">
        <f t="shared" si="314"/>
        <v>Sturgeon FallsWind2065RCP4.5</v>
      </c>
      <c r="C20165" t="s">
        <v>451</v>
      </c>
      <c r="D20165" t="s">
        <v>1</v>
      </c>
      <c r="E20165" s="144" t="s">
        <v>193</v>
      </c>
      <c r="F20165" s="144">
        <v>2065</v>
      </c>
      <c r="G20165" s="147">
        <v>76.518358737133823</v>
      </c>
      <c r="H20165" s="147">
        <v>82.324492800000002</v>
      </c>
      <c r="I20165" s="147">
        <v>88.410080000000008</v>
      </c>
      <c r="J20165" s="147">
        <v>94.529107200000013</v>
      </c>
      <c r="K20165" s="147">
        <v>100.6370112</v>
      </c>
    </row>
    <row r="20166" spans="2:11" x14ac:dyDescent="0.2">
      <c r="B20166" s="21" t="str">
        <f t="shared" si="314"/>
        <v>Sturgeon FallsWind2070RCP4.5</v>
      </c>
      <c r="C20166" t="s">
        <v>451</v>
      </c>
      <c r="D20166" t="s">
        <v>1</v>
      </c>
      <c r="E20166" s="144" t="s">
        <v>193</v>
      </c>
      <c r="F20166" s="144">
        <v>2070</v>
      </c>
      <c r="G20166" s="147">
        <v>76.457569574284065</v>
      </c>
      <c r="H20166" s="147">
        <v>82.241016000000002</v>
      </c>
      <c r="I20166" s="147">
        <v>88.299200000000013</v>
      </c>
      <c r="J20166" s="147">
        <v>94.395400000000009</v>
      </c>
      <c r="K20166" s="147">
        <v>100.480512</v>
      </c>
    </row>
    <row r="20167" spans="2:11" x14ac:dyDescent="0.2">
      <c r="B20167" s="21" t="str">
        <f t="shared" si="314"/>
        <v>Sturgeon FallsWind2075RCP4.5</v>
      </c>
      <c r="C20167" t="s">
        <v>451</v>
      </c>
      <c r="D20167" t="s">
        <v>1</v>
      </c>
      <c r="E20167" s="144" t="s">
        <v>193</v>
      </c>
      <c r="F20167" s="144">
        <v>2075</v>
      </c>
      <c r="G20167" s="147">
        <v>76.522158059811943</v>
      </c>
      <c r="H20167" s="147">
        <v>82.324219999999997</v>
      </c>
      <c r="I20167" s="147">
        <v>88.404800000000009</v>
      </c>
      <c r="J20167" s="147">
        <v>94.519377333333338</v>
      </c>
      <c r="K20167" s="147">
        <v>100.624304</v>
      </c>
    </row>
    <row r="20168" spans="2:11" x14ac:dyDescent="0.2">
      <c r="B20168" s="21" t="str">
        <f t="shared" si="314"/>
        <v>Sturgeon FallsWind2080RCP4.5</v>
      </c>
      <c r="C20168" t="s">
        <v>451</v>
      </c>
      <c r="D20168" t="s">
        <v>1</v>
      </c>
      <c r="E20168" s="144" t="s">
        <v>193</v>
      </c>
      <c r="F20168" s="144">
        <v>2080</v>
      </c>
      <c r="G20168" s="147">
        <v>76.586746545339807</v>
      </c>
      <c r="H20168" s="147">
        <v>82.407424000000006</v>
      </c>
      <c r="I20168" s="147">
        <v>88.510400000000004</v>
      </c>
      <c r="J20168" s="147">
        <v>94.643354666666681</v>
      </c>
      <c r="K20168" s="147">
        <v>100.768096</v>
      </c>
    </row>
    <row r="20169" spans="2:11" x14ac:dyDescent="0.2">
      <c r="B20169" s="21" t="str">
        <f t="shared" si="314"/>
        <v>Sturgeon FallsWind2085RCP4.5</v>
      </c>
      <c r="C20169" t="s">
        <v>451</v>
      </c>
      <c r="D20169" t="s">
        <v>1</v>
      </c>
      <c r="E20169" s="144" t="s">
        <v>193</v>
      </c>
      <c r="F20169" s="144">
        <v>2085</v>
      </c>
      <c r="G20169" s="147">
        <v>76.651335030867671</v>
      </c>
      <c r="H20169" s="147">
        <v>82.490628000000001</v>
      </c>
      <c r="I20169" s="147">
        <v>88.616000000000014</v>
      </c>
      <c r="J20169" s="147">
        <v>94.76733200000001</v>
      </c>
      <c r="K20169" s="147">
        <v>100.911888</v>
      </c>
    </row>
    <row r="20170" spans="2:11" x14ac:dyDescent="0.2">
      <c r="B20170" s="21" t="str">
        <f t="shared" si="314"/>
        <v>Sturgeon FallsWind2090RCP4.5</v>
      </c>
      <c r="C20170" t="s">
        <v>451</v>
      </c>
      <c r="D20170" t="s">
        <v>1</v>
      </c>
      <c r="E20170" s="144" t="s">
        <v>193</v>
      </c>
      <c r="F20170" s="144">
        <v>2090</v>
      </c>
      <c r="G20170" s="147">
        <v>76.715923516395549</v>
      </c>
      <c r="H20170" s="147">
        <v>82.573831999999996</v>
      </c>
      <c r="I20170" s="147">
        <v>88.721600000000009</v>
      </c>
      <c r="J20170" s="147">
        <v>94.891309333333339</v>
      </c>
      <c r="K20170" s="147">
        <v>101.05568</v>
      </c>
    </row>
    <row r="20171" spans="2:11" x14ac:dyDescent="0.2">
      <c r="B20171" s="21" t="str">
        <f t="shared" si="314"/>
        <v>Sturgeon FallsWind2095RCP4.5</v>
      </c>
      <c r="C20171" t="s">
        <v>451</v>
      </c>
      <c r="D20171" t="s">
        <v>1</v>
      </c>
      <c r="E20171" s="144" t="s">
        <v>193</v>
      </c>
      <c r="F20171" s="144">
        <v>2095</v>
      </c>
      <c r="G20171" s="147">
        <v>76.780512001923427</v>
      </c>
      <c r="H20171" s="147">
        <v>82.657036000000005</v>
      </c>
      <c r="I20171" s="147">
        <v>88.827200000000005</v>
      </c>
      <c r="J20171" s="147">
        <v>95.015286666666682</v>
      </c>
      <c r="K20171" s="147">
        <v>101.19947199999999</v>
      </c>
    </row>
    <row r="20172" spans="2:11" x14ac:dyDescent="0.2">
      <c r="B20172" s="21" t="str">
        <f t="shared" ref="B20172:B20235" si="315">C20172&amp;D20172&amp;F20172&amp;E20172</f>
        <v>Sturgeon FallsWind2100RCP4.5</v>
      </c>
      <c r="C20172" t="s">
        <v>451</v>
      </c>
      <c r="D20172" t="s">
        <v>1</v>
      </c>
      <c r="E20172" s="144" t="s">
        <v>193</v>
      </c>
      <c r="F20172" s="144">
        <v>2100</v>
      </c>
      <c r="G20172" s="147">
        <v>76.84510048745129</v>
      </c>
      <c r="H20172" s="147">
        <v>82.74024</v>
      </c>
      <c r="I20172" s="147">
        <v>88.9328</v>
      </c>
      <c r="J20172" s="147">
        <v>95.139264000000011</v>
      </c>
      <c r="K20172" s="147">
        <v>101.34326399999999</v>
      </c>
    </row>
    <row r="20173" spans="2:11" x14ac:dyDescent="0.2">
      <c r="B20173" s="21" t="str">
        <f t="shared" si="315"/>
        <v>Sturgeon FallsWind2023RCP6.0</v>
      </c>
      <c r="C20173" t="s">
        <v>451</v>
      </c>
      <c r="D20173" t="s">
        <v>1</v>
      </c>
      <c r="E20173" s="144" t="s">
        <v>192</v>
      </c>
      <c r="F20173" s="144">
        <v>2023</v>
      </c>
      <c r="G20173" s="147">
        <v>76.609542481408454</v>
      </c>
      <c r="H20173" s="147">
        <v>82.494720000000001</v>
      </c>
      <c r="I20173" s="147">
        <v>88.686400000000006</v>
      </c>
      <c r="J20173" s="147">
        <v>94.88503200000001</v>
      </c>
      <c r="K20173" s="147">
        <v>101.082432</v>
      </c>
    </row>
    <row r="20174" spans="2:11" x14ac:dyDescent="0.2">
      <c r="B20174" s="21" t="str">
        <f t="shared" si="315"/>
        <v>Sturgeon FallsWind2025RCP6.0</v>
      </c>
      <c r="C20174" t="s">
        <v>451</v>
      </c>
      <c r="D20174" t="s">
        <v>1</v>
      </c>
      <c r="E20174" s="144" t="s">
        <v>192</v>
      </c>
      <c r="F20174" s="144">
        <v>2025</v>
      </c>
      <c r="G20174" s="147">
        <v>76.634871299262528</v>
      </c>
      <c r="H20174" s="147">
        <v>82.522000000000006</v>
      </c>
      <c r="I20174" s="147">
        <v>88.714266666666674</v>
      </c>
      <c r="J20174" s="147">
        <v>94.914849333333336</v>
      </c>
      <c r="K20174" s="147">
        <v>101.112528</v>
      </c>
    </row>
    <row r="20175" spans="2:11" x14ac:dyDescent="0.2">
      <c r="B20175" s="21" t="str">
        <f t="shared" si="315"/>
        <v>Sturgeon FallsWind2030RCP6.0</v>
      </c>
      <c r="C20175" t="s">
        <v>451</v>
      </c>
      <c r="D20175" t="s">
        <v>1</v>
      </c>
      <c r="E20175" s="144" t="s">
        <v>192</v>
      </c>
      <c r="F20175" s="144">
        <v>2030</v>
      </c>
      <c r="G20175" s="147">
        <v>76.660200117116588</v>
      </c>
      <c r="H20175" s="147">
        <v>82.549279999999996</v>
      </c>
      <c r="I20175" s="147">
        <v>88.742133333333342</v>
      </c>
      <c r="J20175" s="147">
        <v>94.944666666666677</v>
      </c>
      <c r="K20175" s="147">
        <v>101.142624</v>
      </c>
    </row>
    <row r="20176" spans="2:11" x14ac:dyDescent="0.2">
      <c r="B20176" s="21" t="str">
        <f t="shared" si="315"/>
        <v>Sturgeon FallsWind2035RCP6.0</v>
      </c>
      <c r="C20176" t="s">
        <v>451</v>
      </c>
      <c r="D20176" t="s">
        <v>1</v>
      </c>
      <c r="E20176" s="144" t="s">
        <v>192</v>
      </c>
      <c r="F20176" s="144">
        <v>2035</v>
      </c>
      <c r="G20176" s="147">
        <v>76.685528934970648</v>
      </c>
      <c r="H20176" s="147">
        <v>82.576560000000001</v>
      </c>
      <c r="I20176" s="147">
        <v>88.77000000000001</v>
      </c>
      <c r="J20176" s="147">
        <v>94.974484000000018</v>
      </c>
      <c r="K20176" s="147">
        <v>101.17272</v>
      </c>
    </row>
    <row r="20177" spans="2:11" x14ac:dyDescent="0.2">
      <c r="B20177" s="21" t="str">
        <f t="shared" si="315"/>
        <v>Sturgeon FallsWind2040RCP6.0</v>
      </c>
      <c r="C20177" t="s">
        <v>451</v>
      </c>
      <c r="D20177" t="s">
        <v>1</v>
      </c>
      <c r="E20177" s="144" t="s">
        <v>192</v>
      </c>
      <c r="F20177" s="144">
        <v>2040</v>
      </c>
      <c r="G20177" s="147">
        <v>76.710857752824722</v>
      </c>
      <c r="H20177" s="147">
        <v>82.603840000000005</v>
      </c>
      <c r="I20177" s="147">
        <v>88.797866666666664</v>
      </c>
      <c r="J20177" s="147">
        <v>95.004301333333345</v>
      </c>
      <c r="K20177" s="147">
        <v>101.202816</v>
      </c>
    </row>
    <row r="20178" spans="2:11" x14ac:dyDescent="0.2">
      <c r="B20178" s="21" t="str">
        <f t="shared" si="315"/>
        <v>Sturgeon FallsWind2045RCP6.0</v>
      </c>
      <c r="C20178" t="s">
        <v>451</v>
      </c>
      <c r="D20178" t="s">
        <v>1</v>
      </c>
      <c r="E20178" s="144" t="s">
        <v>192</v>
      </c>
      <c r="F20178" s="144">
        <v>2045</v>
      </c>
      <c r="G20178" s="147">
        <v>76.736186570678797</v>
      </c>
      <c r="H20178" s="147">
        <v>82.631119999999996</v>
      </c>
      <c r="I20178" s="147">
        <v>88.825733333333332</v>
      </c>
      <c r="J20178" s="147">
        <v>95.034118666666672</v>
      </c>
      <c r="K20178" s="147">
        <v>101.232912</v>
      </c>
    </row>
    <row r="20179" spans="2:11" x14ac:dyDescent="0.2">
      <c r="B20179" s="21" t="str">
        <f t="shared" si="315"/>
        <v>Sturgeon FallsWind2050RCP6.0</v>
      </c>
      <c r="C20179" t="s">
        <v>451</v>
      </c>
      <c r="D20179" t="s">
        <v>1</v>
      </c>
      <c r="E20179" s="144" t="s">
        <v>192</v>
      </c>
      <c r="F20179" s="144">
        <v>2050</v>
      </c>
      <c r="G20179" s="147">
        <v>76.700726225683098</v>
      </c>
      <c r="H20179" s="147">
        <v>82.574923200000001</v>
      </c>
      <c r="I20179" s="147">
        <v>88.742720000000006</v>
      </c>
      <c r="J20179" s="147">
        <v>94.930228800000009</v>
      </c>
      <c r="K20179" s="147">
        <v>101.1065088</v>
      </c>
    </row>
    <row r="20180" spans="2:11" x14ac:dyDescent="0.2">
      <c r="B20180" s="21" t="str">
        <f t="shared" si="315"/>
        <v>Sturgeon FallsWind2055RCP6.0</v>
      </c>
      <c r="C20180" t="s">
        <v>451</v>
      </c>
      <c r="D20180" t="s">
        <v>1</v>
      </c>
      <c r="E20180" s="144" t="s">
        <v>192</v>
      </c>
      <c r="F20180" s="144">
        <v>2055</v>
      </c>
      <c r="G20180" s="147">
        <v>76.63993706283334</v>
      </c>
      <c r="H20180" s="147">
        <v>82.491446400000001</v>
      </c>
      <c r="I20180" s="147">
        <v>88.631840000000011</v>
      </c>
      <c r="J20180" s="147">
        <v>94.796521600000005</v>
      </c>
      <c r="K20180" s="147">
        <v>100.9500096</v>
      </c>
    </row>
    <row r="20181" spans="2:11" x14ac:dyDescent="0.2">
      <c r="B20181" s="21" t="str">
        <f t="shared" si="315"/>
        <v>Sturgeon FallsWind2060RCP6.0</v>
      </c>
      <c r="C20181" t="s">
        <v>451</v>
      </c>
      <c r="D20181" t="s">
        <v>1</v>
      </c>
      <c r="E20181" s="144" t="s">
        <v>192</v>
      </c>
      <c r="F20181" s="144">
        <v>2060</v>
      </c>
      <c r="G20181" s="147">
        <v>76.579147899983582</v>
      </c>
      <c r="H20181" s="147">
        <v>82.407969600000001</v>
      </c>
      <c r="I20181" s="147">
        <v>88.520960000000002</v>
      </c>
      <c r="J20181" s="147">
        <v>94.662814400000016</v>
      </c>
      <c r="K20181" s="147">
        <v>100.7935104</v>
      </c>
    </row>
    <row r="20182" spans="2:11" x14ac:dyDescent="0.2">
      <c r="B20182" s="21" t="str">
        <f t="shared" si="315"/>
        <v>Sturgeon FallsWind2065RCP6.0</v>
      </c>
      <c r="C20182" t="s">
        <v>451</v>
      </c>
      <c r="D20182" t="s">
        <v>1</v>
      </c>
      <c r="E20182" s="144" t="s">
        <v>192</v>
      </c>
      <c r="F20182" s="144">
        <v>2065</v>
      </c>
      <c r="G20182" s="147">
        <v>76.518358737133823</v>
      </c>
      <c r="H20182" s="147">
        <v>82.324492800000002</v>
      </c>
      <c r="I20182" s="147">
        <v>88.410080000000008</v>
      </c>
      <c r="J20182" s="147">
        <v>94.529107200000013</v>
      </c>
      <c r="K20182" s="147">
        <v>100.6370112</v>
      </c>
    </row>
    <row r="20183" spans="2:11" x14ac:dyDescent="0.2">
      <c r="B20183" s="21" t="str">
        <f t="shared" si="315"/>
        <v>Sturgeon FallsWind2070RCP6.0</v>
      </c>
      <c r="C20183" t="s">
        <v>451</v>
      </c>
      <c r="D20183" t="s">
        <v>1</v>
      </c>
      <c r="E20183" s="144" t="s">
        <v>192</v>
      </c>
      <c r="F20183" s="144">
        <v>2070</v>
      </c>
      <c r="G20183" s="147">
        <v>76.457569574284065</v>
      </c>
      <c r="H20183" s="147">
        <v>82.241016000000002</v>
      </c>
      <c r="I20183" s="147">
        <v>88.299200000000013</v>
      </c>
      <c r="J20183" s="147">
        <v>94.395400000000009</v>
      </c>
      <c r="K20183" s="147">
        <v>100.480512</v>
      </c>
    </row>
    <row r="20184" spans="2:11" x14ac:dyDescent="0.2">
      <c r="B20184" s="21" t="str">
        <f t="shared" si="315"/>
        <v>Sturgeon FallsWind2075RCP6.0</v>
      </c>
      <c r="C20184" t="s">
        <v>451</v>
      </c>
      <c r="D20184" t="s">
        <v>1</v>
      </c>
      <c r="E20184" s="144" t="s">
        <v>192</v>
      </c>
      <c r="F20184" s="144">
        <v>2075</v>
      </c>
      <c r="G20184" s="147">
        <v>76.554452302575868</v>
      </c>
      <c r="H20184" s="147">
        <v>82.365822000000009</v>
      </c>
      <c r="I20184" s="147">
        <v>88.457600000000014</v>
      </c>
      <c r="J20184" s="147">
        <v>94.581366000000003</v>
      </c>
      <c r="K20184" s="147">
        <v>100.6962</v>
      </c>
    </row>
    <row r="20185" spans="2:11" x14ac:dyDescent="0.2">
      <c r="B20185" s="21" t="str">
        <f t="shared" si="315"/>
        <v>Sturgeon FallsWind2080RCP6.0</v>
      </c>
      <c r="C20185" t="s">
        <v>451</v>
      </c>
      <c r="D20185" t="s">
        <v>1</v>
      </c>
      <c r="E20185" s="144" t="s">
        <v>192</v>
      </c>
      <c r="F20185" s="144">
        <v>2080</v>
      </c>
      <c r="G20185" s="147">
        <v>76.651335030867671</v>
      </c>
      <c r="H20185" s="147">
        <v>82.490628000000001</v>
      </c>
      <c r="I20185" s="147">
        <v>88.616000000000014</v>
      </c>
      <c r="J20185" s="147">
        <v>94.76733200000001</v>
      </c>
      <c r="K20185" s="147">
        <v>100.911888</v>
      </c>
    </row>
    <row r="20186" spans="2:11" x14ac:dyDescent="0.2">
      <c r="B20186" s="21" t="str">
        <f t="shared" si="315"/>
        <v>Sturgeon FallsWind2085RCP6.0</v>
      </c>
      <c r="C20186" t="s">
        <v>451</v>
      </c>
      <c r="D20186" t="s">
        <v>1</v>
      </c>
      <c r="E20186" s="144" t="s">
        <v>192</v>
      </c>
      <c r="F20186" s="144">
        <v>2085</v>
      </c>
      <c r="G20186" s="147">
        <v>76.748217759159488</v>
      </c>
      <c r="H20186" s="147">
        <v>82.615433999999993</v>
      </c>
      <c r="I20186" s="147">
        <v>88.7744</v>
      </c>
      <c r="J20186" s="147">
        <v>94.953298000000018</v>
      </c>
      <c r="K20186" s="147">
        <v>101.12757599999999</v>
      </c>
    </row>
    <row r="20187" spans="2:11" x14ac:dyDescent="0.2">
      <c r="B20187" s="21" t="str">
        <f t="shared" si="315"/>
        <v>Sturgeon FallsWind2090RCP6.0</v>
      </c>
      <c r="C20187" t="s">
        <v>451</v>
      </c>
      <c r="D20187" t="s">
        <v>1</v>
      </c>
      <c r="E20187" s="144" t="s">
        <v>192</v>
      </c>
      <c r="F20187" s="144">
        <v>2090</v>
      </c>
      <c r="G20187" s="147">
        <v>76.842567605665877</v>
      </c>
      <c r="H20187" s="147">
        <v>82.734784000000005</v>
      </c>
      <c r="I20187" s="147">
        <v>88.923999999999992</v>
      </c>
      <c r="J20187" s="147">
        <v>95.126709333333338</v>
      </c>
      <c r="K20187" s="147">
        <v>101.326544</v>
      </c>
    </row>
    <row r="20188" spans="2:11" x14ac:dyDescent="0.2">
      <c r="B20188" s="21" t="str">
        <f t="shared" si="315"/>
        <v>Sturgeon FallsWind2095RCP6.0</v>
      </c>
      <c r="C20188" t="s">
        <v>451</v>
      </c>
      <c r="D20188" t="s">
        <v>1</v>
      </c>
      <c r="E20188" s="144" t="s">
        <v>192</v>
      </c>
      <c r="F20188" s="144">
        <v>2095</v>
      </c>
      <c r="G20188" s="147">
        <v>76.840034723880478</v>
      </c>
      <c r="H20188" s="147">
        <v>82.729327999999995</v>
      </c>
      <c r="I20188" s="147">
        <v>88.915199999999999</v>
      </c>
      <c r="J20188" s="147">
        <v>95.114154666666678</v>
      </c>
      <c r="K20188" s="147">
        <v>101.30982399999999</v>
      </c>
    </row>
    <row r="20189" spans="2:11" x14ac:dyDescent="0.2">
      <c r="B20189" s="21" t="str">
        <f t="shared" si="315"/>
        <v>Sturgeon FallsWind2100RCP6.0</v>
      </c>
      <c r="C20189" t="s">
        <v>451</v>
      </c>
      <c r="D20189" t="s">
        <v>1</v>
      </c>
      <c r="E20189" s="144" t="s">
        <v>192</v>
      </c>
      <c r="F20189" s="144">
        <v>2100</v>
      </c>
      <c r="G20189" s="147">
        <v>76.837501842095065</v>
      </c>
      <c r="H20189" s="147">
        <v>82.723872</v>
      </c>
      <c r="I20189" s="147">
        <v>88.906399999999991</v>
      </c>
      <c r="J20189" s="147">
        <v>95.101600000000005</v>
      </c>
      <c r="K20189" s="147">
        <v>101.293104</v>
      </c>
    </row>
    <row r="20190" spans="2:11" x14ac:dyDescent="0.2">
      <c r="B20190" s="21" t="str">
        <f t="shared" si="315"/>
        <v>Sturgeon FallsWind2023RCP8.5</v>
      </c>
      <c r="C20190" t="s">
        <v>451</v>
      </c>
      <c r="D20190" t="s">
        <v>1</v>
      </c>
      <c r="E20190" s="144" t="s">
        <v>191</v>
      </c>
      <c r="F20190" s="144">
        <v>2023</v>
      </c>
      <c r="G20190" s="147">
        <v>76.609542481408454</v>
      </c>
      <c r="H20190" s="147">
        <v>82.494720000000001</v>
      </c>
      <c r="I20190" s="147">
        <v>88.686400000000006</v>
      </c>
      <c r="J20190" s="147">
        <v>94.88503200000001</v>
      </c>
      <c r="K20190" s="147">
        <v>101.082432</v>
      </c>
    </row>
    <row r="20191" spans="2:11" x14ac:dyDescent="0.2">
      <c r="B20191" s="21" t="str">
        <f t="shared" si="315"/>
        <v>Sturgeon FallsWind2025RCP8.5</v>
      </c>
      <c r="C20191" t="s">
        <v>451</v>
      </c>
      <c r="D20191" t="s">
        <v>1</v>
      </c>
      <c r="E20191" s="144" t="s">
        <v>191</v>
      </c>
      <c r="F20191" s="144">
        <v>2025</v>
      </c>
      <c r="G20191" s="147">
        <v>76.660200117116588</v>
      </c>
      <c r="H20191" s="147">
        <v>82.549279999999996</v>
      </c>
      <c r="I20191" s="147">
        <v>88.742133333333342</v>
      </c>
      <c r="J20191" s="147">
        <v>94.944666666666677</v>
      </c>
      <c r="K20191" s="147">
        <v>101.142624</v>
      </c>
    </row>
    <row r="20192" spans="2:11" x14ac:dyDescent="0.2">
      <c r="B20192" s="21" t="str">
        <f t="shared" si="315"/>
        <v>Sturgeon FallsWind2030RCP8.5</v>
      </c>
      <c r="C20192" t="s">
        <v>451</v>
      </c>
      <c r="D20192" t="s">
        <v>1</v>
      </c>
      <c r="E20192" s="144" t="s">
        <v>191</v>
      </c>
      <c r="F20192" s="144">
        <v>2030</v>
      </c>
      <c r="G20192" s="147">
        <v>76.710857752824722</v>
      </c>
      <c r="H20192" s="147">
        <v>82.603840000000005</v>
      </c>
      <c r="I20192" s="147">
        <v>88.797866666666664</v>
      </c>
      <c r="J20192" s="147">
        <v>95.004301333333345</v>
      </c>
      <c r="K20192" s="147">
        <v>101.202816</v>
      </c>
    </row>
    <row r="20193" spans="2:11" x14ac:dyDescent="0.2">
      <c r="B20193" s="21" t="str">
        <f t="shared" si="315"/>
        <v>Sturgeon FallsWind2035RCP8.5</v>
      </c>
      <c r="C20193" t="s">
        <v>451</v>
      </c>
      <c r="D20193" t="s">
        <v>1</v>
      </c>
      <c r="E20193" s="144" t="s">
        <v>191</v>
      </c>
      <c r="F20193" s="144">
        <v>2035</v>
      </c>
      <c r="G20193" s="147">
        <v>76.761515388532857</v>
      </c>
      <c r="H20193" s="147">
        <v>82.6584</v>
      </c>
      <c r="I20193" s="147">
        <v>88.8536</v>
      </c>
      <c r="J20193" s="147">
        <v>95.063936000000012</v>
      </c>
      <c r="K20193" s="147">
        <v>101.263008</v>
      </c>
    </row>
    <row r="20194" spans="2:11" x14ac:dyDescent="0.2">
      <c r="B20194" s="21" t="str">
        <f t="shared" si="315"/>
        <v>Sturgeon FallsWind2040RCP8.5</v>
      </c>
      <c r="C20194" t="s">
        <v>451</v>
      </c>
      <c r="D20194" t="s">
        <v>1</v>
      </c>
      <c r="E20194" s="144" t="s">
        <v>191</v>
      </c>
      <c r="F20194" s="144">
        <v>2040</v>
      </c>
      <c r="G20194" s="147">
        <v>76.660200117116588</v>
      </c>
      <c r="H20194" s="147">
        <v>82.519272000000001</v>
      </c>
      <c r="I20194" s="147">
        <v>88.668800000000005</v>
      </c>
      <c r="J20194" s="147">
        <v>94.841090666666673</v>
      </c>
      <c r="K20194" s="147">
        <v>101.00217600000001</v>
      </c>
    </row>
    <row r="20195" spans="2:11" x14ac:dyDescent="0.2">
      <c r="B20195" s="21" t="str">
        <f t="shared" si="315"/>
        <v>Sturgeon FallsWind2045RCP8.5</v>
      </c>
      <c r="C20195" t="s">
        <v>451</v>
      </c>
      <c r="D20195" t="s">
        <v>1</v>
      </c>
      <c r="E20195" s="144" t="s">
        <v>191</v>
      </c>
      <c r="F20195" s="144">
        <v>2045</v>
      </c>
      <c r="G20195" s="147">
        <v>76.558884845700334</v>
      </c>
      <c r="H20195" s="147">
        <v>82.380144000000001</v>
      </c>
      <c r="I20195" s="147">
        <v>88.484000000000009</v>
      </c>
      <c r="J20195" s="147">
        <v>94.618245333333348</v>
      </c>
      <c r="K20195" s="147">
        <v>100.741344</v>
      </c>
    </row>
    <row r="20196" spans="2:11" x14ac:dyDescent="0.2">
      <c r="B20196" s="21" t="str">
        <f t="shared" si="315"/>
        <v>Sturgeon FallsWind2050RCP8.5</v>
      </c>
      <c r="C20196" t="s">
        <v>451</v>
      </c>
      <c r="D20196" t="s">
        <v>1</v>
      </c>
      <c r="E20196" s="144" t="s">
        <v>191</v>
      </c>
      <c r="F20196" s="144">
        <v>2050</v>
      </c>
      <c r="G20196" s="147">
        <v>76.586746545339807</v>
      </c>
      <c r="H20196" s="147">
        <v>82.407424000000006</v>
      </c>
      <c r="I20196" s="147">
        <v>88.510400000000004</v>
      </c>
      <c r="J20196" s="147">
        <v>94.643354666666681</v>
      </c>
      <c r="K20196" s="147">
        <v>100.768096</v>
      </c>
    </row>
    <row r="20197" spans="2:11" x14ac:dyDescent="0.2">
      <c r="B20197" s="21" t="str">
        <f t="shared" si="315"/>
        <v>Sturgeon FallsWind2055RCP8.5</v>
      </c>
      <c r="C20197" t="s">
        <v>451</v>
      </c>
      <c r="D20197" t="s">
        <v>1</v>
      </c>
      <c r="E20197" s="144" t="s">
        <v>191</v>
      </c>
      <c r="F20197" s="144">
        <v>2055</v>
      </c>
      <c r="G20197" s="147">
        <v>76.715923516395549</v>
      </c>
      <c r="H20197" s="147">
        <v>82.573831999999996</v>
      </c>
      <c r="I20197" s="147">
        <v>88.721600000000009</v>
      </c>
      <c r="J20197" s="147">
        <v>94.891309333333339</v>
      </c>
      <c r="K20197" s="147">
        <v>101.05568</v>
      </c>
    </row>
    <row r="20198" spans="2:11" x14ac:dyDescent="0.2">
      <c r="B20198" s="21" t="str">
        <f t="shared" si="315"/>
        <v>Sturgeon FallsWind2060RCP8.5</v>
      </c>
      <c r="C20198" t="s">
        <v>451</v>
      </c>
      <c r="D20198" t="s">
        <v>1</v>
      </c>
      <c r="E20198" s="144" t="s">
        <v>191</v>
      </c>
      <c r="F20198" s="144">
        <v>2060</v>
      </c>
      <c r="G20198" s="147">
        <v>76.842567605665877</v>
      </c>
      <c r="H20198" s="147">
        <v>82.734784000000005</v>
      </c>
      <c r="I20198" s="147">
        <v>88.923999999999992</v>
      </c>
      <c r="J20198" s="147">
        <v>95.126709333333338</v>
      </c>
      <c r="K20198" s="147">
        <v>101.326544</v>
      </c>
    </row>
    <row r="20199" spans="2:11" x14ac:dyDescent="0.2">
      <c r="B20199" s="21" t="str">
        <f t="shared" si="315"/>
        <v>Sturgeon FallsWind2065RCP8.5</v>
      </c>
      <c r="C20199" t="s">
        <v>451</v>
      </c>
      <c r="D20199" t="s">
        <v>1</v>
      </c>
      <c r="E20199" s="144" t="s">
        <v>191</v>
      </c>
      <c r="F20199" s="144">
        <v>2065</v>
      </c>
      <c r="G20199" s="147">
        <v>76.840034723880478</v>
      </c>
      <c r="H20199" s="147">
        <v>82.729327999999995</v>
      </c>
      <c r="I20199" s="147">
        <v>88.915199999999999</v>
      </c>
      <c r="J20199" s="147">
        <v>95.114154666666678</v>
      </c>
      <c r="K20199" s="147">
        <v>101.30982399999999</v>
      </c>
    </row>
    <row r="20200" spans="2:11" x14ac:dyDescent="0.2">
      <c r="B20200" s="21" t="str">
        <f t="shared" si="315"/>
        <v>Sturgeon FallsWind2070RCP8.5</v>
      </c>
      <c r="C20200" t="s">
        <v>451</v>
      </c>
      <c r="D20200" t="s">
        <v>1</v>
      </c>
      <c r="E20200" s="144" t="s">
        <v>191</v>
      </c>
      <c r="F20200" s="144">
        <v>2070</v>
      </c>
      <c r="G20200" s="147">
        <v>77.12878324741682</v>
      </c>
      <c r="H20200" s="147">
        <v>83.094880000000003</v>
      </c>
      <c r="I20200" s="147">
        <v>89.37866666666666</v>
      </c>
      <c r="J20200" s="147">
        <v>95.654005333333345</v>
      </c>
      <c r="K20200" s="147">
        <v>101.93180799999999</v>
      </c>
    </row>
    <row r="20201" spans="2:11" x14ac:dyDescent="0.2">
      <c r="B20201" s="21" t="str">
        <f t="shared" si="315"/>
        <v>Sturgeon FallsWind2075RCP8.5</v>
      </c>
      <c r="C20201" t="s">
        <v>451</v>
      </c>
      <c r="D20201" t="s">
        <v>1</v>
      </c>
      <c r="E20201" s="144" t="s">
        <v>191</v>
      </c>
      <c r="F20201" s="144">
        <v>2075</v>
      </c>
      <c r="G20201" s="147">
        <v>77.420064652738574</v>
      </c>
      <c r="H20201" s="147">
        <v>83.465887999999993</v>
      </c>
      <c r="I20201" s="147">
        <v>89.85093333333333</v>
      </c>
      <c r="J20201" s="147">
        <v>96.206410666666685</v>
      </c>
      <c r="K20201" s="147">
        <v>102.57051199999999</v>
      </c>
    </row>
    <row r="20202" spans="2:11" x14ac:dyDescent="0.2">
      <c r="B20202" s="21" t="str">
        <f t="shared" si="315"/>
        <v>Sturgeon FallsWind2080RCP8.5</v>
      </c>
      <c r="C20202" t="s">
        <v>451</v>
      </c>
      <c r="D20202" t="s">
        <v>1</v>
      </c>
      <c r="E20202" s="144" t="s">
        <v>191</v>
      </c>
      <c r="F20202" s="144">
        <v>2080</v>
      </c>
      <c r="G20202" s="147">
        <v>77.711346058060329</v>
      </c>
      <c r="H20202" s="147">
        <v>83.836895999999996</v>
      </c>
      <c r="I20202" s="147">
        <v>90.3232</v>
      </c>
      <c r="J20202" s="147">
        <v>96.758816000000024</v>
      </c>
      <c r="K20202" s="147">
        <v>103.20921599999998</v>
      </c>
    </row>
    <row r="20203" spans="2:11" x14ac:dyDescent="0.2">
      <c r="B20203" s="21" t="str">
        <f t="shared" si="315"/>
        <v>Sturgeon FallsWind2085RCP8.5</v>
      </c>
      <c r="C20203" t="s">
        <v>451</v>
      </c>
      <c r="D20203" t="s">
        <v>1</v>
      </c>
      <c r="E20203" s="144" t="s">
        <v>191</v>
      </c>
      <c r="F20203" s="144">
        <v>2085</v>
      </c>
      <c r="G20203" s="147">
        <v>77.981097968206143</v>
      </c>
      <c r="H20203" s="147">
        <v>84.127428000000009</v>
      </c>
      <c r="I20203" s="147">
        <v>90.631200000000007</v>
      </c>
      <c r="J20203" s="147">
        <v>97.093084000000019</v>
      </c>
      <c r="K20203" s="147">
        <v>103.56033599999999</v>
      </c>
    </row>
    <row r="20204" spans="2:11" x14ac:dyDescent="0.2">
      <c r="B20204" s="21" t="str">
        <f t="shared" si="315"/>
        <v>Sturgeon FallsWind2090RCP8.5</v>
      </c>
      <c r="C20204" t="s">
        <v>451</v>
      </c>
      <c r="D20204" t="s">
        <v>1</v>
      </c>
      <c r="E20204" s="144" t="s">
        <v>191</v>
      </c>
      <c r="F20204" s="144">
        <v>2090</v>
      </c>
      <c r="G20204" s="147">
        <v>78.250849878351957</v>
      </c>
      <c r="H20204" s="147">
        <v>84.417960000000008</v>
      </c>
      <c r="I20204" s="147">
        <v>90.939200000000014</v>
      </c>
      <c r="J20204" s="147">
        <v>97.427352000000013</v>
      </c>
      <c r="K20204" s="147">
        <v>103.911456</v>
      </c>
    </row>
    <row r="20205" spans="2:11" x14ac:dyDescent="0.2">
      <c r="B20205" s="21" t="str">
        <f t="shared" si="315"/>
        <v>Sturgeon FallsWind2095RCP8.5</v>
      </c>
      <c r="C20205" t="s">
        <v>451</v>
      </c>
      <c r="D20205" t="s">
        <v>1</v>
      </c>
      <c r="E20205" s="144" t="s">
        <v>191</v>
      </c>
      <c r="F20205" s="144">
        <v>2095</v>
      </c>
      <c r="G20205" s="147">
        <v>78.250849878351957</v>
      </c>
      <c r="H20205" s="147">
        <v>84.417960000000008</v>
      </c>
      <c r="I20205" s="147">
        <v>90.939200000000014</v>
      </c>
      <c r="J20205" s="147">
        <v>97.427352000000013</v>
      </c>
      <c r="K20205" s="147">
        <v>103.911456</v>
      </c>
    </row>
    <row r="20206" spans="2:11" x14ac:dyDescent="0.2">
      <c r="B20206" s="21" t="str">
        <f t="shared" si="315"/>
        <v>Sturgeon FallsWind2100RCP8.5</v>
      </c>
      <c r="C20206" t="s">
        <v>451</v>
      </c>
      <c r="D20206" t="s">
        <v>1</v>
      </c>
      <c r="E20206" s="144" t="s">
        <v>191</v>
      </c>
      <c r="F20206" s="144">
        <v>2100</v>
      </c>
      <c r="G20206" s="147">
        <v>78.250849878351957</v>
      </c>
      <c r="H20206" s="147">
        <v>84.417960000000008</v>
      </c>
      <c r="I20206" s="147">
        <v>90.939200000000014</v>
      </c>
      <c r="J20206" s="147">
        <v>97.427352000000013</v>
      </c>
      <c r="K20206" s="147">
        <v>103.911456</v>
      </c>
    </row>
    <row r="20207" spans="2:11" x14ac:dyDescent="0.2">
      <c r="B20207" s="21" t="str">
        <f t="shared" si="315"/>
        <v>SudburyIce Accretion2023RCP4.5</v>
      </c>
      <c r="C20207" t="s">
        <v>452</v>
      </c>
      <c r="D20207" t="s">
        <v>486</v>
      </c>
      <c r="E20207" s="144" t="s">
        <v>193</v>
      </c>
      <c r="F20207" s="144">
        <v>2023</v>
      </c>
      <c r="G20207" s="147">
        <v>16.058736661962172</v>
      </c>
      <c r="H20207" s="147">
        <v>19.191259999999996</v>
      </c>
      <c r="I20207" s="147">
        <v>23.165999999999997</v>
      </c>
      <c r="J20207" s="147">
        <v>26.202439999999999</v>
      </c>
      <c r="K20207" s="147">
        <v>29.244599999999998</v>
      </c>
    </row>
    <row r="20208" spans="2:11" x14ac:dyDescent="0.2">
      <c r="B20208" s="21" t="str">
        <f t="shared" si="315"/>
        <v>SudburyIce Accretion2025RCP4.5</v>
      </c>
      <c r="C20208" t="s">
        <v>452</v>
      </c>
      <c r="D20208" t="s">
        <v>486</v>
      </c>
      <c r="E20208" s="144" t="s">
        <v>193</v>
      </c>
      <c r="F20208" s="144">
        <v>2025</v>
      </c>
      <c r="G20208" s="147">
        <v>16.135279734707463</v>
      </c>
      <c r="H20208" s="147">
        <v>19.282559999999997</v>
      </c>
      <c r="I20208" s="147">
        <v>23.279666666666664</v>
      </c>
      <c r="J20208" s="147">
        <v>26.330883333333333</v>
      </c>
      <c r="K20208" s="147">
        <v>29.387819999999998</v>
      </c>
    </row>
    <row r="20209" spans="2:11" x14ac:dyDescent="0.2">
      <c r="B20209" s="21" t="str">
        <f t="shared" si="315"/>
        <v>SudburyIce Accretion2030RCP4.5</v>
      </c>
      <c r="C20209" t="s">
        <v>452</v>
      </c>
      <c r="D20209" t="s">
        <v>486</v>
      </c>
      <c r="E20209" s="144" t="s">
        <v>193</v>
      </c>
      <c r="F20209" s="144">
        <v>2030</v>
      </c>
      <c r="G20209" s="147">
        <v>16.211822807452755</v>
      </c>
      <c r="H20209" s="147">
        <v>19.373859999999997</v>
      </c>
      <c r="I20209" s="147">
        <v>23.393333333333331</v>
      </c>
      <c r="J20209" s="147">
        <v>26.459326666666666</v>
      </c>
      <c r="K20209" s="147">
        <v>29.531040000000001</v>
      </c>
    </row>
    <row r="20210" spans="2:11" x14ac:dyDescent="0.2">
      <c r="B20210" s="21" t="str">
        <f t="shared" si="315"/>
        <v>SudburyIce Accretion2035RCP4.5</v>
      </c>
      <c r="C20210" t="s">
        <v>452</v>
      </c>
      <c r="D20210" t="s">
        <v>486</v>
      </c>
      <c r="E20210" s="144" t="s">
        <v>193</v>
      </c>
      <c r="F20210" s="144">
        <v>2035</v>
      </c>
      <c r="G20210" s="147">
        <v>16.288365880198047</v>
      </c>
      <c r="H20210" s="147">
        <v>19.465159999999997</v>
      </c>
      <c r="I20210" s="147">
        <v>23.506999999999998</v>
      </c>
      <c r="J20210" s="147">
        <v>26.587769999999999</v>
      </c>
      <c r="K20210" s="147">
        <v>29.67426</v>
      </c>
    </row>
    <row r="20211" spans="2:11" x14ac:dyDescent="0.2">
      <c r="B20211" s="21" t="str">
        <f t="shared" si="315"/>
        <v>SudburyIce Accretion2040RCP4.5</v>
      </c>
      <c r="C20211" t="s">
        <v>452</v>
      </c>
      <c r="D20211" t="s">
        <v>486</v>
      </c>
      <c r="E20211" s="144" t="s">
        <v>193</v>
      </c>
      <c r="F20211" s="144">
        <v>2040</v>
      </c>
      <c r="G20211" s="147">
        <v>16.364908952943338</v>
      </c>
      <c r="H20211" s="147">
        <v>19.556459999999998</v>
      </c>
      <c r="I20211" s="147">
        <v>23.620666666666668</v>
      </c>
      <c r="J20211" s="147">
        <v>26.716213333333332</v>
      </c>
      <c r="K20211" s="147">
        <v>29.81748</v>
      </c>
    </row>
    <row r="20212" spans="2:11" x14ac:dyDescent="0.2">
      <c r="B20212" s="21" t="str">
        <f t="shared" si="315"/>
        <v>SudburyIce Accretion2045RCP4.5</v>
      </c>
      <c r="C20212" t="s">
        <v>452</v>
      </c>
      <c r="D20212" t="s">
        <v>486</v>
      </c>
      <c r="E20212" s="144" t="s">
        <v>193</v>
      </c>
      <c r="F20212" s="144">
        <v>2045</v>
      </c>
      <c r="G20212" s="147">
        <v>16.44145202568863</v>
      </c>
      <c r="H20212" s="147">
        <v>19.647759999999998</v>
      </c>
      <c r="I20212" s="147">
        <v>23.734333333333336</v>
      </c>
      <c r="J20212" s="147">
        <v>26.844656666666666</v>
      </c>
      <c r="K20212" s="147">
        <v>29.960700000000003</v>
      </c>
    </row>
    <row r="20213" spans="2:11" x14ac:dyDescent="0.2">
      <c r="B20213" s="21" t="str">
        <f t="shared" si="315"/>
        <v>SudburyIce Accretion2050RCP4.5</v>
      </c>
      <c r="C20213" t="s">
        <v>452</v>
      </c>
      <c r="D20213" t="s">
        <v>486</v>
      </c>
      <c r="E20213" s="144" t="s">
        <v>193</v>
      </c>
      <c r="F20213" s="144">
        <v>2050</v>
      </c>
      <c r="G20213" s="147">
        <v>16.594538171179213</v>
      </c>
      <c r="H20213" s="147">
        <v>19.844967999999998</v>
      </c>
      <c r="I20213" s="147">
        <v>23.988800000000001</v>
      </c>
      <c r="J20213" s="147">
        <v>27.142147999999999</v>
      </c>
      <c r="K20213" s="147">
        <v>30.29796</v>
      </c>
    </row>
    <row r="20214" spans="2:11" x14ac:dyDescent="0.2">
      <c r="B20214" s="21" t="str">
        <f t="shared" si="315"/>
        <v>SudburyIce Accretion2055RCP4.5</v>
      </c>
      <c r="C20214" t="s">
        <v>452</v>
      </c>
      <c r="D20214" t="s">
        <v>486</v>
      </c>
      <c r="E20214" s="144" t="s">
        <v>193</v>
      </c>
      <c r="F20214" s="144">
        <v>2055</v>
      </c>
      <c r="G20214" s="147">
        <v>16.671081243924505</v>
      </c>
      <c r="H20214" s="147">
        <v>19.950875999999997</v>
      </c>
      <c r="I20214" s="147">
        <v>24.129600000000003</v>
      </c>
      <c r="J20214" s="147">
        <v>27.311195999999999</v>
      </c>
      <c r="K20214" s="147">
        <v>30.492000000000001</v>
      </c>
    </row>
    <row r="20215" spans="2:11" x14ac:dyDescent="0.2">
      <c r="B20215" s="21" t="str">
        <f t="shared" si="315"/>
        <v>SudburyIce Accretion2060RCP4.5</v>
      </c>
      <c r="C20215" t="s">
        <v>452</v>
      </c>
      <c r="D20215" t="s">
        <v>486</v>
      </c>
      <c r="E20215" s="144" t="s">
        <v>193</v>
      </c>
      <c r="F20215" s="144">
        <v>2060</v>
      </c>
      <c r="G20215" s="147">
        <v>16.747624316669796</v>
      </c>
      <c r="H20215" s="147">
        <v>20.056784</v>
      </c>
      <c r="I20215" s="147">
        <v>24.270400000000002</v>
      </c>
      <c r="J20215" s="147">
        <v>27.480243999999999</v>
      </c>
      <c r="K20215" s="147">
        <v>30.686039999999998</v>
      </c>
    </row>
    <row r="20216" spans="2:11" x14ac:dyDescent="0.2">
      <c r="B20216" s="21" t="str">
        <f t="shared" si="315"/>
        <v>SudburyIce Accretion2065RCP4.5</v>
      </c>
      <c r="C20216" t="s">
        <v>452</v>
      </c>
      <c r="D20216" t="s">
        <v>486</v>
      </c>
      <c r="E20216" s="144" t="s">
        <v>193</v>
      </c>
      <c r="F20216" s="144">
        <v>2065</v>
      </c>
      <c r="G20216" s="147">
        <v>16.824167389415088</v>
      </c>
      <c r="H20216" s="147">
        <v>20.162692</v>
      </c>
      <c r="I20216" s="147">
        <v>24.411200000000004</v>
      </c>
      <c r="J20216" s="147">
        <v>27.649291999999999</v>
      </c>
      <c r="K20216" s="147">
        <v>30.88008</v>
      </c>
    </row>
    <row r="20217" spans="2:11" x14ac:dyDescent="0.2">
      <c r="B20217" s="21" t="str">
        <f t="shared" si="315"/>
        <v>SudburyIce Accretion2070RCP4.5</v>
      </c>
      <c r="C20217" t="s">
        <v>452</v>
      </c>
      <c r="D20217" t="s">
        <v>486</v>
      </c>
      <c r="E20217" s="144" t="s">
        <v>193</v>
      </c>
      <c r="F20217" s="144">
        <v>2070</v>
      </c>
      <c r="G20217" s="147">
        <v>16.900710462160379</v>
      </c>
      <c r="H20217" s="147">
        <v>20.268599999999999</v>
      </c>
      <c r="I20217" s="147">
        <v>24.552000000000003</v>
      </c>
      <c r="J20217" s="147">
        <v>27.818339999999999</v>
      </c>
      <c r="K20217" s="147">
        <v>31.074119999999997</v>
      </c>
    </row>
    <row r="20218" spans="2:11" x14ac:dyDescent="0.2">
      <c r="B20218" s="21" t="str">
        <f t="shared" si="315"/>
        <v>SudburyIce Accretion2075RCP4.5</v>
      </c>
      <c r="C20218" t="s">
        <v>452</v>
      </c>
      <c r="D20218" t="s">
        <v>486</v>
      </c>
      <c r="E20218" s="144" t="s">
        <v>193</v>
      </c>
      <c r="F20218" s="144">
        <v>2075</v>
      </c>
      <c r="G20218" s="147">
        <v>16.813961646382381</v>
      </c>
      <c r="H20218" s="147">
        <v>20.177299999999999</v>
      </c>
      <c r="I20218" s="147">
        <v>24.449333333333335</v>
      </c>
      <c r="J20218" s="147">
        <v>27.710613333333331</v>
      </c>
      <c r="K20218" s="147">
        <v>30.958619999999996</v>
      </c>
    </row>
    <row r="20219" spans="2:11" x14ac:dyDescent="0.2">
      <c r="B20219" s="21" t="str">
        <f t="shared" si="315"/>
        <v>SudburyIce Accretion2080RCP4.5</v>
      </c>
      <c r="C20219" t="s">
        <v>452</v>
      </c>
      <c r="D20219" t="s">
        <v>486</v>
      </c>
      <c r="E20219" s="144" t="s">
        <v>193</v>
      </c>
      <c r="F20219" s="144">
        <v>2080</v>
      </c>
      <c r="G20219" s="147">
        <v>16.727212830604387</v>
      </c>
      <c r="H20219" s="147">
        <v>20.085999999999999</v>
      </c>
      <c r="I20219" s="147">
        <v>24.346666666666668</v>
      </c>
      <c r="J20219" s="147">
        <v>27.602886666666667</v>
      </c>
      <c r="K20219" s="147">
        <v>30.843119999999999</v>
      </c>
    </row>
    <row r="20220" spans="2:11" x14ac:dyDescent="0.2">
      <c r="B20220" s="21" t="str">
        <f t="shared" si="315"/>
        <v>SudburyIce Accretion2085RCP4.5</v>
      </c>
      <c r="C20220" t="s">
        <v>452</v>
      </c>
      <c r="D20220" t="s">
        <v>486</v>
      </c>
      <c r="E20220" s="144" t="s">
        <v>193</v>
      </c>
      <c r="F20220" s="144">
        <v>2085</v>
      </c>
      <c r="G20220" s="147">
        <v>16.640464014826389</v>
      </c>
      <c r="H20220" s="147">
        <v>19.994700000000002</v>
      </c>
      <c r="I20220" s="147">
        <v>24.244</v>
      </c>
      <c r="J20220" s="147">
        <v>27.495159999999998</v>
      </c>
      <c r="K20220" s="147">
        <v>30.727620000000002</v>
      </c>
    </row>
    <row r="20221" spans="2:11" x14ac:dyDescent="0.2">
      <c r="B20221" s="21" t="str">
        <f t="shared" si="315"/>
        <v>SudburyIce Accretion2090RCP4.5</v>
      </c>
      <c r="C20221" t="s">
        <v>452</v>
      </c>
      <c r="D20221" t="s">
        <v>486</v>
      </c>
      <c r="E20221" s="144" t="s">
        <v>193</v>
      </c>
      <c r="F20221" s="144">
        <v>2090</v>
      </c>
      <c r="G20221" s="147">
        <v>16.553715199048391</v>
      </c>
      <c r="H20221" s="147">
        <v>19.903400000000001</v>
      </c>
      <c r="I20221" s="147">
        <v>24.141333333333336</v>
      </c>
      <c r="J20221" s="147">
        <v>27.38743333333333</v>
      </c>
      <c r="K20221" s="147">
        <v>30.612120000000001</v>
      </c>
    </row>
    <row r="20222" spans="2:11" x14ac:dyDescent="0.2">
      <c r="B20222" s="21" t="str">
        <f t="shared" si="315"/>
        <v>SudburyIce Accretion2095RCP4.5</v>
      </c>
      <c r="C20222" t="s">
        <v>452</v>
      </c>
      <c r="D20222" t="s">
        <v>486</v>
      </c>
      <c r="E20222" s="144" t="s">
        <v>193</v>
      </c>
      <c r="F20222" s="144">
        <v>2095</v>
      </c>
      <c r="G20222" s="147">
        <v>16.466966383270396</v>
      </c>
      <c r="H20222" s="147">
        <v>19.812100000000001</v>
      </c>
      <c r="I20222" s="147">
        <v>24.038666666666668</v>
      </c>
      <c r="J20222" s="147">
        <v>27.279706666666666</v>
      </c>
      <c r="K20222" s="147">
        <v>30.49662</v>
      </c>
    </row>
    <row r="20223" spans="2:11" x14ac:dyDescent="0.2">
      <c r="B20223" s="21" t="str">
        <f t="shared" si="315"/>
        <v>SudburyIce Accretion2100RCP4.5</v>
      </c>
      <c r="C20223" t="s">
        <v>452</v>
      </c>
      <c r="D20223" t="s">
        <v>486</v>
      </c>
      <c r="E20223" s="144" t="s">
        <v>193</v>
      </c>
      <c r="F20223" s="144">
        <v>2100</v>
      </c>
      <c r="G20223" s="147">
        <v>16.380217567492398</v>
      </c>
      <c r="H20223" s="147">
        <v>19.720800000000001</v>
      </c>
      <c r="I20223" s="147">
        <v>23.936</v>
      </c>
      <c r="J20223" s="147">
        <v>27.171979999999998</v>
      </c>
      <c r="K20223" s="147">
        <v>30.381120000000003</v>
      </c>
    </row>
    <row r="20224" spans="2:11" x14ac:dyDescent="0.2">
      <c r="B20224" s="21" t="str">
        <f t="shared" si="315"/>
        <v>SudburyIce Accretion2023RCP6.0</v>
      </c>
      <c r="C20224" t="s">
        <v>452</v>
      </c>
      <c r="D20224" t="s">
        <v>486</v>
      </c>
      <c r="E20224" s="144" t="s">
        <v>192</v>
      </c>
      <c r="F20224" s="144">
        <v>2023</v>
      </c>
      <c r="G20224" s="147">
        <v>16.058736661962172</v>
      </c>
      <c r="H20224" s="147">
        <v>19.191259999999996</v>
      </c>
      <c r="I20224" s="147">
        <v>23.165999999999997</v>
      </c>
      <c r="J20224" s="147">
        <v>26.202439999999999</v>
      </c>
      <c r="K20224" s="147">
        <v>29.244599999999998</v>
      </c>
    </row>
    <row r="20225" spans="2:11" x14ac:dyDescent="0.2">
      <c r="B20225" s="21" t="str">
        <f t="shared" si="315"/>
        <v>SudburyIce Accretion2025RCP6.0</v>
      </c>
      <c r="C20225" t="s">
        <v>452</v>
      </c>
      <c r="D20225" t="s">
        <v>486</v>
      </c>
      <c r="E20225" s="144" t="s">
        <v>192</v>
      </c>
      <c r="F20225" s="144">
        <v>2025</v>
      </c>
      <c r="G20225" s="147">
        <v>16.135279734707463</v>
      </c>
      <c r="H20225" s="147">
        <v>19.282559999999997</v>
      </c>
      <c r="I20225" s="147">
        <v>23.279666666666664</v>
      </c>
      <c r="J20225" s="147">
        <v>26.330883333333333</v>
      </c>
      <c r="K20225" s="147">
        <v>29.387819999999998</v>
      </c>
    </row>
    <row r="20226" spans="2:11" x14ac:dyDescent="0.2">
      <c r="B20226" s="21" t="str">
        <f t="shared" si="315"/>
        <v>SudburyIce Accretion2030RCP6.0</v>
      </c>
      <c r="C20226" t="s">
        <v>452</v>
      </c>
      <c r="D20226" t="s">
        <v>486</v>
      </c>
      <c r="E20226" s="144" t="s">
        <v>192</v>
      </c>
      <c r="F20226" s="144">
        <v>2030</v>
      </c>
      <c r="G20226" s="147">
        <v>16.211822807452755</v>
      </c>
      <c r="H20226" s="147">
        <v>19.373859999999997</v>
      </c>
      <c r="I20226" s="147">
        <v>23.393333333333331</v>
      </c>
      <c r="J20226" s="147">
        <v>26.459326666666666</v>
      </c>
      <c r="K20226" s="147">
        <v>29.531040000000001</v>
      </c>
    </row>
    <row r="20227" spans="2:11" x14ac:dyDescent="0.2">
      <c r="B20227" s="21" t="str">
        <f t="shared" si="315"/>
        <v>SudburyIce Accretion2035RCP6.0</v>
      </c>
      <c r="C20227" t="s">
        <v>452</v>
      </c>
      <c r="D20227" t="s">
        <v>486</v>
      </c>
      <c r="E20227" s="144" t="s">
        <v>192</v>
      </c>
      <c r="F20227" s="144">
        <v>2035</v>
      </c>
      <c r="G20227" s="147">
        <v>16.288365880198047</v>
      </c>
      <c r="H20227" s="147">
        <v>19.465159999999997</v>
      </c>
      <c r="I20227" s="147">
        <v>23.506999999999998</v>
      </c>
      <c r="J20227" s="147">
        <v>26.587769999999999</v>
      </c>
      <c r="K20227" s="147">
        <v>29.67426</v>
      </c>
    </row>
    <row r="20228" spans="2:11" x14ac:dyDescent="0.2">
      <c r="B20228" s="21" t="str">
        <f t="shared" si="315"/>
        <v>SudburyIce Accretion2040RCP6.0</v>
      </c>
      <c r="C20228" t="s">
        <v>452</v>
      </c>
      <c r="D20228" t="s">
        <v>486</v>
      </c>
      <c r="E20228" s="144" t="s">
        <v>192</v>
      </c>
      <c r="F20228" s="144">
        <v>2040</v>
      </c>
      <c r="G20228" s="147">
        <v>16.364908952943338</v>
      </c>
      <c r="H20228" s="147">
        <v>19.556459999999998</v>
      </c>
      <c r="I20228" s="147">
        <v>23.620666666666668</v>
      </c>
      <c r="J20228" s="147">
        <v>26.716213333333332</v>
      </c>
      <c r="K20228" s="147">
        <v>29.81748</v>
      </c>
    </row>
    <row r="20229" spans="2:11" x14ac:dyDescent="0.2">
      <c r="B20229" s="21" t="str">
        <f t="shared" si="315"/>
        <v>SudburyIce Accretion2045RCP6.0</v>
      </c>
      <c r="C20229" t="s">
        <v>452</v>
      </c>
      <c r="D20229" t="s">
        <v>486</v>
      </c>
      <c r="E20229" s="144" t="s">
        <v>192</v>
      </c>
      <c r="F20229" s="144">
        <v>2045</v>
      </c>
      <c r="G20229" s="147">
        <v>16.44145202568863</v>
      </c>
      <c r="H20229" s="147">
        <v>19.647759999999998</v>
      </c>
      <c r="I20229" s="147">
        <v>23.734333333333336</v>
      </c>
      <c r="J20229" s="147">
        <v>26.844656666666666</v>
      </c>
      <c r="K20229" s="147">
        <v>29.960700000000003</v>
      </c>
    </row>
    <row r="20230" spans="2:11" x14ac:dyDescent="0.2">
      <c r="B20230" s="21" t="str">
        <f t="shared" si="315"/>
        <v>SudburyIce Accretion2050RCP6.0</v>
      </c>
      <c r="C20230" t="s">
        <v>452</v>
      </c>
      <c r="D20230" t="s">
        <v>486</v>
      </c>
      <c r="E20230" s="144" t="s">
        <v>192</v>
      </c>
      <c r="F20230" s="144">
        <v>2050</v>
      </c>
      <c r="G20230" s="147">
        <v>16.594538171179213</v>
      </c>
      <c r="H20230" s="147">
        <v>19.844967999999998</v>
      </c>
      <c r="I20230" s="147">
        <v>23.988800000000001</v>
      </c>
      <c r="J20230" s="147">
        <v>27.142147999999999</v>
      </c>
      <c r="K20230" s="147">
        <v>30.29796</v>
      </c>
    </row>
    <row r="20231" spans="2:11" x14ac:dyDescent="0.2">
      <c r="B20231" s="21" t="str">
        <f t="shared" si="315"/>
        <v>SudburyIce Accretion2055RCP6.0</v>
      </c>
      <c r="C20231" t="s">
        <v>452</v>
      </c>
      <c r="D20231" t="s">
        <v>486</v>
      </c>
      <c r="E20231" s="144" t="s">
        <v>192</v>
      </c>
      <c r="F20231" s="144">
        <v>2055</v>
      </c>
      <c r="G20231" s="147">
        <v>16.671081243924505</v>
      </c>
      <c r="H20231" s="147">
        <v>19.950875999999997</v>
      </c>
      <c r="I20231" s="147">
        <v>24.129600000000003</v>
      </c>
      <c r="J20231" s="147">
        <v>27.311195999999999</v>
      </c>
      <c r="K20231" s="147">
        <v>30.492000000000001</v>
      </c>
    </row>
    <row r="20232" spans="2:11" x14ac:dyDescent="0.2">
      <c r="B20232" s="21" t="str">
        <f t="shared" si="315"/>
        <v>SudburyIce Accretion2060RCP6.0</v>
      </c>
      <c r="C20232" t="s">
        <v>452</v>
      </c>
      <c r="D20232" t="s">
        <v>486</v>
      </c>
      <c r="E20232" s="144" t="s">
        <v>192</v>
      </c>
      <c r="F20232" s="144">
        <v>2060</v>
      </c>
      <c r="G20232" s="147">
        <v>16.747624316669796</v>
      </c>
      <c r="H20232" s="147">
        <v>20.056784</v>
      </c>
      <c r="I20232" s="147">
        <v>24.270400000000002</v>
      </c>
      <c r="J20232" s="147">
        <v>27.480243999999999</v>
      </c>
      <c r="K20232" s="147">
        <v>30.686039999999998</v>
      </c>
    </row>
    <row r="20233" spans="2:11" x14ac:dyDescent="0.2">
      <c r="B20233" s="21" t="str">
        <f t="shared" si="315"/>
        <v>SudburyIce Accretion2065RCP6.0</v>
      </c>
      <c r="C20233" t="s">
        <v>452</v>
      </c>
      <c r="D20233" t="s">
        <v>486</v>
      </c>
      <c r="E20233" s="144" t="s">
        <v>192</v>
      </c>
      <c r="F20233" s="144">
        <v>2065</v>
      </c>
      <c r="G20233" s="147">
        <v>16.824167389415088</v>
      </c>
      <c r="H20233" s="147">
        <v>20.162692</v>
      </c>
      <c r="I20233" s="147">
        <v>24.411200000000004</v>
      </c>
      <c r="J20233" s="147">
        <v>27.649291999999999</v>
      </c>
      <c r="K20233" s="147">
        <v>30.88008</v>
      </c>
    </row>
    <row r="20234" spans="2:11" x14ac:dyDescent="0.2">
      <c r="B20234" s="21" t="str">
        <f t="shared" si="315"/>
        <v>SudburyIce Accretion2070RCP6.0</v>
      </c>
      <c r="C20234" t="s">
        <v>452</v>
      </c>
      <c r="D20234" t="s">
        <v>486</v>
      </c>
      <c r="E20234" s="144" t="s">
        <v>192</v>
      </c>
      <c r="F20234" s="144">
        <v>2070</v>
      </c>
      <c r="G20234" s="147">
        <v>16.900710462160379</v>
      </c>
      <c r="H20234" s="147">
        <v>20.268599999999999</v>
      </c>
      <c r="I20234" s="147">
        <v>24.552000000000003</v>
      </c>
      <c r="J20234" s="147">
        <v>27.818339999999999</v>
      </c>
      <c r="K20234" s="147">
        <v>31.074119999999997</v>
      </c>
    </row>
    <row r="20235" spans="2:11" x14ac:dyDescent="0.2">
      <c r="B20235" s="21" t="str">
        <f t="shared" si="315"/>
        <v>SudburyIce Accretion2075RCP6.0</v>
      </c>
      <c r="C20235" t="s">
        <v>452</v>
      </c>
      <c r="D20235" t="s">
        <v>486</v>
      </c>
      <c r="E20235" s="144" t="s">
        <v>192</v>
      </c>
      <c r="F20235" s="144">
        <v>2075</v>
      </c>
      <c r="G20235" s="147">
        <v>16.770587238493384</v>
      </c>
      <c r="H20235" s="147">
        <v>20.13165</v>
      </c>
      <c r="I20235" s="147">
        <v>24.398000000000003</v>
      </c>
      <c r="J20235" s="147">
        <v>27.656749999999999</v>
      </c>
      <c r="K20235" s="147">
        <v>30.900869999999998</v>
      </c>
    </row>
    <row r="20236" spans="2:11" x14ac:dyDescent="0.2">
      <c r="B20236" s="21" t="str">
        <f t="shared" ref="B20236:B20299" si="316">C20236&amp;D20236&amp;F20236&amp;E20236</f>
        <v>SudburyIce Accretion2080RCP6.0</v>
      </c>
      <c r="C20236" t="s">
        <v>452</v>
      </c>
      <c r="D20236" t="s">
        <v>486</v>
      </c>
      <c r="E20236" s="144" t="s">
        <v>192</v>
      </c>
      <c r="F20236" s="144">
        <v>2080</v>
      </c>
      <c r="G20236" s="147">
        <v>16.640464014826389</v>
      </c>
      <c r="H20236" s="147">
        <v>19.994700000000002</v>
      </c>
      <c r="I20236" s="147">
        <v>24.244</v>
      </c>
      <c r="J20236" s="147">
        <v>27.495159999999998</v>
      </c>
      <c r="K20236" s="147">
        <v>30.727620000000002</v>
      </c>
    </row>
    <row r="20237" spans="2:11" x14ac:dyDescent="0.2">
      <c r="B20237" s="21" t="str">
        <f t="shared" si="316"/>
        <v>SudburyIce Accretion2085RCP6.0</v>
      </c>
      <c r="C20237" t="s">
        <v>452</v>
      </c>
      <c r="D20237" t="s">
        <v>486</v>
      </c>
      <c r="E20237" s="144" t="s">
        <v>192</v>
      </c>
      <c r="F20237" s="144">
        <v>2085</v>
      </c>
      <c r="G20237" s="147">
        <v>16.510340791159393</v>
      </c>
      <c r="H20237" s="147">
        <v>19.857749999999999</v>
      </c>
      <c r="I20237" s="147">
        <v>24.09</v>
      </c>
      <c r="J20237" s="147">
        <v>27.333569999999998</v>
      </c>
      <c r="K20237" s="147">
        <v>30.554370000000002</v>
      </c>
    </row>
    <row r="20238" spans="2:11" x14ac:dyDescent="0.2">
      <c r="B20238" s="21" t="str">
        <f t="shared" si="316"/>
        <v>SudburyIce Accretion2090RCP6.0</v>
      </c>
      <c r="C20238" t="s">
        <v>452</v>
      </c>
      <c r="D20238" t="s">
        <v>486</v>
      </c>
      <c r="E20238" s="144" t="s">
        <v>192</v>
      </c>
      <c r="F20238" s="144">
        <v>2090</v>
      </c>
      <c r="G20238" s="147">
        <v>16.385320439008751</v>
      </c>
      <c r="H20238" s="147">
        <v>19.751233333333332</v>
      </c>
      <c r="I20238" s="147">
        <v>24.009333333333334</v>
      </c>
      <c r="J20238" s="147">
        <v>27.263133333333332</v>
      </c>
      <c r="K20238" s="147">
        <v>30.501240000000003</v>
      </c>
    </row>
    <row r="20239" spans="2:11" x14ac:dyDescent="0.2">
      <c r="B20239" s="21" t="str">
        <f t="shared" si="316"/>
        <v>SudburyIce Accretion2095RCP6.0</v>
      </c>
      <c r="C20239" t="s">
        <v>452</v>
      </c>
      <c r="D20239" t="s">
        <v>486</v>
      </c>
      <c r="E20239" s="144" t="s">
        <v>192</v>
      </c>
      <c r="F20239" s="144">
        <v>2095</v>
      </c>
      <c r="G20239" s="147">
        <v>16.390423310525101</v>
      </c>
      <c r="H20239" s="147">
        <v>19.781666666666666</v>
      </c>
      <c r="I20239" s="147">
        <v>24.082666666666668</v>
      </c>
      <c r="J20239" s="147">
        <v>27.354286666666667</v>
      </c>
      <c r="K20239" s="147">
        <v>30.621359999999999</v>
      </c>
    </row>
    <row r="20240" spans="2:11" x14ac:dyDescent="0.2">
      <c r="B20240" s="21" t="str">
        <f t="shared" si="316"/>
        <v>SudburyIce Accretion2100RCP6.0</v>
      </c>
      <c r="C20240" t="s">
        <v>452</v>
      </c>
      <c r="D20240" t="s">
        <v>486</v>
      </c>
      <c r="E20240" s="144" t="s">
        <v>192</v>
      </c>
      <c r="F20240" s="144">
        <v>2100</v>
      </c>
      <c r="G20240" s="147">
        <v>16.395526182041454</v>
      </c>
      <c r="H20240" s="147">
        <v>19.812099999999997</v>
      </c>
      <c r="I20240" s="147">
        <v>24.156000000000002</v>
      </c>
      <c r="J20240" s="147">
        <v>27.445440000000001</v>
      </c>
      <c r="K20240" s="147">
        <v>30.741479999999999</v>
      </c>
    </row>
    <row r="20241" spans="2:11" x14ac:dyDescent="0.2">
      <c r="B20241" s="21" t="str">
        <f t="shared" si="316"/>
        <v>SudburyIce Accretion2023RCP8.5</v>
      </c>
      <c r="C20241" t="s">
        <v>452</v>
      </c>
      <c r="D20241" t="s">
        <v>486</v>
      </c>
      <c r="E20241" s="144" t="s">
        <v>191</v>
      </c>
      <c r="F20241" s="144">
        <v>2023</v>
      </c>
      <c r="G20241" s="147">
        <v>16.058736661962172</v>
      </c>
      <c r="H20241" s="147">
        <v>19.191259999999996</v>
      </c>
      <c r="I20241" s="147">
        <v>23.165999999999997</v>
      </c>
      <c r="J20241" s="147">
        <v>26.202439999999999</v>
      </c>
      <c r="K20241" s="147">
        <v>29.244599999999998</v>
      </c>
    </row>
    <row r="20242" spans="2:11" x14ac:dyDescent="0.2">
      <c r="B20242" s="21" t="str">
        <f t="shared" si="316"/>
        <v>SudburyIce Accretion2025RCP8.5</v>
      </c>
      <c r="C20242" t="s">
        <v>452</v>
      </c>
      <c r="D20242" t="s">
        <v>486</v>
      </c>
      <c r="E20242" s="144" t="s">
        <v>191</v>
      </c>
      <c r="F20242" s="144">
        <v>2025</v>
      </c>
      <c r="G20242" s="147">
        <v>16.211822807452755</v>
      </c>
      <c r="H20242" s="147">
        <v>19.373859999999997</v>
      </c>
      <c r="I20242" s="147">
        <v>23.393333333333331</v>
      </c>
      <c r="J20242" s="147">
        <v>26.459326666666666</v>
      </c>
      <c r="K20242" s="147">
        <v>29.531040000000001</v>
      </c>
    </row>
    <row r="20243" spans="2:11" x14ac:dyDescent="0.2">
      <c r="B20243" s="21" t="str">
        <f t="shared" si="316"/>
        <v>SudburyIce Accretion2030RCP8.5</v>
      </c>
      <c r="C20243" t="s">
        <v>452</v>
      </c>
      <c r="D20243" t="s">
        <v>486</v>
      </c>
      <c r="E20243" s="144" t="s">
        <v>191</v>
      </c>
      <c r="F20243" s="144">
        <v>2030</v>
      </c>
      <c r="G20243" s="147">
        <v>16.364908952943338</v>
      </c>
      <c r="H20243" s="147">
        <v>19.556459999999998</v>
      </c>
      <c r="I20243" s="147">
        <v>23.620666666666668</v>
      </c>
      <c r="J20243" s="147">
        <v>26.716213333333332</v>
      </c>
      <c r="K20243" s="147">
        <v>29.81748</v>
      </c>
    </row>
    <row r="20244" spans="2:11" x14ac:dyDescent="0.2">
      <c r="B20244" s="21" t="str">
        <f t="shared" si="316"/>
        <v>SudburyIce Accretion2035RCP8.5</v>
      </c>
      <c r="C20244" t="s">
        <v>452</v>
      </c>
      <c r="D20244" t="s">
        <v>486</v>
      </c>
      <c r="E20244" s="144" t="s">
        <v>191</v>
      </c>
      <c r="F20244" s="144">
        <v>2035</v>
      </c>
      <c r="G20244" s="147">
        <v>16.517995098433921</v>
      </c>
      <c r="H20244" s="147">
        <v>19.739059999999998</v>
      </c>
      <c r="I20244" s="147">
        <v>23.848000000000003</v>
      </c>
      <c r="J20244" s="147">
        <v>26.973099999999999</v>
      </c>
      <c r="K20244" s="147">
        <v>30.103920000000002</v>
      </c>
    </row>
    <row r="20245" spans="2:11" x14ac:dyDescent="0.2">
      <c r="B20245" s="21" t="str">
        <f t="shared" si="316"/>
        <v>SudburyIce Accretion2040RCP8.5</v>
      </c>
      <c r="C20245" t="s">
        <v>452</v>
      </c>
      <c r="D20245" t="s">
        <v>486</v>
      </c>
      <c r="E20245" s="144" t="s">
        <v>191</v>
      </c>
      <c r="F20245" s="144">
        <v>2040</v>
      </c>
      <c r="G20245" s="147">
        <v>16.645566886342742</v>
      </c>
      <c r="H20245" s="147">
        <v>19.915573333333331</v>
      </c>
      <c r="I20245" s="147">
        <v>24.082666666666668</v>
      </c>
      <c r="J20245" s="147">
        <v>27.254846666666666</v>
      </c>
      <c r="K20245" s="147">
        <v>30.427320000000002</v>
      </c>
    </row>
    <row r="20246" spans="2:11" x14ac:dyDescent="0.2">
      <c r="B20246" s="21" t="str">
        <f t="shared" si="316"/>
        <v>SudburyIce Accretion2045RCP8.5</v>
      </c>
      <c r="C20246" t="s">
        <v>452</v>
      </c>
      <c r="D20246" t="s">
        <v>486</v>
      </c>
      <c r="E20246" s="144" t="s">
        <v>191</v>
      </c>
      <c r="F20246" s="144">
        <v>2045</v>
      </c>
      <c r="G20246" s="147">
        <v>16.773138674251559</v>
      </c>
      <c r="H20246" s="147">
        <v>20.092086666666667</v>
      </c>
      <c r="I20246" s="147">
        <v>24.317333333333337</v>
      </c>
      <c r="J20246" s="147">
        <v>27.536593333333332</v>
      </c>
      <c r="K20246" s="147">
        <v>30.750719999999998</v>
      </c>
    </row>
    <row r="20247" spans="2:11" x14ac:dyDescent="0.2">
      <c r="B20247" s="21" t="str">
        <f t="shared" si="316"/>
        <v>SudburyIce Accretion2050RCP8.5</v>
      </c>
      <c r="C20247" t="s">
        <v>452</v>
      </c>
      <c r="D20247" t="s">
        <v>486</v>
      </c>
      <c r="E20247" s="144" t="s">
        <v>191</v>
      </c>
      <c r="F20247" s="144">
        <v>2050</v>
      </c>
      <c r="G20247" s="147">
        <v>16.727212830604387</v>
      </c>
      <c r="H20247" s="147">
        <v>20.085999999999999</v>
      </c>
      <c r="I20247" s="147">
        <v>24.346666666666668</v>
      </c>
      <c r="J20247" s="147">
        <v>27.602886666666667</v>
      </c>
      <c r="K20247" s="147">
        <v>30.843119999999999</v>
      </c>
    </row>
    <row r="20248" spans="2:11" x14ac:dyDescent="0.2">
      <c r="B20248" s="21" t="str">
        <f t="shared" si="316"/>
        <v>SudburyIce Accretion2055RCP8.5</v>
      </c>
      <c r="C20248" t="s">
        <v>452</v>
      </c>
      <c r="D20248" t="s">
        <v>486</v>
      </c>
      <c r="E20248" s="144" t="s">
        <v>191</v>
      </c>
      <c r="F20248" s="144">
        <v>2055</v>
      </c>
      <c r="G20248" s="147">
        <v>16.553715199048391</v>
      </c>
      <c r="H20248" s="147">
        <v>19.903400000000001</v>
      </c>
      <c r="I20248" s="147">
        <v>24.141333333333336</v>
      </c>
      <c r="J20248" s="147">
        <v>27.38743333333333</v>
      </c>
      <c r="K20248" s="147">
        <v>30.612120000000001</v>
      </c>
    </row>
    <row r="20249" spans="2:11" x14ac:dyDescent="0.2">
      <c r="B20249" s="21" t="str">
        <f t="shared" si="316"/>
        <v>SudburyIce Accretion2060RCP8.5</v>
      </c>
      <c r="C20249" t="s">
        <v>452</v>
      </c>
      <c r="D20249" t="s">
        <v>486</v>
      </c>
      <c r="E20249" s="144" t="s">
        <v>191</v>
      </c>
      <c r="F20249" s="144">
        <v>2060</v>
      </c>
      <c r="G20249" s="147">
        <v>16.385320439008751</v>
      </c>
      <c r="H20249" s="147">
        <v>19.751233333333332</v>
      </c>
      <c r="I20249" s="147">
        <v>24.009333333333334</v>
      </c>
      <c r="J20249" s="147">
        <v>27.263133333333332</v>
      </c>
      <c r="K20249" s="147">
        <v>30.501240000000003</v>
      </c>
    </row>
    <row r="20250" spans="2:11" x14ac:dyDescent="0.2">
      <c r="B20250" s="21" t="str">
        <f t="shared" si="316"/>
        <v>SudburyIce Accretion2065RCP8.5</v>
      </c>
      <c r="C20250" t="s">
        <v>452</v>
      </c>
      <c r="D20250" t="s">
        <v>486</v>
      </c>
      <c r="E20250" s="144" t="s">
        <v>191</v>
      </c>
      <c r="F20250" s="144">
        <v>2065</v>
      </c>
      <c r="G20250" s="147">
        <v>16.390423310525101</v>
      </c>
      <c r="H20250" s="147">
        <v>19.781666666666666</v>
      </c>
      <c r="I20250" s="147">
        <v>24.082666666666668</v>
      </c>
      <c r="J20250" s="147">
        <v>27.354286666666667</v>
      </c>
      <c r="K20250" s="147">
        <v>30.621359999999999</v>
      </c>
    </row>
    <row r="20251" spans="2:11" x14ac:dyDescent="0.2">
      <c r="B20251" s="21" t="str">
        <f t="shared" si="316"/>
        <v>SudburyIce Accretion2070RCP8.5</v>
      </c>
      <c r="C20251" t="s">
        <v>452</v>
      </c>
      <c r="D20251" t="s">
        <v>486</v>
      </c>
      <c r="E20251" s="144" t="s">
        <v>191</v>
      </c>
      <c r="F20251" s="144">
        <v>2070</v>
      </c>
      <c r="G20251" s="147">
        <v>16.099559634092994</v>
      </c>
      <c r="H20251" s="147">
        <v>19.489506666666664</v>
      </c>
      <c r="I20251" s="147">
        <v>23.782</v>
      </c>
      <c r="J20251" s="147">
        <v>27.039393333333333</v>
      </c>
      <c r="K20251" s="147">
        <v>30.29796</v>
      </c>
    </row>
    <row r="20252" spans="2:11" x14ac:dyDescent="0.2">
      <c r="B20252" s="21" t="str">
        <f t="shared" si="316"/>
        <v>SudburyIce Accretion2075RCP8.5</v>
      </c>
      <c r="C20252" t="s">
        <v>452</v>
      </c>
      <c r="D20252" t="s">
        <v>486</v>
      </c>
      <c r="E20252" s="144" t="s">
        <v>191</v>
      </c>
      <c r="F20252" s="144">
        <v>2075</v>
      </c>
      <c r="G20252" s="147">
        <v>15.803593086144533</v>
      </c>
      <c r="H20252" s="147">
        <v>19.166913333333333</v>
      </c>
      <c r="I20252" s="147">
        <v>23.408000000000001</v>
      </c>
      <c r="J20252" s="147">
        <v>26.633346666666668</v>
      </c>
      <c r="K20252" s="147">
        <v>29.854439999999997</v>
      </c>
    </row>
    <row r="20253" spans="2:11" x14ac:dyDescent="0.2">
      <c r="B20253" s="21" t="str">
        <f t="shared" si="316"/>
        <v>SudburyIce Accretion2080RCP8.5</v>
      </c>
      <c r="C20253" t="s">
        <v>452</v>
      </c>
      <c r="D20253" t="s">
        <v>486</v>
      </c>
      <c r="E20253" s="144" t="s">
        <v>191</v>
      </c>
      <c r="F20253" s="144">
        <v>2080</v>
      </c>
      <c r="G20253" s="147">
        <v>15.507626538196071</v>
      </c>
      <c r="H20253" s="147">
        <v>18.84432</v>
      </c>
      <c r="I20253" s="147">
        <v>23.033999999999999</v>
      </c>
      <c r="J20253" s="147">
        <v>26.2273</v>
      </c>
      <c r="K20253" s="147">
        <v>29.410919999999997</v>
      </c>
    </row>
    <row r="20254" spans="2:11" x14ac:dyDescent="0.2">
      <c r="B20254" s="21" t="str">
        <f t="shared" si="316"/>
        <v>SudburyIce Accretion2085RCP8.5</v>
      </c>
      <c r="C20254" t="s">
        <v>452</v>
      </c>
      <c r="D20254" t="s">
        <v>486</v>
      </c>
      <c r="E20254" s="144" t="s">
        <v>191</v>
      </c>
      <c r="F20254" s="144">
        <v>2085</v>
      </c>
      <c r="G20254" s="147">
        <v>15.446392079999837</v>
      </c>
      <c r="H20254" s="147">
        <v>18.816929999999999</v>
      </c>
      <c r="I20254" s="147">
        <v>23.067</v>
      </c>
      <c r="J20254" s="147">
        <v>26.289450000000002</v>
      </c>
      <c r="K20254" s="147">
        <v>29.507939999999998</v>
      </c>
    </row>
    <row r="20255" spans="2:11" x14ac:dyDescent="0.2">
      <c r="B20255" s="21" t="str">
        <f t="shared" si="316"/>
        <v>SudburyIce Accretion2090RCP8.5</v>
      </c>
      <c r="C20255" t="s">
        <v>452</v>
      </c>
      <c r="D20255" t="s">
        <v>486</v>
      </c>
      <c r="E20255" s="144" t="s">
        <v>191</v>
      </c>
      <c r="F20255" s="144">
        <v>2090</v>
      </c>
      <c r="G20255" s="147">
        <v>15.385157621803604</v>
      </c>
      <c r="H20255" s="147">
        <v>18.789539999999995</v>
      </c>
      <c r="I20255" s="147">
        <v>23.1</v>
      </c>
      <c r="J20255" s="147">
        <v>26.351600000000001</v>
      </c>
      <c r="K20255" s="147">
        <v>29.604960000000002</v>
      </c>
    </row>
    <row r="20256" spans="2:11" x14ac:dyDescent="0.2">
      <c r="B20256" s="21" t="str">
        <f t="shared" si="316"/>
        <v>SudburyIce Accretion2095RCP8.5</v>
      </c>
      <c r="C20256" t="s">
        <v>452</v>
      </c>
      <c r="D20256" t="s">
        <v>486</v>
      </c>
      <c r="E20256" s="144" t="s">
        <v>191</v>
      </c>
      <c r="F20256" s="144">
        <v>2095</v>
      </c>
      <c r="G20256" s="147">
        <v>15.385157621803604</v>
      </c>
      <c r="H20256" s="147">
        <v>18.789539999999995</v>
      </c>
      <c r="I20256" s="147">
        <v>23.1</v>
      </c>
      <c r="J20256" s="147">
        <v>26.351600000000001</v>
      </c>
      <c r="K20256" s="147">
        <v>29.604960000000002</v>
      </c>
    </row>
    <row r="20257" spans="2:11" x14ac:dyDescent="0.2">
      <c r="B20257" s="21" t="str">
        <f t="shared" si="316"/>
        <v>SudburyIce Accretion2100RCP8.5</v>
      </c>
      <c r="C20257" t="s">
        <v>452</v>
      </c>
      <c r="D20257" t="s">
        <v>486</v>
      </c>
      <c r="E20257" s="144" t="s">
        <v>191</v>
      </c>
      <c r="F20257" s="144">
        <v>2100</v>
      </c>
      <c r="G20257" s="147">
        <v>15.385157621803604</v>
      </c>
      <c r="H20257" s="147">
        <v>18.789539999999995</v>
      </c>
      <c r="I20257" s="147">
        <v>23.1</v>
      </c>
      <c r="J20257" s="147">
        <v>26.351600000000001</v>
      </c>
      <c r="K20257" s="147">
        <v>29.604960000000002</v>
      </c>
    </row>
    <row r="20258" spans="2:11" x14ac:dyDescent="0.2">
      <c r="B20258" s="21" t="str">
        <f t="shared" si="316"/>
        <v>SudburyWind2023RCP4.5</v>
      </c>
      <c r="C20258" t="s">
        <v>452</v>
      </c>
      <c r="D20258" t="s">
        <v>1</v>
      </c>
      <c r="E20258" s="144" t="s">
        <v>193</v>
      </c>
      <c r="F20258" s="144">
        <v>2023</v>
      </c>
      <c r="G20258" s="147">
        <v>80.052074220746789</v>
      </c>
      <c r="H20258" s="147">
        <v>86.227367999999998</v>
      </c>
      <c r="I20258" s="147">
        <v>92.726799999999997</v>
      </c>
      <c r="J20258" s="147">
        <v>99.227520000000013</v>
      </c>
      <c r="K20258" s="147">
        <v>105.729528</v>
      </c>
    </row>
    <row r="20259" spans="2:11" x14ac:dyDescent="0.2">
      <c r="B20259" s="21" t="str">
        <f t="shared" si="316"/>
        <v>SudburyWind2025RCP4.5</v>
      </c>
      <c r="C20259" t="s">
        <v>452</v>
      </c>
      <c r="D20259" t="s">
        <v>1</v>
      </c>
      <c r="E20259" s="144" t="s">
        <v>193</v>
      </c>
      <c r="F20259" s="144">
        <v>2025</v>
      </c>
      <c r="G20259" s="147">
        <v>80.159318738160707</v>
      </c>
      <c r="H20259" s="147">
        <v>86.350003999999998</v>
      </c>
      <c r="I20259" s="147">
        <v>92.86633333333333</v>
      </c>
      <c r="J20259" s="147">
        <v>99.381742666666682</v>
      </c>
      <c r="K20259" s="147">
        <v>105.899084</v>
      </c>
    </row>
    <row r="20260" spans="2:11" x14ac:dyDescent="0.2">
      <c r="B20260" s="21" t="str">
        <f t="shared" si="316"/>
        <v>SudburyWind2030RCP4.5</v>
      </c>
      <c r="C20260" t="s">
        <v>452</v>
      </c>
      <c r="D20260" t="s">
        <v>1</v>
      </c>
      <c r="E20260" s="144" t="s">
        <v>193</v>
      </c>
      <c r="F20260" s="144">
        <v>2030</v>
      </c>
      <c r="G20260" s="147">
        <v>80.266563255574624</v>
      </c>
      <c r="H20260" s="147">
        <v>86.472639999999998</v>
      </c>
      <c r="I20260" s="147">
        <v>93.005866666666662</v>
      </c>
      <c r="J20260" s="147">
        <v>99.535965333333351</v>
      </c>
      <c r="K20260" s="147">
        <v>106.06864</v>
      </c>
    </row>
    <row r="20261" spans="2:11" x14ac:dyDescent="0.2">
      <c r="B20261" s="21" t="str">
        <f t="shared" si="316"/>
        <v>SudburyWind2035RCP4.5</v>
      </c>
      <c r="C20261" t="s">
        <v>452</v>
      </c>
      <c r="D20261" t="s">
        <v>1</v>
      </c>
      <c r="E20261" s="144" t="s">
        <v>193</v>
      </c>
      <c r="F20261" s="144">
        <v>2035</v>
      </c>
      <c r="G20261" s="147">
        <v>80.373807772988556</v>
      </c>
      <c r="H20261" s="147">
        <v>86.595275999999998</v>
      </c>
      <c r="I20261" s="147">
        <v>93.145399999999995</v>
      </c>
      <c r="J20261" s="147">
        <v>99.690188000000006</v>
      </c>
      <c r="K20261" s="147">
        <v>106.238196</v>
      </c>
    </row>
    <row r="20262" spans="2:11" x14ac:dyDescent="0.2">
      <c r="B20262" s="21" t="str">
        <f t="shared" si="316"/>
        <v>SudburyWind2040RCP4.5</v>
      </c>
      <c r="C20262" t="s">
        <v>452</v>
      </c>
      <c r="D20262" t="s">
        <v>1</v>
      </c>
      <c r="E20262" s="144" t="s">
        <v>193</v>
      </c>
      <c r="F20262" s="144">
        <v>2040</v>
      </c>
      <c r="G20262" s="147">
        <v>80.481052290402474</v>
      </c>
      <c r="H20262" s="147">
        <v>86.717911999999998</v>
      </c>
      <c r="I20262" s="147">
        <v>93.284933333333328</v>
      </c>
      <c r="J20262" s="147">
        <v>99.844410666666676</v>
      </c>
      <c r="K20262" s="147">
        <v>106.407752</v>
      </c>
    </row>
    <row r="20263" spans="2:11" x14ac:dyDescent="0.2">
      <c r="B20263" s="21" t="str">
        <f t="shared" si="316"/>
        <v>SudburyWind2045RCP4.5</v>
      </c>
      <c r="C20263" t="s">
        <v>452</v>
      </c>
      <c r="D20263" t="s">
        <v>1</v>
      </c>
      <c r="E20263" s="144" t="s">
        <v>193</v>
      </c>
      <c r="F20263" s="144">
        <v>2045</v>
      </c>
      <c r="G20263" s="147">
        <v>80.588296807816391</v>
      </c>
      <c r="H20263" s="147">
        <v>86.840547999999998</v>
      </c>
      <c r="I20263" s="147">
        <v>93.42446666666666</v>
      </c>
      <c r="J20263" s="147">
        <v>99.998633333333345</v>
      </c>
      <c r="K20263" s="147">
        <v>106.577308</v>
      </c>
    </row>
    <row r="20264" spans="2:11" x14ac:dyDescent="0.2">
      <c r="B20264" s="21" t="str">
        <f t="shared" si="316"/>
        <v>SudburyWind2050RCP4.5</v>
      </c>
      <c r="C20264" t="s">
        <v>452</v>
      </c>
      <c r="D20264" t="s">
        <v>1</v>
      </c>
      <c r="E20264" s="144" t="s">
        <v>193</v>
      </c>
      <c r="F20264" s="144">
        <v>2050</v>
      </c>
      <c r="G20264" s="147">
        <v>80.738439132195879</v>
      </c>
      <c r="H20264" s="147">
        <v>87.000830399999998</v>
      </c>
      <c r="I20264" s="147">
        <v>93.595279999999988</v>
      </c>
      <c r="J20264" s="147">
        <v>100.17845040000002</v>
      </c>
      <c r="K20264" s="147">
        <v>106.76783999999999</v>
      </c>
    </row>
    <row r="20265" spans="2:11" x14ac:dyDescent="0.2">
      <c r="B20265" s="21" t="str">
        <f t="shared" si="316"/>
        <v>SudburyWind2055RCP4.5</v>
      </c>
      <c r="C20265" t="s">
        <v>452</v>
      </c>
      <c r="D20265" t="s">
        <v>1</v>
      </c>
      <c r="E20265" s="144" t="s">
        <v>193</v>
      </c>
      <c r="F20265" s="144">
        <v>2055</v>
      </c>
      <c r="G20265" s="147">
        <v>80.781336939161449</v>
      </c>
      <c r="H20265" s="147">
        <v>87.038476799999998</v>
      </c>
      <c r="I20265" s="147">
        <v>93.626559999999998</v>
      </c>
      <c r="J20265" s="147">
        <v>100.20404480000001</v>
      </c>
      <c r="K20265" s="147">
        <v>106.788816</v>
      </c>
    </row>
    <row r="20266" spans="2:11" x14ac:dyDescent="0.2">
      <c r="B20266" s="21" t="str">
        <f t="shared" si="316"/>
        <v>SudburyWind2060RCP4.5</v>
      </c>
      <c r="C20266" t="s">
        <v>452</v>
      </c>
      <c r="D20266" t="s">
        <v>1</v>
      </c>
      <c r="E20266" s="144" t="s">
        <v>193</v>
      </c>
      <c r="F20266" s="144">
        <v>2060</v>
      </c>
      <c r="G20266" s="147">
        <v>80.824234746127004</v>
      </c>
      <c r="H20266" s="147">
        <v>87.076123199999998</v>
      </c>
      <c r="I20266" s="147">
        <v>93.657839999999993</v>
      </c>
      <c r="J20266" s="147">
        <v>100.22963920000001</v>
      </c>
      <c r="K20266" s="147">
        <v>106.80979199999999</v>
      </c>
    </row>
    <row r="20267" spans="2:11" x14ac:dyDescent="0.2">
      <c r="B20267" s="21" t="str">
        <f t="shared" si="316"/>
        <v>SudburyWind2065RCP4.5</v>
      </c>
      <c r="C20267" t="s">
        <v>452</v>
      </c>
      <c r="D20267" t="s">
        <v>1</v>
      </c>
      <c r="E20267" s="144" t="s">
        <v>193</v>
      </c>
      <c r="F20267" s="144">
        <v>2065</v>
      </c>
      <c r="G20267" s="147">
        <v>80.867132553092574</v>
      </c>
      <c r="H20267" s="147">
        <v>87.113769599999998</v>
      </c>
      <c r="I20267" s="147">
        <v>93.689120000000003</v>
      </c>
      <c r="J20267" s="147">
        <v>100.2552336</v>
      </c>
      <c r="K20267" s="147">
        <v>106.83076799999999</v>
      </c>
    </row>
    <row r="20268" spans="2:11" x14ac:dyDescent="0.2">
      <c r="B20268" s="21" t="str">
        <f t="shared" si="316"/>
        <v>SudburyWind2070RCP4.5</v>
      </c>
      <c r="C20268" t="s">
        <v>452</v>
      </c>
      <c r="D20268" t="s">
        <v>1</v>
      </c>
      <c r="E20268" s="144" t="s">
        <v>193</v>
      </c>
      <c r="F20268" s="144">
        <v>2070</v>
      </c>
      <c r="G20268" s="147">
        <v>80.910030360058144</v>
      </c>
      <c r="H20268" s="147">
        <v>87.151415999999998</v>
      </c>
      <c r="I20268" s="147">
        <v>93.720399999999998</v>
      </c>
      <c r="J20268" s="147">
        <v>100.280828</v>
      </c>
      <c r="K20268" s="147">
        <v>106.85174399999998</v>
      </c>
    </row>
    <row r="20269" spans="2:11" x14ac:dyDescent="0.2">
      <c r="B20269" s="21" t="str">
        <f t="shared" si="316"/>
        <v>SudburyWind2075RCP4.5</v>
      </c>
      <c r="C20269" t="s">
        <v>452</v>
      </c>
      <c r="D20269" t="s">
        <v>1</v>
      </c>
      <c r="E20269" s="144" t="s">
        <v>193</v>
      </c>
      <c r="F20269" s="144">
        <v>2075</v>
      </c>
      <c r="G20269" s="147">
        <v>80.994766768879018</v>
      </c>
      <c r="H20269" s="147">
        <v>87.259792000000004</v>
      </c>
      <c r="I20269" s="147">
        <v>93.858400000000003</v>
      </c>
      <c r="J20269" s="147">
        <v>100.44653533333333</v>
      </c>
      <c r="K20269" s="147">
        <v>107.04227599999999</v>
      </c>
    </row>
    <row r="20270" spans="2:11" x14ac:dyDescent="0.2">
      <c r="B20270" s="21" t="str">
        <f t="shared" si="316"/>
        <v>SudburyWind2080RCP4.5</v>
      </c>
      <c r="C20270" t="s">
        <v>452</v>
      </c>
      <c r="D20270" t="s">
        <v>1</v>
      </c>
      <c r="E20270" s="144" t="s">
        <v>193</v>
      </c>
      <c r="F20270" s="144">
        <v>2080</v>
      </c>
      <c r="G20270" s="147">
        <v>81.079503177699891</v>
      </c>
      <c r="H20270" s="147">
        <v>87.368167999999997</v>
      </c>
      <c r="I20270" s="147">
        <v>93.996399999999994</v>
      </c>
      <c r="J20270" s="147">
        <v>100.61224266666667</v>
      </c>
      <c r="K20270" s="147">
        <v>107.23280799999999</v>
      </c>
    </row>
    <row r="20271" spans="2:11" x14ac:dyDescent="0.2">
      <c r="B20271" s="21" t="str">
        <f t="shared" si="316"/>
        <v>SudburyWind2085RCP4.5</v>
      </c>
      <c r="C20271" t="s">
        <v>452</v>
      </c>
      <c r="D20271" t="s">
        <v>1</v>
      </c>
      <c r="E20271" s="144" t="s">
        <v>193</v>
      </c>
      <c r="F20271" s="144">
        <v>2085</v>
      </c>
      <c r="G20271" s="147">
        <v>81.164239586520779</v>
      </c>
      <c r="H20271" s="147">
        <v>87.47654399999999</v>
      </c>
      <c r="I20271" s="147">
        <v>94.134399999999999</v>
      </c>
      <c r="J20271" s="147">
        <v>100.77795</v>
      </c>
      <c r="K20271" s="147">
        <v>107.42334</v>
      </c>
    </row>
    <row r="20272" spans="2:11" x14ac:dyDescent="0.2">
      <c r="B20272" s="21" t="str">
        <f t="shared" si="316"/>
        <v>SudburyWind2090RCP4.5</v>
      </c>
      <c r="C20272" t="s">
        <v>452</v>
      </c>
      <c r="D20272" t="s">
        <v>1</v>
      </c>
      <c r="E20272" s="144" t="s">
        <v>193</v>
      </c>
      <c r="F20272" s="144">
        <v>2090</v>
      </c>
      <c r="G20272" s="147">
        <v>81.248975995341652</v>
      </c>
      <c r="H20272" s="147">
        <v>87.584919999999997</v>
      </c>
      <c r="I20272" s="147">
        <v>94.272400000000005</v>
      </c>
      <c r="J20272" s="147">
        <v>100.94365733333333</v>
      </c>
      <c r="K20272" s="147">
        <v>107.61387199999999</v>
      </c>
    </row>
    <row r="20273" spans="2:11" x14ac:dyDescent="0.2">
      <c r="B20273" s="21" t="str">
        <f t="shared" si="316"/>
        <v>SudburyWind2095RCP4.5</v>
      </c>
      <c r="C20273" t="s">
        <v>452</v>
      </c>
      <c r="D20273" t="s">
        <v>1</v>
      </c>
      <c r="E20273" s="144" t="s">
        <v>193</v>
      </c>
      <c r="F20273" s="144">
        <v>2095</v>
      </c>
      <c r="G20273" s="147">
        <v>81.333712404162526</v>
      </c>
      <c r="H20273" s="147">
        <v>87.693296000000004</v>
      </c>
      <c r="I20273" s="147">
        <v>94.410399999999996</v>
      </c>
      <c r="J20273" s="147">
        <v>101.10936466666668</v>
      </c>
      <c r="K20273" s="147">
        <v>107.80440399999999</v>
      </c>
    </row>
    <row r="20274" spans="2:11" x14ac:dyDescent="0.2">
      <c r="B20274" s="21" t="str">
        <f t="shared" si="316"/>
        <v>SudburyWind2100RCP4.5</v>
      </c>
      <c r="C20274" t="s">
        <v>452</v>
      </c>
      <c r="D20274" t="s">
        <v>1</v>
      </c>
      <c r="E20274" s="144" t="s">
        <v>193</v>
      </c>
      <c r="F20274" s="144">
        <v>2100</v>
      </c>
      <c r="G20274" s="147">
        <v>81.418448812983399</v>
      </c>
      <c r="H20274" s="147">
        <v>87.801671999999996</v>
      </c>
      <c r="I20274" s="147">
        <v>94.548400000000001</v>
      </c>
      <c r="J20274" s="147">
        <v>101.27507200000001</v>
      </c>
      <c r="K20274" s="147">
        <v>107.994936</v>
      </c>
    </row>
    <row r="20275" spans="2:11" x14ac:dyDescent="0.2">
      <c r="B20275" s="21" t="str">
        <f t="shared" si="316"/>
        <v>SudburyWind2023RCP6.0</v>
      </c>
      <c r="C20275" t="s">
        <v>452</v>
      </c>
      <c r="D20275" t="s">
        <v>1</v>
      </c>
      <c r="E20275" s="144" t="s">
        <v>192</v>
      </c>
      <c r="F20275" s="144">
        <v>2023</v>
      </c>
      <c r="G20275" s="147">
        <v>80.052074220746789</v>
      </c>
      <c r="H20275" s="147">
        <v>86.227367999999998</v>
      </c>
      <c r="I20275" s="147">
        <v>92.726799999999997</v>
      </c>
      <c r="J20275" s="147">
        <v>99.227520000000013</v>
      </c>
      <c r="K20275" s="147">
        <v>105.729528</v>
      </c>
    </row>
    <row r="20276" spans="2:11" x14ac:dyDescent="0.2">
      <c r="B20276" s="21" t="str">
        <f t="shared" si="316"/>
        <v>SudburyWind2025RCP6.0</v>
      </c>
      <c r="C20276" t="s">
        <v>452</v>
      </c>
      <c r="D20276" t="s">
        <v>1</v>
      </c>
      <c r="E20276" s="144" t="s">
        <v>192</v>
      </c>
      <c r="F20276" s="144">
        <v>2025</v>
      </c>
      <c r="G20276" s="147">
        <v>80.159318738160707</v>
      </c>
      <c r="H20276" s="147">
        <v>86.350003999999998</v>
      </c>
      <c r="I20276" s="147">
        <v>92.86633333333333</v>
      </c>
      <c r="J20276" s="147">
        <v>99.381742666666682</v>
      </c>
      <c r="K20276" s="147">
        <v>105.899084</v>
      </c>
    </row>
    <row r="20277" spans="2:11" x14ac:dyDescent="0.2">
      <c r="B20277" s="21" t="str">
        <f t="shared" si="316"/>
        <v>SudburyWind2030RCP6.0</v>
      </c>
      <c r="C20277" t="s">
        <v>452</v>
      </c>
      <c r="D20277" t="s">
        <v>1</v>
      </c>
      <c r="E20277" s="144" t="s">
        <v>192</v>
      </c>
      <c r="F20277" s="144">
        <v>2030</v>
      </c>
      <c r="G20277" s="147">
        <v>80.266563255574624</v>
      </c>
      <c r="H20277" s="147">
        <v>86.472639999999998</v>
      </c>
      <c r="I20277" s="147">
        <v>93.005866666666662</v>
      </c>
      <c r="J20277" s="147">
        <v>99.535965333333351</v>
      </c>
      <c r="K20277" s="147">
        <v>106.06864</v>
      </c>
    </row>
    <row r="20278" spans="2:11" x14ac:dyDescent="0.2">
      <c r="B20278" s="21" t="str">
        <f t="shared" si="316"/>
        <v>SudburyWind2035RCP6.0</v>
      </c>
      <c r="C20278" t="s">
        <v>452</v>
      </c>
      <c r="D20278" t="s">
        <v>1</v>
      </c>
      <c r="E20278" s="144" t="s">
        <v>192</v>
      </c>
      <c r="F20278" s="144">
        <v>2035</v>
      </c>
      <c r="G20278" s="147">
        <v>80.373807772988556</v>
      </c>
      <c r="H20278" s="147">
        <v>86.595275999999998</v>
      </c>
      <c r="I20278" s="147">
        <v>93.145399999999995</v>
      </c>
      <c r="J20278" s="147">
        <v>99.690188000000006</v>
      </c>
      <c r="K20278" s="147">
        <v>106.238196</v>
      </c>
    </row>
    <row r="20279" spans="2:11" x14ac:dyDescent="0.2">
      <c r="B20279" s="21" t="str">
        <f t="shared" si="316"/>
        <v>SudburyWind2040RCP6.0</v>
      </c>
      <c r="C20279" t="s">
        <v>452</v>
      </c>
      <c r="D20279" t="s">
        <v>1</v>
      </c>
      <c r="E20279" s="144" t="s">
        <v>192</v>
      </c>
      <c r="F20279" s="144">
        <v>2040</v>
      </c>
      <c r="G20279" s="147">
        <v>80.481052290402474</v>
      </c>
      <c r="H20279" s="147">
        <v>86.717911999999998</v>
      </c>
      <c r="I20279" s="147">
        <v>93.284933333333328</v>
      </c>
      <c r="J20279" s="147">
        <v>99.844410666666676</v>
      </c>
      <c r="K20279" s="147">
        <v>106.407752</v>
      </c>
    </row>
    <row r="20280" spans="2:11" x14ac:dyDescent="0.2">
      <c r="B20280" s="21" t="str">
        <f t="shared" si="316"/>
        <v>SudburyWind2045RCP6.0</v>
      </c>
      <c r="C20280" t="s">
        <v>452</v>
      </c>
      <c r="D20280" t="s">
        <v>1</v>
      </c>
      <c r="E20280" s="144" t="s">
        <v>192</v>
      </c>
      <c r="F20280" s="144">
        <v>2045</v>
      </c>
      <c r="G20280" s="147">
        <v>80.588296807816391</v>
      </c>
      <c r="H20280" s="147">
        <v>86.840547999999998</v>
      </c>
      <c r="I20280" s="147">
        <v>93.42446666666666</v>
      </c>
      <c r="J20280" s="147">
        <v>99.998633333333345</v>
      </c>
      <c r="K20280" s="147">
        <v>106.577308</v>
      </c>
    </row>
    <row r="20281" spans="2:11" x14ac:dyDescent="0.2">
      <c r="B20281" s="21" t="str">
        <f t="shared" si="316"/>
        <v>SudburyWind2050RCP6.0</v>
      </c>
      <c r="C20281" t="s">
        <v>452</v>
      </c>
      <c r="D20281" t="s">
        <v>1</v>
      </c>
      <c r="E20281" s="144" t="s">
        <v>192</v>
      </c>
      <c r="F20281" s="144">
        <v>2050</v>
      </c>
      <c r="G20281" s="147">
        <v>80.738439132195879</v>
      </c>
      <c r="H20281" s="147">
        <v>87.000830399999998</v>
      </c>
      <c r="I20281" s="147">
        <v>93.595279999999988</v>
      </c>
      <c r="J20281" s="147">
        <v>100.17845040000002</v>
      </c>
      <c r="K20281" s="147">
        <v>106.76783999999999</v>
      </c>
    </row>
    <row r="20282" spans="2:11" x14ac:dyDescent="0.2">
      <c r="B20282" s="21" t="str">
        <f t="shared" si="316"/>
        <v>SudburyWind2055RCP6.0</v>
      </c>
      <c r="C20282" t="s">
        <v>452</v>
      </c>
      <c r="D20282" t="s">
        <v>1</v>
      </c>
      <c r="E20282" s="144" t="s">
        <v>192</v>
      </c>
      <c r="F20282" s="144">
        <v>2055</v>
      </c>
      <c r="G20282" s="147">
        <v>80.781336939161449</v>
      </c>
      <c r="H20282" s="147">
        <v>87.038476799999998</v>
      </c>
      <c r="I20282" s="147">
        <v>93.626559999999998</v>
      </c>
      <c r="J20282" s="147">
        <v>100.20404480000001</v>
      </c>
      <c r="K20282" s="147">
        <v>106.788816</v>
      </c>
    </row>
    <row r="20283" spans="2:11" x14ac:dyDescent="0.2">
      <c r="B20283" s="21" t="str">
        <f t="shared" si="316"/>
        <v>SudburyWind2060RCP6.0</v>
      </c>
      <c r="C20283" t="s">
        <v>452</v>
      </c>
      <c r="D20283" t="s">
        <v>1</v>
      </c>
      <c r="E20283" s="144" t="s">
        <v>192</v>
      </c>
      <c r="F20283" s="144">
        <v>2060</v>
      </c>
      <c r="G20283" s="147">
        <v>80.824234746127004</v>
      </c>
      <c r="H20283" s="147">
        <v>87.076123199999998</v>
      </c>
      <c r="I20283" s="147">
        <v>93.657839999999993</v>
      </c>
      <c r="J20283" s="147">
        <v>100.22963920000001</v>
      </c>
      <c r="K20283" s="147">
        <v>106.80979199999999</v>
      </c>
    </row>
    <row r="20284" spans="2:11" x14ac:dyDescent="0.2">
      <c r="B20284" s="21" t="str">
        <f t="shared" si="316"/>
        <v>SudburyWind2065RCP6.0</v>
      </c>
      <c r="C20284" t="s">
        <v>452</v>
      </c>
      <c r="D20284" t="s">
        <v>1</v>
      </c>
      <c r="E20284" s="144" t="s">
        <v>192</v>
      </c>
      <c r="F20284" s="144">
        <v>2065</v>
      </c>
      <c r="G20284" s="147">
        <v>80.867132553092574</v>
      </c>
      <c r="H20284" s="147">
        <v>87.113769599999998</v>
      </c>
      <c r="I20284" s="147">
        <v>93.689120000000003</v>
      </c>
      <c r="J20284" s="147">
        <v>100.2552336</v>
      </c>
      <c r="K20284" s="147">
        <v>106.83076799999999</v>
      </c>
    </row>
    <row r="20285" spans="2:11" x14ac:dyDescent="0.2">
      <c r="B20285" s="21" t="str">
        <f t="shared" si="316"/>
        <v>SudburyWind2070RCP6.0</v>
      </c>
      <c r="C20285" t="s">
        <v>452</v>
      </c>
      <c r="D20285" t="s">
        <v>1</v>
      </c>
      <c r="E20285" s="144" t="s">
        <v>192</v>
      </c>
      <c r="F20285" s="144">
        <v>2070</v>
      </c>
      <c r="G20285" s="147">
        <v>80.910030360058144</v>
      </c>
      <c r="H20285" s="147">
        <v>87.151415999999998</v>
      </c>
      <c r="I20285" s="147">
        <v>93.720399999999998</v>
      </c>
      <c r="J20285" s="147">
        <v>100.280828</v>
      </c>
      <c r="K20285" s="147">
        <v>106.85174399999998</v>
      </c>
    </row>
    <row r="20286" spans="2:11" x14ac:dyDescent="0.2">
      <c r="B20286" s="21" t="str">
        <f t="shared" si="316"/>
        <v>SudburyWind2075RCP6.0</v>
      </c>
      <c r="C20286" t="s">
        <v>452</v>
      </c>
      <c r="D20286" t="s">
        <v>1</v>
      </c>
      <c r="E20286" s="144" t="s">
        <v>192</v>
      </c>
      <c r="F20286" s="144">
        <v>2075</v>
      </c>
      <c r="G20286" s="147">
        <v>81.037134973289454</v>
      </c>
      <c r="H20286" s="147">
        <v>87.313980000000001</v>
      </c>
      <c r="I20286" s="147">
        <v>93.927400000000006</v>
      </c>
      <c r="J20286" s="147">
        <v>100.52938900000001</v>
      </c>
      <c r="K20286" s="147">
        <v>107.13754199999998</v>
      </c>
    </row>
    <row r="20287" spans="2:11" x14ac:dyDescent="0.2">
      <c r="B20287" s="21" t="str">
        <f t="shared" si="316"/>
        <v>SudburyWind2080RCP6.0</v>
      </c>
      <c r="C20287" t="s">
        <v>452</v>
      </c>
      <c r="D20287" t="s">
        <v>1</v>
      </c>
      <c r="E20287" s="144" t="s">
        <v>192</v>
      </c>
      <c r="F20287" s="144">
        <v>2080</v>
      </c>
      <c r="G20287" s="147">
        <v>81.164239586520779</v>
      </c>
      <c r="H20287" s="147">
        <v>87.47654399999999</v>
      </c>
      <c r="I20287" s="147">
        <v>94.134399999999999</v>
      </c>
      <c r="J20287" s="147">
        <v>100.77795</v>
      </c>
      <c r="K20287" s="147">
        <v>107.42334</v>
      </c>
    </row>
    <row r="20288" spans="2:11" x14ac:dyDescent="0.2">
      <c r="B20288" s="21" t="str">
        <f t="shared" si="316"/>
        <v>SudburyWind2085RCP6.0</v>
      </c>
      <c r="C20288" t="s">
        <v>452</v>
      </c>
      <c r="D20288" t="s">
        <v>1</v>
      </c>
      <c r="E20288" s="144" t="s">
        <v>192</v>
      </c>
      <c r="F20288" s="144">
        <v>2085</v>
      </c>
      <c r="G20288" s="147">
        <v>81.291344199752089</v>
      </c>
      <c r="H20288" s="147">
        <v>87.639107999999993</v>
      </c>
      <c r="I20288" s="147">
        <v>94.341399999999993</v>
      </c>
      <c r="J20288" s="147">
        <v>101.026511</v>
      </c>
      <c r="K20288" s="147">
        <v>107.709138</v>
      </c>
    </row>
    <row r="20289" spans="2:11" x14ac:dyDescent="0.2">
      <c r="B20289" s="21" t="str">
        <f t="shared" si="316"/>
        <v>SudburyWind2090RCP6.0</v>
      </c>
      <c r="C20289" t="s">
        <v>452</v>
      </c>
      <c r="D20289" t="s">
        <v>1</v>
      </c>
      <c r="E20289" s="144" t="s">
        <v>192</v>
      </c>
      <c r="F20289" s="144">
        <v>2090</v>
      </c>
      <c r="G20289" s="147">
        <v>81.730914320510379</v>
      </c>
      <c r="H20289" s="147">
        <v>88.200952000000001</v>
      </c>
      <c r="I20289" s="147">
        <v>95.054400000000001</v>
      </c>
      <c r="J20289" s="147">
        <v>101.86899333333334</v>
      </c>
      <c r="K20289" s="147">
        <v>108.68364800000001</v>
      </c>
    </row>
    <row r="20290" spans="2:11" x14ac:dyDescent="0.2">
      <c r="B20290" s="21" t="str">
        <f t="shared" si="316"/>
        <v>SudburyWind2095RCP6.0</v>
      </c>
      <c r="C20290" t="s">
        <v>452</v>
      </c>
      <c r="D20290" t="s">
        <v>1</v>
      </c>
      <c r="E20290" s="144" t="s">
        <v>192</v>
      </c>
      <c r="F20290" s="144">
        <v>2095</v>
      </c>
      <c r="G20290" s="147">
        <v>82.043379828037359</v>
      </c>
      <c r="H20290" s="147">
        <v>88.600232000000005</v>
      </c>
      <c r="I20290" s="147">
        <v>95.560400000000001</v>
      </c>
      <c r="J20290" s="147">
        <v>102.46291466666668</v>
      </c>
      <c r="K20290" s="147">
        <v>109.37236</v>
      </c>
    </row>
    <row r="20291" spans="2:11" x14ac:dyDescent="0.2">
      <c r="B20291" s="21" t="str">
        <f t="shared" si="316"/>
        <v>SudburyWind2100RCP6.0</v>
      </c>
      <c r="C20291" t="s">
        <v>452</v>
      </c>
      <c r="D20291" t="s">
        <v>1</v>
      </c>
      <c r="E20291" s="144" t="s">
        <v>192</v>
      </c>
      <c r="F20291" s="144">
        <v>2100</v>
      </c>
      <c r="G20291" s="147">
        <v>82.355845335564339</v>
      </c>
      <c r="H20291" s="147">
        <v>88.99951200000001</v>
      </c>
      <c r="I20291" s="147">
        <v>96.066400000000002</v>
      </c>
      <c r="J20291" s="147">
        <v>103.056836</v>
      </c>
      <c r="K20291" s="147">
        <v>110.06107200000001</v>
      </c>
    </row>
    <row r="20292" spans="2:11" x14ac:dyDescent="0.2">
      <c r="B20292" s="21" t="str">
        <f t="shared" si="316"/>
        <v>SudburyWind2023RCP8.5</v>
      </c>
      <c r="C20292" t="s">
        <v>452</v>
      </c>
      <c r="D20292" t="s">
        <v>1</v>
      </c>
      <c r="E20292" s="144" t="s">
        <v>191</v>
      </c>
      <c r="F20292" s="144">
        <v>2023</v>
      </c>
      <c r="G20292" s="147">
        <v>80.052074220746789</v>
      </c>
      <c r="H20292" s="147">
        <v>86.227367999999998</v>
      </c>
      <c r="I20292" s="147">
        <v>92.726799999999997</v>
      </c>
      <c r="J20292" s="147">
        <v>99.227520000000013</v>
      </c>
      <c r="K20292" s="147">
        <v>105.729528</v>
      </c>
    </row>
    <row r="20293" spans="2:11" x14ac:dyDescent="0.2">
      <c r="B20293" s="21" t="str">
        <f t="shared" si="316"/>
        <v>SudburyWind2025RCP8.5</v>
      </c>
      <c r="C20293" t="s">
        <v>452</v>
      </c>
      <c r="D20293" t="s">
        <v>1</v>
      </c>
      <c r="E20293" s="144" t="s">
        <v>191</v>
      </c>
      <c r="F20293" s="144">
        <v>2025</v>
      </c>
      <c r="G20293" s="147">
        <v>80.266563255574624</v>
      </c>
      <c r="H20293" s="147">
        <v>86.472639999999998</v>
      </c>
      <c r="I20293" s="147">
        <v>93.005866666666662</v>
      </c>
      <c r="J20293" s="147">
        <v>99.535965333333351</v>
      </c>
      <c r="K20293" s="147">
        <v>106.06864</v>
      </c>
    </row>
    <row r="20294" spans="2:11" x14ac:dyDescent="0.2">
      <c r="B20294" s="21" t="str">
        <f t="shared" si="316"/>
        <v>SudburyWind2030RCP8.5</v>
      </c>
      <c r="C20294" t="s">
        <v>452</v>
      </c>
      <c r="D20294" t="s">
        <v>1</v>
      </c>
      <c r="E20294" s="144" t="s">
        <v>191</v>
      </c>
      <c r="F20294" s="144">
        <v>2030</v>
      </c>
      <c r="G20294" s="147">
        <v>80.481052290402474</v>
      </c>
      <c r="H20294" s="147">
        <v>86.717911999999998</v>
      </c>
      <c r="I20294" s="147">
        <v>93.284933333333328</v>
      </c>
      <c r="J20294" s="147">
        <v>99.844410666666676</v>
      </c>
      <c r="K20294" s="147">
        <v>106.407752</v>
      </c>
    </row>
    <row r="20295" spans="2:11" x14ac:dyDescent="0.2">
      <c r="B20295" s="21" t="str">
        <f t="shared" si="316"/>
        <v>SudburyWind2035RCP8.5</v>
      </c>
      <c r="C20295" t="s">
        <v>452</v>
      </c>
      <c r="D20295" t="s">
        <v>1</v>
      </c>
      <c r="E20295" s="144" t="s">
        <v>191</v>
      </c>
      <c r="F20295" s="144">
        <v>2035</v>
      </c>
      <c r="G20295" s="147">
        <v>80.695541325230309</v>
      </c>
      <c r="H20295" s="147">
        <v>86.963183999999998</v>
      </c>
      <c r="I20295" s="147">
        <v>93.563999999999993</v>
      </c>
      <c r="J20295" s="147">
        <v>100.15285600000001</v>
      </c>
      <c r="K20295" s="147">
        <v>106.746864</v>
      </c>
    </row>
    <row r="20296" spans="2:11" x14ac:dyDescent="0.2">
      <c r="B20296" s="21" t="str">
        <f t="shared" si="316"/>
        <v>SudburyWind2040RCP8.5</v>
      </c>
      <c r="C20296" t="s">
        <v>452</v>
      </c>
      <c r="D20296" t="s">
        <v>1</v>
      </c>
      <c r="E20296" s="144" t="s">
        <v>191</v>
      </c>
      <c r="F20296" s="144">
        <v>2040</v>
      </c>
      <c r="G20296" s="147">
        <v>80.767037670172925</v>
      </c>
      <c r="H20296" s="147">
        <v>87.025927999999993</v>
      </c>
      <c r="I20296" s="147">
        <v>93.616133333333323</v>
      </c>
      <c r="J20296" s="147">
        <v>100.19551333333334</v>
      </c>
      <c r="K20296" s="147">
        <v>106.781824</v>
      </c>
    </row>
    <row r="20297" spans="2:11" x14ac:dyDescent="0.2">
      <c r="B20297" s="21" t="str">
        <f t="shared" si="316"/>
        <v>SudburyWind2045RCP8.5</v>
      </c>
      <c r="C20297" t="s">
        <v>452</v>
      </c>
      <c r="D20297" t="s">
        <v>1</v>
      </c>
      <c r="E20297" s="144" t="s">
        <v>191</v>
      </c>
      <c r="F20297" s="144">
        <v>2045</v>
      </c>
      <c r="G20297" s="147">
        <v>80.838534015115528</v>
      </c>
      <c r="H20297" s="147">
        <v>87.088672000000003</v>
      </c>
      <c r="I20297" s="147">
        <v>93.668266666666668</v>
      </c>
      <c r="J20297" s="147">
        <v>100.23817066666668</v>
      </c>
      <c r="K20297" s="147">
        <v>106.81678399999998</v>
      </c>
    </row>
    <row r="20298" spans="2:11" x14ac:dyDescent="0.2">
      <c r="B20298" s="21" t="str">
        <f t="shared" si="316"/>
        <v>SudburyWind2050RCP8.5</v>
      </c>
      <c r="C20298" t="s">
        <v>452</v>
      </c>
      <c r="D20298" t="s">
        <v>1</v>
      </c>
      <c r="E20298" s="144" t="s">
        <v>191</v>
      </c>
      <c r="F20298" s="144">
        <v>2050</v>
      </c>
      <c r="G20298" s="147">
        <v>81.079503177699891</v>
      </c>
      <c r="H20298" s="147">
        <v>87.368167999999997</v>
      </c>
      <c r="I20298" s="147">
        <v>93.996399999999994</v>
      </c>
      <c r="J20298" s="147">
        <v>100.61224266666667</v>
      </c>
      <c r="K20298" s="147">
        <v>107.23280799999999</v>
      </c>
    </row>
    <row r="20299" spans="2:11" x14ac:dyDescent="0.2">
      <c r="B20299" s="21" t="str">
        <f t="shared" si="316"/>
        <v>SudburyWind2055RCP8.5</v>
      </c>
      <c r="C20299" t="s">
        <v>452</v>
      </c>
      <c r="D20299" t="s">
        <v>1</v>
      </c>
      <c r="E20299" s="144" t="s">
        <v>191</v>
      </c>
      <c r="F20299" s="144">
        <v>2055</v>
      </c>
      <c r="G20299" s="147">
        <v>81.248975995341652</v>
      </c>
      <c r="H20299" s="147">
        <v>87.584919999999997</v>
      </c>
      <c r="I20299" s="147">
        <v>94.272400000000005</v>
      </c>
      <c r="J20299" s="147">
        <v>100.94365733333333</v>
      </c>
      <c r="K20299" s="147">
        <v>107.61387199999999</v>
      </c>
    </row>
    <row r="20300" spans="2:11" x14ac:dyDescent="0.2">
      <c r="B20300" s="21" t="str">
        <f t="shared" ref="B20300:B20363" si="317">C20300&amp;D20300&amp;F20300&amp;E20300</f>
        <v>SudburyWind2060RCP8.5</v>
      </c>
      <c r="C20300" t="s">
        <v>452</v>
      </c>
      <c r="D20300" t="s">
        <v>1</v>
      </c>
      <c r="E20300" s="144" t="s">
        <v>191</v>
      </c>
      <c r="F20300" s="144">
        <v>2060</v>
      </c>
      <c r="G20300" s="147">
        <v>81.730914320510379</v>
      </c>
      <c r="H20300" s="147">
        <v>88.200952000000001</v>
      </c>
      <c r="I20300" s="147">
        <v>95.054400000000001</v>
      </c>
      <c r="J20300" s="147">
        <v>101.86899333333334</v>
      </c>
      <c r="K20300" s="147">
        <v>108.68364800000001</v>
      </c>
    </row>
    <row r="20301" spans="2:11" x14ac:dyDescent="0.2">
      <c r="B20301" s="21" t="str">
        <f t="shared" si="317"/>
        <v>SudburyWind2065RCP8.5</v>
      </c>
      <c r="C20301" t="s">
        <v>452</v>
      </c>
      <c r="D20301" t="s">
        <v>1</v>
      </c>
      <c r="E20301" s="144" t="s">
        <v>191</v>
      </c>
      <c r="F20301" s="144">
        <v>2065</v>
      </c>
      <c r="G20301" s="147">
        <v>82.043379828037359</v>
      </c>
      <c r="H20301" s="147">
        <v>88.600232000000005</v>
      </c>
      <c r="I20301" s="147">
        <v>95.560400000000001</v>
      </c>
      <c r="J20301" s="147">
        <v>102.46291466666668</v>
      </c>
      <c r="K20301" s="147">
        <v>109.37236</v>
      </c>
    </row>
    <row r="20302" spans="2:11" x14ac:dyDescent="0.2">
      <c r="B20302" s="21" t="str">
        <f t="shared" si="317"/>
        <v>SudburyWind2070RCP8.5</v>
      </c>
      <c r="C20302" t="s">
        <v>452</v>
      </c>
      <c r="D20302" t="s">
        <v>1</v>
      </c>
      <c r="E20302" s="144" t="s">
        <v>191</v>
      </c>
      <c r="F20302" s="144">
        <v>2070</v>
      </c>
      <c r="G20302" s="147">
        <v>82.578278408719143</v>
      </c>
      <c r="H20302" s="147">
        <v>89.276156000000015</v>
      </c>
      <c r="I20302" s="147">
        <v>96.412933333333342</v>
      </c>
      <c r="J20302" s="147">
        <v>103.46044000000001</v>
      </c>
      <c r="K20302" s="147">
        <v>110.51904800000001</v>
      </c>
    </row>
    <row r="20303" spans="2:11" x14ac:dyDescent="0.2">
      <c r="B20303" s="21" t="str">
        <f t="shared" si="317"/>
        <v>SudburyWind2075RCP8.5</v>
      </c>
      <c r="C20303" t="s">
        <v>452</v>
      </c>
      <c r="D20303" t="s">
        <v>1</v>
      </c>
      <c r="E20303" s="144" t="s">
        <v>191</v>
      </c>
      <c r="F20303" s="144">
        <v>2075</v>
      </c>
      <c r="G20303" s="147">
        <v>82.800711481873932</v>
      </c>
      <c r="H20303" s="147">
        <v>89.552800000000005</v>
      </c>
      <c r="I20303" s="147">
        <v>96.759466666666668</v>
      </c>
      <c r="J20303" s="147">
        <v>103.86404400000001</v>
      </c>
      <c r="K20303" s="147">
        <v>110.977024</v>
      </c>
    </row>
    <row r="20304" spans="2:11" x14ac:dyDescent="0.2">
      <c r="B20304" s="21" t="str">
        <f t="shared" si="317"/>
        <v>SudburyWind2080RCP8.5</v>
      </c>
      <c r="C20304" t="s">
        <v>452</v>
      </c>
      <c r="D20304" t="s">
        <v>1</v>
      </c>
      <c r="E20304" s="144" t="s">
        <v>191</v>
      </c>
      <c r="F20304" s="144">
        <v>2080</v>
      </c>
      <c r="G20304" s="147">
        <v>83.023144555028736</v>
      </c>
      <c r="H20304" s="147">
        <v>89.829444000000009</v>
      </c>
      <c r="I20304" s="147">
        <v>97.106000000000009</v>
      </c>
      <c r="J20304" s="147">
        <v>104.26764800000001</v>
      </c>
      <c r="K20304" s="147">
        <v>111.435</v>
      </c>
    </row>
    <row r="20305" spans="2:11" x14ac:dyDescent="0.2">
      <c r="B20305" s="21" t="str">
        <f t="shared" si="317"/>
        <v>SudburyWind2085RCP8.5</v>
      </c>
      <c r="C20305" t="s">
        <v>452</v>
      </c>
      <c r="D20305" t="s">
        <v>1</v>
      </c>
      <c r="E20305" s="144" t="s">
        <v>191</v>
      </c>
      <c r="F20305" s="144">
        <v>2085</v>
      </c>
      <c r="G20305" s="147">
        <v>83.253521666510494</v>
      </c>
      <c r="H20305" s="147">
        <v>90.111792000000008</v>
      </c>
      <c r="I20305" s="147">
        <v>97.446400000000011</v>
      </c>
      <c r="J20305" s="147">
        <v>104.66140800000001</v>
      </c>
      <c r="K20305" s="147">
        <v>111.891228</v>
      </c>
    </row>
    <row r="20306" spans="2:11" x14ac:dyDescent="0.2">
      <c r="B20306" s="21" t="str">
        <f t="shared" si="317"/>
        <v>SudburyWind2090RCP8.5</v>
      </c>
      <c r="C20306" t="s">
        <v>452</v>
      </c>
      <c r="D20306" t="s">
        <v>1</v>
      </c>
      <c r="E20306" s="144" t="s">
        <v>191</v>
      </c>
      <c r="F20306" s="144">
        <v>2090</v>
      </c>
      <c r="G20306" s="147">
        <v>83.483898777992252</v>
      </c>
      <c r="H20306" s="147">
        <v>90.394140000000007</v>
      </c>
      <c r="I20306" s="147">
        <v>97.786799999999999</v>
      </c>
      <c r="J20306" s="147">
        <v>105.05516800000001</v>
      </c>
      <c r="K20306" s="147">
        <v>112.34745599999999</v>
      </c>
    </row>
    <row r="20307" spans="2:11" x14ac:dyDescent="0.2">
      <c r="B20307" s="21" t="str">
        <f t="shared" si="317"/>
        <v>SudburyWind2095RCP8.5</v>
      </c>
      <c r="C20307" t="s">
        <v>452</v>
      </c>
      <c r="D20307" t="s">
        <v>1</v>
      </c>
      <c r="E20307" s="144" t="s">
        <v>191</v>
      </c>
      <c r="F20307" s="144">
        <v>2095</v>
      </c>
      <c r="G20307" s="147">
        <v>83.483898777992252</v>
      </c>
      <c r="H20307" s="147">
        <v>90.394140000000007</v>
      </c>
      <c r="I20307" s="147">
        <v>97.786799999999999</v>
      </c>
      <c r="J20307" s="147">
        <v>105.05516800000001</v>
      </c>
      <c r="K20307" s="147">
        <v>112.34745599999999</v>
      </c>
    </row>
    <row r="20308" spans="2:11" x14ac:dyDescent="0.2">
      <c r="B20308" s="21" t="str">
        <f t="shared" si="317"/>
        <v>SudburyWind2100RCP8.5</v>
      </c>
      <c r="C20308" t="s">
        <v>452</v>
      </c>
      <c r="D20308" t="s">
        <v>1</v>
      </c>
      <c r="E20308" s="144" t="s">
        <v>191</v>
      </c>
      <c r="F20308" s="144">
        <v>2100</v>
      </c>
      <c r="G20308" s="147">
        <v>83.483898777992252</v>
      </c>
      <c r="H20308" s="147">
        <v>90.394140000000007</v>
      </c>
      <c r="I20308" s="147">
        <v>97.786799999999999</v>
      </c>
      <c r="J20308" s="147">
        <v>105.05516800000001</v>
      </c>
      <c r="K20308" s="147">
        <v>112.34745599999999</v>
      </c>
    </row>
    <row r="20309" spans="2:11" x14ac:dyDescent="0.2">
      <c r="B20309" s="21" t="str">
        <f t="shared" si="317"/>
        <v>SundridgeIce Accretion2023RCP4.5</v>
      </c>
      <c r="C20309" t="s">
        <v>453</v>
      </c>
      <c r="D20309" t="s">
        <v>486</v>
      </c>
      <c r="E20309" s="144" t="s">
        <v>193</v>
      </c>
      <c r="F20309" s="144">
        <v>2023</v>
      </c>
      <c r="G20309" s="147">
        <v>15.232071476313022</v>
      </c>
      <c r="H20309" s="147">
        <v>18.15044</v>
      </c>
      <c r="I20309" s="147">
        <v>21.867999999999999</v>
      </c>
      <c r="J20309" s="147">
        <v>24.710840000000001</v>
      </c>
      <c r="K20309" s="147">
        <v>27.525959999999998</v>
      </c>
    </row>
    <row r="20310" spans="2:11" x14ac:dyDescent="0.2">
      <c r="B20310" s="21" t="str">
        <f t="shared" si="317"/>
        <v>SundridgeIce Accretion2025RCP4.5</v>
      </c>
      <c r="C20310" t="s">
        <v>453</v>
      </c>
      <c r="D20310" t="s">
        <v>486</v>
      </c>
      <c r="E20310" s="144" t="s">
        <v>193</v>
      </c>
      <c r="F20310" s="144">
        <v>2025</v>
      </c>
      <c r="G20310" s="147">
        <v>15.308614549058314</v>
      </c>
      <c r="H20310" s="147">
        <v>18.250869999999999</v>
      </c>
      <c r="I20310" s="147">
        <v>22</v>
      </c>
      <c r="J20310" s="147">
        <v>24.864143333333335</v>
      </c>
      <c r="K20310" s="147">
        <v>27.706139999999998</v>
      </c>
    </row>
    <row r="20311" spans="2:11" x14ac:dyDescent="0.2">
      <c r="B20311" s="21" t="str">
        <f t="shared" si="317"/>
        <v>SundridgeIce Accretion2030RCP4.5</v>
      </c>
      <c r="C20311" t="s">
        <v>453</v>
      </c>
      <c r="D20311" t="s">
        <v>486</v>
      </c>
      <c r="E20311" s="144" t="s">
        <v>193</v>
      </c>
      <c r="F20311" s="144">
        <v>2030</v>
      </c>
      <c r="G20311" s="147">
        <v>15.385157621803605</v>
      </c>
      <c r="H20311" s="147">
        <v>18.351299999999998</v>
      </c>
      <c r="I20311" s="147">
        <v>22.131999999999998</v>
      </c>
      <c r="J20311" s="147">
        <v>25.017446666666668</v>
      </c>
      <c r="K20311" s="147">
        <v>27.886319999999998</v>
      </c>
    </row>
    <row r="20312" spans="2:11" x14ac:dyDescent="0.2">
      <c r="B20312" s="21" t="str">
        <f t="shared" si="317"/>
        <v>SundridgeIce Accretion2035RCP4.5</v>
      </c>
      <c r="C20312" t="s">
        <v>453</v>
      </c>
      <c r="D20312" t="s">
        <v>486</v>
      </c>
      <c r="E20312" s="144" t="s">
        <v>193</v>
      </c>
      <c r="F20312" s="144">
        <v>2035</v>
      </c>
      <c r="G20312" s="147">
        <v>15.461700694548895</v>
      </c>
      <c r="H20312" s="147">
        <v>18.451729999999998</v>
      </c>
      <c r="I20312" s="147">
        <v>22.263999999999999</v>
      </c>
      <c r="J20312" s="147">
        <v>25.170749999999998</v>
      </c>
      <c r="K20312" s="147">
        <v>28.066499999999998</v>
      </c>
    </row>
    <row r="20313" spans="2:11" x14ac:dyDescent="0.2">
      <c r="B20313" s="21" t="str">
        <f t="shared" si="317"/>
        <v>SundridgeIce Accretion2040RCP4.5</v>
      </c>
      <c r="C20313" t="s">
        <v>453</v>
      </c>
      <c r="D20313" t="s">
        <v>486</v>
      </c>
      <c r="E20313" s="144" t="s">
        <v>193</v>
      </c>
      <c r="F20313" s="144">
        <v>2040</v>
      </c>
      <c r="G20313" s="147">
        <v>15.538243767294187</v>
      </c>
      <c r="H20313" s="147">
        <v>18.552159999999997</v>
      </c>
      <c r="I20313" s="147">
        <v>22.396000000000001</v>
      </c>
      <c r="J20313" s="147">
        <v>25.324053333333332</v>
      </c>
      <c r="K20313" s="147">
        <v>28.246680000000001</v>
      </c>
    </row>
    <row r="20314" spans="2:11" x14ac:dyDescent="0.2">
      <c r="B20314" s="21" t="str">
        <f t="shared" si="317"/>
        <v>SundridgeIce Accretion2045RCP4.5</v>
      </c>
      <c r="C20314" t="s">
        <v>453</v>
      </c>
      <c r="D20314" t="s">
        <v>486</v>
      </c>
      <c r="E20314" s="144" t="s">
        <v>193</v>
      </c>
      <c r="F20314" s="144">
        <v>2045</v>
      </c>
      <c r="G20314" s="147">
        <v>15.614786840039478</v>
      </c>
      <c r="H20314" s="147">
        <v>18.652589999999996</v>
      </c>
      <c r="I20314" s="147">
        <v>22.527999999999999</v>
      </c>
      <c r="J20314" s="147">
        <v>25.477356666666665</v>
      </c>
      <c r="K20314" s="147">
        <v>28.426860000000001</v>
      </c>
    </row>
    <row r="20315" spans="2:11" x14ac:dyDescent="0.2">
      <c r="B20315" s="21" t="str">
        <f t="shared" si="317"/>
        <v>SundridgeIce Accretion2050RCP4.5</v>
      </c>
      <c r="C20315" t="s">
        <v>453</v>
      </c>
      <c r="D20315" t="s">
        <v>486</v>
      </c>
      <c r="E20315" s="144" t="s">
        <v>193</v>
      </c>
      <c r="F20315" s="144">
        <v>2050</v>
      </c>
      <c r="G20315" s="147">
        <v>15.737255756431946</v>
      </c>
      <c r="H20315" s="147">
        <v>18.826059999999995</v>
      </c>
      <c r="I20315" s="147">
        <v>22.761199999999999</v>
      </c>
      <c r="J20315" s="147">
        <v>25.754960000000001</v>
      </c>
      <c r="K20315" s="147">
        <v>28.751184000000002</v>
      </c>
    </row>
    <row r="20316" spans="2:11" x14ac:dyDescent="0.2">
      <c r="B20316" s="21" t="str">
        <f t="shared" si="317"/>
        <v>SundridgeIce Accretion2055RCP4.5</v>
      </c>
      <c r="C20316" t="s">
        <v>453</v>
      </c>
      <c r="D20316" t="s">
        <v>486</v>
      </c>
      <c r="E20316" s="144" t="s">
        <v>193</v>
      </c>
      <c r="F20316" s="144">
        <v>2055</v>
      </c>
      <c r="G20316" s="147">
        <v>15.783181600079121</v>
      </c>
      <c r="H20316" s="147">
        <v>18.899099999999997</v>
      </c>
      <c r="I20316" s="147">
        <v>22.862399999999997</v>
      </c>
      <c r="J20316" s="147">
        <v>25.879259999999999</v>
      </c>
      <c r="K20316" s="147">
        <v>28.895328000000003</v>
      </c>
    </row>
    <row r="20317" spans="2:11" x14ac:dyDescent="0.2">
      <c r="B20317" s="21" t="str">
        <f t="shared" si="317"/>
        <v>SundridgeIce Accretion2060RCP4.5</v>
      </c>
      <c r="C20317" t="s">
        <v>453</v>
      </c>
      <c r="D20317" t="s">
        <v>486</v>
      </c>
      <c r="E20317" s="144" t="s">
        <v>193</v>
      </c>
      <c r="F20317" s="144">
        <v>2060</v>
      </c>
      <c r="G20317" s="147">
        <v>15.829107443726295</v>
      </c>
      <c r="H20317" s="147">
        <v>18.972139999999996</v>
      </c>
      <c r="I20317" s="147">
        <v>22.9636</v>
      </c>
      <c r="J20317" s="147">
        <v>26.00356</v>
      </c>
      <c r="K20317" s="147">
        <v>29.039472</v>
      </c>
    </row>
    <row r="20318" spans="2:11" x14ac:dyDescent="0.2">
      <c r="B20318" s="21" t="str">
        <f t="shared" si="317"/>
        <v>SundridgeIce Accretion2065RCP4.5</v>
      </c>
      <c r="C20318" t="s">
        <v>453</v>
      </c>
      <c r="D20318" t="s">
        <v>486</v>
      </c>
      <c r="E20318" s="144" t="s">
        <v>193</v>
      </c>
      <c r="F20318" s="144">
        <v>2065</v>
      </c>
      <c r="G20318" s="147">
        <v>15.875033287373471</v>
      </c>
      <c r="H20318" s="147">
        <v>19.045179999999998</v>
      </c>
      <c r="I20318" s="147">
        <v>23.064799999999998</v>
      </c>
      <c r="J20318" s="147">
        <v>26.127859999999998</v>
      </c>
      <c r="K20318" s="147">
        <v>29.183616000000001</v>
      </c>
    </row>
    <row r="20319" spans="2:11" x14ac:dyDescent="0.2">
      <c r="B20319" s="21" t="str">
        <f t="shared" si="317"/>
        <v>SundridgeIce Accretion2070RCP4.5</v>
      </c>
      <c r="C20319" t="s">
        <v>453</v>
      </c>
      <c r="D20319" t="s">
        <v>486</v>
      </c>
      <c r="E20319" s="144" t="s">
        <v>193</v>
      </c>
      <c r="F20319" s="144">
        <v>2070</v>
      </c>
      <c r="G20319" s="147">
        <v>15.920959131020647</v>
      </c>
      <c r="H20319" s="147">
        <v>19.118219999999997</v>
      </c>
      <c r="I20319" s="147">
        <v>23.165999999999997</v>
      </c>
      <c r="J20319" s="147">
        <v>26.25216</v>
      </c>
      <c r="K20319" s="147">
        <v>29.327760000000001</v>
      </c>
    </row>
    <row r="20320" spans="2:11" x14ac:dyDescent="0.2">
      <c r="B20320" s="21" t="str">
        <f t="shared" si="317"/>
        <v>SundridgeIce Accretion2075RCP4.5</v>
      </c>
      <c r="C20320" t="s">
        <v>453</v>
      </c>
      <c r="D20320" t="s">
        <v>486</v>
      </c>
      <c r="E20320" s="144" t="s">
        <v>193</v>
      </c>
      <c r="F20320" s="144">
        <v>2075</v>
      </c>
      <c r="G20320" s="147">
        <v>15.923510566778823</v>
      </c>
      <c r="H20320" s="147">
        <v>19.139523333333329</v>
      </c>
      <c r="I20320" s="147">
        <v>23.209999999999997</v>
      </c>
      <c r="J20320" s="147">
        <v>26.314309999999999</v>
      </c>
      <c r="K20320" s="147">
        <v>29.410920000000001</v>
      </c>
    </row>
    <row r="20321" spans="2:11" x14ac:dyDescent="0.2">
      <c r="B20321" s="21" t="str">
        <f t="shared" si="317"/>
        <v>SundridgeIce Accretion2080RCP4.5</v>
      </c>
      <c r="C20321" t="s">
        <v>453</v>
      </c>
      <c r="D20321" t="s">
        <v>486</v>
      </c>
      <c r="E20321" s="144" t="s">
        <v>193</v>
      </c>
      <c r="F20321" s="144">
        <v>2080</v>
      </c>
      <c r="G20321" s="147">
        <v>15.926062002536998</v>
      </c>
      <c r="H20321" s="147">
        <v>19.160826666666665</v>
      </c>
      <c r="I20321" s="147">
        <v>23.253999999999998</v>
      </c>
      <c r="J20321" s="147">
        <v>26.376459999999998</v>
      </c>
      <c r="K20321" s="147">
        <v>29.49408</v>
      </c>
    </row>
    <row r="20322" spans="2:11" x14ac:dyDescent="0.2">
      <c r="B20322" s="21" t="str">
        <f t="shared" si="317"/>
        <v>SundridgeIce Accretion2085RCP4.5</v>
      </c>
      <c r="C20322" t="s">
        <v>453</v>
      </c>
      <c r="D20322" t="s">
        <v>486</v>
      </c>
      <c r="E20322" s="144" t="s">
        <v>193</v>
      </c>
      <c r="F20322" s="144">
        <v>2085</v>
      </c>
      <c r="G20322" s="147">
        <v>15.928613438295175</v>
      </c>
      <c r="H20322" s="147">
        <v>19.182129999999997</v>
      </c>
      <c r="I20322" s="147">
        <v>23.297999999999998</v>
      </c>
      <c r="J20322" s="147">
        <v>26.438609999999997</v>
      </c>
      <c r="K20322" s="147">
        <v>29.577240000000003</v>
      </c>
    </row>
    <row r="20323" spans="2:11" x14ac:dyDescent="0.2">
      <c r="B20323" s="21" t="str">
        <f t="shared" si="317"/>
        <v>SundridgeIce Accretion2090RCP4.5</v>
      </c>
      <c r="C20323" t="s">
        <v>453</v>
      </c>
      <c r="D20323" t="s">
        <v>486</v>
      </c>
      <c r="E20323" s="144" t="s">
        <v>193</v>
      </c>
      <c r="F20323" s="144">
        <v>2090</v>
      </c>
      <c r="G20323" s="147">
        <v>15.931164874053351</v>
      </c>
      <c r="H20323" s="147">
        <v>19.203433333333329</v>
      </c>
      <c r="I20323" s="147">
        <v>23.341999999999999</v>
      </c>
      <c r="J20323" s="147">
        <v>26.50076</v>
      </c>
      <c r="K20323" s="147">
        <v>29.660400000000003</v>
      </c>
    </row>
    <row r="20324" spans="2:11" x14ac:dyDescent="0.2">
      <c r="B20324" s="21" t="str">
        <f t="shared" si="317"/>
        <v>SundridgeIce Accretion2095RCP4.5</v>
      </c>
      <c r="C20324" t="s">
        <v>453</v>
      </c>
      <c r="D20324" t="s">
        <v>486</v>
      </c>
      <c r="E20324" s="144" t="s">
        <v>193</v>
      </c>
      <c r="F20324" s="144">
        <v>2095</v>
      </c>
      <c r="G20324" s="147">
        <v>15.933716309811526</v>
      </c>
      <c r="H20324" s="147">
        <v>19.224736666666665</v>
      </c>
      <c r="I20324" s="147">
        <v>23.385999999999999</v>
      </c>
      <c r="J20324" s="147">
        <v>26.562909999999999</v>
      </c>
      <c r="K20324" s="147">
        <v>29.743560000000002</v>
      </c>
    </row>
    <row r="20325" spans="2:11" x14ac:dyDescent="0.2">
      <c r="B20325" s="21" t="str">
        <f t="shared" si="317"/>
        <v>SundridgeIce Accretion2100RCP4.5</v>
      </c>
      <c r="C20325" t="s">
        <v>453</v>
      </c>
      <c r="D20325" t="s">
        <v>486</v>
      </c>
      <c r="E20325" s="144" t="s">
        <v>193</v>
      </c>
      <c r="F20325" s="144">
        <v>2100</v>
      </c>
      <c r="G20325" s="147">
        <v>15.936267745569703</v>
      </c>
      <c r="H20325" s="147">
        <v>19.246039999999997</v>
      </c>
      <c r="I20325" s="147">
        <v>23.43</v>
      </c>
      <c r="J20325" s="147">
        <v>26.625059999999998</v>
      </c>
      <c r="K20325" s="147">
        <v>29.826720000000002</v>
      </c>
    </row>
    <row r="20326" spans="2:11" x14ac:dyDescent="0.2">
      <c r="B20326" s="21" t="str">
        <f t="shared" si="317"/>
        <v>SundridgeIce Accretion2023RCP6.0</v>
      </c>
      <c r="C20326" t="s">
        <v>453</v>
      </c>
      <c r="D20326" t="s">
        <v>486</v>
      </c>
      <c r="E20326" s="144" t="s">
        <v>192</v>
      </c>
      <c r="F20326" s="144">
        <v>2023</v>
      </c>
      <c r="G20326" s="147">
        <v>15.232071476313022</v>
      </c>
      <c r="H20326" s="147">
        <v>18.15044</v>
      </c>
      <c r="I20326" s="147">
        <v>21.867999999999999</v>
      </c>
      <c r="J20326" s="147">
        <v>24.710840000000001</v>
      </c>
      <c r="K20326" s="147">
        <v>27.525959999999998</v>
      </c>
    </row>
    <row r="20327" spans="2:11" x14ac:dyDescent="0.2">
      <c r="B20327" s="21" t="str">
        <f t="shared" si="317"/>
        <v>SundridgeIce Accretion2025RCP6.0</v>
      </c>
      <c r="C20327" t="s">
        <v>453</v>
      </c>
      <c r="D20327" t="s">
        <v>486</v>
      </c>
      <c r="E20327" s="144" t="s">
        <v>192</v>
      </c>
      <c r="F20327" s="144">
        <v>2025</v>
      </c>
      <c r="G20327" s="147">
        <v>15.308614549058314</v>
      </c>
      <c r="H20327" s="147">
        <v>18.250869999999999</v>
      </c>
      <c r="I20327" s="147">
        <v>22</v>
      </c>
      <c r="J20327" s="147">
        <v>24.864143333333335</v>
      </c>
      <c r="K20327" s="147">
        <v>27.706139999999998</v>
      </c>
    </row>
    <row r="20328" spans="2:11" x14ac:dyDescent="0.2">
      <c r="B20328" s="21" t="str">
        <f t="shared" si="317"/>
        <v>SundridgeIce Accretion2030RCP6.0</v>
      </c>
      <c r="C20328" t="s">
        <v>453</v>
      </c>
      <c r="D20328" t="s">
        <v>486</v>
      </c>
      <c r="E20328" s="144" t="s">
        <v>192</v>
      </c>
      <c r="F20328" s="144">
        <v>2030</v>
      </c>
      <c r="G20328" s="147">
        <v>15.385157621803605</v>
      </c>
      <c r="H20328" s="147">
        <v>18.351299999999998</v>
      </c>
      <c r="I20328" s="147">
        <v>22.131999999999998</v>
      </c>
      <c r="J20328" s="147">
        <v>25.017446666666668</v>
      </c>
      <c r="K20328" s="147">
        <v>27.886319999999998</v>
      </c>
    </row>
    <row r="20329" spans="2:11" x14ac:dyDescent="0.2">
      <c r="B20329" s="21" t="str">
        <f t="shared" si="317"/>
        <v>SundridgeIce Accretion2035RCP6.0</v>
      </c>
      <c r="C20329" t="s">
        <v>453</v>
      </c>
      <c r="D20329" t="s">
        <v>486</v>
      </c>
      <c r="E20329" s="144" t="s">
        <v>192</v>
      </c>
      <c r="F20329" s="144">
        <v>2035</v>
      </c>
      <c r="G20329" s="147">
        <v>15.461700694548895</v>
      </c>
      <c r="H20329" s="147">
        <v>18.451729999999998</v>
      </c>
      <c r="I20329" s="147">
        <v>22.263999999999999</v>
      </c>
      <c r="J20329" s="147">
        <v>25.170749999999998</v>
      </c>
      <c r="K20329" s="147">
        <v>28.066499999999998</v>
      </c>
    </row>
    <row r="20330" spans="2:11" x14ac:dyDescent="0.2">
      <c r="B20330" s="21" t="str">
        <f t="shared" si="317"/>
        <v>SundridgeIce Accretion2040RCP6.0</v>
      </c>
      <c r="C20330" t="s">
        <v>453</v>
      </c>
      <c r="D20330" t="s">
        <v>486</v>
      </c>
      <c r="E20330" s="144" t="s">
        <v>192</v>
      </c>
      <c r="F20330" s="144">
        <v>2040</v>
      </c>
      <c r="G20330" s="147">
        <v>15.538243767294187</v>
      </c>
      <c r="H20330" s="147">
        <v>18.552159999999997</v>
      </c>
      <c r="I20330" s="147">
        <v>22.396000000000001</v>
      </c>
      <c r="J20330" s="147">
        <v>25.324053333333332</v>
      </c>
      <c r="K20330" s="147">
        <v>28.246680000000001</v>
      </c>
    </row>
    <row r="20331" spans="2:11" x14ac:dyDescent="0.2">
      <c r="B20331" s="21" t="str">
        <f t="shared" si="317"/>
        <v>SundridgeIce Accretion2045RCP6.0</v>
      </c>
      <c r="C20331" t="s">
        <v>453</v>
      </c>
      <c r="D20331" t="s">
        <v>486</v>
      </c>
      <c r="E20331" s="144" t="s">
        <v>192</v>
      </c>
      <c r="F20331" s="144">
        <v>2045</v>
      </c>
      <c r="G20331" s="147">
        <v>15.614786840039478</v>
      </c>
      <c r="H20331" s="147">
        <v>18.652589999999996</v>
      </c>
      <c r="I20331" s="147">
        <v>22.527999999999999</v>
      </c>
      <c r="J20331" s="147">
        <v>25.477356666666665</v>
      </c>
      <c r="K20331" s="147">
        <v>28.426860000000001</v>
      </c>
    </row>
    <row r="20332" spans="2:11" x14ac:dyDescent="0.2">
      <c r="B20332" s="21" t="str">
        <f t="shared" si="317"/>
        <v>SundridgeIce Accretion2050RCP6.0</v>
      </c>
      <c r="C20332" t="s">
        <v>453</v>
      </c>
      <c r="D20332" t="s">
        <v>486</v>
      </c>
      <c r="E20332" s="144" t="s">
        <v>192</v>
      </c>
      <c r="F20332" s="144">
        <v>2050</v>
      </c>
      <c r="G20332" s="147">
        <v>15.737255756431946</v>
      </c>
      <c r="H20332" s="147">
        <v>18.826059999999995</v>
      </c>
      <c r="I20332" s="147">
        <v>22.761199999999999</v>
      </c>
      <c r="J20332" s="147">
        <v>25.754960000000001</v>
      </c>
      <c r="K20332" s="147">
        <v>28.751184000000002</v>
      </c>
    </row>
    <row r="20333" spans="2:11" x14ac:dyDescent="0.2">
      <c r="B20333" s="21" t="str">
        <f t="shared" si="317"/>
        <v>SundridgeIce Accretion2055RCP6.0</v>
      </c>
      <c r="C20333" t="s">
        <v>453</v>
      </c>
      <c r="D20333" t="s">
        <v>486</v>
      </c>
      <c r="E20333" s="144" t="s">
        <v>192</v>
      </c>
      <c r="F20333" s="144">
        <v>2055</v>
      </c>
      <c r="G20333" s="147">
        <v>15.783181600079121</v>
      </c>
      <c r="H20333" s="147">
        <v>18.899099999999997</v>
      </c>
      <c r="I20333" s="147">
        <v>22.862399999999997</v>
      </c>
      <c r="J20333" s="147">
        <v>25.879259999999999</v>
      </c>
      <c r="K20333" s="147">
        <v>28.895328000000003</v>
      </c>
    </row>
    <row r="20334" spans="2:11" x14ac:dyDescent="0.2">
      <c r="B20334" s="21" t="str">
        <f t="shared" si="317"/>
        <v>SundridgeIce Accretion2060RCP6.0</v>
      </c>
      <c r="C20334" t="s">
        <v>453</v>
      </c>
      <c r="D20334" t="s">
        <v>486</v>
      </c>
      <c r="E20334" s="144" t="s">
        <v>192</v>
      </c>
      <c r="F20334" s="144">
        <v>2060</v>
      </c>
      <c r="G20334" s="147">
        <v>15.829107443726295</v>
      </c>
      <c r="H20334" s="147">
        <v>18.972139999999996</v>
      </c>
      <c r="I20334" s="147">
        <v>22.9636</v>
      </c>
      <c r="J20334" s="147">
        <v>26.00356</v>
      </c>
      <c r="K20334" s="147">
        <v>29.039472</v>
      </c>
    </row>
    <row r="20335" spans="2:11" x14ac:dyDescent="0.2">
      <c r="B20335" s="21" t="str">
        <f t="shared" si="317"/>
        <v>SundridgeIce Accretion2065RCP6.0</v>
      </c>
      <c r="C20335" t="s">
        <v>453</v>
      </c>
      <c r="D20335" t="s">
        <v>486</v>
      </c>
      <c r="E20335" s="144" t="s">
        <v>192</v>
      </c>
      <c r="F20335" s="144">
        <v>2065</v>
      </c>
      <c r="G20335" s="147">
        <v>15.875033287373471</v>
      </c>
      <c r="H20335" s="147">
        <v>19.045179999999998</v>
      </c>
      <c r="I20335" s="147">
        <v>23.064799999999998</v>
      </c>
      <c r="J20335" s="147">
        <v>26.127859999999998</v>
      </c>
      <c r="K20335" s="147">
        <v>29.183616000000001</v>
      </c>
    </row>
    <row r="20336" spans="2:11" x14ac:dyDescent="0.2">
      <c r="B20336" s="21" t="str">
        <f t="shared" si="317"/>
        <v>SundridgeIce Accretion2070RCP6.0</v>
      </c>
      <c r="C20336" t="s">
        <v>453</v>
      </c>
      <c r="D20336" t="s">
        <v>486</v>
      </c>
      <c r="E20336" s="144" t="s">
        <v>192</v>
      </c>
      <c r="F20336" s="144">
        <v>2070</v>
      </c>
      <c r="G20336" s="147">
        <v>15.920959131020647</v>
      </c>
      <c r="H20336" s="147">
        <v>19.118219999999997</v>
      </c>
      <c r="I20336" s="147">
        <v>23.165999999999997</v>
      </c>
      <c r="J20336" s="147">
        <v>26.25216</v>
      </c>
      <c r="K20336" s="147">
        <v>29.327760000000001</v>
      </c>
    </row>
    <row r="20337" spans="2:11" x14ac:dyDescent="0.2">
      <c r="B20337" s="21" t="str">
        <f t="shared" si="317"/>
        <v>SundridgeIce Accretion2075RCP6.0</v>
      </c>
      <c r="C20337" t="s">
        <v>453</v>
      </c>
      <c r="D20337" t="s">
        <v>486</v>
      </c>
      <c r="E20337" s="144" t="s">
        <v>192</v>
      </c>
      <c r="F20337" s="144">
        <v>2075</v>
      </c>
      <c r="G20337" s="147">
        <v>15.924786284657911</v>
      </c>
      <c r="H20337" s="147">
        <v>19.150174999999997</v>
      </c>
      <c r="I20337" s="147">
        <v>23.231999999999999</v>
      </c>
      <c r="J20337" s="147">
        <v>26.345385</v>
      </c>
      <c r="K20337" s="147">
        <v>29.452500000000001</v>
      </c>
    </row>
    <row r="20338" spans="2:11" x14ac:dyDescent="0.2">
      <c r="B20338" s="21" t="str">
        <f t="shared" si="317"/>
        <v>SundridgeIce Accretion2080RCP6.0</v>
      </c>
      <c r="C20338" t="s">
        <v>453</v>
      </c>
      <c r="D20338" t="s">
        <v>486</v>
      </c>
      <c r="E20338" s="144" t="s">
        <v>192</v>
      </c>
      <c r="F20338" s="144">
        <v>2080</v>
      </c>
      <c r="G20338" s="147">
        <v>15.928613438295175</v>
      </c>
      <c r="H20338" s="147">
        <v>19.182129999999997</v>
      </c>
      <c r="I20338" s="147">
        <v>23.297999999999998</v>
      </c>
      <c r="J20338" s="147">
        <v>26.438609999999997</v>
      </c>
      <c r="K20338" s="147">
        <v>29.577240000000003</v>
      </c>
    </row>
    <row r="20339" spans="2:11" x14ac:dyDescent="0.2">
      <c r="B20339" s="21" t="str">
        <f t="shared" si="317"/>
        <v>SundridgeIce Accretion2085RCP6.0</v>
      </c>
      <c r="C20339" t="s">
        <v>453</v>
      </c>
      <c r="D20339" t="s">
        <v>486</v>
      </c>
      <c r="E20339" s="144" t="s">
        <v>192</v>
      </c>
      <c r="F20339" s="144">
        <v>2085</v>
      </c>
      <c r="G20339" s="147">
        <v>15.932440591932439</v>
      </c>
      <c r="H20339" s="147">
        <v>19.214084999999997</v>
      </c>
      <c r="I20339" s="147">
        <v>23.363999999999997</v>
      </c>
      <c r="J20339" s="147">
        <v>26.531834999999997</v>
      </c>
      <c r="K20339" s="147">
        <v>29.701980000000002</v>
      </c>
    </row>
    <row r="20340" spans="2:11" x14ac:dyDescent="0.2">
      <c r="B20340" s="21" t="str">
        <f t="shared" si="317"/>
        <v>SundridgeIce Accretion2090RCP6.0</v>
      </c>
      <c r="C20340" t="s">
        <v>453</v>
      </c>
      <c r="D20340" t="s">
        <v>486</v>
      </c>
      <c r="E20340" s="144" t="s">
        <v>192</v>
      </c>
      <c r="F20340" s="144">
        <v>2090</v>
      </c>
      <c r="G20340" s="147">
        <v>15.961782103151467</v>
      </c>
      <c r="H20340" s="147">
        <v>19.29473333333333</v>
      </c>
      <c r="I20340" s="147">
        <v>23.510666666666665</v>
      </c>
      <c r="J20340" s="147">
        <v>26.732786666666666</v>
      </c>
      <c r="K20340" s="147">
        <v>29.946840000000002</v>
      </c>
    </row>
    <row r="20341" spans="2:11" x14ac:dyDescent="0.2">
      <c r="B20341" s="21" t="str">
        <f t="shared" si="317"/>
        <v>SundridgeIce Accretion2095RCP6.0</v>
      </c>
      <c r="C20341" t="s">
        <v>453</v>
      </c>
      <c r="D20341" t="s">
        <v>486</v>
      </c>
      <c r="E20341" s="144" t="s">
        <v>192</v>
      </c>
      <c r="F20341" s="144">
        <v>2095</v>
      </c>
      <c r="G20341" s="147">
        <v>15.987296460733232</v>
      </c>
      <c r="H20341" s="147">
        <v>19.343426666666666</v>
      </c>
      <c r="I20341" s="147">
        <v>23.591333333333335</v>
      </c>
      <c r="J20341" s="147">
        <v>26.840513333333334</v>
      </c>
      <c r="K20341" s="147">
        <v>30.066959999999998</v>
      </c>
    </row>
    <row r="20342" spans="2:11" x14ac:dyDescent="0.2">
      <c r="B20342" s="21" t="str">
        <f t="shared" si="317"/>
        <v>SundridgeIce Accretion2100RCP6.0</v>
      </c>
      <c r="C20342" t="s">
        <v>453</v>
      </c>
      <c r="D20342" t="s">
        <v>486</v>
      </c>
      <c r="E20342" s="144" t="s">
        <v>192</v>
      </c>
      <c r="F20342" s="144">
        <v>2100</v>
      </c>
      <c r="G20342" s="147">
        <v>16.012810818314996</v>
      </c>
      <c r="H20342" s="147">
        <v>19.392119999999998</v>
      </c>
      <c r="I20342" s="147">
        <v>23.672000000000001</v>
      </c>
      <c r="J20342" s="147">
        <v>26.948240000000002</v>
      </c>
      <c r="K20342" s="147">
        <v>30.187079999999998</v>
      </c>
    </row>
    <row r="20343" spans="2:11" x14ac:dyDescent="0.2">
      <c r="B20343" s="21" t="str">
        <f t="shared" si="317"/>
        <v>SundridgeIce Accretion2023RCP8.5</v>
      </c>
      <c r="C20343" t="s">
        <v>453</v>
      </c>
      <c r="D20343" t="s">
        <v>486</v>
      </c>
      <c r="E20343" s="144" t="s">
        <v>191</v>
      </c>
      <c r="F20343" s="144">
        <v>2023</v>
      </c>
      <c r="G20343" s="147">
        <v>15.232071476313022</v>
      </c>
      <c r="H20343" s="147">
        <v>18.15044</v>
      </c>
      <c r="I20343" s="147">
        <v>21.867999999999999</v>
      </c>
      <c r="J20343" s="147">
        <v>24.710840000000001</v>
      </c>
      <c r="K20343" s="147">
        <v>27.525959999999998</v>
      </c>
    </row>
    <row r="20344" spans="2:11" x14ac:dyDescent="0.2">
      <c r="B20344" s="21" t="str">
        <f t="shared" si="317"/>
        <v>SundridgeIce Accretion2025RCP8.5</v>
      </c>
      <c r="C20344" t="s">
        <v>453</v>
      </c>
      <c r="D20344" t="s">
        <v>486</v>
      </c>
      <c r="E20344" s="144" t="s">
        <v>191</v>
      </c>
      <c r="F20344" s="144">
        <v>2025</v>
      </c>
      <c r="G20344" s="147">
        <v>15.385157621803605</v>
      </c>
      <c r="H20344" s="147">
        <v>18.351299999999998</v>
      </c>
      <c r="I20344" s="147">
        <v>22.131999999999998</v>
      </c>
      <c r="J20344" s="147">
        <v>25.017446666666668</v>
      </c>
      <c r="K20344" s="147">
        <v>27.886319999999998</v>
      </c>
    </row>
    <row r="20345" spans="2:11" x14ac:dyDescent="0.2">
      <c r="B20345" s="21" t="str">
        <f t="shared" si="317"/>
        <v>SundridgeIce Accretion2030RCP8.5</v>
      </c>
      <c r="C20345" t="s">
        <v>453</v>
      </c>
      <c r="D20345" t="s">
        <v>486</v>
      </c>
      <c r="E20345" s="144" t="s">
        <v>191</v>
      </c>
      <c r="F20345" s="144">
        <v>2030</v>
      </c>
      <c r="G20345" s="147">
        <v>15.538243767294187</v>
      </c>
      <c r="H20345" s="147">
        <v>18.552159999999997</v>
      </c>
      <c r="I20345" s="147">
        <v>22.396000000000001</v>
      </c>
      <c r="J20345" s="147">
        <v>25.324053333333332</v>
      </c>
      <c r="K20345" s="147">
        <v>28.246680000000001</v>
      </c>
    </row>
    <row r="20346" spans="2:11" x14ac:dyDescent="0.2">
      <c r="B20346" s="21" t="str">
        <f t="shared" si="317"/>
        <v>SundridgeIce Accretion2035RCP8.5</v>
      </c>
      <c r="C20346" t="s">
        <v>453</v>
      </c>
      <c r="D20346" t="s">
        <v>486</v>
      </c>
      <c r="E20346" s="144" t="s">
        <v>191</v>
      </c>
      <c r="F20346" s="144">
        <v>2035</v>
      </c>
      <c r="G20346" s="147">
        <v>15.69132991278477</v>
      </c>
      <c r="H20346" s="147">
        <v>18.753019999999996</v>
      </c>
      <c r="I20346" s="147">
        <v>22.66</v>
      </c>
      <c r="J20346" s="147">
        <v>25.630659999999999</v>
      </c>
      <c r="K20346" s="147">
        <v>28.607040000000001</v>
      </c>
    </row>
    <row r="20347" spans="2:11" x14ac:dyDescent="0.2">
      <c r="B20347" s="21" t="str">
        <f t="shared" si="317"/>
        <v>SundridgeIce Accretion2040RCP8.5</v>
      </c>
      <c r="C20347" t="s">
        <v>453</v>
      </c>
      <c r="D20347" t="s">
        <v>486</v>
      </c>
      <c r="E20347" s="144" t="s">
        <v>191</v>
      </c>
      <c r="F20347" s="144">
        <v>2040</v>
      </c>
      <c r="G20347" s="147">
        <v>15.767872985530062</v>
      </c>
      <c r="H20347" s="147">
        <v>18.874753333333331</v>
      </c>
      <c r="I20347" s="147">
        <v>22.828666666666667</v>
      </c>
      <c r="J20347" s="147">
        <v>25.837826666666665</v>
      </c>
      <c r="K20347" s="147">
        <v>28.847280000000001</v>
      </c>
    </row>
    <row r="20348" spans="2:11" x14ac:dyDescent="0.2">
      <c r="B20348" s="21" t="str">
        <f t="shared" si="317"/>
        <v>SundridgeIce Accretion2045RCP8.5</v>
      </c>
      <c r="C20348" t="s">
        <v>453</v>
      </c>
      <c r="D20348" t="s">
        <v>486</v>
      </c>
      <c r="E20348" s="144" t="s">
        <v>191</v>
      </c>
      <c r="F20348" s="144">
        <v>2045</v>
      </c>
      <c r="G20348" s="147">
        <v>15.844416058275355</v>
      </c>
      <c r="H20348" s="147">
        <v>18.996486666666662</v>
      </c>
      <c r="I20348" s="147">
        <v>22.99733333333333</v>
      </c>
      <c r="J20348" s="147">
        <v>26.044993333333334</v>
      </c>
      <c r="K20348" s="147">
        <v>29.087520000000001</v>
      </c>
    </row>
    <row r="20349" spans="2:11" x14ac:dyDescent="0.2">
      <c r="B20349" s="21" t="str">
        <f t="shared" si="317"/>
        <v>SundridgeIce Accretion2050RCP8.5</v>
      </c>
      <c r="C20349" t="s">
        <v>453</v>
      </c>
      <c r="D20349" t="s">
        <v>486</v>
      </c>
      <c r="E20349" s="144" t="s">
        <v>191</v>
      </c>
      <c r="F20349" s="144">
        <v>2050</v>
      </c>
      <c r="G20349" s="147">
        <v>15.926062002536998</v>
      </c>
      <c r="H20349" s="147">
        <v>19.160826666666665</v>
      </c>
      <c r="I20349" s="147">
        <v>23.253999999999998</v>
      </c>
      <c r="J20349" s="147">
        <v>26.376459999999998</v>
      </c>
      <c r="K20349" s="147">
        <v>29.49408</v>
      </c>
    </row>
    <row r="20350" spans="2:11" x14ac:dyDescent="0.2">
      <c r="B20350" s="21" t="str">
        <f t="shared" si="317"/>
        <v>SundridgeIce Accretion2055RCP8.5</v>
      </c>
      <c r="C20350" t="s">
        <v>453</v>
      </c>
      <c r="D20350" t="s">
        <v>486</v>
      </c>
      <c r="E20350" s="144" t="s">
        <v>191</v>
      </c>
      <c r="F20350" s="144">
        <v>2055</v>
      </c>
      <c r="G20350" s="147">
        <v>15.931164874053351</v>
      </c>
      <c r="H20350" s="147">
        <v>19.203433333333329</v>
      </c>
      <c r="I20350" s="147">
        <v>23.341999999999999</v>
      </c>
      <c r="J20350" s="147">
        <v>26.50076</v>
      </c>
      <c r="K20350" s="147">
        <v>29.660400000000003</v>
      </c>
    </row>
    <row r="20351" spans="2:11" x14ac:dyDescent="0.2">
      <c r="B20351" s="21" t="str">
        <f t="shared" si="317"/>
        <v>SundridgeIce Accretion2060RCP8.5</v>
      </c>
      <c r="C20351" t="s">
        <v>453</v>
      </c>
      <c r="D20351" t="s">
        <v>486</v>
      </c>
      <c r="E20351" s="144" t="s">
        <v>191</v>
      </c>
      <c r="F20351" s="144">
        <v>2060</v>
      </c>
      <c r="G20351" s="147">
        <v>15.961782103151467</v>
      </c>
      <c r="H20351" s="147">
        <v>19.29473333333333</v>
      </c>
      <c r="I20351" s="147">
        <v>23.510666666666665</v>
      </c>
      <c r="J20351" s="147">
        <v>26.732786666666666</v>
      </c>
      <c r="K20351" s="147">
        <v>29.946840000000002</v>
      </c>
    </row>
    <row r="20352" spans="2:11" x14ac:dyDescent="0.2">
      <c r="B20352" s="21" t="str">
        <f t="shared" si="317"/>
        <v>SundridgeIce Accretion2065RCP8.5</v>
      </c>
      <c r="C20352" t="s">
        <v>453</v>
      </c>
      <c r="D20352" t="s">
        <v>486</v>
      </c>
      <c r="E20352" s="144" t="s">
        <v>191</v>
      </c>
      <c r="F20352" s="144">
        <v>2065</v>
      </c>
      <c r="G20352" s="147">
        <v>15.987296460733232</v>
      </c>
      <c r="H20352" s="147">
        <v>19.343426666666666</v>
      </c>
      <c r="I20352" s="147">
        <v>23.591333333333335</v>
      </c>
      <c r="J20352" s="147">
        <v>26.840513333333334</v>
      </c>
      <c r="K20352" s="147">
        <v>30.066959999999998</v>
      </c>
    </row>
    <row r="20353" spans="2:11" x14ac:dyDescent="0.2">
      <c r="B20353" s="21" t="str">
        <f t="shared" si="317"/>
        <v>SundridgeIce Accretion2070RCP8.5</v>
      </c>
      <c r="C20353" t="s">
        <v>453</v>
      </c>
      <c r="D20353" t="s">
        <v>486</v>
      </c>
      <c r="E20353" s="144" t="s">
        <v>191</v>
      </c>
      <c r="F20353" s="144">
        <v>2070</v>
      </c>
      <c r="G20353" s="147">
        <v>15.880136158889824</v>
      </c>
      <c r="H20353" s="147">
        <v>19.252126666666665</v>
      </c>
      <c r="I20353" s="147">
        <v>23.525333333333332</v>
      </c>
      <c r="J20353" s="147">
        <v>26.790793333333333</v>
      </c>
      <c r="K20353" s="147">
        <v>30.029999999999998</v>
      </c>
    </row>
    <row r="20354" spans="2:11" x14ac:dyDescent="0.2">
      <c r="B20354" s="21" t="str">
        <f t="shared" si="317"/>
        <v>SundridgeIce Accretion2075RCP8.5</v>
      </c>
      <c r="C20354" t="s">
        <v>453</v>
      </c>
      <c r="D20354" t="s">
        <v>486</v>
      </c>
      <c r="E20354" s="144" t="s">
        <v>191</v>
      </c>
      <c r="F20354" s="144">
        <v>2075</v>
      </c>
      <c r="G20354" s="147">
        <v>15.747461499464652</v>
      </c>
      <c r="H20354" s="147">
        <v>19.112133333333329</v>
      </c>
      <c r="I20354" s="147">
        <v>23.378666666666668</v>
      </c>
      <c r="J20354" s="147">
        <v>26.633346666666668</v>
      </c>
      <c r="K20354" s="147">
        <v>29.872920000000001</v>
      </c>
    </row>
    <row r="20355" spans="2:11" x14ac:dyDescent="0.2">
      <c r="B20355" s="21" t="str">
        <f t="shared" si="317"/>
        <v>SundridgeIce Accretion2080RCP8.5</v>
      </c>
      <c r="C20355" t="s">
        <v>453</v>
      </c>
      <c r="D20355" t="s">
        <v>486</v>
      </c>
      <c r="E20355" s="144" t="s">
        <v>191</v>
      </c>
      <c r="F20355" s="144">
        <v>2080</v>
      </c>
      <c r="G20355" s="147">
        <v>15.61478684003948</v>
      </c>
      <c r="H20355" s="147">
        <v>18.972139999999996</v>
      </c>
      <c r="I20355" s="147">
        <v>23.231999999999999</v>
      </c>
      <c r="J20355" s="147">
        <v>26.475899999999999</v>
      </c>
      <c r="K20355" s="147">
        <v>29.71584</v>
      </c>
    </row>
    <row r="20356" spans="2:11" x14ac:dyDescent="0.2">
      <c r="B20356" s="21" t="str">
        <f t="shared" si="317"/>
        <v>SundridgeIce Accretion2085RCP8.5</v>
      </c>
      <c r="C20356" t="s">
        <v>453</v>
      </c>
      <c r="D20356" t="s">
        <v>486</v>
      </c>
      <c r="E20356" s="144" t="s">
        <v>191</v>
      </c>
      <c r="F20356" s="144">
        <v>2085</v>
      </c>
      <c r="G20356" s="147">
        <v>15.209108554489434</v>
      </c>
      <c r="H20356" s="147">
        <v>18.524769999999997</v>
      </c>
      <c r="I20356" s="147">
        <v>22.714999999999996</v>
      </c>
      <c r="J20356" s="147">
        <v>25.916550000000001</v>
      </c>
      <c r="K20356" s="147">
        <v>29.106000000000002</v>
      </c>
    </row>
    <row r="20357" spans="2:11" x14ac:dyDescent="0.2">
      <c r="B20357" s="21" t="str">
        <f t="shared" si="317"/>
        <v>SundridgeIce Accretion2090RCP8.5</v>
      </c>
      <c r="C20357" t="s">
        <v>453</v>
      </c>
      <c r="D20357" t="s">
        <v>486</v>
      </c>
      <c r="E20357" s="144" t="s">
        <v>191</v>
      </c>
      <c r="F20357" s="144">
        <v>2090</v>
      </c>
      <c r="G20357" s="147">
        <v>14.803430268939389</v>
      </c>
      <c r="H20357" s="147">
        <v>18.077399999999997</v>
      </c>
      <c r="I20357" s="147">
        <v>22.197999999999997</v>
      </c>
      <c r="J20357" s="147">
        <v>25.357199999999999</v>
      </c>
      <c r="K20357" s="147">
        <v>28.49616</v>
      </c>
    </row>
    <row r="20358" spans="2:11" x14ac:dyDescent="0.2">
      <c r="B20358" s="21" t="str">
        <f t="shared" si="317"/>
        <v>SundridgeIce Accretion2095RCP8.5</v>
      </c>
      <c r="C20358" t="s">
        <v>453</v>
      </c>
      <c r="D20358" t="s">
        <v>486</v>
      </c>
      <c r="E20358" s="144" t="s">
        <v>191</v>
      </c>
      <c r="F20358" s="144">
        <v>2095</v>
      </c>
      <c r="G20358" s="147">
        <v>14.803430268939389</v>
      </c>
      <c r="H20358" s="147">
        <v>18.077399999999997</v>
      </c>
      <c r="I20358" s="147">
        <v>22.197999999999997</v>
      </c>
      <c r="J20358" s="147">
        <v>25.357199999999999</v>
      </c>
      <c r="K20358" s="147">
        <v>28.49616</v>
      </c>
    </row>
    <row r="20359" spans="2:11" x14ac:dyDescent="0.2">
      <c r="B20359" s="21" t="str">
        <f t="shared" si="317"/>
        <v>SundridgeIce Accretion2100RCP8.5</v>
      </c>
      <c r="C20359" t="s">
        <v>453</v>
      </c>
      <c r="D20359" t="s">
        <v>486</v>
      </c>
      <c r="E20359" s="144" t="s">
        <v>191</v>
      </c>
      <c r="F20359" s="144">
        <v>2100</v>
      </c>
      <c r="G20359" s="147">
        <v>14.803430268939389</v>
      </c>
      <c r="H20359" s="147">
        <v>18.077399999999997</v>
      </c>
      <c r="I20359" s="147">
        <v>22.197999999999997</v>
      </c>
      <c r="J20359" s="147">
        <v>25.357199999999999</v>
      </c>
      <c r="K20359" s="147">
        <v>28.49616</v>
      </c>
    </row>
    <row r="20360" spans="2:11" x14ac:dyDescent="0.2">
      <c r="B20360" s="21" t="str">
        <f t="shared" si="317"/>
        <v>SundridgeWind2023RCP4.5</v>
      </c>
      <c r="C20360" t="s">
        <v>453</v>
      </c>
      <c r="D20360" t="s">
        <v>1</v>
      </c>
      <c r="E20360" s="144" t="s">
        <v>193</v>
      </c>
      <c r="F20360" s="144">
        <v>2023</v>
      </c>
      <c r="G20360" s="147">
        <v>69.327277086383958</v>
      </c>
      <c r="H20360" s="147">
        <v>74.697600000000008</v>
      </c>
      <c r="I20360" s="147">
        <v>80.36</v>
      </c>
      <c r="J20360" s="147">
        <v>86.01088</v>
      </c>
      <c r="K20360" s="147">
        <v>91.665120000000002</v>
      </c>
    </row>
    <row r="20361" spans="2:11" x14ac:dyDescent="0.2">
      <c r="B20361" s="21" t="str">
        <f t="shared" si="317"/>
        <v>SundridgeWind2025RCP4.5</v>
      </c>
      <c r="C20361" t="s">
        <v>453</v>
      </c>
      <c r="D20361" t="s">
        <v>1</v>
      </c>
      <c r="E20361" s="144" t="s">
        <v>193</v>
      </c>
      <c r="F20361" s="144">
        <v>2025</v>
      </c>
      <c r="G20361" s="147">
        <v>69.37102686267734</v>
      </c>
      <c r="H20361" s="147">
        <v>74.755880000000005</v>
      </c>
      <c r="I20361" s="147">
        <v>80.436000000000007</v>
      </c>
      <c r="J20361" s="147">
        <v>86.100760000000008</v>
      </c>
      <c r="K20361" s="147">
        <v>91.77</v>
      </c>
    </row>
    <row r="20362" spans="2:11" x14ac:dyDescent="0.2">
      <c r="B20362" s="21" t="str">
        <f t="shared" si="317"/>
        <v>SundridgeWind2030RCP4.5</v>
      </c>
      <c r="C20362" t="s">
        <v>453</v>
      </c>
      <c r="D20362" t="s">
        <v>1</v>
      </c>
      <c r="E20362" s="144" t="s">
        <v>193</v>
      </c>
      <c r="F20362" s="144">
        <v>2030</v>
      </c>
      <c r="G20362" s="147">
        <v>69.414776638970736</v>
      </c>
      <c r="H20362" s="147">
        <v>74.814160000000001</v>
      </c>
      <c r="I20362" s="147">
        <v>80.512</v>
      </c>
      <c r="J20362" s="147">
        <v>86.190640000000002</v>
      </c>
      <c r="K20362" s="147">
        <v>91.874880000000005</v>
      </c>
    </row>
    <row r="20363" spans="2:11" x14ac:dyDescent="0.2">
      <c r="B20363" s="21" t="str">
        <f t="shared" si="317"/>
        <v>SundridgeWind2035RCP4.5</v>
      </c>
      <c r="C20363" t="s">
        <v>453</v>
      </c>
      <c r="D20363" t="s">
        <v>1</v>
      </c>
      <c r="E20363" s="144" t="s">
        <v>193</v>
      </c>
      <c r="F20363" s="144">
        <v>2035</v>
      </c>
      <c r="G20363" s="147">
        <v>69.458526415264117</v>
      </c>
      <c r="H20363" s="147">
        <v>74.872440000000012</v>
      </c>
      <c r="I20363" s="147">
        <v>80.587999999999994</v>
      </c>
      <c r="J20363" s="147">
        <v>86.28052000000001</v>
      </c>
      <c r="K20363" s="147">
        <v>91.979759999999999</v>
      </c>
    </row>
    <row r="20364" spans="2:11" x14ac:dyDescent="0.2">
      <c r="B20364" s="21" t="str">
        <f t="shared" ref="B20364:B20427" si="318">C20364&amp;D20364&amp;F20364&amp;E20364</f>
        <v>SundridgeWind2040RCP4.5</v>
      </c>
      <c r="C20364" t="s">
        <v>453</v>
      </c>
      <c r="D20364" t="s">
        <v>1</v>
      </c>
      <c r="E20364" s="144" t="s">
        <v>193</v>
      </c>
      <c r="F20364" s="144">
        <v>2040</v>
      </c>
      <c r="G20364" s="147">
        <v>69.502276191557499</v>
      </c>
      <c r="H20364" s="147">
        <v>74.930720000000008</v>
      </c>
      <c r="I20364" s="147">
        <v>80.664000000000001</v>
      </c>
      <c r="J20364" s="147">
        <v>86.370400000000018</v>
      </c>
      <c r="K20364" s="147">
        <v>92.084639999999993</v>
      </c>
    </row>
    <row r="20365" spans="2:11" x14ac:dyDescent="0.2">
      <c r="B20365" s="21" t="str">
        <f t="shared" si="318"/>
        <v>SundridgeWind2045RCP4.5</v>
      </c>
      <c r="C20365" t="s">
        <v>453</v>
      </c>
      <c r="D20365" t="s">
        <v>1</v>
      </c>
      <c r="E20365" s="144" t="s">
        <v>193</v>
      </c>
      <c r="F20365" s="144">
        <v>2045</v>
      </c>
      <c r="G20365" s="147">
        <v>69.546025967850895</v>
      </c>
      <c r="H20365" s="147">
        <v>74.989000000000004</v>
      </c>
      <c r="I20365" s="147">
        <v>80.740000000000009</v>
      </c>
      <c r="J20365" s="147">
        <v>86.460280000000012</v>
      </c>
      <c r="K20365" s="147">
        <v>92.189520000000002</v>
      </c>
    </row>
    <row r="20366" spans="2:11" x14ac:dyDescent="0.2">
      <c r="B20366" s="21" t="str">
        <f t="shared" si="318"/>
        <v>SundridgeWind2050RCP4.5</v>
      </c>
      <c r="C20366" t="s">
        <v>453</v>
      </c>
      <c r="D20366" t="s">
        <v>1</v>
      </c>
      <c r="E20366" s="144" t="s">
        <v>193</v>
      </c>
      <c r="F20366" s="144">
        <v>2050</v>
      </c>
      <c r="G20366" s="147">
        <v>69.584249456612483</v>
      </c>
      <c r="H20366" s="147">
        <v>75.030912000000001</v>
      </c>
      <c r="I20366" s="147">
        <v>80.784000000000006</v>
      </c>
      <c r="J20366" s="147">
        <v>86.509072000000018</v>
      </c>
      <c r="K20366" s="147">
        <v>92.239679999999993</v>
      </c>
    </row>
    <row r="20367" spans="2:11" x14ac:dyDescent="0.2">
      <c r="B20367" s="21" t="str">
        <f t="shared" si="318"/>
        <v>SundridgeWind2055RCP4.5</v>
      </c>
      <c r="C20367" t="s">
        <v>453</v>
      </c>
      <c r="D20367" t="s">
        <v>1</v>
      </c>
      <c r="E20367" s="144" t="s">
        <v>193</v>
      </c>
      <c r="F20367" s="144">
        <v>2055</v>
      </c>
      <c r="G20367" s="147">
        <v>69.578723169080675</v>
      </c>
      <c r="H20367" s="147">
        <v>75.014544000000001</v>
      </c>
      <c r="I20367" s="147">
        <v>80.75200000000001</v>
      </c>
      <c r="J20367" s="147">
        <v>86.467984000000015</v>
      </c>
      <c r="K20367" s="147">
        <v>92.18495999999999</v>
      </c>
    </row>
    <row r="20368" spans="2:11" x14ac:dyDescent="0.2">
      <c r="B20368" s="21" t="str">
        <f t="shared" si="318"/>
        <v>SundridgeWind2060RCP4.5</v>
      </c>
      <c r="C20368" t="s">
        <v>453</v>
      </c>
      <c r="D20368" t="s">
        <v>1</v>
      </c>
      <c r="E20368" s="144" t="s">
        <v>193</v>
      </c>
      <c r="F20368" s="144">
        <v>2060</v>
      </c>
      <c r="G20368" s="147">
        <v>69.573196881548881</v>
      </c>
      <c r="H20368" s="147">
        <v>74.998176000000015</v>
      </c>
      <c r="I20368" s="147">
        <v>80.72</v>
      </c>
      <c r="J20368" s="147">
        <v>86.426896000000013</v>
      </c>
      <c r="K20368" s="147">
        <v>92.130239999999986</v>
      </c>
    </row>
    <row r="20369" spans="2:11" x14ac:dyDescent="0.2">
      <c r="B20369" s="21" t="str">
        <f t="shared" si="318"/>
        <v>SundridgeWind2065RCP4.5</v>
      </c>
      <c r="C20369" t="s">
        <v>453</v>
      </c>
      <c r="D20369" t="s">
        <v>1</v>
      </c>
      <c r="E20369" s="144" t="s">
        <v>193</v>
      </c>
      <c r="F20369" s="144">
        <v>2065</v>
      </c>
      <c r="G20369" s="147">
        <v>69.567670594017073</v>
      </c>
      <c r="H20369" s="147">
        <v>74.981808000000015</v>
      </c>
      <c r="I20369" s="147">
        <v>80.688000000000002</v>
      </c>
      <c r="J20369" s="147">
        <v>86.385808000000011</v>
      </c>
      <c r="K20369" s="147">
        <v>92.075519999999983</v>
      </c>
    </row>
    <row r="20370" spans="2:11" x14ac:dyDescent="0.2">
      <c r="B20370" s="21" t="str">
        <f t="shared" si="318"/>
        <v>SundridgeWind2070RCP4.5</v>
      </c>
      <c r="C20370" t="s">
        <v>453</v>
      </c>
      <c r="D20370" t="s">
        <v>1</v>
      </c>
      <c r="E20370" s="144" t="s">
        <v>193</v>
      </c>
      <c r="F20370" s="144">
        <v>2070</v>
      </c>
      <c r="G20370" s="147">
        <v>69.56214430648528</v>
      </c>
      <c r="H20370" s="147">
        <v>74.965440000000015</v>
      </c>
      <c r="I20370" s="147">
        <v>80.656000000000006</v>
      </c>
      <c r="J20370" s="147">
        <v>86.344720000000009</v>
      </c>
      <c r="K20370" s="147">
        <v>92.02079999999998</v>
      </c>
    </row>
    <row r="20371" spans="2:11" x14ac:dyDescent="0.2">
      <c r="B20371" s="21" t="str">
        <f t="shared" si="318"/>
        <v>SundridgeWind2075RCP4.5</v>
      </c>
      <c r="C20371" t="s">
        <v>453</v>
      </c>
      <c r="D20371" t="s">
        <v>1</v>
      </c>
      <c r="E20371" s="144" t="s">
        <v>193</v>
      </c>
      <c r="F20371" s="144">
        <v>2075</v>
      </c>
      <c r="G20371" s="147">
        <v>69.634676830340112</v>
      </c>
      <c r="H20371" s="147">
        <v>75.048520000000011</v>
      </c>
      <c r="I20371" s="147">
        <v>80.753333333333345</v>
      </c>
      <c r="J20371" s="147">
        <v>86.453146666666669</v>
      </c>
      <c r="K20371" s="147">
        <v>92.142399999999981</v>
      </c>
    </row>
    <row r="20372" spans="2:11" x14ac:dyDescent="0.2">
      <c r="B20372" s="21" t="str">
        <f t="shared" si="318"/>
        <v>SundridgeWind2080RCP4.5</v>
      </c>
      <c r="C20372" t="s">
        <v>453</v>
      </c>
      <c r="D20372" t="s">
        <v>1</v>
      </c>
      <c r="E20372" s="144" t="s">
        <v>193</v>
      </c>
      <c r="F20372" s="144">
        <v>2080</v>
      </c>
      <c r="G20372" s="147">
        <v>69.70720935419493</v>
      </c>
      <c r="H20372" s="147">
        <v>75.131600000000006</v>
      </c>
      <c r="I20372" s="147">
        <v>80.850666666666669</v>
      </c>
      <c r="J20372" s="147">
        <v>86.561573333333342</v>
      </c>
      <c r="K20372" s="147">
        <v>92.263999999999982</v>
      </c>
    </row>
    <row r="20373" spans="2:11" x14ac:dyDescent="0.2">
      <c r="B20373" s="21" t="str">
        <f t="shared" si="318"/>
        <v>SundridgeWind2085RCP4.5</v>
      </c>
      <c r="C20373" t="s">
        <v>453</v>
      </c>
      <c r="D20373" t="s">
        <v>1</v>
      </c>
      <c r="E20373" s="144" t="s">
        <v>193</v>
      </c>
      <c r="F20373" s="144">
        <v>2085</v>
      </c>
      <c r="G20373" s="147">
        <v>69.779741878049762</v>
      </c>
      <c r="H20373" s="147">
        <v>75.214680000000016</v>
      </c>
      <c r="I20373" s="147">
        <v>80.948000000000008</v>
      </c>
      <c r="J20373" s="147">
        <v>86.670000000000016</v>
      </c>
      <c r="K20373" s="147">
        <v>92.385599999999982</v>
      </c>
    </row>
    <row r="20374" spans="2:11" x14ac:dyDescent="0.2">
      <c r="B20374" s="21" t="str">
        <f t="shared" si="318"/>
        <v>SundridgeWind2090RCP4.5</v>
      </c>
      <c r="C20374" t="s">
        <v>453</v>
      </c>
      <c r="D20374" t="s">
        <v>1</v>
      </c>
      <c r="E20374" s="144" t="s">
        <v>193</v>
      </c>
      <c r="F20374" s="144">
        <v>2090</v>
      </c>
      <c r="G20374" s="147">
        <v>69.852274401904594</v>
      </c>
      <c r="H20374" s="147">
        <v>75.297760000000011</v>
      </c>
      <c r="I20374" s="147">
        <v>81.045333333333346</v>
      </c>
      <c r="J20374" s="147">
        <v>86.778426666666675</v>
      </c>
      <c r="K20374" s="147">
        <v>92.507199999999983</v>
      </c>
    </row>
    <row r="20375" spans="2:11" x14ac:dyDescent="0.2">
      <c r="B20375" s="21" t="str">
        <f t="shared" si="318"/>
        <v>SundridgeWind2095RCP4.5</v>
      </c>
      <c r="C20375" t="s">
        <v>453</v>
      </c>
      <c r="D20375" t="s">
        <v>1</v>
      </c>
      <c r="E20375" s="144" t="s">
        <v>193</v>
      </c>
      <c r="F20375" s="144">
        <v>2095</v>
      </c>
      <c r="G20375" s="147">
        <v>69.924806925759412</v>
      </c>
      <c r="H20375" s="147">
        <v>75.380840000000006</v>
      </c>
      <c r="I20375" s="147">
        <v>81.14266666666667</v>
      </c>
      <c r="J20375" s="147">
        <v>86.886853333333335</v>
      </c>
      <c r="K20375" s="147">
        <v>92.628799999999984</v>
      </c>
    </row>
    <row r="20376" spans="2:11" x14ac:dyDescent="0.2">
      <c r="B20376" s="21" t="str">
        <f t="shared" si="318"/>
        <v>SundridgeWind2100RCP4.5</v>
      </c>
      <c r="C20376" t="s">
        <v>453</v>
      </c>
      <c r="D20376" t="s">
        <v>1</v>
      </c>
      <c r="E20376" s="144" t="s">
        <v>193</v>
      </c>
      <c r="F20376" s="144">
        <v>2100</v>
      </c>
      <c r="G20376" s="147">
        <v>69.997339449614245</v>
      </c>
      <c r="H20376" s="147">
        <v>75.463920000000002</v>
      </c>
      <c r="I20376" s="147">
        <v>81.240000000000009</v>
      </c>
      <c r="J20376" s="147">
        <v>86.995280000000008</v>
      </c>
      <c r="K20376" s="147">
        <v>92.750399999999985</v>
      </c>
    </row>
    <row r="20377" spans="2:11" x14ac:dyDescent="0.2">
      <c r="B20377" s="21" t="str">
        <f t="shared" si="318"/>
        <v>SundridgeWind2023RCP6.0</v>
      </c>
      <c r="C20377" t="s">
        <v>453</v>
      </c>
      <c r="D20377" t="s">
        <v>1</v>
      </c>
      <c r="E20377" s="144" t="s">
        <v>192</v>
      </c>
      <c r="F20377" s="144">
        <v>2023</v>
      </c>
      <c r="G20377" s="147">
        <v>69.327277086383958</v>
      </c>
      <c r="H20377" s="147">
        <v>74.697600000000008</v>
      </c>
      <c r="I20377" s="147">
        <v>80.36</v>
      </c>
      <c r="J20377" s="147">
        <v>86.01088</v>
      </c>
      <c r="K20377" s="147">
        <v>91.665120000000002</v>
      </c>
    </row>
    <row r="20378" spans="2:11" x14ac:dyDescent="0.2">
      <c r="B20378" s="21" t="str">
        <f t="shared" si="318"/>
        <v>SundridgeWind2025RCP6.0</v>
      </c>
      <c r="C20378" t="s">
        <v>453</v>
      </c>
      <c r="D20378" t="s">
        <v>1</v>
      </c>
      <c r="E20378" s="144" t="s">
        <v>192</v>
      </c>
      <c r="F20378" s="144">
        <v>2025</v>
      </c>
      <c r="G20378" s="147">
        <v>69.37102686267734</v>
      </c>
      <c r="H20378" s="147">
        <v>74.755880000000005</v>
      </c>
      <c r="I20378" s="147">
        <v>80.436000000000007</v>
      </c>
      <c r="J20378" s="147">
        <v>86.100760000000008</v>
      </c>
      <c r="K20378" s="147">
        <v>91.77</v>
      </c>
    </row>
    <row r="20379" spans="2:11" x14ac:dyDescent="0.2">
      <c r="B20379" s="21" t="str">
        <f t="shared" si="318"/>
        <v>SundridgeWind2030RCP6.0</v>
      </c>
      <c r="C20379" t="s">
        <v>453</v>
      </c>
      <c r="D20379" t="s">
        <v>1</v>
      </c>
      <c r="E20379" s="144" t="s">
        <v>192</v>
      </c>
      <c r="F20379" s="144">
        <v>2030</v>
      </c>
      <c r="G20379" s="147">
        <v>69.414776638970736</v>
      </c>
      <c r="H20379" s="147">
        <v>74.814160000000001</v>
      </c>
      <c r="I20379" s="147">
        <v>80.512</v>
      </c>
      <c r="J20379" s="147">
        <v>86.190640000000002</v>
      </c>
      <c r="K20379" s="147">
        <v>91.874880000000005</v>
      </c>
    </row>
    <row r="20380" spans="2:11" x14ac:dyDescent="0.2">
      <c r="B20380" s="21" t="str">
        <f t="shared" si="318"/>
        <v>SundridgeWind2035RCP6.0</v>
      </c>
      <c r="C20380" t="s">
        <v>453</v>
      </c>
      <c r="D20380" t="s">
        <v>1</v>
      </c>
      <c r="E20380" s="144" t="s">
        <v>192</v>
      </c>
      <c r="F20380" s="144">
        <v>2035</v>
      </c>
      <c r="G20380" s="147">
        <v>69.458526415264117</v>
      </c>
      <c r="H20380" s="147">
        <v>74.872440000000012</v>
      </c>
      <c r="I20380" s="147">
        <v>80.587999999999994</v>
      </c>
      <c r="J20380" s="147">
        <v>86.28052000000001</v>
      </c>
      <c r="K20380" s="147">
        <v>91.979759999999999</v>
      </c>
    </row>
    <row r="20381" spans="2:11" x14ac:dyDescent="0.2">
      <c r="B20381" s="21" t="str">
        <f t="shared" si="318"/>
        <v>SundridgeWind2040RCP6.0</v>
      </c>
      <c r="C20381" t="s">
        <v>453</v>
      </c>
      <c r="D20381" t="s">
        <v>1</v>
      </c>
      <c r="E20381" s="144" t="s">
        <v>192</v>
      </c>
      <c r="F20381" s="144">
        <v>2040</v>
      </c>
      <c r="G20381" s="147">
        <v>69.502276191557499</v>
      </c>
      <c r="H20381" s="147">
        <v>74.930720000000008</v>
      </c>
      <c r="I20381" s="147">
        <v>80.664000000000001</v>
      </c>
      <c r="J20381" s="147">
        <v>86.370400000000018</v>
      </c>
      <c r="K20381" s="147">
        <v>92.084639999999993</v>
      </c>
    </row>
    <row r="20382" spans="2:11" x14ac:dyDescent="0.2">
      <c r="B20382" s="21" t="str">
        <f t="shared" si="318"/>
        <v>SundridgeWind2045RCP6.0</v>
      </c>
      <c r="C20382" t="s">
        <v>453</v>
      </c>
      <c r="D20382" t="s">
        <v>1</v>
      </c>
      <c r="E20382" s="144" t="s">
        <v>192</v>
      </c>
      <c r="F20382" s="144">
        <v>2045</v>
      </c>
      <c r="G20382" s="147">
        <v>69.546025967850895</v>
      </c>
      <c r="H20382" s="147">
        <v>74.989000000000004</v>
      </c>
      <c r="I20382" s="147">
        <v>80.740000000000009</v>
      </c>
      <c r="J20382" s="147">
        <v>86.460280000000012</v>
      </c>
      <c r="K20382" s="147">
        <v>92.189520000000002</v>
      </c>
    </row>
    <row r="20383" spans="2:11" x14ac:dyDescent="0.2">
      <c r="B20383" s="21" t="str">
        <f t="shared" si="318"/>
        <v>SundridgeWind2050RCP6.0</v>
      </c>
      <c r="C20383" t="s">
        <v>453</v>
      </c>
      <c r="D20383" t="s">
        <v>1</v>
      </c>
      <c r="E20383" s="144" t="s">
        <v>192</v>
      </c>
      <c r="F20383" s="144">
        <v>2050</v>
      </c>
      <c r="G20383" s="147">
        <v>69.584249456612483</v>
      </c>
      <c r="H20383" s="147">
        <v>75.030912000000001</v>
      </c>
      <c r="I20383" s="147">
        <v>80.784000000000006</v>
      </c>
      <c r="J20383" s="147">
        <v>86.509072000000018</v>
      </c>
      <c r="K20383" s="147">
        <v>92.239679999999993</v>
      </c>
    </row>
    <row r="20384" spans="2:11" x14ac:dyDescent="0.2">
      <c r="B20384" s="21" t="str">
        <f t="shared" si="318"/>
        <v>SundridgeWind2055RCP6.0</v>
      </c>
      <c r="C20384" t="s">
        <v>453</v>
      </c>
      <c r="D20384" t="s">
        <v>1</v>
      </c>
      <c r="E20384" s="144" t="s">
        <v>192</v>
      </c>
      <c r="F20384" s="144">
        <v>2055</v>
      </c>
      <c r="G20384" s="147">
        <v>69.578723169080675</v>
      </c>
      <c r="H20384" s="147">
        <v>75.014544000000001</v>
      </c>
      <c r="I20384" s="147">
        <v>80.75200000000001</v>
      </c>
      <c r="J20384" s="147">
        <v>86.467984000000015</v>
      </c>
      <c r="K20384" s="147">
        <v>92.18495999999999</v>
      </c>
    </row>
    <row r="20385" spans="2:11" x14ac:dyDescent="0.2">
      <c r="B20385" s="21" t="str">
        <f t="shared" si="318"/>
        <v>SundridgeWind2060RCP6.0</v>
      </c>
      <c r="C20385" t="s">
        <v>453</v>
      </c>
      <c r="D20385" t="s">
        <v>1</v>
      </c>
      <c r="E20385" s="144" t="s">
        <v>192</v>
      </c>
      <c r="F20385" s="144">
        <v>2060</v>
      </c>
      <c r="G20385" s="147">
        <v>69.573196881548881</v>
      </c>
      <c r="H20385" s="147">
        <v>74.998176000000015</v>
      </c>
      <c r="I20385" s="147">
        <v>80.72</v>
      </c>
      <c r="J20385" s="147">
        <v>86.426896000000013</v>
      </c>
      <c r="K20385" s="147">
        <v>92.130239999999986</v>
      </c>
    </row>
    <row r="20386" spans="2:11" x14ac:dyDescent="0.2">
      <c r="B20386" s="21" t="str">
        <f t="shared" si="318"/>
        <v>SundridgeWind2065RCP6.0</v>
      </c>
      <c r="C20386" t="s">
        <v>453</v>
      </c>
      <c r="D20386" t="s">
        <v>1</v>
      </c>
      <c r="E20386" s="144" t="s">
        <v>192</v>
      </c>
      <c r="F20386" s="144">
        <v>2065</v>
      </c>
      <c r="G20386" s="147">
        <v>69.567670594017073</v>
      </c>
      <c r="H20386" s="147">
        <v>74.981808000000015</v>
      </c>
      <c r="I20386" s="147">
        <v>80.688000000000002</v>
      </c>
      <c r="J20386" s="147">
        <v>86.385808000000011</v>
      </c>
      <c r="K20386" s="147">
        <v>92.075519999999983</v>
      </c>
    </row>
    <row r="20387" spans="2:11" x14ac:dyDescent="0.2">
      <c r="B20387" s="21" t="str">
        <f t="shared" si="318"/>
        <v>SundridgeWind2070RCP6.0</v>
      </c>
      <c r="C20387" t="s">
        <v>453</v>
      </c>
      <c r="D20387" t="s">
        <v>1</v>
      </c>
      <c r="E20387" s="144" t="s">
        <v>192</v>
      </c>
      <c r="F20387" s="144">
        <v>2070</v>
      </c>
      <c r="G20387" s="147">
        <v>69.56214430648528</v>
      </c>
      <c r="H20387" s="147">
        <v>74.965440000000015</v>
      </c>
      <c r="I20387" s="147">
        <v>80.656000000000006</v>
      </c>
      <c r="J20387" s="147">
        <v>86.344720000000009</v>
      </c>
      <c r="K20387" s="147">
        <v>92.02079999999998</v>
      </c>
    </row>
    <row r="20388" spans="2:11" x14ac:dyDescent="0.2">
      <c r="B20388" s="21" t="str">
        <f t="shared" si="318"/>
        <v>SundridgeWind2075RCP6.0</v>
      </c>
      <c r="C20388" t="s">
        <v>453</v>
      </c>
      <c r="D20388" t="s">
        <v>1</v>
      </c>
      <c r="E20388" s="144" t="s">
        <v>192</v>
      </c>
      <c r="F20388" s="144">
        <v>2075</v>
      </c>
      <c r="G20388" s="147">
        <v>69.670943092267521</v>
      </c>
      <c r="H20388" s="147">
        <v>75.090060000000008</v>
      </c>
      <c r="I20388" s="147">
        <v>80.802000000000007</v>
      </c>
      <c r="J20388" s="147">
        <v>86.507360000000006</v>
      </c>
      <c r="K20388" s="147">
        <v>92.203199999999981</v>
      </c>
    </row>
    <row r="20389" spans="2:11" x14ac:dyDescent="0.2">
      <c r="B20389" s="21" t="str">
        <f t="shared" si="318"/>
        <v>SundridgeWind2080RCP6.0</v>
      </c>
      <c r="C20389" t="s">
        <v>453</v>
      </c>
      <c r="D20389" t="s">
        <v>1</v>
      </c>
      <c r="E20389" s="144" t="s">
        <v>192</v>
      </c>
      <c r="F20389" s="144">
        <v>2080</v>
      </c>
      <c r="G20389" s="147">
        <v>69.779741878049762</v>
      </c>
      <c r="H20389" s="147">
        <v>75.214680000000016</v>
      </c>
      <c r="I20389" s="147">
        <v>80.948000000000008</v>
      </c>
      <c r="J20389" s="147">
        <v>86.670000000000016</v>
      </c>
      <c r="K20389" s="147">
        <v>92.385599999999982</v>
      </c>
    </row>
    <row r="20390" spans="2:11" x14ac:dyDescent="0.2">
      <c r="B20390" s="21" t="str">
        <f t="shared" si="318"/>
        <v>SundridgeWind2085RCP6.0</v>
      </c>
      <c r="C20390" t="s">
        <v>453</v>
      </c>
      <c r="D20390" t="s">
        <v>1</v>
      </c>
      <c r="E20390" s="144" t="s">
        <v>192</v>
      </c>
      <c r="F20390" s="144">
        <v>2085</v>
      </c>
      <c r="G20390" s="147">
        <v>69.888540663832003</v>
      </c>
      <c r="H20390" s="147">
        <v>75.339300000000009</v>
      </c>
      <c r="I20390" s="147">
        <v>81.094000000000008</v>
      </c>
      <c r="J20390" s="147">
        <v>86.832640000000012</v>
      </c>
      <c r="K20390" s="147">
        <v>92.567999999999984</v>
      </c>
    </row>
    <row r="20391" spans="2:11" x14ac:dyDescent="0.2">
      <c r="B20391" s="21" t="str">
        <f t="shared" si="318"/>
        <v>SundridgeWind2090RCP6.0</v>
      </c>
      <c r="C20391" t="s">
        <v>453</v>
      </c>
      <c r="D20391" t="s">
        <v>1</v>
      </c>
      <c r="E20391" s="144" t="s">
        <v>192</v>
      </c>
      <c r="F20391" s="144">
        <v>2090</v>
      </c>
      <c r="G20391" s="147">
        <v>69.863787500929163</v>
      </c>
      <c r="H20391" s="147">
        <v>75.297760000000011</v>
      </c>
      <c r="I20391" s="147">
        <v>81.029333333333341</v>
      </c>
      <c r="J20391" s="147">
        <v>86.749893333333347</v>
      </c>
      <c r="K20391" s="147">
        <v>92.467679999999987</v>
      </c>
    </row>
    <row r="20392" spans="2:11" x14ac:dyDescent="0.2">
      <c r="B20392" s="21" t="str">
        <f t="shared" si="318"/>
        <v>SundridgeWind2095RCP6.0</v>
      </c>
      <c r="C20392" t="s">
        <v>453</v>
      </c>
      <c r="D20392" t="s">
        <v>1</v>
      </c>
      <c r="E20392" s="144" t="s">
        <v>192</v>
      </c>
      <c r="F20392" s="144">
        <v>2095</v>
      </c>
      <c r="G20392" s="147">
        <v>69.730235552244096</v>
      </c>
      <c r="H20392" s="147">
        <v>75.131600000000006</v>
      </c>
      <c r="I20392" s="147">
        <v>80.818666666666672</v>
      </c>
      <c r="J20392" s="147">
        <v>86.504506666666671</v>
      </c>
      <c r="K20392" s="147">
        <v>92.18495999999999</v>
      </c>
    </row>
    <row r="20393" spans="2:11" x14ac:dyDescent="0.2">
      <c r="B20393" s="21" t="str">
        <f t="shared" si="318"/>
        <v>SundridgeWind2100RCP6.0</v>
      </c>
      <c r="C20393" t="s">
        <v>453</v>
      </c>
      <c r="D20393" t="s">
        <v>1</v>
      </c>
      <c r="E20393" s="144" t="s">
        <v>192</v>
      </c>
      <c r="F20393" s="144">
        <v>2100</v>
      </c>
      <c r="G20393" s="147">
        <v>69.596683603559015</v>
      </c>
      <c r="H20393" s="147">
        <v>74.965440000000015</v>
      </c>
      <c r="I20393" s="147">
        <v>80.608000000000004</v>
      </c>
      <c r="J20393" s="147">
        <v>86.25912000000001</v>
      </c>
      <c r="K20393" s="147">
        <v>91.902239999999992</v>
      </c>
    </row>
    <row r="20394" spans="2:11" x14ac:dyDescent="0.2">
      <c r="B20394" s="21" t="str">
        <f t="shared" si="318"/>
        <v>SundridgeWind2023RCP8.5</v>
      </c>
      <c r="C20394" t="s">
        <v>453</v>
      </c>
      <c r="D20394" t="s">
        <v>1</v>
      </c>
      <c r="E20394" s="144" t="s">
        <v>191</v>
      </c>
      <c r="F20394" s="144">
        <v>2023</v>
      </c>
      <c r="G20394" s="147">
        <v>69.327277086383958</v>
      </c>
      <c r="H20394" s="147">
        <v>74.697600000000008</v>
      </c>
      <c r="I20394" s="147">
        <v>80.36</v>
      </c>
      <c r="J20394" s="147">
        <v>86.01088</v>
      </c>
      <c r="K20394" s="147">
        <v>91.665120000000002</v>
      </c>
    </row>
    <row r="20395" spans="2:11" x14ac:dyDescent="0.2">
      <c r="B20395" s="21" t="str">
        <f t="shared" si="318"/>
        <v>SundridgeWind2025RCP8.5</v>
      </c>
      <c r="C20395" t="s">
        <v>453</v>
      </c>
      <c r="D20395" t="s">
        <v>1</v>
      </c>
      <c r="E20395" s="144" t="s">
        <v>191</v>
      </c>
      <c r="F20395" s="144">
        <v>2025</v>
      </c>
      <c r="G20395" s="147">
        <v>69.414776638970736</v>
      </c>
      <c r="H20395" s="147">
        <v>74.814160000000001</v>
      </c>
      <c r="I20395" s="147">
        <v>80.512</v>
      </c>
      <c r="J20395" s="147">
        <v>86.190640000000002</v>
      </c>
      <c r="K20395" s="147">
        <v>91.874880000000005</v>
      </c>
    </row>
    <row r="20396" spans="2:11" x14ac:dyDescent="0.2">
      <c r="B20396" s="21" t="str">
        <f t="shared" si="318"/>
        <v>SundridgeWind2030RCP8.5</v>
      </c>
      <c r="C20396" t="s">
        <v>453</v>
      </c>
      <c r="D20396" t="s">
        <v>1</v>
      </c>
      <c r="E20396" s="144" t="s">
        <v>191</v>
      </c>
      <c r="F20396" s="144">
        <v>2030</v>
      </c>
      <c r="G20396" s="147">
        <v>69.502276191557499</v>
      </c>
      <c r="H20396" s="147">
        <v>74.930720000000008</v>
      </c>
      <c r="I20396" s="147">
        <v>80.664000000000001</v>
      </c>
      <c r="J20396" s="147">
        <v>86.370400000000018</v>
      </c>
      <c r="K20396" s="147">
        <v>92.084639999999993</v>
      </c>
    </row>
    <row r="20397" spans="2:11" x14ac:dyDescent="0.2">
      <c r="B20397" s="21" t="str">
        <f t="shared" si="318"/>
        <v>SundridgeWind2035RCP8.5</v>
      </c>
      <c r="C20397" t="s">
        <v>453</v>
      </c>
      <c r="D20397" t="s">
        <v>1</v>
      </c>
      <c r="E20397" s="144" t="s">
        <v>191</v>
      </c>
      <c r="F20397" s="144">
        <v>2035</v>
      </c>
      <c r="G20397" s="147">
        <v>69.589775744144276</v>
      </c>
      <c r="H20397" s="147">
        <v>75.047280000000001</v>
      </c>
      <c r="I20397" s="147">
        <v>80.816000000000003</v>
      </c>
      <c r="J20397" s="147">
        <v>86.55016000000002</v>
      </c>
      <c r="K20397" s="147">
        <v>92.294399999999996</v>
      </c>
    </row>
    <row r="20398" spans="2:11" x14ac:dyDescent="0.2">
      <c r="B20398" s="21" t="str">
        <f t="shared" si="318"/>
        <v>SundridgeWind2040RCP8.5</v>
      </c>
      <c r="C20398" t="s">
        <v>453</v>
      </c>
      <c r="D20398" t="s">
        <v>1</v>
      </c>
      <c r="E20398" s="144" t="s">
        <v>191</v>
      </c>
      <c r="F20398" s="144">
        <v>2040</v>
      </c>
      <c r="G20398" s="147">
        <v>69.580565264924616</v>
      </c>
      <c r="H20398" s="147">
        <v>75.02000000000001</v>
      </c>
      <c r="I20398" s="147">
        <v>80.762666666666675</v>
      </c>
      <c r="J20398" s="147">
        <v>86.481680000000011</v>
      </c>
      <c r="K20398" s="147">
        <v>92.203199999999995</v>
      </c>
    </row>
    <row r="20399" spans="2:11" x14ac:dyDescent="0.2">
      <c r="B20399" s="21" t="str">
        <f t="shared" si="318"/>
        <v>SundridgeWind2045RCP8.5</v>
      </c>
      <c r="C20399" t="s">
        <v>453</v>
      </c>
      <c r="D20399" t="s">
        <v>1</v>
      </c>
      <c r="E20399" s="144" t="s">
        <v>191</v>
      </c>
      <c r="F20399" s="144">
        <v>2045</v>
      </c>
      <c r="G20399" s="147">
        <v>69.571354785704941</v>
      </c>
      <c r="H20399" s="147">
        <v>74.992720000000006</v>
      </c>
      <c r="I20399" s="147">
        <v>80.709333333333333</v>
      </c>
      <c r="J20399" s="147">
        <v>86.413200000000018</v>
      </c>
      <c r="K20399" s="147">
        <v>92.111999999999981</v>
      </c>
    </row>
    <row r="20400" spans="2:11" x14ac:dyDescent="0.2">
      <c r="B20400" s="21" t="str">
        <f t="shared" si="318"/>
        <v>SundridgeWind2050RCP8.5</v>
      </c>
      <c r="C20400" t="s">
        <v>453</v>
      </c>
      <c r="D20400" t="s">
        <v>1</v>
      </c>
      <c r="E20400" s="144" t="s">
        <v>191</v>
      </c>
      <c r="F20400" s="144">
        <v>2050</v>
      </c>
      <c r="G20400" s="147">
        <v>69.70720935419493</v>
      </c>
      <c r="H20400" s="147">
        <v>75.131600000000006</v>
      </c>
      <c r="I20400" s="147">
        <v>80.850666666666669</v>
      </c>
      <c r="J20400" s="147">
        <v>86.561573333333342</v>
      </c>
      <c r="K20400" s="147">
        <v>92.263999999999982</v>
      </c>
    </row>
    <row r="20401" spans="2:11" x14ac:dyDescent="0.2">
      <c r="B20401" s="21" t="str">
        <f t="shared" si="318"/>
        <v>SundridgeWind2055RCP8.5</v>
      </c>
      <c r="C20401" t="s">
        <v>453</v>
      </c>
      <c r="D20401" t="s">
        <v>1</v>
      </c>
      <c r="E20401" s="144" t="s">
        <v>191</v>
      </c>
      <c r="F20401" s="144">
        <v>2055</v>
      </c>
      <c r="G20401" s="147">
        <v>69.852274401904594</v>
      </c>
      <c r="H20401" s="147">
        <v>75.297760000000011</v>
      </c>
      <c r="I20401" s="147">
        <v>81.045333333333346</v>
      </c>
      <c r="J20401" s="147">
        <v>86.778426666666675</v>
      </c>
      <c r="K20401" s="147">
        <v>92.507199999999983</v>
      </c>
    </row>
    <row r="20402" spans="2:11" x14ac:dyDescent="0.2">
      <c r="B20402" s="21" t="str">
        <f t="shared" si="318"/>
        <v>SundridgeWind2060RCP8.5</v>
      </c>
      <c r="C20402" t="s">
        <v>453</v>
      </c>
      <c r="D20402" t="s">
        <v>1</v>
      </c>
      <c r="E20402" s="144" t="s">
        <v>191</v>
      </c>
      <c r="F20402" s="144">
        <v>2060</v>
      </c>
      <c r="G20402" s="147">
        <v>69.863787500929163</v>
      </c>
      <c r="H20402" s="147">
        <v>75.297760000000011</v>
      </c>
      <c r="I20402" s="147">
        <v>81.029333333333341</v>
      </c>
      <c r="J20402" s="147">
        <v>86.749893333333347</v>
      </c>
      <c r="K20402" s="147">
        <v>92.467679999999987</v>
      </c>
    </row>
    <row r="20403" spans="2:11" x14ac:dyDescent="0.2">
      <c r="B20403" s="21" t="str">
        <f t="shared" si="318"/>
        <v>SundridgeWind2065RCP8.5</v>
      </c>
      <c r="C20403" t="s">
        <v>453</v>
      </c>
      <c r="D20403" t="s">
        <v>1</v>
      </c>
      <c r="E20403" s="144" t="s">
        <v>191</v>
      </c>
      <c r="F20403" s="144">
        <v>2065</v>
      </c>
      <c r="G20403" s="147">
        <v>69.730235552244096</v>
      </c>
      <c r="H20403" s="147">
        <v>75.131600000000006</v>
      </c>
      <c r="I20403" s="147">
        <v>80.818666666666672</v>
      </c>
      <c r="J20403" s="147">
        <v>86.504506666666671</v>
      </c>
      <c r="K20403" s="147">
        <v>92.18495999999999</v>
      </c>
    </row>
    <row r="20404" spans="2:11" x14ac:dyDescent="0.2">
      <c r="B20404" s="21" t="str">
        <f t="shared" si="318"/>
        <v>SundridgeWind2070RCP8.5</v>
      </c>
      <c r="C20404" t="s">
        <v>453</v>
      </c>
      <c r="D20404" t="s">
        <v>1</v>
      </c>
      <c r="E20404" s="144" t="s">
        <v>191</v>
      </c>
      <c r="F20404" s="144">
        <v>2070</v>
      </c>
      <c r="G20404" s="147">
        <v>69.730235552244096</v>
      </c>
      <c r="H20404" s="147">
        <v>75.126640000000009</v>
      </c>
      <c r="I20404" s="147">
        <v>80.808000000000007</v>
      </c>
      <c r="J20404" s="147">
        <v>86.48738666666668</v>
      </c>
      <c r="K20404" s="147">
        <v>92.163679999999985</v>
      </c>
    </row>
    <row r="20405" spans="2:11" x14ac:dyDescent="0.2">
      <c r="B20405" s="21" t="str">
        <f t="shared" si="318"/>
        <v>SundridgeWind2075RCP8.5</v>
      </c>
      <c r="C20405" t="s">
        <v>453</v>
      </c>
      <c r="D20405" t="s">
        <v>1</v>
      </c>
      <c r="E20405" s="144" t="s">
        <v>191</v>
      </c>
      <c r="F20405" s="144">
        <v>2075</v>
      </c>
      <c r="G20405" s="147">
        <v>69.863787500929163</v>
      </c>
      <c r="H20405" s="147">
        <v>75.287840000000017</v>
      </c>
      <c r="I20405" s="147">
        <v>81.007999999999996</v>
      </c>
      <c r="J20405" s="147">
        <v>86.715653333333336</v>
      </c>
      <c r="K20405" s="147">
        <v>92.425119999999993</v>
      </c>
    </row>
    <row r="20406" spans="2:11" x14ac:dyDescent="0.2">
      <c r="B20406" s="21" t="str">
        <f t="shared" si="318"/>
        <v>SundridgeWind2080RCP8.5</v>
      </c>
      <c r="C20406" t="s">
        <v>453</v>
      </c>
      <c r="D20406" t="s">
        <v>1</v>
      </c>
      <c r="E20406" s="144" t="s">
        <v>191</v>
      </c>
      <c r="F20406" s="144">
        <v>2080</v>
      </c>
      <c r="G20406" s="147">
        <v>69.997339449614245</v>
      </c>
      <c r="H20406" s="147">
        <v>75.449040000000011</v>
      </c>
      <c r="I20406" s="147">
        <v>81.207999999999998</v>
      </c>
      <c r="J20406" s="147">
        <v>86.943920000000006</v>
      </c>
      <c r="K20406" s="147">
        <v>92.686559999999986</v>
      </c>
    </row>
    <row r="20407" spans="2:11" x14ac:dyDescent="0.2">
      <c r="B20407" s="21" t="str">
        <f t="shared" si="318"/>
        <v>SundridgeWind2085RCP8.5</v>
      </c>
      <c r="C20407" t="s">
        <v>453</v>
      </c>
      <c r="D20407" t="s">
        <v>1</v>
      </c>
      <c r="E20407" s="144" t="s">
        <v>191</v>
      </c>
      <c r="F20407" s="144">
        <v>2085</v>
      </c>
      <c r="G20407" s="147">
        <v>70.028424816980589</v>
      </c>
      <c r="H20407" s="147">
        <v>75.467640000000003</v>
      </c>
      <c r="I20407" s="147">
        <v>81.207999999999998</v>
      </c>
      <c r="J20407" s="147">
        <v>86.931080000000009</v>
      </c>
      <c r="K20407" s="147">
        <v>92.659199999999998</v>
      </c>
    </row>
    <row r="20408" spans="2:11" x14ac:dyDescent="0.2">
      <c r="B20408" s="21" t="str">
        <f t="shared" si="318"/>
        <v>SundridgeWind2090RCP8.5</v>
      </c>
      <c r="C20408" t="s">
        <v>453</v>
      </c>
      <c r="D20408" t="s">
        <v>1</v>
      </c>
      <c r="E20408" s="144" t="s">
        <v>191</v>
      </c>
      <c r="F20408" s="144">
        <v>2090</v>
      </c>
      <c r="G20408" s="147">
        <v>70.059510184346948</v>
      </c>
      <c r="H20408" s="147">
        <v>75.486239999999995</v>
      </c>
      <c r="I20408" s="147">
        <v>81.207999999999998</v>
      </c>
      <c r="J20408" s="147">
        <v>86.918240000000011</v>
      </c>
      <c r="K20408" s="147">
        <v>92.631839999999997</v>
      </c>
    </row>
    <row r="20409" spans="2:11" x14ac:dyDescent="0.2">
      <c r="B20409" s="21" t="str">
        <f t="shared" si="318"/>
        <v>SundridgeWind2095RCP8.5</v>
      </c>
      <c r="C20409" t="s">
        <v>453</v>
      </c>
      <c r="D20409" t="s">
        <v>1</v>
      </c>
      <c r="E20409" s="144" t="s">
        <v>191</v>
      </c>
      <c r="F20409" s="144">
        <v>2095</v>
      </c>
      <c r="G20409" s="147">
        <v>70.059510184346948</v>
      </c>
      <c r="H20409" s="147">
        <v>75.486239999999995</v>
      </c>
      <c r="I20409" s="147">
        <v>81.207999999999998</v>
      </c>
      <c r="J20409" s="147">
        <v>86.918240000000011</v>
      </c>
      <c r="K20409" s="147">
        <v>92.631839999999997</v>
      </c>
    </row>
    <row r="20410" spans="2:11" x14ac:dyDescent="0.2">
      <c r="B20410" s="21" t="str">
        <f t="shared" si="318"/>
        <v>SundridgeWind2100RCP8.5</v>
      </c>
      <c r="C20410" t="s">
        <v>453</v>
      </c>
      <c r="D20410" t="s">
        <v>1</v>
      </c>
      <c r="E20410" s="144" t="s">
        <v>191</v>
      </c>
      <c r="F20410" s="144">
        <v>2100</v>
      </c>
      <c r="G20410" s="147">
        <v>70.059510184346948</v>
      </c>
      <c r="H20410" s="147">
        <v>75.486239999999995</v>
      </c>
      <c r="I20410" s="147">
        <v>81.207999999999998</v>
      </c>
      <c r="J20410" s="147">
        <v>86.918240000000011</v>
      </c>
      <c r="K20410" s="147">
        <v>92.631839999999997</v>
      </c>
    </row>
    <row r="20411" spans="2:11" x14ac:dyDescent="0.2">
      <c r="B20411" s="21" t="str">
        <f t="shared" si="318"/>
        <v>TavistockIce Accretion2023RCP4.5</v>
      </c>
      <c r="C20411" t="s">
        <v>454</v>
      </c>
      <c r="D20411" t="s">
        <v>486</v>
      </c>
      <c r="E20411" s="144" t="s">
        <v>193</v>
      </c>
      <c r="F20411" s="144">
        <v>2023</v>
      </c>
      <c r="G20411" s="147">
        <v>18.393300380693564</v>
      </c>
      <c r="H20411" s="147">
        <v>22.051439999999999</v>
      </c>
      <c r="I20411" s="147">
        <v>26.675999999999998</v>
      </c>
      <c r="J20411" s="147">
        <v>30.204899999999999</v>
      </c>
      <c r="K20411" s="147">
        <v>33.747840000000004</v>
      </c>
    </row>
    <row r="20412" spans="2:11" x14ac:dyDescent="0.2">
      <c r="B20412" s="21" t="str">
        <f t="shared" si="318"/>
        <v>TavistockIce Accretion2025RCP4.5</v>
      </c>
      <c r="C20412" t="s">
        <v>454</v>
      </c>
      <c r="D20412" t="s">
        <v>486</v>
      </c>
      <c r="E20412" s="144" t="s">
        <v>193</v>
      </c>
      <c r="F20412" s="144">
        <v>2025</v>
      </c>
      <c r="G20412" s="147">
        <v>18.355724690436784</v>
      </c>
      <c r="H20412" s="147">
        <v>22.017824999999998</v>
      </c>
      <c r="I20412" s="147">
        <v>26.644499999999997</v>
      </c>
      <c r="J20412" s="147">
        <v>30.179474999999996</v>
      </c>
      <c r="K20412" s="147">
        <v>33.719490000000008</v>
      </c>
    </row>
    <row r="20413" spans="2:11" x14ac:dyDescent="0.2">
      <c r="B20413" s="21" t="str">
        <f t="shared" si="318"/>
        <v>TavistockIce Accretion2030RCP4.5</v>
      </c>
      <c r="C20413" t="s">
        <v>454</v>
      </c>
      <c r="D20413" t="s">
        <v>486</v>
      </c>
      <c r="E20413" s="144" t="s">
        <v>193</v>
      </c>
      <c r="F20413" s="144">
        <v>2030</v>
      </c>
      <c r="G20413" s="147">
        <v>18.318149000180004</v>
      </c>
      <c r="H20413" s="147">
        <v>21.984210000000001</v>
      </c>
      <c r="I20413" s="147">
        <v>26.613</v>
      </c>
      <c r="J20413" s="147">
        <v>30.154049999999998</v>
      </c>
      <c r="K20413" s="147">
        <v>33.691140000000004</v>
      </c>
    </row>
    <row r="20414" spans="2:11" x14ac:dyDescent="0.2">
      <c r="B20414" s="21" t="str">
        <f t="shared" si="318"/>
        <v>TavistockIce Accretion2035RCP4.5</v>
      </c>
      <c r="C20414" t="s">
        <v>454</v>
      </c>
      <c r="D20414" t="s">
        <v>486</v>
      </c>
      <c r="E20414" s="144" t="s">
        <v>193</v>
      </c>
      <c r="F20414" s="144">
        <v>2035</v>
      </c>
      <c r="G20414" s="147">
        <v>18.280573309923227</v>
      </c>
      <c r="H20414" s="147">
        <v>21.950595</v>
      </c>
      <c r="I20414" s="147">
        <v>26.581499999999998</v>
      </c>
      <c r="J20414" s="147">
        <v>30.128625</v>
      </c>
      <c r="K20414" s="147">
        <v>33.662790000000001</v>
      </c>
    </row>
    <row r="20415" spans="2:11" x14ac:dyDescent="0.2">
      <c r="B20415" s="21" t="str">
        <f t="shared" si="318"/>
        <v>TavistockIce Accretion2040RCP4.5</v>
      </c>
      <c r="C20415" t="s">
        <v>454</v>
      </c>
      <c r="D20415" t="s">
        <v>486</v>
      </c>
      <c r="E20415" s="144" t="s">
        <v>193</v>
      </c>
      <c r="F20415" s="144">
        <v>2040</v>
      </c>
      <c r="G20415" s="147">
        <v>18.242997619666447</v>
      </c>
      <c r="H20415" s="147">
        <v>21.916979999999999</v>
      </c>
      <c r="I20415" s="147">
        <v>26.549999999999997</v>
      </c>
      <c r="J20415" s="147">
        <v>30.103199999999998</v>
      </c>
      <c r="K20415" s="147">
        <v>33.634440000000005</v>
      </c>
    </row>
    <row r="20416" spans="2:11" x14ac:dyDescent="0.2">
      <c r="B20416" s="21" t="str">
        <f t="shared" si="318"/>
        <v>TavistockIce Accretion2045RCP4.5</v>
      </c>
      <c r="C20416" t="s">
        <v>454</v>
      </c>
      <c r="D20416" t="s">
        <v>486</v>
      </c>
      <c r="E20416" s="144" t="s">
        <v>193</v>
      </c>
      <c r="F20416" s="144">
        <v>2045</v>
      </c>
      <c r="G20416" s="147">
        <v>18.205421929409667</v>
      </c>
      <c r="H20416" s="147">
        <v>21.883365000000001</v>
      </c>
      <c r="I20416" s="147">
        <v>26.5185</v>
      </c>
      <c r="J20416" s="147">
        <v>30.077774999999995</v>
      </c>
      <c r="K20416" s="147">
        <v>33.606090000000009</v>
      </c>
    </row>
    <row r="20417" spans="2:11" x14ac:dyDescent="0.2">
      <c r="B20417" s="21" t="str">
        <f t="shared" si="318"/>
        <v>TavistockIce Accretion2050RCP4.5</v>
      </c>
      <c r="C20417" t="s">
        <v>454</v>
      </c>
      <c r="D20417" t="s">
        <v>486</v>
      </c>
      <c r="E20417" s="144" t="s">
        <v>193</v>
      </c>
      <c r="F20417" s="144">
        <v>2050</v>
      </c>
      <c r="G20417" s="147">
        <v>18.05136159935687</v>
      </c>
      <c r="H20417" s="147">
        <v>21.7377</v>
      </c>
      <c r="I20417" s="147">
        <v>26.384399999999999</v>
      </c>
      <c r="J20417" s="147">
        <v>29.948615999999998</v>
      </c>
      <c r="K20417" s="147">
        <v>33.482484000000007</v>
      </c>
    </row>
    <row r="20418" spans="2:11" x14ac:dyDescent="0.2">
      <c r="B20418" s="21" t="str">
        <f t="shared" si="318"/>
        <v>TavistockIce Accretion2055RCP4.5</v>
      </c>
      <c r="C20418" t="s">
        <v>454</v>
      </c>
      <c r="D20418" t="s">
        <v>486</v>
      </c>
      <c r="E20418" s="144" t="s">
        <v>193</v>
      </c>
      <c r="F20418" s="144">
        <v>2055</v>
      </c>
      <c r="G20418" s="147">
        <v>17.934876959560853</v>
      </c>
      <c r="H20418" s="147">
        <v>21.62565</v>
      </c>
      <c r="I20418" s="147">
        <v>26.2818</v>
      </c>
      <c r="J20418" s="147">
        <v>29.844881999999998</v>
      </c>
      <c r="K20418" s="147">
        <v>33.387228000000007</v>
      </c>
    </row>
    <row r="20419" spans="2:11" x14ac:dyDescent="0.2">
      <c r="B20419" s="21" t="str">
        <f t="shared" si="318"/>
        <v>TavistockIce Accretion2060RCP4.5</v>
      </c>
      <c r="C20419" t="s">
        <v>454</v>
      </c>
      <c r="D20419" t="s">
        <v>486</v>
      </c>
      <c r="E20419" s="144" t="s">
        <v>193</v>
      </c>
      <c r="F20419" s="144">
        <v>2060</v>
      </c>
      <c r="G20419" s="147">
        <v>17.818392319764836</v>
      </c>
      <c r="H20419" s="147">
        <v>21.5136</v>
      </c>
      <c r="I20419" s="147">
        <v>26.179199999999998</v>
      </c>
      <c r="J20419" s="147">
        <v>29.741147999999995</v>
      </c>
      <c r="K20419" s="147">
        <v>33.291972000000001</v>
      </c>
    </row>
    <row r="20420" spans="2:11" x14ac:dyDescent="0.2">
      <c r="B20420" s="21" t="str">
        <f t="shared" si="318"/>
        <v>TavistockIce Accretion2065RCP4.5</v>
      </c>
      <c r="C20420" t="s">
        <v>454</v>
      </c>
      <c r="D20420" t="s">
        <v>486</v>
      </c>
      <c r="E20420" s="144" t="s">
        <v>193</v>
      </c>
      <c r="F20420" s="144">
        <v>2065</v>
      </c>
      <c r="G20420" s="147">
        <v>17.701907679968819</v>
      </c>
      <c r="H20420" s="147">
        <v>21.40155</v>
      </c>
      <c r="I20420" s="147">
        <v>26.076599999999999</v>
      </c>
      <c r="J20420" s="147">
        <v>29.637413999999996</v>
      </c>
      <c r="K20420" s="147">
        <v>33.196716000000002</v>
      </c>
    </row>
    <row r="20421" spans="2:11" x14ac:dyDescent="0.2">
      <c r="B20421" s="21" t="str">
        <f t="shared" si="318"/>
        <v>TavistockIce Accretion2070RCP4.5</v>
      </c>
      <c r="C20421" t="s">
        <v>454</v>
      </c>
      <c r="D20421" t="s">
        <v>486</v>
      </c>
      <c r="E20421" s="144" t="s">
        <v>193</v>
      </c>
      <c r="F20421" s="144">
        <v>2070</v>
      </c>
      <c r="G20421" s="147">
        <v>17.585423040172802</v>
      </c>
      <c r="H20421" s="147">
        <v>21.2895</v>
      </c>
      <c r="I20421" s="147">
        <v>25.974</v>
      </c>
      <c r="J20421" s="147">
        <v>29.533679999999997</v>
      </c>
      <c r="K20421" s="147">
        <v>33.101460000000003</v>
      </c>
    </row>
    <row r="20422" spans="2:11" x14ac:dyDescent="0.2">
      <c r="B20422" s="21" t="str">
        <f t="shared" si="318"/>
        <v>TavistockIce Accretion2075RCP4.5</v>
      </c>
      <c r="C20422" t="s">
        <v>454</v>
      </c>
      <c r="D20422" t="s">
        <v>486</v>
      </c>
      <c r="E20422" s="144" t="s">
        <v>193</v>
      </c>
      <c r="F20422" s="144">
        <v>2075</v>
      </c>
      <c r="G20422" s="147">
        <v>17.535322119830429</v>
      </c>
      <c r="H20422" s="147">
        <v>21.25215</v>
      </c>
      <c r="I20422" s="147">
        <v>25.956</v>
      </c>
      <c r="J20422" s="147">
        <v>29.528594999999996</v>
      </c>
      <c r="K20422" s="147">
        <v>33.107130000000005</v>
      </c>
    </row>
    <row r="20423" spans="2:11" x14ac:dyDescent="0.2">
      <c r="B20423" s="21" t="str">
        <f t="shared" si="318"/>
        <v>TavistockIce Accretion2080RCP4.5</v>
      </c>
      <c r="C20423" t="s">
        <v>454</v>
      </c>
      <c r="D20423" t="s">
        <v>486</v>
      </c>
      <c r="E20423" s="144" t="s">
        <v>193</v>
      </c>
      <c r="F20423" s="144">
        <v>2080</v>
      </c>
      <c r="G20423" s="147">
        <v>17.485221199488059</v>
      </c>
      <c r="H20423" s="147">
        <v>21.2148</v>
      </c>
      <c r="I20423" s="147">
        <v>25.937999999999999</v>
      </c>
      <c r="J20423" s="147">
        <v>29.523509999999998</v>
      </c>
      <c r="K20423" s="147">
        <v>33.1128</v>
      </c>
    </row>
    <row r="20424" spans="2:11" x14ac:dyDescent="0.2">
      <c r="B20424" s="21" t="str">
        <f t="shared" si="318"/>
        <v>TavistockIce Accretion2085RCP4.5</v>
      </c>
      <c r="C20424" t="s">
        <v>454</v>
      </c>
      <c r="D20424" t="s">
        <v>486</v>
      </c>
      <c r="E20424" s="144" t="s">
        <v>193</v>
      </c>
      <c r="F20424" s="144">
        <v>2085</v>
      </c>
      <c r="G20424" s="147">
        <v>17.435120279145686</v>
      </c>
      <c r="H20424" s="147">
        <v>21.17745</v>
      </c>
      <c r="I20424" s="147">
        <v>25.92</v>
      </c>
      <c r="J20424" s="147">
        <v>29.518424999999997</v>
      </c>
      <c r="K20424" s="147">
        <v>33.118470000000002</v>
      </c>
    </row>
    <row r="20425" spans="2:11" x14ac:dyDescent="0.2">
      <c r="B20425" s="21" t="str">
        <f t="shared" si="318"/>
        <v>TavistockIce Accretion2090RCP4.5</v>
      </c>
      <c r="C20425" t="s">
        <v>454</v>
      </c>
      <c r="D20425" t="s">
        <v>486</v>
      </c>
      <c r="E20425" s="144" t="s">
        <v>193</v>
      </c>
      <c r="F20425" s="144">
        <v>2090</v>
      </c>
      <c r="G20425" s="147">
        <v>17.385019358803312</v>
      </c>
      <c r="H20425" s="147">
        <v>21.1401</v>
      </c>
      <c r="I20425" s="147">
        <v>25.902000000000001</v>
      </c>
      <c r="J20425" s="147">
        <v>29.513339999999996</v>
      </c>
      <c r="K20425" s="147">
        <v>33.124140000000004</v>
      </c>
    </row>
    <row r="20426" spans="2:11" x14ac:dyDescent="0.2">
      <c r="B20426" s="21" t="str">
        <f t="shared" si="318"/>
        <v>TavistockIce Accretion2095RCP4.5</v>
      </c>
      <c r="C20426" t="s">
        <v>454</v>
      </c>
      <c r="D20426" t="s">
        <v>486</v>
      </c>
      <c r="E20426" s="144" t="s">
        <v>193</v>
      </c>
      <c r="F20426" s="144">
        <v>2095</v>
      </c>
      <c r="G20426" s="147">
        <v>17.334918438460942</v>
      </c>
      <c r="H20426" s="147">
        <v>21.10275</v>
      </c>
      <c r="I20426" s="147">
        <v>25.884</v>
      </c>
      <c r="J20426" s="147">
        <v>29.508254999999998</v>
      </c>
      <c r="K20426" s="147">
        <v>33.129809999999999</v>
      </c>
    </row>
    <row r="20427" spans="2:11" x14ac:dyDescent="0.2">
      <c r="B20427" s="21" t="str">
        <f t="shared" si="318"/>
        <v>TavistockIce Accretion2100RCP4.5</v>
      </c>
      <c r="C20427" t="s">
        <v>454</v>
      </c>
      <c r="D20427" t="s">
        <v>486</v>
      </c>
      <c r="E20427" s="144" t="s">
        <v>193</v>
      </c>
      <c r="F20427" s="144">
        <v>2100</v>
      </c>
      <c r="G20427" s="147">
        <v>17.284817518118569</v>
      </c>
      <c r="H20427" s="147">
        <v>21.0654</v>
      </c>
      <c r="I20427" s="147">
        <v>25.866</v>
      </c>
      <c r="J20427" s="147">
        <v>29.503169999999997</v>
      </c>
      <c r="K20427" s="147">
        <v>33.135480000000001</v>
      </c>
    </row>
    <row r="20428" spans="2:11" x14ac:dyDescent="0.2">
      <c r="B20428" s="21" t="str">
        <f t="shared" ref="B20428:B20491" si="319">C20428&amp;D20428&amp;F20428&amp;E20428</f>
        <v>TavistockIce Accretion2023RCP6.0</v>
      </c>
      <c r="C20428" t="s">
        <v>454</v>
      </c>
      <c r="D20428" t="s">
        <v>486</v>
      </c>
      <c r="E20428" s="144" t="s">
        <v>192</v>
      </c>
      <c r="F20428" s="144">
        <v>2023</v>
      </c>
      <c r="G20428" s="147">
        <v>18.393300380693564</v>
      </c>
      <c r="H20428" s="147">
        <v>22.051439999999999</v>
      </c>
      <c r="I20428" s="147">
        <v>26.675999999999998</v>
      </c>
      <c r="J20428" s="147">
        <v>30.204899999999999</v>
      </c>
      <c r="K20428" s="147">
        <v>33.747840000000004</v>
      </c>
    </row>
    <row r="20429" spans="2:11" x14ac:dyDescent="0.2">
      <c r="B20429" s="21" t="str">
        <f t="shared" si="319"/>
        <v>TavistockIce Accretion2025RCP6.0</v>
      </c>
      <c r="C20429" t="s">
        <v>454</v>
      </c>
      <c r="D20429" t="s">
        <v>486</v>
      </c>
      <c r="E20429" s="144" t="s">
        <v>192</v>
      </c>
      <c r="F20429" s="144">
        <v>2025</v>
      </c>
      <c r="G20429" s="147">
        <v>18.355724690436784</v>
      </c>
      <c r="H20429" s="147">
        <v>22.017824999999998</v>
      </c>
      <c r="I20429" s="147">
        <v>26.644499999999997</v>
      </c>
      <c r="J20429" s="147">
        <v>30.179474999999996</v>
      </c>
      <c r="K20429" s="147">
        <v>33.719490000000008</v>
      </c>
    </row>
    <row r="20430" spans="2:11" x14ac:dyDescent="0.2">
      <c r="B20430" s="21" t="str">
        <f t="shared" si="319"/>
        <v>TavistockIce Accretion2030RCP6.0</v>
      </c>
      <c r="C20430" t="s">
        <v>454</v>
      </c>
      <c r="D20430" t="s">
        <v>486</v>
      </c>
      <c r="E20430" s="144" t="s">
        <v>192</v>
      </c>
      <c r="F20430" s="144">
        <v>2030</v>
      </c>
      <c r="G20430" s="147">
        <v>18.318149000180004</v>
      </c>
      <c r="H20430" s="147">
        <v>21.984210000000001</v>
      </c>
      <c r="I20430" s="147">
        <v>26.613</v>
      </c>
      <c r="J20430" s="147">
        <v>30.154049999999998</v>
      </c>
      <c r="K20430" s="147">
        <v>33.691140000000004</v>
      </c>
    </row>
    <row r="20431" spans="2:11" x14ac:dyDescent="0.2">
      <c r="B20431" s="21" t="str">
        <f t="shared" si="319"/>
        <v>TavistockIce Accretion2035RCP6.0</v>
      </c>
      <c r="C20431" t="s">
        <v>454</v>
      </c>
      <c r="D20431" t="s">
        <v>486</v>
      </c>
      <c r="E20431" s="144" t="s">
        <v>192</v>
      </c>
      <c r="F20431" s="144">
        <v>2035</v>
      </c>
      <c r="G20431" s="147">
        <v>18.280573309923227</v>
      </c>
      <c r="H20431" s="147">
        <v>21.950595</v>
      </c>
      <c r="I20431" s="147">
        <v>26.581499999999998</v>
      </c>
      <c r="J20431" s="147">
        <v>30.128625</v>
      </c>
      <c r="K20431" s="147">
        <v>33.662790000000001</v>
      </c>
    </row>
    <row r="20432" spans="2:11" x14ac:dyDescent="0.2">
      <c r="B20432" s="21" t="str">
        <f t="shared" si="319"/>
        <v>TavistockIce Accretion2040RCP6.0</v>
      </c>
      <c r="C20432" t="s">
        <v>454</v>
      </c>
      <c r="D20432" t="s">
        <v>486</v>
      </c>
      <c r="E20432" s="144" t="s">
        <v>192</v>
      </c>
      <c r="F20432" s="144">
        <v>2040</v>
      </c>
      <c r="G20432" s="147">
        <v>18.242997619666447</v>
      </c>
      <c r="H20432" s="147">
        <v>21.916979999999999</v>
      </c>
      <c r="I20432" s="147">
        <v>26.549999999999997</v>
      </c>
      <c r="J20432" s="147">
        <v>30.103199999999998</v>
      </c>
      <c r="K20432" s="147">
        <v>33.634440000000005</v>
      </c>
    </row>
    <row r="20433" spans="2:11" x14ac:dyDescent="0.2">
      <c r="B20433" s="21" t="str">
        <f t="shared" si="319"/>
        <v>TavistockIce Accretion2045RCP6.0</v>
      </c>
      <c r="C20433" t="s">
        <v>454</v>
      </c>
      <c r="D20433" t="s">
        <v>486</v>
      </c>
      <c r="E20433" s="144" t="s">
        <v>192</v>
      </c>
      <c r="F20433" s="144">
        <v>2045</v>
      </c>
      <c r="G20433" s="147">
        <v>18.205421929409667</v>
      </c>
      <c r="H20433" s="147">
        <v>21.883365000000001</v>
      </c>
      <c r="I20433" s="147">
        <v>26.5185</v>
      </c>
      <c r="J20433" s="147">
        <v>30.077774999999995</v>
      </c>
      <c r="K20433" s="147">
        <v>33.606090000000009</v>
      </c>
    </row>
    <row r="20434" spans="2:11" x14ac:dyDescent="0.2">
      <c r="B20434" s="21" t="str">
        <f t="shared" si="319"/>
        <v>TavistockIce Accretion2050RCP6.0</v>
      </c>
      <c r="C20434" t="s">
        <v>454</v>
      </c>
      <c r="D20434" t="s">
        <v>486</v>
      </c>
      <c r="E20434" s="144" t="s">
        <v>192</v>
      </c>
      <c r="F20434" s="144">
        <v>2050</v>
      </c>
      <c r="G20434" s="147">
        <v>18.05136159935687</v>
      </c>
      <c r="H20434" s="147">
        <v>21.7377</v>
      </c>
      <c r="I20434" s="147">
        <v>26.384399999999999</v>
      </c>
      <c r="J20434" s="147">
        <v>29.948615999999998</v>
      </c>
      <c r="K20434" s="147">
        <v>33.482484000000007</v>
      </c>
    </row>
    <row r="20435" spans="2:11" x14ac:dyDescent="0.2">
      <c r="B20435" s="21" t="str">
        <f t="shared" si="319"/>
        <v>TavistockIce Accretion2055RCP6.0</v>
      </c>
      <c r="C20435" t="s">
        <v>454</v>
      </c>
      <c r="D20435" t="s">
        <v>486</v>
      </c>
      <c r="E20435" s="144" t="s">
        <v>192</v>
      </c>
      <c r="F20435" s="144">
        <v>2055</v>
      </c>
      <c r="G20435" s="147">
        <v>17.934876959560853</v>
      </c>
      <c r="H20435" s="147">
        <v>21.62565</v>
      </c>
      <c r="I20435" s="147">
        <v>26.2818</v>
      </c>
      <c r="J20435" s="147">
        <v>29.844881999999998</v>
      </c>
      <c r="K20435" s="147">
        <v>33.387228000000007</v>
      </c>
    </row>
    <row r="20436" spans="2:11" x14ac:dyDescent="0.2">
      <c r="B20436" s="21" t="str">
        <f t="shared" si="319"/>
        <v>TavistockIce Accretion2060RCP6.0</v>
      </c>
      <c r="C20436" t="s">
        <v>454</v>
      </c>
      <c r="D20436" t="s">
        <v>486</v>
      </c>
      <c r="E20436" s="144" t="s">
        <v>192</v>
      </c>
      <c r="F20436" s="144">
        <v>2060</v>
      </c>
      <c r="G20436" s="147">
        <v>17.818392319764836</v>
      </c>
      <c r="H20436" s="147">
        <v>21.5136</v>
      </c>
      <c r="I20436" s="147">
        <v>26.179199999999998</v>
      </c>
      <c r="J20436" s="147">
        <v>29.741147999999995</v>
      </c>
      <c r="K20436" s="147">
        <v>33.291972000000001</v>
      </c>
    </row>
    <row r="20437" spans="2:11" x14ac:dyDescent="0.2">
      <c r="B20437" s="21" t="str">
        <f t="shared" si="319"/>
        <v>TavistockIce Accretion2065RCP6.0</v>
      </c>
      <c r="C20437" t="s">
        <v>454</v>
      </c>
      <c r="D20437" t="s">
        <v>486</v>
      </c>
      <c r="E20437" s="144" t="s">
        <v>192</v>
      </c>
      <c r="F20437" s="144">
        <v>2065</v>
      </c>
      <c r="G20437" s="147">
        <v>17.701907679968819</v>
      </c>
      <c r="H20437" s="147">
        <v>21.40155</v>
      </c>
      <c r="I20437" s="147">
        <v>26.076599999999999</v>
      </c>
      <c r="J20437" s="147">
        <v>29.637413999999996</v>
      </c>
      <c r="K20437" s="147">
        <v>33.196716000000002</v>
      </c>
    </row>
    <row r="20438" spans="2:11" x14ac:dyDescent="0.2">
      <c r="B20438" s="21" t="str">
        <f t="shared" si="319"/>
        <v>TavistockIce Accretion2070RCP6.0</v>
      </c>
      <c r="C20438" t="s">
        <v>454</v>
      </c>
      <c r="D20438" t="s">
        <v>486</v>
      </c>
      <c r="E20438" s="144" t="s">
        <v>192</v>
      </c>
      <c r="F20438" s="144">
        <v>2070</v>
      </c>
      <c r="G20438" s="147">
        <v>17.585423040172802</v>
      </c>
      <c r="H20438" s="147">
        <v>21.2895</v>
      </c>
      <c r="I20438" s="147">
        <v>25.974</v>
      </c>
      <c r="J20438" s="147">
        <v>29.533679999999997</v>
      </c>
      <c r="K20438" s="147">
        <v>33.101460000000003</v>
      </c>
    </row>
    <row r="20439" spans="2:11" x14ac:dyDescent="0.2">
      <c r="B20439" s="21" t="str">
        <f t="shared" si="319"/>
        <v>TavistockIce Accretion2075RCP6.0</v>
      </c>
      <c r="C20439" t="s">
        <v>454</v>
      </c>
      <c r="D20439" t="s">
        <v>486</v>
      </c>
      <c r="E20439" s="144" t="s">
        <v>192</v>
      </c>
      <c r="F20439" s="144">
        <v>2075</v>
      </c>
      <c r="G20439" s="147">
        <v>17.510271659659246</v>
      </c>
      <c r="H20439" s="147">
        <v>21.233474999999999</v>
      </c>
      <c r="I20439" s="147">
        <v>25.946999999999999</v>
      </c>
      <c r="J20439" s="147">
        <v>29.526052499999999</v>
      </c>
      <c r="K20439" s="147">
        <v>33.109965000000003</v>
      </c>
    </row>
    <row r="20440" spans="2:11" x14ac:dyDescent="0.2">
      <c r="B20440" s="21" t="str">
        <f t="shared" si="319"/>
        <v>TavistockIce Accretion2080RCP6.0</v>
      </c>
      <c r="C20440" t="s">
        <v>454</v>
      </c>
      <c r="D20440" t="s">
        <v>486</v>
      </c>
      <c r="E20440" s="144" t="s">
        <v>192</v>
      </c>
      <c r="F20440" s="144">
        <v>2080</v>
      </c>
      <c r="G20440" s="147">
        <v>17.435120279145686</v>
      </c>
      <c r="H20440" s="147">
        <v>21.17745</v>
      </c>
      <c r="I20440" s="147">
        <v>25.92</v>
      </c>
      <c r="J20440" s="147">
        <v>29.518424999999997</v>
      </c>
      <c r="K20440" s="147">
        <v>33.118470000000002</v>
      </c>
    </row>
    <row r="20441" spans="2:11" x14ac:dyDescent="0.2">
      <c r="B20441" s="21" t="str">
        <f t="shared" si="319"/>
        <v>TavistockIce Accretion2085RCP6.0</v>
      </c>
      <c r="C20441" t="s">
        <v>454</v>
      </c>
      <c r="D20441" t="s">
        <v>486</v>
      </c>
      <c r="E20441" s="144" t="s">
        <v>192</v>
      </c>
      <c r="F20441" s="144">
        <v>2085</v>
      </c>
      <c r="G20441" s="147">
        <v>17.359968898632125</v>
      </c>
      <c r="H20441" s="147">
        <v>21.121425000000002</v>
      </c>
      <c r="I20441" s="147">
        <v>25.893000000000001</v>
      </c>
      <c r="J20441" s="147">
        <v>29.510797499999995</v>
      </c>
      <c r="K20441" s="147">
        <v>33.126975000000002</v>
      </c>
    </row>
    <row r="20442" spans="2:11" x14ac:dyDescent="0.2">
      <c r="B20442" s="21" t="str">
        <f t="shared" si="319"/>
        <v>TavistockIce Accretion2090RCP6.0</v>
      </c>
      <c r="C20442" t="s">
        <v>454</v>
      </c>
      <c r="D20442" t="s">
        <v>486</v>
      </c>
      <c r="E20442" s="144" t="s">
        <v>192</v>
      </c>
      <c r="F20442" s="144">
        <v>2090</v>
      </c>
      <c r="G20442" s="147">
        <v>16.896535385465182</v>
      </c>
      <c r="H20442" s="147">
        <v>20.647079999999999</v>
      </c>
      <c r="I20442" s="147">
        <v>25.388999999999999</v>
      </c>
      <c r="J20442" s="147">
        <v>28.994669999999999</v>
      </c>
      <c r="K20442" s="147">
        <v>32.579820000000005</v>
      </c>
    </row>
    <row r="20443" spans="2:11" x14ac:dyDescent="0.2">
      <c r="B20443" s="21" t="str">
        <f t="shared" si="319"/>
        <v>TavistockIce Accretion2095RCP6.0</v>
      </c>
      <c r="C20443" t="s">
        <v>454</v>
      </c>
      <c r="D20443" t="s">
        <v>486</v>
      </c>
      <c r="E20443" s="144" t="s">
        <v>192</v>
      </c>
      <c r="F20443" s="144">
        <v>2095</v>
      </c>
      <c r="G20443" s="147">
        <v>16.508253252811791</v>
      </c>
      <c r="H20443" s="147">
        <v>20.228760000000001</v>
      </c>
      <c r="I20443" s="147">
        <v>24.912000000000003</v>
      </c>
      <c r="J20443" s="147">
        <v>28.486169999999998</v>
      </c>
      <c r="K20443" s="147">
        <v>32.024160000000002</v>
      </c>
    </row>
    <row r="20444" spans="2:11" x14ac:dyDescent="0.2">
      <c r="B20444" s="21" t="str">
        <f t="shared" si="319"/>
        <v>TavistockIce Accretion2100RCP6.0</v>
      </c>
      <c r="C20444" t="s">
        <v>454</v>
      </c>
      <c r="D20444" t="s">
        <v>486</v>
      </c>
      <c r="E20444" s="144" t="s">
        <v>192</v>
      </c>
      <c r="F20444" s="144">
        <v>2100</v>
      </c>
      <c r="G20444" s="147">
        <v>16.119971120158404</v>
      </c>
      <c r="H20444" s="147">
        <v>19.81044</v>
      </c>
      <c r="I20444" s="147">
        <v>24.435000000000002</v>
      </c>
      <c r="J20444" s="147">
        <v>27.97767</v>
      </c>
      <c r="K20444" s="147">
        <v>31.468500000000006</v>
      </c>
    </row>
    <row r="20445" spans="2:11" x14ac:dyDescent="0.2">
      <c r="B20445" s="21" t="str">
        <f t="shared" si="319"/>
        <v>TavistockIce Accretion2023RCP8.5</v>
      </c>
      <c r="C20445" t="s">
        <v>454</v>
      </c>
      <c r="D20445" t="s">
        <v>486</v>
      </c>
      <c r="E20445" s="144" t="s">
        <v>191</v>
      </c>
      <c r="F20445" s="144">
        <v>2023</v>
      </c>
      <c r="G20445" s="147">
        <v>18.393300380693564</v>
      </c>
      <c r="H20445" s="147">
        <v>22.051439999999999</v>
      </c>
      <c r="I20445" s="147">
        <v>26.675999999999998</v>
      </c>
      <c r="J20445" s="147">
        <v>30.204899999999999</v>
      </c>
      <c r="K20445" s="147">
        <v>33.747840000000004</v>
      </c>
    </row>
    <row r="20446" spans="2:11" x14ac:dyDescent="0.2">
      <c r="B20446" s="21" t="str">
        <f t="shared" si="319"/>
        <v>TavistockIce Accretion2025RCP8.5</v>
      </c>
      <c r="C20446" t="s">
        <v>454</v>
      </c>
      <c r="D20446" t="s">
        <v>486</v>
      </c>
      <c r="E20446" s="144" t="s">
        <v>191</v>
      </c>
      <c r="F20446" s="144">
        <v>2025</v>
      </c>
      <c r="G20446" s="147">
        <v>18.318149000180004</v>
      </c>
      <c r="H20446" s="147">
        <v>21.984210000000001</v>
      </c>
      <c r="I20446" s="147">
        <v>26.613</v>
      </c>
      <c r="J20446" s="147">
        <v>30.154049999999998</v>
      </c>
      <c r="K20446" s="147">
        <v>33.691140000000004</v>
      </c>
    </row>
    <row r="20447" spans="2:11" x14ac:dyDescent="0.2">
      <c r="B20447" s="21" t="str">
        <f t="shared" si="319"/>
        <v>TavistockIce Accretion2030RCP8.5</v>
      </c>
      <c r="C20447" t="s">
        <v>454</v>
      </c>
      <c r="D20447" t="s">
        <v>486</v>
      </c>
      <c r="E20447" s="144" t="s">
        <v>191</v>
      </c>
      <c r="F20447" s="144">
        <v>2030</v>
      </c>
      <c r="G20447" s="147">
        <v>18.242997619666447</v>
      </c>
      <c r="H20447" s="147">
        <v>21.916979999999999</v>
      </c>
      <c r="I20447" s="147">
        <v>26.549999999999997</v>
      </c>
      <c r="J20447" s="147">
        <v>30.103199999999998</v>
      </c>
      <c r="K20447" s="147">
        <v>33.634440000000005</v>
      </c>
    </row>
    <row r="20448" spans="2:11" x14ac:dyDescent="0.2">
      <c r="B20448" s="21" t="str">
        <f t="shared" si="319"/>
        <v>TavistockIce Accretion2035RCP8.5</v>
      </c>
      <c r="C20448" t="s">
        <v>454</v>
      </c>
      <c r="D20448" t="s">
        <v>486</v>
      </c>
      <c r="E20448" s="144" t="s">
        <v>191</v>
      </c>
      <c r="F20448" s="144">
        <v>2035</v>
      </c>
      <c r="G20448" s="147">
        <v>18.167846239152887</v>
      </c>
      <c r="H20448" s="147">
        <v>21.84975</v>
      </c>
      <c r="I20448" s="147">
        <v>26.486999999999998</v>
      </c>
      <c r="J20448" s="147">
        <v>30.052349999999997</v>
      </c>
      <c r="K20448" s="147">
        <v>33.577740000000006</v>
      </c>
    </row>
    <row r="20449" spans="2:11" x14ac:dyDescent="0.2">
      <c r="B20449" s="21" t="str">
        <f t="shared" si="319"/>
        <v>TavistockIce Accretion2040RCP8.5</v>
      </c>
      <c r="C20449" t="s">
        <v>454</v>
      </c>
      <c r="D20449" t="s">
        <v>486</v>
      </c>
      <c r="E20449" s="144" t="s">
        <v>191</v>
      </c>
      <c r="F20449" s="144">
        <v>2040</v>
      </c>
      <c r="G20449" s="147">
        <v>17.973705172826193</v>
      </c>
      <c r="H20449" s="147">
        <v>21.663</v>
      </c>
      <c r="I20449" s="147">
        <v>26.315999999999999</v>
      </c>
      <c r="J20449" s="147">
        <v>29.879459999999998</v>
      </c>
      <c r="K20449" s="147">
        <v>33.418980000000005</v>
      </c>
    </row>
    <row r="20450" spans="2:11" x14ac:dyDescent="0.2">
      <c r="B20450" s="21" t="str">
        <f t="shared" si="319"/>
        <v>TavistockIce Accretion2045RCP8.5</v>
      </c>
      <c r="C20450" t="s">
        <v>454</v>
      </c>
      <c r="D20450" t="s">
        <v>486</v>
      </c>
      <c r="E20450" s="144" t="s">
        <v>191</v>
      </c>
      <c r="F20450" s="144">
        <v>2045</v>
      </c>
      <c r="G20450" s="147">
        <v>17.779564106499496</v>
      </c>
      <c r="H20450" s="147">
        <v>21.47625</v>
      </c>
      <c r="I20450" s="147">
        <v>26.145</v>
      </c>
      <c r="J20450" s="147">
        <v>29.706569999999996</v>
      </c>
      <c r="K20450" s="147">
        <v>33.260220000000004</v>
      </c>
    </row>
    <row r="20451" spans="2:11" x14ac:dyDescent="0.2">
      <c r="B20451" s="21" t="str">
        <f t="shared" si="319"/>
        <v>TavistockIce Accretion2050RCP8.5</v>
      </c>
      <c r="C20451" t="s">
        <v>454</v>
      </c>
      <c r="D20451" t="s">
        <v>486</v>
      </c>
      <c r="E20451" s="144" t="s">
        <v>191</v>
      </c>
      <c r="F20451" s="144">
        <v>2050</v>
      </c>
      <c r="G20451" s="147">
        <v>17.485221199488059</v>
      </c>
      <c r="H20451" s="147">
        <v>21.2148</v>
      </c>
      <c r="I20451" s="147">
        <v>25.937999999999999</v>
      </c>
      <c r="J20451" s="147">
        <v>29.523509999999998</v>
      </c>
      <c r="K20451" s="147">
        <v>33.1128</v>
      </c>
    </row>
    <row r="20452" spans="2:11" x14ac:dyDescent="0.2">
      <c r="B20452" s="21" t="str">
        <f t="shared" si="319"/>
        <v>TavistockIce Accretion2055RCP8.5</v>
      </c>
      <c r="C20452" t="s">
        <v>454</v>
      </c>
      <c r="D20452" t="s">
        <v>486</v>
      </c>
      <c r="E20452" s="144" t="s">
        <v>191</v>
      </c>
      <c r="F20452" s="144">
        <v>2055</v>
      </c>
      <c r="G20452" s="147">
        <v>17.385019358803312</v>
      </c>
      <c r="H20452" s="147">
        <v>21.1401</v>
      </c>
      <c r="I20452" s="147">
        <v>25.902000000000001</v>
      </c>
      <c r="J20452" s="147">
        <v>29.513339999999996</v>
      </c>
      <c r="K20452" s="147">
        <v>33.124140000000004</v>
      </c>
    </row>
    <row r="20453" spans="2:11" x14ac:dyDescent="0.2">
      <c r="B20453" s="21" t="str">
        <f t="shared" si="319"/>
        <v>TavistockIce Accretion2060RCP8.5</v>
      </c>
      <c r="C20453" t="s">
        <v>454</v>
      </c>
      <c r="D20453" t="s">
        <v>486</v>
      </c>
      <c r="E20453" s="144" t="s">
        <v>191</v>
      </c>
      <c r="F20453" s="144">
        <v>2060</v>
      </c>
      <c r="G20453" s="147">
        <v>16.896535385465182</v>
      </c>
      <c r="H20453" s="147">
        <v>20.647079999999999</v>
      </c>
      <c r="I20453" s="147">
        <v>25.388999999999999</v>
      </c>
      <c r="J20453" s="147">
        <v>28.994669999999999</v>
      </c>
      <c r="K20453" s="147">
        <v>32.579820000000005</v>
      </c>
    </row>
    <row r="20454" spans="2:11" x14ac:dyDescent="0.2">
      <c r="B20454" s="21" t="str">
        <f t="shared" si="319"/>
        <v>TavistockIce Accretion2065RCP8.5</v>
      </c>
      <c r="C20454" t="s">
        <v>454</v>
      </c>
      <c r="D20454" t="s">
        <v>486</v>
      </c>
      <c r="E20454" s="144" t="s">
        <v>191</v>
      </c>
      <c r="F20454" s="144">
        <v>2065</v>
      </c>
      <c r="G20454" s="147">
        <v>16.508253252811791</v>
      </c>
      <c r="H20454" s="147">
        <v>20.228760000000001</v>
      </c>
      <c r="I20454" s="147">
        <v>24.912000000000003</v>
      </c>
      <c r="J20454" s="147">
        <v>28.486169999999998</v>
      </c>
      <c r="K20454" s="147">
        <v>32.024160000000002</v>
      </c>
    </row>
    <row r="20455" spans="2:11" x14ac:dyDescent="0.2">
      <c r="B20455" s="21" t="str">
        <f t="shared" si="319"/>
        <v>TavistockIce Accretion2070RCP8.5</v>
      </c>
      <c r="C20455" t="s">
        <v>454</v>
      </c>
      <c r="D20455" t="s">
        <v>486</v>
      </c>
      <c r="E20455" s="144" t="s">
        <v>191</v>
      </c>
      <c r="F20455" s="144">
        <v>2070</v>
      </c>
      <c r="G20455" s="147">
        <v>15.781789907847388</v>
      </c>
      <c r="H20455" s="147">
        <v>19.444410000000001</v>
      </c>
      <c r="I20455" s="147">
        <v>24.039000000000001</v>
      </c>
      <c r="J20455" s="147">
        <v>27.550529999999998</v>
      </c>
      <c r="K20455" s="147">
        <v>31.014900000000004</v>
      </c>
    </row>
    <row r="20456" spans="2:11" x14ac:dyDescent="0.2">
      <c r="B20456" s="21" t="str">
        <f t="shared" si="319"/>
        <v>TavistockIce Accretion2075RCP8.5</v>
      </c>
      <c r="C20456" t="s">
        <v>454</v>
      </c>
      <c r="D20456" t="s">
        <v>486</v>
      </c>
      <c r="E20456" s="144" t="s">
        <v>191</v>
      </c>
      <c r="F20456" s="144">
        <v>2075</v>
      </c>
      <c r="G20456" s="147">
        <v>15.443608695536373</v>
      </c>
      <c r="H20456" s="147">
        <v>19.078379999999999</v>
      </c>
      <c r="I20456" s="147">
        <v>23.643000000000001</v>
      </c>
      <c r="J20456" s="147">
        <v>27.123390000000001</v>
      </c>
      <c r="K20456" s="147">
        <v>30.561300000000006</v>
      </c>
    </row>
    <row r="20457" spans="2:11" x14ac:dyDescent="0.2">
      <c r="B20457" s="21" t="str">
        <f t="shared" si="319"/>
        <v>TavistockIce Accretion2080RCP8.5</v>
      </c>
      <c r="C20457" t="s">
        <v>454</v>
      </c>
      <c r="D20457" t="s">
        <v>486</v>
      </c>
      <c r="E20457" s="144" t="s">
        <v>191</v>
      </c>
      <c r="F20457" s="144">
        <v>2080</v>
      </c>
      <c r="G20457" s="147">
        <v>15.105427483225357</v>
      </c>
      <c r="H20457" s="147">
        <v>18.712350000000001</v>
      </c>
      <c r="I20457" s="147">
        <v>23.247</v>
      </c>
      <c r="J20457" s="147">
        <v>26.696249999999999</v>
      </c>
      <c r="K20457" s="147">
        <v>30.107700000000005</v>
      </c>
    </row>
    <row r="20458" spans="2:11" x14ac:dyDescent="0.2">
      <c r="B20458" s="21" t="str">
        <f t="shared" si="319"/>
        <v>TavistockIce Accretion2085RCP8.5</v>
      </c>
      <c r="C20458" t="s">
        <v>454</v>
      </c>
      <c r="D20458" t="s">
        <v>486</v>
      </c>
      <c r="E20458" s="144" t="s">
        <v>191</v>
      </c>
      <c r="F20458" s="144">
        <v>2085</v>
      </c>
      <c r="G20458" s="147">
        <v>14.269368375012014</v>
      </c>
      <c r="H20458" s="147">
        <v>17.748719999999999</v>
      </c>
      <c r="I20458" s="147">
        <v>22.113</v>
      </c>
      <c r="J20458" s="147">
        <v>25.414829999999998</v>
      </c>
      <c r="K20458" s="147">
        <v>28.712880000000006</v>
      </c>
    </row>
    <row r="20459" spans="2:11" x14ac:dyDescent="0.2">
      <c r="B20459" s="21" t="str">
        <f t="shared" si="319"/>
        <v>TavistockIce Accretion2090RCP8.5</v>
      </c>
      <c r="C20459" t="s">
        <v>454</v>
      </c>
      <c r="D20459" t="s">
        <v>486</v>
      </c>
      <c r="E20459" s="144" t="s">
        <v>191</v>
      </c>
      <c r="F20459" s="144">
        <v>2090</v>
      </c>
      <c r="G20459" s="147">
        <v>13.433309266798672</v>
      </c>
      <c r="H20459" s="147">
        <v>16.78509</v>
      </c>
      <c r="I20459" s="147">
        <v>20.978999999999999</v>
      </c>
      <c r="J20459" s="147">
        <v>24.133409999999998</v>
      </c>
      <c r="K20459" s="147">
        <v>27.318060000000003</v>
      </c>
    </row>
    <row r="20460" spans="2:11" x14ac:dyDescent="0.2">
      <c r="B20460" s="21" t="str">
        <f t="shared" si="319"/>
        <v>TavistockIce Accretion2095RCP8.5</v>
      </c>
      <c r="C20460" t="s">
        <v>454</v>
      </c>
      <c r="D20460" t="s">
        <v>486</v>
      </c>
      <c r="E20460" s="144" t="s">
        <v>191</v>
      </c>
      <c r="F20460" s="144">
        <v>2095</v>
      </c>
      <c r="G20460" s="147">
        <v>13.433309266798672</v>
      </c>
      <c r="H20460" s="147">
        <v>16.78509</v>
      </c>
      <c r="I20460" s="147">
        <v>20.978999999999999</v>
      </c>
      <c r="J20460" s="147">
        <v>24.133409999999998</v>
      </c>
      <c r="K20460" s="147">
        <v>27.318060000000003</v>
      </c>
    </row>
    <row r="20461" spans="2:11" x14ac:dyDescent="0.2">
      <c r="B20461" s="21" t="str">
        <f t="shared" si="319"/>
        <v>TavistockIce Accretion2100RCP8.5</v>
      </c>
      <c r="C20461" t="s">
        <v>454</v>
      </c>
      <c r="D20461" t="s">
        <v>486</v>
      </c>
      <c r="E20461" s="144" t="s">
        <v>191</v>
      </c>
      <c r="F20461" s="144">
        <v>2100</v>
      </c>
      <c r="G20461" s="147">
        <v>13.433309266798672</v>
      </c>
      <c r="H20461" s="147">
        <v>16.78509</v>
      </c>
      <c r="I20461" s="147">
        <v>20.978999999999999</v>
      </c>
      <c r="J20461" s="147">
        <v>24.133409999999998</v>
      </c>
      <c r="K20461" s="147">
        <v>27.318060000000003</v>
      </c>
    </row>
    <row r="20462" spans="2:11" x14ac:dyDescent="0.2">
      <c r="B20462" s="21" t="str">
        <f t="shared" si="319"/>
        <v>TavistockWind2023RCP4.5</v>
      </c>
      <c r="C20462" t="s">
        <v>454</v>
      </c>
      <c r="D20462" t="s">
        <v>1</v>
      </c>
      <c r="E20462" s="144" t="s">
        <v>193</v>
      </c>
      <c r="F20462" s="144">
        <v>2023</v>
      </c>
      <c r="G20462" s="147">
        <v>85.382869331105738</v>
      </c>
      <c r="H20462" s="147">
        <v>92.115197999999992</v>
      </c>
      <c r="I20462" s="147">
        <v>99.244599999999991</v>
      </c>
      <c r="J20462" s="147">
        <v>106.338526</v>
      </c>
      <c r="K20462" s="147">
        <v>113.44048799999999</v>
      </c>
    </row>
    <row r="20463" spans="2:11" x14ac:dyDescent="0.2">
      <c r="B20463" s="21" t="str">
        <f t="shared" si="319"/>
        <v>TavistockWind2025RCP4.5</v>
      </c>
      <c r="C20463" t="s">
        <v>454</v>
      </c>
      <c r="D20463" t="s">
        <v>1</v>
      </c>
      <c r="E20463" s="144" t="s">
        <v>193</v>
      </c>
      <c r="F20463" s="144">
        <v>2025</v>
      </c>
      <c r="G20463" s="147">
        <v>85.461849190414327</v>
      </c>
      <c r="H20463" s="147">
        <v>92.22000899999999</v>
      </c>
      <c r="I20463" s="147">
        <v>99.380166666666653</v>
      </c>
      <c r="J20463" s="147">
        <v>106.501059</v>
      </c>
      <c r="K20463" s="147">
        <v>113.63041199999999</v>
      </c>
    </row>
    <row r="20464" spans="2:11" x14ac:dyDescent="0.2">
      <c r="B20464" s="21" t="str">
        <f t="shared" si="319"/>
        <v>TavistockWind2030RCP4.5</v>
      </c>
      <c r="C20464" t="s">
        <v>454</v>
      </c>
      <c r="D20464" t="s">
        <v>1</v>
      </c>
      <c r="E20464" s="144" t="s">
        <v>193</v>
      </c>
      <c r="F20464" s="144">
        <v>2030</v>
      </c>
      <c r="G20464" s="147">
        <v>85.540829049722916</v>
      </c>
      <c r="H20464" s="147">
        <v>92.324820000000003</v>
      </c>
      <c r="I20464" s="147">
        <v>99.51573333333333</v>
      </c>
      <c r="J20464" s="147">
        <v>106.66359200000001</v>
      </c>
      <c r="K20464" s="147">
        <v>113.82033599999998</v>
      </c>
    </row>
    <row r="20465" spans="2:11" x14ac:dyDescent="0.2">
      <c r="B20465" s="21" t="str">
        <f t="shared" si="319"/>
        <v>TavistockWind2035RCP4.5</v>
      </c>
      <c r="C20465" t="s">
        <v>454</v>
      </c>
      <c r="D20465" t="s">
        <v>1</v>
      </c>
      <c r="E20465" s="144" t="s">
        <v>193</v>
      </c>
      <c r="F20465" s="144">
        <v>2035</v>
      </c>
      <c r="G20465" s="147">
        <v>85.619808909031505</v>
      </c>
      <c r="H20465" s="147">
        <v>92.429631000000001</v>
      </c>
      <c r="I20465" s="147">
        <v>99.651299999999992</v>
      </c>
      <c r="J20465" s="147">
        <v>106.826125</v>
      </c>
      <c r="K20465" s="147">
        <v>114.01025999999999</v>
      </c>
    </row>
    <row r="20466" spans="2:11" x14ac:dyDescent="0.2">
      <c r="B20466" s="21" t="str">
        <f t="shared" si="319"/>
        <v>TavistockWind2040RCP4.5</v>
      </c>
      <c r="C20466" t="s">
        <v>454</v>
      </c>
      <c r="D20466" t="s">
        <v>1</v>
      </c>
      <c r="E20466" s="144" t="s">
        <v>193</v>
      </c>
      <c r="F20466" s="144">
        <v>2040</v>
      </c>
      <c r="G20466" s="147">
        <v>85.698788768340094</v>
      </c>
      <c r="H20466" s="147">
        <v>92.534441999999999</v>
      </c>
      <c r="I20466" s="147">
        <v>99.786866666666654</v>
      </c>
      <c r="J20466" s="147">
        <v>106.988658</v>
      </c>
      <c r="K20466" s="147">
        <v>114.20018399999999</v>
      </c>
    </row>
    <row r="20467" spans="2:11" x14ac:dyDescent="0.2">
      <c r="B20467" s="21" t="str">
        <f t="shared" si="319"/>
        <v>TavistockWind2045RCP4.5</v>
      </c>
      <c r="C20467" t="s">
        <v>454</v>
      </c>
      <c r="D20467" t="s">
        <v>1</v>
      </c>
      <c r="E20467" s="144" t="s">
        <v>193</v>
      </c>
      <c r="F20467" s="144">
        <v>2045</v>
      </c>
      <c r="G20467" s="147">
        <v>85.777768627648683</v>
      </c>
      <c r="H20467" s="147">
        <v>92.639253000000011</v>
      </c>
      <c r="I20467" s="147">
        <v>99.922433333333331</v>
      </c>
      <c r="J20467" s="147">
        <v>107.15119100000001</v>
      </c>
      <c r="K20467" s="147">
        <v>114.39010799999998</v>
      </c>
    </row>
    <row r="20468" spans="2:11" x14ac:dyDescent="0.2">
      <c r="B20468" s="21" t="str">
        <f t="shared" si="319"/>
        <v>TavistockWind2050RCP4.5</v>
      </c>
      <c r="C20468" t="s">
        <v>454</v>
      </c>
      <c r="D20468" t="s">
        <v>1</v>
      </c>
      <c r="E20468" s="144" t="s">
        <v>193</v>
      </c>
      <c r="F20468" s="144">
        <v>2050</v>
      </c>
      <c r="G20468" s="147">
        <v>85.924445509221783</v>
      </c>
      <c r="H20468" s="147">
        <v>92.826090000000008</v>
      </c>
      <c r="I20468" s="147">
        <v>100.16188</v>
      </c>
      <c r="J20468" s="147">
        <v>107.4332644</v>
      </c>
      <c r="K20468" s="147">
        <v>114.71633039999999</v>
      </c>
    </row>
    <row r="20469" spans="2:11" x14ac:dyDescent="0.2">
      <c r="B20469" s="21" t="str">
        <f t="shared" si="319"/>
        <v>TavistockWind2055RCP4.5</v>
      </c>
      <c r="C20469" t="s">
        <v>454</v>
      </c>
      <c r="D20469" t="s">
        <v>1</v>
      </c>
      <c r="E20469" s="144" t="s">
        <v>193</v>
      </c>
      <c r="F20469" s="144">
        <v>2055</v>
      </c>
      <c r="G20469" s="147">
        <v>85.99214253148628</v>
      </c>
      <c r="H20469" s="147">
        <v>92.908116000000007</v>
      </c>
      <c r="I20469" s="147">
        <v>100.26576</v>
      </c>
      <c r="J20469" s="147">
        <v>107.5528048</v>
      </c>
      <c r="K20469" s="147">
        <v>114.85262879999999</v>
      </c>
    </row>
    <row r="20470" spans="2:11" x14ac:dyDescent="0.2">
      <c r="B20470" s="21" t="str">
        <f t="shared" si="319"/>
        <v>TavistockWind2060RCP4.5</v>
      </c>
      <c r="C20470" t="s">
        <v>454</v>
      </c>
      <c r="D20470" t="s">
        <v>1</v>
      </c>
      <c r="E20470" s="144" t="s">
        <v>193</v>
      </c>
      <c r="F20470" s="144">
        <v>2060</v>
      </c>
      <c r="G20470" s="147">
        <v>86.059839553750791</v>
      </c>
      <c r="H20470" s="147">
        <v>92.990142000000006</v>
      </c>
      <c r="I20470" s="147">
        <v>100.36963999999999</v>
      </c>
      <c r="J20470" s="147">
        <v>107.6723452</v>
      </c>
      <c r="K20470" s="147">
        <v>114.98892719999999</v>
      </c>
    </row>
    <row r="20471" spans="2:11" x14ac:dyDescent="0.2">
      <c r="B20471" s="21" t="str">
        <f t="shared" si="319"/>
        <v>TavistockWind2065RCP4.5</v>
      </c>
      <c r="C20471" t="s">
        <v>454</v>
      </c>
      <c r="D20471" t="s">
        <v>1</v>
      </c>
      <c r="E20471" s="144" t="s">
        <v>193</v>
      </c>
      <c r="F20471" s="144">
        <v>2065</v>
      </c>
      <c r="G20471" s="147">
        <v>86.127536576015288</v>
      </c>
      <c r="H20471" s="147">
        <v>93.072168000000005</v>
      </c>
      <c r="I20471" s="147">
        <v>100.47351999999999</v>
      </c>
      <c r="J20471" s="147">
        <v>107.7918856</v>
      </c>
      <c r="K20471" s="147">
        <v>115.12522559999999</v>
      </c>
    </row>
    <row r="20472" spans="2:11" x14ac:dyDescent="0.2">
      <c r="B20472" s="21" t="str">
        <f t="shared" si="319"/>
        <v>TavistockWind2070RCP4.5</v>
      </c>
      <c r="C20472" t="s">
        <v>454</v>
      </c>
      <c r="D20472" t="s">
        <v>1</v>
      </c>
      <c r="E20472" s="144" t="s">
        <v>193</v>
      </c>
      <c r="F20472" s="144">
        <v>2070</v>
      </c>
      <c r="G20472" s="147">
        <v>86.195233598279799</v>
      </c>
      <c r="H20472" s="147">
        <v>93.154194000000004</v>
      </c>
      <c r="I20472" s="147">
        <v>100.5774</v>
      </c>
      <c r="J20472" s="147">
        <v>107.91142599999999</v>
      </c>
      <c r="K20472" s="147">
        <v>115.26152399999999</v>
      </c>
    </row>
    <row r="20473" spans="2:11" x14ac:dyDescent="0.2">
      <c r="B20473" s="21" t="str">
        <f t="shared" si="319"/>
        <v>TavistockWind2075RCP4.5</v>
      </c>
      <c r="C20473" t="s">
        <v>454</v>
      </c>
      <c r="D20473" t="s">
        <v>1</v>
      </c>
      <c r="E20473" s="144" t="s">
        <v>193</v>
      </c>
      <c r="F20473" s="144">
        <v>2075</v>
      </c>
      <c r="G20473" s="147">
        <v>86.27985487611042</v>
      </c>
      <c r="H20473" s="147">
        <v>93.271157000000002</v>
      </c>
      <c r="I20473" s="147">
        <v>100.73583333333333</v>
      </c>
      <c r="J20473" s="147">
        <v>108.10541699999999</v>
      </c>
      <c r="K20473" s="147">
        <v>115.49241199999999</v>
      </c>
    </row>
    <row r="20474" spans="2:11" x14ac:dyDescent="0.2">
      <c r="B20474" s="21" t="str">
        <f t="shared" si="319"/>
        <v>TavistockWind2080RCP4.5</v>
      </c>
      <c r="C20474" t="s">
        <v>454</v>
      </c>
      <c r="D20474" t="s">
        <v>1</v>
      </c>
      <c r="E20474" s="144" t="s">
        <v>193</v>
      </c>
      <c r="F20474" s="144">
        <v>2080</v>
      </c>
      <c r="G20474" s="147">
        <v>86.364476153941055</v>
      </c>
      <c r="H20474" s="147">
        <v>93.388120000000001</v>
      </c>
      <c r="I20474" s="147">
        <v>100.89426666666667</v>
      </c>
      <c r="J20474" s="147">
        <v>108.299408</v>
      </c>
      <c r="K20474" s="147">
        <v>115.72329999999999</v>
      </c>
    </row>
    <row r="20475" spans="2:11" x14ac:dyDescent="0.2">
      <c r="B20475" s="21" t="str">
        <f t="shared" si="319"/>
        <v>TavistockWind2085RCP4.5</v>
      </c>
      <c r="C20475" t="s">
        <v>454</v>
      </c>
      <c r="D20475" t="s">
        <v>1</v>
      </c>
      <c r="E20475" s="144" t="s">
        <v>193</v>
      </c>
      <c r="F20475" s="144">
        <v>2085</v>
      </c>
      <c r="G20475" s="147">
        <v>86.44909743177169</v>
      </c>
      <c r="H20475" s="147">
        <v>93.505083000000013</v>
      </c>
      <c r="I20475" s="147">
        <v>101.0527</v>
      </c>
      <c r="J20475" s="147">
        <v>108.493399</v>
      </c>
      <c r="K20475" s="147">
        <v>115.95418799999999</v>
      </c>
    </row>
    <row r="20476" spans="2:11" x14ac:dyDescent="0.2">
      <c r="B20476" s="21" t="str">
        <f t="shared" si="319"/>
        <v>TavistockWind2090RCP4.5</v>
      </c>
      <c r="C20476" t="s">
        <v>454</v>
      </c>
      <c r="D20476" t="s">
        <v>1</v>
      </c>
      <c r="E20476" s="144" t="s">
        <v>193</v>
      </c>
      <c r="F20476" s="144">
        <v>2090</v>
      </c>
      <c r="G20476" s="147">
        <v>86.533718709602311</v>
      </c>
      <c r="H20476" s="147">
        <v>93.622046000000012</v>
      </c>
      <c r="I20476" s="147">
        <v>101.21113333333334</v>
      </c>
      <c r="J20476" s="147">
        <v>108.68738999999999</v>
      </c>
      <c r="K20476" s="147">
        <v>116.18507599999998</v>
      </c>
    </row>
    <row r="20477" spans="2:11" x14ac:dyDescent="0.2">
      <c r="B20477" s="21" t="str">
        <f t="shared" si="319"/>
        <v>TavistockWind2095RCP4.5</v>
      </c>
      <c r="C20477" t="s">
        <v>454</v>
      </c>
      <c r="D20477" t="s">
        <v>1</v>
      </c>
      <c r="E20477" s="144" t="s">
        <v>193</v>
      </c>
      <c r="F20477" s="144">
        <v>2095</v>
      </c>
      <c r="G20477" s="147">
        <v>86.618339987432933</v>
      </c>
      <c r="H20477" s="147">
        <v>93.73900900000001</v>
      </c>
      <c r="I20477" s="147">
        <v>101.36956666666667</v>
      </c>
      <c r="J20477" s="147">
        <v>108.881381</v>
      </c>
      <c r="K20477" s="147">
        <v>116.41596399999999</v>
      </c>
    </row>
    <row r="20478" spans="2:11" x14ac:dyDescent="0.2">
      <c r="B20478" s="21" t="str">
        <f t="shared" si="319"/>
        <v>TavistockWind2100RCP4.5</v>
      </c>
      <c r="C20478" t="s">
        <v>454</v>
      </c>
      <c r="D20478" t="s">
        <v>1</v>
      </c>
      <c r="E20478" s="144" t="s">
        <v>193</v>
      </c>
      <c r="F20478" s="144">
        <v>2100</v>
      </c>
      <c r="G20478" s="147">
        <v>86.702961265263568</v>
      </c>
      <c r="H20478" s="147">
        <v>93.855972000000008</v>
      </c>
      <c r="I20478" s="147">
        <v>101.52800000000001</v>
      </c>
      <c r="J20478" s="147">
        <v>109.075372</v>
      </c>
      <c r="K20478" s="147">
        <v>116.64685199999998</v>
      </c>
    </row>
    <row r="20479" spans="2:11" x14ac:dyDescent="0.2">
      <c r="B20479" s="21" t="str">
        <f t="shared" si="319"/>
        <v>TavistockWind2023RCP6.0</v>
      </c>
      <c r="C20479" t="s">
        <v>454</v>
      </c>
      <c r="D20479" t="s">
        <v>1</v>
      </c>
      <c r="E20479" s="144" t="s">
        <v>192</v>
      </c>
      <c r="F20479" s="144">
        <v>2023</v>
      </c>
      <c r="G20479" s="147">
        <v>85.382869331105738</v>
      </c>
      <c r="H20479" s="147">
        <v>92.115197999999992</v>
      </c>
      <c r="I20479" s="147">
        <v>99.244599999999991</v>
      </c>
      <c r="J20479" s="147">
        <v>106.338526</v>
      </c>
      <c r="K20479" s="147">
        <v>113.44048799999999</v>
      </c>
    </row>
    <row r="20480" spans="2:11" x14ac:dyDescent="0.2">
      <c r="B20480" s="21" t="str">
        <f t="shared" si="319"/>
        <v>TavistockWind2025RCP6.0</v>
      </c>
      <c r="C20480" t="s">
        <v>454</v>
      </c>
      <c r="D20480" t="s">
        <v>1</v>
      </c>
      <c r="E20480" s="144" t="s">
        <v>192</v>
      </c>
      <c r="F20480" s="144">
        <v>2025</v>
      </c>
      <c r="G20480" s="147">
        <v>85.461849190414327</v>
      </c>
      <c r="H20480" s="147">
        <v>92.22000899999999</v>
      </c>
      <c r="I20480" s="147">
        <v>99.380166666666653</v>
      </c>
      <c r="J20480" s="147">
        <v>106.501059</v>
      </c>
      <c r="K20480" s="147">
        <v>113.63041199999999</v>
      </c>
    </row>
    <row r="20481" spans="2:11" x14ac:dyDescent="0.2">
      <c r="B20481" s="21" t="str">
        <f t="shared" si="319"/>
        <v>TavistockWind2030RCP6.0</v>
      </c>
      <c r="C20481" t="s">
        <v>454</v>
      </c>
      <c r="D20481" t="s">
        <v>1</v>
      </c>
      <c r="E20481" s="144" t="s">
        <v>192</v>
      </c>
      <c r="F20481" s="144">
        <v>2030</v>
      </c>
      <c r="G20481" s="147">
        <v>85.540829049722916</v>
      </c>
      <c r="H20481" s="147">
        <v>92.324820000000003</v>
      </c>
      <c r="I20481" s="147">
        <v>99.51573333333333</v>
      </c>
      <c r="J20481" s="147">
        <v>106.66359200000001</v>
      </c>
      <c r="K20481" s="147">
        <v>113.82033599999998</v>
      </c>
    </row>
    <row r="20482" spans="2:11" x14ac:dyDescent="0.2">
      <c r="B20482" s="21" t="str">
        <f t="shared" si="319"/>
        <v>TavistockWind2035RCP6.0</v>
      </c>
      <c r="C20482" t="s">
        <v>454</v>
      </c>
      <c r="D20482" t="s">
        <v>1</v>
      </c>
      <c r="E20482" s="144" t="s">
        <v>192</v>
      </c>
      <c r="F20482" s="144">
        <v>2035</v>
      </c>
      <c r="G20482" s="147">
        <v>85.619808909031505</v>
      </c>
      <c r="H20482" s="147">
        <v>92.429631000000001</v>
      </c>
      <c r="I20482" s="147">
        <v>99.651299999999992</v>
      </c>
      <c r="J20482" s="147">
        <v>106.826125</v>
      </c>
      <c r="K20482" s="147">
        <v>114.01025999999999</v>
      </c>
    </row>
    <row r="20483" spans="2:11" x14ac:dyDescent="0.2">
      <c r="B20483" s="21" t="str">
        <f t="shared" si="319"/>
        <v>TavistockWind2040RCP6.0</v>
      </c>
      <c r="C20483" t="s">
        <v>454</v>
      </c>
      <c r="D20483" t="s">
        <v>1</v>
      </c>
      <c r="E20483" s="144" t="s">
        <v>192</v>
      </c>
      <c r="F20483" s="144">
        <v>2040</v>
      </c>
      <c r="G20483" s="147">
        <v>85.698788768340094</v>
      </c>
      <c r="H20483" s="147">
        <v>92.534441999999999</v>
      </c>
      <c r="I20483" s="147">
        <v>99.786866666666654</v>
      </c>
      <c r="J20483" s="147">
        <v>106.988658</v>
      </c>
      <c r="K20483" s="147">
        <v>114.20018399999999</v>
      </c>
    </row>
    <row r="20484" spans="2:11" x14ac:dyDescent="0.2">
      <c r="B20484" s="21" t="str">
        <f t="shared" si="319"/>
        <v>TavistockWind2045RCP6.0</v>
      </c>
      <c r="C20484" t="s">
        <v>454</v>
      </c>
      <c r="D20484" t="s">
        <v>1</v>
      </c>
      <c r="E20484" s="144" t="s">
        <v>192</v>
      </c>
      <c r="F20484" s="144">
        <v>2045</v>
      </c>
      <c r="G20484" s="147">
        <v>85.777768627648683</v>
      </c>
      <c r="H20484" s="147">
        <v>92.639253000000011</v>
      </c>
      <c r="I20484" s="147">
        <v>99.922433333333331</v>
      </c>
      <c r="J20484" s="147">
        <v>107.15119100000001</v>
      </c>
      <c r="K20484" s="147">
        <v>114.39010799999998</v>
      </c>
    </row>
    <row r="20485" spans="2:11" x14ac:dyDescent="0.2">
      <c r="B20485" s="21" t="str">
        <f t="shared" si="319"/>
        <v>TavistockWind2050RCP6.0</v>
      </c>
      <c r="C20485" t="s">
        <v>454</v>
      </c>
      <c r="D20485" t="s">
        <v>1</v>
      </c>
      <c r="E20485" s="144" t="s">
        <v>192</v>
      </c>
      <c r="F20485" s="144">
        <v>2050</v>
      </c>
      <c r="G20485" s="147">
        <v>85.924445509221783</v>
      </c>
      <c r="H20485" s="147">
        <v>92.826090000000008</v>
      </c>
      <c r="I20485" s="147">
        <v>100.16188</v>
      </c>
      <c r="J20485" s="147">
        <v>107.4332644</v>
      </c>
      <c r="K20485" s="147">
        <v>114.71633039999999</v>
      </c>
    </row>
    <row r="20486" spans="2:11" x14ac:dyDescent="0.2">
      <c r="B20486" s="21" t="str">
        <f t="shared" si="319"/>
        <v>TavistockWind2055RCP6.0</v>
      </c>
      <c r="C20486" t="s">
        <v>454</v>
      </c>
      <c r="D20486" t="s">
        <v>1</v>
      </c>
      <c r="E20486" s="144" t="s">
        <v>192</v>
      </c>
      <c r="F20486" s="144">
        <v>2055</v>
      </c>
      <c r="G20486" s="147">
        <v>85.99214253148628</v>
      </c>
      <c r="H20486" s="147">
        <v>92.908116000000007</v>
      </c>
      <c r="I20486" s="147">
        <v>100.26576</v>
      </c>
      <c r="J20486" s="147">
        <v>107.5528048</v>
      </c>
      <c r="K20486" s="147">
        <v>114.85262879999999</v>
      </c>
    </row>
    <row r="20487" spans="2:11" x14ac:dyDescent="0.2">
      <c r="B20487" s="21" t="str">
        <f t="shared" si="319"/>
        <v>TavistockWind2060RCP6.0</v>
      </c>
      <c r="C20487" t="s">
        <v>454</v>
      </c>
      <c r="D20487" t="s">
        <v>1</v>
      </c>
      <c r="E20487" s="144" t="s">
        <v>192</v>
      </c>
      <c r="F20487" s="144">
        <v>2060</v>
      </c>
      <c r="G20487" s="147">
        <v>86.059839553750791</v>
      </c>
      <c r="H20487" s="147">
        <v>92.990142000000006</v>
      </c>
      <c r="I20487" s="147">
        <v>100.36963999999999</v>
      </c>
      <c r="J20487" s="147">
        <v>107.6723452</v>
      </c>
      <c r="K20487" s="147">
        <v>114.98892719999999</v>
      </c>
    </row>
    <row r="20488" spans="2:11" x14ac:dyDescent="0.2">
      <c r="B20488" s="21" t="str">
        <f t="shared" si="319"/>
        <v>TavistockWind2065RCP6.0</v>
      </c>
      <c r="C20488" t="s">
        <v>454</v>
      </c>
      <c r="D20488" t="s">
        <v>1</v>
      </c>
      <c r="E20488" s="144" t="s">
        <v>192</v>
      </c>
      <c r="F20488" s="144">
        <v>2065</v>
      </c>
      <c r="G20488" s="147">
        <v>86.127536576015288</v>
      </c>
      <c r="H20488" s="147">
        <v>93.072168000000005</v>
      </c>
      <c r="I20488" s="147">
        <v>100.47351999999999</v>
      </c>
      <c r="J20488" s="147">
        <v>107.7918856</v>
      </c>
      <c r="K20488" s="147">
        <v>115.12522559999999</v>
      </c>
    </row>
    <row r="20489" spans="2:11" x14ac:dyDescent="0.2">
      <c r="B20489" s="21" t="str">
        <f t="shared" si="319"/>
        <v>TavistockWind2070RCP6.0</v>
      </c>
      <c r="C20489" t="s">
        <v>454</v>
      </c>
      <c r="D20489" t="s">
        <v>1</v>
      </c>
      <c r="E20489" s="144" t="s">
        <v>192</v>
      </c>
      <c r="F20489" s="144">
        <v>2070</v>
      </c>
      <c r="G20489" s="147">
        <v>86.195233598279799</v>
      </c>
      <c r="H20489" s="147">
        <v>93.154194000000004</v>
      </c>
      <c r="I20489" s="147">
        <v>100.5774</v>
      </c>
      <c r="J20489" s="147">
        <v>107.91142599999999</v>
      </c>
      <c r="K20489" s="147">
        <v>115.26152399999999</v>
      </c>
    </row>
    <row r="20490" spans="2:11" x14ac:dyDescent="0.2">
      <c r="B20490" s="21" t="str">
        <f t="shared" si="319"/>
        <v>TavistockWind2075RCP6.0</v>
      </c>
      <c r="C20490" t="s">
        <v>454</v>
      </c>
      <c r="D20490" t="s">
        <v>1</v>
      </c>
      <c r="E20490" s="144" t="s">
        <v>192</v>
      </c>
      <c r="F20490" s="144">
        <v>2075</v>
      </c>
      <c r="G20490" s="147">
        <v>86.322165515025745</v>
      </c>
      <c r="H20490" s="147">
        <v>93.329638500000001</v>
      </c>
      <c r="I20490" s="147">
        <v>100.81505</v>
      </c>
      <c r="J20490" s="147">
        <v>108.20241249999999</v>
      </c>
      <c r="K20490" s="147">
        <v>115.607856</v>
      </c>
    </row>
    <row r="20491" spans="2:11" x14ac:dyDescent="0.2">
      <c r="B20491" s="21" t="str">
        <f t="shared" si="319"/>
        <v>TavistockWind2080RCP6.0</v>
      </c>
      <c r="C20491" t="s">
        <v>454</v>
      </c>
      <c r="D20491" t="s">
        <v>1</v>
      </c>
      <c r="E20491" s="144" t="s">
        <v>192</v>
      </c>
      <c r="F20491" s="144">
        <v>2080</v>
      </c>
      <c r="G20491" s="147">
        <v>86.44909743177169</v>
      </c>
      <c r="H20491" s="147">
        <v>93.505083000000013</v>
      </c>
      <c r="I20491" s="147">
        <v>101.0527</v>
      </c>
      <c r="J20491" s="147">
        <v>108.493399</v>
      </c>
      <c r="K20491" s="147">
        <v>115.95418799999999</v>
      </c>
    </row>
    <row r="20492" spans="2:11" x14ac:dyDescent="0.2">
      <c r="B20492" s="21" t="str">
        <f t="shared" ref="B20492:B20555" si="320">C20492&amp;D20492&amp;F20492&amp;E20492</f>
        <v>TavistockWind2085RCP6.0</v>
      </c>
      <c r="C20492" t="s">
        <v>454</v>
      </c>
      <c r="D20492" t="s">
        <v>1</v>
      </c>
      <c r="E20492" s="144" t="s">
        <v>192</v>
      </c>
      <c r="F20492" s="144">
        <v>2085</v>
      </c>
      <c r="G20492" s="147">
        <v>86.576029348517622</v>
      </c>
      <c r="H20492" s="147">
        <v>93.680527500000011</v>
      </c>
      <c r="I20492" s="147">
        <v>101.29035</v>
      </c>
      <c r="J20492" s="147">
        <v>108.7843855</v>
      </c>
      <c r="K20492" s="147">
        <v>116.30051999999998</v>
      </c>
    </row>
    <row r="20493" spans="2:11" x14ac:dyDescent="0.2">
      <c r="B20493" s="21" t="str">
        <f t="shared" si="320"/>
        <v>TavistockWind2090RCP6.0</v>
      </c>
      <c r="C20493" t="s">
        <v>454</v>
      </c>
      <c r="D20493" t="s">
        <v>1</v>
      </c>
      <c r="E20493" s="144" t="s">
        <v>192</v>
      </c>
      <c r="F20493" s="144">
        <v>2090</v>
      </c>
      <c r="G20493" s="147">
        <v>87.049908504369157</v>
      </c>
      <c r="H20493" s="147">
        <v>94.302558000000005</v>
      </c>
      <c r="I20493" s="147">
        <v>102.0964</v>
      </c>
      <c r="J20493" s="147">
        <v>109.746476</v>
      </c>
      <c r="K20493" s="147">
        <v>117.42516799999999</v>
      </c>
    </row>
    <row r="20494" spans="2:11" x14ac:dyDescent="0.2">
      <c r="B20494" s="21" t="str">
        <f t="shared" si="320"/>
        <v>TavistockWind2095RCP6.0</v>
      </c>
      <c r="C20494" t="s">
        <v>454</v>
      </c>
      <c r="D20494" t="s">
        <v>1</v>
      </c>
      <c r="E20494" s="144" t="s">
        <v>192</v>
      </c>
      <c r="F20494" s="144">
        <v>2095</v>
      </c>
      <c r="G20494" s="147">
        <v>87.396855743474731</v>
      </c>
      <c r="H20494" s="147">
        <v>94.749144000000001</v>
      </c>
      <c r="I20494" s="147">
        <v>102.66479999999999</v>
      </c>
      <c r="J20494" s="147">
        <v>110.41757999999999</v>
      </c>
      <c r="K20494" s="147">
        <v>118.20348399999997</v>
      </c>
    </row>
    <row r="20495" spans="2:11" x14ac:dyDescent="0.2">
      <c r="B20495" s="21" t="str">
        <f t="shared" si="320"/>
        <v>TavistockWind2100RCP6.0</v>
      </c>
      <c r="C20495" t="s">
        <v>454</v>
      </c>
      <c r="D20495" t="s">
        <v>1</v>
      </c>
      <c r="E20495" s="144" t="s">
        <v>192</v>
      </c>
      <c r="F20495" s="144">
        <v>2100</v>
      </c>
      <c r="G20495" s="147">
        <v>87.74380298258032</v>
      </c>
      <c r="H20495" s="147">
        <v>95.195729999999998</v>
      </c>
      <c r="I20495" s="147">
        <v>103.23319999999998</v>
      </c>
      <c r="J20495" s="147">
        <v>111.08868399999999</v>
      </c>
      <c r="K20495" s="147">
        <v>118.98179999999998</v>
      </c>
    </row>
    <row r="20496" spans="2:11" x14ac:dyDescent="0.2">
      <c r="B20496" s="21" t="str">
        <f t="shared" si="320"/>
        <v>TavistockWind2023RCP8.5</v>
      </c>
      <c r="C20496" t="s">
        <v>454</v>
      </c>
      <c r="D20496" t="s">
        <v>1</v>
      </c>
      <c r="E20496" s="144" t="s">
        <v>191</v>
      </c>
      <c r="F20496" s="144">
        <v>2023</v>
      </c>
      <c r="G20496" s="147">
        <v>85.382869331105738</v>
      </c>
      <c r="H20496" s="147">
        <v>92.115197999999992</v>
      </c>
      <c r="I20496" s="147">
        <v>99.244599999999991</v>
      </c>
      <c r="J20496" s="147">
        <v>106.338526</v>
      </c>
      <c r="K20496" s="147">
        <v>113.44048799999999</v>
      </c>
    </row>
    <row r="20497" spans="2:11" x14ac:dyDescent="0.2">
      <c r="B20497" s="21" t="str">
        <f t="shared" si="320"/>
        <v>TavistockWind2025RCP8.5</v>
      </c>
      <c r="C20497" t="s">
        <v>454</v>
      </c>
      <c r="D20497" t="s">
        <v>1</v>
      </c>
      <c r="E20497" s="144" t="s">
        <v>191</v>
      </c>
      <c r="F20497" s="144">
        <v>2025</v>
      </c>
      <c r="G20497" s="147">
        <v>85.540829049722916</v>
      </c>
      <c r="H20497" s="147">
        <v>92.324820000000003</v>
      </c>
      <c r="I20497" s="147">
        <v>99.51573333333333</v>
      </c>
      <c r="J20497" s="147">
        <v>106.66359200000001</v>
      </c>
      <c r="K20497" s="147">
        <v>113.82033599999998</v>
      </c>
    </row>
    <row r="20498" spans="2:11" x14ac:dyDescent="0.2">
      <c r="B20498" s="21" t="str">
        <f t="shared" si="320"/>
        <v>TavistockWind2030RCP8.5</v>
      </c>
      <c r="C20498" t="s">
        <v>454</v>
      </c>
      <c r="D20498" t="s">
        <v>1</v>
      </c>
      <c r="E20498" s="144" t="s">
        <v>191</v>
      </c>
      <c r="F20498" s="144">
        <v>2030</v>
      </c>
      <c r="G20498" s="147">
        <v>85.698788768340094</v>
      </c>
      <c r="H20498" s="147">
        <v>92.534441999999999</v>
      </c>
      <c r="I20498" s="147">
        <v>99.786866666666654</v>
      </c>
      <c r="J20498" s="147">
        <v>106.988658</v>
      </c>
      <c r="K20498" s="147">
        <v>114.20018399999999</v>
      </c>
    </row>
    <row r="20499" spans="2:11" x14ac:dyDescent="0.2">
      <c r="B20499" s="21" t="str">
        <f t="shared" si="320"/>
        <v>TavistockWind2035RCP8.5</v>
      </c>
      <c r="C20499" t="s">
        <v>454</v>
      </c>
      <c r="D20499" t="s">
        <v>1</v>
      </c>
      <c r="E20499" s="144" t="s">
        <v>191</v>
      </c>
      <c r="F20499" s="144">
        <v>2035</v>
      </c>
      <c r="G20499" s="147">
        <v>85.856748486957272</v>
      </c>
      <c r="H20499" s="147">
        <v>92.744064000000009</v>
      </c>
      <c r="I20499" s="147">
        <v>100.05799999999999</v>
      </c>
      <c r="J20499" s="147">
        <v>107.31372400000001</v>
      </c>
      <c r="K20499" s="147">
        <v>114.58003199999999</v>
      </c>
    </row>
    <row r="20500" spans="2:11" x14ac:dyDescent="0.2">
      <c r="B20500" s="21" t="str">
        <f t="shared" si="320"/>
        <v>TavistockWind2040RCP8.5</v>
      </c>
      <c r="C20500" t="s">
        <v>454</v>
      </c>
      <c r="D20500" t="s">
        <v>1</v>
      </c>
      <c r="E20500" s="144" t="s">
        <v>191</v>
      </c>
      <c r="F20500" s="144">
        <v>2040</v>
      </c>
      <c r="G20500" s="147">
        <v>85.96957685739811</v>
      </c>
      <c r="H20500" s="147">
        <v>92.880774000000002</v>
      </c>
      <c r="I20500" s="147">
        <v>100.23113333333333</v>
      </c>
      <c r="J20500" s="147">
        <v>107.512958</v>
      </c>
      <c r="K20500" s="147">
        <v>114.80719599999999</v>
      </c>
    </row>
    <row r="20501" spans="2:11" x14ac:dyDescent="0.2">
      <c r="B20501" s="21" t="str">
        <f t="shared" si="320"/>
        <v>TavistockWind2045RCP8.5</v>
      </c>
      <c r="C20501" t="s">
        <v>454</v>
      </c>
      <c r="D20501" t="s">
        <v>1</v>
      </c>
      <c r="E20501" s="144" t="s">
        <v>191</v>
      </c>
      <c r="F20501" s="144">
        <v>2045</v>
      </c>
      <c r="G20501" s="147">
        <v>86.082405227838962</v>
      </c>
      <c r="H20501" s="147">
        <v>93.01748400000001</v>
      </c>
      <c r="I20501" s="147">
        <v>100.40426666666666</v>
      </c>
      <c r="J20501" s="147">
        <v>107.712192</v>
      </c>
      <c r="K20501" s="147">
        <v>115.03435999999999</v>
      </c>
    </row>
    <row r="20502" spans="2:11" x14ac:dyDescent="0.2">
      <c r="B20502" s="21" t="str">
        <f t="shared" si="320"/>
        <v>TavistockWind2050RCP8.5</v>
      </c>
      <c r="C20502" t="s">
        <v>454</v>
      </c>
      <c r="D20502" t="s">
        <v>1</v>
      </c>
      <c r="E20502" s="144" t="s">
        <v>191</v>
      </c>
      <c r="F20502" s="144">
        <v>2050</v>
      </c>
      <c r="G20502" s="147">
        <v>86.364476153941055</v>
      </c>
      <c r="H20502" s="147">
        <v>93.388120000000001</v>
      </c>
      <c r="I20502" s="147">
        <v>100.89426666666667</v>
      </c>
      <c r="J20502" s="147">
        <v>108.299408</v>
      </c>
      <c r="K20502" s="147">
        <v>115.72329999999999</v>
      </c>
    </row>
    <row r="20503" spans="2:11" x14ac:dyDescent="0.2">
      <c r="B20503" s="21" t="str">
        <f t="shared" si="320"/>
        <v>TavistockWind2055RCP8.5</v>
      </c>
      <c r="C20503" t="s">
        <v>454</v>
      </c>
      <c r="D20503" t="s">
        <v>1</v>
      </c>
      <c r="E20503" s="144" t="s">
        <v>191</v>
      </c>
      <c r="F20503" s="144">
        <v>2055</v>
      </c>
      <c r="G20503" s="147">
        <v>86.533718709602311</v>
      </c>
      <c r="H20503" s="147">
        <v>93.622046000000012</v>
      </c>
      <c r="I20503" s="147">
        <v>101.21113333333334</v>
      </c>
      <c r="J20503" s="147">
        <v>108.68738999999999</v>
      </c>
      <c r="K20503" s="147">
        <v>116.18507599999998</v>
      </c>
    </row>
    <row r="20504" spans="2:11" x14ac:dyDescent="0.2">
      <c r="B20504" s="21" t="str">
        <f t="shared" si="320"/>
        <v>TavistockWind2060RCP8.5</v>
      </c>
      <c r="C20504" t="s">
        <v>454</v>
      </c>
      <c r="D20504" t="s">
        <v>1</v>
      </c>
      <c r="E20504" s="144" t="s">
        <v>191</v>
      </c>
      <c r="F20504" s="144">
        <v>2060</v>
      </c>
      <c r="G20504" s="147">
        <v>87.049908504369157</v>
      </c>
      <c r="H20504" s="147">
        <v>94.302558000000005</v>
      </c>
      <c r="I20504" s="147">
        <v>102.0964</v>
      </c>
      <c r="J20504" s="147">
        <v>109.746476</v>
      </c>
      <c r="K20504" s="147">
        <v>117.42516799999999</v>
      </c>
    </row>
    <row r="20505" spans="2:11" x14ac:dyDescent="0.2">
      <c r="B20505" s="21" t="str">
        <f t="shared" si="320"/>
        <v>TavistockWind2065RCP8.5</v>
      </c>
      <c r="C20505" t="s">
        <v>454</v>
      </c>
      <c r="D20505" t="s">
        <v>1</v>
      </c>
      <c r="E20505" s="144" t="s">
        <v>191</v>
      </c>
      <c r="F20505" s="144">
        <v>2065</v>
      </c>
      <c r="G20505" s="147">
        <v>87.396855743474731</v>
      </c>
      <c r="H20505" s="147">
        <v>94.749144000000001</v>
      </c>
      <c r="I20505" s="147">
        <v>102.66479999999999</v>
      </c>
      <c r="J20505" s="147">
        <v>110.41757999999999</v>
      </c>
      <c r="K20505" s="147">
        <v>118.20348399999997</v>
      </c>
    </row>
    <row r="20506" spans="2:11" x14ac:dyDescent="0.2">
      <c r="B20506" s="21" t="str">
        <f t="shared" si="320"/>
        <v>TavistockWind2070RCP8.5</v>
      </c>
      <c r="C20506" t="s">
        <v>454</v>
      </c>
      <c r="D20506" t="s">
        <v>1</v>
      </c>
      <c r="E20506" s="144" t="s">
        <v>191</v>
      </c>
      <c r="F20506" s="144">
        <v>2070</v>
      </c>
      <c r="G20506" s="147">
        <v>87.963818304939963</v>
      </c>
      <c r="H20506" s="147">
        <v>95.490415999999996</v>
      </c>
      <c r="I20506" s="147">
        <v>103.62193333333332</v>
      </c>
      <c r="J20506" s="147">
        <v>111.55705866666666</v>
      </c>
      <c r="K20506" s="147">
        <v>119.53295199999998</v>
      </c>
    </row>
    <row r="20507" spans="2:11" x14ac:dyDescent="0.2">
      <c r="B20507" s="21" t="str">
        <f t="shared" si="320"/>
        <v>TavistockWind2075RCP8.5</v>
      </c>
      <c r="C20507" t="s">
        <v>454</v>
      </c>
      <c r="D20507" t="s">
        <v>1</v>
      </c>
      <c r="E20507" s="144" t="s">
        <v>191</v>
      </c>
      <c r="F20507" s="144">
        <v>2075</v>
      </c>
      <c r="G20507" s="147">
        <v>88.183833627299592</v>
      </c>
      <c r="H20507" s="147">
        <v>95.785102000000009</v>
      </c>
      <c r="I20507" s="147">
        <v>104.01066666666665</v>
      </c>
      <c r="J20507" s="147">
        <v>112.02543333333332</v>
      </c>
      <c r="K20507" s="147">
        <v>120.084104</v>
      </c>
    </row>
    <row r="20508" spans="2:11" x14ac:dyDescent="0.2">
      <c r="B20508" s="21" t="str">
        <f t="shared" si="320"/>
        <v>TavistockWind2080RCP8.5</v>
      </c>
      <c r="C20508" t="s">
        <v>454</v>
      </c>
      <c r="D20508" t="s">
        <v>1</v>
      </c>
      <c r="E20508" s="144" t="s">
        <v>191</v>
      </c>
      <c r="F20508" s="144">
        <v>2080</v>
      </c>
      <c r="G20508" s="147">
        <v>88.403848949659235</v>
      </c>
      <c r="H20508" s="147">
        <v>96.079788000000008</v>
      </c>
      <c r="I20508" s="147">
        <v>104.39939999999999</v>
      </c>
      <c r="J20508" s="147">
        <v>112.493808</v>
      </c>
      <c r="K20508" s="147">
        <v>120.635256</v>
      </c>
    </row>
    <row r="20509" spans="2:11" x14ac:dyDescent="0.2">
      <c r="B20509" s="21" t="str">
        <f t="shared" si="320"/>
        <v>TavistockWind2085RCP8.5</v>
      </c>
      <c r="C20509" t="s">
        <v>454</v>
      </c>
      <c r="D20509" t="s">
        <v>1</v>
      </c>
      <c r="E20509" s="144" t="s">
        <v>191</v>
      </c>
      <c r="F20509" s="144">
        <v>2085</v>
      </c>
      <c r="G20509" s="147">
        <v>88.835417466595459</v>
      </c>
      <c r="H20509" s="147">
        <v>96.644856000000004</v>
      </c>
      <c r="I20509" s="147">
        <v>105.13929999999999</v>
      </c>
      <c r="J20509" s="147">
        <v>113.379875</v>
      </c>
      <c r="K20509" s="147">
        <v>121.668666</v>
      </c>
    </row>
    <row r="20510" spans="2:11" x14ac:dyDescent="0.2">
      <c r="B20510" s="21" t="str">
        <f t="shared" si="320"/>
        <v>TavistockWind2090RCP8.5</v>
      </c>
      <c r="C20510" t="s">
        <v>454</v>
      </c>
      <c r="D20510" t="s">
        <v>1</v>
      </c>
      <c r="E20510" s="144" t="s">
        <v>191</v>
      </c>
      <c r="F20510" s="144">
        <v>2090</v>
      </c>
      <c r="G20510" s="147">
        <v>89.266985983531669</v>
      </c>
      <c r="H20510" s="147">
        <v>97.209924000000001</v>
      </c>
      <c r="I20510" s="147">
        <v>105.8792</v>
      </c>
      <c r="J20510" s="147">
        <v>114.26594200000001</v>
      </c>
      <c r="K20510" s="147">
        <v>122.70207599999999</v>
      </c>
    </row>
    <row r="20511" spans="2:11" x14ac:dyDescent="0.2">
      <c r="B20511" s="21" t="str">
        <f t="shared" si="320"/>
        <v>TavistockWind2095RCP8.5</v>
      </c>
      <c r="C20511" t="s">
        <v>454</v>
      </c>
      <c r="D20511" t="s">
        <v>1</v>
      </c>
      <c r="E20511" s="144" t="s">
        <v>191</v>
      </c>
      <c r="F20511" s="144">
        <v>2095</v>
      </c>
      <c r="G20511" s="147">
        <v>89.266985983531669</v>
      </c>
      <c r="H20511" s="147">
        <v>97.209924000000001</v>
      </c>
      <c r="I20511" s="147">
        <v>105.8792</v>
      </c>
      <c r="J20511" s="147">
        <v>114.26594200000001</v>
      </c>
      <c r="K20511" s="147">
        <v>122.70207599999999</v>
      </c>
    </row>
    <row r="20512" spans="2:11" x14ac:dyDescent="0.2">
      <c r="B20512" s="21" t="str">
        <f t="shared" si="320"/>
        <v>TavistockWind2100RCP8.5</v>
      </c>
      <c r="C20512" t="s">
        <v>454</v>
      </c>
      <c r="D20512" t="s">
        <v>1</v>
      </c>
      <c r="E20512" s="144" t="s">
        <v>191</v>
      </c>
      <c r="F20512" s="144">
        <v>2100</v>
      </c>
      <c r="G20512" s="147">
        <v>89.266985983531669</v>
      </c>
      <c r="H20512" s="147">
        <v>97.209924000000001</v>
      </c>
      <c r="I20512" s="147">
        <v>105.8792</v>
      </c>
      <c r="J20512" s="147">
        <v>114.26594200000001</v>
      </c>
      <c r="K20512" s="147">
        <v>122.70207599999999</v>
      </c>
    </row>
    <row r="20513" spans="2:11" x14ac:dyDescent="0.2">
      <c r="B20513" s="21" t="str">
        <f t="shared" si="320"/>
        <v>TemagamiIce Accretion2023RCP4.5</v>
      </c>
      <c r="C20513" t="s">
        <v>455</v>
      </c>
      <c r="D20513" t="s">
        <v>486</v>
      </c>
      <c r="E20513" s="144" t="s">
        <v>193</v>
      </c>
      <c r="F20513" s="144">
        <v>2023</v>
      </c>
      <c r="G20513" s="147">
        <v>15.372632391718014</v>
      </c>
      <c r="H20513" s="147">
        <v>18.388649999999998</v>
      </c>
      <c r="I20513" s="147">
        <v>22.218</v>
      </c>
      <c r="J20513" s="147">
        <v>25.153799999999997</v>
      </c>
      <c r="K20513" s="147">
        <v>28.074059999999999</v>
      </c>
    </row>
    <row r="20514" spans="2:11" x14ac:dyDescent="0.2">
      <c r="B20514" s="21" t="str">
        <f t="shared" si="320"/>
        <v>TemagamiIce Accretion2025RCP4.5</v>
      </c>
      <c r="C20514" t="s">
        <v>455</v>
      </c>
      <c r="D20514" t="s">
        <v>486</v>
      </c>
      <c r="E20514" s="144" t="s">
        <v>193</v>
      </c>
      <c r="F20514" s="144">
        <v>2025</v>
      </c>
      <c r="G20514" s="147">
        <v>15.355584161879289</v>
      </c>
      <c r="H20514" s="147">
        <v>18.368314999999999</v>
      </c>
      <c r="I20514" s="147">
        <v>22.1935</v>
      </c>
      <c r="J20514" s="147">
        <v>25.122159999999997</v>
      </c>
      <c r="K20514" s="147">
        <v>28.038779999999999</v>
      </c>
    </row>
    <row r="20515" spans="2:11" x14ac:dyDescent="0.2">
      <c r="B20515" s="21" t="str">
        <f t="shared" si="320"/>
        <v>TemagamiIce Accretion2030RCP4.5</v>
      </c>
      <c r="C20515" t="s">
        <v>455</v>
      </c>
      <c r="D20515" t="s">
        <v>486</v>
      </c>
      <c r="E20515" s="144" t="s">
        <v>193</v>
      </c>
      <c r="F20515" s="144">
        <v>2030</v>
      </c>
      <c r="G20515" s="147">
        <v>15.338535932040566</v>
      </c>
      <c r="H20515" s="147">
        <v>18.34798</v>
      </c>
      <c r="I20515" s="147">
        <v>22.169</v>
      </c>
      <c r="J20515" s="147">
        <v>25.090519999999998</v>
      </c>
      <c r="K20515" s="147">
        <v>28.003499999999999</v>
      </c>
    </row>
    <row r="20516" spans="2:11" x14ac:dyDescent="0.2">
      <c r="B20516" s="21" t="str">
        <f t="shared" si="320"/>
        <v>TemagamiIce Accretion2035RCP4.5</v>
      </c>
      <c r="C20516" t="s">
        <v>455</v>
      </c>
      <c r="D20516" t="s">
        <v>486</v>
      </c>
      <c r="E20516" s="144" t="s">
        <v>193</v>
      </c>
      <c r="F20516" s="144">
        <v>2035</v>
      </c>
      <c r="G20516" s="147">
        <v>15.321487702201841</v>
      </c>
      <c r="H20516" s="147">
        <v>18.327644999999997</v>
      </c>
      <c r="I20516" s="147">
        <v>22.144500000000001</v>
      </c>
      <c r="J20516" s="147">
        <v>25.058879999999995</v>
      </c>
      <c r="K20516" s="147">
        <v>27.968219999999999</v>
      </c>
    </row>
    <row r="20517" spans="2:11" x14ac:dyDescent="0.2">
      <c r="B20517" s="21" t="str">
        <f t="shared" si="320"/>
        <v>TemagamiIce Accretion2040RCP4.5</v>
      </c>
      <c r="C20517" t="s">
        <v>455</v>
      </c>
      <c r="D20517" t="s">
        <v>486</v>
      </c>
      <c r="E20517" s="144" t="s">
        <v>193</v>
      </c>
      <c r="F20517" s="144">
        <v>2040</v>
      </c>
      <c r="G20517" s="147">
        <v>15.304439472363116</v>
      </c>
      <c r="H20517" s="147">
        <v>18.307309999999998</v>
      </c>
      <c r="I20517" s="147">
        <v>22.119999999999997</v>
      </c>
      <c r="J20517" s="147">
        <v>25.027239999999995</v>
      </c>
      <c r="K20517" s="147">
        <v>27.932939999999999</v>
      </c>
    </row>
    <row r="20518" spans="2:11" x14ac:dyDescent="0.2">
      <c r="B20518" s="21" t="str">
        <f t="shared" si="320"/>
        <v>TemagamiIce Accretion2045RCP4.5</v>
      </c>
      <c r="C20518" t="s">
        <v>455</v>
      </c>
      <c r="D20518" t="s">
        <v>486</v>
      </c>
      <c r="E20518" s="144" t="s">
        <v>193</v>
      </c>
      <c r="F20518" s="144">
        <v>2045</v>
      </c>
      <c r="G20518" s="147">
        <v>15.287391242524393</v>
      </c>
      <c r="H20518" s="147">
        <v>18.286974999999998</v>
      </c>
      <c r="I20518" s="147">
        <v>22.095499999999998</v>
      </c>
      <c r="J20518" s="147">
        <v>24.995599999999996</v>
      </c>
      <c r="K20518" s="147">
        <v>27.897659999999998</v>
      </c>
    </row>
    <row r="20519" spans="2:11" x14ac:dyDescent="0.2">
      <c r="B20519" s="21" t="str">
        <f t="shared" si="320"/>
        <v>TemagamiIce Accretion2050RCP4.5</v>
      </c>
      <c r="C20519" t="s">
        <v>455</v>
      </c>
      <c r="D20519" t="s">
        <v>486</v>
      </c>
      <c r="E20519" s="144" t="s">
        <v>193</v>
      </c>
      <c r="F20519" s="144">
        <v>2050</v>
      </c>
      <c r="G20519" s="147">
        <v>15.293723442178775</v>
      </c>
      <c r="H20519" s="147">
        <v>18.294528</v>
      </c>
      <c r="I20519" s="147">
        <v>22.104599999999998</v>
      </c>
      <c r="J20519" s="147">
        <v>25.006673999999997</v>
      </c>
      <c r="K20519" s="147">
        <v>27.910007999999998</v>
      </c>
    </row>
    <row r="20520" spans="2:11" x14ac:dyDescent="0.2">
      <c r="B20520" s="21" t="str">
        <f t="shared" si="320"/>
        <v>TemagamiIce Accretion2055RCP4.5</v>
      </c>
      <c r="C20520" t="s">
        <v>455</v>
      </c>
      <c r="D20520" t="s">
        <v>486</v>
      </c>
      <c r="E20520" s="144" t="s">
        <v>193</v>
      </c>
      <c r="F20520" s="144">
        <v>2055</v>
      </c>
      <c r="G20520" s="147">
        <v>15.317103871671883</v>
      </c>
      <c r="H20520" s="147">
        <v>18.322416</v>
      </c>
      <c r="I20520" s="147">
        <v>22.138199999999998</v>
      </c>
      <c r="J20520" s="147">
        <v>25.049387999999997</v>
      </c>
      <c r="K20520" s="147">
        <v>27.957636000000001</v>
      </c>
    </row>
    <row r="20521" spans="2:11" x14ac:dyDescent="0.2">
      <c r="B20521" s="21" t="str">
        <f t="shared" si="320"/>
        <v>TemagamiIce Accretion2060RCP4.5</v>
      </c>
      <c r="C20521" t="s">
        <v>455</v>
      </c>
      <c r="D20521" t="s">
        <v>486</v>
      </c>
      <c r="E20521" s="144" t="s">
        <v>193</v>
      </c>
      <c r="F20521" s="144">
        <v>2060</v>
      </c>
      <c r="G20521" s="147">
        <v>15.34048430116499</v>
      </c>
      <c r="H20521" s="147">
        <v>18.350303999999998</v>
      </c>
      <c r="I20521" s="147">
        <v>22.171799999999998</v>
      </c>
      <c r="J20521" s="147">
        <v>25.092101999999993</v>
      </c>
      <c r="K20521" s="147">
        <v>28.005264</v>
      </c>
    </row>
    <row r="20522" spans="2:11" x14ac:dyDescent="0.2">
      <c r="B20522" s="21" t="str">
        <f t="shared" si="320"/>
        <v>TemagamiIce Accretion2065RCP4.5</v>
      </c>
      <c r="C20522" t="s">
        <v>455</v>
      </c>
      <c r="D20522" t="s">
        <v>486</v>
      </c>
      <c r="E20522" s="144" t="s">
        <v>193</v>
      </c>
      <c r="F20522" s="144">
        <v>2065</v>
      </c>
      <c r="G20522" s="147">
        <v>15.363864730658097</v>
      </c>
      <c r="H20522" s="147">
        <v>18.378191999999999</v>
      </c>
      <c r="I20522" s="147">
        <v>22.205399999999997</v>
      </c>
      <c r="J20522" s="147">
        <v>25.134815999999994</v>
      </c>
      <c r="K20522" s="147">
        <v>28.052892000000003</v>
      </c>
    </row>
    <row r="20523" spans="2:11" x14ac:dyDescent="0.2">
      <c r="B20523" s="21" t="str">
        <f t="shared" si="320"/>
        <v>TemagamiIce Accretion2070RCP4.5</v>
      </c>
      <c r="C20523" t="s">
        <v>455</v>
      </c>
      <c r="D20523" t="s">
        <v>486</v>
      </c>
      <c r="E20523" s="144" t="s">
        <v>193</v>
      </c>
      <c r="F20523" s="144">
        <v>2070</v>
      </c>
      <c r="G20523" s="147">
        <v>15.387245160151204</v>
      </c>
      <c r="H20523" s="147">
        <v>18.406079999999999</v>
      </c>
      <c r="I20523" s="147">
        <v>22.238999999999997</v>
      </c>
      <c r="J20523" s="147">
        <v>25.177529999999994</v>
      </c>
      <c r="K20523" s="147">
        <v>28.100520000000003</v>
      </c>
    </row>
    <row r="20524" spans="2:11" x14ac:dyDescent="0.2">
      <c r="B20524" s="21" t="str">
        <f t="shared" si="320"/>
        <v>TemagamiIce Accretion2075RCP4.5</v>
      </c>
      <c r="C20524" t="s">
        <v>455</v>
      </c>
      <c r="D20524" t="s">
        <v>486</v>
      </c>
      <c r="E20524" s="144" t="s">
        <v>193</v>
      </c>
      <c r="F20524" s="144">
        <v>2075</v>
      </c>
      <c r="G20524" s="147">
        <v>15.384809698745674</v>
      </c>
      <c r="H20524" s="147">
        <v>18.403174999999997</v>
      </c>
      <c r="I20524" s="147">
        <v>22.235499999999998</v>
      </c>
      <c r="J20524" s="147">
        <v>25.173574999999992</v>
      </c>
      <c r="K20524" s="147">
        <v>28.096110000000003</v>
      </c>
    </row>
    <row r="20525" spans="2:11" x14ac:dyDescent="0.2">
      <c r="B20525" s="21" t="str">
        <f t="shared" si="320"/>
        <v>TemagamiIce Accretion2080RCP4.5</v>
      </c>
      <c r="C20525" t="s">
        <v>455</v>
      </c>
      <c r="D20525" t="s">
        <v>486</v>
      </c>
      <c r="E20525" s="144" t="s">
        <v>193</v>
      </c>
      <c r="F20525" s="144">
        <v>2080</v>
      </c>
      <c r="G20525" s="147">
        <v>15.382374237340141</v>
      </c>
      <c r="H20525" s="147">
        <v>18.400269999999999</v>
      </c>
      <c r="I20525" s="147">
        <v>22.231999999999999</v>
      </c>
      <c r="J20525" s="147">
        <v>25.169619999999995</v>
      </c>
      <c r="K20525" s="147">
        <v>28.091700000000003</v>
      </c>
    </row>
    <row r="20526" spans="2:11" x14ac:dyDescent="0.2">
      <c r="B20526" s="21" t="str">
        <f t="shared" si="320"/>
        <v>TemagamiIce Accretion2085RCP4.5</v>
      </c>
      <c r="C20526" t="s">
        <v>455</v>
      </c>
      <c r="D20526" t="s">
        <v>486</v>
      </c>
      <c r="E20526" s="144" t="s">
        <v>193</v>
      </c>
      <c r="F20526" s="144">
        <v>2085</v>
      </c>
      <c r="G20526" s="147">
        <v>15.379938775934608</v>
      </c>
      <c r="H20526" s="147">
        <v>18.397365000000001</v>
      </c>
      <c r="I20526" s="147">
        <v>22.228499999999997</v>
      </c>
      <c r="J20526" s="147">
        <v>25.165664999999997</v>
      </c>
      <c r="K20526" s="147">
        <v>28.087290000000003</v>
      </c>
    </row>
    <row r="20527" spans="2:11" x14ac:dyDescent="0.2">
      <c r="B20527" s="21" t="str">
        <f t="shared" si="320"/>
        <v>TemagamiIce Accretion2090RCP4.5</v>
      </c>
      <c r="C20527" t="s">
        <v>455</v>
      </c>
      <c r="D20527" t="s">
        <v>486</v>
      </c>
      <c r="E20527" s="144" t="s">
        <v>193</v>
      </c>
      <c r="F20527" s="144">
        <v>2090</v>
      </c>
      <c r="G20527" s="147">
        <v>15.377503314529077</v>
      </c>
      <c r="H20527" s="147">
        <v>18.394459999999999</v>
      </c>
      <c r="I20527" s="147">
        <v>22.224999999999998</v>
      </c>
      <c r="J20527" s="147">
        <v>25.161709999999996</v>
      </c>
      <c r="K20527" s="147">
        <v>28.082879999999999</v>
      </c>
    </row>
    <row r="20528" spans="2:11" x14ac:dyDescent="0.2">
      <c r="B20528" s="21" t="str">
        <f t="shared" si="320"/>
        <v>TemagamiIce Accretion2095RCP4.5</v>
      </c>
      <c r="C20528" t="s">
        <v>455</v>
      </c>
      <c r="D20528" t="s">
        <v>486</v>
      </c>
      <c r="E20528" s="144" t="s">
        <v>193</v>
      </c>
      <c r="F20528" s="144">
        <v>2095</v>
      </c>
      <c r="G20528" s="147">
        <v>15.375067853123547</v>
      </c>
      <c r="H20528" s="147">
        <v>18.391554999999997</v>
      </c>
      <c r="I20528" s="147">
        <v>22.221499999999999</v>
      </c>
      <c r="J20528" s="147">
        <v>25.157754999999995</v>
      </c>
      <c r="K20528" s="147">
        <v>28.078469999999999</v>
      </c>
    </row>
    <row r="20529" spans="2:11" x14ac:dyDescent="0.2">
      <c r="B20529" s="21" t="str">
        <f t="shared" si="320"/>
        <v>TemagamiIce Accretion2100RCP4.5</v>
      </c>
      <c r="C20529" t="s">
        <v>455</v>
      </c>
      <c r="D20529" t="s">
        <v>486</v>
      </c>
      <c r="E20529" s="144" t="s">
        <v>193</v>
      </c>
      <c r="F20529" s="144">
        <v>2100</v>
      </c>
      <c r="G20529" s="147">
        <v>15.372632391718014</v>
      </c>
      <c r="H20529" s="147">
        <v>18.388649999999998</v>
      </c>
      <c r="I20529" s="147">
        <v>22.218</v>
      </c>
      <c r="J20529" s="147">
        <v>25.153799999999997</v>
      </c>
      <c r="K20529" s="147">
        <v>28.074059999999999</v>
      </c>
    </row>
    <row r="20530" spans="2:11" x14ac:dyDescent="0.2">
      <c r="B20530" s="21" t="str">
        <f t="shared" si="320"/>
        <v>TemagamiIce Accretion2023RCP6.0</v>
      </c>
      <c r="C20530" t="s">
        <v>455</v>
      </c>
      <c r="D20530" t="s">
        <v>486</v>
      </c>
      <c r="E20530" s="144" t="s">
        <v>192</v>
      </c>
      <c r="F20530" s="144">
        <v>2023</v>
      </c>
      <c r="G20530" s="147">
        <v>15.372632391718014</v>
      </c>
      <c r="H20530" s="147">
        <v>18.388649999999998</v>
      </c>
      <c r="I20530" s="147">
        <v>22.218</v>
      </c>
      <c r="J20530" s="147">
        <v>25.153799999999997</v>
      </c>
      <c r="K20530" s="147">
        <v>28.074059999999999</v>
      </c>
    </row>
    <row r="20531" spans="2:11" x14ac:dyDescent="0.2">
      <c r="B20531" s="21" t="str">
        <f t="shared" si="320"/>
        <v>TemagamiIce Accretion2025RCP6.0</v>
      </c>
      <c r="C20531" t="s">
        <v>455</v>
      </c>
      <c r="D20531" t="s">
        <v>486</v>
      </c>
      <c r="E20531" s="144" t="s">
        <v>192</v>
      </c>
      <c r="F20531" s="144">
        <v>2025</v>
      </c>
      <c r="G20531" s="147">
        <v>15.355584161879289</v>
      </c>
      <c r="H20531" s="147">
        <v>18.368314999999999</v>
      </c>
      <c r="I20531" s="147">
        <v>22.1935</v>
      </c>
      <c r="J20531" s="147">
        <v>25.122159999999997</v>
      </c>
      <c r="K20531" s="147">
        <v>28.038779999999999</v>
      </c>
    </row>
    <row r="20532" spans="2:11" x14ac:dyDescent="0.2">
      <c r="B20532" s="21" t="str">
        <f t="shared" si="320"/>
        <v>TemagamiIce Accretion2030RCP6.0</v>
      </c>
      <c r="C20532" t="s">
        <v>455</v>
      </c>
      <c r="D20532" t="s">
        <v>486</v>
      </c>
      <c r="E20532" s="144" t="s">
        <v>192</v>
      </c>
      <c r="F20532" s="144">
        <v>2030</v>
      </c>
      <c r="G20532" s="147">
        <v>15.338535932040566</v>
      </c>
      <c r="H20532" s="147">
        <v>18.34798</v>
      </c>
      <c r="I20532" s="147">
        <v>22.169</v>
      </c>
      <c r="J20532" s="147">
        <v>25.090519999999998</v>
      </c>
      <c r="K20532" s="147">
        <v>28.003499999999999</v>
      </c>
    </row>
    <row r="20533" spans="2:11" x14ac:dyDescent="0.2">
      <c r="B20533" s="21" t="str">
        <f t="shared" si="320"/>
        <v>TemagamiIce Accretion2035RCP6.0</v>
      </c>
      <c r="C20533" t="s">
        <v>455</v>
      </c>
      <c r="D20533" t="s">
        <v>486</v>
      </c>
      <c r="E20533" s="144" t="s">
        <v>192</v>
      </c>
      <c r="F20533" s="144">
        <v>2035</v>
      </c>
      <c r="G20533" s="147">
        <v>15.321487702201841</v>
      </c>
      <c r="H20533" s="147">
        <v>18.327644999999997</v>
      </c>
      <c r="I20533" s="147">
        <v>22.144500000000001</v>
      </c>
      <c r="J20533" s="147">
        <v>25.058879999999995</v>
      </c>
      <c r="K20533" s="147">
        <v>27.968219999999999</v>
      </c>
    </row>
    <row r="20534" spans="2:11" x14ac:dyDescent="0.2">
      <c r="B20534" s="21" t="str">
        <f t="shared" si="320"/>
        <v>TemagamiIce Accretion2040RCP6.0</v>
      </c>
      <c r="C20534" t="s">
        <v>455</v>
      </c>
      <c r="D20534" t="s">
        <v>486</v>
      </c>
      <c r="E20534" s="144" t="s">
        <v>192</v>
      </c>
      <c r="F20534" s="144">
        <v>2040</v>
      </c>
      <c r="G20534" s="147">
        <v>15.304439472363116</v>
      </c>
      <c r="H20534" s="147">
        <v>18.307309999999998</v>
      </c>
      <c r="I20534" s="147">
        <v>22.119999999999997</v>
      </c>
      <c r="J20534" s="147">
        <v>25.027239999999995</v>
      </c>
      <c r="K20534" s="147">
        <v>27.932939999999999</v>
      </c>
    </row>
    <row r="20535" spans="2:11" x14ac:dyDescent="0.2">
      <c r="B20535" s="21" t="str">
        <f t="shared" si="320"/>
        <v>TemagamiIce Accretion2045RCP6.0</v>
      </c>
      <c r="C20535" t="s">
        <v>455</v>
      </c>
      <c r="D20535" t="s">
        <v>486</v>
      </c>
      <c r="E20535" s="144" t="s">
        <v>192</v>
      </c>
      <c r="F20535" s="144">
        <v>2045</v>
      </c>
      <c r="G20535" s="147">
        <v>15.287391242524393</v>
      </c>
      <c r="H20535" s="147">
        <v>18.286974999999998</v>
      </c>
      <c r="I20535" s="147">
        <v>22.095499999999998</v>
      </c>
      <c r="J20535" s="147">
        <v>24.995599999999996</v>
      </c>
      <c r="K20535" s="147">
        <v>27.897659999999998</v>
      </c>
    </row>
    <row r="20536" spans="2:11" x14ac:dyDescent="0.2">
      <c r="B20536" s="21" t="str">
        <f t="shared" si="320"/>
        <v>TemagamiIce Accretion2050RCP6.0</v>
      </c>
      <c r="C20536" t="s">
        <v>455</v>
      </c>
      <c r="D20536" t="s">
        <v>486</v>
      </c>
      <c r="E20536" s="144" t="s">
        <v>192</v>
      </c>
      <c r="F20536" s="144">
        <v>2050</v>
      </c>
      <c r="G20536" s="147">
        <v>15.293723442178775</v>
      </c>
      <c r="H20536" s="147">
        <v>18.294528</v>
      </c>
      <c r="I20536" s="147">
        <v>22.104599999999998</v>
      </c>
      <c r="J20536" s="147">
        <v>25.006673999999997</v>
      </c>
      <c r="K20536" s="147">
        <v>27.910007999999998</v>
      </c>
    </row>
    <row r="20537" spans="2:11" x14ac:dyDescent="0.2">
      <c r="B20537" s="21" t="str">
        <f t="shared" si="320"/>
        <v>TemagamiIce Accretion2055RCP6.0</v>
      </c>
      <c r="C20537" t="s">
        <v>455</v>
      </c>
      <c r="D20537" t="s">
        <v>486</v>
      </c>
      <c r="E20537" s="144" t="s">
        <v>192</v>
      </c>
      <c r="F20537" s="144">
        <v>2055</v>
      </c>
      <c r="G20537" s="147">
        <v>15.317103871671883</v>
      </c>
      <c r="H20537" s="147">
        <v>18.322416</v>
      </c>
      <c r="I20537" s="147">
        <v>22.138199999999998</v>
      </c>
      <c r="J20537" s="147">
        <v>25.049387999999997</v>
      </c>
      <c r="K20537" s="147">
        <v>27.957636000000001</v>
      </c>
    </row>
    <row r="20538" spans="2:11" x14ac:dyDescent="0.2">
      <c r="B20538" s="21" t="str">
        <f t="shared" si="320"/>
        <v>TemagamiIce Accretion2060RCP6.0</v>
      </c>
      <c r="C20538" t="s">
        <v>455</v>
      </c>
      <c r="D20538" t="s">
        <v>486</v>
      </c>
      <c r="E20538" s="144" t="s">
        <v>192</v>
      </c>
      <c r="F20538" s="144">
        <v>2060</v>
      </c>
      <c r="G20538" s="147">
        <v>15.34048430116499</v>
      </c>
      <c r="H20538" s="147">
        <v>18.350303999999998</v>
      </c>
      <c r="I20538" s="147">
        <v>22.171799999999998</v>
      </c>
      <c r="J20538" s="147">
        <v>25.092101999999993</v>
      </c>
      <c r="K20538" s="147">
        <v>28.005264</v>
      </c>
    </row>
    <row r="20539" spans="2:11" x14ac:dyDescent="0.2">
      <c r="B20539" s="21" t="str">
        <f t="shared" si="320"/>
        <v>TemagamiIce Accretion2065RCP6.0</v>
      </c>
      <c r="C20539" t="s">
        <v>455</v>
      </c>
      <c r="D20539" t="s">
        <v>486</v>
      </c>
      <c r="E20539" s="144" t="s">
        <v>192</v>
      </c>
      <c r="F20539" s="144">
        <v>2065</v>
      </c>
      <c r="G20539" s="147">
        <v>15.363864730658097</v>
      </c>
      <c r="H20539" s="147">
        <v>18.378191999999999</v>
      </c>
      <c r="I20539" s="147">
        <v>22.205399999999997</v>
      </c>
      <c r="J20539" s="147">
        <v>25.134815999999994</v>
      </c>
      <c r="K20539" s="147">
        <v>28.052892000000003</v>
      </c>
    </row>
    <row r="20540" spans="2:11" x14ac:dyDescent="0.2">
      <c r="B20540" s="21" t="str">
        <f t="shared" si="320"/>
        <v>TemagamiIce Accretion2070RCP6.0</v>
      </c>
      <c r="C20540" t="s">
        <v>455</v>
      </c>
      <c r="D20540" t="s">
        <v>486</v>
      </c>
      <c r="E20540" s="144" t="s">
        <v>192</v>
      </c>
      <c r="F20540" s="144">
        <v>2070</v>
      </c>
      <c r="G20540" s="147">
        <v>15.387245160151204</v>
      </c>
      <c r="H20540" s="147">
        <v>18.406079999999999</v>
      </c>
      <c r="I20540" s="147">
        <v>22.238999999999997</v>
      </c>
      <c r="J20540" s="147">
        <v>25.177529999999994</v>
      </c>
      <c r="K20540" s="147">
        <v>28.100520000000003</v>
      </c>
    </row>
    <row r="20541" spans="2:11" x14ac:dyDescent="0.2">
      <c r="B20541" s="21" t="str">
        <f t="shared" si="320"/>
        <v>TemagamiIce Accretion2075RCP6.0</v>
      </c>
      <c r="C20541" t="s">
        <v>455</v>
      </c>
      <c r="D20541" t="s">
        <v>486</v>
      </c>
      <c r="E20541" s="144" t="s">
        <v>192</v>
      </c>
      <c r="F20541" s="144">
        <v>2075</v>
      </c>
      <c r="G20541" s="147">
        <v>15.383591968042907</v>
      </c>
      <c r="H20541" s="147">
        <v>18.401722499999998</v>
      </c>
      <c r="I20541" s="147">
        <v>22.233749999999997</v>
      </c>
      <c r="J20541" s="147">
        <v>25.171597499999994</v>
      </c>
      <c r="K20541" s="147">
        <v>28.093905000000003</v>
      </c>
    </row>
    <row r="20542" spans="2:11" x14ac:dyDescent="0.2">
      <c r="B20542" s="21" t="str">
        <f t="shared" si="320"/>
        <v>TemagamiIce Accretion2080RCP6.0</v>
      </c>
      <c r="C20542" t="s">
        <v>455</v>
      </c>
      <c r="D20542" t="s">
        <v>486</v>
      </c>
      <c r="E20542" s="144" t="s">
        <v>192</v>
      </c>
      <c r="F20542" s="144">
        <v>2080</v>
      </c>
      <c r="G20542" s="147">
        <v>15.379938775934608</v>
      </c>
      <c r="H20542" s="147">
        <v>18.397365000000001</v>
      </c>
      <c r="I20542" s="147">
        <v>22.228499999999997</v>
      </c>
      <c r="J20542" s="147">
        <v>25.165664999999997</v>
      </c>
      <c r="K20542" s="147">
        <v>28.087290000000003</v>
      </c>
    </row>
    <row r="20543" spans="2:11" x14ac:dyDescent="0.2">
      <c r="B20543" s="21" t="str">
        <f t="shared" si="320"/>
        <v>TemagamiIce Accretion2085RCP6.0</v>
      </c>
      <c r="C20543" t="s">
        <v>455</v>
      </c>
      <c r="D20543" t="s">
        <v>486</v>
      </c>
      <c r="E20543" s="144" t="s">
        <v>192</v>
      </c>
      <c r="F20543" s="144">
        <v>2085</v>
      </c>
      <c r="G20543" s="147">
        <v>15.376285583826311</v>
      </c>
      <c r="H20543" s="147">
        <v>18.3930075</v>
      </c>
      <c r="I20543" s="147">
        <v>22.22325</v>
      </c>
      <c r="J20543" s="147">
        <v>25.159732499999997</v>
      </c>
      <c r="K20543" s="147">
        <v>28.080674999999999</v>
      </c>
    </row>
    <row r="20544" spans="2:11" x14ac:dyDescent="0.2">
      <c r="B20544" s="21" t="str">
        <f t="shared" si="320"/>
        <v>TemagamiIce Accretion2090RCP6.0</v>
      </c>
      <c r="C20544" t="s">
        <v>455</v>
      </c>
      <c r="D20544" t="s">
        <v>486</v>
      </c>
      <c r="E20544" s="144" t="s">
        <v>192</v>
      </c>
      <c r="F20544" s="144">
        <v>2090</v>
      </c>
      <c r="G20544" s="147">
        <v>15.435954388261845</v>
      </c>
      <c r="H20544" s="147">
        <v>18.48742</v>
      </c>
      <c r="I20544" s="147">
        <v>22.358000000000001</v>
      </c>
      <c r="J20544" s="147">
        <v>25.319909999999997</v>
      </c>
      <c r="K20544" s="147">
        <v>28.27692</v>
      </c>
    </row>
    <row r="20545" spans="2:11" x14ac:dyDescent="0.2">
      <c r="B20545" s="21" t="str">
        <f t="shared" si="320"/>
        <v>TemagamiIce Accretion2095RCP6.0</v>
      </c>
      <c r="C20545" t="s">
        <v>455</v>
      </c>
      <c r="D20545" t="s">
        <v>486</v>
      </c>
      <c r="E20545" s="144" t="s">
        <v>192</v>
      </c>
      <c r="F20545" s="144">
        <v>2095</v>
      </c>
      <c r="G20545" s="147">
        <v>15.499276384805677</v>
      </c>
      <c r="H20545" s="147">
        <v>18.586189999999998</v>
      </c>
      <c r="I20545" s="147">
        <v>22.498000000000001</v>
      </c>
      <c r="J20545" s="147">
        <v>25.486019999999996</v>
      </c>
      <c r="K20545" s="147">
        <v>28.479780000000002</v>
      </c>
    </row>
    <row r="20546" spans="2:11" x14ac:dyDescent="0.2">
      <c r="B20546" s="21" t="str">
        <f t="shared" si="320"/>
        <v>TemagamiIce Accretion2100RCP6.0</v>
      </c>
      <c r="C20546" t="s">
        <v>455</v>
      </c>
      <c r="D20546" t="s">
        <v>486</v>
      </c>
      <c r="E20546" s="144" t="s">
        <v>192</v>
      </c>
      <c r="F20546" s="144">
        <v>2100</v>
      </c>
      <c r="G20546" s="147">
        <v>15.562598381349508</v>
      </c>
      <c r="H20546" s="147">
        <v>18.68496</v>
      </c>
      <c r="I20546" s="147">
        <v>22.638000000000002</v>
      </c>
      <c r="J20546" s="147">
        <v>25.652129999999996</v>
      </c>
      <c r="K20546" s="147">
        <v>28.682640000000003</v>
      </c>
    </row>
    <row r="20547" spans="2:11" x14ac:dyDescent="0.2">
      <c r="B20547" s="21" t="str">
        <f t="shared" si="320"/>
        <v>TemagamiIce Accretion2023RCP8.5</v>
      </c>
      <c r="C20547" t="s">
        <v>455</v>
      </c>
      <c r="D20547" t="s">
        <v>486</v>
      </c>
      <c r="E20547" s="144" t="s">
        <v>191</v>
      </c>
      <c r="F20547" s="144">
        <v>2023</v>
      </c>
      <c r="G20547" s="147">
        <v>15.372632391718014</v>
      </c>
      <c r="H20547" s="147">
        <v>18.388649999999998</v>
      </c>
      <c r="I20547" s="147">
        <v>22.218</v>
      </c>
      <c r="J20547" s="147">
        <v>25.153799999999997</v>
      </c>
      <c r="K20547" s="147">
        <v>28.074059999999999</v>
      </c>
    </row>
    <row r="20548" spans="2:11" x14ac:dyDescent="0.2">
      <c r="B20548" s="21" t="str">
        <f t="shared" si="320"/>
        <v>TemagamiIce Accretion2025RCP8.5</v>
      </c>
      <c r="C20548" t="s">
        <v>455</v>
      </c>
      <c r="D20548" t="s">
        <v>486</v>
      </c>
      <c r="E20548" s="144" t="s">
        <v>191</v>
      </c>
      <c r="F20548" s="144">
        <v>2025</v>
      </c>
      <c r="G20548" s="147">
        <v>15.338535932040566</v>
      </c>
      <c r="H20548" s="147">
        <v>18.34798</v>
      </c>
      <c r="I20548" s="147">
        <v>22.169</v>
      </c>
      <c r="J20548" s="147">
        <v>25.090519999999998</v>
      </c>
      <c r="K20548" s="147">
        <v>28.003499999999999</v>
      </c>
    </row>
    <row r="20549" spans="2:11" x14ac:dyDescent="0.2">
      <c r="B20549" s="21" t="str">
        <f t="shared" si="320"/>
        <v>TemagamiIce Accretion2030RCP8.5</v>
      </c>
      <c r="C20549" t="s">
        <v>455</v>
      </c>
      <c r="D20549" t="s">
        <v>486</v>
      </c>
      <c r="E20549" s="144" t="s">
        <v>191</v>
      </c>
      <c r="F20549" s="144">
        <v>2030</v>
      </c>
      <c r="G20549" s="147">
        <v>15.304439472363116</v>
      </c>
      <c r="H20549" s="147">
        <v>18.307309999999998</v>
      </c>
      <c r="I20549" s="147">
        <v>22.119999999999997</v>
      </c>
      <c r="J20549" s="147">
        <v>25.027239999999995</v>
      </c>
      <c r="K20549" s="147">
        <v>27.932939999999999</v>
      </c>
    </row>
    <row r="20550" spans="2:11" x14ac:dyDescent="0.2">
      <c r="B20550" s="21" t="str">
        <f t="shared" si="320"/>
        <v>TemagamiIce Accretion2035RCP8.5</v>
      </c>
      <c r="C20550" t="s">
        <v>455</v>
      </c>
      <c r="D20550" t="s">
        <v>486</v>
      </c>
      <c r="E20550" s="144" t="s">
        <v>191</v>
      </c>
      <c r="F20550" s="144">
        <v>2035</v>
      </c>
      <c r="G20550" s="147">
        <v>15.270343012685668</v>
      </c>
      <c r="H20550" s="147">
        <v>18.266639999999999</v>
      </c>
      <c r="I20550" s="147">
        <v>22.070999999999998</v>
      </c>
      <c r="J20550" s="147">
        <v>24.963959999999997</v>
      </c>
      <c r="K20550" s="147">
        <v>27.862379999999998</v>
      </c>
    </row>
    <row r="20551" spans="2:11" x14ac:dyDescent="0.2">
      <c r="B20551" s="21" t="str">
        <f t="shared" si="320"/>
        <v>TemagamiIce Accretion2040RCP8.5</v>
      </c>
      <c r="C20551" t="s">
        <v>455</v>
      </c>
      <c r="D20551" t="s">
        <v>486</v>
      </c>
      <c r="E20551" s="144" t="s">
        <v>191</v>
      </c>
      <c r="F20551" s="144">
        <v>2040</v>
      </c>
      <c r="G20551" s="147">
        <v>15.30931039517418</v>
      </c>
      <c r="H20551" s="147">
        <v>18.313119999999998</v>
      </c>
      <c r="I20551" s="147">
        <v>22.126999999999999</v>
      </c>
      <c r="J20551" s="147">
        <v>25.035149999999994</v>
      </c>
      <c r="K20551" s="147">
        <v>27.941759999999999</v>
      </c>
    </row>
    <row r="20552" spans="2:11" x14ac:dyDescent="0.2">
      <c r="B20552" s="21" t="str">
        <f t="shared" si="320"/>
        <v>TemagamiIce Accretion2045RCP8.5</v>
      </c>
      <c r="C20552" t="s">
        <v>455</v>
      </c>
      <c r="D20552" t="s">
        <v>486</v>
      </c>
      <c r="E20552" s="144" t="s">
        <v>191</v>
      </c>
      <c r="F20552" s="144">
        <v>2045</v>
      </c>
      <c r="G20552" s="147">
        <v>15.348277777662693</v>
      </c>
      <c r="H20552" s="147">
        <v>18.3596</v>
      </c>
      <c r="I20552" s="147">
        <v>22.182999999999996</v>
      </c>
      <c r="J20552" s="147">
        <v>25.106339999999996</v>
      </c>
      <c r="K20552" s="147">
        <v>28.021140000000003</v>
      </c>
    </row>
    <row r="20553" spans="2:11" x14ac:dyDescent="0.2">
      <c r="B20553" s="21" t="str">
        <f t="shared" si="320"/>
        <v>TemagamiIce Accretion2050RCP8.5</v>
      </c>
      <c r="C20553" t="s">
        <v>455</v>
      </c>
      <c r="D20553" t="s">
        <v>486</v>
      </c>
      <c r="E20553" s="144" t="s">
        <v>191</v>
      </c>
      <c r="F20553" s="144">
        <v>2050</v>
      </c>
      <c r="G20553" s="147">
        <v>15.382374237340141</v>
      </c>
      <c r="H20553" s="147">
        <v>18.400269999999999</v>
      </c>
      <c r="I20553" s="147">
        <v>22.231999999999999</v>
      </c>
      <c r="J20553" s="147">
        <v>25.169619999999995</v>
      </c>
      <c r="K20553" s="147">
        <v>28.091700000000003</v>
      </c>
    </row>
    <row r="20554" spans="2:11" x14ac:dyDescent="0.2">
      <c r="B20554" s="21" t="str">
        <f t="shared" si="320"/>
        <v>TemagamiIce Accretion2055RCP8.5</v>
      </c>
      <c r="C20554" t="s">
        <v>455</v>
      </c>
      <c r="D20554" t="s">
        <v>486</v>
      </c>
      <c r="E20554" s="144" t="s">
        <v>191</v>
      </c>
      <c r="F20554" s="144">
        <v>2055</v>
      </c>
      <c r="G20554" s="147">
        <v>15.377503314529077</v>
      </c>
      <c r="H20554" s="147">
        <v>18.394459999999999</v>
      </c>
      <c r="I20554" s="147">
        <v>22.224999999999998</v>
      </c>
      <c r="J20554" s="147">
        <v>25.161709999999996</v>
      </c>
      <c r="K20554" s="147">
        <v>28.082879999999999</v>
      </c>
    </row>
    <row r="20555" spans="2:11" x14ac:dyDescent="0.2">
      <c r="B20555" s="21" t="str">
        <f t="shared" si="320"/>
        <v>TemagamiIce Accretion2060RCP8.5</v>
      </c>
      <c r="C20555" t="s">
        <v>455</v>
      </c>
      <c r="D20555" t="s">
        <v>486</v>
      </c>
      <c r="E20555" s="144" t="s">
        <v>191</v>
      </c>
      <c r="F20555" s="144">
        <v>2060</v>
      </c>
      <c r="G20555" s="147">
        <v>15.435954388261845</v>
      </c>
      <c r="H20555" s="147">
        <v>18.48742</v>
      </c>
      <c r="I20555" s="147">
        <v>22.358000000000001</v>
      </c>
      <c r="J20555" s="147">
        <v>25.319909999999997</v>
      </c>
      <c r="K20555" s="147">
        <v>28.27692</v>
      </c>
    </row>
    <row r="20556" spans="2:11" x14ac:dyDescent="0.2">
      <c r="B20556" s="21" t="str">
        <f t="shared" ref="B20556:B20619" si="321">C20556&amp;D20556&amp;F20556&amp;E20556</f>
        <v>TemagamiIce Accretion2065RCP8.5</v>
      </c>
      <c r="C20556" t="s">
        <v>455</v>
      </c>
      <c r="D20556" t="s">
        <v>486</v>
      </c>
      <c r="E20556" s="144" t="s">
        <v>191</v>
      </c>
      <c r="F20556" s="144">
        <v>2065</v>
      </c>
      <c r="G20556" s="147">
        <v>15.499276384805677</v>
      </c>
      <c r="H20556" s="147">
        <v>18.586189999999998</v>
      </c>
      <c r="I20556" s="147">
        <v>22.498000000000001</v>
      </c>
      <c r="J20556" s="147">
        <v>25.486019999999996</v>
      </c>
      <c r="K20556" s="147">
        <v>28.479780000000002</v>
      </c>
    </row>
    <row r="20557" spans="2:11" x14ac:dyDescent="0.2">
      <c r="B20557" s="21" t="str">
        <f t="shared" si="321"/>
        <v>TemagamiIce Accretion2070RCP8.5</v>
      </c>
      <c r="C20557" t="s">
        <v>455</v>
      </c>
      <c r="D20557" t="s">
        <v>486</v>
      </c>
      <c r="E20557" s="144" t="s">
        <v>191</v>
      </c>
      <c r="F20557" s="144">
        <v>2070</v>
      </c>
      <c r="G20557" s="147">
        <v>15.372632391718012</v>
      </c>
      <c r="H20557" s="147">
        <v>18.469989999999999</v>
      </c>
      <c r="I20557" s="147">
        <v>22.400000000000002</v>
      </c>
      <c r="J20557" s="147">
        <v>25.391099999999998</v>
      </c>
      <c r="K20557" s="147">
        <v>28.391580000000001</v>
      </c>
    </row>
    <row r="20558" spans="2:11" x14ac:dyDescent="0.2">
      <c r="B20558" s="21" t="str">
        <f t="shared" si="321"/>
        <v>TemagamiIce Accretion2075RCP8.5</v>
      </c>
      <c r="C20558" t="s">
        <v>455</v>
      </c>
      <c r="D20558" t="s">
        <v>486</v>
      </c>
      <c r="E20558" s="144" t="s">
        <v>191</v>
      </c>
      <c r="F20558" s="144">
        <v>2075</v>
      </c>
      <c r="G20558" s="147">
        <v>15.182666402086516</v>
      </c>
      <c r="H20558" s="147">
        <v>18.255019999999998</v>
      </c>
      <c r="I20558" s="147">
        <v>22.161999999999999</v>
      </c>
      <c r="J20558" s="147">
        <v>25.130069999999996</v>
      </c>
      <c r="K20558" s="147">
        <v>28.100519999999999</v>
      </c>
    </row>
    <row r="20559" spans="2:11" x14ac:dyDescent="0.2">
      <c r="B20559" s="21" t="str">
        <f t="shared" si="321"/>
        <v>TemagamiIce Accretion2080RCP8.5</v>
      </c>
      <c r="C20559" t="s">
        <v>455</v>
      </c>
      <c r="D20559" t="s">
        <v>486</v>
      </c>
      <c r="E20559" s="144" t="s">
        <v>191</v>
      </c>
      <c r="F20559" s="144">
        <v>2080</v>
      </c>
      <c r="G20559" s="147">
        <v>14.99270041245502</v>
      </c>
      <c r="H20559" s="147">
        <v>18.040049999999997</v>
      </c>
      <c r="I20559" s="147">
        <v>21.923999999999999</v>
      </c>
      <c r="J20559" s="147">
        <v>24.869039999999998</v>
      </c>
      <c r="K20559" s="147">
        <v>27.809459999999998</v>
      </c>
    </row>
    <row r="20560" spans="2:11" x14ac:dyDescent="0.2">
      <c r="B20560" s="21" t="str">
        <f t="shared" si="321"/>
        <v>TemagamiIce Accretion2085RCP8.5</v>
      </c>
      <c r="C20560" t="s">
        <v>455</v>
      </c>
      <c r="D20560" t="s">
        <v>486</v>
      </c>
      <c r="E20560" s="144" t="s">
        <v>191</v>
      </c>
      <c r="F20560" s="144">
        <v>2085</v>
      </c>
      <c r="G20560" s="147">
        <v>14.831959959689907</v>
      </c>
      <c r="H20560" s="147">
        <v>17.891894999999998</v>
      </c>
      <c r="I20560" s="147">
        <v>21.766500000000001</v>
      </c>
      <c r="J20560" s="147">
        <v>24.726659999999995</v>
      </c>
      <c r="K20560" s="147">
        <v>27.663930000000001</v>
      </c>
    </row>
    <row r="20561" spans="2:11" x14ac:dyDescent="0.2">
      <c r="B20561" s="21" t="str">
        <f t="shared" si="321"/>
        <v>TemagamiIce Accretion2090RCP8.5</v>
      </c>
      <c r="C20561" t="s">
        <v>455</v>
      </c>
      <c r="D20561" t="s">
        <v>486</v>
      </c>
      <c r="E20561" s="144" t="s">
        <v>191</v>
      </c>
      <c r="F20561" s="144">
        <v>2090</v>
      </c>
      <c r="G20561" s="147">
        <v>14.671219506924796</v>
      </c>
      <c r="H20561" s="147">
        <v>17.743739999999999</v>
      </c>
      <c r="I20561" s="147">
        <v>21.608999999999998</v>
      </c>
      <c r="J20561" s="147">
        <v>24.584279999999996</v>
      </c>
      <c r="K20561" s="147">
        <v>27.518400000000003</v>
      </c>
    </row>
    <row r="20562" spans="2:11" x14ac:dyDescent="0.2">
      <c r="B20562" s="21" t="str">
        <f t="shared" si="321"/>
        <v>TemagamiIce Accretion2095RCP8.5</v>
      </c>
      <c r="C20562" t="s">
        <v>455</v>
      </c>
      <c r="D20562" t="s">
        <v>486</v>
      </c>
      <c r="E20562" s="144" t="s">
        <v>191</v>
      </c>
      <c r="F20562" s="144">
        <v>2095</v>
      </c>
      <c r="G20562" s="147">
        <v>14.671219506924796</v>
      </c>
      <c r="H20562" s="147">
        <v>17.743739999999999</v>
      </c>
      <c r="I20562" s="147">
        <v>21.608999999999998</v>
      </c>
      <c r="J20562" s="147">
        <v>24.584279999999996</v>
      </c>
      <c r="K20562" s="147">
        <v>27.518400000000003</v>
      </c>
    </row>
    <row r="20563" spans="2:11" x14ac:dyDescent="0.2">
      <c r="B20563" s="21" t="str">
        <f t="shared" si="321"/>
        <v>TemagamiIce Accretion2100RCP8.5</v>
      </c>
      <c r="C20563" t="s">
        <v>455</v>
      </c>
      <c r="D20563" t="s">
        <v>486</v>
      </c>
      <c r="E20563" s="144" t="s">
        <v>191</v>
      </c>
      <c r="F20563" s="144">
        <v>2100</v>
      </c>
      <c r="G20563" s="147">
        <v>14.671219506924796</v>
      </c>
      <c r="H20563" s="147">
        <v>17.743739999999999</v>
      </c>
      <c r="I20563" s="147">
        <v>21.608999999999998</v>
      </c>
      <c r="J20563" s="147">
        <v>24.584279999999996</v>
      </c>
      <c r="K20563" s="147">
        <v>27.518400000000003</v>
      </c>
    </row>
    <row r="20564" spans="2:11" x14ac:dyDescent="0.2">
      <c r="B20564" s="21" t="str">
        <f t="shared" si="321"/>
        <v>TemagamiWind2023RCP4.5</v>
      </c>
      <c r="C20564" t="s">
        <v>455</v>
      </c>
      <c r="D20564" t="s">
        <v>1</v>
      </c>
      <c r="E20564" s="144" t="s">
        <v>193</v>
      </c>
      <c r="F20564" s="144">
        <v>2023</v>
      </c>
      <c r="G20564" s="147">
        <v>75.092921946901129</v>
      </c>
      <c r="H20564" s="147">
        <v>80.772453000000013</v>
      </c>
      <c r="I20564" s="147">
        <v>86.712900000000005</v>
      </c>
      <c r="J20564" s="147">
        <v>92.68040400000001</v>
      </c>
      <c r="K20564" s="147">
        <v>98.65434599999999</v>
      </c>
    </row>
    <row r="20565" spans="2:11" x14ac:dyDescent="0.2">
      <c r="B20565" s="21" t="str">
        <f t="shared" si="321"/>
        <v>TemagamiWind2025RCP4.5</v>
      </c>
      <c r="C20565" t="s">
        <v>455</v>
      </c>
      <c r="D20565" t="s">
        <v>1</v>
      </c>
      <c r="E20565" s="144" t="s">
        <v>193</v>
      </c>
      <c r="F20565" s="144">
        <v>2025</v>
      </c>
      <c r="G20565" s="147">
        <v>75.022807173841471</v>
      </c>
      <c r="H20565" s="147">
        <v>80.672664000000012</v>
      </c>
      <c r="I20565" s="147">
        <v>86.578050000000005</v>
      </c>
      <c r="J20565" s="147">
        <v>92.517496500000007</v>
      </c>
      <c r="K20565" s="147">
        <v>98.460944999999995</v>
      </c>
    </row>
    <row r="20566" spans="2:11" x14ac:dyDescent="0.2">
      <c r="B20566" s="21" t="str">
        <f t="shared" si="321"/>
        <v>TemagamiWind2030RCP4.5</v>
      </c>
      <c r="C20566" t="s">
        <v>455</v>
      </c>
      <c r="D20566" t="s">
        <v>1</v>
      </c>
      <c r="E20566" s="144" t="s">
        <v>193</v>
      </c>
      <c r="F20566" s="144">
        <v>2030</v>
      </c>
      <c r="G20566" s="147">
        <v>74.9526924007818</v>
      </c>
      <c r="H20566" s="147">
        <v>80.57287500000001</v>
      </c>
      <c r="I20566" s="147">
        <v>86.443200000000004</v>
      </c>
      <c r="J20566" s="147">
        <v>92.354589000000004</v>
      </c>
      <c r="K20566" s="147">
        <v>98.267543999999987</v>
      </c>
    </row>
    <row r="20567" spans="2:11" x14ac:dyDescent="0.2">
      <c r="B20567" s="21" t="str">
        <f t="shared" si="321"/>
        <v>TemagamiWind2035RCP4.5</v>
      </c>
      <c r="C20567" t="s">
        <v>455</v>
      </c>
      <c r="D20567" t="s">
        <v>1</v>
      </c>
      <c r="E20567" s="144" t="s">
        <v>193</v>
      </c>
      <c r="F20567" s="144">
        <v>2035</v>
      </c>
      <c r="G20567" s="147">
        <v>74.882577627722128</v>
      </c>
      <c r="H20567" s="147">
        <v>80.473086000000009</v>
      </c>
      <c r="I20567" s="147">
        <v>86.308350000000004</v>
      </c>
      <c r="J20567" s="147">
        <v>92.191681500000016</v>
      </c>
      <c r="K20567" s="147">
        <v>98.074142999999992</v>
      </c>
    </row>
    <row r="20568" spans="2:11" x14ac:dyDescent="0.2">
      <c r="B20568" s="21" t="str">
        <f t="shared" si="321"/>
        <v>TemagamiWind2040RCP4.5</v>
      </c>
      <c r="C20568" t="s">
        <v>455</v>
      </c>
      <c r="D20568" t="s">
        <v>1</v>
      </c>
      <c r="E20568" s="144" t="s">
        <v>193</v>
      </c>
      <c r="F20568" s="144">
        <v>2040</v>
      </c>
      <c r="G20568" s="147">
        <v>74.812462854662471</v>
      </c>
      <c r="H20568" s="147">
        <v>80.373297000000008</v>
      </c>
      <c r="I20568" s="147">
        <v>86.173500000000004</v>
      </c>
      <c r="J20568" s="147">
        <v>92.028774000000013</v>
      </c>
      <c r="K20568" s="147">
        <v>97.880741999999998</v>
      </c>
    </row>
    <row r="20569" spans="2:11" x14ac:dyDescent="0.2">
      <c r="B20569" s="21" t="str">
        <f t="shared" si="321"/>
        <v>TemagamiWind2045RCP4.5</v>
      </c>
      <c r="C20569" t="s">
        <v>455</v>
      </c>
      <c r="D20569" t="s">
        <v>1</v>
      </c>
      <c r="E20569" s="144" t="s">
        <v>193</v>
      </c>
      <c r="F20569" s="144">
        <v>2045</v>
      </c>
      <c r="G20569" s="147">
        <v>74.742348081602813</v>
      </c>
      <c r="H20569" s="147">
        <v>80.273508000000007</v>
      </c>
      <c r="I20569" s="147">
        <v>86.038650000000004</v>
      </c>
      <c r="J20569" s="147">
        <v>91.86586650000001</v>
      </c>
      <c r="K20569" s="147">
        <v>97.687340999999989</v>
      </c>
    </row>
    <row r="20570" spans="2:11" x14ac:dyDescent="0.2">
      <c r="B20570" s="21" t="str">
        <f t="shared" si="321"/>
        <v>TemagamiWind2050RCP4.5</v>
      </c>
      <c r="C20570" t="s">
        <v>455</v>
      </c>
      <c r="D20570" t="s">
        <v>1</v>
      </c>
      <c r="E20570" s="144" t="s">
        <v>193</v>
      </c>
      <c r="F20570" s="144">
        <v>2050</v>
      </c>
      <c r="G20570" s="147">
        <v>74.667725930275026</v>
      </c>
      <c r="H20570" s="147">
        <v>80.157537000000005</v>
      </c>
      <c r="I20570" s="147">
        <v>85.87248000000001</v>
      </c>
      <c r="J20570" s="147">
        <v>91.660137600000013</v>
      </c>
      <c r="K20570" s="147">
        <v>97.438399199999992</v>
      </c>
    </row>
    <row r="20571" spans="2:11" x14ac:dyDescent="0.2">
      <c r="B20571" s="21" t="str">
        <f t="shared" si="321"/>
        <v>TemagamiWind2055RCP4.5</v>
      </c>
      <c r="C20571" t="s">
        <v>455</v>
      </c>
      <c r="D20571" t="s">
        <v>1</v>
      </c>
      <c r="E20571" s="144" t="s">
        <v>193</v>
      </c>
      <c r="F20571" s="144">
        <v>2055</v>
      </c>
      <c r="G20571" s="147">
        <v>74.663218552006896</v>
      </c>
      <c r="H20571" s="147">
        <v>80.141355000000004</v>
      </c>
      <c r="I20571" s="147">
        <v>85.841160000000002</v>
      </c>
      <c r="J20571" s="147">
        <v>91.617316200000005</v>
      </c>
      <c r="K20571" s="147">
        <v>97.382858399999989</v>
      </c>
    </row>
    <row r="20572" spans="2:11" x14ac:dyDescent="0.2">
      <c r="B20572" s="21" t="str">
        <f t="shared" si="321"/>
        <v>TemagamiWind2060RCP4.5</v>
      </c>
      <c r="C20572" t="s">
        <v>455</v>
      </c>
      <c r="D20572" t="s">
        <v>1</v>
      </c>
      <c r="E20572" s="144" t="s">
        <v>193</v>
      </c>
      <c r="F20572" s="144">
        <v>2060</v>
      </c>
      <c r="G20572" s="147">
        <v>74.65871117373878</v>
      </c>
      <c r="H20572" s="147">
        <v>80.125173000000018</v>
      </c>
      <c r="I20572" s="147">
        <v>85.809840000000008</v>
      </c>
      <c r="J20572" s="147">
        <v>91.574494800000011</v>
      </c>
      <c r="K20572" s="147">
        <v>97.327317600000001</v>
      </c>
    </row>
    <row r="20573" spans="2:11" x14ac:dyDescent="0.2">
      <c r="B20573" s="21" t="str">
        <f t="shared" si="321"/>
        <v>TemagamiWind2065RCP4.5</v>
      </c>
      <c r="C20573" t="s">
        <v>455</v>
      </c>
      <c r="D20573" t="s">
        <v>1</v>
      </c>
      <c r="E20573" s="144" t="s">
        <v>193</v>
      </c>
      <c r="F20573" s="144">
        <v>2065</v>
      </c>
      <c r="G20573" s="147">
        <v>74.65420379547065</v>
      </c>
      <c r="H20573" s="147">
        <v>80.108991000000017</v>
      </c>
      <c r="I20573" s="147">
        <v>85.77852</v>
      </c>
      <c r="J20573" s="147">
        <v>91.531673400000003</v>
      </c>
      <c r="K20573" s="147">
        <v>97.271776799999998</v>
      </c>
    </row>
    <row r="20574" spans="2:11" x14ac:dyDescent="0.2">
      <c r="B20574" s="21" t="str">
        <f t="shared" si="321"/>
        <v>TemagamiWind2070RCP4.5</v>
      </c>
      <c r="C20574" t="s">
        <v>455</v>
      </c>
      <c r="D20574" t="s">
        <v>1</v>
      </c>
      <c r="E20574" s="144" t="s">
        <v>193</v>
      </c>
      <c r="F20574" s="144">
        <v>2070</v>
      </c>
      <c r="G20574" s="147">
        <v>74.649696417202534</v>
      </c>
      <c r="H20574" s="147">
        <v>80.092809000000017</v>
      </c>
      <c r="I20574" s="147">
        <v>85.747200000000007</v>
      </c>
      <c r="J20574" s="147">
        <v>91.488852000000009</v>
      </c>
      <c r="K20574" s="147">
        <v>97.216235999999995</v>
      </c>
    </row>
    <row r="20575" spans="2:11" x14ac:dyDescent="0.2">
      <c r="B20575" s="21" t="str">
        <f t="shared" si="321"/>
        <v>TemagamiWind2075RCP4.5</v>
      </c>
      <c r="C20575" t="s">
        <v>455</v>
      </c>
      <c r="D20575" t="s">
        <v>1</v>
      </c>
      <c r="E20575" s="144" t="s">
        <v>193</v>
      </c>
      <c r="F20575" s="144">
        <v>2075</v>
      </c>
      <c r="G20575" s="147">
        <v>74.777405468132642</v>
      </c>
      <c r="H20575" s="147">
        <v>80.247886500000021</v>
      </c>
      <c r="I20575" s="147">
        <v>85.934250000000006</v>
      </c>
      <c r="J20575" s="147">
        <v>91.702959000000007</v>
      </c>
      <c r="K20575" s="147">
        <v>97.459226999999998</v>
      </c>
    </row>
    <row r="20576" spans="2:11" x14ac:dyDescent="0.2">
      <c r="B20576" s="21" t="str">
        <f t="shared" si="321"/>
        <v>TemagamiWind2080RCP4.5</v>
      </c>
      <c r="C20576" t="s">
        <v>455</v>
      </c>
      <c r="D20576" t="s">
        <v>1</v>
      </c>
      <c r="E20576" s="144" t="s">
        <v>193</v>
      </c>
      <c r="F20576" s="144">
        <v>2080</v>
      </c>
      <c r="G20576" s="147">
        <v>74.905114519062735</v>
      </c>
      <c r="H20576" s="147">
        <v>80.402964000000011</v>
      </c>
      <c r="I20576" s="147">
        <v>86.121300000000005</v>
      </c>
      <c r="J20576" s="147">
        <v>91.917066000000005</v>
      </c>
      <c r="K20576" s="147">
        <v>97.702217999999988</v>
      </c>
    </row>
    <row r="20577" spans="2:11" x14ac:dyDescent="0.2">
      <c r="B20577" s="21" t="str">
        <f t="shared" si="321"/>
        <v>TemagamiWind2085RCP4.5</v>
      </c>
      <c r="C20577" t="s">
        <v>455</v>
      </c>
      <c r="D20577" t="s">
        <v>1</v>
      </c>
      <c r="E20577" s="144" t="s">
        <v>193</v>
      </c>
      <c r="F20577" s="144">
        <v>2085</v>
      </c>
      <c r="G20577" s="147">
        <v>75.032823569992843</v>
      </c>
      <c r="H20577" s="147">
        <v>80.558041500000016</v>
      </c>
      <c r="I20577" s="147">
        <v>86.308350000000004</v>
      </c>
      <c r="J20577" s="147">
        <v>92.131173000000018</v>
      </c>
      <c r="K20577" s="147">
        <v>97.945208999999991</v>
      </c>
    </row>
    <row r="20578" spans="2:11" x14ac:dyDescent="0.2">
      <c r="B20578" s="21" t="str">
        <f t="shared" si="321"/>
        <v>TemagamiWind2090RCP4.5</v>
      </c>
      <c r="C20578" t="s">
        <v>455</v>
      </c>
      <c r="D20578" t="s">
        <v>1</v>
      </c>
      <c r="E20578" s="144" t="s">
        <v>193</v>
      </c>
      <c r="F20578" s="144">
        <v>2090</v>
      </c>
      <c r="G20578" s="147">
        <v>75.16053262092295</v>
      </c>
      <c r="H20578" s="147">
        <v>80.71311900000002</v>
      </c>
      <c r="I20578" s="147">
        <v>86.495400000000004</v>
      </c>
      <c r="J20578" s="147">
        <v>92.345280000000017</v>
      </c>
      <c r="K20578" s="147">
        <v>98.188199999999995</v>
      </c>
    </row>
    <row r="20579" spans="2:11" x14ac:dyDescent="0.2">
      <c r="B20579" s="21" t="str">
        <f t="shared" si="321"/>
        <v>TemagamiWind2095RCP4.5</v>
      </c>
      <c r="C20579" t="s">
        <v>455</v>
      </c>
      <c r="D20579" t="s">
        <v>1</v>
      </c>
      <c r="E20579" s="144" t="s">
        <v>193</v>
      </c>
      <c r="F20579" s="144">
        <v>2095</v>
      </c>
      <c r="G20579" s="147">
        <v>75.288241671853044</v>
      </c>
      <c r="H20579" s="147">
        <v>80.86819650000001</v>
      </c>
      <c r="I20579" s="147">
        <v>86.682450000000003</v>
      </c>
      <c r="J20579" s="147">
        <v>92.559387000000015</v>
      </c>
      <c r="K20579" s="147">
        <v>98.431190999999984</v>
      </c>
    </row>
    <row r="20580" spans="2:11" x14ac:dyDescent="0.2">
      <c r="B20580" s="21" t="str">
        <f t="shared" si="321"/>
        <v>TemagamiWind2100RCP4.5</v>
      </c>
      <c r="C20580" t="s">
        <v>455</v>
      </c>
      <c r="D20580" t="s">
        <v>1</v>
      </c>
      <c r="E20580" s="144" t="s">
        <v>193</v>
      </c>
      <c r="F20580" s="144">
        <v>2100</v>
      </c>
      <c r="G20580" s="147">
        <v>75.415950722783151</v>
      </c>
      <c r="H20580" s="147">
        <v>81.023274000000015</v>
      </c>
      <c r="I20580" s="147">
        <v>86.869500000000002</v>
      </c>
      <c r="J20580" s="147">
        <v>92.773494000000014</v>
      </c>
      <c r="K20580" s="147">
        <v>98.674181999999988</v>
      </c>
    </row>
    <row r="20581" spans="2:11" x14ac:dyDescent="0.2">
      <c r="B20581" s="21" t="str">
        <f t="shared" si="321"/>
        <v>TemagamiWind2023RCP6.0</v>
      </c>
      <c r="C20581" t="s">
        <v>455</v>
      </c>
      <c r="D20581" t="s">
        <v>1</v>
      </c>
      <c r="E20581" s="144" t="s">
        <v>192</v>
      </c>
      <c r="F20581" s="144">
        <v>2023</v>
      </c>
      <c r="G20581" s="147">
        <v>75.092921946901129</v>
      </c>
      <c r="H20581" s="147">
        <v>80.772453000000013</v>
      </c>
      <c r="I20581" s="147">
        <v>86.712900000000005</v>
      </c>
      <c r="J20581" s="147">
        <v>92.68040400000001</v>
      </c>
      <c r="K20581" s="147">
        <v>98.65434599999999</v>
      </c>
    </row>
    <row r="20582" spans="2:11" x14ac:dyDescent="0.2">
      <c r="B20582" s="21" t="str">
        <f t="shared" si="321"/>
        <v>TemagamiWind2025RCP6.0</v>
      </c>
      <c r="C20582" t="s">
        <v>455</v>
      </c>
      <c r="D20582" t="s">
        <v>1</v>
      </c>
      <c r="E20582" s="144" t="s">
        <v>192</v>
      </c>
      <c r="F20582" s="144">
        <v>2025</v>
      </c>
      <c r="G20582" s="147">
        <v>75.022807173841471</v>
      </c>
      <c r="H20582" s="147">
        <v>80.672664000000012</v>
      </c>
      <c r="I20582" s="147">
        <v>86.578050000000005</v>
      </c>
      <c r="J20582" s="147">
        <v>92.517496500000007</v>
      </c>
      <c r="K20582" s="147">
        <v>98.460944999999995</v>
      </c>
    </row>
    <row r="20583" spans="2:11" x14ac:dyDescent="0.2">
      <c r="B20583" s="21" t="str">
        <f t="shared" si="321"/>
        <v>TemagamiWind2030RCP6.0</v>
      </c>
      <c r="C20583" t="s">
        <v>455</v>
      </c>
      <c r="D20583" t="s">
        <v>1</v>
      </c>
      <c r="E20583" s="144" t="s">
        <v>192</v>
      </c>
      <c r="F20583" s="144">
        <v>2030</v>
      </c>
      <c r="G20583" s="147">
        <v>74.9526924007818</v>
      </c>
      <c r="H20583" s="147">
        <v>80.57287500000001</v>
      </c>
      <c r="I20583" s="147">
        <v>86.443200000000004</v>
      </c>
      <c r="J20583" s="147">
        <v>92.354589000000004</v>
      </c>
      <c r="K20583" s="147">
        <v>98.267543999999987</v>
      </c>
    </row>
    <row r="20584" spans="2:11" x14ac:dyDescent="0.2">
      <c r="B20584" s="21" t="str">
        <f t="shared" si="321"/>
        <v>TemagamiWind2035RCP6.0</v>
      </c>
      <c r="C20584" t="s">
        <v>455</v>
      </c>
      <c r="D20584" t="s">
        <v>1</v>
      </c>
      <c r="E20584" s="144" t="s">
        <v>192</v>
      </c>
      <c r="F20584" s="144">
        <v>2035</v>
      </c>
      <c r="G20584" s="147">
        <v>74.882577627722128</v>
      </c>
      <c r="H20584" s="147">
        <v>80.473086000000009</v>
      </c>
      <c r="I20584" s="147">
        <v>86.308350000000004</v>
      </c>
      <c r="J20584" s="147">
        <v>92.191681500000016</v>
      </c>
      <c r="K20584" s="147">
        <v>98.074142999999992</v>
      </c>
    </row>
    <row r="20585" spans="2:11" x14ac:dyDescent="0.2">
      <c r="B20585" s="21" t="str">
        <f t="shared" si="321"/>
        <v>TemagamiWind2040RCP6.0</v>
      </c>
      <c r="C20585" t="s">
        <v>455</v>
      </c>
      <c r="D20585" t="s">
        <v>1</v>
      </c>
      <c r="E20585" s="144" t="s">
        <v>192</v>
      </c>
      <c r="F20585" s="144">
        <v>2040</v>
      </c>
      <c r="G20585" s="147">
        <v>74.812462854662471</v>
      </c>
      <c r="H20585" s="147">
        <v>80.373297000000008</v>
      </c>
      <c r="I20585" s="147">
        <v>86.173500000000004</v>
      </c>
      <c r="J20585" s="147">
        <v>92.028774000000013</v>
      </c>
      <c r="K20585" s="147">
        <v>97.880741999999998</v>
      </c>
    </row>
    <row r="20586" spans="2:11" x14ac:dyDescent="0.2">
      <c r="B20586" s="21" t="str">
        <f t="shared" si="321"/>
        <v>TemagamiWind2045RCP6.0</v>
      </c>
      <c r="C20586" t="s">
        <v>455</v>
      </c>
      <c r="D20586" t="s">
        <v>1</v>
      </c>
      <c r="E20586" s="144" t="s">
        <v>192</v>
      </c>
      <c r="F20586" s="144">
        <v>2045</v>
      </c>
      <c r="G20586" s="147">
        <v>74.742348081602813</v>
      </c>
      <c r="H20586" s="147">
        <v>80.273508000000007</v>
      </c>
      <c r="I20586" s="147">
        <v>86.038650000000004</v>
      </c>
      <c r="J20586" s="147">
        <v>91.86586650000001</v>
      </c>
      <c r="K20586" s="147">
        <v>97.687340999999989</v>
      </c>
    </row>
    <row r="20587" spans="2:11" x14ac:dyDescent="0.2">
      <c r="B20587" s="21" t="str">
        <f t="shared" si="321"/>
        <v>TemagamiWind2050RCP6.0</v>
      </c>
      <c r="C20587" t="s">
        <v>455</v>
      </c>
      <c r="D20587" t="s">
        <v>1</v>
      </c>
      <c r="E20587" s="144" t="s">
        <v>192</v>
      </c>
      <c r="F20587" s="144">
        <v>2050</v>
      </c>
      <c r="G20587" s="147">
        <v>74.667725930275026</v>
      </c>
      <c r="H20587" s="147">
        <v>80.157537000000005</v>
      </c>
      <c r="I20587" s="147">
        <v>85.87248000000001</v>
      </c>
      <c r="J20587" s="147">
        <v>91.660137600000013</v>
      </c>
      <c r="K20587" s="147">
        <v>97.438399199999992</v>
      </c>
    </row>
    <row r="20588" spans="2:11" x14ac:dyDescent="0.2">
      <c r="B20588" s="21" t="str">
        <f t="shared" si="321"/>
        <v>TemagamiWind2055RCP6.0</v>
      </c>
      <c r="C20588" t="s">
        <v>455</v>
      </c>
      <c r="D20588" t="s">
        <v>1</v>
      </c>
      <c r="E20588" s="144" t="s">
        <v>192</v>
      </c>
      <c r="F20588" s="144">
        <v>2055</v>
      </c>
      <c r="G20588" s="147">
        <v>74.663218552006896</v>
      </c>
      <c r="H20588" s="147">
        <v>80.141355000000004</v>
      </c>
      <c r="I20588" s="147">
        <v>85.841160000000002</v>
      </c>
      <c r="J20588" s="147">
        <v>91.617316200000005</v>
      </c>
      <c r="K20588" s="147">
        <v>97.382858399999989</v>
      </c>
    </row>
    <row r="20589" spans="2:11" x14ac:dyDescent="0.2">
      <c r="B20589" s="21" t="str">
        <f t="shared" si="321"/>
        <v>TemagamiWind2060RCP6.0</v>
      </c>
      <c r="C20589" t="s">
        <v>455</v>
      </c>
      <c r="D20589" t="s">
        <v>1</v>
      </c>
      <c r="E20589" s="144" t="s">
        <v>192</v>
      </c>
      <c r="F20589" s="144">
        <v>2060</v>
      </c>
      <c r="G20589" s="147">
        <v>74.65871117373878</v>
      </c>
      <c r="H20589" s="147">
        <v>80.125173000000018</v>
      </c>
      <c r="I20589" s="147">
        <v>85.809840000000008</v>
      </c>
      <c r="J20589" s="147">
        <v>91.574494800000011</v>
      </c>
      <c r="K20589" s="147">
        <v>97.327317600000001</v>
      </c>
    </row>
    <row r="20590" spans="2:11" x14ac:dyDescent="0.2">
      <c r="B20590" s="21" t="str">
        <f t="shared" si="321"/>
        <v>TemagamiWind2065RCP6.0</v>
      </c>
      <c r="C20590" t="s">
        <v>455</v>
      </c>
      <c r="D20590" t="s">
        <v>1</v>
      </c>
      <c r="E20590" s="144" t="s">
        <v>192</v>
      </c>
      <c r="F20590" s="144">
        <v>2065</v>
      </c>
      <c r="G20590" s="147">
        <v>74.65420379547065</v>
      </c>
      <c r="H20590" s="147">
        <v>80.108991000000017</v>
      </c>
      <c r="I20590" s="147">
        <v>85.77852</v>
      </c>
      <c r="J20590" s="147">
        <v>91.531673400000003</v>
      </c>
      <c r="K20590" s="147">
        <v>97.271776799999998</v>
      </c>
    </row>
    <row r="20591" spans="2:11" x14ac:dyDescent="0.2">
      <c r="B20591" s="21" t="str">
        <f t="shared" si="321"/>
        <v>TemagamiWind2070RCP6.0</v>
      </c>
      <c r="C20591" t="s">
        <v>455</v>
      </c>
      <c r="D20591" t="s">
        <v>1</v>
      </c>
      <c r="E20591" s="144" t="s">
        <v>192</v>
      </c>
      <c r="F20591" s="144">
        <v>2070</v>
      </c>
      <c r="G20591" s="147">
        <v>74.649696417202534</v>
      </c>
      <c r="H20591" s="147">
        <v>80.092809000000017</v>
      </c>
      <c r="I20591" s="147">
        <v>85.747200000000007</v>
      </c>
      <c r="J20591" s="147">
        <v>91.488852000000009</v>
      </c>
      <c r="K20591" s="147">
        <v>97.216235999999995</v>
      </c>
    </row>
    <row r="20592" spans="2:11" x14ac:dyDescent="0.2">
      <c r="B20592" s="21" t="str">
        <f t="shared" si="321"/>
        <v>TemagamiWind2075RCP6.0</v>
      </c>
      <c r="C20592" t="s">
        <v>455</v>
      </c>
      <c r="D20592" t="s">
        <v>1</v>
      </c>
      <c r="E20592" s="144" t="s">
        <v>192</v>
      </c>
      <c r="F20592" s="144">
        <v>2075</v>
      </c>
      <c r="G20592" s="147">
        <v>74.841259993597689</v>
      </c>
      <c r="H20592" s="147">
        <v>80.325425250000023</v>
      </c>
      <c r="I20592" s="147">
        <v>86.027775000000005</v>
      </c>
      <c r="J20592" s="147">
        <v>91.810012500000013</v>
      </c>
      <c r="K20592" s="147">
        <v>97.580722499999993</v>
      </c>
    </row>
    <row r="20593" spans="2:11" x14ac:dyDescent="0.2">
      <c r="B20593" s="21" t="str">
        <f t="shared" si="321"/>
        <v>TemagamiWind2080RCP6.0</v>
      </c>
      <c r="C20593" t="s">
        <v>455</v>
      </c>
      <c r="D20593" t="s">
        <v>1</v>
      </c>
      <c r="E20593" s="144" t="s">
        <v>192</v>
      </c>
      <c r="F20593" s="144">
        <v>2080</v>
      </c>
      <c r="G20593" s="147">
        <v>75.032823569992843</v>
      </c>
      <c r="H20593" s="147">
        <v>80.558041500000016</v>
      </c>
      <c r="I20593" s="147">
        <v>86.308350000000004</v>
      </c>
      <c r="J20593" s="147">
        <v>92.131173000000018</v>
      </c>
      <c r="K20593" s="147">
        <v>97.945208999999991</v>
      </c>
    </row>
    <row r="20594" spans="2:11" x14ac:dyDescent="0.2">
      <c r="B20594" s="21" t="str">
        <f t="shared" si="321"/>
        <v>TemagamiWind2085RCP6.0</v>
      </c>
      <c r="C20594" t="s">
        <v>455</v>
      </c>
      <c r="D20594" t="s">
        <v>1</v>
      </c>
      <c r="E20594" s="144" t="s">
        <v>192</v>
      </c>
      <c r="F20594" s="144">
        <v>2085</v>
      </c>
      <c r="G20594" s="147">
        <v>75.224387146387997</v>
      </c>
      <c r="H20594" s="147">
        <v>80.790657750000008</v>
      </c>
      <c r="I20594" s="147">
        <v>86.588925000000003</v>
      </c>
      <c r="J20594" s="147">
        <v>92.452333500000009</v>
      </c>
      <c r="K20594" s="147">
        <v>98.309695499999989</v>
      </c>
    </row>
    <row r="20595" spans="2:11" x14ac:dyDescent="0.2">
      <c r="B20595" s="21" t="str">
        <f t="shared" si="321"/>
        <v>TemagamiWind2090RCP6.0</v>
      </c>
      <c r="C20595" t="s">
        <v>455</v>
      </c>
      <c r="D20595" t="s">
        <v>1</v>
      </c>
      <c r="E20595" s="144" t="s">
        <v>192</v>
      </c>
      <c r="F20595" s="144">
        <v>2090</v>
      </c>
      <c r="G20595" s="147">
        <v>75.666360626567666</v>
      </c>
      <c r="H20595" s="147">
        <v>81.344217000000015</v>
      </c>
      <c r="I20595" s="147">
        <v>87.278400000000005</v>
      </c>
      <c r="J20595" s="147">
        <v>93.254459000000011</v>
      </c>
      <c r="K20595" s="147">
        <v>99.229589999999988</v>
      </c>
    </row>
    <row r="20596" spans="2:11" x14ac:dyDescent="0.2">
      <c r="B20596" s="21" t="str">
        <f t="shared" si="321"/>
        <v>TemagamiWind2095RCP6.0</v>
      </c>
      <c r="C20596" t="s">
        <v>455</v>
      </c>
      <c r="D20596" t="s">
        <v>1</v>
      </c>
      <c r="E20596" s="144" t="s">
        <v>192</v>
      </c>
      <c r="F20596" s="144">
        <v>2095</v>
      </c>
      <c r="G20596" s="147">
        <v>75.916770530352196</v>
      </c>
      <c r="H20596" s="147">
        <v>81.665160000000014</v>
      </c>
      <c r="I20596" s="147">
        <v>87.687299999999993</v>
      </c>
      <c r="J20596" s="147">
        <v>93.735424000000009</v>
      </c>
      <c r="K20596" s="147">
        <v>99.784998000000002</v>
      </c>
    </row>
    <row r="20597" spans="2:11" x14ac:dyDescent="0.2">
      <c r="B20597" s="21" t="str">
        <f t="shared" si="321"/>
        <v>TemagamiWind2100RCP6.0</v>
      </c>
      <c r="C20597" t="s">
        <v>455</v>
      </c>
      <c r="D20597" t="s">
        <v>1</v>
      </c>
      <c r="E20597" s="144" t="s">
        <v>192</v>
      </c>
      <c r="F20597" s="144">
        <v>2100</v>
      </c>
      <c r="G20597" s="147">
        <v>76.167180434136711</v>
      </c>
      <c r="H20597" s="147">
        <v>81.986103000000014</v>
      </c>
      <c r="I20597" s="147">
        <v>88.096199999999996</v>
      </c>
      <c r="J20597" s="147">
        <v>94.216389000000007</v>
      </c>
      <c r="K20597" s="147">
        <v>100.340406</v>
      </c>
    </row>
    <row r="20598" spans="2:11" x14ac:dyDescent="0.2">
      <c r="B20598" s="21" t="str">
        <f t="shared" si="321"/>
        <v>TemagamiWind2023RCP8.5</v>
      </c>
      <c r="C20598" t="s">
        <v>455</v>
      </c>
      <c r="D20598" t="s">
        <v>1</v>
      </c>
      <c r="E20598" s="144" t="s">
        <v>191</v>
      </c>
      <c r="F20598" s="144">
        <v>2023</v>
      </c>
      <c r="G20598" s="147">
        <v>75.092921946901129</v>
      </c>
      <c r="H20598" s="147">
        <v>80.772453000000013</v>
      </c>
      <c r="I20598" s="147">
        <v>86.712900000000005</v>
      </c>
      <c r="J20598" s="147">
        <v>92.68040400000001</v>
      </c>
      <c r="K20598" s="147">
        <v>98.65434599999999</v>
      </c>
    </row>
    <row r="20599" spans="2:11" x14ac:dyDescent="0.2">
      <c r="B20599" s="21" t="str">
        <f t="shared" si="321"/>
        <v>TemagamiWind2025RCP8.5</v>
      </c>
      <c r="C20599" t="s">
        <v>455</v>
      </c>
      <c r="D20599" t="s">
        <v>1</v>
      </c>
      <c r="E20599" s="144" t="s">
        <v>191</v>
      </c>
      <c r="F20599" s="144">
        <v>2025</v>
      </c>
      <c r="G20599" s="147">
        <v>74.9526924007818</v>
      </c>
      <c r="H20599" s="147">
        <v>80.57287500000001</v>
      </c>
      <c r="I20599" s="147">
        <v>86.443200000000004</v>
      </c>
      <c r="J20599" s="147">
        <v>92.354589000000004</v>
      </c>
      <c r="K20599" s="147">
        <v>98.267543999999987</v>
      </c>
    </row>
    <row r="20600" spans="2:11" x14ac:dyDescent="0.2">
      <c r="B20600" s="21" t="str">
        <f t="shared" si="321"/>
        <v>TemagamiWind2030RCP8.5</v>
      </c>
      <c r="C20600" t="s">
        <v>455</v>
      </c>
      <c r="D20600" t="s">
        <v>1</v>
      </c>
      <c r="E20600" s="144" t="s">
        <v>191</v>
      </c>
      <c r="F20600" s="144">
        <v>2030</v>
      </c>
      <c r="G20600" s="147">
        <v>74.812462854662471</v>
      </c>
      <c r="H20600" s="147">
        <v>80.373297000000008</v>
      </c>
      <c r="I20600" s="147">
        <v>86.173500000000004</v>
      </c>
      <c r="J20600" s="147">
        <v>92.028774000000013</v>
      </c>
      <c r="K20600" s="147">
        <v>97.880741999999998</v>
      </c>
    </row>
    <row r="20601" spans="2:11" x14ac:dyDescent="0.2">
      <c r="B20601" s="21" t="str">
        <f t="shared" si="321"/>
        <v>TemagamiWind2035RCP8.5</v>
      </c>
      <c r="C20601" t="s">
        <v>455</v>
      </c>
      <c r="D20601" t="s">
        <v>1</v>
      </c>
      <c r="E20601" s="144" t="s">
        <v>191</v>
      </c>
      <c r="F20601" s="144">
        <v>2035</v>
      </c>
      <c r="G20601" s="147">
        <v>74.672233308543142</v>
      </c>
      <c r="H20601" s="147">
        <v>80.173719000000006</v>
      </c>
      <c r="I20601" s="147">
        <v>85.903800000000004</v>
      </c>
      <c r="J20601" s="147">
        <v>91.702959000000007</v>
      </c>
      <c r="K20601" s="147">
        <v>97.493939999999995</v>
      </c>
    </row>
    <row r="20602" spans="2:11" x14ac:dyDescent="0.2">
      <c r="B20602" s="21" t="str">
        <f t="shared" si="321"/>
        <v>TemagamiWind2040RCP8.5</v>
      </c>
      <c r="C20602" t="s">
        <v>455</v>
      </c>
      <c r="D20602" t="s">
        <v>1</v>
      </c>
      <c r="E20602" s="144" t="s">
        <v>191</v>
      </c>
      <c r="F20602" s="144">
        <v>2040</v>
      </c>
      <c r="G20602" s="147">
        <v>74.664721011429606</v>
      </c>
      <c r="H20602" s="147">
        <v>80.146749000000014</v>
      </c>
      <c r="I20602" s="147">
        <v>85.851600000000005</v>
      </c>
      <c r="J20602" s="147">
        <v>91.631590000000003</v>
      </c>
      <c r="K20602" s="147">
        <v>97.401371999999995</v>
      </c>
    </row>
    <row r="20603" spans="2:11" x14ac:dyDescent="0.2">
      <c r="B20603" s="21" t="str">
        <f t="shared" si="321"/>
        <v>TemagamiWind2045RCP8.5</v>
      </c>
      <c r="C20603" t="s">
        <v>455</v>
      </c>
      <c r="D20603" t="s">
        <v>1</v>
      </c>
      <c r="E20603" s="144" t="s">
        <v>191</v>
      </c>
      <c r="F20603" s="144">
        <v>2045</v>
      </c>
      <c r="G20603" s="147">
        <v>74.65720871431607</v>
      </c>
      <c r="H20603" s="147">
        <v>80.119779000000008</v>
      </c>
      <c r="I20603" s="147">
        <v>85.799400000000006</v>
      </c>
      <c r="J20603" s="147">
        <v>91.560221000000013</v>
      </c>
      <c r="K20603" s="147">
        <v>97.308803999999995</v>
      </c>
    </row>
    <row r="20604" spans="2:11" x14ac:dyDescent="0.2">
      <c r="B20604" s="21" t="str">
        <f t="shared" si="321"/>
        <v>TemagamiWind2050RCP8.5</v>
      </c>
      <c r="C20604" t="s">
        <v>455</v>
      </c>
      <c r="D20604" t="s">
        <v>1</v>
      </c>
      <c r="E20604" s="144" t="s">
        <v>191</v>
      </c>
      <c r="F20604" s="144">
        <v>2050</v>
      </c>
      <c r="G20604" s="147">
        <v>74.905114519062735</v>
      </c>
      <c r="H20604" s="147">
        <v>80.402964000000011</v>
      </c>
      <c r="I20604" s="147">
        <v>86.121300000000005</v>
      </c>
      <c r="J20604" s="147">
        <v>91.917066000000005</v>
      </c>
      <c r="K20604" s="147">
        <v>97.702217999999988</v>
      </c>
    </row>
    <row r="20605" spans="2:11" x14ac:dyDescent="0.2">
      <c r="B20605" s="21" t="str">
        <f t="shared" si="321"/>
        <v>TemagamiWind2055RCP8.5</v>
      </c>
      <c r="C20605" t="s">
        <v>455</v>
      </c>
      <c r="D20605" t="s">
        <v>1</v>
      </c>
      <c r="E20605" s="144" t="s">
        <v>191</v>
      </c>
      <c r="F20605" s="144">
        <v>2055</v>
      </c>
      <c r="G20605" s="147">
        <v>75.16053262092295</v>
      </c>
      <c r="H20605" s="147">
        <v>80.71311900000002</v>
      </c>
      <c r="I20605" s="147">
        <v>86.495400000000004</v>
      </c>
      <c r="J20605" s="147">
        <v>92.345280000000017</v>
      </c>
      <c r="K20605" s="147">
        <v>98.188199999999995</v>
      </c>
    </row>
    <row r="20606" spans="2:11" x14ac:dyDescent="0.2">
      <c r="B20606" s="21" t="str">
        <f t="shared" si="321"/>
        <v>TemagamiWind2060RCP8.5</v>
      </c>
      <c r="C20606" t="s">
        <v>455</v>
      </c>
      <c r="D20606" t="s">
        <v>1</v>
      </c>
      <c r="E20606" s="144" t="s">
        <v>191</v>
      </c>
      <c r="F20606" s="144">
        <v>2060</v>
      </c>
      <c r="G20606" s="147">
        <v>75.666360626567666</v>
      </c>
      <c r="H20606" s="147">
        <v>81.344217000000015</v>
      </c>
      <c r="I20606" s="147">
        <v>87.278400000000005</v>
      </c>
      <c r="J20606" s="147">
        <v>93.254459000000011</v>
      </c>
      <c r="K20606" s="147">
        <v>99.229589999999988</v>
      </c>
    </row>
    <row r="20607" spans="2:11" x14ac:dyDescent="0.2">
      <c r="B20607" s="21" t="str">
        <f t="shared" si="321"/>
        <v>TemagamiWind2065RCP8.5</v>
      </c>
      <c r="C20607" t="s">
        <v>455</v>
      </c>
      <c r="D20607" t="s">
        <v>1</v>
      </c>
      <c r="E20607" s="144" t="s">
        <v>191</v>
      </c>
      <c r="F20607" s="144">
        <v>2065</v>
      </c>
      <c r="G20607" s="147">
        <v>75.916770530352196</v>
      </c>
      <c r="H20607" s="147">
        <v>81.665160000000014</v>
      </c>
      <c r="I20607" s="147">
        <v>87.687299999999993</v>
      </c>
      <c r="J20607" s="147">
        <v>93.735424000000009</v>
      </c>
      <c r="K20607" s="147">
        <v>99.784998000000002</v>
      </c>
    </row>
    <row r="20608" spans="2:11" x14ac:dyDescent="0.2">
      <c r="B20608" s="21" t="str">
        <f t="shared" si="321"/>
        <v>TemagamiWind2070RCP8.5</v>
      </c>
      <c r="C20608" t="s">
        <v>455</v>
      </c>
      <c r="D20608" t="s">
        <v>1</v>
      </c>
      <c r="E20608" s="144" t="s">
        <v>191</v>
      </c>
      <c r="F20608" s="144">
        <v>2070</v>
      </c>
      <c r="G20608" s="147">
        <v>76.30740998025604</v>
      </c>
      <c r="H20608" s="147">
        <v>82.14252900000001</v>
      </c>
      <c r="I20608" s="147">
        <v>88.273099999999999</v>
      </c>
      <c r="J20608" s="147">
        <v>94.414980999999997</v>
      </c>
      <c r="K20608" s="147">
        <v>100.555296</v>
      </c>
    </row>
    <row r="20609" spans="2:11" x14ac:dyDescent="0.2">
      <c r="B20609" s="21" t="str">
        <f t="shared" si="321"/>
        <v>TemagamiWind2075RCP8.5</v>
      </c>
      <c r="C20609" t="s">
        <v>455</v>
      </c>
      <c r="D20609" t="s">
        <v>1</v>
      </c>
      <c r="E20609" s="144" t="s">
        <v>191</v>
      </c>
      <c r="F20609" s="144">
        <v>2075</v>
      </c>
      <c r="G20609" s="147">
        <v>76.447639526375369</v>
      </c>
      <c r="H20609" s="147">
        <v>82.298955000000007</v>
      </c>
      <c r="I20609" s="147">
        <v>88.449999999999989</v>
      </c>
      <c r="J20609" s="147">
        <v>94.613573000000002</v>
      </c>
      <c r="K20609" s="147">
        <v>100.770186</v>
      </c>
    </row>
    <row r="20610" spans="2:11" x14ac:dyDescent="0.2">
      <c r="B20610" s="21" t="str">
        <f t="shared" si="321"/>
        <v>TemagamiWind2080RCP8.5</v>
      </c>
      <c r="C20610" t="s">
        <v>455</v>
      </c>
      <c r="D20610" t="s">
        <v>1</v>
      </c>
      <c r="E20610" s="144" t="s">
        <v>191</v>
      </c>
      <c r="F20610" s="144">
        <v>2080</v>
      </c>
      <c r="G20610" s="147">
        <v>76.587869072494698</v>
      </c>
      <c r="H20610" s="147">
        <v>82.455381000000003</v>
      </c>
      <c r="I20610" s="147">
        <v>88.626899999999992</v>
      </c>
      <c r="J20610" s="147">
        <v>94.812164999999993</v>
      </c>
      <c r="K20610" s="147">
        <v>100.98507599999999</v>
      </c>
    </row>
    <row r="20611" spans="2:11" x14ac:dyDescent="0.2">
      <c r="B20611" s="21" t="str">
        <f t="shared" si="321"/>
        <v>TemagamiWind2085RCP8.5</v>
      </c>
      <c r="C20611" t="s">
        <v>455</v>
      </c>
      <c r="D20611" t="s">
        <v>1</v>
      </c>
      <c r="E20611" s="144" t="s">
        <v>191</v>
      </c>
      <c r="F20611" s="144">
        <v>2085</v>
      </c>
      <c r="G20611" s="147">
        <v>76.550307586927019</v>
      </c>
      <c r="H20611" s="147">
        <v>82.398744000000008</v>
      </c>
      <c r="I20611" s="147">
        <v>88.539899999999989</v>
      </c>
      <c r="J20611" s="147">
        <v>94.700457</v>
      </c>
      <c r="K20611" s="147">
        <v>100.85118299999999</v>
      </c>
    </row>
    <row r="20612" spans="2:11" x14ac:dyDescent="0.2">
      <c r="B20612" s="21" t="str">
        <f t="shared" si="321"/>
        <v>TemagamiWind2090RCP8.5</v>
      </c>
      <c r="C20612" t="s">
        <v>455</v>
      </c>
      <c r="D20612" t="s">
        <v>1</v>
      </c>
      <c r="E20612" s="144" t="s">
        <v>191</v>
      </c>
      <c r="F20612" s="144">
        <v>2090</v>
      </c>
      <c r="G20612" s="147">
        <v>76.51274610135934</v>
      </c>
      <c r="H20612" s="147">
        <v>82.342107000000013</v>
      </c>
      <c r="I20612" s="147">
        <v>88.4529</v>
      </c>
      <c r="J20612" s="147">
        <v>94.588749000000007</v>
      </c>
      <c r="K20612" s="147">
        <v>100.71729000000001</v>
      </c>
    </row>
    <row r="20613" spans="2:11" x14ac:dyDescent="0.2">
      <c r="B20613" s="21" t="str">
        <f t="shared" si="321"/>
        <v>TemagamiWind2095RCP8.5</v>
      </c>
      <c r="C20613" t="s">
        <v>455</v>
      </c>
      <c r="D20613" t="s">
        <v>1</v>
      </c>
      <c r="E20613" s="144" t="s">
        <v>191</v>
      </c>
      <c r="F20613" s="144">
        <v>2095</v>
      </c>
      <c r="G20613" s="147">
        <v>76.51274610135934</v>
      </c>
      <c r="H20613" s="147">
        <v>82.342107000000013</v>
      </c>
      <c r="I20613" s="147">
        <v>88.4529</v>
      </c>
      <c r="J20613" s="147">
        <v>94.588749000000007</v>
      </c>
      <c r="K20613" s="147">
        <v>100.71729000000001</v>
      </c>
    </row>
    <row r="20614" spans="2:11" x14ac:dyDescent="0.2">
      <c r="B20614" s="21" t="str">
        <f t="shared" si="321"/>
        <v>TemagamiWind2100RCP8.5</v>
      </c>
      <c r="C20614" t="s">
        <v>455</v>
      </c>
      <c r="D20614" t="s">
        <v>1</v>
      </c>
      <c r="E20614" s="144" t="s">
        <v>191</v>
      </c>
      <c r="F20614" s="144">
        <v>2100</v>
      </c>
      <c r="G20614" s="147">
        <v>76.51274610135934</v>
      </c>
      <c r="H20614" s="147">
        <v>82.342107000000013</v>
      </c>
      <c r="I20614" s="147">
        <v>88.4529</v>
      </c>
      <c r="J20614" s="147">
        <v>94.588749000000007</v>
      </c>
      <c r="K20614" s="147">
        <v>100.71729000000001</v>
      </c>
    </row>
    <row r="20615" spans="2:11" x14ac:dyDescent="0.2">
      <c r="B20615" s="21" t="str">
        <f t="shared" si="321"/>
        <v>ThamesfordIce Accretion2023RCP4.5</v>
      </c>
      <c r="C20615" t="s">
        <v>456</v>
      </c>
      <c r="D20615" t="s">
        <v>486</v>
      </c>
      <c r="E20615" s="144" t="s">
        <v>193</v>
      </c>
      <c r="F20615" s="144">
        <v>2023</v>
      </c>
      <c r="G20615" s="147">
        <v>20.54137734037279</v>
      </c>
      <c r="H20615" s="147">
        <v>24.626099999999997</v>
      </c>
      <c r="I20615" s="147">
        <v>29.759999999999998</v>
      </c>
      <c r="J20615" s="147">
        <v>33.696599999999997</v>
      </c>
      <c r="K20615" s="147">
        <v>37.610999999999997</v>
      </c>
    </row>
    <row r="20616" spans="2:11" x14ac:dyDescent="0.2">
      <c r="B20616" s="21" t="str">
        <f t="shared" si="321"/>
        <v>ThamesfordIce Accretion2025RCP4.5</v>
      </c>
      <c r="C20616" t="s">
        <v>456</v>
      </c>
      <c r="D20616" t="s">
        <v>486</v>
      </c>
      <c r="E20616" s="144" t="s">
        <v>193</v>
      </c>
      <c r="F20616" s="144">
        <v>2025</v>
      </c>
      <c r="G20616" s="147">
        <v>20.562252723848779</v>
      </c>
      <c r="H20616" s="147">
        <v>24.667599999999997</v>
      </c>
      <c r="I20616" s="147">
        <v>29.834999999999997</v>
      </c>
      <c r="J20616" s="147">
        <v>33.792649999999995</v>
      </c>
      <c r="K20616" s="147">
        <v>37.730699999999999</v>
      </c>
    </row>
    <row r="20617" spans="2:11" x14ac:dyDescent="0.2">
      <c r="B20617" s="21" t="str">
        <f t="shared" si="321"/>
        <v>ThamesfordIce Accretion2030RCP4.5</v>
      </c>
      <c r="C20617" t="s">
        <v>456</v>
      </c>
      <c r="D20617" t="s">
        <v>486</v>
      </c>
      <c r="E20617" s="144" t="s">
        <v>193</v>
      </c>
      <c r="F20617" s="144">
        <v>2030</v>
      </c>
      <c r="G20617" s="147">
        <v>20.583128107324768</v>
      </c>
      <c r="H20617" s="147">
        <v>24.709099999999999</v>
      </c>
      <c r="I20617" s="147">
        <v>29.909999999999997</v>
      </c>
      <c r="J20617" s="147">
        <v>33.888699999999993</v>
      </c>
      <c r="K20617" s="147">
        <v>37.8504</v>
      </c>
    </row>
    <row r="20618" spans="2:11" x14ac:dyDescent="0.2">
      <c r="B20618" s="21" t="str">
        <f t="shared" si="321"/>
        <v>ThamesfordIce Accretion2035RCP4.5</v>
      </c>
      <c r="C20618" t="s">
        <v>456</v>
      </c>
      <c r="D20618" t="s">
        <v>486</v>
      </c>
      <c r="E20618" s="144" t="s">
        <v>193</v>
      </c>
      <c r="F20618" s="144">
        <v>2035</v>
      </c>
      <c r="G20618" s="147">
        <v>20.604003490800757</v>
      </c>
      <c r="H20618" s="147">
        <v>24.750599999999999</v>
      </c>
      <c r="I20618" s="147">
        <v>29.984999999999999</v>
      </c>
      <c r="J20618" s="147">
        <v>33.984749999999991</v>
      </c>
      <c r="K20618" s="147">
        <v>37.970100000000002</v>
      </c>
    </row>
    <row r="20619" spans="2:11" x14ac:dyDescent="0.2">
      <c r="B20619" s="21" t="str">
        <f t="shared" si="321"/>
        <v>ThamesfordIce Accretion2040RCP4.5</v>
      </c>
      <c r="C20619" t="s">
        <v>456</v>
      </c>
      <c r="D20619" t="s">
        <v>486</v>
      </c>
      <c r="E20619" s="144" t="s">
        <v>193</v>
      </c>
      <c r="F20619" s="144">
        <v>2040</v>
      </c>
      <c r="G20619" s="147">
        <v>20.624878874276746</v>
      </c>
      <c r="H20619" s="147">
        <v>24.792099999999998</v>
      </c>
      <c r="I20619" s="147">
        <v>30.06</v>
      </c>
      <c r="J20619" s="147">
        <v>34.080799999999996</v>
      </c>
      <c r="K20619" s="147">
        <v>38.089799999999997</v>
      </c>
    </row>
    <row r="20620" spans="2:11" x14ac:dyDescent="0.2">
      <c r="B20620" s="21" t="str">
        <f t="shared" ref="B20620:B20683" si="322">C20620&amp;D20620&amp;F20620&amp;E20620</f>
        <v>ThamesfordIce Accretion2045RCP4.5</v>
      </c>
      <c r="C20620" t="s">
        <v>456</v>
      </c>
      <c r="D20620" t="s">
        <v>486</v>
      </c>
      <c r="E20620" s="144" t="s">
        <v>193</v>
      </c>
      <c r="F20620" s="144">
        <v>2045</v>
      </c>
      <c r="G20620" s="147">
        <v>20.645754257752735</v>
      </c>
      <c r="H20620" s="147">
        <v>24.833600000000001</v>
      </c>
      <c r="I20620" s="147">
        <v>30.134999999999998</v>
      </c>
      <c r="J20620" s="147">
        <v>34.176849999999995</v>
      </c>
      <c r="K20620" s="147">
        <v>38.209499999999998</v>
      </c>
    </row>
    <row r="20621" spans="2:11" x14ac:dyDescent="0.2">
      <c r="B20621" s="21" t="str">
        <f t="shared" si="322"/>
        <v>ThamesfordIce Accretion2050RCP4.5</v>
      </c>
      <c r="C20621" t="s">
        <v>456</v>
      </c>
      <c r="D20621" t="s">
        <v>486</v>
      </c>
      <c r="E20621" s="144" t="s">
        <v>193</v>
      </c>
      <c r="F20621" s="144">
        <v>2050</v>
      </c>
      <c r="G20621" s="147">
        <v>20.583128107324768</v>
      </c>
      <c r="H20621" s="147">
        <v>24.815339999999999</v>
      </c>
      <c r="I20621" s="147">
        <v>30.173999999999996</v>
      </c>
      <c r="J20621" s="147">
        <v>34.252559999999995</v>
      </c>
      <c r="K20621" s="147">
        <v>38.3292</v>
      </c>
    </row>
    <row r="20622" spans="2:11" x14ac:dyDescent="0.2">
      <c r="B20622" s="21" t="str">
        <f t="shared" si="322"/>
        <v>ThamesfordIce Accretion2055RCP4.5</v>
      </c>
      <c r="C20622" t="s">
        <v>456</v>
      </c>
      <c r="D20622" t="s">
        <v>486</v>
      </c>
      <c r="E20622" s="144" t="s">
        <v>193</v>
      </c>
      <c r="F20622" s="144">
        <v>2055</v>
      </c>
      <c r="G20622" s="147">
        <v>20.499626573420816</v>
      </c>
      <c r="H20622" s="147">
        <v>24.755579999999998</v>
      </c>
      <c r="I20622" s="147">
        <v>30.137999999999998</v>
      </c>
      <c r="J20622" s="147">
        <v>34.232219999999998</v>
      </c>
      <c r="K20622" s="147">
        <v>38.3292</v>
      </c>
    </row>
    <row r="20623" spans="2:11" x14ac:dyDescent="0.2">
      <c r="B20623" s="21" t="str">
        <f t="shared" si="322"/>
        <v>ThamesfordIce Accretion2060RCP4.5</v>
      </c>
      <c r="C20623" t="s">
        <v>456</v>
      </c>
      <c r="D20623" t="s">
        <v>486</v>
      </c>
      <c r="E20623" s="144" t="s">
        <v>193</v>
      </c>
      <c r="F20623" s="144">
        <v>2060</v>
      </c>
      <c r="G20623" s="147">
        <v>20.41612503951686</v>
      </c>
      <c r="H20623" s="147">
        <v>24.695820000000001</v>
      </c>
      <c r="I20623" s="147">
        <v>30.101999999999997</v>
      </c>
      <c r="J20623" s="147">
        <v>34.211879999999994</v>
      </c>
      <c r="K20623" s="147">
        <v>38.3292</v>
      </c>
    </row>
    <row r="20624" spans="2:11" x14ac:dyDescent="0.2">
      <c r="B20624" s="21" t="str">
        <f t="shared" si="322"/>
        <v>ThamesfordIce Accretion2065RCP4.5</v>
      </c>
      <c r="C20624" t="s">
        <v>456</v>
      </c>
      <c r="D20624" t="s">
        <v>486</v>
      </c>
      <c r="E20624" s="144" t="s">
        <v>193</v>
      </c>
      <c r="F20624" s="144">
        <v>2065</v>
      </c>
      <c r="G20624" s="147">
        <v>20.332623505612908</v>
      </c>
      <c r="H20624" s="147">
        <v>24.636060000000001</v>
      </c>
      <c r="I20624" s="147">
        <v>30.065999999999999</v>
      </c>
      <c r="J20624" s="147">
        <v>34.191539999999996</v>
      </c>
      <c r="K20624" s="147">
        <v>38.3292</v>
      </c>
    </row>
    <row r="20625" spans="2:11" x14ac:dyDescent="0.2">
      <c r="B20625" s="21" t="str">
        <f t="shared" si="322"/>
        <v>ThamesfordIce Accretion2070RCP4.5</v>
      </c>
      <c r="C20625" t="s">
        <v>456</v>
      </c>
      <c r="D20625" t="s">
        <v>486</v>
      </c>
      <c r="E20625" s="144" t="s">
        <v>193</v>
      </c>
      <c r="F20625" s="144">
        <v>2070</v>
      </c>
      <c r="G20625" s="147">
        <v>20.249121971708952</v>
      </c>
      <c r="H20625" s="147">
        <v>24.5763</v>
      </c>
      <c r="I20625" s="147">
        <v>30.029999999999998</v>
      </c>
      <c r="J20625" s="147">
        <v>34.171199999999999</v>
      </c>
      <c r="K20625" s="147">
        <v>38.3292</v>
      </c>
    </row>
    <row r="20626" spans="2:11" x14ac:dyDescent="0.2">
      <c r="B20626" s="21" t="str">
        <f t="shared" si="322"/>
        <v>ThamesfordIce Accretion2075RCP4.5</v>
      </c>
      <c r="C20626" t="s">
        <v>456</v>
      </c>
      <c r="D20626" t="s">
        <v>486</v>
      </c>
      <c r="E20626" s="144" t="s">
        <v>193</v>
      </c>
      <c r="F20626" s="144">
        <v>2075</v>
      </c>
      <c r="G20626" s="147">
        <v>20.210850435336305</v>
      </c>
      <c r="H20626" s="147">
        <v>24.559699999999999</v>
      </c>
      <c r="I20626" s="147">
        <v>30.044999999999998</v>
      </c>
      <c r="J20626" s="147">
        <v>34.205100000000002</v>
      </c>
      <c r="K20626" s="147">
        <v>38.385899999999999</v>
      </c>
    </row>
    <row r="20627" spans="2:11" x14ac:dyDescent="0.2">
      <c r="B20627" s="21" t="str">
        <f t="shared" si="322"/>
        <v>ThamesfordIce Accretion2080RCP4.5</v>
      </c>
      <c r="C20627" t="s">
        <v>456</v>
      </c>
      <c r="D20627" t="s">
        <v>486</v>
      </c>
      <c r="E20627" s="144" t="s">
        <v>193</v>
      </c>
      <c r="F20627" s="144">
        <v>2080</v>
      </c>
      <c r="G20627" s="147">
        <v>20.172578898963661</v>
      </c>
      <c r="H20627" s="147">
        <v>24.543099999999999</v>
      </c>
      <c r="I20627" s="147">
        <v>30.06</v>
      </c>
      <c r="J20627" s="147">
        <v>34.238999999999997</v>
      </c>
      <c r="K20627" s="147">
        <v>38.442599999999999</v>
      </c>
    </row>
    <row r="20628" spans="2:11" x14ac:dyDescent="0.2">
      <c r="B20628" s="21" t="str">
        <f t="shared" si="322"/>
        <v>ThamesfordIce Accretion2085RCP4.5</v>
      </c>
      <c r="C20628" t="s">
        <v>456</v>
      </c>
      <c r="D20628" t="s">
        <v>486</v>
      </c>
      <c r="E20628" s="144" t="s">
        <v>193</v>
      </c>
      <c r="F20628" s="144">
        <v>2085</v>
      </c>
      <c r="G20628" s="147">
        <v>20.134307362591016</v>
      </c>
      <c r="H20628" s="147">
        <v>24.526499999999999</v>
      </c>
      <c r="I20628" s="147">
        <v>30.074999999999999</v>
      </c>
      <c r="J20628" s="147">
        <v>34.2729</v>
      </c>
      <c r="K20628" s="147">
        <v>38.499299999999998</v>
      </c>
    </row>
    <row r="20629" spans="2:11" x14ac:dyDescent="0.2">
      <c r="B20629" s="21" t="str">
        <f t="shared" si="322"/>
        <v>ThamesfordIce Accretion2090RCP4.5</v>
      </c>
      <c r="C20629" t="s">
        <v>456</v>
      </c>
      <c r="D20629" t="s">
        <v>486</v>
      </c>
      <c r="E20629" s="144" t="s">
        <v>193</v>
      </c>
      <c r="F20629" s="144">
        <v>2090</v>
      </c>
      <c r="G20629" s="147">
        <v>20.096035826218369</v>
      </c>
      <c r="H20629" s="147">
        <v>24.509899999999998</v>
      </c>
      <c r="I20629" s="147">
        <v>30.09</v>
      </c>
      <c r="J20629" s="147">
        <v>34.306800000000003</v>
      </c>
      <c r="K20629" s="147">
        <v>38.555999999999997</v>
      </c>
    </row>
    <row r="20630" spans="2:11" x14ac:dyDescent="0.2">
      <c r="B20630" s="21" t="str">
        <f t="shared" si="322"/>
        <v>ThamesfordIce Accretion2095RCP4.5</v>
      </c>
      <c r="C20630" t="s">
        <v>456</v>
      </c>
      <c r="D20630" t="s">
        <v>486</v>
      </c>
      <c r="E20630" s="144" t="s">
        <v>193</v>
      </c>
      <c r="F20630" s="144">
        <v>2095</v>
      </c>
      <c r="G20630" s="147">
        <v>20.057764289845721</v>
      </c>
      <c r="H20630" s="147">
        <v>24.493299999999998</v>
      </c>
      <c r="I20630" s="147">
        <v>30.105</v>
      </c>
      <c r="J20630" s="147">
        <v>34.340699999999998</v>
      </c>
      <c r="K20630" s="147">
        <v>38.612699999999997</v>
      </c>
    </row>
    <row r="20631" spans="2:11" x14ac:dyDescent="0.2">
      <c r="B20631" s="21" t="str">
        <f t="shared" si="322"/>
        <v>ThamesfordIce Accretion2100RCP4.5</v>
      </c>
      <c r="C20631" t="s">
        <v>456</v>
      </c>
      <c r="D20631" t="s">
        <v>486</v>
      </c>
      <c r="E20631" s="144" t="s">
        <v>193</v>
      </c>
      <c r="F20631" s="144">
        <v>2100</v>
      </c>
      <c r="G20631" s="147">
        <v>20.019492753473077</v>
      </c>
      <c r="H20631" s="147">
        <v>24.476699999999997</v>
      </c>
      <c r="I20631" s="147">
        <v>30.12</v>
      </c>
      <c r="J20631" s="147">
        <v>34.374600000000001</v>
      </c>
      <c r="K20631" s="147">
        <v>38.669399999999996</v>
      </c>
    </row>
    <row r="20632" spans="2:11" x14ac:dyDescent="0.2">
      <c r="B20632" s="21" t="str">
        <f t="shared" si="322"/>
        <v>ThamesfordIce Accretion2023RCP6.0</v>
      </c>
      <c r="C20632" t="s">
        <v>456</v>
      </c>
      <c r="D20632" t="s">
        <v>486</v>
      </c>
      <c r="E20632" s="144" t="s">
        <v>192</v>
      </c>
      <c r="F20632" s="144">
        <v>2023</v>
      </c>
      <c r="G20632" s="147">
        <v>20.54137734037279</v>
      </c>
      <c r="H20632" s="147">
        <v>24.626099999999997</v>
      </c>
      <c r="I20632" s="147">
        <v>29.759999999999998</v>
      </c>
      <c r="J20632" s="147">
        <v>33.696599999999997</v>
      </c>
      <c r="K20632" s="147">
        <v>37.610999999999997</v>
      </c>
    </row>
    <row r="20633" spans="2:11" x14ac:dyDescent="0.2">
      <c r="B20633" s="21" t="str">
        <f t="shared" si="322"/>
        <v>ThamesfordIce Accretion2025RCP6.0</v>
      </c>
      <c r="C20633" t="s">
        <v>456</v>
      </c>
      <c r="D20633" t="s">
        <v>486</v>
      </c>
      <c r="E20633" s="144" t="s">
        <v>192</v>
      </c>
      <c r="F20633" s="144">
        <v>2025</v>
      </c>
      <c r="G20633" s="147">
        <v>20.562252723848779</v>
      </c>
      <c r="H20633" s="147">
        <v>24.667599999999997</v>
      </c>
      <c r="I20633" s="147">
        <v>29.834999999999997</v>
      </c>
      <c r="J20633" s="147">
        <v>33.792649999999995</v>
      </c>
      <c r="K20633" s="147">
        <v>37.730699999999999</v>
      </c>
    </row>
    <row r="20634" spans="2:11" x14ac:dyDescent="0.2">
      <c r="B20634" s="21" t="str">
        <f t="shared" si="322"/>
        <v>ThamesfordIce Accretion2030RCP6.0</v>
      </c>
      <c r="C20634" t="s">
        <v>456</v>
      </c>
      <c r="D20634" t="s">
        <v>486</v>
      </c>
      <c r="E20634" s="144" t="s">
        <v>192</v>
      </c>
      <c r="F20634" s="144">
        <v>2030</v>
      </c>
      <c r="G20634" s="147">
        <v>20.583128107324768</v>
      </c>
      <c r="H20634" s="147">
        <v>24.709099999999999</v>
      </c>
      <c r="I20634" s="147">
        <v>29.909999999999997</v>
      </c>
      <c r="J20634" s="147">
        <v>33.888699999999993</v>
      </c>
      <c r="K20634" s="147">
        <v>37.8504</v>
      </c>
    </row>
    <row r="20635" spans="2:11" x14ac:dyDescent="0.2">
      <c r="B20635" s="21" t="str">
        <f t="shared" si="322"/>
        <v>ThamesfordIce Accretion2035RCP6.0</v>
      </c>
      <c r="C20635" t="s">
        <v>456</v>
      </c>
      <c r="D20635" t="s">
        <v>486</v>
      </c>
      <c r="E20635" s="144" t="s">
        <v>192</v>
      </c>
      <c r="F20635" s="144">
        <v>2035</v>
      </c>
      <c r="G20635" s="147">
        <v>20.604003490800757</v>
      </c>
      <c r="H20635" s="147">
        <v>24.750599999999999</v>
      </c>
      <c r="I20635" s="147">
        <v>29.984999999999999</v>
      </c>
      <c r="J20635" s="147">
        <v>33.984749999999991</v>
      </c>
      <c r="K20635" s="147">
        <v>37.970100000000002</v>
      </c>
    </row>
    <row r="20636" spans="2:11" x14ac:dyDescent="0.2">
      <c r="B20636" s="21" t="str">
        <f t="shared" si="322"/>
        <v>ThamesfordIce Accretion2040RCP6.0</v>
      </c>
      <c r="C20636" t="s">
        <v>456</v>
      </c>
      <c r="D20636" t="s">
        <v>486</v>
      </c>
      <c r="E20636" s="144" t="s">
        <v>192</v>
      </c>
      <c r="F20636" s="144">
        <v>2040</v>
      </c>
      <c r="G20636" s="147">
        <v>20.624878874276746</v>
      </c>
      <c r="H20636" s="147">
        <v>24.792099999999998</v>
      </c>
      <c r="I20636" s="147">
        <v>30.06</v>
      </c>
      <c r="J20636" s="147">
        <v>34.080799999999996</v>
      </c>
      <c r="K20636" s="147">
        <v>38.089799999999997</v>
      </c>
    </row>
    <row r="20637" spans="2:11" x14ac:dyDescent="0.2">
      <c r="B20637" s="21" t="str">
        <f t="shared" si="322"/>
        <v>ThamesfordIce Accretion2045RCP6.0</v>
      </c>
      <c r="C20637" t="s">
        <v>456</v>
      </c>
      <c r="D20637" t="s">
        <v>486</v>
      </c>
      <c r="E20637" s="144" t="s">
        <v>192</v>
      </c>
      <c r="F20637" s="144">
        <v>2045</v>
      </c>
      <c r="G20637" s="147">
        <v>20.645754257752735</v>
      </c>
      <c r="H20637" s="147">
        <v>24.833600000000001</v>
      </c>
      <c r="I20637" s="147">
        <v>30.134999999999998</v>
      </c>
      <c r="J20637" s="147">
        <v>34.176849999999995</v>
      </c>
      <c r="K20637" s="147">
        <v>38.209499999999998</v>
      </c>
    </row>
    <row r="20638" spans="2:11" x14ac:dyDescent="0.2">
      <c r="B20638" s="21" t="str">
        <f t="shared" si="322"/>
        <v>ThamesfordIce Accretion2050RCP6.0</v>
      </c>
      <c r="C20638" t="s">
        <v>456</v>
      </c>
      <c r="D20638" t="s">
        <v>486</v>
      </c>
      <c r="E20638" s="144" t="s">
        <v>192</v>
      </c>
      <c r="F20638" s="144">
        <v>2050</v>
      </c>
      <c r="G20638" s="147">
        <v>20.583128107324768</v>
      </c>
      <c r="H20638" s="147">
        <v>24.815339999999999</v>
      </c>
      <c r="I20638" s="147">
        <v>30.173999999999996</v>
      </c>
      <c r="J20638" s="147">
        <v>34.252559999999995</v>
      </c>
      <c r="K20638" s="147">
        <v>38.3292</v>
      </c>
    </row>
    <row r="20639" spans="2:11" x14ac:dyDescent="0.2">
      <c r="B20639" s="21" t="str">
        <f t="shared" si="322"/>
        <v>ThamesfordIce Accretion2055RCP6.0</v>
      </c>
      <c r="C20639" t="s">
        <v>456</v>
      </c>
      <c r="D20639" t="s">
        <v>486</v>
      </c>
      <c r="E20639" s="144" t="s">
        <v>192</v>
      </c>
      <c r="F20639" s="144">
        <v>2055</v>
      </c>
      <c r="G20639" s="147">
        <v>20.499626573420816</v>
      </c>
      <c r="H20639" s="147">
        <v>24.755579999999998</v>
      </c>
      <c r="I20639" s="147">
        <v>30.137999999999998</v>
      </c>
      <c r="J20639" s="147">
        <v>34.232219999999998</v>
      </c>
      <c r="K20639" s="147">
        <v>38.3292</v>
      </c>
    </row>
    <row r="20640" spans="2:11" x14ac:dyDescent="0.2">
      <c r="B20640" s="21" t="str">
        <f t="shared" si="322"/>
        <v>ThamesfordIce Accretion2060RCP6.0</v>
      </c>
      <c r="C20640" t="s">
        <v>456</v>
      </c>
      <c r="D20640" t="s">
        <v>486</v>
      </c>
      <c r="E20640" s="144" t="s">
        <v>192</v>
      </c>
      <c r="F20640" s="144">
        <v>2060</v>
      </c>
      <c r="G20640" s="147">
        <v>20.41612503951686</v>
      </c>
      <c r="H20640" s="147">
        <v>24.695820000000001</v>
      </c>
      <c r="I20640" s="147">
        <v>30.101999999999997</v>
      </c>
      <c r="J20640" s="147">
        <v>34.211879999999994</v>
      </c>
      <c r="K20640" s="147">
        <v>38.3292</v>
      </c>
    </row>
    <row r="20641" spans="2:11" x14ac:dyDescent="0.2">
      <c r="B20641" s="21" t="str">
        <f t="shared" si="322"/>
        <v>ThamesfordIce Accretion2065RCP6.0</v>
      </c>
      <c r="C20641" t="s">
        <v>456</v>
      </c>
      <c r="D20641" t="s">
        <v>486</v>
      </c>
      <c r="E20641" s="144" t="s">
        <v>192</v>
      </c>
      <c r="F20641" s="144">
        <v>2065</v>
      </c>
      <c r="G20641" s="147">
        <v>20.332623505612908</v>
      </c>
      <c r="H20641" s="147">
        <v>24.636060000000001</v>
      </c>
      <c r="I20641" s="147">
        <v>30.065999999999999</v>
      </c>
      <c r="J20641" s="147">
        <v>34.191539999999996</v>
      </c>
      <c r="K20641" s="147">
        <v>38.3292</v>
      </c>
    </row>
    <row r="20642" spans="2:11" x14ac:dyDescent="0.2">
      <c r="B20642" s="21" t="str">
        <f t="shared" si="322"/>
        <v>ThamesfordIce Accretion2070RCP6.0</v>
      </c>
      <c r="C20642" t="s">
        <v>456</v>
      </c>
      <c r="D20642" t="s">
        <v>486</v>
      </c>
      <c r="E20642" s="144" t="s">
        <v>192</v>
      </c>
      <c r="F20642" s="144">
        <v>2070</v>
      </c>
      <c r="G20642" s="147">
        <v>20.249121971708952</v>
      </c>
      <c r="H20642" s="147">
        <v>24.5763</v>
      </c>
      <c r="I20642" s="147">
        <v>30.029999999999998</v>
      </c>
      <c r="J20642" s="147">
        <v>34.171199999999999</v>
      </c>
      <c r="K20642" s="147">
        <v>38.3292</v>
      </c>
    </row>
    <row r="20643" spans="2:11" x14ac:dyDescent="0.2">
      <c r="B20643" s="21" t="str">
        <f t="shared" si="322"/>
        <v>ThamesfordIce Accretion2075RCP6.0</v>
      </c>
      <c r="C20643" t="s">
        <v>456</v>
      </c>
      <c r="D20643" t="s">
        <v>486</v>
      </c>
      <c r="E20643" s="144" t="s">
        <v>192</v>
      </c>
      <c r="F20643" s="144">
        <v>2075</v>
      </c>
      <c r="G20643" s="147">
        <v>20.191714667149984</v>
      </c>
      <c r="H20643" s="147">
        <v>24.551400000000001</v>
      </c>
      <c r="I20643" s="147">
        <v>30.052499999999998</v>
      </c>
      <c r="J20643" s="147">
        <v>34.222049999999996</v>
      </c>
      <c r="K20643" s="147">
        <v>38.414249999999996</v>
      </c>
    </row>
    <row r="20644" spans="2:11" x14ac:dyDescent="0.2">
      <c r="B20644" s="21" t="str">
        <f t="shared" si="322"/>
        <v>ThamesfordIce Accretion2080RCP6.0</v>
      </c>
      <c r="C20644" t="s">
        <v>456</v>
      </c>
      <c r="D20644" t="s">
        <v>486</v>
      </c>
      <c r="E20644" s="144" t="s">
        <v>192</v>
      </c>
      <c r="F20644" s="144">
        <v>2080</v>
      </c>
      <c r="G20644" s="147">
        <v>20.134307362591016</v>
      </c>
      <c r="H20644" s="147">
        <v>24.526499999999999</v>
      </c>
      <c r="I20644" s="147">
        <v>30.074999999999999</v>
      </c>
      <c r="J20644" s="147">
        <v>34.2729</v>
      </c>
      <c r="K20644" s="147">
        <v>38.499299999999998</v>
      </c>
    </row>
    <row r="20645" spans="2:11" x14ac:dyDescent="0.2">
      <c r="B20645" s="21" t="str">
        <f t="shared" si="322"/>
        <v>ThamesfordIce Accretion2085RCP6.0</v>
      </c>
      <c r="C20645" t="s">
        <v>456</v>
      </c>
      <c r="D20645" t="s">
        <v>486</v>
      </c>
      <c r="E20645" s="144" t="s">
        <v>192</v>
      </c>
      <c r="F20645" s="144">
        <v>2085</v>
      </c>
      <c r="G20645" s="147">
        <v>20.076900058032045</v>
      </c>
      <c r="H20645" s="147">
        <v>24.501599999999996</v>
      </c>
      <c r="I20645" s="147">
        <v>30.0975</v>
      </c>
      <c r="J20645" s="147">
        <v>34.323750000000004</v>
      </c>
      <c r="K20645" s="147">
        <v>38.584350000000001</v>
      </c>
    </row>
    <row r="20646" spans="2:11" x14ac:dyDescent="0.2">
      <c r="B20646" s="21" t="str">
        <f t="shared" si="322"/>
        <v>ThamesfordIce Accretion2090RCP6.0</v>
      </c>
      <c r="C20646" t="s">
        <v>456</v>
      </c>
      <c r="D20646" t="s">
        <v>486</v>
      </c>
      <c r="E20646" s="144" t="s">
        <v>192</v>
      </c>
      <c r="F20646" s="144">
        <v>2090</v>
      </c>
      <c r="G20646" s="147">
        <v>19.768988151761214</v>
      </c>
      <c r="H20646" s="147">
        <v>24.227699999999999</v>
      </c>
      <c r="I20646" s="147">
        <v>29.86</v>
      </c>
      <c r="J20646" s="147">
        <v>34.114699999999999</v>
      </c>
      <c r="K20646" s="147">
        <v>38.392199999999995</v>
      </c>
    </row>
    <row r="20647" spans="2:11" x14ac:dyDescent="0.2">
      <c r="B20647" s="21" t="str">
        <f t="shared" si="322"/>
        <v>ThamesfordIce Accretion2095RCP6.0</v>
      </c>
      <c r="C20647" t="s">
        <v>456</v>
      </c>
      <c r="D20647" t="s">
        <v>486</v>
      </c>
      <c r="E20647" s="144" t="s">
        <v>192</v>
      </c>
      <c r="F20647" s="144">
        <v>2095</v>
      </c>
      <c r="G20647" s="147">
        <v>19.51848355004935</v>
      </c>
      <c r="H20647" s="147">
        <v>23.978699999999996</v>
      </c>
      <c r="I20647" s="147">
        <v>29.6</v>
      </c>
      <c r="J20647" s="147">
        <v>33.854799999999997</v>
      </c>
      <c r="K20647" s="147">
        <v>38.114999999999995</v>
      </c>
    </row>
    <row r="20648" spans="2:11" x14ac:dyDescent="0.2">
      <c r="B20648" s="21" t="str">
        <f t="shared" si="322"/>
        <v>ThamesfordIce Accretion2100RCP6.0</v>
      </c>
      <c r="C20648" t="s">
        <v>456</v>
      </c>
      <c r="D20648" t="s">
        <v>486</v>
      </c>
      <c r="E20648" s="144" t="s">
        <v>192</v>
      </c>
      <c r="F20648" s="144">
        <v>2100</v>
      </c>
      <c r="G20648" s="147">
        <v>19.267978948337486</v>
      </c>
      <c r="H20648" s="147">
        <v>23.729699999999998</v>
      </c>
      <c r="I20648" s="147">
        <v>29.34</v>
      </c>
      <c r="J20648" s="147">
        <v>33.594899999999996</v>
      </c>
      <c r="K20648" s="147">
        <v>37.837799999999994</v>
      </c>
    </row>
    <row r="20649" spans="2:11" x14ac:dyDescent="0.2">
      <c r="B20649" s="21" t="str">
        <f t="shared" si="322"/>
        <v>ThamesfordIce Accretion2023RCP8.5</v>
      </c>
      <c r="C20649" t="s">
        <v>456</v>
      </c>
      <c r="D20649" t="s">
        <v>486</v>
      </c>
      <c r="E20649" s="144" t="s">
        <v>191</v>
      </c>
      <c r="F20649" s="144">
        <v>2023</v>
      </c>
      <c r="G20649" s="147">
        <v>20.54137734037279</v>
      </c>
      <c r="H20649" s="147">
        <v>24.626099999999997</v>
      </c>
      <c r="I20649" s="147">
        <v>29.759999999999998</v>
      </c>
      <c r="J20649" s="147">
        <v>33.696599999999997</v>
      </c>
      <c r="K20649" s="147">
        <v>37.610999999999997</v>
      </c>
    </row>
    <row r="20650" spans="2:11" x14ac:dyDescent="0.2">
      <c r="B20650" s="21" t="str">
        <f t="shared" si="322"/>
        <v>ThamesfordIce Accretion2025RCP8.5</v>
      </c>
      <c r="C20650" t="s">
        <v>456</v>
      </c>
      <c r="D20650" t="s">
        <v>486</v>
      </c>
      <c r="E20650" s="144" t="s">
        <v>191</v>
      </c>
      <c r="F20650" s="144">
        <v>2025</v>
      </c>
      <c r="G20650" s="147">
        <v>20.583128107324768</v>
      </c>
      <c r="H20650" s="147">
        <v>24.709099999999999</v>
      </c>
      <c r="I20650" s="147">
        <v>29.909999999999997</v>
      </c>
      <c r="J20650" s="147">
        <v>33.888699999999993</v>
      </c>
      <c r="K20650" s="147">
        <v>37.8504</v>
      </c>
    </row>
    <row r="20651" spans="2:11" x14ac:dyDescent="0.2">
      <c r="B20651" s="21" t="str">
        <f t="shared" si="322"/>
        <v>ThamesfordIce Accretion2030RCP8.5</v>
      </c>
      <c r="C20651" t="s">
        <v>456</v>
      </c>
      <c r="D20651" t="s">
        <v>486</v>
      </c>
      <c r="E20651" s="144" t="s">
        <v>191</v>
      </c>
      <c r="F20651" s="144">
        <v>2030</v>
      </c>
      <c r="G20651" s="147">
        <v>20.624878874276746</v>
      </c>
      <c r="H20651" s="147">
        <v>24.792099999999998</v>
      </c>
      <c r="I20651" s="147">
        <v>30.06</v>
      </c>
      <c r="J20651" s="147">
        <v>34.080799999999996</v>
      </c>
      <c r="K20651" s="147">
        <v>38.089799999999997</v>
      </c>
    </row>
    <row r="20652" spans="2:11" x14ac:dyDescent="0.2">
      <c r="B20652" s="21" t="str">
        <f t="shared" si="322"/>
        <v>ThamesfordIce Accretion2035RCP8.5</v>
      </c>
      <c r="C20652" t="s">
        <v>456</v>
      </c>
      <c r="D20652" t="s">
        <v>486</v>
      </c>
      <c r="E20652" s="144" t="s">
        <v>191</v>
      </c>
      <c r="F20652" s="144">
        <v>2035</v>
      </c>
      <c r="G20652" s="147">
        <v>20.666629641228724</v>
      </c>
      <c r="H20652" s="147">
        <v>24.8751</v>
      </c>
      <c r="I20652" s="147">
        <v>30.209999999999997</v>
      </c>
      <c r="J20652" s="147">
        <v>34.272899999999993</v>
      </c>
      <c r="K20652" s="147">
        <v>38.3292</v>
      </c>
    </row>
    <row r="20653" spans="2:11" x14ac:dyDescent="0.2">
      <c r="B20653" s="21" t="str">
        <f t="shared" si="322"/>
        <v>ThamesfordIce Accretion2040RCP8.5</v>
      </c>
      <c r="C20653" t="s">
        <v>456</v>
      </c>
      <c r="D20653" t="s">
        <v>486</v>
      </c>
      <c r="E20653" s="144" t="s">
        <v>191</v>
      </c>
      <c r="F20653" s="144">
        <v>2040</v>
      </c>
      <c r="G20653" s="147">
        <v>20.527460418055465</v>
      </c>
      <c r="H20653" s="147">
        <v>24.775500000000001</v>
      </c>
      <c r="I20653" s="147">
        <v>30.15</v>
      </c>
      <c r="J20653" s="147">
        <v>34.238999999999997</v>
      </c>
      <c r="K20653" s="147">
        <v>38.3292</v>
      </c>
    </row>
    <row r="20654" spans="2:11" x14ac:dyDescent="0.2">
      <c r="B20654" s="21" t="str">
        <f t="shared" si="322"/>
        <v>ThamesfordIce Accretion2045RCP8.5</v>
      </c>
      <c r="C20654" t="s">
        <v>456</v>
      </c>
      <c r="D20654" t="s">
        <v>486</v>
      </c>
      <c r="E20654" s="144" t="s">
        <v>191</v>
      </c>
      <c r="F20654" s="144">
        <v>2045</v>
      </c>
      <c r="G20654" s="147">
        <v>20.388291194882211</v>
      </c>
      <c r="H20654" s="147">
        <v>24.675899999999999</v>
      </c>
      <c r="I20654" s="147">
        <v>30.089999999999996</v>
      </c>
      <c r="J20654" s="147">
        <v>34.205099999999995</v>
      </c>
      <c r="K20654" s="147">
        <v>38.3292</v>
      </c>
    </row>
    <row r="20655" spans="2:11" x14ac:dyDescent="0.2">
      <c r="B20655" s="21" t="str">
        <f t="shared" si="322"/>
        <v>ThamesfordIce Accretion2050RCP8.5</v>
      </c>
      <c r="C20655" t="s">
        <v>456</v>
      </c>
      <c r="D20655" t="s">
        <v>486</v>
      </c>
      <c r="E20655" s="144" t="s">
        <v>191</v>
      </c>
      <c r="F20655" s="144">
        <v>2050</v>
      </c>
      <c r="G20655" s="147">
        <v>20.172578898963661</v>
      </c>
      <c r="H20655" s="147">
        <v>24.543099999999999</v>
      </c>
      <c r="I20655" s="147">
        <v>30.06</v>
      </c>
      <c r="J20655" s="147">
        <v>34.238999999999997</v>
      </c>
      <c r="K20655" s="147">
        <v>38.442599999999999</v>
      </c>
    </row>
    <row r="20656" spans="2:11" x14ac:dyDescent="0.2">
      <c r="B20656" s="21" t="str">
        <f t="shared" si="322"/>
        <v>ThamesfordIce Accretion2055RCP8.5</v>
      </c>
      <c r="C20656" t="s">
        <v>456</v>
      </c>
      <c r="D20656" t="s">
        <v>486</v>
      </c>
      <c r="E20656" s="144" t="s">
        <v>191</v>
      </c>
      <c r="F20656" s="144">
        <v>2055</v>
      </c>
      <c r="G20656" s="147">
        <v>20.096035826218369</v>
      </c>
      <c r="H20656" s="147">
        <v>24.509899999999998</v>
      </c>
      <c r="I20656" s="147">
        <v>30.09</v>
      </c>
      <c r="J20656" s="147">
        <v>34.306800000000003</v>
      </c>
      <c r="K20656" s="147">
        <v>38.555999999999997</v>
      </c>
    </row>
    <row r="20657" spans="2:11" x14ac:dyDescent="0.2">
      <c r="B20657" s="21" t="str">
        <f t="shared" si="322"/>
        <v>ThamesfordIce Accretion2060RCP8.5</v>
      </c>
      <c r="C20657" t="s">
        <v>456</v>
      </c>
      <c r="D20657" t="s">
        <v>486</v>
      </c>
      <c r="E20657" s="144" t="s">
        <v>191</v>
      </c>
      <c r="F20657" s="144">
        <v>2060</v>
      </c>
      <c r="G20657" s="147">
        <v>19.768988151761214</v>
      </c>
      <c r="H20657" s="147">
        <v>24.227699999999999</v>
      </c>
      <c r="I20657" s="147">
        <v>29.86</v>
      </c>
      <c r="J20657" s="147">
        <v>34.114699999999999</v>
      </c>
      <c r="K20657" s="147">
        <v>38.392199999999995</v>
      </c>
    </row>
    <row r="20658" spans="2:11" x14ac:dyDescent="0.2">
      <c r="B20658" s="21" t="str">
        <f t="shared" si="322"/>
        <v>ThamesfordIce Accretion2065RCP8.5</v>
      </c>
      <c r="C20658" t="s">
        <v>456</v>
      </c>
      <c r="D20658" t="s">
        <v>486</v>
      </c>
      <c r="E20658" s="144" t="s">
        <v>191</v>
      </c>
      <c r="F20658" s="144">
        <v>2065</v>
      </c>
      <c r="G20658" s="147">
        <v>19.51848355004935</v>
      </c>
      <c r="H20658" s="147">
        <v>23.978699999999996</v>
      </c>
      <c r="I20658" s="147">
        <v>29.6</v>
      </c>
      <c r="J20658" s="147">
        <v>33.854799999999997</v>
      </c>
      <c r="K20658" s="147">
        <v>38.114999999999995</v>
      </c>
    </row>
    <row r="20659" spans="2:11" x14ac:dyDescent="0.2">
      <c r="B20659" s="21" t="str">
        <f t="shared" si="322"/>
        <v>ThamesfordIce Accretion2070RCP8.5</v>
      </c>
      <c r="C20659" t="s">
        <v>456</v>
      </c>
      <c r="D20659" t="s">
        <v>486</v>
      </c>
      <c r="E20659" s="144" t="s">
        <v>191</v>
      </c>
      <c r="F20659" s="144">
        <v>2070</v>
      </c>
      <c r="G20659" s="147">
        <v>18.815678973024401</v>
      </c>
      <c r="H20659" s="147">
        <v>23.223399999999998</v>
      </c>
      <c r="I20659" s="147">
        <v>28.77</v>
      </c>
      <c r="J20659" s="147">
        <v>32.973399999999998</v>
      </c>
      <c r="K20659" s="147">
        <v>37.157399999999996</v>
      </c>
    </row>
    <row r="20660" spans="2:11" x14ac:dyDescent="0.2">
      <c r="B20660" s="21" t="str">
        <f t="shared" si="322"/>
        <v>ThamesfordIce Accretion2075RCP8.5</v>
      </c>
      <c r="C20660" t="s">
        <v>456</v>
      </c>
      <c r="D20660" t="s">
        <v>486</v>
      </c>
      <c r="E20660" s="144" t="s">
        <v>191</v>
      </c>
      <c r="F20660" s="144">
        <v>2075</v>
      </c>
      <c r="G20660" s="147">
        <v>18.363378997711312</v>
      </c>
      <c r="H20660" s="147">
        <v>22.717099999999999</v>
      </c>
      <c r="I20660" s="147">
        <v>28.200000000000003</v>
      </c>
      <c r="J20660" s="147">
        <v>32.351899999999993</v>
      </c>
      <c r="K20660" s="147">
        <v>36.476999999999997</v>
      </c>
    </row>
    <row r="20661" spans="2:11" x14ac:dyDescent="0.2">
      <c r="B20661" s="21" t="str">
        <f t="shared" si="322"/>
        <v>ThamesfordIce Accretion2080RCP8.5</v>
      </c>
      <c r="C20661" t="s">
        <v>456</v>
      </c>
      <c r="D20661" t="s">
        <v>486</v>
      </c>
      <c r="E20661" s="144" t="s">
        <v>191</v>
      </c>
      <c r="F20661" s="144">
        <v>2080</v>
      </c>
      <c r="G20661" s="147">
        <v>17.911079022398226</v>
      </c>
      <c r="H20661" s="147">
        <v>22.210799999999999</v>
      </c>
      <c r="I20661" s="147">
        <v>27.630000000000003</v>
      </c>
      <c r="J20661" s="147">
        <v>31.730399999999996</v>
      </c>
      <c r="K20661" s="147">
        <v>35.796599999999998</v>
      </c>
    </row>
    <row r="20662" spans="2:11" x14ac:dyDescent="0.2">
      <c r="B20662" s="21" t="str">
        <f t="shared" si="322"/>
        <v>ThamesfordIce Accretion2085RCP8.5</v>
      </c>
      <c r="C20662" t="s">
        <v>456</v>
      </c>
      <c r="D20662" t="s">
        <v>486</v>
      </c>
      <c r="E20662" s="144" t="s">
        <v>191</v>
      </c>
      <c r="F20662" s="144">
        <v>2085</v>
      </c>
      <c r="G20662" s="147">
        <v>16.971686765978738</v>
      </c>
      <c r="H20662" s="147">
        <v>21.10275</v>
      </c>
      <c r="I20662" s="147">
        <v>26.310000000000002</v>
      </c>
      <c r="J20662" s="147">
        <v>30.255749999999999</v>
      </c>
      <c r="K20662" s="147">
        <v>34.171199999999999</v>
      </c>
    </row>
    <row r="20663" spans="2:11" x14ac:dyDescent="0.2">
      <c r="B20663" s="21" t="str">
        <f t="shared" si="322"/>
        <v>ThamesfordIce Accretion2090RCP8.5</v>
      </c>
      <c r="C20663" t="s">
        <v>456</v>
      </c>
      <c r="D20663" t="s">
        <v>486</v>
      </c>
      <c r="E20663" s="144" t="s">
        <v>191</v>
      </c>
      <c r="F20663" s="144">
        <v>2090</v>
      </c>
      <c r="G20663" s="147">
        <v>16.032294509559254</v>
      </c>
      <c r="H20663" s="147">
        <v>19.994700000000002</v>
      </c>
      <c r="I20663" s="147">
        <v>24.99</v>
      </c>
      <c r="J20663" s="147">
        <v>28.781099999999999</v>
      </c>
      <c r="K20663" s="147">
        <v>32.5458</v>
      </c>
    </row>
    <row r="20664" spans="2:11" x14ac:dyDescent="0.2">
      <c r="B20664" s="21" t="str">
        <f t="shared" si="322"/>
        <v>ThamesfordIce Accretion2095RCP8.5</v>
      </c>
      <c r="C20664" t="s">
        <v>456</v>
      </c>
      <c r="D20664" t="s">
        <v>486</v>
      </c>
      <c r="E20664" s="144" t="s">
        <v>191</v>
      </c>
      <c r="F20664" s="144">
        <v>2095</v>
      </c>
      <c r="G20664" s="147">
        <v>16.032294509559254</v>
      </c>
      <c r="H20664" s="147">
        <v>19.994700000000002</v>
      </c>
      <c r="I20664" s="147">
        <v>24.99</v>
      </c>
      <c r="J20664" s="147">
        <v>28.781099999999999</v>
      </c>
      <c r="K20664" s="147">
        <v>32.5458</v>
      </c>
    </row>
    <row r="20665" spans="2:11" x14ac:dyDescent="0.2">
      <c r="B20665" s="21" t="str">
        <f t="shared" si="322"/>
        <v>ThamesfordIce Accretion2100RCP8.5</v>
      </c>
      <c r="C20665" t="s">
        <v>456</v>
      </c>
      <c r="D20665" t="s">
        <v>486</v>
      </c>
      <c r="E20665" s="144" t="s">
        <v>191</v>
      </c>
      <c r="F20665" s="144">
        <v>2100</v>
      </c>
      <c r="G20665" s="147">
        <v>16.032294509559254</v>
      </c>
      <c r="H20665" s="147">
        <v>19.994700000000002</v>
      </c>
      <c r="I20665" s="147">
        <v>24.99</v>
      </c>
      <c r="J20665" s="147">
        <v>28.781099999999999</v>
      </c>
      <c r="K20665" s="147">
        <v>32.5458</v>
      </c>
    </row>
    <row r="20666" spans="2:11" x14ac:dyDescent="0.2">
      <c r="B20666" s="21" t="str">
        <f t="shared" si="322"/>
        <v>ThamesfordWind2023RCP4.5</v>
      </c>
      <c r="C20666" t="s">
        <v>456</v>
      </c>
      <c r="D20666" t="s">
        <v>1</v>
      </c>
      <c r="E20666" s="144" t="s">
        <v>193</v>
      </c>
      <c r="F20666" s="144">
        <v>2023</v>
      </c>
      <c r="G20666" s="147">
        <v>88.153611742360084</v>
      </c>
      <c r="H20666" s="147">
        <v>95.122911000000002</v>
      </c>
      <c r="I20666" s="147">
        <v>102.50489999999999</v>
      </c>
      <c r="J20666" s="147">
        <v>109.842348</v>
      </c>
      <c r="K20666" s="147">
        <v>117.18949199999999</v>
      </c>
    </row>
    <row r="20667" spans="2:11" x14ac:dyDescent="0.2">
      <c r="B20667" s="21" t="str">
        <f t="shared" si="322"/>
        <v>ThamesfordWind2025RCP4.5</v>
      </c>
      <c r="C20667" t="s">
        <v>456</v>
      </c>
      <c r="D20667" t="s">
        <v>1</v>
      </c>
      <c r="E20667" s="144" t="s">
        <v>193</v>
      </c>
      <c r="F20667" s="144">
        <v>2025</v>
      </c>
      <c r="G20667" s="147">
        <v>88.246637582478655</v>
      </c>
      <c r="H20667" s="147">
        <v>95.245019999999997</v>
      </c>
      <c r="I20667" s="147">
        <v>102.66481666666667</v>
      </c>
      <c r="J20667" s="147">
        <v>110.03507283333333</v>
      </c>
      <c r="K20667" s="147">
        <v>117.41593399999999</v>
      </c>
    </row>
    <row r="20668" spans="2:11" x14ac:dyDescent="0.2">
      <c r="B20668" s="21" t="str">
        <f t="shared" si="322"/>
        <v>ThamesfordWind2030RCP4.5</v>
      </c>
      <c r="C20668" t="s">
        <v>456</v>
      </c>
      <c r="D20668" t="s">
        <v>1</v>
      </c>
      <c r="E20668" s="144" t="s">
        <v>193</v>
      </c>
      <c r="F20668" s="144">
        <v>2030</v>
      </c>
      <c r="G20668" s="147">
        <v>88.339663422597226</v>
      </c>
      <c r="H20668" s="147">
        <v>95.367129000000006</v>
      </c>
      <c r="I20668" s="147">
        <v>102.82473333333333</v>
      </c>
      <c r="J20668" s="147">
        <v>110.22779766666666</v>
      </c>
      <c r="K20668" s="147">
        <v>117.64237599999998</v>
      </c>
    </row>
    <row r="20669" spans="2:11" x14ac:dyDescent="0.2">
      <c r="B20669" s="21" t="str">
        <f t="shared" si="322"/>
        <v>ThamesfordWind2035RCP4.5</v>
      </c>
      <c r="C20669" t="s">
        <v>456</v>
      </c>
      <c r="D20669" t="s">
        <v>1</v>
      </c>
      <c r="E20669" s="144" t="s">
        <v>193</v>
      </c>
      <c r="F20669" s="144">
        <v>2035</v>
      </c>
      <c r="G20669" s="147">
        <v>88.432689262715797</v>
      </c>
      <c r="H20669" s="147">
        <v>95.489238</v>
      </c>
      <c r="I20669" s="147">
        <v>102.98464999999999</v>
      </c>
      <c r="J20669" s="147">
        <v>110.4205225</v>
      </c>
      <c r="K20669" s="147">
        <v>117.86881799999999</v>
      </c>
    </row>
    <row r="20670" spans="2:11" x14ac:dyDescent="0.2">
      <c r="B20670" s="21" t="str">
        <f t="shared" si="322"/>
        <v>ThamesfordWind2040RCP4.5</v>
      </c>
      <c r="C20670" t="s">
        <v>456</v>
      </c>
      <c r="D20670" t="s">
        <v>1</v>
      </c>
      <c r="E20670" s="144" t="s">
        <v>193</v>
      </c>
      <c r="F20670" s="144">
        <v>2040</v>
      </c>
      <c r="G20670" s="147">
        <v>88.525715102834383</v>
      </c>
      <c r="H20670" s="147">
        <v>95.611346999999995</v>
      </c>
      <c r="I20670" s="147">
        <v>103.14456666666666</v>
      </c>
      <c r="J20670" s="147">
        <v>110.61324733333333</v>
      </c>
      <c r="K20670" s="147">
        <v>118.09526</v>
      </c>
    </row>
    <row r="20671" spans="2:11" x14ac:dyDescent="0.2">
      <c r="B20671" s="21" t="str">
        <f t="shared" si="322"/>
        <v>ThamesfordWind2045RCP4.5</v>
      </c>
      <c r="C20671" t="s">
        <v>456</v>
      </c>
      <c r="D20671" t="s">
        <v>1</v>
      </c>
      <c r="E20671" s="144" t="s">
        <v>193</v>
      </c>
      <c r="F20671" s="144">
        <v>2045</v>
      </c>
      <c r="G20671" s="147">
        <v>88.618740942952954</v>
      </c>
      <c r="H20671" s="147">
        <v>95.733456000000004</v>
      </c>
      <c r="I20671" s="147">
        <v>103.30448333333334</v>
      </c>
      <c r="J20671" s="147">
        <v>110.80597216666666</v>
      </c>
      <c r="K20671" s="147">
        <v>118.32170199999999</v>
      </c>
    </row>
    <row r="20672" spans="2:11" x14ac:dyDescent="0.2">
      <c r="B20672" s="21" t="str">
        <f t="shared" si="322"/>
        <v>ThamesfordWind2050RCP4.5</v>
      </c>
      <c r="C20672" t="s">
        <v>456</v>
      </c>
      <c r="D20672" t="s">
        <v>1</v>
      </c>
      <c r="E20672" s="144" t="s">
        <v>193</v>
      </c>
      <c r="F20672" s="144">
        <v>2050</v>
      </c>
      <c r="G20672" s="147">
        <v>88.746651473115989</v>
      </c>
      <c r="H20672" s="147">
        <v>95.898772800000003</v>
      </c>
      <c r="I20672" s="147">
        <v>103.51894</v>
      </c>
      <c r="J20672" s="147">
        <v>111.0613776</v>
      </c>
      <c r="K20672" s="147">
        <v>118.617228</v>
      </c>
    </row>
    <row r="20673" spans="2:11" x14ac:dyDescent="0.2">
      <c r="B20673" s="21" t="str">
        <f t="shared" si="322"/>
        <v>ThamesfordWind2055RCP4.5</v>
      </c>
      <c r="C20673" t="s">
        <v>456</v>
      </c>
      <c r="D20673" t="s">
        <v>1</v>
      </c>
      <c r="E20673" s="144" t="s">
        <v>193</v>
      </c>
      <c r="F20673" s="144">
        <v>2055</v>
      </c>
      <c r="G20673" s="147">
        <v>88.781536163160453</v>
      </c>
      <c r="H20673" s="147">
        <v>95.941980599999994</v>
      </c>
      <c r="I20673" s="147">
        <v>103.57347999999999</v>
      </c>
      <c r="J20673" s="147">
        <v>111.12405820000001</v>
      </c>
      <c r="K20673" s="147">
        <v>118.68631199999999</v>
      </c>
    </row>
    <row r="20674" spans="2:11" x14ac:dyDescent="0.2">
      <c r="B20674" s="21" t="str">
        <f t="shared" si="322"/>
        <v>ThamesfordWind2060RCP4.5</v>
      </c>
      <c r="C20674" t="s">
        <v>456</v>
      </c>
      <c r="D20674" t="s">
        <v>1</v>
      </c>
      <c r="E20674" s="144" t="s">
        <v>193</v>
      </c>
      <c r="F20674" s="144">
        <v>2060</v>
      </c>
      <c r="G20674" s="147">
        <v>88.816420853204917</v>
      </c>
      <c r="H20674" s="147">
        <v>95.985188399999998</v>
      </c>
      <c r="I20674" s="147">
        <v>103.62801999999999</v>
      </c>
      <c r="J20674" s="147">
        <v>111.1867388</v>
      </c>
      <c r="K20674" s="147">
        <v>118.75539599999999</v>
      </c>
    </row>
    <row r="20675" spans="2:11" x14ac:dyDescent="0.2">
      <c r="B20675" s="21" t="str">
        <f t="shared" si="322"/>
        <v>ThamesfordWind2065RCP4.5</v>
      </c>
      <c r="C20675" t="s">
        <v>456</v>
      </c>
      <c r="D20675" t="s">
        <v>1</v>
      </c>
      <c r="E20675" s="144" t="s">
        <v>193</v>
      </c>
      <c r="F20675" s="144">
        <v>2065</v>
      </c>
      <c r="G20675" s="147">
        <v>88.851305543249381</v>
      </c>
      <c r="H20675" s="147">
        <v>96.028396199999989</v>
      </c>
      <c r="I20675" s="147">
        <v>103.68255999999998</v>
      </c>
      <c r="J20675" s="147">
        <v>111.24941940000001</v>
      </c>
      <c r="K20675" s="147">
        <v>118.82447999999998</v>
      </c>
    </row>
    <row r="20676" spans="2:11" x14ac:dyDescent="0.2">
      <c r="B20676" s="21" t="str">
        <f t="shared" si="322"/>
        <v>ThamesfordWind2070RCP4.5</v>
      </c>
      <c r="C20676" t="s">
        <v>456</v>
      </c>
      <c r="D20676" t="s">
        <v>1</v>
      </c>
      <c r="E20676" s="144" t="s">
        <v>193</v>
      </c>
      <c r="F20676" s="144">
        <v>2070</v>
      </c>
      <c r="G20676" s="147">
        <v>88.886190233293846</v>
      </c>
      <c r="H20676" s="147">
        <v>96.071603999999994</v>
      </c>
      <c r="I20676" s="147">
        <v>103.73709999999998</v>
      </c>
      <c r="J20676" s="147">
        <v>111.31210000000002</v>
      </c>
      <c r="K20676" s="147">
        <v>118.89356399999998</v>
      </c>
    </row>
    <row r="20677" spans="2:11" x14ac:dyDescent="0.2">
      <c r="B20677" s="21" t="str">
        <f t="shared" si="322"/>
        <v>ThamesfordWind2075RCP4.5</v>
      </c>
      <c r="C20677" t="s">
        <v>456</v>
      </c>
      <c r="D20677" t="s">
        <v>1</v>
      </c>
      <c r="E20677" s="144" t="s">
        <v>193</v>
      </c>
      <c r="F20677" s="144">
        <v>2075</v>
      </c>
      <c r="G20677" s="147">
        <v>88.993751360930943</v>
      </c>
      <c r="H20677" s="147">
        <v>96.215630000000004</v>
      </c>
      <c r="I20677" s="147">
        <v>103.92563333333332</v>
      </c>
      <c r="J20677" s="147">
        <v>111.53904700000001</v>
      </c>
      <c r="K20677" s="147">
        <v>119.16222399999998</v>
      </c>
    </row>
    <row r="20678" spans="2:11" x14ac:dyDescent="0.2">
      <c r="B20678" s="21" t="str">
        <f t="shared" si="322"/>
        <v>ThamesfordWind2080RCP4.5</v>
      </c>
      <c r="C20678" t="s">
        <v>456</v>
      </c>
      <c r="D20678" t="s">
        <v>1</v>
      </c>
      <c r="E20678" s="144" t="s">
        <v>193</v>
      </c>
      <c r="F20678" s="144">
        <v>2080</v>
      </c>
      <c r="G20678" s="147">
        <v>89.101312488568027</v>
      </c>
      <c r="H20678" s="147">
        <v>96.359656000000001</v>
      </c>
      <c r="I20678" s="147">
        <v>104.11416666666666</v>
      </c>
      <c r="J20678" s="147">
        <v>111.76599400000001</v>
      </c>
      <c r="K20678" s="147">
        <v>119.43088399999998</v>
      </c>
    </row>
    <row r="20679" spans="2:11" x14ac:dyDescent="0.2">
      <c r="B20679" s="21" t="str">
        <f t="shared" si="322"/>
        <v>ThamesfordWind2085RCP4.5</v>
      </c>
      <c r="C20679" t="s">
        <v>456</v>
      </c>
      <c r="D20679" t="s">
        <v>1</v>
      </c>
      <c r="E20679" s="144" t="s">
        <v>193</v>
      </c>
      <c r="F20679" s="144">
        <v>2085</v>
      </c>
      <c r="G20679" s="147">
        <v>89.208873616205125</v>
      </c>
      <c r="H20679" s="147">
        <v>96.503681999999998</v>
      </c>
      <c r="I20679" s="147">
        <v>104.30269999999999</v>
      </c>
      <c r="J20679" s="147">
        <v>111.992941</v>
      </c>
      <c r="K20679" s="147">
        <v>119.69954399999997</v>
      </c>
    </row>
    <row r="20680" spans="2:11" x14ac:dyDescent="0.2">
      <c r="B20680" s="21" t="str">
        <f t="shared" si="322"/>
        <v>ThamesfordWind2090RCP4.5</v>
      </c>
      <c r="C20680" t="s">
        <v>456</v>
      </c>
      <c r="D20680" t="s">
        <v>1</v>
      </c>
      <c r="E20680" s="144" t="s">
        <v>193</v>
      </c>
      <c r="F20680" s="144">
        <v>2090</v>
      </c>
      <c r="G20680" s="147">
        <v>89.316434743842223</v>
      </c>
      <c r="H20680" s="147">
        <v>96.647708000000009</v>
      </c>
      <c r="I20680" s="147">
        <v>104.49123333333333</v>
      </c>
      <c r="J20680" s="147">
        <v>112.21988800000001</v>
      </c>
      <c r="K20680" s="147">
        <v>119.96820399999999</v>
      </c>
    </row>
    <row r="20681" spans="2:11" x14ac:dyDescent="0.2">
      <c r="B20681" s="21" t="str">
        <f t="shared" si="322"/>
        <v>ThamesfordWind2095RCP4.5</v>
      </c>
      <c r="C20681" t="s">
        <v>456</v>
      </c>
      <c r="D20681" t="s">
        <v>1</v>
      </c>
      <c r="E20681" s="144" t="s">
        <v>193</v>
      </c>
      <c r="F20681" s="144">
        <v>2095</v>
      </c>
      <c r="G20681" s="147">
        <v>89.423995871479306</v>
      </c>
      <c r="H20681" s="147">
        <v>96.791734000000019</v>
      </c>
      <c r="I20681" s="147">
        <v>104.67976666666667</v>
      </c>
      <c r="J20681" s="147">
        <v>112.44683500000001</v>
      </c>
      <c r="K20681" s="147">
        <v>120.23686399999998</v>
      </c>
    </row>
    <row r="20682" spans="2:11" x14ac:dyDescent="0.2">
      <c r="B20682" s="21" t="str">
        <f t="shared" si="322"/>
        <v>ThamesfordWind2100RCP4.5</v>
      </c>
      <c r="C20682" t="s">
        <v>456</v>
      </c>
      <c r="D20682" t="s">
        <v>1</v>
      </c>
      <c r="E20682" s="144" t="s">
        <v>193</v>
      </c>
      <c r="F20682" s="144">
        <v>2100</v>
      </c>
      <c r="G20682" s="147">
        <v>89.531556999116404</v>
      </c>
      <c r="H20682" s="147">
        <v>96.935760000000016</v>
      </c>
      <c r="I20682" s="147">
        <v>104.8683</v>
      </c>
      <c r="J20682" s="147">
        <v>112.673782</v>
      </c>
      <c r="K20682" s="147">
        <v>120.50552399999998</v>
      </c>
    </row>
    <row r="20683" spans="2:11" x14ac:dyDescent="0.2">
      <c r="B20683" s="21" t="str">
        <f t="shared" si="322"/>
        <v>ThamesfordWind2023RCP6.0</v>
      </c>
      <c r="C20683" t="s">
        <v>456</v>
      </c>
      <c r="D20683" t="s">
        <v>1</v>
      </c>
      <c r="E20683" s="144" t="s">
        <v>192</v>
      </c>
      <c r="F20683" s="144">
        <v>2023</v>
      </c>
      <c r="G20683" s="147">
        <v>88.153611742360084</v>
      </c>
      <c r="H20683" s="147">
        <v>95.122911000000002</v>
      </c>
      <c r="I20683" s="147">
        <v>102.50489999999999</v>
      </c>
      <c r="J20683" s="147">
        <v>109.842348</v>
      </c>
      <c r="K20683" s="147">
        <v>117.18949199999999</v>
      </c>
    </row>
    <row r="20684" spans="2:11" x14ac:dyDescent="0.2">
      <c r="B20684" s="21" t="str">
        <f t="shared" ref="B20684:B20747" si="323">C20684&amp;D20684&amp;F20684&amp;E20684</f>
        <v>ThamesfordWind2025RCP6.0</v>
      </c>
      <c r="C20684" t="s">
        <v>456</v>
      </c>
      <c r="D20684" t="s">
        <v>1</v>
      </c>
      <c r="E20684" s="144" t="s">
        <v>192</v>
      </c>
      <c r="F20684" s="144">
        <v>2025</v>
      </c>
      <c r="G20684" s="147">
        <v>88.246637582478655</v>
      </c>
      <c r="H20684" s="147">
        <v>95.245019999999997</v>
      </c>
      <c r="I20684" s="147">
        <v>102.66481666666667</v>
      </c>
      <c r="J20684" s="147">
        <v>110.03507283333333</v>
      </c>
      <c r="K20684" s="147">
        <v>117.41593399999999</v>
      </c>
    </row>
    <row r="20685" spans="2:11" x14ac:dyDescent="0.2">
      <c r="B20685" s="21" t="str">
        <f t="shared" si="323"/>
        <v>ThamesfordWind2030RCP6.0</v>
      </c>
      <c r="C20685" t="s">
        <v>456</v>
      </c>
      <c r="D20685" t="s">
        <v>1</v>
      </c>
      <c r="E20685" s="144" t="s">
        <v>192</v>
      </c>
      <c r="F20685" s="144">
        <v>2030</v>
      </c>
      <c r="G20685" s="147">
        <v>88.339663422597226</v>
      </c>
      <c r="H20685" s="147">
        <v>95.367129000000006</v>
      </c>
      <c r="I20685" s="147">
        <v>102.82473333333333</v>
      </c>
      <c r="J20685" s="147">
        <v>110.22779766666666</v>
      </c>
      <c r="K20685" s="147">
        <v>117.64237599999998</v>
      </c>
    </row>
    <row r="20686" spans="2:11" x14ac:dyDescent="0.2">
      <c r="B20686" s="21" t="str">
        <f t="shared" si="323"/>
        <v>ThamesfordWind2035RCP6.0</v>
      </c>
      <c r="C20686" t="s">
        <v>456</v>
      </c>
      <c r="D20686" t="s">
        <v>1</v>
      </c>
      <c r="E20686" s="144" t="s">
        <v>192</v>
      </c>
      <c r="F20686" s="144">
        <v>2035</v>
      </c>
      <c r="G20686" s="147">
        <v>88.432689262715797</v>
      </c>
      <c r="H20686" s="147">
        <v>95.489238</v>
      </c>
      <c r="I20686" s="147">
        <v>102.98464999999999</v>
      </c>
      <c r="J20686" s="147">
        <v>110.4205225</v>
      </c>
      <c r="K20686" s="147">
        <v>117.86881799999999</v>
      </c>
    </row>
    <row r="20687" spans="2:11" x14ac:dyDescent="0.2">
      <c r="B20687" s="21" t="str">
        <f t="shared" si="323"/>
        <v>ThamesfordWind2040RCP6.0</v>
      </c>
      <c r="C20687" t="s">
        <v>456</v>
      </c>
      <c r="D20687" t="s">
        <v>1</v>
      </c>
      <c r="E20687" s="144" t="s">
        <v>192</v>
      </c>
      <c r="F20687" s="144">
        <v>2040</v>
      </c>
      <c r="G20687" s="147">
        <v>88.525715102834383</v>
      </c>
      <c r="H20687" s="147">
        <v>95.611346999999995</v>
      </c>
      <c r="I20687" s="147">
        <v>103.14456666666666</v>
      </c>
      <c r="J20687" s="147">
        <v>110.61324733333333</v>
      </c>
      <c r="K20687" s="147">
        <v>118.09526</v>
      </c>
    </row>
    <row r="20688" spans="2:11" x14ac:dyDescent="0.2">
      <c r="B20688" s="21" t="str">
        <f t="shared" si="323"/>
        <v>ThamesfordWind2045RCP6.0</v>
      </c>
      <c r="C20688" t="s">
        <v>456</v>
      </c>
      <c r="D20688" t="s">
        <v>1</v>
      </c>
      <c r="E20688" s="144" t="s">
        <v>192</v>
      </c>
      <c r="F20688" s="144">
        <v>2045</v>
      </c>
      <c r="G20688" s="147">
        <v>88.618740942952954</v>
      </c>
      <c r="H20688" s="147">
        <v>95.733456000000004</v>
      </c>
      <c r="I20688" s="147">
        <v>103.30448333333334</v>
      </c>
      <c r="J20688" s="147">
        <v>110.80597216666666</v>
      </c>
      <c r="K20688" s="147">
        <v>118.32170199999999</v>
      </c>
    </row>
    <row r="20689" spans="2:11" x14ac:dyDescent="0.2">
      <c r="B20689" s="21" t="str">
        <f t="shared" si="323"/>
        <v>ThamesfordWind2050RCP6.0</v>
      </c>
      <c r="C20689" t="s">
        <v>456</v>
      </c>
      <c r="D20689" t="s">
        <v>1</v>
      </c>
      <c r="E20689" s="144" t="s">
        <v>192</v>
      </c>
      <c r="F20689" s="144">
        <v>2050</v>
      </c>
      <c r="G20689" s="147">
        <v>88.746651473115989</v>
      </c>
      <c r="H20689" s="147">
        <v>95.898772800000003</v>
      </c>
      <c r="I20689" s="147">
        <v>103.51894</v>
      </c>
      <c r="J20689" s="147">
        <v>111.0613776</v>
      </c>
      <c r="K20689" s="147">
        <v>118.617228</v>
      </c>
    </row>
    <row r="20690" spans="2:11" x14ac:dyDescent="0.2">
      <c r="B20690" s="21" t="str">
        <f t="shared" si="323"/>
        <v>ThamesfordWind2055RCP6.0</v>
      </c>
      <c r="C20690" t="s">
        <v>456</v>
      </c>
      <c r="D20690" t="s">
        <v>1</v>
      </c>
      <c r="E20690" s="144" t="s">
        <v>192</v>
      </c>
      <c r="F20690" s="144">
        <v>2055</v>
      </c>
      <c r="G20690" s="147">
        <v>88.781536163160453</v>
      </c>
      <c r="H20690" s="147">
        <v>95.941980599999994</v>
      </c>
      <c r="I20690" s="147">
        <v>103.57347999999999</v>
      </c>
      <c r="J20690" s="147">
        <v>111.12405820000001</v>
      </c>
      <c r="K20690" s="147">
        <v>118.68631199999999</v>
      </c>
    </row>
    <row r="20691" spans="2:11" x14ac:dyDescent="0.2">
      <c r="B20691" s="21" t="str">
        <f t="shared" si="323"/>
        <v>ThamesfordWind2060RCP6.0</v>
      </c>
      <c r="C20691" t="s">
        <v>456</v>
      </c>
      <c r="D20691" t="s">
        <v>1</v>
      </c>
      <c r="E20691" s="144" t="s">
        <v>192</v>
      </c>
      <c r="F20691" s="144">
        <v>2060</v>
      </c>
      <c r="G20691" s="147">
        <v>88.816420853204917</v>
      </c>
      <c r="H20691" s="147">
        <v>95.985188399999998</v>
      </c>
      <c r="I20691" s="147">
        <v>103.62801999999999</v>
      </c>
      <c r="J20691" s="147">
        <v>111.1867388</v>
      </c>
      <c r="K20691" s="147">
        <v>118.75539599999999</v>
      </c>
    </row>
    <row r="20692" spans="2:11" x14ac:dyDescent="0.2">
      <c r="B20692" s="21" t="str">
        <f t="shared" si="323"/>
        <v>ThamesfordWind2065RCP6.0</v>
      </c>
      <c r="C20692" t="s">
        <v>456</v>
      </c>
      <c r="D20692" t="s">
        <v>1</v>
      </c>
      <c r="E20692" s="144" t="s">
        <v>192</v>
      </c>
      <c r="F20692" s="144">
        <v>2065</v>
      </c>
      <c r="G20692" s="147">
        <v>88.851305543249381</v>
      </c>
      <c r="H20692" s="147">
        <v>96.028396199999989</v>
      </c>
      <c r="I20692" s="147">
        <v>103.68255999999998</v>
      </c>
      <c r="J20692" s="147">
        <v>111.24941940000001</v>
      </c>
      <c r="K20692" s="147">
        <v>118.82447999999998</v>
      </c>
    </row>
    <row r="20693" spans="2:11" x14ac:dyDescent="0.2">
      <c r="B20693" s="21" t="str">
        <f t="shared" si="323"/>
        <v>ThamesfordWind2070RCP6.0</v>
      </c>
      <c r="C20693" t="s">
        <v>456</v>
      </c>
      <c r="D20693" t="s">
        <v>1</v>
      </c>
      <c r="E20693" s="144" t="s">
        <v>192</v>
      </c>
      <c r="F20693" s="144">
        <v>2070</v>
      </c>
      <c r="G20693" s="147">
        <v>88.886190233293846</v>
      </c>
      <c r="H20693" s="147">
        <v>96.071603999999994</v>
      </c>
      <c r="I20693" s="147">
        <v>103.73709999999998</v>
      </c>
      <c r="J20693" s="147">
        <v>111.31210000000002</v>
      </c>
      <c r="K20693" s="147">
        <v>118.89356399999998</v>
      </c>
    </row>
    <row r="20694" spans="2:11" x14ac:dyDescent="0.2">
      <c r="B20694" s="21" t="str">
        <f t="shared" si="323"/>
        <v>ThamesfordWind2075RCP6.0</v>
      </c>
      <c r="C20694" t="s">
        <v>456</v>
      </c>
      <c r="D20694" t="s">
        <v>1</v>
      </c>
      <c r="E20694" s="144" t="s">
        <v>192</v>
      </c>
      <c r="F20694" s="144">
        <v>2075</v>
      </c>
      <c r="G20694" s="147">
        <v>89.047531924749478</v>
      </c>
      <c r="H20694" s="147">
        <v>96.287643000000003</v>
      </c>
      <c r="I20694" s="147">
        <v>104.01989999999999</v>
      </c>
      <c r="J20694" s="147">
        <v>111.65252050000001</v>
      </c>
      <c r="K20694" s="147">
        <v>119.29655399999999</v>
      </c>
    </row>
    <row r="20695" spans="2:11" x14ac:dyDescent="0.2">
      <c r="B20695" s="21" t="str">
        <f t="shared" si="323"/>
        <v>ThamesfordWind2080RCP6.0</v>
      </c>
      <c r="C20695" t="s">
        <v>456</v>
      </c>
      <c r="D20695" t="s">
        <v>1</v>
      </c>
      <c r="E20695" s="144" t="s">
        <v>192</v>
      </c>
      <c r="F20695" s="144">
        <v>2080</v>
      </c>
      <c r="G20695" s="147">
        <v>89.208873616205125</v>
      </c>
      <c r="H20695" s="147">
        <v>96.503681999999998</v>
      </c>
      <c r="I20695" s="147">
        <v>104.30269999999999</v>
      </c>
      <c r="J20695" s="147">
        <v>111.992941</v>
      </c>
      <c r="K20695" s="147">
        <v>119.69954399999997</v>
      </c>
    </row>
    <row r="20696" spans="2:11" x14ac:dyDescent="0.2">
      <c r="B20696" s="21" t="str">
        <f t="shared" si="323"/>
        <v>ThamesfordWind2085RCP6.0</v>
      </c>
      <c r="C20696" t="s">
        <v>456</v>
      </c>
      <c r="D20696" t="s">
        <v>1</v>
      </c>
      <c r="E20696" s="144" t="s">
        <v>192</v>
      </c>
      <c r="F20696" s="144">
        <v>2085</v>
      </c>
      <c r="G20696" s="147">
        <v>89.370215307660771</v>
      </c>
      <c r="H20696" s="147">
        <v>96.719721000000007</v>
      </c>
      <c r="I20696" s="147">
        <v>104.5855</v>
      </c>
      <c r="J20696" s="147">
        <v>112.33336150000001</v>
      </c>
      <c r="K20696" s="147">
        <v>120.10253399999998</v>
      </c>
    </row>
    <row r="20697" spans="2:11" x14ac:dyDescent="0.2">
      <c r="B20697" s="21" t="str">
        <f t="shared" si="323"/>
        <v>ThamesfordWind2090RCP6.0</v>
      </c>
      <c r="C20697" t="s">
        <v>456</v>
      </c>
      <c r="D20697" t="s">
        <v>1</v>
      </c>
      <c r="E20697" s="144" t="s">
        <v>192</v>
      </c>
      <c r="F20697" s="144">
        <v>2090</v>
      </c>
      <c r="G20697" s="147">
        <v>89.845519209516581</v>
      </c>
      <c r="H20697" s="147">
        <v>97.311480000000017</v>
      </c>
      <c r="I20697" s="147">
        <v>105.31606666666667</v>
      </c>
      <c r="J20697" s="147">
        <v>113.18891566666667</v>
      </c>
      <c r="K20697" s="147">
        <v>121.08506199999998</v>
      </c>
    </row>
    <row r="20698" spans="2:11" x14ac:dyDescent="0.2">
      <c r="B20698" s="21" t="str">
        <f t="shared" si="323"/>
        <v>ThamesfordWind2095RCP6.0</v>
      </c>
      <c r="C20698" t="s">
        <v>456</v>
      </c>
      <c r="D20698" t="s">
        <v>1</v>
      </c>
      <c r="E20698" s="144" t="s">
        <v>192</v>
      </c>
      <c r="F20698" s="144">
        <v>2095</v>
      </c>
      <c r="G20698" s="147">
        <v>90.159481419916759</v>
      </c>
      <c r="H20698" s="147">
        <v>97.687200000000004</v>
      </c>
      <c r="I20698" s="147">
        <v>105.76383333333334</v>
      </c>
      <c r="J20698" s="147">
        <v>113.70404933333333</v>
      </c>
      <c r="K20698" s="147">
        <v>121.66459999999999</v>
      </c>
    </row>
    <row r="20699" spans="2:11" x14ac:dyDescent="0.2">
      <c r="B20699" s="21" t="str">
        <f t="shared" si="323"/>
        <v>ThamesfordWind2100RCP6.0</v>
      </c>
      <c r="C20699" t="s">
        <v>456</v>
      </c>
      <c r="D20699" t="s">
        <v>1</v>
      </c>
      <c r="E20699" s="144" t="s">
        <v>192</v>
      </c>
      <c r="F20699" s="144">
        <v>2100</v>
      </c>
      <c r="G20699" s="147">
        <v>90.473443630316936</v>
      </c>
      <c r="H20699" s="147">
        <v>98.062920000000005</v>
      </c>
      <c r="I20699" s="147">
        <v>106.2116</v>
      </c>
      <c r="J20699" s="147">
        <v>114.219183</v>
      </c>
      <c r="K20699" s="147">
        <v>122.24413799999999</v>
      </c>
    </row>
    <row r="20700" spans="2:11" x14ac:dyDescent="0.2">
      <c r="B20700" s="21" t="str">
        <f t="shared" si="323"/>
        <v>ThamesfordWind2023RCP8.5</v>
      </c>
      <c r="C20700" t="s">
        <v>456</v>
      </c>
      <c r="D20700" t="s">
        <v>1</v>
      </c>
      <c r="E20700" s="144" t="s">
        <v>191</v>
      </c>
      <c r="F20700" s="144">
        <v>2023</v>
      </c>
      <c r="G20700" s="147">
        <v>88.153611742360084</v>
      </c>
      <c r="H20700" s="147">
        <v>95.122911000000002</v>
      </c>
      <c r="I20700" s="147">
        <v>102.50489999999999</v>
      </c>
      <c r="J20700" s="147">
        <v>109.842348</v>
      </c>
      <c r="K20700" s="147">
        <v>117.18949199999999</v>
      </c>
    </row>
    <row r="20701" spans="2:11" x14ac:dyDescent="0.2">
      <c r="B20701" s="21" t="str">
        <f t="shared" si="323"/>
        <v>ThamesfordWind2025RCP8.5</v>
      </c>
      <c r="C20701" t="s">
        <v>456</v>
      </c>
      <c r="D20701" t="s">
        <v>1</v>
      </c>
      <c r="E20701" s="144" t="s">
        <v>191</v>
      </c>
      <c r="F20701" s="144">
        <v>2025</v>
      </c>
      <c r="G20701" s="147">
        <v>88.339663422597226</v>
      </c>
      <c r="H20701" s="147">
        <v>95.367129000000006</v>
      </c>
      <c r="I20701" s="147">
        <v>102.82473333333333</v>
      </c>
      <c r="J20701" s="147">
        <v>110.22779766666666</v>
      </c>
      <c r="K20701" s="147">
        <v>117.64237599999998</v>
      </c>
    </row>
    <row r="20702" spans="2:11" x14ac:dyDescent="0.2">
      <c r="B20702" s="21" t="str">
        <f t="shared" si="323"/>
        <v>ThamesfordWind2030RCP8.5</v>
      </c>
      <c r="C20702" t="s">
        <v>456</v>
      </c>
      <c r="D20702" t="s">
        <v>1</v>
      </c>
      <c r="E20702" s="144" t="s">
        <v>191</v>
      </c>
      <c r="F20702" s="144">
        <v>2030</v>
      </c>
      <c r="G20702" s="147">
        <v>88.525715102834383</v>
      </c>
      <c r="H20702" s="147">
        <v>95.611346999999995</v>
      </c>
      <c r="I20702" s="147">
        <v>103.14456666666666</v>
      </c>
      <c r="J20702" s="147">
        <v>110.61324733333333</v>
      </c>
      <c r="K20702" s="147">
        <v>118.09526</v>
      </c>
    </row>
    <row r="20703" spans="2:11" x14ac:dyDescent="0.2">
      <c r="B20703" s="21" t="str">
        <f t="shared" si="323"/>
        <v>ThamesfordWind2035RCP8.5</v>
      </c>
      <c r="C20703" t="s">
        <v>456</v>
      </c>
      <c r="D20703" t="s">
        <v>1</v>
      </c>
      <c r="E20703" s="144" t="s">
        <v>191</v>
      </c>
      <c r="F20703" s="144">
        <v>2035</v>
      </c>
      <c r="G20703" s="147">
        <v>88.711766783071525</v>
      </c>
      <c r="H20703" s="147">
        <v>95.855564999999999</v>
      </c>
      <c r="I20703" s="147">
        <v>103.4644</v>
      </c>
      <c r="J20703" s="147">
        <v>110.99869699999999</v>
      </c>
      <c r="K20703" s="147">
        <v>118.54814399999999</v>
      </c>
    </row>
    <row r="20704" spans="2:11" x14ac:dyDescent="0.2">
      <c r="B20704" s="21" t="str">
        <f t="shared" si="323"/>
        <v>ThamesfordWind2040RCP8.5</v>
      </c>
      <c r="C20704" t="s">
        <v>456</v>
      </c>
      <c r="D20704" t="s">
        <v>1</v>
      </c>
      <c r="E20704" s="144" t="s">
        <v>191</v>
      </c>
      <c r="F20704" s="144">
        <v>2040</v>
      </c>
      <c r="G20704" s="147">
        <v>88.769907933145632</v>
      </c>
      <c r="H20704" s="147">
        <v>95.927577999999997</v>
      </c>
      <c r="I20704" s="147">
        <v>103.55529999999999</v>
      </c>
      <c r="J20704" s="147">
        <v>111.10316466666667</v>
      </c>
      <c r="K20704" s="147">
        <v>118.66328399999999</v>
      </c>
    </row>
    <row r="20705" spans="2:11" x14ac:dyDescent="0.2">
      <c r="B20705" s="21" t="str">
        <f t="shared" si="323"/>
        <v>ThamesfordWind2045RCP8.5</v>
      </c>
      <c r="C20705" t="s">
        <v>456</v>
      </c>
      <c r="D20705" t="s">
        <v>1</v>
      </c>
      <c r="E20705" s="144" t="s">
        <v>191</v>
      </c>
      <c r="F20705" s="144">
        <v>2045</v>
      </c>
      <c r="G20705" s="147">
        <v>88.828049083219739</v>
      </c>
      <c r="H20705" s="147">
        <v>95.999590999999995</v>
      </c>
      <c r="I20705" s="147">
        <v>103.64619999999999</v>
      </c>
      <c r="J20705" s="147">
        <v>111.20763233333334</v>
      </c>
      <c r="K20705" s="147">
        <v>118.77842399999999</v>
      </c>
    </row>
    <row r="20706" spans="2:11" x14ac:dyDescent="0.2">
      <c r="B20706" s="21" t="str">
        <f t="shared" si="323"/>
        <v>ThamesfordWind2050RCP8.5</v>
      </c>
      <c r="C20706" t="s">
        <v>456</v>
      </c>
      <c r="D20706" t="s">
        <v>1</v>
      </c>
      <c r="E20706" s="144" t="s">
        <v>191</v>
      </c>
      <c r="F20706" s="144">
        <v>2050</v>
      </c>
      <c r="G20706" s="147">
        <v>89.101312488568027</v>
      </c>
      <c r="H20706" s="147">
        <v>96.359656000000001</v>
      </c>
      <c r="I20706" s="147">
        <v>104.11416666666666</v>
      </c>
      <c r="J20706" s="147">
        <v>111.76599400000001</v>
      </c>
      <c r="K20706" s="147">
        <v>119.43088399999998</v>
      </c>
    </row>
    <row r="20707" spans="2:11" x14ac:dyDescent="0.2">
      <c r="B20707" s="21" t="str">
        <f t="shared" si="323"/>
        <v>ThamesfordWind2055RCP8.5</v>
      </c>
      <c r="C20707" t="s">
        <v>456</v>
      </c>
      <c r="D20707" t="s">
        <v>1</v>
      </c>
      <c r="E20707" s="144" t="s">
        <v>191</v>
      </c>
      <c r="F20707" s="144">
        <v>2055</v>
      </c>
      <c r="G20707" s="147">
        <v>89.316434743842223</v>
      </c>
      <c r="H20707" s="147">
        <v>96.647708000000009</v>
      </c>
      <c r="I20707" s="147">
        <v>104.49123333333333</v>
      </c>
      <c r="J20707" s="147">
        <v>112.21988800000001</v>
      </c>
      <c r="K20707" s="147">
        <v>119.96820399999999</v>
      </c>
    </row>
    <row r="20708" spans="2:11" x14ac:dyDescent="0.2">
      <c r="B20708" s="21" t="str">
        <f t="shared" si="323"/>
        <v>ThamesfordWind2060RCP8.5</v>
      </c>
      <c r="C20708" t="s">
        <v>456</v>
      </c>
      <c r="D20708" t="s">
        <v>1</v>
      </c>
      <c r="E20708" s="144" t="s">
        <v>191</v>
      </c>
      <c r="F20708" s="144">
        <v>2060</v>
      </c>
      <c r="G20708" s="147">
        <v>89.845519209516581</v>
      </c>
      <c r="H20708" s="147">
        <v>97.311480000000017</v>
      </c>
      <c r="I20708" s="147">
        <v>105.31606666666667</v>
      </c>
      <c r="J20708" s="147">
        <v>113.18891566666667</v>
      </c>
      <c r="K20708" s="147">
        <v>121.08506199999998</v>
      </c>
    </row>
    <row r="20709" spans="2:11" x14ac:dyDescent="0.2">
      <c r="B20709" s="21" t="str">
        <f t="shared" si="323"/>
        <v>ThamesfordWind2065RCP8.5</v>
      </c>
      <c r="C20709" t="s">
        <v>456</v>
      </c>
      <c r="D20709" t="s">
        <v>1</v>
      </c>
      <c r="E20709" s="144" t="s">
        <v>191</v>
      </c>
      <c r="F20709" s="144">
        <v>2065</v>
      </c>
      <c r="G20709" s="147">
        <v>90.159481419916759</v>
      </c>
      <c r="H20709" s="147">
        <v>97.687200000000004</v>
      </c>
      <c r="I20709" s="147">
        <v>105.76383333333334</v>
      </c>
      <c r="J20709" s="147">
        <v>113.70404933333333</v>
      </c>
      <c r="K20709" s="147">
        <v>121.66459999999999</v>
      </c>
    </row>
    <row r="20710" spans="2:11" x14ac:dyDescent="0.2">
      <c r="B20710" s="21" t="str">
        <f t="shared" si="323"/>
        <v>ThamesfordWind2070RCP8.5</v>
      </c>
      <c r="C20710" t="s">
        <v>456</v>
      </c>
      <c r="D20710" t="s">
        <v>1</v>
      </c>
      <c r="E20710" s="144" t="s">
        <v>191</v>
      </c>
      <c r="F20710" s="144">
        <v>2070</v>
      </c>
      <c r="G20710" s="147">
        <v>90.749614093168944</v>
      </c>
      <c r="H20710" s="147">
        <v>98.426116000000007</v>
      </c>
      <c r="I20710" s="147">
        <v>106.68966666666667</v>
      </c>
      <c r="J20710" s="147">
        <v>114.78835166666667</v>
      </c>
      <c r="K20710" s="147">
        <v>122.91194999999999</v>
      </c>
    </row>
    <row r="20711" spans="2:11" x14ac:dyDescent="0.2">
      <c r="B20711" s="21" t="str">
        <f t="shared" si="323"/>
        <v>ThamesfordWind2075RCP8.5</v>
      </c>
      <c r="C20711" t="s">
        <v>456</v>
      </c>
      <c r="D20711" t="s">
        <v>1</v>
      </c>
      <c r="E20711" s="144" t="s">
        <v>191</v>
      </c>
      <c r="F20711" s="144">
        <v>2075</v>
      </c>
      <c r="G20711" s="147">
        <v>91.025784556020938</v>
      </c>
      <c r="H20711" s="147">
        <v>98.78931200000001</v>
      </c>
      <c r="I20711" s="147">
        <v>107.16773333333335</v>
      </c>
      <c r="J20711" s="147">
        <v>115.35752033333334</v>
      </c>
      <c r="K20711" s="147">
        <v>123.57976199999999</v>
      </c>
    </row>
    <row r="20712" spans="2:11" x14ac:dyDescent="0.2">
      <c r="B20712" s="21" t="str">
        <f t="shared" si="323"/>
        <v>ThamesfordWind2080RCP8.5</v>
      </c>
      <c r="C20712" t="s">
        <v>456</v>
      </c>
      <c r="D20712" t="s">
        <v>1</v>
      </c>
      <c r="E20712" s="144" t="s">
        <v>191</v>
      </c>
      <c r="F20712" s="144">
        <v>2080</v>
      </c>
      <c r="G20712" s="147">
        <v>91.301955018872945</v>
      </c>
      <c r="H20712" s="147">
        <v>99.152508000000012</v>
      </c>
      <c r="I20712" s="147">
        <v>107.64580000000001</v>
      </c>
      <c r="J20712" s="147">
        <v>115.92668900000001</v>
      </c>
      <c r="K20712" s="147">
        <v>124.24757399999999</v>
      </c>
    </row>
    <row r="20713" spans="2:11" x14ac:dyDescent="0.2">
      <c r="B20713" s="21" t="str">
        <f t="shared" si="323"/>
        <v>ThamesfordWind2085RCP8.5</v>
      </c>
      <c r="C20713" t="s">
        <v>456</v>
      </c>
      <c r="D20713" t="s">
        <v>1</v>
      </c>
      <c r="E20713" s="144" t="s">
        <v>191</v>
      </c>
      <c r="F20713" s="144">
        <v>2085</v>
      </c>
      <c r="G20713" s="147">
        <v>91.668244264339819</v>
      </c>
      <c r="H20713" s="147">
        <v>99.617461500000019</v>
      </c>
      <c r="I20713" s="147">
        <v>108.23665</v>
      </c>
      <c r="J20713" s="147">
        <v>116.62914400000003</v>
      </c>
      <c r="K20713" s="147">
        <v>125.05931099999998</v>
      </c>
    </row>
    <row r="20714" spans="2:11" x14ac:dyDescent="0.2">
      <c r="B20714" s="21" t="str">
        <f t="shared" si="323"/>
        <v>ThamesfordWind2090RCP8.5</v>
      </c>
      <c r="C20714" t="s">
        <v>456</v>
      </c>
      <c r="D20714" t="s">
        <v>1</v>
      </c>
      <c r="E20714" s="144" t="s">
        <v>191</v>
      </c>
      <c r="F20714" s="144">
        <v>2090</v>
      </c>
      <c r="G20714" s="147">
        <v>92.034533509806678</v>
      </c>
      <c r="H20714" s="147">
        <v>100.08241500000001</v>
      </c>
      <c r="I20714" s="147">
        <v>108.82749999999999</v>
      </c>
      <c r="J20714" s="147">
        <v>117.33159900000003</v>
      </c>
      <c r="K20714" s="147">
        <v>125.87104799999997</v>
      </c>
    </row>
    <row r="20715" spans="2:11" x14ac:dyDescent="0.2">
      <c r="B20715" s="21" t="str">
        <f t="shared" si="323"/>
        <v>ThamesfordWind2095RCP8.5</v>
      </c>
      <c r="C20715" t="s">
        <v>456</v>
      </c>
      <c r="D20715" t="s">
        <v>1</v>
      </c>
      <c r="E20715" s="144" t="s">
        <v>191</v>
      </c>
      <c r="F20715" s="144">
        <v>2095</v>
      </c>
      <c r="G20715" s="147">
        <v>92.034533509806678</v>
      </c>
      <c r="H20715" s="147">
        <v>100.08241500000001</v>
      </c>
      <c r="I20715" s="147">
        <v>108.82749999999999</v>
      </c>
      <c r="J20715" s="147">
        <v>117.33159900000003</v>
      </c>
      <c r="K20715" s="147">
        <v>125.87104799999997</v>
      </c>
    </row>
    <row r="20716" spans="2:11" x14ac:dyDescent="0.2">
      <c r="B20716" s="21" t="str">
        <f t="shared" si="323"/>
        <v>ThamesfordWind2100RCP8.5</v>
      </c>
      <c r="C20716" t="s">
        <v>456</v>
      </c>
      <c r="D20716" t="s">
        <v>1</v>
      </c>
      <c r="E20716" s="144" t="s">
        <v>191</v>
      </c>
      <c r="F20716" s="144">
        <v>2100</v>
      </c>
      <c r="G20716" s="147">
        <v>92.034533509806678</v>
      </c>
      <c r="H20716" s="147">
        <v>100.08241500000001</v>
      </c>
      <c r="I20716" s="147">
        <v>108.82749999999999</v>
      </c>
      <c r="J20716" s="147">
        <v>117.33159900000003</v>
      </c>
      <c r="K20716" s="147">
        <v>125.87104799999997</v>
      </c>
    </row>
    <row r="20717" spans="2:11" x14ac:dyDescent="0.2">
      <c r="B20717" s="21" t="str">
        <f t="shared" si="323"/>
        <v>ThedfordIce Accretion2023RCP4.5</v>
      </c>
      <c r="C20717" t="s">
        <v>457</v>
      </c>
      <c r="D20717" t="s">
        <v>486</v>
      </c>
      <c r="E20717" s="144" t="s">
        <v>193</v>
      </c>
      <c r="F20717" s="144">
        <v>2023</v>
      </c>
      <c r="G20717" s="147">
        <v>15.063676716273381</v>
      </c>
      <c r="H20717" s="147">
        <v>18.059139999999999</v>
      </c>
      <c r="I20717" s="147">
        <v>21.823999999999998</v>
      </c>
      <c r="J20717" s="147">
        <v>24.710840000000001</v>
      </c>
      <c r="K20717" s="147">
        <v>27.581399999999999</v>
      </c>
    </row>
    <row r="20718" spans="2:11" x14ac:dyDescent="0.2">
      <c r="B20718" s="21" t="str">
        <f t="shared" si="323"/>
        <v>ThedfordIce Accretion2025RCP4.5</v>
      </c>
      <c r="C20718" t="s">
        <v>457</v>
      </c>
      <c r="D20718" t="s">
        <v>486</v>
      </c>
      <c r="E20718" s="144" t="s">
        <v>193</v>
      </c>
      <c r="F20718" s="144">
        <v>2025</v>
      </c>
      <c r="G20718" s="147">
        <v>15.078985330822439</v>
      </c>
      <c r="H20718" s="147">
        <v>18.089573333333334</v>
      </c>
      <c r="I20718" s="147">
        <v>21.878999999999998</v>
      </c>
      <c r="J20718" s="147">
        <v>24.781276666666667</v>
      </c>
      <c r="K20718" s="147">
        <v>27.669179999999997</v>
      </c>
    </row>
    <row r="20719" spans="2:11" x14ac:dyDescent="0.2">
      <c r="B20719" s="21" t="str">
        <f t="shared" si="323"/>
        <v>ThedfordIce Accretion2030RCP4.5</v>
      </c>
      <c r="C20719" t="s">
        <v>457</v>
      </c>
      <c r="D20719" t="s">
        <v>486</v>
      </c>
      <c r="E20719" s="144" t="s">
        <v>193</v>
      </c>
      <c r="F20719" s="144">
        <v>2030</v>
      </c>
      <c r="G20719" s="147">
        <v>15.094293945371497</v>
      </c>
      <c r="H20719" s="147">
        <v>18.120006666666665</v>
      </c>
      <c r="I20719" s="147">
        <v>21.933999999999997</v>
      </c>
      <c r="J20719" s="147">
        <v>24.851713333333333</v>
      </c>
      <c r="K20719" s="147">
        <v>27.756959999999999</v>
      </c>
    </row>
    <row r="20720" spans="2:11" x14ac:dyDescent="0.2">
      <c r="B20720" s="21" t="str">
        <f t="shared" si="323"/>
        <v>ThedfordIce Accretion2035RCP4.5</v>
      </c>
      <c r="C20720" t="s">
        <v>457</v>
      </c>
      <c r="D20720" t="s">
        <v>486</v>
      </c>
      <c r="E20720" s="144" t="s">
        <v>193</v>
      </c>
      <c r="F20720" s="144">
        <v>2035</v>
      </c>
      <c r="G20720" s="147">
        <v>15.109602559920557</v>
      </c>
      <c r="H20720" s="147">
        <v>18.150439999999996</v>
      </c>
      <c r="I20720" s="147">
        <v>21.988999999999997</v>
      </c>
      <c r="J20720" s="147">
        <v>24.922149999999998</v>
      </c>
      <c r="K20720" s="147">
        <v>27.844739999999998</v>
      </c>
    </row>
    <row r="20721" spans="2:11" x14ac:dyDescent="0.2">
      <c r="B20721" s="21" t="str">
        <f t="shared" si="323"/>
        <v>ThedfordIce Accretion2040RCP4.5</v>
      </c>
      <c r="C20721" t="s">
        <v>457</v>
      </c>
      <c r="D20721" t="s">
        <v>486</v>
      </c>
      <c r="E20721" s="144" t="s">
        <v>193</v>
      </c>
      <c r="F20721" s="144">
        <v>2040</v>
      </c>
      <c r="G20721" s="147">
        <v>15.124911174469615</v>
      </c>
      <c r="H20721" s="147">
        <v>18.180873333333331</v>
      </c>
      <c r="I20721" s="147">
        <v>22.043999999999997</v>
      </c>
      <c r="J20721" s="147">
        <v>24.992586666666664</v>
      </c>
      <c r="K20721" s="147">
        <v>27.932519999999997</v>
      </c>
    </row>
    <row r="20722" spans="2:11" x14ac:dyDescent="0.2">
      <c r="B20722" s="21" t="str">
        <f t="shared" si="323"/>
        <v>ThedfordIce Accretion2045RCP4.5</v>
      </c>
      <c r="C20722" t="s">
        <v>457</v>
      </c>
      <c r="D20722" t="s">
        <v>486</v>
      </c>
      <c r="E20722" s="144" t="s">
        <v>193</v>
      </c>
      <c r="F20722" s="144">
        <v>2045</v>
      </c>
      <c r="G20722" s="147">
        <v>15.140219789018673</v>
      </c>
      <c r="H20722" s="147">
        <v>18.211306666666665</v>
      </c>
      <c r="I20722" s="147">
        <v>22.098999999999997</v>
      </c>
      <c r="J20722" s="147">
        <v>25.06302333333333</v>
      </c>
      <c r="K20722" s="147">
        <v>28.020299999999999</v>
      </c>
    </row>
    <row r="20723" spans="2:11" x14ac:dyDescent="0.2">
      <c r="B20723" s="21" t="str">
        <f t="shared" si="323"/>
        <v>ThedfordIce Accretion2050RCP4.5</v>
      </c>
      <c r="C20723" t="s">
        <v>457</v>
      </c>
      <c r="D20723" t="s">
        <v>486</v>
      </c>
      <c r="E20723" s="144" t="s">
        <v>193</v>
      </c>
      <c r="F20723" s="144">
        <v>2050</v>
      </c>
      <c r="G20723" s="147">
        <v>15.094293945371497</v>
      </c>
      <c r="H20723" s="147">
        <v>18.197915999999996</v>
      </c>
      <c r="I20723" s="147">
        <v>22.127599999999997</v>
      </c>
      <c r="J20723" s="147">
        <v>25.118543999999996</v>
      </c>
      <c r="K20723" s="147">
        <v>28.108079999999998</v>
      </c>
    </row>
    <row r="20724" spans="2:11" x14ac:dyDescent="0.2">
      <c r="B20724" s="21" t="str">
        <f t="shared" si="323"/>
        <v>ThedfordIce Accretion2055RCP4.5</v>
      </c>
      <c r="C20724" t="s">
        <v>457</v>
      </c>
      <c r="D20724" t="s">
        <v>486</v>
      </c>
      <c r="E20724" s="144" t="s">
        <v>193</v>
      </c>
      <c r="F20724" s="144">
        <v>2055</v>
      </c>
      <c r="G20724" s="147">
        <v>15.033059487175263</v>
      </c>
      <c r="H20724" s="147">
        <v>18.154091999999995</v>
      </c>
      <c r="I20724" s="147">
        <v>22.101199999999999</v>
      </c>
      <c r="J20724" s="147">
        <v>25.103627999999997</v>
      </c>
      <c r="K20724" s="147">
        <v>28.108079999999998</v>
      </c>
    </row>
    <row r="20725" spans="2:11" x14ac:dyDescent="0.2">
      <c r="B20725" s="21" t="str">
        <f t="shared" si="323"/>
        <v>ThedfordIce Accretion2060RCP4.5</v>
      </c>
      <c r="C20725" t="s">
        <v>457</v>
      </c>
      <c r="D20725" t="s">
        <v>486</v>
      </c>
      <c r="E20725" s="144" t="s">
        <v>193</v>
      </c>
      <c r="F20725" s="144">
        <v>2060</v>
      </c>
      <c r="G20725" s="147">
        <v>14.971825028979032</v>
      </c>
      <c r="H20725" s="147">
        <v>18.110267999999998</v>
      </c>
      <c r="I20725" s="147">
        <v>22.074799999999996</v>
      </c>
      <c r="J20725" s="147">
        <v>25.088711999999997</v>
      </c>
      <c r="K20725" s="147">
        <v>28.108079999999998</v>
      </c>
    </row>
    <row r="20726" spans="2:11" x14ac:dyDescent="0.2">
      <c r="B20726" s="21" t="str">
        <f t="shared" si="323"/>
        <v>ThedfordIce Accretion2065RCP4.5</v>
      </c>
      <c r="C20726" t="s">
        <v>457</v>
      </c>
      <c r="D20726" t="s">
        <v>486</v>
      </c>
      <c r="E20726" s="144" t="s">
        <v>193</v>
      </c>
      <c r="F20726" s="144">
        <v>2065</v>
      </c>
      <c r="G20726" s="147">
        <v>14.910590570782798</v>
      </c>
      <c r="H20726" s="147">
        <v>18.066443999999997</v>
      </c>
      <c r="I20726" s="147">
        <v>22.048399999999997</v>
      </c>
      <c r="J20726" s="147">
        <v>25.073795999999998</v>
      </c>
      <c r="K20726" s="147">
        <v>28.108079999999998</v>
      </c>
    </row>
    <row r="20727" spans="2:11" x14ac:dyDescent="0.2">
      <c r="B20727" s="21" t="str">
        <f t="shared" si="323"/>
        <v>ThedfordIce Accretion2070RCP4.5</v>
      </c>
      <c r="C20727" t="s">
        <v>457</v>
      </c>
      <c r="D20727" t="s">
        <v>486</v>
      </c>
      <c r="E20727" s="144" t="s">
        <v>193</v>
      </c>
      <c r="F20727" s="144">
        <v>2070</v>
      </c>
      <c r="G20727" s="147">
        <v>14.849356112586564</v>
      </c>
      <c r="H20727" s="147">
        <v>18.022619999999996</v>
      </c>
      <c r="I20727" s="147">
        <v>22.021999999999998</v>
      </c>
      <c r="J20727" s="147">
        <v>25.058879999999998</v>
      </c>
      <c r="K20727" s="147">
        <v>28.108079999999998</v>
      </c>
    </row>
    <row r="20728" spans="2:11" x14ac:dyDescent="0.2">
      <c r="B20728" s="21" t="str">
        <f t="shared" si="323"/>
        <v>ThedfordIce Accretion2075RCP4.5</v>
      </c>
      <c r="C20728" t="s">
        <v>457</v>
      </c>
      <c r="D20728" t="s">
        <v>486</v>
      </c>
      <c r="E20728" s="144" t="s">
        <v>193</v>
      </c>
      <c r="F20728" s="144">
        <v>2075</v>
      </c>
      <c r="G20728" s="147">
        <v>14.821290319246625</v>
      </c>
      <c r="H20728" s="147">
        <v>18.010446666666663</v>
      </c>
      <c r="I20728" s="147">
        <v>22.032999999999998</v>
      </c>
      <c r="J20728" s="147">
        <v>25.083739999999999</v>
      </c>
      <c r="K20728" s="147">
        <v>28.149659999999997</v>
      </c>
    </row>
    <row r="20729" spans="2:11" x14ac:dyDescent="0.2">
      <c r="B20729" s="21" t="str">
        <f t="shared" si="323"/>
        <v>ThedfordIce Accretion2080RCP4.5</v>
      </c>
      <c r="C20729" t="s">
        <v>457</v>
      </c>
      <c r="D20729" t="s">
        <v>486</v>
      </c>
      <c r="E20729" s="144" t="s">
        <v>193</v>
      </c>
      <c r="F20729" s="144">
        <v>2080</v>
      </c>
      <c r="G20729" s="147">
        <v>14.793224525906684</v>
      </c>
      <c r="H20729" s="147">
        <v>17.99827333333333</v>
      </c>
      <c r="I20729" s="147">
        <v>22.044</v>
      </c>
      <c r="J20729" s="147">
        <v>25.108599999999999</v>
      </c>
      <c r="K20729" s="147">
        <v>28.191239999999997</v>
      </c>
    </row>
    <row r="20730" spans="2:11" x14ac:dyDescent="0.2">
      <c r="B20730" s="21" t="str">
        <f t="shared" si="323"/>
        <v>ThedfordIce Accretion2085RCP4.5</v>
      </c>
      <c r="C20730" t="s">
        <v>457</v>
      </c>
      <c r="D20730" t="s">
        <v>486</v>
      </c>
      <c r="E20730" s="144" t="s">
        <v>193</v>
      </c>
      <c r="F20730" s="144">
        <v>2085</v>
      </c>
      <c r="G20730" s="147">
        <v>14.765158732566743</v>
      </c>
      <c r="H20730" s="147">
        <v>17.986099999999997</v>
      </c>
      <c r="I20730" s="147">
        <v>22.055</v>
      </c>
      <c r="J20730" s="147">
        <v>25.133459999999999</v>
      </c>
      <c r="K20730" s="147">
        <v>28.232819999999997</v>
      </c>
    </row>
    <row r="20731" spans="2:11" x14ac:dyDescent="0.2">
      <c r="B20731" s="21" t="str">
        <f t="shared" si="323"/>
        <v>ThedfordIce Accretion2090RCP4.5</v>
      </c>
      <c r="C20731" t="s">
        <v>457</v>
      </c>
      <c r="D20731" t="s">
        <v>486</v>
      </c>
      <c r="E20731" s="144" t="s">
        <v>193</v>
      </c>
      <c r="F20731" s="144">
        <v>2090</v>
      </c>
      <c r="G20731" s="147">
        <v>14.737092939226804</v>
      </c>
      <c r="H20731" s="147">
        <v>17.973926666666664</v>
      </c>
      <c r="I20731" s="147">
        <v>22.065999999999999</v>
      </c>
      <c r="J20731" s="147">
        <v>25.15832</v>
      </c>
      <c r="K20731" s="147">
        <v>28.274399999999996</v>
      </c>
    </row>
    <row r="20732" spans="2:11" x14ac:dyDescent="0.2">
      <c r="B20732" s="21" t="str">
        <f t="shared" si="323"/>
        <v>ThedfordIce Accretion2095RCP4.5</v>
      </c>
      <c r="C20732" t="s">
        <v>457</v>
      </c>
      <c r="D20732" t="s">
        <v>486</v>
      </c>
      <c r="E20732" s="144" t="s">
        <v>193</v>
      </c>
      <c r="F20732" s="144">
        <v>2095</v>
      </c>
      <c r="G20732" s="147">
        <v>14.709027145886864</v>
      </c>
      <c r="H20732" s="147">
        <v>17.961753333333331</v>
      </c>
      <c r="I20732" s="147">
        <v>22.077000000000002</v>
      </c>
      <c r="J20732" s="147">
        <v>25.18318</v>
      </c>
      <c r="K20732" s="147">
        <v>28.315979999999996</v>
      </c>
    </row>
    <row r="20733" spans="2:11" x14ac:dyDescent="0.2">
      <c r="B20733" s="21" t="str">
        <f t="shared" si="323"/>
        <v>ThedfordIce Accretion2100RCP4.5</v>
      </c>
      <c r="C20733" t="s">
        <v>457</v>
      </c>
      <c r="D20733" t="s">
        <v>486</v>
      </c>
      <c r="E20733" s="144" t="s">
        <v>193</v>
      </c>
      <c r="F20733" s="144">
        <v>2100</v>
      </c>
      <c r="G20733" s="147">
        <v>14.680961352546923</v>
      </c>
      <c r="H20733" s="147">
        <v>17.949579999999997</v>
      </c>
      <c r="I20733" s="147">
        <v>22.088000000000001</v>
      </c>
      <c r="J20733" s="147">
        <v>25.20804</v>
      </c>
      <c r="K20733" s="147">
        <v>28.357559999999996</v>
      </c>
    </row>
    <row r="20734" spans="2:11" x14ac:dyDescent="0.2">
      <c r="B20734" s="21" t="str">
        <f t="shared" si="323"/>
        <v>ThedfordIce Accretion2023RCP6.0</v>
      </c>
      <c r="C20734" t="s">
        <v>457</v>
      </c>
      <c r="D20734" t="s">
        <v>486</v>
      </c>
      <c r="E20734" s="144" t="s">
        <v>192</v>
      </c>
      <c r="F20734" s="144">
        <v>2023</v>
      </c>
      <c r="G20734" s="147">
        <v>15.063676716273381</v>
      </c>
      <c r="H20734" s="147">
        <v>18.059139999999999</v>
      </c>
      <c r="I20734" s="147">
        <v>21.823999999999998</v>
      </c>
      <c r="J20734" s="147">
        <v>24.710840000000001</v>
      </c>
      <c r="K20734" s="147">
        <v>27.581399999999999</v>
      </c>
    </row>
    <row r="20735" spans="2:11" x14ac:dyDescent="0.2">
      <c r="B20735" s="21" t="str">
        <f t="shared" si="323"/>
        <v>ThedfordIce Accretion2025RCP6.0</v>
      </c>
      <c r="C20735" t="s">
        <v>457</v>
      </c>
      <c r="D20735" t="s">
        <v>486</v>
      </c>
      <c r="E20735" s="144" t="s">
        <v>192</v>
      </c>
      <c r="F20735" s="144">
        <v>2025</v>
      </c>
      <c r="G20735" s="147">
        <v>15.078985330822439</v>
      </c>
      <c r="H20735" s="147">
        <v>18.089573333333334</v>
      </c>
      <c r="I20735" s="147">
        <v>21.878999999999998</v>
      </c>
      <c r="J20735" s="147">
        <v>24.781276666666667</v>
      </c>
      <c r="K20735" s="147">
        <v>27.669179999999997</v>
      </c>
    </row>
    <row r="20736" spans="2:11" x14ac:dyDescent="0.2">
      <c r="B20736" s="21" t="str">
        <f t="shared" si="323"/>
        <v>ThedfordIce Accretion2030RCP6.0</v>
      </c>
      <c r="C20736" t="s">
        <v>457</v>
      </c>
      <c r="D20736" t="s">
        <v>486</v>
      </c>
      <c r="E20736" s="144" t="s">
        <v>192</v>
      </c>
      <c r="F20736" s="144">
        <v>2030</v>
      </c>
      <c r="G20736" s="147">
        <v>15.094293945371497</v>
      </c>
      <c r="H20736" s="147">
        <v>18.120006666666665</v>
      </c>
      <c r="I20736" s="147">
        <v>21.933999999999997</v>
      </c>
      <c r="J20736" s="147">
        <v>24.851713333333333</v>
      </c>
      <c r="K20736" s="147">
        <v>27.756959999999999</v>
      </c>
    </row>
    <row r="20737" spans="2:11" x14ac:dyDescent="0.2">
      <c r="B20737" s="21" t="str">
        <f t="shared" si="323"/>
        <v>ThedfordIce Accretion2035RCP6.0</v>
      </c>
      <c r="C20737" t="s">
        <v>457</v>
      </c>
      <c r="D20737" t="s">
        <v>486</v>
      </c>
      <c r="E20737" s="144" t="s">
        <v>192</v>
      </c>
      <c r="F20737" s="144">
        <v>2035</v>
      </c>
      <c r="G20737" s="147">
        <v>15.109602559920557</v>
      </c>
      <c r="H20737" s="147">
        <v>18.150439999999996</v>
      </c>
      <c r="I20737" s="147">
        <v>21.988999999999997</v>
      </c>
      <c r="J20737" s="147">
        <v>24.922149999999998</v>
      </c>
      <c r="K20737" s="147">
        <v>27.844739999999998</v>
      </c>
    </row>
    <row r="20738" spans="2:11" x14ac:dyDescent="0.2">
      <c r="B20738" s="21" t="str">
        <f t="shared" si="323"/>
        <v>ThedfordIce Accretion2040RCP6.0</v>
      </c>
      <c r="C20738" t="s">
        <v>457</v>
      </c>
      <c r="D20738" t="s">
        <v>486</v>
      </c>
      <c r="E20738" s="144" t="s">
        <v>192</v>
      </c>
      <c r="F20738" s="144">
        <v>2040</v>
      </c>
      <c r="G20738" s="147">
        <v>15.124911174469615</v>
      </c>
      <c r="H20738" s="147">
        <v>18.180873333333331</v>
      </c>
      <c r="I20738" s="147">
        <v>22.043999999999997</v>
      </c>
      <c r="J20738" s="147">
        <v>24.992586666666664</v>
      </c>
      <c r="K20738" s="147">
        <v>27.932519999999997</v>
      </c>
    </row>
    <row r="20739" spans="2:11" x14ac:dyDescent="0.2">
      <c r="B20739" s="21" t="str">
        <f t="shared" si="323"/>
        <v>ThedfordIce Accretion2045RCP6.0</v>
      </c>
      <c r="C20739" t="s">
        <v>457</v>
      </c>
      <c r="D20739" t="s">
        <v>486</v>
      </c>
      <c r="E20739" s="144" t="s">
        <v>192</v>
      </c>
      <c r="F20739" s="144">
        <v>2045</v>
      </c>
      <c r="G20739" s="147">
        <v>15.140219789018673</v>
      </c>
      <c r="H20739" s="147">
        <v>18.211306666666665</v>
      </c>
      <c r="I20739" s="147">
        <v>22.098999999999997</v>
      </c>
      <c r="J20739" s="147">
        <v>25.06302333333333</v>
      </c>
      <c r="K20739" s="147">
        <v>28.020299999999999</v>
      </c>
    </row>
    <row r="20740" spans="2:11" x14ac:dyDescent="0.2">
      <c r="B20740" s="21" t="str">
        <f t="shared" si="323"/>
        <v>ThedfordIce Accretion2050RCP6.0</v>
      </c>
      <c r="C20740" t="s">
        <v>457</v>
      </c>
      <c r="D20740" t="s">
        <v>486</v>
      </c>
      <c r="E20740" s="144" t="s">
        <v>192</v>
      </c>
      <c r="F20740" s="144">
        <v>2050</v>
      </c>
      <c r="G20740" s="147">
        <v>15.094293945371497</v>
      </c>
      <c r="H20740" s="147">
        <v>18.197915999999996</v>
      </c>
      <c r="I20740" s="147">
        <v>22.127599999999997</v>
      </c>
      <c r="J20740" s="147">
        <v>25.118543999999996</v>
      </c>
      <c r="K20740" s="147">
        <v>28.108079999999998</v>
      </c>
    </row>
    <row r="20741" spans="2:11" x14ac:dyDescent="0.2">
      <c r="B20741" s="21" t="str">
        <f t="shared" si="323"/>
        <v>ThedfordIce Accretion2055RCP6.0</v>
      </c>
      <c r="C20741" t="s">
        <v>457</v>
      </c>
      <c r="D20741" t="s">
        <v>486</v>
      </c>
      <c r="E20741" s="144" t="s">
        <v>192</v>
      </c>
      <c r="F20741" s="144">
        <v>2055</v>
      </c>
      <c r="G20741" s="147">
        <v>15.033059487175263</v>
      </c>
      <c r="H20741" s="147">
        <v>18.154091999999995</v>
      </c>
      <c r="I20741" s="147">
        <v>22.101199999999999</v>
      </c>
      <c r="J20741" s="147">
        <v>25.103627999999997</v>
      </c>
      <c r="K20741" s="147">
        <v>28.108079999999998</v>
      </c>
    </row>
    <row r="20742" spans="2:11" x14ac:dyDescent="0.2">
      <c r="B20742" s="21" t="str">
        <f t="shared" si="323"/>
        <v>ThedfordIce Accretion2060RCP6.0</v>
      </c>
      <c r="C20742" t="s">
        <v>457</v>
      </c>
      <c r="D20742" t="s">
        <v>486</v>
      </c>
      <c r="E20742" s="144" t="s">
        <v>192</v>
      </c>
      <c r="F20742" s="144">
        <v>2060</v>
      </c>
      <c r="G20742" s="147">
        <v>14.971825028979032</v>
      </c>
      <c r="H20742" s="147">
        <v>18.110267999999998</v>
      </c>
      <c r="I20742" s="147">
        <v>22.074799999999996</v>
      </c>
      <c r="J20742" s="147">
        <v>25.088711999999997</v>
      </c>
      <c r="K20742" s="147">
        <v>28.108079999999998</v>
      </c>
    </row>
    <row r="20743" spans="2:11" x14ac:dyDescent="0.2">
      <c r="B20743" s="21" t="str">
        <f t="shared" si="323"/>
        <v>ThedfordIce Accretion2065RCP6.0</v>
      </c>
      <c r="C20743" t="s">
        <v>457</v>
      </c>
      <c r="D20743" t="s">
        <v>486</v>
      </c>
      <c r="E20743" s="144" t="s">
        <v>192</v>
      </c>
      <c r="F20743" s="144">
        <v>2065</v>
      </c>
      <c r="G20743" s="147">
        <v>14.910590570782798</v>
      </c>
      <c r="H20743" s="147">
        <v>18.066443999999997</v>
      </c>
      <c r="I20743" s="147">
        <v>22.048399999999997</v>
      </c>
      <c r="J20743" s="147">
        <v>25.073795999999998</v>
      </c>
      <c r="K20743" s="147">
        <v>28.108079999999998</v>
      </c>
    </row>
    <row r="20744" spans="2:11" x14ac:dyDescent="0.2">
      <c r="B20744" s="21" t="str">
        <f t="shared" si="323"/>
        <v>ThedfordIce Accretion2070RCP6.0</v>
      </c>
      <c r="C20744" t="s">
        <v>457</v>
      </c>
      <c r="D20744" t="s">
        <v>486</v>
      </c>
      <c r="E20744" s="144" t="s">
        <v>192</v>
      </c>
      <c r="F20744" s="144">
        <v>2070</v>
      </c>
      <c r="G20744" s="147">
        <v>14.849356112586564</v>
      </c>
      <c r="H20744" s="147">
        <v>18.022619999999996</v>
      </c>
      <c r="I20744" s="147">
        <v>22.021999999999998</v>
      </c>
      <c r="J20744" s="147">
        <v>25.058879999999998</v>
      </c>
      <c r="K20744" s="147">
        <v>28.108079999999998</v>
      </c>
    </row>
    <row r="20745" spans="2:11" x14ac:dyDescent="0.2">
      <c r="B20745" s="21" t="str">
        <f t="shared" si="323"/>
        <v>ThedfordIce Accretion2075RCP6.0</v>
      </c>
      <c r="C20745" t="s">
        <v>457</v>
      </c>
      <c r="D20745" t="s">
        <v>486</v>
      </c>
      <c r="E20745" s="144" t="s">
        <v>192</v>
      </c>
      <c r="F20745" s="144">
        <v>2075</v>
      </c>
      <c r="G20745" s="147">
        <v>14.807257422576654</v>
      </c>
      <c r="H20745" s="147">
        <v>18.004359999999998</v>
      </c>
      <c r="I20745" s="147">
        <v>22.038499999999999</v>
      </c>
      <c r="J20745" s="147">
        <v>25.096170000000001</v>
      </c>
      <c r="K20745" s="147">
        <v>28.170449999999995</v>
      </c>
    </row>
    <row r="20746" spans="2:11" x14ac:dyDescent="0.2">
      <c r="B20746" s="21" t="str">
        <f t="shared" si="323"/>
        <v>ThedfordIce Accretion2080RCP6.0</v>
      </c>
      <c r="C20746" t="s">
        <v>457</v>
      </c>
      <c r="D20746" t="s">
        <v>486</v>
      </c>
      <c r="E20746" s="144" t="s">
        <v>192</v>
      </c>
      <c r="F20746" s="144">
        <v>2080</v>
      </c>
      <c r="G20746" s="147">
        <v>14.765158732566743</v>
      </c>
      <c r="H20746" s="147">
        <v>17.986099999999997</v>
      </c>
      <c r="I20746" s="147">
        <v>22.055</v>
      </c>
      <c r="J20746" s="147">
        <v>25.133459999999999</v>
      </c>
      <c r="K20746" s="147">
        <v>28.232819999999997</v>
      </c>
    </row>
    <row r="20747" spans="2:11" x14ac:dyDescent="0.2">
      <c r="B20747" s="21" t="str">
        <f t="shared" si="323"/>
        <v>ThedfordIce Accretion2085RCP6.0</v>
      </c>
      <c r="C20747" t="s">
        <v>457</v>
      </c>
      <c r="D20747" t="s">
        <v>486</v>
      </c>
      <c r="E20747" s="144" t="s">
        <v>192</v>
      </c>
      <c r="F20747" s="144">
        <v>2085</v>
      </c>
      <c r="G20747" s="147">
        <v>14.723060042556833</v>
      </c>
      <c r="H20747" s="147">
        <v>17.967839999999995</v>
      </c>
      <c r="I20747" s="147">
        <v>22.0715</v>
      </c>
      <c r="J20747" s="147">
        <v>25.170749999999998</v>
      </c>
      <c r="K20747" s="147">
        <v>28.295189999999998</v>
      </c>
    </row>
    <row r="20748" spans="2:11" x14ac:dyDescent="0.2">
      <c r="B20748" s="21" t="str">
        <f t="shared" ref="B20748:B20811" si="324">C20748&amp;D20748&amp;F20748&amp;E20748</f>
        <v>ThedfordIce Accretion2090RCP6.0</v>
      </c>
      <c r="C20748" t="s">
        <v>457</v>
      </c>
      <c r="D20748" t="s">
        <v>486</v>
      </c>
      <c r="E20748" s="144" t="s">
        <v>192</v>
      </c>
      <c r="F20748" s="144">
        <v>2090</v>
      </c>
      <c r="G20748" s="147">
        <v>14.497257977958224</v>
      </c>
      <c r="H20748" s="147">
        <v>17.766979999999997</v>
      </c>
      <c r="I20748" s="147">
        <v>21.897333333333332</v>
      </c>
      <c r="J20748" s="147">
        <v>25.017446666666668</v>
      </c>
      <c r="K20748" s="147">
        <v>28.154279999999996</v>
      </c>
    </row>
    <row r="20749" spans="2:11" x14ac:dyDescent="0.2">
      <c r="B20749" s="21" t="str">
        <f t="shared" si="324"/>
        <v>ThedfordIce Accretion2095RCP6.0</v>
      </c>
      <c r="C20749" t="s">
        <v>457</v>
      </c>
      <c r="D20749" t="s">
        <v>486</v>
      </c>
      <c r="E20749" s="144" t="s">
        <v>192</v>
      </c>
      <c r="F20749" s="144">
        <v>2095</v>
      </c>
      <c r="G20749" s="147">
        <v>14.313554603369523</v>
      </c>
      <c r="H20749" s="147">
        <v>17.584379999999999</v>
      </c>
      <c r="I20749" s="147">
        <v>21.706666666666667</v>
      </c>
      <c r="J20749" s="147">
        <v>24.826853333333332</v>
      </c>
      <c r="K20749" s="147">
        <v>27.950999999999997</v>
      </c>
    </row>
    <row r="20750" spans="2:11" x14ac:dyDescent="0.2">
      <c r="B20750" s="21" t="str">
        <f t="shared" si="324"/>
        <v>ThedfordIce Accretion2100RCP6.0</v>
      </c>
      <c r="C20750" t="s">
        <v>457</v>
      </c>
      <c r="D20750" t="s">
        <v>486</v>
      </c>
      <c r="E20750" s="144" t="s">
        <v>192</v>
      </c>
      <c r="F20750" s="144">
        <v>2100</v>
      </c>
      <c r="G20750" s="147">
        <v>14.129851228780824</v>
      </c>
      <c r="H20750" s="147">
        <v>17.401779999999999</v>
      </c>
      <c r="I20750" s="147">
        <v>21.515999999999998</v>
      </c>
      <c r="J20750" s="147">
        <v>24.63626</v>
      </c>
      <c r="K20750" s="147">
        <v>27.747719999999997</v>
      </c>
    </row>
    <row r="20751" spans="2:11" x14ac:dyDescent="0.2">
      <c r="B20751" s="21" t="str">
        <f t="shared" si="324"/>
        <v>ThedfordIce Accretion2023RCP8.5</v>
      </c>
      <c r="C20751" t="s">
        <v>457</v>
      </c>
      <c r="D20751" t="s">
        <v>486</v>
      </c>
      <c r="E20751" s="144" t="s">
        <v>191</v>
      </c>
      <c r="F20751" s="144">
        <v>2023</v>
      </c>
      <c r="G20751" s="147">
        <v>15.063676716273381</v>
      </c>
      <c r="H20751" s="147">
        <v>18.059139999999999</v>
      </c>
      <c r="I20751" s="147">
        <v>21.823999999999998</v>
      </c>
      <c r="J20751" s="147">
        <v>24.710840000000001</v>
      </c>
      <c r="K20751" s="147">
        <v>27.581399999999999</v>
      </c>
    </row>
    <row r="20752" spans="2:11" x14ac:dyDescent="0.2">
      <c r="B20752" s="21" t="str">
        <f t="shared" si="324"/>
        <v>ThedfordIce Accretion2025RCP8.5</v>
      </c>
      <c r="C20752" t="s">
        <v>457</v>
      </c>
      <c r="D20752" t="s">
        <v>486</v>
      </c>
      <c r="E20752" s="144" t="s">
        <v>191</v>
      </c>
      <c r="F20752" s="144">
        <v>2025</v>
      </c>
      <c r="G20752" s="147">
        <v>15.094293945371497</v>
      </c>
      <c r="H20752" s="147">
        <v>18.120006666666665</v>
      </c>
      <c r="I20752" s="147">
        <v>21.933999999999997</v>
      </c>
      <c r="J20752" s="147">
        <v>24.851713333333333</v>
      </c>
      <c r="K20752" s="147">
        <v>27.756959999999999</v>
      </c>
    </row>
    <row r="20753" spans="2:11" x14ac:dyDescent="0.2">
      <c r="B20753" s="21" t="str">
        <f t="shared" si="324"/>
        <v>ThedfordIce Accretion2030RCP8.5</v>
      </c>
      <c r="C20753" t="s">
        <v>457</v>
      </c>
      <c r="D20753" t="s">
        <v>486</v>
      </c>
      <c r="E20753" s="144" t="s">
        <v>191</v>
      </c>
      <c r="F20753" s="144">
        <v>2030</v>
      </c>
      <c r="G20753" s="147">
        <v>15.124911174469615</v>
      </c>
      <c r="H20753" s="147">
        <v>18.180873333333331</v>
      </c>
      <c r="I20753" s="147">
        <v>22.043999999999997</v>
      </c>
      <c r="J20753" s="147">
        <v>24.992586666666664</v>
      </c>
      <c r="K20753" s="147">
        <v>27.932519999999997</v>
      </c>
    </row>
    <row r="20754" spans="2:11" x14ac:dyDescent="0.2">
      <c r="B20754" s="21" t="str">
        <f t="shared" si="324"/>
        <v>ThedfordIce Accretion2035RCP8.5</v>
      </c>
      <c r="C20754" t="s">
        <v>457</v>
      </c>
      <c r="D20754" t="s">
        <v>486</v>
      </c>
      <c r="E20754" s="144" t="s">
        <v>191</v>
      </c>
      <c r="F20754" s="144">
        <v>2035</v>
      </c>
      <c r="G20754" s="147">
        <v>15.155528403567731</v>
      </c>
      <c r="H20754" s="147">
        <v>18.241739999999997</v>
      </c>
      <c r="I20754" s="147">
        <v>22.153999999999996</v>
      </c>
      <c r="J20754" s="147">
        <v>25.133459999999996</v>
      </c>
      <c r="K20754" s="147">
        <v>28.108079999999998</v>
      </c>
    </row>
    <row r="20755" spans="2:11" x14ac:dyDescent="0.2">
      <c r="B20755" s="21" t="str">
        <f t="shared" si="324"/>
        <v>ThedfordIce Accretion2040RCP8.5</v>
      </c>
      <c r="C20755" t="s">
        <v>457</v>
      </c>
      <c r="D20755" t="s">
        <v>486</v>
      </c>
      <c r="E20755" s="144" t="s">
        <v>191</v>
      </c>
      <c r="F20755" s="144">
        <v>2040</v>
      </c>
      <c r="G20755" s="147">
        <v>15.053470973240675</v>
      </c>
      <c r="H20755" s="147">
        <v>18.168699999999998</v>
      </c>
      <c r="I20755" s="147">
        <v>22.109999999999996</v>
      </c>
      <c r="J20755" s="147">
        <v>25.108599999999996</v>
      </c>
      <c r="K20755" s="147">
        <v>28.108079999999998</v>
      </c>
    </row>
    <row r="20756" spans="2:11" x14ac:dyDescent="0.2">
      <c r="B20756" s="21" t="str">
        <f t="shared" si="324"/>
        <v>ThedfordIce Accretion2045RCP8.5</v>
      </c>
      <c r="C20756" t="s">
        <v>457</v>
      </c>
      <c r="D20756" t="s">
        <v>486</v>
      </c>
      <c r="E20756" s="144" t="s">
        <v>191</v>
      </c>
      <c r="F20756" s="144">
        <v>2045</v>
      </c>
      <c r="G20756" s="147">
        <v>14.95141354291362</v>
      </c>
      <c r="H20756" s="147">
        <v>18.095659999999995</v>
      </c>
      <c r="I20756" s="147">
        <v>22.065999999999999</v>
      </c>
      <c r="J20756" s="147">
        <v>25.083739999999999</v>
      </c>
      <c r="K20756" s="147">
        <v>28.108079999999998</v>
      </c>
    </row>
    <row r="20757" spans="2:11" x14ac:dyDescent="0.2">
      <c r="B20757" s="21" t="str">
        <f t="shared" si="324"/>
        <v>ThedfordIce Accretion2050RCP8.5</v>
      </c>
      <c r="C20757" t="s">
        <v>457</v>
      </c>
      <c r="D20757" t="s">
        <v>486</v>
      </c>
      <c r="E20757" s="144" t="s">
        <v>191</v>
      </c>
      <c r="F20757" s="144">
        <v>2050</v>
      </c>
      <c r="G20757" s="147">
        <v>14.793224525906684</v>
      </c>
      <c r="H20757" s="147">
        <v>17.99827333333333</v>
      </c>
      <c r="I20757" s="147">
        <v>22.044</v>
      </c>
      <c r="J20757" s="147">
        <v>25.108599999999999</v>
      </c>
      <c r="K20757" s="147">
        <v>28.191239999999997</v>
      </c>
    </row>
    <row r="20758" spans="2:11" x14ac:dyDescent="0.2">
      <c r="B20758" s="21" t="str">
        <f t="shared" si="324"/>
        <v>ThedfordIce Accretion2055RCP8.5</v>
      </c>
      <c r="C20758" t="s">
        <v>457</v>
      </c>
      <c r="D20758" t="s">
        <v>486</v>
      </c>
      <c r="E20758" s="144" t="s">
        <v>191</v>
      </c>
      <c r="F20758" s="144">
        <v>2055</v>
      </c>
      <c r="G20758" s="147">
        <v>14.737092939226804</v>
      </c>
      <c r="H20758" s="147">
        <v>17.973926666666664</v>
      </c>
      <c r="I20758" s="147">
        <v>22.065999999999999</v>
      </c>
      <c r="J20758" s="147">
        <v>25.15832</v>
      </c>
      <c r="K20758" s="147">
        <v>28.274399999999996</v>
      </c>
    </row>
    <row r="20759" spans="2:11" x14ac:dyDescent="0.2">
      <c r="B20759" s="21" t="str">
        <f t="shared" si="324"/>
        <v>ThedfordIce Accretion2060RCP8.5</v>
      </c>
      <c r="C20759" t="s">
        <v>457</v>
      </c>
      <c r="D20759" t="s">
        <v>486</v>
      </c>
      <c r="E20759" s="144" t="s">
        <v>191</v>
      </c>
      <c r="F20759" s="144">
        <v>2060</v>
      </c>
      <c r="G20759" s="147">
        <v>14.497257977958224</v>
      </c>
      <c r="H20759" s="147">
        <v>17.766979999999997</v>
      </c>
      <c r="I20759" s="147">
        <v>21.897333333333332</v>
      </c>
      <c r="J20759" s="147">
        <v>25.017446666666668</v>
      </c>
      <c r="K20759" s="147">
        <v>28.154279999999996</v>
      </c>
    </row>
    <row r="20760" spans="2:11" x14ac:dyDescent="0.2">
      <c r="B20760" s="21" t="str">
        <f t="shared" si="324"/>
        <v>ThedfordIce Accretion2065RCP8.5</v>
      </c>
      <c r="C20760" t="s">
        <v>457</v>
      </c>
      <c r="D20760" t="s">
        <v>486</v>
      </c>
      <c r="E20760" s="144" t="s">
        <v>191</v>
      </c>
      <c r="F20760" s="144">
        <v>2065</v>
      </c>
      <c r="G20760" s="147">
        <v>14.313554603369523</v>
      </c>
      <c r="H20760" s="147">
        <v>17.584379999999999</v>
      </c>
      <c r="I20760" s="147">
        <v>21.706666666666667</v>
      </c>
      <c r="J20760" s="147">
        <v>24.826853333333332</v>
      </c>
      <c r="K20760" s="147">
        <v>27.950999999999997</v>
      </c>
    </row>
    <row r="20761" spans="2:11" x14ac:dyDescent="0.2">
      <c r="B20761" s="21" t="str">
        <f t="shared" si="324"/>
        <v>ThedfordIce Accretion2070RCP8.5</v>
      </c>
      <c r="C20761" t="s">
        <v>457</v>
      </c>
      <c r="D20761" t="s">
        <v>486</v>
      </c>
      <c r="E20761" s="144" t="s">
        <v>191</v>
      </c>
      <c r="F20761" s="144">
        <v>2070</v>
      </c>
      <c r="G20761" s="147">
        <v>13.798164580217893</v>
      </c>
      <c r="H20761" s="147">
        <v>17.030493333333332</v>
      </c>
      <c r="I20761" s="147">
        <v>21.097999999999999</v>
      </c>
      <c r="J20761" s="147">
        <v>24.180493333333331</v>
      </c>
      <c r="K20761" s="147">
        <v>27.248759999999997</v>
      </c>
    </row>
    <row r="20762" spans="2:11" x14ac:dyDescent="0.2">
      <c r="B20762" s="21" t="str">
        <f t="shared" si="324"/>
        <v>ThedfordIce Accretion2075RCP8.5</v>
      </c>
      <c r="C20762" t="s">
        <v>457</v>
      </c>
      <c r="D20762" t="s">
        <v>486</v>
      </c>
      <c r="E20762" s="144" t="s">
        <v>191</v>
      </c>
      <c r="F20762" s="144">
        <v>2075</v>
      </c>
      <c r="G20762" s="147">
        <v>13.466477931654964</v>
      </c>
      <c r="H20762" s="147">
        <v>16.659206666666666</v>
      </c>
      <c r="I20762" s="147">
        <v>20.68</v>
      </c>
      <c r="J20762" s="147">
        <v>23.724726666666665</v>
      </c>
      <c r="K20762" s="147">
        <v>26.749799999999997</v>
      </c>
    </row>
    <row r="20763" spans="2:11" x14ac:dyDescent="0.2">
      <c r="B20763" s="21" t="str">
        <f t="shared" si="324"/>
        <v>ThedfordIce Accretion2080RCP8.5</v>
      </c>
      <c r="C20763" t="s">
        <v>457</v>
      </c>
      <c r="D20763" t="s">
        <v>486</v>
      </c>
      <c r="E20763" s="144" t="s">
        <v>191</v>
      </c>
      <c r="F20763" s="144">
        <v>2080</v>
      </c>
      <c r="G20763" s="147">
        <v>13.134791283092033</v>
      </c>
      <c r="H20763" s="147">
        <v>16.28792</v>
      </c>
      <c r="I20763" s="147">
        <v>20.262</v>
      </c>
      <c r="J20763" s="147">
        <v>23.268959999999996</v>
      </c>
      <c r="K20763" s="147">
        <v>26.250839999999997</v>
      </c>
    </row>
    <row r="20764" spans="2:11" x14ac:dyDescent="0.2">
      <c r="B20764" s="21" t="str">
        <f t="shared" si="324"/>
        <v>ThedfordIce Accretion2085RCP8.5</v>
      </c>
      <c r="C20764" t="s">
        <v>457</v>
      </c>
      <c r="D20764" t="s">
        <v>486</v>
      </c>
      <c r="E20764" s="144" t="s">
        <v>191</v>
      </c>
      <c r="F20764" s="144">
        <v>2085</v>
      </c>
      <c r="G20764" s="147">
        <v>12.445903628384409</v>
      </c>
      <c r="H20764" s="147">
        <v>15.475349999999999</v>
      </c>
      <c r="I20764" s="147">
        <v>19.294</v>
      </c>
      <c r="J20764" s="147">
        <v>22.187549999999998</v>
      </c>
      <c r="K20764" s="147">
        <v>25.058879999999998</v>
      </c>
    </row>
    <row r="20765" spans="2:11" x14ac:dyDescent="0.2">
      <c r="B20765" s="21" t="str">
        <f t="shared" si="324"/>
        <v>ThedfordIce Accretion2090RCP8.5</v>
      </c>
      <c r="C20765" t="s">
        <v>457</v>
      </c>
      <c r="D20765" t="s">
        <v>486</v>
      </c>
      <c r="E20765" s="144" t="s">
        <v>191</v>
      </c>
      <c r="F20765" s="144">
        <v>2090</v>
      </c>
      <c r="G20765" s="147">
        <v>11.757015973676785</v>
      </c>
      <c r="H20765" s="147">
        <v>14.66278</v>
      </c>
      <c r="I20765" s="147">
        <v>18.326000000000001</v>
      </c>
      <c r="J20765" s="147">
        <v>21.10614</v>
      </c>
      <c r="K20765" s="147">
        <v>23.86692</v>
      </c>
    </row>
    <row r="20766" spans="2:11" x14ac:dyDescent="0.2">
      <c r="B20766" s="21" t="str">
        <f t="shared" si="324"/>
        <v>ThedfordIce Accretion2095RCP8.5</v>
      </c>
      <c r="C20766" t="s">
        <v>457</v>
      </c>
      <c r="D20766" t="s">
        <v>486</v>
      </c>
      <c r="E20766" s="144" t="s">
        <v>191</v>
      </c>
      <c r="F20766" s="144">
        <v>2095</v>
      </c>
      <c r="G20766" s="147">
        <v>11.757015973676785</v>
      </c>
      <c r="H20766" s="147">
        <v>14.66278</v>
      </c>
      <c r="I20766" s="147">
        <v>18.326000000000001</v>
      </c>
      <c r="J20766" s="147">
        <v>21.10614</v>
      </c>
      <c r="K20766" s="147">
        <v>23.86692</v>
      </c>
    </row>
    <row r="20767" spans="2:11" x14ac:dyDescent="0.2">
      <c r="B20767" s="21" t="str">
        <f t="shared" si="324"/>
        <v>ThedfordIce Accretion2100RCP8.5</v>
      </c>
      <c r="C20767" t="s">
        <v>457</v>
      </c>
      <c r="D20767" t="s">
        <v>486</v>
      </c>
      <c r="E20767" s="144" t="s">
        <v>191</v>
      </c>
      <c r="F20767" s="144">
        <v>2100</v>
      </c>
      <c r="G20767" s="147">
        <v>11.757015973676785</v>
      </c>
      <c r="H20767" s="147">
        <v>14.66278</v>
      </c>
      <c r="I20767" s="147">
        <v>18.326000000000001</v>
      </c>
      <c r="J20767" s="147">
        <v>21.10614</v>
      </c>
      <c r="K20767" s="147">
        <v>23.86692</v>
      </c>
    </row>
    <row r="20768" spans="2:11" x14ac:dyDescent="0.2">
      <c r="B20768" s="21" t="str">
        <f t="shared" si="324"/>
        <v>ThedfordWind2023RCP4.5</v>
      </c>
      <c r="C20768" t="s">
        <v>457</v>
      </c>
      <c r="D20768" t="s">
        <v>1</v>
      </c>
      <c r="E20768" s="144" t="s">
        <v>193</v>
      </c>
      <c r="F20768" s="144">
        <v>2023</v>
      </c>
      <c r="G20768" s="147">
        <v>85.53518763120087</v>
      </c>
      <c r="H20768" s="147">
        <v>92.297477999999998</v>
      </c>
      <c r="I20768" s="147">
        <v>99.460199999999986</v>
      </c>
      <c r="J20768" s="147">
        <v>106.57970399999999</v>
      </c>
      <c r="K20768" s="147">
        <v>113.70861599999999</v>
      </c>
    </row>
    <row r="20769" spans="2:11" x14ac:dyDescent="0.2">
      <c r="B20769" s="21" t="str">
        <f t="shared" si="324"/>
        <v>ThedfordWind2025RCP4.5</v>
      </c>
      <c r="C20769" t="s">
        <v>457</v>
      </c>
      <c r="D20769" t="s">
        <v>1</v>
      </c>
      <c r="E20769" s="144" t="s">
        <v>193</v>
      </c>
      <c r="F20769" s="144">
        <v>2025</v>
      </c>
      <c r="G20769" s="147">
        <v>85.625450327553551</v>
      </c>
      <c r="H20769" s="147">
        <v>92.415959999999998</v>
      </c>
      <c r="I20769" s="147">
        <v>99.61536666666666</v>
      </c>
      <c r="J20769" s="147">
        <v>106.76670433333332</v>
      </c>
      <c r="K20769" s="147">
        <v>113.928332</v>
      </c>
    </row>
    <row r="20770" spans="2:11" x14ac:dyDescent="0.2">
      <c r="B20770" s="21" t="str">
        <f t="shared" si="324"/>
        <v>ThedfordWind2030RCP4.5</v>
      </c>
      <c r="C20770" t="s">
        <v>457</v>
      </c>
      <c r="D20770" t="s">
        <v>1</v>
      </c>
      <c r="E20770" s="144" t="s">
        <v>193</v>
      </c>
      <c r="F20770" s="144">
        <v>2030</v>
      </c>
      <c r="G20770" s="147">
        <v>85.715713023906218</v>
      </c>
      <c r="H20770" s="147">
        <v>92.534441999999999</v>
      </c>
      <c r="I20770" s="147">
        <v>99.770533333333319</v>
      </c>
      <c r="J20770" s="147">
        <v>106.95370466666665</v>
      </c>
      <c r="K20770" s="147">
        <v>114.14804799999999</v>
      </c>
    </row>
    <row r="20771" spans="2:11" x14ac:dyDescent="0.2">
      <c r="B20771" s="21" t="str">
        <f t="shared" si="324"/>
        <v>ThedfordWind2035RCP4.5</v>
      </c>
      <c r="C20771" t="s">
        <v>457</v>
      </c>
      <c r="D20771" t="s">
        <v>1</v>
      </c>
      <c r="E20771" s="144" t="s">
        <v>193</v>
      </c>
      <c r="F20771" s="144">
        <v>2035</v>
      </c>
      <c r="G20771" s="147">
        <v>85.8059757202589</v>
      </c>
      <c r="H20771" s="147">
        <v>92.652923999999999</v>
      </c>
      <c r="I20771" s="147">
        <v>99.925699999999992</v>
      </c>
      <c r="J20771" s="147">
        <v>107.140705</v>
      </c>
      <c r="K20771" s="147">
        <v>114.36776399999999</v>
      </c>
    </row>
    <row r="20772" spans="2:11" x14ac:dyDescent="0.2">
      <c r="B20772" s="21" t="str">
        <f t="shared" si="324"/>
        <v>ThedfordWind2040RCP4.5</v>
      </c>
      <c r="C20772" t="s">
        <v>457</v>
      </c>
      <c r="D20772" t="s">
        <v>1</v>
      </c>
      <c r="E20772" s="144" t="s">
        <v>193</v>
      </c>
      <c r="F20772" s="144">
        <v>2040</v>
      </c>
      <c r="G20772" s="147">
        <v>85.896238416611581</v>
      </c>
      <c r="H20772" s="147">
        <v>92.771405999999999</v>
      </c>
      <c r="I20772" s="147">
        <v>100.08086666666667</v>
      </c>
      <c r="J20772" s="147">
        <v>107.32770533333333</v>
      </c>
      <c r="K20772" s="147">
        <v>114.58748</v>
      </c>
    </row>
    <row r="20773" spans="2:11" x14ac:dyDescent="0.2">
      <c r="B20773" s="21" t="str">
        <f t="shared" si="324"/>
        <v>ThedfordWind2045RCP4.5</v>
      </c>
      <c r="C20773" t="s">
        <v>457</v>
      </c>
      <c r="D20773" t="s">
        <v>1</v>
      </c>
      <c r="E20773" s="144" t="s">
        <v>193</v>
      </c>
      <c r="F20773" s="144">
        <v>2045</v>
      </c>
      <c r="G20773" s="147">
        <v>85.986501112964248</v>
      </c>
      <c r="H20773" s="147">
        <v>92.889887999999999</v>
      </c>
      <c r="I20773" s="147">
        <v>100.23603333333332</v>
      </c>
      <c r="J20773" s="147">
        <v>107.51470566666666</v>
      </c>
      <c r="K20773" s="147">
        <v>114.80719599999999</v>
      </c>
    </row>
    <row r="20774" spans="2:11" x14ac:dyDescent="0.2">
      <c r="B20774" s="21" t="str">
        <f t="shared" si="324"/>
        <v>ThedfordWind2050RCP4.5</v>
      </c>
      <c r="C20774" t="s">
        <v>457</v>
      </c>
      <c r="D20774" t="s">
        <v>1</v>
      </c>
      <c r="E20774" s="144" t="s">
        <v>193</v>
      </c>
      <c r="F20774" s="144">
        <v>2050</v>
      </c>
      <c r="G20774" s="147">
        <v>86.110612320449178</v>
      </c>
      <c r="H20774" s="147">
        <v>93.050294399999999</v>
      </c>
      <c r="I20774" s="147">
        <v>100.44412</v>
      </c>
      <c r="J20774" s="147">
        <v>107.76252479999999</v>
      </c>
      <c r="K20774" s="147">
        <v>115.09394399999999</v>
      </c>
    </row>
    <row r="20775" spans="2:11" x14ac:dyDescent="0.2">
      <c r="B20775" s="21" t="str">
        <f t="shared" si="324"/>
        <v>ThedfordWind2055RCP4.5</v>
      </c>
      <c r="C20775" t="s">
        <v>457</v>
      </c>
      <c r="D20775" t="s">
        <v>1</v>
      </c>
      <c r="E20775" s="144" t="s">
        <v>193</v>
      </c>
      <c r="F20775" s="144">
        <v>2055</v>
      </c>
      <c r="G20775" s="147">
        <v>86.144460831581426</v>
      </c>
      <c r="H20775" s="147">
        <v>93.092218799999998</v>
      </c>
      <c r="I20775" s="147">
        <v>100.49704</v>
      </c>
      <c r="J20775" s="147">
        <v>107.8233436</v>
      </c>
      <c r="K20775" s="147">
        <v>115.16097599999999</v>
      </c>
    </row>
    <row r="20776" spans="2:11" x14ac:dyDescent="0.2">
      <c r="B20776" s="21" t="str">
        <f t="shared" si="324"/>
        <v>ThedfordWind2060RCP4.5</v>
      </c>
      <c r="C20776" t="s">
        <v>457</v>
      </c>
      <c r="D20776" t="s">
        <v>1</v>
      </c>
      <c r="E20776" s="144" t="s">
        <v>193</v>
      </c>
      <c r="F20776" s="144">
        <v>2060</v>
      </c>
      <c r="G20776" s="147">
        <v>86.178309342713689</v>
      </c>
      <c r="H20776" s="147">
        <v>93.134143199999997</v>
      </c>
      <c r="I20776" s="147">
        <v>100.54995999999998</v>
      </c>
      <c r="J20776" s="147">
        <v>107.88416239999999</v>
      </c>
      <c r="K20776" s="147">
        <v>115.22800799999999</v>
      </c>
    </row>
    <row r="20777" spans="2:11" x14ac:dyDescent="0.2">
      <c r="B20777" s="21" t="str">
        <f t="shared" si="324"/>
        <v>ThedfordWind2065RCP4.5</v>
      </c>
      <c r="C20777" t="s">
        <v>457</v>
      </c>
      <c r="D20777" t="s">
        <v>1</v>
      </c>
      <c r="E20777" s="144" t="s">
        <v>193</v>
      </c>
      <c r="F20777" s="144">
        <v>2065</v>
      </c>
      <c r="G20777" s="147">
        <v>86.212157853845937</v>
      </c>
      <c r="H20777" s="147">
        <v>93.176067599999996</v>
      </c>
      <c r="I20777" s="147">
        <v>100.60287999999998</v>
      </c>
      <c r="J20777" s="147">
        <v>107.9449812</v>
      </c>
      <c r="K20777" s="147">
        <v>115.29503999999999</v>
      </c>
    </row>
    <row r="20778" spans="2:11" x14ac:dyDescent="0.2">
      <c r="B20778" s="21" t="str">
        <f t="shared" si="324"/>
        <v>ThedfordWind2070RCP4.5</v>
      </c>
      <c r="C20778" t="s">
        <v>457</v>
      </c>
      <c r="D20778" t="s">
        <v>1</v>
      </c>
      <c r="E20778" s="144" t="s">
        <v>193</v>
      </c>
      <c r="F20778" s="144">
        <v>2070</v>
      </c>
      <c r="G20778" s="147">
        <v>86.246006364978186</v>
      </c>
      <c r="H20778" s="147">
        <v>93.217991999999995</v>
      </c>
      <c r="I20778" s="147">
        <v>100.65579999999999</v>
      </c>
      <c r="J20778" s="147">
        <v>108.00580000000001</v>
      </c>
      <c r="K20778" s="147">
        <v>115.36207199999998</v>
      </c>
    </row>
    <row r="20779" spans="2:11" x14ac:dyDescent="0.2">
      <c r="B20779" s="21" t="str">
        <f t="shared" si="324"/>
        <v>ThedfordWind2075RCP4.5</v>
      </c>
      <c r="C20779" t="s">
        <v>457</v>
      </c>
      <c r="D20779" t="s">
        <v>1</v>
      </c>
      <c r="E20779" s="144" t="s">
        <v>193</v>
      </c>
      <c r="F20779" s="144">
        <v>2075</v>
      </c>
      <c r="G20779" s="147">
        <v>86.350372607635961</v>
      </c>
      <c r="H20779" s="147">
        <v>93.357739999999993</v>
      </c>
      <c r="I20779" s="147">
        <v>100.83873333333332</v>
      </c>
      <c r="J20779" s="147">
        <v>108.22600600000001</v>
      </c>
      <c r="K20779" s="147">
        <v>115.62275199999999</v>
      </c>
    </row>
    <row r="20780" spans="2:11" x14ac:dyDescent="0.2">
      <c r="B20780" s="21" t="str">
        <f t="shared" si="324"/>
        <v>ThedfordWind2080RCP4.5</v>
      </c>
      <c r="C20780" t="s">
        <v>457</v>
      </c>
      <c r="D20780" t="s">
        <v>1</v>
      </c>
      <c r="E20780" s="144" t="s">
        <v>193</v>
      </c>
      <c r="F20780" s="144">
        <v>2080</v>
      </c>
      <c r="G20780" s="147">
        <v>86.454738850293737</v>
      </c>
      <c r="H20780" s="147">
        <v>93.497488000000004</v>
      </c>
      <c r="I20780" s="147">
        <v>101.02166666666666</v>
      </c>
      <c r="J20780" s="147">
        <v>108.446212</v>
      </c>
      <c r="K20780" s="147">
        <v>115.88343199999998</v>
      </c>
    </row>
    <row r="20781" spans="2:11" x14ac:dyDescent="0.2">
      <c r="B20781" s="21" t="str">
        <f t="shared" si="324"/>
        <v>ThedfordWind2085RCP4.5</v>
      </c>
      <c r="C20781" t="s">
        <v>457</v>
      </c>
      <c r="D20781" t="s">
        <v>1</v>
      </c>
      <c r="E20781" s="144" t="s">
        <v>193</v>
      </c>
      <c r="F20781" s="144">
        <v>2085</v>
      </c>
      <c r="G20781" s="147">
        <v>86.559105092951512</v>
      </c>
      <c r="H20781" s="147">
        <v>93.637236000000001</v>
      </c>
      <c r="I20781" s="147">
        <v>101.2046</v>
      </c>
      <c r="J20781" s="147">
        <v>108.66641799999999</v>
      </c>
      <c r="K20781" s="147">
        <v>116.14411199999998</v>
      </c>
    </row>
    <row r="20782" spans="2:11" x14ac:dyDescent="0.2">
      <c r="B20782" s="21" t="str">
        <f t="shared" si="324"/>
        <v>ThedfordWind2090RCP4.5</v>
      </c>
      <c r="C20782" t="s">
        <v>457</v>
      </c>
      <c r="D20782" t="s">
        <v>1</v>
      </c>
      <c r="E20782" s="144" t="s">
        <v>193</v>
      </c>
      <c r="F20782" s="144">
        <v>2090</v>
      </c>
      <c r="G20782" s="147">
        <v>86.663471335609287</v>
      </c>
      <c r="H20782" s="147">
        <v>93.776983999999999</v>
      </c>
      <c r="I20782" s="147">
        <v>101.38753333333332</v>
      </c>
      <c r="J20782" s="147">
        <v>108.886624</v>
      </c>
      <c r="K20782" s="147">
        <v>116.40479199999999</v>
      </c>
    </row>
    <row r="20783" spans="2:11" x14ac:dyDescent="0.2">
      <c r="B20783" s="21" t="str">
        <f t="shared" si="324"/>
        <v>ThedfordWind2095RCP4.5</v>
      </c>
      <c r="C20783" t="s">
        <v>457</v>
      </c>
      <c r="D20783" t="s">
        <v>1</v>
      </c>
      <c r="E20783" s="144" t="s">
        <v>193</v>
      </c>
      <c r="F20783" s="144">
        <v>2095</v>
      </c>
      <c r="G20783" s="147">
        <v>86.767837578267063</v>
      </c>
      <c r="H20783" s="147">
        <v>93.91673200000001</v>
      </c>
      <c r="I20783" s="147">
        <v>101.57046666666666</v>
      </c>
      <c r="J20783" s="147">
        <v>109.10683</v>
      </c>
      <c r="K20783" s="147">
        <v>116.66547199999999</v>
      </c>
    </row>
    <row r="20784" spans="2:11" x14ac:dyDescent="0.2">
      <c r="B20784" s="21" t="str">
        <f t="shared" si="324"/>
        <v>ThedfordWind2100RCP4.5</v>
      </c>
      <c r="C20784" t="s">
        <v>457</v>
      </c>
      <c r="D20784" t="s">
        <v>1</v>
      </c>
      <c r="E20784" s="144" t="s">
        <v>193</v>
      </c>
      <c r="F20784" s="144">
        <v>2100</v>
      </c>
      <c r="G20784" s="147">
        <v>86.872203820924838</v>
      </c>
      <c r="H20784" s="147">
        <v>94.056480000000008</v>
      </c>
      <c r="I20784" s="147">
        <v>101.7534</v>
      </c>
      <c r="J20784" s="147">
        <v>109.32703599999999</v>
      </c>
      <c r="K20784" s="147">
        <v>116.92615199999999</v>
      </c>
    </row>
    <row r="20785" spans="2:11" x14ac:dyDescent="0.2">
      <c r="B20785" s="21" t="str">
        <f t="shared" si="324"/>
        <v>ThedfordWind2023RCP6.0</v>
      </c>
      <c r="C20785" t="s">
        <v>457</v>
      </c>
      <c r="D20785" t="s">
        <v>1</v>
      </c>
      <c r="E20785" s="144" t="s">
        <v>192</v>
      </c>
      <c r="F20785" s="144">
        <v>2023</v>
      </c>
      <c r="G20785" s="147">
        <v>85.53518763120087</v>
      </c>
      <c r="H20785" s="147">
        <v>92.297477999999998</v>
      </c>
      <c r="I20785" s="147">
        <v>99.460199999999986</v>
      </c>
      <c r="J20785" s="147">
        <v>106.57970399999999</v>
      </c>
      <c r="K20785" s="147">
        <v>113.70861599999999</v>
      </c>
    </row>
    <row r="20786" spans="2:11" x14ac:dyDescent="0.2">
      <c r="B20786" s="21" t="str">
        <f t="shared" si="324"/>
        <v>ThedfordWind2025RCP6.0</v>
      </c>
      <c r="C20786" t="s">
        <v>457</v>
      </c>
      <c r="D20786" t="s">
        <v>1</v>
      </c>
      <c r="E20786" s="144" t="s">
        <v>192</v>
      </c>
      <c r="F20786" s="144">
        <v>2025</v>
      </c>
      <c r="G20786" s="147">
        <v>85.625450327553551</v>
      </c>
      <c r="H20786" s="147">
        <v>92.415959999999998</v>
      </c>
      <c r="I20786" s="147">
        <v>99.61536666666666</v>
      </c>
      <c r="J20786" s="147">
        <v>106.76670433333332</v>
      </c>
      <c r="K20786" s="147">
        <v>113.928332</v>
      </c>
    </row>
    <row r="20787" spans="2:11" x14ac:dyDescent="0.2">
      <c r="B20787" s="21" t="str">
        <f t="shared" si="324"/>
        <v>ThedfordWind2030RCP6.0</v>
      </c>
      <c r="C20787" t="s">
        <v>457</v>
      </c>
      <c r="D20787" t="s">
        <v>1</v>
      </c>
      <c r="E20787" s="144" t="s">
        <v>192</v>
      </c>
      <c r="F20787" s="144">
        <v>2030</v>
      </c>
      <c r="G20787" s="147">
        <v>85.715713023906218</v>
      </c>
      <c r="H20787" s="147">
        <v>92.534441999999999</v>
      </c>
      <c r="I20787" s="147">
        <v>99.770533333333319</v>
      </c>
      <c r="J20787" s="147">
        <v>106.95370466666665</v>
      </c>
      <c r="K20787" s="147">
        <v>114.14804799999999</v>
      </c>
    </row>
    <row r="20788" spans="2:11" x14ac:dyDescent="0.2">
      <c r="B20788" s="21" t="str">
        <f t="shared" si="324"/>
        <v>ThedfordWind2035RCP6.0</v>
      </c>
      <c r="C20788" t="s">
        <v>457</v>
      </c>
      <c r="D20788" t="s">
        <v>1</v>
      </c>
      <c r="E20788" s="144" t="s">
        <v>192</v>
      </c>
      <c r="F20788" s="144">
        <v>2035</v>
      </c>
      <c r="G20788" s="147">
        <v>85.8059757202589</v>
      </c>
      <c r="H20788" s="147">
        <v>92.652923999999999</v>
      </c>
      <c r="I20788" s="147">
        <v>99.925699999999992</v>
      </c>
      <c r="J20788" s="147">
        <v>107.140705</v>
      </c>
      <c r="K20788" s="147">
        <v>114.36776399999999</v>
      </c>
    </row>
    <row r="20789" spans="2:11" x14ac:dyDescent="0.2">
      <c r="B20789" s="21" t="str">
        <f t="shared" si="324"/>
        <v>ThedfordWind2040RCP6.0</v>
      </c>
      <c r="C20789" t="s">
        <v>457</v>
      </c>
      <c r="D20789" t="s">
        <v>1</v>
      </c>
      <c r="E20789" s="144" t="s">
        <v>192</v>
      </c>
      <c r="F20789" s="144">
        <v>2040</v>
      </c>
      <c r="G20789" s="147">
        <v>85.896238416611581</v>
      </c>
      <c r="H20789" s="147">
        <v>92.771405999999999</v>
      </c>
      <c r="I20789" s="147">
        <v>100.08086666666667</v>
      </c>
      <c r="J20789" s="147">
        <v>107.32770533333333</v>
      </c>
      <c r="K20789" s="147">
        <v>114.58748</v>
      </c>
    </row>
    <row r="20790" spans="2:11" x14ac:dyDescent="0.2">
      <c r="B20790" s="21" t="str">
        <f t="shared" si="324"/>
        <v>ThedfordWind2045RCP6.0</v>
      </c>
      <c r="C20790" t="s">
        <v>457</v>
      </c>
      <c r="D20790" t="s">
        <v>1</v>
      </c>
      <c r="E20790" s="144" t="s">
        <v>192</v>
      </c>
      <c r="F20790" s="144">
        <v>2045</v>
      </c>
      <c r="G20790" s="147">
        <v>85.986501112964248</v>
      </c>
      <c r="H20790" s="147">
        <v>92.889887999999999</v>
      </c>
      <c r="I20790" s="147">
        <v>100.23603333333332</v>
      </c>
      <c r="J20790" s="147">
        <v>107.51470566666666</v>
      </c>
      <c r="K20790" s="147">
        <v>114.80719599999999</v>
      </c>
    </row>
    <row r="20791" spans="2:11" x14ac:dyDescent="0.2">
      <c r="B20791" s="21" t="str">
        <f t="shared" si="324"/>
        <v>ThedfordWind2050RCP6.0</v>
      </c>
      <c r="C20791" t="s">
        <v>457</v>
      </c>
      <c r="D20791" t="s">
        <v>1</v>
      </c>
      <c r="E20791" s="144" t="s">
        <v>192</v>
      </c>
      <c r="F20791" s="144">
        <v>2050</v>
      </c>
      <c r="G20791" s="147">
        <v>86.110612320449178</v>
      </c>
      <c r="H20791" s="147">
        <v>93.050294399999999</v>
      </c>
      <c r="I20791" s="147">
        <v>100.44412</v>
      </c>
      <c r="J20791" s="147">
        <v>107.76252479999999</v>
      </c>
      <c r="K20791" s="147">
        <v>115.09394399999999</v>
      </c>
    </row>
    <row r="20792" spans="2:11" x14ac:dyDescent="0.2">
      <c r="B20792" s="21" t="str">
        <f t="shared" si="324"/>
        <v>ThedfordWind2055RCP6.0</v>
      </c>
      <c r="C20792" t="s">
        <v>457</v>
      </c>
      <c r="D20792" t="s">
        <v>1</v>
      </c>
      <c r="E20792" s="144" t="s">
        <v>192</v>
      </c>
      <c r="F20792" s="144">
        <v>2055</v>
      </c>
      <c r="G20792" s="147">
        <v>86.144460831581426</v>
      </c>
      <c r="H20792" s="147">
        <v>93.092218799999998</v>
      </c>
      <c r="I20792" s="147">
        <v>100.49704</v>
      </c>
      <c r="J20792" s="147">
        <v>107.8233436</v>
      </c>
      <c r="K20792" s="147">
        <v>115.16097599999999</v>
      </c>
    </row>
    <row r="20793" spans="2:11" x14ac:dyDescent="0.2">
      <c r="B20793" s="21" t="str">
        <f t="shared" si="324"/>
        <v>ThedfordWind2060RCP6.0</v>
      </c>
      <c r="C20793" t="s">
        <v>457</v>
      </c>
      <c r="D20793" t="s">
        <v>1</v>
      </c>
      <c r="E20793" s="144" t="s">
        <v>192</v>
      </c>
      <c r="F20793" s="144">
        <v>2060</v>
      </c>
      <c r="G20793" s="147">
        <v>86.178309342713689</v>
      </c>
      <c r="H20793" s="147">
        <v>93.134143199999997</v>
      </c>
      <c r="I20793" s="147">
        <v>100.54995999999998</v>
      </c>
      <c r="J20793" s="147">
        <v>107.88416239999999</v>
      </c>
      <c r="K20793" s="147">
        <v>115.22800799999999</v>
      </c>
    </row>
    <row r="20794" spans="2:11" x14ac:dyDescent="0.2">
      <c r="B20794" s="21" t="str">
        <f t="shared" si="324"/>
        <v>ThedfordWind2065RCP6.0</v>
      </c>
      <c r="C20794" t="s">
        <v>457</v>
      </c>
      <c r="D20794" t="s">
        <v>1</v>
      </c>
      <c r="E20794" s="144" t="s">
        <v>192</v>
      </c>
      <c r="F20794" s="144">
        <v>2065</v>
      </c>
      <c r="G20794" s="147">
        <v>86.212157853845937</v>
      </c>
      <c r="H20794" s="147">
        <v>93.176067599999996</v>
      </c>
      <c r="I20794" s="147">
        <v>100.60287999999998</v>
      </c>
      <c r="J20794" s="147">
        <v>107.9449812</v>
      </c>
      <c r="K20794" s="147">
        <v>115.29503999999999</v>
      </c>
    </row>
    <row r="20795" spans="2:11" x14ac:dyDescent="0.2">
      <c r="B20795" s="21" t="str">
        <f t="shared" si="324"/>
        <v>ThedfordWind2070RCP6.0</v>
      </c>
      <c r="C20795" t="s">
        <v>457</v>
      </c>
      <c r="D20795" t="s">
        <v>1</v>
      </c>
      <c r="E20795" s="144" t="s">
        <v>192</v>
      </c>
      <c r="F20795" s="144">
        <v>2070</v>
      </c>
      <c r="G20795" s="147">
        <v>86.246006364978186</v>
      </c>
      <c r="H20795" s="147">
        <v>93.217991999999995</v>
      </c>
      <c r="I20795" s="147">
        <v>100.65579999999999</v>
      </c>
      <c r="J20795" s="147">
        <v>108.00580000000001</v>
      </c>
      <c r="K20795" s="147">
        <v>115.36207199999998</v>
      </c>
    </row>
    <row r="20796" spans="2:11" x14ac:dyDescent="0.2">
      <c r="B20796" s="21" t="str">
        <f t="shared" si="324"/>
        <v>ThedfordWind2075RCP6.0</v>
      </c>
      <c r="C20796" t="s">
        <v>457</v>
      </c>
      <c r="D20796" t="s">
        <v>1</v>
      </c>
      <c r="E20796" s="144" t="s">
        <v>192</v>
      </c>
      <c r="F20796" s="144">
        <v>2075</v>
      </c>
      <c r="G20796" s="147">
        <v>86.402555728964842</v>
      </c>
      <c r="H20796" s="147">
        <v>93.427614000000005</v>
      </c>
      <c r="I20796" s="147">
        <v>100.93019999999999</v>
      </c>
      <c r="J20796" s="147">
        <v>108.33610900000001</v>
      </c>
      <c r="K20796" s="147">
        <v>115.75309199999998</v>
      </c>
    </row>
    <row r="20797" spans="2:11" x14ac:dyDescent="0.2">
      <c r="B20797" s="21" t="str">
        <f t="shared" si="324"/>
        <v>ThedfordWind2080RCP6.0</v>
      </c>
      <c r="C20797" t="s">
        <v>457</v>
      </c>
      <c r="D20797" t="s">
        <v>1</v>
      </c>
      <c r="E20797" s="144" t="s">
        <v>192</v>
      </c>
      <c r="F20797" s="144">
        <v>2080</v>
      </c>
      <c r="G20797" s="147">
        <v>86.559105092951512</v>
      </c>
      <c r="H20797" s="147">
        <v>93.637236000000001</v>
      </c>
      <c r="I20797" s="147">
        <v>101.2046</v>
      </c>
      <c r="J20797" s="147">
        <v>108.66641799999999</v>
      </c>
      <c r="K20797" s="147">
        <v>116.14411199999998</v>
      </c>
    </row>
    <row r="20798" spans="2:11" x14ac:dyDescent="0.2">
      <c r="B20798" s="21" t="str">
        <f t="shared" si="324"/>
        <v>ThedfordWind2085RCP6.0</v>
      </c>
      <c r="C20798" t="s">
        <v>457</v>
      </c>
      <c r="D20798" t="s">
        <v>1</v>
      </c>
      <c r="E20798" s="144" t="s">
        <v>192</v>
      </c>
      <c r="F20798" s="144">
        <v>2085</v>
      </c>
      <c r="G20798" s="147">
        <v>86.715654456938182</v>
      </c>
      <c r="H20798" s="147">
        <v>93.846857999999997</v>
      </c>
      <c r="I20798" s="147">
        <v>101.479</v>
      </c>
      <c r="J20798" s="147">
        <v>108.99672699999999</v>
      </c>
      <c r="K20798" s="147">
        <v>116.53513199999999</v>
      </c>
    </row>
    <row r="20799" spans="2:11" x14ac:dyDescent="0.2">
      <c r="B20799" s="21" t="str">
        <f t="shared" si="324"/>
        <v>ThedfordWind2090RCP6.0</v>
      </c>
      <c r="C20799" t="s">
        <v>457</v>
      </c>
      <c r="D20799" t="s">
        <v>1</v>
      </c>
      <c r="E20799" s="144" t="s">
        <v>192</v>
      </c>
      <c r="F20799" s="144">
        <v>2090</v>
      </c>
      <c r="G20799" s="147">
        <v>87.176840421115102</v>
      </c>
      <c r="H20799" s="147">
        <v>94.421040000000005</v>
      </c>
      <c r="I20799" s="147">
        <v>102.18786666666666</v>
      </c>
      <c r="J20799" s="147">
        <v>109.82686866666666</v>
      </c>
      <c r="K20799" s="147">
        <v>117.48847599999999</v>
      </c>
    </row>
    <row r="20800" spans="2:11" x14ac:dyDescent="0.2">
      <c r="B20800" s="21" t="str">
        <f t="shared" si="324"/>
        <v>ThedfordWind2095RCP6.0</v>
      </c>
      <c r="C20800" t="s">
        <v>457</v>
      </c>
      <c r="D20800" t="s">
        <v>1</v>
      </c>
      <c r="E20800" s="144" t="s">
        <v>192</v>
      </c>
      <c r="F20800" s="144">
        <v>2095</v>
      </c>
      <c r="G20800" s="147">
        <v>87.481477021305381</v>
      </c>
      <c r="H20800" s="147">
        <v>94.785600000000002</v>
      </c>
      <c r="I20800" s="147">
        <v>102.62233333333334</v>
      </c>
      <c r="J20800" s="147">
        <v>110.32670133333333</v>
      </c>
      <c r="K20800" s="147">
        <v>118.0508</v>
      </c>
    </row>
    <row r="20801" spans="2:11" x14ac:dyDescent="0.2">
      <c r="B20801" s="21" t="str">
        <f t="shared" si="324"/>
        <v>ThedfordWind2100RCP6.0</v>
      </c>
      <c r="C20801" t="s">
        <v>457</v>
      </c>
      <c r="D20801" t="s">
        <v>1</v>
      </c>
      <c r="E20801" s="144" t="s">
        <v>192</v>
      </c>
      <c r="F20801" s="144">
        <v>2100</v>
      </c>
      <c r="G20801" s="147">
        <v>87.786113621495645</v>
      </c>
      <c r="H20801" s="147">
        <v>95.15016</v>
      </c>
      <c r="I20801" s="147">
        <v>103.05680000000001</v>
      </c>
      <c r="J20801" s="147">
        <v>110.826534</v>
      </c>
      <c r="K20801" s="147">
        <v>118.613124</v>
      </c>
    </row>
    <row r="20802" spans="2:11" x14ac:dyDescent="0.2">
      <c r="B20802" s="21" t="str">
        <f t="shared" si="324"/>
        <v>ThedfordWind2023RCP8.5</v>
      </c>
      <c r="C20802" t="s">
        <v>457</v>
      </c>
      <c r="D20802" t="s">
        <v>1</v>
      </c>
      <c r="E20802" s="144" t="s">
        <v>191</v>
      </c>
      <c r="F20802" s="144">
        <v>2023</v>
      </c>
      <c r="G20802" s="147">
        <v>85.53518763120087</v>
      </c>
      <c r="H20802" s="147">
        <v>92.297477999999998</v>
      </c>
      <c r="I20802" s="147">
        <v>99.460199999999986</v>
      </c>
      <c r="J20802" s="147">
        <v>106.57970399999999</v>
      </c>
      <c r="K20802" s="147">
        <v>113.70861599999999</v>
      </c>
    </row>
    <row r="20803" spans="2:11" x14ac:dyDescent="0.2">
      <c r="B20803" s="21" t="str">
        <f t="shared" si="324"/>
        <v>ThedfordWind2025RCP8.5</v>
      </c>
      <c r="C20803" t="s">
        <v>457</v>
      </c>
      <c r="D20803" t="s">
        <v>1</v>
      </c>
      <c r="E20803" s="144" t="s">
        <v>191</v>
      </c>
      <c r="F20803" s="144">
        <v>2025</v>
      </c>
      <c r="G20803" s="147">
        <v>85.715713023906218</v>
      </c>
      <c r="H20803" s="147">
        <v>92.534441999999999</v>
      </c>
      <c r="I20803" s="147">
        <v>99.770533333333319</v>
      </c>
      <c r="J20803" s="147">
        <v>106.95370466666665</v>
      </c>
      <c r="K20803" s="147">
        <v>114.14804799999999</v>
      </c>
    </row>
    <row r="20804" spans="2:11" x14ac:dyDescent="0.2">
      <c r="B20804" s="21" t="str">
        <f t="shared" si="324"/>
        <v>ThedfordWind2030RCP8.5</v>
      </c>
      <c r="C20804" t="s">
        <v>457</v>
      </c>
      <c r="D20804" t="s">
        <v>1</v>
      </c>
      <c r="E20804" s="144" t="s">
        <v>191</v>
      </c>
      <c r="F20804" s="144">
        <v>2030</v>
      </c>
      <c r="G20804" s="147">
        <v>85.896238416611581</v>
      </c>
      <c r="H20804" s="147">
        <v>92.771405999999999</v>
      </c>
      <c r="I20804" s="147">
        <v>100.08086666666667</v>
      </c>
      <c r="J20804" s="147">
        <v>107.32770533333333</v>
      </c>
      <c r="K20804" s="147">
        <v>114.58748</v>
      </c>
    </row>
    <row r="20805" spans="2:11" x14ac:dyDescent="0.2">
      <c r="B20805" s="21" t="str">
        <f t="shared" si="324"/>
        <v>ThedfordWind2035RCP8.5</v>
      </c>
      <c r="C20805" t="s">
        <v>457</v>
      </c>
      <c r="D20805" t="s">
        <v>1</v>
      </c>
      <c r="E20805" s="144" t="s">
        <v>191</v>
      </c>
      <c r="F20805" s="144">
        <v>2035</v>
      </c>
      <c r="G20805" s="147">
        <v>86.07676380931693</v>
      </c>
      <c r="H20805" s="147">
        <v>93.008369999999999</v>
      </c>
      <c r="I20805" s="147">
        <v>100.3912</v>
      </c>
      <c r="J20805" s="147">
        <v>107.70170599999999</v>
      </c>
      <c r="K20805" s="147">
        <v>115.026912</v>
      </c>
    </row>
    <row r="20806" spans="2:11" x14ac:dyDescent="0.2">
      <c r="B20806" s="21" t="str">
        <f t="shared" si="324"/>
        <v>ThedfordWind2040RCP8.5</v>
      </c>
      <c r="C20806" t="s">
        <v>457</v>
      </c>
      <c r="D20806" t="s">
        <v>1</v>
      </c>
      <c r="E20806" s="144" t="s">
        <v>191</v>
      </c>
      <c r="F20806" s="144">
        <v>2040</v>
      </c>
      <c r="G20806" s="147">
        <v>86.133177994537348</v>
      </c>
      <c r="H20806" s="147">
        <v>93.078243999999998</v>
      </c>
      <c r="I20806" s="147">
        <v>100.4794</v>
      </c>
      <c r="J20806" s="147">
        <v>107.80307066666666</v>
      </c>
      <c r="K20806" s="147">
        <v>115.13863199999999</v>
      </c>
    </row>
    <row r="20807" spans="2:11" x14ac:dyDescent="0.2">
      <c r="B20807" s="21" t="str">
        <f t="shared" si="324"/>
        <v>ThedfordWind2045RCP8.5</v>
      </c>
      <c r="C20807" t="s">
        <v>457</v>
      </c>
      <c r="D20807" t="s">
        <v>1</v>
      </c>
      <c r="E20807" s="144" t="s">
        <v>191</v>
      </c>
      <c r="F20807" s="144">
        <v>2045</v>
      </c>
      <c r="G20807" s="147">
        <v>86.189592179757767</v>
      </c>
      <c r="H20807" s="147">
        <v>93.148117999999997</v>
      </c>
      <c r="I20807" s="147">
        <v>100.56759999999998</v>
      </c>
      <c r="J20807" s="147">
        <v>107.90443533333334</v>
      </c>
      <c r="K20807" s="147">
        <v>115.25035199999999</v>
      </c>
    </row>
    <row r="20808" spans="2:11" x14ac:dyDescent="0.2">
      <c r="B20808" s="21" t="str">
        <f t="shared" si="324"/>
        <v>ThedfordWind2050RCP8.5</v>
      </c>
      <c r="C20808" t="s">
        <v>457</v>
      </c>
      <c r="D20808" t="s">
        <v>1</v>
      </c>
      <c r="E20808" s="144" t="s">
        <v>191</v>
      </c>
      <c r="F20808" s="144">
        <v>2050</v>
      </c>
      <c r="G20808" s="147">
        <v>86.454738850293737</v>
      </c>
      <c r="H20808" s="147">
        <v>93.497488000000004</v>
      </c>
      <c r="I20808" s="147">
        <v>101.02166666666666</v>
      </c>
      <c r="J20808" s="147">
        <v>108.446212</v>
      </c>
      <c r="K20808" s="147">
        <v>115.88343199999998</v>
      </c>
    </row>
    <row r="20809" spans="2:11" x14ac:dyDescent="0.2">
      <c r="B20809" s="21" t="str">
        <f t="shared" si="324"/>
        <v>ThedfordWind2055RCP8.5</v>
      </c>
      <c r="C20809" t="s">
        <v>457</v>
      </c>
      <c r="D20809" t="s">
        <v>1</v>
      </c>
      <c r="E20809" s="144" t="s">
        <v>191</v>
      </c>
      <c r="F20809" s="144">
        <v>2055</v>
      </c>
      <c r="G20809" s="147">
        <v>86.663471335609287</v>
      </c>
      <c r="H20809" s="147">
        <v>93.776983999999999</v>
      </c>
      <c r="I20809" s="147">
        <v>101.38753333333332</v>
      </c>
      <c r="J20809" s="147">
        <v>108.886624</v>
      </c>
      <c r="K20809" s="147">
        <v>116.40479199999999</v>
      </c>
    </row>
    <row r="20810" spans="2:11" x14ac:dyDescent="0.2">
      <c r="B20810" s="21" t="str">
        <f t="shared" si="324"/>
        <v>ThedfordWind2060RCP8.5</v>
      </c>
      <c r="C20810" t="s">
        <v>457</v>
      </c>
      <c r="D20810" t="s">
        <v>1</v>
      </c>
      <c r="E20810" s="144" t="s">
        <v>191</v>
      </c>
      <c r="F20810" s="144">
        <v>2060</v>
      </c>
      <c r="G20810" s="147">
        <v>87.176840421115102</v>
      </c>
      <c r="H20810" s="147">
        <v>94.421040000000005</v>
      </c>
      <c r="I20810" s="147">
        <v>102.18786666666666</v>
      </c>
      <c r="J20810" s="147">
        <v>109.82686866666666</v>
      </c>
      <c r="K20810" s="147">
        <v>117.48847599999999</v>
      </c>
    </row>
    <row r="20811" spans="2:11" x14ac:dyDescent="0.2">
      <c r="B20811" s="21" t="str">
        <f t="shared" si="324"/>
        <v>ThedfordWind2065RCP8.5</v>
      </c>
      <c r="C20811" t="s">
        <v>457</v>
      </c>
      <c r="D20811" t="s">
        <v>1</v>
      </c>
      <c r="E20811" s="144" t="s">
        <v>191</v>
      </c>
      <c r="F20811" s="144">
        <v>2065</v>
      </c>
      <c r="G20811" s="147">
        <v>87.481477021305381</v>
      </c>
      <c r="H20811" s="147">
        <v>94.785600000000002</v>
      </c>
      <c r="I20811" s="147">
        <v>102.62233333333334</v>
      </c>
      <c r="J20811" s="147">
        <v>110.32670133333333</v>
      </c>
      <c r="K20811" s="147">
        <v>118.0508</v>
      </c>
    </row>
    <row r="20812" spans="2:11" x14ac:dyDescent="0.2">
      <c r="B20812" s="21" t="str">
        <f t="shared" ref="B20812:B20875" si="325">C20812&amp;D20812&amp;F20812&amp;E20812</f>
        <v>ThedfordWind2070RCP8.5</v>
      </c>
      <c r="C20812" t="s">
        <v>457</v>
      </c>
      <c r="D20812" t="s">
        <v>1</v>
      </c>
      <c r="E20812" s="144" t="s">
        <v>191</v>
      </c>
      <c r="F20812" s="144">
        <v>2070</v>
      </c>
      <c r="G20812" s="147">
        <v>88.054081001292644</v>
      </c>
      <c r="H20812" s="147">
        <v>95.502567999999997</v>
      </c>
      <c r="I20812" s="147">
        <v>103.52066666666667</v>
      </c>
      <c r="J20812" s="147">
        <v>111.37879666666666</v>
      </c>
      <c r="K20812" s="147">
        <v>119.2611</v>
      </c>
    </row>
    <row r="20813" spans="2:11" x14ac:dyDescent="0.2">
      <c r="B20813" s="21" t="str">
        <f t="shared" si="325"/>
        <v>ThedfordWind2075RCP8.5</v>
      </c>
      <c r="C20813" t="s">
        <v>457</v>
      </c>
      <c r="D20813" t="s">
        <v>1</v>
      </c>
      <c r="E20813" s="144" t="s">
        <v>191</v>
      </c>
      <c r="F20813" s="144">
        <v>2075</v>
      </c>
      <c r="G20813" s="147">
        <v>88.32204838108963</v>
      </c>
      <c r="H20813" s="147">
        <v>95.854976000000008</v>
      </c>
      <c r="I20813" s="147">
        <v>103.98453333333335</v>
      </c>
      <c r="J20813" s="147">
        <v>111.93105933333334</v>
      </c>
      <c r="K20813" s="147">
        <v>119.90907599999998</v>
      </c>
    </row>
    <row r="20814" spans="2:11" x14ac:dyDescent="0.2">
      <c r="B20814" s="21" t="str">
        <f t="shared" si="325"/>
        <v>ThedfordWind2080RCP8.5</v>
      </c>
      <c r="C20814" t="s">
        <v>457</v>
      </c>
      <c r="D20814" t="s">
        <v>1</v>
      </c>
      <c r="E20814" s="144" t="s">
        <v>191</v>
      </c>
      <c r="F20814" s="144">
        <v>2080</v>
      </c>
      <c r="G20814" s="147">
        <v>88.590015760886629</v>
      </c>
      <c r="H20814" s="147">
        <v>96.207384000000005</v>
      </c>
      <c r="I20814" s="147">
        <v>104.44840000000001</v>
      </c>
      <c r="J20814" s="147">
        <v>112.483322</v>
      </c>
      <c r="K20814" s="147">
        <v>120.55705199999998</v>
      </c>
    </row>
    <row r="20815" spans="2:11" x14ac:dyDescent="0.2">
      <c r="B20815" s="21" t="str">
        <f t="shared" si="325"/>
        <v>ThedfordWind2085RCP8.5</v>
      </c>
      <c r="C20815" t="s">
        <v>457</v>
      </c>
      <c r="D20815" t="s">
        <v>1</v>
      </c>
      <c r="E20815" s="144" t="s">
        <v>191</v>
      </c>
      <c r="F20815" s="144">
        <v>2085</v>
      </c>
      <c r="G20815" s="147">
        <v>88.94542512777528</v>
      </c>
      <c r="H20815" s="147">
        <v>96.658527000000007</v>
      </c>
      <c r="I20815" s="147">
        <v>105.0217</v>
      </c>
      <c r="J20815" s="147">
        <v>113.16491200000002</v>
      </c>
      <c r="K20815" s="147">
        <v>121.34467799999999</v>
      </c>
    </row>
    <row r="20816" spans="2:11" x14ac:dyDescent="0.2">
      <c r="B20816" s="21" t="str">
        <f t="shared" si="325"/>
        <v>ThedfordWind2090RCP8.5</v>
      </c>
      <c r="C20816" t="s">
        <v>457</v>
      </c>
      <c r="D20816" t="s">
        <v>1</v>
      </c>
      <c r="E20816" s="144" t="s">
        <v>191</v>
      </c>
      <c r="F20816" s="144">
        <v>2090</v>
      </c>
      <c r="G20816" s="147">
        <v>89.300834494663917</v>
      </c>
      <c r="H20816" s="147">
        <v>97.109670000000008</v>
      </c>
      <c r="I20816" s="147">
        <v>105.59499999999998</v>
      </c>
      <c r="J20816" s="147">
        <v>113.84650200000002</v>
      </c>
      <c r="K20816" s="147">
        <v>122.13230399999998</v>
      </c>
    </row>
    <row r="20817" spans="2:11" x14ac:dyDescent="0.2">
      <c r="B20817" s="21" t="str">
        <f t="shared" si="325"/>
        <v>ThedfordWind2095RCP8.5</v>
      </c>
      <c r="C20817" t="s">
        <v>457</v>
      </c>
      <c r="D20817" t="s">
        <v>1</v>
      </c>
      <c r="E20817" s="144" t="s">
        <v>191</v>
      </c>
      <c r="F20817" s="144">
        <v>2095</v>
      </c>
      <c r="G20817" s="147">
        <v>89.300834494663917</v>
      </c>
      <c r="H20817" s="147">
        <v>97.109670000000008</v>
      </c>
      <c r="I20817" s="147">
        <v>105.59499999999998</v>
      </c>
      <c r="J20817" s="147">
        <v>113.84650200000002</v>
      </c>
      <c r="K20817" s="147">
        <v>122.13230399999998</v>
      </c>
    </row>
    <row r="20818" spans="2:11" x14ac:dyDescent="0.2">
      <c r="B20818" s="21" t="str">
        <f t="shared" si="325"/>
        <v>ThedfordWind2100RCP8.5</v>
      </c>
      <c r="C20818" t="s">
        <v>457</v>
      </c>
      <c r="D20818" t="s">
        <v>1</v>
      </c>
      <c r="E20818" s="144" t="s">
        <v>191</v>
      </c>
      <c r="F20818" s="144">
        <v>2100</v>
      </c>
      <c r="G20818" s="147">
        <v>89.300834494663917</v>
      </c>
      <c r="H20818" s="147">
        <v>97.109670000000008</v>
      </c>
      <c r="I20818" s="147">
        <v>105.59499999999998</v>
      </c>
      <c r="J20818" s="147">
        <v>113.84650200000002</v>
      </c>
      <c r="K20818" s="147">
        <v>122.13230399999998</v>
      </c>
    </row>
    <row r="20819" spans="2:11" x14ac:dyDescent="0.2">
      <c r="B20819" s="21" t="str">
        <f t="shared" si="325"/>
        <v>Thunder BayIce Accretion2023RCP4.5</v>
      </c>
      <c r="C20819" t="s">
        <v>458</v>
      </c>
      <c r="D20819" t="s">
        <v>486</v>
      </c>
      <c r="E20819" s="144" t="s">
        <v>193</v>
      </c>
      <c r="F20819" s="144">
        <v>2023</v>
      </c>
      <c r="G20819" s="147">
        <v>11.701348284407482</v>
      </c>
      <c r="H20819" s="147">
        <v>14.010399999999999</v>
      </c>
      <c r="I20819" s="147">
        <v>16.928000000000001</v>
      </c>
      <c r="J20819" s="147">
        <v>19.146719999999998</v>
      </c>
      <c r="K20819" s="147">
        <v>21.369600000000002</v>
      </c>
    </row>
    <row r="20820" spans="2:11" x14ac:dyDescent="0.2">
      <c r="B20820" s="21" t="str">
        <f t="shared" si="325"/>
        <v>Thunder BayIce Accretion2025RCP4.5</v>
      </c>
      <c r="C20820" t="s">
        <v>458</v>
      </c>
      <c r="D20820" t="s">
        <v>486</v>
      </c>
      <c r="E20820" s="144" t="s">
        <v>193</v>
      </c>
      <c r="F20820" s="144">
        <v>2025</v>
      </c>
      <c r="G20820" s="147">
        <v>11.653102953707419</v>
      </c>
      <c r="H20820" s="147">
        <v>13.955066666666665</v>
      </c>
      <c r="I20820" s="147">
        <v>16.866666666666667</v>
      </c>
      <c r="J20820" s="147">
        <v>19.080426666666664</v>
      </c>
      <c r="K20820" s="147">
        <v>21.295680000000001</v>
      </c>
    </row>
    <row r="20821" spans="2:11" x14ac:dyDescent="0.2">
      <c r="B20821" s="21" t="str">
        <f t="shared" si="325"/>
        <v>Thunder BayIce Accretion2030RCP4.5</v>
      </c>
      <c r="C20821" t="s">
        <v>458</v>
      </c>
      <c r="D20821" t="s">
        <v>486</v>
      </c>
      <c r="E20821" s="144" t="s">
        <v>193</v>
      </c>
      <c r="F20821" s="144">
        <v>2030</v>
      </c>
      <c r="G20821" s="147">
        <v>11.604857623007357</v>
      </c>
      <c r="H20821" s="147">
        <v>13.899733333333332</v>
      </c>
      <c r="I20821" s="147">
        <v>16.805333333333333</v>
      </c>
      <c r="J20821" s="147">
        <v>19.01413333333333</v>
      </c>
      <c r="K20821" s="147">
        <v>21.221760000000003</v>
      </c>
    </row>
    <row r="20822" spans="2:11" x14ac:dyDescent="0.2">
      <c r="B20822" s="21" t="str">
        <f t="shared" si="325"/>
        <v>Thunder BayIce Accretion2035RCP4.5</v>
      </c>
      <c r="C20822" t="s">
        <v>458</v>
      </c>
      <c r="D20822" t="s">
        <v>486</v>
      </c>
      <c r="E20822" s="144" t="s">
        <v>193</v>
      </c>
      <c r="F20822" s="144">
        <v>2035</v>
      </c>
      <c r="G20822" s="147">
        <v>11.556612292307292</v>
      </c>
      <c r="H20822" s="147">
        <v>13.8444</v>
      </c>
      <c r="I20822" s="147">
        <v>16.744</v>
      </c>
      <c r="J20822" s="147">
        <v>18.947839999999999</v>
      </c>
      <c r="K20822" s="147">
        <v>21.147840000000002</v>
      </c>
    </row>
    <row r="20823" spans="2:11" x14ac:dyDescent="0.2">
      <c r="B20823" s="21" t="str">
        <f t="shared" si="325"/>
        <v>Thunder BayIce Accretion2040RCP4.5</v>
      </c>
      <c r="C20823" t="s">
        <v>458</v>
      </c>
      <c r="D20823" t="s">
        <v>486</v>
      </c>
      <c r="E20823" s="144" t="s">
        <v>193</v>
      </c>
      <c r="F20823" s="144">
        <v>2040</v>
      </c>
      <c r="G20823" s="147">
        <v>11.50836696160723</v>
      </c>
      <c r="H20823" s="147">
        <v>13.789066666666667</v>
      </c>
      <c r="I20823" s="147">
        <v>16.682666666666666</v>
      </c>
      <c r="J20823" s="147">
        <v>18.881546666666665</v>
      </c>
      <c r="K20823" s="147">
        <v>21.073920000000001</v>
      </c>
    </row>
    <row r="20824" spans="2:11" x14ac:dyDescent="0.2">
      <c r="B20824" s="21" t="str">
        <f t="shared" si="325"/>
        <v>Thunder BayIce Accretion2045RCP4.5</v>
      </c>
      <c r="C20824" t="s">
        <v>458</v>
      </c>
      <c r="D20824" t="s">
        <v>486</v>
      </c>
      <c r="E20824" s="144" t="s">
        <v>193</v>
      </c>
      <c r="F20824" s="144">
        <v>2045</v>
      </c>
      <c r="G20824" s="147">
        <v>11.460121630907167</v>
      </c>
      <c r="H20824" s="147">
        <v>13.733733333333333</v>
      </c>
      <c r="I20824" s="147">
        <v>16.621333333333332</v>
      </c>
      <c r="J20824" s="147">
        <v>18.815253333333331</v>
      </c>
      <c r="K20824" s="147">
        <v>21.000000000000004</v>
      </c>
    </row>
    <row r="20825" spans="2:11" x14ac:dyDescent="0.2">
      <c r="B20825" s="21" t="str">
        <f t="shared" si="325"/>
        <v>Thunder BayIce Accretion2050RCP4.5</v>
      </c>
      <c r="C20825" t="s">
        <v>458</v>
      </c>
      <c r="D20825" t="s">
        <v>486</v>
      </c>
      <c r="E20825" s="144" t="s">
        <v>193</v>
      </c>
      <c r="F20825" s="144">
        <v>2050</v>
      </c>
      <c r="G20825" s="147">
        <v>11.376248979074751</v>
      </c>
      <c r="H20825" s="147">
        <v>13.643872</v>
      </c>
      <c r="I20825" s="147">
        <v>16.524799999999999</v>
      </c>
      <c r="J20825" s="147">
        <v>18.712799999999998</v>
      </c>
      <c r="K20825" s="147">
        <v>20.893824000000002</v>
      </c>
    </row>
    <row r="20826" spans="2:11" x14ac:dyDescent="0.2">
      <c r="B20826" s="21" t="str">
        <f t="shared" si="325"/>
        <v>Thunder BayIce Accretion2055RCP4.5</v>
      </c>
      <c r="C20826" t="s">
        <v>458</v>
      </c>
      <c r="D20826" t="s">
        <v>486</v>
      </c>
      <c r="E20826" s="144" t="s">
        <v>193</v>
      </c>
      <c r="F20826" s="144">
        <v>2055</v>
      </c>
      <c r="G20826" s="147">
        <v>11.340621657942396</v>
      </c>
      <c r="H20826" s="147">
        <v>13.609344</v>
      </c>
      <c r="I20826" s="147">
        <v>16.489599999999999</v>
      </c>
      <c r="J20826" s="147">
        <v>18.676639999999995</v>
      </c>
      <c r="K20826" s="147">
        <v>20.861568000000002</v>
      </c>
    </row>
    <row r="20827" spans="2:11" x14ac:dyDescent="0.2">
      <c r="B20827" s="21" t="str">
        <f t="shared" si="325"/>
        <v>Thunder BayIce Accretion2060RCP4.5</v>
      </c>
      <c r="C20827" t="s">
        <v>458</v>
      </c>
      <c r="D20827" t="s">
        <v>486</v>
      </c>
      <c r="E20827" s="144" t="s">
        <v>193</v>
      </c>
      <c r="F20827" s="144">
        <v>2060</v>
      </c>
      <c r="G20827" s="147">
        <v>11.304994336810044</v>
      </c>
      <c r="H20827" s="147">
        <v>13.574815999999998</v>
      </c>
      <c r="I20827" s="147">
        <v>16.4544</v>
      </c>
      <c r="J20827" s="147">
        <v>18.640479999999997</v>
      </c>
      <c r="K20827" s="147">
        <v>20.829312000000002</v>
      </c>
    </row>
    <row r="20828" spans="2:11" x14ac:dyDescent="0.2">
      <c r="B20828" s="21" t="str">
        <f t="shared" si="325"/>
        <v>Thunder BayIce Accretion2065RCP4.5</v>
      </c>
      <c r="C20828" t="s">
        <v>458</v>
      </c>
      <c r="D20828" t="s">
        <v>486</v>
      </c>
      <c r="E20828" s="144" t="s">
        <v>193</v>
      </c>
      <c r="F20828" s="144">
        <v>2065</v>
      </c>
      <c r="G20828" s="147">
        <v>11.269367015677689</v>
      </c>
      <c r="H20828" s="147">
        <v>13.540287999999999</v>
      </c>
      <c r="I20828" s="147">
        <v>16.4192</v>
      </c>
      <c r="J20828" s="147">
        <v>18.604319999999994</v>
      </c>
      <c r="K20828" s="147">
        <v>20.797056000000001</v>
      </c>
    </row>
    <row r="20829" spans="2:11" x14ac:dyDescent="0.2">
      <c r="B20829" s="21" t="str">
        <f t="shared" si="325"/>
        <v>Thunder BayIce Accretion2070RCP4.5</v>
      </c>
      <c r="C20829" t="s">
        <v>458</v>
      </c>
      <c r="D20829" t="s">
        <v>486</v>
      </c>
      <c r="E20829" s="144" t="s">
        <v>193</v>
      </c>
      <c r="F20829" s="144">
        <v>2070</v>
      </c>
      <c r="G20829" s="147">
        <v>11.233739694545335</v>
      </c>
      <c r="H20829" s="147">
        <v>13.505759999999999</v>
      </c>
      <c r="I20829" s="147">
        <v>16.384</v>
      </c>
      <c r="J20829" s="147">
        <v>18.568159999999995</v>
      </c>
      <c r="K20829" s="147">
        <v>20.764800000000001</v>
      </c>
    </row>
    <row r="20830" spans="2:11" x14ac:dyDescent="0.2">
      <c r="B20830" s="21" t="str">
        <f t="shared" si="325"/>
        <v>Thunder BayIce Accretion2075RCP4.5</v>
      </c>
      <c r="C20830" t="s">
        <v>458</v>
      </c>
      <c r="D20830" t="s">
        <v>486</v>
      </c>
      <c r="E20830" s="144" t="s">
        <v>193</v>
      </c>
      <c r="F20830" s="144">
        <v>2075</v>
      </c>
      <c r="G20830" s="147">
        <v>11.250440001326126</v>
      </c>
      <c r="H20830" s="147">
        <v>13.532319999999999</v>
      </c>
      <c r="I20830" s="147">
        <v>16.421333333333333</v>
      </c>
      <c r="J20830" s="147">
        <v>18.613359999999997</v>
      </c>
      <c r="K20830" s="147">
        <v>20.818560000000002</v>
      </c>
    </row>
    <row r="20831" spans="2:11" x14ac:dyDescent="0.2">
      <c r="B20831" s="21" t="str">
        <f t="shared" si="325"/>
        <v>Thunder BayIce Accretion2080RCP4.5</v>
      </c>
      <c r="C20831" t="s">
        <v>458</v>
      </c>
      <c r="D20831" t="s">
        <v>486</v>
      </c>
      <c r="E20831" s="144" t="s">
        <v>193</v>
      </c>
      <c r="F20831" s="144">
        <v>2080</v>
      </c>
      <c r="G20831" s="147">
        <v>11.267140308106917</v>
      </c>
      <c r="H20831" s="147">
        <v>13.558879999999998</v>
      </c>
      <c r="I20831" s="147">
        <v>16.458666666666666</v>
      </c>
      <c r="J20831" s="147">
        <v>18.658559999999998</v>
      </c>
      <c r="K20831" s="147">
        <v>20.872320000000002</v>
      </c>
    </row>
    <row r="20832" spans="2:11" x14ac:dyDescent="0.2">
      <c r="B20832" s="21" t="str">
        <f t="shared" si="325"/>
        <v>Thunder BayIce Accretion2085RCP4.5</v>
      </c>
      <c r="C20832" t="s">
        <v>458</v>
      </c>
      <c r="D20832" t="s">
        <v>486</v>
      </c>
      <c r="E20832" s="144" t="s">
        <v>193</v>
      </c>
      <c r="F20832" s="144">
        <v>2085</v>
      </c>
      <c r="G20832" s="147">
        <v>11.283840614887708</v>
      </c>
      <c r="H20832" s="147">
        <v>13.585439999999998</v>
      </c>
      <c r="I20832" s="147">
        <v>16.496000000000002</v>
      </c>
      <c r="J20832" s="147">
        <v>18.703759999999996</v>
      </c>
      <c r="K20832" s="147">
        <v>20.926079999999999</v>
      </c>
    </row>
    <row r="20833" spans="2:11" x14ac:dyDescent="0.2">
      <c r="B20833" s="21" t="str">
        <f t="shared" si="325"/>
        <v>Thunder BayIce Accretion2090RCP4.5</v>
      </c>
      <c r="C20833" t="s">
        <v>458</v>
      </c>
      <c r="D20833" t="s">
        <v>486</v>
      </c>
      <c r="E20833" s="144" t="s">
        <v>193</v>
      </c>
      <c r="F20833" s="144">
        <v>2090</v>
      </c>
      <c r="G20833" s="147">
        <v>11.3005409216685</v>
      </c>
      <c r="H20833" s="147">
        <v>13.611999999999998</v>
      </c>
      <c r="I20833" s="147">
        <v>16.533333333333335</v>
      </c>
      <c r="J20833" s="147">
        <v>18.748959999999997</v>
      </c>
      <c r="K20833" s="147">
        <v>20.979839999999999</v>
      </c>
    </row>
    <row r="20834" spans="2:11" x14ac:dyDescent="0.2">
      <c r="B20834" s="21" t="str">
        <f t="shared" si="325"/>
        <v>Thunder BayIce Accretion2095RCP4.5</v>
      </c>
      <c r="C20834" t="s">
        <v>458</v>
      </c>
      <c r="D20834" t="s">
        <v>486</v>
      </c>
      <c r="E20834" s="144" t="s">
        <v>193</v>
      </c>
      <c r="F20834" s="144">
        <v>2095</v>
      </c>
      <c r="G20834" s="147">
        <v>11.317241228449291</v>
      </c>
      <c r="H20834" s="147">
        <v>13.638559999999998</v>
      </c>
      <c r="I20834" s="147">
        <v>16.570666666666668</v>
      </c>
      <c r="J20834" s="147">
        <v>18.794159999999998</v>
      </c>
      <c r="K20834" s="147">
        <v>21.0336</v>
      </c>
    </row>
    <row r="20835" spans="2:11" x14ac:dyDescent="0.2">
      <c r="B20835" s="21" t="str">
        <f t="shared" si="325"/>
        <v>Thunder BayIce Accretion2100RCP4.5</v>
      </c>
      <c r="C20835" t="s">
        <v>458</v>
      </c>
      <c r="D20835" t="s">
        <v>486</v>
      </c>
      <c r="E20835" s="144" t="s">
        <v>193</v>
      </c>
      <c r="F20835" s="144">
        <v>2100</v>
      </c>
      <c r="G20835" s="147">
        <v>11.333941535230082</v>
      </c>
      <c r="H20835" s="147">
        <v>13.665119999999998</v>
      </c>
      <c r="I20835" s="147">
        <v>16.608000000000001</v>
      </c>
      <c r="J20835" s="147">
        <v>18.839359999999999</v>
      </c>
      <c r="K20835" s="147">
        <v>21.08736</v>
      </c>
    </row>
    <row r="20836" spans="2:11" x14ac:dyDescent="0.2">
      <c r="B20836" s="21" t="str">
        <f t="shared" si="325"/>
        <v>Thunder BayIce Accretion2023RCP6.0</v>
      </c>
      <c r="C20836" t="s">
        <v>458</v>
      </c>
      <c r="D20836" t="s">
        <v>486</v>
      </c>
      <c r="E20836" s="144" t="s">
        <v>192</v>
      </c>
      <c r="F20836" s="144">
        <v>2023</v>
      </c>
      <c r="G20836" s="147">
        <v>11.701348284407482</v>
      </c>
      <c r="H20836" s="147">
        <v>14.010399999999999</v>
      </c>
      <c r="I20836" s="147">
        <v>16.928000000000001</v>
      </c>
      <c r="J20836" s="147">
        <v>19.146719999999998</v>
      </c>
      <c r="K20836" s="147">
        <v>21.369600000000002</v>
      </c>
    </row>
    <row r="20837" spans="2:11" x14ac:dyDescent="0.2">
      <c r="B20837" s="21" t="str">
        <f t="shared" si="325"/>
        <v>Thunder BayIce Accretion2025RCP6.0</v>
      </c>
      <c r="C20837" t="s">
        <v>458</v>
      </c>
      <c r="D20837" t="s">
        <v>486</v>
      </c>
      <c r="E20837" s="144" t="s">
        <v>192</v>
      </c>
      <c r="F20837" s="144">
        <v>2025</v>
      </c>
      <c r="G20837" s="147">
        <v>11.653102953707419</v>
      </c>
      <c r="H20837" s="147">
        <v>13.955066666666665</v>
      </c>
      <c r="I20837" s="147">
        <v>16.866666666666667</v>
      </c>
      <c r="J20837" s="147">
        <v>19.080426666666664</v>
      </c>
      <c r="K20837" s="147">
        <v>21.295680000000001</v>
      </c>
    </row>
    <row r="20838" spans="2:11" x14ac:dyDescent="0.2">
      <c r="B20838" s="21" t="str">
        <f t="shared" si="325"/>
        <v>Thunder BayIce Accretion2030RCP6.0</v>
      </c>
      <c r="C20838" t="s">
        <v>458</v>
      </c>
      <c r="D20838" t="s">
        <v>486</v>
      </c>
      <c r="E20838" s="144" t="s">
        <v>192</v>
      </c>
      <c r="F20838" s="144">
        <v>2030</v>
      </c>
      <c r="G20838" s="147">
        <v>11.604857623007357</v>
      </c>
      <c r="H20838" s="147">
        <v>13.899733333333332</v>
      </c>
      <c r="I20838" s="147">
        <v>16.805333333333333</v>
      </c>
      <c r="J20838" s="147">
        <v>19.01413333333333</v>
      </c>
      <c r="K20838" s="147">
        <v>21.221760000000003</v>
      </c>
    </row>
    <row r="20839" spans="2:11" x14ac:dyDescent="0.2">
      <c r="B20839" s="21" t="str">
        <f t="shared" si="325"/>
        <v>Thunder BayIce Accretion2035RCP6.0</v>
      </c>
      <c r="C20839" t="s">
        <v>458</v>
      </c>
      <c r="D20839" t="s">
        <v>486</v>
      </c>
      <c r="E20839" s="144" t="s">
        <v>192</v>
      </c>
      <c r="F20839" s="144">
        <v>2035</v>
      </c>
      <c r="G20839" s="147">
        <v>11.556612292307292</v>
      </c>
      <c r="H20839" s="147">
        <v>13.8444</v>
      </c>
      <c r="I20839" s="147">
        <v>16.744</v>
      </c>
      <c r="J20839" s="147">
        <v>18.947839999999999</v>
      </c>
      <c r="K20839" s="147">
        <v>21.147840000000002</v>
      </c>
    </row>
    <row r="20840" spans="2:11" x14ac:dyDescent="0.2">
      <c r="B20840" s="21" t="str">
        <f t="shared" si="325"/>
        <v>Thunder BayIce Accretion2040RCP6.0</v>
      </c>
      <c r="C20840" t="s">
        <v>458</v>
      </c>
      <c r="D20840" t="s">
        <v>486</v>
      </c>
      <c r="E20840" s="144" t="s">
        <v>192</v>
      </c>
      <c r="F20840" s="144">
        <v>2040</v>
      </c>
      <c r="G20840" s="147">
        <v>11.50836696160723</v>
      </c>
      <c r="H20840" s="147">
        <v>13.789066666666667</v>
      </c>
      <c r="I20840" s="147">
        <v>16.682666666666666</v>
      </c>
      <c r="J20840" s="147">
        <v>18.881546666666665</v>
      </c>
      <c r="K20840" s="147">
        <v>21.073920000000001</v>
      </c>
    </row>
    <row r="20841" spans="2:11" x14ac:dyDescent="0.2">
      <c r="B20841" s="21" t="str">
        <f t="shared" si="325"/>
        <v>Thunder BayIce Accretion2045RCP6.0</v>
      </c>
      <c r="C20841" t="s">
        <v>458</v>
      </c>
      <c r="D20841" t="s">
        <v>486</v>
      </c>
      <c r="E20841" s="144" t="s">
        <v>192</v>
      </c>
      <c r="F20841" s="144">
        <v>2045</v>
      </c>
      <c r="G20841" s="147">
        <v>11.460121630907167</v>
      </c>
      <c r="H20841" s="147">
        <v>13.733733333333333</v>
      </c>
      <c r="I20841" s="147">
        <v>16.621333333333332</v>
      </c>
      <c r="J20841" s="147">
        <v>18.815253333333331</v>
      </c>
      <c r="K20841" s="147">
        <v>21.000000000000004</v>
      </c>
    </row>
    <row r="20842" spans="2:11" x14ac:dyDescent="0.2">
      <c r="B20842" s="21" t="str">
        <f t="shared" si="325"/>
        <v>Thunder BayIce Accretion2050RCP6.0</v>
      </c>
      <c r="C20842" t="s">
        <v>458</v>
      </c>
      <c r="D20842" t="s">
        <v>486</v>
      </c>
      <c r="E20842" s="144" t="s">
        <v>192</v>
      </c>
      <c r="F20842" s="144">
        <v>2050</v>
      </c>
      <c r="G20842" s="147">
        <v>11.376248979074751</v>
      </c>
      <c r="H20842" s="147">
        <v>13.643872</v>
      </c>
      <c r="I20842" s="147">
        <v>16.524799999999999</v>
      </c>
      <c r="J20842" s="147">
        <v>18.712799999999998</v>
      </c>
      <c r="K20842" s="147">
        <v>20.893824000000002</v>
      </c>
    </row>
    <row r="20843" spans="2:11" x14ac:dyDescent="0.2">
      <c r="B20843" s="21" t="str">
        <f t="shared" si="325"/>
        <v>Thunder BayIce Accretion2055RCP6.0</v>
      </c>
      <c r="C20843" t="s">
        <v>458</v>
      </c>
      <c r="D20843" t="s">
        <v>486</v>
      </c>
      <c r="E20843" s="144" t="s">
        <v>192</v>
      </c>
      <c r="F20843" s="144">
        <v>2055</v>
      </c>
      <c r="G20843" s="147">
        <v>11.340621657942396</v>
      </c>
      <c r="H20843" s="147">
        <v>13.609344</v>
      </c>
      <c r="I20843" s="147">
        <v>16.489599999999999</v>
      </c>
      <c r="J20843" s="147">
        <v>18.676639999999995</v>
      </c>
      <c r="K20843" s="147">
        <v>20.861568000000002</v>
      </c>
    </row>
    <row r="20844" spans="2:11" x14ac:dyDescent="0.2">
      <c r="B20844" s="21" t="str">
        <f t="shared" si="325"/>
        <v>Thunder BayIce Accretion2060RCP6.0</v>
      </c>
      <c r="C20844" t="s">
        <v>458</v>
      </c>
      <c r="D20844" t="s">
        <v>486</v>
      </c>
      <c r="E20844" s="144" t="s">
        <v>192</v>
      </c>
      <c r="F20844" s="144">
        <v>2060</v>
      </c>
      <c r="G20844" s="147">
        <v>11.304994336810044</v>
      </c>
      <c r="H20844" s="147">
        <v>13.574815999999998</v>
      </c>
      <c r="I20844" s="147">
        <v>16.4544</v>
      </c>
      <c r="J20844" s="147">
        <v>18.640479999999997</v>
      </c>
      <c r="K20844" s="147">
        <v>20.829312000000002</v>
      </c>
    </row>
    <row r="20845" spans="2:11" x14ac:dyDescent="0.2">
      <c r="B20845" s="21" t="str">
        <f t="shared" si="325"/>
        <v>Thunder BayIce Accretion2065RCP6.0</v>
      </c>
      <c r="C20845" t="s">
        <v>458</v>
      </c>
      <c r="D20845" t="s">
        <v>486</v>
      </c>
      <c r="E20845" s="144" t="s">
        <v>192</v>
      </c>
      <c r="F20845" s="144">
        <v>2065</v>
      </c>
      <c r="G20845" s="147">
        <v>11.269367015677689</v>
      </c>
      <c r="H20845" s="147">
        <v>13.540287999999999</v>
      </c>
      <c r="I20845" s="147">
        <v>16.4192</v>
      </c>
      <c r="J20845" s="147">
        <v>18.604319999999994</v>
      </c>
      <c r="K20845" s="147">
        <v>20.797056000000001</v>
      </c>
    </row>
    <row r="20846" spans="2:11" x14ac:dyDescent="0.2">
      <c r="B20846" s="21" t="str">
        <f t="shared" si="325"/>
        <v>Thunder BayIce Accretion2070RCP6.0</v>
      </c>
      <c r="C20846" t="s">
        <v>458</v>
      </c>
      <c r="D20846" t="s">
        <v>486</v>
      </c>
      <c r="E20846" s="144" t="s">
        <v>192</v>
      </c>
      <c r="F20846" s="144">
        <v>2070</v>
      </c>
      <c r="G20846" s="147">
        <v>11.233739694545335</v>
      </c>
      <c r="H20846" s="147">
        <v>13.505759999999999</v>
      </c>
      <c r="I20846" s="147">
        <v>16.384</v>
      </c>
      <c r="J20846" s="147">
        <v>18.568159999999995</v>
      </c>
      <c r="K20846" s="147">
        <v>20.764800000000001</v>
      </c>
    </row>
    <row r="20847" spans="2:11" x14ac:dyDescent="0.2">
      <c r="B20847" s="21" t="str">
        <f t="shared" si="325"/>
        <v>Thunder BayIce Accretion2075RCP6.0</v>
      </c>
      <c r="C20847" t="s">
        <v>458</v>
      </c>
      <c r="D20847" t="s">
        <v>486</v>
      </c>
      <c r="E20847" s="144" t="s">
        <v>192</v>
      </c>
      <c r="F20847" s="144">
        <v>2075</v>
      </c>
      <c r="G20847" s="147">
        <v>11.258790154716522</v>
      </c>
      <c r="H20847" s="147">
        <v>13.545599999999999</v>
      </c>
      <c r="I20847" s="147">
        <v>16.440000000000001</v>
      </c>
      <c r="J20847" s="147">
        <v>18.635959999999997</v>
      </c>
      <c r="K20847" s="147">
        <v>20.84544</v>
      </c>
    </row>
    <row r="20848" spans="2:11" x14ac:dyDescent="0.2">
      <c r="B20848" s="21" t="str">
        <f t="shared" si="325"/>
        <v>Thunder BayIce Accretion2080RCP6.0</v>
      </c>
      <c r="C20848" t="s">
        <v>458</v>
      </c>
      <c r="D20848" t="s">
        <v>486</v>
      </c>
      <c r="E20848" s="144" t="s">
        <v>192</v>
      </c>
      <c r="F20848" s="144">
        <v>2080</v>
      </c>
      <c r="G20848" s="147">
        <v>11.283840614887708</v>
      </c>
      <c r="H20848" s="147">
        <v>13.585439999999998</v>
      </c>
      <c r="I20848" s="147">
        <v>16.496000000000002</v>
      </c>
      <c r="J20848" s="147">
        <v>18.703759999999996</v>
      </c>
      <c r="K20848" s="147">
        <v>20.926079999999999</v>
      </c>
    </row>
    <row r="20849" spans="2:11" x14ac:dyDescent="0.2">
      <c r="B20849" s="21" t="str">
        <f t="shared" si="325"/>
        <v>Thunder BayIce Accretion2085RCP6.0</v>
      </c>
      <c r="C20849" t="s">
        <v>458</v>
      </c>
      <c r="D20849" t="s">
        <v>486</v>
      </c>
      <c r="E20849" s="144" t="s">
        <v>192</v>
      </c>
      <c r="F20849" s="144">
        <v>2085</v>
      </c>
      <c r="G20849" s="147">
        <v>11.308891075058895</v>
      </c>
      <c r="H20849" s="147">
        <v>13.625279999999998</v>
      </c>
      <c r="I20849" s="147">
        <v>16.552</v>
      </c>
      <c r="J20849" s="147">
        <v>18.771559999999997</v>
      </c>
      <c r="K20849" s="147">
        <v>21.006720000000001</v>
      </c>
    </row>
    <row r="20850" spans="2:11" x14ac:dyDescent="0.2">
      <c r="B20850" s="21" t="str">
        <f t="shared" si="325"/>
        <v>Thunder BayIce Accretion2090RCP6.0</v>
      </c>
      <c r="C20850" t="s">
        <v>458</v>
      </c>
      <c r="D20850" t="s">
        <v>486</v>
      </c>
      <c r="E20850" s="144" t="s">
        <v>192</v>
      </c>
      <c r="F20850" s="144">
        <v>2090</v>
      </c>
      <c r="G20850" s="147">
        <v>11.3005409216685</v>
      </c>
      <c r="H20850" s="147">
        <v>13.634133333333333</v>
      </c>
      <c r="I20850" s="147">
        <v>16.576000000000001</v>
      </c>
      <c r="J20850" s="147">
        <v>18.809226666666664</v>
      </c>
      <c r="K20850" s="147">
        <v>21.05376</v>
      </c>
    </row>
    <row r="20851" spans="2:11" x14ac:dyDescent="0.2">
      <c r="B20851" s="21" t="str">
        <f t="shared" si="325"/>
        <v>Thunder BayIce Accretion2095RCP6.0</v>
      </c>
      <c r="C20851" t="s">
        <v>458</v>
      </c>
      <c r="D20851" t="s">
        <v>486</v>
      </c>
      <c r="E20851" s="144" t="s">
        <v>192</v>
      </c>
      <c r="F20851" s="144">
        <v>2095</v>
      </c>
      <c r="G20851" s="147">
        <v>11.267140308106917</v>
      </c>
      <c r="H20851" s="147">
        <v>13.603146666666666</v>
      </c>
      <c r="I20851" s="147">
        <v>16.544</v>
      </c>
      <c r="J20851" s="147">
        <v>18.779093333333332</v>
      </c>
      <c r="K20851" s="147">
        <v>21.020159999999997</v>
      </c>
    </row>
    <row r="20852" spans="2:11" x14ac:dyDescent="0.2">
      <c r="B20852" s="21" t="str">
        <f t="shared" si="325"/>
        <v>Thunder BayIce Accretion2100RCP6.0</v>
      </c>
      <c r="C20852" t="s">
        <v>458</v>
      </c>
      <c r="D20852" t="s">
        <v>486</v>
      </c>
      <c r="E20852" s="144" t="s">
        <v>192</v>
      </c>
      <c r="F20852" s="144">
        <v>2100</v>
      </c>
      <c r="G20852" s="147">
        <v>11.233739694545335</v>
      </c>
      <c r="H20852" s="147">
        <v>13.57216</v>
      </c>
      <c r="I20852" s="147">
        <v>16.512</v>
      </c>
      <c r="J20852" s="147">
        <v>18.748959999999997</v>
      </c>
      <c r="K20852" s="147">
        <v>20.986559999999997</v>
      </c>
    </row>
    <row r="20853" spans="2:11" x14ac:dyDescent="0.2">
      <c r="B20853" s="21" t="str">
        <f t="shared" si="325"/>
        <v>Thunder BayIce Accretion2023RCP8.5</v>
      </c>
      <c r="C20853" t="s">
        <v>458</v>
      </c>
      <c r="D20853" t="s">
        <v>486</v>
      </c>
      <c r="E20853" s="144" t="s">
        <v>191</v>
      </c>
      <c r="F20853" s="144">
        <v>2023</v>
      </c>
      <c r="G20853" s="147">
        <v>11.701348284407482</v>
      </c>
      <c r="H20853" s="147">
        <v>14.010399999999999</v>
      </c>
      <c r="I20853" s="147">
        <v>16.928000000000001</v>
      </c>
      <c r="J20853" s="147">
        <v>19.146719999999998</v>
      </c>
      <c r="K20853" s="147">
        <v>21.369600000000002</v>
      </c>
    </row>
    <row r="20854" spans="2:11" x14ac:dyDescent="0.2">
      <c r="B20854" s="21" t="str">
        <f t="shared" si="325"/>
        <v>Thunder BayIce Accretion2025RCP8.5</v>
      </c>
      <c r="C20854" t="s">
        <v>458</v>
      </c>
      <c r="D20854" t="s">
        <v>486</v>
      </c>
      <c r="E20854" s="144" t="s">
        <v>191</v>
      </c>
      <c r="F20854" s="144">
        <v>2025</v>
      </c>
      <c r="G20854" s="147">
        <v>11.604857623007357</v>
      </c>
      <c r="H20854" s="147">
        <v>13.899733333333332</v>
      </c>
      <c r="I20854" s="147">
        <v>16.805333333333333</v>
      </c>
      <c r="J20854" s="147">
        <v>19.01413333333333</v>
      </c>
      <c r="K20854" s="147">
        <v>21.221760000000003</v>
      </c>
    </row>
    <row r="20855" spans="2:11" x14ac:dyDescent="0.2">
      <c r="B20855" s="21" t="str">
        <f t="shared" si="325"/>
        <v>Thunder BayIce Accretion2030RCP8.5</v>
      </c>
      <c r="C20855" t="s">
        <v>458</v>
      </c>
      <c r="D20855" t="s">
        <v>486</v>
      </c>
      <c r="E20855" s="144" t="s">
        <v>191</v>
      </c>
      <c r="F20855" s="144">
        <v>2030</v>
      </c>
      <c r="G20855" s="147">
        <v>11.50836696160723</v>
      </c>
      <c r="H20855" s="147">
        <v>13.789066666666667</v>
      </c>
      <c r="I20855" s="147">
        <v>16.682666666666666</v>
      </c>
      <c r="J20855" s="147">
        <v>18.881546666666665</v>
      </c>
      <c r="K20855" s="147">
        <v>21.073920000000001</v>
      </c>
    </row>
    <row r="20856" spans="2:11" x14ac:dyDescent="0.2">
      <c r="B20856" s="21" t="str">
        <f t="shared" si="325"/>
        <v>Thunder BayIce Accretion2035RCP8.5</v>
      </c>
      <c r="C20856" t="s">
        <v>458</v>
      </c>
      <c r="D20856" t="s">
        <v>486</v>
      </c>
      <c r="E20856" s="144" t="s">
        <v>191</v>
      </c>
      <c r="F20856" s="144">
        <v>2035</v>
      </c>
      <c r="G20856" s="147">
        <v>11.411876300207105</v>
      </c>
      <c r="H20856" s="147">
        <v>13.6784</v>
      </c>
      <c r="I20856" s="147">
        <v>16.559999999999999</v>
      </c>
      <c r="J20856" s="147">
        <v>18.748959999999997</v>
      </c>
      <c r="K20856" s="147">
        <v>20.926080000000002</v>
      </c>
    </row>
    <row r="20857" spans="2:11" x14ac:dyDescent="0.2">
      <c r="B20857" s="21" t="str">
        <f t="shared" si="325"/>
        <v>Thunder BayIce Accretion2040RCP8.5</v>
      </c>
      <c r="C20857" t="s">
        <v>458</v>
      </c>
      <c r="D20857" t="s">
        <v>486</v>
      </c>
      <c r="E20857" s="144" t="s">
        <v>191</v>
      </c>
      <c r="F20857" s="144">
        <v>2040</v>
      </c>
      <c r="G20857" s="147">
        <v>11.352497431653182</v>
      </c>
      <c r="H20857" s="147">
        <v>13.620853333333333</v>
      </c>
      <c r="I20857" s="147">
        <v>16.501333333333331</v>
      </c>
      <c r="J20857" s="147">
        <v>18.68869333333333</v>
      </c>
      <c r="K20857" s="147">
        <v>20.872320000000002</v>
      </c>
    </row>
    <row r="20858" spans="2:11" x14ac:dyDescent="0.2">
      <c r="B20858" s="21" t="str">
        <f t="shared" si="325"/>
        <v>Thunder BayIce Accretion2045RCP8.5</v>
      </c>
      <c r="C20858" t="s">
        <v>458</v>
      </c>
      <c r="D20858" t="s">
        <v>486</v>
      </c>
      <c r="E20858" s="144" t="s">
        <v>191</v>
      </c>
      <c r="F20858" s="144">
        <v>2045</v>
      </c>
      <c r="G20858" s="147">
        <v>11.293118563099258</v>
      </c>
      <c r="H20858" s="147">
        <v>13.563306666666666</v>
      </c>
      <c r="I20858" s="147">
        <v>16.442666666666668</v>
      </c>
      <c r="J20858" s="147">
        <v>18.628426666666662</v>
      </c>
      <c r="K20858" s="147">
        <v>20.818560000000002</v>
      </c>
    </row>
    <row r="20859" spans="2:11" x14ac:dyDescent="0.2">
      <c r="B20859" s="21" t="str">
        <f t="shared" si="325"/>
        <v>Thunder BayIce Accretion2050RCP8.5</v>
      </c>
      <c r="C20859" t="s">
        <v>458</v>
      </c>
      <c r="D20859" t="s">
        <v>486</v>
      </c>
      <c r="E20859" s="144" t="s">
        <v>191</v>
      </c>
      <c r="F20859" s="144">
        <v>2050</v>
      </c>
      <c r="G20859" s="147">
        <v>11.267140308106917</v>
      </c>
      <c r="H20859" s="147">
        <v>13.558879999999998</v>
      </c>
      <c r="I20859" s="147">
        <v>16.458666666666666</v>
      </c>
      <c r="J20859" s="147">
        <v>18.658559999999998</v>
      </c>
      <c r="K20859" s="147">
        <v>20.872320000000002</v>
      </c>
    </row>
    <row r="20860" spans="2:11" x14ac:dyDescent="0.2">
      <c r="B20860" s="21" t="str">
        <f t="shared" si="325"/>
        <v>Thunder BayIce Accretion2055RCP8.5</v>
      </c>
      <c r="C20860" t="s">
        <v>458</v>
      </c>
      <c r="D20860" t="s">
        <v>486</v>
      </c>
      <c r="E20860" s="144" t="s">
        <v>191</v>
      </c>
      <c r="F20860" s="144">
        <v>2055</v>
      </c>
      <c r="G20860" s="147">
        <v>11.3005409216685</v>
      </c>
      <c r="H20860" s="147">
        <v>13.611999999999998</v>
      </c>
      <c r="I20860" s="147">
        <v>16.533333333333335</v>
      </c>
      <c r="J20860" s="147">
        <v>18.748959999999997</v>
      </c>
      <c r="K20860" s="147">
        <v>20.979839999999999</v>
      </c>
    </row>
    <row r="20861" spans="2:11" x14ac:dyDescent="0.2">
      <c r="B20861" s="21" t="str">
        <f t="shared" si="325"/>
        <v>Thunder BayIce Accretion2060RCP8.5</v>
      </c>
      <c r="C20861" t="s">
        <v>458</v>
      </c>
      <c r="D20861" t="s">
        <v>486</v>
      </c>
      <c r="E20861" s="144" t="s">
        <v>191</v>
      </c>
      <c r="F20861" s="144">
        <v>2060</v>
      </c>
      <c r="G20861" s="147">
        <v>11.3005409216685</v>
      </c>
      <c r="H20861" s="147">
        <v>13.634133333333333</v>
      </c>
      <c r="I20861" s="147">
        <v>16.576000000000001</v>
      </c>
      <c r="J20861" s="147">
        <v>18.809226666666664</v>
      </c>
      <c r="K20861" s="147">
        <v>21.05376</v>
      </c>
    </row>
    <row r="20862" spans="2:11" x14ac:dyDescent="0.2">
      <c r="B20862" s="21" t="str">
        <f t="shared" si="325"/>
        <v>Thunder BayIce Accretion2065RCP8.5</v>
      </c>
      <c r="C20862" t="s">
        <v>458</v>
      </c>
      <c r="D20862" t="s">
        <v>486</v>
      </c>
      <c r="E20862" s="144" t="s">
        <v>191</v>
      </c>
      <c r="F20862" s="144">
        <v>2065</v>
      </c>
      <c r="G20862" s="147">
        <v>11.267140308106917</v>
      </c>
      <c r="H20862" s="147">
        <v>13.603146666666666</v>
      </c>
      <c r="I20862" s="147">
        <v>16.544</v>
      </c>
      <c r="J20862" s="147">
        <v>18.779093333333332</v>
      </c>
      <c r="K20862" s="147">
        <v>21.020159999999997</v>
      </c>
    </row>
    <row r="20863" spans="2:11" x14ac:dyDescent="0.2">
      <c r="B20863" s="21" t="str">
        <f t="shared" si="325"/>
        <v>Thunder BayIce Accretion2070RCP8.5</v>
      </c>
      <c r="C20863" t="s">
        <v>458</v>
      </c>
      <c r="D20863" t="s">
        <v>486</v>
      </c>
      <c r="E20863" s="144" t="s">
        <v>191</v>
      </c>
      <c r="F20863" s="144">
        <v>2070</v>
      </c>
      <c r="G20863" s="147">
        <v>11.14096021242983</v>
      </c>
      <c r="H20863" s="147">
        <v>13.465920000000001</v>
      </c>
      <c r="I20863" s="147">
        <v>16.394666666666666</v>
      </c>
      <c r="J20863" s="147">
        <v>18.622399999999999</v>
      </c>
      <c r="K20863" s="147">
        <v>20.852159999999998</v>
      </c>
    </row>
    <row r="20864" spans="2:11" x14ac:dyDescent="0.2">
      <c r="B20864" s="21" t="str">
        <f t="shared" si="325"/>
        <v>Thunder BayIce Accretion2075RCP8.5</v>
      </c>
      <c r="C20864" t="s">
        <v>458</v>
      </c>
      <c r="D20864" t="s">
        <v>486</v>
      </c>
      <c r="E20864" s="144" t="s">
        <v>191</v>
      </c>
      <c r="F20864" s="144">
        <v>2075</v>
      </c>
      <c r="G20864" s="147">
        <v>11.048180730314327</v>
      </c>
      <c r="H20864" s="147">
        <v>13.359679999999999</v>
      </c>
      <c r="I20864" s="147">
        <v>16.277333333333335</v>
      </c>
      <c r="J20864" s="147">
        <v>18.495839999999998</v>
      </c>
      <c r="K20864" s="147">
        <v>20.717759999999998</v>
      </c>
    </row>
    <row r="20865" spans="2:11" x14ac:dyDescent="0.2">
      <c r="B20865" s="21" t="str">
        <f t="shared" si="325"/>
        <v>Thunder BayIce Accretion2080RCP8.5</v>
      </c>
      <c r="C20865" t="s">
        <v>458</v>
      </c>
      <c r="D20865" t="s">
        <v>486</v>
      </c>
      <c r="E20865" s="144" t="s">
        <v>191</v>
      </c>
      <c r="F20865" s="144">
        <v>2080</v>
      </c>
      <c r="G20865" s="147">
        <v>10.955401248198822</v>
      </c>
      <c r="H20865" s="147">
        <v>13.253439999999999</v>
      </c>
      <c r="I20865" s="147">
        <v>16.16</v>
      </c>
      <c r="J20865" s="147">
        <v>18.36928</v>
      </c>
      <c r="K20865" s="147">
        <v>20.583359999999999</v>
      </c>
    </row>
    <row r="20866" spans="2:11" x14ac:dyDescent="0.2">
      <c r="B20866" s="21" t="str">
        <f t="shared" si="325"/>
        <v>Thunder BayIce Accretion2085RCP8.5</v>
      </c>
      <c r="C20866" t="s">
        <v>458</v>
      </c>
      <c r="D20866" t="s">
        <v>486</v>
      </c>
      <c r="E20866" s="144" t="s">
        <v>191</v>
      </c>
      <c r="F20866" s="144">
        <v>2085</v>
      </c>
      <c r="G20866" s="147">
        <v>10.649228957217655</v>
      </c>
      <c r="H20866" s="147">
        <v>12.894879999999999</v>
      </c>
      <c r="I20866" s="147">
        <v>15.736000000000001</v>
      </c>
      <c r="J20866" s="147">
        <v>17.890159999999998</v>
      </c>
      <c r="K20866" s="147">
        <v>20.03904</v>
      </c>
    </row>
    <row r="20867" spans="2:11" x14ac:dyDescent="0.2">
      <c r="B20867" s="21" t="str">
        <f t="shared" si="325"/>
        <v>Thunder BayIce Accretion2090RCP8.5</v>
      </c>
      <c r="C20867" t="s">
        <v>458</v>
      </c>
      <c r="D20867" t="s">
        <v>486</v>
      </c>
      <c r="E20867" s="144" t="s">
        <v>191</v>
      </c>
      <c r="F20867" s="144">
        <v>2090</v>
      </c>
      <c r="G20867" s="147">
        <v>10.343056666236491</v>
      </c>
      <c r="H20867" s="147">
        <v>12.536319999999998</v>
      </c>
      <c r="I20867" s="147">
        <v>15.311999999999999</v>
      </c>
      <c r="J20867" s="147">
        <v>17.411039999999996</v>
      </c>
      <c r="K20867" s="147">
        <v>19.494720000000001</v>
      </c>
    </row>
    <row r="20868" spans="2:11" x14ac:dyDescent="0.2">
      <c r="B20868" s="21" t="str">
        <f t="shared" si="325"/>
        <v>Thunder BayIce Accretion2095RCP8.5</v>
      </c>
      <c r="C20868" t="s">
        <v>458</v>
      </c>
      <c r="D20868" t="s">
        <v>486</v>
      </c>
      <c r="E20868" s="144" t="s">
        <v>191</v>
      </c>
      <c r="F20868" s="144">
        <v>2095</v>
      </c>
      <c r="G20868" s="147">
        <v>10.343056666236491</v>
      </c>
      <c r="H20868" s="147">
        <v>12.536319999999998</v>
      </c>
      <c r="I20868" s="147">
        <v>15.311999999999999</v>
      </c>
      <c r="J20868" s="147">
        <v>17.411039999999996</v>
      </c>
      <c r="K20868" s="147">
        <v>19.494720000000001</v>
      </c>
    </row>
    <row r="20869" spans="2:11" x14ac:dyDescent="0.2">
      <c r="B20869" s="21" t="str">
        <f t="shared" si="325"/>
        <v>Thunder BayIce Accretion2100RCP8.5</v>
      </c>
      <c r="C20869" t="s">
        <v>458</v>
      </c>
      <c r="D20869" t="s">
        <v>486</v>
      </c>
      <c r="E20869" s="144" t="s">
        <v>191</v>
      </c>
      <c r="F20869" s="144">
        <v>2100</v>
      </c>
      <c r="G20869" s="147">
        <v>10.343056666236491</v>
      </c>
      <c r="H20869" s="147">
        <v>12.536319999999998</v>
      </c>
      <c r="I20869" s="147">
        <v>15.311999999999999</v>
      </c>
      <c r="J20869" s="147">
        <v>17.411039999999996</v>
      </c>
      <c r="K20869" s="147">
        <v>19.494720000000001</v>
      </c>
    </row>
    <row r="20870" spans="2:11" x14ac:dyDescent="0.2">
      <c r="B20870" s="21" t="str">
        <f t="shared" si="325"/>
        <v>Thunder BayWind2023RCP4.5</v>
      </c>
      <c r="C20870" t="s">
        <v>458</v>
      </c>
      <c r="D20870" t="s">
        <v>1</v>
      </c>
      <c r="E20870" s="144" t="s">
        <v>193</v>
      </c>
      <c r="F20870" s="144">
        <v>2023</v>
      </c>
      <c r="G20870" s="147">
        <v>81.256632206193004</v>
      </c>
      <c r="H20870" s="147">
        <v>87.498677999999998</v>
      </c>
      <c r="I20870" s="147">
        <v>94.056399999999996</v>
      </c>
      <c r="J20870" s="147">
        <v>100.620232</v>
      </c>
      <c r="K20870" s="147">
        <v>107.181432</v>
      </c>
    </row>
    <row r="20871" spans="2:11" x14ac:dyDescent="0.2">
      <c r="B20871" s="21" t="str">
        <f t="shared" si="325"/>
        <v>Thunder BayWind2025RCP4.5</v>
      </c>
      <c r="C20871" t="s">
        <v>458</v>
      </c>
      <c r="D20871" t="s">
        <v>1</v>
      </c>
      <c r="E20871" s="144" t="s">
        <v>193</v>
      </c>
      <c r="F20871" s="144">
        <v>2025</v>
      </c>
      <c r="G20871" s="147">
        <v>81.317507717285451</v>
      </c>
      <c r="H20871" s="147">
        <v>87.567156999999995</v>
      </c>
      <c r="I20871" s="147">
        <v>94.136300000000006</v>
      </c>
      <c r="J20871" s="147">
        <v>100.71075400000001</v>
      </c>
      <c r="K20871" s="147">
        <v>107.281448</v>
      </c>
    </row>
    <row r="20872" spans="2:11" x14ac:dyDescent="0.2">
      <c r="B20872" s="21" t="str">
        <f t="shared" si="325"/>
        <v>Thunder BayWind2030RCP4.5</v>
      </c>
      <c r="C20872" t="s">
        <v>458</v>
      </c>
      <c r="D20872" t="s">
        <v>1</v>
      </c>
      <c r="E20872" s="144" t="s">
        <v>193</v>
      </c>
      <c r="F20872" s="144">
        <v>2030</v>
      </c>
      <c r="G20872" s="147">
        <v>81.378383228377885</v>
      </c>
      <c r="H20872" s="147">
        <v>87.635636000000005</v>
      </c>
      <c r="I20872" s="147">
        <v>94.216200000000001</v>
      </c>
      <c r="J20872" s="147">
        <v>100.801276</v>
      </c>
      <c r="K20872" s="147">
        <v>107.38146399999999</v>
      </c>
    </row>
    <row r="20873" spans="2:11" x14ac:dyDescent="0.2">
      <c r="B20873" s="21" t="str">
        <f t="shared" si="325"/>
        <v>Thunder BayWind2035RCP4.5</v>
      </c>
      <c r="C20873" t="s">
        <v>458</v>
      </c>
      <c r="D20873" t="s">
        <v>1</v>
      </c>
      <c r="E20873" s="144" t="s">
        <v>193</v>
      </c>
      <c r="F20873" s="144">
        <v>2035</v>
      </c>
      <c r="G20873" s="147">
        <v>81.439258739470333</v>
      </c>
      <c r="H20873" s="147">
        <v>87.704115000000002</v>
      </c>
      <c r="I20873" s="147">
        <v>94.296099999999996</v>
      </c>
      <c r="J20873" s="147">
        <v>100.89179800000001</v>
      </c>
      <c r="K20873" s="147">
        <v>107.48148</v>
      </c>
    </row>
    <row r="20874" spans="2:11" x14ac:dyDescent="0.2">
      <c r="B20874" s="21" t="str">
        <f t="shared" si="325"/>
        <v>Thunder BayWind2040RCP4.5</v>
      </c>
      <c r="C20874" t="s">
        <v>458</v>
      </c>
      <c r="D20874" t="s">
        <v>1</v>
      </c>
      <c r="E20874" s="144" t="s">
        <v>193</v>
      </c>
      <c r="F20874" s="144">
        <v>2040</v>
      </c>
      <c r="G20874" s="147">
        <v>81.50013425056278</v>
      </c>
      <c r="H20874" s="147">
        <v>87.772593999999998</v>
      </c>
      <c r="I20874" s="147">
        <v>94.376000000000005</v>
      </c>
      <c r="J20874" s="147">
        <v>100.98232000000002</v>
      </c>
      <c r="K20874" s="147">
        <v>107.581496</v>
      </c>
    </row>
    <row r="20875" spans="2:11" x14ac:dyDescent="0.2">
      <c r="B20875" s="21" t="str">
        <f t="shared" si="325"/>
        <v>Thunder BayWind2045RCP4.5</v>
      </c>
      <c r="C20875" t="s">
        <v>458</v>
      </c>
      <c r="D20875" t="s">
        <v>1</v>
      </c>
      <c r="E20875" s="144" t="s">
        <v>193</v>
      </c>
      <c r="F20875" s="144">
        <v>2045</v>
      </c>
      <c r="G20875" s="147">
        <v>81.561009761655214</v>
      </c>
      <c r="H20875" s="147">
        <v>87.841073000000009</v>
      </c>
      <c r="I20875" s="147">
        <v>94.455900000000014</v>
      </c>
      <c r="J20875" s="147">
        <v>101.07284200000001</v>
      </c>
      <c r="K20875" s="147">
        <v>107.681512</v>
      </c>
    </row>
    <row r="20876" spans="2:11" x14ac:dyDescent="0.2">
      <c r="B20876" s="21" t="str">
        <f t="shared" ref="B20876:B20939" si="326">C20876&amp;D20876&amp;F20876&amp;E20876</f>
        <v>Thunder BayWind2050RCP4.5</v>
      </c>
      <c r="C20876" t="s">
        <v>458</v>
      </c>
      <c r="D20876" t="s">
        <v>1</v>
      </c>
      <c r="E20876" s="144" t="s">
        <v>193</v>
      </c>
      <c r="F20876" s="144">
        <v>2050</v>
      </c>
      <c r="G20876" s="147">
        <v>81.756623070632273</v>
      </c>
      <c r="H20876" s="147">
        <v>88.073901599999999</v>
      </c>
      <c r="I20876" s="147">
        <v>94.735080000000011</v>
      </c>
      <c r="J20876" s="147">
        <v>101.39268640000002</v>
      </c>
      <c r="K20876" s="147">
        <v>108.0429984</v>
      </c>
    </row>
    <row r="20877" spans="2:11" x14ac:dyDescent="0.2">
      <c r="B20877" s="21" t="str">
        <f t="shared" si="326"/>
        <v>Thunder BayWind2055RCP4.5</v>
      </c>
      <c r="C20877" t="s">
        <v>458</v>
      </c>
      <c r="D20877" t="s">
        <v>1</v>
      </c>
      <c r="E20877" s="144" t="s">
        <v>193</v>
      </c>
      <c r="F20877" s="144">
        <v>2055</v>
      </c>
      <c r="G20877" s="147">
        <v>81.89136086851687</v>
      </c>
      <c r="H20877" s="147">
        <v>88.238251199999993</v>
      </c>
      <c r="I20877" s="147">
        <v>94.934360000000012</v>
      </c>
      <c r="J20877" s="147">
        <v>101.62200880000002</v>
      </c>
      <c r="K20877" s="147">
        <v>108.3044688</v>
      </c>
    </row>
    <row r="20878" spans="2:11" x14ac:dyDescent="0.2">
      <c r="B20878" s="21" t="str">
        <f t="shared" si="326"/>
        <v>Thunder BayWind2060RCP4.5</v>
      </c>
      <c r="C20878" t="s">
        <v>458</v>
      </c>
      <c r="D20878" t="s">
        <v>1</v>
      </c>
      <c r="E20878" s="144" t="s">
        <v>193</v>
      </c>
      <c r="F20878" s="144">
        <v>2060</v>
      </c>
      <c r="G20878" s="147">
        <v>82.026098666401481</v>
      </c>
      <c r="H20878" s="147">
        <v>88.402600800000002</v>
      </c>
      <c r="I20878" s="147">
        <v>95.13364</v>
      </c>
      <c r="J20878" s="147">
        <v>101.85133120000002</v>
      </c>
      <c r="K20878" s="147">
        <v>108.5659392</v>
      </c>
    </row>
    <row r="20879" spans="2:11" x14ac:dyDescent="0.2">
      <c r="B20879" s="21" t="str">
        <f t="shared" si="326"/>
        <v>Thunder BayWind2065RCP4.5</v>
      </c>
      <c r="C20879" t="s">
        <v>458</v>
      </c>
      <c r="D20879" t="s">
        <v>1</v>
      </c>
      <c r="E20879" s="144" t="s">
        <v>193</v>
      </c>
      <c r="F20879" s="144">
        <v>2065</v>
      </c>
      <c r="G20879" s="147">
        <v>82.160836464286078</v>
      </c>
      <c r="H20879" s="147">
        <v>88.566950399999996</v>
      </c>
      <c r="I20879" s="147">
        <v>95.332920000000001</v>
      </c>
      <c r="J20879" s="147">
        <v>102.08065360000002</v>
      </c>
      <c r="K20879" s="147">
        <v>108.8274096</v>
      </c>
    </row>
    <row r="20880" spans="2:11" x14ac:dyDescent="0.2">
      <c r="B20880" s="21" t="str">
        <f t="shared" si="326"/>
        <v>Thunder BayWind2070RCP4.5</v>
      </c>
      <c r="C20880" t="s">
        <v>458</v>
      </c>
      <c r="D20880" t="s">
        <v>1</v>
      </c>
      <c r="E20880" s="144" t="s">
        <v>193</v>
      </c>
      <c r="F20880" s="144">
        <v>2070</v>
      </c>
      <c r="G20880" s="147">
        <v>82.295574262170689</v>
      </c>
      <c r="H20880" s="147">
        <v>88.73129999999999</v>
      </c>
      <c r="I20880" s="147">
        <v>95.532200000000003</v>
      </c>
      <c r="J20880" s="147">
        <v>102.30997600000002</v>
      </c>
      <c r="K20880" s="147">
        <v>109.08888</v>
      </c>
    </row>
    <row r="20881" spans="2:11" x14ac:dyDescent="0.2">
      <c r="B20881" s="21" t="str">
        <f t="shared" si="326"/>
        <v>Thunder BayWind2075RCP4.5</v>
      </c>
      <c r="C20881" t="s">
        <v>458</v>
      </c>
      <c r="D20881" t="s">
        <v>1</v>
      </c>
      <c r="E20881" s="144" t="s">
        <v>193</v>
      </c>
      <c r="F20881" s="144">
        <v>2075</v>
      </c>
      <c r="G20881" s="147">
        <v>82.383505555970885</v>
      </c>
      <c r="H20881" s="147">
        <v>88.833289999999991</v>
      </c>
      <c r="I20881" s="147">
        <v>95.648133333333334</v>
      </c>
      <c r="J20881" s="147">
        <v>102.43905366666668</v>
      </c>
      <c r="K20881" s="147">
        <v>109.23176000000001</v>
      </c>
    </row>
    <row r="20882" spans="2:11" x14ac:dyDescent="0.2">
      <c r="B20882" s="21" t="str">
        <f t="shared" si="326"/>
        <v>Thunder BayWind2080RCP4.5</v>
      </c>
      <c r="C20882" t="s">
        <v>458</v>
      </c>
      <c r="D20882" t="s">
        <v>1</v>
      </c>
      <c r="E20882" s="144" t="s">
        <v>193</v>
      </c>
      <c r="F20882" s="144">
        <v>2080</v>
      </c>
      <c r="G20882" s="147">
        <v>82.471436849771081</v>
      </c>
      <c r="H20882" s="147">
        <v>88.935279999999992</v>
      </c>
      <c r="I20882" s="147">
        <v>95.764066666666665</v>
      </c>
      <c r="J20882" s="147">
        <v>102.56813133333335</v>
      </c>
      <c r="K20882" s="147">
        <v>109.37464</v>
      </c>
    </row>
    <row r="20883" spans="2:11" x14ac:dyDescent="0.2">
      <c r="B20883" s="21" t="str">
        <f t="shared" si="326"/>
        <v>Thunder BayWind2085RCP4.5</v>
      </c>
      <c r="C20883" t="s">
        <v>458</v>
      </c>
      <c r="D20883" t="s">
        <v>1</v>
      </c>
      <c r="E20883" s="144" t="s">
        <v>193</v>
      </c>
      <c r="F20883" s="144">
        <v>2085</v>
      </c>
      <c r="G20883" s="147">
        <v>82.559368143571277</v>
      </c>
      <c r="H20883" s="147">
        <v>89.037270000000007</v>
      </c>
      <c r="I20883" s="147">
        <v>95.88</v>
      </c>
      <c r="J20883" s="147">
        <v>102.69720900000002</v>
      </c>
      <c r="K20883" s="147">
        <v>109.51751999999999</v>
      </c>
    </row>
    <row r="20884" spans="2:11" x14ac:dyDescent="0.2">
      <c r="B20884" s="21" t="str">
        <f t="shared" si="326"/>
        <v>Thunder BayWind2090RCP4.5</v>
      </c>
      <c r="C20884" t="s">
        <v>458</v>
      </c>
      <c r="D20884" t="s">
        <v>1</v>
      </c>
      <c r="E20884" s="144" t="s">
        <v>193</v>
      </c>
      <c r="F20884" s="144">
        <v>2090</v>
      </c>
      <c r="G20884" s="147">
        <v>82.647299437371473</v>
      </c>
      <c r="H20884" s="147">
        <v>89.139260000000007</v>
      </c>
      <c r="I20884" s="147">
        <v>95.99593333333334</v>
      </c>
      <c r="J20884" s="147">
        <v>102.82628666666668</v>
      </c>
      <c r="K20884" s="147">
        <v>109.6604</v>
      </c>
    </row>
    <row r="20885" spans="2:11" x14ac:dyDescent="0.2">
      <c r="B20885" s="21" t="str">
        <f t="shared" si="326"/>
        <v>Thunder BayWind2095RCP4.5</v>
      </c>
      <c r="C20885" t="s">
        <v>458</v>
      </c>
      <c r="D20885" t="s">
        <v>1</v>
      </c>
      <c r="E20885" s="144" t="s">
        <v>193</v>
      </c>
      <c r="F20885" s="144">
        <v>2095</v>
      </c>
      <c r="G20885" s="147">
        <v>82.735230731171669</v>
      </c>
      <c r="H20885" s="147">
        <v>89.241250000000008</v>
      </c>
      <c r="I20885" s="147">
        <v>96.111866666666671</v>
      </c>
      <c r="J20885" s="147">
        <v>102.95536433333335</v>
      </c>
      <c r="K20885" s="147">
        <v>109.80328</v>
      </c>
    </row>
    <row r="20886" spans="2:11" x14ac:dyDescent="0.2">
      <c r="B20886" s="21" t="str">
        <f t="shared" si="326"/>
        <v>Thunder BayWind2100RCP4.5</v>
      </c>
      <c r="C20886" t="s">
        <v>458</v>
      </c>
      <c r="D20886" t="s">
        <v>1</v>
      </c>
      <c r="E20886" s="144" t="s">
        <v>193</v>
      </c>
      <c r="F20886" s="144">
        <v>2100</v>
      </c>
      <c r="G20886" s="147">
        <v>82.823162024971865</v>
      </c>
      <c r="H20886" s="147">
        <v>89.343240000000009</v>
      </c>
      <c r="I20886" s="147">
        <v>96.227800000000002</v>
      </c>
      <c r="J20886" s="147">
        <v>103.08444200000001</v>
      </c>
      <c r="K20886" s="147">
        <v>109.94615999999999</v>
      </c>
    </row>
    <row r="20887" spans="2:11" x14ac:dyDescent="0.2">
      <c r="B20887" s="21" t="str">
        <f t="shared" si="326"/>
        <v>Thunder BayWind2023RCP6.0</v>
      </c>
      <c r="C20887" t="s">
        <v>458</v>
      </c>
      <c r="D20887" t="s">
        <v>1</v>
      </c>
      <c r="E20887" s="144" t="s">
        <v>192</v>
      </c>
      <c r="F20887" s="144">
        <v>2023</v>
      </c>
      <c r="G20887" s="147">
        <v>81.256632206193004</v>
      </c>
      <c r="H20887" s="147">
        <v>87.498677999999998</v>
      </c>
      <c r="I20887" s="147">
        <v>94.056399999999996</v>
      </c>
      <c r="J20887" s="147">
        <v>100.620232</v>
      </c>
      <c r="K20887" s="147">
        <v>107.181432</v>
      </c>
    </row>
    <row r="20888" spans="2:11" x14ac:dyDescent="0.2">
      <c r="B20888" s="21" t="str">
        <f t="shared" si="326"/>
        <v>Thunder BayWind2025RCP6.0</v>
      </c>
      <c r="C20888" t="s">
        <v>458</v>
      </c>
      <c r="D20888" t="s">
        <v>1</v>
      </c>
      <c r="E20888" s="144" t="s">
        <v>192</v>
      </c>
      <c r="F20888" s="144">
        <v>2025</v>
      </c>
      <c r="G20888" s="147">
        <v>81.317507717285451</v>
      </c>
      <c r="H20888" s="147">
        <v>87.567156999999995</v>
      </c>
      <c r="I20888" s="147">
        <v>94.136300000000006</v>
      </c>
      <c r="J20888" s="147">
        <v>100.71075400000001</v>
      </c>
      <c r="K20888" s="147">
        <v>107.281448</v>
      </c>
    </row>
    <row r="20889" spans="2:11" x14ac:dyDescent="0.2">
      <c r="B20889" s="21" t="str">
        <f t="shared" si="326"/>
        <v>Thunder BayWind2030RCP6.0</v>
      </c>
      <c r="C20889" t="s">
        <v>458</v>
      </c>
      <c r="D20889" t="s">
        <v>1</v>
      </c>
      <c r="E20889" s="144" t="s">
        <v>192</v>
      </c>
      <c r="F20889" s="144">
        <v>2030</v>
      </c>
      <c r="G20889" s="147">
        <v>81.378383228377885</v>
      </c>
      <c r="H20889" s="147">
        <v>87.635636000000005</v>
      </c>
      <c r="I20889" s="147">
        <v>94.216200000000001</v>
      </c>
      <c r="J20889" s="147">
        <v>100.801276</v>
      </c>
      <c r="K20889" s="147">
        <v>107.38146399999999</v>
      </c>
    </row>
    <row r="20890" spans="2:11" x14ac:dyDescent="0.2">
      <c r="B20890" s="21" t="str">
        <f t="shared" si="326"/>
        <v>Thunder BayWind2035RCP6.0</v>
      </c>
      <c r="C20890" t="s">
        <v>458</v>
      </c>
      <c r="D20890" t="s">
        <v>1</v>
      </c>
      <c r="E20890" s="144" t="s">
        <v>192</v>
      </c>
      <c r="F20890" s="144">
        <v>2035</v>
      </c>
      <c r="G20890" s="147">
        <v>81.439258739470333</v>
      </c>
      <c r="H20890" s="147">
        <v>87.704115000000002</v>
      </c>
      <c r="I20890" s="147">
        <v>94.296099999999996</v>
      </c>
      <c r="J20890" s="147">
        <v>100.89179800000001</v>
      </c>
      <c r="K20890" s="147">
        <v>107.48148</v>
      </c>
    </row>
    <row r="20891" spans="2:11" x14ac:dyDescent="0.2">
      <c r="B20891" s="21" t="str">
        <f t="shared" si="326"/>
        <v>Thunder BayWind2040RCP6.0</v>
      </c>
      <c r="C20891" t="s">
        <v>458</v>
      </c>
      <c r="D20891" t="s">
        <v>1</v>
      </c>
      <c r="E20891" s="144" t="s">
        <v>192</v>
      </c>
      <c r="F20891" s="144">
        <v>2040</v>
      </c>
      <c r="G20891" s="147">
        <v>81.50013425056278</v>
      </c>
      <c r="H20891" s="147">
        <v>87.772593999999998</v>
      </c>
      <c r="I20891" s="147">
        <v>94.376000000000005</v>
      </c>
      <c r="J20891" s="147">
        <v>100.98232000000002</v>
      </c>
      <c r="K20891" s="147">
        <v>107.581496</v>
      </c>
    </row>
    <row r="20892" spans="2:11" x14ac:dyDescent="0.2">
      <c r="B20892" s="21" t="str">
        <f t="shared" si="326"/>
        <v>Thunder BayWind2045RCP6.0</v>
      </c>
      <c r="C20892" t="s">
        <v>458</v>
      </c>
      <c r="D20892" t="s">
        <v>1</v>
      </c>
      <c r="E20892" s="144" t="s">
        <v>192</v>
      </c>
      <c r="F20892" s="144">
        <v>2045</v>
      </c>
      <c r="G20892" s="147">
        <v>81.561009761655214</v>
      </c>
      <c r="H20892" s="147">
        <v>87.841073000000009</v>
      </c>
      <c r="I20892" s="147">
        <v>94.455900000000014</v>
      </c>
      <c r="J20892" s="147">
        <v>101.07284200000001</v>
      </c>
      <c r="K20892" s="147">
        <v>107.681512</v>
      </c>
    </row>
    <row r="20893" spans="2:11" x14ac:dyDescent="0.2">
      <c r="B20893" s="21" t="str">
        <f t="shared" si="326"/>
        <v>Thunder BayWind2050RCP6.0</v>
      </c>
      <c r="C20893" t="s">
        <v>458</v>
      </c>
      <c r="D20893" t="s">
        <v>1</v>
      </c>
      <c r="E20893" s="144" t="s">
        <v>192</v>
      </c>
      <c r="F20893" s="144">
        <v>2050</v>
      </c>
      <c r="G20893" s="147">
        <v>81.756623070632273</v>
      </c>
      <c r="H20893" s="147">
        <v>88.073901599999999</v>
      </c>
      <c r="I20893" s="147">
        <v>94.735080000000011</v>
      </c>
      <c r="J20893" s="147">
        <v>101.39268640000002</v>
      </c>
      <c r="K20893" s="147">
        <v>108.0429984</v>
      </c>
    </row>
    <row r="20894" spans="2:11" x14ac:dyDescent="0.2">
      <c r="B20894" s="21" t="str">
        <f t="shared" si="326"/>
        <v>Thunder BayWind2055RCP6.0</v>
      </c>
      <c r="C20894" t="s">
        <v>458</v>
      </c>
      <c r="D20894" t="s">
        <v>1</v>
      </c>
      <c r="E20894" s="144" t="s">
        <v>192</v>
      </c>
      <c r="F20894" s="144">
        <v>2055</v>
      </c>
      <c r="G20894" s="147">
        <v>81.89136086851687</v>
      </c>
      <c r="H20894" s="147">
        <v>88.238251199999993</v>
      </c>
      <c r="I20894" s="147">
        <v>94.934360000000012</v>
      </c>
      <c r="J20894" s="147">
        <v>101.62200880000002</v>
      </c>
      <c r="K20894" s="147">
        <v>108.3044688</v>
      </c>
    </row>
    <row r="20895" spans="2:11" x14ac:dyDescent="0.2">
      <c r="B20895" s="21" t="str">
        <f t="shared" si="326"/>
        <v>Thunder BayWind2060RCP6.0</v>
      </c>
      <c r="C20895" t="s">
        <v>458</v>
      </c>
      <c r="D20895" t="s">
        <v>1</v>
      </c>
      <c r="E20895" s="144" t="s">
        <v>192</v>
      </c>
      <c r="F20895" s="144">
        <v>2060</v>
      </c>
      <c r="G20895" s="147">
        <v>82.026098666401481</v>
      </c>
      <c r="H20895" s="147">
        <v>88.402600800000002</v>
      </c>
      <c r="I20895" s="147">
        <v>95.13364</v>
      </c>
      <c r="J20895" s="147">
        <v>101.85133120000002</v>
      </c>
      <c r="K20895" s="147">
        <v>108.5659392</v>
      </c>
    </row>
    <row r="20896" spans="2:11" x14ac:dyDescent="0.2">
      <c r="B20896" s="21" t="str">
        <f t="shared" si="326"/>
        <v>Thunder BayWind2065RCP6.0</v>
      </c>
      <c r="C20896" t="s">
        <v>458</v>
      </c>
      <c r="D20896" t="s">
        <v>1</v>
      </c>
      <c r="E20896" s="144" t="s">
        <v>192</v>
      </c>
      <c r="F20896" s="144">
        <v>2065</v>
      </c>
      <c r="G20896" s="147">
        <v>82.160836464286078</v>
      </c>
      <c r="H20896" s="147">
        <v>88.566950399999996</v>
      </c>
      <c r="I20896" s="147">
        <v>95.332920000000001</v>
      </c>
      <c r="J20896" s="147">
        <v>102.08065360000002</v>
      </c>
      <c r="K20896" s="147">
        <v>108.8274096</v>
      </c>
    </row>
    <row r="20897" spans="2:11" x14ac:dyDescent="0.2">
      <c r="B20897" s="21" t="str">
        <f t="shared" si="326"/>
        <v>Thunder BayWind2070RCP6.0</v>
      </c>
      <c r="C20897" t="s">
        <v>458</v>
      </c>
      <c r="D20897" t="s">
        <v>1</v>
      </c>
      <c r="E20897" s="144" t="s">
        <v>192</v>
      </c>
      <c r="F20897" s="144">
        <v>2070</v>
      </c>
      <c r="G20897" s="147">
        <v>82.295574262170689</v>
      </c>
      <c r="H20897" s="147">
        <v>88.73129999999999</v>
      </c>
      <c r="I20897" s="147">
        <v>95.532200000000003</v>
      </c>
      <c r="J20897" s="147">
        <v>102.30997600000002</v>
      </c>
      <c r="K20897" s="147">
        <v>109.08888</v>
      </c>
    </row>
    <row r="20898" spans="2:11" x14ac:dyDescent="0.2">
      <c r="B20898" s="21" t="str">
        <f t="shared" si="326"/>
        <v>Thunder BayWind2075RCP6.0</v>
      </c>
      <c r="C20898" t="s">
        <v>458</v>
      </c>
      <c r="D20898" t="s">
        <v>1</v>
      </c>
      <c r="E20898" s="144" t="s">
        <v>192</v>
      </c>
      <c r="F20898" s="144">
        <v>2075</v>
      </c>
      <c r="G20898" s="147">
        <v>82.427471202870976</v>
      </c>
      <c r="H20898" s="147">
        <v>88.884284999999991</v>
      </c>
      <c r="I20898" s="147">
        <v>95.706100000000006</v>
      </c>
      <c r="J20898" s="147">
        <v>102.50359250000002</v>
      </c>
      <c r="K20898" s="147">
        <v>109.3032</v>
      </c>
    </row>
    <row r="20899" spans="2:11" x14ac:dyDescent="0.2">
      <c r="B20899" s="21" t="str">
        <f t="shared" si="326"/>
        <v>Thunder BayWind2080RCP6.0</v>
      </c>
      <c r="C20899" t="s">
        <v>458</v>
      </c>
      <c r="D20899" t="s">
        <v>1</v>
      </c>
      <c r="E20899" s="144" t="s">
        <v>192</v>
      </c>
      <c r="F20899" s="144">
        <v>2080</v>
      </c>
      <c r="G20899" s="147">
        <v>82.559368143571277</v>
      </c>
      <c r="H20899" s="147">
        <v>89.037270000000007</v>
      </c>
      <c r="I20899" s="147">
        <v>95.88</v>
      </c>
      <c r="J20899" s="147">
        <v>102.69720900000002</v>
      </c>
      <c r="K20899" s="147">
        <v>109.51751999999999</v>
      </c>
    </row>
    <row r="20900" spans="2:11" x14ac:dyDescent="0.2">
      <c r="B20900" s="21" t="str">
        <f t="shared" si="326"/>
        <v>Thunder BayWind2085RCP6.0</v>
      </c>
      <c r="C20900" t="s">
        <v>458</v>
      </c>
      <c r="D20900" t="s">
        <v>1</v>
      </c>
      <c r="E20900" s="144" t="s">
        <v>192</v>
      </c>
      <c r="F20900" s="144">
        <v>2085</v>
      </c>
      <c r="G20900" s="147">
        <v>82.691265084271578</v>
      </c>
      <c r="H20900" s="147">
        <v>89.190255000000008</v>
      </c>
      <c r="I20900" s="147">
        <v>96.053899999999999</v>
      </c>
      <c r="J20900" s="147">
        <v>102.89082550000001</v>
      </c>
      <c r="K20900" s="147">
        <v>109.73183999999999</v>
      </c>
    </row>
    <row r="20901" spans="2:11" x14ac:dyDescent="0.2">
      <c r="B20901" s="21" t="str">
        <f t="shared" si="326"/>
        <v>Thunder BayWind2090RCP6.0</v>
      </c>
      <c r="C20901" t="s">
        <v>458</v>
      </c>
      <c r="D20901" t="s">
        <v>1</v>
      </c>
      <c r="E20901" s="144" t="s">
        <v>192</v>
      </c>
      <c r="F20901" s="144">
        <v>2090</v>
      </c>
      <c r="G20901" s="147">
        <v>83.042313864904656</v>
      </c>
      <c r="H20901" s="147">
        <v>89.60841400000001</v>
      </c>
      <c r="I20901" s="147">
        <v>96.553666666666672</v>
      </c>
      <c r="J20901" s="147">
        <v>103.45994066666668</v>
      </c>
      <c r="K20901" s="147">
        <v>110.371228</v>
      </c>
    </row>
    <row r="20902" spans="2:11" x14ac:dyDescent="0.2">
      <c r="B20902" s="21" t="str">
        <f t="shared" si="326"/>
        <v>Thunder BayWind2095RCP6.0</v>
      </c>
      <c r="C20902" t="s">
        <v>458</v>
      </c>
      <c r="D20902" t="s">
        <v>1</v>
      </c>
      <c r="E20902" s="144" t="s">
        <v>192</v>
      </c>
      <c r="F20902" s="144">
        <v>2095</v>
      </c>
      <c r="G20902" s="147">
        <v>83.261465704837448</v>
      </c>
      <c r="H20902" s="147">
        <v>89.873587999999998</v>
      </c>
      <c r="I20902" s="147">
        <v>96.879533333333328</v>
      </c>
      <c r="J20902" s="147">
        <v>103.83543933333334</v>
      </c>
      <c r="K20902" s="147">
        <v>110.796296</v>
      </c>
    </row>
    <row r="20903" spans="2:11" x14ac:dyDescent="0.2">
      <c r="B20903" s="21" t="str">
        <f t="shared" si="326"/>
        <v>Thunder BayWind2100RCP6.0</v>
      </c>
      <c r="C20903" t="s">
        <v>458</v>
      </c>
      <c r="D20903" t="s">
        <v>1</v>
      </c>
      <c r="E20903" s="144" t="s">
        <v>192</v>
      </c>
      <c r="F20903" s="144">
        <v>2100</v>
      </c>
      <c r="G20903" s="147">
        <v>83.48061754477024</v>
      </c>
      <c r="H20903" s="147">
        <v>90.138762</v>
      </c>
      <c r="I20903" s="147">
        <v>97.205399999999997</v>
      </c>
      <c r="J20903" s="147">
        <v>104.21093800000001</v>
      </c>
      <c r="K20903" s="147">
        <v>111.22136400000001</v>
      </c>
    </row>
    <row r="20904" spans="2:11" x14ac:dyDescent="0.2">
      <c r="B20904" s="21" t="str">
        <f t="shared" si="326"/>
        <v>Thunder BayWind2023RCP8.5</v>
      </c>
      <c r="C20904" t="s">
        <v>458</v>
      </c>
      <c r="D20904" t="s">
        <v>1</v>
      </c>
      <c r="E20904" s="144" t="s">
        <v>191</v>
      </c>
      <c r="F20904" s="144">
        <v>2023</v>
      </c>
      <c r="G20904" s="147">
        <v>81.256632206193004</v>
      </c>
      <c r="H20904" s="147">
        <v>87.498677999999998</v>
      </c>
      <c r="I20904" s="147">
        <v>94.056399999999996</v>
      </c>
      <c r="J20904" s="147">
        <v>100.620232</v>
      </c>
      <c r="K20904" s="147">
        <v>107.181432</v>
      </c>
    </row>
    <row r="20905" spans="2:11" x14ac:dyDescent="0.2">
      <c r="B20905" s="21" t="str">
        <f t="shared" si="326"/>
        <v>Thunder BayWind2025RCP8.5</v>
      </c>
      <c r="C20905" t="s">
        <v>458</v>
      </c>
      <c r="D20905" t="s">
        <v>1</v>
      </c>
      <c r="E20905" s="144" t="s">
        <v>191</v>
      </c>
      <c r="F20905" s="144">
        <v>2025</v>
      </c>
      <c r="G20905" s="147">
        <v>81.378383228377885</v>
      </c>
      <c r="H20905" s="147">
        <v>87.635636000000005</v>
      </c>
      <c r="I20905" s="147">
        <v>94.216200000000001</v>
      </c>
      <c r="J20905" s="147">
        <v>100.801276</v>
      </c>
      <c r="K20905" s="147">
        <v>107.38146399999999</v>
      </c>
    </row>
    <row r="20906" spans="2:11" x14ac:dyDescent="0.2">
      <c r="B20906" s="21" t="str">
        <f t="shared" si="326"/>
        <v>Thunder BayWind2030RCP8.5</v>
      </c>
      <c r="C20906" t="s">
        <v>458</v>
      </c>
      <c r="D20906" t="s">
        <v>1</v>
      </c>
      <c r="E20906" s="144" t="s">
        <v>191</v>
      </c>
      <c r="F20906" s="144">
        <v>2030</v>
      </c>
      <c r="G20906" s="147">
        <v>81.50013425056278</v>
      </c>
      <c r="H20906" s="147">
        <v>87.772593999999998</v>
      </c>
      <c r="I20906" s="147">
        <v>94.376000000000005</v>
      </c>
      <c r="J20906" s="147">
        <v>100.98232000000002</v>
      </c>
      <c r="K20906" s="147">
        <v>107.581496</v>
      </c>
    </row>
    <row r="20907" spans="2:11" x14ac:dyDescent="0.2">
      <c r="B20907" s="21" t="str">
        <f t="shared" si="326"/>
        <v>Thunder BayWind2035RCP8.5</v>
      </c>
      <c r="C20907" t="s">
        <v>458</v>
      </c>
      <c r="D20907" t="s">
        <v>1</v>
      </c>
      <c r="E20907" s="144" t="s">
        <v>191</v>
      </c>
      <c r="F20907" s="144">
        <v>2035</v>
      </c>
      <c r="G20907" s="147">
        <v>81.621885272747662</v>
      </c>
      <c r="H20907" s="147">
        <v>87.909552000000005</v>
      </c>
      <c r="I20907" s="147">
        <v>94.535800000000009</v>
      </c>
      <c r="J20907" s="147">
        <v>101.16336400000002</v>
      </c>
      <c r="K20907" s="147">
        <v>107.78152799999999</v>
      </c>
    </row>
    <row r="20908" spans="2:11" x14ac:dyDescent="0.2">
      <c r="B20908" s="21" t="str">
        <f t="shared" si="326"/>
        <v>Thunder BayWind2040RCP8.5</v>
      </c>
      <c r="C20908" t="s">
        <v>458</v>
      </c>
      <c r="D20908" t="s">
        <v>1</v>
      </c>
      <c r="E20908" s="144" t="s">
        <v>191</v>
      </c>
      <c r="F20908" s="144">
        <v>2040</v>
      </c>
      <c r="G20908" s="147">
        <v>81.846448269222009</v>
      </c>
      <c r="H20908" s="147">
        <v>88.183468000000005</v>
      </c>
      <c r="I20908" s="147">
        <v>94.86793333333334</v>
      </c>
      <c r="J20908" s="147">
        <v>101.54556800000002</v>
      </c>
      <c r="K20908" s="147">
        <v>108.21731199999999</v>
      </c>
    </row>
    <row r="20909" spans="2:11" x14ac:dyDescent="0.2">
      <c r="B20909" s="21" t="str">
        <f t="shared" si="326"/>
        <v>Thunder BayWind2045RCP8.5</v>
      </c>
      <c r="C20909" t="s">
        <v>458</v>
      </c>
      <c r="D20909" t="s">
        <v>1</v>
      </c>
      <c r="E20909" s="144" t="s">
        <v>191</v>
      </c>
      <c r="F20909" s="144">
        <v>2045</v>
      </c>
      <c r="G20909" s="147">
        <v>82.071011265696342</v>
      </c>
      <c r="H20909" s="147">
        <v>88.45738399999999</v>
      </c>
      <c r="I20909" s="147">
        <v>95.200066666666672</v>
      </c>
      <c r="J20909" s="147">
        <v>101.92777200000002</v>
      </c>
      <c r="K20909" s="147">
        <v>108.65309600000001</v>
      </c>
    </row>
    <row r="20910" spans="2:11" x14ac:dyDescent="0.2">
      <c r="B20910" s="21" t="str">
        <f t="shared" si="326"/>
        <v>Thunder BayWind2050RCP8.5</v>
      </c>
      <c r="C20910" t="s">
        <v>458</v>
      </c>
      <c r="D20910" t="s">
        <v>1</v>
      </c>
      <c r="E20910" s="144" t="s">
        <v>191</v>
      </c>
      <c r="F20910" s="144">
        <v>2050</v>
      </c>
      <c r="G20910" s="147">
        <v>82.471436849771081</v>
      </c>
      <c r="H20910" s="147">
        <v>88.935279999999992</v>
      </c>
      <c r="I20910" s="147">
        <v>95.764066666666665</v>
      </c>
      <c r="J20910" s="147">
        <v>102.56813133333335</v>
      </c>
      <c r="K20910" s="147">
        <v>109.37464</v>
      </c>
    </row>
    <row r="20911" spans="2:11" x14ac:dyDescent="0.2">
      <c r="B20911" s="21" t="str">
        <f t="shared" si="326"/>
        <v>Thunder BayWind2055RCP8.5</v>
      </c>
      <c r="C20911" t="s">
        <v>458</v>
      </c>
      <c r="D20911" t="s">
        <v>1</v>
      </c>
      <c r="E20911" s="144" t="s">
        <v>191</v>
      </c>
      <c r="F20911" s="144">
        <v>2055</v>
      </c>
      <c r="G20911" s="147">
        <v>82.647299437371473</v>
      </c>
      <c r="H20911" s="147">
        <v>89.139260000000007</v>
      </c>
      <c r="I20911" s="147">
        <v>95.99593333333334</v>
      </c>
      <c r="J20911" s="147">
        <v>102.82628666666668</v>
      </c>
      <c r="K20911" s="147">
        <v>109.6604</v>
      </c>
    </row>
    <row r="20912" spans="2:11" x14ac:dyDescent="0.2">
      <c r="B20912" s="21" t="str">
        <f t="shared" si="326"/>
        <v>Thunder BayWind2060RCP8.5</v>
      </c>
      <c r="C20912" t="s">
        <v>458</v>
      </c>
      <c r="D20912" t="s">
        <v>1</v>
      </c>
      <c r="E20912" s="144" t="s">
        <v>191</v>
      </c>
      <c r="F20912" s="144">
        <v>2060</v>
      </c>
      <c r="G20912" s="147">
        <v>83.042313864904656</v>
      </c>
      <c r="H20912" s="147">
        <v>89.60841400000001</v>
      </c>
      <c r="I20912" s="147">
        <v>96.553666666666672</v>
      </c>
      <c r="J20912" s="147">
        <v>103.45994066666668</v>
      </c>
      <c r="K20912" s="147">
        <v>110.371228</v>
      </c>
    </row>
    <row r="20913" spans="2:11" x14ac:dyDescent="0.2">
      <c r="B20913" s="21" t="str">
        <f t="shared" si="326"/>
        <v>Thunder BayWind2065RCP8.5</v>
      </c>
      <c r="C20913" t="s">
        <v>458</v>
      </c>
      <c r="D20913" t="s">
        <v>1</v>
      </c>
      <c r="E20913" s="144" t="s">
        <v>191</v>
      </c>
      <c r="F20913" s="144">
        <v>2065</v>
      </c>
      <c r="G20913" s="147">
        <v>83.261465704837448</v>
      </c>
      <c r="H20913" s="147">
        <v>89.873587999999998</v>
      </c>
      <c r="I20913" s="147">
        <v>96.879533333333328</v>
      </c>
      <c r="J20913" s="147">
        <v>103.83543933333334</v>
      </c>
      <c r="K20913" s="147">
        <v>110.796296</v>
      </c>
    </row>
    <row r="20914" spans="2:11" x14ac:dyDescent="0.2">
      <c r="B20914" s="21" t="str">
        <f t="shared" si="326"/>
        <v>Thunder BayWind2070RCP8.5</v>
      </c>
      <c r="C20914" t="s">
        <v>458</v>
      </c>
      <c r="D20914" t="s">
        <v>1</v>
      </c>
      <c r="E20914" s="144" t="s">
        <v>191</v>
      </c>
      <c r="F20914" s="144">
        <v>2070</v>
      </c>
      <c r="G20914" s="147">
        <v>83.613190880038232</v>
      </c>
      <c r="H20914" s="147">
        <v>90.287375999999995</v>
      </c>
      <c r="I20914" s="147">
        <v>97.368333333333325</v>
      </c>
      <c r="J20914" s="147">
        <v>104.39198200000001</v>
      </c>
      <c r="K20914" s="147">
        <v>111.41782400000001</v>
      </c>
    </row>
    <row r="20915" spans="2:11" x14ac:dyDescent="0.2">
      <c r="B20915" s="21" t="str">
        <f t="shared" si="326"/>
        <v>Thunder BayWind2075RCP8.5</v>
      </c>
      <c r="C20915" t="s">
        <v>458</v>
      </c>
      <c r="D20915" t="s">
        <v>1</v>
      </c>
      <c r="E20915" s="144" t="s">
        <v>191</v>
      </c>
      <c r="F20915" s="144">
        <v>2075</v>
      </c>
      <c r="G20915" s="147">
        <v>83.745764215306224</v>
      </c>
      <c r="H20915" s="147">
        <v>90.435990000000004</v>
      </c>
      <c r="I20915" s="147">
        <v>97.531266666666667</v>
      </c>
      <c r="J20915" s="147">
        <v>104.57302600000003</v>
      </c>
      <c r="K20915" s="147">
        <v>111.61428400000001</v>
      </c>
    </row>
    <row r="20916" spans="2:11" x14ac:dyDescent="0.2">
      <c r="B20916" s="21" t="str">
        <f t="shared" si="326"/>
        <v>Thunder BayWind2080RCP8.5</v>
      </c>
      <c r="C20916" t="s">
        <v>458</v>
      </c>
      <c r="D20916" t="s">
        <v>1</v>
      </c>
      <c r="E20916" s="144" t="s">
        <v>191</v>
      </c>
      <c r="F20916" s="144">
        <v>2080</v>
      </c>
      <c r="G20916" s="147">
        <v>83.878337550574216</v>
      </c>
      <c r="H20916" s="147">
        <v>90.584603999999999</v>
      </c>
      <c r="I20916" s="147">
        <v>97.694199999999995</v>
      </c>
      <c r="J20916" s="147">
        <v>104.75407000000003</v>
      </c>
      <c r="K20916" s="147">
        <v>111.81074400000001</v>
      </c>
    </row>
    <row r="20917" spans="2:11" x14ac:dyDescent="0.2">
      <c r="B20917" s="21" t="str">
        <f t="shared" si="326"/>
        <v>Thunder BayWind2085RCP8.5</v>
      </c>
      <c r="C20917" t="s">
        <v>458</v>
      </c>
      <c r="D20917" t="s">
        <v>1</v>
      </c>
      <c r="E20917" s="144" t="s">
        <v>191</v>
      </c>
      <c r="F20917" s="144">
        <v>2085</v>
      </c>
      <c r="G20917" s="147">
        <v>84.121839594943992</v>
      </c>
      <c r="H20917" s="147">
        <v>90.868718999999999</v>
      </c>
      <c r="I20917" s="147">
        <v>98.037299999999988</v>
      </c>
      <c r="J20917" s="147">
        <v>105.14130300000002</v>
      </c>
      <c r="K20917" s="147">
        <v>112.2501</v>
      </c>
    </row>
    <row r="20918" spans="2:11" x14ac:dyDescent="0.2">
      <c r="B20918" s="21" t="str">
        <f t="shared" si="326"/>
        <v>Thunder BayWind2090RCP8.5</v>
      </c>
      <c r="C20918" t="s">
        <v>458</v>
      </c>
      <c r="D20918" t="s">
        <v>1</v>
      </c>
      <c r="E20918" s="144" t="s">
        <v>191</v>
      </c>
      <c r="F20918" s="144">
        <v>2090</v>
      </c>
      <c r="G20918" s="147">
        <v>84.365341639313769</v>
      </c>
      <c r="H20918" s="147">
        <v>91.152833999999999</v>
      </c>
      <c r="I20918" s="147">
        <v>98.380399999999995</v>
      </c>
      <c r="J20918" s="147">
        <v>105.528536</v>
      </c>
      <c r="K20918" s="147">
        <v>112.68945600000001</v>
      </c>
    </row>
    <row r="20919" spans="2:11" x14ac:dyDescent="0.2">
      <c r="B20919" s="21" t="str">
        <f t="shared" si="326"/>
        <v>Thunder BayWind2095RCP8.5</v>
      </c>
      <c r="C20919" t="s">
        <v>458</v>
      </c>
      <c r="D20919" t="s">
        <v>1</v>
      </c>
      <c r="E20919" s="144" t="s">
        <v>191</v>
      </c>
      <c r="F20919" s="144">
        <v>2095</v>
      </c>
      <c r="G20919" s="147">
        <v>84.365341639313769</v>
      </c>
      <c r="H20919" s="147">
        <v>91.152833999999999</v>
      </c>
      <c r="I20919" s="147">
        <v>98.380399999999995</v>
      </c>
      <c r="J20919" s="147">
        <v>105.528536</v>
      </c>
      <c r="K20919" s="147">
        <v>112.68945600000001</v>
      </c>
    </row>
    <row r="20920" spans="2:11" x14ac:dyDescent="0.2">
      <c r="B20920" s="21" t="str">
        <f t="shared" si="326"/>
        <v>Thunder BayWind2100RCP8.5</v>
      </c>
      <c r="C20920" t="s">
        <v>458</v>
      </c>
      <c r="D20920" t="s">
        <v>1</v>
      </c>
      <c r="E20920" s="144" t="s">
        <v>191</v>
      </c>
      <c r="F20920" s="144">
        <v>2100</v>
      </c>
      <c r="G20920" s="147">
        <v>84.365341639313769</v>
      </c>
      <c r="H20920" s="147">
        <v>91.152833999999999</v>
      </c>
      <c r="I20920" s="147">
        <v>98.380399999999995</v>
      </c>
      <c r="J20920" s="147">
        <v>105.528536</v>
      </c>
      <c r="K20920" s="147">
        <v>112.68945600000001</v>
      </c>
    </row>
    <row r="20921" spans="2:11" x14ac:dyDescent="0.2">
      <c r="B20921" s="21" t="str">
        <f t="shared" si="326"/>
        <v>TillsonburgIce Accretion2023RCP4.5</v>
      </c>
      <c r="C20921" t="s">
        <v>459</v>
      </c>
      <c r="D20921" t="s">
        <v>486</v>
      </c>
      <c r="E20921" s="144" t="s">
        <v>193</v>
      </c>
      <c r="F20921" s="144">
        <v>2023</v>
      </c>
      <c r="G20921" s="147">
        <v>23.043639973027958</v>
      </c>
      <c r="H20921" s="147">
        <v>27.6556</v>
      </c>
      <c r="I20921" s="147">
        <v>33.49</v>
      </c>
      <c r="J20921" s="147">
        <v>37.958959999999998</v>
      </c>
      <c r="K20921" s="147">
        <v>42.4116</v>
      </c>
    </row>
    <row r="20922" spans="2:11" x14ac:dyDescent="0.2">
      <c r="B20922" s="21" t="str">
        <f t="shared" si="326"/>
        <v>TillsonburgIce Accretion2025RCP4.5</v>
      </c>
      <c r="C20922" t="s">
        <v>459</v>
      </c>
      <c r="D20922" t="s">
        <v>486</v>
      </c>
      <c r="E20922" s="144" t="s">
        <v>193</v>
      </c>
      <c r="F20922" s="144">
        <v>2025</v>
      </c>
      <c r="G20922" s="147">
        <v>22.917459877350872</v>
      </c>
      <c r="H20922" s="147">
        <v>27.519203333333333</v>
      </c>
      <c r="I20922" s="147">
        <v>33.342666666666666</v>
      </c>
      <c r="J20922" s="147">
        <v>37.798876666666665</v>
      </c>
      <c r="K20922" s="147">
        <v>42.24024</v>
      </c>
    </row>
    <row r="20923" spans="2:11" x14ac:dyDescent="0.2">
      <c r="B20923" s="21" t="str">
        <f t="shared" si="326"/>
        <v>TillsonburgIce Accretion2030RCP4.5</v>
      </c>
      <c r="C20923" t="s">
        <v>459</v>
      </c>
      <c r="D20923" t="s">
        <v>486</v>
      </c>
      <c r="E20923" s="144" t="s">
        <v>193</v>
      </c>
      <c r="F20923" s="144">
        <v>2030</v>
      </c>
      <c r="G20923" s="147">
        <v>22.791279781673783</v>
      </c>
      <c r="H20923" s="147">
        <v>27.382806666666667</v>
      </c>
      <c r="I20923" s="147">
        <v>33.195333333333338</v>
      </c>
      <c r="J20923" s="147">
        <v>37.638793333333332</v>
      </c>
      <c r="K20923" s="147">
        <v>42.06888</v>
      </c>
    </row>
    <row r="20924" spans="2:11" x14ac:dyDescent="0.2">
      <c r="B20924" s="21" t="str">
        <f t="shared" si="326"/>
        <v>TillsonburgIce Accretion2035RCP4.5</v>
      </c>
      <c r="C20924" t="s">
        <v>459</v>
      </c>
      <c r="D20924" t="s">
        <v>486</v>
      </c>
      <c r="E20924" s="144" t="s">
        <v>193</v>
      </c>
      <c r="F20924" s="144">
        <v>2035</v>
      </c>
      <c r="G20924" s="147">
        <v>22.665099685996697</v>
      </c>
      <c r="H20924" s="147">
        <v>27.246409999999997</v>
      </c>
      <c r="I20924" s="147">
        <v>33.048000000000002</v>
      </c>
      <c r="J20924" s="147">
        <v>37.478709999999992</v>
      </c>
      <c r="K20924" s="147">
        <v>41.89752</v>
      </c>
    </row>
    <row r="20925" spans="2:11" x14ac:dyDescent="0.2">
      <c r="B20925" s="21" t="str">
        <f t="shared" si="326"/>
        <v>TillsonburgIce Accretion2040RCP4.5</v>
      </c>
      <c r="C20925" t="s">
        <v>459</v>
      </c>
      <c r="D20925" t="s">
        <v>486</v>
      </c>
      <c r="E20925" s="144" t="s">
        <v>193</v>
      </c>
      <c r="F20925" s="144">
        <v>2040</v>
      </c>
      <c r="G20925" s="147">
        <v>22.538919590319612</v>
      </c>
      <c r="H20925" s="147">
        <v>27.110013333333331</v>
      </c>
      <c r="I20925" s="147">
        <v>32.900666666666666</v>
      </c>
      <c r="J20925" s="147">
        <v>37.31862666666666</v>
      </c>
      <c r="K20925" s="147">
        <v>41.72616</v>
      </c>
    </row>
    <row r="20926" spans="2:11" x14ac:dyDescent="0.2">
      <c r="B20926" s="21" t="str">
        <f t="shared" si="326"/>
        <v>TillsonburgIce Accretion2045RCP4.5</v>
      </c>
      <c r="C20926" t="s">
        <v>459</v>
      </c>
      <c r="D20926" t="s">
        <v>486</v>
      </c>
      <c r="E20926" s="144" t="s">
        <v>193</v>
      </c>
      <c r="F20926" s="144">
        <v>2045</v>
      </c>
      <c r="G20926" s="147">
        <v>22.412739494642523</v>
      </c>
      <c r="H20926" s="147">
        <v>26.973616666666665</v>
      </c>
      <c r="I20926" s="147">
        <v>32.753333333333337</v>
      </c>
      <c r="J20926" s="147">
        <v>37.158543333333327</v>
      </c>
      <c r="K20926" s="147">
        <v>41.5548</v>
      </c>
    </row>
    <row r="20927" spans="2:11" x14ac:dyDescent="0.2">
      <c r="B20927" s="21" t="str">
        <f t="shared" si="326"/>
        <v>TillsonburgIce Accretion2050RCP4.5</v>
      </c>
      <c r="C20927" t="s">
        <v>459</v>
      </c>
      <c r="D20927" t="s">
        <v>486</v>
      </c>
      <c r="E20927" s="144" t="s">
        <v>193</v>
      </c>
      <c r="F20927" s="144">
        <v>2050</v>
      </c>
      <c r="G20927" s="147">
        <v>21.794457025824798</v>
      </c>
      <c r="H20927" s="147">
        <v>26.295396</v>
      </c>
      <c r="I20927" s="147">
        <v>31.987200000000001</v>
      </c>
      <c r="J20927" s="147">
        <v>36.322267999999994</v>
      </c>
      <c r="K20927" s="147">
        <v>40.646591999999998</v>
      </c>
    </row>
    <row r="20928" spans="2:11" x14ac:dyDescent="0.2">
      <c r="B20928" s="21" t="str">
        <f t="shared" si="326"/>
        <v>TillsonburgIce Accretion2055RCP4.5</v>
      </c>
      <c r="C20928" t="s">
        <v>459</v>
      </c>
      <c r="D20928" t="s">
        <v>486</v>
      </c>
      <c r="E20928" s="144" t="s">
        <v>193</v>
      </c>
      <c r="F20928" s="144">
        <v>2055</v>
      </c>
      <c r="G20928" s="147">
        <v>21.302354652684162</v>
      </c>
      <c r="H20928" s="147">
        <v>25.753571999999998</v>
      </c>
      <c r="I20928" s="147">
        <v>31.368400000000001</v>
      </c>
      <c r="J20928" s="147">
        <v>35.646075999999994</v>
      </c>
      <c r="K20928" s="147">
        <v>39.909744000000003</v>
      </c>
    </row>
    <row r="20929" spans="2:11" x14ac:dyDescent="0.2">
      <c r="B20929" s="21" t="str">
        <f t="shared" si="326"/>
        <v>TillsonburgIce Accretion2060RCP4.5</v>
      </c>
      <c r="C20929" t="s">
        <v>459</v>
      </c>
      <c r="D20929" t="s">
        <v>486</v>
      </c>
      <c r="E20929" s="144" t="s">
        <v>193</v>
      </c>
      <c r="F20929" s="144">
        <v>2060</v>
      </c>
      <c r="G20929" s="147">
        <v>20.810252279543523</v>
      </c>
      <c r="H20929" s="147">
        <v>25.211748</v>
      </c>
      <c r="I20929" s="147">
        <v>30.749600000000001</v>
      </c>
      <c r="J20929" s="147">
        <v>34.969883999999993</v>
      </c>
      <c r="K20929" s="147">
        <v>39.172896000000001</v>
      </c>
    </row>
    <row r="20930" spans="2:11" x14ac:dyDescent="0.2">
      <c r="B20930" s="21" t="str">
        <f t="shared" si="326"/>
        <v>TillsonburgIce Accretion2065RCP4.5</v>
      </c>
      <c r="C20930" t="s">
        <v>459</v>
      </c>
      <c r="D20930" t="s">
        <v>486</v>
      </c>
      <c r="E20930" s="144" t="s">
        <v>193</v>
      </c>
      <c r="F20930" s="144">
        <v>2065</v>
      </c>
      <c r="G20930" s="147">
        <v>20.318149906402887</v>
      </c>
      <c r="H20930" s="147">
        <v>24.669923999999998</v>
      </c>
      <c r="I20930" s="147">
        <v>30.130800000000001</v>
      </c>
      <c r="J20930" s="147">
        <v>34.293691999999993</v>
      </c>
      <c r="K20930" s="147">
        <v>38.436048000000007</v>
      </c>
    </row>
    <row r="20931" spans="2:11" x14ac:dyDescent="0.2">
      <c r="B20931" s="21" t="str">
        <f t="shared" si="326"/>
        <v>TillsonburgIce Accretion2070RCP4.5</v>
      </c>
      <c r="C20931" t="s">
        <v>459</v>
      </c>
      <c r="D20931" t="s">
        <v>486</v>
      </c>
      <c r="E20931" s="144" t="s">
        <v>193</v>
      </c>
      <c r="F20931" s="144">
        <v>2070</v>
      </c>
      <c r="G20931" s="147">
        <v>19.826047533262248</v>
      </c>
      <c r="H20931" s="147">
        <v>24.1281</v>
      </c>
      <c r="I20931" s="147">
        <v>29.512</v>
      </c>
      <c r="J20931" s="147">
        <v>33.617499999999993</v>
      </c>
      <c r="K20931" s="147">
        <v>37.699200000000005</v>
      </c>
    </row>
    <row r="20932" spans="2:11" x14ac:dyDescent="0.2">
      <c r="B20932" s="21" t="str">
        <f t="shared" si="326"/>
        <v>TillsonburgIce Accretion2075RCP4.5</v>
      </c>
      <c r="C20932" t="s">
        <v>459</v>
      </c>
      <c r="D20932" t="s">
        <v>486</v>
      </c>
      <c r="E20932" s="144" t="s">
        <v>193</v>
      </c>
      <c r="F20932" s="144">
        <v>2075</v>
      </c>
      <c r="G20932" s="147">
        <v>19.589459853867709</v>
      </c>
      <c r="H20932" s="147">
        <v>23.864713333333334</v>
      </c>
      <c r="I20932" s="147">
        <v>29.211666666666666</v>
      </c>
      <c r="J20932" s="147">
        <v>33.290929999999996</v>
      </c>
      <c r="K20932" s="147">
        <v>37.342200000000005</v>
      </c>
    </row>
    <row r="20933" spans="2:11" x14ac:dyDescent="0.2">
      <c r="B20933" s="21" t="str">
        <f t="shared" si="326"/>
        <v>TillsonburgIce Accretion2080RCP4.5</v>
      </c>
      <c r="C20933" t="s">
        <v>459</v>
      </c>
      <c r="D20933" t="s">
        <v>486</v>
      </c>
      <c r="E20933" s="144" t="s">
        <v>193</v>
      </c>
      <c r="F20933" s="144">
        <v>2080</v>
      </c>
      <c r="G20933" s="147">
        <v>19.352872174473173</v>
      </c>
      <c r="H20933" s="147">
        <v>23.601326666666665</v>
      </c>
      <c r="I20933" s="147">
        <v>28.911333333333332</v>
      </c>
      <c r="J20933" s="147">
        <v>32.964359999999992</v>
      </c>
      <c r="K20933" s="147">
        <v>36.985200000000006</v>
      </c>
    </row>
    <row r="20934" spans="2:11" x14ac:dyDescent="0.2">
      <c r="B20934" s="21" t="str">
        <f t="shared" si="326"/>
        <v>TillsonburgIce Accretion2085RCP4.5</v>
      </c>
      <c r="C20934" t="s">
        <v>459</v>
      </c>
      <c r="D20934" t="s">
        <v>486</v>
      </c>
      <c r="E20934" s="144" t="s">
        <v>193</v>
      </c>
      <c r="F20934" s="144">
        <v>2085</v>
      </c>
      <c r="G20934" s="147">
        <v>19.116284495078638</v>
      </c>
      <c r="H20934" s="147">
        <v>23.337939999999996</v>
      </c>
      <c r="I20934" s="147">
        <v>28.610999999999997</v>
      </c>
      <c r="J20934" s="147">
        <v>32.637789999999995</v>
      </c>
      <c r="K20934" s="147">
        <v>36.628200000000007</v>
      </c>
    </row>
    <row r="20935" spans="2:11" x14ac:dyDescent="0.2">
      <c r="B20935" s="21" t="str">
        <f t="shared" si="326"/>
        <v>TillsonburgIce Accretion2090RCP4.5</v>
      </c>
      <c r="C20935" t="s">
        <v>459</v>
      </c>
      <c r="D20935" t="s">
        <v>486</v>
      </c>
      <c r="E20935" s="144" t="s">
        <v>193</v>
      </c>
      <c r="F20935" s="144">
        <v>2090</v>
      </c>
      <c r="G20935" s="147">
        <v>18.879696815684099</v>
      </c>
      <c r="H20935" s="147">
        <v>23.074553333333331</v>
      </c>
      <c r="I20935" s="147">
        <v>28.310666666666666</v>
      </c>
      <c r="J20935" s="147">
        <v>32.311219999999992</v>
      </c>
      <c r="K20935" s="147">
        <v>36.2712</v>
      </c>
    </row>
    <row r="20936" spans="2:11" x14ac:dyDescent="0.2">
      <c r="B20936" s="21" t="str">
        <f t="shared" si="326"/>
        <v>TillsonburgIce Accretion2095RCP4.5</v>
      </c>
      <c r="C20936" t="s">
        <v>459</v>
      </c>
      <c r="D20936" t="s">
        <v>486</v>
      </c>
      <c r="E20936" s="144" t="s">
        <v>193</v>
      </c>
      <c r="F20936" s="144">
        <v>2095</v>
      </c>
      <c r="G20936" s="147">
        <v>18.64310913628956</v>
      </c>
      <c r="H20936" s="147">
        <v>22.811166666666665</v>
      </c>
      <c r="I20936" s="147">
        <v>28.010333333333332</v>
      </c>
      <c r="J20936" s="147">
        <v>31.984649999999995</v>
      </c>
      <c r="K20936" s="147">
        <v>35.914200000000001</v>
      </c>
    </row>
    <row r="20937" spans="2:11" x14ac:dyDescent="0.2">
      <c r="B20937" s="21" t="str">
        <f t="shared" si="326"/>
        <v>TillsonburgIce Accretion2100RCP4.5</v>
      </c>
      <c r="C20937" t="s">
        <v>459</v>
      </c>
      <c r="D20937" t="s">
        <v>486</v>
      </c>
      <c r="E20937" s="144" t="s">
        <v>193</v>
      </c>
      <c r="F20937" s="144">
        <v>2100</v>
      </c>
      <c r="G20937" s="147">
        <v>18.406521456895025</v>
      </c>
      <c r="H20937" s="147">
        <v>22.547779999999996</v>
      </c>
      <c r="I20937" s="147">
        <v>27.709999999999997</v>
      </c>
      <c r="J20937" s="147">
        <v>31.658079999999995</v>
      </c>
      <c r="K20937" s="147">
        <v>35.557200000000002</v>
      </c>
    </row>
    <row r="20938" spans="2:11" x14ac:dyDescent="0.2">
      <c r="B20938" s="21" t="str">
        <f t="shared" si="326"/>
        <v>TillsonburgIce Accretion2023RCP6.0</v>
      </c>
      <c r="C20938" t="s">
        <v>459</v>
      </c>
      <c r="D20938" t="s">
        <v>486</v>
      </c>
      <c r="E20938" s="144" t="s">
        <v>192</v>
      </c>
      <c r="F20938" s="144">
        <v>2023</v>
      </c>
      <c r="G20938" s="147">
        <v>23.043639973027958</v>
      </c>
      <c r="H20938" s="147">
        <v>27.6556</v>
      </c>
      <c r="I20938" s="147">
        <v>33.49</v>
      </c>
      <c r="J20938" s="147">
        <v>37.958959999999998</v>
      </c>
      <c r="K20938" s="147">
        <v>42.4116</v>
      </c>
    </row>
    <row r="20939" spans="2:11" x14ac:dyDescent="0.2">
      <c r="B20939" s="21" t="str">
        <f t="shared" si="326"/>
        <v>TillsonburgIce Accretion2025RCP6.0</v>
      </c>
      <c r="C20939" t="s">
        <v>459</v>
      </c>
      <c r="D20939" t="s">
        <v>486</v>
      </c>
      <c r="E20939" s="144" t="s">
        <v>192</v>
      </c>
      <c r="F20939" s="144">
        <v>2025</v>
      </c>
      <c r="G20939" s="147">
        <v>22.917459877350872</v>
      </c>
      <c r="H20939" s="147">
        <v>27.519203333333333</v>
      </c>
      <c r="I20939" s="147">
        <v>33.342666666666666</v>
      </c>
      <c r="J20939" s="147">
        <v>37.798876666666665</v>
      </c>
      <c r="K20939" s="147">
        <v>42.24024</v>
      </c>
    </row>
    <row r="20940" spans="2:11" x14ac:dyDescent="0.2">
      <c r="B20940" s="21" t="str">
        <f t="shared" ref="B20940:B21003" si="327">C20940&amp;D20940&amp;F20940&amp;E20940</f>
        <v>TillsonburgIce Accretion2030RCP6.0</v>
      </c>
      <c r="C20940" t="s">
        <v>459</v>
      </c>
      <c r="D20940" t="s">
        <v>486</v>
      </c>
      <c r="E20940" s="144" t="s">
        <v>192</v>
      </c>
      <c r="F20940" s="144">
        <v>2030</v>
      </c>
      <c r="G20940" s="147">
        <v>22.791279781673783</v>
      </c>
      <c r="H20940" s="147">
        <v>27.382806666666667</v>
      </c>
      <c r="I20940" s="147">
        <v>33.195333333333338</v>
      </c>
      <c r="J20940" s="147">
        <v>37.638793333333332</v>
      </c>
      <c r="K20940" s="147">
        <v>42.06888</v>
      </c>
    </row>
    <row r="20941" spans="2:11" x14ac:dyDescent="0.2">
      <c r="B20941" s="21" t="str">
        <f t="shared" si="327"/>
        <v>TillsonburgIce Accretion2035RCP6.0</v>
      </c>
      <c r="C20941" t="s">
        <v>459</v>
      </c>
      <c r="D20941" t="s">
        <v>486</v>
      </c>
      <c r="E20941" s="144" t="s">
        <v>192</v>
      </c>
      <c r="F20941" s="144">
        <v>2035</v>
      </c>
      <c r="G20941" s="147">
        <v>22.665099685996697</v>
      </c>
      <c r="H20941" s="147">
        <v>27.246409999999997</v>
      </c>
      <c r="I20941" s="147">
        <v>33.048000000000002</v>
      </c>
      <c r="J20941" s="147">
        <v>37.478709999999992</v>
      </c>
      <c r="K20941" s="147">
        <v>41.89752</v>
      </c>
    </row>
    <row r="20942" spans="2:11" x14ac:dyDescent="0.2">
      <c r="B20942" s="21" t="str">
        <f t="shared" si="327"/>
        <v>TillsonburgIce Accretion2040RCP6.0</v>
      </c>
      <c r="C20942" t="s">
        <v>459</v>
      </c>
      <c r="D20942" t="s">
        <v>486</v>
      </c>
      <c r="E20942" s="144" t="s">
        <v>192</v>
      </c>
      <c r="F20942" s="144">
        <v>2040</v>
      </c>
      <c r="G20942" s="147">
        <v>22.538919590319612</v>
      </c>
      <c r="H20942" s="147">
        <v>27.110013333333331</v>
      </c>
      <c r="I20942" s="147">
        <v>32.900666666666666</v>
      </c>
      <c r="J20942" s="147">
        <v>37.31862666666666</v>
      </c>
      <c r="K20942" s="147">
        <v>41.72616</v>
      </c>
    </row>
    <row r="20943" spans="2:11" x14ac:dyDescent="0.2">
      <c r="B20943" s="21" t="str">
        <f t="shared" si="327"/>
        <v>TillsonburgIce Accretion2045RCP6.0</v>
      </c>
      <c r="C20943" t="s">
        <v>459</v>
      </c>
      <c r="D20943" t="s">
        <v>486</v>
      </c>
      <c r="E20943" s="144" t="s">
        <v>192</v>
      </c>
      <c r="F20943" s="144">
        <v>2045</v>
      </c>
      <c r="G20943" s="147">
        <v>22.412739494642523</v>
      </c>
      <c r="H20943" s="147">
        <v>26.973616666666665</v>
      </c>
      <c r="I20943" s="147">
        <v>32.753333333333337</v>
      </c>
      <c r="J20943" s="147">
        <v>37.158543333333327</v>
      </c>
      <c r="K20943" s="147">
        <v>41.5548</v>
      </c>
    </row>
    <row r="20944" spans="2:11" x14ac:dyDescent="0.2">
      <c r="B20944" s="21" t="str">
        <f t="shared" si="327"/>
        <v>TillsonburgIce Accretion2050RCP6.0</v>
      </c>
      <c r="C20944" t="s">
        <v>459</v>
      </c>
      <c r="D20944" t="s">
        <v>486</v>
      </c>
      <c r="E20944" s="144" t="s">
        <v>192</v>
      </c>
      <c r="F20944" s="144">
        <v>2050</v>
      </c>
      <c r="G20944" s="147">
        <v>21.794457025824798</v>
      </c>
      <c r="H20944" s="147">
        <v>26.295396</v>
      </c>
      <c r="I20944" s="147">
        <v>31.987200000000001</v>
      </c>
      <c r="J20944" s="147">
        <v>36.322267999999994</v>
      </c>
      <c r="K20944" s="147">
        <v>40.646591999999998</v>
      </c>
    </row>
    <row r="20945" spans="2:11" x14ac:dyDescent="0.2">
      <c r="B20945" s="21" t="str">
        <f t="shared" si="327"/>
        <v>TillsonburgIce Accretion2055RCP6.0</v>
      </c>
      <c r="C20945" t="s">
        <v>459</v>
      </c>
      <c r="D20945" t="s">
        <v>486</v>
      </c>
      <c r="E20945" s="144" t="s">
        <v>192</v>
      </c>
      <c r="F20945" s="144">
        <v>2055</v>
      </c>
      <c r="G20945" s="147">
        <v>21.302354652684162</v>
      </c>
      <c r="H20945" s="147">
        <v>25.753571999999998</v>
      </c>
      <c r="I20945" s="147">
        <v>31.368400000000001</v>
      </c>
      <c r="J20945" s="147">
        <v>35.646075999999994</v>
      </c>
      <c r="K20945" s="147">
        <v>39.909744000000003</v>
      </c>
    </row>
    <row r="20946" spans="2:11" x14ac:dyDescent="0.2">
      <c r="B20946" s="21" t="str">
        <f t="shared" si="327"/>
        <v>TillsonburgIce Accretion2060RCP6.0</v>
      </c>
      <c r="C20946" t="s">
        <v>459</v>
      </c>
      <c r="D20946" t="s">
        <v>486</v>
      </c>
      <c r="E20946" s="144" t="s">
        <v>192</v>
      </c>
      <c r="F20946" s="144">
        <v>2060</v>
      </c>
      <c r="G20946" s="147">
        <v>20.810252279543523</v>
      </c>
      <c r="H20946" s="147">
        <v>25.211748</v>
      </c>
      <c r="I20946" s="147">
        <v>30.749600000000001</v>
      </c>
      <c r="J20946" s="147">
        <v>34.969883999999993</v>
      </c>
      <c r="K20946" s="147">
        <v>39.172896000000001</v>
      </c>
    </row>
    <row r="20947" spans="2:11" x14ac:dyDescent="0.2">
      <c r="B20947" s="21" t="str">
        <f t="shared" si="327"/>
        <v>TillsonburgIce Accretion2065RCP6.0</v>
      </c>
      <c r="C20947" t="s">
        <v>459</v>
      </c>
      <c r="D20947" t="s">
        <v>486</v>
      </c>
      <c r="E20947" s="144" t="s">
        <v>192</v>
      </c>
      <c r="F20947" s="144">
        <v>2065</v>
      </c>
      <c r="G20947" s="147">
        <v>20.318149906402887</v>
      </c>
      <c r="H20947" s="147">
        <v>24.669923999999998</v>
      </c>
      <c r="I20947" s="147">
        <v>30.130800000000001</v>
      </c>
      <c r="J20947" s="147">
        <v>34.293691999999993</v>
      </c>
      <c r="K20947" s="147">
        <v>38.436048000000007</v>
      </c>
    </row>
    <row r="20948" spans="2:11" x14ac:dyDescent="0.2">
      <c r="B20948" s="21" t="str">
        <f t="shared" si="327"/>
        <v>TillsonburgIce Accretion2070RCP6.0</v>
      </c>
      <c r="C20948" t="s">
        <v>459</v>
      </c>
      <c r="D20948" t="s">
        <v>486</v>
      </c>
      <c r="E20948" s="144" t="s">
        <v>192</v>
      </c>
      <c r="F20948" s="144">
        <v>2070</v>
      </c>
      <c r="G20948" s="147">
        <v>19.826047533262248</v>
      </c>
      <c r="H20948" s="147">
        <v>24.1281</v>
      </c>
      <c r="I20948" s="147">
        <v>29.512</v>
      </c>
      <c r="J20948" s="147">
        <v>33.617499999999993</v>
      </c>
      <c r="K20948" s="147">
        <v>37.699200000000005</v>
      </c>
    </row>
    <row r="20949" spans="2:11" x14ac:dyDescent="0.2">
      <c r="B20949" s="21" t="str">
        <f t="shared" si="327"/>
        <v>TillsonburgIce Accretion2075RCP6.0</v>
      </c>
      <c r="C20949" t="s">
        <v>459</v>
      </c>
      <c r="D20949" t="s">
        <v>486</v>
      </c>
      <c r="E20949" s="144" t="s">
        <v>192</v>
      </c>
      <c r="F20949" s="144">
        <v>2075</v>
      </c>
      <c r="G20949" s="147">
        <v>19.471166014170443</v>
      </c>
      <c r="H20949" s="147">
        <v>23.73302</v>
      </c>
      <c r="I20949" s="147">
        <v>29.061499999999999</v>
      </c>
      <c r="J20949" s="147">
        <v>33.127644999999994</v>
      </c>
      <c r="K20949" s="147">
        <v>37.163700000000006</v>
      </c>
    </row>
    <row r="20950" spans="2:11" x14ac:dyDescent="0.2">
      <c r="B20950" s="21" t="str">
        <f t="shared" si="327"/>
        <v>TillsonburgIce Accretion2080RCP6.0</v>
      </c>
      <c r="C20950" t="s">
        <v>459</v>
      </c>
      <c r="D20950" t="s">
        <v>486</v>
      </c>
      <c r="E20950" s="144" t="s">
        <v>192</v>
      </c>
      <c r="F20950" s="144">
        <v>2080</v>
      </c>
      <c r="G20950" s="147">
        <v>19.116284495078638</v>
      </c>
      <c r="H20950" s="147">
        <v>23.337939999999996</v>
      </c>
      <c r="I20950" s="147">
        <v>28.610999999999997</v>
      </c>
      <c r="J20950" s="147">
        <v>32.637789999999995</v>
      </c>
      <c r="K20950" s="147">
        <v>36.628200000000007</v>
      </c>
    </row>
    <row r="20951" spans="2:11" x14ac:dyDescent="0.2">
      <c r="B20951" s="21" t="str">
        <f t="shared" si="327"/>
        <v>TillsonburgIce Accretion2085RCP6.0</v>
      </c>
      <c r="C20951" t="s">
        <v>459</v>
      </c>
      <c r="D20951" t="s">
        <v>486</v>
      </c>
      <c r="E20951" s="144" t="s">
        <v>192</v>
      </c>
      <c r="F20951" s="144">
        <v>2085</v>
      </c>
      <c r="G20951" s="147">
        <v>18.761402975986829</v>
      </c>
      <c r="H20951" s="147">
        <v>22.942859999999996</v>
      </c>
      <c r="I20951" s="147">
        <v>28.160499999999999</v>
      </c>
      <c r="J20951" s="147">
        <v>32.147934999999997</v>
      </c>
      <c r="K20951" s="147">
        <v>36.092700000000001</v>
      </c>
    </row>
    <row r="20952" spans="2:11" x14ac:dyDescent="0.2">
      <c r="B20952" s="21" t="str">
        <f t="shared" si="327"/>
        <v>TillsonburgIce Accretion2090RCP6.0</v>
      </c>
      <c r="C20952" t="s">
        <v>459</v>
      </c>
      <c r="D20952" t="s">
        <v>486</v>
      </c>
      <c r="E20952" s="144" t="s">
        <v>192</v>
      </c>
      <c r="F20952" s="144">
        <v>2090</v>
      </c>
      <c r="G20952" s="147">
        <v>17.436511971377421</v>
      </c>
      <c r="H20952" s="147">
        <v>21.400166666666664</v>
      </c>
      <c r="I20952" s="147">
        <v>26.361333333333331</v>
      </c>
      <c r="J20952" s="147">
        <v>30.134086666666661</v>
      </c>
      <c r="K20952" s="147">
        <v>33.872160000000001</v>
      </c>
    </row>
    <row r="20953" spans="2:11" x14ac:dyDescent="0.2">
      <c r="B20953" s="21" t="str">
        <f t="shared" si="327"/>
        <v>TillsonburgIce Accretion2095RCP6.0</v>
      </c>
      <c r="C20953" t="s">
        <v>459</v>
      </c>
      <c r="D20953" t="s">
        <v>486</v>
      </c>
      <c r="E20953" s="144" t="s">
        <v>192</v>
      </c>
      <c r="F20953" s="144">
        <v>2095</v>
      </c>
      <c r="G20953" s="147">
        <v>16.466502485859817</v>
      </c>
      <c r="H20953" s="147">
        <v>20.252553333333331</v>
      </c>
      <c r="I20953" s="147">
        <v>25.012666666666664</v>
      </c>
      <c r="J20953" s="147">
        <v>28.610093333333332</v>
      </c>
      <c r="K20953" s="147">
        <v>32.18712</v>
      </c>
    </row>
    <row r="20954" spans="2:11" x14ac:dyDescent="0.2">
      <c r="B20954" s="21" t="str">
        <f t="shared" si="327"/>
        <v>TillsonburgIce Accretion2100RCP6.0</v>
      </c>
      <c r="C20954" t="s">
        <v>459</v>
      </c>
      <c r="D20954" t="s">
        <v>486</v>
      </c>
      <c r="E20954" s="144" t="s">
        <v>192</v>
      </c>
      <c r="F20954" s="144">
        <v>2100</v>
      </c>
      <c r="G20954" s="147">
        <v>15.496493000342211</v>
      </c>
      <c r="H20954" s="147">
        <v>19.104939999999999</v>
      </c>
      <c r="I20954" s="147">
        <v>23.663999999999998</v>
      </c>
      <c r="J20954" s="147">
        <v>27.086099999999998</v>
      </c>
      <c r="K20954" s="147">
        <v>30.502079999999999</v>
      </c>
    </row>
    <row r="20955" spans="2:11" x14ac:dyDescent="0.2">
      <c r="B20955" s="21" t="str">
        <f t="shared" si="327"/>
        <v>TillsonburgIce Accretion2023RCP8.5</v>
      </c>
      <c r="C20955" t="s">
        <v>459</v>
      </c>
      <c r="D20955" t="s">
        <v>486</v>
      </c>
      <c r="E20955" s="144" t="s">
        <v>191</v>
      </c>
      <c r="F20955" s="144">
        <v>2023</v>
      </c>
      <c r="G20955" s="147">
        <v>23.043639973027958</v>
      </c>
      <c r="H20955" s="147">
        <v>27.6556</v>
      </c>
      <c r="I20955" s="147">
        <v>33.49</v>
      </c>
      <c r="J20955" s="147">
        <v>37.958959999999998</v>
      </c>
      <c r="K20955" s="147">
        <v>42.4116</v>
      </c>
    </row>
    <row r="20956" spans="2:11" x14ac:dyDescent="0.2">
      <c r="B20956" s="21" t="str">
        <f t="shared" si="327"/>
        <v>TillsonburgIce Accretion2025RCP8.5</v>
      </c>
      <c r="C20956" t="s">
        <v>459</v>
      </c>
      <c r="D20956" t="s">
        <v>486</v>
      </c>
      <c r="E20956" s="144" t="s">
        <v>191</v>
      </c>
      <c r="F20956" s="144">
        <v>2025</v>
      </c>
      <c r="G20956" s="147">
        <v>22.791279781673783</v>
      </c>
      <c r="H20956" s="147">
        <v>27.382806666666667</v>
      </c>
      <c r="I20956" s="147">
        <v>33.195333333333338</v>
      </c>
      <c r="J20956" s="147">
        <v>37.638793333333332</v>
      </c>
      <c r="K20956" s="147">
        <v>42.06888</v>
      </c>
    </row>
    <row r="20957" spans="2:11" x14ac:dyDescent="0.2">
      <c r="B20957" s="21" t="str">
        <f t="shared" si="327"/>
        <v>TillsonburgIce Accretion2030RCP8.5</v>
      </c>
      <c r="C20957" t="s">
        <v>459</v>
      </c>
      <c r="D20957" t="s">
        <v>486</v>
      </c>
      <c r="E20957" s="144" t="s">
        <v>191</v>
      </c>
      <c r="F20957" s="144">
        <v>2030</v>
      </c>
      <c r="G20957" s="147">
        <v>22.538919590319612</v>
      </c>
      <c r="H20957" s="147">
        <v>27.110013333333331</v>
      </c>
      <c r="I20957" s="147">
        <v>32.900666666666666</v>
      </c>
      <c r="J20957" s="147">
        <v>37.31862666666666</v>
      </c>
      <c r="K20957" s="147">
        <v>41.72616</v>
      </c>
    </row>
    <row r="20958" spans="2:11" x14ac:dyDescent="0.2">
      <c r="B20958" s="21" t="str">
        <f t="shared" si="327"/>
        <v>TillsonburgIce Accretion2035RCP8.5</v>
      </c>
      <c r="C20958" t="s">
        <v>459</v>
      </c>
      <c r="D20958" t="s">
        <v>486</v>
      </c>
      <c r="E20958" s="144" t="s">
        <v>191</v>
      </c>
      <c r="F20958" s="144">
        <v>2035</v>
      </c>
      <c r="G20958" s="147">
        <v>22.286559398965437</v>
      </c>
      <c r="H20958" s="147">
        <v>26.837219999999999</v>
      </c>
      <c r="I20958" s="147">
        <v>32.606000000000002</v>
      </c>
      <c r="J20958" s="147">
        <v>36.998459999999994</v>
      </c>
      <c r="K20958" s="147">
        <v>41.38344</v>
      </c>
    </row>
    <row r="20959" spans="2:11" x14ac:dyDescent="0.2">
      <c r="B20959" s="21" t="str">
        <f t="shared" si="327"/>
        <v>TillsonburgIce Accretion2040RCP8.5</v>
      </c>
      <c r="C20959" t="s">
        <v>459</v>
      </c>
      <c r="D20959" t="s">
        <v>486</v>
      </c>
      <c r="E20959" s="144" t="s">
        <v>191</v>
      </c>
      <c r="F20959" s="144">
        <v>2040</v>
      </c>
      <c r="G20959" s="147">
        <v>21.466388777064374</v>
      </c>
      <c r="H20959" s="147">
        <v>25.934179999999998</v>
      </c>
      <c r="I20959" s="147">
        <v>31.574666666666669</v>
      </c>
      <c r="J20959" s="147">
        <v>35.871473333333327</v>
      </c>
      <c r="K20959" s="147">
        <v>40.155360000000002</v>
      </c>
    </row>
    <row r="20960" spans="2:11" x14ac:dyDescent="0.2">
      <c r="B20960" s="21" t="str">
        <f t="shared" si="327"/>
        <v>TillsonburgIce Accretion2045RCP8.5</v>
      </c>
      <c r="C20960" t="s">
        <v>459</v>
      </c>
      <c r="D20960" t="s">
        <v>486</v>
      </c>
      <c r="E20960" s="144" t="s">
        <v>191</v>
      </c>
      <c r="F20960" s="144">
        <v>2045</v>
      </c>
      <c r="G20960" s="147">
        <v>20.646218155163311</v>
      </c>
      <c r="H20960" s="147">
        <v>25.031140000000001</v>
      </c>
      <c r="I20960" s="147">
        <v>30.543333333333333</v>
      </c>
      <c r="J20960" s="147">
        <v>34.74448666666666</v>
      </c>
      <c r="K20960" s="147">
        <v>38.927280000000003</v>
      </c>
    </row>
    <row r="20961" spans="2:11" x14ac:dyDescent="0.2">
      <c r="B20961" s="21" t="str">
        <f t="shared" si="327"/>
        <v>TillsonburgIce Accretion2050RCP8.5</v>
      </c>
      <c r="C20961" t="s">
        <v>459</v>
      </c>
      <c r="D20961" t="s">
        <v>486</v>
      </c>
      <c r="E20961" s="144" t="s">
        <v>191</v>
      </c>
      <c r="F20961" s="144">
        <v>2050</v>
      </c>
      <c r="G20961" s="147">
        <v>19.352872174473173</v>
      </c>
      <c r="H20961" s="147">
        <v>23.601326666666665</v>
      </c>
      <c r="I20961" s="147">
        <v>28.911333333333332</v>
      </c>
      <c r="J20961" s="147">
        <v>32.964359999999992</v>
      </c>
      <c r="K20961" s="147">
        <v>36.985200000000006</v>
      </c>
    </row>
    <row r="20962" spans="2:11" x14ac:dyDescent="0.2">
      <c r="B20962" s="21" t="str">
        <f t="shared" si="327"/>
        <v>TillsonburgIce Accretion2055RCP8.5</v>
      </c>
      <c r="C20962" t="s">
        <v>459</v>
      </c>
      <c r="D20962" t="s">
        <v>486</v>
      </c>
      <c r="E20962" s="144" t="s">
        <v>191</v>
      </c>
      <c r="F20962" s="144">
        <v>2055</v>
      </c>
      <c r="G20962" s="147">
        <v>18.879696815684099</v>
      </c>
      <c r="H20962" s="147">
        <v>23.074553333333331</v>
      </c>
      <c r="I20962" s="147">
        <v>28.310666666666666</v>
      </c>
      <c r="J20962" s="147">
        <v>32.311219999999992</v>
      </c>
      <c r="K20962" s="147">
        <v>36.2712</v>
      </c>
    </row>
    <row r="20963" spans="2:11" x14ac:dyDescent="0.2">
      <c r="B20963" s="21" t="str">
        <f t="shared" si="327"/>
        <v>TillsonburgIce Accretion2060RCP8.5</v>
      </c>
      <c r="C20963" t="s">
        <v>459</v>
      </c>
      <c r="D20963" t="s">
        <v>486</v>
      </c>
      <c r="E20963" s="144" t="s">
        <v>191</v>
      </c>
      <c r="F20963" s="144">
        <v>2060</v>
      </c>
      <c r="G20963" s="147">
        <v>17.436511971377421</v>
      </c>
      <c r="H20963" s="147">
        <v>21.400166666666664</v>
      </c>
      <c r="I20963" s="147">
        <v>26.361333333333331</v>
      </c>
      <c r="J20963" s="147">
        <v>30.134086666666661</v>
      </c>
      <c r="K20963" s="147">
        <v>33.872160000000001</v>
      </c>
    </row>
    <row r="20964" spans="2:11" x14ac:dyDescent="0.2">
      <c r="B20964" s="21" t="str">
        <f t="shared" si="327"/>
        <v>TillsonburgIce Accretion2065RCP8.5</v>
      </c>
      <c r="C20964" t="s">
        <v>459</v>
      </c>
      <c r="D20964" t="s">
        <v>486</v>
      </c>
      <c r="E20964" s="144" t="s">
        <v>191</v>
      </c>
      <c r="F20964" s="144">
        <v>2065</v>
      </c>
      <c r="G20964" s="147">
        <v>16.466502485859817</v>
      </c>
      <c r="H20964" s="147">
        <v>20.252553333333331</v>
      </c>
      <c r="I20964" s="147">
        <v>25.012666666666664</v>
      </c>
      <c r="J20964" s="147">
        <v>28.610093333333332</v>
      </c>
      <c r="K20964" s="147">
        <v>32.18712</v>
      </c>
    </row>
    <row r="20965" spans="2:11" x14ac:dyDescent="0.2">
      <c r="B20965" s="21" t="str">
        <f t="shared" si="327"/>
        <v>TillsonburgIce Accretion2070RCP8.5</v>
      </c>
      <c r="C20965" t="s">
        <v>459</v>
      </c>
      <c r="D20965" t="s">
        <v>486</v>
      </c>
      <c r="E20965" s="144" t="s">
        <v>191</v>
      </c>
      <c r="F20965" s="144">
        <v>2070</v>
      </c>
      <c r="G20965" s="147">
        <v>15.031203897532954</v>
      </c>
      <c r="H20965" s="147">
        <v>18.587573333333335</v>
      </c>
      <c r="I20965" s="147">
        <v>23.052</v>
      </c>
      <c r="J20965" s="147">
        <v>26.407346666666665</v>
      </c>
      <c r="K20965" s="147">
        <v>29.759519999999998</v>
      </c>
    </row>
    <row r="20966" spans="2:11" x14ac:dyDescent="0.2">
      <c r="B20966" s="21" t="str">
        <f t="shared" si="327"/>
        <v>TillsonburgIce Accretion2075RCP8.5</v>
      </c>
      <c r="C20966" t="s">
        <v>459</v>
      </c>
      <c r="D20966" t="s">
        <v>486</v>
      </c>
      <c r="E20966" s="144" t="s">
        <v>191</v>
      </c>
      <c r="F20966" s="144">
        <v>2075</v>
      </c>
      <c r="G20966" s="147">
        <v>14.565914794723698</v>
      </c>
      <c r="H20966" s="147">
        <v>18.070206666666667</v>
      </c>
      <c r="I20966" s="147">
        <v>22.439999999999998</v>
      </c>
      <c r="J20966" s="147">
        <v>25.728593333333329</v>
      </c>
      <c r="K20966" s="147">
        <v>29.016960000000001</v>
      </c>
    </row>
    <row r="20967" spans="2:11" x14ac:dyDescent="0.2">
      <c r="B20967" s="21" t="str">
        <f t="shared" si="327"/>
        <v>TillsonburgIce Accretion2080RCP8.5</v>
      </c>
      <c r="C20967" t="s">
        <v>459</v>
      </c>
      <c r="D20967" t="s">
        <v>486</v>
      </c>
      <c r="E20967" s="144" t="s">
        <v>191</v>
      </c>
      <c r="F20967" s="144">
        <v>2080</v>
      </c>
      <c r="G20967" s="147">
        <v>14.100625691914441</v>
      </c>
      <c r="H20967" s="147">
        <v>17.552840000000003</v>
      </c>
      <c r="I20967" s="147">
        <v>21.827999999999999</v>
      </c>
      <c r="J20967" s="147">
        <v>25.049839999999996</v>
      </c>
      <c r="K20967" s="147">
        <v>28.2744</v>
      </c>
    </row>
    <row r="20968" spans="2:11" x14ac:dyDescent="0.2">
      <c r="B20968" s="21" t="str">
        <f t="shared" si="327"/>
        <v>TillsonburgIce Accretion2085RCP8.5</v>
      </c>
      <c r="C20968" t="s">
        <v>459</v>
      </c>
      <c r="D20968" t="s">
        <v>486</v>
      </c>
      <c r="E20968" s="144" t="s">
        <v>191</v>
      </c>
      <c r="F20968" s="144">
        <v>2085</v>
      </c>
      <c r="G20968" s="147">
        <v>13.059639902578475</v>
      </c>
      <c r="H20968" s="147">
        <v>16.297049999999999</v>
      </c>
      <c r="I20968" s="147">
        <v>20.332000000000001</v>
      </c>
      <c r="J20968" s="147">
        <v>23.359359999999995</v>
      </c>
      <c r="K20968" s="147">
        <v>26.38944</v>
      </c>
    </row>
    <row r="20969" spans="2:11" x14ac:dyDescent="0.2">
      <c r="B20969" s="21" t="str">
        <f t="shared" si="327"/>
        <v>TillsonburgIce Accretion2090RCP8.5</v>
      </c>
      <c r="C20969" t="s">
        <v>459</v>
      </c>
      <c r="D20969" t="s">
        <v>486</v>
      </c>
      <c r="E20969" s="144" t="s">
        <v>191</v>
      </c>
      <c r="F20969" s="144">
        <v>2090</v>
      </c>
      <c r="G20969" s="147">
        <v>12.018654113242508</v>
      </c>
      <c r="H20969" s="147">
        <v>15.041259999999998</v>
      </c>
      <c r="I20969" s="147">
        <v>18.836000000000002</v>
      </c>
      <c r="J20969" s="147">
        <v>21.668879999999998</v>
      </c>
      <c r="K20969" s="147">
        <v>24.504480000000004</v>
      </c>
    </row>
    <row r="20970" spans="2:11" x14ac:dyDescent="0.2">
      <c r="B20970" s="21" t="str">
        <f t="shared" si="327"/>
        <v>TillsonburgIce Accretion2095RCP8.5</v>
      </c>
      <c r="C20970" t="s">
        <v>459</v>
      </c>
      <c r="D20970" t="s">
        <v>486</v>
      </c>
      <c r="E20970" s="144" t="s">
        <v>191</v>
      </c>
      <c r="F20970" s="144">
        <v>2095</v>
      </c>
      <c r="G20970" s="147">
        <v>12.018654113242508</v>
      </c>
      <c r="H20970" s="147">
        <v>15.041259999999998</v>
      </c>
      <c r="I20970" s="147">
        <v>18.836000000000002</v>
      </c>
      <c r="J20970" s="147">
        <v>21.668879999999998</v>
      </c>
      <c r="K20970" s="147">
        <v>24.504480000000004</v>
      </c>
    </row>
    <row r="20971" spans="2:11" x14ac:dyDescent="0.2">
      <c r="B20971" s="21" t="str">
        <f t="shared" si="327"/>
        <v>TillsonburgIce Accretion2100RCP8.5</v>
      </c>
      <c r="C20971" t="s">
        <v>459</v>
      </c>
      <c r="D20971" t="s">
        <v>486</v>
      </c>
      <c r="E20971" s="144" t="s">
        <v>191</v>
      </c>
      <c r="F20971" s="144">
        <v>2100</v>
      </c>
      <c r="G20971" s="147">
        <v>12.018654113242508</v>
      </c>
      <c r="H20971" s="147">
        <v>15.041259999999998</v>
      </c>
      <c r="I20971" s="147">
        <v>18.836000000000002</v>
      </c>
      <c r="J20971" s="147">
        <v>21.668879999999998</v>
      </c>
      <c r="K20971" s="147">
        <v>24.504480000000004</v>
      </c>
    </row>
    <row r="20972" spans="2:11" x14ac:dyDescent="0.2">
      <c r="B20972" s="21" t="str">
        <f t="shared" si="327"/>
        <v>TillsonburgWind2023RCP4.5</v>
      </c>
      <c r="C20972" t="s">
        <v>459</v>
      </c>
      <c r="D20972" t="s">
        <v>1</v>
      </c>
      <c r="E20972" s="144" t="s">
        <v>193</v>
      </c>
      <c r="F20972" s="144">
        <v>2023</v>
      </c>
      <c r="G20972" s="147">
        <v>87.778601324382095</v>
      </c>
      <c r="H20972" s="147">
        <v>94.643868000000012</v>
      </c>
      <c r="I20972" s="147">
        <v>101.88879999999999</v>
      </c>
      <c r="J20972" s="147">
        <v>109.10747200000002</v>
      </c>
      <c r="K20972" s="147">
        <v>116.33745599999999</v>
      </c>
    </row>
    <row r="20973" spans="2:11" x14ac:dyDescent="0.2">
      <c r="B20973" s="21" t="str">
        <f t="shared" si="327"/>
        <v>TillsonburgWind2025RCP4.5</v>
      </c>
      <c r="C20973" t="s">
        <v>459</v>
      </c>
      <c r="D20973" t="s">
        <v>1</v>
      </c>
      <c r="E20973" s="144" t="s">
        <v>193</v>
      </c>
      <c r="F20973" s="144">
        <v>2025</v>
      </c>
      <c r="G20973" s="147">
        <v>87.854184819478434</v>
      </c>
      <c r="H20973" s="147">
        <v>94.744060000000019</v>
      </c>
      <c r="I20973" s="147">
        <v>102.02178333333332</v>
      </c>
      <c r="J20973" s="147">
        <v>109.26957700000001</v>
      </c>
      <c r="K20973" s="147">
        <v>116.52551799999999</v>
      </c>
    </row>
    <row r="20974" spans="2:11" x14ac:dyDescent="0.2">
      <c r="B20974" s="21" t="str">
        <f t="shared" si="327"/>
        <v>TillsonburgWind2030RCP4.5</v>
      </c>
      <c r="C20974" t="s">
        <v>459</v>
      </c>
      <c r="D20974" t="s">
        <v>1</v>
      </c>
      <c r="E20974" s="144" t="s">
        <v>193</v>
      </c>
      <c r="F20974" s="144">
        <v>2030</v>
      </c>
      <c r="G20974" s="147">
        <v>87.929768314574773</v>
      </c>
      <c r="H20974" s="147">
        <v>94.844252000000012</v>
      </c>
      <c r="I20974" s="147">
        <v>102.15476666666666</v>
      </c>
      <c r="J20974" s="147">
        <v>109.43168200000001</v>
      </c>
      <c r="K20974" s="147">
        <v>116.71357999999999</v>
      </c>
    </row>
    <row r="20975" spans="2:11" x14ac:dyDescent="0.2">
      <c r="B20975" s="21" t="str">
        <f t="shared" si="327"/>
        <v>TillsonburgWind2035RCP4.5</v>
      </c>
      <c r="C20975" t="s">
        <v>459</v>
      </c>
      <c r="D20975" t="s">
        <v>1</v>
      </c>
      <c r="E20975" s="144" t="s">
        <v>193</v>
      </c>
      <c r="F20975" s="144">
        <v>2035</v>
      </c>
      <c r="G20975" s="147">
        <v>88.005351809671112</v>
      </c>
      <c r="H20975" s="147">
        <v>94.944444000000004</v>
      </c>
      <c r="I20975" s="147">
        <v>102.28774999999999</v>
      </c>
      <c r="J20975" s="147">
        <v>109.59378700000001</v>
      </c>
      <c r="K20975" s="147">
        <v>116.90164199999998</v>
      </c>
    </row>
    <row r="20976" spans="2:11" x14ac:dyDescent="0.2">
      <c r="B20976" s="21" t="str">
        <f t="shared" si="327"/>
        <v>TillsonburgWind2040RCP4.5</v>
      </c>
      <c r="C20976" t="s">
        <v>459</v>
      </c>
      <c r="D20976" t="s">
        <v>1</v>
      </c>
      <c r="E20976" s="144" t="s">
        <v>193</v>
      </c>
      <c r="F20976" s="144">
        <v>2040</v>
      </c>
      <c r="G20976" s="147">
        <v>88.080935304767465</v>
      </c>
      <c r="H20976" s="147">
        <v>95.044636000000011</v>
      </c>
      <c r="I20976" s="147">
        <v>102.42073333333332</v>
      </c>
      <c r="J20976" s="147">
        <v>109.755892</v>
      </c>
      <c r="K20976" s="147">
        <v>117.08970399999998</v>
      </c>
    </row>
    <row r="20977" spans="2:11" x14ac:dyDescent="0.2">
      <c r="B20977" s="21" t="str">
        <f t="shared" si="327"/>
        <v>TillsonburgWind2045RCP4.5</v>
      </c>
      <c r="C20977" t="s">
        <v>459</v>
      </c>
      <c r="D20977" t="s">
        <v>1</v>
      </c>
      <c r="E20977" s="144" t="s">
        <v>193</v>
      </c>
      <c r="F20977" s="144">
        <v>2045</v>
      </c>
      <c r="G20977" s="147">
        <v>88.156518799863804</v>
      </c>
      <c r="H20977" s="147">
        <v>95.144828000000018</v>
      </c>
      <c r="I20977" s="147">
        <v>102.55371666666666</v>
      </c>
      <c r="J20977" s="147">
        <v>109.917997</v>
      </c>
      <c r="K20977" s="147">
        <v>117.27776599999999</v>
      </c>
    </row>
    <row r="20978" spans="2:11" x14ac:dyDescent="0.2">
      <c r="B20978" s="21" t="str">
        <f t="shared" si="327"/>
        <v>TillsonburgWind2050RCP4.5</v>
      </c>
      <c r="C20978" t="s">
        <v>459</v>
      </c>
      <c r="D20978" t="s">
        <v>1</v>
      </c>
      <c r="E20978" s="144" t="s">
        <v>193</v>
      </c>
      <c r="F20978" s="144">
        <v>2050</v>
      </c>
      <c r="G20978" s="147">
        <v>88.310592847560187</v>
      </c>
      <c r="H20978" s="147">
        <v>95.350221600000012</v>
      </c>
      <c r="I20978" s="147">
        <v>102.82607999999999</v>
      </c>
      <c r="J20978" s="147">
        <v>110.2465298</v>
      </c>
      <c r="K20978" s="147">
        <v>117.66386879999999</v>
      </c>
    </row>
    <row r="20979" spans="2:11" x14ac:dyDescent="0.2">
      <c r="B20979" s="21" t="str">
        <f t="shared" si="327"/>
        <v>TillsonburgWind2055RCP4.5</v>
      </c>
      <c r="C20979" t="s">
        <v>459</v>
      </c>
      <c r="D20979" t="s">
        <v>1</v>
      </c>
      <c r="E20979" s="144" t="s">
        <v>193</v>
      </c>
      <c r="F20979" s="144">
        <v>2055</v>
      </c>
      <c r="G20979" s="147">
        <v>88.389083400160231</v>
      </c>
      <c r="H20979" s="147">
        <v>95.455423200000013</v>
      </c>
      <c r="I20979" s="147">
        <v>102.96545999999999</v>
      </c>
      <c r="J20979" s="147">
        <v>110.4129576</v>
      </c>
      <c r="K20979" s="147">
        <v>117.86190959999999</v>
      </c>
    </row>
    <row r="20980" spans="2:11" x14ac:dyDescent="0.2">
      <c r="B20980" s="21" t="str">
        <f t="shared" si="327"/>
        <v>TillsonburgWind2060RCP4.5</v>
      </c>
      <c r="C20980" t="s">
        <v>459</v>
      </c>
      <c r="D20980" t="s">
        <v>1</v>
      </c>
      <c r="E20980" s="144" t="s">
        <v>193</v>
      </c>
      <c r="F20980" s="144">
        <v>2060</v>
      </c>
      <c r="G20980" s="147">
        <v>88.467573952760262</v>
      </c>
      <c r="H20980" s="147">
        <v>95.560624800000014</v>
      </c>
      <c r="I20980" s="147">
        <v>103.10484</v>
      </c>
      <c r="J20980" s="147">
        <v>110.57938540000001</v>
      </c>
      <c r="K20980" s="147">
        <v>118.05995039999998</v>
      </c>
    </row>
    <row r="20981" spans="2:11" x14ac:dyDescent="0.2">
      <c r="B20981" s="21" t="str">
        <f t="shared" si="327"/>
        <v>TillsonburgWind2065RCP4.5</v>
      </c>
      <c r="C20981" t="s">
        <v>459</v>
      </c>
      <c r="D20981" t="s">
        <v>1</v>
      </c>
      <c r="E20981" s="144" t="s">
        <v>193</v>
      </c>
      <c r="F20981" s="144">
        <v>2065</v>
      </c>
      <c r="G20981" s="147">
        <v>88.546064505360306</v>
      </c>
      <c r="H20981" s="147">
        <v>95.665826400000014</v>
      </c>
      <c r="I20981" s="147">
        <v>103.24422</v>
      </c>
      <c r="J20981" s="147">
        <v>110.7458132</v>
      </c>
      <c r="K20981" s="147">
        <v>118.25799119999998</v>
      </c>
    </row>
    <row r="20982" spans="2:11" x14ac:dyDescent="0.2">
      <c r="B20982" s="21" t="str">
        <f t="shared" si="327"/>
        <v>TillsonburgWind2070RCP4.5</v>
      </c>
      <c r="C20982" t="s">
        <v>459</v>
      </c>
      <c r="D20982" t="s">
        <v>1</v>
      </c>
      <c r="E20982" s="144" t="s">
        <v>193</v>
      </c>
      <c r="F20982" s="144">
        <v>2070</v>
      </c>
      <c r="G20982" s="147">
        <v>88.62455505796035</v>
      </c>
      <c r="H20982" s="147">
        <v>95.771028000000015</v>
      </c>
      <c r="I20982" s="147">
        <v>103.3836</v>
      </c>
      <c r="J20982" s="147">
        <v>110.91224100000001</v>
      </c>
      <c r="K20982" s="147">
        <v>118.45603199999998</v>
      </c>
    </row>
    <row r="20983" spans="2:11" x14ac:dyDescent="0.2">
      <c r="B20983" s="21" t="str">
        <f t="shared" si="327"/>
        <v>TillsonburgWind2075RCP4.5</v>
      </c>
      <c r="C20983" t="s">
        <v>459</v>
      </c>
      <c r="D20983" t="s">
        <v>1</v>
      </c>
      <c r="E20983" s="144" t="s">
        <v>193</v>
      </c>
      <c r="F20983" s="144">
        <v>2075</v>
      </c>
      <c r="G20983" s="147">
        <v>88.743744415612269</v>
      </c>
      <c r="H20983" s="147">
        <v>95.924447000000015</v>
      </c>
      <c r="I20983" s="147">
        <v>103.58055</v>
      </c>
      <c r="J20983" s="147">
        <v>111.14639266666667</v>
      </c>
      <c r="K20983" s="147">
        <v>118.73044899999998</v>
      </c>
    </row>
    <row r="20984" spans="2:11" x14ac:dyDescent="0.2">
      <c r="B20984" s="21" t="str">
        <f t="shared" si="327"/>
        <v>TillsonburgWind2080RCP4.5</v>
      </c>
      <c r="C20984" t="s">
        <v>459</v>
      </c>
      <c r="D20984" t="s">
        <v>1</v>
      </c>
      <c r="E20984" s="144" t="s">
        <v>193</v>
      </c>
      <c r="F20984" s="144">
        <v>2080</v>
      </c>
      <c r="G20984" s="147">
        <v>88.862933773264189</v>
      </c>
      <c r="H20984" s="147">
        <v>96.077866000000014</v>
      </c>
      <c r="I20984" s="147">
        <v>103.7775</v>
      </c>
      <c r="J20984" s="147">
        <v>111.38054433333333</v>
      </c>
      <c r="K20984" s="147">
        <v>119.00486599999998</v>
      </c>
    </row>
    <row r="20985" spans="2:11" x14ac:dyDescent="0.2">
      <c r="B20985" s="21" t="str">
        <f t="shared" si="327"/>
        <v>TillsonburgWind2085RCP4.5</v>
      </c>
      <c r="C20985" t="s">
        <v>459</v>
      </c>
      <c r="D20985" t="s">
        <v>1</v>
      </c>
      <c r="E20985" s="144" t="s">
        <v>193</v>
      </c>
      <c r="F20985" s="144">
        <v>2085</v>
      </c>
      <c r="G20985" s="147">
        <v>88.982123130916108</v>
      </c>
      <c r="H20985" s="147">
        <v>96.231285000000014</v>
      </c>
      <c r="I20985" s="147">
        <v>103.97444999999999</v>
      </c>
      <c r="J20985" s="147">
        <v>111.61469600000001</v>
      </c>
      <c r="K20985" s="147">
        <v>119.27928299999998</v>
      </c>
    </row>
    <row r="20986" spans="2:11" x14ac:dyDescent="0.2">
      <c r="B20986" s="21" t="str">
        <f t="shared" si="327"/>
        <v>TillsonburgWind2090RCP4.5</v>
      </c>
      <c r="C20986" t="s">
        <v>459</v>
      </c>
      <c r="D20986" t="s">
        <v>1</v>
      </c>
      <c r="E20986" s="144" t="s">
        <v>193</v>
      </c>
      <c r="F20986" s="144">
        <v>2090</v>
      </c>
      <c r="G20986" s="147">
        <v>89.101312488568013</v>
      </c>
      <c r="H20986" s="147">
        <v>96.384704000000013</v>
      </c>
      <c r="I20986" s="147">
        <v>104.17139999999999</v>
      </c>
      <c r="J20986" s="147">
        <v>111.84884766666667</v>
      </c>
      <c r="K20986" s="147">
        <v>119.55369999999998</v>
      </c>
    </row>
    <row r="20987" spans="2:11" x14ac:dyDescent="0.2">
      <c r="B20987" s="21" t="str">
        <f t="shared" si="327"/>
        <v>TillsonburgWind2095RCP4.5</v>
      </c>
      <c r="C20987" t="s">
        <v>459</v>
      </c>
      <c r="D20987" t="s">
        <v>1</v>
      </c>
      <c r="E20987" s="144" t="s">
        <v>193</v>
      </c>
      <c r="F20987" s="144">
        <v>2095</v>
      </c>
      <c r="G20987" s="147">
        <v>89.220501846219932</v>
      </c>
      <c r="H20987" s="147">
        <v>96.538123000000013</v>
      </c>
      <c r="I20987" s="147">
        <v>104.36834999999999</v>
      </c>
      <c r="J20987" s="147">
        <v>112.08299933333333</v>
      </c>
      <c r="K20987" s="147">
        <v>119.82811699999998</v>
      </c>
    </row>
    <row r="20988" spans="2:11" x14ac:dyDescent="0.2">
      <c r="B20988" s="21" t="str">
        <f t="shared" si="327"/>
        <v>TillsonburgWind2100RCP4.5</v>
      </c>
      <c r="C20988" t="s">
        <v>459</v>
      </c>
      <c r="D20988" t="s">
        <v>1</v>
      </c>
      <c r="E20988" s="144" t="s">
        <v>193</v>
      </c>
      <c r="F20988" s="144">
        <v>2100</v>
      </c>
      <c r="G20988" s="147">
        <v>89.339691203871851</v>
      </c>
      <c r="H20988" s="147">
        <v>96.691542000000013</v>
      </c>
      <c r="I20988" s="147">
        <v>104.56529999999999</v>
      </c>
      <c r="J20988" s="147">
        <v>112.317151</v>
      </c>
      <c r="K20988" s="147">
        <v>120.10253399999998</v>
      </c>
    </row>
    <row r="20989" spans="2:11" x14ac:dyDescent="0.2">
      <c r="B20989" s="21" t="str">
        <f t="shared" si="327"/>
        <v>TillsonburgWind2023RCP6.0</v>
      </c>
      <c r="C20989" t="s">
        <v>459</v>
      </c>
      <c r="D20989" t="s">
        <v>1</v>
      </c>
      <c r="E20989" s="144" t="s">
        <v>192</v>
      </c>
      <c r="F20989" s="144">
        <v>2023</v>
      </c>
      <c r="G20989" s="147">
        <v>87.778601324382095</v>
      </c>
      <c r="H20989" s="147">
        <v>94.643868000000012</v>
      </c>
      <c r="I20989" s="147">
        <v>101.88879999999999</v>
      </c>
      <c r="J20989" s="147">
        <v>109.10747200000002</v>
      </c>
      <c r="K20989" s="147">
        <v>116.33745599999999</v>
      </c>
    </row>
    <row r="20990" spans="2:11" x14ac:dyDescent="0.2">
      <c r="B20990" s="21" t="str">
        <f t="shared" si="327"/>
        <v>TillsonburgWind2025RCP6.0</v>
      </c>
      <c r="C20990" t="s">
        <v>459</v>
      </c>
      <c r="D20990" t="s">
        <v>1</v>
      </c>
      <c r="E20990" s="144" t="s">
        <v>192</v>
      </c>
      <c r="F20990" s="144">
        <v>2025</v>
      </c>
      <c r="G20990" s="147">
        <v>87.854184819478434</v>
      </c>
      <c r="H20990" s="147">
        <v>94.744060000000019</v>
      </c>
      <c r="I20990" s="147">
        <v>102.02178333333332</v>
      </c>
      <c r="J20990" s="147">
        <v>109.26957700000001</v>
      </c>
      <c r="K20990" s="147">
        <v>116.52551799999999</v>
      </c>
    </row>
    <row r="20991" spans="2:11" x14ac:dyDescent="0.2">
      <c r="B20991" s="21" t="str">
        <f t="shared" si="327"/>
        <v>TillsonburgWind2030RCP6.0</v>
      </c>
      <c r="C20991" t="s">
        <v>459</v>
      </c>
      <c r="D20991" t="s">
        <v>1</v>
      </c>
      <c r="E20991" s="144" t="s">
        <v>192</v>
      </c>
      <c r="F20991" s="144">
        <v>2030</v>
      </c>
      <c r="G20991" s="147">
        <v>87.929768314574773</v>
      </c>
      <c r="H20991" s="147">
        <v>94.844252000000012</v>
      </c>
      <c r="I20991" s="147">
        <v>102.15476666666666</v>
      </c>
      <c r="J20991" s="147">
        <v>109.43168200000001</v>
      </c>
      <c r="K20991" s="147">
        <v>116.71357999999999</v>
      </c>
    </row>
    <row r="20992" spans="2:11" x14ac:dyDescent="0.2">
      <c r="B20992" s="21" t="str">
        <f t="shared" si="327"/>
        <v>TillsonburgWind2035RCP6.0</v>
      </c>
      <c r="C20992" t="s">
        <v>459</v>
      </c>
      <c r="D20992" t="s">
        <v>1</v>
      </c>
      <c r="E20992" s="144" t="s">
        <v>192</v>
      </c>
      <c r="F20992" s="144">
        <v>2035</v>
      </c>
      <c r="G20992" s="147">
        <v>88.005351809671112</v>
      </c>
      <c r="H20992" s="147">
        <v>94.944444000000004</v>
      </c>
      <c r="I20992" s="147">
        <v>102.28774999999999</v>
      </c>
      <c r="J20992" s="147">
        <v>109.59378700000001</v>
      </c>
      <c r="K20992" s="147">
        <v>116.90164199999998</v>
      </c>
    </row>
    <row r="20993" spans="2:11" x14ac:dyDescent="0.2">
      <c r="B20993" s="21" t="str">
        <f t="shared" si="327"/>
        <v>TillsonburgWind2040RCP6.0</v>
      </c>
      <c r="C20993" t="s">
        <v>459</v>
      </c>
      <c r="D20993" t="s">
        <v>1</v>
      </c>
      <c r="E20993" s="144" t="s">
        <v>192</v>
      </c>
      <c r="F20993" s="144">
        <v>2040</v>
      </c>
      <c r="G20993" s="147">
        <v>88.080935304767465</v>
      </c>
      <c r="H20993" s="147">
        <v>95.044636000000011</v>
      </c>
      <c r="I20993" s="147">
        <v>102.42073333333332</v>
      </c>
      <c r="J20993" s="147">
        <v>109.755892</v>
      </c>
      <c r="K20993" s="147">
        <v>117.08970399999998</v>
      </c>
    </row>
    <row r="20994" spans="2:11" x14ac:dyDescent="0.2">
      <c r="B20994" s="21" t="str">
        <f t="shared" si="327"/>
        <v>TillsonburgWind2045RCP6.0</v>
      </c>
      <c r="C20994" t="s">
        <v>459</v>
      </c>
      <c r="D20994" t="s">
        <v>1</v>
      </c>
      <c r="E20994" s="144" t="s">
        <v>192</v>
      </c>
      <c r="F20994" s="144">
        <v>2045</v>
      </c>
      <c r="G20994" s="147">
        <v>88.156518799863804</v>
      </c>
      <c r="H20994" s="147">
        <v>95.144828000000018</v>
      </c>
      <c r="I20994" s="147">
        <v>102.55371666666666</v>
      </c>
      <c r="J20994" s="147">
        <v>109.917997</v>
      </c>
      <c r="K20994" s="147">
        <v>117.27776599999999</v>
      </c>
    </row>
    <row r="20995" spans="2:11" x14ac:dyDescent="0.2">
      <c r="B20995" s="21" t="str">
        <f t="shared" si="327"/>
        <v>TillsonburgWind2050RCP6.0</v>
      </c>
      <c r="C20995" t="s">
        <v>459</v>
      </c>
      <c r="D20995" t="s">
        <v>1</v>
      </c>
      <c r="E20995" s="144" t="s">
        <v>192</v>
      </c>
      <c r="F20995" s="144">
        <v>2050</v>
      </c>
      <c r="G20995" s="147">
        <v>88.310592847560187</v>
      </c>
      <c r="H20995" s="147">
        <v>95.350221600000012</v>
      </c>
      <c r="I20995" s="147">
        <v>102.82607999999999</v>
      </c>
      <c r="J20995" s="147">
        <v>110.2465298</v>
      </c>
      <c r="K20995" s="147">
        <v>117.66386879999999</v>
      </c>
    </row>
    <row r="20996" spans="2:11" x14ac:dyDescent="0.2">
      <c r="B20996" s="21" t="str">
        <f t="shared" si="327"/>
        <v>TillsonburgWind2055RCP6.0</v>
      </c>
      <c r="C20996" t="s">
        <v>459</v>
      </c>
      <c r="D20996" t="s">
        <v>1</v>
      </c>
      <c r="E20996" s="144" t="s">
        <v>192</v>
      </c>
      <c r="F20996" s="144">
        <v>2055</v>
      </c>
      <c r="G20996" s="147">
        <v>88.389083400160231</v>
      </c>
      <c r="H20996" s="147">
        <v>95.455423200000013</v>
      </c>
      <c r="I20996" s="147">
        <v>102.96545999999999</v>
      </c>
      <c r="J20996" s="147">
        <v>110.4129576</v>
      </c>
      <c r="K20996" s="147">
        <v>117.86190959999999</v>
      </c>
    </row>
    <row r="20997" spans="2:11" x14ac:dyDescent="0.2">
      <c r="B20997" s="21" t="str">
        <f t="shared" si="327"/>
        <v>TillsonburgWind2060RCP6.0</v>
      </c>
      <c r="C20997" t="s">
        <v>459</v>
      </c>
      <c r="D20997" t="s">
        <v>1</v>
      </c>
      <c r="E20997" s="144" t="s">
        <v>192</v>
      </c>
      <c r="F20997" s="144">
        <v>2060</v>
      </c>
      <c r="G20997" s="147">
        <v>88.467573952760262</v>
      </c>
      <c r="H20997" s="147">
        <v>95.560624800000014</v>
      </c>
      <c r="I20997" s="147">
        <v>103.10484</v>
      </c>
      <c r="J20997" s="147">
        <v>110.57938540000001</v>
      </c>
      <c r="K20997" s="147">
        <v>118.05995039999998</v>
      </c>
    </row>
    <row r="20998" spans="2:11" x14ac:dyDescent="0.2">
      <c r="B20998" s="21" t="str">
        <f t="shared" si="327"/>
        <v>TillsonburgWind2065RCP6.0</v>
      </c>
      <c r="C20998" t="s">
        <v>459</v>
      </c>
      <c r="D20998" t="s">
        <v>1</v>
      </c>
      <c r="E20998" s="144" t="s">
        <v>192</v>
      </c>
      <c r="F20998" s="144">
        <v>2065</v>
      </c>
      <c r="G20998" s="147">
        <v>88.546064505360306</v>
      </c>
      <c r="H20998" s="147">
        <v>95.665826400000014</v>
      </c>
      <c r="I20998" s="147">
        <v>103.24422</v>
      </c>
      <c r="J20998" s="147">
        <v>110.7458132</v>
      </c>
      <c r="K20998" s="147">
        <v>118.25799119999998</v>
      </c>
    </row>
    <row r="20999" spans="2:11" x14ac:dyDescent="0.2">
      <c r="B20999" s="21" t="str">
        <f t="shared" si="327"/>
        <v>TillsonburgWind2070RCP6.0</v>
      </c>
      <c r="C20999" t="s">
        <v>459</v>
      </c>
      <c r="D20999" t="s">
        <v>1</v>
      </c>
      <c r="E20999" s="144" t="s">
        <v>192</v>
      </c>
      <c r="F20999" s="144">
        <v>2070</v>
      </c>
      <c r="G20999" s="147">
        <v>88.62455505796035</v>
      </c>
      <c r="H20999" s="147">
        <v>95.771028000000015</v>
      </c>
      <c r="I20999" s="147">
        <v>103.3836</v>
      </c>
      <c r="J20999" s="147">
        <v>110.91224100000001</v>
      </c>
      <c r="K20999" s="147">
        <v>118.45603199999998</v>
      </c>
    </row>
    <row r="21000" spans="2:11" x14ac:dyDescent="0.2">
      <c r="B21000" s="21" t="str">
        <f t="shared" si="327"/>
        <v>TillsonburgWind2075RCP6.0</v>
      </c>
      <c r="C21000" t="s">
        <v>459</v>
      </c>
      <c r="D21000" t="s">
        <v>1</v>
      </c>
      <c r="E21000" s="144" t="s">
        <v>192</v>
      </c>
      <c r="F21000" s="144">
        <v>2075</v>
      </c>
      <c r="G21000" s="147">
        <v>88.803339094438229</v>
      </c>
      <c r="H21000" s="147">
        <v>96.001156500000008</v>
      </c>
      <c r="I21000" s="147">
        <v>103.679025</v>
      </c>
      <c r="J21000" s="147">
        <v>111.2634685</v>
      </c>
      <c r="K21000" s="147">
        <v>118.86765749999998</v>
      </c>
    </row>
    <row r="21001" spans="2:11" x14ac:dyDescent="0.2">
      <c r="B21001" s="21" t="str">
        <f t="shared" si="327"/>
        <v>TillsonburgWind2080RCP6.0</v>
      </c>
      <c r="C21001" t="s">
        <v>459</v>
      </c>
      <c r="D21001" t="s">
        <v>1</v>
      </c>
      <c r="E21001" s="144" t="s">
        <v>192</v>
      </c>
      <c r="F21001" s="144">
        <v>2080</v>
      </c>
      <c r="G21001" s="147">
        <v>88.982123130916108</v>
      </c>
      <c r="H21001" s="147">
        <v>96.231285000000014</v>
      </c>
      <c r="I21001" s="147">
        <v>103.97444999999999</v>
      </c>
      <c r="J21001" s="147">
        <v>111.61469600000001</v>
      </c>
      <c r="K21001" s="147">
        <v>119.27928299999998</v>
      </c>
    </row>
    <row r="21002" spans="2:11" x14ac:dyDescent="0.2">
      <c r="B21002" s="21" t="str">
        <f t="shared" si="327"/>
        <v>TillsonburgWind2085RCP6.0</v>
      </c>
      <c r="C21002" t="s">
        <v>459</v>
      </c>
      <c r="D21002" t="s">
        <v>1</v>
      </c>
      <c r="E21002" s="144" t="s">
        <v>192</v>
      </c>
      <c r="F21002" s="144">
        <v>2085</v>
      </c>
      <c r="G21002" s="147">
        <v>89.160907167393972</v>
      </c>
      <c r="H21002" s="147">
        <v>96.46141350000002</v>
      </c>
      <c r="I21002" s="147">
        <v>104.269875</v>
      </c>
      <c r="J21002" s="147">
        <v>111.9659235</v>
      </c>
      <c r="K21002" s="147">
        <v>119.69090849999998</v>
      </c>
    </row>
    <row r="21003" spans="2:11" x14ac:dyDescent="0.2">
      <c r="B21003" s="21" t="str">
        <f t="shared" si="327"/>
        <v>TillsonburgWind2090RCP6.0</v>
      </c>
      <c r="C21003" t="s">
        <v>459</v>
      </c>
      <c r="D21003" t="s">
        <v>1</v>
      </c>
      <c r="E21003" s="144" t="s">
        <v>192</v>
      </c>
      <c r="F21003" s="144">
        <v>2090</v>
      </c>
      <c r="G21003" s="147">
        <v>89.595512264197922</v>
      </c>
      <c r="H21003" s="147">
        <v>97.02342800000001</v>
      </c>
      <c r="I21003" s="147">
        <v>104.98613333333333</v>
      </c>
      <c r="J21003" s="147">
        <v>112.81787533333333</v>
      </c>
      <c r="K21003" s="147">
        <v>120.67823399999997</v>
      </c>
    </row>
    <row r="21004" spans="2:11" x14ac:dyDescent="0.2">
      <c r="B21004" s="21" t="str">
        <f t="shared" ref="B21004:B21067" si="328">C21004&amp;D21004&amp;F21004&amp;E21004</f>
        <v>TillsonburgWind2095RCP6.0</v>
      </c>
      <c r="C21004" t="s">
        <v>459</v>
      </c>
      <c r="D21004" t="s">
        <v>1</v>
      </c>
      <c r="E21004" s="144" t="s">
        <v>192</v>
      </c>
      <c r="F21004" s="144">
        <v>2095</v>
      </c>
      <c r="G21004" s="147">
        <v>89.851333324523978</v>
      </c>
      <c r="H21004" s="147">
        <v>97.355314000000007</v>
      </c>
      <c r="I21004" s="147">
        <v>105.40696666666668</v>
      </c>
      <c r="J21004" s="147">
        <v>113.31859966666666</v>
      </c>
      <c r="K21004" s="147">
        <v>121.25393399999999</v>
      </c>
    </row>
    <row r="21005" spans="2:11" x14ac:dyDescent="0.2">
      <c r="B21005" s="21" t="str">
        <f t="shared" si="328"/>
        <v>TillsonburgWind2100RCP6.0</v>
      </c>
      <c r="C21005" t="s">
        <v>459</v>
      </c>
      <c r="D21005" t="s">
        <v>1</v>
      </c>
      <c r="E21005" s="144" t="s">
        <v>192</v>
      </c>
      <c r="F21005" s="144">
        <v>2100</v>
      </c>
      <c r="G21005" s="147">
        <v>90.107154384850048</v>
      </c>
      <c r="H21005" s="147">
        <v>97.687200000000004</v>
      </c>
      <c r="I21005" s="147">
        <v>105.82780000000001</v>
      </c>
      <c r="J21005" s="147">
        <v>113.81932399999999</v>
      </c>
      <c r="K21005" s="147">
        <v>121.82963399999998</v>
      </c>
    </row>
    <row r="21006" spans="2:11" x14ac:dyDescent="0.2">
      <c r="B21006" s="21" t="str">
        <f t="shared" si="328"/>
        <v>TillsonburgWind2023RCP8.5</v>
      </c>
      <c r="C21006" t="s">
        <v>459</v>
      </c>
      <c r="D21006" t="s">
        <v>1</v>
      </c>
      <c r="E21006" s="144" t="s">
        <v>191</v>
      </c>
      <c r="F21006" s="144">
        <v>2023</v>
      </c>
      <c r="G21006" s="147">
        <v>87.778601324382095</v>
      </c>
      <c r="H21006" s="147">
        <v>94.643868000000012</v>
      </c>
      <c r="I21006" s="147">
        <v>101.88879999999999</v>
      </c>
      <c r="J21006" s="147">
        <v>109.10747200000002</v>
      </c>
      <c r="K21006" s="147">
        <v>116.33745599999999</v>
      </c>
    </row>
    <row r="21007" spans="2:11" x14ac:dyDescent="0.2">
      <c r="B21007" s="21" t="str">
        <f t="shared" si="328"/>
        <v>TillsonburgWind2025RCP8.5</v>
      </c>
      <c r="C21007" t="s">
        <v>459</v>
      </c>
      <c r="D21007" t="s">
        <v>1</v>
      </c>
      <c r="E21007" s="144" t="s">
        <v>191</v>
      </c>
      <c r="F21007" s="144">
        <v>2025</v>
      </c>
      <c r="G21007" s="147">
        <v>87.929768314574773</v>
      </c>
      <c r="H21007" s="147">
        <v>94.844252000000012</v>
      </c>
      <c r="I21007" s="147">
        <v>102.15476666666666</v>
      </c>
      <c r="J21007" s="147">
        <v>109.43168200000001</v>
      </c>
      <c r="K21007" s="147">
        <v>116.71357999999999</v>
      </c>
    </row>
    <row r="21008" spans="2:11" x14ac:dyDescent="0.2">
      <c r="B21008" s="21" t="str">
        <f t="shared" si="328"/>
        <v>TillsonburgWind2030RCP8.5</v>
      </c>
      <c r="C21008" t="s">
        <v>459</v>
      </c>
      <c r="D21008" t="s">
        <v>1</v>
      </c>
      <c r="E21008" s="144" t="s">
        <v>191</v>
      </c>
      <c r="F21008" s="144">
        <v>2030</v>
      </c>
      <c r="G21008" s="147">
        <v>88.080935304767465</v>
      </c>
      <c r="H21008" s="147">
        <v>95.044636000000011</v>
      </c>
      <c r="I21008" s="147">
        <v>102.42073333333332</v>
      </c>
      <c r="J21008" s="147">
        <v>109.755892</v>
      </c>
      <c r="K21008" s="147">
        <v>117.08970399999998</v>
      </c>
    </row>
    <row r="21009" spans="2:11" x14ac:dyDescent="0.2">
      <c r="B21009" s="21" t="str">
        <f t="shared" si="328"/>
        <v>TillsonburgWind2035RCP8.5</v>
      </c>
      <c r="C21009" t="s">
        <v>459</v>
      </c>
      <c r="D21009" t="s">
        <v>1</v>
      </c>
      <c r="E21009" s="144" t="s">
        <v>191</v>
      </c>
      <c r="F21009" s="144">
        <v>2035</v>
      </c>
      <c r="G21009" s="147">
        <v>88.232102294960143</v>
      </c>
      <c r="H21009" s="147">
        <v>95.245020000000011</v>
      </c>
      <c r="I21009" s="147">
        <v>102.68669999999999</v>
      </c>
      <c r="J21009" s="147">
        <v>110.080102</v>
      </c>
      <c r="K21009" s="147">
        <v>117.46582799999999</v>
      </c>
    </row>
    <row r="21010" spans="2:11" x14ac:dyDescent="0.2">
      <c r="B21010" s="21" t="str">
        <f t="shared" si="328"/>
        <v>TillsonburgWind2040RCP8.5</v>
      </c>
      <c r="C21010" t="s">
        <v>459</v>
      </c>
      <c r="D21010" t="s">
        <v>1</v>
      </c>
      <c r="E21010" s="144" t="s">
        <v>191</v>
      </c>
      <c r="F21010" s="144">
        <v>2040</v>
      </c>
      <c r="G21010" s="147">
        <v>88.362919882626883</v>
      </c>
      <c r="H21010" s="147">
        <v>95.420356000000012</v>
      </c>
      <c r="I21010" s="147">
        <v>102.919</v>
      </c>
      <c r="J21010" s="147">
        <v>110.35748166666667</v>
      </c>
      <c r="K21010" s="147">
        <v>117.79589599999998</v>
      </c>
    </row>
    <row r="21011" spans="2:11" x14ac:dyDescent="0.2">
      <c r="B21011" s="21" t="str">
        <f t="shared" si="328"/>
        <v>TillsonburgWind2045RCP8.5</v>
      </c>
      <c r="C21011" t="s">
        <v>459</v>
      </c>
      <c r="D21011" t="s">
        <v>1</v>
      </c>
      <c r="E21011" s="144" t="s">
        <v>191</v>
      </c>
      <c r="F21011" s="144">
        <v>2045</v>
      </c>
      <c r="G21011" s="147">
        <v>88.49373747029361</v>
      </c>
      <c r="H21011" s="147">
        <v>95.595692000000014</v>
      </c>
      <c r="I21011" s="147">
        <v>103.15129999999999</v>
      </c>
      <c r="J21011" s="147">
        <v>110.63486133333333</v>
      </c>
      <c r="K21011" s="147">
        <v>118.12596399999998</v>
      </c>
    </row>
    <row r="21012" spans="2:11" x14ac:dyDescent="0.2">
      <c r="B21012" s="21" t="str">
        <f t="shared" si="328"/>
        <v>TillsonburgWind2050RCP8.5</v>
      </c>
      <c r="C21012" t="s">
        <v>459</v>
      </c>
      <c r="D21012" t="s">
        <v>1</v>
      </c>
      <c r="E21012" s="144" t="s">
        <v>191</v>
      </c>
      <c r="F21012" s="144">
        <v>2050</v>
      </c>
      <c r="G21012" s="147">
        <v>88.862933773264189</v>
      </c>
      <c r="H21012" s="147">
        <v>96.077866000000014</v>
      </c>
      <c r="I21012" s="147">
        <v>103.7775</v>
      </c>
      <c r="J21012" s="147">
        <v>111.38054433333333</v>
      </c>
      <c r="K21012" s="147">
        <v>119.00486599999998</v>
      </c>
    </row>
    <row r="21013" spans="2:11" x14ac:dyDescent="0.2">
      <c r="B21013" s="21" t="str">
        <f t="shared" si="328"/>
        <v>TillsonburgWind2055RCP8.5</v>
      </c>
      <c r="C21013" t="s">
        <v>459</v>
      </c>
      <c r="D21013" t="s">
        <v>1</v>
      </c>
      <c r="E21013" s="144" t="s">
        <v>191</v>
      </c>
      <c r="F21013" s="144">
        <v>2055</v>
      </c>
      <c r="G21013" s="147">
        <v>89.101312488568013</v>
      </c>
      <c r="H21013" s="147">
        <v>96.384704000000013</v>
      </c>
      <c r="I21013" s="147">
        <v>104.17139999999999</v>
      </c>
      <c r="J21013" s="147">
        <v>111.84884766666667</v>
      </c>
      <c r="K21013" s="147">
        <v>119.55369999999998</v>
      </c>
    </row>
    <row r="21014" spans="2:11" x14ac:dyDescent="0.2">
      <c r="B21014" s="21" t="str">
        <f t="shared" si="328"/>
        <v>TillsonburgWind2060RCP8.5</v>
      </c>
      <c r="C21014" t="s">
        <v>459</v>
      </c>
      <c r="D21014" t="s">
        <v>1</v>
      </c>
      <c r="E21014" s="144" t="s">
        <v>191</v>
      </c>
      <c r="F21014" s="144">
        <v>2060</v>
      </c>
      <c r="G21014" s="147">
        <v>89.595512264197922</v>
      </c>
      <c r="H21014" s="147">
        <v>97.02342800000001</v>
      </c>
      <c r="I21014" s="147">
        <v>104.98613333333333</v>
      </c>
      <c r="J21014" s="147">
        <v>112.81787533333333</v>
      </c>
      <c r="K21014" s="147">
        <v>120.67823399999997</v>
      </c>
    </row>
    <row r="21015" spans="2:11" x14ac:dyDescent="0.2">
      <c r="B21015" s="21" t="str">
        <f t="shared" si="328"/>
        <v>TillsonburgWind2065RCP8.5</v>
      </c>
      <c r="C21015" t="s">
        <v>459</v>
      </c>
      <c r="D21015" t="s">
        <v>1</v>
      </c>
      <c r="E21015" s="144" t="s">
        <v>191</v>
      </c>
      <c r="F21015" s="144">
        <v>2065</v>
      </c>
      <c r="G21015" s="147">
        <v>89.851333324523978</v>
      </c>
      <c r="H21015" s="147">
        <v>97.355314000000007</v>
      </c>
      <c r="I21015" s="147">
        <v>105.40696666666668</v>
      </c>
      <c r="J21015" s="147">
        <v>113.31859966666666</v>
      </c>
      <c r="K21015" s="147">
        <v>121.25393399999999</v>
      </c>
    </row>
    <row r="21016" spans="2:11" x14ac:dyDescent="0.2">
      <c r="B21016" s="21" t="str">
        <f t="shared" si="328"/>
        <v>TillsonburgWind2070RCP8.5</v>
      </c>
      <c r="C21016" t="s">
        <v>459</v>
      </c>
      <c r="D21016" t="s">
        <v>1</v>
      </c>
      <c r="E21016" s="144" t="s">
        <v>191</v>
      </c>
      <c r="F21016" s="144">
        <v>2070</v>
      </c>
      <c r="G21016" s="147">
        <v>90.255414317539021</v>
      </c>
      <c r="H21016" s="147">
        <v>97.896977000000007</v>
      </c>
      <c r="I21016" s="147">
        <v>106.11733333333333</v>
      </c>
      <c r="J21016" s="147">
        <v>114.175955</v>
      </c>
      <c r="K21016" s="147">
        <v>122.25565199999998</v>
      </c>
    </row>
    <row r="21017" spans="2:11" x14ac:dyDescent="0.2">
      <c r="B21017" s="21" t="str">
        <f t="shared" si="328"/>
        <v>TillsonburgWind2075RCP8.5</v>
      </c>
      <c r="C21017" t="s">
        <v>459</v>
      </c>
      <c r="D21017" t="s">
        <v>1</v>
      </c>
      <c r="E21017" s="144" t="s">
        <v>191</v>
      </c>
      <c r="F21017" s="144">
        <v>2075</v>
      </c>
      <c r="G21017" s="147">
        <v>90.403674250228008</v>
      </c>
      <c r="H21017" s="147">
        <v>98.106753999999995</v>
      </c>
      <c r="I21017" s="147">
        <v>106.40686666666667</v>
      </c>
      <c r="J21017" s="147">
        <v>114.53258599999999</v>
      </c>
      <c r="K21017" s="147">
        <v>122.68166999999998</v>
      </c>
    </row>
    <row r="21018" spans="2:11" x14ac:dyDescent="0.2">
      <c r="B21018" s="21" t="str">
        <f t="shared" si="328"/>
        <v>TillsonburgWind2080RCP8.5</v>
      </c>
      <c r="C21018" t="s">
        <v>459</v>
      </c>
      <c r="D21018" t="s">
        <v>1</v>
      </c>
      <c r="E21018" s="144" t="s">
        <v>191</v>
      </c>
      <c r="F21018" s="144">
        <v>2080</v>
      </c>
      <c r="G21018" s="147">
        <v>90.55193418291698</v>
      </c>
      <c r="H21018" s="147">
        <v>98.316530999999998</v>
      </c>
      <c r="I21018" s="147">
        <v>106.6964</v>
      </c>
      <c r="J21018" s="147">
        <v>114.889217</v>
      </c>
      <c r="K21018" s="147">
        <v>123.10768799999998</v>
      </c>
    </row>
    <row r="21019" spans="2:11" x14ac:dyDescent="0.2">
      <c r="B21019" s="21" t="str">
        <f t="shared" si="328"/>
        <v>TillsonburgWind2085RCP8.5</v>
      </c>
      <c r="C21019" t="s">
        <v>459</v>
      </c>
      <c r="D21019" t="s">
        <v>1</v>
      </c>
      <c r="E21019" s="144" t="s">
        <v>191</v>
      </c>
      <c r="F21019" s="144">
        <v>2085</v>
      </c>
      <c r="G21019" s="147">
        <v>90.892059910850506</v>
      </c>
      <c r="H21019" s="147">
        <v>98.762698499999999</v>
      </c>
      <c r="I21019" s="147">
        <v>107.28725</v>
      </c>
      <c r="J21019" s="147">
        <v>115.59167200000002</v>
      </c>
      <c r="K21019" s="147">
        <v>123.93669599999998</v>
      </c>
    </row>
    <row r="21020" spans="2:11" x14ac:dyDescent="0.2">
      <c r="B21020" s="21" t="str">
        <f t="shared" si="328"/>
        <v>TillsonburgWind2090RCP8.5</v>
      </c>
      <c r="C21020" t="s">
        <v>459</v>
      </c>
      <c r="D21020" t="s">
        <v>1</v>
      </c>
      <c r="E21020" s="144" t="s">
        <v>191</v>
      </c>
      <c r="F21020" s="144">
        <v>2090</v>
      </c>
      <c r="G21020" s="147">
        <v>91.232185638784031</v>
      </c>
      <c r="H21020" s="147">
        <v>99.208866000000015</v>
      </c>
      <c r="I21020" s="147">
        <v>107.8781</v>
      </c>
      <c r="J21020" s="147">
        <v>116.29412700000002</v>
      </c>
      <c r="K21020" s="147">
        <v>124.76570399999997</v>
      </c>
    </row>
    <row r="21021" spans="2:11" x14ac:dyDescent="0.2">
      <c r="B21021" s="21" t="str">
        <f t="shared" si="328"/>
        <v>TillsonburgWind2095RCP8.5</v>
      </c>
      <c r="C21021" t="s">
        <v>459</v>
      </c>
      <c r="D21021" t="s">
        <v>1</v>
      </c>
      <c r="E21021" s="144" t="s">
        <v>191</v>
      </c>
      <c r="F21021" s="144">
        <v>2095</v>
      </c>
      <c r="G21021" s="147">
        <v>91.232185638784031</v>
      </c>
      <c r="H21021" s="147">
        <v>99.208866000000015</v>
      </c>
      <c r="I21021" s="147">
        <v>107.8781</v>
      </c>
      <c r="J21021" s="147">
        <v>116.29412700000002</v>
      </c>
      <c r="K21021" s="147">
        <v>124.76570399999997</v>
      </c>
    </row>
    <row r="21022" spans="2:11" x14ac:dyDescent="0.2">
      <c r="B21022" s="21" t="str">
        <f t="shared" si="328"/>
        <v>TillsonburgWind2100RCP8.5</v>
      </c>
      <c r="C21022" t="s">
        <v>459</v>
      </c>
      <c r="D21022" t="s">
        <v>1</v>
      </c>
      <c r="E21022" s="144" t="s">
        <v>191</v>
      </c>
      <c r="F21022" s="144">
        <v>2100</v>
      </c>
      <c r="G21022" s="147">
        <v>91.232185638784031</v>
      </c>
      <c r="H21022" s="147">
        <v>99.208866000000015</v>
      </c>
      <c r="I21022" s="147">
        <v>107.8781</v>
      </c>
      <c r="J21022" s="147">
        <v>116.29412700000002</v>
      </c>
      <c r="K21022" s="147">
        <v>124.76570399999997</v>
      </c>
    </row>
    <row r="21023" spans="2:11" x14ac:dyDescent="0.2">
      <c r="B21023" s="21" t="str">
        <f t="shared" si="328"/>
        <v>TimminsIce Accretion2023RCP4.5</v>
      </c>
      <c r="C21023" t="s">
        <v>460</v>
      </c>
      <c r="D21023" t="s">
        <v>486</v>
      </c>
      <c r="E21023" s="144" t="s">
        <v>193</v>
      </c>
      <c r="F21023" s="144">
        <v>2023</v>
      </c>
      <c r="G21023" s="147">
        <v>13.221076201459452</v>
      </c>
      <c r="H21023" s="147">
        <v>15.70692</v>
      </c>
      <c r="I21023" s="147">
        <v>18.867000000000001</v>
      </c>
      <c r="J21023" s="147">
        <v>21.29824</v>
      </c>
      <c r="K21023" s="147">
        <v>23.700600000000001</v>
      </c>
    </row>
    <row r="21024" spans="2:11" x14ac:dyDescent="0.2">
      <c r="B21024" s="21" t="str">
        <f t="shared" si="328"/>
        <v>TimminsIce Accretion2025RCP4.5</v>
      </c>
      <c r="C21024" t="s">
        <v>460</v>
      </c>
      <c r="D21024" t="s">
        <v>486</v>
      </c>
      <c r="E21024" s="144" t="s">
        <v>193</v>
      </c>
      <c r="F21024" s="144">
        <v>2025</v>
      </c>
      <c r="G21024" s="147">
        <v>13.205651612557748</v>
      </c>
      <c r="H21024" s="147">
        <v>15.688521666666666</v>
      </c>
      <c r="I21024" s="147">
        <v>18.844833333333334</v>
      </c>
      <c r="J21024" s="147">
        <v>21.269613333333332</v>
      </c>
      <c r="K21024" s="147">
        <v>23.67267</v>
      </c>
    </row>
    <row r="21025" spans="2:11" x14ac:dyDescent="0.2">
      <c r="B21025" s="21" t="str">
        <f t="shared" si="328"/>
        <v>TimminsIce Accretion2030RCP4.5</v>
      </c>
      <c r="C21025" t="s">
        <v>460</v>
      </c>
      <c r="D21025" t="s">
        <v>486</v>
      </c>
      <c r="E21025" s="144" t="s">
        <v>193</v>
      </c>
      <c r="F21025" s="144">
        <v>2030</v>
      </c>
      <c r="G21025" s="147">
        <v>13.190227023656046</v>
      </c>
      <c r="H21025" s="147">
        <v>15.670123333333333</v>
      </c>
      <c r="I21025" s="147">
        <v>18.822666666666667</v>
      </c>
      <c r="J21025" s="147">
        <v>21.240986666666664</v>
      </c>
      <c r="K21025" s="147">
        <v>23.644740000000002</v>
      </c>
    </row>
    <row r="21026" spans="2:11" x14ac:dyDescent="0.2">
      <c r="B21026" s="21" t="str">
        <f t="shared" si="328"/>
        <v>TimminsIce Accretion2035RCP4.5</v>
      </c>
      <c r="C21026" t="s">
        <v>460</v>
      </c>
      <c r="D21026" t="s">
        <v>486</v>
      </c>
      <c r="E21026" s="144" t="s">
        <v>193</v>
      </c>
      <c r="F21026" s="144">
        <v>2035</v>
      </c>
      <c r="G21026" s="147">
        <v>13.174802434754344</v>
      </c>
      <c r="H21026" s="147">
        <v>15.651724999999999</v>
      </c>
      <c r="I21026" s="147">
        <v>18.8005</v>
      </c>
      <c r="J21026" s="147">
        <v>21.212359999999997</v>
      </c>
      <c r="K21026" s="147">
        <v>23.616810000000001</v>
      </c>
    </row>
    <row r="21027" spans="2:11" x14ac:dyDescent="0.2">
      <c r="B21027" s="21" t="str">
        <f t="shared" si="328"/>
        <v>TimminsIce Accretion2040RCP4.5</v>
      </c>
      <c r="C21027" t="s">
        <v>460</v>
      </c>
      <c r="D21027" t="s">
        <v>486</v>
      </c>
      <c r="E21027" s="144" t="s">
        <v>193</v>
      </c>
      <c r="F21027" s="144">
        <v>2040</v>
      </c>
      <c r="G21027" s="147">
        <v>13.15937784585264</v>
      </c>
      <c r="H21027" s="147">
        <v>15.633326666666667</v>
      </c>
      <c r="I21027" s="147">
        <v>18.778333333333332</v>
      </c>
      <c r="J21027" s="147">
        <v>21.183733333333333</v>
      </c>
      <c r="K21027" s="147">
        <v>23.58888</v>
      </c>
    </row>
    <row r="21028" spans="2:11" x14ac:dyDescent="0.2">
      <c r="B21028" s="21" t="str">
        <f t="shared" si="328"/>
        <v>TimminsIce Accretion2045RCP4.5</v>
      </c>
      <c r="C21028" t="s">
        <v>460</v>
      </c>
      <c r="D21028" t="s">
        <v>486</v>
      </c>
      <c r="E21028" s="144" t="s">
        <v>193</v>
      </c>
      <c r="F21028" s="144">
        <v>2045</v>
      </c>
      <c r="G21028" s="147">
        <v>13.143953256950937</v>
      </c>
      <c r="H21028" s="147">
        <v>15.614928333333333</v>
      </c>
      <c r="I21028" s="147">
        <v>18.756166666666665</v>
      </c>
      <c r="J21028" s="147">
        <v>21.155106666666665</v>
      </c>
      <c r="K21028" s="147">
        <v>23.560950000000002</v>
      </c>
    </row>
    <row r="21029" spans="2:11" x14ac:dyDescent="0.2">
      <c r="B21029" s="21" t="str">
        <f t="shared" si="328"/>
        <v>TimminsIce Accretion2050RCP4.5</v>
      </c>
      <c r="C21029" t="s">
        <v>460</v>
      </c>
      <c r="D21029" t="s">
        <v>486</v>
      </c>
      <c r="E21029" s="144" t="s">
        <v>193</v>
      </c>
      <c r="F21029" s="144">
        <v>2050</v>
      </c>
      <c r="G21029" s="147">
        <v>13.234297277660911</v>
      </c>
      <c r="H21029" s="147">
        <v>15.735306</v>
      </c>
      <c r="I21029" s="147">
        <v>18.912599999999998</v>
      </c>
      <c r="J21029" s="147">
        <v>21.336885999999996</v>
      </c>
      <c r="K21029" s="147">
        <v>23.77242</v>
      </c>
    </row>
    <row r="21030" spans="2:11" x14ac:dyDescent="0.2">
      <c r="B21030" s="21" t="str">
        <f t="shared" si="328"/>
        <v>TimminsIce Accretion2055RCP4.5</v>
      </c>
      <c r="C21030" t="s">
        <v>460</v>
      </c>
      <c r="D21030" t="s">
        <v>486</v>
      </c>
      <c r="E21030" s="144" t="s">
        <v>193</v>
      </c>
      <c r="F21030" s="144">
        <v>2055</v>
      </c>
      <c r="G21030" s="147">
        <v>13.340065887272585</v>
      </c>
      <c r="H21030" s="147">
        <v>15.874082</v>
      </c>
      <c r="I21030" s="147">
        <v>19.091199999999997</v>
      </c>
      <c r="J21030" s="147">
        <v>21.547291999999995</v>
      </c>
      <c r="K21030" s="147">
        <v>24.01182</v>
      </c>
    </row>
    <row r="21031" spans="2:11" x14ac:dyDescent="0.2">
      <c r="B21031" s="21" t="str">
        <f t="shared" si="328"/>
        <v>TimminsIce Accretion2060RCP4.5</v>
      </c>
      <c r="C21031" t="s">
        <v>460</v>
      </c>
      <c r="D21031" t="s">
        <v>486</v>
      </c>
      <c r="E21031" s="144" t="s">
        <v>193</v>
      </c>
      <c r="F21031" s="144">
        <v>2060</v>
      </c>
      <c r="G21031" s="147">
        <v>13.445834496884261</v>
      </c>
      <c r="H21031" s="147">
        <v>16.012857999999998</v>
      </c>
      <c r="I21031" s="147">
        <v>19.2698</v>
      </c>
      <c r="J21031" s="147">
        <v>21.757697999999998</v>
      </c>
      <c r="K21031" s="147">
        <v>24.25122</v>
      </c>
    </row>
    <row r="21032" spans="2:11" x14ac:dyDescent="0.2">
      <c r="B21032" s="21" t="str">
        <f t="shared" si="328"/>
        <v>TimminsIce Accretion2065RCP4.5</v>
      </c>
      <c r="C21032" t="s">
        <v>460</v>
      </c>
      <c r="D21032" t="s">
        <v>486</v>
      </c>
      <c r="E21032" s="144" t="s">
        <v>193</v>
      </c>
      <c r="F21032" s="144">
        <v>2065</v>
      </c>
      <c r="G21032" s="147">
        <v>13.551603106495936</v>
      </c>
      <c r="H21032" s="147">
        <v>16.151633999999998</v>
      </c>
      <c r="I21032" s="147">
        <v>19.448399999999999</v>
      </c>
      <c r="J21032" s="147">
        <v>21.968103999999997</v>
      </c>
      <c r="K21032" s="147">
        <v>24.49062</v>
      </c>
    </row>
    <row r="21033" spans="2:11" x14ac:dyDescent="0.2">
      <c r="B21033" s="21" t="str">
        <f t="shared" si="328"/>
        <v>TimminsIce Accretion2070RCP4.5</v>
      </c>
      <c r="C21033" t="s">
        <v>460</v>
      </c>
      <c r="D21033" t="s">
        <v>486</v>
      </c>
      <c r="E21033" s="144" t="s">
        <v>193</v>
      </c>
      <c r="F21033" s="144">
        <v>2070</v>
      </c>
      <c r="G21033" s="147">
        <v>13.657371716107612</v>
      </c>
      <c r="H21033" s="147">
        <v>16.290409999999998</v>
      </c>
      <c r="I21033" s="147">
        <v>19.626999999999999</v>
      </c>
      <c r="J21033" s="147">
        <v>22.178509999999996</v>
      </c>
      <c r="K21033" s="147">
        <v>24.73002</v>
      </c>
    </row>
    <row r="21034" spans="2:11" x14ac:dyDescent="0.2">
      <c r="B21034" s="21" t="str">
        <f t="shared" si="328"/>
        <v>TimminsIce Accretion2075RCP4.5</v>
      </c>
      <c r="C21034" t="s">
        <v>460</v>
      </c>
      <c r="D21034" t="s">
        <v>486</v>
      </c>
      <c r="E21034" s="144" t="s">
        <v>193</v>
      </c>
      <c r="F21034" s="144">
        <v>2075</v>
      </c>
      <c r="G21034" s="147">
        <v>13.686017381210775</v>
      </c>
      <c r="H21034" s="147">
        <v>16.327206666666665</v>
      </c>
      <c r="I21034" s="147">
        <v>19.671333333333333</v>
      </c>
      <c r="J21034" s="147">
        <v>22.232184999999998</v>
      </c>
      <c r="K21034" s="147">
        <v>24.789870000000001</v>
      </c>
    </row>
    <row r="21035" spans="2:11" x14ac:dyDescent="0.2">
      <c r="B21035" s="21" t="str">
        <f t="shared" si="328"/>
        <v>TimminsIce Accretion2080RCP4.5</v>
      </c>
      <c r="C21035" t="s">
        <v>460</v>
      </c>
      <c r="D21035" t="s">
        <v>486</v>
      </c>
      <c r="E21035" s="144" t="s">
        <v>193</v>
      </c>
      <c r="F21035" s="144">
        <v>2080</v>
      </c>
      <c r="G21035" s="147">
        <v>13.714663046313937</v>
      </c>
      <c r="H21035" s="147">
        <v>16.364003333333333</v>
      </c>
      <c r="I21035" s="147">
        <v>19.715666666666664</v>
      </c>
      <c r="J21035" s="147">
        <v>22.285859999999996</v>
      </c>
      <c r="K21035" s="147">
        <v>24.849720000000001</v>
      </c>
    </row>
    <row r="21036" spans="2:11" x14ac:dyDescent="0.2">
      <c r="B21036" s="21" t="str">
        <f t="shared" si="328"/>
        <v>TimminsIce Accretion2085RCP4.5</v>
      </c>
      <c r="C21036" t="s">
        <v>460</v>
      </c>
      <c r="D21036" t="s">
        <v>486</v>
      </c>
      <c r="E21036" s="144" t="s">
        <v>193</v>
      </c>
      <c r="F21036" s="144">
        <v>2085</v>
      </c>
      <c r="G21036" s="147">
        <v>13.7433087114171</v>
      </c>
      <c r="H21036" s="147">
        <v>16.400799999999997</v>
      </c>
      <c r="I21036" s="147">
        <v>19.759999999999998</v>
      </c>
      <c r="J21036" s="147">
        <v>22.339534999999998</v>
      </c>
      <c r="K21036" s="147">
        <v>24.909570000000002</v>
      </c>
    </row>
    <row r="21037" spans="2:11" x14ac:dyDescent="0.2">
      <c r="B21037" s="21" t="str">
        <f t="shared" si="328"/>
        <v>TimminsIce Accretion2090RCP4.5</v>
      </c>
      <c r="C21037" t="s">
        <v>460</v>
      </c>
      <c r="D21037" t="s">
        <v>486</v>
      </c>
      <c r="E21037" s="144" t="s">
        <v>193</v>
      </c>
      <c r="F21037" s="144">
        <v>2090</v>
      </c>
      <c r="G21037" s="147">
        <v>13.771954376520261</v>
      </c>
      <c r="H21037" s="147">
        <v>16.437596666666664</v>
      </c>
      <c r="I21037" s="147">
        <v>19.804333333333332</v>
      </c>
      <c r="J21037" s="147">
        <v>22.39321</v>
      </c>
      <c r="K21037" s="147">
        <v>24.96942</v>
      </c>
    </row>
    <row r="21038" spans="2:11" x14ac:dyDescent="0.2">
      <c r="B21038" s="21" t="str">
        <f t="shared" si="328"/>
        <v>TimminsIce Accretion2095RCP4.5</v>
      </c>
      <c r="C21038" t="s">
        <v>460</v>
      </c>
      <c r="D21038" t="s">
        <v>486</v>
      </c>
      <c r="E21038" s="144" t="s">
        <v>193</v>
      </c>
      <c r="F21038" s="144">
        <v>2095</v>
      </c>
      <c r="G21038" s="147">
        <v>13.800600041623424</v>
      </c>
      <c r="H21038" s="147">
        <v>16.474393333333332</v>
      </c>
      <c r="I21038" s="147">
        <v>19.848666666666663</v>
      </c>
      <c r="J21038" s="147">
        <v>22.446884999999998</v>
      </c>
      <c r="K21038" s="147">
        <v>25.02927</v>
      </c>
    </row>
    <row r="21039" spans="2:11" x14ac:dyDescent="0.2">
      <c r="B21039" s="21" t="str">
        <f t="shared" si="328"/>
        <v>TimminsIce Accretion2100RCP4.5</v>
      </c>
      <c r="C21039" t="s">
        <v>460</v>
      </c>
      <c r="D21039" t="s">
        <v>486</v>
      </c>
      <c r="E21039" s="144" t="s">
        <v>193</v>
      </c>
      <c r="F21039" s="144">
        <v>2100</v>
      </c>
      <c r="G21039" s="147">
        <v>13.829245706726587</v>
      </c>
      <c r="H21039" s="147">
        <v>16.511189999999999</v>
      </c>
      <c r="I21039" s="147">
        <v>19.892999999999997</v>
      </c>
      <c r="J21039" s="147">
        <v>22.50056</v>
      </c>
      <c r="K21039" s="147">
        <v>25.089120000000001</v>
      </c>
    </row>
    <row r="21040" spans="2:11" x14ac:dyDescent="0.2">
      <c r="B21040" s="21" t="str">
        <f t="shared" si="328"/>
        <v>TimminsIce Accretion2023RCP6.0</v>
      </c>
      <c r="C21040" t="s">
        <v>460</v>
      </c>
      <c r="D21040" t="s">
        <v>486</v>
      </c>
      <c r="E21040" s="144" t="s">
        <v>192</v>
      </c>
      <c r="F21040" s="144">
        <v>2023</v>
      </c>
      <c r="G21040" s="147">
        <v>13.221076201459452</v>
      </c>
      <c r="H21040" s="147">
        <v>15.70692</v>
      </c>
      <c r="I21040" s="147">
        <v>18.867000000000001</v>
      </c>
      <c r="J21040" s="147">
        <v>21.29824</v>
      </c>
      <c r="K21040" s="147">
        <v>23.700600000000001</v>
      </c>
    </row>
    <row r="21041" spans="2:11" x14ac:dyDescent="0.2">
      <c r="B21041" s="21" t="str">
        <f t="shared" si="328"/>
        <v>TimminsIce Accretion2025RCP6.0</v>
      </c>
      <c r="C21041" t="s">
        <v>460</v>
      </c>
      <c r="D21041" t="s">
        <v>486</v>
      </c>
      <c r="E21041" s="144" t="s">
        <v>192</v>
      </c>
      <c r="F21041" s="144">
        <v>2025</v>
      </c>
      <c r="G21041" s="147">
        <v>13.205651612557748</v>
      </c>
      <c r="H21041" s="147">
        <v>15.688521666666666</v>
      </c>
      <c r="I21041" s="147">
        <v>18.844833333333334</v>
      </c>
      <c r="J21041" s="147">
        <v>21.269613333333332</v>
      </c>
      <c r="K21041" s="147">
        <v>23.67267</v>
      </c>
    </row>
    <row r="21042" spans="2:11" x14ac:dyDescent="0.2">
      <c r="B21042" s="21" t="str">
        <f t="shared" si="328"/>
        <v>TimminsIce Accretion2030RCP6.0</v>
      </c>
      <c r="C21042" t="s">
        <v>460</v>
      </c>
      <c r="D21042" t="s">
        <v>486</v>
      </c>
      <c r="E21042" s="144" t="s">
        <v>192</v>
      </c>
      <c r="F21042" s="144">
        <v>2030</v>
      </c>
      <c r="G21042" s="147">
        <v>13.190227023656046</v>
      </c>
      <c r="H21042" s="147">
        <v>15.670123333333333</v>
      </c>
      <c r="I21042" s="147">
        <v>18.822666666666667</v>
      </c>
      <c r="J21042" s="147">
        <v>21.240986666666664</v>
      </c>
      <c r="K21042" s="147">
        <v>23.644740000000002</v>
      </c>
    </row>
    <row r="21043" spans="2:11" x14ac:dyDescent="0.2">
      <c r="B21043" s="21" t="str">
        <f t="shared" si="328"/>
        <v>TimminsIce Accretion2035RCP6.0</v>
      </c>
      <c r="C21043" t="s">
        <v>460</v>
      </c>
      <c r="D21043" t="s">
        <v>486</v>
      </c>
      <c r="E21043" s="144" t="s">
        <v>192</v>
      </c>
      <c r="F21043" s="144">
        <v>2035</v>
      </c>
      <c r="G21043" s="147">
        <v>13.174802434754344</v>
      </c>
      <c r="H21043" s="147">
        <v>15.651724999999999</v>
      </c>
      <c r="I21043" s="147">
        <v>18.8005</v>
      </c>
      <c r="J21043" s="147">
        <v>21.212359999999997</v>
      </c>
      <c r="K21043" s="147">
        <v>23.616810000000001</v>
      </c>
    </row>
    <row r="21044" spans="2:11" x14ac:dyDescent="0.2">
      <c r="B21044" s="21" t="str">
        <f t="shared" si="328"/>
        <v>TimminsIce Accretion2040RCP6.0</v>
      </c>
      <c r="C21044" t="s">
        <v>460</v>
      </c>
      <c r="D21044" t="s">
        <v>486</v>
      </c>
      <c r="E21044" s="144" t="s">
        <v>192</v>
      </c>
      <c r="F21044" s="144">
        <v>2040</v>
      </c>
      <c r="G21044" s="147">
        <v>13.15937784585264</v>
      </c>
      <c r="H21044" s="147">
        <v>15.633326666666667</v>
      </c>
      <c r="I21044" s="147">
        <v>18.778333333333332</v>
      </c>
      <c r="J21044" s="147">
        <v>21.183733333333333</v>
      </c>
      <c r="K21044" s="147">
        <v>23.58888</v>
      </c>
    </row>
    <row r="21045" spans="2:11" x14ac:dyDescent="0.2">
      <c r="B21045" s="21" t="str">
        <f t="shared" si="328"/>
        <v>TimminsIce Accretion2045RCP6.0</v>
      </c>
      <c r="C21045" t="s">
        <v>460</v>
      </c>
      <c r="D21045" t="s">
        <v>486</v>
      </c>
      <c r="E21045" s="144" t="s">
        <v>192</v>
      </c>
      <c r="F21045" s="144">
        <v>2045</v>
      </c>
      <c r="G21045" s="147">
        <v>13.143953256950937</v>
      </c>
      <c r="H21045" s="147">
        <v>15.614928333333333</v>
      </c>
      <c r="I21045" s="147">
        <v>18.756166666666665</v>
      </c>
      <c r="J21045" s="147">
        <v>21.155106666666665</v>
      </c>
      <c r="K21045" s="147">
        <v>23.560950000000002</v>
      </c>
    </row>
    <row r="21046" spans="2:11" x14ac:dyDescent="0.2">
      <c r="B21046" s="21" t="str">
        <f t="shared" si="328"/>
        <v>TimminsIce Accretion2050RCP6.0</v>
      </c>
      <c r="C21046" t="s">
        <v>460</v>
      </c>
      <c r="D21046" t="s">
        <v>486</v>
      </c>
      <c r="E21046" s="144" t="s">
        <v>192</v>
      </c>
      <c r="F21046" s="144">
        <v>2050</v>
      </c>
      <c r="G21046" s="147">
        <v>13.234297277660911</v>
      </c>
      <c r="H21046" s="147">
        <v>15.735306</v>
      </c>
      <c r="I21046" s="147">
        <v>18.912599999999998</v>
      </c>
      <c r="J21046" s="147">
        <v>21.336885999999996</v>
      </c>
      <c r="K21046" s="147">
        <v>23.77242</v>
      </c>
    </row>
    <row r="21047" spans="2:11" x14ac:dyDescent="0.2">
      <c r="B21047" s="21" t="str">
        <f t="shared" si="328"/>
        <v>TimminsIce Accretion2055RCP6.0</v>
      </c>
      <c r="C21047" t="s">
        <v>460</v>
      </c>
      <c r="D21047" t="s">
        <v>486</v>
      </c>
      <c r="E21047" s="144" t="s">
        <v>192</v>
      </c>
      <c r="F21047" s="144">
        <v>2055</v>
      </c>
      <c r="G21047" s="147">
        <v>13.340065887272585</v>
      </c>
      <c r="H21047" s="147">
        <v>15.874082</v>
      </c>
      <c r="I21047" s="147">
        <v>19.091199999999997</v>
      </c>
      <c r="J21047" s="147">
        <v>21.547291999999995</v>
      </c>
      <c r="K21047" s="147">
        <v>24.01182</v>
      </c>
    </row>
    <row r="21048" spans="2:11" x14ac:dyDescent="0.2">
      <c r="B21048" s="21" t="str">
        <f t="shared" si="328"/>
        <v>TimminsIce Accretion2060RCP6.0</v>
      </c>
      <c r="C21048" t="s">
        <v>460</v>
      </c>
      <c r="D21048" t="s">
        <v>486</v>
      </c>
      <c r="E21048" s="144" t="s">
        <v>192</v>
      </c>
      <c r="F21048" s="144">
        <v>2060</v>
      </c>
      <c r="G21048" s="147">
        <v>13.445834496884261</v>
      </c>
      <c r="H21048" s="147">
        <v>16.012857999999998</v>
      </c>
      <c r="I21048" s="147">
        <v>19.2698</v>
      </c>
      <c r="J21048" s="147">
        <v>21.757697999999998</v>
      </c>
      <c r="K21048" s="147">
        <v>24.25122</v>
      </c>
    </row>
    <row r="21049" spans="2:11" x14ac:dyDescent="0.2">
      <c r="B21049" s="21" t="str">
        <f t="shared" si="328"/>
        <v>TimminsIce Accretion2065RCP6.0</v>
      </c>
      <c r="C21049" t="s">
        <v>460</v>
      </c>
      <c r="D21049" t="s">
        <v>486</v>
      </c>
      <c r="E21049" s="144" t="s">
        <v>192</v>
      </c>
      <c r="F21049" s="144">
        <v>2065</v>
      </c>
      <c r="G21049" s="147">
        <v>13.551603106495936</v>
      </c>
      <c r="H21049" s="147">
        <v>16.151633999999998</v>
      </c>
      <c r="I21049" s="147">
        <v>19.448399999999999</v>
      </c>
      <c r="J21049" s="147">
        <v>21.968103999999997</v>
      </c>
      <c r="K21049" s="147">
        <v>24.49062</v>
      </c>
    </row>
    <row r="21050" spans="2:11" x14ac:dyDescent="0.2">
      <c r="B21050" s="21" t="str">
        <f t="shared" si="328"/>
        <v>TimminsIce Accretion2070RCP6.0</v>
      </c>
      <c r="C21050" t="s">
        <v>460</v>
      </c>
      <c r="D21050" t="s">
        <v>486</v>
      </c>
      <c r="E21050" s="144" t="s">
        <v>192</v>
      </c>
      <c r="F21050" s="144">
        <v>2070</v>
      </c>
      <c r="G21050" s="147">
        <v>13.657371716107612</v>
      </c>
      <c r="H21050" s="147">
        <v>16.290409999999998</v>
      </c>
      <c r="I21050" s="147">
        <v>19.626999999999999</v>
      </c>
      <c r="J21050" s="147">
        <v>22.178509999999996</v>
      </c>
      <c r="K21050" s="147">
        <v>24.73002</v>
      </c>
    </row>
    <row r="21051" spans="2:11" x14ac:dyDescent="0.2">
      <c r="B21051" s="21" t="str">
        <f t="shared" si="328"/>
        <v>TimminsIce Accretion2075RCP6.0</v>
      </c>
      <c r="C21051" t="s">
        <v>460</v>
      </c>
      <c r="D21051" t="s">
        <v>486</v>
      </c>
      <c r="E21051" s="144" t="s">
        <v>192</v>
      </c>
      <c r="F21051" s="144">
        <v>2075</v>
      </c>
      <c r="G21051" s="147">
        <v>13.700340213762356</v>
      </c>
      <c r="H21051" s="147">
        <v>16.345604999999999</v>
      </c>
      <c r="I21051" s="147">
        <v>19.6935</v>
      </c>
      <c r="J21051" s="147">
        <v>22.259022499999997</v>
      </c>
      <c r="K21051" s="147">
        <v>24.819794999999999</v>
      </c>
    </row>
    <row r="21052" spans="2:11" x14ac:dyDescent="0.2">
      <c r="B21052" s="21" t="str">
        <f t="shared" si="328"/>
        <v>TimminsIce Accretion2080RCP6.0</v>
      </c>
      <c r="C21052" t="s">
        <v>460</v>
      </c>
      <c r="D21052" t="s">
        <v>486</v>
      </c>
      <c r="E21052" s="144" t="s">
        <v>192</v>
      </c>
      <c r="F21052" s="144">
        <v>2080</v>
      </c>
      <c r="G21052" s="147">
        <v>13.7433087114171</v>
      </c>
      <c r="H21052" s="147">
        <v>16.400799999999997</v>
      </c>
      <c r="I21052" s="147">
        <v>19.759999999999998</v>
      </c>
      <c r="J21052" s="147">
        <v>22.339534999999998</v>
      </c>
      <c r="K21052" s="147">
        <v>24.909570000000002</v>
      </c>
    </row>
    <row r="21053" spans="2:11" x14ac:dyDescent="0.2">
      <c r="B21053" s="21" t="str">
        <f t="shared" si="328"/>
        <v>TimminsIce Accretion2085RCP6.0</v>
      </c>
      <c r="C21053" t="s">
        <v>460</v>
      </c>
      <c r="D21053" t="s">
        <v>486</v>
      </c>
      <c r="E21053" s="144" t="s">
        <v>192</v>
      </c>
      <c r="F21053" s="144">
        <v>2085</v>
      </c>
      <c r="G21053" s="147">
        <v>13.786277209071843</v>
      </c>
      <c r="H21053" s="147">
        <v>16.455994999999998</v>
      </c>
      <c r="I21053" s="147">
        <v>19.826499999999996</v>
      </c>
      <c r="J21053" s="147">
        <v>22.420047499999999</v>
      </c>
      <c r="K21053" s="147">
        <v>24.999345000000002</v>
      </c>
    </row>
    <row r="21054" spans="2:11" x14ac:dyDescent="0.2">
      <c r="B21054" s="21" t="str">
        <f t="shared" si="328"/>
        <v>TimminsIce Accretion2090RCP6.0</v>
      </c>
      <c r="C21054" t="s">
        <v>460</v>
      </c>
      <c r="D21054" t="s">
        <v>486</v>
      </c>
      <c r="E21054" s="144" t="s">
        <v>192</v>
      </c>
      <c r="F21054" s="144">
        <v>2090</v>
      </c>
      <c r="G21054" s="147">
        <v>13.749919249517831</v>
      </c>
      <c r="H21054" s="147">
        <v>16.43234</v>
      </c>
      <c r="I21054" s="147">
        <v>19.816999999999997</v>
      </c>
      <c r="J21054" s="147">
        <v>22.421836666666668</v>
      </c>
      <c r="K21054" s="147">
        <v>25.009320000000002</v>
      </c>
    </row>
    <row r="21055" spans="2:11" x14ac:dyDescent="0.2">
      <c r="B21055" s="21" t="str">
        <f t="shared" si="328"/>
        <v>TimminsIce Accretion2095RCP6.0</v>
      </c>
      <c r="C21055" t="s">
        <v>460</v>
      </c>
      <c r="D21055" t="s">
        <v>486</v>
      </c>
      <c r="E21055" s="144" t="s">
        <v>192</v>
      </c>
      <c r="F21055" s="144">
        <v>2095</v>
      </c>
      <c r="G21055" s="147">
        <v>13.670592792309073</v>
      </c>
      <c r="H21055" s="147">
        <v>16.353490000000001</v>
      </c>
      <c r="I21055" s="147">
        <v>19.741</v>
      </c>
      <c r="J21055" s="147">
        <v>22.343113333333331</v>
      </c>
      <c r="K21055" s="147">
        <v>24.92952</v>
      </c>
    </row>
    <row r="21056" spans="2:11" x14ac:dyDescent="0.2">
      <c r="B21056" s="21" t="str">
        <f t="shared" si="328"/>
        <v>TimminsIce Accretion2100RCP6.0</v>
      </c>
      <c r="C21056" t="s">
        <v>460</v>
      </c>
      <c r="D21056" t="s">
        <v>486</v>
      </c>
      <c r="E21056" s="144" t="s">
        <v>192</v>
      </c>
      <c r="F21056" s="144">
        <v>2100</v>
      </c>
      <c r="G21056" s="147">
        <v>13.591266335100316</v>
      </c>
      <c r="H21056" s="147">
        <v>16.274640000000002</v>
      </c>
      <c r="I21056" s="147">
        <v>19.664999999999999</v>
      </c>
      <c r="J21056" s="147">
        <v>22.264389999999999</v>
      </c>
      <c r="K21056" s="147">
        <v>24.849720000000001</v>
      </c>
    </row>
    <row r="21057" spans="2:11" x14ac:dyDescent="0.2">
      <c r="B21057" s="21" t="str">
        <f t="shared" si="328"/>
        <v>TimminsIce Accretion2023RCP8.5</v>
      </c>
      <c r="C21057" t="s">
        <v>460</v>
      </c>
      <c r="D21057" t="s">
        <v>486</v>
      </c>
      <c r="E21057" s="144" t="s">
        <v>191</v>
      </c>
      <c r="F21057" s="144">
        <v>2023</v>
      </c>
      <c r="G21057" s="147">
        <v>13.221076201459452</v>
      </c>
      <c r="H21057" s="147">
        <v>15.70692</v>
      </c>
      <c r="I21057" s="147">
        <v>18.867000000000001</v>
      </c>
      <c r="J21057" s="147">
        <v>21.29824</v>
      </c>
      <c r="K21057" s="147">
        <v>23.700600000000001</v>
      </c>
    </row>
    <row r="21058" spans="2:11" x14ac:dyDescent="0.2">
      <c r="B21058" s="21" t="str">
        <f t="shared" si="328"/>
        <v>TimminsIce Accretion2025RCP8.5</v>
      </c>
      <c r="C21058" t="s">
        <v>460</v>
      </c>
      <c r="D21058" t="s">
        <v>486</v>
      </c>
      <c r="E21058" s="144" t="s">
        <v>191</v>
      </c>
      <c r="F21058" s="144">
        <v>2025</v>
      </c>
      <c r="G21058" s="147">
        <v>13.190227023656046</v>
      </c>
      <c r="H21058" s="147">
        <v>15.670123333333333</v>
      </c>
      <c r="I21058" s="147">
        <v>18.822666666666667</v>
      </c>
      <c r="J21058" s="147">
        <v>21.240986666666664</v>
      </c>
      <c r="K21058" s="147">
        <v>23.644740000000002</v>
      </c>
    </row>
    <row r="21059" spans="2:11" x14ac:dyDescent="0.2">
      <c r="B21059" s="21" t="str">
        <f t="shared" si="328"/>
        <v>TimminsIce Accretion2030RCP8.5</v>
      </c>
      <c r="C21059" t="s">
        <v>460</v>
      </c>
      <c r="D21059" t="s">
        <v>486</v>
      </c>
      <c r="E21059" s="144" t="s">
        <v>191</v>
      </c>
      <c r="F21059" s="144">
        <v>2030</v>
      </c>
      <c r="G21059" s="147">
        <v>13.15937784585264</v>
      </c>
      <c r="H21059" s="147">
        <v>15.633326666666667</v>
      </c>
      <c r="I21059" s="147">
        <v>18.778333333333332</v>
      </c>
      <c r="J21059" s="147">
        <v>21.183733333333333</v>
      </c>
      <c r="K21059" s="147">
        <v>23.58888</v>
      </c>
    </row>
    <row r="21060" spans="2:11" x14ac:dyDescent="0.2">
      <c r="B21060" s="21" t="str">
        <f t="shared" si="328"/>
        <v>TimminsIce Accretion2035RCP8.5</v>
      </c>
      <c r="C21060" t="s">
        <v>460</v>
      </c>
      <c r="D21060" t="s">
        <v>486</v>
      </c>
      <c r="E21060" s="144" t="s">
        <v>191</v>
      </c>
      <c r="F21060" s="144">
        <v>2035</v>
      </c>
      <c r="G21060" s="147">
        <v>13.128528668049235</v>
      </c>
      <c r="H21060" s="147">
        <v>15.59653</v>
      </c>
      <c r="I21060" s="147">
        <v>18.733999999999998</v>
      </c>
      <c r="J21060" s="147">
        <v>21.126479999999997</v>
      </c>
      <c r="K21060" s="147">
        <v>23.53302</v>
      </c>
    </row>
    <row r="21061" spans="2:11" x14ac:dyDescent="0.2">
      <c r="B21061" s="21" t="str">
        <f t="shared" si="328"/>
        <v>TimminsIce Accretion2040RCP8.5</v>
      </c>
      <c r="C21061" t="s">
        <v>460</v>
      </c>
      <c r="D21061" t="s">
        <v>486</v>
      </c>
      <c r="E21061" s="144" t="s">
        <v>191</v>
      </c>
      <c r="F21061" s="144">
        <v>2040</v>
      </c>
      <c r="G21061" s="147">
        <v>13.304809684068694</v>
      </c>
      <c r="H21061" s="147">
        <v>15.827823333333333</v>
      </c>
      <c r="I21061" s="147">
        <v>19.031666666666666</v>
      </c>
      <c r="J21061" s="147">
        <v>21.477156666666662</v>
      </c>
      <c r="K21061" s="147">
        <v>23.932020000000001</v>
      </c>
    </row>
    <row r="21062" spans="2:11" x14ac:dyDescent="0.2">
      <c r="B21062" s="21" t="str">
        <f t="shared" si="328"/>
        <v>TimminsIce Accretion2045RCP8.5</v>
      </c>
      <c r="C21062" t="s">
        <v>460</v>
      </c>
      <c r="D21062" t="s">
        <v>486</v>
      </c>
      <c r="E21062" s="144" t="s">
        <v>191</v>
      </c>
      <c r="F21062" s="144">
        <v>2045</v>
      </c>
      <c r="G21062" s="147">
        <v>13.481090700088153</v>
      </c>
      <c r="H21062" s="147">
        <v>16.059116666666664</v>
      </c>
      <c r="I21062" s="147">
        <v>19.329333333333331</v>
      </c>
      <c r="J21062" s="147">
        <v>21.827833333333331</v>
      </c>
      <c r="K21062" s="147">
        <v>24.331019999999999</v>
      </c>
    </row>
    <row r="21063" spans="2:11" x14ac:dyDescent="0.2">
      <c r="B21063" s="21" t="str">
        <f t="shared" si="328"/>
        <v>TimminsIce Accretion2050RCP8.5</v>
      </c>
      <c r="C21063" t="s">
        <v>460</v>
      </c>
      <c r="D21063" t="s">
        <v>486</v>
      </c>
      <c r="E21063" s="144" t="s">
        <v>191</v>
      </c>
      <c r="F21063" s="144">
        <v>2050</v>
      </c>
      <c r="G21063" s="147">
        <v>13.714663046313937</v>
      </c>
      <c r="H21063" s="147">
        <v>16.364003333333333</v>
      </c>
      <c r="I21063" s="147">
        <v>19.715666666666664</v>
      </c>
      <c r="J21063" s="147">
        <v>22.285859999999996</v>
      </c>
      <c r="K21063" s="147">
        <v>24.849720000000001</v>
      </c>
    </row>
    <row r="21064" spans="2:11" x14ac:dyDescent="0.2">
      <c r="B21064" s="21" t="str">
        <f t="shared" si="328"/>
        <v>TimminsIce Accretion2055RCP8.5</v>
      </c>
      <c r="C21064" t="s">
        <v>460</v>
      </c>
      <c r="D21064" t="s">
        <v>486</v>
      </c>
      <c r="E21064" s="144" t="s">
        <v>191</v>
      </c>
      <c r="F21064" s="144">
        <v>2055</v>
      </c>
      <c r="G21064" s="147">
        <v>13.771954376520261</v>
      </c>
      <c r="H21064" s="147">
        <v>16.437596666666664</v>
      </c>
      <c r="I21064" s="147">
        <v>19.804333333333332</v>
      </c>
      <c r="J21064" s="147">
        <v>22.39321</v>
      </c>
      <c r="K21064" s="147">
        <v>24.96942</v>
      </c>
    </row>
    <row r="21065" spans="2:11" x14ac:dyDescent="0.2">
      <c r="B21065" s="21" t="str">
        <f t="shared" si="328"/>
        <v>TimminsIce Accretion2060RCP8.5</v>
      </c>
      <c r="C21065" t="s">
        <v>460</v>
      </c>
      <c r="D21065" t="s">
        <v>486</v>
      </c>
      <c r="E21065" s="144" t="s">
        <v>191</v>
      </c>
      <c r="F21065" s="144">
        <v>2060</v>
      </c>
      <c r="G21065" s="147">
        <v>13.749919249517831</v>
      </c>
      <c r="H21065" s="147">
        <v>16.43234</v>
      </c>
      <c r="I21065" s="147">
        <v>19.816999999999997</v>
      </c>
      <c r="J21065" s="147">
        <v>22.421836666666668</v>
      </c>
      <c r="K21065" s="147">
        <v>25.009320000000002</v>
      </c>
    </row>
    <row r="21066" spans="2:11" x14ac:dyDescent="0.2">
      <c r="B21066" s="21" t="str">
        <f t="shared" si="328"/>
        <v>TimminsIce Accretion2065RCP8.5</v>
      </c>
      <c r="C21066" t="s">
        <v>460</v>
      </c>
      <c r="D21066" t="s">
        <v>486</v>
      </c>
      <c r="E21066" s="144" t="s">
        <v>191</v>
      </c>
      <c r="F21066" s="144">
        <v>2065</v>
      </c>
      <c r="G21066" s="147">
        <v>13.670592792309073</v>
      </c>
      <c r="H21066" s="147">
        <v>16.353490000000001</v>
      </c>
      <c r="I21066" s="147">
        <v>19.741</v>
      </c>
      <c r="J21066" s="147">
        <v>22.343113333333331</v>
      </c>
      <c r="K21066" s="147">
        <v>24.92952</v>
      </c>
    </row>
    <row r="21067" spans="2:11" x14ac:dyDescent="0.2">
      <c r="B21067" s="21" t="str">
        <f t="shared" si="328"/>
        <v>TimminsIce Accretion2070RCP8.5</v>
      </c>
      <c r="C21067" t="s">
        <v>460</v>
      </c>
      <c r="D21067" t="s">
        <v>486</v>
      </c>
      <c r="E21067" s="144" t="s">
        <v>191</v>
      </c>
      <c r="F21067" s="144">
        <v>2070</v>
      </c>
      <c r="G21067" s="147">
        <v>13.533975004893991</v>
      </c>
      <c r="H21067" s="147">
        <v>16.211560000000002</v>
      </c>
      <c r="I21067" s="147">
        <v>19.601666666666667</v>
      </c>
      <c r="J21067" s="147">
        <v>22.192823333333333</v>
      </c>
      <c r="K21067" s="147">
        <v>24.777899999999999</v>
      </c>
    </row>
    <row r="21068" spans="2:11" x14ac:dyDescent="0.2">
      <c r="B21068" s="21" t="str">
        <f t="shared" ref="B21068:B21131" si="329">C21068&amp;D21068&amp;F21068&amp;E21068</f>
        <v>TimminsIce Accretion2075RCP8.5</v>
      </c>
      <c r="C21068" t="s">
        <v>460</v>
      </c>
      <c r="D21068" t="s">
        <v>486</v>
      </c>
      <c r="E21068" s="144" t="s">
        <v>191</v>
      </c>
      <c r="F21068" s="144">
        <v>2075</v>
      </c>
      <c r="G21068" s="147">
        <v>13.476683674687667</v>
      </c>
      <c r="H21068" s="147">
        <v>16.148479999999999</v>
      </c>
      <c r="I21068" s="147">
        <v>19.53833333333333</v>
      </c>
      <c r="J21068" s="147">
        <v>22.121256666666664</v>
      </c>
      <c r="K21068" s="147">
        <v>24.70608</v>
      </c>
    </row>
    <row r="21069" spans="2:11" x14ac:dyDescent="0.2">
      <c r="B21069" s="21" t="str">
        <f t="shared" si="329"/>
        <v>TimminsIce Accretion2080RCP8.5</v>
      </c>
      <c r="C21069" t="s">
        <v>460</v>
      </c>
      <c r="D21069" t="s">
        <v>486</v>
      </c>
      <c r="E21069" s="144" t="s">
        <v>191</v>
      </c>
      <c r="F21069" s="144">
        <v>2080</v>
      </c>
      <c r="G21069" s="147">
        <v>13.419392344481341</v>
      </c>
      <c r="H21069" s="147">
        <v>16.0854</v>
      </c>
      <c r="I21069" s="147">
        <v>19.474999999999998</v>
      </c>
      <c r="J21069" s="147">
        <v>22.049689999999998</v>
      </c>
      <c r="K21069" s="147">
        <v>24.634259999999998</v>
      </c>
    </row>
    <row r="21070" spans="2:11" x14ac:dyDescent="0.2">
      <c r="B21070" s="21" t="str">
        <f t="shared" si="329"/>
        <v>TimminsIce Accretion2085RCP8.5</v>
      </c>
      <c r="C21070" t="s">
        <v>460</v>
      </c>
      <c r="D21070" t="s">
        <v>486</v>
      </c>
      <c r="E21070" s="144" t="s">
        <v>191</v>
      </c>
      <c r="F21070" s="144">
        <v>2085</v>
      </c>
      <c r="G21070" s="147">
        <v>13.373118577776236</v>
      </c>
      <c r="H21070" s="147">
        <v>16.0854</v>
      </c>
      <c r="I21070" s="147">
        <v>19.522500000000001</v>
      </c>
      <c r="J21070" s="147">
        <v>22.135569999999998</v>
      </c>
      <c r="K21070" s="147">
        <v>24.753959999999999</v>
      </c>
    </row>
    <row r="21071" spans="2:11" x14ac:dyDescent="0.2">
      <c r="B21071" s="21" t="str">
        <f t="shared" si="329"/>
        <v>TimminsIce Accretion2090RCP8.5</v>
      </c>
      <c r="C21071" t="s">
        <v>460</v>
      </c>
      <c r="D21071" t="s">
        <v>486</v>
      </c>
      <c r="E21071" s="144" t="s">
        <v>191</v>
      </c>
      <c r="F21071" s="144">
        <v>2090</v>
      </c>
      <c r="G21071" s="147">
        <v>13.326844811071128</v>
      </c>
      <c r="H21071" s="147">
        <v>16.0854</v>
      </c>
      <c r="I21071" s="147">
        <v>19.57</v>
      </c>
      <c r="J21071" s="147">
        <v>22.221449999999997</v>
      </c>
      <c r="K21071" s="147">
        <v>24.873660000000001</v>
      </c>
    </row>
    <row r="21072" spans="2:11" x14ac:dyDescent="0.2">
      <c r="B21072" s="21" t="str">
        <f t="shared" si="329"/>
        <v>TimminsIce Accretion2095RCP8.5</v>
      </c>
      <c r="C21072" t="s">
        <v>460</v>
      </c>
      <c r="D21072" t="s">
        <v>486</v>
      </c>
      <c r="E21072" s="144" t="s">
        <v>191</v>
      </c>
      <c r="F21072" s="144">
        <v>2095</v>
      </c>
      <c r="G21072" s="147">
        <v>13.326844811071128</v>
      </c>
      <c r="H21072" s="147">
        <v>16.0854</v>
      </c>
      <c r="I21072" s="147">
        <v>19.57</v>
      </c>
      <c r="J21072" s="147">
        <v>22.221449999999997</v>
      </c>
      <c r="K21072" s="147">
        <v>24.873660000000001</v>
      </c>
    </row>
    <row r="21073" spans="2:11" x14ac:dyDescent="0.2">
      <c r="B21073" s="21" t="str">
        <f t="shared" si="329"/>
        <v>TimminsIce Accretion2100RCP8.5</v>
      </c>
      <c r="C21073" t="s">
        <v>460</v>
      </c>
      <c r="D21073" t="s">
        <v>486</v>
      </c>
      <c r="E21073" s="144" t="s">
        <v>191</v>
      </c>
      <c r="F21073" s="144">
        <v>2100</v>
      </c>
      <c r="G21073" s="147">
        <v>13.326844811071128</v>
      </c>
      <c r="H21073" s="147">
        <v>16.0854</v>
      </c>
      <c r="I21073" s="147">
        <v>19.57</v>
      </c>
      <c r="J21073" s="147">
        <v>22.221449999999997</v>
      </c>
      <c r="K21073" s="147">
        <v>24.873660000000001</v>
      </c>
    </row>
    <row r="21074" spans="2:11" x14ac:dyDescent="0.2">
      <c r="B21074" s="21" t="str">
        <f t="shared" si="329"/>
        <v>TimminsWind2023RCP4.5</v>
      </c>
      <c r="C21074" t="s">
        <v>460</v>
      </c>
      <c r="D21074" t="s">
        <v>1</v>
      </c>
      <c r="E21074" s="144" t="s">
        <v>193</v>
      </c>
      <c r="F21074" s="144">
        <v>2023</v>
      </c>
      <c r="G21074" s="147">
        <v>74.144645545741966</v>
      </c>
      <c r="H21074" s="147">
        <v>79.919549999999987</v>
      </c>
      <c r="I21074" s="147">
        <v>86.003</v>
      </c>
      <c r="J21074" s="147">
        <v>92.068685000000002</v>
      </c>
      <c r="K21074" s="147">
        <v>98.15000999999998</v>
      </c>
    </row>
    <row r="21075" spans="2:11" x14ac:dyDescent="0.2">
      <c r="B21075" s="21" t="str">
        <f t="shared" si="329"/>
        <v>TimminsWind2025RCP4.5</v>
      </c>
      <c r="C21075" t="s">
        <v>460</v>
      </c>
      <c r="D21075" t="s">
        <v>1</v>
      </c>
      <c r="E21075" s="144" t="s">
        <v>193</v>
      </c>
      <c r="F21075" s="144">
        <v>2025</v>
      </c>
      <c r="G21075" s="147">
        <v>74.14709207928469</v>
      </c>
      <c r="H21075" s="147">
        <v>79.910327499999994</v>
      </c>
      <c r="I21075" s="147">
        <v>85.980333333333334</v>
      </c>
      <c r="J21075" s="147">
        <v>92.035336666666666</v>
      </c>
      <c r="K21075" s="147">
        <v>98.103174999999979</v>
      </c>
    </row>
    <row r="21076" spans="2:11" x14ac:dyDescent="0.2">
      <c r="B21076" s="21" t="str">
        <f t="shared" si="329"/>
        <v>TimminsWind2030RCP4.5</v>
      </c>
      <c r="C21076" t="s">
        <v>460</v>
      </c>
      <c r="D21076" t="s">
        <v>1</v>
      </c>
      <c r="E21076" s="144" t="s">
        <v>193</v>
      </c>
      <c r="F21076" s="144">
        <v>2030</v>
      </c>
      <c r="G21076" s="147">
        <v>74.149538612827413</v>
      </c>
      <c r="H21076" s="147">
        <v>79.901104999999987</v>
      </c>
      <c r="I21076" s="147">
        <v>85.957666666666668</v>
      </c>
      <c r="J21076" s="147">
        <v>92.00198833333333</v>
      </c>
      <c r="K21076" s="147">
        <v>98.056339999999977</v>
      </c>
    </row>
    <row r="21077" spans="2:11" x14ac:dyDescent="0.2">
      <c r="B21077" s="21" t="str">
        <f t="shared" si="329"/>
        <v>TimminsWind2035RCP4.5</v>
      </c>
      <c r="C21077" t="s">
        <v>460</v>
      </c>
      <c r="D21077" t="s">
        <v>1</v>
      </c>
      <c r="E21077" s="144" t="s">
        <v>193</v>
      </c>
      <c r="F21077" s="144">
        <v>2035</v>
      </c>
      <c r="G21077" s="147">
        <v>74.151985146370123</v>
      </c>
      <c r="H21077" s="147">
        <v>79.891882499999994</v>
      </c>
      <c r="I21077" s="147">
        <v>85.935000000000002</v>
      </c>
      <c r="J21077" s="147">
        <v>91.968639999999994</v>
      </c>
      <c r="K21077" s="147">
        <v>98.00950499999999</v>
      </c>
    </row>
    <row r="21078" spans="2:11" x14ac:dyDescent="0.2">
      <c r="B21078" s="21" t="str">
        <f t="shared" si="329"/>
        <v>TimminsWind2040RCP4.5</v>
      </c>
      <c r="C21078" t="s">
        <v>460</v>
      </c>
      <c r="D21078" t="s">
        <v>1</v>
      </c>
      <c r="E21078" s="144" t="s">
        <v>193</v>
      </c>
      <c r="F21078" s="144">
        <v>2040</v>
      </c>
      <c r="G21078" s="147">
        <v>74.154431679912847</v>
      </c>
      <c r="H21078" s="147">
        <v>79.882660000000001</v>
      </c>
      <c r="I21078" s="147">
        <v>85.912333333333336</v>
      </c>
      <c r="J21078" s="147">
        <v>91.935291666666672</v>
      </c>
      <c r="K21078" s="147">
        <v>97.962669999999989</v>
      </c>
    </row>
    <row r="21079" spans="2:11" x14ac:dyDescent="0.2">
      <c r="B21079" s="21" t="str">
        <f t="shared" si="329"/>
        <v>TimminsWind2045RCP4.5</v>
      </c>
      <c r="C21079" t="s">
        <v>460</v>
      </c>
      <c r="D21079" t="s">
        <v>1</v>
      </c>
      <c r="E21079" s="144" t="s">
        <v>193</v>
      </c>
      <c r="F21079" s="144">
        <v>2045</v>
      </c>
      <c r="G21079" s="147">
        <v>74.15687821345557</v>
      </c>
      <c r="H21079" s="147">
        <v>79.873437499999994</v>
      </c>
      <c r="I21079" s="147">
        <v>85.88966666666667</v>
      </c>
      <c r="J21079" s="147">
        <v>91.901943333333335</v>
      </c>
      <c r="K21079" s="147">
        <v>97.915834999999987</v>
      </c>
    </row>
    <row r="21080" spans="2:11" x14ac:dyDescent="0.2">
      <c r="B21080" s="21" t="str">
        <f t="shared" si="329"/>
        <v>TimminsWind2050RCP4.5</v>
      </c>
      <c r="C21080" t="s">
        <v>460</v>
      </c>
      <c r="D21080" t="s">
        <v>1</v>
      </c>
      <c r="E21080" s="144" t="s">
        <v>193</v>
      </c>
      <c r="F21080" s="144">
        <v>2050</v>
      </c>
      <c r="G21080" s="147">
        <v>74.178407708631525</v>
      </c>
      <c r="H21080" s="147">
        <v>79.889510999999999</v>
      </c>
      <c r="I21080" s="147">
        <v>85.90100000000001</v>
      </c>
      <c r="J21080" s="147">
        <v>91.908613000000003</v>
      </c>
      <c r="K21080" s="147">
        <v>97.917449999999988</v>
      </c>
    </row>
    <row r="21081" spans="2:11" x14ac:dyDescent="0.2">
      <c r="B21081" s="21" t="str">
        <f t="shared" si="329"/>
        <v>TimminsWind2055RCP4.5</v>
      </c>
      <c r="C21081" t="s">
        <v>460</v>
      </c>
      <c r="D21081" t="s">
        <v>1</v>
      </c>
      <c r="E21081" s="144" t="s">
        <v>193</v>
      </c>
      <c r="F21081" s="144">
        <v>2055</v>
      </c>
      <c r="G21081" s="147">
        <v>74.19749067026477</v>
      </c>
      <c r="H21081" s="147">
        <v>79.914806999999996</v>
      </c>
      <c r="I21081" s="147">
        <v>85.935000000000002</v>
      </c>
      <c r="J21081" s="147">
        <v>91.948631000000006</v>
      </c>
      <c r="K21081" s="147">
        <v>97.965899999999991</v>
      </c>
    </row>
    <row r="21082" spans="2:11" x14ac:dyDescent="0.2">
      <c r="B21082" s="21" t="str">
        <f t="shared" si="329"/>
        <v>TimminsWind2060RCP4.5</v>
      </c>
      <c r="C21082" t="s">
        <v>460</v>
      </c>
      <c r="D21082" t="s">
        <v>1</v>
      </c>
      <c r="E21082" s="144" t="s">
        <v>193</v>
      </c>
      <c r="F21082" s="144">
        <v>2060</v>
      </c>
      <c r="G21082" s="147">
        <v>74.216573631898001</v>
      </c>
      <c r="H21082" s="147">
        <v>79.940103000000008</v>
      </c>
      <c r="I21082" s="147">
        <v>85.969000000000008</v>
      </c>
      <c r="J21082" s="147">
        <v>91.988648999999995</v>
      </c>
      <c r="K21082" s="147">
        <v>98.014349999999979</v>
      </c>
    </row>
    <row r="21083" spans="2:11" x14ac:dyDescent="0.2">
      <c r="B21083" s="21" t="str">
        <f t="shared" si="329"/>
        <v>TimminsWind2065RCP4.5</v>
      </c>
      <c r="C21083" t="s">
        <v>460</v>
      </c>
      <c r="D21083" t="s">
        <v>1</v>
      </c>
      <c r="E21083" s="144" t="s">
        <v>193</v>
      </c>
      <c r="F21083" s="144">
        <v>2065</v>
      </c>
      <c r="G21083" s="147">
        <v>74.235656593531246</v>
      </c>
      <c r="H21083" s="147">
        <v>79.965399000000005</v>
      </c>
      <c r="I21083" s="147">
        <v>86.003</v>
      </c>
      <c r="J21083" s="147">
        <v>92.028666999999999</v>
      </c>
      <c r="K21083" s="147">
        <v>98.062799999999982</v>
      </c>
    </row>
    <row r="21084" spans="2:11" x14ac:dyDescent="0.2">
      <c r="B21084" s="21" t="str">
        <f t="shared" si="329"/>
        <v>TimminsWind2070RCP4.5</v>
      </c>
      <c r="C21084" t="s">
        <v>460</v>
      </c>
      <c r="D21084" t="s">
        <v>1</v>
      </c>
      <c r="E21084" s="144" t="s">
        <v>193</v>
      </c>
      <c r="F21084" s="144">
        <v>2070</v>
      </c>
      <c r="G21084" s="147">
        <v>74.254739555164477</v>
      </c>
      <c r="H21084" s="147">
        <v>79.990695000000002</v>
      </c>
      <c r="I21084" s="147">
        <v>86.037000000000006</v>
      </c>
      <c r="J21084" s="147">
        <v>92.068685000000002</v>
      </c>
      <c r="K21084" s="147">
        <v>98.111249999999984</v>
      </c>
    </row>
    <row r="21085" spans="2:11" x14ac:dyDescent="0.2">
      <c r="B21085" s="21" t="str">
        <f t="shared" si="329"/>
        <v>TimminsWind2075RCP4.5</v>
      </c>
      <c r="C21085" t="s">
        <v>460</v>
      </c>
      <c r="D21085" t="s">
        <v>1</v>
      </c>
      <c r="E21085" s="144" t="s">
        <v>193</v>
      </c>
      <c r="F21085" s="144">
        <v>2075</v>
      </c>
      <c r="G21085" s="147">
        <v>74.302446959247561</v>
      </c>
      <c r="H21085" s="147">
        <v>80.03549000000001</v>
      </c>
      <c r="I21085" s="147">
        <v>86.076666666666668</v>
      </c>
      <c r="J21085" s="147">
        <v>92.105064999999996</v>
      </c>
      <c r="K21085" s="147">
        <v>98.143549999999991</v>
      </c>
    </row>
    <row r="21086" spans="2:11" x14ac:dyDescent="0.2">
      <c r="B21086" s="21" t="str">
        <f t="shared" si="329"/>
        <v>TimminsWind2080RCP4.5</v>
      </c>
      <c r="C21086" t="s">
        <v>460</v>
      </c>
      <c r="D21086" t="s">
        <v>1</v>
      </c>
      <c r="E21086" s="144" t="s">
        <v>193</v>
      </c>
      <c r="F21086" s="144">
        <v>2080</v>
      </c>
      <c r="G21086" s="147">
        <v>74.350154363330645</v>
      </c>
      <c r="H21086" s="147">
        <v>80.080285000000003</v>
      </c>
      <c r="I21086" s="147">
        <v>86.11633333333333</v>
      </c>
      <c r="J21086" s="147">
        <v>92.141445000000004</v>
      </c>
      <c r="K21086" s="147">
        <v>98.175849999999983</v>
      </c>
    </row>
    <row r="21087" spans="2:11" x14ac:dyDescent="0.2">
      <c r="B21087" s="21" t="str">
        <f t="shared" si="329"/>
        <v>TimminsWind2085RCP4.5</v>
      </c>
      <c r="C21087" t="s">
        <v>460</v>
      </c>
      <c r="D21087" t="s">
        <v>1</v>
      </c>
      <c r="E21087" s="144" t="s">
        <v>193</v>
      </c>
      <c r="F21087" s="144">
        <v>2085</v>
      </c>
      <c r="G21087" s="147">
        <v>74.39786176741373</v>
      </c>
      <c r="H21087" s="147">
        <v>80.125079999999997</v>
      </c>
      <c r="I21087" s="147">
        <v>86.156000000000006</v>
      </c>
      <c r="J21087" s="147">
        <v>92.177824999999999</v>
      </c>
      <c r="K21087" s="147">
        <v>98.208149999999989</v>
      </c>
    </row>
    <row r="21088" spans="2:11" x14ac:dyDescent="0.2">
      <c r="B21088" s="21" t="str">
        <f t="shared" si="329"/>
        <v>TimminsWind2090RCP4.5</v>
      </c>
      <c r="C21088" t="s">
        <v>460</v>
      </c>
      <c r="D21088" t="s">
        <v>1</v>
      </c>
      <c r="E21088" s="144" t="s">
        <v>193</v>
      </c>
      <c r="F21088" s="144">
        <v>2090</v>
      </c>
      <c r="G21088" s="147">
        <v>74.445569171496814</v>
      </c>
      <c r="H21088" s="147">
        <v>80.169875000000005</v>
      </c>
      <c r="I21088" s="147">
        <v>86.195666666666668</v>
      </c>
      <c r="J21088" s="147">
        <v>92.214204999999993</v>
      </c>
      <c r="K21088" s="147">
        <v>98.240449999999996</v>
      </c>
    </row>
    <row r="21089" spans="2:11" x14ac:dyDescent="0.2">
      <c r="B21089" s="21" t="str">
        <f t="shared" si="329"/>
        <v>TimminsWind2095RCP4.5</v>
      </c>
      <c r="C21089" t="s">
        <v>460</v>
      </c>
      <c r="D21089" t="s">
        <v>1</v>
      </c>
      <c r="E21089" s="144" t="s">
        <v>193</v>
      </c>
      <c r="F21089" s="144">
        <v>2095</v>
      </c>
      <c r="G21089" s="147">
        <v>74.493276575579898</v>
      </c>
      <c r="H21089" s="147">
        <v>80.214670000000012</v>
      </c>
      <c r="I21089" s="147">
        <v>86.23533333333333</v>
      </c>
      <c r="J21089" s="147">
        <v>92.250585000000001</v>
      </c>
      <c r="K21089" s="147">
        <v>98.272749999999988</v>
      </c>
    </row>
    <row r="21090" spans="2:11" x14ac:dyDescent="0.2">
      <c r="B21090" s="21" t="str">
        <f t="shared" si="329"/>
        <v>TimminsWind2100RCP4.5</v>
      </c>
      <c r="C21090" t="s">
        <v>460</v>
      </c>
      <c r="D21090" t="s">
        <v>1</v>
      </c>
      <c r="E21090" s="144" t="s">
        <v>193</v>
      </c>
      <c r="F21090" s="144">
        <v>2100</v>
      </c>
      <c r="G21090" s="147">
        <v>74.540983979662983</v>
      </c>
      <c r="H21090" s="147">
        <v>80.259465000000006</v>
      </c>
      <c r="I21090" s="147">
        <v>86.274999999999991</v>
      </c>
      <c r="J21090" s="147">
        <v>92.286964999999995</v>
      </c>
      <c r="K21090" s="147">
        <v>98.305049999999994</v>
      </c>
    </row>
    <row r="21091" spans="2:11" x14ac:dyDescent="0.2">
      <c r="B21091" s="21" t="str">
        <f t="shared" si="329"/>
        <v>TimminsWind2023RCP6.0</v>
      </c>
      <c r="C21091" t="s">
        <v>460</v>
      </c>
      <c r="D21091" t="s">
        <v>1</v>
      </c>
      <c r="E21091" s="144" t="s">
        <v>192</v>
      </c>
      <c r="F21091" s="144">
        <v>2023</v>
      </c>
      <c r="G21091" s="147">
        <v>74.144645545741966</v>
      </c>
      <c r="H21091" s="147">
        <v>79.919549999999987</v>
      </c>
      <c r="I21091" s="147">
        <v>86.003</v>
      </c>
      <c r="J21091" s="147">
        <v>92.068685000000002</v>
      </c>
      <c r="K21091" s="147">
        <v>98.15000999999998</v>
      </c>
    </row>
    <row r="21092" spans="2:11" x14ac:dyDescent="0.2">
      <c r="B21092" s="21" t="str">
        <f t="shared" si="329"/>
        <v>TimminsWind2025RCP6.0</v>
      </c>
      <c r="C21092" t="s">
        <v>460</v>
      </c>
      <c r="D21092" t="s">
        <v>1</v>
      </c>
      <c r="E21092" s="144" t="s">
        <v>192</v>
      </c>
      <c r="F21092" s="144">
        <v>2025</v>
      </c>
      <c r="G21092" s="147">
        <v>74.14709207928469</v>
      </c>
      <c r="H21092" s="147">
        <v>79.910327499999994</v>
      </c>
      <c r="I21092" s="147">
        <v>85.980333333333334</v>
      </c>
      <c r="J21092" s="147">
        <v>92.035336666666666</v>
      </c>
      <c r="K21092" s="147">
        <v>98.103174999999979</v>
      </c>
    </row>
    <row r="21093" spans="2:11" x14ac:dyDescent="0.2">
      <c r="B21093" s="21" t="str">
        <f t="shared" si="329"/>
        <v>TimminsWind2030RCP6.0</v>
      </c>
      <c r="C21093" t="s">
        <v>460</v>
      </c>
      <c r="D21093" t="s">
        <v>1</v>
      </c>
      <c r="E21093" s="144" t="s">
        <v>192</v>
      </c>
      <c r="F21093" s="144">
        <v>2030</v>
      </c>
      <c r="G21093" s="147">
        <v>74.149538612827413</v>
      </c>
      <c r="H21093" s="147">
        <v>79.901104999999987</v>
      </c>
      <c r="I21093" s="147">
        <v>85.957666666666668</v>
      </c>
      <c r="J21093" s="147">
        <v>92.00198833333333</v>
      </c>
      <c r="K21093" s="147">
        <v>98.056339999999977</v>
      </c>
    </row>
    <row r="21094" spans="2:11" x14ac:dyDescent="0.2">
      <c r="B21094" s="21" t="str">
        <f t="shared" si="329"/>
        <v>TimminsWind2035RCP6.0</v>
      </c>
      <c r="C21094" t="s">
        <v>460</v>
      </c>
      <c r="D21094" t="s">
        <v>1</v>
      </c>
      <c r="E21094" s="144" t="s">
        <v>192</v>
      </c>
      <c r="F21094" s="144">
        <v>2035</v>
      </c>
      <c r="G21094" s="147">
        <v>74.151985146370123</v>
      </c>
      <c r="H21094" s="147">
        <v>79.891882499999994</v>
      </c>
      <c r="I21094" s="147">
        <v>85.935000000000002</v>
      </c>
      <c r="J21094" s="147">
        <v>91.968639999999994</v>
      </c>
      <c r="K21094" s="147">
        <v>98.00950499999999</v>
      </c>
    </row>
    <row r="21095" spans="2:11" x14ac:dyDescent="0.2">
      <c r="B21095" s="21" t="str">
        <f t="shared" si="329"/>
        <v>TimminsWind2040RCP6.0</v>
      </c>
      <c r="C21095" t="s">
        <v>460</v>
      </c>
      <c r="D21095" t="s">
        <v>1</v>
      </c>
      <c r="E21095" s="144" t="s">
        <v>192</v>
      </c>
      <c r="F21095" s="144">
        <v>2040</v>
      </c>
      <c r="G21095" s="147">
        <v>74.154431679912847</v>
      </c>
      <c r="H21095" s="147">
        <v>79.882660000000001</v>
      </c>
      <c r="I21095" s="147">
        <v>85.912333333333336</v>
      </c>
      <c r="J21095" s="147">
        <v>91.935291666666672</v>
      </c>
      <c r="K21095" s="147">
        <v>97.962669999999989</v>
      </c>
    </row>
    <row r="21096" spans="2:11" x14ac:dyDescent="0.2">
      <c r="B21096" s="21" t="str">
        <f t="shared" si="329"/>
        <v>TimminsWind2045RCP6.0</v>
      </c>
      <c r="C21096" t="s">
        <v>460</v>
      </c>
      <c r="D21096" t="s">
        <v>1</v>
      </c>
      <c r="E21096" s="144" t="s">
        <v>192</v>
      </c>
      <c r="F21096" s="144">
        <v>2045</v>
      </c>
      <c r="G21096" s="147">
        <v>74.15687821345557</v>
      </c>
      <c r="H21096" s="147">
        <v>79.873437499999994</v>
      </c>
      <c r="I21096" s="147">
        <v>85.88966666666667</v>
      </c>
      <c r="J21096" s="147">
        <v>91.901943333333335</v>
      </c>
      <c r="K21096" s="147">
        <v>97.915834999999987</v>
      </c>
    </row>
    <row r="21097" spans="2:11" x14ac:dyDescent="0.2">
      <c r="B21097" s="21" t="str">
        <f t="shared" si="329"/>
        <v>TimminsWind2050RCP6.0</v>
      </c>
      <c r="C21097" t="s">
        <v>460</v>
      </c>
      <c r="D21097" t="s">
        <v>1</v>
      </c>
      <c r="E21097" s="144" t="s">
        <v>192</v>
      </c>
      <c r="F21097" s="144">
        <v>2050</v>
      </c>
      <c r="G21097" s="147">
        <v>74.178407708631525</v>
      </c>
      <c r="H21097" s="147">
        <v>79.889510999999999</v>
      </c>
      <c r="I21097" s="147">
        <v>85.90100000000001</v>
      </c>
      <c r="J21097" s="147">
        <v>91.908613000000003</v>
      </c>
      <c r="K21097" s="147">
        <v>97.917449999999988</v>
      </c>
    </row>
    <row r="21098" spans="2:11" x14ac:dyDescent="0.2">
      <c r="B21098" s="21" t="str">
        <f t="shared" si="329"/>
        <v>TimminsWind2055RCP6.0</v>
      </c>
      <c r="C21098" t="s">
        <v>460</v>
      </c>
      <c r="D21098" t="s">
        <v>1</v>
      </c>
      <c r="E21098" s="144" t="s">
        <v>192</v>
      </c>
      <c r="F21098" s="144">
        <v>2055</v>
      </c>
      <c r="G21098" s="147">
        <v>74.19749067026477</v>
      </c>
      <c r="H21098" s="147">
        <v>79.914806999999996</v>
      </c>
      <c r="I21098" s="147">
        <v>85.935000000000002</v>
      </c>
      <c r="J21098" s="147">
        <v>91.948631000000006</v>
      </c>
      <c r="K21098" s="147">
        <v>97.965899999999991</v>
      </c>
    </row>
    <row r="21099" spans="2:11" x14ac:dyDescent="0.2">
      <c r="B21099" s="21" t="str">
        <f t="shared" si="329"/>
        <v>TimminsWind2060RCP6.0</v>
      </c>
      <c r="C21099" t="s">
        <v>460</v>
      </c>
      <c r="D21099" t="s">
        <v>1</v>
      </c>
      <c r="E21099" s="144" t="s">
        <v>192</v>
      </c>
      <c r="F21099" s="144">
        <v>2060</v>
      </c>
      <c r="G21099" s="147">
        <v>74.216573631898001</v>
      </c>
      <c r="H21099" s="147">
        <v>79.940103000000008</v>
      </c>
      <c r="I21099" s="147">
        <v>85.969000000000008</v>
      </c>
      <c r="J21099" s="147">
        <v>91.988648999999995</v>
      </c>
      <c r="K21099" s="147">
        <v>98.014349999999979</v>
      </c>
    </row>
    <row r="21100" spans="2:11" x14ac:dyDescent="0.2">
      <c r="B21100" s="21" t="str">
        <f t="shared" si="329"/>
        <v>TimminsWind2065RCP6.0</v>
      </c>
      <c r="C21100" t="s">
        <v>460</v>
      </c>
      <c r="D21100" t="s">
        <v>1</v>
      </c>
      <c r="E21100" s="144" t="s">
        <v>192</v>
      </c>
      <c r="F21100" s="144">
        <v>2065</v>
      </c>
      <c r="G21100" s="147">
        <v>74.235656593531246</v>
      </c>
      <c r="H21100" s="147">
        <v>79.965399000000005</v>
      </c>
      <c r="I21100" s="147">
        <v>86.003</v>
      </c>
      <c r="J21100" s="147">
        <v>92.028666999999999</v>
      </c>
      <c r="K21100" s="147">
        <v>98.062799999999982</v>
      </c>
    </row>
    <row r="21101" spans="2:11" x14ac:dyDescent="0.2">
      <c r="B21101" s="21" t="str">
        <f t="shared" si="329"/>
        <v>TimminsWind2070RCP6.0</v>
      </c>
      <c r="C21101" t="s">
        <v>460</v>
      </c>
      <c r="D21101" t="s">
        <v>1</v>
      </c>
      <c r="E21101" s="144" t="s">
        <v>192</v>
      </c>
      <c r="F21101" s="144">
        <v>2070</v>
      </c>
      <c r="G21101" s="147">
        <v>74.254739555164477</v>
      </c>
      <c r="H21101" s="147">
        <v>79.990695000000002</v>
      </c>
      <c r="I21101" s="147">
        <v>86.037000000000006</v>
      </c>
      <c r="J21101" s="147">
        <v>92.068685000000002</v>
      </c>
      <c r="K21101" s="147">
        <v>98.111249999999984</v>
      </c>
    </row>
    <row r="21102" spans="2:11" x14ac:dyDescent="0.2">
      <c r="B21102" s="21" t="str">
        <f t="shared" si="329"/>
        <v>TimminsWind2075RCP6.0</v>
      </c>
      <c r="C21102" t="s">
        <v>460</v>
      </c>
      <c r="D21102" t="s">
        <v>1</v>
      </c>
      <c r="E21102" s="144" t="s">
        <v>192</v>
      </c>
      <c r="F21102" s="144">
        <v>2075</v>
      </c>
      <c r="G21102" s="147">
        <v>74.32630066128911</v>
      </c>
      <c r="H21102" s="147">
        <v>80.057887500000007</v>
      </c>
      <c r="I21102" s="147">
        <v>86.096500000000006</v>
      </c>
      <c r="J21102" s="147">
        <v>92.123255</v>
      </c>
      <c r="K21102" s="147">
        <v>98.159699999999987</v>
      </c>
    </row>
    <row r="21103" spans="2:11" x14ac:dyDescent="0.2">
      <c r="B21103" s="21" t="str">
        <f t="shared" si="329"/>
        <v>TimminsWind2080RCP6.0</v>
      </c>
      <c r="C21103" t="s">
        <v>460</v>
      </c>
      <c r="D21103" t="s">
        <v>1</v>
      </c>
      <c r="E21103" s="144" t="s">
        <v>192</v>
      </c>
      <c r="F21103" s="144">
        <v>2080</v>
      </c>
      <c r="G21103" s="147">
        <v>74.39786176741373</v>
      </c>
      <c r="H21103" s="147">
        <v>80.125079999999997</v>
      </c>
      <c r="I21103" s="147">
        <v>86.156000000000006</v>
      </c>
      <c r="J21103" s="147">
        <v>92.177824999999999</v>
      </c>
      <c r="K21103" s="147">
        <v>98.208149999999989</v>
      </c>
    </row>
    <row r="21104" spans="2:11" x14ac:dyDescent="0.2">
      <c r="B21104" s="21" t="str">
        <f t="shared" si="329"/>
        <v>TimminsWind2085RCP6.0</v>
      </c>
      <c r="C21104" t="s">
        <v>460</v>
      </c>
      <c r="D21104" t="s">
        <v>1</v>
      </c>
      <c r="E21104" s="144" t="s">
        <v>192</v>
      </c>
      <c r="F21104" s="144">
        <v>2085</v>
      </c>
      <c r="G21104" s="147">
        <v>74.469422873538349</v>
      </c>
      <c r="H21104" s="147">
        <v>80.192272500000001</v>
      </c>
      <c r="I21104" s="147">
        <v>86.215499999999992</v>
      </c>
      <c r="J21104" s="147">
        <v>92.232394999999997</v>
      </c>
      <c r="K21104" s="147">
        <v>98.256599999999992</v>
      </c>
    </row>
    <row r="21105" spans="2:11" x14ac:dyDescent="0.2">
      <c r="B21105" s="21" t="str">
        <f t="shared" si="329"/>
        <v>TimminsWind2090RCP6.0</v>
      </c>
      <c r="C21105" t="s">
        <v>460</v>
      </c>
      <c r="D21105" t="s">
        <v>1</v>
      </c>
      <c r="E21105" s="144" t="s">
        <v>192</v>
      </c>
      <c r="F21105" s="144">
        <v>2090</v>
      </c>
      <c r="G21105" s="147">
        <v>74.675543324512702</v>
      </c>
      <c r="H21105" s="147">
        <v>80.401754999999994</v>
      </c>
      <c r="I21105" s="147">
        <v>86.425166666666655</v>
      </c>
      <c r="J21105" s="147">
        <v>92.450675000000004</v>
      </c>
      <c r="K21105" s="147">
        <v>98.47623999999999</v>
      </c>
    </row>
    <row r="21106" spans="2:11" x14ac:dyDescent="0.2">
      <c r="B21106" s="21" t="str">
        <f t="shared" si="329"/>
        <v>TimminsWind2095RCP6.0</v>
      </c>
      <c r="C21106" t="s">
        <v>460</v>
      </c>
      <c r="D21106" t="s">
        <v>1</v>
      </c>
      <c r="E21106" s="144" t="s">
        <v>192</v>
      </c>
      <c r="F21106" s="144">
        <v>2095</v>
      </c>
      <c r="G21106" s="147">
        <v>74.810102669362436</v>
      </c>
      <c r="H21106" s="147">
        <v>80.544044999999997</v>
      </c>
      <c r="I21106" s="147">
        <v>86.575333333333333</v>
      </c>
      <c r="J21106" s="147">
        <v>92.614384999999999</v>
      </c>
      <c r="K21106" s="147">
        <v>98.64743</v>
      </c>
    </row>
    <row r="21107" spans="2:11" x14ac:dyDescent="0.2">
      <c r="B21107" s="21" t="str">
        <f t="shared" si="329"/>
        <v>TimminsWind2100RCP6.0</v>
      </c>
      <c r="C21107" t="s">
        <v>460</v>
      </c>
      <c r="D21107" t="s">
        <v>1</v>
      </c>
      <c r="E21107" s="144" t="s">
        <v>192</v>
      </c>
      <c r="F21107" s="144">
        <v>2100</v>
      </c>
      <c r="G21107" s="147">
        <v>74.944662014212156</v>
      </c>
      <c r="H21107" s="147">
        <v>80.686334999999985</v>
      </c>
      <c r="I21107" s="147">
        <v>86.725499999999997</v>
      </c>
      <c r="J21107" s="147">
        <v>92.778095000000008</v>
      </c>
      <c r="K21107" s="147">
        <v>98.818619999999996</v>
      </c>
    </row>
    <row r="21108" spans="2:11" x14ac:dyDescent="0.2">
      <c r="B21108" s="21" t="str">
        <f t="shared" si="329"/>
        <v>TimminsWind2023RCP8.5</v>
      </c>
      <c r="C21108" t="s">
        <v>460</v>
      </c>
      <c r="D21108" t="s">
        <v>1</v>
      </c>
      <c r="E21108" s="144" t="s">
        <v>191</v>
      </c>
      <c r="F21108" s="144">
        <v>2023</v>
      </c>
      <c r="G21108" s="147">
        <v>74.144645545741966</v>
      </c>
      <c r="H21108" s="147">
        <v>79.919549999999987</v>
      </c>
      <c r="I21108" s="147">
        <v>86.003</v>
      </c>
      <c r="J21108" s="147">
        <v>92.068685000000002</v>
      </c>
      <c r="K21108" s="147">
        <v>98.15000999999998</v>
      </c>
    </row>
    <row r="21109" spans="2:11" x14ac:dyDescent="0.2">
      <c r="B21109" s="21" t="str">
        <f t="shared" si="329"/>
        <v>TimminsWind2025RCP8.5</v>
      </c>
      <c r="C21109" t="s">
        <v>460</v>
      </c>
      <c r="D21109" t="s">
        <v>1</v>
      </c>
      <c r="E21109" s="144" t="s">
        <v>191</v>
      </c>
      <c r="F21109" s="144">
        <v>2025</v>
      </c>
      <c r="G21109" s="147">
        <v>74.149538612827413</v>
      </c>
      <c r="H21109" s="147">
        <v>79.901104999999987</v>
      </c>
      <c r="I21109" s="147">
        <v>85.957666666666668</v>
      </c>
      <c r="J21109" s="147">
        <v>92.00198833333333</v>
      </c>
      <c r="K21109" s="147">
        <v>98.056339999999977</v>
      </c>
    </row>
    <row r="21110" spans="2:11" x14ac:dyDescent="0.2">
      <c r="B21110" s="21" t="str">
        <f t="shared" si="329"/>
        <v>TimminsWind2030RCP8.5</v>
      </c>
      <c r="C21110" t="s">
        <v>460</v>
      </c>
      <c r="D21110" t="s">
        <v>1</v>
      </c>
      <c r="E21110" s="144" t="s">
        <v>191</v>
      </c>
      <c r="F21110" s="144">
        <v>2030</v>
      </c>
      <c r="G21110" s="147">
        <v>74.154431679912847</v>
      </c>
      <c r="H21110" s="147">
        <v>79.882660000000001</v>
      </c>
      <c r="I21110" s="147">
        <v>85.912333333333336</v>
      </c>
      <c r="J21110" s="147">
        <v>91.935291666666672</v>
      </c>
      <c r="K21110" s="147">
        <v>97.962669999999989</v>
      </c>
    </row>
    <row r="21111" spans="2:11" x14ac:dyDescent="0.2">
      <c r="B21111" s="21" t="str">
        <f t="shared" si="329"/>
        <v>TimminsWind2035RCP8.5</v>
      </c>
      <c r="C21111" t="s">
        <v>460</v>
      </c>
      <c r="D21111" t="s">
        <v>1</v>
      </c>
      <c r="E21111" s="144" t="s">
        <v>191</v>
      </c>
      <c r="F21111" s="144">
        <v>2035</v>
      </c>
      <c r="G21111" s="147">
        <v>74.159324746998294</v>
      </c>
      <c r="H21111" s="147">
        <v>79.864215000000002</v>
      </c>
      <c r="I21111" s="147">
        <v>85.867000000000004</v>
      </c>
      <c r="J21111" s="147">
        <v>91.868594999999999</v>
      </c>
      <c r="K21111" s="147">
        <v>97.868999999999986</v>
      </c>
    </row>
    <row r="21112" spans="2:11" x14ac:dyDescent="0.2">
      <c r="B21112" s="21" t="str">
        <f t="shared" si="329"/>
        <v>TimminsWind2040RCP8.5</v>
      </c>
      <c r="C21112" t="s">
        <v>460</v>
      </c>
      <c r="D21112" t="s">
        <v>1</v>
      </c>
      <c r="E21112" s="144" t="s">
        <v>191</v>
      </c>
      <c r="F21112" s="144">
        <v>2040</v>
      </c>
      <c r="G21112" s="147">
        <v>74.191129683053688</v>
      </c>
      <c r="H21112" s="147">
        <v>79.906374999999997</v>
      </c>
      <c r="I21112" s="147">
        <v>85.923666666666676</v>
      </c>
      <c r="J21112" s="147">
        <v>91.935291666666672</v>
      </c>
      <c r="K21112" s="147">
        <v>97.94974999999998</v>
      </c>
    </row>
    <row r="21113" spans="2:11" x14ac:dyDescent="0.2">
      <c r="B21113" s="21" t="str">
        <f t="shared" si="329"/>
        <v>TimminsWind2045RCP8.5</v>
      </c>
      <c r="C21113" t="s">
        <v>460</v>
      </c>
      <c r="D21113" t="s">
        <v>1</v>
      </c>
      <c r="E21113" s="144" t="s">
        <v>191</v>
      </c>
      <c r="F21113" s="144">
        <v>2045</v>
      </c>
      <c r="G21113" s="147">
        <v>74.222934619109083</v>
      </c>
      <c r="H21113" s="147">
        <v>79.948535000000007</v>
      </c>
      <c r="I21113" s="147">
        <v>85.980333333333334</v>
      </c>
      <c r="J21113" s="147">
        <v>92.00198833333333</v>
      </c>
      <c r="K21113" s="147">
        <v>98.030499999999989</v>
      </c>
    </row>
    <row r="21114" spans="2:11" x14ac:dyDescent="0.2">
      <c r="B21114" s="21" t="str">
        <f t="shared" si="329"/>
        <v>TimminsWind2050RCP8.5</v>
      </c>
      <c r="C21114" t="s">
        <v>460</v>
      </c>
      <c r="D21114" t="s">
        <v>1</v>
      </c>
      <c r="E21114" s="144" t="s">
        <v>191</v>
      </c>
      <c r="F21114" s="144">
        <v>2050</v>
      </c>
      <c r="G21114" s="147">
        <v>74.350154363330645</v>
      </c>
      <c r="H21114" s="147">
        <v>80.080285000000003</v>
      </c>
      <c r="I21114" s="147">
        <v>86.11633333333333</v>
      </c>
      <c r="J21114" s="147">
        <v>92.141445000000004</v>
      </c>
      <c r="K21114" s="147">
        <v>98.175849999999983</v>
      </c>
    </row>
    <row r="21115" spans="2:11" x14ac:dyDescent="0.2">
      <c r="B21115" s="21" t="str">
        <f t="shared" si="329"/>
        <v>TimminsWind2055RCP8.5</v>
      </c>
      <c r="C21115" t="s">
        <v>460</v>
      </c>
      <c r="D21115" t="s">
        <v>1</v>
      </c>
      <c r="E21115" s="144" t="s">
        <v>191</v>
      </c>
      <c r="F21115" s="144">
        <v>2055</v>
      </c>
      <c r="G21115" s="147">
        <v>74.445569171496814</v>
      </c>
      <c r="H21115" s="147">
        <v>80.169875000000005</v>
      </c>
      <c r="I21115" s="147">
        <v>86.195666666666668</v>
      </c>
      <c r="J21115" s="147">
        <v>92.214204999999993</v>
      </c>
      <c r="K21115" s="147">
        <v>98.240449999999996</v>
      </c>
    </row>
    <row r="21116" spans="2:11" x14ac:dyDescent="0.2">
      <c r="B21116" s="21" t="str">
        <f t="shared" si="329"/>
        <v>TimminsWind2060RCP8.5</v>
      </c>
      <c r="C21116" t="s">
        <v>460</v>
      </c>
      <c r="D21116" t="s">
        <v>1</v>
      </c>
      <c r="E21116" s="144" t="s">
        <v>191</v>
      </c>
      <c r="F21116" s="144">
        <v>2060</v>
      </c>
      <c r="G21116" s="147">
        <v>74.675543324512702</v>
      </c>
      <c r="H21116" s="147">
        <v>80.401754999999994</v>
      </c>
      <c r="I21116" s="147">
        <v>86.425166666666655</v>
      </c>
      <c r="J21116" s="147">
        <v>92.450675000000004</v>
      </c>
      <c r="K21116" s="147">
        <v>98.47623999999999</v>
      </c>
    </row>
    <row r="21117" spans="2:11" x14ac:dyDescent="0.2">
      <c r="B21117" s="21" t="str">
        <f t="shared" si="329"/>
        <v>TimminsWind2065RCP8.5</v>
      </c>
      <c r="C21117" t="s">
        <v>460</v>
      </c>
      <c r="D21117" t="s">
        <v>1</v>
      </c>
      <c r="E21117" s="144" t="s">
        <v>191</v>
      </c>
      <c r="F21117" s="144">
        <v>2065</v>
      </c>
      <c r="G21117" s="147">
        <v>74.810102669362436</v>
      </c>
      <c r="H21117" s="147">
        <v>80.544044999999997</v>
      </c>
      <c r="I21117" s="147">
        <v>86.575333333333333</v>
      </c>
      <c r="J21117" s="147">
        <v>92.614384999999999</v>
      </c>
      <c r="K21117" s="147">
        <v>98.64743</v>
      </c>
    </row>
    <row r="21118" spans="2:11" x14ac:dyDescent="0.2">
      <c r="B21118" s="21" t="str">
        <f t="shared" si="329"/>
        <v>TimminsWind2070RCP8.5</v>
      </c>
      <c r="C21118" t="s">
        <v>460</v>
      </c>
      <c r="D21118" t="s">
        <v>1</v>
      </c>
      <c r="E21118" s="144" t="s">
        <v>191</v>
      </c>
      <c r="F21118" s="144">
        <v>2070</v>
      </c>
      <c r="G21118" s="147">
        <v>75.128152029916322</v>
      </c>
      <c r="H21118" s="147">
        <v>80.883959999999988</v>
      </c>
      <c r="I21118" s="147">
        <v>86.938000000000002</v>
      </c>
      <c r="J21118" s="147">
        <v>93.002438333333345</v>
      </c>
      <c r="K21118" s="147">
        <v>99.057639999999992</v>
      </c>
    </row>
    <row r="21119" spans="2:11" x14ac:dyDescent="0.2">
      <c r="B21119" s="21" t="str">
        <f t="shared" si="329"/>
        <v>TimminsWind2075RCP8.5</v>
      </c>
      <c r="C21119" t="s">
        <v>460</v>
      </c>
      <c r="D21119" t="s">
        <v>1</v>
      </c>
      <c r="E21119" s="144" t="s">
        <v>191</v>
      </c>
      <c r="F21119" s="144">
        <v>2075</v>
      </c>
      <c r="G21119" s="147">
        <v>75.311642045620502</v>
      </c>
      <c r="H21119" s="147">
        <v>81.08158499999999</v>
      </c>
      <c r="I21119" s="147">
        <v>87.150499999999994</v>
      </c>
      <c r="J21119" s="147">
        <v>93.226781666666668</v>
      </c>
      <c r="K21119" s="147">
        <v>99.296660000000003</v>
      </c>
    </row>
    <row r="21120" spans="2:11" x14ac:dyDescent="0.2">
      <c r="B21120" s="21" t="str">
        <f t="shared" si="329"/>
        <v>TimminsWind2080RCP8.5</v>
      </c>
      <c r="C21120" t="s">
        <v>460</v>
      </c>
      <c r="D21120" t="s">
        <v>1</v>
      </c>
      <c r="E21120" s="144" t="s">
        <v>191</v>
      </c>
      <c r="F21120" s="144">
        <v>2080</v>
      </c>
      <c r="G21120" s="147">
        <v>75.495132061324668</v>
      </c>
      <c r="H21120" s="147">
        <v>81.279209999999992</v>
      </c>
      <c r="I21120" s="147">
        <v>87.363</v>
      </c>
      <c r="J21120" s="147">
        <v>93.451125000000005</v>
      </c>
      <c r="K21120" s="147">
        <v>99.535679999999999</v>
      </c>
    </row>
    <row r="21121" spans="2:11" x14ac:dyDescent="0.2">
      <c r="B21121" s="21" t="str">
        <f t="shared" si="329"/>
        <v>TimminsWind2085RCP8.5</v>
      </c>
      <c r="C21121" t="s">
        <v>460</v>
      </c>
      <c r="D21121" t="s">
        <v>1</v>
      </c>
      <c r="E21121" s="144" t="s">
        <v>191</v>
      </c>
      <c r="F21121" s="144">
        <v>2085</v>
      </c>
      <c r="G21121" s="147">
        <v>75.561188466978166</v>
      </c>
      <c r="H21121" s="147">
        <v>81.362212499999998</v>
      </c>
      <c r="I21121" s="147">
        <v>87.46074999999999</v>
      </c>
      <c r="J21121" s="147">
        <v>93.560265000000015</v>
      </c>
      <c r="K21121" s="147">
        <v>99.661649999999995</v>
      </c>
    </row>
    <row r="21122" spans="2:11" x14ac:dyDescent="0.2">
      <c r="B21122" s="21" t="str">
        <f t="shared" si="329"/>
        <v>TimminsWind2090RCP8.5</v>
      </c>
      <c r="C21122" t="s">
        <v>460</v>
      </c>
      <c r="D21122" t="s">
        <v>1</v>
      </c>
      <c r="E21122" s="144" t="s">
        <v>191</v>
      </c>
      <c r="F21122" s="144">
        <v>2090</v>
      </c>
      <c r="G21122" s="147">
        <v>75.627244872631678</v>
      </c>
      <c r="H21122" s="147">
        <v>81.44521499999999</v>
      </c>
      <c r="I21122" s="147">
        <v>87.558499999999995</v>
      </c>
      <c r="J21122" s="147">
        <v>93.669405000000012</v>
      </c>
      <c r="K21122" s="147">
        <v>99.78761999999999</v>
      </c>
    </row>
    <row r="21123" spans="2:11" x14ac:dyDescent="0.2">
      <c r="B21123" s="21" t="str">
        <f t="shared" si="329"/>
        <v>TimminsWind2095RCP8.5</v>
      </c>
      <c r="C21123" t="s">
        <v>460</v>
      </c>
      <c r="D21123" t="s">
        <v>1</v>
      </c>
      <c r="E21123" s="144" t="s">
        <v>191</v>
      </c>
      <c r="F21123" s="144">
        <v>2095</v>
      </c>
      <c r="G21123" s="147">
        <v>75.627244872631678</v>
      </c>
      <c r="H21123" s="147">
        <v>81.44521499999999</v>
      </c>
      <c r="I21123" s="147">
        <v>87.558499999999995</v>
      </c>
      <c r="J21123" s="147">
        <v>93.669405000000012</v>
      </c>
      <c r="K21123" s="147">
        <v>99.78761999999999</v>
      </c>
    </row>
    <row r="21124" spans="2:11" x14ac:dyDescent="0.2">
      <c r="B21124" s="21" t="str">
        <f t="shared" si="329"/>
        <v>TimminsWind2100RCP8.5</v>
      </c>
      <c r="C21124" t="s">
        <v>460</v>
      </c>
      <c r="D21124" t="s">
        <v>1</v>
      </c>
      <c r="E21124" s="144" t="s">
        <v>191</v>
      </c>
      <c r="F21124" s="144">
        <v>2100</v>
      </c>
      <c r="G21124" s="147">
        <v>75.627244872631678</v>
      </c>
      <c r="H21124" s="147">
        <v>81.44521499999999</v>
      </c>
      <c r="I21124" s="147">
        <v>87.558499999999995</v>
      </c>
      <c r="J21124" s="147">
        <v>93.669405000000012</v>
      </c>
      <c r="K21124" s="147">
        <v>99.78761999999999</v>
      </c>
    </row>
    <row r="21125" spans="2:11" x14ac:dyDescent="0.2">
      <c r="B21125" s="21" t="str">
        <f t="shared" si="329"/>
        <v>Timmins (Porcupine)Ice Accretion2023RCP4.5</v>
      </c>
      <c r="C21125" t="s">
        <v>461</v>
      </c>
      <c r="D21125" t="s">
        <v>486</v>
      </c>
      <c r="E21125" s="144" t="s">
        <v>193</v>
      </c>
      <c r="F21125" s="144">
        <v>2023</v>
      </c>
      <c r="G21125" s="147">
        <v>13.168191896653614</v>
      </c>
      <c r="H21125" s="147">
        <v>15.659609999999999</v>
      </c>
      <c r="I21125" s="147">
        <v>18.829000000000001</v>
      </c>
      <c r="J21125" s="147">
        <v>21.255299999999998</v>
      </c>
      <c r="K21125" s="147">
        <v>23.676660000000002</v>
      </c>
    </row>
    <row r="21126" spans="2:11" x14ac:dyDescent="0.2">
      <c r="B21126" s="21" t="str">
        <f t="shared" si="329"/>
        <v>Timmins (Porcupine)Ice Accretion2025RCP4.5</v>
      </c>
      <c r="C21126" t="s">
        <v>461</v>
      </c>
      <c r="D21126" t="s">
        <v>486</v>
      </c>
      <c r="E21126" s="144" t="s">
        <v>193</v>
      </c>
      <c r="F21126" s="144">
        <v>2025</v>
      </c>
      <c r="G21126" s="147">
        <v>13.218872688759209</v>
      </c>
      <c r="H21126" s="147">
        <v>15.722689999999998</v>
      </c>
      <c r="I21126" s="147">
        <v>18.908166666666666</v>
      </c>
      <c r="J21126" s="147">
        <v>21.344758333333331</v>
      </c>
      <c r="K21126" s="147">
        <v>23.776410000000002</v>
      </c>
    </row>
    <row r="21127" spans="2:11" x14ac:dyDescent="0.2">
      <c r="B21127" s="21" t="str">
        <f t="shared" si="329"/>
        <v>Timmins (Porcupine)Ice Accretion2030RCP4.5</v>
      </c>
      <c r="C21127" t="s">
        <v>461</v>
      </c>
      <c r="D21127" t="s">
        <v>486</v>
      </c>
      <c r="E21127" s="144" t="s">
        <v>193</v>
      </c>
      <c r="F21127" s="144">
        <v>2030</v>
      </c>
      <c r="G21127" s="147">
        <v>13.269553480864802</v>
      </c>
      <c r="H21127" s="147">
        <v>15.785769999999998</v>
      </c>
      <c r="I21127" s="147">
        <v>18.987333333333336</v>
      </c>
      <c r="J21127" s="147">
        <v>21.434216666666664</v>
      </c>
      <c r="K21127" s="147">
        <v>23.876160000000002</v>
      </c>
    </row>
    <row r="21128" spans="2:11" x14ac:dyDescent="0.2">
      <c r="B21128" s="21" t="str">
        <f t="shared" si="329"/>
        <v>Timmins (Porcupine)Ice Accretion2035RCP4.5</v>
      </c>
      <c r="C21128" t="s">
        <v>461</v>
      </c>
      <c r="D21128" t="s">
        <v>486</v>
      </c>
      <c r="E21128" s="144" t="s">
        <v>193</v>
      </c>
      <c r="F21128" s="144">
        <v>2035</v>
      </c>
      <c r="G21128" s="147">
        <v>13.320234272970396</v>
      </c>
      <c r="H21128" s="147">
        <v>15.848849999999999</v>
      </c>
      <c r="I21128" s="147">
        <v>19.066500000000001</v>
      </c>
      <c r="J21128" s="147">
        <v>21.523674999999997</v>
      </c>
      <c r="K21128" s="147">
        <v>23.975910000000002</v>
      </c>
    </row>
    <row r="21129" spans="2:11" x14ac:dyDescent="0.2">
      <c r="B21129" s="21" t="str">
        <f t="shared" si="329"/>
        <v>Timmins (Porcupine)Ice Accretion2040RCP4.5</v>
      </c>
      <c r="C21129" t="s">
        <v>461</v>
      </c>
      <c r="D21129" t="s">
        <v>486</v>
      </c>
      <c r="E21129" s="144" t="s">
        <v>193</v>
      </c>
      <c r="F21129" s="144">
        <v>2040</v>
      </c>
      <c r="G21129" s="147">
        <v>13.370915065075991</v>
      </c>
      <c r="H21129" s="147">
        <v>15.911929999999998</v>
      </c>
      <c r="I21129" s="147">
        <v>19.145666666666667</v>
      </c>
      <c r="J21129" s="147">
        <v>21.61313333333333</v>
      </c>
      <c r="K21129" s="147">
        <v>24.075660000000003</v>
      </c>
    </row>
    <row r="21130" spans="2:11" x14ac:dyDescent="0.2">
      <c r="B21130" s="21" t="str">
        <f t="shared" si="329"/>
        <v>Timmins (Porcupine)Ice Accretion2045RCP4.5</v>
      </c>
      <c r="C21130" t="s">
        <v>461</v>
      </c>
      <c r="D21130" t="s">
        <v>486</v>
      </c>
      <c r="E21130" s="144" t="s">
        <v>193</v>
      </c>
      <c r="F21130" s="144">
        <v>2045</v>
      </c>
      <c r="G21130" s="147">
        <v>13.421595857181586</v>
      </c>
      <c r="H21130" s="147">
        <v>15.975009999999997</v>
      </c>
      <c r="I21130" s="147">
        <v>19.224833333333336</v>
      </c>
      <c r="J21130" s="147">
        <v>21.702591666666663</v>
      </c>
      <c r="K21130" s="147">
        <v>24.175410000000003</v>
      </c>
    </row>
    <row r="21131" spans="2:11" x14ac:dyDescent="0.2">
      <c r="B21131" s="21" t="str">
        <f t="shared" si="329"/>
        <v>Timmins (Porcupine)Ice Accretion2050RCP4.5</v>
      </c>
      <c r="C21131" t="s">
        <v>461</v>
      </c>
      <c r="D21131" t="s">
        <v>486</v>
      </c>
      <c r="E21131" s="144" t="s">
        <v>193</v>
      </c>
      <c r="F21131" s="144">
        <v>2050</v>
      </c>
      <c r="G21131" s="147">
        <v>13.551603106495936</v>
      </c>
      <c r="H21131" s="147">
        <v>16.142171999999999</v>
      </c>
      <c r="I21131" s="147">
        <v>19.437000000000001</v>
      </c>
      <c r="J21131" s="147">
        <v>21.950927999999998</v>
      </c>
      <c r="K21131" s="147">
        <v>24.457104000000005</v>
      </c>
    </row>
    <row r="21132" spans="2:11" x14ac:dyDescent="0.2">
      <c r="B21132" s="21" t="str">
        <f t="shared" ref="B21132:B21195" si="330">C21132&amp;D21132&amp;F21132&amp;E21132</f>
        <v>Timmins (Porcupine)Ice Accretion2055RCP4.5</v>
      </c>
      <c r="C21132" t="s">
        <v>461</v>
      </c>
      <c r="D21132" t="s">
        <v>486</v>
      </c>
      <c r="E21132" s="144" t="s">
        <v>193</v>
      </c>
      <c r="F21132" s="144">
        <v>2055</v>
      </c>
      <c r="G21132" s="147">
        <v>13.630929563704694</v>
      </c>
      <c r="H21132" s="147">
        <v>16.246253999999997</v>
      </c>
      <c r="I21132" s="147">
        <v>19.57</v>
      </c>
      <c r="J21132" s="147">
        <v>22.109805999999999</v>
      </c>
      <c r="K21132" s="147">
        <v>24.639048000000003</v>
      </c>
    </row>
    <row r="21133" spans="2:11" x14ac:dyDescent="0.2">
      <c r="B21133" s="21" t="str">
        <f t="shared" si="330"/>
        <v>Timmins (Porcupine)Ice Accretion2060RCP4.5</v>
      </c>
      <c r="C21133" t="s">
        <v>461</v>
      </c>
      <c r="D21133" t="s">
        <v>486</v>
      </c>
      <c r="E21133" s="144" t="s">
        <v>193</v>
      </c>
      <c r="F21133" s="144">
        <v>2060</v>
      </c>
      <c r="G21133" s="147">
        <v>13.71025602091345</v>
      </c>
      <c r="H21133" s="147">
        <v>16.350335999999999</v>
      </c>
      <c r="I21133" s="147">
        <v>19.702999999999999</v>
      </c>
      <c r="J21133" s="147">
        <v>22.268683999999997</v>
      </c>
      <c r="K21133" s="147">
        <v>24.820992000000004</v>
      </c>
    </row>
    <row r="21134" spans="2:11" x14ac:dyDescent="0.2">
      <c r="B21134" s="21" t="str">
        <f t="shared" si="330"/>
        <v>Timmins (Porcupine)Ice Accretion2065RCP4.5</v>
      </c>
      <c r="C21134" t="s">
        <v>461</v>
      </c>
      <c r="D21134" t="s">
        <v>486</v>
      </c>
      <c r="E21134" s="144" t="s">
        <v>193</v>
      </c>
      <c r="F21134" s="144">
        <v>2065</v>
      </c>
      <c r="G21134" s="147">
        <v>13.789582478122208</v>
      </c>
      <c r="H21134" s="147">
        <v>16.454417999999997</v>
      </c>
      <c r="I21134" s="147">
        <v>19.835999999999999</v>
      </c>
      <c r="J21134" s="147">
        <v>22.427561999999998</v>
      </c>
      <c r="K21134" s="147">
        <v>25.002936000000002</v>
      </c>
    </row>
    <row r="21135" spans="2:11" x14ac:dyDescent="0.2">
      <c r="B21135" s="21" t="str">
        <f t="shared" si="330"/>
        <v>Timmins (Porcupine)Ice Accretion2070RCP4.5</v>
      </c>
      <c r="C21135" t="s">
        <v>461</v>
      </c>
      <c r="D21135" t="s">
        <v>486</v>
      </c>
      <c r="E21135" s="144" t="s">
        <v>193</v>
      </c>
      <c r="F21135" s="144">
        <v>2070</v>
      </c>
      <c r="G21135" s="147">
        <v>13.868908935330964</v>
      </c>
      <c r="H21135" s="147">
        <v>16.558499999999999</v>
      </c>
      <c r="I21135" s="147">
        <v>19.968999999999998</v>
      </c>
      <c r="J21135" s="147">
        <v>22.58644</v>
      </c>
      <c r="K21135" s="147">
        <v>25.184880000000003</v>
      </c>
    </row>
    <row r="21136" spans="2:11" x14ac:dyDescent="0.2">
      <c r="B21136" s="21" t="str">
        <f t="shared" si="330"/>
        <v>Timmins (Porcupine)Ice Accretion2075RCP4.5</v>
      </c>
      <c r="C21136" t="s">
        <v>461</v>
      </c>
      <c r="D21136" t="s">
        <v>486</v>
      </c>
      <c r="E21136" s="144" t="s">
        <v>193</v>
      </c>
      <c r="F21136" s="144">
        <v>2075</v>
      </c>
      <c r="G21136" s="147">
        <v>13.851280833729017</v>
      </c>
      <c r="H21136" s="147">
        <v>16.542729999999999</v>
      </c>
      <c r="I21136" s="147">
        <v>19.953166666666664</v>
      </c>
      <c r="J21136" s="147">
        <v>22.572126666666666</v>
      </c>
      <c r="K21136" s="147">
        <v>25.168920000000004</v>
      </c>
    </row>
    <row r="21137" spans="2:11" x14ac:dyDescent="0.2">
      <c r="B21137" s="21" t="str">
        <f t="shared" si="330"/>
        <v>Timmins (Porcupine)Ice Accretion2080RCP4.5</v>
      </c>
      <c r="C21137" t="s">
        <v>461</v>
      </c>
      <c r="D21137" t="s">
        <v>486</v>
      </c>
      <c r="E21137" s="144" t="s">
        <v>193</v>
      </c>
      <c r="F21137" s="144">
        <v>2080</v>
      </c>
      <c r="G21137" s="147">
        <v>13.833652732127073</v>
      </c>
      <c r="H21137" s="147">
        <v>16.526959999999999</v>
      </c>
      <c r="I21137" s="147">
        <v>19.937333333333331</v>
      </c>
      <c r="J21137" s="147">
        <v>22.557813333333332</v>
      </c>
      <c r="K21137" s="147">
        <v>25.152960000000004</v>
      </c>
    </row>
    <row r="21138" spans="2:11" x14ac:dyDescent="0.2">
      <c r="B21138" s="21" t="str">
        <f t="shared" si="330"/>
        <v>Timmins (Porcupine)Ice Accretion2085RCP4.5</v>
      </c>
      <c r="C21138" t="s">
        <v>461</v>
      </c>
      <c r="D21138" t="s">
        <v>486</v>
      </c>
      <c r="E21138" s="144" t="s">
        <v>193</v>
      </c>
      <c r="F21138" s="144">
        <v>2085</v>
      </c>
      <c r="G21138" s="147">
        <v>13.816024630525126</v>
      </c>
      <c r="H21138" s="147">
        <v>16.511189999999999</v>
      </c>
      <c r="I21138" s="147">
        <v>19.921500000000002</v>
      </c>
      <c r="J21138" s="147">
        <v>22.543500000000002</v>
      </c>
      <c r="K21138" s="147">
        <v>25.137</v>
      </c>
    </row>
    <row r="21139" spans="2:11" x14ac:dyDescent="0.2">
      <c r="B21139" s="21" t="str">
        <f t="shared" si="330"/>
        <v>Timmins (Porcupine)Ice Accretion2090RCP4.5</v>
      </c>
      <c r="C21139" t="s">
        <v>461</v>
      </c>
      <c r="D21139" t="s">
        <v>486</v>
      </c>
      <c r="E21139" s="144" t="s">
        <v>193</v>
      </c>
      <c r="F21139" s="144">
        <v>2090</v>
      </c>
      <c r="G21139" s="147">
        <v>13.798396528923179</v>
      </c>
      <c r="H21139" s="147">
        <v>16.495419999999999</v>
      </c>
      <c r="I21139" s="147">
        <v>19.905666666666669</v>
      </c>
      <c r="J21139" s="147">
        <v>22.529186666666668</v>
      </c>
      <c r="K21139" s="147">
        <v>25.121040000000001</v>
      </c>
    </row>
    <row r="21140" spans="2:11" x14ac:dyDescent="0.2">
      <c r="B21140" s="21" t="str">
        <f t="shared" si="330"/>
        <v>Timmins (Porcupine)Ice Accretion2095RCP4.5</v>
      </c>
      <c r="C21140" t="s">
        <v>461</v>
      </c>
      <c r="D21140" t="s">
        <v>486</v>
      </c>
      <c r="E21140" s="144" t="s">
        <v>193</v>
      </c>
      <c r="F21140" s="144">
        <v>2095</v>
      </c>
      <c r="G21140" s="147">
        <v>13.780768427321235</v>
      </c>
      <c r="H21140" s="147">
        <v>16.479649999999999</v>
      </c>
      <c r="I21140" s="147">
        <v>19.889833333333335</v>
      </c>
      <c r="J21140" s="147">
        <v>22.514873333333334</v>
      </c>
      <c r="K21140" s="147">
        <v>25.105080000000001</v>
      </c>
    </row>
    <row r="21141" spans="2:11" x14ac:dyDescent="0.2">
      <c r="B21141" s="21" t="str">
        <f t="shared" si="330"/>
        <v>Timmins (Porcupine)Ice Accretion2100RCP4.5</v>
      </c>
      <c r="C21141" t="s">
        <v>461</v>
      </c>
      <c r="D21141" t="s">
        <v>486</v>
      </c>
      <c r="E21141" s="144" t="s">
        <v>193</v>
      </c>
      <c r="F21141" s="144">
        <v>2100</v>
      </c>
      <c r="G21141" s="147">
        <v>13.763140325719288</v>
      </c>
      <c r="H21141" s="147">
        <v>16.46388</v>
      </c>
      <c r="I21141" s="147">
        <v>19.874000000000002</v>
      </c>
      <c r="J21141" s="147">
        <v>22.50056</v>
      </c>
      <c r="K21141" s="147">
        <v>25.089120000000001</v>
      </c>
    </row>
    <row r="21142" spans="2:11" x14ac:dyDescent="0.2">
      <c r="B21142" s="21" t="str">
        <f t="shared" si="330"/>
        <v>Timmins (Porcupine)Ice Accretion2023RCP6.0</v>
      </c>
      <c r="C21142" t="s">
        <v>461</v>
      </c>
      <c r="D21142" t="s">
        <v>486</v>
      </c>
      <c r="E21142" s="144" t="s">
        <v>192</v>
      </c>
      <c r="F21142" s="144">
        <v>2023</v>
      </c>
      <c r="G21142" s="147">
        <v>13.168191896653614</v>
      </c>
      <c r="H21142" s="147">
        <v>15.659609999999999</v>
      </c>
      <c r="I21142" s="147">
        <v>18.829000000000001</v>
      </c>
      <c r="J21142" s="147">
        <v>21.255299999999998</v>
      </c>
      <c r="K21142" s="147">
        <v>23.676660000000002</v>
      </c>
    </row>
    <row r="21143" spans="2:11" x14ac:dyDescent="0.2">
      <c r="B21143" s="21" t="str">
        <f t="shared" si="330"/>
        <v>Timmins (Porcupine)Ice Accretion2025RCP6.0</v>
      </c>
      <c r="C21143" t="s">
        <v>461</v>
      </c>
      <c r="D21143" t="s">
        <v>486</v>
      </c>
      <c r="E21143" s="144" t="s">
        <v>192</v>
      </c>
      <c r="F21143" s="144">
        <v>2025</v>
      </c>
      <c r="G21143" s="147">
        <v>13.218872688759209</v>
      </c>
      <c r="H21143" s="147">
        <v>15.722689999999998</v>
      </c>
      <c r="I21143" s="147">
        <v>18.908166666666666</v>
      </c>
      <c r="J21143" s="147">
        <v>21.344758333333331</v>
      </c>
      <c r="K21143" s="147">
        <v>23.776410000000002</v>
      </c>
    </row>
    <row r="21144" spans="2:11" x14ac:dyDescent="0.2">
      <c r="B21144" s="21" t="str">
        <f t="shared" si="330"/>
        <v>Timmins (Porcupine)Ice Accretion2030RCP6.0</v>
      </c>
      <c r="C21144" t="s">
        <v>461</v>
      </c>
      <c r="D21144" t="s">
        <v>486</v>
      </c>
      <c r="E21144" s="144" t="s">
        <v>192</v>
      </c>
      <c r="F21144" s="144">
        <v>2030</v>
      </c>
      <c r="G21144" s="147">
        <v>13.269553480864802</v>
      </c>
      <c r="H21144" s="147">
        <v>15.785769999999998</v>
      </c>
      <c r="I21144" s="147">
        <v>18.987333333333336</v>
      </c>
      <c r="J21144" s="147">
        <v>21.434216666666664</v>
      </c>
      <c r="K21144" s="147">
        <v>23.876160000000002</v>
      </c>
    </row>
    <row r="21145" spans="2:11" x14ac:dyDescent="0.2">
      <c r="B21145" s="21" t="str">
        <f t="shared" si="330"/>
        <v>Timmins (Porcupine)Ice Accretion2035RCP6.0</v>
      </c>
      <c r="C21145" t="s">
        <v>461</v>
      </c>
      <c r="D21145" t="s">
        <v>486</v>
      </c>
      <c r="E21145" s="144" t="s">
        <v>192</v>
      </c>
      <c r="F21145" s="144">
        <v>2035</v>
      </c>
      <c r="G21145" s="147">
        <v>13.320234272970396</v>
      </c>
      <c r="H21145" s="147">
        <v>15.848849999999999</v>
      </c>
      <c r="I21145" s="147">
        <v>19.066500000000001</v>
      </c>
      <c r="J21145" s="147">
        <v>21.523674999999997</v>
      </c>
      <c r="K21145" s="147">
        <v>23.975910000000002</v>
      </c>
    </row>
    <row r="21146" spans="2:11" x14ac:dyDescent="0.2">
      <c r="B21146" s="21" t="str">
        <f t="shared" si="330"/>
        <v>Timmins (Porcupine)Ice Accretion2040RCP6.0</v>
      </c>
      <c r="C21146" t="s">
        <v>461</v>
      </c>
      <c r="D21146" t="s">
        <v>486</v>
      </c>
      <c r="E21146" s="144" t="s">
        <v>192</v>
      </c>
      <c r="F21146" s="144">
        <v>2040</v>
      </c>
      <c r="G21146" s="147">
        <v>13.370915065075991</v>
      </c>
      <c r="H21146" s="147">
        <v>15.911929999999998</v>
      </c>
      <c r="I21146" s="147">
        <v>19.145666666666667</v>
      </c>
      <c r="J21146" s="147">
        <v>21.61313333333333</v>
      </c>
      <c r="K21146" s="147">
        <v>24.075660000000003</v>
      </c>
    </row>
    <row r="21147" spans="2:11" x14ac:dyDescent="0.2">
      <c r="B21147" s="21" t="str">
        <f t="shared" si="330"/>
        <v>Timmins (Porcupine)Ice Accretion2045RCP6.0</v>
      </c>
      <c r="C21147" t="s">
        <v>461</v>
      </c>
      <c r="D21147" t="s">
        <v>486</v>
      </c>
      <c r="E21147" s="144" t="s">
        <v>192</v>
      </c>
      <c r="F21147" s="144">
        <v>2045</v>
      </c>
      <c r="G21147" s="147">
        <v>13.421595857181586</v>
      </c>
      <c r="H21147" s="147">
        <v>15.975009999999997</v>
      </c>
      <c r="I21147" s="147">
        <v>19.224833333333336</v>
      </c>
      <c r="J21147" s="147">
        <v>21.702591666666663</v>
      </c>
      <c r="K21147" s="147">
        <v>24.175410000000003</v>
      </c>
    </row>
    <row r="21148" spans="2:11" x14ac:dyDescent="0.2">
      <c r="B21148" s="21" t="str">
        <f t="shared" si="330"/>
        <v>Timmins (Porcupine)Ice Accretion2050RCP6.0</v>
      </c>
      <c r="C21148" t="s">
        <v>461</v>
      </c>
      <c r="D21148" t="s">
        <v>486</v>
      </c>
      <c r="E21148" s="144" t="s">
        <v>192</v>
      </c>
      <c r="F21148" s="144">
        <v>2050</v>
      </c>
      <c r="G21148" s="147">
        <v>13.551603106495936</v>
      </c>
      <c r="H21148" s="147">
        <v>16.142171999999999</v>
      </c>
      <c r="I21148" s="147">
        <v>19.437000000000001</v>
      </c>
      <c r="J21148" s="147">
        <v>21.950927999999998</v>
      </c>
      <c r="K21148" s="147">
        <v>24.457104000000005</v>
      </c>
    </row>
    <row r="21149" spans="2:11" x14ac:dyDescent="0.2">
      <c r="B21149" s="21" t="str">
        <f t="shared" si="330"/>
        <v>Timmins (Porcupine)Ice Accretion2055RCP6.0</v>
      </c>
      <c r="C21149" t="s">
        <v>461</v>
      </c>
      <c r="D21149" t="s">
        <v>486</v>
      </c>
      <c r="E21149" s="144" t="s">
        <v>192</v>
      </c>
      <c r="F21149" s="144">
        <v>2055</v>
      </c>
      <c r="G21149" s="147">
        <v>13.630929563704694</v>
      </c>
      <c r="H21149" s="147">
        <v>16.246253999999997</v>
      </c>
      <c r="I21149" s="147">
        <v>19.57</v>
      </c>
      <c r="J21149" s="147">
        <v>22.109805999999999</v>
      </c>
      <c r="K21149" s="147">
        <v>24.639048000000003</v>
      </c>
    </row>
    <row r="21150" spans="2:11" x14ac:dyDescent="0.2">
      <c r="B21150" s="21" t="str">
        <f t="shared" si="330"/>
        <v>Timmins (Porcupine)Ice Accretion2060RCP6.0</v>
      </c>
      <c r="C21150" t="s">
        <v>461</v>
      </c>
      <c r="D21150" t="s">
        <v>486</v>
      </c>
      <c r="E21150" s="144" t="s">
        <v>192</v>
      </c>
      <c r="F21150" s="144">
        <v>2060</v>
      </c>
      <c r="G21150" s="147">
        <v>13.71025602091345</v>
      </c>
      <c r="H21150" s="147">
        <v>16.350335999999999</v>
      </c>
      <c r="I21150" s="147">
        <v>19.702999999999999</v>
      </c>
      <c r="J21150" s="147">
        <v>22.268683999999997</v>
      </c>
      <c r="K21150" s="147">
        <v>24.820992000000004</v>
      </c>
    </row>
    <row r="21151" spans="2:11" x14ac:dyDescent="0.2">
      <c r="B21151" s="21" t="str">
        <f t="shared" si="330"/>
        <v>Timmins (Porcupine)Ice Accretion2065RCP6.0</v>
      </c>
      <c r="C21151" t="s">
        <v>461</v>
      </c>
      <c r="D21151" t="s">
        <v>486</v>
      </c>
      <c r="E21151" s="144" t="s">
        <v>192</v>
      </c>
      <c r="F21151" s="144">
        <v>2065</v>
      </c>
      <c r="G21151" s="147">
        <v>13.789582478122208</v>
      </c>
      <c r="H21151" s="147">
        <v>16.454417999999997</v>
      </c>
      <c r="I21151" s="147">
        <v>19.835999999999999</v>
      </c>
      <c r="J21151" s="147">
        <v>22.427561999999998</v>
      </c>
      <c r="K21151" s="147">
        <v>25.002936000000002</v>
      </c>
    </row>
    <row r="21152" spans="2:11" x14ac:dyDescent="0.2">
      <c r="B21152" s="21" t="str">
        <f t="shared" si="330"/>
        <v>Timmins (Porcupine)Ice Accretion2070RCP6.0</v>
      </c>
      <c r="C21152" t="s">
        <v>461</v>
      </c>
      <c r="D21152" t="s">
        <v>486</v>
      </c>
      <c r="E21152" s="144" t="s">
        <v>192</v>
      </c>
      <c r="F21152" s="144">
        <v>2070</v>
      </c>
      <c r="G21152" s="147">
        <v>13.868908935330964</v>
      </c>
      <c r="H21152" s="147">
        <v>16.558499999999999</v>
      </c>
      <c r="I21152" s="147">
        <v>19.968999999999998</v>
      </c>
      <c r="J21152" s="147">
        <v>22.58644</v>
      </c>
      <c r="K21152" s="147">
        <v>25.184880000000003</v>
      </c>
    </row>
    <row r="21153" spans="2:11" x14ac:dyDescent="0.2">
      <c r="B21153" s="21" t="str">
        <f t="shared" si="330"/>
        <v>Timmins (Porcupine)Ice Accretion2075RCP6.0</v>
      </c>
      <c r="C21153" t="s">
        <v>461</v>
      </c>
      <c r="D21153" t="s">
        <v>486</v>
      </c>
      <c r="E21153" s="144" t="s">
        <v>192</v>
      </c>
      <c r="F21153" s="144">
        <v>2075</v>
      </c>
      <c r="G21153" s="147">
        <v>13.842466782928046</v>
      </c>
      <c r="H21153" s="147">
        <v>16.534844999999997</v>
      </c>
      <c r="I21153" s="147">
        <v>19.945249999999998</v>
      </c>
      <c r="J21153" s="147">
        <v>22.564969999999999</v>
      </c>
      <c r="K21153" s="147">
        <v>25.160940000000004</v>
      </c>
    </row>
    <row r="21154" spans="2:11" x14ac:dyDescent="0.2">
      <c r="B21154" s="21" t="str">
        <f t="shared" si="330"/>
        <v>Timmins (Porcupine)Ice Accretion2080RCP6.0</v>
      </c>
      <c r="C21154" t="s">
        <v>461</v>
      </c>
      <c r="D21154" t="s">
        <v>486</v>
      </c>
      <c r="E21154" s="144" t="s">
        <v>192</v>
      </c>
      <c r="F21154" s="144">
        <v>2080</v>
      </c>
      <c r="G21154" s="147">
        <v>13.816024630525126</v>
      </c>
      <c r="H21154" s="147">
        <v>16.511189999999999</v>
      </c>
      <c r="I21154" s="147">
        <v>19.921500000000002</v>
      </c>
      <c r="J21154" s="147">
        <v>22.543500000000002</v>
      </c>
      <c r="K21154" s="147">
        <v>25.137</v>
      </c>
    </row>
    <row r="21155" spans="2:11" x14ac:dyDescent="0.2">
      <c r="B21155" s="21" t="str">
        <f t="shared" si="330"/>
        <v>Timmins (Porcupine)Ice Accretion2085RCP6.0</v>
      </c>
      <c r="C21155" t="s">
        <v>461</v>
      </c>
      <c r="D21155" t="s">
        <v>486</v>
      </c>
      <c r="E21155" s="144" t="s">
        <v>192</v>
      </c>
      <c r="F21155" s="144">
        <v>2085</v>
      </c>
      <c r="G21155" s="147">
        <v>13.789582478122206</v>
      </c>
      <c r="H21155" s="147">
        <v>16.487535000000001</v>
      </c>
      <c r="I21155" s="147">
        <v>19.897750000000002</v>
      </c>
      <c r="J21155" s="147">
        <v>22.522030000000001</v>
      </c>
      <c r="K21155" s="147">
        <v>25.113060000000001</v>
      </c>
    </row>
    <row r="21156" spans="2:11" x14ac:dyDescent="0.2">
      <c r="B21156" s="21" t="str">
        <f t="shared" si="330"/>
        <v>Timmins (Porcupine)Ice Accretion2090RCP6.0</v>
      </c>
      <c r="C21156" t="s">
        <v>461</v>
      </c>
      <c r="D21156" t="s">
        <v>486</v>
      </c>
      <c r="E21156" s="144" t="s">
        <v>192</v>
      </c>
      <c r="F21156" s="144">
        <v>2090</v>
      </c>
      <c r="G21156" s="147">
        <v>13.644150639906153</v>
      </c>
      <c r="H21156" s="147">
        <v>16.332463333333333</v>
      </c>
      <c r="I21156" s="147">
        <v>19.734666666666669</v>
      </c>
      <c r="J21156" s="147">
        <v>22.343113333333335</v>
      </c>
      <c r="K21156" s="147">
        <v>24.92952</v>
      </c>
    </row>
    <row r="21157" spans="2:11" x14ac:dyDescent="0.2">
      <c r="B21157" s="21" t="str">
        <f t="shared" si="330"/>
        <v>Timmins (Porcupine)Ice Accretion2095RCP6.0</v>
      </c>
      <c r="C21157" t="s">
        <v>461</v>
      </c>
      <c r="D21157" t="s">
        <v>486</v>
      </c>
      <c r="E21157" s="144" t="s">
        <v>192</v>
      </c>
      <c r="F21157" s="144">
        <v>2095</v>
      </c>
      <c r="G21157" s="147">
        <v>13.525160954093019</v>
      </c>
      <c r="H21157" s="147">
        <v>16.201046666666663</v>
      </c>
      <c r="I21157" s="147">
        <v>19.595333333333333</v>
      </c>
      <c r="J21157" s="147">
        <v>22.185666666666666</v>
      </c>
      <c r="K21157" s="147">
        <v>24.769920000000003</v>
      </c>
    </row>
    <row r="21158" spans="2:11" x14ac:dyDescent="0.2">
      <c r="B21158" s="21" t="str">
        <f t="shared" si="330"/>
        <v>Timmins (Porcupine)Ice Accretion2100RCP6.0</v>
      </c>
      <c r="C21158" t="s">
        <v>461</v>
      </c>
      <c r="D21158" t="s">
        <v>486</v>
      </c>
      <c r="E21158" s="144" t="s">
        <v>192</v>
      </c>
      <c r="F21158" s="144">
        <v>2100</v>
      </c>
      <c r="G21158" s="147">
        <v>13.406171268279884</v>
      </c>
      <c r="H21158" s="147">
        <v>16.069629999999997</v>
      </c>
      <c r="I21158" s="147">
        <v>19.456</v>
      </c>
      <c r="J21158" s="147">
        <v>22.028220000000001</v>
      </c>
      <c r="K21158" s="147">
        <v>24.610320000000002</v>
      </c>
    </row>
    <row r="21159" spans="2:11" x14ac:dyDescent="0.2">
      <c r="B21159" s="21" t="str">
        <f t="shared" si="330"/>
        <v>Timmins (Porcupine)Ice Accretion2023RCP8.5</v>
      </c>
      <c r="C21159" t="s">
        <v>461</v>
      </c>
      <c r="D21159" t="s">
        <v>486</v>
      </c>
      <c r="E21159" s="144" t="s">
        <v>191</v>
      </c>
      <c r="F21159" s="144">
        <v>2023</v>
      </c>
      <c r="G21159" s="147">
        <v>13.168191896653614</v>
      </c>
      <c r="H21159" s="147">
        <v>15.659609999999999</v>
      </c>
      <c r="I21159" s="147">
        <v>18.829000000000001</v>
      </c>
      <c r="J21159" s="147">
        <v>21.255299999999998</v>
      </c>
      <c r="K21159" s="147">
        <v>23.676660000000002</v>
      </c>
    </row>
    <row r="21160" spans="2:11" x14ac:dyDescent="0.2">
      <c r="B21160" s="21" t="str">
        <f t="shared" si="330"/>
        <v>Timmins (Porcupine)Ice Accretion2025RCP8.5</v>
      </c>
      <c r="C21160" t="s">
        <v>461</v>
      </c>
      <c r="D21160" t="s">
        <v>486</v>
      </c>
      <c r="E21160" s="144" t="s">
        <v>191</v>
      </c>
      <c r="F21160" s="144">
        <v>2025</v>
      </c>
      <c r="G21160" s="147">
        <v>13.269553480864802</v>
      </c>
      <c r="H21160" s="147">
        <v>15.785769999999998</v>
      </c>
      <c r="I21160" s="147">
        <v>18.987333333333336</v>
      </c>
      <c r="J21160" s="147">
        <v>21.434216666666664</v>
      </c>
      <c r="K21160" s="147">
        <v>23.876160000000002</v>
      </c>
    </row>
    <row r="21161" spans="2:11" x14ac:dyDescent="0.2">
      <c r="B21161" s="21" t="str">
        <f t="shared" si="330"/>
        <v>Timmins (Porcupine)Ice Accretion2030RCP8.5</v>
      </c>
      <c r="C21161" t="s">
        <v>461</v>
      </c>
      <c r="D21161" t="s">
        <v>486</v>
      </c>
      <c r="E21161" s="144" t="s">
        <v>191</v>
      </c>
      <c r="F21161" s="144">
        <v>2030</v>
      </c>
      <c r="G21161" s="147">
        <v>13.370915065075991</v>
      </c>
      <c r="H21161" s="147">
        <v>15.911929999999998</v>
      </c>
      <c r="I21161" s="147">
        <v>19.145666666666667</v>
      </c>
      <c r="J21161" s="147">
        <v>21.61313333333333</v>
      </c>
      <c r="K21161" s="147">
        <v>24.075660000000003</v>
      </c>
    </row>
    <row r="21162" spans="2:11" x14ac:dyDescent="0.2">
      <c r="B21162" s="21" t="str">
        <f t="shared" si="330"/>
        <v>Timmins (Porcupine)Ice Accretion2035RCP8.5</v>
      </c>
      <c r="C21162" t="s">
        <v>461</v>
      </c>
      <c r="D21162" t="s">
        <v>486</v>
      </c>
      <c r="E21162" s="144" t="s">
        <v>191</v>
      </c>
      <c r="F21162" s="144">
        <v>2035</v>
      </c>
      <c r="G21162" s="147">
        <v>13.472276649287179</v>
      </c>
      <c r="H21162" s="147">
        <v>16.038089999999997</v>
      </c>
      <c r="I21162" s="147">
        <v>19.304000000000002</v>
      </c>
      <c r="J21162" s="147">
        <v>21.792049999999996</v>
      </c>
      <c r="K21162" s="147">
        <v>24.275160000000003</v>
      </c>
    </row>
    <row r="21163" spans="2:11" x14ac:dyDescent="0.2">
      <c r="B21163" s="21" t="str">
        <f t="shared" si="330"/>
        <v>Timmins (Porcupine)Ice Accretion2040RCP8.5</v>
      </c>
      <c r="C21163" t="s">
        <v>461</v>
      </c>
      <c r="D21163" t="s">
        <v>486</v>
      </c>
      <c r="E21163" s="144" t="s">
        <v>191</v>
      </c>
      <c r="F21163" s="144">
        <v>2040</v>
      </c>
      <c r="G21163" s="147">
        <v>13.604487411301774</v>
      </c>
      <c r="H21163" s="147">
        <v>16.211559999999999</v>
      </c>
      <c r="I21163" s="147">
        <v>19.525666666666666</v>
      </c>
      <c r="J21163" s="147">
        <v>22.056846666666665</v>
      </c>
      <c r="K21163" s="147">
        <v>24.578400000000002</v>
      </c>
    </row>
    <row r="21164" spans="2:11" x14ac:dyDescent="0.2">
      <c r="B21164" s="21" t="str">
        <f t="shared" si="330"/>
        <v>Timmins (Porcupine)Ice Accretion2045RCP8.5</v>
      </c>
      <c r="C21164" t="s">
        <v>461</v>
      </c>
      <c r="D21164" t="s">
        <v>486</v>
      </c>
      <c r="E21164" s="144" t="s">
        <v>191</v>
      </c>
      <c r="F21164" s="144">
        <v>2045</v>
      </c>
      <c r="G21164" s="147">
        <v>13.73669817331637</v>
      </c>
      <c r="H21164" s="147">
        <v>16.385029999999997</v>
      </c>
      <c r="I21164" s="147">
        <v>19.747333333333334</v>
      </c>
      <c r="J21164" s="147">
        <v>22.321643333333331</v>
      </c>
      <c r="K21164" s="147">
        <v>24.881640000000004</v>
      </c>
    </row>
    <row r="21165" spans="2:11" x14ac:dyDescent="0.2">
      <c r="B21165" s="21" t="str">
        <f t="shared" si="330"/>
        <v>Timmins (Porcupine)Ice Accretion2050RCP8.5</v>
      </c>
      <c r="C21165" t="s">
        <v>461</v>
      </c>
      <c r="D21165" t="s">
        <v>486</v>
      </c>
      <c r="E21165" s="144" t="s">
        <v>191</v>
      </c>
      <c r="F21165" s="144">
        <v>2050</v>
      </c>
      <c r="G21165" s="147">
        <v>13.833652732127073</v>
      </c>
      <c r="H21165" s="147">
        <v>16.526959999999999</v>
      </c>
      <c r="I21165" s="147">
        <v>19.937333333333331</v>
      </c>
      <c r="J21165" s="147">
        <v>22.557813333333332</v>
      </c>
      <c r="K21165" s="147">
        <v>25.152960000000004</v>
      </c>
    </row>
    <row r="21166" spans="2:11" x14ac:dyDescent="0.2">
      <c r="B21166" s="21" t="str">
        <f t="shared" si="330"/>
        <v>Timmins (Porcupine)Ice Accretion2055RCP8.5</v>
      </c>
      <c r="C21166" t="s">
        <v>461</v>
      </c>
      <c r="D21166" t="s">
        <v>486</v>
      </c>
      <c r="E21166" s="144" t="s">
        <v>191</v>
      </c>
      <c r="F21166" s="144">
        <v>2055</v>
      </c>
      <c r="G21166" s="147">
        <v>13.798396528923179</v>
      </c>
      <c r="H21166" s="147">
        <v>16.495419999999999</v>
      </c>
      <c r="I21166" s="147">
        <v>19.905666666666669</v>
      </c>
      <c r="J21166" s="147">
        <v>22.529186666666668</v>
      </c>
      <c r="K21166" s="147">
        <v>25.121040000000001</v>
      </c>
    </row>
    <row r="21167" spans="2:11" x14ac:dyDescent="0.2">
      <c r="B21167" s="21" t="str">
        <f t="shared" si="330"/>
        <v>Timmins (Porcupine)Ice Accretion2060RCP8.5</v>
      </c>
      <c r="C21167" t="s">
        <v>461</v>
      </c>
      <c r="D21167" t="s">
        <v>486</v>
      </c>
      <c r="E21167" s="144" t="s">
        <v>191</v>
      </c>
      <c r="F21167" s="144">
        <v>2060</v>
      </c>
      <c r="G21167" s="147">
        <v>13.644150639906153</v>
      </c>
      <c r="H21167" s="147">
        <v>16.332463333333333</v>
      </c>
      <c r="I21167" s="147">
        <v>19.734666666666669</v>
      </c>
      <c r="J21167" s="147">
        <v>22.343113333333335</v>
      </c>
      <c r="K21167" s="147">
        <v>24.92952</v>
      </c>
    </row>
    <row r="21168" spans="2:11" x14ac:dyDescent="0.2">
      <c r="B21168" s="21" t="str">
        <f t="shared" si="330"/>
        <v>Timmins (Porcupine)Ice Accretion2065RCP8.5</v>
      </c>
      <c r="C21168" t="s">
        <v>461</v>
      </c>
      <c r="D21168" t="s">
        <v>486</v>
      </c>
      <c r="E21168" s="144" t="s">
        <v>191</v>
      </c>
      <c r="F21168" s="144">
        <v>2065</v>
      </c>
      <c r="G21168" s="147">
        <v>13.525160954093019</v>
      </c>
      <c r="H21168" s="147">
        <v>16.201046666666663</v>
      </c>
      <c r="I21168" s="147">
        <v>19.595333333333333</v>
      </c>
      <c r="J21168" s="147">
        <v>22.185666666666666</v>
      </c>
      <c r="K21168" s="147">
        <v>24.769920000000003</v>
      </c>
    </row>
    <row r="21169" spans="2:11" x14ac:dyDescent="0.2">
      <c r="B21169" s="21" t="str">
        <f t="shared" si="330"/>
        <v>Timmins (Porcupine)Ice Accretion2070RCP8.5</v>
      </c>
      <c r="C21169" t="s">
        <v>461</v>
      </c>
      <c r="D21169" t="s">
        <v>486</v>
      </c>
      <c r="E21169" s="144" t="s">
        <v>191</v>
      </c>
      <c r="F21169" s="144">
        <v>2070</v>
      </c>
      <c r="G21169" s="147">
        <v>13.326844811071128</v>
      </c>
      <c r="H21169" s="147">
        <v>15.990779999999997</v>
      </c>
      <c r="I21169" s="147">
        <v>19.373666666666665</v>
      </c>
      <c r="J21169" s="147">
        <v>21.949496666666665</v>
      </c>
      <c r="K21169" s="147">
        <v>24.522539999999999</v>
      </c>
    </row>
    <row r="21170" spans="2:11" x14ac:dyDescent="0.2">
      <c r="B21170" s="21" t="str">
        <f t="shared" si="330"/>
        <v>Timmins (Porcupine)Ice Accretion2075RCP8.5</v>
      </c>
      <c r="C21170" t="s">
        <v>461</v>
      </c>
      <c r="D21170" t="s">
        <v>486</v>
      </c>
      <c r="E21170" s="144" t="s">
        <v>191</v>
      </c>
      <c r="F21170" s="144">
        <v>2075</v>
      </c>
      <c r="G21170" s="147">
        <v>13.24751835386237</v>
      </c>
      <c r="H21170" s="147">
        <v>15.911929999999998</v>
      </c>
      <c r="I21170" s="147">
        <v>19.291333333333334</v>
      </c>
      <c r="J21170" s="147">
        <v>21.870773333333332</v>
      </c>
      <c r="K21170" s="147">
        <v>24.434760000000001</v>
      </c>
    </row>
    <row r="21171" spans="2:11" x14ac:dyDescent="0.2">
      <c r="B21171" s="21" t="str">
        <f t="shared" si="330"/>
        <v>Timmins (Porcupine)Ice Accretion2080RCP8.5</v>
      </c>
      <c r="C21171" t="s">
        <v>461</v>
      </c>
      <c r="D21171" t="s">
        <v>486</v>
      </c>
      <c r="E21171" s="144" t="s">
        <v>191</v>
      </c>
      <c r="F21171" s="144">
        <v>2080</v>
      </c>
      <c r="G21171" s="147">
        <v>13.168191896653614</v>
      </c>
      <c r="H21171" s="147">
        <v>15.833079999999999</v>
      </c>
      <c r="I21171" s="147">
        <v>19.209</v>
      </c>
      <c r="J21171" s="147">
        <v>21.792049999999996</v>
      </c>
      <c r="K21171" s="147">
        <v>24.346979999999999</v>
      </c>
    </row>
    <row r="21172" spans="2:11" x14ac:dyDescent="0.2">
      <c r="B21172" s="21" t="str">
        <f t="shared" si="330"/>
        <v>Timmins (Porcupine)Ice Accretion2085RCP8.5</v>
      </c>
      <c r="C21172" t="s">
        <v>461</v>
      </c>
      <c r="D21172" t="s">
        <v>486</v>
      </c>
      <c r="E21172" s="144" t="s">
        <v>191</v>
      </c>
      <c r="F21172" s="144">
        <v>2085</v>
      </c>
      <c r="G21172" s="147">
        <v>13.022760058437559</v>
      </c>
      <c r="H21172" s="147">
        <v>15.699034999999999</v>
      </c>
      <c r="I21172" s="147">
        <v>19.076000000000001</v>
      </c>
      <c r="J21172" s="147">
        <v>21.663229999999999</v>
      </c>
      <c r="K21172" s="147">
        <v>24.22728</v>
      </c>
    </row>
    <row r="21173" spans="2:11" x14ac:dyDescent="0.2">
      <c r="B21173" s="21" t="str">
        <f t="shared" si="330"/>
        <v>Timmins (Porcupine)Ice Accretion2090RCP8.5</v>
      </c>
      <c r="C21173" t="s">
        <v>461</v>
      </c>
      <c r="D21173" t="s">
        <v>486</v>
      </c>
      <c r="E21173" s="144" t="s">
        <v>191</v>
      </c>
      <c r="F21173" s="144">
        <v>2090</v>
      </c>
      <c r="G21173" s="147">
        <v>12.877328220221505</v>
      </c>
      <c r="H21173" s="147">
        <v>15.56499</v>
      </c>
      <c r="I21173" s="147">
        <v>18.943000000000001</v>
      </c>
      <c r="J21173" s="147">
        <v>21.534409999999998</v>
      </c>
      <c r="K21173" s="147">
        <v>24.107579999999999</v>
      </c>
    </row>
    <row r="21174" spans="2:11" x14ac:dyDescent="0.2">
      <c r="B21174" s="21" t="str">
        <f t="shared" si="330"/>
        <v>Timmins (Porcupine)Ice Accretion2095RCP8.5</v>
      </c>
      <c r="C21174" t="s">
        <v>461</v>
      </c>
      <c r="D21174" t="s">
        <v>486</v>
      </c>
      <c r="E21174" s="144" t="s">
        <v>191</v>
      </c>
      <c r="F21174" s="144">
        <v>2095</v>
      </c>
      <c r="G21174" s="147">
        <v>12.877328220221505</v>
      </c>
      <c r="H21174" s="147">
        <v>15.56499</v>
      </c>
      <c r="I21174" s="147">
        <v>18.943000000000001</v>
      </c>
      <c r="J21174" s="147">
        <v>21.534409999999998</v>
      </c>
      <c r="K21174" s="147">
        <v>24.107579999999999</v>
      </c>
    </row>
    <row r="21175" spans="2:11" x14ac:dyDescent="0.2">
      <c r="B21175" s="21" t="str">
        <f t="shared" si="330"/>
        <v>Timmins (Porcupine)Ice Accretion2100RCP8.5</v>
      </c>
      <c r="C21175" t="s">
        <v>461</v>
      </c>
      <c r="D21175" t="s">
        <v>486</v>
      </c>
      <c r="E21175" s="144" t="s">
        <v>191</v>
      </c>
      <c r="F21175" s="144">
        <v>2100</v>
      </c>
      <c r="G21175" s="147">
        <v>12.877328220221505</v>
      </c>
      <c r="H21175" s="147">
        <v>15.56499</v>
      </c>
      <c r="I21175" s="147">
        <v>18.943000000000001</v>
      </c>
      <c r="J21175" s="147">
        <v>21.534409999999998</v>
      </c>
      <c r="K21175" s="147">
        <v>24.107579999999999</v>
      </c>
    </row>
    <row r="21176" spans="2:11" x14ac:dyDescent="0.2">
      <c r="B21176" s="21" t="str">
        <f t="shared" si="330"/>
        <v>Timmins (Porcupine)Wind2023RCP4.5</v>
      </c>
      <c r="C21176" t="s">
        <v>461</v>
      </c>
      <c r="D21176" t="s">
        <v>1</v>
      </c>
      <c r="E21176" s="144" t="s">
        <v>193</v>
      </c>
      <c r="F21176" s="144">
        <v>2023</v>
      </c>
      <c r="G21176" s="147">
        <v>74.166664347626465</v>
      </c>
      <c r="H21176" s="147">
        <v>79.919549999999987</v>
      </c>
      <c r="I21176" s="147">
        <v>85.986000000000004</v>
      </c>
      <c r="J21176" s="147">
        <v>92.04140000000001</v>
      </c>
      <c r="K21176" s="147">
        <v>98.101559999999992</v>
      </c>
    </row>
    <row r="21177" spans="2:11" x14ac:dyDescent="0.2">
      <c r="B21177" s="21" t="str">
        <f t="shared" si="330"/>
        <v>Timmins (Porcupine)Wind2025RCP4.5</v>
      </c>
      <c r="C21177" t="s">
        <v>461</v>
      </c>
      <c r="D21177" t="s">
        <v>1</v>
      </c>
      <c r="E21177" s="144" t="s">
        <v>193</v>
      </c>
      <c r="F21177" s="144">
        <v>2025</v>
      </c>
      <c r="G21177" s="147">
        <v>74.158101480226946</v>
      </c>
      <c r="H21177" s="147">
        <v>79.893199999999979</v>
      </c>
      <c r="I21177" s="147">
        <v>85.935000000000002</v>
      </c>
      <c r="J21177" s="147">
        <v>91.97167166666668</v>
      </c>
      <c r="K21177" s="147">
        <v>98.011119999999991</v>
      </c>
    </row>
    <row r="21178" spans="2:11" x14ac:dyDescent="0.2">
      <c r="B21178" s="21" t="str">
        <f t="shared" si="330"/>
        <v>Timmins (Porcupine)Wind2030RCP4.5</v>
      </c>
      <c r="C21178" t="s">
        <v>461</v>
      </c>
      <c r="D21178" t="s">
        <v>1</v>
      </c>
      <c r="E21178" s="144" t="s">
        <v>193</v>
      </c>
      <c r="F21178" s="144">
        <v>2030</v>
      </c>
      <c r="G21178" s="147">
        <v>74.149538612827413</v>
      </c>
      <c r="H21178" s="147">
        <v>79.866849999999985</v>
      </c>
      <c r="I21178" s="147">
        <v>85.884</v>
      </c>
      <c r="J21178" s="147">
        <v>91.90194333333335</v>
      </c>
      <c r="K21178" s="147">
        <v>97.92067999999999</v>
      </c>
    </row>
    <row r="21179" spans="2:11" x14ac:dyDescent="0.2">
      <c r="B21179" s="21" t="str">
        <f t="shared" si="330"/>
        <v>Timmins (Porcupine)Wind2035RCP4.5</v>
      </c>
      <c r="C21179" t="s">
        <v>461</v>
      </c>
      <c r="D21179" t="s">
        <v>1</v>
      </c>
      <c r="E21179" s="144" t="s">
        <v>193</v>
      </c>
      <c r="F21179" s="144">
        <v>2035</v>
      </c>
      <c r="G21179" s="147">
        <v>74.14097574542788</v>
      </c>
      <c r="H21179" s="147">
        <v>79.840499999999992</v>
      </c>
      <c r="I21179" s="147">
        <v>85.832999999999998</v>
      </c>
      <c r="J21179" s="147">
        <v>91.832215000000019</v>
      </c>
      <c r="K21179" s="147">
        <v>97.830239999999989</v>
      </c>
    </row>
    <row r="21180" spans="2:11" x14ac:dyDescent="0.2">
      <c r="B21180" s="21" t="str">
        <f t="shared" si="330"/>
        <v>Timmins (Porcupine)Wind2040RCP4.5</v>
      </c>
      <c r="C21180" t="s">
        <v>461</v>
      </c>
      <c r="D21180" t="s">
        <v>1</v>
      </c>
      <c r="E21180" s="144" t="s">
        <v>193</v>
      </c>
      <c r="F21180" s="144">
        <v>2040</v>
      </c>
      <c r="G21180" s="147">
        <v>74.132412878028362</v>
      </c>
      <c r="H21180" s="147">
        <v>79.814149999999984</v>
      </c>
      <c r="I21180" s="147">
        <v>85.782000000000011</v>
      </c>
      <c r="J21180" s="147">
        <v>91.762486666666675</v>
      </c>
      <c r="K21180" s="147">
        <v>97.739799999999988</v>
      </c>
    </row>
    <row r="21181" spans="2:11" x14ac:dyDescent="0.2">
      <c r="B21181" s="21" t="str">
        <f t="shared" si="330"/>
        <v>Timmins (Porcupine)Wind2045RCP4.5</v>
      </c>
      <c r="C21181" t="s">
        <v>461</v>
      </c>
      <c r="D21181" t="s">
        <v>1</v>
      </c>
      <c r="E21181" s="144" t="s">
        <v>193</v>
      </c>
      <c r="F21181" s="144">
        <v>2045</v>
      </c>
      <c r="G21181" s="147">
        <v>74.123850010628843</v>
      </c>
      <c r="H21181" s="147">
        <v>79.787799999999976</v>
      </c>
      <c r="I21181" s="147">
        <v>85.731000000000009</v>
      </c>
      <c r="J21181" s="147">
        <v>91.692758333333344</v>
      </c>
      <c r="K21181" s="147">
        <v>97.649359999999987</v>
      </c>
    </row>
    <row r="21182" spans="2:11" x14ac:dyDescent="0.2">
      <c r="B21182" s="21" t="str">
        <f t="shared" si="330"/>
        <v>Timmins (Porcupine)Wind2050RCP4.5</v>
      </c>
      <c r="C21182" t="s">
        <v>461</v>
      </c>
      <c r="D21182" t="s">
        <v>1</v>
      </c>
      <c r="E21182" s="144" t="s">
        <v>193</v>
      </c>
      <c r="F21182" s="144">
        <v>2050</v>
      </c>
      <c r="G21182" s="147">
        <v>74.147581385993249</v>
      </c>
      <c r="H21182" s="147">
        <v>79.808879999999988</v>
      </c>
      <c r="I21182" s="147">
        <v>85.744600000000005</v>
      </c>
      <c r="J21182" s="147">
        <v>91.703066000000007</v>
      </c>
      <c r="K21182" s="147">
        <v>97.653881999999982</v>
      </c>
    </row>
    <row r="21183" spans="2:11" x14ac:dyDescent="0.2">
      <c r="B21183" s="21" t="str">
        <f t="shared" si="330"/>
        <v>Timmins (Porcupine)Wind2055RCP4.5</v>
      </c>
      <c r="C21183" t="s">
        <v>461</v>
      </c>
      <c r="D21183" t="s">
        <v>1</v>
      </c>
      <c r="E21183" s="144" t="s">
        <v>193</v>
      </c>
      <c r="F21183" s="144">
        <v>2055</v>
      </c>
      <c r="G21183" s="147">
        <v>74.179875628757173</v>
      </c>
      <c r="H21183" s="147">
        <v>79.856309999999993</v>
      </c>
      <c r="I21183" s="147">
        <v>85.809200000000004</v>
      </c>
      <c r="J21183" s="147">
        <v>91.783102000000014</v>
      </c>
      <c r="K21183" s="147">
        <v>97.748843999999991</v>
      </c>
    </row>
    <row r="21184" spans="2:11" x14ac:dyDescent="0.2">
      <c r="B21184" s="21" t="str">
        <f t="shared" si="330"/>
        <v>Timmins (Porcupine)Wind2060RCP4.5</v>
      </c>
      <c r="C21184" t="s">
        <v>461</v>
      </c>
      <c r="D21184" t="s">
        <v>1</v>
      </c>
      <c r="E21184" s="144" t="s">
        <v>193</v>
      </c>
      <c r="F21184" s="144">
        <v>2060</v>
      </c>
      <c r="G21184" s="147">
        <v>74.212169871521112</v>
      </c>
      <c r="H21184" s="147">
        <v>79.903739999999985</v>
      </c>
      <c r="I21184" s="147">
        <v>85.873800000000003</v>
      </c>
      <c r="J21184" s="147">
        <v>91.863138000000006</v>
      </c>
      <c r="K21184" s="147">
        <v>97.843805999999987</v>
      </c>
    </row>
    <row r="21185" spans="2:11" x14ac:dyDescent="0.2">
      <c r="B21185" s="21" t="str">
        <f t="shared" si="330"/>
        <v>Timmins (Porcupine)Wind2065RCP4.5</v>
      </c>
      <c r="C21185" t="s">
        <v>461</v>
      </c>
      <c r="D21185" t="s">
        <v>1</v>
      </c>
      <c r="E21185" s="144" t="s">
        <v>193</v>
      </c>
      <c r="F21185" s="144">
        <v>2065</v>
      </c>
      <c r="G21185" s="147">
        <v>74.244464114285037</v>
      </c>
      <c r="H21185" s="147">
        <v>79.951169999999991</v>
      </c>
      <c r="I21185" s="147">
        <v>85.938400000000001</v>
      </c>
      <c r="J21185" s="147">
        <v>91.943174000000013</v>
      </c>
      <c r="K21185" s="147">
        <v>97.938767999999996</v>
      </c>
    </row>
    <row r="21186" spans="2:11" x14ac:dyDescent="0.2">
      <c r="B21186" s="21" t="str">
        <f t="shared" si="330"/>
        <v>Timmins (Porcupine)Wind2070RCP4.5</v>
      </c>
      <c r="C21186" t="s">
        <v>461</v>
      </c>
      <c r="D21186" t="s">
        <v>1</v>
      </c>
      <c r="E21186" s="144" t="s">
        <v>193</v>
      </c>
      <c r="F21186" s="144">
        <v>2070</v>
      </c>
      <c r="G21186" s="147">
        <v>74.276758357048976</v>
      </c>
      <c r="H21186" s="147">
        <v>79.998599999999996</v>
      </c>
      <c r="I21186" s="147">
        <v>86.003</v>
      </c>
      <c r="J21186" s="147">
        <v>92.023210000000006</v>
      </c>
      <c r="K21186" s="147">
        <v>98.033729999999991</v>
      </c>
    </row>
    <row r="21187" spans="2:11" x14ac:dyDescent="0.2">
      <c r="B21187" s="21" t="str">
        <f t="shared" si="330"/>
        <v>Timmins (Porcupine)Wind2075RCP4.5</v>
      </c>
      <c r="C21187" t="s">
        <v>461</v>
      </c>
      <c r="D21187" t="s">
        <v>1</v>
      </c>
      <c r="E21187" s="144" t="s">
        <v>193</v>
      </c>
      <c r="F21187" s="144">
        <v>2075</v>
      </c>
      <c r="G21187" s="147">
        <v>74.306116759561647</v>
      </c>
      <c r="H21187" s="147">
        <v>80.017044999999996</v>
      </c>
      <c r="I21187" s="147">
        <v>86.011499999999998</v>
      </c>
      <c r="J21187" s="147">
        <v>92.021694166666677</v>
      </c>
      <c r="K21187" s="147">
        <v>98.024039999999985</v>
      </c>
    </row>
    <row r="21188" spans="2:11" x14ac:dyDescent="0.2">
      <c r="B21188" s="21" t="str">
        <f t="shared" si="330"/>
        <v>Timmins (Porcupine)Wind2080RCP4.5</v>
      </c>
      <c r="C21188" t="s">
        <v>461</v>
      </c>
      <c r="D21188" t="s">
        <v>1</v>
      </c>
      <c r="E21188" s="144" t="s">
        <v>193</v>
      </c>
      <c r="F21188" s="144">
        <v>2080</v>
      </c>
      <c r="G21188" s="147">
        <v>74.335475162074303</v>
      </c>
      <c r="H21188" s="147">
        <v>80.035489999999996</v>
      </c>
      <c r="I21188" s="147">
        <v>86.02</v>
      </c>
      <c r="J21188" s="147">
        <v>92.020178333333334</v>
      </c>
      <c r="K21188" s="147">
        <v>98.014349999999993</v>
      </c>
    </row>
    <row r="21189" spans="2:11" x14ac:dyDescent="0.2">
      <c r="B21189" s="21" t="str">
        <f t="shared" si="330"/>
        <v>Timmins (Porcupine)Wind2085RCP4.5</v>
      </c>
      <c r="C21189" t="s">
        <v>461</v>
      </c>
      <c r="D21189" t="s">
        <v>1</v>
      </c>
      <c r="E21189" s="144" t="s">
        <v>193</v>
      </c>
      <c r="F21189" s="144">
        <v>2085</v>
      </c>
      <c r="G21189" s="147">
        <v>74.364833564586974</v>
      </c>
      <c r="H21189" s="147">
        <v>80.053934999999996</v>
      </c>
      <c r="I21189" s="147">
        <v>86.028500000000008</v>
      </c>
      <c r="J21189" s="147">
        <v>92.018662500000005</v>
      </c>
      <c r="K21189" s="147">
        <v>98.004660000000001</v>
      </c>
    </row>
    <row r="21190" spans="2:11" x14ac:dyDescent="0.2">
      <c r="B21190" s="21" t="str">
        <f t="shared" si="330"/>
        <v>Timmins (Porcupine)Wind2090RCP4.5</v>
      </c>
      <c r="C21190" t="s">
        <v>461</v>
      </c>
      <c r="D21190" t="s">
        <v>1</v>
      </c>
      <c r="E21190" s="144" t="s">
        <v>193</v>
      </c>
      <c r="F21190" s="144">
        <v>2090</v>
      </c>
      <c r="G21190" s="147">
        <v>74.394191967099644</v>
      </c>
      <c r="H21190" s="147">
        <v>80.07238000000001</v>
      </c>
      <c r="I21190" s="147">
        <v>86.037000000000006</v>
      </c>
      <c r="J21190" s="147">
        <v>92.017146666666676</v>
      </c>
      <c r="K21190" s="147">
        <v>97.994969999999995</v>
      </c>
    </row>
    <row r="21191" spans="2:11" x14ac:dyDescent="0.2">
      <c r="B21191" s="21" t="str">
        <f t="shared" si="330"/>
        <v>Timmins (Porcupine)Wind2095RCP4.5</v>
      </c>
      <c r="C21191" t="s">
        <v>461</v>
      </c>
      <c r="D21191" t="s">
        <v>1</v>
      </c>
      <c r="E21191" s="144" t="s">
        <v>193</v>
      </c>
      <c r="F21191" s="144">
        <v>2095</v>
      </c>
      <c r="G21191" s="147">
        <v>74.4235503696123</v>
      </c>
      <c r="H21191" s="147">
        <v>80.090825000000009</v>
      </c>
      <c r="I21191" s="147">
        <v>86.045500000000004</v>
      </c>
      <c r="J21191" s="147">
        <v>92.015630833333333</v>
      </c>
      <c r="K21191" s="147">
        <v>97.985279999999989</v>
      </c>
    </row>
    <row r="21192" spans="2:11" x14ac:dyDescent="0.2">
      <c r="B21192" s="21" t="str">
        <f t="shared" si="330"/>
        <v>Timmins (Porcupine)Wind2100RCP4.5</v>
      </c>
      <c r="C21192" t="s">
        <v>461</v>
      </c>
      <c r="D21192" t="s">
        <v>1</v>
      </c>
      <c r="E21192" s="144" t="s">
        <v>193</v>
      </c>
      <c r="F21192" s="144">
        <v>2100</v>
      </c>
      <c r="G21192" s="147">
        <v>74.452908772124971</v>
      </c>
      <c r="H21192" s="147">
        <v>80.109270000000009</v>
      </c>
      <c r="I21192" s="147">
        <v>86.054000000000002</v>
      </c>
      <c r="J21192" s="147">
        <v>92.014115000000004</v>
      </c>
      <c r="K21192" s="147">
        <v>97.975589999999997</v>
      </c>
    </row>
    <row r="21193" spans="2:11" x14ac:dyDescent="0.2">
      <c r="B21193" s="21" t="str">
        <f t="shared" si="330"/>
        <v>Timmins (Porcupine)Wind2023RCP6.0</v>
      </c>
      <c r="C21193" t="s">
        <v>461</v>
      </c>
      <c r="D21193" t="s">
        <v>1</v>
      </c>
      <c r="E21193" s="144" t="s">
        <v>192</v>
      </c>
      <c r="F21193" s="144">
        <v>2023</v>
      </c>
      <c r="G21193" s="147">
        <v>74.166664347626465</v>
      </c>
      <c r="H21193" s="147">
        <v>79.919549999999987</v>
      </c>
      <c r="I21193" s="147">
        <v>85.986000000000004</v>
      </c>
      <c r="J21193" s="147">
        <v>92.04140000000001</v>
      </c>
      <c r="K21193" s="147">
        <v>98.101559999999992</v>
      </c>
    </row>
    <row r="21194" spans="2:11" x14ac:dyDescent="0.2">
      <c r="B21194" s="21" t="str">
        <f t="shared" si="330"/>
        <v>Timmins (Porcupine)Wind2025RCP6.0</v>
      </c>
      <c r="C21194" t="s">
        <v>461</v>
      </c>
      <c r="D21194" t="s">
        <v>1</v>
      </c>
      <c r="E21194" s="144" t="s">
        <v>192</v>
      </c>
      <c r="F21194" s="144">
        <v>2025</v>
      </c>
      <c r="G21194" s="147">
        <v>74.158101480226946</v>
      </c>
      <c r="H21194" s="147">
        <v>79.893199999999979</v>
      </c>
      <c r="I21194" s="147">
        <v>85.935000000000002</v>
      </c>
      <c r="J21194" s="147">
        <v>91.97167166666668</v>
      </c>
      <c r="K21194" s="147">
        <v>98.011119999999991</v>
      </c>
    </row>
    <row r="21195" spans="2:11" x14ac:dyDescent="0.2">
      <c r="B21195" s="21" t="str">
        <f t="shared" si="330"/>
        <v>Timmins (Porcupine)Wind2030RCP6.0</v>
      </c>
      <c r="C21195" t="s">
        <v>461</v>
      </c>
      <c r="D21195" t="s">
        <v>1</v>
      </c>
      <c r="E21195" s="144" t="s">
        <v>192</v>
      </c>
      <c r="F21195" s="144">
        <v>2030</v>
      </c>
      <c r="G21195" s="147">
        <v>74.149538612827413</v>
      </c>
      <c r="H21195" s="147">
        <v>79.866849999999985</v>
      </c>
      <c r="I21195" s="147">
        <v>85.884</v>
      </c>
      <c r="J21195" s="147">
        <v>91.90194333333335</v>
      </c>
      <c r="K21195" s="147">
        <v>97.92067999999999</v>
      </c>
    </row>
    <row r="21196" spans="2:11" x14ac:dyDescent="0.2">
      <c r="B21196" s="21" t="str">
        <f t="shared" ref="B21196:B21259" si="331">C21196&amp;D21196&amp;F21196&amp;E21196</f>
        <v>Timmins (Porcupine)Wind2035RCP6.0</v>
      </c>
      <c r="C21196" t="s">
        <v>461</v>
      </c>
      <c r="D21196" t="s">
        <v>1</v>
      </c>
      <c r="E21196" s="144" t="s">
        <v>192</v>
      </c>
      <c r="F21196" s="144">
        <v>2035</v>
      </c>
      <c r="G21196" s="147">
        <v>74.14097574542788</v>
      </c>
      <c r="H21196" s="147">
        <v>79.840499999999992</v>
      </c>
      <c r="I21196" s="147">
        <v>85.832999999999998</v>
      </c>
      <c r="J21196" s="147">
        <v>91.832215000000019</v>
      </c>
      <c r="K21196" s="147">
        <v>97.830239999999989</v>
      </c>
    </row>
    <row r="21197" spans="2:11" x14ac:dyDescent="0.2">
      <c r="B21197" s="21" t="str">
        <f t="shared" si="331"/>
        <v>Timmins (Porcupine)Wind2040RCP6.0</v>
      </c>
      <c r="C21197" t="s">
        <v>461</v>
      </c>
      <c r="D21197" t="s">
        <v>1</v>
      </c>
      <c r="E21197" s="144" t="s">
        <v>192</v>
      </c>
      <c r="F21197" s="144">
        <v>2040</v>
      </c>
      <c r="G21197" s="147">
        <v>74.132412878028362</v>
      </c>
      <c r="H21197" s="147">
        <v>79.814149999999984</v>
      </c>
      <c r="I21197" s="147">
        <v>85.782000000000011</v>
      </c>
      <c r="J21197" s="147">
        <v>91.762486666666675</v>
      </c>
      <c r="K21197" s="147">
        <v>97.739799999999988</v>
      </c>
    </row>
    <row r="21198" spans="2:11" x14ac:dyDescent="0.2">
      <c r="B21198" s="21" t="str">
        <f t="shared" si="331"/>
        <v>Timmins (Porcupine)Wind2045RCP6.0</v>
      </c>
      <c r="C21198" t="s">
        <v>461</v>
      </c>
      <c r="D21198" t="s">
        <v>1</v>
      </c>
      <c r="E21198" s="144" t="s">
        <v>192</v>
      </c>
      <c r="F21198" s="144">
        <v>2045</v>
      </c>
      <c r="G21198" s="147">
        <v>74.123850010628843</v>
      </c>
      <c r="H21198" s="147">
        <v>79.787799999999976</v>
      </c>
      <c r="I21198" s="147">
        <v>85.731000000000009</v>
      </c>
      <c r="J21198" s="147">
        <v>91.692758333333344</v>
      </c>
      <c r="K21198" s="147">
        <v>97.649359999999987</v>
      </c>
    </row>
    <row r="21199" spans="2:11" x14ac:dyDescent="0.2">
      <c r="B21199" s="21" t="str">
        <f t="shared" si="331"/>
        <v>Timmins (Porcupine)Wind2050RCP6.0</v>
      </c>
      <c r="C21199" t="s">
        <v>461</v>
      </c>
      <c r="D21199" t="s">
        <v>1</v>
      </c>
      <c r="E21199" s="144" t="s">
        <v>192</v>
      </c>
      <c r="F21199" s="144">
        <v>2050</v>
      </c>
      <c r="G21199" s="147">
        <v>74.147581385993249</v>
      </c>
      <c r="H21199" s="147">
        <v>79.808879999999988</v>
      </c>
      <c r="I21199" s="147">
        <v>85.744600000000005</v>
      </c>
      <c r="J21199" s="147">
        <v>91.703066000000007</v>
      </c>
      <c r="K21199" s="147">
        <v>97.653881999999982</v>
      </c>
    </row>
    <row r="21200" spans="2:11" x14ac:dyDescent="0.2">
      <c r="B21200" s="21" t="str">
        <f t="shared" si="331"/>
        <v>Timmins (Porcupine)Wind2055RCP6.0</v>
      </c>
      <c r="C21200" t="s">
        <v>461</v>
      </c>
      <c r="D21200" t="s">
        <v>1</v>
      </c>
      <c r="E21200" s="144" t="s">
        <v>192</v>
      </c>
      <c r="F21200" s="144">
        <v>2055</v>
      </c>
      <c r="G21200" s="147">
        <v>74.179875628757173</v>
      </c>
      <c r="H21200" s="147">
        <v>79.856309999999993</v>
      </c>
      <c r="I21200" s="147">
        <v>85.809200000000004</v>
      </c>
      <c r="J21200" s="147">
        <v>91.783102000000014</v>
      </c>
      <c r="K21200" s="147">
        <v>97.748843999999991</v>
      </c>
    </row>
    <row r="21201" spans="2:11" x14ac:dyDescent="0.2">
      <c r="B21201" s="21" t="str">
        <f t="shared" si="331"/>
        <v>Timmins (Porcupine)Wind2060RCP6.0</v>
      </c>
      <c r="C21201" t="s">
        <v>461</v>
      </c>
      <c r="D21201" t="s">
        <v>1</v>
      </c>
      <c r="E21201" s="144" t="s">
        <v>192</v>
      </c>
      <c r="F21201" s="144">
        <v>2060</v>
      </c>
      <c r="G21201" s="147">
        <v>74.212169871521112</v>
      </c>
      <c r="H21201" s="147">
        <v>79.903739999999985</v>
      </c>
      <c r="I21201" s="147">
        <v>85.873800000000003</v>
      </c>
      <c r="J21201" s="147">
        <v>91.863138000000006</v>
      </c>
      <c r="K21201" s="147">
        <v>97.843805999999987</v>
      </c>
    </row>
    <row r="21202" spans="2:11" x14ac:dyDescent="0.2">
      <c r="B21202" s="21" t="str">
        <f t="shared" si="331"/>
        <v>Timmins (Porcupine)Wind2065RCP6.0</v>
      </c>
      <c r="C21202" t="s">
        <v>461</v>
      </c>
      <c r="D21202" t="s">
        <v>1</v>
      </c>
      <c r="E21202" s="144" t="s">
        <v>192</v>
      </c>
      <c r="F21202" s="144">
        <v>2065</v>
      </c>
      <c r="G21202" s="147">
        <v>74.244464114285037</v>
      </c>
      <c r="H21202" s="147">
        <v>79.951169999999991</v>
      </c>
      <c r="I21202" s="147">
        <v>85.938400000000001</v>
      </c>
      <c r="J21202" s="147">
        <v>91.943174000000013</v>
      </c>
      <c r="K21202" s="147">
        <v>97.938767999999996</v>
      </c>
    </row>
    <row r="21203" spans="2:11" x14ac:dyDescent="0.2">
      <c r="B21203" s="21" t="str">
        <f t="shared" si="331"/>
        <v>Timmins (Porcupine)Wind2070RCP6.0</v>
      </c>
      <c r="C21203" t="s">
        <v>461</v>
      </c>
      <c r="D21203" t="s">
        <v>1</v>
      </c>
      <c r="E21203" s="144" t="s">
        <v>192</v>
      </c>
      <c r="F21203" s="144">
        <v>2070</v>
      </c>
      <c r="G21203" s="147">
        <v>74.276758357048976</v>
      </c>
      <c r="H21203" s="147">
        <v>79.998599999999996</v>
      </c>
      <c r="I21203" s="147">
        <v>86.003</v>
      </c>
      <c r="J21203" s="147">
        <v>92.023210000000006</v>
      </c>
      <c r="K21203" s="147">
        <v>98.033729999999991</v>
      </c>
    </row>
    <row r="21204" spans="2:11" x14ac:dyDescent="0.2">
      <c r="B21204" s="21" t="str">
        <f t="shared" si="331"/>
        <v>Timmins (Porcupine)Wind2075RCP6.0</v>
      </c>
      <c r="C21204" t="s">
        <v>461</v>
      </c>
      <c r="D21204" t="s">
        <v>1</v>
      </c>
      <c r="E21204" s="144" t="s">
        <v>192</v>
      </c>
      <c r="F21204" s="144">
        <v>2075</v>
      </c>
      <c r="G21204" s="147">
        <v>74.320795960817975</v>
      </c>
      <c r="H21204" s="147">
        <v>80.026267500000003</v>
      </c>
      <c r="I21204" s="147">
        <v>86.015749999999997</v>
      </c>
      <c r="J21204" s="147">
        <v>92.020936250000005</v>
      </c>
      <c r="K21204" s="147">
        <v>98.019194999999996</v>
      </c>
    </row>
    <row r="21205" spans="2:11" x14ac:dyDescent="0.2">
      <c r="B21205" s="21" t="str">
        <f t="shared" si="331"/>
        <v>Timmins (Porcupine)Wind2080RCP6.0</v>
      </c>
      <c r="C21205" t="s">
        <v>461</v>
      </c>
      <c r="D21205" t="s">
        <v>1</v>
      </c>
      <c r="E21205" s="144" t="s">
        <v>192</v>
      </c>
      <c r="F21205" s="144">
        <v>2080</v>
      </c>
      <c r="G21205" s="147">
        <v>74.364833564586974</v>
      </c>
      <c r="H21205" s="147">
        <v>80.053934999999996</v>
      </c>
      <c r="I21205" s="147">
        <v>86.028500000000008</v>
      </c>
      <c r="J21205" s="147">
        <v>92.018662500000005</v>
      </c>
      <c r="K21205" s="147">
        <v>98.004660000000001</v>
      </c>
    </row>
    <row r="21206" spans="2:11" x14ac:dyDescent="0.2">
      <c r="B21206" s="21" t="str">
        <f t="shared" si="331"/>
        <v>Timmins (Porcupine)Wind2085RCP6.0</v>
      </c>
      <c r="C21206" t="s">
        <v>461</v>
      </c>
      <c r="D21206" t="s">
        <v>1</v>
      </c>
      <c r="E21206" s="144" t="s">
        <v>192</v>
      </c>
      <c r="F21206" s="144">
        <v>2085</v>
      </c>
      <c r="G21206" s="147">
        <v>74.408871168355972</v>
      </c>
      <c r="H21206" s="147">
        <v>80.081602500000002</v>
      </c>
      <c r="I21206" s="147">
        <v>86.041250000000005</v>
      </c>
      <c r="J21206" s="147">
        <v>92.016388750000004</v>
      </c>
      <c r="K21206" s="147">
        <v>97.990124999999992</v>
      </c>
    </row>
    <row r="21207" spans="2:11" x14ac:dyDescent="0.2">
      <c r="B21207" s="21" t="str">
        <f t="shared" si="331"/>
        <v>Timmins (Porcupine)Wind2090RCP6.0</v>
      </c>
      <c r="C21207" t="s">
        <v>461</v>
      </c>
      <c r="D21207" t="s">
        <v>1</v>
      </c>
      <c r="E21207" s="144" t="s">
        <v>192</v>
      </c>
      <c r="F21207" s="144">
        <v>2090</v>
      </c>
      <c r="G21207" s="147">
        <v>74.707348260568097</v>
      </c>
      <c r="H21207" s="147">
        <v>80.428105000000002</v>
      </c>
      <c r="I21207" s="147">
        <v>86.447833333333335</v>
      </c>
      <c r="J21207" s="147">
        <v>92.471896666666666</v>
      </c>
      <c r="K21207" s="147">
        <v>98.498850000000004</v>
      </c>
    </row>
    <row r="21208" spans="2:11" x14ac:dyDescent="0.2">
      <c r="B21208" s="21" t="str">
        <f t="shared" si="331"/>
        <v>Timmins (Porcupine)Wind2095RCP6.0</v>
      </c>
      <c r="C21208" t="s">
        <v>461</v>
      </c>
      <c r="D21208" t="s">
        <v>1</v>
      </c>
      <c r="E21208" s="144" t="s">
        <v>192</v>
      </c>
      <c r="F21208" s="144">
        <v>2095</v>
      </c>
      <c r="G21208" s="147">
        <v>74.961787749011208</v>
      </c>
      <c r="H21208" s="147">
        <v>80.746940000000009</v>
      </c>
      <c r="I21208" s="147">
        <v>86.841666666666669</v>
      </c>
      <c r="J21208" s="147">
        <v>92.929678333333328</v>
      </c>
      <c r="K21208" s="147">
        <v>99.022109999999998</v>
      </c>
    </row>
    <row r="21209" spans="2:11" x14ac:dyDescent="0.2">
      <c r="B21209" s="21" t="str">
        <f t="shared" si="331"/>
        <v>Timmins (Porcupine)Wind2100RCP6.0</v>
      </c>
      <c r="C21209" t="s">
        <v>461</v>
      </c>
      <c r="D21209" t="s">
        <v>1</v>
      </c>
      <c r="E21209" s="144" t="s">
        <v>192</v>
      </c>
      <c r="F21209" s="144">
        <v>2100</v>
      </c>
      <c r="G21209" s="147">
        <v>75.216227237454333</v>
      </c>
      <c r="H21209" s="147">
        <v>81.065775000000002</v>
      </c>
      <c r="I21209" s="147">
        <v>87.235500000000002</v>
      </c>
      <c r="J21209" s="147">
        <v>93.38745999999999</v>
      </c>
      <c r="K21209" s="147">
        <v>99.545370000000005</v>
      </c>
    </row>
    <row r="21210" spans="2:11" x14ac:dyDescent="0.2">
      <c r="B21210" s="21" t="str">
        <f t="shared" si="331"/>
        <v>Timmins (Porcupine)Wind2023RCP8.5</v>
      </c>
      <c r="C21210" t="s">
        <v>461</v>
      </c>
      <c r="D21210" t="s">
        <v>1</v>
      </c>
      <c r="E21210" s="144" t="s">
        <v>191</v>
      </c>
      <c r="F21210" s="144">
        <v>2023</v>
      </c>
      <c r="G21210" s="147">
        <v>74.166664347626465</v>
      </c>
      <c r="H21210" s="147">
        <v>79.919549999999987</v>
      </c>
      <c r="I21210" s="147">
        <v>85.986000000000004</v>
      </c>
      <c r="J21210" s="147">
        <v>92.04140000000001</v>
      </c>
      <c r="K21210" s="147">
        <v>98.101559999999992</v>
      </c>
    </row>
    <row r="21211" spans="2:11" x14ac:dyDescent="0.2">
      <c r="B21211" s="21" t="str">
        <f t="shared" si="331"/>
        <v>Timmins (Porcupine)Wind2025RCP8.5</v>
      </c>
      <c r="C21211" t="s">
        <v>461</v>
      </c>
      <c r="D21211" t="s">
        <v>1</v>
      </c>
      <c r="E21211" s="144" t="s">
        <v>191</v>
      </c>
      <c r="F21211" s="144">
        <v>2025</v>
      </c>
      <c r="G21211" s="147">
        <v>74.149538612827413</v>
      </c>
      <c r="H21211" s="147">
        <v>79.866849999999985</v>
      </c>
      <c r="I21211" s="147">
        <v>85.884</v>
      </c>
      <c r="J21211" s="147">
        <v>91.90194333333335</v>
      </c>
      <c r="K21211" s="147">
        <v>97.92067999999999</v>
      </c>
    </row>
    <row r="21212" spans="2:11" x14ac:dyDescent="0.2">
      <c r="B21212" s="21" t="str">
        <f t="shared" si="331"/>
        <v>Timmins (Porcupine)Wind2030RCP8.5</v>
      </c>
      <c r="C21212" t="s">
        <v>461</v>
      </c>
      <c r="D21212" t="s">
        <v>1</v>
      </c>
      <c r="E21212" s="144" t="s">
        <v>191</v>
      </c>
      <c r="F21212" s="144">
        <v>2030</v>
      </c>
      <c r="G21212" s="147">
        <v>74.132412878028362</v>
      </c>
      <c r="H21212" s="147">
        <v>79.814149999999984</v>
      </c>
      <c r="I21212" s="147">
        <v>85.782000000000011</v>
      </c>
      <c r="J21212" s="147">
        <v>91.762486666666675</v>
      </c>
      <c r="K21212" s="147">
        <v>97.739799999999988</v>
      </c>
    </row>
    <row r="21213" spans="2:11" x14ac:dyDescent="0.2">
      <c r="B21213" s="21" t="str">
        <f t="shared" si="331"/>
        <v>Timmins (Porcupine)Wind2035RCP8.5</v>
      </c>
      <c r="C21213" t="s">
        <v>461</v>
      </c>
      <c r="D21213" t="s">
        <v>1</v>
      </c>
      <c r="E21213" s="144" t="s">
        <v>191</v>
      </c>
      <c r="F21213" s="144">
        <v>2035</v>
      </c>
      <c r="G21213" s="147">
        <v>74.11528714322931</v>
      </c>
      <c r="H21213" s="147">
        <v>79.761449999999982</v>
      </c>
      <c r="I21213" s="147">
        <v>85.68</v>
      </c>
      <c r="J21213" s="147">
        <v>91.623030000000014</v>
      </c>
      <c r="K21213" s="147">
        <v>97.558919999999986</v>
      </c>
    </row>
    <row r="21214" spans="2:11" x14ac:dyDescent="0.2">
      <c r="B21214" s="21" t="str">
        <f t="shared" si="331"/>
        <v>Timmins (Porcupine)Wind2040RCP8.5</v>
      </c>
      <c r="C21214" t="s">
        <v>461</v>
      </c>
      <c r="D21214" t="s">
        <v>1</v>
      </c>
      <c r="E21214" s="144" t="s">
        <v>191</v>
      </c>
      <c r="F21214" s="144">
        <v>2040</v>
      </c>
      <c r="G21214" s="147">
        <v>74.169110881169203</v>
      </c>
      <c r="H21214" s="147">
        <v>79.840499999999992</v>
      </c>
      <c r="I21214" s="147">
        <v>85.787666666666667</v>
      </c>
      <c r="J21214" s="147">
        <v>91.756423333333345</v>
      </c>
      <c r="K21214" s="147">
        <v>97.717189999999988</v>
      </c>
    </row>
    <row r="21215" spans="2:11" x14ac:dyDescent="0.2">
      <c r="B21215" s="21" t="str">
        <f t="shared" si="331"/>
        <v>Timmins (Porcupine)Wind2045RCP8.5</v>
      </c>
      <c r="C21215" t="s">
        <v>461</v>
      </c>
      <c r="D21215" t="s">
        <v>1</v>
      </c>
      <c r="E21215" s="144" t="s">
        <v>191</v>
      </c>
      <c r="F21215" s="144">
        <v>2045</v>
      </c>
      <c r="G21215" s="147">
        <v>74.222934619109083</v>
      </c>
      <c r="H21215" s="147">
        <v>79.919549999999987</v>
      </c>
      <c r="I21215" s="147">
        <v>85.89533333333334</v>
      </c>
      <c r="J21215" s="147">
        <v>91.889816666666675</v>
      </c>
      <c r="K21215" s="147">
        <v>97.87545999999999</v>
      </c>
    </row>
    <row r="21216" spans="2:11" x14ac:dyDescent="0.2">
      <c r="B21216" s="21" t="str">
        <f t="shared" si="331"/>
        <v>Timmins (Porcupine)Wind2050RCP8.5</v>
      </c>
      <c r="C21216" t="s">
        <v>461</v>
      </c>
      <c r="D21216" t="s">
        <v>1</v>
      </c>
      <c r="E21216" s="144" t="s">
        <v>191</v>
      </c>
      <c r="F21216" s="144">
        <v>2050</v>
      </c>
      <c r="G21216" s="147">
        <v>74.335475162074303</v>
      </c>
      <c r="H21216" s="147">
        <v>80.035489999999996</v>
      </c>
      <c r="I21216" s="147">
        <v>86.02</v>
      </c>
      <c r="J21216" s="147">
        <v>92.020178333333334</v>
      </c>
      <c r="K21216" s="147">
        <v>98.014349999999993</v>
      </c>
    </row>
    <row r="21217" spans="2:11" x14ac:dyDescent="0.2">
      <c r="B21217" s="21" t="str">
        <f t="shared" si="331"/>
        <v>Timmins (Porcupine)Wind2055RCP8.5</v>
      </c>
      <c r="C21217" t="s">
        <v>461</v>
      </c>
      <c r="D21217" t="s">
        <v>1</v>
      </c>
      <c r="E21217" s="144" t="s">
        <v>191</v>
      </c>
      <c r="F21217" s="144">
        <v>2055</v>
      </c>
      <c r="G21217" s="147">
        <v>74.394191967099644</v>
      </c>
      <c r="H21217" s="147">
        <v>80.07238000000001</v>
      </c>
      <c r="I21217" s="147">
        <v>86.037000000000006</v>
      </c>
      <c r="J21217" s="147">
        <v>92.017146666666676</v>
      </c>
      <c r="K21217" s="147">
        <v>97.994969999999995</v>
      </c>
    </row>
    <row r="21218" spans="2:11" x14ac:dyDescent="0.2">
      <c r="B21218" s="21" t="str">
        <f t="shared" si="331"/>
        <v>Timmins (Porcupine)Wind2060RCP8.5</v>
      </c>
      <c r="C21218" t="s">
        <v>461</v>
      </c>
      <c r="D21218" t="s">
        <v>1</v>
      </c>
      <c r="E21218" s="144" t="s">
        <v>191</v>
      </c>
      <c r="F21218" s="144">
        <v>2060</v>
      </c>
      <c r="G21218" s="147">
        <v>74.707348260568097</v>
      </c>
      <c r="H21218" s="147">
        <v>80.428105000000002</v>
      </c>
      <c r="I21218" s="147">
        <v>86.447833333333335</v>
      </c>
      <c r="J21218" s="147">
        <v>92.471896666666666</v>
      </c>
      <c r="K21218" s="147">
        <v>98.498850000000004</v>
      </c>
    </row>
    <row r="21219" spans="2:11" x14ac:dyDescent="0.2">
      <c r="B21219" s="21" t="str">
        <f t="shared" si="331"/>
        <v>Timmins (Porcupine)Wind2065RCP8.5</v>
      </c>
      <c r="C21219" t="s">
        <v>461</v>
      </c>
      <c r="D21219" t="s">
        <v>1</v>
      </c>
      <c r="E21219" s="144" t="s">
        <v>191</v>
      </c>
      <c r="F21219" s="144">
        <v>2065</v>
      </c>
      <c r="G21219" s="147">
        <v>74.961787749011208</v>
      </c>
      <c r="H21219" s="147">
        <v>80.746940000000009</v>
      </c>
      <c r="I21219" s="147">
        <v>86.841666666666669</v>
      </c>
      <c r="J21219" s="147">
        <v>92.929678333333328</v>
      </c>
      <c r="K21219" s="147">
        <v>99.022109999999998</v>
      </c>
    </row>
    <row r="21220" spans="2:11" x14ac:dyDescent="0.2">
      <c r="B21220" s="21" t="str">
        <f t="shared" si="331"/>
        <v>Timmins (Porcupine)Wind2070RCP8.5</v>
      </c>
      <c r="C21220" t="s">
        <v>461</v>
      </c>
      <c r="D21220" t="s">
        <v>1</v>
      </c>
      <c r="E21220" s="144" t="s">
        <v>191</v>
      </c>
      <c r="F21220" s="144">
        <v>2070</v>
      </c>
      <c r="G21220" s="147">
        <v>75.399717253158499</v>
      </c>
      <c r="H21220" s="147">
        <v>81.255494999999996</v>
      </c>
      <c r="I21220" s="147">
        <v>87.43383333333334</v>
      </c>
      <c r="J21220" s="147">
        <v>93.593613333333323</v>
      </c>
      <c r="K21220" s="147">
        <v>99.761780000000002</v>
      </c>
    </row>
    <row r="21221" spans="2:11" x14ac:dyDescent="0.2">
      <c r="B21221" s="21" t="str">
        <f t="shared" si="331"/>
        <v>Timmins (Porcupine)Wind2075RCP8.5</v>
      </c>
      <c r="C21221" t="s">
        <v>461</v>
      </c>
      <c r="D21221" t="s">
        <v>1</v>
      </c>
      <c r="E21221" s="144" t="s">
        <v>191</v>
      </c>
      <c r="F21221" s="144">
        <v>2075</v>
      </c>
      <c r="G21221" s="147">
        <v>75.583207268862679</v>
      </c>
      <c r="H21221" s="147">
        <v>81.445215000000005</v>
      </c>
      <c r="I21221" s="147">
        <v>87.632166666666677</v>
      </c>
      <c r="J21221" s="147">
        <v>93.79976666666667</v>
      </c>
      <c r="K21221" s="147">
        <v>99.978189999999998</v>
      </c>
    </row>
    <row r="21222" spans="2:11" x14ac:dyDescent="0.2">
      <c r="B21222" s="21" t="str">
        <f t="shared" si="331"/>
        <v>Timmins (Porcupine)Wind2080RCP8.5</v>
      </c>
      <c r="C21222" t="s">
        <v>461</v>
      </c>
      <c r="D21222" t="s">
        <v>1</v>
      </c>
      <c r="E21222" s="144" t="s">
        <v>191</v>
      </c>
      <c r="F21222" s="144">
        <v>2080</v>
      </c>
      <c r="G21222" s="147">
        <v>75.766697284566845</v>
      </c>
      <c r="H21222" s="147">
        <v>81.634934999999999</v>
      </c>
      <c r="I21222" s="147">
        <v>87.830500000000015</v>
      </c>
      <c r="J21222" s="147">
        <v>94.005920000000003</v>
      </c>
      <c r="K21222" s="147">
        <v>100.19459999999999</v>
      </c>
    </row>
    <row r="21223" spans="2:11" x14ac:dyDescent="0.2">
      <c r="B21223" s="21" t="str">
        <f t="shared" si="331"/>
        <v>Timmins (Porcupine)Wind2085RCP8.5</v>
      </c>
      <c r="C21223" t="s">
        <v>461</v>
      </c>
      <c r="D21223" t="s">
        <v>1</v>
      </c>
      <c r="E21223" s="144" t="s">
        <v>191</v>
      </c>
      <c r="F21223" s="144">
        <v>2085</v>
      </c>
      <c r="G21223" s="147">
        <v>75.898810095873856</v>
      </c>
      <c r="H21223" s="147">
        <v>81.824655000000007</v>
      </c>
      <c r="I21223" s="147">
        <v>88.081250000000011</v>
      </c>
      <c r="J21223" s="147">
        <v>94.315150000000003</v>
      </c>
      <c r="K21223" s="147">
        <v>100.557975</v>
      </c>
    </row>
    <row r="21224" spans="2:11" x14ac:dyDescent="0.2">
      <c r="B21224" s="21" t="str">
        <f t="shared" si="331"/>
        <v>Timmins (Porcupine)Wind2090RCP8.5</v>
      </c>
      <c r="C21224" t="s">
        <v>461</v>
      </c>
      <c r="D21224" t="s">
        <v>1</v>
      </c>
      <c r="E21224" s="144" t="s">
        <v>191</v>
      </c>
      <c r="F21224" s="144">
        <v>2090</v>
      </c>
      <c r="G21224" s="147">
        <v>76.030922907180866</v>
      </c>
      <c r="H21224" s="147">
        <v>82.014375000000001</v>
      </c>
      <c r="I21224" s="147">
        <v>88.331999999999994</v>
      </c>
      <c r="J21224" s="147">
        <v>94.624380000000002</v>
      </c>
      <c r="K21224" s="147">
        <v>100.92135</v>
      </c>
    </row>
    <row r="21225" spans="2:11" x14ac:dyDescent="0.2">
      <c r="B21225" s="21" t="str">
        <f t="shared" si="331"/>
        <v>Timmins (Porcupine)Wind2095RCP8.5</v>
      </c>
      <c r="C21225" t="s">
        <v>461</v>
      </c>
      <c r="D21225" t="s">
        <v>1</v>
      </c>
      <c r="E21225" s="144" t="s">
        <v>191</v>
      </c>
      <c r="F21225" s="144">
        <v>2095</v>
      </c>
      <c r="G21225" s="147">
        <v>76.030922907180866</v>
      </c>
      <c r="H21225" s="147">
        <v>82.014375000000001</v>
      </c>
      <c r="I21225" s="147">
        <v>88.331999999999994</v>
      </c>
      <c r="J21225" s="147">
        <v>94.624380000000002</v>
      </c>
      <c r="K21225" s="147">
        <v>100.92135</v>
      </c>
    </row>
    <row r="21226" spans="2:11" x14ac:dyDescent="0.2">
      <c r="B21226" s="21" t="str">
        <f t="shared" si="331"/>
        <v>Timmins (Porcupine)Wind2100RCP8.5</v>
      </c>
      <c r="C21226" t="s">
        <v>461</v>
      </c>
      <c r="D21226" t="s">
        <v>1</v>
      </c>
      <c r="E21226" s="144" t="s">
        <v>191</v>
      </c>
      <c r="F21226" s="144">
        <v>2100</v>
      </c>
      <c r="G21226" s="147">
        <v>76.030922907180866</v>
      </c>
      <c r="H21226" s="147">
        <v>82.014375000000001</v>
      </c>
      <c r="I21226" s="147">
        <v>88.331999999999994</v>
      </c>
      <c r="J21226" s="147">
        <v>94.624380000000002</v>
      </c>
      <c r="K21226" s="147">
        <v>100.92135</v>
      </c>
    </row>
    <row r="21227" spans="2:11" x14ac:dyDescent="0.2">
      <c r="B21227" s="21" t="str">
        <f t="shared" si="331"/>
        <v>Toronto (LBP Int'l Airport)Ice Accretion2023RCP4.5</v>
      </c>
      <c r="C21227" t="s">
        <v>462</v>
      </c>
      <c r="D21227" t="s">
        <v>486</v>
      </c>
      <c r="E21227" s="144" t="s">
        <v>193</v>
      </c>
      <c r="F21227" s="144">
        <v>2023</v>
      </c>
      <c r="G21227" s="147">
        <v>16.909060615550771</v>
      </c>
      <c r="H21227" s="147">
        <v>20.314250000000001</v>
      </c>
      <c r="I21227" s="147">
        <v>24.6</v>
      </c>
      <c r="J21227" s="147">
        <v>27.882749999999998</v>
      </c>
      <c r="K21227" s="147">
        <v>31.184999999999999</v>
      </c>
    </row>
    <row r="21228" spans="2:11" x14ac:dyDescent="0.2">
      <c r="B21228" s="21" t="str">
        <f t="shared" si="331"/>
        <v>Toronto (LBP Int'l Airport)Ice Accretion2025RCP4.5</v>
      </c>
      <c r="C21228" t="s">
        <v>462</v>
      </c>
      <c r="D21228" t="s">
        <v>486</v>
      </c>
      <c r="E21228" s="144" t="s">
        <v>193</v>
      </c>
      <c r="F21228" s="144">
        <v>2025</v>
      </c>
      <c r="G21228" s="147">
        <v>16.859771515676911</v>
      </c>
      <c r="H21228" s="147">
        <v>20.272750000000002</v>
      </c>
      <c r="I21228" s="147">
        <v>24.570833333333333</v>
      </c>
      <c r="J21228" s="147">
        <v>27.859208333333331</v>
      </c>
      <c r="K21228" s="147">
        <v>31.163999999999998</v>
      </c>
    </row>
    <row r="21229" spans="2:11" x14ac:dyDescent="0.2">
      <c r="B21229" s="21" t="str">
        <f t="shared" si="331"/>
        <v>Toronto (LBP Int'l Airport)Ice Accretion2030RCP4.5</v>
      </c>
      <c r="C21229" t="s">
        <v>462</v>
      </c>
      <c r="D21229" t="s">
        <v>486</v>
      </c>
      <c r="E21229" s="144" t="s">
        <v>193</v>
      </c>
      <c r="F21229" s="144">
        <v>2030</v>
      </c>
      <c r="G21229" s="147">
        <v>16.810482415803047</v>
      </c>
      <c r="H21229" s="147">
        <v>20.231249999999999</v>
      </c>
      <c r="I21229" s="147">
        <v>24.541666666666668</v>
      </c>
      <c r="J21229" s="147">
        <v>27.835666666666665</v>
      </c>
      <c r="K21229" s="147">
        <v>31.143000000000001</v>
      </c>
    </row>
    <row r="21230" spans="2:11" x14ac:dyDescent="0.2">
      <c r="B21230" s="21" t="str">
        <f t="shared" si="331"/>
        <v>Toronto (LBP Int'l Airport)Ice Accretion2035RCP4.5</v>
      </c>
      <c r="C21230" t="s">
        <v>462</v>
      </c>
      <c r="D21230" t="s">
        <v>486</v>
      </c>
      <c r="E21230" s="144" t="s">
        <v>193</v>
      </c>
      <c r="F21230" s="144">
        <v>2035</v>
      </c>
      <c r="G21230" s="147">
        <v>16.761193315929184</v>
      </c>
      <c r="H21230" s="147">
        <v>20.18975</v>
      </c>
      <c r="I21230" s="147">
        <v>24.512500000000003</v>
      </c>
      <c r="J21230" s="147">
        <v>27.812124999999995</v>
      </c>
      <c r="K21230" s="147">
        <v>31.122</v>
      </c>
    </row>
    <row r="21231" spans="2:11" x14ac:dyDescent="0.2">
      <c r="B21231" s="21" t="str">
        <f t="shared" si="331"/>
        <v>Toronto (LBP Int'l Airport)Ice Accretion2040RCP4.5</v>
      </c>
      <c r="C21231" t="s">
        <v>462</v>
      </c>
      <c r="D21231" t="s">
        <v>486</v>
      </c>
      <c r="E21231" s="144" t="s">
        <v>193</v>
      </c>
      <c r="F21231" s="144">
        <v>2040</v>
      </c>
      <c r="G21231" s="147">
        <v>16.711904216055324</v>
      </c>
      <c r="H21231" s="147">
        <v>20.148250000000001</v>
      </c>
      <c r="I21231" s="147">
        <v>24.483333333333334</v>
      </c>
      <c r="J21231" s="147">
        <v>27.788583333333328</v>
      </c>
      <c r="K21231" s="147">
        <v>31.100999999999999</v>
      </c>
    </row>
    <row r="21232" spans="2:11" x14ac:dyDescent="0.2">
      <c r="B21232" s="21" t="str">
        <f t="shared" si="331"/>
        <v>Toronto (LBP Int'l Airport)Ice Accretion2045RCP4.5</v>
      </c>
      <c r="C21232" t="s">
        <v>462</v>
      </c>
      <c r="D21232" t="s">
        <v>486</v>
      </c>
      <c r="E21232" s="144" t="s">
        <v>193</v>
      </c>
      <c r="F21232" s="144">
        <v>2045</v>
      </c>
      <c r="G21232" s="147">
        <v>16.662615116181463</v>
      </c>
      <c r="H21232" s="147">
        <v>20.106749999999998</v>
      </c>
      <c r="I21232" s="147">
        <v>24.454166666666666</v>
      </c>
      <c r="J21232" s="147">
        <v>27.765041666666662</v>
      </c>
      <c r="K21232" s="147">
        <v>31.080000000000002</v>
      </c>
    </row>
    <row r="21233" spans="2:11" x14ac:dyDescent="0.2">
      <c r="B21233" s="21" t="str">
        <f t="shared" si="331"/>
        <v>Toronto (LBP Int'l Airport)Ice Accretion2050RCP4.5</v>
      </c>
      <c r="C21233" t="s">
        <v>462</v>
      </c>
      <c r="D21233" t="s">
        <v>486</v>
      </c>
      <c r="E21233" s="144" t="s">
        <v>193</v>
      </c>
      <c r="F21233" s="144">
        <v>2050</v>
      </c>
      <c r="G21233" s="147">
        <v>16.408051412127044</v>
      </c>
      <c r="H21233" s="147">
        <v>19.837</v>
      </c>
      <c r="I21233" s="147">
        <v>24.164999999999999</v>
      </c>
      <c r="J21233" s="147">
        <v>27.458999999999996</v>
      </c>
      <c r="K21233" s="147">
        <v>30.750300000000003</v>
      </c>
    </row>
    <row r="21234" spans="2:11" x14ac:dyDescent="0.2">
      <c r="B21234" s="21" t="str">
        <f t="shared" si="331"/>
        <v>Toronto (LBP Int'l Airport)Ice Accretion2055RCP4.5</v>
      </c>
      <c r="C21234" t="s">
        <v>462</v>
      </c>
      <c r="D21234" t="s">
        <v>486</v>
      </c>
      <c r="E21234" s="144" t="s">
        <v>193</v>
      </c>
      <c r="F21234" s="144">
        <v>2055</v>
      </c>
      <c r="G21234" s="147">
        <v>16.202776807946492</v>
      </c>
      <c r="H21234" s="147">
        <v>19.608750000000001</v>
      </c>
      <c r="I21234" s="147">
        <v>23.905000000000001</v>
      </c>
      <c r="J21234" s="147">
        <v>27.176499999999994</v>
      </c>
      <c r="K21234" s="147">
        <v>30.441600000000001</v>
      </c>
    </row>
    <row r="21235" spans="2:11" x14ac:dyDescent="0.2">
      <c r="B21235" s="21" t="str">
        <f t="shared" si="331"/>
        <v>Toronto (LBP Int'l Airport)Ice Accretion2060RCP4.5</v>
      </c>
      <c r="C21235" t="s">
        <v>462</v>
      </c>
      <c r="D21235" t="s">
        <v>486</v>
      </c>
      <c r="E21235" s="144" t="s">
        <v>193</v>
      </c>
      <c r="F21235" s="144">
        <v>2060</v>
      </c>
      <c r="G21235" s="147">
        <v>15.997502203765936</v>
      </c>
      <c r="H21235" s="147">
        <v>19.380499999999998</v>
      </c>
      <c r="I21235" s="147">
        <v>23.645</v>
      </c>
      <c r="J21235" s="147">
        <v>26.893999999999995</v>
      </c>
      <c r="K21235" s="147">
        <v>30.132900000000003</v>
      </c>
    </row>
    <row r="21236" spans="2:11" x14ac:dyDescent="0.2">
      <c r="B21236" s="21" t="str">
        <f t="shared" si="331"/>
        <v>Toronto (LBP Int'l Airport)Ice Accretion2065RCP4.5</v>
      </c>
      <c r="C21236" t="s">
        <v>462</v>
      </c>
      <c r="D21236" t="s">
        <v>486</v>
      </c>
      <c r="E21236" s="144" t="s">
        <v>193</v>
      </c>
      <c r="F21236" s="144">
        <v>2065</v>
      </c>
      <c r="G21236" s="147">
        <v>15.792227599585383</v>
      </c>
      <c r="H21236" s="147">
        <v>19.152249999999999</v>
      </c>
      <c r="I21236" s="147">
        <v>23.385000000000002</v>
      </c>
      <c r="J21236" s="147">
        <v>26.611499999999992</v>
      </c>
      <c r="K21236" s="147">
        <v>29.824200000000001</v>
      </c>
    </row>
    <row r="21237" spans="2:11" x14ac:dyDescent="0.2">
      <c r="B21237" s="21" t="str">
        <f t="shared" si="331"/>
        <v>Toronto (LBP Int'l Airport)Ice Accretion2070RCP4.5</v>
      </c>
      <c r="C21237" t="s">
        <v>462</v>
      </c>
      <c r="D21237" t="s">
        <v>486</v>
      </c>
      <c r="E21237" s="144" t="s">
        <v>193</v>
      </c>
      <c r="F21237" s="144">
        <v>2070</v>
      </c>
      <c r="G21237" s="147">
        <v>15.586952995404829</v>
      </c>
      <c r="H21237" s="147">
        <v>18.923999999999999</v>
      </c>
      <c r="I21237" s="147">
        <v>23.125</v>
      </c>
      <c r="J21237" s="147">
        <v>26.328999999999994</v>
      </c>
      <c r="K21237" s="147">
        <v>29.515500000000003</v>
      </c>
    </row>
    <row r="21238" spans="2:11" x14ac:dyDescent="0.2">
      <c r="B21238" s="21" t="str">
        <f t="shared" si="331"/>
        <v>Toronto (LBP Int'l Airport)Ice Accretion2075RCP4.5</v>
      </c>
      <c r="C21238" t="s">
        <v>462</v>
      </c>
      <c r="D21238" t="s">
        <v>486</v>
      </c>
      <c r="E21238" s="144" t="s">
        <v>193</v>
      </c>
      <c r="F21238" s="144">
        <v>2075</v>
      </c>
      <c r="G21238" s="147">
        <v>15.537663895530967</v>
      </c>
      <c r="H21238" s="147">
        <v>18.889416666666666</v>
      </c>
      <c r="I21238" s="147">
        <v>23.112500000000001</v>
      </c>
      <c r="J21238" s="147">
        <v>26.328999999999994</v>
      </c>
      <c r="K21238" s="147">
        <v>29.531250000000004</v>
      </c>
    </row>
    <row r="21239" spans="2:11" x14ac:dyDescent="0.2">
      <c r="B21239" s="21" t="str">
        <f t="shared" si="331"/>
        <v>Toronto (LBP Int'l Airport)Ice Accretion2080RCP4.5</v>
      </c>
      <c r="C21239" t="s">
        <v>462</v>
      </c>
      <c r="D21239" t="s">
        <v>486</v>
      </c>
      <c r="E21239" s="144" t="s">
        <v>193</v>
      </c>
      <c r="F21239" s="144">
        <v>2080</v>
      </c>
      <c r="G21239" s="147">
        <v>15.488374795657105</v>
      </c>
      <c r="H21239" s="147">
        <v>18.854833333333332</v>
      </c>
      <c r="I21239" s="147">
        <v>23.1</v>
      </c>
      <c r="J21239" s="147">
        <v>26.328999999999994</v>
      </c>
      <c r="K21239" s="147">
        <v>29.547000000000001</v>
      </c>
    </row>
    <row r="21240" spans="2:11" x14ac:dyDescent="0.2">
      <c r="B21240" s="21" t="str">
        <f t="shared" si="331"/>
        <v>Toronto (LBP Int'l Airport)Ice Accretion2085RCP4.5</v>
      </c>
      <c r="C21240" t="s">
        <v>462</v>
      </c>
      <c r="D21240" t="s">
        <v>486</v>
      </c>
      <c r="E21240" s="144" t="s">
        <v>193</v>
      </c>
      <c r="F21240" s="144">
        <v>2085</v>
      </c>
      <c r="G21240" s="147">
        <v>15.439085695783241</v>
      </c>
      <c r="H21240" s="147">
        <v>18.820250000000001</v>
      </c>
      <c r="I21240" s="147">
        <v>23.087499999999999</v>
      </c>
      <c r="J21240" s="147">
        <v>26.328999999999994</v>
      </c>
      <c r="K21240" s="147">
        <v>29.562750000000001</v>
      </c>
    </row>
    <row r="21241" spans="2:11" x14ac:dyDescent="0.2">
      <c r="B21241" s="21" t="str">
        <f t="shared" si="331"/>
        <v>Toronto (LBP Int'l Airport)Ice Accretion2090RCP4.5</v>
      </c>
      <c r="C21241" t="s">
        <v>462</v>
      </c>
      <c r="D21241" t="s">
        <v>486</v>
      </c>
      <c r="E21241" s="144" t="s">
        <v>193</v>
      </c>
      <c r="F21241" s="144">
        <v>2090</v>
      </c>
      <c r="G21241" s="147">
        <v>15.389796595909379</v>
      </c>
      <c r="H21241" s="147">
        <v>18.785666666666668</v>
      </c>
      <c r="I21241" s="147">
        <v>23.074999999999999</v>
      </c>
      <c r="J21241" s="147">
        <v>26.328999999999994</v>
      </c>
      <c r="K21241" s="147">
        <v>29.578500000000002</v>
      </c>
    </row>
    <row r="21242" spans="2:11" x14ac:dyDescent="0.2">
      <c r="B21242" s="21" t="str">
        <f t="shared" si="331"/>
        <v>Toronto (LBP Int'l Airport)Ice Accretion2095RCP4.5</v>
      </c>
      <c r="C21242" t="s">
        <v>462</v>
      </c>
      <c r="D21242" t="s">
        <v>486</v>
      </c>
      <c r="E21242" s="144" t="s">
        <v>193</v>
      </c>
      <c r="F21242" s="144">
        <v>2095</v>
      </c>
      <c r="G21242" s="147">
        <v>15.340507496035517</v>
      </c>
      <c r="H21242" s="147">
        <v>18.751083333333334</v>
      </c>
      <c r="I21242" s="147">
        <v>23.0625</v>
      </c>
      <c r="J21242" s="147">
        <v>26.328999999999994</v>
      </c>
      <c r="K21242" s="147">
        <v>29.594249999999999</v>
      </c>
    </row>
    <row r="21243" spans="2:11" x14ac:dyDescent="0.2">
      <c r="B21243" s="21" t="str">
        <f t="shared" si="331"/>
        <v>Toronto (LBP Int'l Airport)Ice Accretion2100RCP4.5</v>
      </c>
      <c r="C21243" t="s">
        <v>462</v>
      </c>
      <c r="D21243" t="s">
        <v>486</v>
      </c>
      <c r="E21243" s="144" t="s">
        <v>193</v>
      </c>
      <c r="F21243" s="144">
        <v>2100</v>
      </c>
      <c r="G21243" s="147">
        <v>15.291218396161655</v>
      </c>
      <c r="H21243" s="147">
        <v>18.7165</v>
      </c>
      <c r="I21243" s="147">
        <v>23.05</v>
      </c>
      <c r="J21243" s="147">
        <v>26.328999999999994</v>
      </c>
      <c r="K21243" s="147">
        <v>29.61</v>
      </c>
    </row>
    <row r="21244" spans="2:11" x14ac:dyDescent="0.2">
      <c r="B21244" s="21" t="str">
        <f t="shared" si="331"/>
        <v>Toronto (LBP Int'l Airport)Ice Accretion2023RCP6.0</v>
      </c>
      <c r="C21244" t="s">
        <v>462</v>
      </c>
      <c r="D21244" t="s">
        <v>486</v>
      </c>
      <c r="E21244" s="144" t="s">
        <v>192</v>
      </c>
      <c r="F21244" s="144">
        <v>2023</v>
      </c>
      <c r="G21244" s="147">
        <v>16.909060615550771</v>
      </c>
      <c r="H21244" s="147">
        <v>20.314250000000001</v>
      </c>
      <c r="I21244" s="147">
        <v>24.6</v>
      </c>
      <c r="J21244" s="147">
        <v>27.882749999999998</v>
      </c>
      <c r="K21244" s="147">
        <v>31.184999999999999</v>
      </c>
    </row>
    <row r="21245" spans="2:11" x14ac:dyDescent="0.2">
      <c r="B21245" s="21" t="str">
        <f t="shared" si="331"/>
        <v>Toronto (LBP Int'l Airport)Ice Accretion2025RCP6.0</v>
      </c>
      <c r="C21245" t="s">
        <v>462</v>
      </c>
      <c r="D21245" t="s">
        <v>486</v>
      </c>
      <c r="E21245" s="144" t="s">
        <v>192</v>
      </c>
      <c r="F21245" s="144">
        <v>2025</v>
      </c>
      <c r="G21245" s="147">
        <v>16.859771515676911</v>
      </c>
      <c r="H21245" s="147">
        <v>20.272750000000002</v>
      </c>
      <c r="I21245" s="147">
        <v>24.570833333333333</v>
      </c>
      <c r="J21245" s="147">
        <v>27.859208333333331</v>
      </c>
      <c r="K21245" s="147">
        <v>31.163999999999998</v>
      </c>
    </row>
    <row r="21246" spans="2:11" x14ac:dyDescent="0.2">
      <c r="B21246" s="21" t="str">
        <f t="shared" si="331"/>
        <v>Toronto (LBP Int'l Airport)Ice Accretion2030RCP6.0</v>
      </c>
      <c r="C21246" t="s">
        <v>462</v>
      </c>
      <c r="D21246" t="s">
        <v>486</v>
      </c>
      <c r="E21246" s="144" t="s">
        <v>192</v>
      </c>
      <c r="F21246" s="144">
        <v>2030</v>
      </c>
      <c r="G21246" s="147">
        <v>16.810482415803047</v>
      </c>
      <c r="H21246" s="147">
        <v>20.231249999999999</v>
      </c>
      <c r="I21246" s="147">
        <v>24.541666666666668</v>
      </c>
      <c r="J21246" s="147">
        <v>27.835666666666665</v>
      </c>
      <c r="K21246" s="147">
        <v>31.143000000000001</v>
      </c>
    </row>
    <row r="21247" spans="2:11" x14ac:dyDescent="0.2">
      <c r="B21247" s="21" t="str">
        <f t="shared" si="331"/>
        <v>Toronto (LBP Int'l Airport)Ice Accretion2035RCP6.0</v>
      </c>
      <c r="C21247" t="s">
        <v>462</v>
      </c>
      <c r="D21247" t="s">
        <v>486</v>
      </c>
      <c r="E21247" s="144" t="s">
        <v>192</v>
      </c>
      <c r="F21247" s="144">
        <v>2035</v>
      </c>
      <c r="G21247" s="147">
        <v>16.761193315929184</v>
      </c>
      <c r="H21247" s="147">
        <v>20.18975</v>
      </c>
      <c r="I21247" s="147">
        <v>24.512500000000003</v>
      </c>
      <c r="J21247" s="147">
        <v>27.812124999999995</v>
      </c>
      <c r="K21247" s="147">
        <v>31.122</v>
      </c>
    </row>
    <row r="21248" spans="2:11" x14ac:dyDescent="0.2">
      <c r="B21248" s="21" t="str">
        <f t="shared" si="331"/>
        <v>Toronto (LBP Int'l Airport)Ice Accretion2040RCP6.0</v>
      </c>
      <c r="C21248" t="s">
        <v>462</v>
      </c>
      <c r="D21248" t="s">
        <v>486</v>
      </c>
      <c r="E21248" s="144" t="s">
        <v>192</v>
      </c>
      <c r="F21248" s="144">
        <v>2040</v>
      </c>
      <c r="G21248" s="147">
        <v>16.711904216055324</v>
      </c>
      <c r="H21248" s="147">
        <v>20.148250000000001</v>
      </c>
      <c r="I21248" s="147">
        <v>24.483333333333334</v>
      </c>
      <c r="J21248" s="147">
        <v>27.788583333333328</v>
      </c>
      <c r="K21248" s="147">
        <v>31.100999999999999</v>
      </c>
    </row>
    <row r="21249" spans="2:11" x14ac:dyDescent="0.2">
      <c r="B21249" s="21" t="str">
        <f t="shared" si="331"/>
        <v>Toronto (LBP Int'l Airport)Ice Accretion2045RCP6.0</v>
      </c>
      <c r="C21249" t="s">
        <v>462</v>
      </c>
      <c r="D21249" t="s">
        <v>486</v>
      </c>
      <c r="E21249" s="144" t="s">
        <v>192</v>
      </c>
      <c r="F21249" s="144">
        <v>2045</v>
      </c>
      <c r="G21249" s="147">
        <v>16.662615116181463</v>
      </c>
      <c r="H21249" s="147">
        <v>20.106749999999998</v>
      </c>
      <c r="I21249" s="147">
        <v>24.454166666666666</v>
      </c>
      <c r="J21249" s="147">
        <v>27.765041666666662</v>
      </c>
      <c r="K21249" s="147">
        <v>31.080000000000002</v>
      </c>
    </row>
    <row r="21250" spans="2:11" x14ac:dyDescent="0.2">
      <c r="B21250" s="21" t="str">
        <f t="shared" si="331"/>
        <v>Toronto (LBP Int'l Airport)Ice Accretion2050RCP6.0</v>
      </c>
      <c r="C21250" t="s">
        <v>462</v>
      </c>
      <c r="D21250" t="s">
        <v>486</v>
      </c>
      <c r="E21250" s="144" t="s">
        <v>192</v>
      </c>
      <c r="F21250" s="144">
        <v>2050</v>
      </c>
      <c r="G21250" s="147">
        <v>16.408051412127044</v>
      </c>
      <c r="H21250" s="147">
        <v>19.837</v>
      </c>
      <c r="I21250" s="147">
        <v>24.164999999999999</v>
      </c>
      <c r="J21250" s="147">
        <v>27.458999999999996</v>
      </c>
      <c r="K21250" s="147">
        <v>30.750300000000003</v>
      </c>
    </row>
    <row r="21251" spans="2:11" x14ac:dyDescent="0.2">
      <c r="B21251" s="21" t="str">
        <f t="shared" si="331"/>
        <v>Toronto (LBP Int'l Airport)Ice Accretion2055RCP6.0</v>
      </c>
      <c r="C21251" t="s">
        <v>462</v>
      </c>
      <c r="D21251" t="s">
        <v>486</v>
      </c>
      <c r="E21251" s="144" t="s">
        <v>192</v>
      </c>
      <c r="F21251" s="144">
        <v>2055</v>
      </c>
      <c r="G21251" s="147">
        <v>16.202776807946492</v>
      </c>
      <c r="H21251" s="147">
        <v>19.608750000000001</v>
      </c>
      <c r="I21251" s="147">
        <v>23.905000000000001</v>
      </c>
      <c r="J21251" s="147">
        <v>27.176499999999994</v>
      </c>
      <c r="K21251" s="147">
        <v>30.441600000000001</v>
      </c>
    </row>
    <row r="21252" spans="2:11" x14ac:dyDescent="0.2">
      <c r="B21252" s="21" t="str">
        <f t="shared" si="331"/>
        <v>Toronto (LBP Int'l Airport)Ice Accretion2060RCP6.0</v>
      </c>
      <c r="C21252" t="s">
        <v>462</v>
      </c>
      <c r="D21252" t="s">
        <v>486</v>
      </c>
      <c r="E21252" s="144" t="s">
        <v>192</v>
      </c>
      <c r="F21252" s="144">
        <v>2060</v>
      </c>
      <c r="G21252" s="147">
        <v>15.997502203765936</v>
      </c>
      <c r="H21252" s="147">
        <v>19.380499999999998</v>
      </c>
      <c r="I21252" s="147">
        <v>23.645</v>
      </c>
      <c r="J21252" s="147">
        <v>26.893999999999995</v>
      </c>
      <c r="K21252" s="147">
        <v>30.132900000000003</v>
      </c>
    </row>
    <row r="21253" spans="2:11" x14ac:dyDescent="0.2">
      <c r="B21253" s="21" t="str">
        <f t="shared" si="331"/>
        <v>Toronto (LBP Int'l Airport)Ice Accretion2065RCP6.0</v>
      </c>
      <c r="C21253" t="s">
        <v>462</v>
      </c>
      <c r="D21253" t="s">
        <v>486</v>
      </c>
      <c r="E21253" s="144" t="s">
        <v>192</v>
      </c>
      <c r="F21253" s="144">
        <v>2065</v>
      </c>
      <c r="G21253" s="147">
        <v>15.792227599585383</v>
      </c>
      <c r="H21253" s="147">
        <v>19.152249999999999</v>
      </c>
      <c r="I21253" s="147">
        <v>23.385000000000002</v>
      </c>
      <c r="J21253" s="147">
        <v>26.611499999999992</v>
      </c>
      <c r="K21253" s="147">
        <v>29.824200000000001</v>
      </c>
    </row>
    <row r="21254" spans="2:11" x14ac:dyDescent="0.2">
      <c r="B21254" s="21" t="str">
        <f t="shared" si="331"/>
        <v>Toronto (LBP Int'l Airport)Ice Accretion2070RCP6.0</v>
      </c>
      <c r="C21254" t="s">
        <v>462</v>
      </c>
      <c r="D21254" t="s">
        <v>486</v>
      </c>
      <c r="E21254" s="144" t="s">
        <v>192</v>
      </c>
      <c r="F21254" s="144">
        <v>2070</v>
      </c>
      <c r="G21254" s="147">
        <v>15.586952995404829</v>
      </c>
      <c r="H21254" s="147">
        <v>18.923999999999999</v>
      </c>
      <c r="I21254" s="147">
        <v>23.125</v>
      </c>
      <c r="J21254" s="147">
        <v>26.328999999999994</v>
      </c>
      <c r="K21254" s="147">
        <v>29.515500000000003</v>
      </c>
    </row>
    <row r="21255" spans="2:11" x14ac:dyDescent="0.2">
      <c r="B21255" s="21" t="str">
        <f t="shared" si="331"/>
        <v>Toronto (LBP Int'l Airport)Ice Accretion2075RCP6.0</v>
      </c>
      <c r="C21255" t="s">
        <v>462</v>
      </c>
      <c r="D21255" t="s">
        <v>486</v>
      </c>
      <c r="E21255" s="144" t="s">
        <v>192</v>
      </c>
      <c r="F21255" s="144">
        <v>2075</v>
      </c>
      <c r="G21255" s="147">
        <v>15.513019345594035</v>
      </c>
      <c r="H21255" s="147">
        <v>18.872125</v>
      </c>
      <c r="I21255" s="147">
        <v>23.106249999999999</v>
      </c>
      <c r="J21255" s="147">
        <v>26.328999999999994</v>
      </c>
      <c r="K21255" s="147">
        <v>29.539125000000002</v>
      </c>
    </row>
    <row r="21256" spans="2:11" x14ac:dyDescent="0.2">
      <c r="B21256" s="21" t="str">
        <f t="shared" si="331"/>
        <v>Toronto (LBP Int'l Airport)Ice Accretion2080RCP6.0</v>
      </c>
      <c r="C21256" t="s">
        <v>462</v>
      </c>
      <c r="D21256" t="s">
        <v>486</v>
      </c>
      <c r="E21256" s="144" t="s">
        <v>192</v>
      </c>
      <c r="F21256" s="144">
        <v>2080</v>
      </c>
      <c r="G21256" s="147">
        <v>15.439085695783241</v>
      </c>
      <c r="H21256" s="147">
        <v>18.820250000000001</v>
      </c>
      <c r="I21256" s="147">
        <v>23.087499999999999</v>
      </c>
      <c r="J21256" s="147">
        <v>26.328999999999994</v>
      </c>
      <c r="K21256" s="147">
        <v>29.562750000000001</v>
      </c>
    </row>
    <row r="21257" spans="2:11" x14ac:dyDescent="0.2">
      <c r="B21257" s="21" t="str">
        <f t="shared" si="331"/>
        <v>Toronto (LBP Int'l Airport)Ice Accretion2085RCP6.0</v>
      </c>
      <c r="C21257" t="s">
        <v>462</v>
      </c>
      <c r="D21257" t="s">
        <v>486</v>
      </c>
      <c r="E21257" s="144" t="s">
        <v>192</v>
      </c>
      <c r="F21257" s="144">
        <v>2085</v>
      </c>
      <c r="G21257" s="147">
        <v>15.365152045972449</v>
      </c>
      <c r="H21257" s="147">
        <v>18.768374999999999</v>
      </c>
      <c r="I21257" s="147">
        <v>23.068750000000001</v>
      </c>
      <c r="J21257" s="147">
        <v>26.328999999999994</v>
      </c>
      <c r="K21257" s="147">
        <v>29.586375</v>
      </c>
    </row>
    <row r="21258" spans="2:11" x14ac:dyDescent="0.2">
      <c r="B21258" s="21" t="str">
        <f t="shared" si="331"/>
        <v>Toronto (LBP Int'l Airport)Ice Accretion2090RCP6.0</v>
      </c>
      <c r="C21258" t="s">
        <v>462</v>
      </c>
      <c r="D21258" t="s">
        <v>486</v>
      </c>
      <c r="E21258" s="144" t="s">
        <v>192</v>
      </c>
      <c r="F21258" s="144">
        <v>2090</v>
      </c>
      <c r="G21258" s="147">
        <v>14.931697902964073</v>
      </c>
      <c r="H21258" s="147">
        <v>18.343</v>
      </c>
      <c r="I21258" s="147">
        <v>22.641666666666666</v>
      </c>
      <c r="J21258" s="147">
        <v>25.905249999999995</v>
      </c>
      <c r="K21258" s="147">
        <v>29.1585</v>
      </c>
    </row>
    <row r="21259" spans="2:11" x14ac:dyDescent="0.2">
      <c r="B21259" s="21" t="str">
        <f t="shared" si="331"/>
        <v>Toronto (LBP Int'l Airport)Ice Accretion2095RCP6.0</v>
      </c>
      <c r="C21259" t="s">
        <v>462</v>
      </c>
      <c r="D21259" t="s">
        <v>486</v>
      </c>
      <c r="E21259" s="144" t="s">
        <v>192</v>
      </c>
      <c r="F21259" s="144">
        <v>2095</v>
      </c>
      <c r="G21259" s="147">
        <v>14.572177409766493</v>
      </c>
      <c r="H21259" s="147">
        <v>17.9695</v>
      </c>
      <c r="I21259" s="147">
        <v>22.233333333333334</v>
      </c>
      <c r="J21259" s="147">
        <v>25.481499999999997</v>
      </c>
      <c r="K21259" s="147">
        <v>28.707000000000001</v>
      </c>
    </row>
    <row r="21260" spans="2:11" x14ac:dyDescent="0.2">
      <c r="B21260" s="21" t="str">
        <f t="shared" ref="B21260:B21323" si="332">C21260&amp;D21260&amp;F21260&amp;E21260</f>
        <v>Toronto (LBP Int'l Airport)Ice Accretion2100RCP6.0</v>
      </c>
      <c r="C21260" t="s">
        <v>462</v>
      </c>
      <c r="D21260" t="s">
        <v>486</v>
      </c>
      <c r="E21260" s="144" t="s">
        <v>192</v>
      </c>
      <c r="F21260" s="144">
        <v>2100</v>
      </c>
      <c r="G21260" s="147">
        <v>14.212656916568911</v>
      </c>
      <c r="H21260" s="147">
        <v>17.596</v>
      </c>
      <c r="I21260" s="147">
        <v>21.824999999999999</v>
      </c>
      <c r="J21260" s="147">
        <v>25.057749999999999</v>
      </c>
      <c r="K21260" s="147">
        <v>28.255500000000001</v>
      </c>
    </row>
    <row r="21261" spans="2:11" x14ac:dyDescent="0.2">
      <c r="B21261" s="21" t="str">
        <f t="shared" si="332"/>
        <v>Toronto (LBP Int'l Airport)Ice Accretion2023RCP8.5</v>
      </c>
      <c r="C21261" t="s">
        <v>462</v>
      </c>
      <c r="D21261" t="s">
        <v>486</v>
      </c>
      <c r="E21261" s="144" t="s">
        <v>191</v>
      </c>
      <c r="F21261" s="144">
        <v>2023</v>
      </c>
      <c r="G21261" s="147">
        <v>16.909060615550771</v>
      </c>
      <c r="H21261" s="147">
        <v>20.314250000000001</v>
      </c>
      <c r="I21261" s="147">
        <v>24.6</v>
      </c>
      <c r="J21261" s="147">
        <v>27.882749999999998</v>
      </c>
      <c r="K21261" s="147">
        <v>31.184999999999999</v>
      </c>
    </row>
    <row r="21262" spans="2:11" x14ac:dyDescent="0.2">
      <c r="B21262" s="21" t="str">
        <f t="shared" si="332"/>
        <v>Toronto (LBP Int'l Airport)Ice Accretion2025RCP8.5</v>
      </c>
      <c r="C21262" t="s">
        <v>462</v>
      </c>
      <c r="D21262" t="s">
        <v>486</v>
      </c>
      <c r="E21262" s="144" t="s">
        <v>191</v>
      </c>
      <c r="F21262" s="144">
        <v>2025</v>
      </c>
      <c r="G21262" s="147">
        <v>16.810482415803047</v>
      </c>
      <c r="H21262" s="147">
        <v>20.231249999999999</v>
      </c>
      <c r="I21262" s="147">
        <v>24.541666666666668</v>
      </c>
      <c r="J21262" s="147">
        <v>27.835666666666665</v>
      </c>
      <c r="K21262" s="147">
        <v>31.143000000000001</v>
      </c>
    </row>
    <row r="21263" spans="2:11" x14ac:dyDescent="0.2">
      <c r="B21263" s="21" t="str">
        <f t="shared" si="332"/>
        <v>Toronto (LBP Int'l Airport)Ice Accretion2030RCP8.5</v>
      </c>
      <c r="C21263" t="s">
        <v>462</v>
      </c>
      <c r="D21263" t="s">
        <v>486</v>
      </c>
      <c r="E21263" s="144" t="s">
        <v>191</v>
      </c>
      <c r="F21263" s="144">
        <v>2030</v>
      </c>
      <c r="G21263" s="147">
        <v>16.711904216055324</v>
      </c>
      <c r="H21263" s="147">
        <v>20.148250000000001</v>
      </c>
      <c r="I21263" s="147">
        <v>24.483333333333334</v>
      </c>
      <c r="J21263" s="147">
        <v>27.788583333333328</v>
      </c>
      <c r="K21263" s="147">
        <v>31.100999999999999</v>
      </c>
    </row>
    <row r="21264" spans="2:11" x14ac:dyDescent="0.2">
      <c r="B21264" s="21" t="str">
        <f t="shared" si="332"/>
        <v>Toronto (LBP Int'l Airport)Ice Accretion2035RCP8.5</v>
      </c>
      <c r="C21264" t="s">
        <v>462</v>
      </c>
      <c r="D21264" t="s">
        <v>486</v>
      </c>
      <c r="E21264" s="144" t="s">
        <v>191</v>
      </c>
      <c r="F21264" s="144">
        <v>2035</v>
      </c>
      <c r="G21264" s="147">
        <v>16.6133260163076</v>
      </c>
      <c r="H21264" s="147">
        <v>20.065249999999999</v>
      </c>
      <c r="I21264" s="147">
        <v>24.425000000000001</v>
      </c>
      <c r="J21264" s="147">
        <v>27.741499999999995</v>
      </c>
      <c r="K21264" s="147">
        <v>31.059000000000001</v>
      </c>
    </row>
    <row r="21265" spans="2:11" x14ac:dyDescent="0.2">
      <c r="B21265" s="21" t="str">
        <f t="shared" si="332"/>
        <v>Toronto (LBP Int'l Airport)Ice Accretion2040RCP8.5</v>
      </c>
      <c r="C21265" t="s">
        <v>462</v>
      </c>
      <c r="D21265" t="s">
        <v>486</v>
      </c>
      <c r="E21265" s="144" t="s">
        <v>191</v>
      </c>
      <c r="F21265" s="144">
        <v>2040</v>
      </c>
      <c r="G21265" s="147">
        <v>16.271201676006676</v>
      </c>
      <c r="H21265" s="147">
        <v>19.684833333333334</v>
      </c>
      <c r="I21265" s="147">
        <v>23.991666666666667</v>
      </c>
      <c r="J21265" s="147">
        <v>27.27066666666666</v>
      </c>
      <c r="K21265" s="147">
        <v>30.544500000000003</v>
      </c>
    </row>
    <row r="21266" spans="2:11" x14ac:dyDescent="0.2">
      <c r="B21266" s="21" t="str">
        <f t="shared" si="332"/>
        <v>Toronto (LBP Int'l Airport)Ice Accretion2045RCP8.5</v>
      </c>
      <c r="C21266" t="s">
        <v>462</v>
      </c>
      <c r="D21266" t="s">
        <v>486</v>
      </c>
      <c r="E21266" s="144" t="s">
        <v>191</v>
      </c>
      <c r="F21266" s="144">
        <v>2045</v>
      </c>
      <c r="G21266" s="147">
        <v>15.929077335705752</v>
      </c>
      <c r="H21266" s="147">
        <v>19.304416666666665</v>
      </c>
      <c r="I21266" s="147">
        <v>23.558333333333334</v>
      </c>
      <c r="J21266" s="147">
        <v>26.799833333333329</v>
      </c>
      <c r="K21266" s="147">
        <v>30.03</v>
      </c>
    </row>
    <row r="21267" spans="2:11" x14ac:dyDescent="0.2">
      <c r="B21267" s="21" t="str">
        <f t="shared" si="332"/>
        <v>Toronto (LBP Int'l Airport)Ice Accretion2050RCP8.5</v>
      </c>
      <c r="C21267" t="s">
        <v>462</v>
      </c>
      <c r="D21267" t="s">
        <v>486</v>
      </c>
      <c r="E21267" s="144" t="s">
        <v>191</v>
      </c>
      <c r="F21267" s="144">
        <v>2050</v>
      </c>
      <c r="G21267" s="147">
        <v>15.488374795657105</v>
      </c>
      <c r="H21267" s="147">
        <v>18.854833333333332</v>
      </c>
      <c r="I21267" s="147">
        <v>23.1</v>
      </c>
      <c r="J21267" s="147">
        <v>26.328999999999994</v>
      </c>
      <c r="K21267" s="147">
        <v>29.547000000000001</v>
      </c>
    </row>
    <row r="21268" spans="2:11" x14ac:dyDescent="0.2">
      <c r="B21268" s="21" t="str">
        <f t="shared" si="332"/>
        <v>Toronto (LBP Int'l Airport)Ice Accretion2055RCP8.5</v>
      </c>
      <c r="C21268" t="s">
        <v>462</v>
      </c>
      <c r="D21268" t="s">
        <v>486</v>
      </c>
      <c r="E21268" s="144" t="s">
        <v>191</v>
      </c>
      <c r="F21268" s="144">
        <v>2055</v>
      </c>
      <c r="G21268" s="147">
        <v>15.389796595909379</v>
      </c>
      <c r="H21268" s="147">
        <v>18.785666666666668</v>
      </c>
      <c r="I21268" s="147">
        <v>23.074999999999999</v>
      </c>
      <c r="J21268" s="147">
        <v>26.328999999999994</v>
      </c>
      <c r="K21268" s="147">
        <v>29.578500000000002</v>
      </c>
    </row>
    <row r="21269" spans="2:11" x14ac:dyDescent="0.2">
      <c r="B21269" s="21" t="str">
        <f t="shared" si="332"/>
        <v>Toronto (LBP Int'l Airport)Ice Accretion2060RCP8.5</v>
      </c>
      <c r="C21269" t="s">
        <v>462</v>
      </c>
      <c r="D21269" t="s">
        <v>486</v>
      </c>
      <c r="E21269" s="144" t="s">
        <v>191</v>
      </c>
      <c r="F21269" s="144">
        <v>2060</v>
      </c>
      <c r="G21269" s="147">
        <v>14.931697902964073</v>
      </c>
      <c r="H21269" s="147">
        <v>18.343</v>
      </c>
      <c r="I21269" s="147">
        <v>22.641666666666666</v>
      </c>
      <c r="J21269" s="147">
        <v>25.905249999999995</v>
      </c>
      <c r="K21269" s="147">
        <v>29.1585</v>
      </c>
    </row>
    <row r="21270" spans="2:11" x14ac:dyDescent="0.2">
      <c r="B21270" s="21" t="str">
        <f t="shared" si="332"/>
        <v>Toronto (LBP Int'l Airport)Ice Accretion2065RCP8.5</v>
      </c>
      <c r="C21270" t="s">
        <v>462</v>
      </c>
      <c r="D21270" t="s">
        <v>486</v>
      </c>
      <c r="E21270" s="144" t="s">
        <v>191</v>
      </c>
      <c r="F21270" s="144">
        <v>2065</v>
      </c>
      <c r="G21270" s="147">
        <v>14.572177409766493</v>
      </c>
      <c r="H21270" s="147">
        <v>17.9695</v>
      </c>
      <c r="I21270" s="147">
        <v>22.233333333333334</v>
      </c>
      <c r="J21270" s="147">
        <v>25.481499999999997</v>
      </c>
      <c r="K21270" s="147">
        <v>28.707000000000001</v>
      </c>
    </row>
    <row r="21271" spans="2:11" x14ac:dyDescent="0.2">
      <c r="B21271" s="21" t="str">
        <f t="shared" si="332"/>
        <v>Toronto (LBP Int'l Airport)Ice Accretion2070RCP8.5</v>
      </c>
      <c r="C21271" t="s">
        <v>462</v>
      </c>
      <c r="D21271" t="s">
        <v>486</v>
      </c>
      <c r="E21271" s="144" t="s">
        <v>191</v>
      </c>
      <c r="F21271" s="144">
        <v>2070</v>
      </c>
      <c r="G21271" s="147">
        <v>13.812545399945796</v>
      </c>
      <c r="H21271" s="147">
        <v>17.146416666666667</v>
      </c>
      <c r="I21271" s="147">
        <v>21.324999999999999</v>
      </c>
      <c r="J21271" s="147">
        <v>24.502166666666664</v>
      </c>
      <c r="K21271" s="147">
        <v>27.657</v>
      </c>
    </row>
    <row r="21272" spans="2:11" x14ac:dyDescent="0.2">
      <c r="B21272" s="21" t="str">
        <f t="shared" si="332"/>
        <v>Toronto (LBP Int'l Airport)Ice Accretion2075RCP8.5</v>
      </c>
      <c r="C21272" t="s">
        <v>462</v>
      </c>
      <c r="D21272" t="s">
        <v>486</v>
      </c>
      <c r="E21272" s="144" t="s">
        <v>191</v>
      </c>
      <c r="F21272" s="144">
        <v>2075</v>
      </c>
      <c r="G21272" s="147">
        <v>13.412433883322681</v>
      </c>
      <c r="H21272" s="147">
        <v>16.696833333333334</v>
      </c>
      <c r="I21272" s="147">
        <v>20.824999999999999</v>
      </c>
      <c r="J21272" s="147">
        <v>23.946583333333333</v>
      </c>
      <c r="K21272" s="147">
        <v>27.058499999999999</v>
      </c>
    </row>
    <row r="21273" spans="2:11" x14ac:dyDescent="0.2">
      <c r="B21273" s="21" t="str">
        <f t="shared" si="332"/>
        <v>Toronto (LBP Int'l Airport)Ice Accretion2080RCP8.5</v>
      </c>
      <c r="C21273" t="s">
        <v>462</v>
      </c>
      <c r="D21273" t="s">
        <v>486</v>
      </c>
      <c r="E21273" s="144" t="s">
        <v>191</v>
      </c>
      <c r="F21273" s="144">
        <v>2080</v>
      </c>
      <c r="G21273" s="147">
        <v>13.012322366699566</v>
      </c>
      <c r="H21273" s="147">
        <v>16.247250000000001</v>
      </c>
      <c r="I21273" s="147">
        <v>20.324999999999999</v>
      </c>
      <c r="J21273" s="147">
        <v>23.390999999999998</v>
      </c>
      <c r="K21273" s="147">
        <v>26.459999999999997</v>
      </c>
    </row>
    <row r="21274" spans="2:11" x14ac:dyDescent="0.2">
      <c r="B21274" s="21" t="str">
        <f t="shared" si="332"/>
        <v>Toronto (LBP Int'l Airport)Ice Accretion2085RCP8.5</v>
      </c>
      <c r="C21274" t="s">
        <v>462</v>
      </c>
      <c r="D21274" t="s">
        <v>486</v>
      </c>
      <c r="E21274" s="144" t="s">
        <v>191</v>
      </c>
      <c r="F21274" s="144">
        <v>2085</v>
      </c>
      <c r="G21274" s="147">
        <v>12.133816645418378</v>
      </c>
      <c r="H21274" s="147">
        <v>15.199375</v>
      </c>
      <c r="I21274" s="147">
        <v>19.0625</v>
      </c>
      <c r="J21274" s="147">
        <v>21.978499999999997</v>
      </c>
      <c r="K21274" s="147">
        <v>24.884999999999998</v>
      </c>
    </row>
    <row r="21275" spans="2:11" x14ac:dyDescent="0.2">
      <c r="B21275" s="21" t="str">
        <f t="shared" si="332"/>
        <v>Toronto (LBP Int'l Airport)Ice Accretion2090RCP8.5</v>
      </c>
      <c r="C21275" t="s">
        <v>462</v>
      </c>
      <c r="D21275" t="s">
        <v>486</v>
      </c>
      <c r="E21275" s="144" t="s">
        <v>191</v>
      </c>
      <c r="F21275" s="144">
        <v>2090</v>
      </c>
      <c r="G21275" s="147">
        <v>11.255310924137191</v>
      </c>
      <c r="H21275" s="147">
        <v>14.151499999999999</v>
      </c>
      <c r="I21275" s="147">
        <v>17.8</v>
      </c>
      <c r="J21275" s="147">
        <v>20.565999999999995</v>
      </c>
      <c r="K21275" s="147">
        <v>23.31</v>
      </c>
    </row>
    <row r="21276" spans="2:11" x14ac:dyDescent="0.2">
      <c r="B21276" s="21" t="str">
        <f t="shared" si="332"/>
        <v>Toronto (LBP Int'l Airport)Ice Accretion2095RCP8.5</v>
      </c>
      <c r="C21276" t="s">
        <v>462</v>
      </c>
      <c r="D21276" t="s">
        <v>486</v>
      </c>
      <c r="E21276" s="144" t="s">
        <v>191</v>
      </c>
      <c r="F21276" s="144">
        <v>2095</v>
      </c>
      <c r="G21276" s="147">
        <v>11.255310924137191</v>
      </c>
      <c r="H21276" s="147">
        <v>14.151499999999999</v>
      </c>
      <c r="I21276" s="147">
        <v>17.8</v>
      </c>
      <c r="J21276" s="147">
        <v>20.565999999999995</v>
      </c>
      <c r="K21276" s="147">
        <v>23.31</v>
      </c>
    </row>
    <row r="21277" spans="2:11" x14ac:dyDescent="0.2">
      <c r="B21277" s="21" t="str">
        <f t="shared" si="332"/>
        <v>Toronto (LBP Int'l Airport)Ice Accretion2100RCP8.5</v>
      </c>
      <c r="C21277" t="s">
        <v>462</v>
      </c>
      <c r="D21277" t="s">
        <v>486</v>
      </c>
      <c r="E21277" s="144" t="s">
        <v>191</v>
      </c>
      <c r="F21277" s="144">
        <v>2100</v>
      </c>
      <c r="G21277" s="147">
        <v>11.255310924137191</v>
      </c>
      <c r="H21277" s="147">
        <v>14.151499999999999</v>
      </c>
      <c r="I21277" s="147">
        <v>17.8</v>
      </c>
      <c r="J21277" s="147">
        <v>20.565999999999995</v>
      </c>
      <c r="K21277" s="147">
        <v>23.31</v>
      </c>
    </row>
    <row r="21278" spans="2:11" x14ac:dyDescent="0.2">
      <c r="B21278" s="21" t="str">
        <f t="shared" si="332"/>
        <v>Toronto (LBP Int'l Airport)Wind2023RCP4.5</v>
      </c>
      <c r="C21278" t="s">
        <v>462</v>
      </c>
      <c r="D21278" t="s">
        <v>1</v>
      </c>
      <c r="E21278" s="144" t="s">
        <v>193</v>
      </c>
      <c r="F21278" s="144">
        <v>2023</v>
      </c>
      <c r="G21278" s="147">
        <v>85.90363558273485</v>
      </c>
      <c r="H21278" s="147">
        <v>92.576385000000016</v>
      </c>
      <c r="I21278" s="147">
        <v>99.613799999999998</v>
      </c>
      <c r="J21278" s="147">
        <v>106.639731</v>
      </c>
      <c r="K21278" s="147">
        <v>113.661306</v>
      </c>
    </row>
    <row r="21279" spans="2:11" x14ac:dyDescent="0.2">
      <c r="B21279" s="21" t="str">
        <f t="shared" si="332"/>
        <v>Toronto (LBP Int'l Airport)Wind2025RCP4.5</v>
      </c>
      <c r="C21279" t="s">
        <v>462</v>
      </c>
      <c r="D21279" t="s">
        <v>1</v>
      </c>
      <c r="E21279" s="144" t="s">
        <v>193</v>
      </c>
      <c r="F21279" s="144">
        <v>2025</v>
      </c>
      <c r="G21279" s="147">
        <v>85.934979994829263</v>
      </c>
      <c r="H21279" s="147">
        <v>92.62242000000002</v>
      </c>
      <c r="I21279" s="147">
        <v>99.6798</v>
      </c>
      <c r="J21279" s="147">
        <v>106.72270950000001</v>
      </c>
      <c r="K21279" s="147">
        <v>113.760999</v>
      </c>
    </row>
    <row r="21280" spans="2:11" x14ac:dyDescent="0.2">
      <c r="B21280" s="21" t="str">
        <f t="shared" si="332"/>
        <v>Toronto (LBP Int'l Airport)Wind2030RCP4.5</v>
      </c>
      <c r="C21280" t="s">
        <v>462</v>
      </c>
      <c r="D21280" t="s">
        <v>1</v>
      </c>
      <c r="E21280" s="144" t="s">
        <v>193</v>
      </c>
      <c r="F21280" s="144">
        <v>2030</v>
      </c>
      <c r="G21280" s="147">
        <v>85.966324406923675</v>
      </c>
      <c r="H21280" s="147">
        <v>92.668455000000009</v>
      </c>
      <c r="I21280" s="147">
        <v>99.745800000000003</v>
      </c>
      <c r="J21280" s="147">
        <v>106.805688</v>
      </c>
      <c r="K21280" s="147">
        <v>113.86069199999999</v>
      </c>
    </row>
    <row r="21281" spans="2:11" x14ac:dyDescent="0.2">
      <c r="B21281" s="21" t="str">
        <f t="shared" si="332"/>
        <v>Toronto (LBP Int'l Airport)Wind2035RCP4.5</v>
      </c>
      <c r="C21281" t="s">
        <v>462</v>
      </c>
      <c r="D21281" t="s">
        <v>1</v>
      </c>
      <c r="E21281" s="144" t="s">
        <v>193</v>
      </c>
      <c r="F21281" s="144">
        <v>2035</v>
      </c>
      <c r="G21281" s="147">
        <v>85.997668819018088</v>
      </c>
      <c r="H21281" s="147">
        <v>92.714490000000012</v>
      </c>
      <c r="I21281" s="147">
        <v>99.811800000000005</v>
      </c>
      <c r="J21281" s="147">
        <v>106.8886665</v>
      </c>
      <c r="K21281" s="147">
        <v>113.96038499999999</v>
      </c>
    </row>
    <row r="21282" spans="2:11" x14ac:dyDescent="0.2">
      <c r="B21282" s="21" t="str">
        <f t="shared" si="332"/>
        <v>Toronto (LBP Int'l Airport)Wind2040RCP4.5</v>
      </c>
      <c r="C21282" t="s">
        <v>462</v>
      </c>
      <c r="D21282" t="s">
        <v>1</v>
      </c>
      <c r="E21282" s="144" t="s">
        <v>193</v>
      </c>
      <c r="F21282" s="144">
        <v>2040</v>
      </c>
      <c r="G21282" s="147">
        <v>86.029013231112486</v>
      </c>
      <c r="H21282" s="147">
        <v>92.760525000000015</v>
      </c>
      <c r="I21282" s="147">
        <v>99.877799999999993</v>
      </c>
      <c r="J21282" s="147">
        <v>106.97164500000001</v>
      </c>
      <c r="K21282" s="147">
        <v>114.06007799999999</v>
      </c>
    </row>
    <row r="21283" spans="2:11" x14ac:dyDescent="0.2">
      <c r="B21283" s="21" t="str">
        <f t="shared" si="332"/>
        <v>Toronto (LBP Int'l Airport)Wind2045RCP4.5</v>
      </c>
      <c r="C21283" t="s">
        <v>462</v>
      </c>
      <c r="D21283" t="s">
        <v>1</v>
      </c>
      <c r="E21283" s="144" t="s">
        <v>193</v>
      </c>
      <c r="F21283" s="144">
        <v>2045</v>
      </c>
      <c r="G21283" s="147">
        <v>86.060357643206899</v>
      </c>
      <c r="H21283" s="147">
        <v>92.806560000000005</v>
      </c>
      <c r="I21283" s="147">
        <v>99.943799999999996</v>
      </c>
      <c r="J21283" s="147">
        <v>107.05462350000002</v>
      </c>
      <c r="K21283" s="147">
        <v>114.15977099999998</v>
      </c>
    </row>
    <row r="21284" spans="2:11" x14ac:dyDescent="0.2">
      <c r="B21284" s="21" t="str">
        <f t="shared" si="332"/>
        <v>Toronto (LBP Int'l Airport)Wind2050RCP4.5</v>
      </c>
      <c r="C21284" t="s">
        <v>462</v>
      </c>
      <c r="D21284" t="s">
        <v>1</v>
      </c>
      <c r="E21284" s="144" t="s">
        <v>193</v>
      </c>
      <c r="F21284" s="144">
        <v>2050</v>
      </c>
      <c r="G21284" s="147">
        <v>86.160089863507295</v>
      </c>
      <c r="H21284" s="147">
        <v>92.935458000000011</v>
      </c>
      <c r="I21284" s="147">
        <v>100.11078000000001</v>
      </c>
      <c r="J21284" s="147">
        <v>107.25412500000002</v>
      </c>
      <c r="K21284" s="147">
        <v>114.39263879999999</v>
      </c>
    </row>
    <row r="21285" spans="2:11" x14ac:dyDescent="0.2">
      <c r="B21285" s="21" t="str">
        <f t="shared" si="332"/>
        <v>Toronto (LBP Int'l Airport)Wind2055RCP4.5</v>
      </c>
      <c r="C21285" t="s">
        <v>462</v>
      </c>
      <c r="D21285" t="s">
        <v>1</v>
      </c>
      <c r="E21285" s="144" t="s">
        <v>193</v>
      </c>
      <c r="F21285" s="144">
        <v>2055</v>
      </c>
      <c r="G21285" s="147">
        <v>86.228477671713264</v>
      </c>
      <c r="H21285" s="147">
        <v>93.018321</v>
      </c>
      <c r="I21285" s="147">
        <v>100.21176</v>
      </c>
      <c r="J21285" s="147">
        <v>107.370648</v>
      </c>
      <c r="K21285" s="147">
        <v>114.52581359999998</v>
      </c>
    </row>
    <row r="21286" spans="2:11" x14ac:dyDescent="0.2">
      <c r="B21286" s="21" t="str">
        <f t="shared" si="332"/>
        <v>Toronto (LBP Int'l Airport)Wind2060RCP4.5</v>
      </c>
      <c r="C21286" t="s">
        <v>462</v>
      </c>
      <c r="D21286" t="s">
        <v>1</v>
      </c>
      <c r="E21286" s="144" t="s">
        <v>193</v>
      </c>
      <c r="F21286" s="144">
        <v>2060</v>
      </c>
      <c r="G21286" s="147">
        <v>86.296865479919248</v>
      </c>
      <c r="H21286" s="147">
        <v>93.101184000000003</v>
      </c>
      <c r="I21286" s="147">
        <v>100.31274000000001</v>
      </c>
      <c r="J21286" s="147">
        <v>107.487171</v>
      </c>
      <c r="K21286" s="147">
        <v>114.65898839999998</v>
      </c>
    </row>
    <row r="21287" spans="2:11" x14ac:dyDescent="0.2">
      <c r="B21287" s="21" t="str">
        <f t="shared" si="332"/>
        <v>Toronto (LBP Int'l Airport)Wind2065RCP4.5</v>
      </c>
      <c r="C21287" t="s">
        <v>462</v>
      </c>
      <c r="D21287" t="s">
        <v>1</v>
      </c>
      <c r="E21287" s="144" t="s">
        <v>193</v>
      </c>
      <c r="F21287" s="144">
        <v>2065</v>
      </c>
      <c r="G21287" s="147">
        <v>86.365253288125217</v>
      </c>
      <c r="H21287" s="147">
        <v>93.184046999999993</v>
      </c>
      <c r="I21287" s="147">
        <v>100.41372</v>
      </c>
      <c r="J21287" s="147">
        <v>107.60369399999999</v>
      </c>
      <c r="K21287" s="147">
        <v>114.79216319999998</v>
      </c>
    </row>
    <row r="21288" spans="2:11" x14ac:dyDescent="0.2">
      <c r="B21288" s="21" t="str">
        <f t="shared" si="332"/>
        <v>Toronto (LBP Int'l Airport)Wind2070RCP4.5</v>
      </c>
      <c r="C21288" t="s">
        <v>462</v>
      </c>
      <c r="D21288" t="s">
        <v>1</v>
      </c>
      <c r="E21288" s="144" t="s">
        <v>193</v>
      </c>
      <c r="F21288" s="144">
        <v>2070</v>
      </c>
      <c r="G21288" s="147">
        <v>86.433641096331201</v>
      </c>
      <c r="H21288" s="147">
        <v>93.266909999999996</v>
      </c>
      <c r="I21288" s="147">
        <v>100.5147</v>
      </c>
      <c r="J21288" s="147">
        <v>107.72021699999999</v>
      </c>
      <c r="K21288" s="147">
        <v>114.92533799999998</v>
      </c>
    </row>
    <row r="21289" spans="2:11" x14ac:dyDescent="0.2">
      <c r="B21289" s="21" t="str">
        <f t="shared" si="332"/>
        <v>Toronto (LBP Int'l Airport)Wind2075RCP4.5</v>
      </c>
      <c r="C21289" t="s">
        <v>462</v>
      </c>
      <c r="D21289" t="s">
        <v>1</v>
      </c>
      <c r="E21289" s="144" t="s">
        <v>193</v>
      </c>
      <c r="F21289" s="144">
        <v>2075</v>
      </c>
      <c r="G21289" s="147">
        <v>86.527674332614424</v>
      </c>
      <c r="H21289" s="147">
        <v>93.398876999999999</v>
      </c>
      <c r="I21289" s="147">
        <v>100.69455000000001</v>
      </c>
      <c r="J21289" s="147">
        <v>107.939139</v>
      </c>
      <c r="K21289" s="147">
        <v>115.18491599999999</v>
      </c>
    </row>
    <row r="21290" spans="2:11" x14ac:dyDescent="0.2">
      <c r="B21290" s="21" t="str">
        <f t="shared" si="332"/>
        <v>Toronto (LBP Int'l Airport)Wind2080RCP4.5</v>
      </c>
      <c r="C21290" t="s">
        <v>462</v>
      </c>
      <c r="D21290" t="s">
        <v>1</v>
      </c>
      <c r="E21290" s="144" t="s">
        <v>193</v>
      </c>
      <c r="F21290" s="144">
        <v>2080</v>
      </c>
      <c r="G21290" s="147">
        <v>86.621707568897634</v>
      </c>
      <c r="H21290" s="147">
        <v>93.530844000000002</v>
      </c>
      <c r="I21290" s="147">
        <v>100.87440000000001</v>
      </c>
      <c r="J21290" s="147">
        <v>108.158061</v>
      </c>
      <c r="K21290" s="147">
        <v>115.44449399999998</v>
      </c>
    </row>
    <row r="21291" spans="2:11" x14ac:dyDescent="0.2">
      <c r="B21291" s="21" t="str">
        <f t="shared" si="332"/>
        <v>Toronto (LBP Int'l Airport)Wind2085RCP4.5</v>
      </c>
      <c r="C21291" t="s">
        <v>462</v>
      </c>
      <c r="D21291" t="s">
        <v>1</v>
      </c>
      <c r="E21291" s="144" t="s">
        <v>193</v>
      </c>
      <c r="F21291" s="144">
        <v>2085</v>
      </c>
      <c r="G21291" s="147">
        <v>86.715740805180857</v>
      </c>
      <c r="H21291" s="147">
        <v>93.662811000000005</v>
      </c>
      <c r="I21291" s="147">
        <v>101.05425</v>
      </c>
      <c r="J21291" s="147">
        <v>108.376983</v>
      </c>
      <c r="K21291" s="147">
        <v>115.70407199999998</v>
      </c>
    </row>
    <row r="21292" spans="2:11" x14ac:dyDescent="0.2">
      <c r="B21292" s="21" t="str">
        <f t="shared" si="332"/>
        <v>Toronto (LBP Int'l Airport)Wind2090RCP4.5</v>
      </c>
      <c r="C21292" t="s">
        <v>462</v>
      </c>
      <c r="D21292" t="s">
        <v>1</v>
      </c>
      <c r="E21292" s="144" t="s">
        <v>193</v>
      </c>
      <c r="F21292" s="144">
        <v>2090</v>
      </c>
      <c r="G21292" s="147">
        <v>86.809774041464081</v>
      </c>
      <c r="H21292" s="147">
        <v>93.794778000000008</v>
      </c>
      <c r="I21292" s="147">
        <v>101.2341</v>
      </c>
      <c r="J21292" s="147">
        <v>108.595905</v>
      </c>
      <c r="K21292" s="147">
        <v>115.96364999999999</v>
      </c>
    </row>
    <row r="21293" spans="2:11" x14ac:dyDescent="0.2">
      <c r="B21293" s="21" t="str">
        <f t="shared" si="332"/>
        <v>Toronto (LBP Int'l Airport)Wind2095RCP4.5</v>
      </c>
      <c r="C21293" t="s">
        <v>462</v>
      </c>
      <c r="D21293" t="s">
        <v>1</v>
      </c>
      <c r="E21293" s="144" t="s">
        <v>193</v>
      </c>
      <c r="F21293" s="144">
        <v>2095</v>
      </c>
      <c r="G21293" s="147">
        <v>86.903807277747291</v>
      </c>
      <c r="H21293" s="147">
        <v>93.926745000000011</v>
      </c>
      <c r="I21293" s="147">
        <v>101.41395</v>
      </c>
      <c r="J21293" s="147">
        <v>108.81482700000001</v>
      </c>
      <c r="K21293" s="147">
        <v>116.22322799999998</v>
      </c>
    </row>
    <row r="21294" spans="2:11" x14ac:dyDescent="0.2">
      <c r="B21294" s="21" t="str">
        <f t="shared" si="332"/>
        <v>Toronto (LBP Int'l Airport)Wind2100RCP4.5</v>
      </c>
      <c r="C21294" t="s">
        <v>462</v>
      </c>
      <c r="D21294" t="s">
        <v>1</v>
      </c>
      <c r="E21294" s="144" t="s">
        <v>193</v>
      </c>
      <c r="F21294" s="144">
        <v>2100</v>
      </c>
      <c r="G21294" s="147">
        <v>86.997840514030514</v>
      </c>
      <c r="H21294" s="147">
        <v>94.058712000000014</v>
      </c>
      <c r="I21294" s="147">
        <v>101.5938</v>
      </c>
      <c r="J21294" s="147">
        <v>109.03374900000001</v>
      </c>
      <c r="K21294" s="147">
        <v>116.48280599999998</v>
      </c>
    </row>
    <row r="21295" spans="2:11" x14ac:dyDescent="0.2">
      <c r="B21295" s="21" t="str">
        <f t="shared" si="332"/>
        <v>Toronto (LBP Int'l Airport)Wind2023RCP6.0</v>
      </c>
      <c r="C21295" t="s">
        <v>462</v>
      </c>
      <c r="D21295" t="s">
        <v>1</v>
      </c>
      <c r="E21295" s="144" t="s">
        <v>192</v>
      </c>
      <c r="F21295" s="144">
        <v>2023</v>
      </c>
      <c r="G21295" s="147">
        <v>85.90363558273485</v>
      </c>
      <c r="H21295" s="147">
        <v>92.576385000000016</v>
      </c>
      <c r="I21295" s="147">
        <v>99.613799999999998</v>
      </c>
      <c r="J21295" s="147">
        <v>106.639731</v>
      </c>
      <c r="K21295" s="147">
        <v>113.661306</v>
      </c>
    </row>
    <row r="21296" spans="2:11" x14ac:dyDescent="0.2">
      <c r="B21296" s="21" t="str">
        <f t="shared" si="332"/>
        <v>Toronto (LBP Int'l Airport)Wind2025RCP6.0</v>
      </c>
      <c r="C21296" t="s">
        <v>462</v>
      </c>
      <c r="D21296" t="s">
        <v>1</v>
      </c>
      <c r="E21296" s="144" t="s">
        <v>192</v>
      </c>
      <c r="F21296" s="144">
        <v>2025</v>
      </c>
      <c r="G21296" s="147">
        <v>85.934979994829263</v>
      </c>
      <c r="H21296" s="147">
        <v>92.62242000000002</v>
      </c>
      <c r="I21296" s="147">
        <v>99.6798</v>
      </c>
      <c r="J21296" s="147">
        <v>106.72270950000001</v>
      </c>
      <c r="K21296" s="147">
        <v>113.760999</v>
      </c>
    </row>
    <row r="21297" spans="2:11" x14ac:dyDescent="0.2">
      <c r="B21297" s="21" t="str">
        <f t="shared" si="332"/>
        <v>Toronto (LBP Int'l Airport)Wind2030RCP6.0</v>
      </c>
      <c r="C21297" t="s">
        <v>462</v>
      </c>
      <c r="D21297" t="s">
        <v>1</v>
      </c>
      <c r="E21297" s="144" t="s">
        <v>192</v>
      </c>
      <c r="F21297" s="144">
        <v>2030</v>
      </c>
      <c r="G21297" s="147">
        <v>85.966324406923675</v>
      </c>
      <c r="H21297" s="147">
        <v>92.668455000000009</v>
      </c>
      <c r="I21297" s="147">
        <v>99.745800000000003</v>
      </c>
      <c r="J21297" s="147">
        <v>106.805688</v>
      </c>
      <c r="K21297" s="147">
        <v>113.86069199999999</v>
      </c>
    </row>
    <row r="21298" spans="2:11" x14ac:dyDescent="0.2">
      <c r="B21298" s="21" t="str">
        <f t="shared" si="332"/>
        <v>Toronto (LBP Int'l Airport)Wind2035RCP6.0</v>
      </c>
      <c r="C21298" t="s">
        <v>462</v>
      </c>
      <c r="D21298" t="s">
        <v>1</v>
      </c>
      <c r="E21298" s="144" t="s">
        <v>192</v>
      </c>
      <c r="F21298" s="144">
        <v>2035</v>
      </c>
      <c r="G21298" s="147">
        <v>85.997668819018088</v>
      </c>
      <c r="H21298" s="147">
        <v>92.714490000000012</v>
      </c>
      <c r="I21298" s="147">
        <v>99.811800000000005</v>
      </c>
      <c r="J21298" s="147">
        <v>106.8886665</v>
      </c>
      <c r="K21298" s="147">
        <v>113.96038499999999</v>
      </c>
    </row>
    <row r="21299" spans="2:11" x14ac:dyDescent="0.2">
      <c r="B21299" s="21" t="str">
        <f t="shared" si="332"/>
        <v>Toronto (LBP Int'l Airport)Wind2040RCP6.0</v>
      </c>
      <c r="C21299" t="s">
        <v>462</v>
      </c>
      <c r="D21299" t="s">
        <v>1</v>
      </c>
      <c r="E21299" s="144" t="s">
        <v>192</v>
      </c>
      <c r="F21299" s="144">
        <v>2040</v>
      </c>
      <c r="G21299" s="147">
        <v>86.029013231112486</v>
      </c>
      <c r="H21299" s="147">
        <v>92.760525000000015</v>
      </c>
      <c r="I21299" s="147">
        <v>99.877799999999993</v>
      </c>
      <c r="J21299" s="147">
        <v>106.97164500000001</v>
      </c>
      <c r="K21299" s="147">
        <v>114.06007799999999</v>
      </c>
    </row>
    <row r="21300" spans="2:11" x14ac:dyDescent="0.2">
      <c r="B21300" s="21" t="str">
        <f t="shared" si="332"/>
        <v>Toronto (LBP Int'l Airport)Wind2045RCP6.0</v>
      </c>
      <c r="C21300" t="s">
        <v>462</v>
      </c>
      <c r="D21300" t="s">
        <v>1</v>
      </c>
      <c r="E21300" s="144" t="s">
        <v>192</v>
      </c>
      <c r="F21300" s="144">
        <v>2045</v>
      </c>
      <c r="G21300" s="147">
        <v>86.060357643206899</v>
      </c>
      <c r="H21300" s="147">
        <v>92.806560000000005</v>
      </c>
      <c r="I21300" s="147">
        <v>99.943799999999996</v>
      </c>
      <c r="J21300" s="147">
        <v>107.05462350000002</v>
      </c>
      <c r="K21300" s="147">
        <v>114.15977099999998</v>
      </c>
    </row>
    <row r="21301" spans="2:11" x14ac:dyDescent="0.2">
      <c r="B21301" s="21" t="str">
        <f t="shared" si="332"/>
        <v>Toronto (LBP Int'l Airport)Wind2050RCP6.0</v>
      </c>
      <c r="C21301" t="s">
        <v>462</v>
      </c>
      <c r="D21301" t="s">
        <v>1</v>
      </c>
      <c r="E21301" s="144" t="s">
        <v>192</v>
      </c>
      <c r="F21301" s="144">
        <v>2050</v>
      </c>
      <c r="G21301" s="147">
        <v>86.160089863507295</v>
      </c>
      <c r="H21301" s="147">
        <v>92.935458000000011</v>
      </c>
      <c r="I21301" s="147">
        <v>100.11078000000001</v>
      </c>
      <c r="J21301" s="147">
        <v>107.25412500000002</v>
      </c>
      <c r="K21301" s="147">
        <v>114.39263879999999</v>
      </c>
    </row>
    <row r="21302" spans="2:11" x14ac:dyDescent="0.2">
      <c r="B21302" s="21" t="str">
        <f t="shared" si="332"/>
        <v>Toronto (LBP Int'l Airport)Wind2055RCP6.0</v>
      </c>
      <c r="C21302" t="s">
        <v>462</v>
      </c>
      <c r="D21302" t="s">
        <v>1</v>
      </c>
      <c r="E21302" s="144" t="s">
        <v>192</v>
      </c>
      <c r="F21302" s="144">
        <v>2055</v>
      </c>
      <c r="G21302" s="147">
        <v>86.228477671713264</v>
      </c>
      <c r="H21302" s="147">
        <v>93.018321</v>
      </c>
      <c r="I21302" s="147">
        <v>100.21176</v>
      </c>
      <c r="J21302" s="147">
        <v>107.370648</v>
      </c>
      <c r="K21302" s="147">
        <v>114.52581359999998</v>
      </c>
    </row>
    <row r="21303" spans="2:11" x14ac:dyDescent="0.2">
      <c r="B21303" s="21" t="str">
        <f t="shared" si="332"/>
        <v>Toronto (LBP Int'l Airport)Wind2060RCP6.0</v>
      </c>
      <c r="C21303" t="s">
        <v>462</v>
      </c>
      <c r="D21303" t="s">
        <v>1</v>
      </c>
      <c r="E21303" s="144" t="s">
        <v>192</v>
      </c>
      <c r="F21303" s="144">
        <v>2060</v>
      </c>
      <c r="G21303" s="147">
        <v>86.296865479919248</v>
      </c>
      <c r="H21303" s="147">
        <v>93.101184000000003</v>
      </c>
      <c r="I21303" s="147">
        <v>100.31274000000001</v>
      </c>
      <c r="J21303" s="147">
        <v>107.487171</v>
      </c>
      <c r="K21303" s="147">
        <v>114.65898839999998</v>
      </c>
    </row>
    <row r="21304" spans="2:11" x14ac:dyDescent="0.2">
      <c r="B21304" s="21" t="str">
        <f t="shared" si="332"/>
        <v>Toronto (LBP Int'l Airport)Wind2065RCP6.0</v>
      </c>
      <c r="C21304" t="s">
        <v>462</v>
      </c>
      <c r="D21304" t="s">
        <v>1</v>
      </c>
      <c r="E21304" s="144" t="s">
        <v>192</v>
      </c>
      <c r="F21304" s="144">
        <v>2065</v>
      </c>
      <c r="G21304" s="147">
        <v>86.365253288125217</v>
      </c>
      <c r="H21304" s="147">
        <v>93.184046999999993</v>
      </c>
      <c r="I21304" s="147">
        <v>100.41372</v>
      </c>
      <c r="J21304" s="147">
        <v>107.60369399999999</v>
      </c>
      <c r="K21304" s="147">
        <v>114.79216319999998</v>
      </c>
    </row>
    <row r="21305" spans="2:11" x14ac:dyDescent="0.2">
      <c r="B21305" s="21" t="str">
        <f t="shared" si="332"/>
        <v>Toronto (LBP Int'l Airport)Wind2070RCP6.0</v>
      </c>
      <c r="C21305" t="s">
        <v>462</v>
      </c>
      <c r="D21305" t="s">
        <v>1</v>
      </c>
      <c r="E21305" s="144" t="s">
        <v>192</v>
      </c>
      <c r="F21305" s="144">
        <v>2070</v>
      </c>
      <c r="G21305" s="147">
        <v>86.433641096331201</v>
      </c>
      <c r="H21305" s="147">
        <v>93.266909999999996</v>
      </c>
      <c r="I21305" s="147">
        <v>100.5147</v>
      </c>
      <c r="J21305" s="147">
        <v>107.72021699999999</v>
      </c>
      <c r="K21305" s="147">
        <v>114.92533799999998</v>
      </c>
    </row>
    <row r="21306" spans="2:11" x14ac:dyDescent="0.2">
      <c r="B21306" s="21" t="str">
        <f t="shared" si="332"/>
        <v>Toronto (LBP Int'l Airport)Wind2075RCP6.0</v>
      </c>
      <c r="C21306" t="s">
        <v>462</v>
      </c>
      <c r="D21306" t="s">
        <v>1</v>
      </c>
      <c r="E21306" s="144" t="s">
        <v>192</v>
      </c>
      <c r="F21306" s="144">
        <v>2075</v>
      </c>
      <c r="G21306" s="147">
        <v>86.574690950756036</v>
      </c>
      <c r="H21306" s="147">
        <v>93.4648605</v>
      </c>
      <c r="I21306" s="147">
        <v>100.784475</v>
      </c>
      <c r="J21306" s="147">
        <v>108.04859999999999</v>
      </c>
      <c r="K21306" s="147">
        <v>115.31470499999998</v>
      </c>
    </row>
    <row r="21307" spans="2:11" x14ac:dyDescent="0.2">
      <c r="B21307" s="21" t="str">
        <f t="shared" si="332"/>
        <v>Toronto (LBP Int'l Airport)Wind2080RCP6.0</v>
      </c>
      <c r="C21307" t="s">
        <v>462</v>
      </c>
      <c r="D21307" t="s">
        <v>1</v>
      </c>
      <c r="E21307" s="144" t="s">
        <v>192</v>
      </c>
      <c r="F21307" s="144">
        <v>2080</v>
      </c>
      <c r="G21307" s="147">
        <v>86.715740805180857</v>
      </c>
      <c r="H21307" s="147">
        <v>93.662811000000005</v>
      </c>
      <c r="I21307" s="147">
        <v>101.05425</v>
      </c>
      <c r="J21307" s="147">
        <v>108.376983</v>
      </c>
      <c r="K21307" s="147">
        <v>115.70407199999998</v>
      </c>
    </row>
    <row r="21308" spans="2:11" x14ac:dyDescent="0.2">
      <c r="B21308" s="21" t="str">
        <f t="shared" si="332"/>
        <v>Toronto (LBP Int'l Airport)Wind2085RCP6.0</v>
      </c>
      <c r="C21308" t="s">
        <v>462</v>
      </c>
      <c r="D21308" t="s">
        <v>1</v>
      </c>
      <c r="E21308" s="144" t="s">
        <v>192</v>
      </c>
      <c r="F21308" s="144">
        <v>2085</v>
      </c>
      <c r="G21308" s="147">
        <v>86.856790659605679</v>
      </c>
      <c r="H21308" s="147">
        <v>93.86076150000001</v>
      </c>
      <c r="I21308" s="147">
        <v>101.32402500000001</v>
      </c>
      <c r="J21308" s="147">
        <v>108.70536600000001</v>
      </c>
      <c r="K21308" s="147">
        <v>116.09343899999999</v>
      </c>
    </row>
    <row r="21309" spans="2:11" x14ac:dyDescent="0.2">
      <c r="B21309" s="21" t="str">
        <f t="shared" si="332"/>
        <v>Toronto (LBP Int'l Airport)Wind2090RCP6.0</v>
      </c>
      <c r="C21309" t="s">
        <v>462</v>
      </c>
      <c r="D21309" t="s">
        <v>1</v>
      </c>
      <c r="E21309" s="144" t="s">
        <v>192</v>
      </c>
      <c r="F21309" s="144">
        <v>2090</v>
      </c>
      <c r="G21309" s="147">
        <v>87.294187682923095</v>
      </c>
      <c r="H21309" s="147">
        <v>94.439268000000013</v>
      </c>
      <c r="I21309" s="147">
        <v>102.0789</v>
      </c>
      <c r="J21309" s="147">
        <v>109.60930200000001</v>
      </c>
      <c r="K21309" s="147">
        <v>117.15244199999998</v>
      </c>
    </row>
    <row r="21310" spans="2:11" x14ac:dyDescent="0.2">
      <c r="B21310" s="21" t="str">
        <f t="shared" si="332"/>
        <v>Toronto (LBP Int'l Airport)Wind2095RCP6.0</v>
      </c>
      <c r="C21310" t="s">
        <v>462</v>
      </c>
      <c r="D21310" t="s">
        <v>1</v>
      </c>
      <c r="E21310" s="144" t="s">
        <v>192</v>
      </c>
      <c r="F21310" s="144">
        <v>2095</v>
      </c>
      <c r="G21310" s="147">
        <v>87.590534851815661</v>
      </c>
      <c r="H21310" s="147">
        <v>94.819824000000011</v>
      </c>
      <c r="I21310" s="147">
        <v>102.56399999999999</v>
      </c>
      <c r="J21310" s="147">
        <v>110.18485500000001</v>
      </c>
      <c r="K21310" s="147">
        <v>117.82207799999999</v>
      </c>
    </row>
    <row r="21311" spans="2:11" x14ac:dyDescent="0.2">
      <c r="B21311" s="21" t="str">
        <f t="shared" si="332"/>
        <v>Toronto (LBP Int'l Airport)Wind2100RCP6.0</v>
      </c>
      <c r="C21311" t="s">
        <v>462</v>
      </c>
      <c r="D21311" t="s">
        <v>1</v>
      </c>
      <c r="E21311" s="144" t="s">
        <v>192</v>
      </c>
      <c r="F21311" s="144">
        <v>2100</v>
      </c>
      <c r="G21311" s="147">
        <v>87.886882020708242</v>
      </c>
      <c r="H21311" s="147">
        <v>95.20038000000001</v>
      </c>
      <c r="I21311" s="147">
        <v>103.0491</v>
      </c>
      <c r="J21311" s="147">
        <v>110.76040800000001</v>
      </c>
      <c r="K21311" s="147">
        <v>118.49171399999999</v>
      </c>
    </row>
    <row r="21312" spans="2:11" x14ac:dyDescent="0.2">
      <c r="B21312" s="21" t="str">
        <f t="shared" si="332"/>
        <v>Toronto (LBP Int'l Airport)Wind2023RCP8.5</v>
      </c>
      <c r="C21312" t="s">
        <v>462</v>
      </c>
      <c r="D21312" t="s">
        <v>1</v>
      </c>
      <c r="E21312" s="144" t="s">
        <v>191</v>
      </c>
      <c r="F21312" s="144">
        <v>2023</v>
      </c>
      <c r="G21312" s="147">
        <v>85.90363558273485</v>
      </c>
      <c r="H21312" s="147">
        <v>92.576385000000016</v>
      </c>
      <c r="I21312" s="147">
        <v>99.613799999999998</v>
      </c>
      <c r="J21312" s="147">
        <v>106.639731</v>
      </c>
      <c r="K21312" s="147">
        <v>113.661306</v>
      </c>
    </row>
    <row r="21313" spans="2:11" x14ac:dyDescent="0.2">
      <c r="B21313" s="21" t="str">
        <f t="shared" si="332"/>
        <v>Toronto (LBP Int'l Airport)Wind2025RCP8.5</v>
      </c>
      <c r="C21313" t="s">
        <v>462</v>
      </c>
      <c r="D21313" t="s">
        <v>1</v>
      </c>
      <c r="E21313" s="144" t="s">
        <v>191</v>
      </c>
      <c r="F21313" s="144">
        <v>2025</v>
      </c>
      <c r="G21313" s="147">
        <v>85.966324406923675</v>
      </c>
      <c r="H21313" s="147">
        <v>92.668455000000009</v>
      </c>
      <c r="I21313" s="147">
        <v>99.745800000000003</v>
      </c>
      <c r="J21313" s="147">
        <v>106.805688</v>
      </c>
      <c r="K21313" s="147">
        <v>113.86069199999999</v>
      </c>
    </row>
    <row r="21314" spans="2:11" x14ac:dyDescent="0.2">
      <c r="B21314" s="21" t="str">
        <f t="shared" si="332"/>
        <v>Toronto (LBP Int'l Airport)Wind2030RCP8.5</v>
      </c>
      <c r="C21314" t="s">
        <v>462</v>
      </c>
      <c r="D21314" t="s">
        <v>1</v>
      </c>
      <c r="E21314" s="144" t="s">
        <v>191</v>
      </c>
      <c r="F21314" s="144">
        <v>2030</v>
      </c>
      <c r="G21314" s="147">
        <v>86.029013231112486</v>
      </c>
      <c r="H21314" s="147">
        <v>92.760525000000015</v>
      </c>
      <c r="I21314" s="147">
        <v>99.877799999999993</v>
      </c>
      <c r="J21314" s="147">
        <v>106.97164500000001</v>
      </c>
      <c r="K21314" s="147">
        <v>114.06007799999999</v>
      </c>
    </row>
    <row r="21315" spans="2:11" x14ac:dyDescent="0.2">
      <c r="B21315" s="21" t="str">
        <f t="shared" si="332"/>
        <v>Toronto (LBP Int'l Airport)Wind2035RCP8.5</v>
      </c>
      <c r="C21315" t="s">
        <v>462</v>
      </c>
      <c r="D21315" t="s">
        <v>1</v>
      </c>
      <c r="E21315" s="144" t="s">
        <v>191</v>
      </c>
      <c r="F21315" s="144">
        <v>2035</v>
      </c>
      <c r="G21315" s="147">
        <v>86.091702055301312</v>
      </c>
      <c r="H21315" s="147">
        <v>92.852595000000008</v>
      </c>
      <c r="I21315" s="147">
        <v>100.0098</v>
      </c>
      <c r="J21315" s="147">
        <v>107.13760200000002</v>
      </c>
      <c r="K21315" s="147">
        <v>114.25946399999998</v>
      </c>
    </row>
    <row r="21316" spans="2:11" x14ac:dyDescent="0.2">
      <c r="B21316" s="21" t="str">
        <f t="shared" si="332"/>
        <v>Toronto (LBP Int'l Airport)Wind2040RCP8.5</v>
      </c>
      <c r="C21316" t="s">
        <v>462</v>
      </c>
      <c r="D21316" t="s">
        <v>1</v>
      </c>
      <c r="E21316" s="144" t="s">
        <v>191</v>
      </c>
      <c r="F21316" s="144">
        <v>2040</v>
      </c>
      <c r="G21316" s="147">
        <v>86.205681735644603</v>
      </c>
      <c r="H21316" s="147">
        <v>92.990700000000004</v>
      </c>
      <c r="I21316" s="147">
        <v>100.1781</v>
      </c>
      <c r="J21316" s="147">
        <v>107.33180700000001</v>
      </c>
      <c r="K21316" s="147">
        <v>114.48142199999998</v>
      </c>
    </row>
    <row r="21317" spans="2:11" x14ac:dyDescent="0.2">
      <c r="B21317" s="21" t="str">
        <f t="shared" si="332"/>
        <v>Toronto (LBP Int'l Airport)Wind2045RCP8.5</v>
      </c>
      <c r="C21317" t="s">
        <v>462</v>
      </c>
      <c r="D21317" t="s">
        <v>1</v>
      </c>
      <c r="E21317" s="144" t="s">
        <v>191</v>
      </c>
      <c r="F21317" s="144">
        <v>2045</v>
      </c>
      <c r="G21317" s="147">
        <v>86.319661415987909</v>
      </c>
      <c r="H21317" s="147">
        <v>93.128805</v>
      </c>
      <c r="I21317" s="147">
        <v>100.3464</v>
      </c>
      <c r="J21317" s="147">
        <v>107.52601199999999</v>
      </c>
      <c r="K21317" s="147">
        <v>114.70337999999998</v>
      </c>
    </row>
    <row r="21318" spans="2:11" x14ac:dyDescent="0.2">
      <c r="B21318" s="21" t="str">
        <f t="shared" si="332"/>
        <v>Toronto (LBP Int'l Airport)Wind2050RCP8.5</v>
      </c>
      <c r="C21318" t="s">
        <v>462</v>
      </c>
      <c r="D21318" t="s">
        <v>1</v>
      </c>
      <c r="E21318" s="144" t="s">
        <v>191</v>
      </c>
      <c r="F21318" s="144">
        <v>2050</v>
      </c>
      <c r="G21318" s="147">
        <v>86.621707568897634</v>
      </c>
      <c r="H21318" s="147">
        <v>93.530844000000002</v>
      </c>
      <c r="I21318" s="147">
        <v>100.87440000000001</v>
      </c>
      <c r="J21318" s="147">
        <v>108.158061</v>
      </c>
      <c r="K21318" s="147">
        <v>115.44449399999998</v>
      </c>
    </row>
    <row r="21319" spans="2:11" x14ac:dyDescent="0.2">
      <c r="B21319" s="21" t="str">
        <f t="shared" si="332"/>
        <v>Toronto (LBP Int'l Airport)Wind2055RCP8.5</v>
      </c>
      <c r="C21319" t="s">
        <v>462</v>
      </c>
      <c r="D21319" t="s">
        <v>1</v>
      </c>
      <c r="E21319" s="144" t="s">
        <v>191</v>
      </c>
      <c r="F21319" s="144">
        <v>2055</v>
      </c>
      <c r="G21319" s="147">
        <v>86.809774041464081</v>
      </c>
      <c r="H21319" s="147">
        <v>93.794778000000008</v>
      </c>
      <c r="I21319" s="147">
        <v>101.2341</v>
      </c>
      <c r="J21319" s="147">
        <v>108.595905</v>
      </c>
      <c r="K21319" s="147">
        <v>115.96364999999999</v>
      </c>
    </row>
    <row r="21320" spans="2:11" x14ac:dyDescent="0.2">
      <c r="B21320" s="21" t="str">
        <f t="shared" si="332"/>
        <v>Toronto (LBP Int'l Airport)Wind2060RCP8.5</v>
      </c>
      <c r="C21320" t="s">
        <v>462</v>
      </c>
      <c r="D21320" t="s">
        <v>1</v>
      </c>
      <c r="E21320" s="144" t="s">
        <v>191</v>
      </c>
      <c r="F21320" s="144">
        <v>2060</v>
      </c>
      <c r="G21320" s="147">
        <v>87.294187682923095</v>
      </c>
      <c r="H21320" s="147">
        <v>94.439268000000013</v>
      </c>
      <c r="I21320" s="147">
        <v>102.0789</v>
      </c>
      <c r="J21320" s="147">
        <v>109.60930200000001</v>
      </c>
      <c r="K21320" s="147">
        <v>117.15244199999998</v>
      </c>
    </row>
    <row r="21321" spans="2:11" x14ac:dyDescent="0.2">
      <c r="B21321" s="21" t="str">
        <f t="shared" si="332"/>
        <v>Toronto (LBP Int'l Airport)Wind2065RCP8.5</v>
      </c>
      <c r="C21321" t="s">
        <v>462</v>
      </c>
      <c r="D21321" t="s">
        <v>1</v>
      </c>
      <c r="E21321" s="144" t="s">
        <v>191</v>
      </c>
      <c r="F21321" s="144">
        <v>2065</v>
      </c>
      <c r="G21321" s="147">
        <v>87.590534851815661</v>
      </c>
      <c r="H21321" s="147">
        <v>94.819824000000011</v>
      </c>
      <c r="I21321" s="147">
        <v>102.56399999999999</v>
      </c>
      <c r="J21321" s="147">
        <v>110.18485500000001</v>
      </c>
      <c r="K21321" s="147">
        <v>117.82207799999999</v>
      </c>
    </row>
    <row r="21322" spans="2:11" x14ac:dyDescent="0.2">
      <c r="B21322" s="21" t="str">
        <f t="shared" si="332"/>
        <v>Toronto (LBP Int'l Airport)Wind2070RCP8.5</v>
      </c>
      <c r="C21322" t="s">
        <v>462</v>
      </c>
      <c r="D21322" t="s">
        <v>1</v>
      </c>
      <c r="E21322" s="144" t="s">
        <v>191</v>
      </c>
      <c r="F21322" s="144">
        <v>2070</v>
      </c>
      <c r="G21322" s="147">
        <v>88.055002049214607</v>
      </c>
      <c r="H21322" s="147">
        <v>95.442831000000012</v>
      </c>
      <c r="I21322" s="147">
        <v>103.3857</v>
      </c>
      <c r="J21322" s="147">
        <v>111.173535</v>
      </c>
      <c r="K21322" s="147">
        <v>118.98453599999999</v>
      </c>
    </row>
    <row r="21323" spans="2:11" x14ac:dyDescent="0.2">
      <c r="B21323" s="21" t="str">
        <f t="shared" si="332"/>
        <v>Toronto (LBP Int'l Airport)Wind2075RCP8.5</v>
      </c>
      <c r="C21323" t="s">
        <v>462</v>
      </c>
      <c r="D21323" t="s">
        <v>1</v>
      </c>
      <c r="E21323" s="144" t="s">
        <v>191</v>
      </c>
      <c r="F21323" s="144">
        <v>2075</v>
      </c>
      <c r="G21323" s="147">
        <v>88.223122077720973</v>
      </c>
      <c r="H21323" s="147">
        <v>95.685282000000015</v>
      </c>
      <c r="I21323" s="147">
        <v>103.72229999999999</v>
      </c>
      <c r="J21323" s="147">
        <v>111.586662</v>
      </c>
      <c r="K21323" s="147">
        <v>119.47735799999998</v>
      </c>
    </row>
    <row r="21324" spans="2:11" x14ac:dyDescent="0.2">
      <c r="B21324" s="21" t="str">
        <f t="shared" ref="B21324:B21387" si="333">C21324&amp;D21324&amp;F21324&amp;E21324</f>
        <v>Toronto (LBP Int'l Airport)Wind2080RCP8.5</v>
      </c>
      <c r="C21324" t="s">
        <v>462</v>
      </c>
      <c r="D21324" t="s">
        <v>1</v>
      </c>
      <c r="E21324" s="144" t="s">
        <v>191</v>
      </c>
      <c r="F21324" s="144">
        <v>2080</v>
      </c>
      <c r="G21324" s="147">
        <v>88.391242106227338</v>
      </c>
      <c r="H21324" s="147">
        <v>95.927733000000018</v>
      </c>
      <c r="I21324" s="147">
        <v>104.05889999999999</v>
      </c>
      <c r="J21324" s="147">
        <v>111.99978899999999</v>
      </c>
      <c r="K21324" s="147">
        <v>119.97017999999998</v>
      </c>
    </row>
    <row r="21325" spans="2:11" x14ac:dyDescent="0.2">
      <c r="B21325" s="21" t="str">
        <f t="shared" si="333"/>
        <v>Toronto (LBP Int'l Airport)Wind2085RCP8.5</v>
      </c>
      <c r="C21325" t="s">
        <v>462</v>
      </c>
      <c r="D21325" t="s">
        <v>1</v>
      </c>
      <c r="E21325" s="144" t="s">
        <v>191</v>
      </c>
      <c r="F21325" s="144">
        <v>2085</v>
      </c>
      <c r="G21325" s="147">
        <v>88.660519101038375</v>
      </c>
      <c r="H21325" s="147">
        <v>96.277599000000009</v>
      </c>
      <c r="I21325" s="147">
        <v>104.50935</v>
      </c>
      <c r="J21325" s="147">
        <v>112.540032</v>
      </c>
      <c r="K21325" s="147">
        <v>120.60219599999999</v>
      </c>
    </row>
    <row r="21326" spans="2:11" x14ac:dyDescent="0.2">
      <c r="B21326" s="21" t="str">
        <f t="shared" si="333"/>
        <v>Toronto (LBP Int'l Airport)Wind2090RCP8.5</v>
      </c>
      <c r="C21326" t="s">
        <v>462</v>
      </c>
      <c r="D21326" t="s">
        <v>1</v>
      </c>
      <c r="E21326" s="144" t="s">
        <v>191</v>
      </c>
      <c r="F21326" s="144">
        <v>2090</v>
      </c>
      <c r="G21326" s="147">
        <v>88.929796095849412</v>
      </c>
      <c r="H21326" s="147">
        <v>96.627465000000015</v>
      </c>
      <c r="I21326" s="147">
        <v>104.9598</v>
      </c>
      <c r="J21326" s="147">
        <v>113.080275</v>
      </c>
      <c r="K21326" s="147">
        <v>121.23421199999999</v>
      </c>
    </row>
    <row r="21327" spans="2:11" x14ac:dyDescent="0.2">
      <c r="B21327" s="21" t="str">
        <f t="shared" si="333"/>
        <v>Toronto (LBP Int'l Airport)Wind2095RCP8.5</v>
      </c>
      <c r="C21327" t="s">
        <v>462</v>
      </c>
      <c r="D21327" t="s">
        <v>1</v>
      </c>
      <c r="E21327" s="144" t="s">
        <v>191</v>
      </c>
      <c r="F21327" s="144">
        <v>2095</v>
      </c>
      <c r="G21327" s="147">
        <v>88.929796095849412</v>
      </c>
      <c r="H21327" s="147">
        <v>96.627465000000015</v>
      </c>
      <c r="I21327" s="147">
        <v>104.9598</v>
      </c>
      <c r="J21327" s="147">
        <v>113.080275</v>
      </c>
      <c r="K21327" s="147">
        <v>121.23421199999999</v>
      </c>
    </row>
    <row r="21328" spans="2:11" x14ac:dyDescent="0.2">
      <c r="B21328" s="21" t="str">
        <f t="shared" si="333"/>
        <v>Toronto (LBP Int'l Airport)Wind2100RCP8.5</v>
      </c>
      <c r="C21328" t="s">
        <v>462</v>
      </c>
      <c r="D21328" t="s">
        <v>1</v>
      </c>
      <c r="E21328" s="144" t="s">
        <v>191</v>
      </c>
      <c r="F21328" s="144">
        <v>2100</v>
      </c>
      <c r="G21328" s="147">
        <v>88.929796095849412</v>
      </c>
      <c r="H21328" s="147">
        <v>96.627465000000015</v>
      </c>
      <c r="I21328" s="147">
        <v>104.9598</v>
      </c>
      <c r="J21328" s="147">
        <v>113.080275</v>
      </c>
      <c r="K21328" s="147">
        <v>121.23421199999999</v>
      </c>
    </row>
    <row r="21329" spans="2:11" x14ac:dyDescent="0.2">
      <c r="B21329" s="21" t="str">
        <f t="shared" si="333"/>
        <v>Toronto (city hall)Ice Accretion2023RCP4.5</v>
      </c>
      <c r="C21329" t="s">
        <v>463</v>
      </c>
      <c r="D21329" t="s">
        <v>486</v>
      </c>
      <c r="E21329" s="144" t="s">
        <v>193</v>
      </c>
      <c r="F21329" s="144">
        <v>2023</v>
      </c>
      <c r="G21329" s="147">
        <v>16.961249074240744</v>
      </c>
      <c r="H21329" s="147">
        <v>20.35575</v>
      </c>
      <c r="I21329" s="147">
        <v>24.65</v>
      </c>
      <c r="J21329" s="147">
        <v>27.910999999999998</v>
      </c>
      <c r="K21329" s="147">
        <v>31.184999999999999</v>
      </c>
    </row>
    <row r="21330" spans="2:11" x14ac:dyDescent="0.2">
      <c r="B21330" s="21" t="str">
        <f t="shared" si="333"/>
        <v>Toronto (city hall)Ice Accretion2025RCP4.5</v>
      </c>
      <c r="C21330" t="s">
        <v>463</v>
      </c>
      <c r="D21330" t="s">
        <v>486</v>
      </c>
      <c r="E21330" s="144" t="s">
        <v>193</v>
      </c>
      <c r="F21330" s="144">
        <v>2025</v>
      </c>
      <c r="G21330" s="147">
        <v>16.935154844895759</v>
      </c>
      <c r="H21330" s="147">
        <v>20.345375000000001</v>
      </c>
      <c r="I21330" s="147">
        <v>24.658333333333331</v>
      </c>
      <c r="J21330" s="147">
        <v>27.934541666666664</v>
      </c>
      <c r="K21330" s="147">
        <v>31.22175</v>
      </c>
    </row>
    <row r="21331" spans="2:11" x14ac:dyDescent="0.2">
      <c r="B21331" s="21" t="str">
        <f t="shared" si="333"/>
        <v>Toronto (city hall)Ice Accretion2030RCP4.5</v>
      </c>
      <c r="C21331" t="s">
        <v>463</v>
      </c>
      <c r="D21331" t="s">
        <v>486</v>
      </c>
      <c r="E21331" s="144" t="s">
        <v>193</v>
      </c>
      <c r="F21331" s="144">
        <v>2030</v>
      </c>
      <c r="G21331" s="147">
        <v>16.909060615550771</v>
      </c>
      <c r="H21331" s="147">
        <v>20.335000000000001</v>
      </c>
      <c r="I21331" s="147">
        <v>24.666666666666664</v>
      </c>
      <c r="J21331" s="147">
        <v>27.958083333333331</v>
      </c>
      <c r="K21331" s="147">
        <v>31.258499999999998</v>
      </c>
    </row>
    <row r="21332" spans="2:11" x14ac:dyDescent="0.2">
      <c r="B21332" s="21" t="str">
        <f t="shared" si="333"/>
        <v>Toronto (city hall)Ice Accretion2035RCP4.5</v>
      </c>
      <c r="C21332" t="s">
        <v>463</v>
      </c>
      <c r="D21332" t="s">
        <v>486</v>
      </c>
      <c r="E21332" s="144" t="s">
        <v>193</v>
      </c>
      <c r="F21332" s="144">
        <v>2035</v>
      </c>
      <c r="G21332" s="147">
        <v>16.882966386205787</v>
      </c>
      <c r="H21332" s="147">
        <v>20.324624999999997</v>
      </c>
      <c r="I21332" s="147">
        <v>24.674999999999997</v>
      </c>
      <c r="J21332" s="147">
        <v>27.981624999999998</v>
      </c>
      <c r="K21332" s="147">
        <v>31.295249999999999</v>
      </c>
    </row>
    <row r="21333" spans="2:11" x14ac:dyDescent="0.2">
      <c r="B21333" s="21" t="str">
        <f t="shared" si="333"/>
        <v>Toronto (city hall)Ice Accretion2040RCP4.5</v>
      </c>
      <c r="C21333" t="s">
        <v>463</v>
      </c>
      <c r="D21333" t="s">
        <v>486</v>
      </c>
      <c r="E21333" s="144" t="s">
        <v>193</v>
      </c>
      <c r="F21333" s="144">
        <v>2040</v>
      </c>
      <c r="G21333" s="147">
        <v>16.856872156860803</v>
      </c>
      <c r="H21333" s="147">
        <v>20.314249999999998</v>
      </c>
      <c r="I21333" s="147">
        <v>24.683333333333334</v>
      </c>
      <c r="J21333" s="147">
        <v>28.005166666666664</v>
      </c>
      <c r="K21333" s="147">
        <v>31.332000000000001</v>
      </c>
    </row>
    <row r="21334" spans="2:11" x14ac:dyDescent="0.2">
      <c r="B21334" s="21" t="str">
        <f t="shared" si="333"/>
        <v>Toronto (city hall)Ice Accretion2045RCP4.5</v>
      </c>
      <c r="C21334" t="s">
        <v>463</v>
      </c>
      <c r="D21334" t="s">
        <v>486</v>
      </c>
      <c r="E21334" s="144" t="s">
        <v>193</v>
      </c>
      <c r="F21334" s="144">
        <v>2045</v>
      </c>
      <c r="G21334" s="147">
        <v>16.830777927515815</v>
      </c>
      <c r="H21334" s="147">
        <v>20.303874999999998</v>
      </c>
      <c r="I21334" s="147">
        <v>24.691666666666666</v>
      </c>
      <c r="J21334" s="147">
        <v>28.028708333333331</v>
      </c>
      <c r="K21334" s="147">
        <v>31.368749999999999</v>
      </c>
    </row>
    <row r="21335" spans="2:11" x14ac:dyDescent="0.2">
      <c r="B21335" s="21" t="str">
        <f t="shared" si="333"/>
        <v>Toronto (city hall)Ice Accretion2050RCP4.5</v>
      </c>
      <c r="C21335" t="s">
        <v>463</v>
      </c>
      <c r="D21335" t="s">
        <v>486</v>
      </c>
      <c r="E21335" s="144" t="s">
        <v>193</v>
      </c>
      <c r="F21335" s="144">
        <v>2050</v>
      </c>
      <c r="G21335" s="147">
        <v>16.606367555148939</v>
      </c>
      <c r="H21335" s="147">
        <v>20.077699999999997</v>
      </c>
      <c r="I21335" s="147">
        <v>24.454999999999998</v>
      </c>
      <c r="J21335" s="147">
        <v>27.786699999999996</v>
      </c>
      <c r="K21335" s="147">
        <v>31.122</v>
      </c>
    </row>
    <row r="21336" spans="2:11" x14ac:dyDescent="0.2">
      <c r="B21336" s="21" t="str">
        <f t="shared" si="333"/>
        <v>Toronto (city hall)Ice Accretion2055RCP4.5</v>
      </c>
      <c r="C21336" t="s">
        <v>463</v>
      </c>
      <c r="D21336" t="s">
        <v>486</v>
      </c>
      <c r="E21336" s="144" t="s">
        <v>193</v>
      </c>
      <c r="F21336" s="144">
        <v>2055</v>
      </c>
      <c r="G21336" s="147">
        <v>16.408051412127048</v>
      </c>
      <c r="H21336" s="147">
        <v>19.861899999999999</v>
      </c>
      <c r="I21336" s="147">
        <v>24.21</v>
      </c>
      <c r="J21336" s="147">
        <v>27.521149999999995</v>
      </c>
      <c r="K21336" s="147">
        <v>30.8385</v>
      </c>
    </row>
    <row r="21337" spans="2:11" x14ac:dyDescent="0.2">
      <c r="B21337" s="21" t="str">
        <f t="shared" si="333"/>
        <v>Toronto (city hall)Ice Accretion2060RCP4.5</v>
      </c>
      <c r="C21337" t="s">
        <v>463</v>
      </c>
      <c r="D21337" t="s">
        <v>486</v>
      </c>
      <c r="E21337" s="144" t="s">
        <v>193</v>
      </c>
      <c r="F21337" s="144">
        <v>2060</v>
      </c>
      <c r="G21337" s="147">
        <v>16.209735269105156</v>
      </c>
      <c r="H21337" s="147">
        <v>19.646099999999997</v>
      </c>
      <c r="I21337" s="147">
        <v>23.965</v>
      </c>
      <c r="J21337" s="147">
        <v>27.255599999999998</v>
      </c>
      <c r="K21337" s="147">
        <v>30.555</v>
      </c>
    </row>
    <row r="21338" spans="2:11" x14ac:dyDescent="0.2">
      <c r="B21338" s="21" t="str">
        <f t="shared" si="333"/>
        <v>Toronto (city hall)Ice Accretion2065RCP4.5</v>
      </c>
      <c r="C21338" t="s">
        <v>463</v>
      </c>
      <c r="D21338" t="s">
        <v>486</v>
      </c>
      <c r="E21338" s="144" t="s">
        <v>193</v>
      </c>
      <c r="F21338" s="144">
        <v>2065</v>
      </c>
      <c r="G21338" s="147">
        <v>16.011419126083265</v>
      </c>
      <c r="H21338" s="147">
        <v>19.430299999999999</v>
      </c>
      <c r="I21338" s="147">
        <v>23.720000000000002</v>
      </c>
      <c r="J21338" s="147">
        <v>26.990049999999997</v>
      </c>
      <c r="K21338" s="147">
        <v>30.2715</v>
      </c>
    </row>
    <row r="21339" spans="2:11" x14ac:dyDescent="0.2">
      <c r="B21339" s="21" t="str">
        <f t="shared" si="333"/>
        <v>Toronto (city hall)Ice Accretion2070RCP4.5</v>
      </c>
      <c r="C21339" t="s">
        <v>463</v>
      </c>
      <c r="D21339" t="s">
        <v>486</v>
      </c>
      <c r="E21339" s="144" t="s">
        <v>193</v>
      </c>
      <c r="F21339" s="144">
        <v>2070</v>
      </c>
      <c r="G21339" s="147">
        <v>15.813102983061372</v>
      </c>
      <c r="H21339" s="147">
        <v>19.214499999999997</v>
      </c>
      <c r="I21339" s="147">
        <v>23.475000000000001</v>
      </c>
      <c r="J21339" s="147">
        <v>26.724499999999995</v>
      </c>
      <c r="K21339" s="147">
        <v>29.988</v>
      </c>
    </row>
    <row r="21340" spans="2:11" x14ac:dyDescent="0.2">
      <c r="B21340" s="21" t="str">
        <f t="shared" si="333"/>
        <v>Toronto (city hall)Ice Accretion2075RCP4.5</v>
      </c>
      <c r="C21340" t="s">
        <v>463</v>
      </c>
      <c r="D21340" t="s">
        <v>486</v>
      </c>
      <c r="E21340" s="144" t="s">
        <v>193</v>
      </c>
      <c r="F21340" s="144">
        <v>2075</v>
      </c>
      <c r="G21340" s="147">
        <v>15.775411318451948</v>
      </c>
      <c r="H21340" s="147">
        <v>19.193749999999998</v>
      </c>
      <c r="I21340" s="147">
        <v>23.479166666666668</v>
      </c>
      <c r="J21340" s="147">
        <v>26.748041666666662</v>
      </c>
      <c r="K21340" s="147">
        <v>30.019500000000001</v>
      </c>
    </row>
    <row r="21341" spans="2:11" x14ac:dyDescent="0.2">
      <c r="B21341" s="21" t="str">
        <f t="shared" si="333"/>
        <v>Toronto (city hall)Ice Accretion2080RCP4.5</v>
      </c>
      <c r="C21341" t="s">
        <v>463</v>
      </c>
      <c r="D21341" t="s">
        <v>486</v>
      </c>
      <c r="E21341" s="144" t="s">
        <v>193</v>
      </c>
      <c r="F21341" s="144">
        <v>2080</v>
      </c>
      <c r="G21341" s="147">
        <v>15.737719653842523</v>
      </c>
      <c r="H21341" s="147">
        <v>19.172999999999998</v>
      </c>
      <c r="I21341" s="147">
        <v>23.483333333333334</v>
      </c>
      <c r="J21341" s="147">
        <v>26.771583333333329</v>
      </c>
      <c r="K21341" s="147">
        <v>30.050999999999998</v>
      </c>
    </row>
    <row r="21342" spans="2:11" x14ac:dyDescent="0.2">
      <c r="B21342" s="21" t="str">
        <f t="shared" si="333"/>
        <v>Toronto (city hall)Ice Accretion2085RCP4.5</v>
      </c>
      <c r="C21342" t="s">
        <v>463</v>
      </c>
      <c r="D21342" t="s">
        <v>486</v>
      </c>
      <c r="E21342" s="144" t="s">
        <v>193</v>
      </c>
      <c r="F21342" s="144">
        <v>2085</v>
      </c>
      <c r="G21342" s="147">
        <v>15.700027989233099</v>
      </c>
      <c r="H21342" s="147">
        <v>19.152249999999999</v>
      </c>
      <c r="I21342" s="147">
        <v>23.487500000000001</v>
      </c>
      <c r="J21342" s="147">
        <v>26.795124999999995</v>
      </c>
      <c r="K21342" s="147">
        <v>30.0825</v>
      </c>
    </row>
    <row r="21343" spans="2:11" x14ac:dyDescent="0.2">
      <c r="B21343" s="21" t="str">
        <f t="shared" si="333"/>
        <v>Toronto (city hall)Ice Accretion2090RCP4.5</v>
      </c>
      <c r="C21343" t="s">
        <v>463</v>
      </c>
      <c r="D21343" t="s">
        <v>486</v>
      </c>
      <c r="E21343" s="144" t="s">
        <v>193</v>
      </c>
      <c r="F21343" s="144">
        <v>2090</v>
      </c>
      <c r="G21343" s="147">
        <v>15.662336324623677</v>
      </c>
      <c r="H21343" s="147">
        <v>19.131499999999999</v>
      </c>
      <c r="I21343" s="147">
        <v>23.491666666666667</v>
      </c>
      <c r="J21343" s="147">
        <v>26.818666666666662</v>
      </c>
      <c r="K21343" s="147">
        <v>30.114000000000001</v>
      </c>
    </row>
    <row r="21344" spans="2:11" x14ac:dyDescent="0.2">
      <c r="B21344" s="21" t="str">
        <f t="shared" si="333"/>
        <v>Toronto (city hall)Ice Accretion2095RCP4.5</v>
      </c>
      <c r="C21344" t="s">
        <v>463</v>
      </c>
      <c r="D21344" t="s">
        <v>486</v>
      </c>
      <c r="E21344" s="144" t="s">
        <v>193</v>
      </c>
      <c r="F21344" s="144">
        <v>2095</v>
      </c>
      <c r="G21344" s="147">
        <v>15.624644660014253</v>
      </c>
      <c r="H21344" s="147">
        <v>19.110749999999999</v>
      </c>
      <c r="I21344" s="147">
        <v>23.495833333333334</v>
      </c>
      <c r="J21344" s="147">
        <v>26.842208333333328</v>
      </c>
      <c r="K21344" s="147">
        <v>30.145499999999998</v>
      </c>
    </row>
    <row r="21345" spans="2:11" x14ac:dyDescent="0.2">
      <c r="B21345" s="21" t="str">
        <f t="shared" si="333"/>
        <v>Toronto (city hall)Ice Accretion2100RCP4.5</v>
      </c>
      <c r="C21345" t="s">
        <v>463</v>
      </c>
      <c r="D21345" t="s">
        <v>486</v>
      </c>
      <c r="E21345" s="144" t="s">
        <v>193</v>
      </c>
      <c r="F21345" s="144">
        <v>2100</v>
      </c>
      <c r="G21345" s="147">
        <v>15.586952995404829</v>
      </c>
      <c r="H21345" s="147">
        <v>19.09</v>
      </c>
      <c r="I21345" s="147">
        <v>23.5</v>
      </c>
      <c r="J21345" s="147">
        <v>26.865749999999995</v>
      </c>
      <c r="K21345" s="147">
        <v>30.177</v>
      </c>
    </row>
    <row r="21346" spans="2:11" x14ac:dyDescent="0.2">
      <c r="B21346" s="21" t="str">
        <f t="shared" si="333"/>
        <v>Toronto (city hall)Ice Accretion2023RCP6.0</v>
      </c>
      <c r="C21346" t="s">
        <v>463</v>
      </c>
      <c r="D21346" t="s">
        <v>486</v>
      </c>
      <c r="E21346" s="144" t="s">
        <v>192</v>
      </c>
      <c r="F21346" s="144">
        <v>2023</v>
      </c>
      <c r="G21346" s="147">
        <v>16.961249074240744</v>
      </c>
      <c r="H21346" s="147">
        <v>20.35575</v>
      </c>
      <c r="I21346" s="147">
        <v>24.65</v>
      </c>
      <c r="J21346" s="147">
        <v>27.910999999999998</v>
      </c>
      <c r="K21346" s="147">
        <v>31.184999999999999</v>
      </c>
    </row>
    <row r="21347" spans="2:11" x14ac:dyDescent="0.2">
      <c r="B21347" s="21" t="str">
        <f t="shared" si="333"/>
        <v>Toronto (city hall)Ice Accretion2025RCP6.0</v>
      </c>
      <c r="C21347" t="s">
        <v>463</v>
      </c>
      <c r="D21347" t="s">
        <v>486</v>
      </c>
      <c r="E21347" s="144" t="s">
        <v>192</v>
      </c>
      <c r="F21347" s="144">
        <v>2025</v>
      </c>
      <c r="G21347" s="147">
        <v>16.935154844895759</v>
      </c>
      <c r="H21347" s="147">
        <v>20.345375000000001</v>
      </c>
      <c r="I21347" s="147">
        <v>24.658333333333331</v>
      </c>
      <c r="J21347" s="147">
        <v>27.934541666666664</v>
      </c>
      <c r="K21347" s="147">
        <v>31.22175</v>
      </c>
    </row>
    <row r="21348" spans="2:11" x14ac:dyDescent="0.2">
      <c r="B21348" s="21" t="str">
        <f t="shared" si="333"/>
        <v>Toronto (city hall)Ice Accretion2030RCP6.0</v>
      </c>
      <c r="C21348" t="s">
        <v>463</v>
      </c>
      <c r="D21348" t="s">
        <v>486</v>
      </c>
      <c r="E21348" s="144" t="s">
        <v>192</v>
      </c>
      <c r="F21348" s="144">
        <v>2030</v>
      </c>
      <c r="G21348" s="147">
        <v>16.909060615550771</v>
      </c>
      <c r="H21348" s="147">
        <v>20.335000000000001</v>
      </c>
      <c r="I21348" s="147">
        <v>24.666666666666664</v>
      </c>
      <c r="J21348" s="147">
        <v>27.958083333333331</v>
      </c>
      <c r="K21348" s="147">
        <v>31.258499999999998</v>
      </c>
    </row>
    <row r="21349" spans="2:11" x14ac:dyDescent="0.2">
      <c r="B21349" s="21" t="str">
        <f t="shared" si="333"/>
        <v>Toronto (city hall)Ice Accretion2035RCP6.0</v>
      </c>
      <c r="C21349" t="s">
        <v>463</v>
      </c>
      <c r="D21349" t="s">
        <v>486</v>
      </c>
      <c r="E21349" s="144" t="s">
        <v>192</v>
      </c>
      <c r="F21349" s="144">
        <v>2035</v>
      </c>
      <c r="G21349" s="147">
        <v>16.882966386205787</v>
      </c>
      <c r="H21349" s="147">
        <v>20.324624999999997</v>
      </c>
      <c r="I21349" s="147">
        <v>24.674999999999997</v>
      </c>
      <c r="J21349" s="147">
        <v>27.981624999999998</v>
      </c>
      <c r="K21349" s="147">
        <v>31.295249999999999</v>
      </c>
    </row>
    <row r="21350" spans="2:11" x14ac:dyDescent="0.2">
      <c r="B21350" s="21" t="str">
        <f t="shared" si="333"/>
        <v>Toronto (city hall)Ice Accretion2040RCP6.0</v>
      </c>
      <c r="C21350" t="s">
        <v>463</v>
      </c>
      <c r="D21350" t="s">
        <v>486</v>
      </c>
      <c r="E21350" s="144" t="s">
        <v>192</v>
      </c>
      <c r="F21350" s="144">
        <v>2040</v>
      </c>
      <c r="G21350" s="147">
        <v>16.856872156860803</v>
      </c>
      <c r="H21350" s="147">
        <v>20.314249999999998</v>
      </c>
      <c r="I21350" s="147">
        <v>24.683333333333334</v>
      </c>
      <c r="J21350" s="147">
        <v>28.005166666666664</v>
      </c>
      <c r="K21350" s="147">
        <v>31.332000000000001</v>
      </c>
    </row>
    <row r="21351" spans="2:11" x14ac:dyDescent="0.2">
      <c r="B21351" s="21" t="str">
        <f t="shared" si="333"/>
        <v>Toronto (city hall)Ice Accretion2045RCP6.0</v>
      </c>
      <c r="C21351" t="s">
        <v>463</v>
      </c>
      <c r="D21351" t="s">
        <v>486</v>
      </c>
      <c r="E21351" s="144" t="s">
        <v>192</v>
      </c>
      <c r="F21351" s="144">
        <v>2045</v>
      </c>
      <c r="G21351" s="147">
        <v>16.830777927515815</v>
      </c>
      <c r="H21351" s="147">
        <v>20.303874999999998</v>
      </c>
      <c r="I21351" s="147">
        <v>24.691666666666666</v>
      </c>
      <c r="J21351" s="147">
        <v>28.028708333333331</v>
      </c>
      <c r="K21351" s="147">
        <v>31.368749999999999</v>
      </c>
    </row>
    <row r="21352" spans="2:11" x14ac:dyDescent="0.2">
      <c r="B21352" s="21" t="str">
        <f t="shared" si="333"/>
        <v>Toronto (city hall)Ice Accretion2050RCP6.0</v>
      </c>
      <c r="C21352" t="s">
        <v>463</v>
      </c>
      <c r="D21352" t="s">
        <v>486</v>
      </c>
      <c r="E21352" s="144" t="s">
        <v>192</v>
      </c>
      <c r="F21352" s="144">
        <v>2050</v>
      </c>
      <c r="G21352" s="147">
        <v>16.606367555148939</v>
      </c>
      <c r="H21352" s="147">
        <v>20.077699999999997</v>
      </c>
      <c r="I21352" s="147">
        <v>24.454999999999998</v>
      </c>
      <c r="J21352" s="147">
        <v>27.786699999999996</v>
      </c>
      <c r="K21352" s="147">
        <v>31.122</v>
      </c>
    </row>
    <row r="21353" spans="2:11" x14ac:dyDescent="0.2">
      <c r="B21353" s="21" t="str">
        <f t="shared" si="333"/>
        <v>Toronto (city hall)Ice Accretion2055RCP6.0</v>
      </c>
      <c r="C21353" t="s">
        <v>463</v>
      </c>
      <c r="D21353" t="s">
        <v>486</v>
      </c>
      <c r="E21353" s="144" t="s">
        <v>192</v>
      </c>
      <c r="F21353" s="144">
        <v>2055</v>
      </c>
      <c r="G21353" s="147">
        <v>16.408051412127048</v>
      </c>
      <c r="H21353" s="147">
        <v>19.861899999999999</v>
      </c>
      <c r="I21353" s="147">
        <v>24.21</v>
      </c>
      <c r="J21353" s="147">
        <v>27.521149999999995</v>
      </c>
      <c r="K21353" s="147">
        <v>30.8385</v>
      </c>
    </row>
    <row r="21354" spans="2:11" x14ac:dyDescent="0.2">
      <c r="B21354" s="21" t="str">
        <f t="shared" si="333"/>
        <v>Toronto (city hall)Ice Accretion2060RCP6.0</v>
      </c>
      <c r="C21354" t="s">
        <v>463</v>
      </c>
      <c r="D21354" t="s">
        <v>486</v>
      </c>
      <c r="E21354" s="144" t="s">
        <v>192</v>
      </c>
      <c r="F21354" s="144">
        <v>2060</v>
      </c>
      <c r="G21354" s="147">
        <v>16.209735269105156</v>
      </c>
      <c r="H21354" s="147">
        <v>19.646099999999997</v>
      </c>
      <c r="I21354" s="147">
        <v>23.965</v>
      </c>
      <c r="J21354" s="147">
        <v>27.255599999999998</v>
      </c>
      <c r="K21354" s="147">
        <v>30.555</v>
      </c>
    </row>
    <row r="21355" spans="2:11" x14ac:dyDescent="0.2">
      <c r="B21355" s="21" t="str">
        <f t="shared" si="333"/>
        <v>Toronto (city hall)Ice Accretion2065RCP6.0</v>
      </c>
      <c r="C21355" t="s">
        <v>463</v>
      </c>
      <c r="D21355" t="s">
        <v>486</v>
      </c>
      <c r="E21355" s="144" t="s">
        <v>192</v>
      </c>
      <c r="F21355" s="144">
        <v>2065</v>
      </c>
      <c r="G21355" s="147">
        <v>16.011419126083265</v>
      </c>
      <c r="H21355" s="147">
        <v>19.430299999999999</v>
      </c>
      <c r="I21355" s="147">
        <v>23.720000000000002</v>
      </c>
      <c r="J21355" s="147">
        <v>26.990049999999997</v>
      </c>
      <c r="K21355" s="147">
        <v>30.2715</v>
      </c>
    </row>
    <row r="21356" spans="2:11" x14ac:dyDescent="0.2">
      <c r="B21356" s="21" t="str">
        <f t="shared" si="333"/>
        <v>Toronto (city hall)Ice Accretion2070RCP6.0</v>
      </c>
      <c r="C21356" t="s">
        <v>463</v>
      </c>
      <c r="D21356" t="s">
        <v>486</v>
      </c>
      <c r="E21356" s="144" t="s">
        <v>192</v>
      </c>
      <c r="F21356" s="144">
        <v>2070</v>
      </c>
      <c r="G21356" s="147">
        <v>15.813102983061372</v>
      </c>
      <c r="H21356" s="147">
        <v>19.214499999999997</v>
      </c>
      <c r="I21356" s="147">
        <v>23.475000000000001</v>
      </c>
      <c r="J21356" s="147">
        <v>26.724499999999995</v>
      </c>
      <c r="K21356" s="147">
        <v>29.988</v>
      </c>
    </row>
    <row r="21357" spans="2:11" x14ac:dyDescent="0.2">
      <c r="B21357" s="21" t="str">
        <f t="shared" si="333"/>
        <v>Toronto (city hall)Ice Accretion2075RCP6.0</v>
      </c>
      <c r="C21357" t="s">
        <v>463</v>
      </c>
      <c r="D21357" t="s">
        <v>486</v>
      </c>
      <c r="E21357" s="144" t="s">
        <v>192</v>
      </c>
      <c r="F21357" s="144">
        <v>2075</v>
      </c>
      <c r="G21357" s="147">
        <v>15.756565486147236</v>
      </c>
      <c r="H21357" s="147">
        <v>19.183374999999998</v>
      </c>
      <c r="I21357" s="147">
        <v>23.481250000000003</v>
      </c>
      <c r="J21357" s="147">
        <v>26.759812499999995</v>
      </c>
      <c r="K21357" s="147">
        <v>30.035249999999998</v>
      </c>
    </row>
    <row r="21358" spans="2:11" x14ac:dyDescent="0.2">
      <c r="B21358" s="21" t="str">
        <f t="shared" si="333"/>
        <v>Toronto (city hall)Ice Accretion2080RCP6.0</v>
      </c>
      <c r="C21358" t="s">
        <v>463</v>
      </c>
      <c r="D21358" t="s">
        <v>486</v>
      </c>
      <c r="E21358" s="144" t="s">
        <v>192</v>
      </c>
      <c r="F21358" s="144">
        <v>2080</v>
      </c>
      <c r="G21358" s="147">
        <v>15.700027989233099</v>
      </c>
      <c r="H21358" s="147">
        <v>19.152249999999999</v>
      </c>
      <c r="I21358" s="147">
        <v>23.487500000000001</v>
      </c>
      <c r="J21358" s="147">
        <v>26.795124999999995</v>
      </c>
      <c r="K21358" s="147">
        <v>30.0825</v>
      </c>
    </row>
    <row r="21359" spans="2:11" x14ac:dyDescent="0.2">
      <c r="B21359" s="21" t="str">
        <f t="shared" si="333"/>
        <v>Toronto (city hall)Ice Accretion2085RCP6.0</v>
      </c>
      <c r="C21359" t="s">
        <v>463</v>
      </c>
      <c r="D21359" t="s">
        <v>486</v>
      </c>
      <c r="E21359" s="144" t="s">
        <v>192</v>
      </c>
      <c r="F21359" s="144">
        <v>2085</v>
      </c>
      <c r="G21359" s="147">
        <v>15.643490492318964</v>
      </c>
      <c r="H21359" s="147">
        <v>19.121124999999999</v>
      </c>
      <c r="I21359" s="147">
        <v>23.493749999999999</v>
      </c>
      <c r="J21359" s="147">
        <v>26.830437499999995</v>
      </c>
      <c r="K21359" s="147">
        <v>30.129750000000001</v>
      </c>
    </row>
    <row r="21360" spans="2:11" x14ac:dyDescent="0.2">
      <c r="B21360" s="21" t="str">
        <f t="shared" si="333"/>
        <v>Toronto (city hall)Ice Accretion2090RCP6.0</v>
      </c>
      <c r="C21360" t="s">
        <v>463</v>
      </c>
      <c r="D21360" t="s">
        <v>486</v>
      </c>
      <c r="E21360" s="144" t="s">
        <v>192</v>
      </c>
      <c r="F21360" s="144">
        <v>2090</v>
      </c>
      <c r="G21360" s="147">
        <v>15.221633784575028</v>
      </c>
      <c r="H21360" s="147">
        <v>18.702666666666666</v>
      </c>
      <c r="I21360" s="147">
        <v>23.074999999999999</v>
      </c>
      <c r="J21360" s="147">
        <v>26.40433333333333</v>
      </c>
      <c r="K21360" s="147">
        <v>29.693999999999999</v>
      </c>
    </row>
    <row r="21361" spans="2:11" x14ac:dyDescent="0.2">
      <c r="B21361" s="21" t="str">
        <f t="shared" si="333"/>
        <v>Toronto (city hall)Ice Accretion2095RCP6.0</v>
      </c>
      <c r="C21361" t="s">
        <v>463</v>
      </c>
      <c r="D21361" t="s">
        <v>486</v>
      </c>
      <c r="E21361" s="144" t="s">
        <v>192</v>
      </c>
      <c r="F21361" s="144">
        <v>2095</v>
      </c>
      <c r="G21361" s="147">
        <v>14.856314573745227</v>
      </c>
      <c r="H21361" s="147">
        <v>18.315333333333335</v>
      </c>
      <c r="I21361" s="147">
        <v>22.650000000000002</v>
      </c>
      <c r="J21361" s="147">
        <v>25.942916666666662</v>
      </c>
      <c r="K21361" s="147">
        <v>29.211000000000002</v>
      </c>
    </row>
    <row r="21362" spans="2:11" x14ac:dyDescent="0.2">
      <c r="B21362" s="21" t="str">
        <f t="shared" si="333"/>
        <v>Toronto (city hall)Ice Accretion2100RCP6.0</v>
      </c>
      <c r="C21362" t="s">
        <v>463</v>
      </c>
      <c r="D21362" t="s">
        <v>486</v>
      </c>
      <c r="E21362" s="144" t="s">
        <v>192</v>
      </c>
      <c r="F21362" s="144">
        <v>2100</v>
      </c>
      <c r="G21362" s="147">
        <v>14.490995362915426</v>
      </c>
      <c r="H21362" s="147">
        <v>17.928000000000001</v>
      </c>
      <c r="I21362" s="147">
        <v>22.225000000000001</v>
      </c>
      <c r="J21362" s="147">
        <v>25.481499999999997</v>
      </c>
      <c r="K21362" s="147">
        <v>28.728000000000002</v>
      </c>
    </row>
    <row r="21363" spans="2:11" x14ac:dyDescent="0.2">
      <c r="B21363" s="21" t="str">
        <f t="shared" si="333"/>
        <v>Toronto (city hall)Ice Accretion2023RCP8.5</v>
      </c>
      <c r="C21363" t="s">
        <v>463</v>
      </c>
      <c r="D21363" t="s">
        <v>486</v>
      </c>
      <c r="E21363" s="144" t="s">
        <v>191</v>
      </c>
      <c r="F21363" s="144">
        <v>2023</v>
      </c>
      <c r="G21363" s="147">
        <v>16.961249074240744</v>
      </c>
      <c r="H21363" s="147">
        <v>20.35575</v>
      </c>
      <c r="I21363" s="147">
        <v>24.65</v>
      </c>
      <c r="J21363" s="147">
        <v>27.910999999999998</v>
      </c>
      <c r="K21363" s="147">
        <v>31.184999999999999</v>
      </c>
    </row>
    <row r="21364" spans="2:11" x14ac:dyDescent="0.2">
      <c r="B21364" s="21" t="str">
        <f t="shared" si="333"/>
        <v>Toronto (city hall)Ice Accretion2025RCP8.5</v>
      </c>
      <c r="C21364" t="s">
        <v>463</v>
      </c>
      <c r="D21364" t="s">
        <v>486</v>
      </c>
      <c r="E21364" s="144" t="s">
        <v>191</v>
      </c>
      <c r="F21364" s="144">
        <v>2025</v>
      </c>
      <c r="G21364" s="147">
        <v>16.909060615550771</v>
      </c>
      <c r="H21364" s="147">
        <v>20.335000000000001</v>
      </c>
      <c r="I21364" s="147">
        <v>24.666666666666664</v>
      </c>
      <c r="J21364" s="147">
        <v>27.958083333333331</v>
      </c>
      <c r="K21364" s="147">
        <v>31.258499999999998</v>
      </c>
    </row>
    <row r="21365" spans="2:11" x14ac:dyDescent="0.2">
      <c r="B21365" s="21" t="str">
        <f t="shared" si="333"/>
        <v>Toronto (city hall)Ice Accretion2030RCP8.5</v>
      </c>
      <c r="C21365" t="s">
        <v>463</v>
      </c>
      <c r="D21365" t="s">
        <v>486</v>
      </c>
      <c r="E21365" s="144" t="s">
        <v>191</v>
      </c>
      <c r="F21365" s="144">
        <v>2030</v>
      </c>
      <c r="G21365" s="147">
        <v>16.856872156860803</v>
      </c>
      <c r="H21365" s="147">
        <v>20.314249999999998</v>
      </c>
      <c r="I21365" s="147">
        <v>24.683333333333334</v>
      </c>
      <c r="J21365" s="147">
        <v>28.005166666666664</v>
      </c>
      <c r="K21365" s="147">
        <v>31.332000000000001</v>
      </c>
    </row>
    <row r="21366" spans="2:11" x14ac:dyDescent="0.2">
      <c r="B21366" s="21" t="str">
        <f t="shared" si="333"/>
        <v>Toronto (city hall)Ice Accretion2035RCP8.5</v>
      </c>
      <c r="C21366" t="s">
        <v>463</v>
      </c>
      <c r="D21366" t="s">
        <v>486</v>
      </c>
      <c r="E21366" s="144" t="s">
        <v>191</v>
      </c>
      <c r="F21366" s="144">
        <v>2035</v>
      </c>
      <c r="G21366" s="147">
        <v>16.80468369817083</v>
      </c>
      <c r="H21366" s="147">
        <v>20.293499999999998</v>
      </c>
      <c r="I21366" s="147">
        <v>24.7</v>
      </c>
      <c r="J21366" s="147">
        <v>28.052249999999997</v>
      </c>
      <c r="K21366" s="147">
        <v>31.4055</v>
      </c>
    </row>
    <row r="21367" spans="2:11" x14ac:dyDescent="0.2">
      <c r="B21367" s="21" t="str">
        <f t="shared" si="333"/>
        <v>Toronto (city hall)Ice Accretion2040RCP8.5</v>
      </c>
      <c r="C21367" t="s">
        <v>463</v>
      </c>
      <c r="D21367" t="s">
        <v>486</v>
      </c>
      <c r="E21367" s="144" t="s">
        <v>191</v>
      </c>
      <c r="F21367" s="144">
        <v>2040</v>
      </c>
      <c r="G21367" s="147">
        <v>16.474156793134345</v>
      </c>
      <c r="H21367" s="147">
        <v>19.933833333333332</v>
      </c>
      <c r="I21367" s="147">
        <v>24.291666666666668</v>
      </c>
      <c r="J21367" s="147">
        <v>27.609666666666662</v>
      </c>
      <c r="K21367" s="147">
        <v>30.933</v>
      </c>
    </row>
    <row r="21368" spans="2:11" x14ac:dyDescent="0.2">
      <c r="B21368" s="21" t="str">
        <f t="shared" si="333"/>
        <v>Toronto (city hall)Ice Accretion2045RCP8.5</v>
      </c>
      <c r="C21368" t="s">
        <v>463</v>
      </c>
      <c r="D21368" t="s">
        <v>486</v>
      </c>
      <c r="E21368" s="144" t="s">
        <v>191</v>
      </c>
      <c r="F21368" s="144">
        <v>2045</v>
      </c>
      <c r="G21368" s="147">
        <v>16.143629888097859</v>
      </c>
      <c r="H21368" s="147">
        <v>19.574166666666663</v>
      </c>
      <c r="I21368" s="147">
        <v>23.883333333333333</v>
      </c>
      <c r="J21368" s="147">
        <v>27.167083333333331</v>
      </c>
      <c r="K21368" s="147">
        <v>30.4605</v>
      </c>
    </row>
    <row r="21369" spans="2:11" x14ac:dyDescent="0.2">
      <c r="B21369" s="21" t="str">
        <f t="shared" si="333"/>
        <v>Toronto (city hall)Ice Accretion2050RCP8.5</v>
      </c>
      <c r="C21369" t="s">
        <v>463</v>
      </c>
      <c r="D21369" t="s">
        <v>486</v>
      </c>
      <c r="E21369" s="144" t="s">
        <v>191</v>
      </c>
      <c r="F21369" s="144">
        <v>2050</v>
      </c>
      <c r="G21369" s="147">
        <v>15.737719653842523</v>
      </c>
      <c r="H21369" s="147">
        <v>19.172999999999998</v>
      </c>
      <c r="I21369" s="147">
        <v>23.483333333333334</v>
      </c>
      <c r="J21369" s="147">
        <v>26.771583333333329</v>
      </c>
      <c r="K21369" s="147">
        <v>30.050999999999998</v>
      </c>
    </row>
    <row r="21370" spans="2:11" x14ac:dyDescent="0.2">
      <c r="B21370" s="21" t="str">
        <f t="shared" si="333"/>
        <v>Toronto (city hall)Ice Accretion2055RCP8.5</v>
      </c>
      <c r="C21370" t="s">
        <v>463</v>
      </c>
      <c r="D21370" t="s">
        <v>486</v>
      </c>
      <c r="E21370" s="144" t="s">
        <v>191</v>
      </c>
      <c r="F21370" s="144">
        <v>2055</v>
      </c>
      <c r="G21370" s="147">
        <v>15.662336324623677</v>
      </c>
      <c r="H21370" s="147">
        <v>19.131499999999999</v>
      </c>
      <c r="I21370" s="147">
        <v>23.491666666666667</v>
      </c>
      <c r="J21370" s="147">
        <v>26.818666666666662</v>
      </c>
      <c r="K21370" s="147">
        <v>30.114000000000001</v>
      </c>
    </row>
    <row r="21371" spans="2:11" x14ac:dyDescent="0.2">
      <c r="B21371" s="21" t="str">
        <f t="shared" si="333"/>
        <v>Toronto (city hall)Ice Accretion2060RCP8.5</v>
      </c>
      <c r="C21371" t="s">
        <v>463</v>
      </c>
      <c r="D21371" t="s">
        <v>486</v>
      </c>
      <c r="E21371" s="144" t="s">
        <v>191</v>
      </c>
      <c r="F21371" s="144">
        <v>2060</v>
      </c>
      <c r="G21371" s="147">
        <v>15.221633784575028</v>
      </c>
      <c r="H21371" s="147">
        <v>18.702666666666666</v>
      </c>
      <c r="I21371" s="147">
        <v>23.074999999999999</v>
      </c>
      <c r="J21371" s="147">
        <v>26.40433333333333</v>
      </c>
      <c r="K21371" s="147">
        <v>29.693999999999999</v>
      </c>
    </row>
    <row r="21372" spans="2:11" x14ac:dyDescent="0.2">
      <c r="B21372" s="21" t="str">
        <f t="shared" si="333"/>
        <v>Toronto (city hall)Ice Accretion2065RCP8.5</v>
      </c>
      <c r="C21372" t="s">
        <v>463</v>
      </c>
      <c r="D21372" t="s">
        <v>486</v>
      </c>
      <c r="E21372" s="144" t="s">
        <v>191</v>
      </c>
      <c r="F21372" s="144">
        <v>2065</v>
      </c>
      <c r="G21372" s="147">
        <v>14.856314573745227</v>
      </c>
      <c r="H21372" s="147">
        <v>18.315333333333335</v>
      </c>
      <c r="I21372" s="147">
        <v>22.650000000000002</v>
      </c>
      <c r="J21372" s="147">
        <v>25.942916666666662</v>
      </c>
      <c r="K21372" s="147">
        <v>29.211000000000002</v>
      </c>
    </row>
    <row r="21373" spans="2:11" x14ac:dyDescent="0.2">
      <c r="B21373" s="21" t="str">
        <f t="shared" si="333"/>
        <v>Toronto (city hall)Ice Accretion2070RCP8.5</v>
      </c>
      <c r="C21373" t="s">
        <v>463</v>
      </c>
      <c r="D21373" t="s">
        <v>486</v>
      </c>
      <c r="E21373" s="144" t="s">
        <v>191</v>
      </c>
      <c r="F21373" s="144">
        <v>2070</v>
      </c>
      <c r="G21373" s="147">
        <v>14.073487693395654</v>
      </c>
      <c r="H21373" s="147">
        <v>17.464583333333334</v>
      </c>
      <c r="I21373" s="147">
        <v>21.700000000000003</v>
      </c>
      <c r="J21373" s="147">
        <v>24.907083333333329</v>
      </c>
      <c r="K21373" s="147">
        <v>28.108499999999999</v>
      </c>
    </row>
    <row r="21374" spans="2:11" x14ac:dyDescent="0.2">
      <c r="B21374" s="21" t="str">
        <f t="shared" si="333"/>
        <v>Toronto (city hall)Ice Accretion2075RCP8.5</v>
      </c>
      <c r="C21374" t="s">
        <v>463</v>
      </c>
      <c r="D21374" t="s">
        <v>486</v>
      </c>
      <c r="E21374" s="144" t="s">
        <v>191</v>
      </c>
      <c r="F21374" s="144">
        <v>2075</v>
      </c>
      <c r="G21374" s="147">
        <v>13.655980023875882</v>
      </c>
      <c r="H21374" s="147">
        <v>17.001166666666666</v>
      </c>
      <c r="I21374" s="147">
        <v>21.175000000000001</v>
      </c>
      <c r="J21374" s="147">
        <v>24.332666666666665</v>
      </c>
      <c r="K21374" s="147">
        <v>27.489000000000001</v>
      </c>
    </row>
    <row r="21375" spans="2:11" x14ac:dyDescent="0.2">
      <c r="B21375" s="21" t="str">
        <f t="shared" si="333"/>
        <v>Toronto (city hall)Ice Accretion2080RCP8.5</v>
      </c>
      <c r="C21375" t="s">
        <v>463</v>
      </c>
      <c r="D21375" t="s">
        <v>486</v>
      </c>
      <c r="E21375" s="144" t="s">
        <v>191</v>
      </c>
      <c r="F21375" s="144">
        <v>2080</v>
      </c>
      <c r="G21375" s="147">
        <v>13.23847235435611</v>
      </c>
      <c r="H21375" s="147">
        <v>16.537749999999999</v>
      </c>
      <c r="I21375" s="147">
        <v>20.650000000000002</v>
      </c>
      <c r="J21375" s="147">
        <v>23.758249999999997</v>
      </c>
      <c r="K21375" s="147">
        <v>26.869499999999999</v>
      </c>
    </row>
    <row r="21376" spans="2:11" x14ac:dyDescent="0.2">
      <c r="B21376" s="21" t="str">
        <f t="shared" si="333"/>
        <v>Toronto (city hall)Ice Accretion2085RCP8.5</v>
      </c>
      <c r="C21376" t="s">
        <v>463</v>
      </c>
      <c r="D21376" t="s">
        <v>486</v>
      </c>
      <c r="E21376" s="144" t="s">
        <v>191</v>
      </c>
      <c r="F21376" s="144">
        <v>2085</v>
      </c>
      <c r="G21376" s="147">
        <v>12.333872403729938</v>
      </c>
      <c r="H21376" s="147">
        <v>15.448374999999999</v>
      </c>
      <c r="I21376" s="147">
        <v>19.337500000000002</v>
      </c>
      <c r="J21376" s="147">
        <v>22.289249999999996</v>
      </c>
      <c r="K21376" s="147">
        <v>25.21575</v>
      </c>
    </row>
    <row r="21377" spans="2:11" x14ac:dyDescent="0.2">
      <c r="B21377" s="21" t="str">
        <f t="shared" si="333"/>
        <v>Toronto (city hall)Ice Accretion2090RCP8.5</v>
      </c>
      <c r="C21377" t="s">
        <v>463</v>
      </c>
      <c r="D21377" t="s">
        <v>486</v>
      </c>
      <c r="E21377" s="144" t="s">
        <v>191</v>
      </c>
      <c r="F21377" s="144">
        <v>2090</v>
      </c>
      <c r="G21377" s="147">
        <v>11.429272453103763</v>
      </c>
      <c r="H21377" s="147">
        <v>14.358999999999998</v>
      </c>
      <c r="I21377" s="147">
        <v>18.025000000000002</v>
      </c>
      <c r="J21377" s="147">
        <v>20.820249999999998</v>
      </c>
      <c r="K21377" s="147">
        <v>23.562000000000001</v>
      </c>
    </row>
    <row r="21378" spans="2:11" x14ac:dyDescent="0.2">
      <c r="B21378" s="21" t="str">
        <f t="shared" si="333"/>
        <v>Toronto (city hall)Ice Accretion2095RCP8.5</v>
      </c>
      <c r="C21378" t="s">
        <v>463</v>
      </c>
      <c r="D21378" t="s">
        <v>486</v>
      </c>
      <c r="E21378" s="144" t="s">
        <v>191</v>
      </c>
      <c r="F21378" s="144">
        <v>2095</v>
      </c>
      <c r="G21378" s="147">
        <v>11.429272453103763</v>
      </c>
      <c r="H21378" s="147">
        <v>14.358999999999998</v>
      </c>
      <c r="I21378" s="147">
        <v>18.025000000000002</v>
      </c>
      <c r="J21378" s="147">
        <v>20.820249999999998</v>
      </c>
      <c r="K21378" s="147">
        <v>23.562000000000001</v>
      </c>
    </row>
    <row r="21379" spans="2:11" x14ac:dyDescent="0.2">
      <c r="B21379" s="21" t="str">
        <f t="shared" si="333"/>
        <v>Toronto (city hall)Ice Accretion2100RCP8.5</v>
      </c>
      <c r="C21379" t="s">
        <v>463</v>
      </c>
      <c r="D21379" t="s">
        <v>486</v>
      </c>
      <c r="E21379" s="144" t="s">
        <v>191</v>
      </c>
      <c r="F21379" s="144">
        <v>2100</v>
      </c>
      <c r="G21379" s="147">
        <v>11.429272453103763</v>
      </c>
      <c r="H21379" s="147">
        <v>14.358999999999998</v>
      </c>
      <c r="I21379" s="147">
        <v>18.025000000000002</v>
      </c>
      <c r="J21379" s="147">
        <v>20.820249999999998</v>
      </c>
      <c r="K21379" s="147">
        <v>23.562000000000001</v>
      </c>
    </row>
    <row r="21380" spans="2:11" x14ac:dyDescent="0.2">
      <c r="B21380" s="21" t="str">
        <f t="shared" si="333"/>
        <v>Toronto (city hall)Wind2023RCP4.5</v>
      </c>
      <c r="C21380" t="s">
        <v>463</v>
      </c>
      <c r="D21380" t="s">
        <v>1</v>
      </c>
      <c r="E21380" s="144" t="s">
        <v>193</v>
      </c>
      <c r="F21380" s="144">
        <v>2023</v>
      </c>
      <c r="G21380" s="147">
        <v>85.689923682091177</v>
      </c>
      <c r="H21380" s="147">
        <v>92.254140000000007</v>
      </c>
      <c r="I21380" s="147">
        <v>99.1584</v>
      </c>
      <c r="J21380" s="147">
        <v>106.06770900000002</v>
      </c>
      <c r="K21380" s="147">
        <v>112.97285999999997</v>
      </c>
    </row>
    <row r="21381" spans="2:11" x14ac:dyDescent="0.2">
      <c r="B21381" s="21" t="str">
        <f t="shared" si="333"/>
        <v>Toronto (city hall)Wind2025RCP4.5</v>
      </c>
      <c r="C21381" t="s">
        <v>463</v>
      </c>
      <c r="D21381" t="s">
        <v>1</v>
      </c>
      <c r="E21381" s="144" t="s">
        <v>193</v>
      </c>
      <c r="F21381" s="144">
        <v>2025</v>
      </c>
      <c r="G21381" s="147">
        <v>85.705595888138376</v>
      </c>
      <c r="H21381" s="147">
        <v>92.28789900000001</v>
      </c>
      <c r="I21381" s="147">
        <v>99.212850000000003</v>
      </c>
      <c r="J21381" s="147">
        <v>106.14009450000002</v>
      </c>
      <c r="K21381" s="147">
        <v>113.06314799999997</v>
      </c>
    </row>
    <row r="21382" spans="2:11" x14ac:dyDescent="0.2">
      <c r="B21382" s="21" t="str">
        <f t="shared" si="333"/>
        <v>Toronto (city hall)Wind2030RCP4.5</v>
      </c>
      <c r="C21382" t="s">
        <v>463</v>
      </c>
      <c r="D21382" t="s">
        <v>1</v>
      </c>
      <c r="E21382" s="144" t="s">
        <v>193</v>
      </c>
      <c r="F21382" s="144">
        <v>2030</v>
      </c>
      <c r="G21382" s="147">
        <v>85.721268094185589</v>
      </c>
      <c r="H21382" s="147">
        <v>92.321657999999999</v>
      </c>
      <c r="I21382" s="147">
        <v>99.267299999999992</v>
      </c>
      <c r="J21382" s="147">
        <v>106.21248000000001</v>
      </c>
      <c r="K21382" s="147">
        <v>113.15343599999997</v>
      </c>
    </row>
    <row r="21383" spans="2:11" x14ac:dyDescent="0.2">
      <c r="B21383" s="21" t="str">
        <f t="shared" si="333"/>
        <v>Toronto (city hall)Wind2035RCP4.5</v>
      </c>
      <c r="C21383" t="s">
        <v>463</v>
      </c>
      <c r="D21383" t="s">
        <v>1</v>
      </c>
      <c r="E21383" s="144" t="s">
        <v>193</v>
      </c>
      <c r="F21383" s="144">
        <v>2035</v>
      </c>
      <c r="G21383" s="147">
        <v>85.736940300232789</v>
      </c>
      <c r="H21383" s="147">
        <v>92.355417000000003</v>
      </c>
      <c r="I21383" s="147">
        <v>99.321749999999994</v>
      </c>
      <c r="J21383" s="147">
        <v>106.28486550000002</v>
      </c>
      <c r="K21383" s="147">
        <v>113.24372399999999</v>
      </c>
    </row>
    <row r="21384" spans="2:11" x14ac:dyDescent="0.2">
      <c r="B21384" s="21" t="str">
        <f t="shared" si="333"/>
        <v>Toronto (city hall)Wind2040RCP4.5</v>
      </c>
      <c r="C21384" t="s">
        <v>463</v>
      </c>
      <c r="D21384" t="s">
        <v>1</v>
      </c>
      <c r="E21384" s="144" t="s">
        <v>193</v>
      </c>
      <c r="F21384" s="144">
        <v>2040</v>
      </c>
      <c r="G21384" s="147">
        <v>85.752612506279988</v>
      </c>
      <c r="H21384" s="147">
        <v>92.389176000000006</v>
      </c>
      <c r="I21384" s="147">
        <v>99.376199999999997</v>
      </c>
      <c r="J21384" s="147">
        <v>106.35725100000002</v>
      </c>
      <c r="K21384" s="147">
        <v>113.33401199999999</v>
      </c>
    </row>
    <row r="21385" spans="2:11" x14ac:dyDescent="0.2">
      <c r="B21385" s="21" t="str">
        <f t="shared" si="333"/>
        <v>Toronto (city hall)Wind2045RCP4.5</v>
      </c>
      <c r="C21385" t="s">
        <v>463</v>
      </c>
      <c r="D21385" t="s">
        <v>1</v>
      </c>
      <c r="E21385" s="144" t="s">
        <v>193</v>
      </c>
      <c r="F21385" s="144">
        <v>2045</v>
      </c>
      <c r="G21385" s="147">
        <v>85.768284712327201</v>
      </c>
      <c r="H21385" s="147">
        <v>92.422934999999995</v>
      </c>
      <c r="I21385" s="147">
        <v>99.430649999999986</v>
      </c>
      <c r="J21385" s="147">
        <v>106.42963650000002</v>
      </c>
      <c r="K21385" s="147">
        <v>113.42429999999999</v>
      </c>
    </row>
    <row r="21386" spans="2:11" x14ac:dyDescent="0.2">
      <c r="B21386" s="21" t="str">
        <f t="shared" si="333"/>
        <v>Toronto (city hall)Wind2050RCP4.5</v>
      </c>
      <c r="C21386" t="s">
        <v>463</v>
      </c>
      <c r="D21386" t="s">
        <v>1</v>
      </c>
      <c r="E21386" s="144" t="s">
        <v>193</v>
      </c>
      <c r="F21386" s="144">
        <v>2050</v>
      </c>
      <c r="G21386" s="147">
        <v>85.867731983426722</v>
      </c>
      <c r="H21386" s="147">
        <v>92.561653800000002</v>
      </c>
      <c r="I21386" s="147">
        <v>99.61775999999999</v>
      </c>
      <c r="J21386" s="147">
        <v>106.65667980000001</v>
      </c>
      <c r="K21386" s="147">
        <v>113.69516399999999</v>
      </c>
    </row>
    <row r="21387" spans="2:11" x14ac:dyDescent="0.2">
      <c r="B21387" s="21" t="str">
        <f t="shared" si="333"/>
        <v>Toronto (city hall)Wind2055RCP4.5</v>
      </c>
      <c r="C21387" t="s">
        <v>463</v>
      </c>
      <c r="D21387" t="s">
        <v>1</v>
      </c>
      <c r="E21387" s="144" t="s">
        <v>193</v>
      </c>
      <c r="F21387" s="144">
        <v>2055</v>
      </c>
      <c r="G21387" s="147">
        <v>85.951507048479044</v>
      </c>
      <c r="H21387" s="147">
        <v>92.666613600000005</v>
      </c>
      <c r="I21387" s="147">
        <v>99.750419999999991</v>
      </c>
      <c r="J21387" s="147">
        <v>106.8113376</v>
      </c>
      <c r="K21387" s="147">
        <v>113.87573999999999</v>
      </c>
    </row>
    <row r="21388" spans="2:11" x14ac:dyDescent="0.2">
      <c r="B21388" s="21" t="str">
        <f t="shared" ref="B21388:B21451" si="334">C21388&amp;D21388&amp;F21388&amp;E21388</f>
        <v>Toronto (city hall)Wind2060RCP4.5</v>
      </c>
      <c r="C21388" t="s">
        <v>463</v>
      </c>
      <c r="D21388" t="s">
        <v>1</v>
      </c>
      <c r="E21388" s="144" t="s">
        <v>193</v>
      </c>
      <c r="F21388" s="144">
        <v>2060</v>
      </c>
      <c r="G21388" s="147">
        <v>86.035282113531366</v>
      </c>
      <c r="H21388" s="147">
        <v>92.771573400000008</v>
      </c>
      <c r="I21388" s="147">
        <v>99.883080000000007</v>
      </c>
      <c r="J21388" s="147">
        <v>106.96599540000001</v>
      </c>
      <c r="K21388" s="147">
        <v>114.05631599999998</v>
      </c>
    </row>
    <row r="21389" spans="2:11" x14ac:dyDescent="0.2">
      <c r="B21389" s="21" t="str">
        <f t="shared" si="334"/>
        <v>Toronto (city hall)Wind2065RCP4.5</v>
      </c>
      <c r="C21389" t="s">
        <v>463</v>
      </c>
      <c r="D21389" t="s">
        <v>1</v>
      </c>
      <c r="E21389" s="144" t="s">
        <v>193</v>
      </c>
      <c r="F21389" s="144">
        <v>2065</v>
      </c>
      <c r="G21389" s="147">
        <v>86.119057178583688</v>
      </c>
      <c r="H21389" s="147">
        <v>92.876533200000011</v>
      </c>
      <c r="I21389" s="147">
        <v>100.01574000000001</v>
      </c>
      <c r="J21389" s="147">
        <v>107.12065320000001</v>
      </c>
      <c r="K21389" s="147">
        <v>114.23689199999998</v>
      </c>
    </row>
    <row r="21390" spans="2:11" x14ac:dyDescent="0.2">
      <c r="B21390" s="21" t="str">
        <f t="shared" si="334"/>
        <v>Toronto (city hall)Wind2070RCP4.5</v>
      </c>
      <c r="C21390" t="s">
        <v>463</v>
      </c>
      <c r="D21390" t="s">
        <v>1</v>
      </c>
      <c r="E21390" s="144" t="s">
        <v>193</v>
      </c>
      <c r="F21390" s="144">
        <v>2070</v>
      </c>
      <c r="G21390" s="147">
        <v>86.20283224363601</v>
      </c>
      <c r="H21390" s="147">
        <v>92.981493000000015</v>
      </c>
      <c r="I21390" s="147">
        <v>100.14840000000001</v>
      </c>
      <c r="J21390" s="147">
        <v>107.275311</v>
      </c>
      <c r="K21390" s="147">
        <v>114.41746799999999</v>
      </c>
    </row>
    <row r="21391" spans="2:11" x14ac:dyDescent="0.2">
      <c r="B21391" s="21" t="str">
        <f t="shared" si="334"/>
        <v>Toronto (city hall)Wind2075RCP4.5</v>
      </c>
      <c r="C21391" t="s">
        <v>463</v>
      </c>
      <c r="D21391" t="s">
        <v>1</v>
      </c>
      <c r="E21391" s="144" t="s">
        <v>193</v>
      </c>
      <c r="F21391" s="144">
        <v>2075</v>
      </c>
      <c r="G21391" s="147">
        <v>86.348156336073714</v>
      </c>
      <c r="H21391" s="147">
        <v>93.16870200000001</v>
      </c>
      <c r="I21391" s="147">
        <v>100.38765000000001</v>
      </c>
      <c r="J21391" s="147">
        <v>107.5595565</v>
      </c>
      <c r="K21391" s="147">
        <v>114.74664299999999</v>
      </c>
    </row>
    <row r="21392" spans="2:11" x14ac:dyDescent="0.2">
      <c r="B21392" s="21" t="str">
        <f t="shared" si="334"/>
        <v>Toronto (city hall)Wind2080RCP4.5</v>
      </c>
      <c r="C21392" t="s">
        <v>463</v>
      </c>
      <c r="D21392" t="s">
        <v>1</v>
      </c>
      <c r="E21392" s="144" t="s">
        <v>193</v>
      </c>
      <c r="F21392" s="144">
        <v>2080</v>
      </c>
      <c r="G21392" s="147">
        <v>86.493480428511418</v>
      </c>
      <c r="H21392" s="147">
        <v>93.355911000000006</v>
      </c>
      <c r="I21392" s="147">
        <v>100.62690000000001</v>
      </c>
      <c r="J21392" s="147">
        <v>107.843802</v>
      </c>
      <c r="K21392" s="147">
        <v>115.07581799999998</v>
      </c>
    </row>
    <row r="21393" spans="2:11" x14ac:dyDescent="0.2">
      <c r="B21393" s="21" t="str">
        <f t="shared" si="334"/>
        <v>Toronto (city hall)Wind2085RCP4.5</v>
      </c>
      <c r="C21393" t="s">
        <v>463</v>
      </c>
      <c r="D21393" t="s">
        <v>1</v>
      </c>
      <c r="E21393" s="144" t="s">
        <v>193</v>
      </c>
      <c r="F21393" s="144">
        <v>2085</v>
      </c>
      <c r="G21393" s="147">
        <v>86.638804520949122</v>
      </c>
      <c r="H21393" s="147">
        <v>93.543120000000016</v>
      </c>
      <c r="I21393" s="147">
        <v>100.86615</v>
      </c>
      <c r="J21393" s="147">
        <v>108.12804750000001</v>
      </c>
      <c r="K21393" s="147">
        <v>115.40499299999999</v>
      </c>
    </row>
    <row r="21394" spans="2:11" x14ac:dyDescent="0.2">
      <c r="B21394" s="21" t="str">
        <f t="shared" si="334"/>
        <v>Toronto (city hall)Wind2090RCP4.5</v>
      </c>
      <c r="C21394" t="s">
        <v>463</v>
      </c>
      <c r="D21394" t="s">
        <v>1</v>
      </c>
      <c r="E21394" s="144" t="s">
        <v>193</v>
      </c>
      <c r="F21394" s="144">
        <v>2090</v>
      </c>
      <c r="G21394" s="147">
        <v>86.784128613386827</v>
      </c>
      <c r="H21394" s="147">
        <v>93.730329000000012</v>
      </c>
      <c r="I21394" s="147">
        <v>101.1054</v>
      </c>
      <c r="J21394" s="147">
        <v>108.41229300000001</v>
      </c>
      <c r="K21394" s="147">
        <v>115.734168</v>
      </c>
    </row>
    <row r="21395" spans="2:11" x14ac:dyDescent="0.2">
      <c r="B21395" s="21" t="str">
        <f t="shared" si="334"/>
        <v>Toronto (city hall)Wind2095RCP4.5</v>
      </c>
      <c r="C21395" t="s">
        <v>463</v>
      </c>
      <c r="D21395" t="s">
        <v>1</v>
      </c>
      <c r="E21395" s="144" t="s">
        <v>193</v>
      </c>
      <c r="F21395" s="144">
        <v>2095</v>
      </c>
      <c r="G21395" s="147">
        <v>86.929452705824531</v>
      </c>
      <c r="H21395" s="147">
        <v>93.917538000000008</v>
      </c>
      <c r="I21395" s="147">
        <v>101.34465</v>
      </c>
      <c r="J21395" s="147">
        <v>108.6965385</v>
      </c>
      <c r="K21395" s="147">
        <v>116.06334299999999</v>
      </c>
    </row>
    <row r="21396" spans="2:11" x14ac:dyDescent="0.2">
      <c r="B21396" s="21" t="str">
        <f t="shared" si="334"/>
        <v>Toronto (city hall)Wind2100RCP4.5</v>
      </c>
      <c r="C21396" t="s">
        <v>463</v>
      </c>
      <c r="D21396" t="s">
        <v>1</v>
      </c>
      <c r="E21396" s="144" t="s">
        <v>193</v>
      </c>
      <c r="F21396" s="144">
        <v>2100</v>
      </c>
      <c r="G21396" s="147">
        <v>87.074776798262235</v>
      </c>
      <c r="H21396" s="147">
        <v>94.104747000000003</v>
      </c>
      <c r="I21396" s="147">
        <v>101.5839</v>
      </c>
      <c r="J21396" s="147">
        <v>108.980784</v>
      </c>
      <c r="K21396" s="147">
        <v>116.392518</v>
      </c>
    </row>
    <row r="21397" spans="2:11" x14ac:dyDescent="0.2">
      <c r="B21397" s="21" t="str">
        <f t="shared" si="334"/>
        <v>Toronto (city hall)Wind2023RCP6.0</v>
      </c>
      <c r="C21397" t="s">
        <v>463</v>
      </c>
      <c r="D21397" t="s">
        <v>1</v>
      </c>
      <c r="E21397" s="144" t="s">
        <v>192</v>
      </c>
      <c r="F21397" s="144">
        <v>2023</v>
      </c>
      <c r="G21397" s="147">
        <v>85.689923682091177</v>
      </c>
      <c r="H21397" s="147">
        <v>92.254140000000007</v>
      </c>
      <c r="I21397" s="147">
        <v>99.1584</v>
      </c>
      <c r="J21397" s="147">
        <v>106.06770900000002</v>
      </c>
      <c r="K21397" s="147">
        <v>112.97285999999997</v>
      </c>
    </row>
    <row r="21398" spans="2:11" x14ac:dyDescent="0.2">
      <c r="B21398" s="21" t="str">
        <f t="shared" si="334"/>
        <v>Toronto (city hall)Wind2025RCP6.0</v>
      </c>
      <c r="C21398" t="s">
        <v>463</v>
      </c>
      <c r="D21398" t="s">
        <v>1</v>
      </c>
      <c r="E21398" s="144" t="s">
        <v>192</v>
      </c>
      <c r="F21398" s="144">
        <v>2025</v>
      </c>
      <c r="G21398" s="147">
        <v>85.705595888138376</v>
      </c>
      <c r="H21398" s="147">
        <v>92.28789900000001</v>
      </c>
      <c r="I21398" s="147">
        <v>99.212850000000003</v>
      </c>
      <c r="J21398" s="147">
        <v>106.14009450000002</v>
      </c>
      <c r="K21398" s="147">
        <v>113.06314799999997</v>
      </c>
    </row>
    <row r="21399" spans="2:11" x14ac:dyDescent="0.2">
      <c r="B21399" s="21" t="str">
        <f t="shared" si="334"/>
        <v>Toronto (city hall)Wind2030RCP6.0</v>
      </c>
      <c r="C21399" t="s">
        <v>463</v>
      </c>
      <c r="D21399" t="s">
        <v>1</v>
      </c>
      <c r="E21399" s="144" t="s">
        <v>192</v>
      </c>
      <c r="F21399" s="144">
        <v>2030</v>
      </c>
      <c r="G21399" s="147">
        <v>85.721268094185589</v>
      </c>
      <c r="H21399" s="147">
        <v>92.321657999999999</v>
      </c>
      <c r="I21399" s="147">
        <v>99.267299999999992</v>
      </c>
      <c r="J21399" s="147">
        <v>106.21248000000001</v>
      </c>
      <c r="K21399" s="147">
        <v>113.15343599999997</v>
      </c>
    </row>
    <row r="21400" spans="2:11" x14ac:dyDescent="0.2">
      <c r="B21400" s="21" t="str">
        <f t="shared" si="334"/>
        <v>Toronto (city hall)Wind2035RCP6.0</v>
      </c>
      <c r="C21400" t="s">
        <v>463</v>
      </c>
      <c r="D21400" t="s">
        <v>1</v>
      </c>
      <c r="E21400" s="144" t="s">
        <v>192</v>
      </c>
      <c r="F21400" s="144">
        <v>2035</v>
      </c>
      <c r="G21400" s="147">
        <v>85.736940300232789</v>
      </c>
      <c r="H21400" s="147">
        <v>92.355417000000003</v>
      </c>
      <c r="I21400" s="147">
        <v>99.321749999999994</v>
      </c>
      <c r="J21400" s="147">
        <v>106.28486550000002</v>
      </c>
      <c r="K21400" s="147">
        <v>113.24372399999999</v>
      </c>
    </row>
    <row r="21401" spans="2:11" x14ac:dyDescent="0.2">
      <c r="B21401" s="21" t="str">
        <f t="shared" si="334"/>
        <v>Toronto (city hall)Wind2040RCP6.0</v>
      </c>
      <c r="C21401" t="s">
        <v>463</v>
      </c>
      <c r="D21401" t="s">
        <v>1</v>
      </c>
      <c r="E21401" s="144" t="s">
        <v>192</v>
      </c>
      <c r="F21401" s="144">
        <v>2040</v>
      </c>
      <c r="G21401" s="147">
        <v>85.752612506279988</v>
      </c>
      <c r="H21401" s="147">
        <v>92.389176000000006</v>
      </c>
      <c r="I21401" s="147">
        <v>99.376199999999997</v>
      </c>
      <c r="J21401" s="147">
        <v>106.35725100000002</v>
      </c>
      <c r="K21401" s="147">
        <v>113.33401199999999</v>
      </c>
    </row>
    <row r="21402" spans="2:11" x14ac:dyDescent="0.2">
      <c r="B21402" s="21" t="str">
        <f t="shared" si="334"/>
        <v>Toronto (city hall)Wind2045RCP6.0</v>
      </c>
      <c r="C21402" t="s">
        <v>463</v>
      </c>
      <c r="D21402" t="s">
        <v>1</v>
      </c>
      <c r="E21402" s="144" t="s">
        <v>192</v>
      </c>
      <c r="F21402" s="144">
        <v>2045</v>
      </c>
      <c r="G21402" s="147">
        <v>85.768284712327201</v>
      </c>
      <c r="H21402" s="147">
        <v>92.422934999999995</v>
      </c>
      <c r="I21402" s="147">
        <v>99.430649999999986</v>
      </c>
      <c r="J21402" s="147">
        <v>106.42963650000002</v>
      </c>
      <c r="K21402" s="147">
        <v>113.42429999999999</v>
      </c>
    </row>
    <row r="21403" spans="2:11" x14ac:dyDescent="0.2">
      <c r="B21403" s="21" t="str">
        <f t="shared" si="334"/>
        <v>Toronto (city hall)Wind2050RCP6.0</v>
      </c>
      <c r="C21403" t="s">
        <v>463</v>
      </c>
      <c r="D21403" t="s">
        <v>1</v>
      </c>
      <c r="E21403" s="144" t="s">
        <v>192</v>
      </c>
      <c r="F21403" s="144">
        <v>2050</v>
      </c>
      <c r="G21403" s="147">
        <v>85.867731983426722</v>
      </c>
      <c r="H21403" s="147">
        <v>92.561653800000002</v>
      </c>
      <c r="I21403" s="147">
        <v>99.61775999999999</v>
      </c>
      <c r="J21403" s="147">
        <v>106.65667980000001</v>
      </c>
      <c r="K21403" s="147">
        <v>113.69516399999999</v>
      </c>
    </row>
    <row r="21404" spans="2:11" x14ac:dyDescent="0.2">
      <c r="B21404" s="21" t="str">
        <f t="shared" si="334"/>
        <v>Toronto (city hall)Wind2055RCP6.0</v>
      </c>
      <c r="C21404" t="s">
        <v>463</v>
      </c>
      <c r="D21404" t="s">
        <v>1</v>
      </c>
      <c r="E21404" s="144" t="s">
        <v>192</v>
      </c>
      <c r="F21404" s="144">
        <v>2055</v>
      </c>
      <c r="G21404" s="147">
        <v>85.951507048479044</v>
      </c>
      <c r="H21404" s="147">
        <v>92.666613600000005</v>
      </c>
      <c r="I21404" s="147">
        <v>99.750419999999991</v>
      </c>
      <c r="J21404" s="147">
        <v>106.8113376</v>
      </c>
      <c r="K21404" s="147">
        <v>113.87573999999999</v>
      </c>
    </row>
    <row r="21405" spans="2:11" x14ac:dyDescent="0.2">
      <c r="B21405" s="21" t="str">
        <f t="shared" si="334"/>
        <v>Toronto (city hall)Wind2060RCP6.0</v>
      </c>
      <c r="C21405" t="s">
        <v>463</v>
      </c>
      <c r="D21405" t="s">
        <v>1</v>
      </c>
      <c r="E21405" s="144" t="s">
        <v>192</v>
      </c>
      <c r="F21405" s="144">
        <v>2060</v>
      </c>
      <c r="G21405" s="147">
        <v>86.035282113531366</v>
      </c>
      <c r="H21405" s="147">
        <v>92.771573400000008</v>
      </c>
      <c r="I21405" s="147">
        <v>99.883080000000007</v>
      </c>
      <c r="J21405" s="147">
        <v>106.96599540000001</v>
      </c>
      <c r="K21405" s="147">
        <v>114.05631599999998</v>
      </c>
    </row>
    <row r="21406" spans="2:11" x14ac:dyDescent="0.2">
      <c r="B21406" s="21" t="str">
        <f t="shared" si="334"/>
        <v>Toronto (city hall)Wind2065RCP6.0</v>
      </c>
      <c r="C21406" t="s">
        <v>463</v>
      </c>
      <c r="D21406" t="s">
        <v>1</v>
      </c>
      <c r="E21406" s="144" t="s">
        <v>192</v>
      </c>
      <c r="F21406" s="144">
        <v>2065</v>
      </c>
      <c r="G21406" s="147">
        <v>86.119057178583688</v>
      </c>
      <c r="H21406" s="147">
        <v>92.876533200000011</v>
      </c>
      <c r="I21406" s="147">
        <v>100.01574000000001</v>
      </c>
      <c r="J21406" s="147">
        <v>107.12065320000001</v>
      </c>
      <c r="K21406" s="147">
        <v>114.23689199999998</v>
      </c>
    </row>
    <row r="21407" spans="2:11" x14ac:dyDescent="0.2">
      <c r="B21407" s="21" t="str">
        <f t="shared" si="334"/>
        <v>Toronto (city hall)Wind2070RCP6.0</v>
      </c>
      <c r="C21407" t="s">
        <v>463</v>
      </c>
      <c r="D21407" t="s">
        <v>1</v>
      </c>
      <c r="E21407" s="144" t="s">
        <v>192</v>
      </c>
      <c r="F21407" s="144">
        <v>2070</v>
      </c>
      <c r="G21407" s="147">
        <v>86.20283224363601</v>
      </c>
      <c r="H21407" s="147">
        <v>92.981493000000015</v>
      </c>
      <c r="I21407" s="147">
        <v>100.14840000000001</v>
      </c>
      <c r="J21407" s="147">
        <v>107.275311</v>
      </c>
      <c r="K21407" s="147">
        <v>114.41746799999999</v>
      </c>
    </row>
    <row r="21408" spans="2:11" x14ac:dyDescent="0.2">
      <c r="B21408" s="21" t="str">
        <f t="shared" si="334"/>
        <v>Toronto (city hall)Wind2075RCP6.0</v>
      </c>
      <c r="C21408" t="s">
        <v>463</v>
      </c>
      <c r="D21408" t="s">
        <v>1</v>
      </c>
      <c r="E21408" s="144" t="s">
        <v>192</v>
      </c>
      <c r="F21408" s="144">
        <v>2075</v>
      </c>
      <c r="G21408" s="147">
        <v>86.420818382292566</v>
      </c>
      <c r="H21408" s="147">
        <v>93.262306500000008</v>
      </c>
      <c r="I21408" s="147">
        <v>100.50727500000001</v>
      </c>
      <c r="J21408" s="147">
        <v>107.70167925</v>
      </c>
      <c r="K21408" s="147">
        <v>114.91123049999999</v>
      </c>
    </row>
    <row r="21409" spans="2:11" x14ac:dyDescent="0.2">
      <c r="B21409" s="21" t="str">
        <f t="shared" si="334"/>
        <v>Toronto (city hall)Wind2080RCP6.0</v>
      </c>
      <c r="C21409" t="s">
        <v>463</v>
      </c>
      <c r="D21409" t="s">
        <v>1</v>
      </c>
      <c r="E21409" s="144" t="s">
        <v>192</v>
      </c>
      <c r="F21409" s="144">
        <v>2080</v>
      </c>
      <c r="G21409" s="147">
        <v>86.638804520949122</v>
      </c>
      <c r="H21409" s="147">
        <v>93.543120000000016</v>
      </c>
      <c r="I21409" s="147">
        <v>100.86615</v>
      </c>
      <c r="J21409" s="147">
        <v>108.12804750000001</v>
      </c>
      <c r="K21409" s="147">
        <v>115.40499299999999</v>
      </c>
    </row>
    <row r="21410" spans="2:11" x14ac:dyDescent="0.2">
      <c r="B21410" s="21" t="str">
        <f t="shared" si="334"/>
        <v>Toronto (city hall)Wind2085RCP6.0</v>
      </c>
      <c r="C21410" t="s">
        <v>463</v>
      </c>
      <c r="D21410" t="s">
        <v>1</v>
      </c>
      <c r="E21410" s="144" t="s">
        <v>192</v>
      </c>
      <c r="F21410" s="144">
        <v>2085</v>
      </c>
      <c r="G21410" s="147">
        <v>86.856790659605679</v>
      </c>
      <c r="H21410" s="147">
        <v>93.82393350000001</v>
      </c>
      <c r="I21410" s="147">
        <v>101.225025</v>
      </c>
      <c r="J21410" s="147">
        <v>108.55441575</v>
      </c>
      <c r="K21410" s="147">
        <v>115.89875549999999</v>
      </c>
    </row>
    <row r="21411" spans="2:11" x14ac:dyDescent="0.2">
      <c r="B21411" s="21" t="str">
        <f t="shared" si="334"/>
        <v>Toronto (city hall)Wind2090RCP6.0</v>
      </c>
      <c r="C21411" t="s">
        <v>463</v>
      </c>
      <c r="D21411" t="s">
        <v>1</v>
      </c>
      <c r="E21411" s="144" t="s">
        <v>192</v>
      </c>
      <c r="F21411" s="144">
        <v>2090</v>
      </c>
      <c r="G21411" s="147">
        <v>87.524996535618257</v>
      </c>
      <c r="H21411" s="147">
        <v>94.657167000000001</v>
      </c>
      <c r="I21411" s="147">
        <v>102.267</v>
      </c>
      <c r="J21411" s="147">
        <v>109.77525900000001</v>
      </c>
      <c r="K21411" s="147">
        <v>117.302922</v>
      </c>
    </row>
    <row r="21412" spans="2:11" x14ac:dyDescent="0.2">
      <c r="B21412" s="21" t="str">
        <f t="shared" si="334"/>
        <v>Toronto (city hall)Wind2095RCP6.0</v>
      </c>
      <c r="C21412" t="s">
        <v>463</v>
      </c>
      <c r="D21412" t="s">
        <v>1</v>
      </c>
      <c r="E21412" s="144" t="s">
        <v>192</v>
      </c>
      <c r="F21412" s="144">
        <v>2095</v>
      </c>
      <c r="G21412" s="147">
        <v>87.975216272974293</v>
      </c>
      <c r="H21412" s="147">
        <v>95.209587000000013</v>
      </c>
      <c r="I21412" s="147">
        <v>102.95010000000001</v>
      </c>
      <c r="J21412" s="147">
        <v>110.569734</v>
      </c>
      <c r="K21412" s="147">
        <v>118.213326</v>
      </c>
    </row>
    <row r="21413" spans="2:11" x14ac:dyDescent="0.2">
      <c r="B21413" s="21" t="str">
        <f t="shared" si="334"/>
        <v>Toronto (city hall)Wind2100RCP6.0</v>
      </c>
      <c r="C21413" t="s">
        <v>463</v>
      </c>
      <c r="D21413" t="s">
        <v>1</v>
      </c>
      <c r="E21413" s="144" t="s">
        <v>192</v>
      </c>
      <c r="F21413" s="144">
        <v>2100</v>
      </c>
      <c r="G21413" s="147">
        <v>88.425436010330316</v>
      </c>
      <c r="H21413" s="147">
        <v>95.762007000000011</v>
      </c>
      <c r="I21413" s="147">
        <v>103.6332</v>
      </c>
      <c r="J21413" s="147">
        <v>111.364209</v>
      </c>
      <c r="K21413" s="147">
        <v>119.12372999999999</v>
      </c>
    </row>
    <row r="21414" spans="2:11" x14ac:dyDescent="0.2">
      <c r="B21414" s="21" t="str">
        <f t="shared" si="334"/>
        <v>Toronto (city hall)Wind2023RCP8.5</v>
      </c>
      <c r="C21414" t="s">
        <v>463</v>
      </c>
      <c r="D21414" t="s">
        <v>1</v>
      </c>
      <c r="E21414" s="144" t="s">
        <v>191</v>
      </c>
      <c r="F21414" s="144">
        <v>2023</v>
      </c>
      <c r="G21414" s="147">
        <v>85.689923682091177</v>
      </c>
      <c r="H21414" s="147">
        <v>92.254140000000007</v>
      </c>
      <c r="I21414" s="147">
        <v>99.1584</v>
      </c>
      <c r="J21414" s="147">
        <v>106.06770900000002</v>
      </c>
      <c r="K21414" s="147">
        <v>112.97285999999997</v>
      </c>
    </row>
    <row r="21415" spans="2:11" x14ac:dyDescent="0.2">
      <c r="B21415" s="21" t="str">
        <f t="shared" si="334"/>
        <v>Toronto (city hall)Wind2025RCP8.5</v>
      </c>
      <c r="C21415" t="s">
        <v>463</v>
      </c>
      <c r="D21415" t="s">
        <v>1</v>
      </c>
      <c r="E21415" s="144" t="s">
        <v>191</v>
      </c>
      <c r="F21415" s="144">
        <v>2025</v>
      </c>
      <c r="G21415" s="147">
        <v>85.721268094185589</v>
      </c>
      <c r="H21415" s="147">
        <v>92.321657999999999</v>
      </c>
      <c r="I21415" s="147">
        <v>99.267299999999992</v>
      </c>
      <c r="J21415" s="147">
        <v>106.21248000000001</v>
      </c>
      <c r="K21415" s="147">
        <v>113.15343599999997</v>
      </c>
    </row>
    <row r="21416" spans="2:11" x14ac:dyDescent="0.2">
      <c r="B21416" s="21" t="str">
        <f t="shared" si="334"/>
        <v>Toronto (city hall)Wind2030RCP8.5</v>
      </c>
      <c r="C21416" t="s">
        <v>463</v>
      </c>
      <c r="D21416" t="s">
        <v>1</v>
      </c>
      <c r="E21416" s="144" t="s">
        <v>191</v>
      </c>
      <c r="F21416" s="144">
        <v>2030</v>
      </c>
      <c r="G21416" s="147">
        <v>85.752612506279988</v>
      </c>
      <c r="H21416" s="147">
        <v>92.389176000000006</v>
      </c>
      <c r="I21416" s="147">
        <v>99.376199999999997</v>
      </c>
      <c r="J21416" s="147">
        <v>106.35725100000002</v>
      </c>
      <c r="K21416" s="147">
        <v>113.33401199999999</v>
      </c>
    </row>
    <row r="21417" spans="2:11" x14ac:dyDescent="0.2">
      <c r="B21417" s="21" t="str">
        <f t="shared" si="334"/>
        <v>Toronto (city hall)Wind2035RCP8.5</v>
      </c>
      <c r="C21417" t="s">
        <v>463</v>
      </c>
      <c r="D21417" t="s">
        <v>1</v>
      </c>
      <c r="E21417" s="144" t="s">
        <v>191</v>
      </c>
      <c r="F21417" s="144">
        <v>2035</v>
      </c>
      <c r="G21417" s="147">
        <v>85.7839569183744</v>
      </c>
      <c r="H21417" s="147">
        <v>92.456693999999999</v>
      </c>
      <c r="I21417" s="147">
        <v>99.485099999999989</v>
      </c>
      <c r="J21417" s="147">
        <v>106.50202200000001</v>
      </c>
      <c r="K21417" s="147">
        <v>113.51458799999999</v>
      </c>
    </row>
    <row r="21418" spans="2:11" x14ac:dyDescent="0.2">
      <c r="B21418" s="21" t="str">
        <f t="shared" si="334"/>
        <v>Toronto (city hall)Wind2040RCP8.5</v>
      </c>
      <c r="C21418" t="s">
        <v>463</v>
      </c>
      <c r="D21418" t="s">
        <v>1</v>
      </c>
      <c r="E21418" s="144" t="s">
        <v>191</v>
      </c>
      <c r="F21418" s="144">
        <v>2040</v>
      </c>
      <c r="G21418" s="147">
        <v>85.923582026794932</v>
      </c>
      <c r="H21418" s="147">
        <v>92.631627000000009</v>
      </c>
      <c r="I21418" s="147">
        <v>99.706199999999995</v>
      </c>
      <c r="J21418" s="147">
        <v>106.75978500000001</v>
      </c>
      <c r="K21418" s="147">
        <v>113.81554799999999</v>
      </c>
    </row>
    <row r="21419" spans="2:11" x14ac:dyDescent="0.2">
      <c r="B21419" s="21" t="str">
        <f t="shared" si="334"/>
        <v>Toronto (city hall)Wind2045RCP8.5</v>
      </c>
      <c r="C21419" t="s">
        <v>463</v>
      </c>
      <c r="D21419" t="s">
        <v>1</v>
      </c>
      <c r="E21419" s="144" t="s">
        <v>191</v>
      </c>
      <c r="F21419" s="144">
        <v>2045</v>
      </c>
      <c r="G21419" s="147">
        <v>86.063207135215478</v>
      </c>
      <c r="H21419" s="147">
        <v>92.806560000000005</v>
      </c>
      <c r="I21419" s="147">
        <v>99.927300000000002</v>
      </c>
      <c r="J21419" s="147">
        <v>107.01754800000001</v>
      </c>
      <c r="K21419" s="147">
        <v>114.11650799999998</v>
      </c>
    </row>
    <row r="21420" spans="2:11" x14ac:dyDescent="0.2">
      <c r="B21420" s="21" t="str">
        <f t="shared" si="334"/>
        <v>Toronto (city hall)Wind2050RCP8.5</v>
      </c>
      <c r="C21420" t="s">
        <v>463</v>
      </c>
      <c r="D21420" t="s">
        <v>1</v>
      </c>
      <c r="E21420" s="144" t="s">
        <v>191</v>
      </c>
      <c r="F21420" s="144">
        <v>2050</v>
      </c>
      <c r="G21420" s="147">
        <v>86.493480428511418</v>
      </c>
      <c r="H21420" s="147">
        <v>93.355911000000006</v>
      </c>
      <c r="I21420" s="147">
        <v>100.62690000000001</v>
      </c>
      <c r="J21420" s="147">
        <v>107.843802</v>
      </c>
      <c r="K21420" s="147">
        <v>115.07581799999998</v>
      </c>
    </row>
    <row r="21421" spans="2:11" x14ac:dyDescent="0.2">
      <c r="B21421" s="21" t="str">
        <f t="shared" si="334"/>
        <v>Toronto (city hall)Wind2055RCP8.5</v>
      </c>
      <c r="C21421" t="s">
        <v>463</v>
      </c>
      <c r="D21421" t="s">
        <v>1</v>
      </c>
      <c r="E21421" s="144" t="s">
        <v>191</v>
      </c>
      <c r="F21421" s="144">
        <v>2055</v>
      </c>
      <c r="G21421" s="147">
        <v>86.784128613386827</v>
      </c>
      <c r="H21421" s="147">
        <v>93.730329000000012</v>
      </c>
      <c r="I21421" s="147">
        <v>101.1054</v>
      </c>
      <c r="J21421" s="147">
        <v>108.41229300000001</v>
      </c>
      <c r="K21421" s="147">
        <v>115.734168</v>
      </c>
    </row>
    <row r="21422" spans="2:11" x14ac:dyDescent="0.2">
      <c r="B21422" s="21" t="str">
        <f t="shared" si="334"/>
        <v>Toronto (city hall)Wind2060RCP8.5</v>
      </c>
      <c r="C21422" t="s">
        <v>463</v>
      </c>
      <c r="D21422" t="s">
        <v>1</v>
      </c>
      <c r="E21422" s="144" t="s">
        <v>191</v>
      </c>
      <c r="F21422" s="144">
        <v>2060</v>
      </c>
      <c r="G21422" s="147">
        <v>87.524996535618257</v>
      </c>
      <c r="H21422" s="147">
        <v>94.657167000000001</v>
      </c>
      <c r="I21422" s="147">
        <v>102.267</v>
      </c>
      <c r="J21422" s="147">
        <v>109.77525900000001</v>
      </c>
      <c r="K21422" s="147">
        <v>117.302922</v>
      </c>
    </row>
    <row r="21423" spans="2:11" x14ac:dyDescent="0.2">
      <c r="B21423" s="21" t="str">
        <f t="shared" si="334"/>
        <v>Toronto (city hall)Wind2065RCP8.5</v>
      </c>
      <c r="C21423" t="s">
        <v>463</v>
      </c>
      <c r="D21423" t="s">
        <v>1</v>
      </c>
      <c r="E21423" s="144" t="s">
        <v>191</v>
      </c>
      <c r="F21423" s="144">
        <v>2065</v>
      </c>
      <c r="G21423" s="147">
        <v>87.975216272974293</v>
      </c>
      <c r="H21423" s="147">
        <v>95.209587000000013</v>
      </c>
      <c r="I21423" s="147">
        <v>102.95010000000001</v>
      </c>
      <c r="J21423" s="147">
        <v>110.569734</v>
      </c>
      <c r="K21423" s="147">
        <v>118.213326</v>
      </c>
    </row>
    <row r="21424" spans="2:11" x14ac:dyDescent="0.2">
      <c r="B21424" s="21" t="str">
        <f t="shared" si="334"/>
        <v>Toronto (city hall)Wind2070RCP8.5</v>
      </c>
      <c r="C21424" t="s">
        <v>463</v>
      </c>
      <c r="D21424" t="s">
        <v>1</v>
      </c>
      <c r="E21424" s="144" t="s">
        <v>191</v>
      </c>
      <c r="F21424" s="144">
        <v>2070</v>
      </c>
      <c r="G21424" s="147">
        <v>88.559362134733689</v>
      </c>
      <c r="H21424" s="147">
        <v>95.943078000000014</v>
      </c>
      <c r="I21424" s="147">
        <v>103.8741</v>
      </c>
      <c r="J21424" s="147">
        <v>111.660813</v>
      </c>
      <c r="K21424" s="147">
        <v>119.46983399999999</v>
      </c>
    </row>
    <row r="21425" spans="2:11" x14ac:dyDescent="0.2">
      <c r="B21425" s="21" t="str">
        <f t="shared" si="334"/>
        <v>Toronto (city hall)Wind2075RCP8.5</v>
      </c>
      <c r="C21425" t="s">
        <v>463</v>
      </c>
      <c r="D21425" t="s">
        <v>1</v>
      </c>
      <c r="E21425" s="144" t="s">
        <v>191</v>
      </c>
      <c r="F21425" s="144">
        <v>2075</v>
      </c>
      <c r="G21425" s="147">
        <v>88.693288259137063</v>
      </c>
      <c r="H21425" s="147">
        <v>96.124149000000003</v>
      </c>
      <c r="I21425" s="147">
        <v>104.11500000000001</v>
      </c>
      <c r="J21425" s="147">
        <v>111.95741700000002</v>
      </c>
      <c r="K21425" s="147">
        <v>119.81593799999999</v>
      </c>
    </row>
    <row r="21426" spans="2:11" x14ac:dyDescent="0.2">
      <c r="B21426" s="21" t="str">
        <f t="shared" si="334"/>
        <v>Toronto (city hall)Wind2080RCP8.5</v>
      </c>
      <c r="C21426" t="s">
        <v>463</v>
      </c>
      <c r="D21426" t="s">
        <v>1</v>
      </c>
      <c r="E21426" s="144" t="s">
        <v>191</v>
      </c>
      <c r="F21426" s="144">
        <v>2080</v>
      </c>
      <c r="G21426" s="147">
        <v>88.827214383540436</v>
      </c>
      <c r="H21426" s="147">
        <v>96.305220000000006</v>
      </c>
      <c r="I21426" s="147">
        <v>104.35590000000001</v>
      </c>
      <c r="J21426" s="147">
        <v>112.25402100000002</v>
      </c>
      <c r="K21426" s="147">
        <v>120.16204199999999</v>
      </c>
    </row>
    <row r="21427" spans="2:11" x14ac:dyDescent="0.2">
      <c r="B21427" s="21" t="str">
        <f t="shared" si="334"/>
        <v>Toronto (city hall)Wind2085RCP8.5</v>
      </c>
      <c r="C21427" t="s">
        <v>463</v>
      </c>
      <c r="D21427" t="s">
        <v>1</v>
      </c>
      <c r="E21427" s="144" t="s">
        <v>191</v>
      </c>
      <c r="F21427" s="144">
        <v>2085</v>
      </c>
      <c r="G21427" s="147">
        <v>89.113588330402976</v>
      </c>
      <c r="H21427" s="147">
        <v>96.710328000000004</v>
      </c>
      <c r="I21427" s="147">
        <v>104.91030000000001</v>
      </c>
      <c r="J21427" s="147">
        <v>112.93197300000001</v>
      </c>
      <c r="K21427" s="147">
        <v>120.96899099999999</v>
      </c>
    </row>
    <row r="21428" spans="2:11" x14ac:dyDescent="0.2">
      <c r="B21428" s="21" t="str">
        <f t="shared" si="334"/>
        <v>Toronto (city hall)Wind2090RCP8.5</v>
      </c>
      <c r="C21428" t="s">
        <v>463</v>
      </c>
      <c r="D21428" t="s">
        <v>1</v>
      </c>
      <c r="E21428" s="144" t="s">
        <v>191</v>
      </c>
      <c r="F21428" s="144">
        <v>2090</v>
      </c>
      <c r="G21428" s="147">
        <v>89.399962277265516</v>
      </c>
      <c r="H21428" s="147">
        <v>97.115436000000003</v>
      </c>
      <c r="I21428" s="147">
        <v>105.46469999999999</v>
      </c>
      <c r="J21428" s="147">
        <v>113.609925</v>
      </c>
      <c r="K21428" s="147">
        <v>121.77593999999998</v>
      </c>
    </row>
    <row r="21429" spans="2:11" x14ac:dyDescent="0.2">
      <c r="B21429" s="21" t="str">
        <f t="shared" si="334"/>
        <v>Toronto (city hall)Wind2095RCP8.5</v>
      </c>
      <c r="C21429" t="s">
        <v>463</v>
      </c>
      <c r="D21429" t="s">
        <v>1</v>
      </c>
      <c r="E21429" s="144" t="s">
        <v>191</v>
      </c>
      <c r="F21429" s="144">
        <v>2095</v>
      </c>
      <c r="G21429" s="147">
        <v>89.399962277265516</v>
      </c>
      <c r="H21429" s="147">
        <v>97.115436000000003</v>
      </c>
      <c r="I21429" s="147">
        <v>105.46469999999999</v>
      </c>
      <c r="J21429" s="147">
        <v>113.609925</v>
      </c>
      <c r="K21429" s="147">
        <v>121.77593999999998</v>
      </c>
    </row>
    <row r="21430" spans="2:11" x14ac:dyDescent="0.2">
      <c r="B21430" s="21" t="str">
        <f t="shared" si="334"/>
        <v>Toronto (city hall)Wind2100RCP8.5</v>
      </c>
      <c r="C21430" t="s">
        <v>463</v>
      </c>
      <c r="D21430" t="s">
        <v>1</v>
      </c>
      <c r="E21430" s="144" t="s">
        <v>191</v>
      </c>
      <c r="F21430" s="144">
        <v>2100</v>
      </c>
      <c r="G21430" s="147">
        <v>89.399962277265516</v>
      </c>
      <c r="H21430" s="147">
        <v>97.115436000000003</v>
      </c>
      <c r="I21430" s="147">
        <v>105.46469999999999</v>
      </c>
      <c r="J21430" s="147">
        <v>113.609925</v>
      </c>
      <c r="K21430" s="147">
        <v>121.77593999999998</v>
      </c>
    </row>
    <row r="21431" spans="2:11" x14ac:dyDescent="0.2">
      <c r="B21431" s="21" t="str">
        <f t="shared" si="334"/>
        <v>TrentonIce Accretion2023RCP4.5</v>
      </c>
      <c r="C21431" t="s">
        <v>464</v>
      </c>
      <c r="D21431" t="s">
        <v>486</v>
      </c>
      <c r="E21431" s="144" t="s">
        <v>193</v>
      </c>
      <c r="F21431" s="144">
        <v>2023</v>
      </c>
      <c r="G21431" s="147">
        <v>17.691887495900346</v>
      </c>
      <c r="H21431" s="147">
        <v>21.164999999999999</v>
      </c>
      <c r="I21431" s="147">
        <v>25.55</v>
      </c>
      <c r="J21431" s="147">
        <v>28.899749999999994</v>
      </c>
      <c r="K21431" s="147">
        <v>32.256</v>
      </c>
    </row>
    <row r="21432" spans="2:11" x14ac:dyDescent="0.2">
      <c r="B21432" s="21" t="str">
        <f t="shared" si="334"/>
        <v>TrentonIce Accretion2025RCP4.5</v>
      </c>
      <c r="C21432" t="s">
        <v>464</v>
      </c>
      <c r="D21432" t="s">
        <v>486</v>
      </c>
      <c r="E21432" s="144" t="s">
        <v>193</v>
      </c>
      <c r="F21432" s="144">
        <v>2025</v>
      </c>
      <c r="G21432" s="147">
        <v>17.688988137084237</v>
      </c>
      <c r="H21432" s="147">
        <v>21.175374999999999</v>
      </c>
      <c r="I21432" s="147">
        <v>25.579166666666666</v>
      </c>
      <c r="J21432" s="147">
        <v>28.942124999999994</v>
      </c>
      <c r="K21432" s="147">
        <v>32.308500000000002</v>
      </c>
    </row>
    <row r="21433" spans="2:11" x14ac:dyDescent="0.2">
      <c r="B21433" s="21" t="str">
        <f t="shared" si="334"/>
        <v>TrentonIce Accretion2030RCP4.5</v>
      </c>
      <c r="C21433" t="s">
        <v>464</v>
      </c>
      <c r="D21433" t="s">
        <v>486</v>
      </c>
      <c r="E21433" s="144" t="s">
        <v>193</v>
      </c>
      <c r="F21433" s="144">
        <v>2030</v>
      </c>
      <c r="G21433" s="147">
        <v>17.686088778268125</v>
      </c>
      <c r="H21433" s="147">
        <v>21.185749999999999</v>
      </c>
      <c r="I21433" s="147">
        <v>25.608333333333334</v>
      </c>
      <c r="J21433" s="147">
        <v>28.984499999999993</v>
      </c>
      <c r="K21433" s="147">
        <v>32.360999999999997</v>
      </c>
    </row>
    <row r="21434" spans="2:11" x14ac:dyDescent="0.2">
      <c r="B21434" s="21" t="str">
        <f t="shared" si="334"/>
        <v>TrentonIce Accretion2035RCP4.5</v>
      </c>
      <c r="C21434" t="s">
        <v>464</v>
      </c>
      <c r="D21434" t="s">
        <v>486</v>
      </c>
      <c r="E21434" s="144" t="s">
        <v>193</v>
      </c>
      <c r="F21434" s="144">
        <v>2035</v>
      </c>
      <c r="G21434" s="147">
        <v>17.683189419452017</v>
      </c>
      <c r="H21434" s="147">
        <v>21.196124999999999</v>
      </c>
      <c r="I21434" s="147">
        <v>25.637499999999999</v>
      </c>
      <c r="J21434" s="147">
        <v>29.026874999999997</v>
      </c>
      <c r="K21434" s="147">
        <v>32.413499999999999</v>
      </c>
    </row>
    <row r="21435" spans="2:11" x14ac:dyDescent="0.2">
      <c r="B21435" s="21" t="str">
        <f t="shared" si="334"/>
        <v>TrentonIce Accretion2040RCP4.5</v>
      </c>
      <c r="C21435" t="s">
        <v>464</v>
      </c>
      <c r="D21435" t="s">
        <v>486</v>
      </c>
      <c r="E21435" s="144" t="s">
        <v>193</v>
      </c>
      <c r="F21435" s="144">
        <v>2040</v>
      </c>
      <c r="G21435" s="147">
        <v>17.680290060635908</v>
      </c>
      <c r="H21435" s="147">
        <v>21.206499999999998</v>
      </c>
      <c r="I21435" s="147">
        <v>25.666666666666664</v>
      </c>
      <c r="J21435" s="147">
        <v>29.069249999999997</v>
      </c>
      <c r="K21435" s="147">
        <v>32.466000000000001</v>
      </c>
    </row>
    <row r="21436" spans="2:11" x14ac:dyDescent="0.2">
      <c r="B21436" s="21" t="str">
        <f t="shared" si="334"/>
        <v>TrentonIce Accretion2045RCP4.5</v>
      </c>
      <c r="C21436" t="s">
        <v>464</v>
      </c>
      <c r="D21436" t="s">
        <v>486</v>
      </c>
      <c r="E21436" s="144" t="s">
        <v>193</v>
      </c>
      <c r="F21436" s="144">
        <v>2045</v>
      </c>
      <c r="G21436" s="147">
        <v>17.677390701819796</v>
      </c>
      <c r="H21436" s="147">
        <v>21.216874999999998</v>
      </c>
      <c r="I21436" s="147">
        <v>25.695833333333333</v>
      </c>
      <c r="J21436" s="147">
        <v>29.111624999999997</v>
      </c>
      <c r="K21436" s="147">
        <v>32.518499999999996</v>
      </c>
    </row>
    <row r="21437" spans="2:11" x14ac:dyDescent="0.2">
      <c r="B21437" s="21" t="str">
        <f t="shared" si="334"/>
        <v>TrentonIce Accretion2050RCP4.5</v>
      </c>
      <c r="C21437" t="s">
        <v>464</v>
      </c>
      <c r="D21437" t="s">
        <v>486</v>
      </c>
      <c r="E21437" s="144" t="s">
        <v>193</v>
      </c>
      <c r="F21437" s="144">
        <v>2050</v>
      </c>
      <c r="G21437" s="147">
        <v>17.524884428092435</v>
      </c>
      <c r="H21437" s="147">
        <v>21.065399999999997</v>
      </c>
      <c r="I21437" s="147">
        <v>25.544999999999998</v>
      </c>
      <c r="J21437" s="147">
        <v>28.961899999999996</v>
      </c>
      <c r="K21437" s="147">
        <v>32.363099999999996</v>
      </c>
    </row>
    <row r="21438" spans="2:11" x14ac:dyDescent="0.2">
      <c r="B21438" s="21" t="str">
        <f t="shared" si="334"/>
        <v>TrentonIce Accretion2055RCP4.5</v>
      </c>
      <c r="C21438" t="s">
        <v>464</v>
      </c>
      <c r="D21438" t="s">
        <v>486</v>
      </c>
      <c r="E21438" s="144" t="s">
        <v>193</v>
      </c>
      <c r="F21438" s="144">
        <v>2055</v>
      </c>
      <c r="G21438" s="147">
        <v>17.375277513181185</v>
      </c>
      <c r="H21438" s="147">
        <v>20.903549999999999</v>
      </c>
      <c r="I21438" s="147">
        <v>25.364999999999998</v>
      </c>
      <c r="J21438" s="147">
        <v>28.769799999999996</v>
      </c>
      <c r="K21438" s="147">
        <v>32.155200000000001</v>
      </c>
    </row>
    <row r="21439" spans="2:11" x14ac:dyDescent="0.2">
      <c r="B21439" s="21" t="str">
        <f t="shared" si="334"/>
        <v>TrentonIce Accretion2060RCP4.5</v>
      </c>
      <c r="C21439" t="s">
        <v>464</v>
      </c>
      <c r="D21439" t="s">
        <v>486</v>
      </c>
      <c r="E21439" s="144" t="s">
        <v>193</v>
      </c>
      <c r="F21439" s="144">
        <v>2060</v>
      </c>
      <c r="G21439" s="147">
        <v>17.225670598269932</v>
      </c>
      <c r="H21439" s="147">
        <v>20.741699999999998</v>
      </c>
      <c r="I21439" s="147">
        <v>25.184999999999999</v>
      </c>
      <c r="J21439" s="147">
        <v>28.577699999999997</v>
      </c>
      <c r="K21439" s="147">
        <v>31.947299999999998</v>
      </c>
    </row>
    <row r="21440" spans="2:11" x14ac:dyDescent="0.2">
      <c r="B21440" s="21" t="str">
        <f t="shared" si="334"/>
        <v>TrentonIce Accretion2065RCP4.5</v>
      </c>
      <c r="C21440" t="s">
        <v>464</v>
      </c>
      <c r="D21440" t="s">
        <v>486</v>
      </c>
      <c r="E21440" s="144" t="s">
        <v>193</v>
      </c>
      <c r="F21440" s="144">
        <v>2065</v>
      </c>
      <c r="G21440" s="147">
        <v>17.076063683358683</v>
      </c>
      <c r="H21440" s="147">
        <v>20.57985</v>
      </c>
      <c r="I21440" s="147">
        <v>25.004999999999999</v>
      </c>
      <c r="J21440" s="147">
        <v>28.385599999999997</v>
      </c>
      <c r="K21440" s="147">
        <v>31.739399999999996</v>
      </c>
    </row>
    <row r="21441" spans="2:11" x14ac:dyDescent="0.2">
      <c r="B21441" s="21" t="str">
        <f t="shared" si="334"/>
        <v>TrentonIce Accretion2070RCP4.5</v>
      </c>
      <c r="C21441" t="s">
        <v>464</v>
      </c>
      <c r="D21441" t="s">
        <v>486</v>
      </c>
      <c r="E21441" s="144" t="s">
        <v>193</v>
      </c>
      <c r="F21441" s="144">
        <v>2070</v>
      </c>
      <c r="G21441" s="147">
        <v>16.92645676844743</v>
      </c>
      <c r="H21441" s="147">
        <v>20.417999999999999</v>
      </c>
      <c r="I21441" s="147">
        <v>24.824999999999999</v>
      </c>
      <c r="J21441" s="147">
        <v>28.193499999999997</v>
      </c>
      <c r="K21441" s="147">
        <v>31.531499999999998</v>
      </c>
    </row>
    <row r="21442" spans="2:11" x14ac:dyDescent="0.2">
      <c r="B21442" s="21" t="str">
        <f t="shared" si="334"/>
        <v>TrentonIce Accretion2075RCP4.5</v>
      </c>
      <c r="C21442" t="s">
        <v>464</v>
      </c>
      <c r="D21442" t="s">
        <v>486</v>
      </c>
      <c r="E21442" s="144" t="s">
        <v>193</v>
      </c>
      <c r="F21442" s="144">
        <v>2075</v>
      </c>
      <c r="G21442" s="147">
        <v>16.885865745021896</v>
      </c>
      <c r="H21442" s="147">
        <v>20.39725</v>
      </c>
      <c r="I21442" s="147">
        <v>24.829166666666666</v>
      </c>
      <c r="J21442" s="147">
        <v>28.21233333333333</v>
      </c>
      <c r="K21442" s="147">
        <v>31.568249999999999</v>
      </c>
    </row>
    <row r="21443" spans="2:11" x14ac:dyDescent="0.2">
      <c r="B21443" s="21" t="str">
        <f t="shared" si="334"/>
        <v>TrentonIce Accretion2080RCP4.5</v>
      </c>
      <c r="C21443" t="s">
        <v>464</v>
      </c>
      <c r="D21443" t="s">
        <v>486</v>
      </c>
      <c r="E21443" s="144" t="s">
        <v>193</v>
      </c>
      <c r="F21443" s="144">
        <v>2080</v>
      </c>
      <c r="G21443" s="147">
        <v>16.845274721596365</v>
      </c>
      <c r="H21443" s="147">
        <v>20.3765</v>
      </c>
      <c r="I21443" s="147">
        <v>24.833333333333332</v>
      </c>
      <c r="J21443" s="147">
        <v>28.231166666666663</v>
      </c>
      <c r="K21443" s="147">
        <v>31.604999999999997</v>
      </c>
    </row>
    <row r="21444" spans="2:11" x14ac:dyDescent="0.2">
      <c r="B21444" s="21" t="str">
        <f t="shared" si="334"/>
        <v>TrentonIce Accretion2085RCP4.5</v>
      </c>
      <c r="C21444" t="s">
        <v>464</v>
      </c>
      <c r="D21444" t="s">
        <v>486</v>
      </c>
      <c r="E21444" s="144" t="s">
        <v>193</v>
      </c>
      <c r="F21444" s="144">
        <v>2085</v>
      </c>
      <c r="G21444" s="147">
        <v>16.80468369817083</v>
      </c>
      <c r="H21444" s="147">
        <v>20.35575</v>
      </c>
      <c r="I21444" s="147">
        <v>24.837499999999999</v>
      </c>
      <c r="J21444" s="147">
        <v>28.249999999999996</v>
      </c>
      <c r="K21444" s="147">
        <v>31.641749999999998</v>
      </c>
    </row>
    <row r="21445" spans="2:11" x14ac:dyDescent="0.2">
      <c r="B21445" s="21" t="str">
        <f t="shared" si="334"/>
        <v>TrentonIce Accretion2090RCP4.5</v>
      </c>
      <c r="C21445" t="s">
        <v>464</v>
      </c>
      <c r="D21445" t="s">
        <v>486</v>
      </c>
      <c r="E21445" s="144" t="s">
        <v>193</v>
      </c>
      <c r="F21445" s="144">
        <v>2090</v>
      </c>
      <c r="G21445" s="147">
        <v>16.764092674745296</v>
      </c>
      <c r="H21445" s="147">
        <v>20.334999999999997</v>
      </c>
      <c r="I21445" s="147">
        <v>24.841666666666669</v>
      </c>
      <c r="J21445" s="147">
        <v>28.26883333333333</v>
      </c>
      <c r="K21445" s="147">
        <v>31.6785</v>
      </c>
    </row>
    <row r="21446" spans="2:11" x14ac:dyDescent="0.2">
      <c r="B21446" s="21" t="str">
        <f t="shared" si="334"/>
        <v>TrentonIce Accretion2095RCP4.5</v>
      </c>
      <c r="C21446" t="s">
        <v>464</v>
      </c>
      <c r="D21446" t="s">
        <v>486</v>
      </c>
      <c r="E21446" s="144" t="s">
        <v>193</v>
      </c>
      <c r="F21446" s="144">
        <v>2095</v>
      </c>
      <c r="G21446" s="147">
        <v>16.723501651319765</v>
      </c>
      <c r="H21446" s="147">
        <v>20.314249999999998</v>
      </c>
      <c r="I21446" s="147">
        <v>24.845833333333335</v>
      </c>
      <c r="J21446" s="147">
        <v>28.287666666666663</v>
      </c>
      <c r="K21446" s="147">
        <v>31.715249999999997</v>
      </c>
    </row>
    <row r="21447" spans="2:11" x14ac:dyDescent="0.2">
      <c r="B21447" s="21" t="str">
        <f t="shared" si="334"/>
        <v>TrentonIce Accretion2100RCP4.5</v>
      </c>
      <c r="C21447" t="s">
        <v>464</v>
      </c>
      <c r="D21447" t="s">
        <v>486</v>
      </c>
      <c r="E21447" s="144" t="s">
        <v>193</v>
      </c>
      <c r="F21447" s="144">
        <v>2100</v>
      </c>
      <c r="G21447" s="147">
        <v>16.682910627894231</v>
      </c>
      <c r="H21447" s="147">
        <v>20.293499999999998</v>
      </c>
      <c r="I21447" s="147">
        <v>24.85</v>
      </c>
      <c r="J21447" s="147">
        <v>28.306499999999996</v>
      </c>
      <c r="K21447" s="147">
        <v>31.751999999999999</v>
      </c>
    </row>
    <row r="21448" spans="2:11" x14ac:dyDescent="0.2">
      <c r="B21448" s="21" t="str">
        <f t="shared" si="334"/>
        <v>TrentonIce Accretion2023RCP6.0</v>
      </c>
      <c r="C21448" t="s">
        <v>464</v>
      </c>
      <c r="D21448" t="s">
        <v>486</v>
      </c>
      <c r="E21448" s="144" t="s">
        <v>192</v>
      </c>
      <c r="F21448" s="144">
        <v>2023</v>
      </c>
      <c r="G21448" s="147">
        <v>17.691887495900346</v>
      </c>
      <c r="H21448" s="147">
        <v>21.164999999999999</v>
      </c>
      <c r="I21448" s="147">
        <v>25.55</v>
      </c>
      <c r="J21448" s="147">
        <v>28.899749999999994</v>
      </c>
      <c r="K21448" s="147">
        <v>32.256</v>
      </c>
    </row>
    <row r="21449" spans="2:11" x14ac:dyDescent="0.2">
      <c r="B21449" s="21" t="str">
        <f t="shared" si="334"/>
        <v>TrentonIce Accretion2025RCP6.0</v>
      </c>
      <c r="C21449" t="s">
        <v>464</v>
      </c>
      <c r="D21449" t="s">
        <v>486</v>
      </c>
      <c r="E21449" s="144" t="s">
        <v>192</v>
      </c>
      <c r="F21449" s="144">
        <v>2025</v>
      </c>
      <c r="G21449" s="147">
        <v>17.688988137084237</v>
      </c>
      <c r="H21449" s="147">
        <v>21.175374999999999</v>
      </c>
      <c r="I21449" s="147">
        <v>25.579166666666666</v>
      </c>
      <c r="J21449" s="147">
        <v>28.942124999999994</v>
      </c>
      <c r="K21449" s="147">
        <v>32.308500000000002</v>
      </c>
    </row>
    <row r="21450" spans="2:11" x14ac:dyDescent="0.2">
      <c r="B21450" s="21" t="str">
        <f t="shared" si="334"/>
        <v>TrentonIce Accretion2030RCP6.0</v>
      </c>
      <c r="C21450" t="s">
        <v>464</v>
      </c>
      <c r="D21450" t="s">
        <v>486</v>
      </c>
      <c r="E21450" s="144" t="s">
        <v>192</v>
      </c>
      <c r="F21450" s="144">
        <v>2030</v>
      </c>
      <c r="G21450" s="147">
        <v>17.686088778268125</v>
      </c>
      <c r="H21450" s="147">
        <v>21.185749999999999</v>
      </c>
      <c r="I21450" s="147">
        <v>25.608333333333334</v>
      </c>
      <c r="J21450" s="147">
        <v>28.984499999999993</v>
      </c>
      <c r="K21450" s="147">
        <v>32.360999999999997</v>
      </c>
    </row>
    <row r="21451" spans="2:11" x14ac:dyDescent="0.2">
      <c r="B21451" s="21" t="str">
        <f t="shared" si="334"/>
        <v>TrentonIce Accretion2035RCP6.0</v>
      </c>
      <c r="C21451" t="s">
        <v>464</v>
      </c>
      <c r="D21451" t="s">
        <v>486</v>
      </c>
      <c r="E21451" s="144" t="s">
        <v>192</v>
      </c>
      <c r="F21451" s="144">
        <v>2035</v>
      </c>
      <c r="G21451" s="147">
        <v>17.683189419452017</v>
      </c>
      <c r="H21451" s="147">
        <v>21.196124999999999</v>
      </c>
      <c r="I21451" s="147">
        <v>25.637499999999999</v>
      </c>
      <c r="J21451" s="147">
        <v>29.026874999999997</v>
      </c>
      <c r="K21451" s="147">
        <v>32.413499999999999</v>
      </c>
    </row>
    <row r="21452" spans="2:11" x14ac:dyDescent="0.2">
      <c r="B21452" s="21" t="str">
        <f t="shared" ref="B21452:B21515" si="335">C21452&amp;D21452&amp;F21452&amp;E21452</f>
        <v>TrentonIce Accretion2040RCP6.0</v>
      </c>
      <c r="C21452" t="s">
        <v>464</v>
      </c>
      <c r="D21452" t="s">
        <v>486</v>
      </c>
      <c r="E21452" s="144" t="s">
        <v>192</v>
      </c>
      <c r="F21452" s="144">
        <v>2040</v>
      </c>
      <c r="G21452" s="147">
        <v>17.680290060635908</v>
      </c>
      <c r="H21452" s="147">
        <v>21.206499999999998</v>
      </c>
      <c r="I21452" s="147">
        <v>25.666666666666664</v>
      </c>
      <c r="J21452" s="147">
        <v>29.069249999999997</v>
      </c>
      <c r="K21452" s="147">
        <v>32.466000000000001</v>
      </c>
    </row>
    <row r="21453" spans="2:11" x14ac:dyDescent="0.2">
      <c r="B21453" s="21" t="str">
        <f t="shared" si="335"/>
        <v>TrentonIce Accretion2045RCP6.0</v>
      </c>
      <c r="C21453" t="s">
        <v>464</v>
      </c>
      <c r="D21453" t="s">
        <v>486</v>
      </c>
      <c r="E21453" s="144" t="s">
        <v>192</v>
      </c>
      <c r="F21453" s="144">
        <v>2045</v>
      </c>
      <c r="G21453" s="147">
        <v>17.677390701819796</v>
      </c>
      <c r="H21453" s="147">
        <v>21.216874999999998</v>
      </c>
      <c r="I21453" s="147">
        <v>25.695833333333333</v>
      </c>
      <c r="J21453" s="147">
        <v>29.111624999999997</v>
      </c>
      <c r="K21453" s="147">
        <v>32.518499999999996</v>
      </c>
    </row>
    <row r="21454" spans="2:11" x14ac:dyDescent="0.2">
      <c r="B21454" s="21" t="str">
        <f t="shared" si="335"/>
        <v>TrentonIce Accretion2050RCP6.0</v>
      </c>
      <c r="C21454" t="s">
        <v>464</v>
      </c>
      <c r="D21454" t="s">
        <v>486</v>
      </c>
      <c r="E21454" s="144" t="s">
        <v>192</v>
      </c>
      <c r="F21454" s="144">
        <v>2050</v>
      </c>
      <c r="G21454" s="147">
        <v>17.524884428092435</v>
      </c>
      <c r="H21454" s="147">
        <v>21.065399999999997</v>
      </c>
      <c r="I21454" s="147">
        <v>25.544999999999998</v>
      </c>
      <c r="J21454" s="147">
        <v>28.961899999999996</v>
      </c>
      <c r="K21454" s="147">
        <v>32.363099999999996</v>
      </c>
    </row>
    <row r="21455" spans="2:11" x14ac:dyDescent="0.2">
      <c r="B21455" s="21" t="str">
        <f t="shared" si="335"/>
        <v>TrentonIce Accretion2055RCP6.0</v>
      </c>
      <c r="C21455" t="s">
        <v>464</v>
      </c>
      <c r="D21455" t="s">
        <v>486</v>
      </c>
      <c r="E21455" s="144" t="s">
        <v>192</v>
      </c>
      <c r="F21455" s="144">
        <v>2055</v>
      </c>
      <c r="G21455" s="147">
        <v>17.375277513181185</v>
      </c>
      <c r="H21455" s="147">
        <v>20.903549999999999</v>
      </c>
      <c r="I21455" s="147">
        <v>25.364999999999998</v>
      </c>
      <c r="J21455" s="147">
        <v>28.769799999999996</v>
      </c>
      <c r="K21455" s="147">
        <v>32.155200000000001</v>
      </c>
    </row>
    <row r="21456" spans="2:11" x14ac:dyDescent="0.2">
      <c r="B21456" s="21" t="str">
        <f t="shared" si="335"/>
        <v>TrentonIce Accretion2060RCP6.0</v>
      </c>
      <c r="C21456" t="s">
        <v>464</v>
      </c>
      <c r="D21456" t="s">
        <v>486</v>
      </c>
      <c r="E21456" s="144" t="s">
        <v>192</v>
      </c>
      <c r="F21456" s="144">
        <v>2060</v>
      </c>
      <c r="G21456" s="147">
        <v>17.225670598269932</v>
      </c>
      <c r="H21456" s="147">
        <v>20.741699999999998</v>
      </c>
      <c r="I21456" s="147">
        <v>25.184999999999999</v>
      </c>
      <c r="J21456" s="147">
        <v>28.577699999999997</v>
      </c>
      <c r="K21456" s="147">
        <v>31.947299999999998</v>
      </c>
    </row>
    <row r="21457" spans="2:11" x14ac:dyDescent="0.2">
      <c r="B21457" s="21" t="str">
        <f t="shared" si="335"/>
        <v>TrentonIce Accretion2065RCP6.0</v>
      </c>
      <c r="C21457" t="s">
        <v>464</v>
      </c>
      <c r="D21457" t="s">
        <v>486</v>
      </c>
      <c r="E21457" s="144" t="s">
        <v>192</v>
      </c>
      <c r="F21457" s="144">
        <v>2065</v>
      </c>
      <c r="G21457" s="147">
        <v>17.076063683358683</v>
      </c>
      <c r="H21457" s="147">
        <v>20.57985</v>
      </c>
      <c r="I21457" s="147">
        <v>25.004999999999999</v>
      </c>
      <c r="J21457" s="147">
        <v>28.385599999999997</v>
      </c>
      <c r="K21457" s="147">
        <v>31.739399999999996</v>
      </c>
    </row>
    <row r="21458" spans="2:11" x14ac:dyDescent="0.2">
      <c r="B21458" s="21" t="str">
        <f t="shared" si="335"/>
        <v>TrentonIce Accretion2070RCP6.0</v>
      </c>
      <c r="C21458" t="s">
        <v>464</v>
      </c>
      <c r="D21458" t="s">
        <v>486</v>
      </c>
      <c r="E21458" s="144" t="s">
        <v>192</v>
      </c>
      <c r="F21458" s="144">
        <v>2070</v>
      </c>
      <c r="G21458" s="147">
        <v>16.92645676844743</v>
      </c>
      <c r="H21458" s="147">
        <v>20.417999999999999</v>
      </c>
      <c r="I21458" s="147">
        <v>24.824999999999999</v>
      </c>
      <c r="J21458" s="147">
        <v>28.193499999999997</v>
      </c>
      <c r="K21458" s="147">
        <v>31.531499999999998</v>
      </c>
    </row>
    <row r="21459" spans="2:11" x14ac:dyDescent="0.2">
      <c r="B21459" s="21" t="str">
        <f t="shared" si="335"/>
        <v>TrentonIce Accretion2075RCP6.0</v>
      </c>
      <c r="C21459" t="s">
        <v>464</v>
      </c>
      <c r="D21459" t="s">
        <v>486</v>
      </c>
      <c r="E21459" s="144" t="s">
        <v>192</v>
      </c>
      <c r="F21459" s="144">
        <v>2075</v>
      </c>
      <c r="G21459" s="147">
        <v>16.865570233309128</v>
      </c>
      <c r="H21459" s="147">
        <v>20.386875</v>
      </c>
      <c r="I21459" s="147">
        <v>24.831250000000001</v>
      </c>
      <c r="J21459" s="147">
        <v>28.221749999999997</v>
      </c>
      <c r="K21459" s="147">
        <v>31.586624999999998</v>
      </c>
    </row>
    <row r="21460" spans="2:11" x14ac:dyDescent="0.2">
      <c r="B21460" s="21" t="str">
        <f t="shared" si="335"/>
        <v>TrentonIce Accretion2080RCP6.0</v>
      </c>
      <c r="C21460" t="s">
        <v>464</v>
      </c>
      <c r="D21460" t="s">
        <v>486</v>
      </c>
      <c r="E21460" s="144" t="s">
        <v>192</v>
      </c>
      <c r="F21460" s="144">
        <v>2080</v>
      </c>
      <c r="G21460" s="147">
        <v>16.80468369817083</v>
      </c>
      <c r="H21460" s="147">
        <v>20.35575</v>
      </c>
      <c r="I21460" s="147">
        <v>24.837499999999999</v>
      </c>
      <c r="J21460" s="147">
        <v>28.249999999999996</v>
      </c>
      <c r="K21460" s="147">
        <v>31.641749999999998</v>
      </c>
    </row>
    <row r="21461" spans="2:11" x14ac:dyDescent="0.2">
      <c r="B21461" s="21" t="str">
        <f t="shared" si="335"/>
        <v>TrentonIce Accretion2085RCP6.0</v>
      </c>
      <c r="C21461" t="s">
        <v>464</v>
      </c>
      <c r="D21461" t="s">
        <v>486</v>
      </c>
      <c r="E21461" s="144" t="s">
        <v>192</v>
      </c>
      <c r="F21461" s="144">
        <v>2085</v>
      </c>
      <c r="G21461" s="147">
        <v>16.743797163032532</v>
      </c>
      <c r="H21461" s="147">
        <v>20.324624999999997</v>
      </c>
      <c r="I21461" s="147">
        <v>24.84375</v>
      </c>
      <c r="J21461" s="147">
        <v>28.278249999999996</v>
      </c>
      <c r="K21461" s="147">
        <v>31.696874999999999</v>
      </c>
    </row>
    <row r="21462" spans="2:11" x14ac:dyDescent="0.2">
      <c r="B21462" s="21" t="str">
        <f t="shared" si="335"/>
        <v>TrentonIce Accretion2090RCP6.0</v>
      </c>
      <c r="C21462" t="s">
        <v>464</v>
      </c>
      <c r="D21462" t="s">
        <v>486</v>
      </c>
      <c r="E21462" s="144" t="s">
        <v>192</v>
      </c>
      <c r="F21462" s="144">
        <v>2090</v>
      </c>
      <c r="G21462" s="147">
        <v>16.340786287593307</v>
      </c>
      <c r="H21462" s="147">
        <v>19.919999999999998</v>
      </c>
      <c r="I21462" s="147">
        <v>24.433333333333334</v>
      </c>
      <c r="J21462" s="147">
        <v>27.854499999999994</v>
      </c>
      <c r="K21462" s="147">
        <v>31.258499999999998</v>
      </c>
    </row>
    <row r="21463" spans="2:11" x14ac:dyDescent="0.2">
      <c r="B21463" s="21" t="str">
        <f t="shared" si="335"/>
        <v>TrentonIce Accretion2095RCP6.0</v>
      </c>
      <c r="C21463" t="s">
        <v>464</v>
      </c>
      <c r="D21463" t="s">
        <v>486</v>
      </c>
      <c r="E21463" s="144" t="s">
        <v>192</v>
      </c>
      <c r="F21463" s="144">
        <v>2095</v>
      </c>
      <c r="G21463" s="147">
        <v>15.998661947292382</v>
      </c>
      <c r="H21463" s="147">
        <v>19.546500000000002</v>
      </c>
      <c r="I21463" s="147">
        <v>24.016666666666666</v>
      </c>
      <c r="J21463" s="147">
        <v>27.402499999999996</v>
      </c>
      <c r="K21463" s="147">
        <v>30.765000000000001</v>
      </c>
    </row>
    <row r="21464" spans="2:11" x14ac:dyDescent="0.2">
      <c r="B21464" s="21" t="str">
        <f t="shared" si="335"/>
        <v>TrentonIce Accretion2100RCP6.0</v>
      </c>
      <c r="C21464" t="s">
        <v>464</v>
      </c>
      <c r="D21464" t="s">
        <v>486</v>
      </c>
      <c r="E21464" s="144" t="s">
        <v>192</v>
      </c>
      <c r="F21464" s="144">
        <v>2100</v>
      </c>
      <c r="G21464" s="147">
        <v>15.656537606991456</v>
      </c>
      <c r="H21464" s="147">
        <v>19.173000000000002</v>
      </c>
      <c r="I21464" s="147">
        <v>23.599999999999998</v>
      </c>
      <c r="J21464" s="147">
        <v>26.950499999999995</v>
      </c>
      <c r="K21464" s="147">
        <v>30.2715</v>
      </c>
    </row>
    <row r="21465" spans="2:11" x14ac:dyDescent="0.2">
      <c r="B21465" s="21" t="str">
        <f t="shared" si="335"/>
        <v>TrentonIce Accretion2023RCP8.5</v>
      </c>
      <c r="C21465" t="s">
        <v>464</v>
      </c>
      <c r="D21465" t="s">
        <v>486</v>
      </c>
      <c r="E21465" s="144" t="s">
        <v>191</v>
      </c>
      <c r="F21465" s="144">
        <v>2023</v>
      </c>
      <c r="G21465" s="147">
        <v>17.691887495900346</v>
      </c>
      <c r="H21465" s="147">
        <v>21.164999999999999</v>
      </c>
      <c r="I21465" s="147">
        <v>25.55</v>
      </c>
      <c r="J21465" s="147">
        <v>28.899749999999994</v>
      </c>
      <c r="K21465" s="147">
        <v>32.256</v>
      </c>
    </row>
    <row r="21466" spans="2:11" x14ac:dyDescent="0.2">
      <c r="B21466" s="21" t="str">
        <f t="shared" si="335"/>
        <v>TrentonIce Accretion2025RCP8.5</v>
      </c>
      <c r="C21466" t="s">
        <v>464</v>
      </c>
      <c r="D21466" t="s">
        <v>486</v>
      </c>
      <c r="E21466" s="144" t="s">
        <v>191</v>
      </c>
      <c r="F21466" s="144">
        <v>2025</v>
      </c>
      <c r="G21466" s="147">
        <v>17.686088778268125</v>
      </c>
      <c r="H21466" s="147">
        <v>21.185749999999999</v>
      </c>
      <c r="I21466" s="147">
        <v>25.608333333333334</v>
      </c>
      <c r="J21466" s="147">
        <v>28.984499999999993</v>
      </c>
      <c r="K21466" s="147">
        <v>32.360999999999997</v>
      </c>
    </row>
    <row r="21467" spans="2:11" x14ac:dyDescent="0.2">
      <c r="B21467" s="21" t="str">
        <f t="shared" si="335"/>
        <v>TrentonIce Accretion2030RCP8.5</v>
      </c>
      <c r="C21467" t="s">
        <v>464</v>
      </c>
      <c r="D21467" t="s">
        <v>486</v>
      </c>
      <c r="E21467" s="144" t="s">
        <v>191</v>
      </c>
      <c r="F21467" s="144">
        <v>2030</v>
      </c>
      <c r="G21467" s="147">
        <v>17.680290060635908</v>
      </c>
      <c r="H21467" s="147">
        <v>21.206499999999998</v>
      </c>
      <c r="I21467" s="147">
        <v>25.666666666666664</v>
      </c>
      <c r="J21467" s="147">
        <v>29.069249999999997</v>
      </c>
      <c r="K21467" s="147">
        <v>32.466000000000001</v>
      </c>
    </row>
    <row r="21468" spans="2:11" x14ac:dyDescent="0.2">
      <c r="B21468" s="21" t="str">
        <f t="shared" si="335"/>
        <v>TrentonIce Accretion2035RCP8.5</v>
      </c>
      <c r="C21468" t="s">
        <v>464</v>
      </c>
      <c r="D21468" t="s">
        <v>486</v>
      </c>
      <c r="E21468" s="144" t="s">
        <v>191</v>
      </c>
      <c r="F21468" s="144">
        <v>2035</v>
      </c>
      <c r="G21468" s="147">
        <v>17.674491343003687</v>
      </c>
      <c r="H21468" s="147">
        <v>21.227249999999998</v>
      </c>
      <c r="I21468" s="147">
        <v>25.724999999999998</v>
      </c>
      <c r="J21468" s="147">
        <v>29.153999999999996</v>
      </c>
      <c r="K21468" s="147">
        <v>32.570999999999998</v>
      </c>
    </row>
    <row r="21469" spans="2:11" x14ac:dyDescent="0.2">
      <c r="B21469" s="21" t="str">
        <f t="shared" si="335"/>
        <v>TrentonIce Accretion2040RCP8.5</v>
      </c>
      <c r="C21469" t="s">
        <v>464</v>
      </c>
      <c r="D21469" t="s">
        <v>486</v>
      </c>
      <c r="E21469" s="144" t="s">
        <v>191</v>
      </c>
      <c r="F21469" s="144">
        <v>2040</v>
      </c>
      <c r="G21469" s="147">
        <v>17.425146484818267</v>
      </c>
      <c r="H21469" s="147">
        <v>20.9575</v>
      </c>
      <c r="I21469" s="147">
        <v>25.424999999999997</v>
      </c>
      <c r="J21469" s="147">
        <v>28.833833333333331</v>
      </c>
      <c r="K21469" s="147">
        <v>32.224499999999999</v>
      </c>
    </row>
    <row r="21470" spans="2:11" x14ac:dyDescent="0.2">
      <c r="B21470" s="21" t="str">
        <f t="shared" si="335"/>
        <v>TrentonIce Accretion2045RCP8.5</v>
      </c>
      <c r="C21470" t="s">
        <v>464</v>
      </c>
      <c r="D21470" t="s">
        <v>486</v>
      </c>
      <c r="E21470" s="144" t="s">
        <v>191</v>
      </c>
      <c r="F21470" s="144">
        <v>2045</v>
      </c>
      <c r="G21470" s="147">
        <v>17.17580162663285</v>
      </c>
      <c r="H21470" s="147">
        <v>20.687749999999998</v>
      </c>
      <c r="I21470" s="147">
        <v>25.125</v>
      </c>
      <c r="J21470" s="147">
        <v>28.513666666666662</v>
      </c>
      <c r="K21470" s="147">
        <v>31.877999999999997</v>
      </c>
    </row>
    <row r="21471" spans="2:11" x14ac:dyDescent="0.2">
      <c r="B21471" s="21" t="str">
        <f t="shared" si="335"/>
        <v>TrentonIce Accretion2050RCP8.5</v>
      </c>
      <c r="C21471" t="s">
        <v>464</v>
      </c>
      <c r="D21471" t="s">
        <v>486</v>
      </c>
      <c r="E21471" s="144" t="s">
        <v>191</v>
      </c>
      <c r="F21471" s="144">
        <v>2050</v>
      </c>
      <c r="G21471" s="147">
        <v>16.845274721596365</v>
      </c>
      <c r="H21471" s="147">
        <v>20.3765</v>
      </c>
      <c r="I21471" s="147">
        <v>24.833333333333332</v>
      </c>
      <c r="J21471" s="147">
        <v>28.231166666666663</v>
      </c>
      <c r="K21471" s="147">
        <v>31.604999999999997</v>
      </c>
    </row>
    <row r="21472" spans="2:11" x14ac:dyDescent="0.2">
      <c r="B21472" s="21" t="str">
        <f t="shared" si="335"/>
        <v>TrentonIce Accretion2055RCP8.5</v>
      </c>
      <c r="C21472" t="s">
        <v>464</v>
      </c>
      <c r="D21472" t="s">
        <v>486</v>
      </c>
      <c r="E21472" s="144" t="s">
        <v>191</v>
      </c>
      <c r="F21472" s="144">
        <v>2055</v>
      </c>
      <c r="G21472" s="147">
        <v>16.764092674745296</v>
      </c>
      <c r="H21472" s="147">
        <v>20.334999999999997</v>
      </c>
      <c r="I21472" s="147">
        <v>24.841666666666669</v>
      </c>
      <c r="J21472" s="147">
        <v>28.26883333333333</v>
      </c>
      <c r="K21472" s="147">
        <v>31.6785</v>
      </c>
    </row>
    <row r="21473" spans="2:11" x14ac:dyDescent="0.2">
      <c r="B21473" s="21" t="str">
        <f t="shared" si="335"/>
        <v>TrentonIce Accretion2060RCP8.5</v>
      </c>
      <c r="C21473" t="s">
        <v>464</v>
      </c>
      <c r="D21473" t="s">
        <v>486</v>
      </c>
      <c r="E21473" s="144" t="s">
        <v>191</v>
      </c>
      <c r="F21473" s="144">
        <v>2060</v>
      </c>
      <c r="G21473" s="147">
        <v>16.340786287593307</v>
      </c>
      <c r="H21473" s="147">
        <v>19.919999999999998</v>
      </c>
      <c r="I21473" s="147">
        <v>24.433333333333334</v>
      </c>
      <c r="J21473" s="147">
        <v>27.854499999999994</v>
      </c>
      <c r="K21473" s="147">
        <v>31.258499999999998</v>
      </c>
    </row>
    <row r="21474" spans="2:11" x14ac:dyDescent="0.2">
      <c r="B21474" s="21" t="str">
        <f t="shared" si="335"/>
        <v>TrentonIce Accretion2065RCP8.5</v>
      </c>
      <c r="C21474" t="s">
        <v>464</v>
      </c>
      <c r="D21474" t="s">
        <v>486</v>
      </c>
      <c r="E21474" s="144" t="s">
        <v>191</v>
      </c>
      <c r="F21474" s="144">
        <v>2065</v>
      </c>
      <c r="G21474" s="147">
        <v>15.998661947292382</v>
      </c>
      <c r="H21474" s="147">
        <v>19.546500000000002</v>
      </c>
      <c r="I21474" s="147">
        <v>24.016666666666666</v>
      </c>
      <c r="J21474" s="147">
        <v>27.402499999999996</v>
      </c>
      <c r="K21474" s="147">
        <v>30.765000000000001</v>
      </c>
    </row>
    <row r="21475" spans="2:11" x14ac:dyDescent="0.2">
      <c r="B21475" s="21" t="str">
        <f t="shared" si="335"/>
        <v>TrentonIce Accretion2070RCP8.5</v>
      </c>
      <c r="C21475" t="s">
        <v>464</v>
      </c>
      <c r="D21475" t="s">
        <v>486</v>
      </c>
      <c r="E21475" s="144" t="s">
        <v>191</v>
      </c>
      <c r="F21475" s="144">
        <v>2070</v>
      </c>
      <c r="G21475" s="147">
        <v>15.221633784575026</v>
      </c>
      <c r="H21475" s="147">
        <v>18.688833333333335</v>
      </c>
      <c r="I21475" s="147">
        <v>23.049999999999997</v>
      </c>
      <c r="J21475" s="147">
        <v>26.34783333333333</v>
      </c>
      <c r="K21475" s="147">
        <v>29.631</v>
      </c>
    </row>
    <row r="21476" spans="2:11" x14ac:dyDescent="0.2">
      <c r="B21476" s="21" t="str">
        <f t="shared" si="335"/>
        <v>TrentonIce Accretion2075RCP8.5</v>
      </c>
      <c r="C21476" t="s">
        <v>464</v>
      </c>
      <c r="D21476" t="s">
        <v>486</v>
      </c>
      <c r="E21476" s="144" t="s">
        <v>191</v>
      </c>
      <c r="F21476" s="144">
        <v>2075</v>
      </c>
      <c r="G21476" s="147">
        <v>14.786729962158597</v>
      </c>
      <c r="H21476" s="147">
        <v>18.204666666666668</v>
      </c>
      <c r="I21476" s="147">
        <v>22.5</v>
      </c>
      <c r="J21476" s="147">
        <v>25.745166666666663</v>
      </c>
      <c r="K21476" s="147">
        <v>28.990500000000001</v>
      </c>
    </row>
    <row r="21477" spans="2:11" x14ac:dyDescent="0.2">
      <c r="B21477" s="21" t="str">
        <f t="shared" si="335"/>
        <v>TrentonIce Accretion2080RCP8.5</v>
      </c>
      <c r="C21477" t="s">
        <v>464</v>
      </c>
      <c r="D21477" t="s">
        <v>486</v>
      </c>
      <c r="E21477" s="144" t="s">
        <v>191</v>
      </c>
      <c r="F21477" s="144">
        <v>2080</v>
      </c>
      <c r="G21477" s="147">
        <v>14.351826139742167</v>
      </c>
      <c r="H21477" s="147">
        <v>17.720500000000001</v>
      </c>
      <c r="I21477" s="147">
        <v>21.95</v>
      </c>
      <c r="J21477" s="147">
        <v>25.142499999999998</v>
      </c>
      <c r="K21477" s="147">
        <v>28.35</v>
      </c>
    </row>
    <row r="21478" spans="2:11" x14ac:dyDescent="0.2">
      <c r="B21478" s="21" t="str">
        <f t="shared" si="335"/>
        <v>TrentonIce Accretion2085RCP8.5</v>
      </c>
      <c r="C21478" t="s">
        <v>464</v>
      </c>
      <c r="D21478" t="s">
        <v>486</v>
      </c>
      <c r="E21478" s="144" t="s">
        <v>191</v>
      </c>
      <c r="F21478" s="144">
        <v>2085</v>
      </c>
      <c r="G21478" s="147">
        <v>13.690772329669194</v>
      </c>
      <c r="H21478" s="147">
        <v>16.942374999999998</v>
      </c>
      <c r="I21478" s="147">
        <v>21.024999999999999</v>
      </c>
      <c r="J21478" s="147">
        <v>24.097249999999999</v>
      </c>
      <c r="K21478" s="147">
        <v>27.1845</v>
      </c>
    </row>
    <row r="21479" spans="2:11" x14ac:dyDescent="0.2">
      <c r="B21479" s="21" t="str">
        <f t="shared" si="335"/>
        <v>TrentonIce Accretion2090RCP8.5</v>
      </c>
      <c r="C21479" t="s">
        <v>464</v>
      </c>
      <c r="D21479" t="s">
        <v>486</v>
      </c>
      <c r="E21479" s="144" t="s">
        <v>191</v>
      </c>
      <c r="F21479" s="144">
        <v>2090</v>
      </c>
      <c r="G21479" s="147">
        <v>13.029718519596223</v>
      </c>
      <c r="H21479" s="147">
        <v>16.164249999999999</v>
      </c>
      <c r="I21479" s="147">
        <v>20.100000000000001</v>
      </c>
      <c r="J21479" s="147">
        <v>23.052</v>
      </c>
      <c r="K21479" s="147">
        <v>26.019000000000002</v>
      </c>
    </row>
    <row r="21480" spans="2:11" x14ac:dyDescent="0.2">
      <c r="B21480" s="21" t="str">
        <f t="shared" si="335"/>
        <v>TrentonIce Accretion2095RCP8.5</v>
      </c>
      <c r="C21480" t="s">
        <v>464</v>
      </c>
      <c r="D21480" t="s">
        <v>486</v>
      </c>
      <c r="E21480" s="144" t="s">
        <v>191</v>
      </c>
      <c r="F21480" s="144">
        <v>2095</v>
      </c>
      <c r="G21480" s="147">
        <v>13.029718519596223</v>
      </c>
      <c r="H21480" s="147">
        <v>16.164249999999999</v>
      </c>
      <c r="I21480" s="147">
        <v>20.100000000000001</v>
      </c>
      <c r="J21480" s="147">
        <v>23.052</v>
      </c>
      <c r="K21480" s="147">
        <v>26.019000000000002</v>
      </c>
    </row>
    <row r="21481" spans="2:11" x14ac:dyDescent="0.2">
      <c r="B21481" s="21" t="str">
        <f t="shared" si="335"/>
        <v>TrentonIce Accretion2100RCP8.5</v>
      </c>
      <c r="C21481" t="s">
        <v>464</v>
      </c>
      <c r="D21481" t="s">
        <v>486</v>
      </c>
      <c r="E21481" s="144" t="s">
        <v>191</v>
      </c>
      <c r="F21481" s="144">
        <v>2100</v>
      </c>
      <c r="G21481" s="147">
        <v>13.029718519596223</v>
      </c>
      <c r="H21481" s="147">
        <v>16.164249999999999</v>
      </c>
      <c r="I21481" s="147">
        <v>20.100000000000001</v>
      </c>
      <c r="J21481" s="147">
        <v>23.052</v>
      </c>
      <c r="K21481" s="147">
        <v>26.019000000000002</v>
      </c>
    </row>
    <row r="21482" spans="2:11" x14ac:dyDescent="0.2">
      <c r="B21482" s="21" t="str">
        <f t="shared" si="335"/>
        <v>TrentonWind2023RCP4.5</v>
      </c>
      <c r="C21482" t="s">
        <v>464</v>
      </c>
      <c r="D21482" t="s">
        <v>1</v>
      </c>
      <c r="E21482" s="144" t="s">
        <v>193</v>
      </c>
      <c r="F21482" s="144">
        <v>2023</v>
      </c>
      <c r="G21482" s="147">
        <v>87.734995461826529</v>
      </c>
      <c r="H21482" s="147">
        <v>94.512366</v>
      </c>
      <c r="I21482" s="147">
        <v>101.63629999999999</v>
      </c>
      <c r="J21482" s="147">
        <v>108.76164800000001</v>
      </c>
      <c r="K21482" s="147">
        <v>115.88840999999998</v>
      </c>
    </row>
    <row r="21483" spans="2:11" x14ac:dyDescent="0.2">
      <c r="B21483" s="21" t="str">
        <f t="shared" si="335"/>
        <v>TrentonWind2025RCP4.5</v>
      </c>
      <c r="C21483" t="s">
        <v>464</v>
      </c>
      <c r="D21483" t="s">
        <v>1</v>
      </c>
      <c r="E21483" s="144" t="s">
        <v>193</v>
      </c>
      <c r="F21483" s="144">
        <v>2025</v>
      </c>
      <c r="G21483" s="147">
        <v>87.701564300533917</v>
      </c>
      <c r="H21483" s="147">
        <v>94.476359500000001</v>
      </c>
      <c r="I21483" s="147">
        <v>101.60095</v>
      </c>
      <c r="J21483" s="147">
        <v>108.72382350000001</v>
      </c>
      <c r="K21483" s="147">
        <v>115.85002999999998</v>
      </c>
    </row>
    <row r="21484" spans="2:11" x14ac:dyDescent="0.2">
      <c r="B21484" s="21" t="str">
        <f t="shared" si="335"/>
        <v>TrentonWind2030RCP4.5</v>
      </c>
      <c r="C21484" t="s">
        <v>464</v>
      </c>
      <c r="D21484" t="s">
        <v>1</v>
      </c>
      <c r="E21484" s="144" t="s">
        <v>193</v>
      </c>
      <c r="F21484" s="144">
        <v>2030</v>
      </c>
      <c r="G21484" s="147">
        <v>87.668133139241306</v>
      </c>
      <c r="H21484" s="147">
        <v>94.440353000000002</v>
      </c>
      <c r="I21484" s="147">
        <v>101.56559999999999</v>
      </c>
      <c r="J21484" s="147">
        <v>108.68599900000001</v>
      </c>
      <c r="K21484" s="147">
        <v>115.81164999999999</v>
      </c>
    </row>
    <row r="21485" spans="2:11" x14ac:dyDescent="0.2">
      <c r="B21485" s="21" t="str">
        <f t="shared" si="335"/>
        <v>TrentonWind2035RCP4.5</v>
      </c>
      <c r="C21485" t="s">
        <v>464</v>
      </c>
      <c r="D21485" t="s">
        <v>1</v>
      </c>
      <c r="E21485" s="144" t="s">
        <v>193</v>
      </c>
      <c r="F21485" s="144">
        <v>2035</v>
      </c>
      <c r="G21485" s="147">
        <v>87.634701977948694</v>
      </c>
      <c r="H21485" s="147">
        <v>94.404346500000003</v>
      </c>
      <c r="I21485" s="147">
        <v>101.53025</v>
      </c>
      <c r="J21485" s="147">
        <v>108.64817450000001</v>
      </c>
      <c r="K21485" s="147">
        <v>115.77326999999998</v>
      </c>
    </row>
    <row r="21486" spans="2:11" x14ac:dyDescent="0.2">
      <c r="B21486" s="21" t="str">
        <f t="shared" si="335"/>
        <v>TrentonWind2040RCP4.5</v>
      </c>
      <c r="C21486" t="s">
        <v>464</v>
      </c>
      <c r="D21486" t="s">
        <v>1</v>
      </c>
      <c r="E21486" s="144" t="s">
        <v>193</v>
      </c>
      <c r="F21486" s="144">
        <v>2040</v>
      </c>
      <c r="G21486" s="147">
        <v>87.601270816656083</v>
      </c>
      <c r="H21486" s="147">
        <v>94.368340000000003</v>
      </c>
      <c r="I21486" s="147">
        <v>101.4949</v>
      </c>
      <c r="J21486" s="147">
        <v>108.61035</v>
      </c>
      <c r="K21486" s="147">
        <v>115.73488999999998</v>
      </c>
    </row>
    <row r="21487" spans="2:11" x14ac:dyDescent="0.2">
      <c r="B21487" s="21" t="str">
        <f t="shared" si="335"/>
        <v>TrentonWind2045RCP4.5</v>
      </c>
      <c r="C21487" t="s">
        <v>464</v>
      </c>
      <c r="D21487" t="s">
        <v>1</v>
      </c>
      <c r="E21487" s="144" t="s">
        <v>193</v>
      </c>
      <c r="F21487" s="144">
        <v>2045</v>
      </c>
      <c r="G21487" s="147">
        <v>87.567839655363471</v>
      </c>
      <c r="H21487" s="147">
        <v>94.332333500000004</v>
      </c>
      <c r="I21487" s="147">
        <v>101.45954999999999</v>
      </c>
      <c r="J21487" s="147">
        <v>108.5725255</v>
      </c>
      <c r="K21487" s="147">
        <v>115.69650999999999</v>
      </c>
    </row>
    <row r="21488" spans="2:11" x14ac:dyDescent="0.2">
      <c r="B21488" s="21" t="str">
        <f t="shared" si="335"/>
        <v>TrentonWind2050RCP4.5</v>
      </c>
      <c r="C21488" t="s">
        <v>464</v>
      </c>
      <c r="D21488" t="s">
        <v>1</v>
      </c>
      <c r="E21488" s="144" t="s">
        <v>193</v>
      </c>
      <c r="F21488" s="144">
        <v>2050</v>
      </c>
      <c r="G21488" s="147">
        <v>87.65824914372871</v>
      </c>
      <c r="H21488" s="147">
        <v>94.461643800000004</v>
      </c>
      <c r="I21488" s="147">
        <v>101.64033999999999</v>
      </c>
      <c r="J21488" s="147">
        <v>108.79406899999999</v>
      </c>
      <c r="K21488" s="147">
        <v>115.96209959999999</v>
      </c>
    </row>
    <row r="21489" spans="2:11" x14ac:dyDescent="0.2">
      <c r="B21489" s="21" t="str">
        <f t="shared" si="335"/>
        <v>TrentonWind2055RCP4.5</v>
      </c>
      <c r="C21489" t="s">
        <v>464</v>
      </c>
      <c r="D21489" t="s">
        <v>1</v>
      </c>
      <c r="E21489" s="144" t="s">
        <v>193</v>
      </c>
      <c r="F21489" s="144">
        <v>2055</v>
      </c>
      <c r="G21489" s="147">
        <v>87.782089793386547</v>
      </c>
      <c r="H21489" s="147">
        <v>94.626960600000004</v>
      </c>
      <c r="I21489" s="147">
        <v>101.85647999999999</v>
      </c>
      <c r="J21489" s="147">
        <v>109.053437</v>
      </c>
      <c r="K21489" s="147">
        <v>116.26606919999999</v>
      </c>
    </row>
    <row r="21490" spans="2:11" x14ac:dyDescent="0.2">
      <c r="B21490" s="21" t="str">
        <f t="shared" si="335"/>
        <v>TrentonWind2060RCP4.5</v>
      </c>
      <c r="C21490" t="s">
        <v>464</v>
      </c>
      <c r="D21490" t="s">
        <v>1</v>
      </c>
      <c r="E21490" s="144" t="s">
        <v>193</v>
      </c>
      <c r="F21490" s="144">
        <v>2060</v>
      </c>
      <c r="G21490" s="147">
        <v>87.905930443044397</v>
      </c>
      <c r="H21490" s="147">
        <v>94.792277400000003</v>
      </c>
      <c r="I21490" s="147">
        <v>102.07262</v>
      </c>
      <c r="J21490" s="147">
        <v>109.312805</v>
      </c>
      <c r="K21490" s="147">
        <v>116.57003879999999</v>
      </c>
    </row>
    <row r="21491" spans="2:11" x14ac:dyDescent="0.2">
      <c r="B21491" s="21" t="str">
        <f t="shared" si="335"/>
        <v>TrentonWind2065RCP4.5</v>
      </c>
      <c r="C21491" t="s">
        <v>464</v>
      </c>
      <c r="D21491" t="s">
        <v>1</v>
      </c>
      <c r="E21491" s="144" t="s">
        <v>193</v>
      </c>
      <c r="F21491" s="144">
        <v>2065</v>
      </c>
      <c r="G21491" s="147">
        <v>88.029771092702234</v>
      </c>
      <c r="H21491" s="147">
        <v>94.957594200000003</v>
      </c>
      <c r="I21491" s="147">
        <v>102.28876</v>
      </c>
      <c r="J21491" s="147">
        <v>109.57217300000001</v>
      </c>
      <c r="K21491" s="147">
        <v>116.87400839999999</v>
      </c>
    </row>
    <row r="21492" spans="2:11" x14ac:dyDescent="0.2">
      <c r="B21492" s="21" t="str">
        <f t="shared" si="335"/>
        <v>TrentonWind2070RCP4.5</v>
      </c>
      <c r="C21492" t="s">
        <v>464</v>
      </c>
      <c r="D21492" t="s">
        <v>1</v>
      </c>
      <c r="E21492" s="144" t="s">
        <v>193</v>
      </c>
      <c r="F21492" s="144">
        <v>2070</v>
      </c>
      <c r="G21492" s="147">
        <v>88.153611742360084</v>
      </c>
      <c r="H21492" s="147">
        <v>95.122911000000002</v>
      </c>
      <c r="I21492" s="147">
        <v>102.50489999999999</v>
      </c>
      <c r="J21492" s="147">
        <v>109.831541</v>
      </c>
      <c r="K21492" s="147">
        <v>117.177978</v>
      </c>
    </row>
    <row r="21493" spans="2:11" x14ac:dyDescent="0.2">
      <c r="B21493" s="21" t="str">
        <f t="shared" si="335"/>
        <v>TrentonWind2075RCP4.5</v>
      </c>
      <c r="C21493" t="s">
        <v>464</v>
      </c>
      <c r="D21493" t="s">
        <v>1</v>
      </c>
      <c r="E21493" s="144" t="s">
        <v>193</v>
      </c>
      <c r="F21493" s="144">
        <v>2075</v>
      </c>
      <c r="G21493" s="147">
        <v>88.216113478689749</v>
      </c>
      <c r="H21493" s="147">
        <v>95.209013499999998</v>
      </c>
      <c r="I21493" s="147">
        <v>102.61936666666666</v>
      </c>
      <c r="J21493" s="147">
        <v>109.97023083333333</v>
      </c>
      <c r="K21493" s="147">
        <v>117.341093</v>
      </c>
    </row>
    <row r="21494" spans="2:11" x14ac:dyDescent="0.2">
      <c r="B21494" s="21" t="str">
        <f t="shared" si="335"/>
        <v>TrentonWind2080RCP4.5</v>
      </c>
      <c r="C21494" t="s">
        <v>464</v>
      </c>
      <c r="D21494" t="s">
        <v>1</v>
      </c>
      <c r="E21494" s="144" t="s">
        <v>193</v>
      </c>
      <c r="F21494" s="144">
        <v>2080</v>
      </c>
      <c r="G21494" s="147">
        <v>88.278615215019414</v>
      </c>
      <c r="H21494" s="147">
        <v>95.295116000000007</v>
      </c>
      <c r="I21494" s="147">
        <v>102.73383333333334</v>
      </c>
      <c r="J21494" s="147">
        <v>110.10892066666668</v>
      </c>
      <c r="K21494" s="147">
        <v>117.50420799999999</v>
      </c>
    </row>
    <row r="21495" spans="2:11" x14ac:dyDescent="0.2">
      <c r="B21495" s="21" t="str">
        <f t="shared" si="335"/>
        <v>TrentonWind2085RCP4.5</v>
      </c>
      <c r="C21495" t="s">
        <v>464</v>
      </c>
      <c r="D21495" t="s">
        <v>1</v>
      </c>
      <c r="E21495" s="144" t="s">
        <v>193</v>
      </c>
      <c r="F21495" s="144">
        <v>2085</v>
      </c>
      <c r="G21495" s="147">
        <v>88.341116951349079</v>
      </c>
      <c r="H21495" s="147">
        <v>95.381218500000003</v>
      </c>
      <c r="I21495" s="147">
        <v>102.84829999999999</v>
      </c>
      <c r="J21495" s="147">
        <v>110.24761050000001</v>
      </c>
      <c r="K21495" s="147">
        <v>117.66732299999998</v>
      </c>
    </row>
    <row r="21496" spans="2:11" x14ac:dyDescent="0.2">
      <c r="B21496" s="21" t="str">
        <f t="shared" si="335"/>
        <v>TrentonWind2090RCP4.5</v>
      </c>
      <c r="C21496" t="s">
        <v>464</v>
      </c>
      <c r="D21496" t="s">
        <v>1</v>
      </c>
      <c r="E21496" s="144" t="s">
        <v>193</v>
      </c>
      <c r="F21496" s="144">
        <v>2090</v>
      </c>
      <c r="G21496" s="147">
        <v>88.40361868767873</v>
      </c>
      <c r="H21496" s="147">
        <v>95.467320999999998</v>
      </c>
      <c r="I21496" s="147">
        <v>102.96276666666667</v>
      </c>
      <c r="J21496" s="147">
        <v>110.38630033333334</v>
      </c>
      <c r="K21496" s="147">
        <v>117.83043799999999</v>
      </c>
    </row>
    <row r="21497" spans="2:11" x14ac:dyDescent="0.2">
      <c r="B21497" s="21" t="str">
        <f t="shared" si="335"/>
        <v>TrentonWind2095RCP4.5</v>
      </c>
      <c r="C21497" t="s">
        <v>464</v>
      </c>
      <c r="D21497" t="s">
        <v>1</v>
      </c>
      <c r="E21497" s="144" t="s">
        <v>193</v>
      </c>
      <c r="F21497" s="144">
        <v>2095</v>
      </c>
      <c r="G21497" s="147">
        <v>88.466120424008395</v>
      </c>
      <c r="H21497" s="147">
        <v>95.553423500000008</v>
      </c>
      <c r="I21497" s="147">
        <v>103.07723333333334</v>
      </c>
      <c r="J21497" s="147">
        <v>110.52499016666668</v>
      </c>
      <c r="K21497" s="147">
        <v>117.99355299999999</v>
      </c>
    </row>
    <row r="21498" spans="2:11" x14ac:dyDescent="0.2">
      <c r="B21498" s="21" t="str">
        <f t="shared" si="335"/>
        <v>TrentonWind2100RCP4.5</v>
      </c>
      <c r="C21498" t="s">
        <v>464</v>
      </c>
      <c r="D21498" t="s">
        <v>1</v>
      </c>
      <c r="E21498" s="144" t="s">
        <v>193</v>
      </c>
      <c r="F21498" s="144">
        <v>2100</v>
      </c>
      <c r="G21498" s="147">
        <v>88.52862216033806</v>
      </c>
      <c r="H21498" s="147">
        <v>95.639526000000004</v>
      </c>
      <c r="I21498" s="147">
        <v>103.19170000000001</v>
      </c>
      <c r="J21498" s="147">
        <v>110.66368000000001</v>
      </c>
      <c r="K21498" s="147">
        <v>118.15666799999998</v>
      </c>
    </row>
    <row r="21499" spans="2:11" x14ac:dyDescent="0.2">
      <c r="B21499" s="21" t="str">
        <f t="shared" si="335"/>
        <v>TrentonWind2023RCP6.0</v>
      </c>
      <c r="C21499" t="s">
        <v>464</v>
      </c>
      <c r="D21499" t="s">
        <v>1</v>
      </c>
      <c r="E21499" s="144" t="s">
        <v>192</v>
      </c>
      <c r="F21499" s="144">
        <v>2023</v>
      </c>
      <c r="G21499" s="147">
        <v>87.734995461826529</v>
      </c>
      <c r="H21499" s="147">
        <v>94.512366</v>
      </c>
      <c r="I21499" s="147">
        <v>101.63629999999999</v>
      </c>
      <c r="J21499" s="147">
        <v>108.76164800000001</v>
      </c>
      <c r="K21499" s="147">
        <v>115.88840999999998</v>
      </c>
    </row>
    <row r="21500" spans="2:11" x14ac:dyDescent="0.2">
      <c r="B21500" s="21" t="str">
        <f t="shared" si="335"/>
        <v>TrentonWind2025RCP6.0</v>
      </c>
      <c r="C21500" t="s">
        <v>464</v>
      </c>
      <c r="D21500" t="s">
        <v>1</v>
      </c>
      <c r="E21500" s="144" t="s">
        <v>192</v>
      </c>
      <c r="F21500" s="144">
        <v>2025</v>
      </c>
      <c r="G21500" s="147">
        <v>87.701564300533917</v>
      </c>
      <c r="H21500" s="147">
        <v>94.476359500000001</v>
      </c>
      <c r="I21500" s="147">
        <v>101.60095</v>
      </c>
      <c r="J21500" s="147">
        <v>108.72382350000001</v>
      </c>
      <c r="K21500" s="147">
        <v>115.85002999999998</v>
      </c>
    </row>
    <row r="21501" spans="2:11" x14ac:dyDescent="0.2">
      <c r="B21501" s="21" t="str">
        <f t="shared" si="335"/>
        <v>TrentonWind2030RCP6.0</v>
      </c>
      <c r="C21501" t="s">
        <v>464</v>
      </c>
      <c r="D21501" t="s">
        <v>1</v>
      </c>
      <c r="E21501" s="144" t="s">
        <v>192</v>
      </c>
      <c r="F21501" s="144">
        <v>2030</v>
      </c>
      <c r="G21501" s="147">
        <v>87.668133139241306</v>
      </c>
      <c r="H21501" s="147">
        <v>94.440353000000002</v>
      </c>
      <c r="I21501" s="147">
        <v>101.56559999999999</v>
      </c>
      <c r="J21501" s="147">
        <v>108.68599900000001</v>
      </c>
      <c r="K21501" s="147">
        <v>115.81164999999999</v>
      </c>
    </row>
    <row r="21502" spans="2:11" x14ac:dyDescent="0.2">
      <c r="B21502" s="21" t="str">
        <f t="shared" si="335"/>
        <v>TrentonWind2035RCP6.0</v>
      </c>
      <c r="C21502" t="s">
        <v>464</v>
      </c>
      <c r="D21502" t="s">
        <v>1</v>
      </c>
      <c r="E21502" s="144" t="s">
        <v>192</v>
      </c>
      <c r="F21502" s="144">
        <v>2035</v>
      </c>
      <c r="G21502" s="147">
        <v>87.634701977948694</v>
      </c>
      <c r="H21502" s="147">
        <v>94.404346500000003</v>
      </c>
      <c r="I21502" s="147">
        <v>101.53025</v>
      </c>
      <c r="J21502" s="147">
        <v>108.64817450000001</v>
      </c>
      <c r="K21502" s="147">
        <v>115.77326999999998</v>
      </c>
    </row>
    <row r="21503" spans="2:11" x14ac:dyDescent="0.2">
      <c r="B21503" s="21" t="str">
        <f t="shared" si="335"/>
        <v>TrentonWind2040RCP6.0</v>
      </c>
      <c r="C21503" t="s">
        <v>464</v>
      </c>
      <c r="D21503" t="s">
        <v>1</v>
      </c>
      <c r="E21503" s="144" t="s">
        <v>192</v>
      </c>
      <c r="F21503" s="144">
        <v>2040</v>
      </c>
      <c r="G21503" s="147">
        <v>87.601270816656083</v>
      </c>
      <c r="H21503" s="147">
        <v>94.368340000000003</v>
      </c>
      <c r="I21503" s="147">
        <v>101.4949</v>
      </c>
      <c r="J21503" s="147">
        <v>108.61035</v>
      </c>
      <c r="K21503" s="147">
        <v>115.73488999999998</v>
      </c>
    </row>
    <row r="21504" spans="2:11" x14ac:dyDescent="0.2">
      <c r="B21504" s="21" t="str">
        <f t="shared" si="335"/>
        <v>TrentonWind2045RCP6.0</v>
      </c>
      <c r="C21504" t="s">
        <v>464</v>
      </c>
      <c r="D21504" t="s">
        <v>1</v>
      </c>
      <c r="E21504" s="144" t="s">
        <v>192</v>
      </c>
      <c r="F21504" s="144">
        <v>2045</v>
      </c>
      <c r="G21504" s="147">
        <v>87.567839655363471</v>
      </c>
      <c r="H21504" s="147">
        <v>94.332333500000004</v>
      </c>
      <c r="I21504" s="147">
        <v>101.45954999999999</v>
      </c>
      <c r="J21504" s="147">
        <v>108.5725255</v>
      </c>
      <c r="K21504" s="147">
        <v>115.69650999999999</v>
      </c>
    </row>
    <row r="21505" spans="2:11" x14ac:dyDescent="0.2">
      <c r="B21505" s="21" t="str">
        <f t="shared" si="335"/>
        <v>TrentonWind2050RCP6.0</v>
      </c>
      <c r="C21505" t="s">
        <v>464</v>
      </c>
      <c r="D21505" t="s">
        <v>1</v>
      </c>
      <c r="E21505" s="144" t="s">
        <v>192</v>
      </c>
      <c r="F21505" s="144">
        <v>2050</v>
      </c>
      <c r="G21505" s="147">
        <v>87.65824914372871</v>
      </c>
      <c r="H21505" s="147">
        <v>94.461643800000004</v>
      </c>
      <c r="I21505" s="147">
        <v>101.64033999999999</v>
      </c>
      <c r="J21505" s="147">
        <v>108.79406899999999</v>
      </c>
      <c r="K21505" s="147">
        <v>115.96209959999999</v>
      </c>
    </row>
    <row r="21506" spans="2:11" x14ac:dyDescent="0.2">
      <c r="B21506" s="21" t="str">
        <f t="shared" si="335"/>
        <v>TrentonWind2055RCP6.0</v>
      </c>
      <c r="C21506" t="s">
        <v>464</v>
      </c>
      <c r="D21506" t="s">
        <v>1</v>
      </c>
      <c r="E21506" s="144" t="s">
        <v>192</v>
      </c>
      <c r="F21506" s="144">
        <v>2055</v>
      </c>
      <c r="G21506" s="147">
        <v>87.782089793386547</v>
      </c>
      <c r="H21506" s="147">
        <v>94.626960600000004</v>
      </c>
      <c r="I21506" s="147">
        <v>101.85647999999999</v>
      </c>
      <c r="J21506" s="147">
        <v>109.053437</v>
      </c>
      <c r="K21506" s="147">
        <v>116.26606919999999</v>
      </c>
    </row>
    <row r="21507" spans="2:11" x14ac:dyDescent="0.2">
      <c r="B21507" s="21" t="str">
        <f t="shared" si="335"/>
        <v>TrentonWind2060RCP6.0</v>
      </c>
      <c r="C21507" t="s">
        <v>464</v>
      </c>
      <c r="D21507" t="s">
        <v>1</v>
      </c>
      <c r="E21507" s="144" t="s">
        <v>192</v>
      </c>
      <c r="F21507" s="144">
        <v>2060</v>
      </c>
      <c r="G21507" s="147">
        <v>87.905930443044397</v>
      </c>
      <c r="H21507" s="147">
        <v>94.792277400000003</v>
      </c>
      <c r="I21507" s="147">
        <v>102.07262</v>
      </c>
      <c r="J21507" s="147">
        <v>109.312805</v>
      </c>
      <c r="K21507" s="147">
        <v>116.57003879999999</v>
      </c>
    </row>
    <row r="21508" spans="2:11" x14ac:dyDescent="0.2">
      <c r="B21508" s="21" t="str">
        <f t="shared" si="335"/>
        <v>TrentonWind2065RCP6.0</v>
      </c>
      <c r="C21508" t="s">
        <v>464</v>
      </c>
      <c r="D21508" t="s">
        <v>1</v>
      </c>
      <c r="E21508" s="144" t="s">
        <v>192</v>
      </c>
      <c r="F21508" s="144">
        <v>2065</v>
      </c>
      <c r="G21508" s="147">
        <v>88.029771092702234</v>
      </c>
      <c r="H21508" s="147">
        <v>94.957594200000003</v>
      </c>
      <c r="I21508" s="147">
        <v>102.28876</v>
      </c>
      <c r="J21508" s="147">
        <v>109.57217300000001</v>
      </c>
      <c r="K21508" s="147">
        <v>116.87400839999999</v>
      </c>
    </row>
    <row r="21509" spans="2:11" x14ac:dyDescent="0.2">
      <c r="B21509" s="21" t="str">
        <f t="shared" si="335"/>
        <v>TrentonWind2070RCP6.0</v>
      </c>
      <c r="C21509" t="s">
        <v>464</v>
      </c>
      <c r="D21509" t="s">
        <v>1</v>
      </c>
      <c r="E21509" s="144" t="s">
        <v>192</v>
      </c>
      <c r="F21509" s="144">
        <v>2070</v>
      </c>
      <c r="G21509" s="147">
        <v>88.153611742360084</v>
      </c>
      <c r="H21509" s="147">
        <v>95.122911000000002</v>
      </c>
      <c r="I21509" s="147">
        <v>102.50489999999999</v>
      </c>
      <c r="J21509" s="147">
        <v>109.831541</v>
      </c>
      <c r="K21509" s="147">
        <v>117.177978</v>
      </c>
    </row>
    <row r="21510" spans="2:11" x14ac:dyDescent="0.2">
      <c r="B21510" s="21" t="str">
        <f t="shared" si="335"/>
        <v>TrentonWind2075RCP6.0</v>
      </c>
      <c r="C21510" t="s">
        <v>464</v>
      </c>
      <c r="D21510" t="s">
        <v>1</v>
      </c>
      <c r="E21510" s="144" t="s">
        <v>192</v>
      </c>
      <c r="F21510" s="144">
        <v>2075</v>
      </c>
      <c r="G21510" s="147">
        <v>88.247364346854582</v>
      </c>
      <c r="H21510" s="147">
        <v>95.252064750000002</v>
      </c>
      <c r="I21510" s="147">
        <v>102.67659999999999</v>
      </c>
      <c r="J21510" s="147">
        <v>110.03957575000001</v>
      </c>
      <c r="K21510" s="147">
        <v>117.42265049999999</v>
      </c>
    </row>
    <row r="21511" spans="2:11" x14ac:dyDescent="0.2">
      <c r="B21511" s="21" t="str">
        <f t="shared" si="335"/>
        <v>TrentonWind2080RCP6.0</v>
      </c>
      <c r="C21511" t="s">
        <v>464</v>
      </c>
      <c r="D21511" t="s">
        <v>1</v>
      </c>
      <c r="E21511" s="144" t="s">
        <v>192</v>
      </c>
      <c r="F21511" s="144">
        <v>2080</v>
      </c>
      <c r="G21511" s="147">
        <v>88.341116951349079</v>
      </c>
      <c r="H21511" s="147">
        <v>95.381218500000003</v>
      </c>
      <c r="I21511" s="147">
        <v>102.84829999999999</v>
      </c>
      <c r="J21511" s="147">
        <v>110.24761050000001</v>
      </c>
      <c r="K21511" s="147">
        <v>117.66732299999998</v>
      </c>
    </row>
    <row r="21512" spans="2:11" x14ac:dyDescent="0.2">
      <c r="B21512" s="21" t="str">
        <f t="shared" si="335"/>
        <v>TrentonWind2085RCP6.0</v>
      </c>
      <c r="C21512" t="s">
        <v>464</v>
      </c>
      <c r="D21512" t="s">
        <v>1</v>
      </c>
      <c r="E21512" s="144" t="s">
        <v>192</v>
      </c>
      <c r="F21512" s="144">
        <v>2085</v>
      </c>
      <c r="G21512" s="147">
        <v>88.434869555843562</v>
      </c>
      <c r="H21512" s="147">
        <v>95.510372250000003</v>
      </c>
      <c r="I21512" s="147">
        <v>103.02000000000001</v>
      </c>
      <c r="J21512" s="147">
        <v>110.45564525</v>
      </c>
      <c r="K21512" s="147">
        <v>117.91199549999999</v>
      </c>
    </row>
    <row r="21513" spans="2:11" x14ac:dyDescent="0.2">
      <c r="B21513" s="21" t="str">
        <f t="shared" si="335"/>
        <v>TrentonWind2090RCP6.0</v>
      </c>
      <c r="C21513" t="s">
        <v>464</v>
      </c>
      <c r="D21513" t="s">
        <v>1</v>
      </c>
      <c r="E21513" s="144" t="s">
        <v>192</v>
      </c>
      <c r="F21513" s="144">
        <v>2090</v>
      </c>
      <c r="G21513" s="147">
        <v>88.82804908321971</v>
      </c>
      <c r="H21513" s="147">
        <v>96.002722000000006</v>
      </c>
      <c r="I21513" s="147">
        <v>103.6361</v>
      </c>
      <c r="J21513" s="147">
        <v>111.18241600000002</v>
      </c>
      <c r="K21513" s="147">
        <v>118.74388199999999</v>
      </c>
    </row>
    <row r="21514" spans="2:11" x14ac:dyDescent="0.2">
      <c r="B21514" s="21" t="str">
        <f t="shared" si="335"/>
        <v>TrentonWind2095RCP6.0</v>
      </c>
      <c r="C21514" t="s">
        <v>464</v>
      </c>
      <c r="D21514" t="s">
        <v>1</v>
      </c>
      <c r="E21514" s="144" t="s">
        <v>192</v>
      </c>
      <c r="F21514" s="144">
        <v>2095</v>
      </c>
      <c r="G21514" s="147">
        <v>89.127476006101375</v>
      </c>
      <c r="H21514" s="147">
        <v>96.365918000000008</v>
      </c>
      <c r="I21514" s="147">
        <v>104.0805</v>
      </c>
      <c r="J21514" s="147">
        <v>111.70115200000001</v>
      </c>
      <c r="K21514" s="147">
        <v>119.33109599999999</v>
      </c>
    </row>
    <row r="21515" spans="2:11" x14ac:dyDescent="0.2">
      <c r="B21515" s="21" t="str">
        <f t="shared" si="335"/>
        <v>TrentonWind2100RCP6.0</v>
      </c>
      <c r="C21515" t="s">
        <v>464</v>
      </c>
      <c r="D21515" t="s">
        <v>1</v>
      </c>
      <c r="E21515" s="144" t="s">
        <v>192</v>
      </c>
      <c r="F21515" s="144">
        <v>2100</v>
      </c>
      <c r="G21515" s="147">
        <v>89.426902928983026</v>
      </c>
      <c r="H21515" s="147">
        <v>96.72911400000001</v>
      </c>
      <c r="I21515" s="147">
        <v>104.52489999999999</v>
      </c>
      <c r="J21515" s="147">
        <v>112.21988800000001</v>
      </c>
      <c r="K21515" s="147">
        <v>119.91830999999999</v>
      </c>
    </row>
    <row r="21516" spans="2:11" x14ac:dyDescent="0.2">
      <c r="B21516" s="21" t="str">
        <f t="shared" ref="B21516:B21579" si="336">C21516&amp;D21516&amp;F21516&amp;E21516</f>
        <v>TrentonWind2023RCP8.5</v>
      </c>
      <c r="C21516" t="s">
        <v>464</v>
      </c>
      <c r="D21516" t="s">
        <v>1</v>
      </c>
      <c r="E21516" s="144" t="s">
        <v>191</v>
      </c>
      <c r="F21516" s="144">
        <v>2023</v>
      </c>
      <c r="G21516" s="147">
        <v>87.734995461826529</v>
      </c>
      <c r="H21516" s="147">
        <v>94.512366</v>
      </c>
      <c r="I21516" s="147">
        <v>101.63629999999999</v>
      </c>
      <c r="J21516" s="147">
        <v>108.76164800000001</v>
      </c>
      <c r="K21516" s="147">
        <v>115.88840999999998</v>
      </c>
    </row>
    <row r="21517" spans="2:11" x14ac:dyDescent="0.2">
      <c r="B21517" s="21" t="str">
        <f t="shared" si="336"/>
        <v>TrentonWind2025RCP8.5</v>
      </c>
      <c r="C21517" t="s">
        <v>464</v>
      </c>
      <c r="D21517" t="s">
        <v>1</v>
      </c>
      <c r="E21517" s="144" t="s">
        <v>191</v>
      </c>
      <c r="F21517" s="144">
        <v>2025</v>
      </c>
      <c r="G21517" s="147">
        <v>87.668133139241306</v>
      </c>
      <c r="H21517" s="147">
        <v>94.440353000000002</v>
      </c>
      <c r="I21517" s="147">
        <v>101.56559999999999</v>
      </c>
      <c r="J21517" s="147">
        <v>108.68599900000001</v>
      </c>
      <c r="K21517" s="147">
        <v>115.81164999999999</v>
      </c>
    </row>
    <row r="21518" spans="2:11" x14ac:dyDescent="0.2">
      <c r="B21518" s="21" t="str">
        <f t="shared" si="336"/>
        <v>TrentonWind2030RCP8.5</v>
      </c>
      <c r="C21518" t="s">
        <v>464</v>
      </c>
      <c r="D21518" t="s">
        <v>1</v>
      </c>
      <c r="E21518" s="144" t="s">
        <v>191</v>
      </c>
      <c r="F21518" s="144">
        <v>2030</v>
      </c>
      <c r="G21518" s="147">
        <v>87.601270816656083</v>
      </c>
      <c r="H21518" s="147">
        <v>94.368340000000003</v>
      </c>
      <c r="I21518" s="147">
        <v>101.4949</v>
      </c>
      <c r="J21518" s="147">
        <v>108.61035</v>
      </c>
      <c r="K21518" s="147">
        <v>115.73488999999998</v>
      </c>
    </row>
    <row r="21519" spans="2:11" x14ac:dyDescent="0.2">
      <c r="B21519" s="21" t="str">
        <f t="shared" si="336"/>
        <v>TrentonWind2035RCP8.5</v>
      </c>
      <c r="C21519" t="s">
        <v>464</v>
      </c>
      <c r="D21519" t="s">
        <v>1</v>
      </c>
      <c r="E21519" s="144" t="s">
        <v>191</v>
      </c>
      <c r="F21519" s="144">
        <v>2035</v>
      </c>
      <c r="G21519" s="147">
        <v>87.53440849407086</v>
      </c>
      <c r="H21519" s="147">
        <v>94.296327000000005</v>
      </c>
      <c r="I21519" s="147">
        <v>101.4242</v>
      </c>
      <c r="J21519" s="147">
        <v>108.534701</v>
      </c>
      <c r="K21519" s="147">
        <v>115.65812999999999</v>
      </c>
    </row>
    <row r="21520" spans="2:11" x14ac:dyDescent="0.2">
      <c r="B21520" s="21" t="str">
        <f t="shared" si="336"/>
        <v>TrentonWind2040RCP8.5</v>
      </c>
      <c r="C21520" t="s">
        <v>464</v>
      </c>
      <c r="D21520" t="s">
        <v>1</v>
      </c>
      <c r="E21520" s="144" t="s">
        <v>191</v>
      </c>
      <c r="F21520" s="144">
        <v>2040</v>
      </c>
      <c r="G21520" s="147">
        <v>87.740809576833939</v>
      </c>
      <c r="H21520" s="147">
        <v>94.571854999999999</v>
      </c>
      <c r="I21520" s="147">
        <v>101.78443333333333</v>
      </c>
      <c r="J21520" s="147">
        <v>108.966981</v>
      </c>
      <c r="K21520" s="147">
        <v>116.16474599999999</v>
      </c>
    </row>
    <row r="21521" spans="2:11" x14ac:dyDescent="0.2">
      <c r="B21521" s="21" t="str">
        <f t="shared" si="336"/>
        <v>TrentonWind2045RCP8.5</v>
      </c>
      <c r="C21521" t="s">
        <v>464</v>
      </c>
      <c r="D21521" t="s">
        <v>1</v>
      </c>
      <c r="E21521" s="144" t="s">
        <v>191</v>
      </c>
      <c r="F21521" s="144">
        <v>2045</v>
      </c>
      <c r="G21521" s="147">
        <v>87.947210659597005</v>
      </c>
      <c r="H21521" s="147">
        <v>94.847383000000008</v>
      </c>
      <c r="I21521" s="147">
        <v>102.14466666666667</v>
      </c>
      <c r="J21521" s="147">
        <v>109.399261</v>
      </c>
      <c r="K21521" s="147">
        <v>116.67136199999999</v>
      </c>
    </row>
    <row r="21522" spans="2:11" x14ac:dyDescent="0.2">
      <c r="B21522" s="21" t="str">
        <f t="shared" si="336"/>
        <v>TrentonWind2050RCP8.5</v>
      </c>
      <c r="C21522" t="s">
        <v>464</v>
      </c>
      <c r="D21522" t="s">
        <v>1</v>
      </c>
      <c r="E21522" s="144" t="s">
        <v>191</v>
      </c>
      <c r="F21522" s="144">
        <v>2050</v>
      </c>
      <c r="G21522" s="147">
        <v>88.278615215019414</v>
      </c>
      <c r="H21522" s="147">
        <v>95.295116000000007</v>
      </c>
      <c r="I21522" s="147">
        <v>102.73383333333334</v>
      </c>
      <c r="J21522" s="147">
        <v>110.10892066666668</v>
      </c>
      <c r="K21522" s="147">
        <v>117.50420799999999</v>
      </c>
    </row>
    <row r="21523" spans="2:11" x14ac:dyDescent="0.2">
      <c r="B21523" s="21" t="str">
        <f t="shared" si="336"/>
        <v>TrentonWind2055RCP8.5</v>
      </c>
      <c r="C21523" t="s">
        <v>464</v>
      </c>
      <c r="D21523" t="s">
        <v>1</v>
      </c>
      <c r="E21523" s="144" t="s">
        <v>191</v>
      </c>
      <c r="F21523" s="144">
        <v>2055</v>
      </c>
      <c r="G21523" s="147">
        <v>88.40361868767873</v>
      </c>
      <c r="H21523" s="147">
        <v>95.467320999999998</v>
      </c>
      <c r="I21523" s="147">
        <v>102.96276666666667</v>
      </c>
      <c r="J21523" s="147">
        <v>110.38630033333334</v>
      </c>
      <c r="K21523" s="147">
        <v>117.83043799999999</v>
      </c>
    </row>
    <row r="21524" spans="2:11" x14ac:dyDescent="0.2">
      <c r="B21524" s="21" t="str">
        <f t="shared" si="336"/>
        <v>TrentonWind2060RCP8.5</v>
      </c>
      <c r="C21524" t="s">
        <v>464</v>
      </c>
      <c r="D21524" t="s">
        <v>1</v>
      </c>
      <c r="E21524" s="144" t="s">
        <v>191</v>
      </c>
      <c r="F21524" s="144">
        <v>2060</v>
      </c>
      <c r="G21524" s="147">
        <v>88.82804908321971</v>
      </c>
      <c r="H21524" s="147">
        <v>96.002722000000006</v>
      </c>
      <c r="I21524" s="147">
        <v>103.6361</v>
      </c>
      <c r="J21524" s="147">
        <v>111.18241600000002</v>
      </c>
      <c r="K21524" s="147">
        <v>118.74388199999999</v>
      </c>
    </row>
    <row r="21525" spans="2:11" x14ac:dyDescent="0.2">
      <c r="B21525" s="21" t="str">
        <f t="shared" si="336"/>
        <v>TrentonWind2065RCP8.5</v>
      </c>
      <c r="C21525" t="s">
        <v>464</v>
      </c>
      <c r="D21525" t="s">
        <v>1</v>
      </c>
      <c r="E21525" s="144" t="s">
        <v>191</v>
      </c>
      <c r="F21525" s="144">
        <v>2065</v>
      </c>
      <c r="G21525" s="147">
        <v>89.127476006101375</v>
      </c>
      <c r="H21525" s="147">
        <v>96.365918000000008</v>
      </c>
      <c r="I21525" s="147">
        <v>104.0805</v>
      </c>
      <c r="J21525" s="147">
        <v>111.70115200000001</v>
      </c>
      <c r="K21525" s="147">
        <v>119.33109599999999</v>
      </c>
    </row>
    <row r="21526" spans="2:11" x14ac:dyDescent="0.2">
      <c r="B21526" s="21" t="str">
        <f t="shared" si="336"/>
        <v>TrentonWind2070RCP8.5</v>
      </c>
      <c r="C21526" t="s">
        <v>464</v>
      </c>
      <c r="D21526" t="s">
        <v>1</v>
      </c>
      <c r="E21526" s="144" t="s">
        <v>191</v>
      </c>
      <c r="F21526" s="144">
        <v>2070</v>
      </c>
      <c r="G21526" s="147">
        <v>89.345505318879276</v>
      </c>
      <c r="H21526" s="147">
        <v>96.638315000000006</v>
      </c>
      <c r="I21526" s="147">
        <v>104.42053333333332</v>
      </c>
      <c r="J21526" s="147">
        <v>112.10461333333333</v>
      </c>
      <c r="K21526" s="147">
        <v>119.79549399999999</v>
      </c>
    </row>
    <row r="21527" spans="2:11" x14ac:dyDescent="0.2">
      <c r="B21527" s="21" t="str">
        <f t="shared" si="336"/>
        <v>TrentonWind2075RCP8.5</v>
      </c>
      <c r="C21527" t="s">
        <v>464</v>
      </c>
      <c r="D21527" t="s">
        <v>1</v>
      </c>
      <c r="E21527" s="144" t="s">
        <v>191</v>
      </c>
      <c r="F21527" s="144">
        <v>2075</v>
      </c>
      <c r="G21527" s="147">
        <v>89.264107708775512</v>
      </c>
      <c r="H21527" s="147">
        <v>96.547516000000002</v>
      </c>
      <c r="I21527" s="147">
        <v>104.31616666666667</v>
      </c>
      <c r="J21527" s="147">
        <v>111.98933866666667</v>
      </c>
      <c r="K21527" s="147">
        <v>119.67267799999999</v>
      </c>
    </row>
    <row r="21528" spans="2:11" x14ac:dyDescent="0.2">
      <c r="B21528" s="21" t="str">
        <f t="shared" si="336"/>
        <v>TrentonWind2080RCP8.5</v>
      </c>
      <c r="C21528" t="s">
        <v>464</v>
      </c>
      <c r="D21528" t="s">
        <v>1</v>
      </c>
      <c r="E21528" s="144" t="s">
        <v>191</v>
      </c>
      <c r="F21528" s="144">
        <v>2080</v>
      </c>
      <c r="G21528" s="147">
        <v>89.182710098671762</v>
      </c>
      <c r="H21528" s="147">
        <v>96.456716999999998</v>
      </c>
      <c r="I21528" s="147">
        <v>104.21180000000001</v>
      </c>
      <c r="J21528" s="147">
        <v>111.87406399999999</v>
      </c>
      <c r="K21528" s="147">
        <v>119.54986199999999</v>
      </c>
    </row>
    <row r="21529" spans="2:11" x14ac:dyDescent="0.2">
      <c r="B21529" s="21" t="str">
        <f t="shared" si="336"/>
        <v>TrentonWind2085RCP8.5</v>
      </c>
      <c r="C21529" t="s">
        <v>464</v>
      </c>
      <c r="D21529" t="s">
        <v>1</v>
      </c>
      <c r="E21529" s="144" t="s">
        <v>191</v>
      </c>
      <c r="F21529" s="144">
        <v>2085</v>
      </c>
      <c r="G21529" s="147">
        <v>89.39637882519412</v>
      </c>
      <c r="H21529" s="147">
        <v>96.780775500000004</v>
      </c>
      <c r="I21529" s="147">
        <v>104.6764</v>
      </c>
      <c r="J21529" s="147">
        <v>112.45223849999999</v>
      </c>
      <c r="K21529" s="147">
        <v>120.24645899999999</v>
      </c>
    </row>
    <row r="21530" spans="2:11" x14ac:dyDescent="0.2">
      <c r="B21530" s="21" t="str">
        <f t="shared" si="336"/>
        <v>TrentonWind2090RCP8.5</v>
      </c>
      <c r="C21530" t="s">
        <v>464</v>
      </c>
      <c r="D21530" t="s">
        <v>1</v>
      </c>
      <c r="E21530" s="144" t="s">
        <v>191</v>
      </c>
      <c r="F21530" s="144">
        <v>2090</v>
      </c>
      <c r="G21530" s="147">
        <v>89.610047551716463</v>
      </c>
      <c r="H21530" s="147">
        <v>97.104834000000011</v>
      </c>
      <c r="I21530" s="147">
        <v>105.14099999999999</v>
      </c>
      <c r="J21530" s="147">
        <v>113.03041300000001</v>
      </c>
      <c r="K21530" s="147">
        <v>120.94305599999998</v>
      </c>
    </row>
    <row r="21531" spans="2:11" x14ac:dyDescent="0.2">
      <c r="B21531" s="21" t="str">
        <f t="shared" si="336"/>
        <v>TrentonWind2095RCP8.5</v>
      </c>
      <c r="C21531" t="s">
        <v>464</v>
      </c>
      <c r="D21531" t="s">
        <v>1</v>
      </c>
      <c r="E21531" s="144" t="s">
        <v>191</v>
      </c>
      <c r="F21531" s="144">
        <v>2095</v>
      </c>
      <c r="G21531" s="147">
        <v>89.610047551716463</v>
      </c>
      <c r="H21531" s="147">
        <v>97.104834000000011</v>
      </c>
      <c r="I21531" s="147">
        <v>105.14099999999999</v>
      </c>
      <c r="J21531" s="147">
        <v>113.03041300000001</v>
      </c>
      <c r="K21531" s="147">
        <v>120.94305599999998</v>
      </c>
    </row>
    <row r="21532" spans="2:11" x14ac:dyDescent="0.2">
      <c r="B21532" s="21" t="str">
        <f t="shared" si="336"/>
        <v>TrentonWind2100RCP8.5</v>
      </c>
      <c r="C21532" t="s">
        <v>464</v>
      </c>
      <c r="D21532" t="s">
        <v>1</v>
      </c>
      <c r="E21532" s="144" t="s">
        <v>191</v>
      </c>
      <c r="F21532" s="144">
        <v>2100</v>
      </c>
      <c r="G21532" s="147">
        <v>89.610047551716463</v>
      </c>
      <c r="H21532" s="147">
        <v>97.104834000000011</v>
      </c>
      <c r="I21532" s="147">
        <v>105.14099999999999</v>
      </c>
      <c r="J21532" s="147">
        <v>113.03041300000001</v>
      </c>
      <c r="K21532" s="147">
        <v>120.94305599999998</v>
      </c>
    </row>
    <row r="21533" spans="2:11" x14ac:dyDescent="0.2">
      <c r="B21533" s="21" t="str">
        <f t="shared" si="336"/>
        <v>Trout CreekIce Accretion2023RCP4.5</v>
      </c>
      <c r="C21533" t="s">
        <v>465</v>
      </c>
      <c r="D21533" t="s">
        <v>486</v>
      </c>
      <c r="E21533" s="144" t="s">
        <v>193</v>
      </c>
      <c r="F21533" s="144">
        <v>2023</v>
      </c>
      <c r="G21533" s="147">
        <v>15.553552381843247</v>
      </c>
      <c r="H21533" s="147">
        <v>18.570419999999995</v>
      </c>
      <c r="I21533" s="147">
        <v>22.396000000000001</v>
      </c>
      <c r="J21533" s="147">
        <v>25.307479999999998</v>
      </c>
      <c r="K21533" s="147">
        <v>28.246679999999998</v>
      </c>
    </row>
    <row r="21534" spans="2:11" x14ac:dyDescent="0.2">
      <c r="B21534" s="21" t="str">
        <f t="shared" si="336"/>
        <v>Trout CreekIce Accretion2025RCP4.5</v>
      </c>
      <c r="C21534" t="s">
        <v>465</v>
      </c>
      <c r="D21534" t="s">
        <v>486</v>
      </c>
      <c r="E21534" s="144" t="s">
        <v>193</v>
      </c>
      <c r="F21534" s="144">
        <v>2025</v>
      </c>
      <c r="G21534" s="147">
        <v>15.627544018830362</v>
      </c>
      <c r="H21534" s="147">
        <v>18.661719999999995</v>
      </c>
      <c r="I21534" s="147">
        <v>22.509666666666668</v>
      </c>
      <c r="J21534" s="147">
        <v>25.440066666666667</v>
      </c>
      <c r="K21534" s="147">
        <v>28.389899999999997</v>
      </c>
    </row>
    <row r="21535" spans="2:11" x14ac:dyDescent="0.2">
      <c r="B21535" s="21" t="str">
        <f t="shared" si="336"/>
        <v>Trout CreekIce Accretion2030RCP4.5</v>
      </c>
      <c r="C21535" t="s">
        <v>465</v>
      </c>
      <c r="D21535" t="s">
        <v>486</v>
      </c>
      <c r="E21535" s="144" t="s">
        <v>193</v>
      </c>
      <c r="F21535" s="144">
        <v>2030</v>
      </c>
      <c r="G21535" s="147">
        <v>15.701535655817477</v>
      </c>
      <c r="H21535" s="147">
        <v>18.753019999999996</v>
      </c>
      <c r="I21535" s="147">
        <v>22.623333333333335</v>
      </c>
      <c r="J21535" s="147">
        <v>25.572653333333331</v>
      </c>
      <c r="K21535" s="147">
        <v>28.53312</v>
      </c>
    </row>
    <row r="21536" spans="2:11" x14ac:dyDescent="0.2">
      <c r="B21536" s="21" t="str">
        <f t="shared" si="336"/>
        <v>Trout CreekIce Accretion2035RCP4.5</v>
      </c>
      <c r="C21536" t="s">
        <v>465</v>
      </c>
      <c r="D21536" t="s">
        <v>486</v>
      </c>
      <c r="E21536" s="144" t="s">
        <v>193</v>
      </c>
      <c r="F21536" s="144">
        <v>2035</v>
      </c>
      <c r="G21536" s="147">
        <v>15.775527292804592</v>
      </c>
      <c r="H21536" s="147">
        <v>18.844319999999996</v>
      </c>
      <c r="I21536" s="147">
        <v>22.737000000000002</v>
      </c>
      <c r="J21536" s="147">
        <v>25.70524</v>
      </c>
      <c r="K21536" s="147">
        <v>28.67634</v>
      </c>
    </row>
    <row r="21537" spans="2:11" x14ac:dyDescent="0.2">
      <c r="B21537" s="21" t="str">
        <f t="shared" si="336"/>
        <v>Trout CreekIce Accretion2040RCP4.5</v>
      </c>
      <c r="C21537" t="s">
        <v>465</v>
      </c>
      <c r="D21537" t="s">
        <v>486</v>
      </c>
      <c r="E21537" s="144" t="s">
        <v>193</v>
      </c>
      <c r="F21537" s="144">
        <v>2040</v>
      </c>
      <c r="G21537" s="147">
        <v>15.849518929791707</v>
      </c>
      <c r="H21537" s="147">
        <v>18.935619999999997</v>
      </c>
      <c r="I21537" s="147">
        <v>22.850666666666665</v>
      </c>
      <c r="J21537" s="147">
        <v>25.837826666666668</v>
      </c>
      <c r="K21537" s="147">
        <v>28.819559999999999</v>
      </c>
    </row>
    <row r="21538" spans="2:11" x14ac:dyDescent="0.2">
      <c r="B21538" s="21" t="str">
        <f t="shared" si="336"/>
        <v>Trout CreekIce Accretion2045RCP4.5</v>
      </c>
      <c r="C21538" t="s">
        <v>465</v>
      </c>
      <c r="D21538" t="s">
        <v>486</v>
      </c>
      <c r="E21538" s="144" t="s">
        <v>193</v>
      </c>
      <c r="F21538" s="144">
        <v>2045</v>
      </c>
      <c r="G21538" s="147">
        <v>15.923510566778821</v>
      </c>
      <c r="H21538" s="147">
        <v>19.026919999999997</v>
      </c>
      <c r="I21538" s="147">
        <v>22.964333333333332</v>
      </c>
      <c r="J21538" s="147">
        <v>25.970413333333333</v>
      </c>
      <c r="K21538" s="147">
        <v>28.962780000000002</v>
      </c>
    </row>
    <row r="21539" spans="2:11" x14ac:dyDescent="0.2">
      <c r="B21539" s="21" t="str">
        <f t="shared" si="336"/>
        <v>Trout CreekIce Accretion2050RCP4.5</v>
      </c>
      <c r="C21539" t="s">
        <v>465</v>
      </c>
      <c r="D21539" t="s">
        <v>486</v>
      </c>
      <c r="E21539" s="144" t="s">
        <v>193</v>
      </c>
      <c r="F21539" s="144">
        <v>2050</v>
      </c>
      <c r="G21539" s="147">
        <v>16.067921830691606</v>
      </c>
      <c r="H21539" s="147">
        <v>19.216823999999999</v>
      </c>
      <c r="I21539" s="147">
        <v>23.214400000000001</v>
      </c>
      <c r="J21539" s="147">
        <v>26.267075999999999</v>
      </c>
      <c r="K21539" s="147">
        <v>29.300039999999999</v>
      </c>
    </row>
    <row r="21540" spans="2:11" x14ac:dyDescent="0.2">
      <c r="B21540" s="21" t="str">
        <f t="shared" si="336"/>
        <v>Trout CreekIce Accretion2055RCP4.5</v>
      </c>
      <c r="C21540" t="s">
        <v>465</v>
      </c>
      <c r="D21540" t="s">
        <v>486</v>
      </c>
      <c r="E21540" s="144" t="s">
        <v>193</v>
      </c>
      <c r="F21540" s="144">
        <v>2055</v>
      </c>
      <c r="G21540" s="147">
        <v>16.138341457617273</v>
      </c>
      <c r="H21540" s="147">
        <v>19.315427999999997</v>
      </c>
      <c r="I21540" s="147">
        <v>23.3508</v>
      </c>
      <c r="J21540" s="147">
        <v>26.431152000000001</v>
      </c>
      <c r="K21540" s="147">
        <v>29.49408</v>
      </c>
    </row>
    <row r="21541" spans="2:11" x14ac:dyDescent="0.2">
      <c r="B21541" s="21" t="str">
        <f t="shared" si="336"/>
        <v>Trout CreekIce Accretion2060RCP4.5</v>
      </c>
      <c r="C21541" t="s">
        <v>465</v>
      </c>
      <c r="D21541" t="s">
        <v>486</v>
      </c>
      <c r="E21541" s="144" t="s">
        <v>193</v>
      </c>
      <c r="F21541" s="144">
        <v>2060</v>
      </c>
      <c r="G21541" s="147">
        <v>16.208761084542942</v>
      </c>
      <c r="H21541" s="147">
        <v>19.414031999999999</v>
      </c>
      <c r="I21541" s="147">
        <v>23.487200000000001</v>
      </c>
      <c r="J21541" s="147">
        <v>26.595227999999999</v>
      </c>
      <c r="K21541" s="147">
        <v>29.688119999999998</v>
      </c>
    </row>
    <row r="21542" spans="2:11" x14ac:dyDescent="0.2">
      <c r="B21542" s="21" t="str">
        <f t="shared" si="336"/>
        <v>Trout CreekIce Accretion2065RCP4.5</v>
      </c>
      <c r="C21542" t="s">
        <v>465</v>
      </c>
      <c r="D21542" t="s">
        <v>486</v>
      </c>
      <c r="E21542" s="144" t="s">
        <v>193</v>
      </c>
      <c r="F21542" s="144">
        <v>2065</v>
      </c>
      <c r="G21542" s="147">
        <v>16.279180711468609</v>
      </c>
      <c r="H21542" s="147">
        <v>19.512635999999997</v>
      </c>
      <c r="I21542" s="147">
        <v>23.6236</v>
      </c>
      <c r="J21542" s="147">
        <v>26.759304</v>
      </c>
      <c r="K21542" s="147">
        <v>29.882159999999999</v>
      </c>
    </row>
    <row r="21543" spans="2:11" x14ac:dyDescent="0.2">
      <c r="B21543" s="21" t="str">
        <f t="shared" si="336"/>
        <v>Trout CreekIce Accretion2070RCP4.5</v>
      </c>
      <c r="C21543" t="s">
        <v>465</v>
      </c>
      <c r="D21543" t="s">
        <v>486</v>
      </c>
      <c r="E21543" s="144" t="s">
        <v>193</v>
      </c>
      <c r="F21543" s="144">
        <v>2070</v>
      </c>
      <c r="G21543" s="147">
        <v>16.349600338394279</v>
      </c>
      <c r="H21543" s="147">
        <v>19.611239999999999</v>
      </c>
      <c r="I21543" s="147">
        <v>23.76</v>
      </c>
      <c r="J21543" s="147">
        <v>26.923379999999998</v>
      </c>
      <c r="K21543" s="147">
        <v>30.076199999999996</v>
      </c>
    </row>
    <row r="21544" spans="2:11" x14ac:dyDescent="0.2">
      <c r="B21544" s="21" t="str">
        <f t="shared" si="336"/>
        <v>Trout CreekIce Accretion2075RCP4.5</v>
      </c>
      <c r="C21544" t="s">
        <v>465</v>
      </c>
      <c r="D21544" t="s">
        <v>486</v>
      </c>
      <c r="E21544" s="144" t="s">
        <v>193</v>
      </c>
      <c r="F21544" s="144">
        <v>2075</v>
      </c>
      <c r="G21544" s="147">
        <v>16.339394595361572</v>
      </c>
      <c r="H21544" s="147">
        <v>19.617326666666663</v>
      </c>
      <c r="I21544" s="147">
        <v>23.785666666666668</v>
      </c>
      <c r="J21544" s="147">
        <v>26.96067</v>
      </c>
      <c r="K21544" s="147">
        <v>30.131639999999997</v>
      </c>
    </row>
    <row r="21545" spans="2:11" x14ac:dyDescent="0.2">
      <c r="B21545" s="21" t="str">
        <f t="shared" si="336"/>
        <v>Trout CreekIce Accretion2080RCP4.5</v>
      </c>
      <c r="C21545" t="s">
        <v>465</v>
      </c>
      <c r="D21545" t="s">
        <v>486</v>
      </c>
      <c r="E21545" s="144" t="s">
        <v>193</v>
      </c>
      <c r="F21545" s="144">
        <v>2080</v>
      </c>
      <c r="G21545" s="147">
        <v>16.329188852328869</v>
      </c>
      <c r="H21545" s="147">
        <v>19.623413333333332</v>
      </c>
      <c r="I21545" s="147">
        <v>23.811333333333334</v>
      </c>
      <c r="J21545" s="147">
        <v>26.997959999999999</v>
      </c>
      <c r="K21545" s="147">
        <v>30.187079999999998</v>
      </c>
    </row>
    <row r="21546" spans="2:11" x14ac:dyDescent="0.2">
      <c r="B21546" s="21" t="str">
        <f t="shared" si="336"/>
        <v>Trout CreekIce Accretion2085RCP4.5</v>
      </c>
      <c r="C21546" t="s">
        <v>465</v>
      </c>
      <c r="D21546" t="s">
        <v>486</v>
      </c>
      <c r="E21546" s="144" t="s">
        <v>193</v>
      </c>
      <c r="F21546" s="144">
        <v>2085</v>
      </c>
      <c r="G21546" s="147">
        <v>16.318983109296163</v>
      </c>
      <c r="H21546" s="147">
        <v>19.6295</v>
      </c>
      <c r="I21546" s="147">
        <v>23.837</v>
      </c>
      <c r="J21546" s="147">
        <v>27.035249999999998</v>
      </c>
      <c r="K21546" s="147">
        <v>30.242519999999999</v>
      </c>
    </row>
    <row r="21547" spans="2:11" x14ac:dyDescent="0.2">
      <c r="B21547" s="21" t="str">
        <f t="shared" si="336"/>
        <v>Trout CreekIce Accretion2090RCP4.5</v>
      </c>
      <c r="C21547" t="s">
        <v>465</v>
      </c>
      <c r="D21547" t="s">
        <v>486</v>
      </c>
      <c r="E21547" s="144" t="s">
        <v>193</v>
      </c>
      <c r="F21547" s="144">
        <v>2090</v>
      </c>
      <c r="G21547" s="147">
        <v>16.308777366263456</v>
      </c>
      <c r="H21547" s="147">
        <v>19.635586666666665</v>
      </c>
      <c r="I21547" s="147">
        <v>23.862666666666666</v>
      </c>
      <c r="J21547" s="147">
        <v>27.07254</v>
      </c>
      <c r="K21547" s="147">
        <v>30.297959999999996</v>
      </c>
    </row>
    <row r="21548" spans="2:11" x14ac:dyDescent="0.2">
      <c r="B21548" s="21" t="str">
        <f t="shared" si="336"/>
        <v>Trout CreekIce Accretion2095RCP4.5</v>
      </c>
      <c r="C21548" t="s">
        <v>465</v>
      </c>
      <c r="D21548" t="s">
        <v>486</v>
      </c>
      <c r="E21548" s="144" t="s">
        <v>193</v>
      </c>
      <c r="F21548" s="144">
        <v>2095</v>
      </c>
      <c r="G21548" s="147">
        <v>16.298571623230753</v>
      </c>
      <c r="H21548" s="147">
        <v>19.64167333333333</v>
      </c>
      <c r="I21548" s="147">
        <v>23.888333333333332</v>
      </c>
      <c r="J21548" s="147">
        <v>27.109830000000002</v>
      </c>
      <c r="K21548" s="147">
        <v>30.353399999999997</v>
      </c>
    </row>
    <row r="21549" spans="2:11" x14ac:dyDescent="0.2">
      <c r="B21549" s="21" t="str">
        <f t="shared" si="336"/>
        <v>Trout CreekIce Accretion2100RCP4.5</v>
      </c>
      <c r="C21549" t="s">
        <v>465</v>
      </c>
      <c r="D21549" t="s">
        <v>486</v>
      </c>
      <c r="E21549" s="144" t="s">
        <v>193</v>
      </c>
      <c r="F21549" s="144">
        <v>2100</v>
      </c>
      <c r="G21549" s="147">
        <v>16.288365880198047</v>
      </c>
      <c r="H21549" s="147">
        <v>19.647759999999998</v>
      </c>
      <c r="I21549" s="147">
        <v>23.913999999999998</v>
      </c>
      <c r="J21549" s="147">
        <v>27.147120000000001</v>
      </c>
      <c r="K21549" s="147">
        <v>30.408839999999998</v>
      </c>
    </row>
    <row r="21550" spans="2:11" x14ac:dyDescent="0.2">
      <c r="B21550" s="21" t="str">
        <f t="shared" si="336"/>
        <v>Trout CreekIce Accretion2023RCP6.0</v>
      </c>
      <c r="C21550" t="s">
        <v>465</v>
      </c>
      <c r="D21550" t="s">
        <v>486</v>
      </c>
      <c r="E21550" s="144" t="s">
        <v>192</v>
      </c>
      <c r="F21550" s="144">
        <v>2023</v>
      </c>
      <c r="G21550" s="147">
        <v>15.553552381843247</v>
      </c>
      <c r="H21550" s="147">
        <v>18.570419999999995</v>
      </c>
      <c r="I21550" s="147">
        <v>22.396000000000001</v>
      </c>
      <c r="J21550" s="147">
        <v>25.307479999999998</v>
      </c>
      <c r="K21550" s="147">
        <v>28.246679999999998</v>
      </c>
    </row>
    <row r="21551" spans="2:11" x14ac:dyDescent="0.2">
      <c r="B21551" s="21" t="str">
        <f t="shared" si="336"/>
        <v>Trout CreekIce Accretion2025RCP6.0</v>
      </c>
      <c r="C21551" t="s">
        <v>465</v>
      </c>
      <c r="D21551" t="s">
        <v>486</v>
      </c>
      <c r="E21551" s="144" t="s">
        <v>192</v>
      </c>
      <c r="F21551" s="144">
        <v>2025</v>
      </c>
      <c r="G21551" s="147">
        <v>15.627544018830362</v>
      </c>
      <c r="H21551" s="147">
        <v>18.661719999999995</v>
      </c>
      <c r="I21551" s="147">
        <v>22.509666666666668</v>
      </c>
      <c r="J21551" s="147">
        <v>25.440066666666667</v>
      </c>
      <c r="K21551" s="147">
        <v>28.389899999999997</v>
      </c>
    </row>
    <row r="21552" spans="2:11" x14ac:dyDescent="0.2">
      <c r="B21552" s="21" t="str">
        <f t="shared" si="336"/>
        <v>Trout CreekIce Accretion2030RCP6.0</v>
      </c>
      <c r="C21552" t="s">
        <v>465</v>
      </c>
      <c r="D21552" t="s">
        <v>486</v>
      </c>
      <c r="E21552" s="144" t="s">
        <v>192</v>
      </c>
      <c r="F21552" s="144">
        <v>2030</v>
      </c>
      <c r="G21552" s="147">
        <v>15.701535655817477</v>
      </c>
      <c r="H21552" s="147">
        <v>18.753019999999996</v>
      </c>
      <c r="I21552" s="147">
        <v>22.623333333333335</v>
      </c>
      <c r="J21552" s="147">
        <v>25.572653333333331</v>
      </c>
      <c r="K21552" s="147">
        <v>28.53312</v>
      </c>
    </row>
    <row r="21553" spans="2:11" x14ac:dyDescent="0.2">
      <c r="B21553" s="21" t="str">
        <f t="shared" si="336"/>
        <v>Trout CreekIce Accretion2035RCP6.0</v>
      </c>
      <c r="C21553" t="s">
        <v>465</v>
      </c>
      <c r="D21553" t="s">
        <v>486</v>
      </c>
      <c r="E21553" s="144" t="s">
        <v>192</v>
      </c>
      <c r="F21553" s="144">
        <v>2035</v>
      </c>
      <c r="G21553" s="147">
        <v>15.775527292804592</v>
      </c>
      <c r="H21553" s="147">
        <v>18.844319999999996</v>
      </c>
      <c r="I21553" s="147">
        <v>22.737000000000002</v>
      </c>
      <c r="J21553" s="147">
        <v>25.70524</v>
      </c>
      <c r="K21553" s="147">
        <v>28.67634</v>
      </c>
    </row>
    <row r="21554" spans="2:11" x14ac:dyDescent="0.2">
      <c r="B21554" s="21" t="str">
        <f t="shared" si="336"/>
        <v>Trout CreekIce Accretion2040RCP6.0</v>
      </c>
      <c r="C21554" t="s">
        <v>465</v>
      </c>
      <c r="D21554" t="s">
        <v>486</v>
      </c>
      <c r="E21554" s="144" t="s">
        <v>192</v>
      </c>
      <c r="F21554" s="144">
        <v>2040</v>
      </c>
      <c r="G21554" s="147">
        <v>15.849518929791707</v>
      </c>
      <c r="H21554" s="147">
        <v>18.935619999999997</v>
      </c>
      <c r="I21554" s="147">
        <v>22.850666666666665</v>
      </c>
      <c r="J21554" s="147">
        <v>25.837826666666668</v>
      </c>
      <c r="K21554" s="147">
        <v>28.819559999999999</v>
      </c>
    </row>
    <row r="21555" spans="2:11" x14ac:dyDescent="0.2">
      <c r="B21555" s="21" t="str">
        <f t="shared" si="336"/>
        <v>Trout CreekIce Accretion2045RCP6.0</v>
      </c>
      <c r="C21555" t="s">
        <v>465</v>
      </c>
      <c r="D21555" t="s">
        <v>486</v>
      </c>
      <c r="E21555" s="144" t="s">
        <v>192</v>
      </c>
      <c r="F21555" s="144">
        <v>2045</v>
      </c>
      <c r="G21555" s="147">
        <v>15.923510566778821</v>
      </c>
      <c r="H21555" s="147">
        <v>19.026919999999997</v>
      </c>
      <c r="I21555" s="147">
        <v>22.964333333333332</v>
      </c>
      <c r="J21555" s="147">
        <v>25.970413333333333</v>
      </c>
      <c r="K21555" s="147">
        <v>28.962780000000002</v>
      </c>
    </row>
    <row r="21556" spans="2:11" x14ac:dyDescent="0.2">
      <c r="B21556" s="21" t="str">
        <f t="shared" si="336"/>
        <v>Trout CreekIce Accretion2050RCP6.0</v>
      </c>
      <c r="C21556" t="s">
        <v>465</v>
      </c>
      <c r="D21556" t="s">
        <v>486</v>
      </c>
      <c r="E21556" s="144" t="s">
        <v>192</v>
      </c>
      <c r="F21556" s="144">
        <v>2050</v>
      </c>
      <c r="G21556" s="147">
        <v>16.067921830691606</v>
      </c>
      <c r="H21556" s="147">
        <v>19.216823999999999</v>
      </c>
      <c r="I21556" s="147">
        <v>23.214400000000001</v>
      </c>
      <c r="J21556" s="147">
        <v>26.267075999999999</v>
      </c>
      <c r="K21556" s="147">
        <v>29.300039999999999</v>
      </c>
    </row>
    <row r="21557" spans="2:11" x14ac:dyDescent="0.2">
      <c r="B21557" s="21" t="str">
        <f t="shared" si="336"/>
        <v>Trout CreekIce Accretion2055RCP6.0</v>
      </c>
      <c r="C21557" t="s">
        <v>465</v>
      </c>
      <c r="D21557" t="s">
        <v>486</v>
      </c>
      <c r="E21557" s="144" t="s">
        <v>192</v>
      </c>
      <c r="F21557" s="144">
        <v>2055</v>
      </c>
      <c r="G21557" s="147">
        <v>16.138341457617273</v>
      </c>
      <c r="H21557" s="147">
        <v>19.315427999999997</v>
      </c>
      <c r="I21557" s="147">
        <v>23.3508</v>
      </c>
      <c r="J21557" s="147">
        <v>26.431152000000001</v>
      </c>
      <c r="K21557" s="147">
        <v>29.49408</v>
      </c>
    </row>
    <row r="21558" spans="2:11" x14ac:dyDescent="0.2">
      <c r="B21558" s="21" t="str">
        <f t="shared" si="336"/>
        <v>Trout CreekIce Accretion2060RCP6.0</v>
      </c>
      <c r="C21558" t="s">
        <v>465</v>
      </c>
      <c r="D21558" t="s">
        <v>486</v>
      </c>
      <c r="E21558" s="144" t="s">
        <v>192</v>
      </c>
      <c r="F21558" s="144">
        <v>2060</v>
      </c>
      <c r="G21558" s="147">
        <v>16.208761084542942</v>
      </c>
      <c r="H21558" s="147">
        <v>19.414031999999999</v>
      </c>
      <c r="I21558" s="147">
        <v>23.487200000000001</v>
      </c>
      <c r="J21558" s="147">
        <v>26.595227999999999</v>
      </c>
      <c r="K21558" s="147">
        <v>29.688119999999998</v>
      </c>
    </row>
    <row r="21559" spans="2:11" x14ac:dyDescent="0.2">
      <c r="B21559" s="21" t="str">
        <f t="shared" si="336"/>
        <v>Trout CreekIce Accretion2065RCP6.0</v>
      </c>
      <c r="C21559" t="s">
        <v>465</v>
      </c>
      <c r="D21559" t="s">
        <v>486</v>
      </c>
      <c r="E21559" s="144" t="s">
        <v>192</v>
      </c>
      <c r="F21559" s="144">
        <v>2065</v>
      </c>
      <c r="G21559" s="147">
        <v>16.279180711468609</v>
      </c>
      <c r="H21559" s="147">
        <v>19.512635999999997</v>
      </c>
      <c r="I21559" s="147">
        <v>23.6236</v>
      </c>
      <c r="J21559" s="147">
        <v>26.759304</v>
      </c>
      <c r="K21559" s="147">
        <v>29.882159999999999</v>
      </c>
    </row>
    <row r="21560" spans="2:11" x14ac:dyDescent="0.2">
      <c r="B21560" s="21" t="str">
        <f t="shared" si="336"/>
        <v>Trout CreekIce Accretion2070RCP6.0</v>
      </c>
      <c r="C21560" t="s">
        <v>465</v>
      </c>
      <c r="D21560" t="s">
        <v>486</v>
      </c>
      <c r="E21560" s="144" t="s">
        <v>192</v>
      </c>
      <c r="F21560" s="144">
        <v>2070</v>
      </c>
      <c r="G21560" s="147">
        <v>16.349600338394279</v>
      </c>
      <c r="H21560" s="147">
        <v>19.611239999999999</v>
      </c>
      <c r="I21560" s="147">
        <v>23.76</v>
      </c>
      <c r="J21560" s="147">
        <v>26.923379999999998</v>
      </c>
      <c r="K21560" s="147">
        <v>30.076199999999996</v>
      </c>
    </row>
    <row r="21561" spans="2:11" x14ac:dyDescent="0.2">
      <c r="B21561" s="21" t="str">
        <f t="shared" si="336"/>
        <v>Trout CreekIce Accretion2075RCP6.0</v>
      </c>
      <c r="C21561" t="s">
        <v>465</v>
      </c>
      <c r="D21561" t="s">
        <v>486</v>
      </c>
      <c r="E21561" s="144" t="s">
        <v>192</v>
      </c>
      <c r="F21561" s="144">
        <v>2075</v>
      </c>
      <c r="G21561" s="147">
        <v>16.334291723845219</v>
      </c>
      <c r="H21561" s="147">
        <v>19.620369999999998</v>
      </c>
      <c r="I21561" s="147">
        <v>23.798500000000001</v>
      </c>
      <c r="J21561" s="147">
        <v>26.979315</v>
      </c>
      <c r="K21561" s="147">
        <v>30.159359999999996</v>
      </c>
    </row>
    <row r="21562" spans="2:11" x14ac:dyDescent="0.2">
      <c r="B21562" s="21" t="str">
        <f t="shared" si="336"/>
        <v>Trout CreekIce Accretion2080RCP6.0</v>
      </c>
      <c r="C21562" t="s">
        <v>465</v>
      </c>
      <c r="D21562" t="s">
        <v>486</v>
      </c>
      <c r="E21562" s="144" t="s">
        <v>192</v>
      </c>
      <c r="F21562" s="144">
        <v>2080</v>
      </c>
      <c r="G21562" s="147">
        <v>16.318983109296163</v>
      </c>
      <c r="H21562" s="147">
        <v>19.6295</v>
      </c>
      <c r="I21562" s="147">
        <v>23.837</v>
      </c>
      <c r="J21562" s="147">
        <v>27.035249999999998</v>
      </c>
      <c r="K21562" s="147">
        <v>30.242519999999999</v>
      </c>
    </row>
    <row r="21563" spans="2:11" x14ac:dyDescent="0.2">
      <c r="B21563" s="21" t="str">
        <f t="shared" si="336"/>
        <v>Trout CreekIce Accretion2085RCP6.0</v>
      </c>
      <c r="C21563" t="s">
        <v>465</v>
      </c>
      <c r="D21563" t="s">
        <v>486</v>
      </c>
      <c r="E21563" s="144" t="s">
        <v>192</v>
      </c>
      <c r="F21563" s="144">
        <v>2085</v>
      </c>
      <c r="G21563" s="147">
        <v>16.303674494747106</v>
      </c>
      <c r="H21563" s="147">
        <v>19.638629999999999</v>
      </c>
      <c r="I21563" s="147">
        <v>23.875499999999999</v>
      </c>
      <c r="J21563" s="147">
        <v>27.091184999999999</v>
      </c>
      <c r="K21563" s="147">
        <v>30.325679999999998</v>
      </c>
    </row>
    <row r="21564" spans="2:11" x14ac:dyDescent="0.2">
      <c r="B21564" s="21" t="str">
        <f t="shared" si="336"/>
        <v>Trout CreekIce Accretion2090RCP6.0</v>
      </c>
      <c r="C21564" t="s">
        <v>465</v>
      </c>
      <c r="D21564" t="s">
        <v>486</v>
      </c>
      <c r="E21564" s="144" t="s">
        <v>192</v>
      </c>
      <c r="F21564" s="144">
        <v>2090</v>
      </c>
      <c r="G21564" s="147">
        <v>16.237337165034518</v>
      </c>
      <c r="H21564" s="147">
        <v>19.60515333333333</v>
      </c>
      <c r="I21564" s="147">
        <v>23.877333333333333</v>
      </c>
      <c r="J21564" s="147">
        <v>27.113973333333334</v>
      </c>
      <c r="K21564" s="147">
        <v>30.381119999999999</v>
      </c>
    </row>
    <row r="21565" spans="2:11" x14ac:dyDescent="0.2">
      <c r="B21565" s="21" t="str">
        <f t="shared" si="336"/>
        <v>Trout CreekIce Accretion2095RCP6.0</v>
      </c>
      <c r="C21565" t="s">
        <v>465</v>
      </c>
      <c r="D21565" t="s">
        <v>486</v>
      </c>
      <c r="E21565" s="144" t="s">
        <v>192</v>
      </c>
      <c r="F21565" s="144">
        <v>2095</v>
      </c>
      <c r="G21565" s="147">
        <v>16.186308449870992</v>
      </c>
      <c r="H21565" s="147">
        <v>19.562546666666666</v>
      </c>
      <c r="I21565" s="147">
        <v>23.840666666666667</v>
      </c>
      <c r="J21565" s="147">
        <v>27.080826666666667</v>
      </c>
      <c r="K21565" s="147">
        <v>30.353400000000001</v>
      </c>
    </row>
    <row r="21566" spans="2:11" x14ac:dyDescent="0.2">
      <c r="B21566" s="21" t="str">
        <f t="shared" si="336"/>
        <v>Trout CreekIce Accretion2100RCP6.0</v>
      </c>
      <c r="C21566" t="s">
        <v>465</v>
      </c>
      <c r="D21566" t="s">
        <v>486</v>
      </c>
      <c r="E21566" s="144" t="s">
        <v>192</v>
      </c>
      <c r="F21566" s="144">
        <v>2100</v>
      </c>
      <c r="G21566" s="147">
        <v>16.135279734707463</v>
      </c>
      <c r="H21566" s="147">
        <v>19.519939999999998</v>
      </c>
      <c r="I21566" s="147">
        <v>23.804000000000002</v>
      </c>
      <c r="J21566" s="147">
        <v>27.04768</v>
      </c>
      <c r="K21566" s="147">
        <v>30.325680000000002</v>
      </c>
    </row>
    <row r="21567" spans="2:11" x14ac:dyDescent="0.2">
      <c r="B21567" s="21" t="str">
        <f t="shared" si="336"/>
        <v>Trout CreekIce Accretion2023RCP8.5</v>
      </c>
      <c r="C21567" t="s">
        <v>465</v>
      </c>
      <c r="D21567" t="s">
        <v>486</v>
      </c>
      <c r="E21567" s="144" t="s">
        <v>191</v>
      </c>
      <c r="F21567" s="144">
        <v>2023</v>
      </c>
      <c r="G21567" s="147">
        <v>15.553552381843247</v>
      </c>
      <c r="H21567" s="147">
        <v>18.570419999999995</v>
      </c>
      <c r="I21567" s="147">
        <v>22.396000000000001</v>
      </c>
      <c r="J21567" s="147">
        <v>25.307479999999998</v>
      </c>
      <c r="K21567" s="147">
        <v>28.246679999999998</v>
      </c>
    </row>
    <row r="21568" spans="2:11" x14ac:dyDescent="0.2">
      <c r="B21568" s="21" t="str">
        <f t="shared" si="336"/>
        <v>Trout CreekIce Accretion2025RCP8.5</v>
      </c>
      <c r="C21568" t="s">
        <v>465</v>
      </c>
      <c r="D21568" t="s">
        <v>486</v>
      </c>
      <c r="E21568" s="144" t="s">
        <v>191</v>
      </c>
      <c r="F21568" s="144">
        <v>2025</v>
      </c>
      <c r="G21568" s="147">
        <v>15.701535655817477</v>
      </c>
      <c r="H21568" s="147">
        <v>18.753019999999996</v>
      </c>
      <c r="I21568" s="147">
        <v>22.623333333333335</v>
      </c>
      <c r="J21568" s="147">
        <v>25.572653333333331</v>
      </c>
      <c r="K21568" s="147">
        <v>28.53312</v>
      </c>
    </row>
    <row r="21569" spans="2:11" x14ac:dyDescent="0.2">
      <c r="B21569" s="21" t="str">
        <f t="shared" si="336"/>
        <v>Trout CreekIce Accretion2030RCP8.5</v>
      </c>
      <c r="C21569" t="s">
        <v>465</v>
      </c>
      <c r="D21569" t="s">
        <v>486</v>
      </c>
      <c r="E21569" s="144" t="s">
        <v>191</v>
      </c>
      <c r="F21569" s="144">
        <v>2030</v>
      </c>
      <c r="G21569" s="147">
        <v>15.849518929791707</v>
      </c>
      <c r="H21569" s="147">
        <v>18.935619999999997</v>
      </c>
      <c r="I21569" s="147">
        <v>22.850666666666665</v>
      </c>
      <c r="J21569" s="147">
        <v>25.837826666666668</v>
      </c>
      <c r="K21569" s="147">
        <v>28.819559999999999</v>
      </c>
    </row>
    <row r="21570" spans="2:11" x14ac:dyDescent="0.2">
      <c r="B21570" s="21" t="str">
        <f t="shared" si="336"/>
        <v>Trout CreekIce Accretion2035RCP8.5</v>
      </c>
      <c r="C21570" t="s">
        <v>465</v>
      </c>
      <c r="D21570" t="s">
        <v>486</v>
      </c>
      <c r="E21570" s="144" t="s">
        <v>191</v>
      </c>
      <c r="F21570" s="144">
        <v>2035</v>
      </c>
      <c r="G21570" s="147">
        <v>15.997502203765936</v>
      </c>
      <c r="H21570" s="147">
        <v>19.118219999999997</v>
      </c>
      <c r="I21570" s="147">
        <v>23.077999999999999</v>
      </c>
      <c r="J21570" s="147">
        <v>26.103000000000002</v>
      </c>
      <c r="K21570" s="147">
        <v>29.106000000000002</v>
      </c>
    </row>
    <row r="21571" spans="2:11" x14ac:dyDescent="0.2">
      <c r="B21571" s="21" t="str">
        <f t="shared" si="336"/>
        <v>Trout CreekIce Accretion2040RCP8.5</v>
      </c>
      <c r="C21571" t="s">
        <v>465</v>
      </c>
      <c r="D21571" t="s">
        <v>486</v>
      </c>
      <c r="E21571" s="144" t="s">
        <v>191</v>
      </c>
      <c r="F21571" s="144">
        <v>2040</v>
      </c>
      <c r="G21571" s="147">
        <v>16.11486824864205</v>
      </c>
      <c r="H21571" s="147">
        <v>19.282559999999997</v>
      </c>
      <c r="I21571" s="147">
        <v>23.305333333333333</v>
      </c>
      <c r="J21571" s="147">
        <v>26.376460000000002</v>
      </c>
      <c r="K21571" s="147">
        <v>29.429400000000001</v>
      </c>
    </row>
    <row r="21572" spans="2:11" x14ac:dyDescent="0.2">
      <c r="B21572" s="21" t="str">
        <f t="shared" si="336"/>
        <v>Trout CreekIce Accretion2045RCP8.5</v>
      </c>
      <c r="C21572" t="s">
        <v>465</v>
      </c>
      <c r="D21572" t="s">
        <v>486</v>
      </c>
      <c r="E21572" s="144" t="s">
        <v>191</v>
      </c>
      <c r="F21572" s="144">
        <v>2045</v>
      </c>
      <c r="G21572" s="147">
        <v>16.232234293518164</v>
      </c>
      <c r="H21572" s="147">
        <v>19.446899999999999</v>
      </c>
      <c r="I21572" s="147">
        <v>23.532666666666668</v>
      </c>
      <c r="J21572" s="147">
        <v>26.649919999999998</v>
      </c>
      <c r="K21572" s="147">
        <v>29.752799999999997</v>
      </c>
    </row>
    <row r="21573" spans="2:11" x14ac:dyDescent="0.2">
      <c r="B21573" s="21" t="str">
        <f t="shared" si="336"/>
        <v>Trout CreekIce Accretion2050RCP8.5</v>
      </c>
      <c r="C21573" t="s">
        <v>465</v>
      </c>
      <c r="D21573" t="s">
        <v>486</v>
      </c>
      <c r="E21573" s="144" t="s">
        <v>191</v>
      </c>
      <c r="F21573" s="144">
        <v>2050</v>
      </c>
      <c r="G21573" s="147">
        <v>16.329188852328869</v>
      </c>
      <c r="H21573" s="147">
        <v>19.623413333333332</v>
      </c>
      <c r="I21573" s="147">
        <v>23.811333333333334</v>
      </c>
      <c r="J21573" s="147">
        <v>26.997959999999999</v>
      </c>
      <c r="K21573" s="147">
        <v>30.187079999999998</v>
      </c>
    </row>
    <row r="21574" spans="2:11" x14ac:dyDescent="0.2">
      <c r="B21574" s="21" t="str">
        <f t="shared" si="336"/>
        <v>Trout CreekIce Accretion2055RCP8.5</v>
      </c>
      <c r="C21574" t="s">
        <v>465</v>
      </c>
      <c r="D21574" t="s">
        <v>486</v>
      </c>
      <c r="E21574" s="144" t="s">
        <v>191</v>
      </c>
      <c r="F21574" s="144">
        <v>2055</v>
      </c>
      <c r="G21574" s="147">
        <v>16.308777366263456</v>
      </c>
      <c r="H21574" s="147">
        <v>19.635586666666665</v>
      </c>
      <c r="I21574" s="147">
        <v>23.862666666666666</v>
      </c>
      <c r="J21574" s="147">
        <v>27.07254</v>
      </c>
      <c r="K21574" s="147">
        <v>30.297959999999996</v>
      </c>
    </row>
    <row r="21575" spans="2:11" x14ac:dyDescent="0.2">
      <c r="B21575" s="21" t="str">
        <f t="shared" si="336"/>
        <v>Trout CreekIce Accretion2060RCP8.5</v>
      </c>
      <c r="C21575" t="s">
        <v>465</v>
      </c>
      <c r="D21575" t="s">
        <v>486</v>
      </c>
      <c r="E21575" s="144" t="s">
        <v>191</v>
      </c>
      <c r="F21575" s="144">
        <v>2060</v>
      </c>
      <c r="G21575" s="147">
        <v>16.237337165034518</v>
      </c>
      <c r="H21575" s="147">
        <v>19.60515333333333</v>
      </c>
      <c r="I21575" s="147">
        <v>23.877333333333333</v>
      </c>
      <c r="J21575" s="147">
        <v>27.113973333333334</v>
      </c>
      <c r="K21575" s="147">
        <v>30.381119999999999</v>
      </c>
    </row>
    <row r="21576" spans="2:11" x14ac:dyDescent="0.2">
      <c r="B21576" s="21" t="str">
        <f t="shared" si="336"/>
        <v>Trout CreekIce Accretion2065RCP8.5</v>
      </c>
      <c r="C21576" t="s">
        <v>465</v>
      </c>
      <c r="D21576" t="s">
        <v>486</v>
      </c>
      <c r="E21576" s="144" t="s">
        <v>191</v>
      </c>
      <c r="F21576" s="144">
        <v>2065</v>
      </c>
      <c r="G21576" s="147">
        <v>16.186308449870992</v>
      </c>
      <c r="H21576" s="147">
        <v>19.562546666666666</v>
      </c>
      <c r="I21576" s="147">
        <v>23.840666666666667</v>
      </c>
      <c r="J21576" s="147">
        <v>27.080826666666667</v>
      </c>
      <c r="K21576" s="147">
        <v>30.353400000000001</v>
      </c>
    </row>
    <row r="21577" spans="2:11" x14ac:dyDescent="0.2">
      <c r="B21577" s="21" t="str">
        <f t="shared" si="336"/>
        <v>Trout CreekIce Accretion2070RCP8.5</v>
      </c>
      <c r="C21577" t="s">
        <v>465</v>
      </c>
      <c r="D21577" t="s">
        <v>486</v>
      </c>
      <c r="E21577" s="144" t="s">
        <v>191</v>
      </c>
      <c r="F21577" s="144">
        <v>2070</v>
      </c>
      <c r="G21577" s="147">
        <v>15.885239030406177</v>
      </c>
      <c r="H21577" s="147">
        <v>19.221693333333331</v>
      </c>
      <c r="I21577" s="147">
        <v>23.444666666666667</v>
      </c>
      <c r="J21577" s="147">
        <v>26.658206666666665</v>
      </c>
      <c r="K21577" s="147">
        <v>29.882160000000002</v>
      </c>
    </row>
    <row r="21578" spans="2:11" x14ac:dyDescent="0.2">
      <c r="B21578" s="21" t="str">
        <f t="shared" si="336"/>
        <v>Trout CreekIce Accretion2075RCP8.5</v>
      </c>
      <c r="C21578" t="s">
        <v>465</v>
      </c>
      <c r="D21578" t="s">
        <v>486</v>
      </c>
      <c r="E21578" s="144" t="s">
        <v>191</v>
      </c>
      <c r="F21578" s="144">
        <v>2075</v>
      </c>
      <c r="G21578" s="147">
        <v>15.63519832610489</v>
      </c>
      <c r="H21578" s="147">
        <v>18.923446666666667</v>
      </c>
      <c r="I21578" s="147">
        <v>23.085333333333335</v>
      </c>
      <c r="J21578" s="147">
        <v>26.268733333333333</v>
      </c>
      <c r="K21578" s="147">
        <v>29.438639999999999</v>
      </c>
    </row>
    <row r="21579" spans="2:11" x14ac:dyDescent="0.2">
      <c r="B21579" s="21" t="str">
        <f t="shared" si="336"/>
        <v>Trout CreekIce Accretion2080RCP8.5</v>
      </c>
      <c r="C21579" t="s">
        <v>465</v>
      </c>
      <c r="D21579" t="s">
        <v>486</v>
      </c>
      <c r="E21579" s="144" t="s">
        <v>191</v>
      </c>
      <c r="F21579" s="144">
        <v>2080</v>
      </c>
      <c r="G21579" s="147">
        <v>15.385157621803604</v>
      </c>
      <c r="H21579" s="147">
        <v>18.6252</v>
      </c>
      <c r="I21579" s="147">
        <v>22.725999999999999</v>
      </c>
      <c r="J21579" s="147">
        <v>25.879259999999999</v>
      </c>
      <c r="K21579" s="147">
        <v>28.99512</v>
      </c>
    </row>
    <row r="21580" spans="2:11" x14ac:dyDescent="0.2">
      <c r="B21580" s="21" t="str">
        <f t="shared" ref="B21580:B21643" si="337">C21580&amp;D21580&amp;F21580&amp;E21580</f>
        <v>Trout CreekIce Accretion2085RCP8.5</v>
      </c>
      <c r="C21580" t="s">
        <v>465</v>
      </c>
      <c r="D21580" t="s">
        <v>486</v>
      </c>
      <c r="E21580" s="144" t="s">
        <v>191</v>
      </c>
      <c r="F21580" s="144">
        <v>2085</v>
      </c>
      <c r="G21580" s="147">
        <v>15.140219789018671</v>
      </c>
      <c r="H21580" s="147">
        <v>18.36956</v>
      </c>
      <c r="I21580" s="147">
        <v>22.451000000000001</v>
      </c>
      <c r="J21580" s="147">
        <v>25.580939999999998</v>
      </c>
      <c r="K21580" s="147">
        <v>28.690199999999997</v>
      </c>
    </row>
    <row r="21581" spans="2:11" x14ac:dyDescent="0.2">
      <c r="B21581" s="21" t="str">
        <f t="shared" si="337"/>
        <v>Trout CreekIce Accretion2090RCP8.5</v>
      </c>
      <c r="C21581" t="s">
        <v>465</v>
      </c>
      <c r="D21581" t="s">
        <v>486</v>
      </c>
      <c r="E21581" s="144" t="s">
        <v>191</v>
      </c>
      <c r="F21581" s="144">
        <v>2090</v>
      </c>
      <c r="G21581" s="147">
        <v>14.895281956233738</v>
      </c>
      <c r="H21581" s="147">
        <v>18.113919999999997</v>
      </c>
      <c r="I21581" s="147">
        <v>22.176000000000002</v>
      </c>
      <c r="J21581" s="147">
        <v>25.282619999999998</v>
      </c>
      <c r="K21581" s="147">
        <v>28.385279999999998</v>
      </c>
    </row>
    <row r="21582" spans="2:11" x14ac:dyDescent="0.2">
      <c r="B21582" s="21" t="str">
        <f t="shared" si="337"/>
        <v>Trout CreekIce Accretion2095RCP8.5</v>
      </c>
      <c r="C21582" t="s">
        <v>465</v>
      </c>
      <c r="D21582" t="s">
        <v>486</v>
      </c>
      <c r="E21582" s="144" t="s">
        <v>191</v>
      </c>
      <c r="F21582" s="144">
        <v>2095</v>
      </c>
      <c r="G21582" s="147">
        <v>14.895281956233738</v>
      </c>
      <c r="H21582" s="147">
        <v>18.113919999999997</v>
      </c>
      <c r="I21582" s="147">
        <v>22.176000000000002</v>
      </c>
      <c r="J21582" s="147">
        <v>25.282619999999998</v>
      </c>
      <c r="K21582" s="147">
        <v>28.385279999999998</v>
      </c>
    </row>
    <row r="21583" spans="2:11" x14ac:dyDescent="0.2">
      <c r="B21583" s="21" t="str">
        <f t="shared" si="337"/>
        <v>Trout CreekIce Accretion2100RCP8.5</v>
      </c>
      <c r="C21583" t="s">
        <v>465</v>
      </c>
      <c r="D21583" t="s">
        <v>486</v>
      </c>
      <c r="E21583" s="144" t="s">
        <v>191</v>
      </c>
      <c r="F21583" s="144">
        <v>2100</v>
      </c>
      <c r="G21583" s="147">
        <v>14.895281956233738</v>
      </c>
      <c r="H21583" s="147">
        <v>18.113919999999997</v>
      </c>
      <c r="I21583" s="147">
        <v>22.176000000000002</v>
      </c>
      <c r="J21583" s="147">
        <v>25.282619999999998</v>
      </c>
      <c r="K21583" s="147">
        <v>28.385279999999998</v>
      </c>
    </row>
    <row r="21584" spans="2:11" x14ac:dyDescent="0.2">
      <c r="B21584" s="21" t="str">
        <f t="shared" si="337"/>
        <v>Trout CreekWind2023RCP4.5</v>
      </c>
      <c r="C21584" t="s">
        <v>465</v>
      </c>
      <c r="D21584" t="s">
        <v>1</v>
      </c>
      <c r="E21584" s="144" t="s">
        <v>193</v>
      </c>
      <c r="F21584" s="144">
        <v>2023</v>
      </c>
      <c r="G21584" s="147">
        <v>69.603591462973768</v>
      </c>
      <c r="H21584" s="147">
        <v>74.980320000000006</v>
      </c>
      <c r="I21584" s="147">
        <v>80.64</v>
      </c>
      <c r="J21584" s="147">
        <v>86.30192000000001</v>
      </c>
      <c r="K21584" s="147">
        <v>91.956959999999981</v>
      </c>
    </row>
    <row r="21585" spans="2:11" x14ac:dyDescent="0.2">
      <c r="B21585" s="21" t="str">
        <f t="shared" si="337"/>
        <v>Trout CreekWind2025RCP4.5</v>
      </c>
      <c r="C21585" t="s">
        <v>465</v>
      </c>
      <c r="D21585" t="s">
        <v>1</v>
      </c>
      <c r="E21585" s="144" t="s">
        <v>193</v>
      </c>
      <c r="F21585" s="144">
        <v>2025</v>
      </c>
      <c r="G21585" s="147">
        <v>69.677275296731054</v>
      </c>
      <c r="H21585" s="147">
        <v>75.07332000000001</v>
      </c>
      <c r="I21585" s="147">
        <v>80.757333333333335</v>
      </c>
      <c r="J21585" s="147">
        <v>86.438880000000012</v>
      </c>
      <c r="K21585" s="147">
        <v>92.115039999999979</v>
      </c>
    </row>
    <row r="21586" spans="2:11" x14ac:dyDescent="0.2">
      <c r="B21586" s="21" t="str">
        <f t="shared" si="337"/>
        <v>Trout CreekWind2030RCP4.5</v>
      </c>
      <c r="C21586" t="s">
        <v>465</v>
      </c>
      <c r="D21586" t="s">
        <v>1</v>
      </c>
      <c r="E21586" s="144" t="s">
        <v>193</v>
      </c>
      <c r="F21586" s="144">
        <v>2030</v>
      </c>
      <c r="G21586" s="147">
        <v>69.750959130488326</v>
      </c>
      <c r="H21586" s="147">
        <v>75.166320000000013</v>
      </c>
      <c r="I21586" s="147">
        <v>80.87466666666667</v>
      </c>
      <c r="J21586" s="147">
        <v>86.575840000000014</v>
      </c>
      <c r="K21586" s="147">
        <v>92.273119999999977</v>
      </c>
    </row>
    <row r="21587" spans="2:11" x14ac:dyDescent="0.2">
      <c r="B21587" s="21" t="str">
        <f t="shared" si="337"/>
        <v>Trout CreekWind2035RCP4.5</v>
      </c>
      <c r="C21587" t="s">
        <v>465</v>
      </c>
      <c r="D21587" t="s">
        <v>1</v>
      </c>
      <c r="E21587" s="144" t="s">
        <v>193</v>
      </c>
      <c r="F21587" s="144">
        <v>2035</v>
      </c>
      <c r="G21587" s="147">
        <v>69.824642964245612</v>
      </c>
      <c r="H21587" s="147">
        <v>75.259320000000002</v>
      </c>
      <c r="I21587" s="147">
        <v>80.99199999999999</v>
      </c>
      <c r="J21587" s="147">
        <v>86.712800000000016</v>
      </c>
      <c r="K21587" s="147">
        <v>92.43119999999999</v>
      </c>
    </row>
    <row r="21588" spans="2:11" x14ac:dyDescent="0.2">
      <c r="B21588" s="21" t="str">
        <f t="shared" si="337"/>
        <v>Trout CreekWind2040RCP4.5</v>
      </c>
      <c r="C21588" t="s">
        <v>465</v>
      </c>
      <c r="D21588" t="s">
        <v>1</v>
      </c>
      <c r="E21588" s="144" t="s">
        <v>193</v>
      </c>
      <c r="F21588" s="144">
        <v>2040</v>
      </c>
      <c r="G21588" s="147">
        <v>69.898326798002898</v>
      </c>
      <c r="H21588" s="147">
        <v>75.352320000000006</v>
      </c>
      <c r="I21588" s="147">
        <v>81.109333333333325</v>
      </c>
      <c r="J21588" s="147">
        <v>86.849760000000003</v>
      </c>
      <c r="K21588" s="147">
        <v>92.589279999999988</v>
      </c>
    </row>
    <row r="21589" spans="2:11" x14ac:dyDescent="0.2">
      <c r="B21589" s="21" t="str">
        <f t="shared" si="337"/>
        <v>Trout CreekWind2045RCP4.5</v>
      </c>
      <c r="C21589" t="s">
        <v>465</v>
      </c>
      <c r="D21589" t="s">
        <v>1</v>
      </c>
      <c r="E21589" s="144" t="s">
        <v>193</v>
      </c>
      <c r="F21589" s="144">
        <v>2045</v>
      </c>
      <c r="G21589" s="147">
        <v>69.97201063176017</v>
      </c>
      <c r="H21589" s="147">
        <v>75.445320000000009</v>
      </c>
      <c r="I21589" s="147">
        <v>81.226666666666659</v>
      </c>
      <c r="J21589" s="147">
        <v>86.986720000000005</v>
      </c>
      <c r="K21589" s="147">
        <v>92.747359999999986</v>
      </c>
    </row>
    <row r="21590" spans="2:11" x14ac:dyDescent="0.2">
      <c r="B21590" s="21" t="str">
        <f t="shared" si="337"/>
        <v>Trout CreekWind2050RCP4.5</v>
      </c>
      <c r="C21590" t="s">
        <v>465</v>
      </c>
      <c r="D21590" t="s">
        <v>1</v>
      </c>
      <c r="E21590" s="144" t="s">
        <v>193</v>
      </c>
      <c r="F21590" s="144">
        <v>2050</v>
      </c>
      <c r="G21590" s="147">
        <v>69.990431590199492</v>
      </c>
      <c r="H21590" s="147">
        <v>75.460944000000012</v>
      </c>
      <c r="I21590" s="147">
        <v>81.236799999999988</v>
      </c>
      <c r="J21590" s="147">
        <v>86.99356800000001</v>
      </c>
      <c r="K21590" s="147">
        <v>92.750399999999985</v>
      </c>
    </row>
    <row r="21591" spans="2:11" x14ac:dyDescent="0.2">
      <c r="B21591" s="21" t="str">
        <f t="shared" si="337"/>
        <v>Trout CreekWind2055RCP4.5</v>
      </c>
      <c r="C21591" t="s">
        <v>465</v>
      </c>
      <c r="D21591" t="s">
        <v>1</v>
      </c>
      <c r="E21591" s="144" t="s">
        <v>193</v>
      </c>
      <c r="F21591" s="144">
        <v>2055</v>
      </c>
      <c r="G21591" s="147">
        <v>69.935168714881527</v>
      </c>
      <c r="H21591" s="147">
        <v>75.383568000000011</v>
      </c>
      <c r="I21591" s="147">
        <v>81.129599999999996</v>
      </c>
      <c r="J21591" s="147">
        <v>86.863456000000014</v>
      </c>
      <c r="K21591" s="147">
        <v>92.595359999999985</v>
      </c>
    </row>
    <row r="21592" spans="2:11" x14ac:dyDescent="0.2">
      <c r="B21592" s="21" t="str">
        <f t="shared" si="337"/>
        <v>Trout CreekWind2060RCP4.5</v>
      </c>
      <c r="C21592" t="s">
        <v>465</v>
      </c>
      <c r="D21592" t="s">
        <v>1</v>
      </c>
      <c r="E21592" s="144" t="s">
        <v>193</v>
      </c>
      <c r="F21592" s="144">
        <v>2060</v>
      </c>
      <c r="G21592" s="147">
        <v>69.879905839563577</v>
      </c>
      <c r="H21592" s="147">
        <v>75.30619200000001</v>
      </c>
      <c r="I21592" s="147">
        <v>81.02239999999999</v>
      </c>
      <c r="J21592" s="147">
        <v>86.733344000000002</v>
      </c>
      <c r="K21592" s="147">
        <v>92.440319999999986</v>
      </c>
    </row>
    <row r="21593" spans="2:11" x14ac:dyDescent="0.2">
      <c r="B21593" s="21" t="str">
        <f t="shared" si="337"/>
        <v>Trout CreekWind2065RCP4.5</v>
      </c>
      <c r="C21593" t="s">
        <v>465</v>
      </c>
      <c r="D21593" t="s">
        <v>1</v>
      </c>
      <c r="E21593" s="144" t="s">
        <v>193</v>
      </c>
      <c r="F21593" s="144">
        <v>2065</v>
      </c>
      <c r="G21593" s="147">
        <v>69.824642964245612</v>
      </c>
      <c r="H21593" s="147">
        <v>75.228816000000009</v>
      </c>
      <c r="I21593" s="147">
        <v>80.915199999999999</v>
      </c>
      <c r="J21593" s="147">
        <v>86.603232000000006</v>
      </c>
      <c r="K21593" s="147">
        <v>92.285279999999986</v>
      </c>
    </row>
    <row r="21594" spans="2:11" x14ac:dyDescent="0.2">
      <c r="B21594" s="21" t="str">
        <f t="shared" si="337"/>
        <v>Trout CreekWind2070RCP4.5</v>
      </c>
      <c r="C21594" t="s">
        <v>465</v>
      </c>
      <c r="D21594" t="s">
        <v>1</v>
      </c>
      <c r="E21594" s="144" t="s">
        <v>193</v>
      </c>
      <c r="F21594" s="144">
        <v>2070</v>
      </c>
      <c r="G21594" s="147">
        <v>69.769380088927647</v>
      </c>
      <c r="H21594" s="147">
        <v>75.151440000000008</v>
      </c>
      <c r="I21594" s="147">
        <v>80.807999999999993</v>
      </c>
      <c r="J21594" s="147">
        <v>86.473120000000009</v>
      </c>
      <c r="K21594" s="147">
        <v>92.130239999999986</v>
      </c>
    </row>
    <row r="21595" spans="2:11" x14ac:dyDescent="0.2">
      <c r="B21595" s="21" t="str">
        <f t="shared" si="337"/>
        <v>Trout CreekWind2075RCP4.5</v>
      </c>
      <c r="C21595" t="s">
        <v>465</v>
      </c>
      <c r="D21595" t="s">
        <v>1</v>
      </c>
      <c r="E21595" s="144" t="s">
        <v>193</v>
      </c>
      <c r="F21595" s="144">
        <v>2075</v>
      </c>
      <c r="G21595" s="147">
        <v>69.860333571221787</v>
      </c>
      <c r="H21595" s="147">
        <v>75.268000000000001</v>
      </c>
      <c r="I21595" s="147">
        <v>80.955999999999989</v>
      </c>
      <c r="J21595" s="147">
        <v>86.645746666666668</v>
      </c>
      <c r="K21595" s="147">
        <v>92.330879999999993</v>
      </c>
    </row>
    <row r="21596" spans="2:11" x14ac:dyDescent="0.2">
      <c r="B21596" s="21" t="str">
        <f t="shared" si="337"/>
        <v>Trout CreekWind2080RCP4.5</v>
      </c>
      <c r="C21596" t="s">
        <v>465</v>
      </c>
      <c r="D21596" t="s">
        <v>1</v>
      </c>
      <c r="E21596" s="144" t="s">
        <v>193</v>
      </c>
      <c r="F21596" s="144">
        <v>2080</v>
      </c>
      <c r="G21596" s="147">
        <v>69.951287053515941</v>
      </c>
      <c r="H21596" s="147">
        <v>75.384560000000008</v>
      </c>
      <c r="I21596" s="147">
        <v>81.103999999999999</v>
      </c>
      <c r="J21596" s="147">
        <v>86.818373333333341</v>
      </c>
      <c r="K21596" s="147">
        <v>92.531519999999986</v>
      </c>
    </row>
    <row r="21597" spans="2:11" x14ac:dyDescent="0.2">
      <c r="B21597" s="21" t="str">
        <f t="shared" si="337"/>
        <v>Trout CreekWind2085RCP4.5</v>
      </c>
      <c r="C21597" t="s">
        <v>465</v>
      </c>
      <c r="D21597" t="s">
        <v>1</v>
      </c>
      <c r="E21597" s="144" t="s">
        <v>193</v>
      </c>
      <c r="F21597" s="144">
        <v>2085</v>
      </c>
      <c r="G21597" s="147">
        <v>70.042240535810095</v>
      </c>
      <c r="H21597" s="147">
        <v>75.501120000000014</v>
      </c>
      <c r="I21597" s="147">
        <v>81.25200000000001</v>
      </c>
      <c r="J21597" s="147">
        <v>86.991000000000014</v>
      </c>
      <c r="K21597" s="147">
        <v>92.732159999999993</v>
      </c>
    </row>
    <row r="21598" spans="2:11" x14ac:dyDescent="0.2">
      <c r="B21598" s="21" t="str">
        <f t="shared" si="337"/>
        <v>Trout CreekWind2090RCP4.5</v>
      </c>
      <c r="C21598" t="s">
        <v>465</v>
      </c>
      <c r="D21598" t="s">
        <v>1</v>
      </c>
      <c r="E21598" s="144" t="s">
        <v>193</v>
      </c>
      <c r="F21598" s="144">
        <v>2090</v>
      </c>
      <c r="G21598" s="147">
        <v>70.133194018104234</v>
      </c>
      <c r="H21598" s="147">
        <v>75.617680000000007</v>
      </c>
      <c r="I21598" s="147">
        <v>81.400000000000006</v>
      </c>
      <c r="J21598" s="147">
        <v>87.163626666666673</v>
      </c>
      <c r="K21598" s="147">
        <v>92.9328</v>
      </c>
    </row>
    <row r="21599" spans="2:11" x14ac:dyDescent="0.2">
      <c r="B21599" s="21" t="str">
        <f t="shared" si="337"/>
        <v>Trout CreekWind2095RCP4.5</v>
      </c>
      <c r="C21599" t="s">
        <v>465</v>
      </c>
      <c r="D21599" t="s">
        <v>1</v>
      </c>
      <c r="E21599" s="144" t="s">
        <v>193</v>
      </c>
      <c r="F21599" s="144">
        <v>2095</v>
      </c>
      <c r="G21599" s="147">
        <v>70.224147500398374</v>
      </c>
      <c r="H21599" s="147">
        <v>75.73424</v>
      </c>
      <c r="I21599" s="147">
        <v>81.548000000000002</v>
      </c>
      <c r="J21599" s="147">
        <v>87.336253333333332</v>
      </c>
      <c r="K21599" s="147">
        <v>93.133439999999993</v>
      </c>
    </row>
    <row r="21600" spans="2:11" x14ac:dyDescent="0.2">
      <c r="B21600" s="21" t="str">
        <f t="shared" si="337"/>
        <v>Trout CreekWind2100RCP4.5</v>
      </c>
      <c r="C21600" t="s">
        <v>465</v>
      </c>
      <c r="D21600" t="s">
        <v>1</v>
      </c>
      <c r="E21600" s="144" t="s">
        <v>193</v>
      </c>
      <c r="F21600" s="144">
        <v>2100</v>
      </c>
      <c r="G21600" s="147">
        <v>70.315100982692528</v>
      </c>
      <c r="H21600" s="147">
        <v>75.850800000000007</v>
      </c>
      <c r="I21600" s="147">
        <v>81.696000000000012</v>
      </c>
      <c r="J21600" s="147">
        <v>87.508880000000005</v>
      </c>
      <c r="K21600" s="147">
        <v>93.33408</v>
      </c>
    </row>
    <row r="21601" spans="2:11" x14ac:dyDescent="0.2">
      <c r="B21601" s="21" t="str">
        <f t="shared" si="337"/>
        <v>Trout CreekWind2023RCP6.0</v>
      </c>
      <c r="C21601" t="s">
        <v>465</v>
      </c>
      <c r="D21601" t="s">
        <v>1</v>
      </c>
      <c r="E21601" s="144" t="s">
        <v>192</v>
      </c>
      <c r="F21601" s="144">
        <v>2023</v>
      </c>
      <c r="G21601" s="147">
        <v>69.603591462973768</v>
      </c>
      <c r="H21601" s="147">
        <v>74.980320000000006</v>
      </c>
      <c r="I21601" s="147">
        <v>80.64</v>
      </c>
      <c r="J21601" s="147">
        <v>86.30192000000001</v>
      </c>
      <c r="K21601" s="147">
        <v>91.956959999999981</v>
      </c>
    </row>
    <row r="21602" spans="2:11" x14ac:dyDescent="0.2">
      <c r="B21602" s="21" t="str">
        <f t="shared" si="337"/>
        <v>Trout CreekWind2025RCP6.0</v>
      </c>
      <c r="C21602" t="s">
        <v>465</v>
      </c>
      <c r="D21602" t="s">
        <v>1</v>
      </c>
      <c r="E21602" s="144" t="s">
        <v>192</v>
      </c>
      <c r="F21602" s="144">
        <v>2025</v>
      </c>
      <c r="G21602" s="147">
        <v>69.677275296731054</v>
      </c>
      <c r="H21602" s="147">
        <v>75.07332000000001</v>
      </c>
      <c r="I21602" s="147">
        <v>80.757333333333335</v>
      </c>
      <c r="J21602" s="147">
        <v>86.438880000000012</v>
      </c>
      <c r="K21602" s="147">
        <v>92.115039999999979</v>
      </c>
    </row>
    <row r="21603" spans="2:11" x14ac:dyDescent="0.2">
      <c r="B21603" s="21" t="str">
        <f t="shared" si="337"/>
        <v>Trout CreekWind2030RCP6.0</v>
      </c>
      <c r="C21603" t="s">
        <v>465</v>
      </c>
      <c r="D21603" t="s">
        <v>1</v>
      </c>
      <c r="E21603" s="144" t="s">
        <v>192</v>
      </c>
      <c r="F21603" s="144">
        <v>2030</v>
      </c>
      <c r="G21603" s="147">
        <v>69.750959130488326</v>
      </c>
      <c r="H21603" s="147">
        <v>75.166320000000013</v>
      </c>
      <c r="I21603" s="147">
        <v>80.87466666666667</v>
      </c>
      <c r="J21603" s="147">
        <v>86.575840000000014</v>
      </c>
      <c r="K21603" s="147">
        <v>92.273119999999977</v>
      </c>
    </row>
    <row r="21604" spans="2:11" x14ac:dyDescent="0.2">
      <c r="B21604" s="21" t="str">
        <f t="shared" si="337"/>
        <v>Trout CreekWind2035RCP6.0</v>
      </c>
      <c r="C21604" t="s">
        <v>465</v>
      </c>
      <c r="D21604" t="s">
        <v>1</v>
      </c>
      <c r="E21604" s="144" t="s">
        <v>192</v>
      </c>
      <c r="F21604" s="144">
        <v>2035</v>
      </c>
      <c r="G21604" s="147">
        <v>69.824642964245612</v>
      </c>
      <c r="H21604" s="147">
        <v>75.259320000000002</v>
      </c>
      <c r="I21604" s="147">
        <v>80.99199999999999</v>
      </c>
      <c r="J21604" s="147">
        <v>86.712800000000016</v>
      </c>
      <c r="K21604" s="147">
        <v>92.43119999999999</v>
      </c>
    </row>
    <row r="21605" spans="2:11" x14ac:dyDescent="0.2">
      <c r="B21605" s="21" t="str">
        <f t="shared" si="337"/>
        <v>Trout CreekWind2040RCP6.0</v>
      </c>
      <c r="C21605" t="s">
        <v>465</v>
      </c>
      <c r="D21605" t="s">
        <v>1</v>
      </c>
      <c r="E21605" s="144" t="s">
        <v>192</v>
      </c>
      <c r="F21605" s="144">
        <v>2040</v>
      </c>
      <c r="G21605" s="147">
        <v>69.898326798002898</v>
      </c>
      <c r="H21605" s="147">
        <v>75.352320000000006</v>
      </c>
      <c r="I21605" s="147">
        <v>81.109333333333325</v>
      </c>
      <c r="J21605" s="147">
        <v>86.849760000000003</v>
      </c>
      <c r="K21605" s="147">
        <v>92.589279999999988</v>
      </c>
    </row>
    <row r="21606" spans="2:11" x14ac:dyDescent="0.2">
      <c r="B21606" s="21" t="str">
        <f t="shared" si="337"/>
        <v>Trout CreekWind2045RCP6.0</v>
      </c>
      <c r="C21606" t="s">
        <v>465</v>
      </c>
      <c r="D21606" t="s">
        <v>1</v>
      </c>
      <c r="E21606" s="144" t="s">
        <v>192</v>
      </c>
      <c r="F21606" s="144">
        <v>2045</v>
      </c>
      <c r="G21606" s="147">
        <v>69.97201063176017</v>
      </c>
      <c r="H21606" s="147">
        <v>75.445320000000009</v>
      </c>
      <c r="I21606" s="147">
        <v>81.226666666666659</v>
      </c>
      <c r="J21606" s="147">
        <v>86.986720000000005</v>
      </c>
      <c r="K21606" s="147">
        <v>92.747359999999986</v>
      </c>
    </row>
    <row r="21607" spans="2:11" x14ac:dyDescent="0.2">
      <c r="B21607" s="21" t="str">
        <f t="shared" si="337"/>
        <v>Trout CreekWind2050RCP6.0</v>
      </c>
      <c r="C21607" t="s">
        <v>465</v>
      </c>
      <c r="D21607" t="s">
        <v>1</v>
      </c>
      <c r="E21607" s="144" t="s">
        <v>192</v>
      </c>
      <c r="F21607" s="144">
        <v>2050</v>
      </c>
      <c r="G21607" s="147">
        <v>69.990431590199492</v>
      </c>
      <c r="H21607" s="147">
        <v>75.460944000000012</v>
      </c>
      <c r="I21607" s="147">
        <v>81.236799999999988</v>
      </c>
      <c r="J21607" s="147">
        <v>86.99356800000001</v>
      </c>
      <c r="K21607" s="147">
        <v>92.750399999999985</v>
      </c>
    </row>
    <row r="21608" spans="2:11" x14ac:dyDescent="0.2">
      <c r="B21608" s="21" t="str">
        <f t="shared" si="337"/>
        <v>Trout CreekWind2055RCP6.0</v>
      </c>
      <c r="C21608" t="s">
        <v>465</v>
      </c>
      <c r="D21608" t="s">
        <v>1</v>
      </c>
      <c r="E21608" s="144" t="s">
        <v>192</v>
      </c>
      <c r="F21608" s="144">
        <v>2055</v>
      </c>
      <c r="G21608" s="147">
        <v>69.935168714881527</v>
      </c>
      <c r="H21608" s="147">
        <v>75.383568000000011</v>
      </c>
      <c r="I21608" s="147">
        <v>81.129599999999996</v>
      </c>
      <c r="J21608" s="147">
        <v>86.863456000000014</v>
      </c>
      <c r="K21608" s="147">
        <v>92.595359999999985</v>
      </c>
    </row>
    <row r="21609" spans="2:11" x14ac:dyDescent="0.2">
      <c r="B21609" s="21" t="str">
        <f t="shared" si="337"/>
        <v>Trout CreekWind2060RCP6.0</v>
      </c>
      <c r="C21609" t="s">
        <v>465</v>
      </c>
      <c r="D21609" t="s">
        <v>1</v>
      </c>
      <c r="E21609" s="144" t="s">
        <v>192</v>
      </c>
      <c r="F21609" s="144">
        <v>2060</v>
      </c>
      <c r="G21609" s="147">
        <v>69.879905839563577</v>
      </c>
      <c r="H21609" s="147">
        <v>75.30619200000001</v>
      </c>
      <c r="I21609" s="147">
        <v>81.02239999999999</v>
      </c>
      <c r="J21609" s="147">
        <v>86.733344000000002</v>
      </c>
      <c r="K21609" s="147">
        <v>92.440319999999986</v>
      </c>
    </row>
    <row r="21610" spans="2:11" x14ac:dyDescent="0.2">
      <c r="B21610" s="21" t="str">
        <f t="shared" si="337"/>
        <v>Trout CreekWind2065RCP6.0</v>
      </c>
      <c r="C21610" t="s">
        <v>465</v>
      </c>
      <c r="D21610" t="s">
        <v>1</v>
      </c>
      <c r="E21610" s="144" t="s">
        <v>192</v>
      </c>
      <c r="F21610" s="144">
        <v>2065</v>
      </c>
      <c r="G21610" s="147">
        <v>69.824642964245612</v>
      </c>
      <c r="H21610" s="147">
        <v>75.228816000000009</v>
      </c>
      <c r="I21610" s="147">
        <v>80.915199999999999</v>
      </c>
      <c r="J21610" s="147">
        <v>86.603232000000006</v>
      </c>
      <c r="K21610" s="147">
        <v>92.285279999999986</v>
      </c>
    </row>
    <row r="21611" spans="2:11" x14ac:dyDescent="0.2">
      <c r="B21611" s="21" t="str">
        <f t="shared" si="337"/>
        <v>Trout CreekWind2070RCP6.0</v>
      </c>
      <c r="C21611" t="s">
        <v>465</v>
      </c>
      <c r="D21611" t="s">
        <v>1</v>
      </c>
      <c r="E21611" s="144" t="s">
        <v>192</v>
      </c>
      <c r="F21611" s="144">
        <v>2070</v>
      </c>
      <c r="G21611" s="147">
        <v>69.769380088927647</v>
      </c>
      <c r="H21611" s="147">
        <v>75.151440000000008</v>
      </c>
      <c r="I21611" s="147">
        <v>80.807999999999993</v>
      </c>
      <c r="J21611" s="147">
        <v>86.473120000000009</v>
      </c>
      <c r="K21611" s="147">
        <v>92.130239999999986</v>
      </c>
    </row>
    <row r="21612" spans="2:11" x14ac:dyDescent="0.2">
      <c r="B21612" s="21" t="str">
        <f t="shared" si="337"/>
        <v>Trout CreekWind2075RCP6.0</v>
      </c>
      <c r="C21612" t="s">
        <v>465</v>
      </c>
      <c r="D21612" t="s">
        <v>1</v>
      </c>
      <c r="E21612" s="144" t="s">
        <v>192</v>
      </c>
      <c r="F21612" s="144">
        <v>2075</v>
      </c>
      <c r="G21612" s="147">
        <v>69.905810312368871</v>
      </c>
      <c r="H21612" s="147">
        <v>75.326280000000011</v>
      </c>
      <c r="I21612" s="147">
        <v>81.03</v>
      </c>
      <c r="J21612" s="147">
        <v>86.732060000000004</v>
      </c>
      <c r="K21612" s="147">
        <v>92.43119999999999</v>
      </c>
    </row>
    <row r="21613" spans="2:11" x14ac:dyDescent="0.2">
      <c r="B21613" s="21" t="str">
        <f t="shared" si="337"/>
        <v>Trout CreekWind2080RCP6.0</v>
      </c>
      <c r="C21613" t="s">
        <v>465</v>
      </c>
      <c r="D21613" t="s">
        <v>1</v>
      </c>
      <c r="E21613" s="144" t="s">
        <v>192</v>
      </c>
      <c r="F21613" s="144">
        <v>2080</v>
      </c>
      <c r="G21613" s="147">
        <v>70.042240535810095</v>
      </c>
      <c r="H21613" s="147">
        <v>75.501120000000014</v>
      </c>
      <c r="I21613" s="147">
        <v>81.25200000000001</v>
      </c>
      <c r="J21613" s="147">
        <v>86.991000000000014</v>
      </c>
      <c r="K21613" s="147">
        <v>92.732159999999993</v>
      </c>
    </row>
    <row r="21614" spans="2:11" x14ac:dyDescent="0.2">
      <c r="B21614" s="21" t="str">
        <f t="shared" si="337"/>
        <v>Trout CreekWind2085RCP6.0</v>
      </c>
      <c r="C21614" t="s">
        <v>465</v>
      </c>
      <c r="D21614" t="s">
        <v>1</v>
      </c>
      <c r="E21614" s="144" t="s">
        <v>192</v>
      </c>
      <c r="F21614" s="144">
        <v>2085</v>
      </c>
      <c r="G21614" s="147">
        <v>70.178670759251304</v>
      </c>
      <c r="H21614" s="147">
        <v>75.675960000000003</v>
      </c>
      <c r="I21614" s="147">
        <v>81.474000000000004</v>
      </c>
      <c r="J21614" s="147">
        <v>87.249940000000009</v>
      </c>
      <c r="K21614" s="147">
        <v>93.033119999999997</v>
      </c>
    </row>
    <row r="21615" spans="2:11" x14ac:dyDescent="0.2">
      <c r="B21615" s="21" t="str">
        <f t="shared" si="337"/>
        <v>Trout CreekWind2090RCP6.0</v>
      </c>
      <c r="C21615" t="s">
        <v>465</v>
      </c>
      <c r="D21615" t="s">
        <v>1</v>
      </c>
      <c r="E21615" s="144" t="s">
        <v>192</v>
      </c>
      <c r="F21615" s="144">
        <v>2090</v>
      </c>
      <c r="G21615" s="147">
        <v>70.179246414202538</v>
      </c>
      <c r="H21615" s="147">
        <v>75.669760000000011</v>
      </c>
      <c r="I21615" s="147">
        <v>81.464000000000013</v>
      </c>
      <c r="J21615" s="147">
        <v>87.234960000000001</v>
      </c>
      <c r="K21615" s="147">
        <v>93.014879999999991</v>
      </c>
    </row>
    <row r="21616" spans="2:11" x14ac:dyDescent="0.2">
      <c r="B21616" s="21" t="str">
        <f t="shared" si="337"/>
        <v>Trout CreekWind2095RCP6.0</v>
      </c>
      <c r="C21616" t="s">
        <v>465</v>
      </c>
      <c r="D21616" t="s">
        <v>1</v>
      </c>
      <c r="E21616" s="144" t="s">
        <v>192</v>
      </c>
      <c r="F21616" s="144">
        <v>2095</v>
      </c>
      <c r="G21616" s="147">
        <v>70.043391845712549</v>
      </c>
      <c r="H21616" s="147">
        <v>75.488720000000001</v>
      </c>
      <c r="I21616" s="147">
        <v>81.231999999999999</v>
      </c>
      <c r="J21616" s="147">
        <v>86.961040000000011</v>
      </c>
      <c r="K21616" s="147">
        <v>92.695679999999996</v>
      </c>
    </row>
    <row r="21617" spans="2:11" x14ac:dyDescent="0.2">
      <c r="B21617" s="21" t="str">
        <f t="shared" si="337"/>
        <v>Trout CreekWind2100RCP6.0</v>
      </c>
      <c r="C21617" t="s">
        <v>465</v>
      </c>
      <c r="D21617" t="s">
        <v>1</v>
      </c>
      <c r="E21617" s="144" t="s">
        <v>192</v>
      </c>
      <c r="F21617" s="144">
        <v>2100</v>
      </c>
      <c r="G21617" s="147">
        <v>69.907537277222559</v>
      </c>
      <c r="H21617" s="147">
        <v>75.307680000000005</v>
      </c>
      <c r="I21617" s="147">
        <v>81</v>
      </c>
      <c r="J21617" s="147">
        <v>86.687120000000007</v>
      </c>
      <c r="K21617" s="147">
        <v>92.376479999999987</v>
      </c>
    </row>
    <row r="21618" spans="2:11" x14ac:dyDescent="0.2">
      <c r="B21618" s="21" t="str">
        <f t="shared" si="337"/>
        <v>Trout CreekWind2023RCP8.5</v>
      </c>
      <c r="C21618" t="s">
        <v>465</v>
      </c>
      <c r="D21618" t="s">
        <v>1</v>
      </c>
      <c r="E21618" s="144" t="s">
        <v>191</v>
      </c>
      <c r="F21618" s="144">
        <v>2023</v>
      </c>
      <c r="G21618" s="147">
        <v>69.603591462973768</v>
      </c>
      <c r="H21618" s="147">
        <v>74.980320000000006</v>
      </c>
      <c r="I21618" s="147">
        <v>80.64</v>
      </c>
      <c r="J21618" s="147">
        <v>86.30192000000001</v>
      </c>
      <c r="K21618" s="147">
        <v>91.956959999999981</v>
      </c>
    </row>
    <row r="21619" spans="2:11" x14ac:dyDescent="0.2">
      <c r="B21619" s="21" t="str">
        <f t="shared" si="337"/>
        <v>Trout CreekWind2025RCP8.5</v>
      </c>
      <c r="C21619" t="s">
        <v>465</v>
      </c>
      <c r="D21619" t="s">
        <v>1</v>
      </c>
      <c r="E21619" s="144" t="s">
        <v>191</v>
      </c>
      <c r="F21619" s="144">
        <v>2025</v>
      </c>
      <c r="G21619" s="147">
        <v>69.750959130488326</v>
      </c>
      <c r="H21619" s="147">
        <v>75.166320000000013</v>
      </c>
      <c r="I21619" s="147">
        <v>80.87466666666667</v>
      </c>
      <c r="J21619" s="147">
        <v>86.575840000000014</v>
      </c>
      <c r="K21619" s="147">
        <v>92.273119999999977</v>
      </c>
    </row>
    <row r="21620" spans="2:11" x14ac:dyDescent="0.2">
      <c r="B21620" s="21" t="str">
        <f t="shared" si="337"/>
        <v>Trout CreekWind2030RCP8.5</v>
      </c>
      <c r="C21620" t="s">
        <v>465</v>
      </c>
      <c r="D21620" t="s">
        <v>1</v>
      </c>
      <c r="E21620" s="144" t="s">
        <v>191</v>
      </c>
      <c r="F21620" s="144">
        <v>2030</v>
      </c>
      <c r="G21620" s="147">
        <v>69.898326798002898</v>
      </c>
      <c r="H21620" s="147">
        <v>75.352320000000006</v>
      </c>
      <c r="I21620" s="147">
        <v>81.109333333333325</v>
      </c>
      <c r="J21620" s="147">
        <v>86.849760000000003</v>
      </c>
      <c r="K21620" s="147">
        <v>92.589279999999988</v>
      </c>
    </row>
    <row r="21621" spans="2:11" x14ac:dyDescent="0.2">
      <c r="B21621" s="21" t="str">
        <f t="shared" si="337"/>
        <v>Trout CreekWind2035RCP8.5</v>
      </c>
      <c r="C21621" t="s">
        <v>465</v>
      </c>
      <c r="D21621" t="s">
        <v>1</v>
      </c>
      <c r="E21621" s="144" t="s">
        <v>191</v>
      </c>
      <c r="F21621" s="144">
        <v>2035</v>
      </c>
      <c r="G21621" s="147">
        <v>70.045694465517457</v>
      </c>
      <c r="H21621" s="147">
        <v>75.538320000000013</v>
      </c>
      <c r="I21621" s="147">
        <v>81.343999999999994</v>
      </c>
      <c r="J21621" s="147">
        <v>87.123680000000007</v>
      </c>
      <c r="K21621" s="147">
        <v>92.905439999999984</v>
      </c>
    </row>
    <row r="21622" spans="2:11" x14ac:dyDescent="0.2">
      <c r="B21622" s="21" t="str">
        <f t="shared" si="337"/>
        <v>Trout CreekWind2040RCP8.5</v>
      </c>
      <c r="C21622" t="s">
        <v>465</v>
      </c>
      <c r="D21622" t="s">
        <v>1</v>
      </c>
      <c r="E21622" s="144" t="s">
        <v>191</v>
      </c>
      <c r="F21622" s="144">
        <v>2040</v>
      </c>
      <c r="G21622" s="147">
        <v>69.953589673320849</v>
      </c>
      <c r="H21622" s="147">
        <v>75.409360000000007</v>
      </c>
      <c r="I21622" s="147">
        <v>81.165333333333322</v>
      </c>
      <c r="J21622" s="147">
        <v>86.906826666666674</v>
      </c>
      <c r="K21622" s="147">
        <v>92.64703999999999</v>
      </c>
    </row>
    <row r="21623" spans="2:11" x14ac:dyDescent="0.2">
      <c r="B21623" s="21" t="str">
        <f t="shared" si="337"/>
        <v>Trout CreekWind2045RCP8.5</v>
      </c>
      <c r="C21623" t="s">
        <v>465</v>
      </c>
      <c r="D21623" t="s">
        <v>1</v>
      </c>
      <c r="E21623" s="144" t="s">
        <v>191</v>
      </c>
      <c r="F21623" s="144">
        <v>2045</v>
      </c>
      <c r="G21623" s="147">
        <v>69.861484881124255</v>
      </c>
      <c r="H21623" s="147">
        <v>75.280400000000014</v>
      </c>
      <c r="I21623" s="147">
        <v>80.986666666666665</v>
      </c>
      <c r="J21623" s="147">
        <v>86.689973333333342</v>
      </c>
      <c r="K21623" s="147">
        <v>92.388639999999981</v>
      </c>
    </row>
    <row r="21624" spans="2:11" x14ac:dyDescent="0.2">
      <c r="B21624" s="21" t="str">
        <f t="shared" si="337"/>
        <v>Trout CreekWind2050RCP8.5</v>
      </c>
      <c r="C21624" t="s">
        <v>465</v>
      </c>
      <c r="D21624" t="s">
        <v>1</v>
      </c>
      <c r="E21624" s="144" t="s">
        <v>191</v>
      </c>
      <c r="F21624" s="144">
        <v>2050</v>
      </c>
      <c r="G21624" s="147">
        <v>69.951287053515941</v>
      </c>
      <c r="H21624" s="147">
        <v>75.384560000000008</v>
      </c>
      <c r="I21624" s="147">
        <v>81.103999999999999</v>
      </c>
      <c r="J21624" s="147">
        <v>86.818373333333341</v>
      </c>
      <c r="K21624" s="147">
        <v>92.531519999999986</v>
      </c>
    </row>
    <row r="21625" spans="2:11" x14ac:dyDescent="0.2">
      <c r="B21625" s="21" t="str">
        <f t="shared" si="337"/>
        <v>Trout CreekWind2055RCP8.5</v>
      </c>
      <c r="C21625" t="s">
        <v>465</v>
      </c>
      <c r="D21625" t="s">
        <v>1</v>
      </c>
      <c r="E21625" s="144" t="s">
        <v>191</v>
      </c>
      <c r="F21625" s="144">
        <v>2055</v>
      </c>
      <c r="G21625" s="147">
        <v>70.133194018104234</v>
      </c>
      <c r="H21625" s="147">
        <v>75.617680000000007</v>
      </c>
      <c r="I21625" s="147">
        <v>81.400000000000006</v>
      </c>
      <c r="J21625" s="147">
        <v>87.163626666666673</v>
      </c>
      <c r="K21625" s="147">
        <v>92.9328</v>
      </c>
    </row>
    <row r="21626" spans="2:11" x14ac:dyDescent="0.2">
      <c r="B21626" s="21" t="str">
        <f t="shared" si="337"/>
        <v>Trout CreekWind2060RCP8.5</v>
      </c>
      <c r="C21626" t="s">
        <v>465</v>
      </c>
      <c r="D21626" t="s">
        <v>1</v>
      </c>
      <c r="E21626" s="144" t="s">
        <v>191</v>
      </c>
      <c r="F21626" s="144">
        <v>2060</v>
      </c>
      <c r="G21626" s="147">
        <v>70.179246414202538</v>
      </c>
      <c r="H21626" s="147">
        <v>75.669760000000011</v>
      </c>
      <c r="I21626" s="147">
        <v>81.464000000000013</v>
      </c>
      <c r="J21626" s="147">
        <v>87.234960000000001</v>
      </c>
      <c r="K21626" s="147">
        <v>93.014879999999991</v>
      </c>
    </row>
    <row r="21627" spans="2:11" x14ac:dyDescent="0.2">
      <c r="B21627" s="21" t="str">
        <f t="shared" si="337"/>
        <v>Trout CreekWind2065RCP8.5</v>
      </c>
      <c r="C21627" t="s">
        <v>465</v>
      </c>
      <c r="D21627" t="s">
        <v>1</v>
      </c>
      <c r="E21627" s="144" t="s">
        <v>191</v>
      </c>
      <c r="F21627" s="144">
        <v>2065</v>
      </c>
      <c r="G21627" s="147">
        <v>70.043391845712549</v>
      </c>
      <c r="H21627" s="147">
        <v>75.488720000000001</v>
      </c>
      <c r="I21627" s="147">
        <v>81.231999999999999</v>
      </c>
      <c r="J21627" s="147">
        <v>86.961040000000011</v>
      </c>
      <c r="K21627" s="147">
        <v>92.695679999999996</v>
      </c>
    </row>
    <row r="21628" spans="2:11" x14ac:dyDescent="0.2">
      <c r="B21628" s="21" t="str">
        <f t="shared" si="337"/>
        <v>Trout CreekWind2070RCP8.5</v>
      </c>
      <c r="C21628" t="s">
        <v>465</v>
      </c>
      <c r="D21628" t="s">
        <v>1</v>
      </c>
      <c r="E21628" s="144" t="s">
        <v>191</v>
      </c>
      <c r="F21628" s="144">
        <v>2070</v>
      </c>
      <c r="G21628" s="147">
        <v>70.126286158689496</v>
      </c>
      <c r="H21628" s="147">
        <v>75.565600000000003</v>
      </c>
      <c r="I21628" s="147">
        <v>81.301333333333332</v>
      </c>
      <c r="J21628" s="147">
        <v>87.026666666666671</v>
      </c>
      <c r="K21628" s="147">
        <v>92.756479999999996</v>
      </c>
    </row>
    <row r="21629" spans="2:11" x14ac:dyDescent="0.2">
      <c r="B21629" s="21" t="str">
        <f t="shared" si="337"/>
        <v>Trout CreekWind2075RCP8.5</v>
      </c>
      <c r="C21629" t="s">
        <v>465</v>
      </c>
      <c r="D21629" t="s">
        <v>1</v>
      </c>
      <c r="E21629" s="144" t="s">
        <v>191</v>
      </c>
      <c r="F21629" s="144">
        <v>2075</v>
      </c>
      <c r="G21629" s="147">
        <v>70.345035040156432</v>
      </c>
      <c r="H21629" s="147">
        <v>75.823520000000002</v>
      </c>
      <c r="I21629" s="147">
        <v>81.602666666666664</v>
      </c>
      <c r="J21629" s="147">
        <v>87.366213333333334</v>
      </c>
      <c r="K21629" s="147">
        <v>93.136479999999992</v>
      </c>
    </row>
    <row r="21630" spans="2:11" x14ac:dyDescent="0.2">
      <c r="B21630" s="21" t="str">
        <f t="shared" si="337"/>
        <v>Trout CreekWind2080RCP8.5</v>
      </c>
      <c r="C21630" t="s">
        <v>465</v>
      </c>
      <c r="D21630" t="s">
        <v>1</v>
      </c>
      <c r="E21630" s="144" t="s">
        <v>191</v>
      </c>
      <c r="F21630" s="144">
        <v>2080</v>
      </c>
      <c r="G21630" s="147">
        <v>70.563783921623369</v>
      </c>
      <c r="H21630" s="147">
        <v>76.081440000000001</v>
      </c>
      <c r="I21630" s="147">
        <v>81.903999999999996</v>
      </c>
      <c r="J21630" s="147">
        <v>87.705759999999998</v>
      </c>
      <c r="K21630" s="147">
        <v>93.516480000000001</v>
      </c>
    </row>
    <row r="21631" spans="2:11" x14ac:dyDescent="0.2">
      <c r="B21631" s="21" t="str">
        <f t="shared" si="337"/>
        <v>Trout CreekWind2085RCP8.5</v>
      </c>
      <c r="C21631" t="s">
        <v>465</v>
      </c>
      <c r="D21631" t="s">
        <v>1</v>
      </c>
      <c r="E21631" s="144" t="s">
        <v>191</v>
      </c>
      <c r="F21631" s="144">
        <v>2085</v>
      </c>
      <c r="G21631" s="147">
        <v>70.601777148404466</v>
      </c>
      <c r="H21631" s="147">
        <v>76.081440000000001</v>
      </c>
      <c r="I21631" s="147">
        <v>81.855999999999995</v>
      </c>
      <c r="J21631" s="147">
        <v>87.620159999999998</v>
      </c>
      <c r="K21631" s="147">
        <v>93.388800000000003</v>
      </c>
    </row>
    <row r="21632" spans="2:11" x14ac:dyDescent="0.2">
      <c r="B21632" s="21" t="str">
        <f t="shared" si="337"/>
        <v>Trout CreekWind2090RCP8.5</v>
      </c>
      <c r="C21632" t="s">
        <v>465</v>
      </c>
      <c r="D21632" t="s">
        <v>1</v>
      </c>
      <c r="E21632" s="144" t="s">
        <v>191</v>
      </c>
      <c r="F21632" s="144">
        <v>2090</v>
      </c>
      <c r="G21632" s="147">
        <v>70.639770375185549</v>
      </c>
      <c r="H21632" s="147">
        <v>76.081440000000001</v>
      </c>
      <c r="I21632" s="147">
        <v>81.807999999999993</v>
      </c>
      <c r="J21632" s="147">
        <v>87.534559999999999</v>
      </c>
      <c r="K21632" s="147">
        <v>93.261119999999991</v>
      </c>
    </row>
    <row r="21633" spans="2:11" x14ac:dyDescent="0.2">
      <c r="B21633" s="21" t="str">
        <f t="shared" si="337"/>
        <v>Trout CreekWind2095RCP8.5</v>
      </c>
      <c r="C21633" t="s">
        <v>465</v>
      </c>
      <c r="D21633" t="s">
        <v>1</v>
      </c>
      <c r="E21633" s="144" t="s">
        <v>191</v>
      </c>
      <c r="F21633" s="144">
        <v>2095</v>
      </c>
      <c r="G21633" s="147">
        <v>70.639770375185549</v>
      </c>
      <c r="H21633" s="147">
        <v>76.081440000000001</v>
      </c>
      <c r="I21633" s="147">
        <v>81.807999999999993</v>
      </c>
      <c r="J21633" s="147">
        <v>87.534559999999999</v>
      </c>
      <c r="K21633" s="147">
        <v>93.261119999999991</v>
      </c>
    </row>
    <row r="21634" spans="2:11" x14ac:dyDescent="0.2">
      <c r="B21634" s="21" t="str">
        <f t="shared" si="337"/>
        <v>Trout CreekWind2100RCP8.5</v>
      </c>
      <c r="C21634" t="s">
        <v>465</v>
      </c>
      <c r="D21634" t="s">
        <v>1</v>
      </c>
      <c r="E21634" s="144" t="s">
        <v>191</v>
      </c>
      <c r="F21634" s="144">
        <v>2100</v>
      </c>
      <c r="G21634" s="147">
        <v>70.639770375185549</v>
      </c>
      <c r="H21634" s="147">
        <v>76.081440000000001</v>
      </c>
      <c r="I21634" s="147">
        <v>81.807999999999993</v>
      </c>
      <c r="J21634" s="147">
        <v>87.534559999999999</v>
      </c>
      <c r="K21634" s="147">
        <v>93.261119999999991</v>
      </c>
    </row>
    <row r="21635" spans="2:11" x14ac:dyDescent="0.2">
      <c r="B21635" s="21" t="str">
        <f t="shared" si="337"/>
        <v>UxbridgeIce Accretion2023RCP4.5</v>
      </c>
      <c r="C21635" t="s">
        <v>466</v>
      </c>
      <c r="D21635" t="s">
        <v>486</v>
      </c>
      <c r="E21635" s="144" t="s">
        <v>193</v>
      </c>
      <c r="F21635" s="144">
        <v>2023</v>
      </c>
      <c r="G21635" s="147">
        <v>17.378756743760515</v>
      </c>
      <c r="H21635" s="147">
        <v>20.770749999999996</v>
      </c>
      <c r="I21635" s="147">
        <v>25.05</v>
      </c>
      <c r="J21635" s="147">
        <v>28.334749999999993</v>
      </c>
      <c r="K21635" s="147">
        <v>31.594499999999996</v>
      </c>
    </row>
    <row r="21636" spans="2:11" x14ac:dyDescent="0.2">
      <c r="B21636" s="21" t="str">
        <f t="shared" si="337"/>
        <v>UxbridgeIce Accretion2025RCP4.5</v>
      </c>
      <c r="C21636" t="s">
        <v>466</v>
      </c>
      <c r="D21636" t="s">
        <v>486</v>
      </c>
      <c r="E21636" s="144" t="s">
        <v>193</v>
      </c>
      <c r="F21636" s="144">
        <v>2025</v>
      </c>
      <c r="G21636" s="147">
        <v>17.430945202450488</v>
      </c>
      <c r="H21636" s="147">
        <v>20.846833333333329</v>
      </c>
      <c r="I21636" s="147">
        <v>25.162500000000001</v>
      </c>
      <c r="J21636" s="147">
        <v>28.471291666666659</v>
      </c>
      <c r="K21636" s="147">
        <v>31.762499999999996</v>
      </c>
    </row>
    <row r="21637" spans="2:11" x14ac:dyDescent="0.2">
      <c r="B21637" s="21" t="str">
        <f t="shared" si="337"/>
        <v>UxbridgeIce Accretion2030RCP4.5</v>
      </c>
      <c r="C21637" t="s">
        <v>466</v>
      </c>
      <c r="D21637" t="s">
        <v>486</v>
      </c>
      <c r="E21637" s="144" t="s">
        <v>193</v>
      </c>
      <c r="F21637" s="144">
        <v>2030</v>
      </c>
      <c r="G21637" s="147">
        <v>17.48313366114046</v>
      </c>
      <c r="H21637" s="147">
        <v>20.922916666666662</v>
      </c>
      <c r="I21637" s="147">
        <v>25.274999999999999</v>
      </c>
      <c r="J21637" s="147">
        <v>28.607833333333328</v>
      </c>
      <c r="K21637" s="147">
        <v>31.930499999999999</v>
      </c>
    </row>
    <row r="21638" spans="2:11" x14ac:dyDescent="0.2">
      <c r="B21638" s="21" t="str">
        <f t="shared" si="337"/>
        <v>UxbridgeIce Accretion2035RCP4.5</v>
      </c>
      <c r="C21638" t="s">
        <v>466</v>
      </c>
      <c r="D21638" t="s">
        <v>486</v>
      </c>
      <c r="E21638" s="144" t="s">
        <v>193</v>
      </c>
      <c r="F21638" s="144">
        <v>2035</v>
      </c>
      <c r="G21638" s="147">
        <v>17.535322119830433</v>
      </c>
      <c r="H21638" s="147">
        <v>20.998999999999995</v>
      </c>
      <c r="I21638" s="147">
        <v>25.387499999999999</v>
      </c>
      <c r="J21638" s="147">
        <v>28.744374999999994</v>
      </c>
      <c r="K21638" s="147">
        <v>32.098500000000001</v>
      </c>
    </row>
    <row r="21639" spans="2:11" x14ac:dyDescent="0.2">
      <c r="B21639" s="21" t="str">
        <f t="shared" si="337"/>
        <v>UxbridgeIce Accretion2040RCP4.5</v>
      </c>
      <c r="C21639" t="s">
        <v>466</v>
      </c>
      <c r="D21639" t="s">
        <v>486</v>
      </c>
      <c r="E21639" s="144" t="s">
        <v>193</v>
      </c>
      <c r="F21639" s="144">
        <v>2040</v>
      </c>
      <c r="G21639" s="147">
        <v>17.587510578520401</v>
      </c>
      <c r="H21639" s="147">
        <v>21.075083333333332</v>
      </c>
      <c r="I21639" s="147">
        <v>25.5</v>
      </c>
      <c r="J21639" s="147">
        <v>28.880916666666661</v>
      </c>
      <c r="K21639" s="147">
        <v>32.266500000000001</v>
      </c>
    </row>
    <row r="21640" spans="2:11" x14ac:dyDescent="0.2">
      <c r="B21640" s="21" t="str">
        <f t="shared" si="337"/>
        <v>UxbridgeIce Accretion2045RCP4.5</v>
      </c>
      <c r="C21640" t="s">
        <v>466</v>
      </c>
      <c r="D21640" t="s">
        <v>486</v>
      </c>
      <c r="E21640" s="144" t="s">
        <v>193</v>
      </c>
      <c r="F21640" s="144">
        <v>2045</v>
      </c>
      <c r="G21640" s="147">
        <v>17.639699037210374</v>
      </c>
      <c r="H21640" s="147">
        <v>21.151166666666665</v>
      </c>
      <c r="I21640" s="147">
        <v>25.612499999999997</v>
      </c>
      <c r="J21640" s="147">
        <v>29.01745833333333</v>
      </c>
      <c r="K21640" s="147">
        <v>32.4345</v>
      </c>
    </row>
    <row r="21641" spans="2:11" x14ac:dyDescent="0.2">
      <c r="B21641" s="21" t="str">
        <f t="shared" si="337"/>
        <v>UxbridgeIce Accretion2050RCP4.5</v>
      </c>
      <c r="C21641" t="s">
        <v>466</v>
      </c>
      <c r="D21641" t="s">
        <v>486</v>
      </c>
      <c r="E21641" s="144" t="s">
        <v>193</v>
      </c>
      <c r="F21641" s="144">
        <v>2050</v>
      </c>
      <c r="G21641" s="147">
        <v>17.611865192575724</v>
      </c>
      <c r="H21641" s="147">
        <v>21.156699999999997</v>
      </c>
      <c r="I21641" s="147">
        <v>25.654999999999998</v>
      </c>
      <c r="J21641" s="147">
        <v>29.086199999999998</v>
      </c>
      <c r="K21641" s="147">
        <v>32.533200000000001</v>
      </c>
    </row>
    <row r="21642" spans="2:11" x14ac:dyDescent="0.2">
      <c r="B21642" s="21" t="str">
        <f t="shared" si="337"/>
        <v>UxbridgeIce Accretion2055RCP4.5</v>
      </c>
      <c r="C21642" t="s">
        <v>466</v>
      </c>
      <c r="D21642" t="s">
        <v>486</v>
      </c>
      <c r="E21642" s="144" t="s">
        <v>193</v>
      </c>
      <c r="F21642" s="144">
        <v>2055</v>
      </c>
      <c r="G21642" s="147">
        <v>17.531842889251099</v>
      </c>
      <c r="H21642" s="147">
        <v>21.08615</v>
      </c>
      <c r="I21642" s="147">
        <v>25.584999999999997</v>
      </c>
      <c r="J21642" s="147">
        <v>29.018399999999996</v>
      </c>
      <c r="K21642" s="147">
        <v>32.463900000000002</v>
      </c>
    </row>
    <row r="21643" spans="2:11" x14ac:dyDescent="0.2">
      <c r="B21643" s="21" t="str">
        <f t="shared" si="337"/>
        <v>UxbridgeIce Accretion2060RCP4.5</v>
      </c>
      <c r="C21643" t="s">
        <v>466</v>
      </c>
      <c r="D21643" t="s">
        <v>486</v>
      </c>
      <c r="E21643" s="144" t="s">
        <v>193</v>
      </c>
      <c r="F21643" s="144">
        <v>2060</v>
      </c>
      <c r="G21643" s="147">
        <v>17.451820585926477</v>
      </c>
      <c r="H21643" s="147">
        <v>21.015599999999999</v>
      </c>
      <c r="I21643" s="147">
        <v>25.514999999999997</v>
      </c>
      <c r="J21643" s="147">
        <v>28.950599999999998</v>
      </c>
      <c r="K21643" s="147">
        <v>32.394599999999997</v>
      </c>
    </row>
    <row r="21644" spans="2:11" x14ac:dyDescent="0.2">
      <c r="B21644" s="21" t="str">
        <f t="shared" ref="B21644:B21707" si="338">C21644&amp;D21644&amp;F21644&amp;E21644</f>
        <v>UxbridgeIce Accretion2065RCP4.5</v>
      </c>
      <c r="C21644" t="s">
        <v>466</v>
      </c>
      <c r="D21644" t="s">
        <v>486</v>
      </c>
      <c r="E21644" s="144" t="s">
        <v>193</v>
      </c>
      <c r="F21644" s="144">
        <v>2065</v>
      </c>
      <c r="G21644" s="147">
        <v>17.371798282601851</v>
      </c>
      <c r="H21644" s="147">
        <v>20.945050000000002</v>
      </c>
      <c r="I21644" s="147">
        <v>25.444999999999997</v>
      </c>
      <c r="J21644" s="147">
        <v>28.882799999999996</v>
      </c>
      <c r="K21644" s="147">
        <v>32.325299999999999</v>
      </c>
    </row>
    <row r="21645" spans="2:11" x14ac:dyDescent="0.2">
      <c r="B21645" s="21" t="str">
        <f t="shared" si="338"/>
        <v>UxbridgeIce Accretion2070RCP4.5</v>
      </c>
      <c r="C21645" t="s">
        <v>466</v>
      </c>
      <c r="D21645" t="s">
        <v>486</v>
      </c>
      <c r="E21645" s="144" t="s">
        <v>193</v>
      </c>
      <c r="F21645" s="144">
        <v>2070</v>
      </c>
      <c r="G21645" s="147">
        <v>17.291775979277229</v>
      </c>
      <c r="H21645" s="147">
        <v>20.874500000000001</v>
      </c>
      <c r="I21645" s="147">
        <v>25.374999999999996</v>
      </c>
      <c r="J21645" s="147">
        <v>28.814999999999998</v>
      </c>
      <c r="K21645" s="147">
        <v>32.256</v>
      </c>
    </row>
    <row r="21646" spans="2:11" x14ac:dyDescent="0.2">
      <c r="B21646" s="21" t="str">
        <f t="shared" si="338"/>
        <v>UxbridgeIce Accretion2075RCP4.5</v>
      </c>
      <c r="C21646" t="s">
        <v>466</v>
      </c>
      <c r="D21646" t="s">
        <v>486</v>
      </c>
      <c r="E21646" s="144" t="s">
        <v>193</v>
      </c>
      <c r="F21646" s="144">
        <v>2075</v>
      </c>
      <c r="G21646" s="147">
        <v>17.274379826380574</v>
      </c>
      <c r="H21646" s="147">
        <v>20.881416666666667</v>
      </c>
      <c r="I21646" s="147">
        <v>25.416666666666664</v>
      </c>
      <c r="J21646" s="147">
        <v>28.876208333333331</v>
      </c>
      <c r="K21646" s="147">
        <v>32.340000000000003</v>
      </c>
    </row>
    <row r="21647" spans="2:11" x14ac:dyDescent="0.2">
      <c r="B21647" s="21" t="str">
        <f t="shared" si="338"/>
        <v>UxbridgeIce Accretion2080RCP4.5</v>
      </c>
      <c r="C21647" t="s">
        <v>466</v>
      </c>
      <c r="D21647" t="s">
        <v>486</v>
      </c>
      <c r="E21647" s="144" t="s">
        <v>193</v>
      </c>
      <c r="F21647" s="144">
        <v>2080</v>
      </c>
      <c r="G21647" s="147">
        <v>17.256983673483916</v>
      </c>
      <c r="H21647" s="147">
        <v>20.888333333333335</v>
      </c>
      <c r="I21647" s="147">
        <v>25.458333333333329</v>
      </c>
      <c r="J21647" s="147">
        <v>28.937416666666664</v>
      </c>
      <c r="K21647" s="147">
        <v>32.423999999999999</v>
      </c>
    </row>
    <row r="21648" spans="2:11" x14ac:dyDescent="0.2">
      <c r="B21648" s="21" t="str">
        <f t="shared" si="338"/>
        <v>UxbridgeIce Accretion2085RCP4.5</v>
      </c>
      <c r="C21648" t="s">
        <v>466</v>
      </c>
      <c r="D21648" t="s">
        <v>486</v>
      </c>
      <c r="E21648" s="144" t="s">
        <v>193</v>
      </c>
      <c r="F21648" s="144">
        <v>2085</v>
      </c>
      <c r="G21648" s="147">
        <v>17.239587520587257</v>
      </c>
      <c r="H21648" s="147">
        <v>20.895250000000001</v>
      </c>
      <c r="I21648" s="147">
        <v>25.499999999999996</v>
      </c>
      <c r="J21648" s="147">
        <v>28.998624999999997</v>
      </c>
      <c r="K21648" s="147">
        <v>32.507999999999996</v>
      </c>
    </row>
    <row r="21649" spans="2:11" x14ac:dyDescent="0.2">
      <c r="B21649" s="21" t="str">
        <f t="shared" si="338"/>
        <v>UxbridgeIce Accretion2090RCP4.5</v>
      </c>
      <c r="C21649" t="s">
        <v>466</v>
      </c>
      <c r="D21649" t="s">
        <v>486</v>
      </c>
      <c r="E21649" s="144" t="s">
        <v>193</v>
      </c>
      <c r="F21649" s="144">
        <v>2090</v>
      </c>
      <c r="G21649" s="147">
        <v>17.222191367690602</v>
      </c>
      <c r="H21649" s="147">
        <v>20.902166666666666</v>
      </c>
      <c r="I21649" s="147">
        <v>25.541666666666664</v>
      </c>
      <c r="J21649" s="147">
        <v>29.059833333333327</v>
      </c>
      <c r="K21649" s="147">
        <v>32.591999999999999</v>
      </c>
    </row>
    <row r="21650" spans="2:11" x14ac:dyDescent="0.2">
      <c r="B21650" s="21" t="str">
        <f t="shared" si="338"/>
        <v>UxbridgeIce Accretion2095RCP4.5</v>
      </c>
      <c r="C21650" t="s">
        <v>466</v>
      </c>
      <c r="D21650" t="s">
        <v>486</v>
      </c>
      <c r="E21650" s="144" t="s">
        <v>193</v>
      </c>
      <c r="F21650" s="144">
        <v>2095</v>
      </c>
      <c r="G21650" s="147">
        <v>17.204795214793947</v>
      </c>
      <c r="H21650" s="147">
        <v>20.909083333333335</v>
      </c>
      <c r="I21650" s="147">
        <v>25.583333333333329</v>
      </c>
      <c r="J21650" s="147">
        <v>29.12104166666666</v>
      </c>
      <c r="K21650" s="147">
        <v>32.676000000000002</v>
      </c>
    </row>
    <row r="21651" spans="2:11" x14ac:dyDescent="0.2">
      <c r="B21651" s="21" t="str">
        <f t="shared" si="338"/>
        <v>UxbridgeIce Accretion2100RCP4.5</v>
      </c>
      <c r="C21651" t="s">
        <v>466</v>
      </c>
      <c r="D21651" t="s">
        <v>486</v>
      </c>
      <c r="E21651" s="144" t="s">
        <v>193</v>
      </c>
      <c r="F21651" s="144">
        <v>2100</v>
      </c>
      <c r="G21651" s="147">
        <v>17.187399061897288</v>
      </c>
      <c r="H21651" s="147">
        <v>20.916</v>
      </c>
      <c r="I21651" s="147">
        <v>25.624999999999996</v>
      </c>
      <c r="J21651" s="147">
        <v>29.182249999999993</v>
      </c>
      <c r="K21651" s="147">
        <v>32.76</v>
      </c>
    </row>
    <row r="21652" spans="2:11" x14ac:dyDescent="0.2">
      <c r="B21652" s="21" t="str">
        <f t="shared" si="338"/>
        <v>UxbridgeIce Accretion2023RCP6.0</v>
      </c>
      <c r="C21652" t="s">
        <v>466</v>
      </c>
      <c r="D21652" t="s">
        <v>486</v>
      </c>
      <c r="E21652" s="144" t="s">
        <v>192</v>
      </c>
      <c r="F21652" s="144">
        <v>2023</v>
      </c>
      <c r="G21652" s="147">
        <v>17.378756743760515</v>
      </c>
      <c r="H21652" s="147">
        <v>20.770749999999996</v>
      </c>
      <c r="I21652" s="147">
        <v>25.05</v>
      </c>
      <c r="J21652" s="147">
        <v>28.334749999999993</v>
      </c>
      <c r="K21652" s="147">
        <v>31.594499999999996</v>
      </c>
    </row>
    <row r="21653" spans="2:11" x14ac:dyDescent="0.2">
      <c r="B21653" s="21" t="str">
        <f t="shared" si="338"/>
        <v>UxbridgeIce Accretion2025RCP6.0</v>
      </c>
      <c r="C21653" t="s">
        <v>466</v>
      </c>
      <c r="D21653" t="s">
        <v>486</v>
      </c>
      <c r="E21653" s="144" t="s">
        <v>192</v>
      </c>
      <c r="F21653" s="144">
        <v>2025</v>
      </c>
      <c r="G21653" s="147">
        <v>17.430945202450488</v>
      </c>
      <c r="H21653" s="147">
        <v>20.846833333333329</v>
      </c>
      <c r="I21653" s="147">
        <v>25.162500000000001</v>
      </c>
      <c r="J21653" s="147">
        <v>28.471291666666659</v>
      </c>
      <c r="K21653" s="147">
        <v>31.762499999999996</v>
      </c>
    </row>
    <row r="21654" spans="2:11" x14ac:dyDescent="0.2">
      <c r="B21654" s="21" t="str">
        <f t="shared" si="338"/>
        <v>UxbridgeIce Accretion2030RCP6.0</v>
      </c>
      <c r="C21654" t="s">
        <v>466</v>
      </c>
      <c r="D21654" t="s">
        <v>486</v>
      </c>
      <c r="E21654" s="144" t="s">
        <v>192</v>
      </c>
      <c r="F21654" s="144">
        <v>2030</v>
      </c>
      <c r="G21654" s="147">
        <v>17.48313366114046</v>
      </c>
      <c r="H21654" s="147">
        <v>20.922916666666662</v>
      </c>
      <c r="I21654" s="147">
        <v>25.274999999999999</v>
      </c>
      <c r="J21654" s="147">
        <v>28.607833333333328</v>
      </c>
      <c r="K21654" s="147">
        <v>31.930499999999999</v>
      </c>
    </row>
    <row r="21655" spans="2:11" x14ac:dyDescent="0.2">
      <c r="B21655" s="21" t="str">
        <f t="shared" si="338"/>
        <v>UxbridgeIce Accretion2035RCP6.0</v>
      </c>
      <c r="C21655" t="s">
        <v>466</v>
      </c>
      <c r="D21655" t="s">
        <v>486</v>
      </c>
      <c r="E21655" s="144" t="s">
        <v>192</v>
      </c>
      <c r="F21655" s="144">
        <v>2035</v>
      </c>
      <c r="G21655" s="147">
        <v>17.535322119830433</v>
      </c>
      <c r="H21655" s="147">
        <v>20.998999999999995</v>
      </c>
      <c r="I21655" s="147">
        <v>25.387499999999999</v>
      </c>
      <c r="J21655" s="147">
        <v>28.744374999999994</v>
      </c>
      <c r="K21655" s="147">
        <v>32.098500000000001</v>
      </c>
    </row>
    <row r="21656" spans="2:11" x14ac:dyDescent="0.2">
      <c r="B21656" s="21" t="str">
        <f t="shared" si="338"/>
        <v>UxbridgeIce Accretion2040RCP6.0</v>
      </c>
      <c r="C21656" t="s">
        <v>466</v>
      </c>
      <c r="D21656" t="s">
        <v>486</v>
      </c>
      <c r="E21656" s="144" t="s">
        <v>192</v>
      </c>
      <c r="F21656" s="144">
        <v>2040</v>
      </c>
      <c r="G21656" s="147">
        <v>17.587510578520401</v>
      </c>
      <c r="H21656" s="147">
        <v>21.075083333333332</v>
      </c>
      <c r="I21656" s="147">
        <v>25.5</v>
      </c>
      <c r="J21656" s="147">
        <v>28.880916666666661</v>
      </c>
      <c r="K21656" s="147">
        <v>32.266500000000001</v>
      </c>
    </row>
    <row r="21657" spans="2:11" x14ac:dyDescent="0.2">
      <c r="B21657" s="21" t="str">
        <f t="shared" si="338"/>
        <v>UxbridgeIce Accretion2045RCP6.0</v>
      </c>
      <c r="C21657" t="s">
        <v>466</v>
      </c>
      <c r="D21657" t="s">
        <v>486</v>
      </c>
      <c r="E21657" s="144" t="s">
        <v>192</v>
      </c>
      <c r="F21657" s="144">
        <v>2045</v>
      </c>
      <c r="G21657" s="147">
        <v>17.639699037210374</v>
      </c>
      <c r="H21657" s="147">
        <v>21.151166666666665</v>
      </c>
      <c r="I21657" s="147">
        <v>25.612499999999997</v>
      </c>
      <c r="J21657" s="147">
        <v>29.01745833333333</v>
      </c>
      <c r="K21657" s="147">
        <v>32.4345</v>
      </c>
    </row>
    <row r="21658" spans="2:11" x14ac:dyDescent="0.2">
      <c r="B21658" s="21" t="str">
        <f t="shared" si="338"/>
        <v>UxbridgeIce Accretion2050RCP6.0</v>
      </c>
      <c r="C21658" t="s">
        <v>466</v>
      </c>
      <c r="D21658" t="s">
        <v>486</v>
      </c>
      <c r="E21658" s="144" t="s">
        <v>192</v>
      </c>
      <c r="F21658" s="144">
        <v>2050</v>
      </c>
      <c r="G21658" s="147">
        <v>17.611865192575724</v>
      </c>
      <c r="H21658" s="147">
        <v>21.156699999999997</v>
      </c>
      <c r="I21658" s="147">
        <v>25.654999999999998</v>
      </c>
      <c r="J21658" s="147">
        <v>29.086199999999998</v>
      </c>
      <c r="K21658" s="147">
        <v>32.533200000000001</v>
      </c>
    </row>
    <row r="21659" spans="2:11" x14ac:dyDescent="0.2">
      <c r="B21659" s="21" t="str">
        <f t="shared" si="338"/>
        <v>UxbridgeIce Accretion2055RCP6.0</v>
      </c>
      <c r="C21659" t="s">
        <v>466</v>
      </c>
      <c r="D21659" t="s">
        <v>486</v>
      </c>
      <c r="E21659" s="144" t="s">
        <v>192</v>
      </c>
      <c r="F21659" s="144">
        <v>2055</v>
      </c>
      <c r="G21659" s="147">
        <v>17.531842889251099</v>
      </c>
      <c r="H21659" s="147">
        <v>21.08615</v>
      </c>
      <c r="I21659" s="147">
        <v>25.584999999999997</v>
      </c>
      <c r="J21659" s="147">
        <v>29.018399999999996</v>
      </c>
      <c r="K21659" s="147">
        <v>32.463900000000002</v>
      </c>
    </row>
    <row r="21660" spans="2:11" x14ac:dyDescent="0.2">
      <c r="B21660" s="21" t="str">
        <f t="shared" si="338"/>
        <v>UxbridgeIce Accretion2060RCP6.0</v>
      </c>
      <c r="C21660" t="s">
        <v>466</v>
      </c>
      <c r="D21660" t="s">
        <v>486</v>
      </c>
      <c r="E21660" s="144" t="s">
        <v>192</v>
      </c>
      <c r="F21660" s="144">
        <v>2060</v>
      </c>
      <c r="G21660" s="147">
        <v>17.451820585926477</v>
      </c>
      <c r="H21660" s="147">
        <v>21.015599999999999</v>
      </c>
      <c r="I21660" s="147">
        <v>25.514999999999997</v>
      </c>
      <c r="J21660" s="147">
        <v>28.950599999999998</v>
      </c>
      <c r="K21660" s="147">
        <v>32.394599999999997</v>
      </c>
    </row>
    <row r="21661" spans="2:11" x14ac:dyDescent="0.2">
      <c r="B21661" s="21" t="str">
        <f t="shared" si="338"/>
        <v>UxbridgeIce Accretion2065RCP6.0</v>
      </c>
      <c r="C21661" t="s">
        <v>466</v>
      </c>
      <c r="D21661" t="s">
        <v>486</v>
      </c>
      <c r="E21661" s="144" t="s">
        <v>192</v>
      </c>
      <c r="F21661" s="144">
        <v>2065</v>
      </c>
      <c r="G21661" s="147">
        <v>17.371798282601851</v>
      </c>
      <c r="H21661" s="147">
        <v>20.945050000000002</v>
      </c>
      <c r="I21661" s="147">
        <v>25.444999999999997</v>
      </c>
      <c r="J21661" s="147">
        <v>28.882799999999996</v>
      </c>
      <c r="K21661" s="147">
        <v>32.325299999999999</v>
      </c>
    </row>
    <row r="21662" spans="2:11" x14ac:dyDescent="0.2">
      <c r="B21662" s="21" t="str">
        <f t="shared" si="338"/>
        <v>UxbridgeIce Accretion2070RCP6.0</v>
      </c>
      <c r="C21662" t="s">
        <v>466</v>
      </c>
      <c r="D21662" t="s">
        <v>486</v>
      </c>
      <c r="E21662" s="144" t="s">
        <v>192</v>
      </c>
      <c r="F21662" s="144">
        <v>2070</v>
      </c>
      <c r="G21662" s="147">
        <v>17.291775979277229</v>
      </c>
      <c r="H21662" s="147">
        <v>20.874500000000001</v>
      </c>
      <c r="I21662" s="147">
        <v>25.374999999999996</v>
      </c>
      <c r="J21662" s="147">
        <v>28.814999999999998</v>
      </c>
      <c r="K21662" s="147">
        <v>32.256</v>
      </c>
    </row>
    <row r="21663" spans="2:11" x14ac:dyDescent="0.2">
      <c r="B21663" s="21" t="str">
        <f t="shared" si="338"/>
        <v>UxbridgeIce Accretion2075RCP6.0</v>
      </c>
      <c r="C21663" t="s">
        <v>466</v>
      </c>
      <c r="D21663" t="s">
        <v>486</v>
      </c>
      <c r="E21663" s="144" t="s">
        <v>192</v>
      </c>
      <c r="F21663" s="144">
        <v>2075</v>
      </c>
      <c r="G21663" s="147">
        <v>17.265681749932245</v>
      </c>
      <c r="H21663" s="147">
        <v>20.884875000000001</v>
      </c>
      <c r="I21663" s="147">
        <v>25.437499999999996</v>
      </c>
      <c r="J21663" s="147">
        <v>28.906812499999997</v>
      </c>
      <c r="K21663" s="147">
        <v>32.381999999999998</v>
      </c>
    </row>
    <row r="21664" spans="2:11" x14ac:dyDescent="0.2">
      <c r="B21664" s="21" t="str">
        <f t="shared" si="338"/>
        <v>UxbridgeIce Accretion2080RCP6.0</v>
      </c>
      <c r="C21664" t="s">
        <v>466</v>
      </c>
      <c r="D21664" t="s">
        <v>486</v>
      </c>
      <c r="E21664" s="144" t="s">
        <v>192</v>
      </c>
      <c r="F21664" s="144">
        <v>2080</v>
      </c>
      <c r="G21664" s="147">
        <v>17.239587520587257</v>
      </c>
      <c r="H21664" s="147">
        <v>20.895250000000001</v>
      </c>
      <c r="I21664" s="147">
        <v>25.499999999999996</v>
      </c>
      <c r="J21664" s="147">
        <v>28.998624999999997</v>
      </c>
      <c r="K21664" s="147">
        <v>32.507999999999996</v>
      </c>
    </row>
    <row r="21665" spans="2:11" x14ac:dyDescent="0.2">
      <c r="B21665" s="21" t="str">
        <f t="shared" si="338"/>
        <v>UxbridgeIce Accretion2085RCP6.0</v>
      </c>
      <c r="C21665" t="s">
        <v>466</v>
      </c>
      <c r="D21665" t="s">
        <v>486</v>
      </c>
      <c r="E21665" s="144" t="s">
        <v>192</v>
      </c>
      <c r="F21665" s="144">
        <v>2085</v>
      </c>
      <c r="G21665" s="147">
        <v>17.213493291242273</v>
      </c>
      <c r="H21665" s="147">
        <v>20.905625000000001</v>
      </c>
      <c r="I21665" s="147">
        <v>25.562499999999996</v>
      </c>
      <c r="J21665" s="147">
        <v>29.090437499999993</v>
      </c>
      <c r="K21665" s="147">
        <v>32.634</v>
      </c>
    </row>
    <row r="21666" spans="2:11" x14ac:dyDescent="0.2">
      <c r="B21666" s="21" t="str">
        <f t="shared" si="338"/>
        <v>UxbridgeIce Accretion2090RCP6.0</v>
      </c>
      <c r="C21666" t="s">
        <v>466</v>
      </c>
      <c r="D21666" t="s">
        <v>486</v>
      </c>
      <c r="E21666" s="144" t="s">
        <v>192</v>
      </c>
      <c r="F21666" s="144">
        <v>2090</v>
      </c>
      <c r="G21666" s="147">
        <v>16.880067027389678</v>
      </c>
      <c r="H21666" s="147">
        <v>20.577083333333334</v>
      </c>
      <c r="I21666" s="147">
        <v>25.249999999999996</v>
      </c>
      <c r="J21666" s="147">
        <v>28.786749999999994</v>
      </c>
      <c r="K21666" s="147">
        <v>32.329499999999996</v>
      </c>
    </row>
    <row r="21667" spans="2:11" x14ac:dyDescent="0.2">
      <c r="B21667" s="21" t="str">
        <f t="shared" si="338"/>
        <v>UxbridgeIce Accretion2095RCP6.0</v>
      </c>
      <c r="C21667" t="s">
        <v>466</v>
      </c>
      <c r="D21667" t="s">
        <v>486</v>
      </c>
      <c r="E21667" s="144" t="s">
        <v>192</v>
      </c>
      <c r="F21667" s="144">
        <v>2095</v>
      </c>
      <c r="G21667" s="147">
        <v>16.572734992882069</v>
      </c>
      <c r="H21667" s="147">
        <v>20.238166666666665</v>
      </c>
      <c r="I21667" s="147">
        <v>24.875</v>
      </c>
      <c r="J21667" s="147">
        <v>28.391249999999996</v>
      </c>
      <c r="K21667" s="147">
        <v>31.898999999999997</v>
      </c>
    </row>
    <row r="21668" spans="2:11" x14ac:dyDescent="0.2">
      <c r="B21668" s="21" t="str">
        <f t="shared" si="338"/>
        <v>UxbridgeIce Accretion2100RCP6.0</v>
      </c>
      <c r="C21668" t="s">
        <v>466</v>
      </c>
      <c r="D21668" t="s">
        <v>486</v>
      </c>
      <c r="E21668" s="144" t="s">
        <v>192</v>
      </c>
      <c r="F21668" s="144">
        <v>2100</v>
      </c>
      <c r="G21668" s="147">
        <v>16.265402958374459</v>
      </c>
      <c r="H21668" s="147">
        <v>19.899249999999999</v>
      </c>
      <c r="I21668" s="147">
        <v>24.5</v>
      </c>
      <c r="J21668" s="147">
        <v>27.995749999999997</v>
      </c>
      <c r="K21668" s="147">
        <v>31.468499999999999</v>
      </c>
    </row>
    <row r="21669" spans="2:11" x14ac:dyDescent="0.2">
      <c r="B21669" s="21" t="str">
        <f t="shared" si="338"/>
        <v>UxbridgeIce Accretion2023RCP8.5</v>
      </c>
      <c r="C21669" t="s">
        <v>466</v>
      </c>
      <c r="D21669" t="s">
        <v>486</v>
      </c>
      <c r="E21669" s="144" t="s">
        <v>191</v>
      </c>
      <c r="F21669" s="144">
        <v>2023</v>
      </c>
      <c r="G21669" s="147">
        <v>17.378756743760515</v>
      </c>
      <c r="H21669" s="147">
        <v>20.770749999999996</v>
      </c>
      <c r="I21669" s="147">
        <v>25.05</v>
      </c>
      <c r="J21669" s="147">
        <v>28.334749999999993</v>
      </c>
      <c r="K21669" s="147">
        <v>31.594499999999996</v>
      </c>
    </row>
    <row r="21670" spans="2:11" x14ac:dyDescent="0.2">
      <c r="B21670" s="21" t="str">
        <f t="shared" si="338"/>
        <v>UxbridgeIce Accretion2025RCP8.5</v>
      </c>
      <c r="C21670" t="s">
        <v>466</v>
      </c>
      <c r="D21670" t="s">
        <v>486</v>
      </c>
      <c r="E21670" s="144" t="s">
        <v>191</v>
      </c>
      <c r="F21670" s="144">
        <v>2025</v>
      </c>
      <c r="G21670" s="147">
        <v>17.48313366114046</v>
      </c>
      <c r="H21670" s="147">
        <v>20.922916666666662</v>
      </c>
      <c r="I21670" s="147">
        <v>25.274999999999999</v>
      </c>
      <c r="J21670" s="147">
        <v>28.607833333333328</v>
      </c>
      <c r="K21670" s="147">
        <v>31.930499999999999</v>
      </c>
    </row>
    <row r="21671" spans="2:11" x14ac:dyDescent="0.2">
      <c r="B21671" s="21" t="str">
        <f t="shared" si="338"/>
        <v>UxbridgeIce Accretion2030RCP8.5</v>
      </c>
      <c r="C21671" t="s">
        <v>466</v>
      </c>
      <c r="D21671" t="s">
        <v>486</v>
      </c>
      <c r="E21671" s="144" t="s">
        <v>191</v>
      </c>
      <c r="F21671" s="144">
        <v>2030</v>
      </c>
      <c r="G21671" s="147">
        <v>17.587510578520401</v>
      </c>
      <c r="H21671" s="147">
        <v>21.075083333333332</v>
      </c>
      <c r="I21671" s="147">
        <v>25.5</v>
      </c>
      <c r="J21671" s="147">
        <v>28.880916666666661</v>
      </c>
      <c r="K21671" s="147">
        <v>32.266500000000001</v>
      </c>
    </row>
    <row r="21672" spans="2:11" x14ac:dyDescent="0.2">
      <c r="B21672" s="21" t="str">
        <f t="shared" si="338"/>
        <v>UxbridgeIce Accretion2035RCP8.5</v>
      </c>
      <c r="C21672" t="s">
        <v>466</v>
      </c>
      <c r="D21672" t="s">
        <v>486</v>
      </c>
      <c r="E21672" s="144" t="s">
        <v>191</v>
      </c>
      <c r="F21672" s="144">
        <v>2035</v>
      </c>
      <c r="G21672" s="147">
        <v>17.691887495900346</v>
      </c>
      <c r="H21672" s="147">
        <v>21.227249999999998</v>
      </c>
      <c r="I21672" s="147">
        <v>25.724999999999998</v>
      </c>
      <c r="J21672" s="147">
        <v>29.153999999999996</v>
      </c>
      <c r="K21672" s="147">
        <v>32.602499999999999</v>
      </c>
    </row>
    <row r="21673" spans="2:11" x14ac:dyDescent="0.2">
      <c r="B21673" s="21" t="str">
        <f t="shared" si="338"/>
        <v>UxbridgeIce Accretion2040RCP8.5</v>
      </c>
      <c r="C21673" t="s">
        <v>466</v>
      </c>
      <c r="D21673" t="s">
        <v>486</v>
      </c>
      <c r="E21673" s="144" t="s">
        <v>191</v>
      </c>
      <c r="F21673" s="144">
        <v>2040</v>
      </c>
      <c r="G21673" s="147">
        <v>17.558516990359308</v>
      </c>
      <c r="H21673" s="147">
        <v>21.109666666666666</v>
      </c>
      <c r="I21673" s="147">
        <v>25.608333333333331</v>
      </c>
      <c r="J21673" s="147">
        <v>29.040999999999997</v>
      </c>
      <c r="K21673" s="147">
        <v>32.487000000000002</v>
      </c>
    </row>
    <row r="21674" spans="2:11" x14ac:dyDescent="0.2">
      <c r="B21674" s="21" t="str">
        <f t="shared" si="338"/>
        <v>UxbridgeIce Accretion2045RCP8.5</v>
      </c>
      <c r="C21674" t="s">
        <v>466</v>
      </c>
      <c r="D21674" t="s">
        <v>486</v>
      </c>
      <c r="E21674" s="144" t="s">
        <v>191</v>
      </c>
      <c r="F21674" s="144">
        <v>2045</v>
      </c>
      <c r="G21674" s="147">
        <v>17.425146484818267</v>
      </c>
      <c r="H21674" s="147">
        <v>20.992083333333333</v>
      </c>
      <c r="I21674" s="147">
        <v>25.491666666666664</v>
      </c>
      <c r="J21674" s="147">
        <v>28.927999999999997</v>
      </c>
      <c r="K21674" s="147">
        <v>32.371499999999997</v>
      </c>
    </row>
    <row r="21675" spans="2:11" x14ac:dyDescent="0.2">
      <c r="B21675" s="21" t="str">
        <f t="shared" si="338"/>
        <v>UxbridgeIce Accretion2050RCP8.5</v>
      </c>
      <c r="C21675" t="s">
        <v>466</v>
      </c>
      <c r="D21675" t="s">
        <v>486</v>
      </c>
      <c r="E21675" s="144" t="s">
        <v>191</v>
      </c>
      <c r="F21675" s="144">
        <v>2050</v>
      </c>
      <c r="G21675" s="147">
        <v>17.256983673483916</v>
      </c>
      <c r="H21675" s="147">
        <v>20.888333333333335</v>
      </c>
      <c r="I21675" s="147">
        <v>25.458333333333329</v>
      </c>
      <c r="J21675" s="147">
        <v>28.937416666666664</v>
      </c>
      <c r="K21675" s="147">
        <v>32.423999999999999</v>
      </c>
    </row>
    <row r="21676" spans="2:11" x14ac:dyDescent="0.2">
      <c r="B21676" s="21" t="str">
        <f t="shared" si="338"/>
        <v>UxbridgeIce Accretion2055RCP8.5</v>
      </c>
      <c r="C21676" t="s">
        <v>466</v>
      </c>
      <c r="D21676" t="s">
        <v>486</v>
      </c>
      <c r="E21676" s="144" t="s">
        <v>191</v>
      </c>
      <c r="F21676" s="144">
        <v>2055</v>
      </c>
      <c r="G21676" s="147">
        <v>17.222191367690602</v>
      </c>
      <c r="H21676" s="147">
        <v>20.902166666666666</v>
      </c>
      <c r="I21676" s="147">
        <v>25.541666666666664</v>
      </c>
      <c r="J21676" s="147">
        <v>29.059833333333327</v>
      </c>
      <c r="K21676" s="147">
        <v>32.591999999999999</v>
      </c>
    </row>
    <row r="21677" spans="2:11" x14ac:dyDescent="0.2">
      <c r="B21677" s="21" t="str">
        <f t="shared" si="338"/>
        <v>UxbridgeIce Accretion2060RCP8.5</v>
      </c>
      <c r="C21677" t="s">
        <v>466</v>
      </c>
      <c r="D21677" t="s">
        <v>486</v>
      </c>
      <c r="E21677" s="144" t="s">
        <v>191</v>
      </c>
      <c r="F21677" s="144">
        <v>2060</v>
      </c>
      <c r="G21677" s="147">
        <v>16.880067027389678</v>
      </c>
      <c r="H21677" s="147">
        <v>20.577083333333334</v>
      </c>
      <c r="I21677" s="147">
        <v>25.249999999999996</v>
      </c>
      <c r="J21677" s="147">
        <v>28.786749999999994</v>
      </c>
      <c r="K21677" s="147">
        <v>32.329499999999996</v>
      </c>
    </row>
    <row r="21678" spans="2:11" x14ac:dyDescent="0.2">
      <c r="B21678" s="21" t="str">
        <f t="shared" si="338"/>
        <v>UxbridgeIce Accretion2065RCP8.5</v>
      </c>
      <c r="C21678" t="s">
        <v>466</v>
      </c>
      <c r="D21678" t="s">
        <v>486</v>
      </c>
      <c r="E21678" s="144" t="s">
        <v>191</v>
      </c>
      <c r="F21678" s="144">
        <v>2065</v>
      </c>
      <c r="G21678" s="147">
        <v>16.572734992882069</v>
      </c>
      <c r="H21678" s="147">
        <v>20.238166666666665</v>
      </c>
      <c r="I21678" s="147">
        <v>24.875</v>
      </c>
      <c r="J21678" s="147">
        <v>28.391249999999996</v>
      </c>
      <c r="K21678" s="147">
        <v>31.898999999999997</v>
      </c>
    </row>
    <row r="21679" spans="2:11" x14ac:dyDescent="0.2">
      <c r="B21679" s="21" t="str">
        <f t="shared" si="338"/>
        <v>UxbridgeIce Accretion2070RCP8.5</v>
      </c>
      <c r="C21679" t="s">
        <v>466</v>
      </c>
      <c r="D21679" t="s">
        <v>486</v>
      </c>
      <c r="E21679" s="144" t="s">
        <v>191</v>
      </c>
      <c r="F21679" s="144">
        <v>2070</v>
      </c>
      <c r="G21679" s="147">
        <v>15.998661947292382</v>
      </c>
      <c r="H21679" s="147">
        <v>19.622583333333331</v>
      </c>
      <c r="I21679" s="147">
        <v>24.208333333333332</v>
      </c>
      <c r="J21679" s="147">
        <v>27.684999999999995</v>
      </c>
      <c r="K21679" s="147">
        <v>31.142999999999997</v>
      </c>
    </row>
    <row r="21680" spans="2:11" x14ac:dyDescent="0.2">
      <c r="B21680" s="21" t="str">
        <f t="shared" si="338"/>
        <v>UxbridgeIce Accretion2075RCP8.5</v>
      </c>
      <c r="C21680" t="s">
        <v>466</v>
      </c>
      <c r="D21680" t="s">
        <v>486</v>
      </c>
      <c r="E21680" s="144" t="s">
        <v>191</v>
      </c>
      <c r="F21680" s="144">
        <v>2075</v>
      </c>
      <c r="G21680" s="147">
        <v>15.731920936210305</v>
      </c>
      <c r="H21680" s="147">
        <v>19.345916666666668</v>
      </c>
      <c r="I21680" s="147">
        <v>23.916666666666668</v>
      </c>
      <c r="J21680" s="147">
        <v>27.374249999999996</v>
      </c>
      <c r="K21680" s="147">
        <v>30.817499999999999</v>
      </c>
    </row>
    <row r="21681" spans="2:11" x14ac:dyDescent="0.2">
      <c r="B21681" s="21" t="str">
        <f t="shared" si="338"/>
        <v>UxbridgeIce Accretion2080RCP8.5</v>
      </c>
      <c r="C21681" t="s">
        <v>466</v>
      </c>
      <c r="D21681" t="s">
        <v>486</v>
      </c>
      <c r="E21681" s="144" t="s">
        <v>191</v>
      </c>
      <c r="F21681" s="144">
        <v>2080</v>
      </c>
      <c r="G21681" s="147">
        <v>15.465179925128227</v>
      </c>
      <c r="H21681" s="147">
        <v>19.06925</v>
      </c>
      <c r="I21681" s="147">
        <v>23.625</v>
      </c>
      <c r="J21681" s="147">
        <v>27.063499999999994</v>
      </c>
      <c r="K21681" s="147">
        <v>30.491999999999997</v>
      </c>
    </row>
    <row r="21682" spans="2:11" x14ac:dyDescent="0.2">
      <c r="B21682" s="21" t="str">
        <f t="shared" si="338"/>
        <v>UxbridgeIce Accretion2085RCP8.5</v>
      </c>
      <c r="C21682" t="s">
        <v>466</v>
      </c>
      <c r="D21682" t="s">
        <v>486</v>
      </c>
      <c r="E21682" s="144" t="s">
        <v>191</v>
      </c>
      <c r="F21682" s="144">
        <v>2085</v>
      </c>
      <c r="G21682" s="147">
        <v>14.89110687953854</v>
      </c>
      <c r="H21682" s="147">
        <v>18.426000000000002</v>
      </c>
      <c r="I21682" s="147">
        <v>22.887499999999999</v>
      </c>
      <c r="J21682" s="147">
        <v>26.258374999999994</v>
      </c>
      <c r="K21682" s="147">
        <v>29.62575</v>
      </c>
    </row>
    <row r="21683" spans="2:11" x14ac:dyDescent="0.2">
      <c r="B21683" s="21" t="str">
        <f t="shared" si="338"/>
        <v>UxbridgeIce Accretion2090RCP8.5</v>
      </c>
      <c r="C21683" t="s">
        <v>466</v>
      </c>
      <c r="D21683" t="s">
        <v>486</v>
      </c>
      <c r="E21683" s="144" t="s">
        <v>191</v>
      </c>
      <c r="F21683" s="144">
        <v>2090</v>
      </c>
      <c r="G21683" s="147">
        <v>14.317033833948853</v>
      </c>
      <c r="H21683" s="147">
        <v>17.78275</v>
      </c>
      <c r="I21683" s="147">
        <v>22.15</v>
      </c>
      <c r="J21683" s="147">
        <v>25.453249999999997</v>
      </c>
      <c r="K21683" s="147">
        <v>28.759500000000003</v>
      </c>
    </row>
    <row r="21684" spans="2:11" x14ac:dyDescent="0.2">
      <c r="B21684" s="21" t="str">
        <f t="shared" si="338"/>
        <v>UxbridgeIce Accretion2095RCP8.5</v>
      </c>
      <c r="C21684" t="s">
        <v>466</v>
      </c>
      <c r="D21684" t="s">
        <v>486</v>
      </c>
      <c r="E21684" s="144" t="s">
        <v>191</v>
      </c>
      <c r="F21684" s="144">
        <v>2095</v>
      </c>
      <c r="G21684" s="147">
        <v>14.317033833948853</v>
      </c>
      <c r="H21684" s="147">
        <v>17.78275</v>
      </c>
      <c r="I21684" s="147">
        <v>22.15</v>
      </c>
      <c r="J21684" s="147">
        <v>25.453249999999997</v>
      </c>
      <c r="K21684" s="147">
        <v>28.759500000000003</v>
      </c>
    </row>
    <row r="21685" spans="2:11" x14ac:dyDescent="0.2">
      <c r="B21685" s="21" t="str">
        <f t="shared" si="338"/>
        <v>UxbridgeIce Accretion2100RCP8.5</v>
      </c>
      <c r="C21685" t="s">
        <v>466</v>
      </c>
      <c r="D21685" t="s">
        <v>486</v>
      </c>
      <c r="E21685" s="144" t="s">
        <v>191</v>
      </c>
      <c r="F21685" s="144">
        <v>2100</v>
      </c>
      <c r="G21685" s="147">
        <v>14.317033833948853</v>
      </c>
      <c r="H21685" s="147">
        <v>17.78275</v>
      </c>
      <c r="I21685" s="147">
        <v>22.15</v>
      </c>
      <c r="J21685" s="147">
        <v>25.453249999999997</v>
      </c>
      <c r="K21685" s="147">
        <v>28.759500000000003</v>
      </c>
    </row>
    <row r="21686" spans="2:11" x14ac:dyDescent="0.2">
      <c r="B21686" s="21" t="str">
        <f t="shared" si="338"/>
        <v>UxbridgeWind2023RCP4.5</v>
      </c>
      <c r="C21686" t="s">
        <v>466</v>
      </c>
      <c r="D21686" t="s">
        <v>1</v>
      </c>
      <c r="E21686" s="144" t="s">
        <v>193</v>
      </c>
      <c r="F21686" s="144">
        <v>2023</v>
      </c>
      <c r="G21686" s="147">
        <v>76.487964155708937</v>
      </c>
      <c r="H21686" s="147">
        <v>82.388328000000001</v>
      </c>
      <c r="I21686" s="147">
        <v>88.58959999999999</v>
      </c>
      <c r="J21686" s="147">
        <v>94.790872000000007</v>
      </c>
      <c r="K21686" s="147">
        <v>101.00217599999999</v>
      </c>
    </row>
    <row r="21687" spans="2:11" x14ac:dyDescent="0.2">
      <c r="B21687" s="21" t="str">
        <f t="shared" si="338"/>
        <v>UxbridgeWind2025RCP4.5</v>
      </c>
      <c r="C21687" t="s">
        <v>466</v>
      </c>
      <c r="D21687" t="s">
        <v>1</v>
      </c>
      <c r="E21687" s="144" t="s">
        <v>193</v>
      </c>
      <c r="F21687" s="144">
        <v>2025</v>
      </c>
      <c r="G21687" s="147">
        <v>76.522158059811929</v>
      </c>
      <c r="H21687" s="147">
        <v>82.433340000000001</v>
      </c>
      <c r="I21687" s="147">
        <v>88.64973333333333</v>
      </c>
      <c r="J21687" s="147">
        <v>94.86463066666667</v>
      </c>
      <c r="K21687" s="147">
        <v>101.08744799999999</v>
      </c>
    </row>
    <row r="21688" spans="2:11" x14ac:dyDescent="0.2">
      <c r="B21688" s="21" t="str">
        <f t="shared" si="338"/>
        <v>UxbridgeWind2030RCP4.5</v>
      </c>
      <c r="C21688" t="s">
        <v>466</v>
      </c>
      <c r="D21688" t="s">
        <v>1</v>
      </c>
      <c r="E21688" s="144" t="s">
        <v>193</v>
      </c>
      <c r="F21688" s="144">
        <v>2030</v>
      </c>
      <c r="G21688" s="147">
        <v>76.556351963914921</v>
      </c>
      <c r="H21688" s="147">
        <v>82.478352000000001</v>
      </c>
      <c r="I21688" s="147">
        <v>88.709866666666656</v>
      </c>
      <c r="J21688" s="147">
        <v>94.938389333333348</v>
      </c>
      <c r="K21688" s="147">
        <v>101.17272</v>
      </c>
    </row>
    <row r="21689" spans="2:11" x14ac:dyDescent="0.2">
      <c r="B21689" s="21" t="str">
        <f t="shared" si="338"/>
        <v>UxbridgeWind2035RCP4.5</v>
      </c>
      <c r="C21689" t="s">
        <v>466</v>
      </c>
      <c r="D21689" t="s">
        <v>1</v>
      </c>
      <c r="E21689" s="144" t="s">
        <v>193</v>
      </c>
      <c r="F21689" s="144">
        <v>2035</v>
      </c>
      <c r="G21689" s="147">
        <v>76.590545868017912</v>
      </c>
      <c r="H21689" s="147">
        <v>82.523364000000001</v>
      </c>
      <c r="I21689" s="147">
        <v>88.769999999999982</v>
      </c>
      <c r="J21689" s="147">
        <v>95.01214800000001</v>
      </c>
      <c r="K21689" s="147">
        <v>101.257992</v>
      </c>
    </row>
    <row r="21690" spans="2:11" x14ac:dyDescent="0.2">
      <c r="B21690" s="21" t="str">
        <f t="shared" si="338"/>
        <v>UxbridgeWind2040RCP4.5</v>
      </c>
      <c r="C21690" t="s">
        <v>466</v>
      </c>
      <c r="D21690" t="s">
        <v>1</v>
      </c>
      <c r="E21690" s="144" t="s">
        <v>193</v>
      </c>
      <c r="F21690" s="144">
        <v>2040</v>
      </c>
      <c r="G21690" s="147">
        <v>76.624739772120904</v>
      </c>
      <c r="H21690" s="147">
        <v>82.568376000000001</v>
      </c>
      <c r="I21690" s="147">
        <v>88.830133333333322</v>
      </c>
      <c r="J21690" s="147">
        <v>95.085906666666673</v>
      </c>
      <c r="K21690" s="147">
        <v>101.34326399999999</v>
      </c>
    </row>
    <row r="21691" spans="2:11" x14ac:dyDescent="0.2">
      <c r="B21691" s="21" t="str">
        <f t="shared" si="338"/>
        <v>UxbridgeWind2045RCP4.5</v>
      </c>
      <c r="C21691" t="s">
        <v>466</v>
      </c>
      <c r="D21691" t="s">
        <v>1</v>
      </c>
      <c r="E21691" s="144" t="s">
        <v>193</v>
      </c>
      <c r="F21691" s="144">
        <v>2045</v>
      </c>
      <c r="G21691" s="147">
        <v>76.658933676223896</v>
      </c>
      <c r="H21691" s="147">
        <v>82.613388</v>
      </c>
      <c r="I21691" s="147">
        <v>88.890266666666662</v>
      </c>
      <c r="J21691" s="147">
        <v>95.159665333333351</v>
      </c>
      <c r="K21691" s="147">
        <v>101.42853599999999</v>
      </c>
    </row>
    <row r="21692" spans="2:11" x14ac:dyDescent="0.2">
      <c r="B21692" s="21" t="str">
        <f t="shared" si="338"/>
        <v>UxbridgeWind2050RCP4.5</v>
      </c>
      <c r="C21692" t="s">
        <v>466</v>
      </c>
      <c r="D21692" t="s">
        <v>1</v>
      </c>
      <c r="E21692" s="144" t="s">
        <v>193</v>
      </c>
      <c r="F21692" s="144">
        <v>2050</v>
      </c>
      <c r="G21692" s="147">
        <v>76.761515388532871</v>
      </c>
      <c r="H21692" s="147">
        <v>82.7386032</v>
      </c>
      <c r="I21692" s="147">
        <v>89.043679999999995</v>
      </c>
      <c r="J21692" s="147">
        <v>95.337000000000018</v>
      </c>
      <c r="K21692" s="147">
        <v>101.6301792</v>
      </c>
    </row>
    <row r="21693" spans="2:11" x14ac:dyDescent="0.2">
      <c r="B21693" s="21" t="str">
        <f t="shared" si="338"/>
        <v>UxbridgeWind2055RCP4.5</v>
      </c>
      <c r="C21693" t="s">
        <v>466</v>
      </c>
      <c r="D21693" t="s">
        <v>1</v>
      </c>
      <c r="E21693" s="144" t="s">
        <v>193</v>
      </c>
      <c r="F21693" s="144">
        <v>2055</v>
      </c>
      <c r="G21693" s="147">
        <v>76.82990319673884</v>
      </c>
      <c r="H21693" s="147">
        <v>82.8188064</v>
      </c>
      <c r="I21693" s="147">
        <v>89.136959999999988</v>
      </c>
      <c r="J21693" s="147">
        <v>95.440576000000007</v>
      </c>
      <c r="K21693" s="147">
        <v>101.7465504</v>
      </c>
    </row>
    <row r="21694" spans="2:11" x14ac:dyDescent="0.2">
      <c r="B21694" s="21" t="str">
        <f t="shared" si="338"/>
        <v>UxbridgeWind2060RCP4.5</v>
      </c>
      <c r="C21694" t="s">
        <v>466</v>
      </c>
      <c r="D21694" t="s">
        <v>1</v>
      </c>
      <c r="E21694" s="144" t="s">
        <v>193</v>
      </c>
      <c r="F21694" s="144">
        <v>2060</v>
      </c>
      <c r="G21694" s="147">
        <v>76.898291004944824</v>
      </c>
      <c r="H21694" s="147">
        <v>82.899009599999999</v>
      </c>
      <c r="I21694" s="147">
        <v>89.230239999999995</v>
      </c>
      <c r="J21694" s="147">
        <v>95.544152000000011</v>
      </c>
      <c r="K21694" s="147">
        <v>101.86292159999999</v>
      </c>
    </row>
    <row r="21695" spans="2:11" x14ac:dyDescent="0.2">
      <c r="B21695" s="21" t="str">
        <f t="shared" si="338"/>
        <v>UxbridgeWind2065RCP4.5</v>
      </c>
      <c r="C21695" t="s">
        <v>466</v>
      </c>
      <c r="D21695" t="s">
        <v>1</v>
      </c>
      <c r="E21695" s="144" t="s">
        <v>193</v>
      </c>
      <c r="F21695" s="144">
        <v>2065</v>
      </c>
      <c r="G21695" s="147">
        <v>76.966678813150793</v>
      </c>
      <c r="H21695" s="147">
        <v>82.979212799999999</v>
      </c>
      <c r="I21695" s="147">
        <v>89.323519999999988</v>
      </c>
      <c r="J21695" s="147">
        <v>95.647728000000001</v>
      </c>
      <c r="K21695" s="147">
        <v>101.9792928</v>
      </c>
    </row>
    <row r="21696" spans="2:11" x14ac:dyDescent="0.2">
      <c r="B21696" s="21" t="str">
        <f t="shared" si="338"/>
        <v>UxbridgeWind2070RCP4.5</v>
      </c>
      <c r="C21696" t="s">
        <v>466</v>
      </c>
      <c r="D21696" t="s">
        <v>1</v>
      </c>
      <c r="E21696" s="144" t="s">
        <v>193</v>
      </c>
      <c r="F21696" s="144">
        <v>2070</v>
      </c>
      <c r="G21696" s="147">
        <v>77.035066621356776</v>
      </c>
      <c r="H21696" s="147">
        <v>83.059415999999999</v>
      </c>
      <c r="I21696" s="147">
        <v>89.416799999999995</v>
      </c>
      <c r="J21696" s="147">
        <v>95.751304000000005</v>
      </c>
      <c r="K21696" s="147">
        <v>102.095664</v>
      </c>
    </row>
    <row r="21697" spans="2:11" x14ac:dyDescent="0.2">
      <c r="B21697" s="21" t="str">
        <f t="shared" si="338"/>
        <v>UxbridgeWind2075RCP4.5</v>
      </c>
      <c r="C21697" t="s">
        <v>466</v>
      </c>
      <c r="D21697" t="s">
        <v>1</v>
      </c>
      <c r="E21697" s="144" t="s">
        <v>193</v>
      </c>
      <c r="F21697" s="144">
        <v>2075</v>
      </c>
      <c r="G21697" s="147">
        <v>77.109786634026278</v>
      </c>
      <c r="H21697" s="147">
        <v>83.152168000000003</v>
      </c>
      <c r="I21697" s="147">
        <v>89.531199999999998</v>
      </c>
      <c r="J21697" s="147">
        <v>95.886266666666671</v>
      </c>
      <c r="K21697" s="147">
        <v>102.249488</v>
      </c>
    </row>
    <row r="21698" spans="2:11" x14ac:dyDescent="0.2">
      <c r="B21698" s="21" t="str">
        <f t="shared" si="338"/>
        <v>UxbridgeWind2080RCP4.5</v>
      </c>
      <c r="C21698" t="s">
        <v>466</v>
      </c>
      <c r="D21698" t="s">
        <v>1</v>
      </c>
      <c r="E21698" s="144" t="s">
        <v>193</v>
      </c>
      <c r="F21698" s="144">
        <v>2080</v>
      </c>
      <c r="G21698" s="147">
        <v>77.184506646695766</v>
      </c>
      <c r="H21698" s="147">
        <v>83.244920000000008</v>
      </c>
      <c r="I21698" s="147">
        <v>89.645600000000002</v>
      </c>
      <c r="J21698" s="147">
        <v>96.021229333333338</v>
      </c>
      <c r="K21698" s="147">
        <v>102.403312</v>
      </c>
    </row>
    <row r="21699" spans="2:11" x14ac:dyDescent="0.2">
      <c r="B21699" s="21" t="str">
        <f t="shared" si="338"/>
        <v>UxbridgeWind2085RCP4.5</v>
      </c>
      <c r="C21699" t="s">
        <v>466</v>
      </c>
      <c r="D21699" t="s">
        <v>1</v>
      </c>
      <c r="E21699" s="144" t="s">
        <v>193</v>
      </c>
      <c r="F21699" s="144">
        <v>2085</v>
      </c>
      <c r="G21699" s="147">
        <v>77.259226659365254</v>
      </c>
      <c r="H21699" s="147">
        <v>83.337671999999998</v>
      </c>
      <c r="I21699" s="147">
        <v>89.759999999999991</v>
      </c>
      <c r="J21699" s="147">
        <v>96.156192000000004</v>
      </c>
      <c r="K21699" s="147">
        <v>102.55713599999999</v>
      </c>
    </row>
    <row r="21700" spans="2:11" x14ac:dyDescent="0.2">
      <c r="B21700" s="21" t="str">
        <f t="shared" si="338"/>
        <v>UxbridgeWind2090RCP4.5</v>
      </c>
      <c r="C21700" t="s">
        <v>466</v>
      </c>
      <c r="D21700" t="s">
        <v>1</v>
      </c>
      <c r="E21700" s="144" t="s">
        <v>193</v>
      </c>
      <c r="F21700" s="144">
        <v>2090</v>
      </c>
      <c r="G21700" s="147">
        <v>77.333946672034756</v>
      </c>
      <c r="H21700" s="147">
        <v>83.430424000000002</v>
      </c>
      <c r="I21700" s="147">
        <v>89.874399999999994</v>
      </c>
      <c r="J21700" s="147">
        <v>96.291154666666685</v>
      </c>
      <c r="K21700" s="147">
        <v>102.71095999999999</v>
      </c>
    </row>
    <row r="21701" spans="2:11" x14ac:dyDescent="0.2">
      <c r="B21701" s="21" t="str">
        <f t="shared" si="338"/>
        <v>UxbridgeWind2095RCP4.5</v>
      </c>
      <c r="C21701" t="s">
        <v>466</v>
      </c>
      <c r="D21701" t="s">
        <v>1</v>
      </c>
      <c r="E21701" s="144" t="s">
        <v>193</v>
      </c>
      <c r="F21701" s="144">
        <v>2095</v>
      </c>
      <c r="G21701" s="147">
        <v>77.408666684704258</v>
      </c>
      <c r="H21701" s="147">
        <v>83.523176000000007</v>
      </c>
      <c r="I21701" s="147">
        <v>89.988799999999998</v>
      </c>
      <c r="J21701" s="147">
        <v>96.426117333333352</v>
      </c>
      <c r="K21701" s="147">
        <v>102.86478399999999</v>
      </c>
    </row>
    <row r="21702" spans="2:11" x14ac:dyDescent="0.2">
      <c r="B21702" s="21" t="str">
        <f t="shared" si="338"/>
        <v>UxbridgeWind2100RCP4.5</v>
      </c>
      <c r="C21702" t="s">
        <v>466</v>
      </c>
      <c r="D21702" t="s">
        <v>1</v>
      </c>
      <c r="E21702" s="144" t="s">
        <v>193</v>
      </c>
      <c r="F21702" s="144">
        <v>2100</v>
      </c>
      <c r="G21702" s="147">
        <v>77.483386697373746</v>
      </c>
      <c r="H21702" s="147">
        <v>83.615928000000011</v>
      </c>
      <c r="I21702" s="147">
        <v>90.103200000000001</v>
      </c>
      <c r="J21702" s="147">
        <v>96.561080000000018</v>
      </c>
      <c r="K21702" s="147">
        <v>103.01860799999999</v>
      </c>
    </row>
    <row r="21703" spans="2:11" x14ac:dyDescent="0.2">
      <c r="B21703" s="21" t="str">
        <f t="shared" si="338"/>
        <v>UxbridgeWind2023RCP6.0</v>
      </c>
      <c r="C21703" t="s">
        <v>466</v>
      </c>
      <c r="D21703" t="s">
        <v>1</v>
      </c>
      <c r="E21703" s="144" t="s">
        <v>192</v>
      </c>
      <c r="F21703" s="144">
        <v>2023</v>
      </c>
      <c r="G21703" s="147">
        <v>76.487964155708937</v>
      </c>
      <c r="H21703" s="147">
        <v>82.388328000000001</v>
      </c>
      <c r="I21703" s="147">
        <v>88.58959999999999</v>
      </c>
      <c r="J21703" s="147">
        <v>94.790872000000007</v>
      </c>
      <c r="K21703" s="147">
        <v>101.00217599999999</v>
      </c>
    </row>
    <row r="21704" spans="2:11" x14ac:dyDescent="0.2">
      <c r="B21704" s="21" t="str">
        <f t="shared" si="338"/>
        <v>UxbridgeWind2025RCP6.0</v>
      </c>
      <c r="C21704" t="s">
        <v>466</v>
      </c>
      <c r="D21704" t="s">
        <v>1</v>
      </c>
      <c r="E21704" s="144" t="s">
        <v>192</v>
      </c>
      <c r="F21704" s="144">
        <v>2025</v>
      </c>
      <c r="G21704" s="147">
        <v>76.522158059811929</v>
      </c>
      <c r="H21704" s="147">
        <v>82.433340000000001</v>
      </c>
      <c r="I21704" s="147">
        <v>88.64973333333333</v>
      </c>
      <c r="J21704" s="147">
        <v>94.86463066666667</v>
      </c>
      <c r="K21704" s="147">
        <v>101.08744799999999</v>
      </c>
    </row>
    <row r="21705" spans="2:11" x14ac:dyDescent="0.2">
      <c r="B21705" s="21" t="str">
        <f t="shared" si="338"/>
        <v>UxbridgeWind2030RCP6.0</v>
      </c>
      <c r="C21705" t="s">
        <v>466</v>
      </c>
      <c r="D21705" t="s">
        <v>1</v>
      </c>
      <c r="E21705" s="144" t="s">
        <v>192</v>
      </c>
      <c r="F21705" s="144">
        <v>2030</v>
      </c>
      <c r="G21705" s="147">
        <v>76.556351963914921</v>
      </c>
      <c r="H21705" s="147">
        <v>82.478352000000001</v>
      </c>
      <c r="I21705" s="147">
        <v>88.709866666666656</v>
      </c>
      <c r="J21705" s="147">
        <v>94.938389333333348</v>
      </c>
      <c r="K21705" s="147">
        <v>101.17272</v>
      </c>
    </row>
    <row r="21706" spans="2:11" x14ac:dyDescent="0.2">
      <c r="B21706" s="21" t="str">
        <f t="shared" si="338"/>
        <v>UxbridgeWind2035RCP6.0</v>
      </c>
      <c r="C21706" t="s">
        <v>466</v>
      </c>
      <c r="D21706" t="s">
        <v>1</v>
      </c>
      <c r="E21706" s="144" t="s">
        <v>192</v>
      </c>
      <c r="F21706" s="144">
        <v>2035</v>
      </c>
      <c r="G21706" s="147">
        <v>76.590545868017912</v>
      </c>
      <c r="H21706" s="147">
        <v>82.523364000000001</v>
      </c>
      <c r="I21706" s="147">
        <v>88.769999999999982</v>
      </c>
      <c r="J21706" s="147">
        <v>95.01214800000001</v>
      </c>
      <c r="K21706" s="147">
        <v>101.257992</v>
      </c>
    </row>
    <row r="21707" spans="2:11" x14ac:dyDescent="0.2">
      <c r="B21707" s="21" t="str">
        <f t="shared" si="338"/>
        <v>UxbridgeWind2040RCP6.0</v>
      </c>
      <c r="C21707" t="s">
        <v>466</v>
      </c>
      <c r="D21707" t="s">
        <v>1</v>
      </c>
      <c r="E21707" s="144" t="s">
        <v>192</v>
      </c>
      <c r="F21707" s="144">
        <v>2040</v>
      </c>
      <c r="G21707" s="147">
        <v>76.624739772120904</v>
      </c>
      <c r="H21707" s="147">
        <v>82.568376000000001</v>
      </c>
      <c r="I21707" s="147">
        <v>88.830133333333322</v>
      </c>
      <c r="J21707" s="147">
        <v>95.085906666666673</v>
      </c>
      <c r="K21707" s="147">
        <v>101.34326399999999</v>
      </c>
    </row>
    <row r="21708" spans="2:11" x14ac:dyDescent="0.2">
      <c r="B21708" s="21" t="str">
        <f t="shared" ref="B21708:B21771" si="339">C21708&amp;D21708&amp;F21708&amp;E21708</f>
        <v>UxbridgeWind2045RCP6.0</v>
      </c>
      <c r="C21708" t="s">
        <v>466</v>
      </c>
      <c r="D21708" t="s">
        <v>1</v>
      </c>
      <c r="E21708" s="144" t="s">
        <v>192</v>
      </c>
      <c r="F21708" s="144">
        <v>2045</v>
      </c>
      <c r="G21708" s="147">
        <v>76.658933676223896</v>
      </c>
      <c r="H21708" s="147">
        <v>82.613388</v>
      </c>
      <c r="I21708" s="147">
        <v>88.890266666666662</v>
      </c>
      <c r="J21708" s="147">
        <v>95.159665333333351</v>
      </c>
      <c r="K21708" s="147">
        <v>101.42853599999999</v>
      </c>
    </row>
    <row r="21709" spans="2:11" x14ac:dyDescent="0.2">
      <c r="B21709" s="21" t="str">
        <f t="shared" si="339"/>
        <v>UxbridgeWind2050RCP6.0</v>
      </c>
      <c r="C21709" t="s">
        <v>466</v>
      </c>
      <c r="D21709" t="s">
        <v>1</v>
      </c>
      <c r="E21709" s="144" t="s">
        <v>192</v>
      </c>
      <c r="F21709" s="144">
        <v>2050</v>
      </c>
      <c r="G21709" s="147">
        <v>76.761515388532871</v>
      </c>
      <c r="H21709" s="147">
        <v>82.7386032</v>
      </c>
      <c r="I21709" s="147">
        <v>89.043679999999995</v>
      </c>
      <c r="J21709" s="147">
        <v>95.337000000000018</v>
      </c>
      <c r="K21709" s="147">
        <v>101.6301792</v>
      </c>
    </row>
    <row r="21710" spans="2:11" x14ac:dyDescent="0.2">
      <c r="B21710" s="21" t="str">
        <f t="shared" si="339"/>
        <v>UxbridgeWind2055RCP6.0</v>
      </c>
      <c r="C21710" t="s">
        <v>466</v>
      </c>
      <c r="D21710" t="s">
        <v>1</v>
      </c>
      <c r="E21710" s="144" t="s">
        <v>192</v>
      </c>
      <c r="F21710" s="144">
        <v>2055</v>
      </c>
      <c r="G21710" s="147">
        <v>76.82990319673884</v>
      </c>
      <c r="H21710" s="147">
        <v>82.8188064</v>
      </c>
      <c r="I21710" s="147">
        <v>89.136959999999988</v>
      </c>
      <c r="J21710" s="147">
        <v>95.440576000000007</v>
      </c>
      <c r="K21710" s="147">
        <v>101.7465504</v>
      </c>
    </row>
    <row r="21711" spans="2:11" x14ac:dyDescent="0.2">
      <c r="B21711" s="21" t="str">
        <f t="shared" si="339"/>
        <v>UxbridgeWind2060RCP6.0</v>
      </c>
      <c r="C21711" t="s">
        <v>466</v>
      </c>
      <c r="D21711" t="s">
        <v>1</v>
      </c>
      <c r="E21711" s="144" t="s">
        <v>192</v>
      </c>
      <c r="F21711" s="144">
        <v>2060</v>
      </c>
      <c r="G21711" s="147">
        <v>76.898291004944824</v>
      </c>
      <c r="H21711" s="147">
        <v>82.899009599999999</v>
      </c>
      <c r="I21711" s="147">
        <v>89.230239999999995</v>
      </c>
      <c r="J21711" s="147">
        <v>95.544152000000011</v>
      </c>
      <c r="K21711" s="147">
        <v>101.86292159999999</v>
      </c>
    </row>
    <row r="21712" spans="2:11" x14ac:dyDescent="0.2">
      <c r="B21712" s="21" t="str">
        <f t="shared" si="339"/>
        <v>UxbridgeWind2065RCP6.0</v>
      </c>
      <c r="C21712" t="s">
        <v>466</v>
      </c>
      <c r="D21712" t="s">
        <v>1</v>
      </c>
      <c r="E21712" s="144" t="s">
        <v>192</v>
      </c>
      <c r="F21712" s="144">
        <v>2065</v>
      </c>
      <c r="G21712" s="147">
        <v>76.966678813150793</v>
      </c>
      <c r="H21712" s="147">
        <v>82.979212799999999</v>
      </c>
      <c r="I21712" s="147">
        <v>89.323519999999988</v>
      </c>
      <c r="J21712" s="147">
        <v>95.647728000000001</v>
      </c>
      <c r="K21712" s="147">
        <v>101.9792928</v>
      </c>
    </row>
    <row r="21713" spans="2:11" x14ac:dyDescent="0.2">
      <c r="B21713" s="21" t="str">
        <f t="shared" si="339"/>
        <v>UxbridgeWind2070RCP6.0</v>
      </c>
      <c r="C21713" t="s">
        <v>466</v>
      </c>
      <c r="D21713" t="s">
        <v>1</v>
      </c>
      <c r="E21713" s="144" t="s">
        <v>192</v>
      </c>
      <c r="F21713" s="144">
        <v>2070</v>
      </c>
      <c r="G21713" s="147">
        <v>77.035066621356776</v>
      </c>
      <c r="H21713" s="147">
        <v>83.059415999999999</v>
      </c>
      <c r="I21713" s="147">
        <v>89.416799999999995</v>
      </c>
      <c r="J21713" s="147">
        <v>95.751304000000005</v>
      </c>
      <c r="K21713" s="147">
        <v>102.095664</v>
      </c>
    </row>
    <row r="21714" spans="2:11" x14ac:dyDescent="0.2">
      <c r="B21714" s="21" t="str">
        <f t="shared" si="339"/>
        <v>UxbridgeWind2075RCP6.0</v>
      </c>
      <c r="C21714" t="s">
        <v>466</v>
      </c>
      <c r="D21714" t="s">
        <v>1</v>
      </c>
      <c r="E21714" s="144" t="s">
        <v>192</v>
      </c>
      <c r="F21714" s="144">
        <v>2075</v>
      </c>
      <c r="G21714" s="147">
        <v>77.147146640361015</v>
      </c>
      <c r="H21714" s="147">
        <v>83.198543999999998</v>
      </c>
      <c r="I21714" s="147">
        <v>89.588399999999993</v>
      </c>
      <c r="J21714" s="147">
        <v>95.953748000000004</v>
      </c>
      <c r="K21714" s="147">
        <v>102.32639999999999</v>
      </c>
    </row>
    <row r="21715" spans="2:11" x14ac:dyDescent="0.2">
      <c r="B21715" s="21" t="str">
        <f t="shared" si="339"/>
        <v>UxbridgeWind2080RCP6.0</v>
      </c>
      <c r="C21715" t="s">
        <v>466</v>
      </c>
      <c r="D21715" t="s">
        <v>1</v>
      </c>
      <c r="E21715" s="144" t="s">
        <v>192</v>
      </c>
      <c r="F21715" s="144">
        <v>2080</v>
      </c>
      <c r="G21715" s="147">
        <v>77.259226659365254</v>
      </c>
      <c r="H21715" s="147">
        <v>83.337671999999998</v>
      </c>
      <c r="I21715" s="147">
        <v>89.759999999999991</v>
      </c>
      <c r="J21715" s="147">
        <v>96.156192000000004</v>
      </c>
      <c r="K21715" s="147">
        <v>102.55713599999999</v>
      </c>
    </row>
    <row r="21716" spans="2:11" x14ac:dyDescent="0.2">
      <c r="B21716" s="21" t="str">
        <f t="shared" si="339"/>
        <v>UxbridgeWind2085RCP6.0</v>
      </c>
      <c r="C21716" t="s">
        <v>466</v>
      </c>
      <c r="D21716" t="s">
        <v>1</v>
      </c>
      <c r="E21716" s="144" t="s">
        <v>192</v>
      </c>
      <c r="F21716" s="144">
        <v>2085</v>
      </c>
      <c r="G21716" s="147">
        <v>77.371306678369507</v>
      </c>
      <c r="H21716" s="147">
        <v>83.476800000000011</v>
      </c>
      <c r="I21716" s="147">
        <v>89.931600000000003</v>
      </c>
      <c r="J21716" s="147">
        <v>96.358636000000018</v>
      </c>
      <c r="K21716" s="147">
        <v>102.78787199999999</v>
      </c>
    </row>
    <row r="21717" spans="2:11" x14ac:dyDescent="0.2">
      <c r="B21717" s="21" t="str">
        <f t="shared" si="339"/>
        <v>UxbridgeWind2090RCP6.0</v>
      </c>
      <c r="C21717" t="s">
        <v>466</v>
      </c>
      <c r="D21717" t="s">
        <v>1</v>
      </c>
      <c r="E21717" s="144" t="s">
        <v>192</v>
      </c>
      <c r="F21717" s="144">
        <v>2090</v>
      </c>
      <c r="G21717" s="147">
        <v>77.729076230558192</v>
      </c>
      <c r="H21717" s="147">
        <v>83.896912000000015</v>
      </c>
      <c r="I21717" s="147">
        <v>90.431733333333327</v>
      </c>
      <c r="J21717" s="147">
        <v>96.925165333333339</v>
      </c>
      <c r="K21717" s="147">
        <v>103.42323199999998</v>
      </c>
    </row>
    <row r="21718" spans="2:11" x14ac:dyDescent="0.2">
      <c r="B21718" s="21" t="str">
        <f t="shared" si="339"/>
        <v>UxbridgeWind2095RCP6.0</v>
      </c>
      <c r="C21718" t="s">
        <v>466</v>
      </c>
      <c r="D21718" t="s">
        <v>1</v>
      </c>
      <c r="E21718" s="144" t="s">
        <v>192</v>
      </c>
      <c r="F21718" s="144">
        <v>2095</v>
      </c>
      <c r="G21718" s="147">
        <v>77.974765763742624</v>
      </c>
      <c r="H21718" s="147">
        <v>84.177896000000004</v>
      </c>
      <c r="I21718" s="147">
        <v>90.760266666666666</v>
      </c>
      <c r="J21718" s="147">
        <v>97.289250666666675</v>
      </c>
      <c r="K21718" s="147">
        <v>103.82785599999998</v>
      </c>
    </row>
    <row r="21719" spans="2:11" x14ac:dyDescent="0.2">
      <c r="B21719" s="21" t="str">
        <f t="shared" si="339"/>
        <v>UxbridgeWind2100RCP6.0</v>
      </c>
      <c r="C21719" t="s">
        <v>466</v>
      </c>
      <c r="D21719" t="s">
        <v>1</v>
      </c>
      <c r="E21719" s="144" t="s">
        <v>192</v>
      </c>
      <c r="F21719" s="144">
        <v>2100</v>
      </c>
      <c r="G21719" s="147">
        <v>78.220455296927071</v>
      </c>
      <c r="H21719" s="147">
        <v>84.458880000000008</v>
      </c>
      <c r="I21719" s="147">
        <v>91.088799999999992</v>
      </c>
      <c r="J21719" s="147">
        <v>97.653335999999996</v>
      </c>
      <c r="K21719" s="147">
        <v>104.23247999999998</v>
      </c>
    </row>
    <row r="21720" spans="2:11" x14ac:dyDescent="0.2">
      <c r="B21720" s="21" t="str">
        <f t="shared" si="339"/>
        <v>UxbridgeWind2023RCP8.5</v>
      </c>
      <c r="C21720" t="s">
        <v>466</v>
      </c>
      <c r="D21720" t="s">
        <v>1</v>
      </c>
      <c r="E21720" s="144" t="s">
        <v>191</v>
      </c>
      <c r="F21720" s="144">
        <v>2023</v>
      </c>
      <c r="G21720" s="147">
        <v>76.487964155708937</v>
      </c>
      <c r="H21720" s="147">
        <v>82.388328000000001</v>
      </c>
      <c r="I21720" s="147">
        <v>88.58959999999999</v>
      </c>
      <c r="J21720" s="147">
        <v>94.790872000000007</v>
      </c>
      <c r="K21720" s="147">
        <v>101.00217599999999</v>
      </c>
    </row>
    <row r="21721" spans="2:11" x14ac:dyDescent="0.2">
      <c r="B21721" s="21" t="str">
        <f t="shared" si="339"/>
        <v>UxbridgeWind2025RCP8.5</v>
      </c>
      <c r="C21721" t="s">
        <v>466</v>
      </c>
      <c r="D21721" t="s">
        <v>1</v>
      </c>
      <c r="E21721" s="144" t="s">
        <v>191</v>
      </c>
      <c r="F21721" s="144">
        <v>2025</v>
      </c>
      <c r="G21721" s="147">
        <v>76.556351963914921</v>
      </c>
      <c r="H21721" s="147">
        <v>82.478352000000001</v>
      </c>
      <c r="I21721" s="147">
        <v>88.709866666666656</v>
      </c>
      <c r="J21721" s="147">
        <v>94.938389333333348</v>
      </c>
      <c r="K21721" s="147">
        <v>101.17272</v>
      </c>
    </row>
    <row r="21722" spans="2:11" x14ac:dyDescent="0.2">
      <c r="B21722" s="21" t="str">
        <f t="shared" si="339"/>
        <v>UxbridgeWind2030RCP8.5</v>
      </c>
      <c r="C21722" t="s">
        <v>466</v>
      </c>
      <c r="D21722" t="s">
        <v>1</v>
      </c>
      <c r="E21722" s="144" t="s">
        <v>191</v>
      </c>
      <c r="F21722" s="144">
        <v>2030</v>
      </c>
      <c r="G21722" s="147">
        <v>76.624739772120904</v>
      </c>
      <c r="H21722" s="147">
        <v>82.568376000000001</v>
      </c>
      <c r="I21722" s="147">
        <v>88.830133333333322</v>
      </c>
      <c r="J21722" s="147">
        <v>95.085906666666673</v>
      </c>
      <c r="K21722" s="147">
        <v>101.34326399999999</v>
      </c>
    </row>
    <row r="21723" spans="2:11" x14ac:dyDescent="0.2">
      <c r="B21723" s="21" t="str">
        <f t="shared" si="339"/>
        <v>UxbridgeWind2035RCP8.5</v>
      </c>
      <c r="C21723" t="s">
        <v>466</v>
      </c>
      <c r="D21723" t="s">
        <v>1</v>
      </c>
      <c r="E21723" s="144" t="s">
        <v>191</v>
      </c>
      <c r="F21723" s="144">
        <v>2035</v>
      </c>
      <c r="G21723" s="147">
        <v>76.693127580326887</v>
      </c>
      <c r="H21723" s="147">
        <v>82.6584</v>
      </c>
      <c r="I21723" s="147">
        <v>88.950399999999988</v>
      </c>
      <c r="J21723" s="147">
        <v>95.233424000000014</v>
      </c>
      <c r="K21723" s="147">
        <v>101.513808</v>
      </c>
    </row>
    <row r="21724" spans="2:11" x14ac:dyDescent="0.2">
      <c r="B21724" s="21" t="str">
        <f t="shared" si="339"/>
        <v>UxbridgeWind2040RCP8.5</v>
      </c>
      <c r="C21724" t="s">
        <v>466</v>
      </c>
      <c r="D21724" t="s">
        <v>1</v>
      </c>
      <c r="E21724" s="144" t="s">
        <v>191</v>
      </c>
      <c r="F21724" s="144">
        <v>2040</v>
      </c>
      <c r="G21724" s="147">
        <v>76.807107260670179</v>
      </c>
      <c r="H21724" s="147">
        <v>82.792072000000005</v>
      </c>
      <c r="I21724" s="147">
        <v>89.105866666666657</v>
      </c>
      <c r="J21724" s="147">
        <v>95.406050666666673</v>
      </c>
      <c r="K21724" s="147">
        <v>101.70775999999999</v>
      </c>
    </row>
    <row r="21725" spans="2:11" x14ac:dyDescent="0.2">
      <c r="B21725" s="21" t="str">
        <f t="shared" si="339"/>
        <v>UxbridgeWind2045RCP8.5</v>
      </c>
      <c r="C21725" t="s">
        <v>466</v>
      </c>
      <c r="D21725" t="s">
        <v>1</v>
      </c>
      <c r="E21725" s="144" t="s">
        <v>191</v>
      </c>
      <c r="F21725" s="144">
        <v>2045</v>
      </c>
      <c r="G21725" s="147">
        <v>76.921086941013485</v>
      </c>
      <c r="H21725" s="147">
        <v>82.925743999999995</v>
      </c>
      <c r="I21725" s="147">
        <v>89.261333333333326</v>
      </c>
      <c r="J21725" s="147">
        <v>95.578677333333346</v>
      </c>
      <c r="K21725" s="147">
        <v>101.901712</v>
      </c>
    </row>
    <row r="21726" spans="2:11" x14ac:dyDescent="0.2">
      <c r="B21726" s="21" t="str">
        <f t="shared" si="339"/>
        <v>UxbridgeWind2050RCP8.5</v>
      </c>
      <c r="C21726" t="s">
        <v>466</v>
      </c>
      <c r="D21726" t="s">
        <v>1</v>
      </c>
      <c r="E21726" s="144" t="s">
        <v>191</v>
      </c>
      <c r="F21726" s="144">
        <v>2050</v>
      </c>
      <c r="G21726" s="147">
        <v>77.184506646695766</v>
      </c>
      <c r="H21726" s="147">
        <v>83.244920000000008</v>
      </c>
      <c r="I21726" s="147">
        <v>89.645600000000002</v>
      </c>
      <c r="J21726" s="147">
        <v>96.021229333333338</v>
      </c>
      <c r="K21726" s="147">
        <v>102.403312</v>
      </c>
    </row>
    <row r="21727" spans="2:11" x14ac:dyDescent="0.2">
      <c r="B21727" s="21" t="str">
        <f t="shared" si="339"/>
        <v>UxbridgeWind2055RCP8.5</v>
      </c>
      <c r="C21727" t="s">
        <v>466</v>
      </c>
      <c r="D21727" t="s">
        <v>1</v>
      </c>
      <c r="E21727" s="144" t="s">
        <v>191</v>
      </c>
      <c r="F21727" s="144">
        <v>2055</v>
      </c>
      <c r="G21727" s="147">
        <v>77.333946672034756</v>
      </c>
      <c r="H21727" s="147">
        <v>83.430424000000002</v>
      </c>
      <c r="I21727" s="147">
        <v>89.874399999999994</v>
      </c>
      <c r="J21727" s="147">
        <v>96.291154666666685</v>
      </c>
      <c r="K21727" s="147">
        <v>102.71095999999999</v>
      </c>
    </row>
    <row r="21728" spans="2:11" x14ac:dyDescent="0.2">
      <c r="B21728" s="21" t="str">
        <f t="shared" si="339"/>
        <v>UxbridgeWind2060RCP8.5</v>
      </c>
      <c r="C21728" t="s">
        <v>466</v>
      </c>
      <c r="D21728" t="s">
        <v>1</v>
      </c>
      <c r="E21728" s="144" t="s">
        <v>191</v>
      </c>
      <c r="F21728" s="144">
        <v>2060</v>
      </c>
      <c r="G21728" s="147">
        <v>77.729076230558192</v>
      </c>
      <c r="H21728" s="147">
        <v>83.896912000000015</v>
      </c>
      <c r="I21728" s="147">
        <v>90.431733333333327</v>
      </c>
      <c r="J21728" s="147">
        <v>96.925165333333339</v>
      </c>
      <c r="K21728" s="147">
        <v>103.42323199999998</v>
      </c>
    </row>
    <row r="21729" spans="2:11" x14ac:dyDescent="0.2">
      <c r="B21729" s="21" t="str">
        <f t="shared" si="339"/>
        <v>UxbridgeWind2065RCP8.5</v>
      </c>
      <c r="C21729" t="s">
        <v>466</v>
      </c>
      <c r="D21729" t="s">
        <v>1</v>
      </c>
      <c r="E21729" s="144" t="s">
        <v>191</v>
      </c>
      <c r="F21729" s="144">
        <v>2065</v>
      </c>
      <c r="G21729" s="147">
        <v>77.974765763742624</v>
      </c>
      <c r="H21729" s="147">
        <v>84.177896000000004</v>
      </c>
      <c r="I21729" s="147">
        <v>90.760266666666666</v>
      </c>
      <c r="J21729" s="147">
        <v>97.289250666666675</v>
      </c>
      <c r="K21729" s="147">
        <v>103.82785599999998</v>
      </c>
    </row>
    <row r="21730" spans="2:11" x14ac:dyDescent="0.2">
      <c r="B21730" s="21" t="str">
        <f t="shared" si="339"/>
        <v>UxbridgeWind2070RCP8.5</v>
      </c>
      <c r="C21730" t="s">
        <v>466</v>
      </c>
      <c r="D21730" t="s">
        <v>1</v>
      </c>
      <c r="E21730" s="144" t="s">
        <v>191</v>
      </c>
      <c r="F21730" s="144">
        <v>2070</v>
      </c>
      <c r="G21730" s="147">
        <v>78.306573277630889</v>
      </c>
      <c r="H21730" s="147">
        <v>84.570728000000003</v>
      </c>
      <c r="I21730" s="147">
        <v>91.226666666666659</v>
      </c>
      <c r="J21730" s="147">
        <v>97.816546666666667</v>
      </c>
      <c r="K21730" s="147">
        <v>104.42308799999998</v>
      </c>
    </row>
    <row r="21731" spans="2:11" x14ac:dyDescent="0.2">
      <c r="B21731" s="21" t="str">
        <f t="shared" si="339"/>
        <v>UxbridgeWind2075RCP8.5</v>
      </c>
      <c r="C21731" t="s">
        <v>466</v>
      </c>
      <c r="D21731" t="s">
        <v>1</v>
      </c>
      <c r="E21731" s="144" t="s">
        <v>191</v>
      </c>
      <c r="F21731" s="144">
        <v>2075</v>
      </c>
      <c r="G21731" s="147">
        <v>78.392691258334722</v>
      </c>
      <c r="H21731" s="147">
        <v>84.682576000000012</v>
      </c>
      <c r="I21731" s="147">
        <v>91.364533333333341</v>
      </c>
      <c r="J21731" s="147">
        <v>97.979757333333339</v>
      </c>
      <c r="K21731" s="147">
        <v>104.61369599999999</v>
      </c>
    </row>
    <row r="21732" spans="2:11" x14ac:dyDescent="0.2">
      <c r="B21732" s="21" t="str">
        <f t="shared" si="339"/>
        <v>UxbridgeWind2080RCP8.5</v>
      </c>
      <c r="C21732" t="s">
        <v>466</v>
      </c>
      <c r="D21732" t="s">
        <v>1</v>
      </c>
      <c r="E21732" s="144" t="s">
        <v>191</v>
      </c>
      <c r="F21732" s="144">
        <v>2080</v>
      </c>
      <c r="G21732" s="147">
        <v>78.47880923903854</v>
      </c>
      <c r="H21732" s="147">
        <v>84.794424000000006</v>
      </c>
      <c r="I21732" s="147">
        <v>91.502400000000009</v>
      </c>
      <c r="J21732" s="147">
        <v>98.14296800000001</v>
      </c>
      <c r="K21732" s="147">
        <v>104.80430399999999</v>
      </c>
    </row>
    <row r="21733" spans="2:11" x14ac:dyDescent="0.2">
      <c r="B21733" s="21" t="str">
        <f t="shared" si="339"/>
        <v>UxbridgeWind2085RCP8.5</v>
      </c>
      <c r="C21733" t="s">
        <v>466</v>
      </c>
      <c r="D21733" t="s">
        <v>1</v>
      </c>
      <c r="E21733" s="144" t="s">
        <v>191</v>
      </c>
      <c r="F21733" s="144">
        <v>2085</v>
      </c>
      <c r="G21733" s="147">
        <v>78.680173340978371</v>
      </c>
      <c r="H21733" s="147">
        <v>85.076772000000005</v>
      </c>
      <c r="I21733" s="147">
        <v>91.898400000000009</v>
      </c>
      <c r="J21733" s="147">
        <v>98.627892000000003</v>
      </c>
      <c r="K21733" s="147">
        <v>105.38114399999999</v>
      </c>
    </row>
    <row r="21734" spans="2:11" x14ac:dyDescent="0.2">
      <c r="B21734" s="21" t="str">
        <f t="shared" si="339"/>
        <v>UxbridgeWind2090RCP8.5</v>
      </c>
      <c r="C21734" t="s">
        <v>466</v>
      </c>
      <c r="D21734" t="s">
        <v>1</v>
      </c>
      <c r="E21734" s="144" t="s">
        <v>191</v>
      </c>
      <c r="F21734" s="144">
        <v>2090</v>
      </c>
      <c r="G21734" s="147">
        <v>78.881537442918201</v>
      </c>
      <c r="H21734" s="147">
        <v>85.359120000000004</v>
      </c>
      <c r="I21734" s="147">
        <v>92.294399999999996</v>
      </c>
      <c r="J21734" s="147">
        <v>99.112816000000009</v>
      </c>
      <c r="K21734" s="147">
        <v>105.957984</v>
      </c>
    </row>
    <row r="21735" spans="2:11" x14ac:dyDescent="0.2">
      <c r="B21735" s="21" t="str">
        <f t="shared" si="339"/>
        <v>UxbridgeWind2095RCP8.5</v>
      </c>
      <c r="C21735" t="s">
        <v>466</v>
      </c>
      <c r="D21735" t="s">
        <v>1</v>
      </c>
      <c r="E21735" s="144" t="s">
        <v>191</v>
      </c>
      <c r="F21735" s="144">
        <v>2095</v>
      </c>
      <c r="G21735" s="147">
        <v>78.881537442918201</v>
      </c>
      <c r="H21735" s="147">
        <v>85.359120000000004</v>
      </c>
      <c r="I21735" s="147">
        <v>92.294399999999996</v>
      </c>
      <c r="J21735" s="147">
        <v>99.112816000000009</v>
      </c>
      <c r="K21735" s="147">
        <v>105.957984</v>
      </c>
    </row>
    <row r="21736" spans="2:11" x14ac:dyDescent="0.2">
      <c r="B21736" s="21" t="str">
        <f t="shared" si="339"/>
        <v>UxbridgeWind2100RCP8.5</v>
      </c>
      <c r="C21736" t="s">
        <v>466</v>
      </c>
      <c r="D21736" t="s">
        <v>1</v>
      </c>
      <c r="E21736" s="144" t="s">
        <v>191</v>
      </c>
      <c r="F21736" s="144">
        <v>2100</v>
      </c>
      <c r="G21736" s="147">
        <v>78.881537442918201</v>
      </c>
      <c r="H21736" s="147">
        <v>85.359120000000004</v>
      </c>
      <c r="I21736" s="147">
        <v>92.294399999999996</v>
      </c>
      <c r="J21736" s="147">
        <v>99.112816000000009</v>
      </c>
      <c r="K21736" s="147">
        <v>105.957984</v>
      </c>
    </row>
    <row r="21737" spans="2:11" x14ac:dyDescent="0.2">
      <c r="B21737" s="21" t="str">
        <f t="shared" si="339"/>
        <v>Vaughan (Woodbridge)Ice Accretion2023RCP4.5</v>
      </c>
      <c r="C21737" t="s">
        <v>467</v>
      </c>
      <c r="D21737" t="s">
        <v>486</v>
      </c>
      <c r="E21737" s="144" t="s">
        <v>193</v>
      </c>
      <c r="F21737" s="144">
        <v>2023</v>
      </c>
      <c r="G21737" s="147">
        <v>17.378756743760515</v>
      </c>
      <c r="H21737" s="147">
        <v>20.853749999999998</v>
      </c>
      <c r="I21737" s="147">
        <v>25.25</v>
      </c>
      <c r="J21737" s="147">
        <v>28.617249999999995</v>
      </c>
      <c r="K21737" s="147">
        <v>31.972499999999997</v>
      </c>
    </row>
    <row r="21738" spans="2:11" x14ac:dyDescent="0.2">
      <c r="B21738" s="21" t="str">
        <f t="shared" si="339"/>
        <v>Vaughan (Woodbridge)Ice Accretion2025RCP4.5</v>
      </c>
      <c r="C21738" t="s">
        <v>467</v>
      </c>
      <c r="D21738" t="s">
        <v>486</v>
      </c>
      <c r="E21738" s="144" t="s">
        <v>193</v>
      </c>
      <c r="F21738" s="144">
        <v>2025</v>
      </c>
      <c r="G21738" s="147">
        <v>17.422247126002159</v>
      </c>
      <c r="H21738" s="147">
        <v>20.922916666666666</v>
      </c>
      <c r="I21738" s="147">
        <v>25.354166666666664</v>
      </c>
      <c r="J21738" s="147">
        <v>28.744374999999994</v>
      </c>
      <c r="K21738" s="147">
        <v>32.124749999999999</v>
      </c>
    </row>
    <row r="21739" spans="2:11" x14ac:dyDescent="0.2">
      <c r="B21739" s="21" t="str">
        <f t="shared" si="339"/>
        <v>Vaughan (Woodbridge)Ice Accretion2030RCP4.5</v>
      </c>
      <c r="C21739" t="s">
        <v>467</v>
      </c>
      <c r="D21739" t="s">
        <v>486</v>
      </c>
      <c r="E21739" s="144" t="s">
        <v>193</v>
      </c>
      <c r="F21739" s="144">
        <v>2030</v>
      </c>
      <c r="G21739" s="147">
        <v>17.465737508243802</v>
      </c>
      <c r="H21739" s="147">
        <v>20.99208333333333</v>
      </c>
      <c r="I21739" s="147">
        <v>25.458333333333332</v>
      </c>
      <c r="J21739" s="147">
        <v>28.871499999999997</v>
      </c>
      <c r="K21739" s="147">
        <v>32.277000000000001</v>
      </c>
    </row>
    <row r="21740" spans="2:11" x14ac:dyDescent="0.2">
      <c r="B21740" s="21" t="str">
        <f t="shared" si="339"/>
        <v>Vaughan (Woodbridge)Ice Accretion2035RCP4.5</v>
      </c>
      <c r="C21740" t="s">
        <v>467</v>
      </c>
      <c r="D21740" t="s">
        <v>486</v>
      </c>
      <c r="E21740" s="144" t="s">
        <v>193</v>
      </c>
      <c r="F21740" s="144">
        <v>2035</v>
      </c>
      <c r="G21740" s="147">
        <v>17.509227890485445</v>
      </c>
      <c r="H21740" s="147">
        <v>21.061249999999998</v>
      </c>
      <c r="I21740" s="147">
        <v>25.5625</v>
      </c>
      <c r="J21740" s="147">
        <v>28.998624999999997</v>
      </c>
      <c r="K21740" s="147">
        <v>32.429249999999996</v>
      </c>
    </row>
    <row r="21741" spans="2:11" x14ac:dyDescent="0.2">
      <c r="B21741" s="21" t="str">
        <f t="shared" si="339"/>
        <v>Vaughan (Woodbridge)Ice Accretion2040RCP4.5</v>
      </c>
      <c r="C21741" t="s">
        <v>467</v>
      </c>
      <c r="D21741" t="s">
        <v>486</v>
      </c>
      <c r="E21741" s="144" t="s">
        <v>193</v>
      </c>
      <c r="F21741" s="144">
        <v>2040</v>
      </c>
      <c r="G21741" s="147">
        <v>17.552718272727088</v>
      </c>
      <c r="H21741" s="147">
        <v>21.130416666666665</v>
      </c>
      <c r="I21741" s="147">
        <v>25.666666666666664</v>
      </c>
      <c r="J21741" s="147">
        <v>29.125749999999996</v>
      </c>
      <c r="K21741" s="147">
        <v>32.581499999999998</v>
      </c>
    </row>
    <row r="21742" spans="2:11" x14ac:dyDescent="0.2">
      <c r="B21742" s="21" t="str">
        <f t="shared" si="339"/>
        <v>Vaughan (Woodbridge)Ice Accretion2045RCP4.5</v>
      </c>
      <c r="C21742" t="s">
        <v>467</v>
      </c>
      <c r="D21742" t="s">
        <v>486</v>
      </c>
      <c r="E21742" s="144" t="s">
        <v>193</v>
      </c>
      <c r="F21742" s="144">
        <v>2045</v>
      </c>
      <c r="G21742" s="147">
        <v>17.596208654968731</v>
      </c>
      <c r="H21742" s="147">
        <v>21.199583333333329</v>
      </c>
      <c r="I21742" s="147">
        <v>25.770833333333329</v>
      </c>
      <c r="J21742" s="147">
        <v>29.252875</v>
      </c>
      <c r="K21742" s="147">
        <v>32.733750000000001</v>
      </c>
    </row>
    <row r="21743" spans="2:11" x14ac:dyDescent="0.2">
      <c r="B21743" s="21" t="str">
        <f t="shared" si="339"/>
        <v>Vaughan (Woodbridge)Ice Accretion2050RCP4.5</v>
      </c>
      <c r="C21743" t="s">
        <v>467</v>
      </c>
      <c r="D21743" t="s">
        <v>486</v>
      </c>
      <c r="E21743" s="144" t="s">
        <v>193</v>
      </c>
      <c r="F21743" s="144">
        <v>2050</v>
      </c>
      <c r="G21743" s="147">
        <v>17.521405197513104</v>
      </c>
      <c r="H21743" s="147">
        <v>21.148399999999999</v>
      </c>
      <c r="I21743" s="147">
        <v>25.744999999999997</v>
      </c>
      <c r="J21743" s="147">
        <v>29.244399999999999</v>
      </c>
      <c r="K21743" s="147">
        <v>32.741100000000003</v>
      </c>
    </row>
    <row r="21744" spans="2:11" x14ac:dyDescent="0.2">
      <c r="B21744" s="21" t="str">
        <f t="shared" si="339"/>
        <v>Vaughan (Woodbridge)Ice Accretion2055RCP4.5</v>
      </c>
      <c r="C21744" t="s">
        <v>467</v>
      </c>
      <c r="D21744" t="s">
        <v>486</v>
      </c>
      <c r="E21744" s="144" t="s">
        <v>193</v>
      </c>
      <c r="F21744" s="144">
        <v>2055</v>
      </c>
      <c r="G21744" s="147">
        <v>17.403111357815835</v>
      </c>
      <c r="H21744" s="147">
        <v>21.02805</v>
      </c>
      <c r="I21744" s="147">
        <v>25.614999999999998</v>
      </c>
      <c r="J21744" s="147">
        <v>29.108799999999999</v>
      </c>
      <c r="K21744" s="147">
        <v>32.596200000000003</v>
      </c>
    </row>
    <row r="21745" spans="2:11" x14ac:dyDescent="0.2">
      <c r="B21745" s="21" t="str">
        <f t="shared" si="339"/>
        <v>Vaughan (Woodbridge)Ice Accretion2060RCP4.5</v>
      </c>
      <c r="C21745" t="s">
        <v>467</v>
      </c>
      <c r="D21745" t="s">
        <v>486</v>
      </c>
      <c r="E21745" s="144" t="s">
        <v>193</v>
      </c>
      <c r="F21745" s="144">
        <v>2060</v>
      </c>
      <c r="G21745" s="147">
        <v>17.284817518118569</v>
      </c>
      <c r="H21745" s="147">
        <v>20.907699999999998</v>
      </c>
      <c r="I21745" s="147">
        <v>25.484999999999996</v>
      </c>
      <c r="J21745" s="147">
        <v>28.973199999999999</v>
      </c>
      <c r="K21745" s="147">
        <v>32.451299999999996</v>
      </c>
    </row>
    <row r="21746" spans="2:11" x14ac:dyDescent="0.2">
      <c r="B21746" s="21" t="str">
        <f t="shared" si="339"/>
        <v>Vaughan (Woodbridge)Ice Accretion2065RCP4.5</v>
      </c>
      <c r="C21746" t="s">
        <v>467</v>
      </c>
      <c r="D21746" t="s">
        <v>486</v>
      </c>
      <c r="E21746" s="144" t="s">
        <v>193</v>
      </c>
      <c r="F21746" s="144">
        <v>2065</v>
      </c>
      <c r="G21746" s="147">
        <v>17.166523678421299</v>
      </c>
      <c r="H21746" s="147">
        <v>20.78735</v>
      </c>
      <c r="I21746" s="147">
        <v>25.354999999999997</v>
      </c>
      <c r="J21746" s="147">
        <v>28.837599999999998</v>
      </c>
      <c r="K21746" s="147">
        <v>32.306399999999996</v>
      </c>
    </row>
    <row r="21747" spans="2:11" x14ac:dyDescent="0.2">
      <c r="B21747" s="21" t="str">
        <f t="shared" si="339"/>
        <v>Vaughan (Woodbridge)Ice Accretion2070RCP4.5</v>
      </c>
      <c r="C21747" t="s">
        <v>467</v>
      </c>
      <c r="D21747" t="s">
        <v>486</v>
      </c>
      <c r="E21747" s="144" t="s">
        <v>193</v>
      </c>
      <c r="F21747" s="144">
        <v>2070</v>
      </c>
      <c r="G21747" s="147">
        <v>17.04822983872403</v>
      </c>
      <c r="H21747" s="147">
        <v>20.667000000000002</v>
      </c>
      <c r="I21747" s="147">
        <v>25.224999999999998</v>
      </c>
      <c r="J21747" s="147">
        <v>28.701999999999998</v>
      </c>
      <c r="K21747" s="147">
        <v>32.161499999999997</v>
      </c>
    </row>
    <row r="21748" spans="2:11" x14ac:dyDescent="0.2">
      <c r="B21748" s="21" t="str">
        <f t="shared" si="339"/>
        <v>Vaughan (Woodbridge)Ice Accretion2075RCP4.5</v>
      </c>
      <c r="C21748" t="s">
        <v>467</v>
      </c>
      <c r="D21748" t="s">
        <v>486</v>
      </c>
      <c r="E21748" s="144" t="s">
        <v>193</v>
      </c>
      <c r="F21748" s="144">
        <v>2075</v>
      </c>
      <c r="G21748" s="147">
        <v>17.010538174114608</v>
      </c>
      <c r="H21748" s="147">
        <v>20.649708333333336</v>
      </c>
      <c r="I21748" s="147">
        <v>25.233333333333331</v>
      </c>
      <c r="J21748" s="147">
        <v>28.725541666666665</v>
      </c>
      <c r="K21748" s="147">
        <v>32.203499999999998</v>
      </c>
    </row>
    <row r="21749" spans="2:11" x14ac:dyDescent="0.2">
      <c r="B21749" s="21" t="str">
        <f t="shared" si="339"/>
        <v>Vaughan (Woodbridge)Ice Accretion2080RCP4.5</v>
      </c>
      <c r="C21749" t="s">
        <v>467</v>
      </c>
      <c r="D21749" t="s">
        <v>486</v>
      </c>
      <c r="E21749" s="144" t="s">
        <v>193</v>
      </c>
      <c r="F21749" s="144">
        <v>2080</v>
      </c>
      <c r="G21749" s="147">
        <v>16.972846509505182</v>
      </c>
      <c r="H21749" s="147">
        <v>20.632416666666668</v>
      </c>
      <c r="I21749" s="147">
        <v>25.241666666666664</v>
      </c>
      <c r="J21749" s="147">
        <v>28.749083333333331</v>
      </c>
      <c r="K21749" s="147">
        <v>32.2455</v>
      </c>
    </row>
    <row r="21750" spans="2:11" x14ac:dyDescent="0.2">
      <c r="B21750" s="21" t="str">
        <f t="shared" si="339"/>
        <v>Vaughan (Woodbridge)Ice Accretion2085RCP4.5</v>
      </c>
      <c r="C21750" t="s">
        <v>467</v>
      </c>
      <c r="D21750" t="s">
        <v>486</v>
      </c>
      <c r="E21750" s="144" t="s">
        <v>193</v>
      </c>
      <c r="F21750" s="144">
        <v>2085</v>
      </c>
      <c r="G21750" s="147">
        <v>16.935154844895756</v>
      </c>
      <c r="H21750" s="147">
        <v>20.615124999999999</v>
      </c>
      <c r="I21750" s="147">
        <v>25.25</v>
      </c>
      <c r="J21750" s="147">
        <v>28.772624999999998</v>
      </c>
      <c r="K21750" s="147">
        <v>32.287499999999994</v>
      </c>
    </row>
    <row r="21751" spans="2:11" x14ac:dyDescent="0.2">
      <c r="B21751" s="21" t="str">
        <f t="shared" si="339"/>
        <v>Vaughan (Woodbridge)Ice Accretion2090RCP4.5</v>
      </c>
      <c r="C21751" t="s">
        <v>467</v>
      </c>
      <c r="D21751" t="s">
        <v>486</v>
      </c>
      <c r="E21751" s="144" t="s">
        <v>193</v>
      </c>
      <c r="F21751" s="144">
        <v>2090</v>
      </c>
      <c r="G21751" s="147">
        <v>16.897463180286334</v>
      </c>
      <c r="H21751" s="147">
        <v>20.597833333333334</v>
      </c>
      <c r="I21751" s="147">
        <v>25.258333333333333</v>
      </c>
      <c r="J21751" s="147">
        <v>28.796166666666661</v>
      </c>
      <c r="K21751" s="147">
        <v>32.329499999999996</v>
      </c>
    </row>
    <row r="21752" spans="2:11" x14ac:dyDescent="0.2">
      <c r="B21752" s="21" t="str">
        <f t="shared" si="339"/>
        <v>Vaughan (Woodbridge)Ice Accretion2095RCP4.5</v>
      </c>
      <c r="C21752" t="s">
        <v>467</v>
      </c>
      <c r="D21752" t="s">
        <v>486</v>
      </c>
      <c r="E21752" s="144" t="s">
        <v>193</v>
      </c>
      <c r="F21752" s="144">
        <v>2095</v>
      </c>
      <c r="G21752" s="147">
        <v>16.859771515676911</v>
      </c>
      <c r="H21752" s="147">
        <v>20.580541666666669</v>
      </c>
      <c r="I21752" s="147">
        <v>25.266666666666666</v>
      </c>
      <c r="J21752" s="147">
        <v>28.819708333333327</v>
      </c>
      <c r="K21752" s="147">
        <v>32.371499999999997</v>
      </c>
    </row>
    <row r="21753" spans="2:11" x14ac:dyDescent="0.2">
      <c r="B21753" s="21" t="str">
        <f t="shared" si="339"/>
        <v>Vaughan (Woodbridge)Ice Accretion2100RCP4.5</v>
      </c>
      <c r="C21753" t="s">
        <v>467</v>
      </c>
      <c r="D21753" t="s">
        <v>486</v>
      </c>
      <c r="E21753" s="144" t="s">
        <v>193</v>
      </c>
      <c r="F21753" s="144">
        <v>2100</v>
      </c>
      <c r="G21753" s="147">
        <v>16.822079851067485</v>
      </c>
      <c r="H21753" s="147">
        <v>20.56325</v>
      </c>
      <c r="I21753" s="147">
        <v>25.274999999999999</v>
      </c>
      <c r="J21753" s="147">
        <v>28.843249999999994</v>
      </c>
      <c r="K21753" s="147">
        <v>32.413499999999999</v>
      </c>
    </row>
    <row r="21754" spans="2:11" x14ac:dyDescent="0.2">
      <c r="B21754" s="21" t="str">
        <f t="shared" si="339"/>
        <v>Vaughan (Woodbridge)Ice Accretion2023RCP6.0</v>
      </c>
      <c r="C21754" t="s">
        <v>467</v>
      </c>
      <c r="D21754" t="s">
        <v>486</v>
      </c>
      <c r="E21754" s="144" t="s">
        <v>192</v>
      </c>
      <c r="F21754" s="144">
        <v>2023</v>
      </c>
      <c r="G21754" s="147">
        <v>17.378756743760515</v>
      </c>
      <c r="H21754" s="147">
        <v>20.853749999999998</v>
      </c>
      <c r="I21754" s="147">
        <v>25.25</v>
      </c>
      <c r="J21754" s="147">
        <v>28.617249999999995</v>
      </c>
      <c r="K21754" s="147">
        <v>31.972499999999997</v>
      </c>
    </row>
    <row r="21755" spans="2:11" x14ac:dyDescent="0.2">
      <c r="B21755" s="21" t="str">
        <f t="shared" si="339"/>
        <v>Vaughan (Woodbridge)Ice Accretion2025RCP6.0</v>
      </c>
      <c r="C21755" t="s">
        <v>467</v>
      </c>
      <c r="D21755" t="s">
        <v>486</v>
      </c>
      <c r="E21755" s="144" t="s">
        <v>192</v>
      </c>
      <c r="F21755" s="144">
        <v>2025</v>
      </c>
      <c r="G21755" s="147">
        <v>17.422247126002159</v>
      </c>
      <c r="H21755" s="147">
        <v>20.922916666666666</v>
      </c>
      <c r="I21755" s="147">
        <v>25.354166666666664</v>
      </c>
      <c r="J21755" s="147">
        <v>28.744374999999994</v>
      </c>
      <c r="K21755" s="147">
        <v>32.124749999999999</v>
      </c>
    </row>
    <row r="21756" spans="2:11" x14ac:dyDescent="0.2">
      <c r="B21756" s="21" t="str">
        <f t="shared" si="339"/>
        <v>Vaughan (Woodbridge)Ice Accretion2030RCP6.0</v>
      </c>
      <c r="C21756" t="s">
        <v>467</v>
      </c>
      <c r="D21756" t="s">
        <v>486</v>
      </c>
      <c r="E21756" s="144" t="s">
        <v>192</v>
      </c>
      <c r="F21756" s="144">
        <v>2030</v>
      </c>
      <c r="G21756" s="147">
        <v>17.465737508243802</v>
      </c>
      <c r="H21756" s="147">
        <v>20.99208333333333</v>
      </c>
      <c r="I21756" s="147">
        <v>25.458333333333332</v>
      </c>
      <c r="J21756" s="147">
        <v>28.871499999999997</v>
      </c>
      <c r="K21756" s="147">
        <v>32.277000000000001</v>
      </c>
    </row>
    <row r="21757" spans="2:11" x14ac:dyDescent="0.2">
      <c r="B21757" s="21" t="str">
        <f t="shared" si="339"/>
        <v>Vaughan (Woodbridge)Ice Accretion2035RCP6.0</v>
      </c>
      <c r="C21757" t="s">
        <v>467</v>
      </c>
      <c r="D21757" t="s">
        <v>486</v>
      </c>
      <c r="E21757" s="144" t="s">
        <v>192</v>
      </c>
      <c r="F21757" s="144">
        <v>2035</v>
      </c>
      <c r="G21757" s="147">
        <v>17.509227890485445</v>
      </c>
      <c r="H21757" s="147">
        <v>21.061249999999998</v>
      </c>
      <c r="I21757" s="147">
        <v>25.5625</v>
      </c>
      <c r="J21757" s="147">
        <v>28.998624999999997</v>
      </c>
      <c r="K21757" s="147">
        <v>32.429249999999996</v>
      </c>
    </row>
    <row r="21758" spans="2:11" x14ac:dyDescent="0.2">
      <c r="B21758" s="21" t="str">
        <f t="shared" si="339"/>
        <v>Vaughan (Woodbridge)Ice Accretion2040RCP6.0</v>
      </c>
      <c r="C21758" t="s">
        <v>467</v>
      </c>
      <c r="D21758" t="s">
        <v>486</v>
      </c>
      <c r="E21758" s="144" t="s">
        <v>192</v>
      </c>
      <c r="F21758" s="144">
        <v>2040</v>
      </c>
      <c r="G21758" s="147">
        <v>17.552718272727088</v>
      </c>
      <c r="H21758" s="147">
        <v>21.130416666666665</v>
      </c>
      <c r="I21758" s="147">
        <v>25.666666666666664</v>
      </c>
      <c r="J21758" s="147">
        <v>29.125749999999996</v>
      </c>
      <c r="K21758" s="147">
        <v>32.581499999999998</v>
      </c>
    </row>
    <row r="21759" spans="2:11" x14ac:dyDescent="0.2">
      <c r="B21759" s="21" t="str">
        <f t="shared" si="339"/>
        <v>Vaughan (Woodbridge)Ice Accretion2045RCP6.0</v>
      </c>
      <c r="C21759" t="s">
        <v>467</v>
      </c>
      <c r="D21759" t="s">
        <v>486</v>
      </c>
      <c r="E21759" s="144" t="s">
        <v>192</v>
      </c>
      <c r="F21759" s="144">
        <v>2045</v>
      </c>
      <c r="G21759" s="147">
        <v>17.596208654968731</v>
      </c>
      <c r="H21759" s="147">
        <v>21.199583333333329</v>
      </c>
      <c r="I21759" s="147">
        <v>25.770833333333329</v>
      </c>
      <c r="J21759" s="147">
        <v>29.252875</v>
      </c>
      <c r="K21759" s="147">
        <v>32.733750000000001</v>
      </c>
    </row>
    <row r="21760" spans="2:11" x14ac:dyDescent="0.2">
      <c r="B21760" s="21" t="str">
        <f t="shared" si="339"/>
        <v>Vaughan (Woodbridge)Ice Accretion2050RCP6.0</v>
      </c>
      <c r="C21760" t="s">
        <v>467</v>
      </c>
      <c r="D21760" t="s">
        <v>486</v>
      </c>
      <c r="E21760" s="144" t="s">
        <v>192</v>
      </c>
      <c r="F21760" s="144">
        <v>2050</v>
      </c>
      <c r="G21760" s="147">
        <v>17.521405197513104</v>
      </c>
      <c r="H21760" s="147">
        <v>21.148399999999999</v>
      </c>
      <c r="I21760" s="147">
        <v>25.744999999999997</v>
      </c>
      <c r="J21760" s="147">
        <v>29.244399999999999</v>
      </c>
      <c r="K21760" s="147">
        <v>32.741100000000003</v>
      </c>
    </row>
    <row r="21761" spans="2:11" x14ac:dyDescent="0.2">
      <c r="B21761" s="21" t="str">
        <f t="shared" si="339"/>
        <v>Vaughan (Woodbridge)Ice Accretion2055RCP6.0</v>
      </c>
      <c r="C21761" t="s">
        <v>467</v>
      </c>
      <c r="D21761" t="s">
        <v>486</v>
      </c>
      <c r="E21761" s="144" t="s">
        <v>192</v>
      </c>
      <c r="F21761" s="144">
        <v>2055</v>
      </c>
      <c r="G21761" s="147">
        <v>17.403111357815835</v>
      </c>
      <c r="H21761" s="147">
        <v>21.02805</v>
      </c>
      <c r="I21761" s="147">
        <v>25.614999999999998</v>
      </c>
      <c r="J21761" s="147">
        <v>29.108799999999999</v>
      </c>
      <c r="K21761" s="147">
        <v>32.596200000000003</v>
      </c>
    </row>
    <row r="21762" spans="2:11" x14ac:dyDescent="0.2">
      <c r="B21762" s="21" t="str">
        <f t="shared" si="339"/>
        <v>Vaughan (Woodbridge)Ice Accretion2060RCP6.0</v>
      </c>
      <c r="C21762" t="s">
        <v>467</v>
      </c>
      <c r="D21762" t="s">
        <v>486</v>
      </c>
      <c r="E21762" s="144" t="s">
        <v>192</v>
      </c>
      <c r="F21762" s="144">
        <v>2060</v>
      </c>
      <c r="G21762" s="147">
        <v>17.284817518118569</v>
      </c>
      <c r="H21762" s="147">
        <v>20.907699999999998</v>
      </c>
      <c r="I21762" s="147">
        <v>25.484999999999996</v>
      </c>
      <c r="J21762" s="147">
        <v>28.973199999999999</v>
      </c>
      <c r="K21762" s="147">
        <v>32.451299999999996</v>
      </c>
    </row>
    <row r="21763" spans="2:11" x14ac:dyDescent="0.2">
      <c r="B21763" s="21" t="str">
        <f t="shared" si="339"/>
        <v>Vaughan (Woodbridge)Ice Accretion2065RCP6.0</v>
      </c>
      <c r="C21763" t="s">
        <v>467</v>
      </c>
      <c r="D21763" t="s">
        <v>486</v>
      </c>
      <c r="E21763" s="144" t="s">
        <v>192</v>
      </c>
      <c r="F21763" s="144">
        <v>2065</v>
      </c>
      <c r="G21763" s="147">
        <v>17.166523678421299</v>
      </c>
      <c r="H21763" s="147">
        <v>20.78735</v>
      </c>
      <c r="I21763" s="147">
        <v>25.354999999999997</v>
      </c>
      <c r="J21763" s="147">
        <v>28.837599999999998</v>
      </c>
      <c r="K21763" s="147">
        <v>32.306399999999996</v>
      </c>
    </row>
    <row r="21764" spans="2:11" x14ac:dyDescent="0.2">
      <c r="B21764" s="21" t="str">
        <f t="shared" si="339"/>
        <v>Vaughan (Woodbridge)Ice Accretion2070RCP6.0</v>
      </c>
      <c r="C21764" t="s">
        <v>467</v>
      </c>
      <c r="D21764" t="s">
        <v>486</v>
      </c>
      <c r="E21764" s="144" t="s">
        <v>192</v>
      </c>
      <c r="F21764" s="144">
        <v>2070</v>
      </c>
      <c r="G21764" s="147">
        <v>17.04822983872403</v>
      </c>
      <c r="H21764" s="147">
        <v>20.667000000000002</v>
      </c>
      <c r="I21764" s="147">
        <v>25.224999999999998</v>
      </c>
      <c r="J21764" s="147">
        <v>28.701999999999998</v>
      </c>
      <c r="K21764" s="147">
        <v>32.161499999999997</v>
      </c>
    </row>
    <row r="21765" spans="2:11" x14ac:dyDescent="0.2">
      <c r="B21765" s="21" t="str">
        <f t="shared" si="339"/>
        <v>Vaughan (Woodbridge)Ice Accretion2075RCP6.0</v>
      </c>
      <c r="C21765" t="s">
        <v>467</v>
      </c>
      <c r="D21765" t="s">
        <v>486</v>
      </c>
      <c r="E21765" s="144" t="s">
        <v>192</v>
      </c>
      <c r="F21765" s="144">
        <v>2075</v>
      </c>
      <c r="G21765" s="147">
        <v>16.991692341809895</v>
      </c>
      <c r="H21765" s="147">
        <v>20.6410625</v>
      </c>
      <c r="I21765" s="147">
        <v>25.237499999999997</v>
      </c>
      <c r="J21765" s="147">
        <v>28.737312499999998</v>
      </c>
      <c r="K21765" s="147">
        <v>32.224499999999999</v>
      </c>
    </row>
    <row r="21766" spans="2:11" x14ac:dyDescent="0.2">
      <c r="B21766" s="21" t="str">
        <f t="shared" si="339"/>
        <v>Vaughan (Woodbridge)Ice Accretion2080RCP6.0</v>
      </c>
      <c r="C21766" t="s">
        <v>467</v>
      </c>
      <c r="D21766" t="s">
        <v>486</v>
      </c>
      <c r="E21766" s="144" t="s">
        <v>192</v>
      </c>
      <c r="F21766" s="144">
        <v>2080</v>
      </c>
      <c r="G21766" s="147">
        <v>16.935154844895756</v>
      </c>
      <c r="H21766" s="147">
        <v>20.615124999999999</v>
      </c>
      <c r="I21766" s="147">
        <v>25.25</v>
      </c>
      <c r="J21766" s="147">
        <v>28.772624999999998</v>
      </c>
      <c r="K21766" s="147">
        <v>32.287499999999994</v>
      </c>
    </row>
    <row r="21767" spans="2:11" x14ac:dyDescent="0.2">
      <c r="B21767" s="21" t="str">
        <f t="shared" si="339"/>
        <v>Vaughan (Woodbridge)Ice Accretion2085RCP6.0</v>
      </c>
      <c r="C21767" t="s">
        <v>467</v>
      </c>
      <c r="D21767" t="s">
        <v>486</v>
      </c>
      <c r="E21767" s="144" t="s">
        <v>192</v>
      </c>
      <c r="F21767" s="144">
        <v>2085</v>
      </c>
      <c r="G21767" s="147">
        <v>16.878617347981621</v>
      </c>
      <c r="H21767" s="147">
        <v>20.589187500000001</v>
      </c>
      <c r="I21767" s="147">
        <v>25.262499999999999</v>
      </c>
      <c r="J21767" s="147">
        <v>28.807937499999994</v>
      </c>
      <c r="K21767" s="147">
        <v>32.350499999999997</v>
      </c>
    </row>
    <row r="21768" spans="2:11" x14ac:dyDescent="0.2">
      <c r="B21768" s="21" t="str">
        <f t="shared" si="339"/>
        <v>Vaughan (Woodbridge)Ice Accretion2090RCP6.0</v>
      </c>
      <c r="C21768" t="s">
        <v>467</v>
      </c>
      <c r="D21768" t="s">
        <v>486</v>
      </c>
      <c r="E21768" s="144" t="s">
        <v>192</v>
      </c>
      <c r="F21768" s="144">
        <v>2090</v>
      </c>
      <c r="G21768" s="147">
        <v>16.514747816559876</v>
      </c>
      <c r="H21768" s="147">
        <v>20.238166666666665</v>
      </c>
      <c r="I21768" s="147">
        <v>24.924999999999997</v>
      </c>
      <c r="J21768" s="147">
        <v>28.485416666666662</v>
      </c>
      <c r="K21768" s="147">
        <v>32.035499999999999</v>
      </c>
    </row>
    <row r="21769" spans="2:11" x14ac:dyDescent="0.2">
      <c r="B21769" s="21" t="str">
        <f t="shared" si="339"/>
        <v>Vaughan (Woodbridge)Ice Accretion2095RCP6.0</v>
      </c>
      <c r="C21769" t="s">
        <v>467</v>
      </c>
      <c r="D21769" t="s">
        <v>486</v>
      </c>
      <c r="E21769" s="144" t="s">
        <v>192</v>
      </c>
      <c r="F21769" s="144">
        <v>2095</v>
      </c>
      <c r="G21769" s="147">
        <v>16.207415782052266</v>
      </c>
      <c r="H21769" s="147">
        <v>19.913083333333333</v>
      </c>
      <c r="I21769" s="147">
        <v>24.574999999999999</v>
      </c>
      <c r="J21769" s="147">
        <v>28.127583333333327</v>
      </c>
      <c r="K21769" s="147">
        <v>31.657499999999999</v>
      </c>
    </row>
    <row r="21770" spans="2:11" x14ac:dyDescent="0.2">
      <c r="B21770" s="21" t="str">
        <f t="shared" si="339"/>
        <v>Vaughan (Woodbridge)Ice Accretion2100RCP6.0</v>
      </c>
      <c r="C21770" t="s">
        <v>467</v>
      </c>
      <c r="D21770" t="s">
        <v>486</v>
      </c>
      <c r="E21770" s="144" t="s">
        <v>192</v>
      </c>
      <c r="F21770" s="144">
        <v>2100</v>
      </c>
      <c r="G21770" s="147">
        <v>15.900083747544658</v>
      </c>
      <c r="H21770" s="147">
        <v>19.587999999999997</v>
      </c>
      <c r="I21770" s="147">
        <v>24.224999999999998</v>
      </c>
      <c r="J21770" s="147">
        <v>27.769749999999995</v>
      </c>
      <c r="K21770" s="147">
        <v>31.279499999999999</v>
      </c>
    </row>
    <row r="21771" spans="2:11" x14ac:dyDescent="0.2">
      <c r="B21771" s="21" t="str">
        <f t="shared" si="339"/>
        <v>Vaughan (Woodbridge)Ice Accretion2023RCP8.5</v>
      </c>
      <c r="C21771" t="s">
        <v>467</v>
      </c>
      <c r="D21771" t="s">
        <v>486</v>
      </c>
      <c r="E21771" s="144" t="s">
        <v>191</v>
      </c>
      <c r="F21771" s="144">
        <v>2023</v>
      </c>
      <c r="G21771" s="147">
        <v>17.378756743760515</v>
      </c>
      <c r="H21771" s="147">
        <v>20.853749999999998</v>
      </c>
      <c r="I21771" s="147">
        <v>25.25</v>
      </c>
      <c r="J21771" s="147">
        <v>28.617249999999995</v>
      </c>
      <c r="K21771" s="147">
        <v>31.972499999999997</v>
      </c>
    </row>
    <row r="21772" spans="2:11" x14ac:dyDescent="0.2">
      <c r="B21772" s="21" t="str">
        <f t="shared" ref="B21772:B21835" si="340">C21772&amp;D21772&amp;F21772&amp;E21772</f>
        <v>Vaughan (Woodbridge)Ice Accretion2025RCP8.5</v>
      </c>
      <c r="C21772" t="s">
        <v>467</v>
      </c>
      <c r="D21772" t="s">
        <v>486</v>
      </c>
      <c r="E21772" s="144" t="s">
        <v>191</v>
      </c>
      <c r="F21772" s="144">
        <v>2025</v>
      </c>
      <c r="G21772" s="147">
        <v>17.465737508243802</v>
      </c>
      <c r="H21772" s="147">
        <v>20.99208333333333</v>
      </c>
      <c r="I21772" s="147">
        <v>25.458333333333332</v>
      </c>
      <c r="J21772" s="147">
        <v>28.871499999999997</v>
      </c>
      <c r="K21772" s="147">
        <v>32.277000000000001</v>
      </c>
    </row>
    <row r="21773" spans="2:11" x14ac:dyDescent="0.2">
      <c r="B21773" s="21" t="str">
        <f t="shared" si="340"/>
        <v>Vaughan (Woodbridge)Ice Accretion2030RCP8.5</v>
      </c>
      <c r="C21773" t="s">
        <v>467</v>
      </c>
      <c r="D21773" t="s">
        <v>486</v>
      </c>
      <c r="E21773" s="144" t="s">
        <v>191</v>
      </c>
      <c r="F21773" s="144">
        <v>2030</v>
      </c>
      <c r="G21773" s="147">
        <v>17.552718272727088</v>
      </c>
      <c r="H21773" s="147">
        <v>21.130416666666665</v>
      </c>
      <c r="I21773" s="147">
        <v>25.666666666666664</v>
      </c>
      <c r="J21773" s="147">
        <v>29.125749999999996</v>
      </c>
      <c r="K21773" s="147">
        <v>32.581499999999998</v>
      </c>
    </row>
    <row r="21774" spans="2:11" x14ac:dyDescent="0.2">
      <c r="B21774" s="21" t="str">
        <f t="shared" si="340"/>
        <v>Vaughan (Woodbridge)Ice Accretion2035RCP8.5</v>
      </c>
      <c r="C21774" t="s">
        <v>467</v>
      </c>
      <c r="D21774" t="s">
        <v>486</v>
      </c>
      <c r="E21774" s="144" t="s">
        <v>191</v>
      </c>
      <c r="F21774" s="144">
        <v>2035</v>
      </c>
      <c r="G21774" s="147">
        <v>17.639699037210374</v>
      </c>
      <c r="H21774" s="147">
        <v>21.268749999999997</v>
      </c>
      <c r="I21774" s="147">
        <v>25.874999999999996</v>
      </c>
      <c r="J21774" s="147">
        <v>29.38</v>
      </c>
      <c r="K21774" s="147">
        <v>32.886000000000003</v>
      </c>
    </row>
    <row r="21775" spans="2:11" x14ac:dyDescent="0.2">
      <c r="B21775" s="21" t="str">
        <f t="shared" si="340"/>
        <v>Vaughan (Woodbridge)Ice Accretion2040RCP8.5</v>
      </c>
      <c r="C21775" t="s">
        <v>467</v>
      </c>
      <c r="D21775" t="s">
        <v>486</v>
      </c>
      <c r="E21775" s="144" t="s">
        <v>191</v>
      </c>
      <c r="F21775" s="144">
        <v>2040</v>
      </c>
      <c r="G21775" s="147">
        <v>17.442542637714926</v>
      </c>
      <c r="H21775" s="147">
        <v>21.068166666666666</v>
      </c>
      <c r="I21775" s="147">
        <v>25.658333333333331</v>
      </c>
      <c r="J21775" s="147">
        <v>29.154</v>
      </c>
      <c r="K21775" s="147">
        <v>32.644500000000001</v>
      </c>
    </row>
    <row r="21776" spans="2:11" x14ac:dyDescent="0.2">
      <c r="B21776" s="21" t="str">
        <f t="shared" si="340"/>
        <v>Vaughan (Woodbridge)Ice Accretion2045RCP8.5</v>
      </c>
      <c r="C21776" t="s">
        <v>467</v>
      </c>
      <c r="D21776" t="s">
        <v>486</v>
      </c>
      <c r="E21776" s="144" t="s">
        <v>191</v>
      </c>
      <c r="F21776" s="144">
        <v>2045</v>
      </c>
      <c r="G21776" s="147">
        <v>17.245386238219478</v>
      </c>
      <c r="H21776" s="147">
        <v>20.867583333333332</v>
      </c>
      <c r="I21776" s="147">
        <v>25.441666666666663</v>
      </c>
      <c r="J21776" s="147">
        <v>28.927999999999997</v>
      </c>
      <c r="K21776" s="147">
        <v>32.402999999999999</v>
      </c>
    </row>
    <row r="21777" spans="2:11" x14ac:dyDescent="0.2">
      <c r="B21777" s="21" t="str">
        <f t="shared" si="340"/>
        <v>Vaughan (Woodbridge)Ice Accretion2050RCP8.5</v>
      </c>
      <c r="C21777" t="s">
        <v>467</v>
      </c>
      <c r="D21777" t="s">
        <v>486</v>
      </c>
      <c r="E21777" s="144" t="s">
        <v>191</v>
      </c>
      <c r="F21777" s="144">
        <v>2050</v>
      </c>
      <c r="G21777" s="147">
        <v>16.972846509505182</v>
      </c>
      <c r="H21777" s="147">
        <v>20.632416666666668</v>
      </c>
      <c r="I21777" s="147">
        <v>25.241666666666664</v>
      </c>
      <c r="J21777" s="147">
        <v>28.749083333333331</v>
      </c>
      <c r="K21777" s="147">
        <v>32.2455</v>
      </c>
    </row>
    <row r="21778" spans="2:11" x14ac:dyDescent="0.2">
      <c r="B21778" s="21" t="str">
        <f t="shared" si="340"/>
        <v>Vaughan (Woodbridge)Ice Accretion2055RCP8.5</v>
      </c>
      <c r="C21778" t="s">
        <v>467</v>
      </c>
      <c r="D21778" t="s">
        <v>486</v>
      </c>
      <c r="E21778" s="144" t="s">
        <v>191</v>
      </c>
      <c r="F21778" s="144">
        <v>2055</v>
      </c>
      <c r="G21778" s="147">
        <v>16.897463180286334</v>
      </c>
      <c r="H21778" s="147">
        <v>20.597833333333334</v>
      </c>
      <c r="I21778" s="147">
        <v>25.258333333333333</v>
      </c>
      <c r="J21778" s="147">
        <v>28.796166666666661</v>
      </c>
      <c r="K21778" s="147">
        <v>32.329499999999996</v>
      </c>
    </row>
    <row r="21779" spans="2:11" x14ac:dyDescent="0.2">
      <c r="B21779" s="21" t="str">
        <f t="shared" si="340"/>
        <v>Vaughan (Woodbridge)Ice Accretion2060RCP8.5</v>
      </c>
      <c r="C21779" t="s">
        <v>467</v>
      </c>
      <c r="D21779" t="s">
        <v>486</v>
      </c>
      <c r="E21779" s="144" t="s">
        <v>191</v>
      </c>
      <c r="F21779" s="144">
        <v>2060</v>
      </c>
      <c r="G21779" s="147">
        <v>16.514747816559876</v>
      </c>
      <c r="H21779" s="147">
        <v>20.238166666666665</v>
      </c>
      <c r="I21779" s="147">
        <v>24.924999999999997</v>
      </c>
      <c r="J21779" s="147">
        <v>28.485416666666662</v>
      </c>
      <c r="K21779" s="147">
        <v>32.035499999999999</v>
      </c>
    </row>
    <row r="21780" spans="2:11" x14ac:dyDescent="0.2">
      <c r="B21780" s="21" t="str">
        <f t="shared" si="340"/>
        <v>Vaughan (Woodbridge)Ice Accretion2065RCP8.5</v>
      </c>
      <c r="C21780" t="s">
        <v>467</v>
      </c>
      <c r="D21780" t="s">
        <v>486</v>
      </c>
      <c r="E21780" s="144" t="s">
        <v>191</v>
      </c>
      <c r="F21780" s="144">
        <v>2065</v>
      </c>
      <c r="G21780" s="147">
        <v>16.207415782052266</v>
      </c>
      <c r="H21780" s="147">
        <v>19.913083333333333</v>
      </c>
      <c r="I21780" s="147">
        <v>24.574999999999999</v>
      </c>
      <c r="J21780" s="147">
        <v>28.127583333333327</v>
      </c>
      <c r="K21780" s="147">
        <v>31.657499999999999</v>
      </c>
    </row>
    <row r="21781" spans="2:11" x14ac:dyDescent="0.2">
      <c r="B21781" s="21" t="str">
        <f t="shared" si="340"/>
        <v>Vaughan (Woodbridge)Ice Accretion2070RCP8.5</v>
      </c>
      <c r="C21781" t="s">
        <v>467</v>
      </c>
      <c r="D21781" t="s">
        <v>486</v>
      </c>
      <c r="E21781" s="144" t="s">
        <v>191</v>
      </c>
      <c r="F21781" s="144">
        <v>2070</v>
      </c>
      <c r="G21781" s="147">
        <v>15.511569666185981</v>
      </c>
      <c r="H21781" s="147">
        <v>19.172999999999998</v>
      </c>
      <c r="I21781" s="147">
        <v>23.774999999999999</v>
      </c>
      <c r="J21781" s="147">
        <v>27.28008333333333</v>
      </c>
      <c r="K21781" s="147">
        <v>30.764999999999997</v>
      </c>
    </row>
    <row r="21782" spans="2:11" x14ac:dyDescent="0.2">
      <c r="B21782" s="21" t="str">
        <f t="shared" si="340"/>
        <v>Vaughan (Woodbridge)Ice Accretion2075RCP8.5</v>
      </c>
      <c r="C21782" t="s">
        <v>467</v>
      </c>
      <c r="D21782" t="s">
        <v>486</v>
      </c>
      <c r="E21782" s="144" t="s">
        <v>191</v>
      </c>
      <c r="F21782" s="144">
        <v>2075</v>
      </c>
      <c r="G21782" s="147">
        <v>15.123055584827304</v>
      </c>
      <c r="H21782" s="147">
        <v>18.757999999999999</v>
      </c>
      <c r="I21782" s="147">
        <v>23.324999999999999</v>
      </c>
      <c r="J21782" s="147">
        <v>26.790416666666662</v>
      </c>
      <c r="K21782" s="147">
        <v>30.250499999999999</v>
      </c>
    </row>
    <row r="21783" spans="2:11" x14ac:dyDescent="0.2">
      <c r="B21783" s="21" t="str">
        <f t="shared" si="340"/>
        <v>Vaughan (Woodbridge)Ice Accretion2080RCP8.5</v>
      </c>
      <c r="C21783" t="s">
        <v>467</v>
      </c>
      <c r="D21783" t="s">
        <v>486</v>
      </c>
      <c r="E21783" s="144" t="s">
        <v>191</v>
      </c>
      <c r="F21783" s="144">
        <v>2080</v>
      </c>
      <c r="G21783" s="147">
        <v>14.734541503468627</v>
      </c>
      <c r="H21783" s="147">
        <v>18.343</v>
      </c>
      <c r="I21783" s="147">
        <v>22.875</v>
      </c>
      <c r="J21783" s="147">
        <v>26.300749999999997</v>
      </c>
      <c r="K21783" s="147">
        <v>29.735999999999997</v>
      </c>
    </row>
    <row r="21784" spans="2:11" x14ac:dyDescent="0.2">
      <c r="B21784" s="21" t="str">
        <f t="shared" si="340"/>
        <v>Vaughan (Woodbridge)Ice Accretion2085RCP8.5</v>
      </c>
      <c r="C21784" t="s">
        <v>467</v>
      </c>
      <c r="D21784" t="s">
        <v>486</v>
      </c>
      <c r="E21784" s="144" t="s">
        <v>191</v>
      </c>
      <c r="F21784" s="144">
        <v>2085</v>
      </c>
      <c r="G21784" s="147">
        <v>13.969110776015711</v>
      </c>
      <c r="H21784" s="147">
        <v>17.440375</v>
      </c>
      <c r="I21784" s="147">
        <v>21.799999999999997</v>
      </c>
      <c r="J21784" s="147">
        <v>25.100124999999998</v>
      </c>
      <c r="K21784" s="147">
        <v>28.39725</v>
      </c>
    </row>
    <row r="21785" spans="2:11" x14ac:dyDescent="0.2">
      <c r="B21785" s="21" t="str">
        <f t="shared" si="340"/>
        <v>Vaughan (Woodbridge)Ice Accretion2090RCP8.5</v>
      </c>
      <c r="C21785" t="s">
        <v>467</v>
      </c>
      <c r="D21785" t="s">
        <v>486</v>
      </c>
      <c r="E21785" s="144" t="s">
        <v>191</v>
      </c>
      <c r="F21785" s="144">
        <v>2090</v>
      </c>
      <c r="G21785" s="147">
        <v>13.203680048562795</v>
      </c>
      <c r="H21785" s="147">
        <v>16.537749999999999</v>
      </c>
      <c r="I21785" s="147">
        <v>20.724999999999998</v>
      </c>
      <c r="J21785" s="147">
        <v>23.899499999999996</v>
      </c>
      <c r="K21785" s="147">
        <v>27.058499999999999</v>
      </c>
    </row>
    <row r="21786" spans="2:11" x14ac:dyDescent="0.2">
      <c r="B21786" s="21" t="str">
        <f t="shared" si="340"/>
        <v>Vaughan (Woodbridge)Ice Accretion2095RCP8.5</v>
      </c>
      <c r="C21786" t="s">
        <v>467</v>
      </c>
      <c r="D21786" t="s">
        <v>486</v>
      </c>
      <c r="E21786" s="144" t="s">
        <v>191</v>
      </c>
      <c r="F21786" s="144">
        <v>2095</v>
      </c>
      <c r="G21786" s="147">
        <v>13.203680048562795</v>
      </c>
      <c r="H21786" s="147">
        <v>16.537749999999999</v>
      </c>
      <c r="I21786" s="147">
        <v>20.724999999999998</v>
      </c>
      <c r="J21786" s="147">
        <v>23.899499999999996</v>
      </c>
      <c r="K21786" s="147">
        <v>27.058499999999999</v>
      </c>
    </row>
    <row r="21787" spans="2:11" x14ac:dyDescent="0.2">
      <c r="B21787" s="21" t="str">
        <f t="shared" si="340"/>
        <v>Vaughan (Woodbridge)Ice Accretion2100RCP8.5</v>
      </c>
      <c r="C21787" t="s">
        <v>467</v>
      </c>
      <c r="D21787" t="s">
        <v>486</v>
      </c>
      <c r="E21787" s="144" t="s">
        <v>191</v>
      </c>
      <c r="F21787" s="144">
        <v>2100</v>
      </c>
      <c r="G21787" s="147">
        <v>13.203680048562795</v>
      </c>
      <c r="H21787" s="147">
        <v>16.537749999999999</v>
      </c>
      <c r="I21787" s="147">
        <v>20.724999999999998</v>
      </c>
      <c r="J21787" s="147">
        <v>23.899499999999996</v>
      </c>
      <c r="K21787" s="147">
        <v>27.058499999999999</v>
      </c>
    </row>
    <row r="21788" spans="2:11" x14ac:dyDescent="0.2">
      <c r="B21788" s="21" t="str">
        <f t="shared" si="340"/>
        <v>Vaughan (Woodbridge)Wind2023RCP4.5</v>
      </c>
      <c r="C21788" t="s">
        <v>467</v>
      </c>
      <c r="D21788" t="s">
        <v>1</v>
      </c>
      <c r="E21788" s="144" t="s">
        <v>193</v>
      </c>
      <c r="F21788" s="144">
        <v>2023</v>
      </c>
      <c r="G21788" s="147">
        <v>83.201021934958447</v>
      </c>
      <c r="H21788" s="147">
        <v>89.610336000000004</v>
      </c>
      <c r="I21788" s="147">
        <v>96.355199999999996</v>
      </c>
      <c r="J21788" s="147">
        <v>103.100064</v>
      </c>
      <c r="K21788" s="147">
        <v>109.844928</v>
      </c>
    </row>
    <row r="21789" spans="2:11" x14ac:dyDescent="0.2">
      <c r="B21789" s="21" t="str">
        <f t="shared" si="340"/>
        <v>Vaughan (Woodbridge)Wind2025RCP4.5</v>
      </c>
      <c r="C21789" t="s">
        <v>467</v>
      </c>
      <c r="D21789" t="s">
        <v>1</v>
      </c>
      <c r="E21789" s="144" t="s">
        <v>193</v>
      </c>
      <c r="F21789" s="144">
        <v>2025</v>
      </c>
      <c r="G21789" s="147">
        <v>83.227271800734485</v>
      </c>
      <c r="H21789" s="147">
        <v>89.647536000000002</v>
      </c>
      <c r="I21789" s="147">
        <v>96.406399999999991</v>
      </c>
      <c r="J21789" s="147">
        <v>103.163408</v>
      </c>
      <c r="K21789" s="147">
        <v>109.921536</v>
      </c>
    </row>
    <row r="21790" spans="2:11" x14ac:dyDescent="0.2">
      <c r="B21790" s="21" t="str">
        <f t="shared" si="340"/>
        <v>Vaughan (Woodbridge)Wind2030RCP4.5</v>
      </c>
      <c r="C21790" t="s">
        <v>467</v>
      </c>
      <c r="D21790" t="s">
        <v>1</v>
      </c>
      <c r="E21790" s="144" t="s">
        <v>193</v>
      </c>
      <c r="F21790" s="144">
        <v>2030</v>
      </c>
      <c r="G21790" s="147">
        <v>83.253521666510508</v>
      </c>
      <c r="H21790" s="147">
        <v>89.684736000000001</v>
      </c>
      <c r="I21790" s="147">
        <v>96.457599999999999</v>
      </c>
      <c r="J21790" s="147">
        <v>103.226752</v>
      </c>
      <c r="K21790" s="147">
        <v>109.998144</v>
      </c>
    </row>
    <row r="21791" spans="2:11" x14ac:dyDescent="0.2">
      <c r="B21791" s="21" t="str">
        <f t="shared" si="340"/>
        <v>Vaughan (Woodbridge)Wind2035RCP4.5</v>
      </c>
      <c r="C21791" t="s">
        <v>467</v>
      </c>
      <c r="D21791" t="s">
        <v>1</v>
      </c>
      <c r="E21791" s="144" t="s">
        <v>193</v>
      </c>
      <c r="F21791" s="144">
        <v>2035</v>
      </c>
      <c r="G21791" s="147">
        <v>83.279771532286546</v>
      </c>
      <c r="H21791" s="147">
        <v>89.721935999999999</v>
      </c>
      <c r="I21791" s="147">
        <v>96.508799999999994</v>
      </c>
      <c r="J21791" s="147">
        <v>103.29009600000001</v>
      </c>
      <c r="K21791" s="147">
        <v>110.07475199999999</v>
      </c>
    </row>
    <row r="21792" spans="2:11" x14ac:dyDescent="0.2">
      <c r="B21792" s="21" t="str">
        <f t="shared" si="340"/>
        <v>Vaughan (Woodbridge)Wind2040RCP4.5</v>
      </c>
      <c r="C21792" t="s">
        <v>467</v>
      </c>
      <c r="D21792" t="s">
        <v>1</v>
      </c>
      <c r="E21792" s="144" t="s">
        <v>193</v>
      </c>
      <c r="F21792" s="144">
        <v>2040</v>
      </c>
      <c r="G21792" s="147">
        <v>83.306021398062583</v>
      </c>
      <c r="H21792" s="147">
        <v>89.759135999999998</v>
      </c>
      <c r="I21792" s="147">
        <v>96.559999999999988</v>
      </c>
      <c r="J21792" s="147">
        <v>103.35344000000001</v>
      </c>
      <c r="K21792" s="147">
        <v>110.15136</v>
      </c>
    </row>
    <row r="21793" spans="2:11" x14ac:dyDescent="0.2">
      <c r="B21793" s="21" t="str">
        <f t="shared" si="340"/>
        <v>Vaughan (Woodbridge)Wind2045RCP4.5</v>
      </c>
      <c r="C21793" t="s">
        <v>467</v>
      </c>
      <c r="D21793" t="s">
        <v>1</v>
      </c>
      <c r="E21793" s="144" t="s">
        <v>193</v>
      </c>
      <c r="F21793" s="144">
        <v>2045</v>
      </c>
      <c r="G21793" s="147">
        <v>83.332271263838607</v>
      </c>
      <c r="H21793" s="147">
        <v>89.796335999999997</v>
      </c>
      <c r="I21793" s="147">
        <v>96.611199999999997</v>
      </c>
      <c r="J21793" s="147">
        <v>103.41678400000001</v>
      </c>
      <c r="K21793" s="147">
        <v>110.227968</v>
      </c>
    </row>
    <row r="21794" spans="2:11" x14ac:dyDescent="0.2">
      <c r="B21794" s="21" t="str">
        <f t="shared" si="340"/>
        <v>Vaughan (Woodbridge)Wind2050RCP4.5</v>
      </c>
      <c r="C21794" t="s">
        <v>467</v>
      </c>
      <c r="D21794" t="s">
        <v>1</v>
      </c>
      <c r="E21794" s="144" t="s">
        <v>193</v>
      </c>
      <c r="F21794" s="144">
        <v>2050</v>
      </c>
      <c r="G21794" s="147">
        <v>83.413231376179425</v>
      </c>
      <c r="H21794" s="147">
        <v>89.885318400000003</v>
      </c>
      <c r="I21794" s="147">
        <v>96.710399999999993</v>
      </c>
      <c r="J21794" s="147">
        <v>103.52532480000001</v>
      </c>
      <c r="K21794" s="147">
        <v>110.34616319999999</v>
      </c>
    </row>
    <row r="21795" spans="2:11" x14ac:dyDescent="0.2">
      <c r="B21795" s="21" t="str">
        <f t="shared" si="340"/>
        <v>Vaughan (Woodbridge)Wind2055RCP4.5</v>
      </c>
      <c r="C21795" t="s">
        <v>467</v>
      </c>
      <c r="D21795" t="s">
        <v>1</v>
      </c>
      <c r="E21795" s="144" t="s">
        <v>193</v>
      </c>
      <c r="F21795" s="144">
        <v>2055</v>
      </c>
      <c r="G21795" s="147">
        <v>83.467941622744206</v>
      </c>
      <c r="H21795" s="147">
        <v>89.937100799999996</v>
      </c>
      <c r="I21795" s="147">
        <v>96.758399999999995</v>
      </c>
      <c r="J21795" s="147">
        <v>103.57052160000001</v>
      </c>
      <c r="K21795" s="147">
        <v>110.3877504</v>
      </c>
    </row>
    <row r="21796" spans="2:11" x14ac:dyDescent="0.2">
      <c r="B21796" s="21" t="str">
        <f t="shared" si="340"/>
        <v>Vaughan (Woodbridge)Wind2060RCP4.5</v>
      </c>
      <c r="C21796" t="s">
        <v>467</v>
      </c>
      <c r="D21796" t="s">
        <v>1</v>
      </c>
      <c r="E21796" s="144" t="s">
        <v>193</v>
      </c>
      <c r="F21796" s="144">
        <v>2060</v>
      </c>
      <c r="G21796" s="147">
        <v>83.522651869308987</v>
      </c>
      <c r="H21796" s="147">
        <v>89.988883200000004</v>
      </c>
      <c r="I21796" s="147">
        <v>96.806399999999996</v>
      </c>
      <c r="J21796" s="147">
        <v>103.61571840000001</v>
      </c>
      <c r="K21796" s="147">
        <v>110.4293376</v>
      </c>
    </row>
    <row r="21797" spans="2:11" x14ac:dyDescent="0.2">
      <c r="B21797" s="21" t="str">
        <f t="shared" si="340"/>
        <v>Vaughan (Woodbridge)Wind2065RCP4.5</v>
      </c>
      <c r="C21797" t="s">
        <v>467</v>
      </c>
      <c r="D21797" t="s">
        <v>1</v>
      </c>
      <c r="E21797" s="144" t="s">
        <v>193</v>
      </c>
      <c r="F21797" s="144">
        <v>2065</v>
      </c>
      <c r="G21797" s="147">
        <v>83.577362115873768</v>
      </c>
      <c r="H21797" s="147">
        <v>90.040665599999997</v>
      </c>
      <c r="I21797" s="147">
        <v>96.854399999999998</v>
      </c>
      <c r="J21797" s="147">
        <v>103.66091520000001</v>
      </c>
      <c r="K21797" s="147">
        <v>110.47092480000001</v>
      </c>
    </row>
    <row r="21798" spans="2:11" x14ac:dyDescent="0.2">
      <c r="B21798" s="21" t="str">
        <f t="shared" si="340"/>
        <v>Vaughan (Woodbridge)Wind2070RCP4.5</v>
      </c>
      <c r="C21798" t="s">
        <v>467</v>
      </c>
      <c r="D21798" t="s">
        <v>1</v>
      </c>
      <c r="E21798" s="144" t="s">
        <v>193</v>
      </c>
      <c r="F21798" s="144">
        <v>2070</v>
      </c>
      <c r="G21798" s="147">
        <v>83.632072362438549</v>
      </c>
      <c r="H21798" s="147">
        <v>90.092448000000005</v>
      </c>
      <c r="I21798" s="147">
        <v>96.9024</v>
      </c>
      <c r="J21798" s="147">
        <v>103.706112</v>
      </c>
      <c r="K21798" s="147">
        <v>110.512512</v>
      </c>
    </row>
    <row r="21799" spans="2:11" x14ac:dyDescent="0.2">
      <c r="B21799" s="21" t="str">
        <f t="shared" si="340"/>
        <v>Vaughan (Woodbridge)Wind2075RCP4.5</v>
      </c>
      <c r="C21799" t="s">
        <v>467</v>
      </c>
      <c r="D21799" t="s">
        <v>1</v>
      </c>
      <c r="E21799" s="144" t="s">
        <v>193</v>
      </c>
      <c r="F21799" s="144">
        <v>2075</v>
      </c>
      <c r="G21799" s="147">
        <v>83.712203531649592</v>
      </c>
      <c r="H21799" s="147">
        <v>90.202560000000005</v>
      </c>
      <c r="I21799" s="147">
        <v>97.049599999999998</v>
      </c>
      <c r="J21799" s="147">
        <v>103.88416000000001</v>
      </c>
      <c r="K21799" s="147">
        <v>110.722272</v>
      </c>
    </row>
    <row r="21800" spans="2:11" x14ac:dyDescent="0.2">
      <c r="B21800" s="21" t="str">
        <f t="shared" si="340"/>
        <v>Vaughan (Woodbridge)Wind2080RCP4.5</v>
      </c>
      <c r="C21800" t="s">
        <v>467</v>
      </c>
      <c r="D21800" t="s">
        <v>1</v>
      </c>
      <c r="E21800" s="144" t="s">
        <v>193</v>
      </c>
      <c r="F21800" s="144">
        <v>2080</v>
      </c>
      <c r="G21800" s="147">
        <v>83.792334700860636</v>
      </c>
      <c r="H21800" s="147">
        <v>90.312672000000006</v>
      </c>
      <c r="I21800" s="147">
        <v>97.196799999999996</v>
      </c>
      <c r="J21800" s="147">
        <v>104.062208</v>
      </c>
      <c r="K21800" s="147">
        <v>110.93203200000001</v>
      </c>
    </row>
    <row r="21801" spans="2:11" x14ac:dyDescent="0.2">
      <c r="B21801" s="21" t="str">
        <f t="shared" si="340"/>
        <v>Vaughan (Woodbridge)Wind2085RCP4.5</v>
      </c>
      <c r="C21801" t="s">
        <v>467</v>
      </c>
      <c r="D21801" t="s">
        <v>1</v>
      </c>
      <c r="E21801" s="144" t="s">
        <v>193</v>
      </c>
      <c r="F21801" s="144">
        <v>2085</v>
      </c>
      <c r="G21801" s="147">
        <v>83.872465870071693</v>
      </c>
      <c r="H21801" s="147">
        <v>90.422784000000007</v>
      </c>
      <c r="I21801" s="147">
        <v>97.343999999999994</v>
      </c>
      <c r="J21801" s="147">
        <v>104.240256</v>
      </c>
      <c r="K21801" s="147">
        <v>111.14179200000001</v>
      </c>
    </row>
    <row r="21802" spans="2:11" x14ac:dyDescent="0.2">
      <c r="B21802" s="21" t="str">
        <f t="shared" si="340"/>
        <v>Vaughan (Woodbridge)Wind2090RCP4.5</v>
      </c>
      <c r="C21802" t="s">
        <v>467</v>
      </c>
      <c r="D21802" t="s">
        <v>1</v>
      </c>
      <c r="E21802" s="144" t="s">
        <v>193</v>
      </c>
      <c r="F21802" s="144">
        <v>2090</v>
      </c>
      <c r="G21802" s="147">
        <v>83.952597039282736</v>
      </c>
      <c r="H21802" s="147">
        <v>90.532895999999994</v>
      </c>
      <c r="I21802" s="147">
        <v>97.491199999999992</v>
      </c>
      <c r="J21802" s="147">
        <v>104.41830400000001</v>
      </c>
      <c r="K21802" s="147">
        <v>111.351552</v>
      </c>
    </row>
    <row r="21803" spans="2:11" x14ac:dyDescent="0.2">
      <c r="B21803" s="21" t="str">
        <f t="shared" si="340"/>
        <v>Vaughan (Woodbridge)Wind2095RCP4.5</v>
      </c>
      <c r="C21803" t="s">
        <v>467</v>
      </c>
      <c r="D21803" t="s">
        <v>1</v>
      </c>
      <c r="E21803" s="144" t="s">
        <v>193</v>
      </c>
      <c r="F21803" s="144">
        <v>2095</v>
      </c>
      <c r="G21803" s="147">
        <v>84.032728208493779</v>
      </c>
      <c r="H21803" s="147">
        <v>90.643007999999995</v>
      </c>
      <c r="I21803" s="147">
        <v>97.63839999999999</v>
      </c>
      <c r="J21803" s="147">
        <v>104.596352</v>
      </c>
      <c r="K21803" s="147">
        <v>111.561312</v>
      </c>
    </row>
    <row r="21804" spans="2:11" x14ac:dyDescent="0.2">
      <c r="B21804" s="21" t="str">
        <f t="shared" si="340"/>
        <v>Vaughan (Woodbridge)Wind2100RCP4.5</v>
      </c>
      <c r="C21804" t="s">
        <v>467</v>
      </c>
      <c r="D21804" t="s">
        <v>1</v>
      </c>
      <c r="E21804" s="144" t="s">
        <v>193</v>
      </c>
      <c r="F21804" s="144">
        <v>2100</v>
      </c>
      <c r="G21804" s="147">
        <v>84.112859377704822</v>
      </c>
      <c r="H21804" s="147">
        <v>90.753119999999996</v>
      </c>
      <c r="I21804" s="147">
        <v>97.785599999999988</v>
      </c>
      <c r="J21804" s="147">
        <v>104.7744</v>
      </c>
      <c r="K21804" s="147">
        <v>111.771072</v>
      </c>
    </row>
    <row r="21805" spans="2:11" x14ac:dyDescent="0.2">
      <c r="B21805" s="21" t="str">
        <f t="shared" si="340"/>
        <v>Vaughan (Woodbridge)Wind2023RCP6.0</v>
      </c>
      <c r="C21805" t="s">
        <v>467</v>
      </c>
      <c r="D21805" t="s">
        <v>1</v>
      </c>
      <c r="E21805" s="144" t="s">
        <v>192</v>
      </c>
      <c r="F21805" s="144">
        <v>2023</v>
      </c>
      <c r="G21805" s="147">
        <v>83.201021934958447</v>
      </c>
      <c r="H21805" s="147">
        <v>89.610336000000004</v>
      </c>
      <c r="I21805" s="147">
        <v>96.355199999999996</v>
      </c>
      <c r="J21805" s="147">
        <v>103.100064</v>
      </c>
      <c r="K21805" s="147">
        <v>109.844928</v>
      </c>
    </row>
    <row r="21806" spans="2:11" x14ac:dyDescent="0.2">
      <c r="B21806" s="21" t="str">
        <f t="shared" si="340"/>
        <v>Vaughan (Woodbridge)Wind2025RCP6.0</v>
      </c>
      <c r="C21806" t="s">
        <v>467</v>
      </c>
      <c r="D21806" t="s">
        <v>1</v>
      </c>
      <c r="E21806" s="144" t="s">
        <v>192</v>
      </c>
      <c r="F21806" s="144">
        <v>2025</v>
      </c>
      <c r="G21806" s="147">
        <v>83.227271800734485</v>
      </c>
      <c r="H21806" s="147">
        <v>89.647536000000002</v>
      </c>
      <c r="I21806" s="147">
        <v>96.406399999999991</v>
      </c>
      <c r="J21806" s="147">
        <v>103.163408</v>
      </c>
      <c r="K21806" s="147">
        <v>109.921536</v>
      </c>
    </row>
    <row r="21807" spans="2:11" x14ac:dyDescent="0.2">
      <c r="B21807" s="21" t="str">
        <f t="shared" si="340"/>
        <v>Vaughan (Woodbridge)Wind2030RCP6.0</v>
      </c>
      <c r="C21807" t="s">
        <v>467</v>
      </c>
      <c r="D21807" t="s">
        <v>1</v>
      </c>
      <c r="E21807" s="144" t="s">
        <v>192</v>
      </c>
      <c r="F21807" s="144">
        <v>2030</v>
      </c>
      <c r="G21807" s="147">
        <v>83.253521666510508</v>
      </c>
      <c r="H21807" s="147">
        <v>89.684736000000001</v>
      </c>
      <c r="I21807" s="147">
        <v>96.457599999999999</v>
      </c>
      <c r="J21807" s="147">
        <v>103.226752</v>
      </c>
      <c r="K21807" s="147">
        <v>109.998144</v>
      </c>
    </row>
    <row r="21808" spans="2:11" x14ac:dyDescent="0.2">
      <c r="B21808" s="21" t="str">
        <f t="shared" si="340"/>
        <v>Vaughan (Woodbridge)Wind2035RCP6.0</v>
      </c>
      <c r="C21808" t="s">
        <v>467</v>
      </c>
      <c r="D21808" t="s">
        <v>1</v>
      </c>
      <c r="E21808" s="144" t="s">
        <v>192</v>
      </c>
      <c r="F21808" s="144">
        <v>2035</v>
      </c>
      <c r="G21808" s="147">
        <v>83.279771532286546</v>
      </c>
      <c r="H21808" s="147">
        <v>89.721935999999999</v>
      </c>
      <c r="I21808" s="147">
        <v>96.508799999999994</v>
      </c>
      <c r="J21808" s="147">
        <v>103.29009600000001</v>
      </c>
      <c r="K21808" s="147">
        <v>110.07475199999999</v>
      </c>
    </row>
    <row r="21809" spans="2:11" x14ac:dyDescent="0.2">
      <c r="B21809" s="21" t="str">
        <f t="shared" si="340"/>
        <v>Vaughan (Woodbridge)Wind2040RCP6.0</v>
      </c>
      <c r="C21809" t="s">
        <v>467</v>
      </c>
      <c r="D21809" t="s">
        <v>1</v>
      </c>
      <c r="E21809" s="144" t="s">
        <v>192</v>
      </c>
      <c r="F21809" s="144">
        <v>2040</v>
      </c>
      <c r="G21809" s="147">
        <v>83.306021398062583</v>
      </c>
      <c r="H21809" s="147">
        <v>89.759135999999998</v>
      </c>
      <c r="I21809" s="147">
        <v>96.559999999999988</v>
      </c>
      <c r="J21809" s="147">
        <v>103.35344000000001</v>
      </c>
      <c r="K21809" s="147">
        <v>110.15136</v>
      </c>
    </row>
    <row r="21810" spans="2:11" x14ac:dyDescent="0.2">
      <c r="B21810" s="21" t="str">
        <f t="shared" si="340"/>
        <v>Vaughan (Woodbridge)Wind2045RCP6.0</v>
      </c>
      <c r="C21810" t="s">
        <v>467</v>
      </c>
      <c r="D21810" t="s">
        <v>1</v>
      </c>
      <c r="E21810" s="144" t="s">
        <v>192</v>
      </c>
      <c r="F21810" s="144">
        <v>2045</v>
      </c>
      <c r="G21810" s="147">
        <v>83.332271263838607</v>
      </c>
      <c r="H21810" s="147">
        <v>89.796335999999997</v>
      </c>
      <c r="I21810" s="147">
        <v>96.611199999999997</v>
      </c>
      <c r="J21810" s="147">
        <v>103.41678400000001</v>
      </c>
      <c r="K21810" s="147">
        <v>110.227968</v>
      </c>
    </row>
    <row r="21811" spans="2:11" x14ac:dyDescent="0.2">
      <c r="B21811" s="21" t="str">
        <f t="shared" si="340"/>
        <v>Vaughan (Woodbridge)Wind2050RCP6.0</v>
      </c>
      <c r="C21811" t="s">
        <v>467</v>
      </c>
      <c r="D21811" t="s">
        <v>1</v>
      </c>
      <c r="E21811" s="144" t="s">
        <v>192</v>
      </c>
      <c r="F21811" s="144">
        <v>2050</v>
      </c>
      <c r="G21811" s="147">
        <v>83.413231376179425</v>
      </c>
      <c r="H21811" s="147">
        <v>89.885318400000003</v>
      </c>
      <c r="I21811" s="147">
        <v>96.710399999999993</v>
      </c>
      <c r="J21811" s="147">
        <v>103.52532480000001</v>
      </c>
      <c r="K21811" s="147">
        <v>110.34616319999999</v>
      </c>
    </row>
    <row r="21812" spans="2:11" x14ac:dyDescent="0.2">
      <c r="B21812" s="21" t="str">
        <f t="shared" si="340"/>
        <v>Vaughan (Woodbridge)Wind2055RCP6.0</v>
      </c>
      <c r="C21812" t="s">
        <v>467</v>
      </c>
      <c r="D21812" t="s">
        <v>1</v>
      </c>
      <c r="E21812" s="144" t="s">
        <v>192</v>
      </c>
      <c r="F21812" s="144">
        <v>2055</v>
      </c>
      <c r="G21812" s="147">
        <v>83.467941622744206</v>
      </c>
      <c r="H21812" s="147">
        <v>89.937100799999996</v>
      </c>
      <c r="I21812" s="147">
        <v>96.758399999999995</v>
      </c>
      <c r="J21812" s="147">
        <v>103.57052160000001</v>
      </c>
      <c r="K21812" s="147">
        <v>110.3877504</v>
      </c>
    </row>
    <row r="21813" spans="2:11" x14ac:dyDescent="0.2">
      <c r="B21813" s="21" t="str">
        <f t="shared" si="340"/>
        <v>Vaughan (Woodbridge)Wind2060RCP6.0</v>
      </c>
      <c r="C21813" t="s">
        <v>467</v>
      </c>
      <c r="D21813" t="s">
        <v>1</v>
      </c>
      <c r="E21813" s="144" t="s">
        <v>192</v>
      </c>
      <c r="F21813" s="144">
        <v>2060</v>
      </c>
      <c r="G21813" s="147">
        <v>83.522651869308987</v>
      </c>
      <c r="H21813" s="147">
        <v>89.988883200000004</v>
      </c>
      <c r="I21813" s="147">
        <v>96.806399999999996</v>
      </c>
      <c r="J21813" s="147">
        <v>103.61571840000001</v>
      </c>
      <c r="K21813" s="147">
        <v>110.4293376</v>
      </c>
    </row>
    <row r="21814" spans="2:11" x14ac:dyDescent="0.2">
      <c r="B21814" s="21" t="str">
        <f t="shared" si="340"/>
        <v>Vaughan (Woodbridge)Wind2065RCP6.0</v>
      </c>
      <c r="C21814" t="s">
        <v>467</v>
      </c>
      <c r="D21814" t="s">
        <v>1</v>
      </c>
      <c r="E21814" s="144" t="s">
        <v>192</v>
      </c>
      <c r="F21814" s="144">
        <v>2065</v>
      </c>
      <c r="G21814" s="147">
        <v>83.577362115873768</v>
      </c>
      <c r="H21814" s="147">
        <v>90.040665599999997</v>
      </c>
      <c r="I21814" s="147">
        <v>96.854399999999998</v>
      </c>
      <c r="J21814" s="147">
        <v>103.66091520000001</v>
      </c>
      <c r="K21814" s="147">
        <v>110.47092480000001</v>
      </c>
    </row>
    <row r="21815" spans="2:11" x14ac:dyDescent="0.2">
      <c r="B21815" s="21" t="str">
        <f t="shared" si="340"/>
        <v>Vaughan (Woodbridge)Wind2070RCP6.0</v>
      </c>
      <c r="C21815" t="s">
        <v>467</v>
      </c>
      <c r="D21815" t="s">
        <v>1</v>
      </c>
      <c r="E21815" s="144" t="s">
        <v>192</v>
      </c>
      <c r="F21815" s="144">
        <v>2070</v>
      </c>
      <c r="G21815" s="147">
        <v>83.632072362438549</v>
      </c>
      <c r="H21815" s="147">
        <v>90.092448000000005</v>
      </c>
      <c r="I21815" s="147">
        <v>96.9024</v>
      </c>
      <c r="J21815" s="147">
        <v>103.706112</v>
      </c>
      <c r="K21815" s="147">
        <v>110.512512</v>
      </c>
    </row>
    <row r="21816" spans="2:11" x14ac:dyDescent="0.2">
      <c r="B21816" s="21" t="str">
        <f t="shared" si="340"/>
        <v>Vaughan (Woodbridge)Wind2075RCP6.0</v>
      </c>
      <c r="C21816" t="s">
        <v>467</v>
      </c>
      <c r="D21816" t="s">
        <v>1</v>
      </c>
      <c r="E21816" s="144" t="s">
        <v>192</v>
      </c>
      <c r="F21816" s="144">
        <v>2075</v>
      </c>
      <c r="G21816" s="147">
        <v>83.752269116255121</v>
      </c>
      <c r="H21816" s="147">
        <v>90.257615999999999</v>
      </c>
      <c r="I21816" s="147">
        <v>97.123199999999997</v>
      </c>
      <c r="J21816" s="147">
        <v>103.973184</v>
      </c>
      <c r="K21816" s="147">
        <v>110.827152</v>
      </c>
    </row>
    <row r="21817" spans="2:11" x14ac:dyDescent="0.2">
      <c r="B21817" s="21" t="str">
        <f t="shared" si="340"/>
        <v>Vaughan (Woodbridge)Wind2080RCP6.0</v>
      </c>
      <c r="C21817" t="s">
        <v>467</v>
      </c>
      <c r="D21817" t="s">
        <v>1</v>
      </c>
      <c r="E21817" s="144" t="s">
        <v>192</v>
      </c>
      <c r="F21817" s="144">
        <v>2080</v>
      </c>
      <c r="G21817" s="147">
        <v>83.872465870071693</v>
      </c>
      <c r="H21817" s="147">
        <v>90.422784000000007</v>
      </c>
      <c r="I21817" s="147">
        <v>97.343999999999994</v>
      </c>
      <c r="J21817" s="147">
        <v>104.240256</v>
      </c>
      <c r="K21817" s="147">
        <v>111.14179200000001</v>
      </c>
    </row>
    <row r="21818" spans="2:11" x14ac:dyDescent="0.2">
      <c r="B21818" s="21" t="str">
        <f t="shared" si="340"/>
        <v>Vaughan (Woodbridge)Wind2085RCP6.0</v>
      </c>
      <c r="C21818" t="s">
        <v>467</v>
      </c>
      <c r="D21818" t="s">
        <v>1</v>
      </c>
      <c r="E21818" s="144" t="s">
        <v>192</v>
      </c>
      <c r="F21818" s="144">
        <v>2085</v>
      </c>
      <c r="G21818" s="147">
        <v>83.992662623888251</v>
      </c>
      <c r="H21818" s="147">
        <v>90.587952000000001</v>
      </c>
      <c r="I21818" s="147">
        <v>97.564799999999991</v>
      </c>
      <c r="J21818" s="147">
        <v>104.507328</v>
      </c>
      <c r="K21818" s="147">
        <v>111.45643200000001</v>
      </c>
    </row>
    <row r="21819" spans="2:11" x14ac:dyDescent="0.2">
      <c r="B21819" s="21" t="str">
        <f t="shared" si="340"/>
        <v>Vaughan (Woodbridge)Wind2090RCP6.0</v>
      </c>
      <c r="C21819" t="s">
        <v>467</v>
      </c>
      <c r="D21819" t="s">
        <v>1</v>
      </c>
      <c r="E21819" s="144" t="s">
        <v>192</v>
      </c>
      <c r="F21819" s="144">
        <v>2090</v>
      </c>
      <c r="G21819" s="147">
        <v>84.391936898060536</v>
      </c>
      <c r="H21819" s="147">
        <v>91.098336000000003</v>
      </c>
      <c r="I21819" s="147">
        <v>98.211199999999991</v>
      </c>
      <c r="J21819" s="147">
        <v>105.27088000000001</v>
      </c>
      <c r="K21819" s="147">
        <v>112.34016</v>
      </c>
    </row>
    <row r="21820" spans="2:11" x14ac:dyDescent="0.2">
      <c r="B21820" s="21" t="str">
        <f t="shared" si="340"/>
        <v>Vaughan (Woodbridge)Wind2095RCP6.0</v>
      </c>
      <c r="C21820" t="s">
        <v>467</v>
      </c>
      <c r="D21820" t="s">
        <v>1</v>
      </c>
      <c r="E21820" s="144" t="s">
        <v>192</v>
      </c>
      <c r="F21820" s="144">
        <v>2095</v>
      </c>
      <c r="G21820" s="147">
        <v>84.671014418416235</v>
      </c>
      <c r="H21820" s="147">
        <v>91.443551999999997</v>
      </c>
      <c r="I21820" s="147">
        <v>98.636799999999994</v>
      </c>
      <c r="J21820" s="147">
        <v>105.76736</v>
      </c>
      <c r="K21820" s="147">
        <v>112.90924799999999</v>
      </c>
    </row>
    <row r="21821" spans="2:11" x14ac:dyDescent="0.2">
      <c r="B21821" s="21" t="str">
        <f t="shared" si="340"/>
        <v>Vaughan (Woodbridge)Wind2100RCP6.0</v>
      </c>
      <c r="C21821" t="s">
        <v>467</v>
      </c>
      <c r="D21821" t="s">
        <v>1</v>
      </c>
      <c r="E21821" s="144" t="s">
        <v>192</v>
      </c>
      <c r="F21821" s="144">
        <v>2100</v>
      </c>
      <c r="G21821" s="147">
        <v>84.950091938771948</v>
      </c>
      <c r="H21821" s="147">
        <v>91.788768000000005</v>
      </c>
      <c r="I21821" s="147">
        <v>99.062399999999997</v>
      </c>
      <c r="J21821" s="147">
        <v>106.26384</v>
      </c>
      <c r="K21821" s="147">
        <v>113.47833599999998</v>
      </c>
    </row>
    <row r="21822" spans="2:11" x14ac:dyDescent="0.2">
      <c r="B21822" s="21" t="str">
        <f t="shared" si="340"/>
        <v>Vaughan (Woodbridge)Wind2023RCP8.5</v>
      </c>
      <c r="C21822" t="s">
        <v>467</v>
      </c>
      <c r="D21822" t="s">
        <v>1</v>
      </c>
      <c r="E21822" s="144" t="s">
        <v>191</v>
      </c>
      <c r="F21822" s="144">
        <v>2023</v>
      </c>
      <c r="G21822" s="147">
        <v>83.201021934958447</v>
      </c>
      <c r="H21822" s="147">
        <v>89.610336000000004</v>
      </c>
      <c r="I21822" s="147">
        <v>96.355199999999996</v>
      </c>
      <c r="J21822" s="147">
        <v>103.100064</v>
      </c>
      <c r="K21822" s="147">
        <v>109.844928</v>
      </c>
    </row>
    <row r="21823" spans="2:11" x14ac:dyDescent="0.2">
      <c r="B21823" s="21" t="str">
        <f t="shared" si="340"/>
        <v>Vaughan (Woodbridge)Wind2025RCP8.5</v>
      </c>
      <c r="C21823" t="s">
        <v>467</v>
      </c>
      <c r="D21823" t="s">
        <v>1</v>
      </c>
      <c r="E21823" s="144" t="s">
        <v>191</v>
      </c>
      <c r="F21823" s="144">
        <v>2025</v>
      </c>
      <c r="G21823" s="147">
        <v>83.253521666510508</v>
      </c>
      <c r="H21823" s="147">
        <v>89.684736000000001</v>
      </c>
      <c r="I21823" s="147">
        <v>96.457599999999999</v>
      </c>
      <c r="J21823" s="147">
        <v>103.226752</v>
      </c>
      <c r="K21823" s="147">
        <v>109.998144</v>
      </c>
    </row>
    <row r="21824" spans="2:11" x14ac:dyDescent="0.2">
      <c r="B21824" s="21" t="str">
        <f t="shared" si="340"/>
        <v>Vaughan (Woodbridge)Wind2030RCP8.5</v>
      </c>
      <c r="C21824" t="s">
        <v>467</v>
      </c>
      <c r="D21824" t="s">
        <v>1</v>
      </c>
      <c r="E21824" s="144" t="s">
        <v>191</v>
      </c>
      <c r="F21824" s="144">
        <v>2030</v>
      </c>
      <c r="G21824" s="147">
        <v>83.306021398062583</v>
      </c>
      <c r="H21824" s="147">
        <v>89.759135999999998</v>
      </c>
      <c r="I21824" s="147">
        <v>96.559999999999988</v>
      </c>
      <c r="J21824" s="147">
        <v>103.35344000000001</v>
      </c>
      <c r="K21824" s="147">
        <v>110.15136</v>
      </c>
    </row>
    <row r="21825" spans="2:11" x14ac:dyDescent="0.2">
      <c r="B21825" s="21" t="str">
        <f t="shared" si="340"/>
        <v>Vaughan (Woodbridge)Wind2035RCP8.5</v>
      </c>
      <c r="C21825" t="s">
        <v>467</v>
      </c>
      <c r="D21825" t="s">
        <v>1</v>
      </c>
      <c r="E21825" s="144" t="s">
        <v>191</v>
      </c>
      <c r="F21825" s="144">
        <v>2035</v>
      </c>
      <c r="G21825" s="147">
        <v>83.358521129614644</v>
      </c>
      <c r="H21825" s="147">
        <v>89.833535999999995</v>
      </c>
      <c r="I21825" s="147">
        <v>96.662399999999991</v>
      </c>
      <c r="J21825" s="147">
        <v>103.48012800000001</v>
      </c>
      <c r="K21825" s="147">
        <v>110.304576</v>
      </c>
    </row>
    <row r="21826" spans="2:11" x14ac:dyDescent="0.2">
      <c r="B21826" s="21" t="str">
        <f t="shared" si="340"/>
        <v>Vaughan (Woodbridge)Wind2040RCP8.5</v>
      </c>
      <c r="C21826" t="s">
        <v>467</v>
      </c>
      <c r="D21826" t="s">
        <v>1</v>
      </c>
      <c r="E21826" s="144" t="s">
        <v>191</v>
      </c>
      <c r="F21826" s="144">
        <v>2040</v>
      </c>
      <c r="G21826" s="147">
        <v>83.449704873889274</v>
      </c>
      <c r="H21826" s="147">
        <v>89.919839999999994</v>
      </c>
      <c r="I21826" s="147">
        <v>96.742399999999989</v>
      </c>
      <c r="J21826" s="147">
        <v>103.55545600000001</v>
      </c>
      <c r="K21826" s="147">
        <v>110.37388799999999</v>
      </c>
    </row>
    <row r="21827" spans="2:11" x14ac:dyDescent="0.2">
      <c r="B21827" s="21" t="str">
        <f t="shared" si="340"/>
        <v>Vaughan (Woodbridge)Wind2045RCP8.5</v>
      </c>
      <c r="C21827" t="s">
        <v>467</v>
      </c>
      <c r="D21827" t="s">
        <v>1</v>
      </c>
      <c r="E21827" s="144" t="s">
        <v>191</v>
      </c>
      <c r="F21827" s="144">
        <v>2045</v>
      </c>
      <c r="G21827" s="147">
        <v>83.540888618163919</v>
      </c>
      <c r="H21827" s="147">
        <v>90.006144000000006</v>
      </c>
      <c r="I21827" s="147">
        <v>96.822400000000002</v>
      </c>
      <c r="J21827" s="147">
        <v>103.63078400000001</v>
      </c>
      <c r="K21827" s="147">
        <v>110.4432</v>
      </c>
    </row>
    <row r="21828" spans="2:11" x14ac:dyDescent="0.2">
      <c r="B21828" s="21" t="str">
        <f t="shared" si="340"/>
        <v>Vaughan (Woodbridge)Wind2050RCP8.5</v>
      </c>
      <c r="C21828" t="s">
        <v>467</v>
      </c>
      <c r="D21828" t="s">
        <v>1</v>
      </c>
      <c r="E21828" s="144" t="s">
        <v>191</v>
      </c>
      <c r="F21828" s="144">
        <v>2050</v>
      </c>
      <c r="G21828" s="147">
        <v>83.792334700860636</v>
      </c>
      <c r="H21828" s="147">
        <v>90.312672000000006</v>
      </c>
      <c r="I21828" s="147">
        <v>97.196799999999996</v>
      </c>
      <c r="J21828" s="147">
        <v>104.062208</v>
      </c>
      <c r="K21828" s="147">
        <v>110.93203200000001</v>
      </c>
    </row>
    <row r="21829" spans="2:11" x14ac:dyDescent="0.2">
      <c r="B21829" s="21" t="str">
        <f t="shared" si="340"/>
        <v>Vaughan (Woodbridge)Wind2055RCP8.5</v>
      </c>
      <c r="C21829" t="s">
        <v>467</v>
      </c>
      <c r="D21829" t="s">
        <v>1</v>
      </c>
      <c r="E21829" s="144" t="s">
        <v>191</v>
      </c>
      <c r="F21829" s="144">
        <v>2055</v>
      </c>
      <c r="G21829" s="147">
        <v>83.952597039282736</v>
      </c>
      <c r="H21829" s="147">
        <v>90.532895999999994</v>
      </c>
      <c r="I21829" s="147">
        <v>97.491199999999992</v>
      </c>
      <c r="J21829" s="147">
        <v>104.41830400000001</v>
      </c>
      <c r="K21829" s="147">
        <v>111.351552</v>
      </c>
    </row>
    <row r="21830" spans="2:11" x14ac:dyDescent="0.2">
      <c r="B21830" s="21" t="str">
        <f t="shared" si="340"/>
        <v>Vaughan (Woodbridge)Wind2060RCP8.5</v>
      </c>
      <c r="C21830" t="s">
        <v>467</v>
      </c>
      <c r="D21830" t="s">
        <v>1</v>
      </c>
      <c r="E21830" s="144" t="s">
        <v>191</v>
      </c>
      <c r="F21830" s="144">
        <v>2060</v>
      </c>
      <c r="G21830" s="147">
        <v>84.391936898060536</v>
      </c>
      <c r="H21830" s="147">
        <v>91.098336000000003</v>
      </c>
      <c r="I21830" s="147">
        <v>98.211199999999991</v>
      </c>
      <c r="J21830" s="147">
        <v>105.27088000000001</v>
      </c>
      <c r="K21830" s="147">
        <v>112.34016</v>
      </c>
    </row>
    <row r="21831" spans="2:11" x14ac:dyDescent="0.2">
      <c r="B21831" s="21" t="str">
        <f t="shared" si="340"/>
        <v>Vaughan (Woodbridge)Wind2065RCP8.5</v>
      </c>
      <c r="C21831" t="s">
        <v>467</v>
      </c>
      <c r="D21831" t="s">
        <v>1</v>
      </c>
      <c r="E21831" s="144" t="s">
        <v>191</v>
      </c>
      <c r="F21831" s="144">
        <v>2065</v>
      </c>
      <c r="G21831" s="147">
        <v>84.671014418416235</v>
      </c>
      <c r="H21831" s="147">
        <v>91.443551999999997</v>
      </c>
      <c r="I21831" s="147">
        <v>98.636799999999994</v>
      </c>
      <c r="J21831" s="147">
        <v>105.76736</v>
      </c>
      <c r="K21831" s="147">
        <v>112.90924799999999</v>
      </c>
    </row>
    <row r="21832" spans="2:11" x14ac:dyDescent="0.2">
      <c r="B21832" s="21" t="str">
        <f t="shared" si="340"/>
        <v>Vaughan (Woodbridge)Wind2070RCP8.5</v>
      </c>
      <c r="C21832" t="s">
        <v>467</v>
      </c>
      <c r="D21832" t="s">
        <v>1</v>
      </c>
      <c r="E21832" s="144" t="s">
        <v>191</v>
      </c>
      <c r="F21832" s="144">
        <v>2070</v>
      </c>
      <c r="G21832" s="147">
        <v>85.162854008746109</v>
      </c>
      <c r="H21832" s="147">
        <v>92.074464000000006</v>
      </c>
      <c r="I21832" s="147">
        <v>99.44</v>
      </c>
      <c r="J21832" s="147">
        <v>106.71923200000001</v>
      </c>
      <c r="K21832" s="147">
        <v>114.01094399999999</v>
      </c>
    </row>
    <row r="21833" spans="2:11" x14ac:dyDescent="0.2">
      <c r="B21833" s="21" t="str">
        <f t="shared" si="340"/>
        <v>Vaughan (Woodbridge)Wind2075RCP8.5</v>
      </c>
      <c r="C21833" t="s">
        <v>467</v>
      </c>
      <c r="D21833" t="s">
        <v>1</v>
      </c>
      <c r="E21833" s="144" t="s">
        <v>191</v>
      </c>
      <c r="F21833" s="144">
        <v>2075</v>
      </c>
      <c r="G21833" s="147">
        <v>85.375616078720256</v>
      </c>
      <c r="H21833" s="147">
        <v>92.360160000000008</v>
      </c>
      <c r="I21833" s="147">
        <v>99.817599999999999</v>
      </c>
      <c r="J21833" s="147">
        <v>107.17462400000001</v>
      </c>
      <c r="K21833" s="147">
        <v>114.54355200000001</v>
      </c>
    </row>
    <row r="21834" spans="2:11" x14ac:dyDescent="0.2">
      <c r="B21834" s="21" t="str">
        <f t="shared" si="340"/>
        <v>Vaughan (Woodbridge)Wind2080RCP8.5</v>
      </c>
      <c r="C21834" t="s">
        <v>467</v>
      </c>
      <c r="D21834" t="s">
        <v>1</v>
      </c>
      <c r="E21834" s="144" t="s">
        <v>191</v>
      </c>
      <c r="F21834" s="144">
        <v>2080</v>
      </c>
      <c r="G21834" s="147">
        <v>85.588378148694417</v>
      </c>
      <c r="H21834" s="147">
        <v>92.645856000000009</v>
      </c>
      <c r="I21834" s="147">
        <v>100.1952</v>
      </c>
      <c r="J21834" s="147">
        <v>107.63001600000001</v>
      </c>
      <c r="K21834" s="147">
        <v>115.07616000000002</v>
      </c>
    </row>
    <row r="21835" spans="2:11" x14ac:dyDescent="0.2">
      <c r="B21835" s="21" t="str">
        <f t="shared" si="340"/>
        <v>Vaughan (Woodbridge)Wind2085RCP8.5</v>
      </c>
      <c r="C21835" t="s">
        <v>467</v>
      </c>
      <c r="D21835" t="s">
        <v>1</v>
      </c>
      <c r="E21835" s="144" t="s">
        <v>191</v>
      </c>
      <c r="F21835" s="144">
        <v>2085</v>
      </c>
      <c r="G21835" s="147">
        <v>85.696140755564443</v>
      </c>
      <c r="H21835" s="147">
        <v>92.788703999999996</v>
      </c>
      <c r="I21835" s="147">
        <v>100.38720000000001</v>
      </c>
      <c r="J21835" s="147">
        <v>107.85600000000001</v>
      </c>
      <c r="K21835" s="147">
        <v>115.34428800000001</v>
      </c>
    </row>
    <row r="21836" spans="2:11" x14ac:dyDescent="0.2">
      <c r="B21836" s="21" t="str">
        <f t="shared" ref="B21836:B21899" si="341">C21836&amp;D21836&amp;F21836&amp;E21836</f>
        <v>Vaughan (Woodbridge)Wind2090RCP8.5</v>
      </c>
      <c r="C21836" t="s">
        <v>467</v>
      </c>
      <c r="D21836" t="s">
        <v>1</v>
      </c>
      <c r="E21836" s="144" t="s">
        <v>191</v>
      </c>
      <c r="F21836" s="144">
        <v>2090</v>
      </c>
      <c r="G21836" s="147">
        <v>85.803903362434468</v>
      </c>
      <c r="H21836" s="147">
        <v>92.931551999999996</v>
      </c>
      <c r="I21836" s="147">
        <v>100.57920000000001</v>
      </c>
      <c r="J21836" s="147">
        <v>108.08198400000001</v>
      </c>
      <c r="K21836" s="147">
        <v>115.612416</v>
      </c>
    </row>
    <row r="21837" spans="2:11" x14ac:dyDescent="0.2">
      <c r="B21837" s="21" t="str">
        <f t="shared" si="341"/>
        <v>Vaughan (Woodbridge)Wind2095RCP8.5</v>
      </c>
      <c r="C21837" t="s">
        <v>467</v>
      </c>
      <c r="D21837" t="s">
        <v>1</v>
      </c>
      <c r="E21837" s="144" t="s">
        <v>191</v>
      </c>
      <c r="F21837" s="144">
        <v>2095</v>
      </c>
      <c r="G21837" s="147">
        <v>85.803903362434468</v>
      </c>
      <c r="H21837" s="147">
        <v>92.931551999999996</v>
      </c>
      <c r="I21837" s="147">
        <v>100.57920000000001</v>
      </c>
      <c r="J21837" s="147">
        <v>108.08198400000001</v>
      </c>
      <c r="K21837" s="147">
        <v>115.612416</v>
      </c>
    </row>
    <row r="21838" spans="2:11" x14ac:dyDescent="0.2">
      <c r="B21838" s="21" t="str">
        <f t="shared" si="341"/>
        <v>Vaughan (Woodbridge)Wind2100RCP8.5</v>
      </c>
      <c r="C21838" t="s">
        <v>467</v>
      </c>
      <c r="D21838" t="s">
        <v>1</v>
      </c>
      <c r="E21838" s="144" t="s">
        <v>191</v>
      </c>
      <c r="F21838" s="144">
        <v>2100</v>
      </c>
      <c r="G21838" s="147">
        <v>85.803903362434468</v>
      </c>
      <c r="H21838" s="147">
        <v>92.931551999999996</v>
      </c>
      <c r="I21838" s="147">
        <v>100.57920000000001</v>
      </c>
      <c r="J21838" s="147">
        <v>108.08198400000001</v>
      </c>
      <c r="K21838" s="147">
        <v>115.612416</v>
      </c>
    </row>
    <row r="21839" spans="2:11" x14ac:dyDescent="0.2">
      <c r="B21839" s="21" t="str">
        <f t="shared" si="341"/>
        <v>VittoriaIce Accretion2023RCP4.5</v>
      </c>
      <c r="C21839" t="s">
        <v>468</v>
      </c>
      <c r="D21839" t="s">
        <v>486</v>
      </c>
      <c r="E21839" s="144" t="s">
        <v>193</v>
      </c>
      <c r="F21839" s="144">
        <v>2023</v>
      </c>
      <c r="G21839" s="147">
        <v>23.043639973027958</v>
      </c>
      <c r="H21839" s="147">
        <v>27.6556</v>
      </c>
      <c r="I21839" s="147">
        <v>33.49</v>
      </c>
      <c r="J21839" s="147">
        <v>37.958959999999998</v>
      </c>
      <c r="K21839" s="147">
        <v>42.4116</v>
      </c>
    </row>
    <row r="21840" spans="2:11" x14ac:dyDescent="0.2">
      <c r="B21840" s="21" t="str">
        <f t="shared" si="341"/>
        <v>VittoriaIce Accretion2025RCP4.5</v>
      </c>
      <c r="C21840" t="s">
        <v>468</v>
      </c>
      <c r="D21840" t="s">
        <v>486</v>
      </c>
      <c r="E21840" s="144" t="s">
        <v>193</v>
      </c>
      <c r="F21840" s="144">
        <v>2025</v>
      </c>
      <c r="G21840" s="147">
        <v>22.917459877350872</v>
      </c>
      <c r="H21840" s="147">
        <v>27.519203333333333</v>
      </c>
      <c r="I21840" s="147">
        <v>33.342666666666666</v>
      </c>
      <c r="J21840" s="147">
        <v>37.798876666666665</v>
      </c>
      <c r="K21840" s="147">
        <v>42.24024</v>
      </c>
    </row>
    <row r="21841" spans="2:11" x14ac:dyDescent="0.2">
      <c r="B21841" s="21" t="str">
        <f t="shared" si="341"/>
        <v>VittoriaIce Accretion2030RCP4.5</v>
      </c>
      <c r="C21841" t="s">
        <v>468</v>
      </c>
      <c r="D21841" t="s">
        <v>486</v>
      </c>
      <c r="E21841" s="144" t="s">
        <v>193</v>
      </c>
      <c r="F21841" s="144">
        <v>2030</v>
      </c>
      <c r="G21841" s="147">
        <v>22.791279781673783</v>
      </c>
      <c r="H21841" s="147">
        <v>27.382806666666667</v>
      </c>
      <c r="I21841" s="147">
        <v>33.195333333333338</v>
      </c>
      <c r="J21841" s="147">
        <v>37.638793333333332</v>
      </c>
      <c r="K21841" s="147">
        <v>42.06888</v>
      </c>
    </row>
    <row r="21842" spans="2:11" x14ac:dyDescent="0.2">
      <c r="B21842" s="21" t="str">
        <f t="shared" si="341"/>
        <v>VittoriaIce Accretion2035RCP4.5</v>
      </c>
      <c r="C21842" t="s">
        <v>468</v>
      </c>
      <c r="D21842" t="s">
        <v>486</v>
      </c>
      <c r="E21842" s="144" t="s">
        <v>193</v>
      </c>
      <c r="F21842" s="144">
        <v>2035</v>
      </c>
      <c r="G21842" s="147">
        <v>22.665099685996697</v>
      </c>
      <c r="H21842" s="147">
        <v>27.246409999999997</v>
      </c>
      <c r="I21842" s="147">
        <v>33.048000000000002</v>
      </c>
      <c r="J21842" s="147">
        <v>37.478709999999992</v>
      </c>
      <c r="K21842" s="147">
        <v>41.89752</v>
      </c>
    </row>
    <row r="21843" spans="2:11" x14ac:dyDescent="0.2">
      <c r="B21843" s="21" t="str">
        <f t="shared" si="341"/>
        <v>VittoriaIce Accretion2040RCP4.5</v>
      </c>
      <c r="C21843" t="s">
        <v>468</v>
      </c>
      <c r="D21843" t="s">
        <v>486</v>
      </c>
      <c r="E21843" s="144" t="s">
        <v>193</v>
      </c>
      <c r="F21843" s="144">
        <v>2040</v>
      </c>
      <c r="G21843" s="147">
        <v>22.538919590319612</v>
      </c>
      <c r="H21843" s="147">
        <v>27.110013333333331</v>
      </c>
      <c r="I21843" s="147">
        <v>32.900666666666666</v>
      </c>
      <c r="J21843" s="147">
        <v>37.31862666666666</v>
      </c>
      <c r="K21843" s="147">
        <v>41.72616</v>
      </c>
    </row>
    <row r="21844" spans="2:11" x14ac:dyDescent="0.2">
      <c r="B21844" s="21" t="str">
        <f t="shared" si="341"/>
        <v>VittoriaIce Accretion2045RCP4.5</v>
      </c>
      <c r="C21844" t="s">
        <v>468</v>
      </c>
      <c r="D21844" t="s">
        <v>486</v>
      </c>
      <c r="E21844" s="144" t="s">
        <v>193</v>
      </c>
      <c r="F21844" s="144">
        <v>2045</v>
      </c>
      <c r="G21844" s="147">
        <v>22.412739494642523</v>
      </c>
      <c r="H21844" s="147">
        <v>26.973616666666665</v>
      </c>
      <c r="I21844" s="147">
        <v>32.753333333333337</v>
      </c>
      <c r="J21844" s="147">
        <v>37.158543333333327</v>
      </c>
      <c r="K21844" s="147">
        <v>41.5548</v>
      </c>
    </row>
    <row r="21845" spans="2:11" x14ac:dyDescent="0.2">
      <c r="B21845" s="21" t="str">
        <f t="shared" si="341"/>
        <v>VittoriaIce Accretion2050RCP4.5</v>
      </c>
      <c r="C21845" t="s">
        <v>468</v>
      </c>
      <c r="D21845" t="s">
        <v>486</v>
      </c>
      <c r="E21845" s="144" t="s">
        <v>193</v>
      </c>
      <c r="F21845" s="144">
        <v>2050</v>
      </c>
      <c r="G21845" s="147">
        <v>21.794457025824798</v>
      </c>
      <c r="H21845" s="147">
        <v>26.295396</v>
      </c>
      <c r="I21845" s="147">
        <v>31.987200000000001</v>
      </c>
      <c r="J21845" s="147">
        <v>36.322267999999994</v>
      </c>
      <c r="K21845" s="147">
        <v>40.646591999999998</v>
      </c>
    </row>
    <row r="21846" spans="2:11" x14ac:dyDescent="0.2">
      <c r="B21846" s="21" t="str">
        <f t="shared" si="341"/>
        <v>VittoriaIce Accretion2055RCP4.5</v>
      </c>
      <c r="C21846" t="s">
        <v>468</v>
      </c>
      <c r="D21846" t="s">
        <v>486</v>
      </c>
      <c r="E21846" s="144" t="s">
        <v>193</v>
      </c>
      <c r="F21846" s="144">
        <v>2055</v>
      </c>
      <c r="G21846" s="147">
        <v>21.302354652684162</v>
      </c>
      <c r="H21846" s="147">
        <v>25.753571999999998</v>
      </c>
      <c r="I21846" s="147">
        <v>31.368400000000001</v>
      </c>
      <c r="J21846" s="147">
        <v>35.646075999999994</v>
      </c>
      <c r="K21846" s="147">
        <v>39.909744000000003</v>
      </c>
    </row>
    <row r="21847" spans="2:11" x14ac:dyDescent="0.2">
      <c r="B21847" s="21" t="str">
        <f t="shared" si="341"/>
        <v>VittoriaIce Accretion2060RCP4.5</v>
      </c>
      <c r="C21847" t="s">
        <v>468</v>
      </c>
      <c r="D21847" t="s">
        <v>486</v>
      </c>
      <c r="E21847" s="144" t="s">
        <v>193</v>
      </c>
      <c r="F21847" s="144">
        <v>2060</v>
      </c>
      <c r="G21847" s="147">
        <v>20.810252279543523</v>
      </c>
      <c r="H21847" s="147">
        <v>25.211748</v>
      </c>
      <c r="I21847" s="147">
        <v>30.749600000000001</v>
      </c>
      <c r="J21847" s="147">
        <v>34.969883999999993</v>
      </c>
      <c r="K21847" s="147">
        <v>39.172896000000001</v>
      </c>
    </row>
    <row r="21848" spans="2:11" x14ac:dyDescent="0.2">
      <c r="B21848" s="21" t="str">
        <f t="shared" si="341"/>
        <v>VittoriaIce Accretion2065RCP4.5</v>
      </c>
      <c r="C21848" t="s">
        <v>468</v>
      </c>
      <c r="D21848" t="s">
        <v>486</v>
      </c>
      <c r="E21848" s="144" t="s">
        <v>193</v>
      </c>
      <c r="F21848" s="144">
        <v>2065</v>
      </c>
      <c r="G21848" s="147">
        <v>20.318149906402887</v>
      </c>
      <c r="H21848" s="147">
        <v>24.669923999999998</v>
      </c>
      <c r="I21848" s="147">
        <v>30.130800000000001</v>
      </c>
      <c r="J21848" s="147">
        <v>34.293691999999993</v>
      </c>
      <c r="K21848" s="147">
        <v>38.436048000000007</v>
      </c>
    </row>
    <row r="21849" spans="2:11" x14ac:dyDescent="0.2">
      <c r="B21849" s="21" t="str">
        <f t="shared" si="341"/>
        <v>VittoriaIce Accretion2070RCP4.5</v>
      </c>
      <c r="C21849" t="s">
        <v>468</v>
      </c>
      <c r="D21849" t="s">
        <v>486</v>
      </c>
      <c r="E21849" s="144" t="s">
        <v>193</v>
      </c>
      <c r="F21849" s="144">
        <v>2070</v>
      </c>
      <c r="G21849" s="147">
        <v>19.826047533262248</v>
      </c>
      <c r="H21849" s="147">
        <v>24.1281</v>
      </c>
      <c r="I21849" s="147">
        <v>29.512</v>
      </c>
      <c r="J21849" s="147">
        <v>33.617499999999993</v>
      </c>
      <c r="K21849" s="147">
        <v>37.699200000000005</v>
      </c>
    </row>
    <row r="21850" spans="2:11" x14ac:dyDescent="0.2">
      <c r="B21850" s="21" t="str">
        <f t="shared" si="341"/>
        <v>VittoriaIce Accretion2075RCP4.5</v>
      </c>
      <c r="C21850" t="s">
        <v>468</v>
      </c>
      <c r="D21850" t="s">
        <v>486</v>
      </c>
      <c r="E21850" s="144" t="s">
        <v>193</v>
      </c>
      <c r="F21850" s="144">
        <v>2075</v>
      </c>
      <c r="G21850" s="147">
        <v>19.589459853867709</v>
      </c>
      <c r="H21850" s="147">
        <v>23.864713333333334</v>
      </c>
      <c r="I21850" s="147">
        <v>29.211666666666666</v>
      </c>
      <c r="J21850" s="147">
        <v>33.290929999999996</v>
      </c>
      <c r="K21850" s="147">
        <v>37.342200000000005</v>
      </c>
    </row>
    <row r="21851" spans="2:11" x14ac:dyDescent="0.2">
      <c r="B21851" s="21" t="str">
        <f t="shared" si="341"/>
        <v>VittoriaIce Accretion2080RCP4.5</v>
      </c>
      <c r="C21851" t="s">
        <v>468</v>
      </c>
      <c r="D21851" t="s">
        <v>486</v>
      </c>
      <c r="E21851" s="144" t="s">
        <v>193</v>
      </c>
      <c r="F21851" s="144">
        <v>2080</v>
      </c>
      <c r="G21851" s="147">
        <v>19.352872174473173</v>
      </c>
      <c r="H21851" s="147">
        <v>23.601326666666665</v>
      </c>
      <c r="I21851" s="147">
        <v>28.911333333333332</v>
      </c>
      <c r="J21851" s="147">
        <v>32.964359999999992</v>
      </c>
      <c r="K21851" s="147">
        <v>36.985200000000006</v>
      </c>
    </row>
    <row r="21852" spans="2:11" x14ac:dyDescent="0.2">
      <c r="B21852" s="21" t="str">
        <f t="shared" si="341"/>
        <v>VittoriaIce Accretion2085RCP4.5</v>
      </c>
      <c r="C21852" t="s">
        <v>468</v>
      </c>
      <c r="D21852" t="s">
        <v>486</v>
      </c>
      <c r="E21852" s="144" t="s">
        <v>193</v>
      </c>
      <c r="F21852" s="144">
        <v>2085</v>
      </c>
      <c r="G21852" s="147">
        <v>19.116284495078638</v>
      </c>
      <c r="H21852" s="147">
        <v>23.337939999999996</v>
      </c>
      <c r="I21852" s="147">
        <v>28.610999999999997</v>
      </c>
      <c r="J21852" s="147">
        <v>32.637789999999995</v>
      </c>
      <c r="K21852" s="147">
        <v>36.628200000000007</v>
      </c>
    </row>
    <row r="21853" spans="2:11" x14ac:dyDescent="0.2">
      <c r="B21853" s="21" t="str">
        <f t="shared" si="341"/>
        <v>VittoriaIce Accretion2090RCP4.5</v>
      </c>
      <c r="C21853" t="s">
        <v>468</v>
      </c>
      <c r="D21853" t="s">
        <v>486</v>
      </c>
      <c r="E21853" s="144" t="s">
        <v>193</v>
      </c>
      <c r="F21853" s="144">
        <v>2090</v>
      </c>
      <c r="G21853" s="147">
        <v>18.879696815684099</v>
      </c>
      <c r="H21853" s="147">
        <v>23.074553333333331</v>
      </c>
      <c r="I21853" s="147">
        <v>28.310666666666666</v>
      </c>
      <c r="J21853" s="147">
        <v>32.311219999999992</v>
      </c>
      <c r="K21853" s="147">
        <v>36.2712</v>
      </c>
    </row>
    <row r="21854" spans="2:11" x14ac:dyDescent="0.2">
      <c r="B21854" s="21" t="str">
        <f t="shared" si="341"/>
        <v>VittoriaIce Accretion2095RCP4.5</v>
      </c>
      <c r="C21854" t="s">
        <v>468</v>
      </c>
      <c r="D21854" t="s">
        <v>486</v>
      </c>
      <c r="E21854" s="144" t="s">
        <v>193</v>
      </c>
      <c r="F21854" s="144">
        <v>2095</v>
      </c>
      <c r="G21854" s="147">
        <v>18.64310913628956</v>
      </c>
      <c r="H21854" s="147">
        <v>22.811166666666665</v>
      </c>
      <c r="I21854" s="147">
        <v>28.010333333333332</v>
      </c>
      <c r="J21854" s="147">
        <v>31.984649999999995</v>
      </c>
      <c r="K21854" s="147">
        <v>35.914200000000001</v>
      </c>
    </row>
    <row r="21855" spans="2:11" x14ac:dyDescent="0.2">
      <c r="B21855" s="21" t="str">
        <f t="shared" si="341"/>
        <v>VittoriaIce Accretion2100RCP4.5</v>
      </c>
      <c r="C21855" t="s">
        <v>468</v>
      </c>
      <c r="D21855" t="s">
        <v>486</v>
      </c>
      <c r="E21855" s="144" t="s">
        <v>193</v>
      </c>
      <c r="F21855" s="144">
        <v>2100</v>
      </c>
      <c r="G21855" s="147">
        <v>18.406521456895025</v>
      </c>
      <c r="H21855" s="147">
        <v>22.547779999999996</v>
      </c>
      <c r="I21855" s="147">
        <v>27.709999999999997</v>
      </c>
      <c r="J21855" s="147">
        <v>31.658079999999995</v>
      </c>
      <c r="K21855" s="147">
        <v>35.557200000000002</v>
      </c>
    </row>
    <row r="21856" spans="2:11" x14ac:dyDescent="0.2">
      <c r="B21856" s="21" t="str">
        <f t="shared" si="341"/>
        <v>VittoriaIce Accretion2023RCP6.0</v>
      </c>
      <c r="C21856" t="s">
        <v>468</v>
      </c>
      <c r="D21856" t="s">
        <v>486</v>
      </c>
      <c r="E21856" s="144" t="s">
        <v>192</v>
      </c>
      <c r="F21856" s="144">
        <v>2023</v>
      </c>
      <c r="G21856" s="147">
        <v>23.043639973027958</v>
      </c>
      <c r="H21856" s="147">
        <v>27.6556</v>
      </c>
      <c r="I21856" s="147">
        <v>33.49</v>
      </c>
      <c r="J21856" s="147">
        <v>37.958959999999998</v>
      </c>
      <c r="K21856" s="147">
        <v>42.4116</v>
      </c>
    </row>
    <row r="21857" spans="2:11" x14ac:dyDescent="0.2">
      <c r="B21857" s="21" t="str">
        <f t="shared" si="341"/>
        <v>VittoriaIce Accretion2025RCP6.0</v>
      </c>
      <c r="C21857" t="s">
        <v>468</v>
      </c>
      <c r="D21857" t="s">
        <v>486</v>
      </c>
      <c r="E21857" s="144" t="s">
        <v>192</v>
      </c>
      <c r="F21857" s="144">
        <v>2025</v>
      </c>
      <c r="G21857" s="147">
        <v>22.917459877350872</v>
      </c>
      <c r="H21857" s="147">
        <v>27.519203333333333</v>
      </c>
      <c r="I21857" s="147">
        <v>33.342666666666666</v>
      </c>
      <c r="J21857" s="147">
        <v>37.798876666666665</v>
      </c>
      <c r="K21857" s="147">
        <v>42.24024</v>
      </c>
    </row>
    <row r="21858" spans="2:11" x14ac:dyDescent="0.2">
      <c r="B21858" s="21" t="str">
        <f t="shared" si="341"/>
        <v>VittoriaIce Accretion2030RCP6.0</v>
      </c>
      <c r="C21858" t="s">
        <v>468</v>
      </c>
      <c r="D21858" t="s">
        <v>486</v>
      </c>
      <c r="E21858" s="144" t="s">
        <v>192</v>
      </c>
      <c r="F21858" s="144">
        <v>2030</v>
      </c>
      <c r="G21858" s="147">
        <v>22.791279781673783</v>
      </c>
      <c r="H21858" s="147">
        <v>27.382806666666667</v>
      </c>
      <c r="I21858" s="147">
        <v>33.195333333333338</v>
      </c>
      <c r="J21858" s="147">
        <v>37.638793333333332</v>
      </c>
      <c r="K21858" s="147">
        <v>42.06888</v>
      </c>
    </row>
    <row r="21859" spans="2:11" x14ac:dyDescent="0.2">
      <c r="B21859" s="21" t="str">
        <f t="shared" si="341"/>
        <v>VittoriaIce Accretion2035RCP6.0</v>
      </c>
      <c r="C21859" t="s">
        <v>468</v>
      </c>
      <c r="D21859" t="s">
        <v>486</v>
      </c>
      <c r="E21859" s="144" t="s">
        <v>192</v>
      </c>
      <c r="F21859" s="144">
        <v>2035</v>
      </c>
      <c r="G21859" s="147">
        <v>22.665099685996697</v>
      </c>
      <c r="H21859" s="147">
        <v>27.246409999999997</v>
      </c>
      <c r="I21859" s="147">
        <v>33.048000000000002</v>
      </c>
      <c r="J21859" s="147">
        <v>37.478709999999992</v>
      </c>
      <c r="K21859" s="147">
        <v>41.89752</v>
      </c>
    </row>
    <row r="21860" spans="2:11" x14ac:dyDescent="0.2">
      <c r="B21860" s="21" t="str">
        <f t="shared" si="341"/>
        <v>VittoriaIce Accretion2040RCP6.0</v>
      </c>
      <c r="C21860" t="s">
        <v>468</v>
      </c>
      <c r="D21860" t="s">
        <v>486</v>
      </c>
      <c r="E21860" s="144" t="s">
        <v>192</v>
      </c>
      <c r="F21860" s="144">
        <v>2040</v>
      </c>
      <c r="G21860" s="147">
        <v>22.538919590319612</v>
      </c>
      <c r="H21860" s="147">
        <v>27.110013333333331</v>
      </c>
      <c r="I21860" s="147">
        <v>32.900666666666666</v>
      </c>
      <c r="J21860" s="147">
        <v>37.31862666666666</v>
      </c>
      <c r="K21860" s="147">
        <v>41.72616</v>
      </c>
    </row>
    <row r="21861" spans="2:11" x14ac:dyDescent="0.2">
      <c r="B21861" s="21" t="str">
        <f t="shared" si="341"/>
        <v>VittoriaIce Accretion2045RCP6.0</v>
      </c>
      <c r="C21861" t="s">
        <v>468</v>
      </c>
      <c r="D21861" t="s">
        <v>486</v>
      </c>
      <c r="E21861" s="144" t="s">
        <v>192</v>
      </c>
      <c r="F21861" s="144">
        <v>2045</v>
      </c>
      <c r="G21861" s="147">
        <v>22.412739494642523</v>
      </c>
      <c r="H21861" s="147">
        <v>26.973616666666665</v>
      </c>
      <c r="I21861" s="147">
        <v>32.753333333333337</v>
      </c>
      <c r="J21861" s="147">
        <v>37.158543333333327</v>
      </c>
      <c r="K21861" s="147">
        <v>41.5548</v>
      </c>
    </row>
    <row r="21862" spans="2:11" x14ac:dyDescent="0.2">
      <c r="B21862" s="21" t="str">
        <f t="shared" si="341"/>
        <v>VittoriaIce Accretion2050RCP6.0</v>
      </c>
      <c r="C21862" t="s">
        <v>468</v>
      </c>
      <c r="D21862" t="s">
        <v>486</v>
      </c>
      <c r="E21862" s="144" t="s">
        <v>192</v>
      </c>
      <c r="F21862" s="144">
        <v>2050</v>
      </c>
      <c r="G21862" s="147">
        <v>21.794457025824798</v>
      </c>
      <c r="H21862" s="147">
        <v>26.295396</v>
      </c>
      <c r="I21862" s="147">
        <v>31.987200000000001</v>
      </c>
      <c r="J21862" s="147">
        <v>36.322267999999994</v>
      </c>
      <c r="K21862" s="147">
        <v>40.646591999999998</v>
      </c>
    </row>
    <row r="21863" spans="2:11" x14ac:dyDescent="0.2">
      <c r="B21863" s="21" t="str">
        <f t="shared" si="341"/>
        <v>VittoriaIce Accretion2055RCP6.0</v>
      </c>
      <c r="C21863" t="s">
        <v>468</v>
      </c>
      <c r="D21863" t="s">
        <v>486</v>
      </c>
      <c r="E21863" s="144" t="s">
        <v>192</v>
      </c>
      <c r="F21863" s="144">
        <v>2055</v>
      </c>
      <c r="G21863" s="147">
        <v>21.302354652684162</v>
      </c>
      <c r="H21863" s="147">
        <v>25.753571999999998</v>
      </c>
      <c r="I21863" s="147">
        <v>31.368400000000001</v>
      </c>
      <c r="J21863" s="147">
        <v>35.646075999999994</v>
      </c>
      <c r="K21863" s="147">
        <v>39.909744000000003</v>
      </c>
    </row>
    <row r="21864" spans="2:11" x14ac:dyDescent="0.2">
      <c r="B21864" s="21" t="str">
        <f t="shared" si="341"/>
        <v>VittoriaIce Accretion2060RCP6.0</v>
      </c>
      <c r="C21864" t="s">
        <v>468</v>
      </c>
      <c r="D21864" t="s">
        <v>486</v>
      </c>
      <c r="E21864" s="144" t="s">
        <v>192</v>
      </c>
      <c r="F21864" s="144">
        <v>2060</v>
      </c>
      <c r="G21864" s="147">
        <v>20.810252279543523</v>
      </c>
      <c r="H21864" s="147">
        <v>25.211748</v>
      </c>
      <c r="I21864" s="147">
        <v>30.749600000000001</v>
      </c>
      <c r="J21864" s="147">
        <v>34.969883999999993</v>
      </c>
      <c r="K21864" s="147">
        <v>39.172896000000001</v>
      </c>
    </row>
    <row r="21865" spans="2:11" x14ac:dyDescent="0.2">
      <c r="B21865" s="21" t="str">
        <f t="shared" si="341"/>
        <v>VittoriaIce Accretion2065RCP6.0</v>
      </c>
      <c r="C21865" t="s">
        <v>468</v>
      </c>
      <c r="D21865" t="s">
        <v>486</v>
      </c>
      <c r="E21865" s="144" t="s">
        <v>192</v>
      </c>
      <c r="F21865" s="144">
        <v>2065</v>
      </c>
      <c r="G21865" s="147">
        <v>20.318149906402887</v>
      </c>
      <c r="H21865" s="147">
        <v>24.669923999999998</v>
      </c>
      <c r="I21865" s="147">
        <v>30.130800000000001</v>
      </c>
      <c r="J21865" s="147">
        <v>34.293691999999993</v>
      </c>
      <c r="K21865" s="147">
        <v>38.436048000000007</v>
      </c>
    </row>
    <row r="21866" spans="2:11" x14ac:dyDescent="0.2">
      <c r="B21866" s="21" t="str">
        <f t="shared" si="341"/>
        <v>VittoriaIce Accretion2070RCP6.0</v>
      </c>
      <c r="C21866" t="s">
        <v>468</v>
      </c>
      <c r="D21866" t="s">
        <v>486</v>
      </c>
      <c r="E21866" s="144" t="s">
        <v>192</v>
      </c>
      <c r="F21866" s="144">
        <v>2070</v>
      </c>
      <c r="G21866" s="147">
        <v>19.826047533262248</v>
      </c>
      <c r="H21866" s="147">
        <v>24.1281</v>
      </c>
      <c r="I21866" s="147">
        <v>29.512</v>
      </c>
      <c r="J21866" s="147">
        <v>33.617499999999993</v>
      </c>
      <c r="K21866" s="147">
        <v>37.699200000000005</v>
      </c>
    </row>
    <row r="21867" spans="2:11" x14ac:dyDescent="0.2">
      <c r="B21867" s="21" t="str">
        <f t="shared" si="341"/>
        <v>VittoriaIce Accretion2075RCP6.0</v>
      </c>
      <c r="C21867" t="s">
        <v>468</v>
      </c>
      <c r="D21867" t="s">
        <v>486</v>
      </c>
      <c r="E21867" s="144" t="s">
        <v>192</v>
      </c>
      <c r="F21867" s="144">
        <v>2075</v>
      </c>
      <c r="G21867" s="147">
        <v>19.471166014170443</v>
      </c>
      <c r="H21867" s="147">
        <v>23.73302</v>
      </c>
      <c r="I21867" s="147">
        <v>29.061499999999999</v>
      </c>
      <c r="J21867" s="147">
        <v>33.127644999999994</v>
      </c>
      <c r="K21867" s="147">
        <v>37.163700000000006</v>
      </c>
    </row>
    <row r="21868" spans="2:11" x14ac:dyDescent="0.2">
      <c r="B21868" s="21" t="str">
        <f t="shared" si="341"/>
        <v>VittoriaIce Accretion2080RCP6.0</v>
      </c>
      <c r="C21868" t="s">
        <v>468</v>
      </c>
      <c r="D21868" t="s">
        <v>486</v>
      </c>
      <c r="E21868" s="144" t="s">
        <v>192</v>
      </c>
      <c r="F21868" s="144">
        <v>2080</v>
      </c>
      <c r="G21868" s="147">
        <v>19.116284495078638</v>
      </c>
      <c r="H21868" s="147">
        <v>23.337939999999996</v>
      </c>
      <c r="I21868" s="147">
        <v>28.610999999999997</v>
      </c>
      <c r="J21868" s="147">
        <v>32.637789999999995</v>
      </c>
      <c r="K21868" s="147">
        <v>36.628200000000007</v>
      </c>
    </row>
    <row r="21869" spans="2:11" x14ac:dyDescent="0.2">
      <c r="B21869" s="21" t="str">
        <f t="shared" si="341"/>
        <v>VittoriaIce Accretion2085RCP6.0</v>
      </c>
      <c r="C21869" t="s">
        <v>468</v>
      </c>
      <c r="D21869" t="s">
        <v>486</v>
      </c>
      <c r="E21869" s="144" t="s">
        <v>192</v>
      </c>
      <c r="F21869" s="144">
        <v>2085</v>
      </c>
      <c r="G21869" s="147">
        <v>18.761402975986829</v>
      </c>
      <c r="H21869" s="147">
        <v>22.942859999999996</v>
      </c>
      <c r="I21869" s="147">
        <v>28.160499999999999</v>
      </c>
      <c r="J21869" s="147">
        <v>32.147934999999997</v>
      </c>
      <c r="K21869" s="147">
        <v>36.092700000000001</v>
      </c>
    </row>
    <row r="21870" spans="2:11" x14ac:dyDescent="0.2">
      <c r="B21870" s="21" t="str">
        <f t="shared" si="341"/>
        <v>VittoriaIce Accretion2090RCP6.0</v>
      </c>
      <c r="C21870" t="s">
        <v>468</v>
      </c>
      <c r="D21870" t="s">
        <v>486</v>
      </c>
      <c r="E21870" s="144" t="s">
        <v>192</v>
      </c>
      <c r="F21870" s="144">
        <v>2090</v>
      </c>
      <c r="G21870" s="147">
        <v>17.436511971377421</v>
      </c>
      <c r="H21870" s="147">
        <v>21.400166666666664</v>
      </c>
      <c r="I21870" s="147">
        <v>26.361333333333331</v>
      </c>
      <c r="J21870" s="147">
        <v>30.134086666666661</v>
      </c>
      <c r="K21870" s="147">
        <v>33.872160000000001</v>
      </c>
    </row>
    <row r="21871" spans="2:11" x14ac:dyDescent="0.2">
      <c r="B21871" s="21" t="str">
        <f t="shared" si="341"/>
        <v>VittoriaIce Accretion2095RCP6.0</v>
      </c>
      <c r="C21871" t="s">
        <v>468</v>
      </c>
      <c r="D21871" t="s">
        <v>486</v>
      </c>
      <c r="E21871" s="144" t="s">
        <v>192</v>
      </c>
      <c r="F21871" s="144">
        <v>2095</v>
      </c>
      <c r="G21871" s="147">
        <v>16.466502485859817</v>
      </c>
      <c r="H21871" s="147">
        <v>20.252553333333331</v>
      </c>
      <c r="I21871" s="147">
        <v>25.012666666666664</v>
      </c>
      <c r="J21871" s="147">
        <v>28.610093333333332</v>
      </c>
      <c r="K21871" s="147">
        <v>32.18712</v>
      </c>
    </row>
    <row r="21872" spans="2:11" x14ac:dyDescent="0.2">
      <c r="B21872" s="21" t="str">
        <f t="shared" si="341"/>
        <v>VittoriaIce Accretion2100RCP6.0</v>
      </c>
      <c r="C21872" t="s">
        <v>468</v>
      </c>
      <c r="D21872" t="s">
        <v>486</v>
      </c>
      <c r="E21872" s="144" t="s">
        <v>192</v>
      </c>
      <c r="F21872" s="144">
        <v>2100</v>
      </c>
      <c r="G21872" s="147">
        <v>15.496493000342211</v>
      </c>
      <c r="H21872" s="147">
        <v>19.104939999999999</v>
      </c>
      <c r="I21872" s="147">
        <v>23.663999999999998</v>
      </c>
      <c r="J21872" s="147">
        <v>27.086099999999998</v>
      </c>
      <c r="K21872" s="147">
        <v>30.502079999999999</v>
      </c>
    </row>
    <row r="21873" spans="2:11" x14ac:dyDescent="0.2">
      <c r="B21873" s="21" t="str">
        <f t="shared" si="341"/>
        <v>VittoriaIce Accretion2023RCP8.5</v>
      </c>
      <c r="C21873" t="s">
        <v>468</v>
      </c>
      <c r="D21873" t="s">
        <v>486</v>
      </c>
      <c r="E21873" s="144" t="s">
        <v>191</v>
      </c>
      <c r="F21873" s="144">
        <v>2023</v>
      </c>
      <c r="G21873" s="147">
        <v>23.043639973027958</v>
      </c>
      <c r="H21873" s="147">
        <v>27.6556</v>
      </c>
      <c r="I21873" s="147">
        <v>33.49</v>
      </c>
      <c r="J21873" s="147">
        <v>37.958959999999998</v>
      </c>
      <c r="K21873" s="147">
        <v>42.4116</v>
      </c>
    </row>
    <row r="21874" spans="2:11" x14ac:dyDescent="0.2">
      <c r="B21874" s="21" t="str">
        <f t="shared" si="341"/>
        <v>VittoriaIce Accretion2025RCP8.5</v>
      </c>
      <c r="C21874" t="s">
        <v>468</v>
      </c>
      <c r="D21874" t="s">
        <v>486</v>
      </c>
      <c r="E21874" s="144" t="s">
        <v>191</v>
      </c>
      <c r="F21874" s="144">
        <v>2025</v>
      </c>
      <c r="G21874" s="147">
        <v>22.791279781673783</v>
      </c>
      <c r="H21874" s="147">
        <v>27.382806666666667</v>
      </c>
      <c r="I21874" s="147">
        <v>33.195333333333338</v>
      </c>
      <c r="J21874" s="147">
        <v>37.638793333333332</v>
      </c>
      <c r="K21874" s="147">
        <v>42.06888</v>
      </c>
    </row>
    <row r="21875" spans="2:11" x14ac:dyDescent="0.2">
      <c r="B21875" s="21" t="str">
        <f t="shared" si="341"/>
        <v>VittoriaIce Accretion2030RCP8.5</v>
      </c>
      <c r="C21875" t="s">
        <v>468</v>
      </c>
      <c r="D21875" t="s">
        <v>486</v>
      </c>
      <c r="E21875" s="144" t="s">
        <v>191</v>
      </c>
      <c r="F21875" s="144">
        <v>2030</v>
      </c>
      <c r="G21875" s="147">
        <v>22.538919590319612</v>
      </c>
      <c r="H21875" s="147">
        <v>27.110013333333331</v>
      </c>
      <c r="I21875" s="147">
        <v>32.900666666666666</v>
      </c>
      <c r="J21875" s="147">
        <v>37.31862666666666</v>
      </c>
      <c r="K21875" s="147">
        <v>41.72616</v>
      </c>
    </row>
    <row r="21876" spans="2:11" x14ac:dyDescent="0.2">
      <c r="B21876" s="21" t="str">
        <f t="shared" si="341"/>
        <v>VittoriaIce Accretion2035RCP8.5</v>
      </c>
      <c r="C21876" t="s">
        <v>468</v>
      </c>
      <c r="D21876" t="s">
        <v>486</v>
      </c>
      <c r="E21876" s="144" t="s">
        <v>191</v>
      </c>
      <c r="F21876" s="144">
        <v>2035</v>
      </c>
      <c r="G21876" s="147">
        <v>22.286559398965437</v>
      </c>
      <c r="H21876" s="147">
        <v>26.837219999999999</v>
      </c>
      <c r="I21876" s="147">
        <v>32.606000000000002</v>
      </c>
      <c r="J21876" s="147">
        <v>36.998459999999994</v>
      </c>
      <c r="K21876" s="147">
        <v>41.38344</v>
      </c>
    </row>
    <row r="21877" spans="2:11" x14ac:dyDescent="0.2">
      <c r="B21877" s="21" t="str">
        <f t="shared" si="341"/>
        <v>VittoriaIce Accretion2040RCP8.5</v>
      </c>
      <c r="C21877" t="s">
        <v>468</v>
      </c>
      <c r="D21877" t="s">
        <v>486</v>
      </c>
      <c r="E21877" s="144" t="s">
        <v>191</v>
      </c>
      <c r="F21877" s="144">
        <v>2040</v>
      </c>
      <c r="G21877" s="147">
        <v>21.466388777064374</v>
      </c>
      <c r="H21877" s="147">
        <v>25.934179999999998</v>
      </c>
      <c r="I21877" s="147">
        <v>31.574666666666669</v>
      </c>
      <c r="J21877" s="147">
        <v>35.871473333333327</v>
      </c>
      <c r="K21877" s="147">
        <v>40.155360000000002</v>
      </c>
    </row>
    <row r="21878" spans="2:11" x14ac:dyDescent="0.2">
      <c r="B21878" s="21" t="str">
        <f t="shared" si="341"/>
        <v>VittoriaIce Accretion2045RCP8.5</v>
      </c>
      <c r="C21878" t="s">
        <v>468</v>
      </c>
      <c r="D21878" t="s">
        <v>486</v>
      </c>
      <c r="E21878" s="144" t="s">
        <v>191</v>
      </c>
      <c r="F21878" s="144">
        <v>2045</v>
      </c>
      <c r="G21878" s="147">
        <v>20.646218155163311</v>
      </c>
      <c r="H21878" s="147">
        <v>25.031140000000001</v>
      </c>
      <c r="I21878" s="147">
        <v>30.543333333333333</v>
      </c>
      <c r="J21878" s="147">
        <v>34.74448666666666</v>
      </c>
      <c r="K21878" s="147">
        <v>38.927280000000003</v>
      </c>
    </row>
    <row r="21879" spans="2:11" x14ac:dyDescent="0.2">
      <c r="B21879" s="21" t="str">
        <f t="shared" si="341"/>
        <v>VittoriaIce Accretion2050RCP8.5</v>
      </c>
      <c r="C21879" t="s">
        <v>468</v>
      </c>
      <c r="D21879" t="s">
        <v>486</v>
      </c>
      <c r="E21879" s="144" t="s">
        <v>191</v>
      </c>
      <c r="F21879" s="144">
        <v>2050</v>
      </c>
      <c r="G21879" s="147">
        <v>19.352872174473173</v>
      </c>
      <c r="H21879" s="147">
        <v>23.601326666666665</v>
      </c>
      <c r="I21879" s="147">
        <v>28.911333333333332</v>
      </c>
      <c r="J21879" s="147">
        <v>32.964359999999992</v>
      </c>
      <c r="K21879" s="147">
        <v>36.985200000000006</v>
      </c>
    </row>
    <row r="21880" spans="2:11" x14ac:dyDescent="0.2">
      <c r="B21880" s="21" t="str">
        <f t="shared" si="341"/>
        <v>VittoriaIce Accretion2055RCP8.5</v>
      </c>
      <c r="C21880" t="s">
        <v>468</v>
      </c>
      <c r="D21880" t="s">
        <v>486</v>
      </c>
      <c r="E21880" s="144" t="s">
        <v>191</v>
      </c>
      <c r="F21880" s="144">
        <v>2055</v>
      </c>
      <c r="G21880" s="147">
        <v>18.879696815684099</v>
      </c>
      <c r="H21880" s="147">
        <v>23.074553333333331</v>
      </c>
      <c r="I21880" s="147">
        <v>28.310666666666666</v>
      </c>
      <c r="J21880" s="147">
        <v>32.311219999999992</v>
      </c>
      <c r="K21880" s="147">
        <v>36.2712</v>
      </c>
    </row>
    <row r="21881" spans="2:11" x14ac:dyDescent="0.2">
      <c r="B21881" s="21" t="str">
        <f t="shared" si="341"/>
        <v>VittoriaIce Accretion2060RCP8.5</v>
      </c>
      <c r="C21881" t="s">
        <v>468</v>
      </c>
      <c r="D21881" t="s">
        <v>486</v>
      </c>
      <c r="E21881" s="144" t="s">
        <v>191</v>
      </c>
      <c r="F21881" s="144">
        <v>2060</v>
      </c>
      <c r="G21881" s="147">
        <v>17.436511971377421</v>
      </c>
      <c r="H21881" s="147">
        <v>21.400166666666664</v>
      </c>
      <c r="I21881" s="147">
        <v>26.361333333333331</v>
      </c>
      <c r="J21881" s="147">
        <v>30.134086666666661</v>
      </c>
      <c r="K21881" s="147">
        <v>33.872160000000001</v>
      </c>
    </row>
    <row r="21882" spans="2:11" x14ac:dyDescent="0.2">
      <c r="B21882" s="21" t="str">
        <f t="shared" si="341"/>
        <v>VittoriaIce Accretion2065RCP8.5</v>
      </c>
      <c r="C21882" t="s">
        <v>468</v>
      </c>
      <c r="D21882" t="s">
        <v>486</v>
      </c>
      <c r="E21882" s="144" t="s">
        <v>191</v>
      </c>
      <c r="F21882" s="144">
        <v>2065</v>
      </c>
      <c r="G21882" s="147">
        <v>16.466502485859817</v>
      </c>
      <c r="H21882" s="147">
        <v>20.252553333333331</v>
      </c>
      <c r="I21882" s="147">
        <v>25.012666666666664</v>
      </c>
      <c r="J21882" s="147">
        <v>28.610093333333332</v>
      </c>
      <c r="K21882" s="147">
        <v>32.18712</v>
      </c>
    </row>
    <row r="21883" spans="2:11" x14ac:dyDescent="0.2">
      <c r="B21883" s="21" t="str">
        <f t="shared" si="341"/>
        <v>VittoriaIce Accretion2070RCP8.5</v>
      </c>
      <c r="C21883" t="s">
        <v>468</v>
      </c>
      <c r="D21883" t="s">
        <v>486</v>
      </c>
      <c r="E21883" s="144" t="s">
        <v>191</v>
      </c>
      <c r="F21883" s="144">
        <v>2070</v>
      </c>
      <c r="G21883" s="147">
        <v>15.031203897532954</v>
      </c>
      <c r="H21883" s="147">
        <v>18.587573333333335</v>
      </c>
      <c r="I21883" s="147">
        <v>23.052</v>
      </c>
      <c r="J21883" s="147">
        <v>26.407346666666665</v>
      </c>
      <c r="K21883" s="147">
        <v>29.759519999999998</v>
      </c>
    </row>
    <row r="21884" spans="2:11" x14ac:dyDescent="0.2">
      <c r="B21884" s="21" t="str">
        <f t="shared" si="341"/>
        <v>VittoriaIce Accretion2075RCP8.5</v>
      </c>
      <c r="C21884" t="s">
        <v>468</v>
      </c>
      <c r="D21884" t="s">
        <v>486</v>
      </c>
      <c r="E21884" s="144" t="s">
        <v>191</v>
      </c>
      <c r="F21884" s="144">
        <v>2075</v>
      </c>
      <c r="G21884" s="147">
        <v>14.565914794723698</v>
      </c>
      <c r="H21884" s="147">
        <v>18.070206666666667</v>
      </c>
      <c r="I21884" s="147">
        <v>22.439999999999998</v>
      </c>
      <c r="J21884" s="147">
        <v>25.728593333333329</v>
      </c>
      <c r="K21884" s="147">
        <v>29.016960000000001</v>
      </c>
    </row>
    <row r="21885" spans="2:11" x14ac:dyDescent="0.2">
      <c r="B21885" s="21" t="str">
        <f t="shared" si="341"/>
        <v>VittoriaIce Accretion2080RCP8.5</v>
      </c>
      <c r="C21885" t="s">
        <v>468</v>
      </c>
      <c r="D21885" t="s">
        <v>486</v>
      </c>
      <c r="E21885" s="144" t="s">
        <v>191</v>
      </c>
      <c r="F21885" s="144">
        <v>2080</v>
      </c>
      <c r="G21885" s="147">
        <v>14.100625691914441</v>
      </c>
      <c r="H21885" s="147">
        <v>17.552840000000003</v>
      </c>
      <c r="I21885" s="147">
        <v>21.827999999999999</v>
      </c>
      <c r="J21885" s="147">
        <v>25.049839999999996</v>
      </c>
      <c r="K21885" s="147">
        <v>28.2744</v>
      </c>
    </row>
    <row r="21886" spans="2:11" x14ac:dyDescent="0.2">
      <c r="B21886" s="21" t="str">
        <f t="shared" si="341"/>
        <v>VittoriaIce Accretion2085RCP8.5</v>
      </c>
      <c r="C21886" t="s">
        <v>468</v>
      </c>
      <c r="D21886" t="s">
        <v>486</v>
      </c>
      <c r="E21886" s="144" t="s">
        <v>191</v>
      </c>
      <c r="F21886" s="144">
        <v>2085</v>
      </c>
      <c r="G21886" s="147">
        <v>13.059639902578475</v>
      </c>
      <c r="H21886" s="147">
        <v>16.297049999999999</v>
      </c>
      <c r="I21886" s="147">
        <v>20.332000000000001</v>
      </c>
      <c r="J21886" s="147">
        <v>23.359359999999995</v>
      </c>
      <c r="K21886" s="147">
        <v>26.38944</v>
      </c>
    </row>
    <row r="21887" spans="2:11" x14ac:dyDescent="0.2">
      <c r="B21887" s="21" t="str">
        <f t="shared" si="341"/>
        <v>VittoriaIce Accretion2090RCP8.5</v>
      </c>
      <c r="C21887" t="s">
        <v>468</v>
      </c>
      <c r="D21887" t="s">
        <v>486</v>
      </c>
      <c r="E21887" s="144" t="s">
        <v>191</v>
      </c>
      <c r="F21887" s="144">
        <v>2090</v>
      </c>
      <c r="G21887" s="147">
        <v>12.018654113242508</v>
      </c>
      <c r="H21887" s="147">
        <v>15.041259999999998</v>
      </c>
      <c r="I21887" s="147">
        <v>18.836000000000002</v>
      </c>
      <c r="J21887" s="147">
        <v>21.668879999999998</v>
      </c>
      <c r="K21887" s="147">
        <v>24.504480000000004</v>
      </c>
    </row>
    <row r="21888" spans="2:11" x14ac:dyDescent="0.2">
      <c r="B21888" s="21" t="str">
        <f t="shared" si="341"/>
        <v>VittoriaIce Accretion2095RCP8.5</v>
      </c>
      <c r="C21888" t="s">
        <v>468</v>
      </c>
      <c r="D21888" t="s">
        <v>486</v>
      </c>
      <c r="E21888" s="144" t="s">
        <v>191</v>
      </c>
      <c r="F21888" s="144">
        <v>2095</v>
      </c>
      <c r="G21888" s="147">
        <v>12.018654113242508</v>
      </c>
      <c r="H21888" s="147">
        <v>15.041259999999998</v>
      </c>
      <c r="I21888" s="147">
        <v>18.836000000000002</v>
      </c>
      <c r="J21888" s="147">
        <v>21.668879999999998</v>
      </c>
      <c r="K21888" s="147">
        <v>24.504480000000004</v>
      </c>
    </row>
    <row r="21889" spans="2:11" x14ac:dyDescent="0.2">
      <c r="B21889" s="21" t="str">
        <f t="shared" si="341"/>
        <v>VittoriaIce Accretion2100RCP8.5</v>
      </c>
      <c r="C21889" t="s">
        <v>468</v>
      </c>
      <c r="D21889" t="s">
        <v>486</v>
      </c>
      <c r="E21889" s="144" t="s">
        <v>191</v>
      </c>
      <c r="F21889" s="144">
        <v>2100</v>
      </c>
      <c r="G21889" s="147">
        <v>12.018654113242508</v>
      </c>
      <c r="H21889" s="147">
        <v>15.041259999999998</v>
      </c>
      <c r="I21889" s="147">
        <v>18.836000000000002</v>
      </c>
      <c r="J21889" s="147">
        <v>21.668879999999998</v>
      </c>
      <c r="K21889" s="147">
        <v>24.504480000000004</v>
      </c>
    </row>
    <row r="21890" spans="2:11" x14ac:dyDescent="0.2">
      <c r="B21890" s="21" t="str">
        <f t="shared" si="341"/>
        <v>VittoriaWind2023RCP4.5</v>
      </c>
      <c r="C21890" t="s">
        <v>468</v>
      </c>
      <c r="D21890" t="s">
        <v>1</v>
      </c>
      <c r="E21890" s="144" t="s">
        <v>193</v>
      </c>
      <c r="F21890" s="144">
        <v>2023</v>
      </c>
      <c r="G21890" s="147">
        <v>88.647696386999741</v>
      </c>
      <c r="H21890" s="147">
        <v>95.580936000000008</v>
      </c>
      <c r="I21890" s="147">
        <v>102.8976</v>
      </c>
      <c r="J21890" s="147">
        <v>110.18774400000001</v>
      </c>
      <c r="K21890" s="147">
        <v>117.48931199999998</v>
      </c>
    </row>
    <row r="21891" spans="2:11" x14ac:dyDescent="0.2">
      <c r="B21891" s="21" t="str">
        <f t="shared" si="341"/>
        <v>VittoriaWind2025RCP4.5</v>
      </c>
      <c r="C21891" t="s">
        <v>468</v>
      </c>
      <c r="D21891" t="s">
        <v>1</v>
      </c>
      <c r="E21891" s="144" t="s">
        <v>193</v>
      </c>
      <c r="F21891" s="144">
        <v>2025</v>
      </c>
      <c r="G21891" s="147">
        <v>88.724028233532678</v>
      </c>
      <c r="H21891" s="147">
        <v>95.682120000000012</v>
      </c>
      <c r="I21891" s="147">
        <v>103.03189999999999</v>
      </c>
      <c r="J21891" s="147">
        <v>110.351454</v>
      </c>
      <c r="K21891" s="147">
        <v>117.67923599999999</v>
      </c>
    </row>
    <row r="21892" spans="2:11" x14ac:dyDescent="0.2">
      <c r="B21892" s="21" t="str">
        <f t="shared" si="341"/>
        <v>VittoriaWind2030RCP4.5</v>
      </c>
      <c r="C21892" t="s">
        <v>468</v>
      </c>
      <c r="D21892" t="s">
        <v>1</v>
      </c>
      <c r="E21892" s="144" t="s">
        <v>193</v>
      </c>
      <c r="F21892" s="144">
        <v>2030</v>
      </c>
      <c r="G21892" s="147">
        <v>88.800360080065616</v>
      </c>
      <c r="H21892" s="147">
        <v>95.783304000000001</v>
      </c>
      <c r="I21892" s="147">
        <v>103.16619999999999</v>
      </c>
      <c r="J21892" s="147">
        <v>110.515164</v>
      </c>
      <c r="K21892" s="147">
        <v>117.86915999999998</v>
      </c>
    </row>
    <row r="21893" spans="2:11" x14ac:dyDescent="0.2">
      <c r="B21893" s="21" t="str">
        <f t="shared" si="341"/>
        <v>VittoriaWind2035RCP4.5</v>
      </c>
      <c r="C21893" t="s">
        <v>468</v>
      </c>
      <c r="D21893" t="s">
        <v>1</v>
      </c>
      <c r="E21893" s="144" t="s">
        <v>193</v>
      </c>
      <c r="F21893" s="144">
        <v>2035</v>
      </c>
      <c r="G21893" s="147">
        <v>88.876691926598554</v>
      </c>
      <c r="H21893" s="147">
        <v>95.884488000000005</v>
      </c>
      <c r="I21893" s="147">
        <v>103.3005</v>
      </c>
      <c r="J21893" s="147">
        <v>110.67887400000001</v>
      </c>
      <c r="K21893" s="147">
        <v>118.05908399999998</v>
      </c>
    </row>
    <row r="21894" spans="2:11" x14ac:dyDescent="0.2">
      <c r="B21894" s="21" t="str">
        <f t="shared" si="341"/>
        <v>VittoriaWind2040RCP4.5</v>
      </c>
      <c r="C21894" t="s">
        <v>468</v>
      </c>
      <c r="D21894" t="s">
        <v>1</v>
      </c>
      <c r="E21894" s="144" t="s">
        <v>193</v>
      </c>
      <c r="F21894" s="144">
        <v>2040</v>
      </c>
      <c r="G21894" s="147">
        <v>88.953023773131491</v>
      </c>
      <c r="H21894" s="147">
        <v>95.985672000000008</v>
      </c>
      <c r="I21894" s="147">
        <v>103.4348</v>
      </c>
      <c r="J21894" s="147">
        <v>110.842584</v>
      </c>
      <c r="K21894" s="147">
        <v>118.24900799999999</v>
      </c>
    </row>
    <row r="21895" spans="2:11" x14ac:dyDescent="0.2">
      <c r="B21895" s="21" t="str">
        <f t="shared" si="341"/>
        <v>VittoriaWind2045RCP4.5</v>
      </c>
      <c r="C21895" t="s">
        <v>468</v>
      </c>
      <c r="D21895" t="s">
        <v>1</v>
      </c>
      <c r="E21895" s="144" t="s">
        <v>193</v>
      </c>
      <c r="F21895" s="144">
        <v>2045</v>
      </c>
      <c r="G21895" s="147">
        <v>89.029355619664429</v>
      </c>
      <c r="H21895" s="147">
        <v>96.086855999999997</v>
      </c>
      <c r="I21895" s="147">
        <v>103.56909999999999</v>
      </c>
      <c r="J21895" s="147">
        <v>111.006294</v>
      </c>
      <c r="K21895" s="147">
        <v>118.43893199999998</v>
      </c>
    </row>
    <row r="21896" spans="2:11" x14ac:dyDescent="0.2">
      <c r="B21896" s="21" t="str">
        <f t="shared" si="341"/>
        <v>VittoriaWind2050RCP4.5</v>
      </c>
      <c r="C21896" t="s">
        <v>468</v>
      </c>
      <c r="D21896" t="s">
        <v>1</v>
      </c>
      <c r="E21896" s="144" t="s">
        <v>193</v>
      </c>
      <c r="F21896" s="144">
        <v>2050</v>
      </c>
      <c r="G21896" s="147">
        <v>89.184955152981573</v>
      </c>
      <c r="H21896" s="147">
        <v>96.294283199999995</v>
      </c>
      <c r="I21896" s="147">
        <v>103.84415999999999</v>
      </c>
      <c r="J21896" s="147">
        <v>111.33807959999999</v>
      </c>
      <c r="K21896" s="147">
        <v>118.82885759999998</v>
      </c>
    </row>
    <row r="21897" spans="2:11" x14ac:dyDescent="0.2">
      <c r="B21897" s="21" t="str">
        <f t="shared" si="341"/>
        <v>VittoriaWind2055RCP4.5</v>
      </c>
      <c r="C21897" t="s">
        <v>468</v>
      </c>
      <c r="D21897" t="s">
        <v>1</v>
      </c>
      <c r="E21897" s="144" t="s">
        <v>193</v>
      </c>
      <c r="F21897" s="144">
        <v>2055</v>
      </c>
      <c r="G21897" s="147">
        <v>89.264222839765765</v>
      </c>
      <c r="H21897" s="147">
        <v>96.400526400000004</v>
      </c>
      <c r="I21897" s="147">
        <v>103.98491999999999</v>
      </c>
      <c r="J21897" s="147">
        <v>111.50615519999999</v>
      </c>
      <c r="K21897" s="147">
        <v>119.02885919999999</v>
      </c>
    </row>
    <row r="21898" spans="2:11" x14ac:dyDescent="0.2">
      <c r="B21898" s="21" t="str">
        <f t="shared" si="341"/>
        <v>VittoriaWind2060RCP4.5</v>
      </c>
      <c r="C21898" t="s">
        <v>468</v>
      </c>
      <c r="D21898" t="s">
        <v>1</v>
      </c>
      <c r="E21898" s="144" t="s">
        <v>193</v>
      </c>
      <c r="F21898" s="144">
        <v>2060</v>
      </c>
      <c r="G21898" s="147">
        <v>89.343490526549971</v>
      </c>
      <c r="H21898" s="147">
        <v>96.506769599999998</v>
      </c>
      <c r="I21898" s="147">
        <v>104.12568</v>
      </c>
      <c r="J21898" s="147">
        <v>111.67423079999999</v>
      </c>
      <c r="K21898" s="147">
        <v>119.22886079999998</v>
      </c>
    </row>
    <row r="21899" spans="2:11" x14ac:dyDescent="0.2">
      <c r="B21899" s="21" t="str">
        <f t="shared" si="341"/>
        <v>VittoriaWind2065RCP4.5</v>
      </c>
      <c r="C21899" t="s">
        <v>468</v>
      </c>
      <c r="D21899" t="s">
        <v>1</v>
      </c>
      <c r="E21899" s="144" t="s">
        <v>193</v>
      </c>
      <c r="F21899" s="144">
        <v>2065</v>
      </c>
      <c r="G21899" s="147">
        <v>89.422758213334163</v>
      </c>
      <c r="H21899" s="147">
        <v>96.613012800000007</v>
      </c>
      <c r="I21899" s="147">
        <v>104.26644</v>
      </c>
      <c r="J21899" s="147">
        <v>111.8423064</v>
      </c>
      <c r="K21899" s="147">
        <v>119.42886239999999</v>
      </c>
    </row>
    <row r="21900" spans="2:11" x14ac:dyDescent="0.2">
      <c r="B21900" s="21" t="str">
        <f t="shared" ref="B21900:B21963" si="342">C21900&amp;D21900&amp;F21900&amp;E21900</f>
        <v>VittoriaWind2070RCP4.5</v>
      </c>
      <c r="C21900" t="s">
        <v>468</v>
      </c>
      <c r="D21900" t="s">
        <v>1</v>
      </c>
      <c r="E21900" s="144" t="s">
        <v>193</v>
      </c>
      <c r="F21900" s="144">
        <v>2070</v>
      </c>
      <c r="G21900" s="147">
        <v>89.502025900118369</v>
      </c>
      <c r="H21900" s="147">
        <v>96.719256000000001</v>
      </c>
      <c r="I21900" s="147">
        <v>104.4072</v>
      </c>
      <c r="J21900" s="147">
        <v>112.01038199999999</v>
      </c>
      <c r="K21900" s="147">
        <v>119.62886399999998</v>
      </c>
    </row>
    <row r="21901" spans="2:11" x14ac:dyDescent="0.2">
      <c r="B21901" s="21" t="str">
        <f t="shared" si="342"/>
        <v>VittoriaWind2075RCP4.5</v>
      </c>
      <c r="C21901" t="s">
        <v>468</v>
      </c>
      <c r="D21901" t="s">
        <v>1</v>
      </c>
      <c r="E21901" s="144" t="s">
        <v>193</v>
      </c>
      <c r="F21901" s="144">
        <v>2075</v>
      </c>
      <c r="G21901" s="147">
        <v>89.622395350420305</v>
      </c>
      <c r="H21901" s="147">
        <v>96.874194000000003</v>
      </c>
      <c r="I21901" s="147">
        <v>104.6061</v>
      </c>
      <c r="J21901" s="147">
        <v>112.24685199999999</v>
      </c>
      <c r="K21901" s="147">
        <v>119.90599799999998</v>
      </c>
    </row>
    <row r="21902" spans="2:11" x14ac:dyDescent="0.2">
      <c r="B21902" s="21" t="str">
        <f t="shared" si="342"/>
        <v>VittoriaWind2080RCP4.5</v>
      </c>
      <c r="C21902" t="s">
        <v>468</v>
      </c>
      <c r="D21902" t="s">
        <v>1</v>
      </c>
      <c r="E21902" s="144" t="s">
        <v>193</v>
      </c>
      <c r="F21902" s="144">
        <v>2080</v>
      </c>
      <c r="G21902" s="147">
        <v>89.742764800722242</v>
      </c>
      <c r="H21902" s="147">
        <v>97.029132000000004</v>
      </c>
      <c r="I21902" s="147">
        <v>104.80499999999999</v>
      </c>
      <c r="J21902" s="147">
        <v>112.48332199999999</v>
      </c>
      <c r="K21902" s="147">
        <v>120.18313199999997</v>
      </c>
    </row>
    <row r="21903" spans="2:11" x14ac:dyDescent="0.2">
      <c r="B21903" s="21" t="str">
        <f t="shared" si="342"/>
        <v>VittoriaWind2085RCP4.5</v>
      </c>
      <c r="C21903" t="s">
        <v>468</v>
      </c>
      <c r="D21903" t="s">
        <v>1</v>
      </c>
      <c r="E21903" s="144" t="s">
        <v>193</v>
      </c>
      <c r="F21903" s="144">
        <v>2085</v>
      </c>
      <c r="G21903" s="147">
        <v>89.863134251024178</v>
      </c>
      <c r="H21903" s="147">
        <v>97.184070000000006</v>
      </c>
      <c r="I21903" s="147">
        <v>105.00389999999999</v>
      </c>
      <c r="J21903" s="147">
        <v>112.71979199999998</v>
      </c>
      <c r="K21903" s="147">
        <v>120.46026599999998</v>
      </c>
    </row>
    <row r="21904" spans="2:11" x14ac:dyDescent="0.2">
      <c r="B21904" s="21" t="str">
        <f t="shared" si="342"/>
        <v>VittoriaWind2090RCP4.5</v>
      </c>
      <c r="C21904" t="s">
        <v>468</v>
      </c>
      <c r="D21904" t="s">
        <v>1</v>
      </c>
      <c r="E21904" s="144" t="s">
        <v>193</v>
      </c>
      <c r="F21904" s="144">
        <v>2090</v>
      </c>
      <c r="G21904" s="147">
        <v>89.983503701326114</v>
      </c>
      <c r="H21904" s="147">
        <v>97.339008000000007</v>
      </c>
      <c r="I21904" s="147">
        <v>105.2028</v>
      </c>
      <c r="J21904" s="147">
        <v>112.956262</v>
      </c>
      <c r="K21904" s="147">
        <v>120.73739999999998</v>
      </c>
    </row>
    <row r="21905" spans="2:11" x14ac:dyDescent="0.2">
      <c r="B21905" s="21" t="str">
        <f t="shared" si="342"/>
        <v>VittoriaWind2095RCP4.5</v>
      </c>
      <c r="C21905" t="s">
        <v>468</v>
      </c>
      <c r="D21905" t="s">
        <v>1</v>
      </c>
      <c r="E21905" s="144" t="s">
        <v>193</v>
      </c>
      <c r="F21905" s="144">
        <v>2095</v>
      </c>
      <c r="G21905" s="147">
        <v>90.103873151628051</v>
      </c>
      <c r="H21905" s="147">
        <v>97.493946000000008</v>
      </c>
      <c r="I21905" s="147">
        <v>105.40169999999999</v>
      </c>
      <c r="J21905" s="147">
        <v>113.19273199999999</v>
      </c>
      <c r="K21905" s="147">
        <v>121.01453399999997</v>
      </c>
    </row>
    <row r="21906" spans="2:11" x14ac:dyDescent="0.2">
      <c r="B21906" s="21" t="str">
        <f t="shared" si="342"/>
        <v>VittoriaWind2100RCP4.5</v>
      </c>
      <c r="C21906" t="s">
        <v>468</v>
      </c>
      <c r="D21906" t="s">
        <v>1</v>
      </c>
      <c r="E21906" s="144" t="s">
        <v>193</v>
      </c>
      <c r="F21906" s="144">
        <v>2100</v>
      </c>
      <c r="G21906" s="147">
        <v>90.224242601929987</v>
      </c>
      <c r="H21906" s="147">
        <v>97.64888400000001</v>
      </c>
      <c r="I21906" s="147">
        <v>105.60059999999999</v>
      </c>
      <c r="J21906" s="147">
        <v>113.42920199999999</v>
      </c>
      <c r="K21906" s="147">
        <v>121.29166799999997</v>
      </c>
    </row>
    <row r="21907" spans="2:11" x14ac:dyDescent="0.2">
      <c r="B21907" s="21" t="str">
        <f t="shared" si="342"/>
        <v>VittoriaWind2023RCP6.0</v>
      </c>
      <c r="C21907" t="s">
        <v>468</v>
      </c>
      <c r="D21907" t="s">
        <v>1</v>
      </c>
      <c r="E21907" s="144" t="s">
        <v>192</v>
      </c>
      <c r="F21907" s="144">
        <v>2023</v>
      </c>
      <c r="G21907" s="147">
        <v>88.647696386999741</v>
      </c>
      <c r="H21907" s="147">
        <v>95.580936000000008</v>
      </c>
      <c r="I21907" s="147">
        <v>102.8976</v>
      </c>
      <c r="J21907" s="147">
        <v>110.18774400000001</v>
      </c>
      <c r="K21907" s="147">
        <v>117.48931199999998</v>
      </c>
    </row>
    <row r="21908" spans="2:11" x14ac:dyDescent="0.2">
      <c r="B21908" s="21" t="str">
        <f t="shared" si="342"/>
        <v>VittoriaWind2025RCP6.0</v>
      </c>
      <c r="C21908" t="s">
        <v>468</v>
      </c>
      <c r="D21908" t="s">
        <v>1</v>
      </c>
      <c r="E21908" s="144" t="s">
        <v>192</v>
      </c>
      <c r="F21908" s="144">
        <v>2025</v>
      </c>
      <c r="G21908" s="147">
        <v>88.724028233532678</v>
      </c>
      <c r="H21908" s="147">
        <v>95.682120000000012</v>
      </c>
      <c r="I21908" s="147">
        <v>103.03189999999999</v>
      </c>
      <c r="J21908" s="147">
        <v>110.351454</v>
      </c>
      <c r="K21908" s="147">
        <v>117.67923599999999</v>
      </c>
    </row>
    <row r="21909" spans="2:11" x14ac:dyDescent="0.2">
      <c r="B21909" s="21" t="str">
        <f t="shared" si="342"/>
        <v>VittoriaWind2030RCP6.0</v>
      </c>
      <c r="C21909" t="s">
        <v>468</v>
      </c>
      <c r="D21909" t="s">
        <v>1</v>
      </c>
      <c r="E21909" s="144" t="s">
        <v>192</v>
      </c>
      <c r="F21909" s="144">
        <v>2030</v>
      </c>
      <c r="G21909" s="147">
        <v>88.800360080065616</v>
      </c>
      <c r="H21909" s="147">
        <v>95.783304000000001</v>
      </c>
      <c r="I21909" s="147">
        <v>103.16619999999999</v>
      </c>
      <c r="J21909" s="147">
        <v>110.515164</v>
      </c>
      <c r="K21909" s="147">
        <v>117.86915999999998</v>
      </c>
    </row>
    <row r="21910" spans="2:11" x14ac:dyDescent="0.2">
      <c r="B21910" s="21" t="str">
        <f t="shared" si="342"/>
        <v>VittoriaWind2035RCP6.0</v>
      </c>
      <c r="C21910" t="s">
        <v>468</v>
      </c>
      <c r="D21910" t="s">
        <v>1</v>
      </c>
      <c r="E21910" s="144" t="s">
        <v>192</v>
      </c>
      <c r="F21910" s="144">
        <v>2035</v>
      </c>
      <c r="G21910" s="147">
        <v>88.876691926598554</v>
      </c>
      <c r="H21910" s="147">
        <v>95.884488000000005</v>
      </c>
      <c r="I21910" s="147">
        <v>103.3005</v>
      </c>
      <c r="J21910" s="147">
        <v>110.67887400000001</v>
      </c>
      <c r="K21910" s="147">
        <v>118.05908399999998</v>
      </c>
    </row>
    <row r="21911" spans="2:11" x14ac:dyDescent="0.2">
      <c r="B21911" s="21" t="str">
        <f t="shared" si="342"/>
        <v>VittoriaWind2040RCP6.0</v>
      </c>
      <c r="C21911" t="s">
        <v>468</v>
      </c>
      <c r="D21911" t="s">
        <v>1</v>
      </c>
      <c r="E21911" s="144" t="s">
        <v>192</v>
      </c>
      <c r="F21911" s="144">
        <v>2040</v>
      </c>
      <c r="G21911" s="147">
        <v>88.953023773131491</v>
      </c>
      <c r="H21911" s="147">
        <v>95.985672000000008</v>
      </c>
      <c r="I21911" s="147">
        <v>103.4348</v>
      </c>
      <c r="J21911" s="147">
        <v>110.842584</v>
      </c>
      <c r="K21911" s="147">
        <v>118.24900799999999</v>
      </c>
    </row>
    <row r="21912" spans="2:11" x14ac:dyDescent="0.2">
      <c r="B21912" s="21" t="str">
        <f t="shared" si="342"/>
        <v>VittoriaWind2045RCP6.0</v>
      </c>
      <c r="C21912" t="s">
        <v>468</v>
      </c>
      <c r="D21912" t="s">
        <v>1</v>
      </c>
      <c r="E21912" s="144" t="s">
        <v>192</v>
      </c>
      <c r="F21912" s="144">
        <v>2045</v>
      </c>
      <c r="G21912" s="147">
        <v>89.029355619664429</v>
      </c>
      <c r="H21912" s="147">
        <v>96.086855999999997</v>
      </c>
      <c r="I21912" s="147">
        <v>103.56909999999999</v>
      </c>
      <c r="J21912" s="147">
        <v>111.006294</v>
      </c>
      <c r="K21912" s="147">
        <v>118.43893199999998</v>
      </c>
    </row>
    <row r="21913" spans="2:11" x14ac:dyDescent="0.2">
      <c r="B21913" s="21" t="str">
        <f t="shared" si="342"/>
        <v>VittoriaWind2050RCP6.0</v>
      </c>
      <c r="C21913" t="s">
        <v>468</v>
      </c>
      <c r="D21913" t="s">
        <v>1</v>
      </c>
      <c r="E21913" s="144" t="s">
        <v>192</v>
      </c>
      <c r="F21913" s="144">
        <v>2050</v>
      </c>
      <c r="G21913" s="147">
        <v>89.184955152981573</v>
      </c>
      <c r="H21913" s="147">
        <v>96.294283199999995</v>
      </c>
      <c r="I21913" s="147">
        <v>103.84415999999999</v>
      </c>
      <c r="J21913" s="147">
        <v>111.33807959999999</v>
      </c>
      <c r="K21913" s="147">
        <v>118.82885759999998</v>
      </c>
    </row>
    <row r="21914" spans="2:11" x14ac:dyDescent="0.2">
      <c r="B21914" s="21" t="str">
        <f t="shared" si="342"/>
        <v>VittoriaWind2055RCP6.0</v>
      </c>
      <c r="C21914" t="s">
        <v>468</v>
      </c>
      <c r="D21914" t="s">
        <v>1</v>
      </c>
      <c r="E21914" s="144" t="s">
        <v>192</v>
      </c>
      <c r="F21914" s="144">
        <v>2055</v>
      </c>
      <c r="G21914" s="147">
        <v>89.264222839765765</v>
      </c>
      <c r="H21914" s="147">
        <v>96.400526400000004</v>
      </c>
      <c r="I21914" s="147">
        <v>103.98491999999999</v>
      </c>
      <c r="J21914" s="147">
        <v>111.50615519999999</v>
      </c>
      <c r="K21914" s="147">
        <v>119.02885919999999</v>
      </c>
    </row>
    <row r="21915" spans="2:11" x14ac:dyDescent="0.2">
      <c r="B21915" s="21" t="str">
        <f t="shared" si="342"/>
        <v>VittoriaWind2060RCP6.0</v>
      </c>
      <c r="C21915" t="s">
        <v>468</v>
      </c>
      <c r="D21915" t="s">
        <v>1</v>
      </c>
      <c r="E21915" s="144" t="s">
        <v>192</v>
      </c>
      <c r="F21915" s="144">
        <v>2060</v>
      </c>
      <c r="G21915" s="147">
        <v>89.343490526549971</v>
      </c>
      <c r="H21915" s="147">
        <v>96.506769599999998</v>
      </c>
      <c r="I21915" s="147">
        <v>104.12568</v>
      </c>
      <c r="J21915" s="147">
        <v>111.67423079999999</v>
      </c>
      <c r="K21915" s="147">
        <v>119.22886079999998</v>
      </c>
    </row>
    <row r="21916" spans="2:11" x14ac:dyDescent="0.2">
      <c r="B21916" s="21" t="str">
        <f t="shared" si="342"/>
        <v>VittoriaWind2065RCP6.0</v>
      </c>
      <c r="C21916" t="s">
        <v>468</v>
      </c>
      <c r="D21916" t="s">
        <v>1</v>
      </c>
      <c r="E21916" s="144" t="s">
        <v>192</v>
      </c>
      <c r="F21916" s="144">
        <v>2065</v>
      </c>
      <c r="G21916" s="147">
        <v>89.422758213334163</v>
      </c>
      <c r="H21916" s="147">
        <v>96.613012800000007</v>
      </c>
      <c r="I21916" s="147">
        <v>104.26644</v>
      </c>
      <c r="J21916" s="147">
        <v>111.8423064</v>
      </c>
      <c r="K21916" s="147">
        <v>119.42886239999999</v>
      </c>
    </row>
    <row r="21917" spans="2:11" x14ac:dyDescent="0.2">
      <c r="B21917" s="21" t="str">
        <f t="shared" si="342"/>
        <v>VittoriaWind2070RCP6.0</v>
      </c>
      <c r="C21917" t="s">
        <v>468</v>
      </c>
      <c r="D21917" t="s">
        <v>1</v>
      </c>
      <c r="E21917" s="144" t="s">
        <v>192</v>
      </c>
      <c r="F21917" s="144">
        <v>2070</v>
      </c>
      <c r="G21917" s="147">
        <v>89.502025900118369</v>
      </c>
      <c r="H21917" s="147">
        <v>96.719256000000001</v>
      </c>
      <c r="I21917" s="147">
        <v>104.4072</v>
      </c>
      <c r="J21917" s="147">
        <v>112.01038199999999</v>
      </c>
      <c r="K21917" s="147">
        <v>119.62886399999998</v>
      </c>
    </row>
    <row r="21918" spans="2:11" x14ac:dyDescent="0.2">
      <c r="B21918" s="21" t="str">
        <f t="shared" si="342"/>
        <v>VittoriaWind2075RCP6.0</v>
      </c>
      <c r="C21918" t="s">
        <v>468</v>
      </c>
      <c r="D21918" t="s">
        <v>1</v>
      </c>
      <c r="E21918" s="144" t="s">
        <v>192</v>
      </c>
      <c r="F21918" s="144">
        <v>2075</v>
      </c>
      <c r="G21918" s="147">
        <v>89.682580075571281</v>
      </c>
      <c r="H21918" s="147">
        <v>96.951662999999996</v>
      </c>
      <c r="I21918" s="147">
        <v>104.70555</v>
      </c>
      <c r="J21918" s="147">
        <v>112.36508699999999</v>
      </c>
      <c r="K21918" s="147">
        <v>120.04456499999998</v>
      </c>
    </row>
    <row r="21919" spans="2:11" x14ac:dyDescent="0.2">
      <c r="B21919" s="21" t="str">
        <f t="shared" si="342"/>
        <v>VittoriaWind2080RCP6.0</v>
      </c>
      <c r="C21919" t="s">
        <v>468</v>
      </c>
      <c r="D21919" t="s">
        <v>1</v>
      </c>
      <c r="E21919" s="144" t="s">
        <v>192</v>
      </c>
      <c r="F21919" s="144">
        <v>2080</v>
      </c>
      <c r="G21919" s="147">
        <v>89.863134251024178</v>
      </c>
      <c r="H21919" s="147">
        <v>97.184070000000006</v>
      </c>
      <c r="I21919" s="147">
        <v>105.00389999999999</v>
      </c>
      <c r="J21919" s="147">
        <v>112.71979199999998</v>
      </c>
      <c r="K21919" s="147">
        <v>120.46026599999998</v>
      </c>
    </row>
    <row r="21920" spans="2:11" x14ac:dyDescent="0.2">
      <c r="B21920" s="21" t="str">
        <f t="shared" si="342"/>
        <v>VittoriaWind2085RCP6.0</v>
      </c>
      <c r="C21920" t="s">
        <v>468</v>
      </c>
      <c r="D21920" t="s">
        <v>1</v>
      </c>
      <c r="E21920" s="144" t="s">
        <v>192</v>
      </c>
      <c r="F21920" s="144">
        <v>2085</v>
      </c>
      <c r="G21920" s="147">
        <v>90.043688426477075</v>
      </c>
      <c r="H21920" s="147">
        <v>97.416477000000015</v>
      </c>
      <c r="I21920" s="147">
        <v>105.30224999999999</v>
      </c>
      <c r="J21920" s="147">
        <v>113.07449699999999</v>
      </c>
      <c r="K21920" s="147">
        <v>120.87596699999997</v>
      </c>
    </row>
    <row r="21921" spans="2:11" x14ac:dyDescent="0.2">
      <c r="B21921" s="21" t="str">
        <f t="shared" si="342"/>
        <v>VittoriaWind2090RCP6.0</v>
      </c>
      <c r="C21921" t="s">
        <v>468</v>
      </c>
      <c r="D21921" t="s">
        <v>1</v>
      </c>
      <c r="E21921" s="144" t="s">
        <v>192</v>
      </c>
      <c r="F21921" s="144">
        <v>2090</v>
      </c>
      <c r="G21921" s="147">
        <v>90.482596544041456</v>
      </c>
      <c r="H21921" s="147">
        <v>97.98405600000001</v>
      </c>
      <c r="I21921" s="147">
        <v>106.0256</v>
      </c>
      <c r="J21921" s="147">
        <v>113.934884</v>
      </c>
      <c r="K21921" s="147">
        <v>121.87306799999998</v>
      </c>
    </row>
    <row r="21922" spans="2:11" x14ac:dyDescent="0.2">
      <c r="B21922" s="21" t="str">
        <f t="shared" si="342"/>
        <v>VittoriaWind2095RCP6.0</v>
      </c>
      <c r="C21922" t="s">
        <v>468</v>
      </c>
      <c r="D21922" t="s">
        <v>1</v>
      </c>
      <c r="E21922" s="144" t="s">
        <v>192</v>
      </c>
      <c r="F21922" s="144">
        <v>2095</v>
      </c>
      <c r="G21922" s="147">
        <v>90.74095048615294</v>
      </c>
      <c r="H21922" s="147">
        <v>98.31922800000001</v>
      </c>
      <c r="I21922" s="147">
        <v>106.45059999999999</v>
      </c>
      <c r="J21922" s="147">
        <v>114.44056599999999</v>
      </c>
      <c r="K21922" s="147">
        <v>122.45446799999999</v>
      </c>
    </row>
    <row r="21923" spans="2:11" x14ac:dyDescent="0.2">
      <c r="B21923" s="21" t="str">
        <f t="shared" si="342"/>
        <v>VittoriaWind2100RCP6.0</v>
      </c>
      <c r="C21923" t="s">
        <v>468</v>
      </c>
      <c r="D21923" t="s">
        <v>1</v>
      </c>
      <c r="E21923" s="144" t="s">
        <v>192</v>
      </c>
      <c r="F21923" s="144">
        <v>2100</v>
      </c>
      <c r="G21923" s="147">
        <v>90.999304428264409</v>
      </c>
      <c r="H21923" s="147">
        <v>98.65440000000001</v>
      </c>
      <c r="I21923" s="147">
        <v>106.87560000000001</v>
      </c>
      <c r="J21923" s="147">
        <v>114.946248</v>
      </c>
      <c r="K21923" s="147">
        <v>123.03586799999999</v>
      </c>
    </row>
    <row r="21924" spans="2:11" x14ac:dyDescent="0.2">
      <c r="B21924" s="21" t="str">
        <f t="shared" si="342"/>
        <v>VittoriaWind2023RCP8.5</v>
      </c>
      <c r="C21924" t="s">
        <v>468</v>
      </c>
      <c r="D21924" t="s">
        <v>1</v>
      </c>
      <c r="E21924" s="144" t="s">
        <v>191</v>
      </c>
      <c r="F21924" s="144">
        <v>2023</v>
      </c>
      <c r="G21924" s="147">
        <v>88.647696386999741</v>
      </c>
      <c r="H21924" s="147">
        <v>95.580936000000008</v>
      </c>
      <c r="I21924" s="147">
        <v>102.8976</v>
      </c>
      <c r="J21924" s="147">
        <v>110.18774400000001</v>
      </c>
      <c r="K21924" s="147">
        <v>117.48931199999998</v>
      </c>
    </row>
    <row r="21925" spans="2:11" x14ac:dyDescent="0.2">
      <c r="B21925" s="21" t="str">
        <f t="shared" si="342"/>
        <v>VittoriaWind2025RCP8.5</v>
      </c>
      <c r="C21925" t="s">
        <v>468</v>
      </c>
      <c r="D21925" t="s">
        <v>1</v>
      </c>
      <c r="E21925" s="144" t="s">
        <v>191</v>
      </c>
      <c r="F21925" s="144">
        <v>2025</v>
      </c>
      <c r="G21925" s="147">
        <v>88.800360080065616</v>
      </c>
      <c r="H21925" s="147">
        <v>95.783304000000001</v>
      </c>
      <c r="I21925" s="147">
        <v>103.16619999999999</v>
      </c>
      <c r="J21925" s="147">
        <v>110.515164</v>
      </c>
      <c r="K21925" s="147">
        <v>117.86915999999998</v>
      </c>
    </row>
    <row r="21926" spans="2:11" x14ac:dyDescent="0.2">
      <c r="B21926" s="21" t="str">
        <f t="shared" si="342"/>
        <v>VittoriaWind2030RCP8.5</v>
      </c>
      <c r="C21926" t="s">
        <v>468</v>
      </c>
      <c r="D21926" t="s">
        <v>1</v>
      </c>
      <c r="E21926" s="144" t="s">
        <v>191</v>
      </c>
      <c r="F21926" s="144">
        <v>2030</v>
      </c>
      <c r="G21926" s="147">
        <v>88.953023773131491</v>
      </c>
      <c r="H21926" s="147">
        <v>95.985672000000008</v>
      </c>
      <c r="I21926" s="147">
        <v>103.4348</v>
      </c>
      <c r="J21926" s="147">
        <v>110.842584</v>
      </c>
      <c r="K21926" s="147">
        <v>118.24900799999999</v>
      </c>
    </row>
    <row r="21927" spans="2:11" x14ac:dyDescent="0.2">
      <c r="B21927" s="21" t="str">
        <f t="shared" si="342"/>
        <v>VittoriaWind2035RCP8.5</v>
      </c>
      <c r="C21927" t="s">
        <v>468</v>
      </c>
      <c r="D21927" t="s">
        <v>1</v>
      </c>
      <c r="E21927" s="144" t="s">
        <v>191</v>
      </c>
      <c r="F21927" s="144">
        <v>2035</v>
      </c>
      <c r="G21927" s="147">
        <v>89.105687466197367</v>
      </c>
      <c r="H21927" s="147">
        <v>96.188040000000001</v>
      </c>
      <c r="I21927" s="147">
        <v>103.70339999999999</v>
      </c>
      <c r="J21927" s="147">
        <v>111.17000399999999</v>
      </c>
      <c r="K21927" s="147">
        <v>118.62885599999998</v>
      </c>
    </row>
    <row r="21928" spans="2:11" x14ac:dyDescent="0.2">
      <c r="B21928" s="21" t="str">
        <f t="shared" si="342"/>
        <v>VittoriaWind2040RCP8.5</v>
      </c>
      <c r="C21928" t="s">
        <v>468</v>
      </c>
      <c r="D21928" t="s">
        <v>1</v>
      </c>
      <c r="E21928" s="144" t="s">
        <v>191</v>
      </c>
      <c r="F21928" s="144">
        <v>2040</v>
      </c>
      <c r="G21928" s="147">
        <v>89.237800277504363</v>
      </c>
      <c r="H21928" s="147">
        <v>96.365111999999996</v>
      </c>
      <c r="I21928" s="147">
        <v>103.93799999999999</v>
      </c>
      <c r="J21928" s="147">
        <v>111.45012999999999</v>
      </c>
      <c r="K21928" s="147">
        <v>118.96219199999999</v>
      </c>
    </row>
    <row r="21929" spans="2:11" x14ac:dyDescent="0.2">
      <c r="B21929" s="21" t="str">
        <f t="shared" si="342"/>
        <v>VittoriaWind2045RCP8.5</v>
      </c>
      <c r="C21929" t="s">
        <v>468</v>
      </c>
      <c r="D21929" t="s">
        <v>1</v>
      </c>
      <c r="E21929" s="144" t="s">
        <v>191</v>
      </c>
      <c r="F21929" s="144">
        <v>2045</v>
      </c>
      <c r="G21929" s="147">
        <v>89.369913088811373</v>
      </c>
      <c r="H21929" s="147">
        <v>96.542184000000006</v>
      </c>
      <c r="I21929" s="147">
        <v>104.1726</v>
      </c>
      <c r="J21929" s="147">
        <v>111.730256</v>
      </c>
      <c r="K21929" s="147">
        <v>119.29552799999998</v>
      </c>
    </row>
    <row r="21930" spans="2:11" x14ac:dyDescent="0.2">
      <c r="B21930" s="21" t="str">
        <f t="shared" si="342"/>
        <v>VittoriaWind2050RCP8.5</v>
      </c>
      <c r="C21930" t="s">
        <v>468</v>
      </c>
      <c r="D21930" t="s">
        <v>1</v>
      </c>
      <c r="E21930" s="144" t="s">
        <v>191</v>
      </c>
      <c r="F21930" s="144">
        <v>2050</v>
      </c>
      <c r="G21930" s="147">
        <v>89.742764800722242</v>
      </c>
      <c r="H21930" s="147">
        <v>97.029132000000004</v>
      </c>
      <c r="I21930" s="147">
        <v>104.80499999999999</v>
      </c>
      <c r="J21930" s="147">
        <v>112.48332199999999</v>
      </c>
      <c r="K21930" s="147">
        <v>120.18313199999997</v>
      </c>
    </row>
    <row r="21931" spans="2:11" x14ac:dyDescent="0.2">
      <c r="B21931" s="21" t="str">
        <f t="shared" si="342"/>
        <v>VittoriaWind2055RCP8.5</v>
      </c>
      <c r="C21931" t="s">
        <v>468</v>
      </c>
      <c r="D21931" t="s">
        <v>1</v>
      </c>
      <c r="E21931" s="144" t="s">
        <v>191</v>
      </c>
      <c r="F21931" s="144">
        <v>2055</v>
      </c>
      <c r="G21931" s="147">
        <v>89.983503701326114</v>
      </c>
      <c r="H21931" s="147">
        <v>97.339008000000007</v>
      </c>
      <c r="I21931" s="147">
        <v>105.2028</v>
      </c>
      <c r="J21931" s="147">
        <v>112.956262</v>
      </c>
      <c r="K21931" s="147">
        <v>120.73739999999998</v>
      </c>
    </row>
    <row r="21932" spans="2:11" x14ac:dyDescent="0.2">
      <c r="B21932" s="21" t="str">
        <f t="shared" si="342"/>
        <v>VittoriaWind2060RCP8.5</v>
      </c>
      <c r="C21932" t="s">
        <v>468</v>
      </c>
      <c r="D21932" t="s">
        <v>1</v>
      </c>
      <c r="E21932" s="144" t="s">
        <v>191</v>
      </c>
      <c r="F21932" s="144">
        <v>2060</v>
      </c>
      <c r="G21932" s="147">
        <v>90.482596544041456</v>
      </c>
      <c r="H21932" s="147">
        <v>97.98405600000001</v>
      </c>
      <c r="I21932" s="147">
        <v>106.0256</v>
      </c>
      <c r="J21932" s="147">
        <v>113.934884</v>
      </c>
      <c r="K21932" s="147">
        <v>121.87306799999998</v>
      </c>
    </row>
    <row r="21933" spans="2:11" x14ac:dyDescent="0.2">
      <c r="B21933" s="21" t="str">
        <f t="shared" si="342"/>
        <v>VittoriaWind2065RCP8.5</v>
      </c>
      <c r="C21933" t="s">
        <v>468</v>
      </c>
      <c r="D21933" t="s">
        <v>1</v>
      </c>
      <c r="E21933" s="144" t="s">
        <v>191</v>
      </c>
      <c r="F21933" s="144">
        <v>2065</v>
      </c>
      <c r="G21933" s="147">
        <v>90.74095048615294</v>
      </c>
      <c r="H21933" s="147">
        <v>98.31922800000001</v>
      </c>
      <c r="I21933" s="147">
        <v>106.45059999999999</v>
      </c>
      <c r="J21933" s="147">
        <v>114.44056599999999</v>
      </c>
      <c r="K21933" s="147">
        <v>122.45446799999999</v>
      </c>
    </row>
    <row r="21934" spans="2:11" x14ac:dyDescent="0.2">
      <c r="B21934" s="21" t="str">
        <f t="shared" si="342"/>
        <v>VittoriaWind2070RCP8.5</v>
      </c>
      <c r="C21934" t="s">
        <v>468</v>
      </c>
      <c r="D21934" t="s">
        <v>1</v>
      </c>
      <c r="E21934" s="144" t="s">
        <v>191</v>
      </c>
      <c r="F21934" s="144">
        <v>2070</v>
      </c>
      <c r="G21934" s="147">
        <v>91.149032281079016</v>
      </c>
      <c r="H21934" s="147">
        <v>98.866254000000012</v>
      </c>
      <c r="I21934" s="147">
        <v>107.16800000000001</v>
      </c>
      <c r="J21934" s="147">
        <v>115.30641</v>
      </c>
      <c r="K21934" s="147">
        <v>123.46610399999999</v>
      </c>
    </row>
    <row r="21935" spans="2:11" x14ac:dyDescent="0.2">
      <c r="B21935" s="21" t="str">
        <f t="shared" si="342"/>
        <v>VittoriaWind2075RCP8.5</v>
      </c>
      <c r="C21935" t="s">
        <v>468</v>
      </c>
      <c r="D21935" t="s">
        <v>1</v>
      </c>
      <c r="E21935" s="144" t="s">
        <v>191</v>
      </c>
      <c r="F21935" s="144">
        <v>2075</v>
      </c>
      <c r="G21935" s="147">
        <v>91.298760133893623</v>
      </c>
      <c r="H21935" s="147">
        <v>99.078108</v>
      </c>
      <c r="I21935" s="147">
        <v>107.46040000000001</v>
      </c>
      <c r="J21935" s="147">
        <v>115.66657199999999</v>
      </c>
      <c r="K21935" s="147">
        <v>123.89633999999998</v>
      </c>
    </row>
    <row r="21936" spans="2:11" x14ac:dyDescent="0.2">
      <c r="B21936" s="21" t="str">
        <f t="shared" si="342"/>
        <v>VittoriaWind2080RCP8.5</v>
      </c>
      <c r="C21936" t="s">
        <v>468</v>
      </c>
      <c r="D21936" t="s">
        <v>1</v>
      </c>
      <c r="E21936" s="144" t="s">
        <v>191</v>
      </c>
      <c r="F21936" s="144">
        <v>2080</v>
      </c>
      <c r="G21936" s="147">
        <v>91.44848798670823</v>
      </c>
      <c r="H21936" s="147">
        <v>99.289962000000003</v>
      </c>
      <c r="I21936" s="147">
        <v>107.75280000000001</v>
      </c>
      <c r="J21936" s="147">
        <v>116.02673399999999</v>
      </c>
      <c r="K21936" s="147">
        <v>124.32657599999997</v>
      </c>
    </row>
    <row r="21937" spans="2:11" x14ac:dyDescent="0.2">
      <c r="B21937" s="21" t="str">
        <f t="shared" si="342"/>
        <v>VittoriaWind2085RCP8.5</v>
      </c>
      <c r="C21937" t="s">
        <v>468</v>
      </c>
      <c r="D21937" t="s">
        <v>1</v>
      </c>
      <c r="E21937" s="144" t="s">
        <v>191</v>
      </c>
      <c r="F21937" s="144">
        <v>2085</v>
      </c>
      <c r="G21937" s="147">
        <v>91.791981296106442</v>
      </c>
      <c r="H21937" s="147">
        <v>99.740546999999992</v>
      </c>
      <c r="I21937" s="147">
        <v>108.34950000000001</v>
      </c>
      <c r="J21937" s="147">
        <v>116.736144</v>
      </c>
      <c r="K21937" s="147">
        <v>125.16379199999997</v>
      </c>
    </row>
    <row r="21938" spans="2:11" x14ac:dyDescent="0.2">
      <c r="B21938" s="21" t="str">
        <f t="shared" si="342"/>
        <v>VittoriaWind2090RCP8.5</v>
      </c>
      <c r="C21938" t="s">
        <v>468</v>
      </c>
      <c r="D21938" t="s">
        <v>1</v>
      </c>
      <c r="E21938" s="144" t="s">
        <v>191</v>
      </c>
      <c r="F21938" s="144">
        <v>2090</v>
      </c>
      <c r="G21938" s="147">
        <v>92.135474605504655</v>
      </c>
      <c r="H21938" s="147">
        <v>100.191132</v>
      </c>
      <c r="I21938" s="147">
        <v>108.9462</v>
      </c>
      <c r="J21938" s="147">
        <v>117.445554</v>
      </c>
      <c r="K21938" s="147">
        <v>126.00100799999997</v>
      </c>
    </row>
    <row r="21939" spans="2:11" x14ac:dyDescent="0.2">
      <c r="B21939" s="21" t="str">
        <f t="shared" si="342"/>
        <v>VittoriaWind2095RCP8.5</v>
      </c>
      <c r="C21939" t="s">
        <v>468</v>
      </c>
      <c r="D21939" t="s">
        <v>1</v>
      </c>
      <c r="E21939" s="144" t="s">
        <v>191</v>
      </c>
      <c r="F21939" s="144">
        <v>2095</v>
      </c>
      <c r="G21939" s="147">
        <v>92.135474605504655</v>
      </c>
      <c r="H21939" s="147">
        <v>100.191132</v>
      </c>
      <c r="I21939" s="147">
        <v>108.9462</v>
      </c>
      <c r="J21939" s="147">
        <v>117.445554</v>
      </c>
      <c r="K21939" s="147">
        <v>126.00100799999997</v>
      </c>
    </row>
    <row r="21940" spans="2:11" x14ac:dyDescent="0.2">
      <c r="B21940" s="21" t="str">
        <f t="shared" si="342"/>
        <v>VittoriaWind2100RCP8.5</v>
      </c>
      <c r="C21940" t="s">
        <v>468</v>
      </c>
      <c r="D21940" t="s">
        <v>1</v>
      </c>
      <c r="E21940" s="144" t="s">
        <v>191</v>
      </c>
      <c r="F21940" s="144">
        <v>2100</v>
      </c>
      <c r="G21940" s="147">
        <v>92.135474605504655</v>
      </c>
      <c r="H21940" s="147">
        <v>100.191132</v>
      </c>
      <c r="I21940" s="147">
        <v>108.9462</v>
      </c>
      <c r="J21940" s="147">
        <v>117.445554</v>
      </c>
      <c r="K21940" s="147">
        <v>126.00100799999997</v>
      </c>
    </row>
    <row r="21941" spans="2:11" x14ac:dyDescent="0.2">
      <c r="B21941" s="21" t="str">
        <f t="shared" si="342"/>
        <v>WalkertonIce Accretion2023RCP4.5</v>
      </c>
      <c r="C21941" t="s">
        <v>469</v>
      </c>
      <c r="D21941" t="s">
        <v>486</v>
      </c>
      <c r="E21941" s="144" t="s">
        <v>193</v>
      </c>
      <c r="F21941" s="144">
        <v>2023</v>
      </c>
      <c r="G21941" s="147">
        <v>15.988456204259675</v>
      </c>
      <c r="H21941" s="147">
        <v>19.166360000000001</v>
      </c>
      <c r="I21941" s="147">
        <v>23.206999999999997</v>
      </c>
      <c r="J21941" s="147">
        <v>26.275889999999997</v>
      </c>
      <c r="K21941" s="147">
        <v>29.356739999999999</v>
      </c>
    </row>
    <row r="21942" spans="2:11" x14ac:dyDescent="0.2">
      <c r="B21942" s="21" t="str">
        <f t="shared" si="342"/>
        <v>WalkertonIce Accretion2025RCP4.5</v>
      </c>
      <c r="C21942" t="s">
        <v>469</v>
      </c>
      <c r="D21942" t="s">
        <v>486</v>
      </c>
      <c r="E21942" s="144" t="s">
        <v>193</v>
      </c>
      <c r="F21942" s="144">
        <v>2025</v>
      </c>
      <c r="G21942" s="147">
        <v>15.993791024481316</v>
      </c>
      <c r="H21942" s="147">
        <v>19.188631666666666</v>
      </c>
      <c r="I21942" s="147">
        <v>23.241499999999998</v>
      </c>
      <c r="J21942" s="147">
        <v>26.323538333333332</v>
      </c>
      <c r="K21942" s="147">
        <v>29.419529999999998</v>
      </c>
    </row>
    <row r="21943" spans="2:11" x14ac:dyDescent="0.2">
      <c r="B21943" s="21" t="str">
        <f t="shared" si="342"/>
        <v>WalkertonIce Accretion2030RCP4.5</v>
      </c>
      <c r="C21943" t="s">
        <v>469</v>
      </c>
      <c r="D21943" t="s">
        <v>486</v>
      </c>
      <c r="E21943" s="144" t="s">
        <v>193</v>
      </c>
      <c r="F21943" s="144">
        <v>2030</v>
      </c>
      <c r="G21943" s="147">
        <v>15.999125844702958</v>
      </c>
      <c r="H21943" s="147">
        <v>19.210903333333334</v>
      </c>
      <c r="I21943" s="147">
        <v>23.276</v>
      </c>
      <c r="J21943" s="147">
        <v>26.371186666666663</v>
      </c>
      <c r="K21943" s="147">
        <v>29.482319999999998</v>
      </c>
    </row>
    <row r="21944" spans="2:11" x14ac:dyDescent="0.2">
      <c r="B21944" s="21" t="str">
        <f t="shared" si="342"/>
        <v>WalkertonIce Accretion2035RCP4.5</v>
      </c>
      <c r="C21944" t="s">
        <v>469</v>
      </c>
      <c r="D21944" t="s">
        <v>486</v>
      </c>
      <c r="E21944" s="144" t="s">
        <v>193</v>
      </c>
      <c r="F21944" s="144">
        <v>2035</v>
      </c>
      <c r="G21944" s="147">
        <v>16.004460664924601</v>
      </c>
      <c r="H21944" s="147">
        <v>19.233174999999999</v>
      </c>
      <c r="I21944" s="147">
        <v>23.310499999999998</v>
      </c>
      <c r="J21944" s="147">
        <v>26.418834999999998</v>
      </c>
      <c r="K21944" s="147">
        <v>29.545110000000001</v>
      </c>
    </row>
    <row r="21945" spans="2:11" x14ac:dyDescent="0.2">
      <c r="B21945" s="21" t="str">
        <f t="shared" si="342"/>
        <v>WalkertonIce Accretion2040RCP4.5</v>
      </c>
      <c r="C21945" t="s">
        <v>469</v>
      </c>
      <c r="D21945" t="s">
        <v>486</v>
      </c>
      <c r="E21945" s="144" t="s">
        <v>193</v>
      </c>
      <c r="F21945" s="144">
        <v>2040</v>
      </c>
      <c r="G21945" s="147">
        <v>16.009795485146242</v>
      </c>
      <c r="H21945" s="147">
        <v>19.255446666666664</v>
      </c>
      <c r="I21945" s="147">
        <v>23.344999999999999</v>
      </c>
      <c r="J21945" s="147">
        <v>26.466483333333333</v>
      </c>
      <c r="K21945" s="147">
        <v>29.607900000000001</v>
      </c>
    </row>
    <row r="21946" spans="2:11" x14ac:dyDescent="0.2">
      <c r="B21946" s="21" t="str">
        <f t="shared" si="342"/>
        <v>WalkertonIce Accretion2045RCP4.5</v>
      </c>
      <c r="C21946" t="s">
        <v>469</v>
      </c>
      <c r="D21946" t="s">
        <v>486</v>
      </c>
      <c r="E21946" s="144" t="s">
        <v>193</v>
      </c>
      <c r="F21946" s="144">
        <v>2045</v>
      </c>
      <c r="G21946" s="147">
        <v>16.015130305367883</v>
      </c>
      <c r="H21946" s="147">
        <v>19.277718333333333</v>
      </c>
      <c r="I21946" s="147">
        <v>23.3795</v>
      </c>
      <c r="J21946" s="147">
        <v>26.514131666666664</v>
      </c>
      <c r="K21946" s="147">
        <v>29.67069</v>
      </c>
    </row>
    <row r="21947" spans="2:11" x14ac:dyDescent="0.2">
      <c r="B21947" s="21" t="str">
        <f t="shared" si="342"/>
        <v>WalkertonIce Accretion2050RCP4.5</v>
      </c>
      <c r="C21947" t="s">
        <v>469</v>
      </c>
      <c r="D21947" t="s">
        <v>486</v>
      </c>
      <c r="E21947" s="144" t="s">
        <v>193</v>
      </c>
      <c r="F21947" s="144">
        <v>2050</v>
      </c>
      <c r="G21947" s="147">
        <v>16.014063341323556</v>
      </c>
      <c r="H21947" s="147">
        <v>19.311443999999998</v>
      </c>
      <c r="I21947" s="147">
        <v>23.455400000000001</v>
      </c>
      <c r="J21947" s="147">
        <v>26.624155999999999</v>
      </c>
      <c r="K21947" s="147">
        <v>29.814624000000002</v>
      </c>
    </row>
    <row r="21948" spans="2:11" x14ac:dyDescent="0.2">
      <c r="B21948" s="21" t="str">
        <f t="shared" si="342"/>
        <v>WalkertonIce Accretion2055RCP4.5</v>
      </c>
      <c r="C21948" t="s">
        <v>469</v>
      </c>
      <c r="D21948" t="s">
        <v>486</v>
      </c>
      <c r="E21948" s="144" t="s">
        <v>193</v>
      </c>
      <c r="F21948" s="144">
        <v>2055</v>
      </c>
      <c r="G21948" s="147">
        <v>16.007661557057585</v>
      </c>
      <c r="H21948" s="147">
        <v>19.322897999999999</v>
      </c>
      <c r="I21948" s="147">
        <v>23.4968</v>
      </c>
      <c r="J21948" s="147">
        <v>26.686532</v>
      </c>
      <c r="K21948" s="147">
        <v>29.895768</v>
      </c>
    </row>
    <row r="21949" spans="2:11" x14ac:dyDescent="0.2">
      <c r="B21949" s="21" t="str">
        <f t="shared" si="342"/>
        <v>WalkertonIce Accretion2060RCP4.5</v>
      </c>
      <c r="C21949" t="s">
        <v>469</v>
      </c>
      <c r="D21949" t="s">
        <v>486</v>
      </c>
      <c r="E21949" s="144" t="s">
        <v>193</v>
      </c>
      <c r="F21949" s="144">
        <v>2060</v>
      </c>
      <c r="G21949" s="147">
        <v>16.001259772791613</v>
      </c>
      <c r="H21949" s="147">
        <v>19.334351999999999</v>
      </c>
      <c r="I21949" s="147">
        <v>23.5382</v>
      </c>
      <c r="J21949" s="147">
        <v>26.748907999999997</v>
      </c>
      <c r="K21949" s="147">
        <v>29.976912000000002</v>
      </c>
    </row>
    <row r="21950" spans="2:11" x14ac:dyDescent="0.2">
      <c r="B21950" s="21" t="str">
        <f t="shared" si="342"/>
        <v>WalkertonIce Accretion2065RCP4.5</v>
      </c>
      <c r="C21950" t="s">
        <v>469</v>
      </c>
      <c r="D21950" t="s">
        <v>486</v>
      </c>
      <c r="E21950" s="144" t="s">
        <v>193</v>
      </c>
      <c r="F21950" s="144">
        <v>2065</v>
      </c>
      <c r="G21950" s="147">
        <v>15.994857988525645</v>
      </c>
      <c r="H21950" s="147">
        <v>19.345806</v>
      </c>
      <c r="I21950" s="147">
        <v>23.579599999999999</v>
      </c>
      <c r="J21950" s="147">
        <v>26.811283999999997</v>
      </c>
      <c r="K21950" s="147">
        <v>30.058056000000001</v>
      </c>
    </row>
    <row r="21951" spans="2:11" x14ac:dyDescent="0.2">
      <c r="B21951" s="21" t="str">
        <f t="shared" si="342"/>
        <v>WalkertonIce Accretion2070RCP4.5</v>
      </c>
      <c r="C21951" t="s">
        <v>469</v>
      </c>
      <c r="D21951" t="s">
        <v>486</v>
      </c>
      <c r="E21951" s="144" t="s">
        <v>193</v>
      </c>
      <c r="F21951" s="144">
        <v>2070</v>
      </c>
      <c r="G21951" s="147">
        <v>15.988456204259675</v>
      </c>
      <c r="H21951" s="147">
        <v>19.35726</v>
      </c>
      <c r="I21951" s="147">
        <v>23.620999999999999</v>
      </c>
      <c r="J21951" s="147">
        <v>26.873659999999997</v>
      </c>
      <c r="K21951" s="147">
        <v>30.139200000000002</v>
      </c>
    </row>
    <row r="21952" spans="2:11" x14ac:dyDescent="0.2">
      <c r="B21952" s="21" t="str">
        <f t="shared" si="342"/>
        <v>WalkertonIce Accretion2075RCP4.5</v>
      </c>
      <c r="C21952" t="s">
        <v>469</v>
      </c>
      <c r="D21952" t="s">
        <v>486</v>
      </c>
      <c r="E21952" s="144" t="s">
        <v>193</v>
      </c>
      <c r="F21952" s="144">
        <v>2075</v>
      </c>
      <c r="G21952" s="147">
        <v>15.919103541378336</v>
      </c>
      <c r="H21952" s="147">
        <v>19.299990000000001</v>
      </c>
      <c r="I21952" s="147">
        <v>23.582666666666665</v>
      </c>
      <c r="J21952" s="147">
        <v>26.843338333333332</v>
      </c>
      <c r="K21952" s="147">
        <v>30.119880000000002</v>
      </c>
    </row>
    <row r="21953" spans="2:11" x14ac:dyDescent="0.2">
      <c r="B21953" s="21" t="str">
        <f t="shared" si="342"/>
        <v>WalkertonIce Accretion2080RCP4.5</v>
      </c>
      <c r="C21953" t="s">
        <v>469</v>
      </c>
      <c r="D21953" t="s">
        <v>486</v>
      </c>
      <c r="E21953" s="144" t="s">
        <v>193</v>
      </c>
      <c r="F21953" s="144">
        <v>2080</v>
      </c>
      <c r="G21953" s="147">
        <v>15.849750878496996</v>
      </c>
      <c r="H21953" s="147">
        <v>19.242719999999998</v>
      </c>
      <c r="I21953" s="147">
        <v>23.544333333333331</v>
      </c>
      <c r="J21953" s="147">
        <v>26.813016666666663</v>
      </c>
      <c r="K21953" s="147">
        <v>30.100560000000002</v>
      </c>
    </row>
    <row r="21954" spans="2:11" x14ac:dyDescent="0.2">
      <c r="B21954" s="21" t="str">
        <f t="shared" si="342"/>
        <v>WalkertonIce Accretion2085RCP4.5</v>
      </c>
      <c r="C21954" t="s">
        <v>469</v>
      </c>
      <c r="D21954" t="s">
        <v>486</v>
      </c>
      <c r="E21954" s="144" t="s">
        <v>193</v>
      </c>
      <c r="F21954" s="144">
        <v>2085</v>
      </c>
      <c r="G21954" s="147">
        <v>15.780398215615655</v>
      </c>
      <c r="H21954" s="147">
        <v>19.185449999999999</v>
      </c>
      <c r="I21954" s="147">
        <v>23.506</v>
      </c>
      <c r="J21954" s="147">
        <v>26.782694999999997</v>
      </c>
      <c r="K21954" s="147">
        <v>30.081240000000001</v>
      </c>
    </row>
    <row r="21955" spans="2:11" x14ac:dyDescent="0.2">
      <c r="B21955" s="21" t="str">
        <f t="shared" si="342"/>
        <v>WalkertonIce Accretion2090RCP4.5</v>
      </c>
      <c r="C21955" t="s">
        <v>469</v>
      </c>
      <c r="D21955" t="s">
        <v>486</v>
      </c>
      <c r="E21955" s="144" t="s">
        <v>193</v>
      </c>
      <c r="F21955" s="144">
        <v>2090</v>
      </c>
      <c r="G21955" s="147">
        <v>15.711045552734316</v>
      </c>
      <c r="H21955" s="147">
        <v>19.12818</v>
      </c>
      <c r="I21955" s="147">
        <v>23.467666666666666</v>
      </c>
      <c r="J21955" s="147">
        <v>26.752373333333331</v>
      </c>
      <c r="K21955" s="147">
        <v>30.061920000000001</v>
      </c>
    </row>
    <row r="21956" spans="2:11" x14ac:dyDescent="0.2">
      <c r="B21956" s="21" t="str">
        <f t="shared" si="342"/>
        <v>WalkertonIce Accretion2095RCP4.5</v>
      </c>
      <c r="C21956" t="s">
        <v>469</v>
      </c>
      <c r="D21956" t="s">
        <v>486</v>
      </c>
      <c r="E21956" s="144" t="s">
        <v>193</v>
      </c>
      <c r="F21956" s="144">
        <v>2095</v>
      </c>
      <c r="G21956" s="147">
        <v>15.641692889852976</v>
      </c>
      <c r="H21956" s="147">
        <v>19.070909999999998</v>
      </c>
      <c r="I21956" s="147">
        <v>23.429333333333332</v>
      </c>
      <c r="J21956" s="147">
        <v>26.722051666666662</v>
      </c>
      <c r="K21956" s="147">
        <v>30.0426</v>
      </c>
    </row>
    <row r="21957" spans="2:11" x14ac:dyDescent="0.2">
      <c r="B21957" s="21" t="str">
        <f t="shared" si="342"/>
        <v>WalkertonIce Accretion2100RCP4.5</v>
      </c>
      <c r="C21957" t="s">
        <v>469</v>
      </c>
      <c r="D21957" t="s">
        <v>486</v>
      </c>
      <c r="E21957" s="144" t="s">
        <v>193</v>
      </c>
      <c r="F21957" s="144">
        <v>2100</v>
      </c>
      <c r="G21957" s="147">
        <v>15.572340226971637</v>
      </c>
      <c r="H21957" s="147">
        <v>19.013639999999999</v>
      </c>
      <c r="I21957" s="147">
        <v>23.390999999999998</v>
      </c>
      <c r="J21957" s="147">
        <v>26.691729999999996</v>
      </c>
      <c r="K21957" s="147">
        <v>30.02328</v>
      </c>
    </row>
    <row r="21958" spans="2:11" x14ac:dyDescent="0.2">
      <c r="B21958" s="21" t="str">
        <f t="shared" si="342"/>
        <v>WalkertonIce Accretion2023RCP6.0</v>
      </c>
      <c r="C21958" t="s">
        <v>469</v>
      </c>
      <c r="D21958" t="s">
        <v>486</v>
      </c>
      <c r="E21958" s="144" t="s">
        <v>192</v>
      </c>
      <c r="F21958" s="144">
        <v>2023</v>
      </c>
      <c r="G21958" s="147">
        <v>15.988456204259675</v>
      </c>
      <c r="H21958" s="147">
        <v>19.166360000000001</v>
      </c>
      <c r="I21958" s="147">
        <v>23.206999999999997</v>
      </c>
      <c r="J21958" s="147">
        <v>26.275889999999997</v>
      </c>
      <c r="K21958" s="147">
        <v>29.356739999999999</v>
      </c>
    </row>
    <row r="21959" spans="2:11" x14ac:dyDescent="0.2">
      <c r="B21959" s="21" t="str">
        <f t="shared" si="342"/>
        <v>WalkertonIce Accretion2025RCP6.0</v>
      </c>
      <c r="C21959" t="s">
        <v>469</v>
      </c>
      <c r="D21959" t="s">
        <v>486</v>
      </c>
      <c r="E21959" s="144" t="s">
        <v>192</v>
      </c>
      <c r="F21959" s="144">
        <v>2025</v>
      </c>
      <c r="G21959" s="147">
        <v>15.993791024481316</v>
      </c>
      <c r="H21959" s="147">
        <v>19.188631666666666</v>
      </c>
      <c r="I21959" s="147">
        <v>23.241499999999998</v>
      </c>
      <c r="J21959" s="147">
        <v>26.323538333333332</v>
      </c>
      <c r="K21959" s="147">
        <v>29.419529999999998</v>
      </c>
    </row>
    <row r="21960" spans="2:11" x14ac:dyDescent="0.2">
      <c r="B21960" s="21" t="str">
        <f t="shared" si="342"/>
        <v>WalkertonIce Accretion2030RCP6.0</v>
      </c>
      <c r="C21960" t="s">
        <v>469</v>
      </c>
      <c r="D21960" t="s">
        <v>486</v>
      </c>
      <c r="E21960" s="144" t="s">
        <v>192</v>
      </c>
      <c r="F21960" s="144">
        <v>2030</v>
      </c>
      <c r="G21960" s="147">
        <v>15.999125844702958</v>
      </c>
      <c r="H21960" s="147">
        <v>19.210903333333334</v>
      </c>
      <c r="I21960" s="147">
        <v>23.276</v>
      </c>
      <c r="J21960" s="147">
        <v>26.371186666666663</v>
      </c>
      <c r="K21960" s="147">
        <v>29.482319999999998</v>
      </c>
    </row>
    <row r="21961" spans="2:11" x14ac:dyDescent="0.2">
      <c r="B21961" s="21" t="str">
        <f t="shared" si="342"/>
        <v>WalkertonIce Accretion2035RCP6.0</v>
      </c>
      <c r="C21961" t="s">
        <v>469</v>
      </c>
      <c r="D21961" t="s">
        <v>486</v>
      </c>
      <c r="E21961" s="144" t="s">
        <v>192</v>
      </c>
      <c r="F21961" s="144">
        <v>2035</v>
      </c>
      <c r="G21961" s="147">
        <v>16.004460664924601</v>
      </c>
      <c r="H21961" s="147">
        <v>19.233174999999999</v>
      </c>
      <c r="I21961" s="147">
        <v>23.310499999999998</v>
      </c>
      <c r="J21961" s="147">
        <v>26.418834999999998</v>
      </c>
      <c r="K21961" s="147">
        <v>29.545110000000001</v>
      </c>
    </row>
    <row r="21962" spans="2:11" x14ac:dyDescent="0.2">
      <c r="B21962" s="21" t="str">
        <f t="shared" si="342"/>
        <v>WalkertonIce Accretion2040RCP6.0</v>
      </c>
      <c r="C21962" t="s">
        <v>469</v>
      </c>
      <c r="D21962" t="s">
        <v>486</v>
      </c>
      <c r="E21962" s="144" t="s">
        <v>192</v>
      </c>
      <c r="F21962" s="144">
        <v>2040</v>
      </c>
      <c r="G21962" s="147">
        <v>16.009795485146242</v>
      </c>
      <c r="H21962" s="147">
        <v>19.255446666666664</v>
      </c>
      <c r="I21962" s="147">
        <v>23.344999999999999</v>
      </c>
      <c r="J21962" s="147">
        <v>26.466483333333333</v>
      </c>
      <c r="K21962" s="147">
        <v>29.607900000000001</v>
      </c>
    </row>
    <row r="21963" spans="2:11" x14ac:dyDescent="0.2">
      <c r="B21963" s="21" t="str">
        <f t="shared" si="342"/>
        <v>WalkertonIce Accretion2045RCP6.0</v>
      </c>
      <c r="C21963" t="s">
        <v>469</v>
      </c>
      <c r="D21963" t="s">
        <v>486</v>
      </c>
      <c r="E21963" s="144" t="s">
        <v>192</v>
      </c>
      <c r="F21963" s="144">
        <v>2045</v>
      </c>
      <c r="G21963" s="147">
        <v>16.015130305367883</v>
      </c>
      <c r="H21963" s="147">
        <v>19.277718333333333</v>
      </c>
      <c r="I21963" s="147">
        <v>23.3795</v>
      </c>
      <c r="J21963" s="147">
        <v>26.514131666666664</v>
      </c>
      <c r="K21963" s="147">
        <v>29.67069</v>
      </c>
    </row>
    <row r="21964" spans="2:11" x14ac:dyDescent="0.2">
      <c r="B21964" s="21" t="str">
        <f t="shared" ref="B21964:B22027" si="343">C21964&amp;D21964&amp;F21964&amp;E21964</f>
        <v>WalkertonIce Accretion2050RCP6.0</v>
      </c>
      <c r="C21964" t="s">
        <v>469</v>
      </c>
      <c r="D21964" t="s">
        <v>486</v>
      </c>
      <c r="E21964" s="144" t="s">
        <v>192</v>
      </c>
      <c r="F21964" s="144">
        <v>2050</v>
      </c>
      <c r="G21964" s="147">
        <v>16.014063341323556</v>
      </c>
      <c r="H21964" s="147">
        <v>19.311443999999998</v>
      </c>
      <c r="I21964" s="147">
        <v>23.455400000000001</v>
      </c>
      <c r="J21964" s="147">
        <v>26.624155999999999</v>
      </c>
      <c r="K21964" s="147">
        <v>29.814624000000002</v>
      </c>
    </row>
    <row r="21965" spans="2:11" x14ac:dyDescent="0.2">
      <c r="B21965" s="21" t="str">
        <f t="shared" si="343"/>
        <v>WalkertonIce Accretion2055RCP6.0</v>
      </c>
      <c r="C21965" t="s">
        <v>469</v>
      </c>
      <c r="D21965" t="s">
        <v>486</v>
      </c>
      <c r="E21965" s="144" t="s">
        <v>192</v>
      </c>
      <c r="F21965" s="144">
        <v>2055</v>
      </c>
      <c r="G21965" s="147">
        <v>16.007661557057585</v>
      </c>
      <c r="H21965" s="147">
        <v>19.322897999999999</v>
      </c>
      <c r="I21965" s="147">
        <v>23.4968</v>
      </c>
      <c r="J21965" s="147">
        <v>26.686532</v>
      </c>
      <c r="K21965" s="147">
        <v>29.895768</v>
      </c>
    </row>
    <row r="21966" spans="2:11" x14ac:dyDescent="0.2">
      <c r="B21966" s="21" t="str">
        <f t="shared" si="343"/>
        <v>WalkertonIce Accretion2060RCP6.0</v>
      </c>
      <c r="C21966" t="s">
        <v>469</v>
      </c>
      <c r="D21966" t="s">
        <v>486</v>
      </c>
      <c r="E21966" s="144" t="s">
        <v>192</v>
      </c>
      <c r="F21966" s="144">
        <v>2060</v>
      </c>
      <c r="G21966" s="147">
        <v>16.001259772791613</v>
      </c>
      <c r="H21966" s="147">
        <v>19.334351999999999</v>
      </c>
      <c r="I21966" s="147">
        <v>23.5382</v>
      </c>
      <c r="J21966" s="147">
        <v>26.748907999999997</v>
      </c>
      <c r="K21966" s="147">
        <v>29.976912000000002</v>
      </c>
    </row>
    <row r="21967" spans="2:11" x14ac:dyDescent="0.2">
      <c r="B21967" s="21" t="str">
        <f t="shared" si="343"/>
        <v>WalkertonIce Accretion2065RCP6.0</v>
      </c>
      <c r="C21967" t="s">
        <v>469</v>
      </c>
      <c r="D21967" t="s">
        <v>486</v>
      </c>
      <c r="E21967" s="144" t="s">
        <v>192</v>
      </c>
      <c r="F21967" s="144">
        <v>2065</v>
      </c>
      <c r="G21967" s="147">
        <v>15.994857988525645</v>
      </c>
      <c r="H21967" s="147">
        <v>19.345806</v>
      </c>
      <c r="I21967" s="147">
        <v>23.579599999999999</v>
      </c>
      <c r="J21967" s="147">
        <v>26.811283999999997</v>
      </c>
      <c r="K21967" s="147">
        <v>30.058056000000001</v>
      </c>
    </row>
    <row r="21968" spans="2:11" x14ac:dyDescent="0.2">
      <c r="B21968" s="21" t="str">
        <f t="shared" si="343"/>
        <v>WalkertonIce Accretion2070RCP6.0</v>
      </c>
      <c r="C21968" t="s">
        <v>469</v>
      </c>
      <c r="D21968" t="s">
        <v>486</v>
      </c>
      <c r="E21968" s="144" t="s">
        <v>192</v>
      </c>
      <c r="F21968" s="144">
        <v>2070</v>
      </c>
      <c r="G21968" s="147">
        <v>15.988456204259675</v>
      </c>
      <c r="H21968" s="147">
        <v>19.35726</v>
      </c>
      <c r="I21968" s="147">
        <v>23.620999999999999</v>
      </c>
      <c r="J21968" s="147">
        <v>26.873659999999997</v>
      </c>
      <c r="K21968" s="147">
        <v>30.139200000000002</v>
      </c>
    </row>
    <row r="21969" spans="2:11" x14ac:dyDescent="0.2">
      <c r="B21969" s="21" t="str">
        <f t="shared" si="343"/>
        <v>WalkertonIce Accretion2075RCP6.0</v>
      </c>
      <c r="C21969" t="s">
        <v>469</v>
      </c>
      <c r="D21969" t="s">
        <v>486</v>
      </c>
      <c r="E21969" s="144" t="s">
        <v>192</v>
      </c>
      <c r="F21969" s="144">
        <v>2075</v>
      </c>
      <c r="G21969" s="147">
        <v>15.884427209937666</v>
      </c>
      <c r="H21969" s="147">
        <v>19.271355</v>
      </c>
      <c r="I21969" s="147">
        <v>23.563499999999998</v>
      </c>
      <c r="J21969" s="147">
        <v>26.828177499999995</v>
      </c>
      <c r="K21969" s="147">
        <v>30.110220000000002</v>
      </c>
    </row>
    <row r="21970" spans="2:11" x14ac:dyDescent="0.2">
      <c r="B21970" s="21" t="str">
        <f t="shared" si="343"/>
        <v>WalkertonIce Accretion2080RCP6.0</v>
      </c>
      <c r="C21970" t="s">
        <v>469</v>
      </c>
      <c r="D21970" t="s">
        <v>486</v>
      </c>
      <c r="E21970" s="144" t="s">
        <v>192</v>
      </c>
      <c r="F21970" s="144">
        <v>2080</v>
      </c>
      <c r="G21970" s="147">
        <v>15.780398215615655</v>
      </c>
      <c r="H21970" s="147">
        <v>19.185449999999999</v>
      </c>
      <c r="I21970" s="147">
        <v>23.506</v>
      </c>
      <c r="J21970" s="147">
        <v>26.782694999999997</v>
      </c>
      <c r="K21970" s="147">
        <v>30.081240000000001</v>
      </c>
    </row>
    <row r="21971" spans="2:11" x14ac:dyDescent="0.2">
      <c r="B21971" s="21" t="str">
        <f t="shared" si="343"/>
        <v>WalkertonIce Accretion2085RCP6.0</v>
      </c>
      <c r="C21971" t="s">
        <v>469</v>
      </c>
      <c r="D21971" t="s">
        <v>486</v>
      </c>
      <c r="E21971" s="144" t="s">
        <v>192</v>
      </c>
      <c r="F21971" s="144">
        <v>2085</v>
      </c>
      <c r="G21971" s="147">
        <v>15.676369221293646</v>
      </c>
      <c r="H21971" s="147">
        <v>19.099544999999999</v>
      </c>
      <c r="I21971" s="147">
        <v>23.448499999999999</v>
      </c>
      <c r="J21971" s="147">
        <v>26.737212499999998</v>
      </c>
      <c r="K21971" s="147">
        <v>30.05226</v>
      </c>
    </row>
    <row r="21972" spans="2:11" x14ac:dyDescent="0.2">
      <c r="B21972" s="21" t="str">
        <f t="shared" si="343"/>
        <v>WalkertonIce Accretion2090RCP6.0</v>
      </c>
      <c r="C21972" t="s">
        <v>469</v>
      </c>
      <c r="D21972" t="s">
        <v>486</v>
      </c>
      <c r="E21972" s="144" t="s">
        <v>192</v>
      </c>
      <c r="F21972" s="144">
        <v>2090</v>
      </c>
      <c r="G21972" s="147">
        <v>15.30559921588956</v>
      </c>
      <c r="H21972" s="147">
        <v>18.733653333333333</v>
      </c>
      <c r="I21972" s="147">
        <v>23.076666666666664</v>
      </c>
      <c r="J21972" s="147">
        <v>26.362523333333328</v>
      </c>
      <c r="K21972" s="147">
        <v>29.665859999999999</v>
      </c>
    </row>
    <row r="21973" spans="2:11" x14ac:dyDescent="0.2">
      <c r="B21973" s="21" t="str">
        <f t="shared" si="343"/>
        <v>WalkertonIce Accretion2095RCP6.0</v>
      </c>
      <c r="C21973" t="s">
        <v>469</v>
      </c>
      <c r="D21973" t="s">
        <v>486</v>
      </c>
      <c r="E21973" s="144" t="s">
        <v>192</v>
      </c>
      <c r="F21973" s="144">
        <v>2095</v>
      </c>
      <c r="G21973" s="147">
        <v>15.038858204807484</v>
      </c>
      <c r="H21973" s="147">
        <v>18.453666666666663</v>
      </c>
      <c r="I21973" s="147">
        <v>22.762333333333334</v>
      </c>
      <c r="J21973" s="147">
        <v>26.033316666666664</v>
      </c>
      <c r="K21973" s="147">
        <v>29.308440000000001</v>
      </c>
    </row>
    <row r="21974" spans="2:11" x14ac:dyDescent="0.2">
      <c r="B21974" s="21" t="str">
        <f t="shared" si="343"/>
        <v>WalkertonIce Accretion2100RCP6.0</v>
      </c>
      <c r="C21974" t="s">
        <v>469</v>
      </c>
      <c r="D21974" t="s">
        <v>486</v>
      </c>
      <c r="E21974" s="144" t="s">
        <v>192</v>
      </c>
      <c r="F21974" s="144">
        <v>2100</v>
      </c>
      <c r="G21974" s="147">
        <v>14.772117193725407</v>
      </c>
      <c r="H21974" s="147">
        <v>18.173679999999997</v>
      </c>
      <c r="I21974" s="147">
        <v>22.448</v>
      </c>
      <c r="J21974" s="147">
        <v>25.704109999999996</v>
      </c>
      <c r="K21974" s="147">
        <v>28.95102</v>
      </c>
    </row>
    <row r="21975" spans="2:11" x14ac:dyDescent="0.2">
      <c r="B21975" s="21" t="str">
        <f t="shared" si="343"/>
        <v>WalkertonIce Accretion2023RCP8.5</v>
      </c>
      <c r="C21975" t="s">
        <v>469</v>
      </c>
      <c r="D21975" t="s">
        <v>486</v>
      </c>
      <c r="E21975" s="144" t="s">
        <v>191</v>
      </c>
      <c r="F21975" s="144">
        <v>2023</v>
      </c>
      <c r="G21975" s="147">
        <v>15.988456204259675</v>
      </c>
      <c r="H21975" s="147">
        <v>19.166360000000001</v>
      </c>
      <c r="I21975" s="147">
        <v>23.206999999999997</v>
      </c>
      <c r="J21975" s="147">
        <v>26.275889999999997</v>
      </c>
      <c r="K21975" s="147">
        <v>29.356739999999999</v>
      </c>
    </row>
    <row r="21976" spans="2:11" x14ac:dyDescent="0.2">
      <c r="B21976" s="21" t="str">
        <f t="shared" si="343"/>
        <v>WalkertonIce Accretion2025RCP8.5</v>
      </c>
      <c r="C21976" t="s">
        <v>469</v>
      </c>
      <c r="D21976" t="s">
        <v>486</v>
      </c>
      <c r="E21976" s="144" t="s">
        <v>191</v>
      </c>
      <c r="F21976" s="144">
        <v>2025</v>
      </c>
      <c r="G21976" s="147">
        <v>15.999125844702958</v>
      </c>
      <c r="H21976" s="147">
        <v>19.210903333333334</v>
      </c>
      <c r="I21976" s="147">
        <v>23.276</v>
      </c>
      <c r="J21976" s="147">
        <v>26.371186666666663</v>
      </c>
      <c r="K21976" s="147">
        <v>29.482319999999998</v>
      </c>
    </row>
    <row r="21977" spans="2:11" x14ac:dyDescent="0.2">
      <c r="B21977" s="21" t="str">
        <f t="shared" si="343"/>
        <v>WalkertonIce Accretion2030RCP8.5</v>
      </c>
      <c r="C21977" t="s">
        <v>469</v>
      </c>
      <c r="D21977" t="s">
        <v>486</v>
      </c>
      <c r="E21977" s="144" t="s">
        <v>191</v>
      </c>
      <c r="F21977" s="144">
        <v>2030</v>
      </c>
      <c r="G21977" s="147">
        <v>16.009795485146242</v>
      </c>
      <c r="H21977" s="147">
        <v>19.255446666666664</v>
      </c>
      <c r="I21977" s="147">
        <v>23.344999999999999</v>
      </c>
      <c r="J21977" s="147">
        <v>26.466483333333333</v>
      </c>
      <c r="K21977" s="147">
        <v>29.607900000000001</v>
      </c>
    </row>
    <row r="21978" spans="2:11" x14ac:dyDescent="0.2">
      <c r="B21978" s="21" t="str">
        <f t="shared" si="343"/>
        <v>WalkertonIce Accretion2035RCP8.5</v>
      </c>
      <c r="C21978" t="s">
        <v>469</v>
      </c>
      <c r="D21978" t="s">
        <v>486</v>
      </c>
      <c r="E21978" s="144" t="s">
        <v>191</v>
      </c>
      <c r="F21978" s="144">
        <v>2035</v>
      </c>
      <c r="G21978" s="147">
        <v>16.020465125589524</v>
      </c>
      <c r="H21978" s="147">
        <v>19.299989999999998</v>
      </c>
      <c r="I21978" s="147">
        <v>23.414000000000001</v>
      </c>
      <c r="J21978" s="147">
        <v>26.561779999999999</v>
      </c>
      <c r="K21978" s="147">
        <v>29.73348</v>
      </c>
    </row>
    <row r="21979" spans="2:11" x14ac:dyDescent="0.2">
      <c r="B21979" s="21" t="str">
        <f t="shared" si="343"/>
        <v>WalkertonIce Accretion2040RCP8.5</v>
      </c>
      <c r="C21979" t="s">
        <v>469</v>
      </c>
      <c r="D21979" t="s">
        <v>486</v>
      </c>
      <c r="E21979" s="144" t="s">
        <v>191</v>
      </c>
      <c r="F21979" s="144">
        <v>2040</v>
      </c>
      <c r="G21979" s="147">
        <v>16.009795485146242</v>
      </c>
      <c r="H21979" s="147">
        <v>19.31908</v>
      </c>
      <c r="I21979" s="147">
        <v>23.483000000000001</v>
      </c>
      <c r="J21979" s="147">
        <v>26.66574</v>
      </c>
      <c r="K21979" s="147">
        <v>29.86872</v>
      </c>
    </row>
    <row r="21980" spans="2:11" x14ac:dyDescent="0.2">
      <c r="B21980" s="21" t="str">
        <f t="shared" si="343"/>
        <v>WalkertonIce Accretion2045RCP8.5</v>
      </c>
      <c r="C21980" t="s">
        <v>469</v>
      </c>
      <c r="D21980" t="s">
        <v>486</v>
      </c>
      <c r="E21980" s="144" t="s">
        <v>191</v>
      </c>
      <c r="F21980" s="144">
        <v>2045</v>
      </c>
      <c r="G21980" s="147">
        <v>15.999125844702958</v>
      </c>
      <c r="H21980" s="147">
        <v>19.338169999999998</v>
      </c>
      <c r="I21980" s="147">
        <v>23.552</v>
      </c>
      <c r="J21980" s="147">
        <v>26.769699999999997</v>
      </c>
      <c r="K21980" s="147">
        <v>30.003960000000003</v>
      </c>
    </row>
    <row r="21981" spans="2:11" x14ac:dyDescent="0.2">
      <c r="B21981" s="21" t="str">
        <f t="shared" si="343"/>
        <v>WalkertonIce Accretion2050RCP8.5</v>
      </c>
      <c r="C21981" t="s">
        <v>469</v>
      </c>
      <c r="D21981" t="s">
        <v>486</v>
      </c>
      <c r="E21981" s="144" t="s">
        <v>191</v>
      </c>
      <c r="F21981" s="144">
        <v>2050</v>
      </c>
      <c r="G21981" s="147">
        <v>15.849750878496996</v>
      </c>
      <c r="H21981" s="147">
        <v>19.242719999999998</v>
      </c>
      <c r="I21981" s="147">
        <v>23.544333333333331</v>
      </c>
      <c r="J21981" s="147">
        <v>26.813016666666663</v>
      </c>
      <c r="K21981" s="147">
        <v>30.100560000000002</v>
      </c>
    </row>
    <row r="21982" spans="2:11" x14ac:dyDescent="0.2">
      <c r="B21982" s="21" t="str">
        <f t="shared" si="343"/>
        <v>WalkertonIce Accretion2055RCP8.5</v>
      </c>
      <c r="C21982" t="s">
        <v>469</v>
      </c>
      <c r="D21982" t="s">
        <v>486</v>
      </c>
      <c r="E21982" s="144" t="s">
        <v>191</v>
      </c>
      <c r="F21982" s="144">
        <v>2055</v>
      </c>
      <c r="G21982" s="147">
        <v>15.711045552734316</v>
      </c>
      <c r="H21982" s="147">
        <v>19.12818</v>
      </c>
      <c r="I21982" s="147">
        <v>23.467666666666666</v>
      </c>
      <c r="J21982" s="147">
        <v>26.752373333333331</v>
      </c>
      <c r="K21982" s="147">
        <v>30.061920000000001</v>
      </c>
    </row>
    <row r="21983" spans="2:11" x14ac:dyDescent="0.2">
      <c r="B21983" s="21" t="str">
        <f t="shared" si="343"/>
        <v>WalkertonIce Accretion2060RCP8.5</v>
      </c>
      <c r="C21983" t="s">
        <v>469</v>
      </c>
      <c r="D21983" t="s">
        <v>486</v>
      </c>
      <c r="E21983" s="144" t="s">
        <v>191</v>
      </c>
      <c r="F21983" s="144">
        <v>2060</v>
      </c>
      <c r="G21983" s="147">
        <v>15.30559921588956</v>
      </c>
      <c r="H21983" s="147">
        <v>18.733653333333333</v>
      </c>
      <c r="I21983" s="147">
        <v>23.076666666666664</v>
      </c>
      <c r="J21983" s="147">
        <v>26.362523333333328</v>
      </c>
      <c r="K21983" s="147">
        <v>29.665859999999999</v>
      </c>
    </row>
    <row r="21984" spans="2:11" x14ac:dyDescent="0.2">
      <c r="B21984" s="21" t="str">
        <f t="shared" si="343"/>
        <v>WalkertonIce Accretion2065RCP8.5</v>
      </c>
      <c r="C21984" t="s">
        <v>469</v>
      </c>
      <c r="D21984" t="s">
        <v>486</v>
      </c>
      <c r="E21984" s="144" t="s">
        <v>191</v>
      </c>
      <c r="F21984" s="144">
        <v>2065</v>
      </c>
      <c r="G21984" s="147">
        <v>15.038858204807484</v>
      </c>
      <c r="H21984" s="147">
        <v>18.453666666666663</v>
      </c>
      <c r="I21984" s="147">
        <v>22.762333333333334</v>
      </c>
      <c r="J21984" s="147">
        <v>26.033316666666664</v>
      </c>
      <c r="K21984" s="147">
        <v>29.308440000000001</v>
      </c>
    </row>
    <row r="21985" spans="2:11" x14ac:dyDescent="0.2">
      <c r="B21985" s="21" t="str">
        <f t="shared" si="343"/>
        <v>WalkertonIce Accretion2070RCP8.5</v>
      </c>
      <c r="C21985" t="s">
        <v>469</v>
      </c>
      <c r="D21985" t="s">
        <v>486</v>
      </c>
      <c r="E21985" s="144" t="s">
        <v>191</v>
      </c>
      <c r="F21985" s="144">
        <v>2070</v>
      </c>
      <c r="G21985" s="147">
        <v>14.3346619355508</v>
      </c>
      <c r="H21985" s="147">
        <v>17.677339999999997</v>
      </c>
      <c r="I21985" s="147">
        <v>21.888333333333335</v>
      </c>
      <c r="J21985" s="147">
        <v>25.08901333333333</v>
      </c>
      <c r="K21985" s="147">
        <v>28.284479999999999</v>
      </c>
    </row>
    <row r="21986" spans="2:11" x14ac:dyDescent="0.2">
      <c r="B21986" s="21" t="str">
        <f t="shared" si="343"/>
        <v>WalkertonIce Accretion2075RCP8.5</v>
      </c>
      <c r="C21986" t="s">
        <v>469</v>
      </c>
      <c r="D21986" t="s">
        <v>486</v>
      </c>
      <c r="E21986" s="144" t="s">
        <v>191</v>
      </c>
      <c r="F21986" s="144">
        <v>2075</v>
      </c>
      <c r="G21986" s="147">
        <v>13.897206677376195</v>
      </c>
      <c r="H21986" s="147">
        <v>17.181000000000001</v>
      </c>
      <c r="I21986" s="147">
        <v>21.328666666666667</v>
      </c>
      <c r="J21986" s="147">
        <v>24.473916666666664</v>
      </c>
      <c r="K21986" s="147">
        <v>27.617940000000001</v>
      </c>
    </row>
    <row r="21987" spans="2:11" x14ac:dyDescent="0.2">
      <c r="B21987" s="21" t="str">
        <f t="shared" si="343"/>
        <v>WalkertonIce Accretion2080RCP8.5</v>
      </c>
      <c r="C21987" t="s">
        <v>469</v>
      </c>
      <c r="D21987" t="s">
        <v>486</v>
      </c>
      <c r="E21987" s="144" t="s">
        <v>191</v>
      </c>
      <c r="F21987" s="144">
        <v>2080</v>
      </c>
      <c r="G21987" s="147">
        <v>13.459751419201588</v>
      </c>
      <c r="H21987" s="147">
        <v>16.684660000000001</v>
      </c>
      <c r="I21987" s="147">
        <v>20.769000000000002</v>
      </c>
      <c r="J21987" s="147">
        <v>23.858819999999998</v>
      </c>
      <c r="K21987" s="147">
        <v>26.9514</v>
      </c>
    </row>
    <row r="21988" spans="2:11" x14ac:dyDescent="0.2">
      <c r="B21988" s="21" t="str">
        <f t="shared" si="343"/>
        <v>WalkertonIce Accretion2085RCP8.5</v>
      </c>
      <c r="C21988" t="s">
        <v>469</v>
      </c>
      <c r="D21988" t="s">
        <v>486</v>
      </c>
      <c r="E21988" s="144" t="s">
        <v>191</v>
      </c>
      <c r="F21988" s="144">
        <v>2085</v>
      </c>
      <c r="G21988" s="147">
        <v>13.019628750916162</v>
      </c>
      <c r="H21988" s="147">
        <v>16.197865</v>
      </c>
      <c r="I21988" s="147">
        <v>20.216999999999999</v>
      </c>
      <c r="J21988" s="147">
        <v>23.261049999999997</v>
      </c>
      <c r="K21988" s="147">
        <v>26.313839999999999</v>
      </c>
    </row>
    <row r="21989" spans="2:11" x14ac:dyDescent="0.2">
      <c r="B21989" s="21" t="str">
        <f t="shared" si="343"/>
        <v>WalkertonIce Accretion2090RCP8.5</v>
      </c>
      <c r="C21989" t="s">
        <v>469</v>
      </c>
      <c r="D21989" t="s">
        <v>486</v>
      </c>
      <c r="E21989" s="144" t="s">
        <v>191</v>
      </c>
      <c r="F21989" s="144">
        <v>2090</v>
      </c>
      <c r="G21989" s="147">
        <v>12.579506082630736</v>
      </c>
      <c r="H21989" s="147">
        <v>15.711069999999999</v>
      </c>
      <c r="I21989" s="147">
        <v>19.664999999999999</v>
      </c>
      <c r="J21989" s="147">
        <v>22.66328</v>
      </c>
      <c r="K21989" s="147">
        <v>25.676280000000002</v>
      </c>
    </row>
    <row r="21990" spans="2:11" x14ac:dyDescent="0.2">
      <c r="B21990" s="21" t="str">
        <f t="shared" si="343"/>
        <v>WalkertonIce Accretion2095RCP8.5</v>
      </c>
      <c r="C21990" t="s">
        <v>469</v>
      </c>
      <c r="D21990" t="s">
        <v>486</v>
      </c>
      <c r="E21990" s="144" t="s">
        <v>191</v>
      </c>
      <c r="F21990" s="144">
        <v>2095</v>
      </c>
      <c r="G21990" s="147">
        <v>12.579506082630736</v>
      </c>
      <c r="H21990" s="147">
        <v>15.711069999999999</v>
      </c>
      <c r="I21990" s="147">
        <v>19.664999999999999</v>
      </c>
      <c r="J21990" s="147">
        <v>22.66328</v>
      </c>
      <c r="K21990" s="147">
        <v>25.676280000000002</v>
      </c>
    </row>
    <row r="21991" spans="2:11" x14ac:dyDescent="0.2">
      <c r="B21991" s="21" t="str">
        <f t="shared" si="343"/>
        <v>WalkertonIce Accretion2100RCP8.5</v>
      </c>
      <c r="C21991" t="s">
        <v>469</v>
      </c>
      <c r="D21991" t="s">
        <v>486</v>
      </c>
      <c r="E21991" s="144" t="s">
        <v>191</v>
      </c>
      <c r="F21991" s="144">
        <v>2100</v>
      </c>
      <c r="G21991" s="147">
        <v>12.579506082630736</v>
      </c>
      <c r="H21991" s="147">
        <v>15.711069999999999</v>
      </c>
      <c r="I21991" s="147">
        <v>19.664999999999999</v>
      </c>
      <c r="J21991" s="147">
        <v>22.66328</v>
      </c>
      <c r="K21991" s="147">
        <v>25.676280000000002</v>
      </c>
    </row>
    <row r="21992" spans="2:11" x14ac:dyDescent="0.2">
      <c r="B21992" s="21" t="str">
        <f t="shared" si="343"/>
        <v>WalkertonWind2023RCP4.5</v>
      </c>
      <c r="C21992" t="s">
        <v>469</v>
      </c>
      <c r="D21992" t="s">
        <v>1</v>
      </c>
      <c r="E21992" s="144" t="s">
        <v>193</v>
      </c>
      <c r="F21992" s="144">
        <v>2023</v>
      </c>
      <c r="G21992" s="147">
        <v>85.332096564407365</v>
      </c>
      <c r="H21992" s="147">
        <v>92.042286000000004</v>
      </c>
      <c r="I21992" s="147">
        <v>99.136800000000008</v>
      </c>
      <c r="J21992" s="147">
        <v>106.191722</v>
      </c>
      <c r="K21992" s="147">
        <v>113.25056399999998</v>
      </c>
    </row>
    <row r="21993" spans="2:11" x14ac:dyDescent="0.2">
      <c r="B21993" s="21" t="str">
        <f t="shared" si="343"/>
        <v>WalkertonWind2025RCP4.5</v>
      </c>
      <c r="C21993" t="s">
        <v>469</v>
      </c>
      <c r="D21993" t="s">
        <v>1</v>
      </c>
      <c r="E21993" s="144" t="s">
        <v>193</v>
      </c>
      <c r="F21993" s="144">
        <v>2025</v>
      </c>
      <c r="G21993" s="147">
        <v>85.41389713297697</v>
      </c>
      <c r="H21993" s="147">
        <v>92.142539999999997</v>
      </c>
      <c r="I21993" s="147">
        <v>99.262566666666672</v>
      </c>
      <c r="J21993" s="147">
        <v>106.338526</v>
      </c>
      <c r="K21993" s="147">
        <v>113.42000599999999</v>
      </c>
    </row>
    <row r="21994" spans="2:11" x14ac:dyDescent="0.2">
      <c r="B21994" s="21" t="str">
        <f t="shared" si="343"/>
        <v>WalkertonWind2030RCP4.5</v>
      </c>
      <c r="C21994" t="s">
        <v>469</v>
      </c>
      <c r="D21994" t="s">
        <v>1</v>
      </c>
      <c r="E21994" s="144" t="s">
        <v>193</v>
      </c>
      <c r="F21994" s="144">
        <v>2030</v>
      </c>
      <c r="G21994" s="147">
        <v>85.49569770154659</v>
      </c>
      <c r="H21994" s="147">
        <v>92.242794000000004</v>
      </c>
      <c r="I21994" s="147">
        <v>99.388333333333335</v>
      </c>
      <c r="J21994" s="147">
        <v>106.48532999999999</v>
      </c>
      <c r="K21994" s="147">
        <v>113.58944799999998</v>
      </c>
    </row>
    <row r="21995" spans="2:11" x14ac:dyDescent="0.2">
      <c r="B21995" s="21" t="str">
        <f t="shared" si="343"/>
        <v>WalkertonWind2035RCP4.5</v>
      </c>
      <c r="C21995" t="s">
        <v>469</v>
      </c>
      <c r="D21995" t="s">
        <v>1</v>
      </c>
      <c r="E21995" s="144" t="s">
        <v>193</v>
      </c>
      <c r="F21995" s="144">
        <v>2035</v>
      </c>
      <c r="G21995" s="147">
        <v>85.577498270116195</v>
      </c>
      <c r="H21995" s="147">
        <v>92.34304800000001</v>
      </c>
      <c r="I21995" s="147">
        <v>99.514100000000013</v>
      </c>
      <c r="J21995" s="147">
        <v>106.63213399999999</v>
      </c>
      <c r="K21995" s="147">
        <v>113.75888999999998</v>
      </c>
    </row>
    <row r="21996" spans="2:11" x14ac:dyDescent="0.2">
      <c r="B21996" s="21" t="str">
        <f t="shared" si="343"/>
        <v>WalkertonWind2040RCP4.5</v>
      </c>
      <c r="C21996" t="s">
        <v>469</v>
      </c>
      <c r="D21996" t="s">
        <v>1</v>
      </c>
      <c r="E21996" s="144" t="s">
        <v>193</v>
      </c>
      <c r="F21996" s="144">
        <v>2040</v>
      </c>
      <c r="G21996" s="147">
        <v>85.6592988386858</v>
      </c>
      <c r="H21996" s="147">
        <v>92.443302000000003</v>
      </c>
      <c r="I21996" s="147">
        <v>99.639866666666677</v>
      </c>
      <c r="J21996" s="147">
        <v>106.778938</v>
      </c>
      <c r="K21996" s="147">
        <v>113.92833199999998</v>
      </c>
    </row>
    <row r="21997" spans="2:11" x14ac:dyDescent="0.2">
      <c r="B21997" s="21" t="str">
        <f t="shared" si="343"/>
        <v>WalkertonWind2045RCP4.5</v>
      </c>
      <c r="C21997" t="s">
        <v>469</v>
      </c>
      <c r="D21997" t="s">
        <v>1</v>
      </c>
      <c r="E21997" s="144" t="s">
        <v>193</v>
      </c>
      <c r="F21997" s="144">
        <v>2045</v>
      </c>
      <c r="G21997" s="147">
        <v>85.741099407255419</v>
      </c>
      <c r="H21997" s="147">
        <v>92.543555999999995</v>
      </c>
      <c r="I21997" s="147">
        <v>99.765633333333341</v>
      </c>
      <c r="J21997" s="147">
        <v>106.92574199999999</v>
      </c>
      <c r="K21997" s="147">
        <v>114.09777399999997</v>
      </c>
    </row>
    <row r="21998" spans="2:11" x14ac:dyDescent="0.2">
      <c r="B21998" s="21" t="str">
        <f t="shared" si="343"/>
        <v>WalkertonWind2050RCP4.5</v>
      </c>
      <c r="C21998" t="s">
        <v>469</v>
      </c>
      <c r="D21998" t="s">
        <v>1</v>
      </c>
      <c r="E21998" s="144" t="s">
        <v>193</v>
      </c>
      <c r="F21998" s="144">
        <v>2050</v>
      </c>
      <c r="G21998" s="147">
        <v>85.836439380277923</v>
      </c>
      <c r="H21998" s="147">
        <v>92.656569599999997</v>
      </c>
      <c r="I21998" s="147">
        <v>99.901200000000003</v>
      </c>
      <c r="J21998" s="147">
        <v>107.08093479999999</v>
      </c>
      <c r="K21998" s="147">
        <v>114.27391919999998</v>
      </c>
    </row>
    <row r="21999" spans="2:11" x14ac:dyDescent="0.2">
      <c r="B21999" s="21" t="str">
        <f t="shared" si="343"/>
        <v>WalkertonWind2055RCP4.5</v>
      </c>
      <c r="C21999" t="s">
        <v>469</v>
      </c>
      <c r="D21999" t="s">
        <v>1</v>
      </c>
      <c r="E21999" s="144" t="s">
        <v>193</v>
      </c>
      <c r="F21999" s="144">
        <v>2055</v>
      </c>
      <c r="G21999" s="147">
        <v>85.849978784730823</v>
      </c>
      <c r="H21999" s="147">
        <v>92.669329200000007</v>
      </c>
      <c r="I21999" s="147">
        <v>99.911000000000001</v>
      </c>
      <c r="J21999" s="147">
        <v>107.0893236</v>
      </c>
      <c r="K21999" s="147">
        <v>114.28062239999997</v>
      </c>
    </row>
    <row r="22000" spans="2:11" x14ac:dyDescent="0.2">
      <c r="B22000" s="21" t="str">
        <f t="shared" si="343"/>
        <v>WalkertonWind2060RCP4.5</v>
      </c>
      <c r="C22000" t="s">
        <v>469</v>
      </c>
      <c r="D22000" t="s">
        <v>1</v>
      </c>
      <c r="E22000" s="144" t="s">
        <v>193</v>
      </c>
      <c r="F22000" s="144">
        <v>2060</v>
      </c>
      <c r="G22000" s="147">
        <v>85.863518189183722</v>
      </c>
      <c r="H22000" s="147">
        <v>92.682088800000002</v>
      </c>
      <c r="I22000" s="147">
        <v>99.920800000000014</v>
      </c>
      <c r="J22000" s="147">
        <v>107.09771239999999</v>
      </c>
      <c r="K22000" s="147">
        <v>114.28732559999997</v>
      </c>
    </row>
    <row r="22001" spans="2:11" x14ac:dyDescent="0.2">
      <c r="B22001" s="21" t="str">
        <f t="shared" si="343"/>
        <v>WalkertonWind2065RCP4.5</v>
      </c>
      <c r="C22001" t="s">
        <v>469</v>
      </c>
      <c r="D22001" t="s">
        <v>1</v>
      </c>
      <c r="E22001" s="144" t="s">
        <v>193</v>
      </c>
      <c r="F22001" s="144">
        <v>2065</v>
      </c>
      <c r="G22001" s="147">
        <v>85.877057593636621</v>
      </c>
      <c r="H22001" s="147">
        <v>92.694848400000012</v>
      </c>
      <c r="I22001" s="147">
        <v>99.930600000000013</v>
      </c>
      <c r="J22001" s="147">
        <v>107.1061012</v>
      </c>
      <c r="K22001" s="147">
        <v>114.29402879999996</v>
      </c>
    </row>
    <row r="22002" spans="2:11" x14ac:dyDescent="0.2">
      <c r="B22002" s="21" t="str">
        <f t="shared" si="343"/>
        <v>WalkertonWind2070RCP4.5</v>
      </c>
      <c r="C22002" t="s">
        <v>469</v>
      </c>
      <c r="D22002" t="s">
        <v>1</v>
      </c>
      <c r="E22002" s="144" t="s">
        <v>193</v>
      </c>
      <c r="F22002" s="144">
        <v>2070</v>
      </c>
      <c r="G22002" s="147">
        <v>85.890596998089521</v>
      </c>
      <c r="H22002" s="147">
        <v>92.707608000000008</v>
      </c>
      <c r="I22002" s="147">
        <v>99.940400000000011</v>
      </c>
      <c r="J22002" s="147">
        <v>107.11449</v>
      </c>
      <c r="K22002" s="147">
        <v>114.30073199999997</v>
      </c>
    </row>
    <row r="22003" spans="2:11" x14ac:dyDescent="0.2">
      <c r="B22003" s="21" t="str">
        <f t="shared" si="343"/>
        <v>WalkertonWind2075RCP4.5</v>
      </c>
      <c r="C22003" t="s">
        <v>469</v>
      </c>
      <c r="D22003" t="s">
        <v>1</v>
      </c>
      <c r="E22003" s="144" t="s">
        <v>193</v>
      </c>
      <c r="F22003" s="144">
        <v>2075</v>
      </c>
      <c r="G22003" s="147">
        <v>85.973807921289648</v>
      </c>
      <c r="H22003" s="147">
        <v>92.815457000000009</v>
      </c>
      <c r="I22003" s="147">
        <v>100.07923333333335</v>
      </c>
      <c r="J22003" s="147">
        <v>107.28051833333333</v>
      </c>
      <c r="K22003" s="147">
        <v>114.49251799999998</v>
      </c>
    </row>
    <row r="22004" spans="2:11" x14ac:dyDescent="0.2">
      <c r="B22004" s="21" t="str">
        <f t="shared" si="343"/>
        <v>WalkertonWind2080RCP4.5</v>
      </c>
      <c r="C22004" t="s">
        <v>469</v>
      </c>
      <c r="D22004" t="s">
        <v>1</v>
      </c>
      <c r="E22004" s="144" t="s">
        <v>193</v>
      </c>
      <c r="F22004" s="144">
        <v>2080</v>
      </c>
      <c r="G22004" s="147">
        <v>86.057018844489761</v>
      </c>
      <c r="H22004" s="147">
        <v>92.923306000000011</v>
      </c>
      <c r="I22004" s="147">
        <v>100.21806666666667</v>
      </c>
      <c r="J22004" s="147">
        <v>107.44654666666666</v>
      </c>
      <c r="K22004" s="147">
        <v>114.68430399999998</v>
      </c>
    </row>
    <row r="22005" spans="2:11" x14ac:dyDescent="0.2">
      <c r="B22005" s="21" t="str">
        <f t="shared" si="343"/>
        <v>WalkertonWind2085RCP4.5</v>
      </c>
      <c r="C22005" t="s">
        <v>469</v>
      </c>
      <c r="D22005" t="s">
        <v>1</v>
      </c>
      <c r="E22005" s="144" t="s">
        <v>193</v>
      </c>
      <c r="F22005" s="144">
        <v>2085</v>
      </c>
      <c r="G22005" s="147">
        <v>86.140229767689874</v>
      </c>
      <c r="H22005" s="147">
        <v>93.031155000000012</v>
      </c>
      <c r="I22005" s="147">
        <v>100.3569</v>
      </c>
      <c r="J22005" s="147">
        <v>107.61257499999999</v>
      </c>
      <c r="K22005" s="147">
        <v>114.87608999999998</v>
      </c>
    </row>
    <row r="22006" spans="2:11" x14ac:dyDescent="0.2">
      <c r="B22006" s="21" t="str">
        <f t="shared" si="343"/>
        <v>WalkertonWind2090RCP4.5</v>
      </c>
      <c r="C22006" t="s">
        <v>469</v>
      </c>
      <c r="D22006" t="s">
        <v>1</v>
      </c>
      <c r="E22006" s="144" t="s">
        <v>193</v>
      </c>
      <c r="F22006" s="144">
        <v>2090</v>
      </c>
      <c r="G22006" s="147">
        <v>86.223440690890001</v>
      </c>
      <c r="H22006" s="147">
        <v>93.139004</v>
      </c>
      <c r="I22006" s="147">
        <v>100.49573333333333</v>
      </c>
      <c r="J22006" s="147">
        <v>107.77860333333334</v>
      </c>
      <c r="K22006" s="147">
        <v>115.06787599999998</v>
      </c>
    </row>
    <row r="22007" spans="2:11" x14ac:dyDescent="0.2">
      <c r="B22007" s="21" t="str">
        <f t="shared" si="343"/>
        <v>WalkertonWind2095RCP4.5</v>
      </c>
      <c r="C22007" t="s">
        <v>469</v>
      </c>
      <c r="D22007" t="s">
        <v>1</v>
      </c>
      <c r="E22007" s="144" t="s">
        <v>193</v>
      </c>
      <c r="F22007" s="144">
        <v>2095</v>
      </c>
      <c r="G22007" s="147">
        <v>86.306651614090129</v>
      </c>
      <c r="H22007" s="147">
        <v>93.246853000000002</v>
      </c>
      <c r="I22007" s="147">
        <v>100.63456666666667</v>
      </c>
      <c r="J22007" s="147">
        <v>107.94463166666667</v>
      </c>
      <c r="K22007" s="147">
        <v>115.25966199999999</v>
      </c>
    </row>
    <row r="22008" spans="2:11" x14ac:dyDescent="0.2">
      <c r="B22008" s="21" t="str">
        <f t="shared" si="343"/>
        <v>WalkertonWind2100RCP4.5</v>
      </c>
      <c r="C22008" t="s">
        <v>469</v>
      </c>
      <c r="D22008" t="s">
        <v>1</v>
      </c>
      <c r="E22008" s="144" t="s">
        <v>193</v>
      </c>
      <c r="F22008" s="144">
        <v>2100</v>
      </c>
      <c r="G22008" s="147">
        <v>86.389862537290242</v>
      </c>
      <c r="H22008" s="147">
        <v>93.354702000000003</v>
      </c>
      <c r="I22008" s="147">
        <v>100.7734</v>
      </c>
      <c r="J22008" s="147">
        <v>108.11066</v>
      </c>
      <c r="K22008" s="147">
        <v>115.451448</v>
      </c>
    </row>
    <row r="22009" spans="2:11" x14ac:dyDescent="0.2">
      <c r="B22009" s="21" t="str">
        <f t="shared" si="343"/>
        <v>WalkertonWind2023RCP6.0</v>
      </c>
      <c r="C22009" t="s">
        <v>469</v>
      </c>
      <c r="D22009" t="s">
        <v>1</v>
      </c>
      <c r="E22009" s="144" t="s">
        <v>192</v>
      </c>
      <c r="F22009" s="144">
        <v>2023</v>
      </c>
      <c r="G22009" s="147">
        <v>85.332096564407365</v>
      </c>
      <c r="H22009" s="147">
        <v>92.042286000000004</v>
      </c>
      <c r="I22009" s="147">
        <v>99.136800000000008</v>
      </c>
      <c r="J22009" s="147">
        <v>106.191722</v>
      </c>
      <c r="K22009" s="147">
        <v>113.25056399999998</v>
      </c>
    </row>
    <row r="22010" spans="2:11" x14ac:dyDescent="0.2">
      <c r="B22010" s="21" t="str">
        <f t="shared" si="343"/>
        <v>WalkertonWind2025RCP6.0</v>
      </c>
      <c r="C22010" t="s">
        <v>469</v>
      </c>
      <c r="D22010" t="s">
        <v>1</v>
      </c>
      <c r="E22010" s="144" t="s">
        <v>192</v>
      </c>
      <c r="F22010" s="144">
        <v>2025</v>
      </c>
      <c r="G22010" s="147">
        <v>85.41389713297697</v>
      </c>
      <c r="H22010" s="147">
        <v>92.142539999999997</v>
      </c>
      <c r="I22010" s="147">
        <v>99.262566666666672</v>
      </c>
      <c r="J22010" s="147">
        <v>106.338526</v>
      </c>
      <c r="K22010" s="147">
        <v>113.42000599999999</v>
      </c>
    </row>
    <row r="22011" spans="2:11" x14ac:dyDescent="0.2">
      <c r="B22011" s="21" t="str">
        <f t="shared" si="343"/>
        <v>WalkertonWind2030RCP6.0</v>
      </c>
      <c r="C22011" t="s">
        <v>469</v>
      </c>
      <c r="D22011" t="s">
        <v>1</v>
      </c>
      <c r="E22011" s="144" t="s">
        <v>192</v>
      </c>
      <c r="F22011" s="144">
        <v>2030</v>
      </c>
      <c r="G22011" s="147">
        <v>85.49569770154659</v>
      </c>
      <c r="H22011" s="147">
        <v>92.242794000000004</v>
      </c>
      <c r="I22011" s="147">
        <v>99.388333333333335</v>
      </c>
      <c r="J22011" s="147">
        <v>106.48532999999999</v>
      </c>
      <c r="K22011" s="147">
        <v>113.58944799999998</v>
      </c>
    </row>
    <row r="22012" spans="2:11" x14ac:dyDescent="0.2">
      <c r="B22012" s="21" t="str">
        <f t="shared" si="343"/>
        <v>WalkertonWind2035RCP6.0</v>
      </c>
      <c r="C22012" t="s">
        <v>469</v>
      </c>
      <c r="D22012" t="s">
        <v>1</v>
      </c>
      <c r="E22012" s="144" t="s">
        <v>192</v>
      </c>
      <c r="F22012" s="144">
        <v>2035</v>
      </c>
      <c r="G22012" s="147">
        <v>85.577498270116195</v>
      </c>
      <c r="H22012" s="147">
        <v>92.34304800000001</v>
      </c>
      <c r="I22012" s="147">
        <v>99.514100000000013</v>
      </c>
      <c r="J22012" s="147">
        <v>106.63213399999999</v>
      </c>
      <c r="K22012" s="147">
        <v>113.75888999999998</v>
      </c>
    </row>
    <row r="22013" spans="2:11" x14ac:dyDescent="0.2">
      <c r="B22013" s="21" t="str">
        <f t="shared" si="343"/>
        <v>WalkertonWind2040RCP6.0</v>
      </c>
      <c r="C22013" t="s">
        <v>469</v>
      </c>
      <c r="D22013" t="s">
        <v>1</v>
      </c>
      <c r="E22013" s="144" t="s">
        <v>192</v>
      </c>
      <c r="F22013" s="144">
        <v>2040</v>
      </c>
      <c r="G22013" s="147">
        <v>85.6592988386858</v>
      </c>
      <c r="H22013" s="147">
        <v>92.443302000000003</v>
      </c>
      <c r="I22013" s="147">
        <v>99.639866666666677</v>
      </c>
      <c r="J22013" s="147">
        <v>106.778938</v>
      </c>
      <c r="K22013" s="147">
        <v>113.92833199999998</v>
      </c>
    </row>
    <row r="22014" spans="2:11" x14ac:dyDescent="0.2">
      <c r="B22014" s="21" t="str">
        <f t="shared" si="343"/>
        <v>WalkertonWind2045RCP6.0</v>
      </c>
      <c r="C22014" t="s">
        <v>469</v>
      </c>
      <c r="D22014" t="s">
        <v>1</v>
      </c>
      <c r="E22014" s="144" t="s">
        <v>192</v>
      </c>
      <c r="F22014" s="144">
        <v>2045</v>
      </c>
      <c r="G22014" s="147">
        <v>85.741099407255419</v>
      </c>
      <c r="H22014" s="147">
        <v>92.543555999999995</v>
      </c>
      <c r="I22014" s="147">
        <v>99.765633333333341</v>
      </c>
      <c r="J22014" s="147">
        <v>106.92574199999999</v>
      </c>
      <c r="K22014" s="147">
        <v>114.09777399999997</v>
      </c>
    </row>
    <row r="22015" spans="2:11" x14ac:dyDescent="0.2">
      <c r="B22015" s="21" t="str">
        <f t="shared" si="343"/>
        <v>WalkertonWind2050RCP6.0</v>
      </c>
      <c r="C22015" t="s">
        <v>469</v>
      </c>
      <c r="D22015" t="s">
        <v>1</v>
      </c>
      <c r="E22015" s="144" t="s">
        <v>192</v>
      </c>
      <c r="F22015" s="144">
        <v>2050</v>
      </c>
      <c r="G22015" s="147">
        <v>85.836439380277923</v>
      </c>
      <c r="H22015" s="147">
        <v>92.656569599999997</v>
      </c>
      <c r="I22015" s="147">
        <v>99.901200000000003</v>
      </c>
      <c r="J22015" s="147">
        <v>107.08093479999999</v>
      </c>
      <c r="K22015" s="147">
        <v>114.27391919999998</v>
      </c>
    </row>
    <row r="22016" spans="2:11" x14ac:dyDescent="0.2">
      <c r="B22016" s="21" t="str">
        <f t="shared" si="343"/>
        <v>WalkertonWind2055RCP6.0</v>
      </c>
      <c r="C22016" t="s">
        <v>469</v>
      </c>
      <c r="D22016" t="s">
        <v>1</v>
      </c>
      <c r="E22016" s="144" t="s">
        <v>192</v>
      </c>
      <c r="F22016" s="144">
        <v>2055</v>
      </c>
      <c r="G22016" s="147">
        <v>85.849978784730823</v>
      </c>
      <c r="H22016" s="147">
        <v>92.669329200000007</v>
      </c>
      <c r="I22016" s="147">
        <v>99.911000000000001</v>
      </c>
      <c r="J22016" s="147">
        <v>107.0893236</v>
      </c>
      <c r="K22016" s="147">
        <v>114.28062239999997</v>
      </c>
    </row>
    <row r="22017" spans="2:11" x14ac:dyDescent="0.2">
      <c r="B22017" s="21" t="str">
        <f t="shared" si="343"/>
        <v>WalkertonWind2060RCP6.0</v>
      </c>
      <c r="C22017" t="s">
        <v>469</v>
      </c>
      <c r="D22017" t="s">
        <v>1</v>
      </c>
      <c r="E22017" s="144" t="s">
        <v>192</v>
      </c>
      <c r="F22017" s="144">
        <v>2060</v>
      </c>
      <c r="G22017" s="147">
        <v>85.863518189183722</v>
      </c>
      <c r="H22017" s="147">
        <v>92.682088800000002</v>
      </c>
      <c r="I22017" s="147">
        <v>99.920800000000014</v>
      </c>
      <c r="J22017" s="147">
        <v>107.09771239999999</v>
      </c>
      <c r="K22017" s="147">
        <v>114.28732559999997</v>
      </c>
    </row>
    <row r="22018" spans="2:11" x14ac:dyDescent="0.2">
      <c r="B22018" s="21" t="str">
        <f t="shared" si="343"/>
        <v>WalkertonWind2065RCP6.0</v>
      </c>
      <c r="C22018" t="s">
        <v>469</v>
      </c>
      <c r="D22018" t="s">
        <v>1</v>
      </c>
      <c r="E22018" s="144" t="s">
        <v>192</v>
      </c>
      <c r="F22018" s="144">
        <v>2065</v>
      </c>
      <c r="G22018" s="147">
        <v>85.877057593636621</v>
      </c>
      <c r="H22018" s="147">
        <v>92.694848400000012</v>
      </c>
      <c r="I22018" s="147">
        <v>99.930600000000013</v>
      </c>
      <c r="J22018" s="147">
        <v>107.1061012</v>
      </c>
      <c r="K22018" s="147">
        <v>114.29402879999996</v>
      </c>
    </row>
    <row r="22019" spans="2:11" x14ac:dyDescent="0.2">
      <c r="B22019" s="21" t="str">
        <f t="shared" si="343"/>
        <v>WalkertonWind2070RCP6.0</v>
      </c>
      <c r="C22019" t="s">
        <v>469</v>
      </c>
      <c r="D22019" t="s">
        <v>1</v>
      </c>
      <c r="E22019" s="144" t="s">
        <v>192</v>
      </c>
      <c r="F22019" s="144">
        <v>2070</v>
      </c>
      <c r="G22019" s="147">
        <v>85.890596998089521</v>
      </c>
      <c r="H22019" s="147">
        <v>92.707608000000008</v>
      </c>
      <c r="I22019" s="147">
        <v>99.940400000000011</v>
      </c>
      <c r="J22019" s="147">
        <v>107.11449</v>
      </c>
      <c r="K22019" s="147">
        <v>114.30073199999997</v>
      </c>
    </row>
    <row r="22020" spans="2:11" x14ac:dyDescent="0.2">
      <c r="B22020" s="21" t="str">
        <f t="shared" si="343"/>
        <v>WalkertonWind2075RCP6.0</v>
      </c>
      <c r="C22020" t="s">
        <v>469</v>
      </c>
      <c r="D22020" t="s">
        <v>1</v>
      </c>
      <c r="E22020" s="144" t="s">
        <v>192</v>
      </c>
      <c r="F22020" s="144">
        <v>2075</v>
      </c>
      <c r="G22020" s="147">
        <v>86.015413382889705</v>
      </c>
      <c r="H22020" s="147">
        <v>92.869381500000003</v>
      </c>
      <c r="I22020" s="147">
        <v>100.14865</v>
      </c>
      <c r="J22020" s="147">
        <v>107.36353250000001</v>
      </c>
      <c r="K22020" s="147">
        <v>114.58841099999998</v>
      </c>
    </row>
    <row r="22021" spans="2:11" x14ac:dyDescent="0.2">
      <c r="B22021" s="21" t="str">
        <f t="shared" si="343"/>
        <v>WalkertonWind2080RCP6.0</v>
      </c>
      <c r="C22021" t="s">
        <v>469</v>
      </c>
      <c r="D22021" t="s">
        <v>1</v>
      </c>
      <c r="E22021" s="144" t="s">
        <v>192</v>
      </c>
      <c r="F22021" s="144">
        <v>2080</v>
      </c>
      <c r="G22021" s="147">
        <v>86.140229767689874</v>
      </c>
      <c r="H22021" s="147">
        <v>93.031155000000012</v>
      </c>
      <c r="I22021" s="147">
        <v>100.3569</v>
      </c>
      <c r="J22021" s="147">
        <v>107.61257499999999</v>
      </c>
      <c r="K22021" s="147">
        <v>114.87608999999998</v>
      </c>
    </row>
    <row r="22022" spans="2:11" x14ac:dyDescent="0.2">
      <c r="B22022" s="21" t="str">
        <f t="shared" si="343"/>
        <v>WalkertonWind2085RCP6.0</v>
      </c>
      <c r="C22022" t="s">
        <v>469</v>
      </c>
      <c r="D22022" t="s">
        <v>1</v>
      </c>
      <c r="E22022" s="144" t="s">
        <v>192</v>
      </c>
      <c r="F22022" s="144">
        <v>2085</v>
      </c>
      <c r="G22022" s="147">
        <v>86.265046152490058</v>
      </c>
      <c r="H22022" s="147">
        <v>93.192928500000008</v>
      </c>
      <c r="I22022" s="147">
        <v>100.56515</v>
      </c>
      <c r="J22022" s="147">
        <v>107.86161749999999</v>
      </c>
      <c r="K22022" s="147">
        <v>115.16376899999999</v>
      </c>
    </row>
    <row r="22023" spans="2:11" x14ac:dyDescent="0.2">
      <c r="B22023" s="21" t="str">
        <f t="shared" si="343"/>
        <v>WalkertonWind2090RCP6.0</v>
      </c>
      <c r="C22023" t="s">
        <v>469</v>
      </c>
      <c r="D22023" t="s">
        <v>1</v>
      </c>
      <c r="E22023" s="144" t="s">
        <v>192</v>
      </c>
      <c r="F22023" s="144">
        <v>2090</v>
      </c>
      <c r="G22023" s="147">
        <v>86.801686089399311</v>
      </c>
      <c r="H22023" s="147">
        <v>93.871161999999998</v>
      </c>
      <c r="I22023" s="147">
        <v>101.41693333333333</v>
      </c>
      <c r="J22023" s="147">
        <v>108.865652</v>
      </c>
      <c r="K22023" s="147">
        <v>116.322864</v>
      </c>
    </row>
    <row r="22024" spans="2:11" x14ac:dyDescent="0.2">
      <c r="B22024" s="21" t="str">
        <f t="shared" si="343"/>
        <v>WalkertonWind2095RCP6.0</v>
      </c>
      <c r="C22024" t="s">
        <v>469</v>
      </c>
      <c r="D22024" t="s">
        <v>1</v>
      </c>
      <c r="E22024" s="144" t="s">
        <v>192</v>
      </c>
      <c r="F22024" s="144">
        <v>2095</v>
      </c>
      <c r="G22024" s="147">
        <v>87.213509641508381</v>
      </c>
      <c r="H22024" s="147">
        <v>94.387621999999993</v>
      </c>
      <c r="I22024" s="147">
        <v>102.06046666666667</v>
      </c>
      <c r="J22024" s="147">
        <v>109.620644</v>
      </c>
      <c r="K22024" s="147">
        <v>117.19427999999998</v>
      </c>
    </row>
    <row r="22025" spans="2:11" x14ac:dyDescent="0.2">
      <c r="B22025" s="21" t="str">
        <f t="shared" si="343"/>
        <v>WalkertonWind2100RCP6.0</v>
      </c>
      <c r="C22025" t="s">
        <v>469</v>
      </c>
      <c r="D22025" t="s">
        <v>1</v>
      </c>
      <c r="E22025" s="144" t="s">
        <v>192</v>
      </c>
      <c r="F22025" s="144">
        <v>2100</v>
      </c>
      <c r="G22025" s="147">
        <v>87.62533319361745</v>
      </c>
      <c r="H22025" s="147">
        <v>94.904081999999988</v>
      </c>
      <c r="I22025" s="147">
        <v>102.70400000000001</v>
      </c>
      <c r="J22025" s="147">
        <v>110.375636</v>
      </c>
      <c r="K22025" s="147">
        <v>118.06569599999997</v>
      </c>
    </row>
    <row r="22026" spans="2:11" x14ac:dyDescent="0.2">
      <c r="B22026" s="21" t="str">
        <f t="shared" si="343"/>
        <v>WalkertonWind2023RCP8.5</v>
      </c>
      <c r="C22026" t="s">
        <v>469</v>
      </c>
      <c r="D22026" t="s">
        <v>1</v>
      </c>
      <c r="E22026" s="144" t="s">
        <v>191</v>
      </c>
      <c r="F22026" s="144">
        <v>2023</v>
      </c>
      <c r="G22026" s="147">
        <v>85.332096564407365</v>
      </c>
      <c r="H22026" s="147">
        <v>92.042286000000004</v>
      </c>
      <c r="I22026" s="147">
        <v>99.136800000000008</v>
      </c>
      <c r="J22026" s="147">
        <v>106.191722</v>
      </c>
      <c r="K22026" s="147">
        <v>113.25056399999998</v>
      </c>
    </row>
    <row r="22027" spans="2:11" x14ac:dyDescent="0.2">
      <c r="B22027" s="21" t="str">
        <f t="shared" si="343"/>
        <v>WalkertonWind2025RCP8.5</v>
      </c>
      <c r="C22027" t="s">
        <v>469</v>
      </c>
      <c r="D22027" t="s">
        <v>1</v>
      </c>
      <c r="E22027" s="144" t="s">
        <v>191</v>
      </c>
      <c r="F22027" s="144">
        <v>2025</v>
      </c>
      <c r="G22027" s="147">
        <v>85.49569770154659</v>
      </c>
      <c r="H22027" s="147">
        <v>92.242794000000004</v>
      </c>
      <c r="I22027" s="147">
        <v>99.388333333333335</v>
      </c>
      <c r="J22027" s="147">
        <v>106.48532999999999</v>
      </c>
      <c r="K22027" s="147">
        <v>113.58944799999998</v>
      </c>
    </row>
    <row r="22028" spans="2:11" x14ac:dyDescent="0.2">
      <c r="B22028" s="21" t="str">
        <f t="shared" ref="B22028:B22091" si="344">C22028&amp;D22028&amp;F22028&amp;E22028</f>
        <v>WalkertonWind2030RCP8.5</v>
      </c>
      <c r="C22028" t="s">
        <v>469</v>
      </c>
      <c r="D22028" t="s">
        <v>1</v>
      </c>
      <c r="E22028" s="144" t="s">
        <v>191</v>
      </c>
      <c r="F22028" s="144">
        <v>2030</v>
      </c>
      <c r="G22028" s="147">
        <v>85.6592988386858</v>
      </c>
      <c r="H22028" s="147">
        <v>92.443302000000003</v>
      </c>
      <c r="I22028" s="147">
        <v>99.639866666666677</v>
      </c>
      <c r="J22028" s="147">
        <v>106.778938</v>
      </c>
      <c r="K22028" s="147">
        <v>113.92833199999998</v>
      </c>
    </row>
    <row r="22029" spans="2:11" x14ac:dyDescent="0.2">
      <c r="B22029" s="21" t="str">
        <f t="shared" si="344"/>
        <v>WalkertonWind2035RCP8.5</v>
      </c>
      <c r="C22029" t="s">
        <v>469</v>
      </c>
      <c r="D22029" t="s">
        <v>1</v>
      </c>
      <c r="E22029" s="144" t="s">
        <v>191</v>
      </c>
      <c r="F22029" s="144">
        <v>2035</v>
      </c>
      <c r="G22029" s="147">
        <v>85.822899975825024</v>
      </c>
      <c r="H22029" s="147">
        <v>92.643810000000002</v>
      </c>
      <c r="I22029" s="147">
        <v>99.891400000000004</v>
      </c>
      <c r="J22029" s="147">
        <v>107.07254599999999</v>
      </c>
      <c r="K22029" s="147">
        <v>114.26721599999998</v>
      </c>
    </row>
    <row r="22030" spans="2:11" x14ac:dyDescent="0.2">
      <c r="B22030" s="21" t="str">
        <f t="shared" si="344"/>
        <v>WalkertonWind2040RCP8.5</v>
      </c>
      <c r="C22030" t="s">
        <v>469</v>
      </c>
      <c r="D22030" t="s">
        <v>1</v>
      </c>
      <c r="E22030" s="144" t="s">
        <v>191</v>
      </c>
      <c r="F22030" s="144">
        <v>2040</v>
      </c>
      <c r="G22030" s="147">
        <v>85.845465649913194</v>
      </c>
      <c r="H22030" s="147">
        <v>92.665075999999999</v>
      </c>
      <c r="I22030" s="147">
        <v>99.90773333333334</v>
      </c>
      <c r="J22030" s="147">
        <v>107.08652733333332</v>
      </c>
      <c r="K22030" s="147">
        <v>114.27838799999998</v>
      </c>
    </row>
    <row r="22031" spans="2:11" x14ac:dyDescent="0.2">
      <c r="B22031" s="21" t="str">
        <f t="shared" si="344"/>
        <v>WalkertonWind2045RCP8.5</v>
      </c>
      <c r="C22031" t="s">
        <v>469</v>
      </c>
      <c r="D22031" t="s">
        <v>1</v>
      </c>
      <c r="E22031" s="144" t="s">
        <v>191</v>
      </c>
      <c r="F22031" s="144">
        <v>2045</v>
      </c>
      <c r="G22031" s="147">
        <v>85.86803132400135</v>
      </c>
      <c r="H22031" s="147">
        <v>92.68634200000001</v>
      </c>
      <c r="I22031" s="147">
        <v>99.924066666666675</v>
      </c>
      <c r="J22031" s="147">
        <v>107.10050866666667</v>
      </c>
      <c r="K22031" s="147">
        <v>114.28955999999997</v>
      </c>
    </row>
    <row r="22032" spans="2:11" x14ac:dyDescent="0.2">
      <c r="B22032" s="21" t="str">
        <f t="shared" si="344"/>
        <v>WalkertonWind2050RCP8.5</v>
      </c>
      <c r="C22032" t="s">
        <v>469</v>
      </c>
      <c r="D22032" t="s">
        <v>1</v>
      </c>
      <c r="E22032" s="144" t="s">
        <v>191</v>
      </c>
      <c r="F22032" s="144">
        <v>2050</v>
      </c>
      <c r="G22032" s="147">
        <v>86.057018844489761</v>
      </c>
      <c r="H22032" s="147">
        <v>92.923306000000011</v>
      </c>
      <c r="I22032" s="147">
        <v>100.21806666666667</v>
      </c>
      <c r="J22032" s="147">
        <v>107.44654666666666</v>
      </c>
      <c r="K22032" s="147">
        <v>114.68430399999998</v>
      </c>
    </row>
    <row r="22033" spans="2:11" x14ac:dyDescent="0.2">
      <c r="B22033" s="21" t="str">
        <f t="shared" si="344"/>
        <v>WalkertonWind2055RCP8.5</v>
      </c>
      <c r="C22033" t="s">
        <v>469</v>
      </c>
      <c r="D22033" t="s">
        <v>1</v>
      </c>
      <c r="E22033" s="144" t="s">
        <v>191</v>
      </c>
      <c r="F22033" s="144">
        <v>2055</v>
      </c>
      <c r="G22033" s="147">
        <v>86.223440690890001</v>
      </c>
      <c r="H22033" s="147">
        <v>93.139004</v>
      </c>
      <c r="I22033" s="147">
        <v>100.49573333333333</v>
      </c>
      <c r="J22033" s="147">
        <v>107.77860333333334</v>
      </c>
      <c r="K22033" s="147">
        <v>115.06787599999998</v>
      </c>
    </row>
    <row r="22034" spans="2:11" x14ac:dyDescent="0.2">
      <c r="B22034" s="21" t="str">
        <f t="shared" si="344"/>
        <v>WalkertonWind2060RCP8.5</v>
      </c>
      <c r="C22034" t="s">
        <v>469</v>
      </c>
      <c r="D22034" t="s">
        <v>1</v>
      </c>
      <c r="E22034" s="144" t="s">
        <v>191</v>
      </c>
      <c r="F22034" s="144">
        <v>2060</v>
      </c>
      <c r="G22034" s="147">
        <v>86.801686089399311</v>
      </c>
      <c r="H22034" s="147">
        <v>93.871161999999998</v>
      </c>
      <c r="I22034" s="147">
        <v>101.41693333333333</v>
      </c>
      <c r="J22034" s="147">
        <v>108.865652</v>
      </c>
      <c r="K22034" s="147">
        <v>116.322864</v>
      </c>
    </row>
    <row r="22035" spans="2:11" x14ac:dyDescent="0.2">
      <c r="B22035" s="21" t="str">
        <f t="shared" si="344"/>
        <v>WalkertonWind2065RCP8.5</v>
      </c>
      <c r="C22035" t="s">
        <v>469</v>
      </c>
      <c r="D22035" t="s">
        <v>1</v>
      </c>
      <c r="E22035" s="144" t="s">
        <v>191</v>
      </c>
      <c r="F22035" s="144">
        <v>2065</v>
      </c>
      <c r="G22035" s="147">
        <v>87.213509641508381</v>
      </c>
      <c r="H22035" s="147">
        <v>94.387621999999993</v>
      </c>
      <c r="I22035" s="147">
        <v>102.06046666666667</v>
      </c>
      <c r="J22035" s="147">
        <v>109.620644</v>
      </c>
      <c r="K22035" s="147">
        <v>117.19427999999998</v>
      </c>
    </row>
    <row r="22036" spans="2:11" x14ac:dyDescent="0.2">
      <c r="B22036" s="21" t="str">
        <f t="shared" si="344"/>
        <v>WalkertonWind2070RCP8.5</v>
      </c>
      <c r="C22036" t="s">
        <v>469</v>
      </c>
      <c r="D22036" t="s">
        <v>1</v>
      </c>
      <c r="E22036" s="144" t="s">
        <v>191</v>
      </c>
      <c r="F22036" s="144">
        <v>2070</v>
      </c>
      <c r="G22036" s="147">
        <v>87.839707097455047</v>
      </c>
      <c r="H22036" s="147">
        <v>95.165349999999989</v>
      </c>
      <c r="I22036" s="147">
        <v>103.02413333333334</v>
      </c>
      <c r="J22036" s="147">
        <v>110.74614133333333</v>
      </c>
      <c r="K22036" s="147">
        <v>118.48650799999997</v>
      </c>
    </row>
    <row r="22037" spans="2:11" x14ac:dyDescent="0.2">
      <c r="B22037" s="21" t="str">
        <f t="shared" si="344"/>
        <v>WalkertonWind2075RCP8.5</v>
      </c>
      <c r="C22037" t="s">
        <v>469</v>
      </c>
      <c r="D22037" t="s">
        <v>1</v>
      </c>
      <c r="E22037" s="144" t="s">
        <v>191</v>
      </c>
      <c r="F22037" s="144">
        <v>2075</v>
      </c>
      <c r="G22037" s="147">
        <v>88.05408100129263</v>
      </c>
      <c r="H22037" s="147">
        <v>95.426618000000005</v>
      </c>
      <c r="I22037" s="147">
        <v>103.34426666666667</v>
      </c>
      <c r="J22037" s="147">
        <v>111.11664666666667</v>
      </c>
      <c r="K22037" s="147">
        <v>118.90731999999998</v>
      </c>
    </row>
    <row r="22038" spans="2:11" x14ac:dyDescent="0.2">
      <c r="B22038" s="21" t="str">
        <f t="shared" si="344"/>
        <v>WalkertonWind2080RCP8.5</v>
      </c>
      <c r="C22038" t="s">
        <v>469</v>
      </c>
      <c r="D22038" t="s">
        <v>1</v>
      </c>
      <c r="E22038" s="144" t="s">
        <v>191</v>
      </c>
      <c r="F22038" s="144">
        <v>2080</v>
      </c>
      <c r="G22038" s="147">
        <v>88.268454905130227</v>
      </c>
      <c r="H22038" s="147">
        <v>95.687886000000006</v>
      </c>
      <c r="I22038" s="147">
        <v>103.6644</v>
      </c>
      <c r="J22038" s="147">
        <v>111.48715199999999</v>
      </c>
      <c r="K22038" s="147">
        <v>119.32813199999998</v>
      </c>
    </row>
    <row r="22039" spans="2:11" x14ac:dyDescent="0.2">
      <c r="B22039" s="21" t="str">
        <f t="shared" si="344"/>
        <v>WalkertonWind2085RCP8.5</v>
      </c>
      <c r="C22039" t="s">
        <v>469</v>
      </c>
      <c r="D22039" t="s">
        <v>1</v>
      </c>
      <c r="E22039" s="144" t="s">
        <v>191</v>
      </c>
      <c r="F22039" s="144">
        <v>2085</v>
      </c>
      <c r="G22039" s="147">
        <v>88.289610224587889</v>
      </c>
      <c r="H22039" s="147">
        <v>95.697000000000003</v>
      </c>
      <c r="I22039" s="147">
        <v>103.6644</v>
      </c>
      <c r="J22039" s="147">
        <v>111.47142299999999</v>
      </c>
      <c r="K22039" s="147">
        <v>119.30578799999998</v>
      </c>
    </row>
    <row r="22040" spans="2:11" x14ac:dyDescent="0.2">
      <c r="B22040" s="21" t="str">
        <f t="shared" si="344"/>
        <v>WalkertonWind2090RCP8.5</v>
      </c>
      <c r="C22040" t="s">
        <v>469</v>
      </c>
      <c r="D22040" t="s">
        <v>1</v>
      </c>
      <c r="E22040" s="144" t="s">
        <v>191</v>
      </c>
      <c r="F22040" s="144">
        <v>2090</v>
      </c>
      <c r="G22040" s="147">
        <v>88.310765544045552</v>
      </c>
      <c r="H22040" s="147">
        <v>95.706113999999999</v>
      </c>
      <c r="I22040" s="147">
        <v>103.6644</v>
      </c>
      <c r="J22040" s="147">
        <v>111.45569399999999</v>
      </c>
      <c r="K22040" s="147">
        <v>119.28344399999999</v>
      </c>
    </row>
    <row r="22041" spans="2:11" x14ac:dyDescent="0.2">
      <c r="B22041" s="21" t="str">
        <f t="shared" si="344"/>
        <v>WalkertonWind2095RCP8.5</v>
      </c>
      <c r="C22041" t="s">
        <v>469</v>
      </c>
      <c r="D22041" t="s">
        <v>1</v>
      </c>
      <c r="E22041" s="144" t="s">
        <v>191</v>
      </c>
      <c r="F22041" s="144">
        <v>2095</v>
      </c>
      <c r="G22041" s="147">
        <v>88.310765544045552</v>
      </c>
      <c r="H22041" s="147">
        <v>95.706113999999999</v>
      </c>
      <c r="I22041" s="147">
        <v>103.6644</v>
      </c>
      <c r="J22041" s="147">
        <v>111.45569399999999</v>
      </c>
      <c r="K22041" s="147">
        <v>119.28344399999999</v>
      </c>
    </row>
    <row r="22042" spans="2:11" x14ac:dyDescent="0.2">
      <c r="B22042" s="21" t="str">
        <f t="shared" si="344"/>
        <v>WalkertonWind2100RCP8.5</v>
      </c>
      <c r="C22042" t="s">
        <v>469</v>
      </c>
      <c r="D22042" t="s">
        <v>1</v>
      </c>
      <c r="E22042" s="144" t="s">
        <v>191</v>
      </c>
      <c r="F22042" s="144">
        <v>2100</v>
      </c>
      <c r="G22042" s="147">
        <v>88.310765544045552</v>
      </c>
      <c r="H22042" s="147">
        <v>95.706113999999999</v>
      </c>
      <c r="I22042" s="147">
        <v>103.6644</v>
      </c>
      <c r="J22042" s="147">
        <v>111.45569399999999</v>
      </c>
      <c r="K22042" s="147">
        <v>119.28344399999999</v>
      </c>
    </row>
    <row r="22043" spans="2:11" x14ac:dyDescent="0.2">
      <c r="B22043" s="21" t="str">
        <f t="shared" si="344"/>
        <v>WallaceburgIce Accretion2023RCP4.5</v>
      </c>
      <c r="C22043" t="s">
        <v>470</v>
      </c>
      <c r="D22043" t="s">
        <v>486</v>
      </c>
      <c r="E22043" s="144" t="s">
        <v>193</v>
      </c>
      <c r="F22043" s="144">
        <v>2023</v>
      </c>
      <c r="G22043" s="147">
        <v>15.412295620322389</v>
      </c>
      <c r="H22043" s="147">
        <v>18.46003</v>
      </c>
      <c r="I22043" s="147">
        <v>22.332999999999998</v>
      </c>
      <c r="J22043" s="147">
        <v>25.262279999999997</v>
      </c>
      <c r="K22043" s="147">
        <v>28.226520000000001</v>
      </c>
    </row>
    <row r="22044" spans="2:11" x14ac:dyDescent="0.2">
      <c r="B22044" s="21" t="str">
        <f t="shared" si="344"/>
        <v>WallaceburgIce Accretion2025RCP4.5</v>
      </c>
      <c r="C22044" t="s">
        <v>470</v>
      </c>
      <c r="D22044" t="s">
        <v>486</v>
      </c>
      <c r="E22044" s="144" t="s">
        <v>193</v>
      </c>
      <c r="F22044" s="144">
        <v>2025</v>
      </c>
      <c r="G22044" s="147">
        <v>15.337608137219409</v>
      </c>
      <c r="H22044" s="147">
        <v>18.386851666666665</v>
      </c>
      <c r="I22044" s="147">
        <v>22.25633333333333</v>
      </c>
      <c r="J22044" s="147">
        <v>25.184309999999996</v>
      </c>
      <c r="K22044" s="147">
        <v>28.144410000000001</v>
      </c>
    </row>
    <row r="22045" spans="2:11" x14ac:dyDescent="0.2">
      <c r="B22045" s="21" t="str">
        <f t="shared" si="344"/>
        <v>WallaceburgIce Accretion2030RCP4.5</v>
      </c>
      <c r="C22045" t="s">
        <v>470</v>
      </c>
      <c r="D22045" t="s">
        <v>486</v>
      </c>
      <c r="E22045" s="144" t="s">
        <v>193</v>
      </c>
      <c r="F22045" s="144">
        <v>2030</v>
      </c>
      <c r="G22045" s="147">
        <v>15.262920654116426</v>
      </c>
      <c r="H22045" s="147">
        <v>18.313673333333334</v>
      </c>
      <c r="I22045" s="147">
        <v>22.179666666666666</v>
      </c>
      <c r="J22045" s="147">
        <v>25.106339999999996</v>
      </c>
      <c r="K22045" s="147">
        <v>28.0623</v>
      </c>
    </row>
    <row r="22046" spans="2:11" x14ac:dyDescent="0.2">
      <c r="B22046" s="21" t="str">
        <f t="shared" si="344"/>
        <v>WallaceburgIce Accretion2035RCP4.5</v>
      </c>
      <c r="C22046" t="s">
        <v>470</v>
      </c>
      <c r="D22046" t="s">
        <v>486</v>
      </c>
      <c r="E22046" s="144" t="s">
        <v>193</v>
      </c>
      <c r="F22046" s="144">
        <v>2035</v>
      </c>
      <c r="G22046" s="147">
        <v>15.188233171013445</v>
      </c>
      <c r="H22046" s="147">
        <v>18.240494999999999</v>
      </c>
      <c r="I22046" s="147">
        <v>22.102999999999998</v>
      </c>
      <c r="J22046" s="147">
        <v>25.028369999999995</v>
      </c>
      <c r="K22046" s="147">
        <v>27.98019</v>
      </c>
    </row>
    <row r="22047" spans="2:11" x14ac:dyDescent="0.2">
      <c r="B22047" s="21" t="str">
        <f t="shared" si="344"/>
        <v>WallaceburgIce Accretion2040RCP4.5</v>
      </c>
      <c r="C22047" t="s">
        <v>470</v>
      </c>
      <c r="D22047" t="s">
        <v>486</v>
      </c>
      <c r="E22047" s="144" t="s">
        <v>193</v>
      </c>
      <c r="F22047" s="144">
        <v>2040</v>
      </c>
      <c r="G22047" s="147">
        <v>15.113545687910465</v>
      </c>
      <c r="H22047" s="147">
        <v>18.167316666666665</v>
      </c>
      <c r="I22047" s="147">
        <v>22.02633333333333</v>
      </c>
      <c r="J22047" s="147">
        <v>24.950399999999998</v>
      </c>
      <c r="K22047" s="147">
        <v>27.89808</v>
      </c>
    </row>
    <row r="22048" spans="2:11" x14ac:dyDescent="0.2">
      <c r="B22048" s="21" t="str">
        <f t="shared" si="344"/>
        <v>WallaceburgIce Accretion2045RCP4.5</v>
      </c>
      <c r="C22048" t="s">
        <v>470</v>
      </c>
      <c r="D22048" t="s">
        <v>486</v>
      </c>
      <c r="E22048" s="144" t="s">
        <v>193</v>
      </c>
      <c r="F22048" s="144">
        <v>2045</v>
      </c>
      <c r="G22048" s="147">
        <v>15.038858204807482</v>
      </c>
      <c r="H22048" s="147">
        <v>18.094138333333333</v>
      </c>
      <c r="I22048" s="147">
        <v>21.949666666666666</v>
      </c>
      <c r="J22048" s="147">
        <v>24.872429999999998</v>
      </c>
      <c r="K22048" s="147">
        <v>27.81597</v>
      </c>
    </row>
    <row r="22049" spans="2:11" x14ac:dyDescent="0.2">
      <c r="B22049" s="21" t="str">
        <f t="shared" si="344"/>
        <v>WallaceburgIce Accretion2050RCP4.5</v>
      </c>
      <c r="C22049" t="s">
        <v>470</v>
      </c>
      <c r="D22049" t="s">
        <v>486</v>
      </c>
      <c r="E22049" s="144" t="s">
        <v>193</v>
      </c>
      <c r="F22049" s="144">
        <v>2050</v>
      </c>
      <c r="G22049" s="147">
        <v>14.692094890400783</v>
      </c>
      <c r="H22049" s="147">
        <v>17.719338</v>
      </c>
      <c r="I22049" s="147">
        <v>21.532599999999999</v>
      </c>
      <c r="J22049" s="147">
        <v>24.430599999999998</v>
      </c>
      <c r="K22049" s="147">
        <v>27.333936000000001</v>
      </c>
    </row>
    <row r="22050" spans="2:11" x14ac:dyDescent="0.2">
      <c r="B22050" s="21" t="str">
        <f t="shared" si="344"/>
        <v>WallaceburgIce Accretion2055RCP4.5</v>
      </c>
      <c r="C22050" t="s">
        <v>470</v>
      </c>
      <c r="D22050" t="s">
        <v>486</v>
      </c>
      <c r="E22050" s="144" t="s">
        <v>193</v>
      </c>
      <c r="F22050" s="144">
        <v>2055</v>
      </c>
      <c r="G22050" s="147">
        <v>14.420019059097065</v>
      </c>
      <c r="H22050" s="147">
        <v>17.417715999999999</v>
      </c>
      <c r="I22050" s="147">
        <v>21.1922</v>
      </c>
      <c r="J22050" s="147">
        <v>24.066739999999999</v>
      </c>
      <c r="K22050" s="147">
        <v>26.934011999999999</v>
      </c>
    </row>
    <row r="22051" spans="2:11" x14ac:dyDescent="0.2">
      <c r="B22051" s="21" t="str">
        <f t="shared" si="344"/>
        <v>WallaceburgIce Accretion2060RCP4.5</v>
      </c>
      <c r="C22051" t="s">
        <v>470</v>
      </c>
      <c r="D22051" t="s">
        <v>486</v>
      </c>
      <c r="E22051" s="144" t="s">
        <v>193</v>
      </c>
      <c r="F22051" s="144">
        <v>2060</v>
      </c>
      <c r="G22051" s="147">
        <v>14.147943227793347</v>
      </c>
      <c r="H22051" s="147">
        <v>17.116094</v>
      </c>
      <c r="I22051" s="147">
        <v>20.851799999999997</v>
      </c>
      <c r="J22051" s="147">
        <v>23.702879999999997</v>
      </c>
      <c r="K22051" s="147">
        <v>26.534088000000001</v>
      </c>
    </row>
    <row r="22052" spans="2:11" x14ac:dyDescent="0.2">
      <c r="B22052" s="21" t="str">
        <f t="shared" si="344"/>
        <v>WallaceburgIce Accretion2065RCP4.5</v>
      </c>
      <c r="C22052" t="s">
        <v>470</v>
      </c>
      <c r="D22052" t="s">
        <v>486</v>
      </c>
      <c r="E22052" s="144" t="s">
        <v>193</v>
      </c>
      <c r="F22052" s="144">
        <v>2065</v>
      </c>
      <c r="G22052" s="147">
        <v>13.875867396489628</v>
      </c>
      <c r="H22052" s="147">
        <v>16.814471999999999</v>
      </c>
      <c r="I22052" s="147">
        <v>20.511399999999998</v>
      </c>
      <c r="J22052" s="147">
        <v>23.339019999999998</v>
      </c>
      <c r="K22052" s="147">
        <v>26.134163999999998</v>
      </c>
    </row>
    <row r="22053" spans="2:11" x14ac:dyDescent="0.2">
      <c r="B22053" s="21" t="str">
        <f t="shared" si="344"/>
        <v>WallaceburgIce Accretion2070RCP4.5</v>
      </c>
      <c r="C22053" t="s">
        <v>470</v>
      </c>
      <c r="D22053" t="s">
        <v>486</v>
      </c>
      <c r="E22053" s="144" t="s">
        <v>193</v>
      </c>
      <c r="F22053" s="144">
        <v>2070</v>
      </c>
      <c r="G22053" s="147">
        <v>13.60379156518591</v>
      </c>
      <c r="H22053" s="147">
        <v>16.51285</v>
      </c>
      <c r="I22053" s="147">
        <v>20.170999999999999</v>
      </c>
      <c r="J22053" s="147">
        <v>22.975159999999999</v>
      </c>
      <c r="K22053" s="147">
        <v>25.73424</v>
      </c>
    </row>
    <row r="22054" spans="2:11" x14ac:dyDescent="0.2">
      <c r="B22054" s="21" t="str">
        <f t="shared" si="344"/>
        <v>WallaceburgIce Accretion2075RCP4.5</v>
      </c>
      <c r="C22054" t="s">
        <v>470</v>
      </c>
      <c r="D22054" t="s">
        <v>486</v>
      </c>
      <c r="E22054" s="144" t="s">
        <v>193</v>
      </c>
      <c r="F22054" s="144">
        <v>2075</v>
      </c>
      <c r="G22054" s="147">
        <v>13.283702351887417</v>
      </c>
      <c r="H22054" s="147">
        <v>16.146958333333334</v>
      </c>
      <c r="I22054" s="147">
        <v>19.749333333333333</v>
      </c>
      <c r="J22054" s="147">
        <v>22.503008333333334</v>
      </c>
      <c r="K22054" s="147">
        <v>25.21743</v>
      </c>
    </row>
    <row r="22055" spans="2:11" x14ac:dyDescent="0.2">
      <c r="B22055" s="21" t="str">
        <f t="shared" si="344"/>
        <v>WallaceburgIce Accretion2080RCP4.5</v>
      </c>
      <c r="C22055" t="s">
        <v>470</v>
      </c>
      <c r="D22055" t="s">
        <v>486</v>
      </c>
      <c r="E22055" s="144" t="s">
        <v>193</v>
      </c>
      <c r="F22055" s="144">
        <v>2080</v>
      </c>
      <c r="G22055" s="147">
        <v>12.963613138588926</v>
      </c>
      <c r="H22055" s="147">
        <v>15.781066666666666</v>
      </c>
      <c r="I22055" s="147">
        <v>19.327666666666666</v>
      </c>
      <c r="J22055" s="147">
        <v>22.030856666666665</v>
      </c>
      <c r="K22055" s="147">
        <v>24.700620000000001</v>
      </c>
    </row>
    <row r="22056" spans="2:11" x14ac:dyDescent="0.2">
      <c r="B22056" s="21" t="str">
        <f t="shared" si="344"/>
        <v>WallaceburgIce Accretion2085RCP4.5</v>
      </c>
      <c r="C22056" t="s">
        <v>470</v>
      </c>
      <c r="D22056" t="s">
        <v>486</v>
      </c>
      <c r="E22056" s="144" t="s">
        <v>193</v>
      </c>
      <c r="F22056" s="144">
        <v>2085</v>
      </c>
      <c r="G22056" s="147">
        <v>12.643523925290435</v>
      </c>
      <c r="H22056" s="147">
        <v>15.415175</v>
      </c>
      <c r="I22056" s="147">
        <v>18.905999999999999</v>
      </c>
      <c r="J22056" s="147">
        <v>21.558705</v>
      </c>
      <c r="K22056" s="147">
        <v>24.183810000000001</v>
      </c>
    </row>
    <row r="22057" spans="2:11" x14ac:dyDescent="0.2">
      <c r="B22057" s="21" t="str">
        <f t="shared" si="344"/>
        <v>WallaceburgIce Accretion2090RCP4.5</v>
      </c>
      <c r="C22057" t="s">
        <v>470</v>
      </c>
      <c r="D22057" t="s">
        <v>486</v>
      </c>
      <c r="E22057" s="144" t="s">
        <v>193</v>
      </c>
      <c r="F22057" s="144">
        <v>2090</v>
      </c>
      <c r="G22057" s="147">
        <v>12.323434711991942</v>
      </c>
      <c r="H22057" s="147">
        <v>15.049283333333333</v>
      </c>
      <c r="I22057" s="147">
        <v>18.484333333333336</v>
      </c>
      <c r="J22057" s="147">
        <v>21.086553333333335</v>
      </c>
      <c r="K22057" s="147">
        <v>23.667000000000002</v>
      </c>
    </row>
    <row r="22058" spans="2:11" x14ac:dyDescent="0.2">
      <c r="B22058" s="21" t="str">
        <f t="shared" si="344"/>
        <v>WallaceburgIce Accretion2095RCP4.5</v>
      </c>
      <c r="C22058" t="s">
        <v>470</v>
      </c>
      <c r="D22058" t="s">
        <v>486</v>
      </c>
      <c r="E22058" s="144" t="s">
        <v>193</v>
      </c>
      <c r="F22058" s="144">
        <v>2095</v>
      </c>
      <c r="G22058" s="147">
        <v>12.003345498693449</v>
      </c>
      <c r="H22058" s="147">
        <v>14.683391666666665</v>
      </c>
      <c r="I22058" s="147">
        <v>18.062666666666669</v>
      </c>
      <c r="J22058" s="147">
        <v>20.614401666666666</v>
      </c>
      <c r="K22058" s="147">
        <v>23.150190000000002</v>
      </c>
    </row>
    <row r="22059" spans="2:11" x14ac:dyDescent="0.2">
      <c r="B22059" s="21" t="str">
        <f t="shared" si="344"/>
        <v>WallaceburgIce Accretion2100RCP4.5</v>
      </c>
      <c r="C22059" t="s">
        <v>470</v>
      </c>
      <c r="D22059" t="s">
        <v>486</v>
      </c>
      <c r="E22059" s="144" t="s">
        <v>193</v>
      </c>
      <c r="F22059" s="144">
        <v>2100</v>
      </c>
      <c r="G22059" s="147">
        <v>11.683256285394958</v>
      </c>
      <c r="H22059" s="147">
        <v>14.317499999999999</v>
      </c>
      <c r="I22059" s="147">
        <v>17.641000000000002</v>
      </c>
      <c r="J22059" s="147">
        <v>20.142250000000001</v>
      </c>
      <c r="K22059" s="147">
        <v>22.633380000000002</v>
      </c>
    </row>
    <row r="22060" spans="2:11" x14ac:dyDescent="0.2">
      <c r="B22060" s="21" t="str">
        <f t="shared" si="344"/>
        <v>WallaceburgIce Accretion2023RCP6.0</v>
      </c>
      <c r="C22060" t="s">
        <v>470</v>
      </c>
      <c r="D22060" t="s">
        <v>486</v>
      </c>
      <c r="E22060" s="144" t="s">
        <v>192</v>
      </c>
      <c r="F22060" s="144">
        <v>2023</v>
      </c>
      <c r="G22060" s="147">
        <v>15.412295620322389</v>
      </c>
      <c r="H22060" s="147">
        <v>18.46003</v>
      </c>
      <c r="I22060" s="147">
        <v>22.332999999999998</v>
      </c>
      <c r="J22060" s="147">
        <v>25.262279999999997</v>
      </c>
      <c r="K22060" s="147">
        <v>28.226520000000001</v>
      </c>
    </row>
    <row r="22061" spans="2:11" x14ac:dyDescent="0.2">
      <c r="B22061" s="21" t="str">
        <f t="shared" si="344"/>
        <v>WallaceburgIce Accretion2025RCP6.0</v>
      </c>
      <c r="C22061" t="s">
        <v>470</v>
      </c>
      <c r="D22061" t="s">
        <v>486</v>
      </c>
      <c r="E22061" s="144" t="s">
        <v>192</v>
      </c>
      <c r="F22061" s="144">
        <v>2025</v>
      </c>
      <c r="G22061" s="147">
        <v>15.337608137219409</v>
      </c>
      <c r="H22061" s="147">
        <v>18.386851666666665</v>
      </c>
      <c r="I22061" s="147">
        <v>22.25633333333333</v>
      </c>
      <c r="J22061" s="147">
        <v>25.184309999999996</v>
      </c>
      <c r="K22061" s="147">
        <v>28.144410000000001</v>
      </c>
    </row>
    <row r="22062" spans="2:11" x14ac:dyDescent="0.2">
      <c r="B22062" s="21" t="str">
        <f t="shared" si="344"/>
        <v>WallaceburgIce Accretion2030RCP6.0</v>
      </c>
      <c r="C22062" t="s">
        <v>470</v>
      </c>
      <c r="D22062" t="s">
        <v>486</v>
      </c>
      <c r="E22062" s="144" t="s">
        <v>192</v>
      </c>
      <c r="F22062" s="144">
        <v>2030</v>
      </c>
      <c r="G22062" s="147">
        <v>15.262920654116426</v>
      </c>
      <c r="H22062" s="147">
        <v>18.313673333333334</v>
      </c>
      <c r="I22062" s="147">
        <v>22.179666666666666</v>
      </c>
      <c r="J22062" s="147">
        <v>25.106339999999996</v>
      </c>
      <c r="K22062" s="147">
        <v>28.0623</v>
      </c>
    </row>
    <row r="22063" spans="2:11" x14ac:dyDescent="0.2">
      <c r="B22063" s="21" t="str">
        <f t="shared" si="344"/>
        <v>WallaceburgIce Accretion2035RCP6.0</v>
      </c>
      <c r="C22063" t="s">
        <v>470</v>
      </c>
      <c r="D22063" t="s">
        <v>486</v>
      </c>
      <c r="E22063" s="144" t="s">
        <v>192</v>
      </c>
      <c r="F22063" s="144">
        <v>2035</v>
      </c>
      <c r="G22063" s="147">
        <v>15.188233171013445</v>
      </c>
      <c r="H22063" s="147">
        <v>18.240494999999999</v>
      </c>
      <c r="I22063" s="147">
        <v>22.102999999999998</v>
      </c>
      <c r="J22063" s="147">
        <v>25.028369999999995</v>
      </c>
      <c r="K22063" s="147">
        <v>27.98019</v>
      </c>
    </row>
    <row r="22064" spans="2:11" x14ac:dyDescent="0.2">
      <c r="B22064" s="21" t="str">
        <f t="shared" si="344"/>
        <v>WallaceburgIce Accretion2040RCP6.0</v>
      </c>
      <c r="C22064" t="s">
        <v>470</v>
      </c>
      <c r="D22064" t="s">
        <v>486</v>
      </c>
      <c r="E22064" s="144" t="s">
        <v>192</v>
      </c>
      <c r="F22064" s="144">
        <v>2040</v>
      </c>
      <c r="G22064" s="147">
        <v>15.113545687910465</v>
      </c>
      <c r="H22064" s="147">
        <v>18.167316666666665</v>
      </c>
      <c r="I22064" s="147">
        <v>22.02633333333333</v>
      </c>
      <c r="J22064" s="147">
        <v>24.950399999999998</v>
      </c>
      <c r="K22064" s="147">
        <v>27.89808</v>
      </c>
    </row>
    <row r="22065" spans="2:11" x14ac:dyDescent="0.2">
      <c r="B22065" s="21" t="str">
        <f t="shared" si="344"/>
        <v>WallaceburgIce Accretion2045RCP6.0</v>
      </c>
      <c r="C22065" t="s">
        <v>470</v>
      </c>
      <c r="D22065" t="s">
        <v>486</v>
      </c>
      <c r="E22065" s="144" t="s">
        <v>192</v>
      </c>
      <c r="F22065" s="144">
        <v>2045</v>
      </c>
      <c r="G22065" s="147">
        <v>15.038858204807482</v>
      </c>
      <c r="H22065" s="147">
        <v>18.094138333333333</v>
      </c>
      <c r="I22065" s="147">
        <v>21.949666666666666</v>
      </c>
      <c r="J22065" s="147">
        <v>24.872429999999998</v>
      </c>
      <c r="K22065" s="147">
        <v>27.81597</v>
      </c>
    </row>
    <row r="22066" spans="2:11" x14ac:dyDescent="0.2">
      <c r="B22066" s="21" t="str">
        <f t="shared" si="344"/>
        <v>WallaceburgIce Accretion2050RCP6.0</v>
      </c>
      <c r="C22066" t="s">
        <v>470</v>
      </c>
      <c r="D22066" t="s">
        <v>486</v>
      </c>
      <c r="E22066" s="144" t="s">
        <v>192</v>
      </c>
      <c r="F22066" s="144">
        <v>2050</v>
      </c>
      <c r="G22066" s="147">
        <v>14.692094890400783</v>
      </c>
      <c r="H22066" s="147">
        <v>17.719338</v>
      </c>
      <c r="I22066" s="147">
        <v>21.532599999999999</v>
      </c>
      <c r="J22066" s="147">
        <v>24.430599999999998</v>
      </c>
      <c r="K22066" s="147">
        <v>27.333936000000001</v>
      </c>
    </row>
    <row r="22067" spans="2:11" x14ac:dyDescent="0.2">
      <c r="B22067" s="21" t="str">
        <f t="shared" si="344"/>
        <v>WallaceburgIce Accretion2055RCP6.0</v>
      </c>
      <c r="C22067" t="s">
        <v>470</v>
      </c>
      <c r="D22067" t="s">
        <v>486</v>
      </c>
      <c r="E22067" s="144" t="s">
        <v>192</v>
      </c>
      <c r="F22067" s="144">
        <v>2055</v>
      </c>
      <c r="G22067" s="147">
        <v>14.420019059097065</v>
      </c>
      <c r="H22067" s="147">
        <v>17.417715999999999</v>
      </c>
      <c r="I22067" s="147">
        <v>21.1922</v>
      </c>
      <c r="J22067" s="147">
        <v>24.066739999999999</v>
      </c>
      <c r="K22067" s="147">
        <v>26.934011999999999</v>
      </c>
    </row>
    <row r="22068" spans="2:11" x14ac:dyDescent="0.2">
      <c r="B22068" s="21" t="str">
        <f t="shared" si="344"/>
        <v>WallaceburgIce Accretion2060RCP6.0</v>
      </c>
      <c r="C22068" t="s">
        <v>470</v>
      </c>
      <c r="D22068" t="s">
        <v>486</v>
      </c>
      <c r="E22068" s="144" t="s">
        <v>192</v>
      </c>
      <c r="F22068" s="144">
        <v>2060</v>
      </c>
      <c r="G22068" s="147">
        <v>14.147943227793347</v>
      </c>
      <c r="H22068" s="147">
        <v>17.116094</v>
      </c>
      <c r="I22068" s="147">
        <v>20.851799999999997</v>
      </c>
      <c r="J22068" s="147">
        <v>23.702879999999997</v>
      </c>
      <c r="K22068" s="147">
        <v>26.534088000000001</v>
      </c>
    </row>
    <row r="22069" spans="2:11" x14ac:dyDescent="0.2">
      <c r="B22069" s="21" t="str">
        <f t="shared" si="344"/>
        <v>WallaceburgIce Accretion2065RCP6.0</v>
      </c>
      <c r="C22069" t="s">
        <v>470</v>
      </c>
      <c r="D22069" t="s">
        <v>486</v>
      </c>
      <c r="E22069" s="144" t="s">
        <v>192</v>
      </c>
      <c r="F22069" s="144">
        <v>2065</v>
      </c>
      <c r="G22069" s="147">
        <v>13.875867396489628</v>
      </c>
      <c r="H22069" s="147">
        <v>16.814471999999999</v>
      </c>
      <c r="I22069" s="147">
        <v>20.511399999999998</v>
      </c>
      <c r="J22069" s="147">
        <v>23.339019999999998</v>
      </c>
      <c r="K22069" s="147">
        <v>26.134163999999998</v>
      </c>
    </row>
    <row r="22070" spans="2:11" x14ac:dyDescent="0.2">
      <c r="B22070" s="21" t="str">
        <f t="shared" si="344"/>
        <v>WallaceburgIce Accretion2070RCP6.0</v>
      </c>
      <c r="C22070" t="s">
        <v>470</v>
      </c>
      <c r="D22070" t="s">
        <v>486</v>
      </c>
      <c r="E22070" s="144" t="s">
        <v>192</v>
      </c>
      <c r="F22070" s="144">
        <v>2070</v>
      </c>
      <c r="G22070" s="147">
        <v>13.60379156518591</v>
      </c>
      <c r="H22070" s="147">
        <v>16.51285</v>
      </c>
      <c r="I22070" s="147">
        <v>20.170999999999999</v>
      </c>
      <c r="J22070" s="147">
        <v>22.975159999999999</v>
      </c>
      <c r="K22070" s="147">
        <v>25.73424</v>
      </c>
    </row>
    <row r="22071" spans="2:11" x14ac:dyDescent="0.2">
      <c r="B22071" s="21" t="str">
        <f t="shared" si="344"/>
        <v>WallaceburgIce Accretion2075RCP6.0</v>
      </c>
      <c r="C22071" t="s">
        <v>470</v>
      </c>
      <c r="D22071" t="s">
        <v>486</v>
      </c>
      <c r="E22071" s="144" t="s">
        <v>192</v>
      </c>
      <c r="F22071" s="144">
        <v>2075</v>
      </c>
      <c r="G22071" s="147">
        <v>13.123657745238171</v>
      </c>
      <c r="H22071" s="147">
        <v>15.964012499999999</v>
      </c>
      <c r="I22071" s="147">
        <v>19.538499999999999</v>
      </c>
      <c r="J22071" s="147">
        <v>22.266932499999999</v>
      </c>
      <c r="K22071" s="147">
        <v>24.959025</v>
      </c>
    </row>
    <row r="22072" spans="2:11" x14ac:dyDescent="0.2">
      <c r="B22072" s="21" t="str">
        <f t="shared" si="344"/>
        <v>WallaceburgIce Accretion2080RCP6.0</v>
      </c>
      <c r="C22072" t="s">
        <v>470</v>
      </c>
      <c r="D22072" t="s">
        <v>486</v>
      </c>
      <c r="E22072" s="144" t="s">
        <v>192</v>
      </c>
      <c r="F22072" s="144">
        <v>2080</v>
      </c>
      <c r="G22072" s="147">
        <v>12.643523925290435</v>
      </c>
      <c r="H22072" s="147">
        <v>15.415175</v>
      </c>
      <c r="I22072" s="147">
        <v>18.905999999999999</v>
      </c>
      <c r="J22072" s="147">
        <v>21.558705</v>
      </c>
      <c r="K22072" s="147">
        <v>24.183810000000001</v>
      </c>
    </row>
    <row r="22073" spans="2:11" x14ac:dyDescent="0.2">
      <c r="B22073" s="21" t="str">
        <f t="shared" si="344"/>
        <v>WallaceburgIce Accretion2085RCP6.0</v>
      </c>
      <c r="C22073" t="s">
        <v>470</v>
      </c>
      <c r="D22073" t="s">
        <v>486</v>
      </c>
      <c r="E22073" s="144" t="s">
        <v>192</v>
      </c>
      <c r="F22073" s="144">
        <v>2085</v>
      </c>
      <c r="G22073" s="147">
        <v>12.163390105342696</v>
      </c>
      <c r="H22073" s="147">
        <v>14.8663375</v>
      </c>
      <c r="I22073" s="147">
        <v>18.273500000000002</v>
      </c>
      <c r="J22073" s="147">
        <v>20.8504775</v>
      </c>
      <c r="K22073" s="147">
        <v>23.408595000000002</v>
      </c>
    </row>
    <row r="22074" spans="2:11" x14ac:dyDescent="0.2">
      <c r="B22074" s="21" t="str">
        <f t="shared" si="344"/>
        <v>WallaceburgIce Accretion2090RCP6.0</v>
      </c>
      <c r="C22074" t="s">
        <v>470</v>
      </c>
      <c r="D22074" t="s">
        <v>486</v>
      </c>
      <c r="E22074" s="144" t="s">
        <v>192</v>
      </c>
      <c r="F22074" s="144">
        <v>2090</v>
      </c>
      <c r="G22074" s="147">
        <v>11.203122465447219</v>
      </c>
      <c r="H22074" s="147">
        <v>13.76389</v>
      </c>
      <c r="I22074" s="147">
        <v>16.989333333333335</v>
      </c>
      <c r="J22074" s="147">
        <v>19.414529999999999</v>
      </c>
      <c r="K22074" s="147">
        <v>21.831600000000002</v>
      </c>
    </row>
    <row r="22075" spans="2:11" x14ac:dyDescent="0.2">
      <c r="B22075" s="21" t="str">
        <f t="shared" si="344"/>
        <v>WallaceburgIce Accretion2095RCP6.0</v>
      </c>
      <c r="C22075" t="s">
        <v>470</v>
      </c>
      <c r="D22075" t="s">
        <v>486</v>
      </c>
      <c r="E22075" s="144" t="s">
        <v>192</v>
      </c>
      <c r="F22075" s="144">
        <v>2095</v>
      </c>
      <c r="G22075" s="147">
        <v>10.722988645499482</v>
      </c>
      <c r="H22075" s="147">
        <v>13.210279999999999</v>
      </c>
      <c r="I22075" s="147">
        <v>16.337666666666667</v>
      </c>
      <c r="J22075" s="147">
        <v>18.686810000000001</v>
      </c>
      <c r="K22075" s="147">
        <v>21.029820000000001</v>
      </c>
    </row>
    <row r="22076" spans="2:11" x14ac:dyDescent="0.2">
      <c r="B22076" s="21" t="str">
        <f t="shared" si="344"/>
        <v>WallaceburgIce Accretion2100RCP6.0</v>
      </c>
      <c r="C22076" t="s">
        <v>470</v>
      </c>
      <c r="D22076" t="s">
        <v>486</v>
      </c>
      <c r="E22076" s="144" t="s">
        <v>192</v>
      </c>
      <c r="F22076" s="144">
        <v>2100</v>
      </c>
      <c r="G22076" s="147">
        <v>10.242854825551744</v>
      </c>
      <c r="H22076" s="147">
        <v>12.65667</v>
      </c>
      <c r="I22076" s="147">
        <v>15.685999999999998</v>
      </c>
      <c r="J22076" s="147">
        <v>17.95909</v>
      </c>
      <c r="K22076" s="147">
        <v>20.22804</v>
      </c>
    </row>
    <row r="22077" spans="2:11" x14ac:dyDescent="0.2">
      <c r="B22077" s="21" t="str">
        <f t="shared" si="344"/>
        <v>WallaceburgIce Accretion2023RCP8.5</v>
      </c>
      <c r="C22077" t="s">
        <v>470</v>
      </c>
      <c r="D22077" t="s">
        <v>486</v>
      </c>
      <c r="E22077" s="144" t="s">
        <v>191</v>
      </c>
      <c r="F22077" s="144">
        <v>2023</v>
      </c>
      <c r="G22077" s="147">
        <v>15.412295620322389</v>
      </c>
      <c r="H22077" s="147">
        <v>18.46003</v>
      </c>
      <c r="I22077" s="147">
        <v>22.332999999999998</v>
      </c>
      <c r="J22077" s="147">
        <v>25.262279999999997</v>
      </c>
      <c r="K22077" s="147">
        <v>28.226520000000001</v>
      </c>
    </row>
    <row r="22078" spans="2:11" x14ac:dyDescent="0.2">
      <c r="B22078" s="21" t="str">
        <f t="shared" si="344"/>
        <v>WallaceburgIce Accretion2025RCP8.5</v>
      </c>
      <c r="C22078" t="s">
        <v>470</v>
      </c>
      <c r="D22078" t="s">
        <v>486</v>
      </c>
      <c r="E22078" s="144" t="s">
        <v>191</v>
      </c>
      <c r="F22078" s="144">
        <v>2025</v>
      </c>
      <c r="G22078" s="147">
        <v>15.262920654116426</v>
      </c>
      <c r="H22078" s="147">
        <v>18.313673333333334</v>
      </c>
      <c r="I22078" s="147">
        <v>22.179666666666666</v>
      </c>
      <c r="J22078" s="147">
        <v>25.106339999999996</v>
      </c>
      <c r="K22078" s="147">
        <v>28.0623</v>
      </c>
    </row>
    <row r="22079" spans="2:11" x14ac:dyDescent="0.2">
      <c r="B22079" s="21" t="str">
        <f t="shared" si="344"/>
        <v>WallaceburgIce Accretion2030RCP8.5</v>
      </c>
      <c r="C22079" t="s">
        <v>470</v>
      </c>
      <c r="D22079" t="s">
        <v>486</v>
      </c>
      <c r="E22079" s="144" t="s">
        <v>191</v>
      </c>
      <c r="F22079" s="144">
        <v>2030</v>
      </c>
      <c r="G22079" s="147">
        <v>15.113545687910465</v>
      </c>
      <c r="H22079" s="147">
        <v>18.167316666666665</v>
      </c>
      <c r="I22079" s="147">
        <v>22.02633333333333</v>
      </c>
      <c r="J22079" s="147">
        <v>24.950399999999998</v>
      </c>
      <c r="K22079" s="147">
        <v>27.89808</v>
      </c>
    </row>
    <row r="22080" spans="2:11" x14ac:dyDescent="0.2">
      <c r="B22080" s="21" t="str">
        <f t="shared" si="344"/>
        <v>WallaceburgIce Accretion2035RCP8.5</v>
      </c>
      <c r="C22080" t="s">
        <v>470</v>
      </c>
      <c r="D22080" t="s">
        <v>486</v>
      </c>
      <c r="E22080" s="144" t="s">
        <v>191</v>
      </c>
      <c r="F22080" s="144">
        <v>2035</v>
      </c>
      <c r="G22080" s="147">
        <v>14.964170721704502</v>
      </c>
      <c r="H22080" s="147">
        <v>18.020959999999999</v>
      </c>
      <c r="I22080" s="147">
        <v>21.872999999999998</v>
      </c>
      <c r="J22080" s="147">
        <v>24.794459999999997</v>
      </c>
      <c r="K22080" s="147">
        <v>27.73386</v>
      </c>
    </row>
    <row r="22081" spans="2:11" x14ac:dyDescent="0.2">
      <c r="B22081" s="21" t="str">
        <f t="shared" si="344"/>
        <v>WallaceburgIce Accretion2040RCP8.5</v>
      </c>
      <c r="C22081" t="s">
        <v>470</v>
      </c>
      <c r="D22081" t="s">
        <v>486</v>
      </c>
      <c r="E22081" s="144" t="s">
        <v>191</v>
      </c>
      <c r="F22081" s="144">
        <v>2040</v>
      </c>
      <c r="G22081" s="147">
        <v>14.510711002864971</v>
      </c>
      <c r="H22081" s="147">
        <v>17.518256666666666</v>
      </c>
      <c r="I22081" s="147">
        <v>21.305666666666664</v>
      </c>
      <c r="J22081" s="147">
        <v>24.188026666666666</v>
      </c>
      <c r="K22081" s="147">
        <v>27.067319999999999</v>
      </c>
    </row>
    <row r="22082" spans="2:11" x14ac:dyDescent="0.2">
      <c r="B22082" s="21" t="str">
        <f t="shared" si="344"/>
        <v>WallaceburgIce Accretion2045RCP8.5</v>
      </c>
      <c r="C22082" t="s">
        <v>470</v>
      </c>
      <c r="D22082" t="s">
        <v>486</v>
      </c>
      <c r="E22082" s="144" t="s">
        <v>191</v>
      </c>
      <c r="F22082" s="144">
        <v>2045</v>
      </c>
      <c r="G22082" s="147">
        <v>14.05725128402544</v>
      </c>
      <c r="H22082" s="147">
        <v>17.015553333333333</v>
      </c>
      <c r="I22082" s="147">
        <v>20.738333333333333</v>
      </c>
      <c r="J22082" s="147">
        <v>23.581593333333331</v>
      </c>
      <c r="K22082" s="147">
        <v>26.400780000000001</v>
      </c>
    </row>
    <row r="22083" spans="2:11" x14ac:dyDescent="0.2">
      <c r="B22083" s="21" t="str">
        <f t="shared" si="344"/>
        <v>WallaceburgIce Accretion2050RCP8.5</v>
      </c>
      <c r="C22083" t="s">
        <v>470</v>
      </c>
      <c r="D22083" t="s">
        <v>486</v>
      </c>
      <c r="E22083" s="144" t="s">
        <v>191</v>
      </c>
      <c r="F22083" s="144">
        <v>2050</v>
      </c>
      <c r="G22083" s="147">
        <v>12.963613138588926</v>
      </c>
      <c r="H22083" s="147">
        <v>15.781066666666666</v>
      </c>
      <c r="I22083" s="147">
        <v>19.327666666666666</v>
      </c>
      <c r="J22083" s="147">
        <v>22.030856666666665</v>
      </c>
      <c r="K22083" s="147">
        <v>24.700620000000001</v>
      </c>
    </row>
    <row r="22084" spans="2:11" x14ac:dyDescent="0.2">
      <c r="B22084" s="21" t="str">
        <f t="shared" si="344"/>
        <v>WallaceburgIce Accretion2055RCP8.5</v>
      </c>
      <c r="C22084" t="s">
        <v>470</v>
      </c>
      <c r="D22084" t="s">
        <v>486</v>
      </c>
      <c r="E22084" s="144" t="s">
        <v>191</v>
      </c>
      <c r="F22084" s="144">
        <v>2055</v>
      </c>
      <c r="G22084" s="147">
        <v>12.323434711991942</v>
      </c>
      <c r="H22084" s="147">
        <v>15.049283333333333</v>
      </c>
      <c r="I22084" s="147">
        <v>18.484333333333336</v>
      </c>
      <c r="J22084" s="147">
        <v>21.086553333333335</v>
      </c>
      <c r="K22084" s="147">
        <v>23.667000000000002</v>
      </c>
    </row>
    <row r="22085" spans="2:11" x14ac:dyDescent="0.2">
      <c r="B22085" s="21" t="str">
        <f t="shared" si="344"/>
        <v>WallaceburgIce Accretion2060RCP8.5</v>
      </c>
      <c r="C22085" t="s">
        <v>470</v>
      </c>
      <c r="D22085" t="s">
        <v>486</v>
      </c>
      <c r="E22085" s="144" t="s">
        <v>191</v>
      </c>
      <c r="F22085" s="144">
        <v>2060</v>
      </c>
      <c r="G22085" s="147">
        <v>11.203122465447219</v>
      </c>
      <c r="H22085" s="147">
        <v>13.76389</v>
      </c>
      <c r="I22085" s="147">
        <v>16.989333333333335</v>
      </c>
      <c r="J22085" s="147">
        <v>19.414529999999999</v>
      </c>
      <c r="K22085" s="147">
        <v>21.831600000000002</v>
      </c>
    </row>
    <row r="22086" spans="2:11" x14ac:dyDescent="0.2">
      <c r="B22086" s="21" t="str">
        <f t="shared" si="344"/>
        <v>WallaceburgIce Accretion2065RCP8.5</v>
      </c>
      <c r="C22086" t="s">
        <v>470</v>
      </c>
      <c r="D22086" t="s">
        <v>486</v>
      </c>
      <c r="E22086" s="144" t="s">
        <v>191</v>
      </c>
      <c r="F22086" s="144">
        <v>2065</v>
      </c>
      <c r="G22086" s="147">
        <v>10.722988645499482</v>
      </c>
      <c r="H22086" s="147">
        <v>13.210279999999999</v>
      </c>
      <c r="I22086" s="147">
        <v>16.337666666666667</v>
      </c>
      <c r="J22086" s="147">
        <v>18.686810000000001</v>
      </c>
      <c r="K22086" s="147">
        <v>21.029820000000001</v>
      </c>
    </row>
    <row r="22087" spans="2:11" x14ac:dyDescent="0.2">
      <c r="B22087" s="21" t="str">
        <f t="shared" si="344"/>
        <v>WallaceburgIce Accretion2070RCP8.5</v>
      </c>
      <c r="C22087" t="s">
        <v>470</v>
      </c>
      <c r="D22087" t="s">
        <v>486</v>
      </c>
      <c r="E22087" s="144" t="s">
        <v>191</v>
      </c>
      <c r="F22087" s="144">
        <v>2070</v>
      </c>
      <c r="G22087" s="147">
        <v>9.7520513651607228</v>
      </c>
      <c r="H22087" s="147">
        <v>12.083969999999999</v>
      </c>
      <c r="I22087" s="147">
        <v>15.003666666666666</v>
      </c>
      <c r="J22087" s="147">
        <v>17.196716666666667</v>
      </c>
      <c r="K22087" s="147">
        <v>19.377960000000002</v>
      </c>
    </row>
    <row r="22088" spans="2:11" x14ac:dyDescent="0.2">
      <c r="B22088" s="21" t="str">
        <f t="shared" si="344"/>
        <v>WallaceburgIce Accretion2075RCP8.5</v>
      </c>
      <c r="C22088" t="s">
        <v>470</v>
      </c>
      <c r="D22088" t="s">
        <v>486</v>
      </c>
      <c r="E22088" s="144" t="s">
        <v>191</v>
      </c>
      <c r="F22088" s="144">
        <v>2075</v>
      </c>
      <c r="G22088" s="147">
        <v>9.2612479047697036</v>
      </c>
      <c r="H22088" s="147">
        <v>11.51127</v>
      </c>
      <c r="I22088" s="147">
        <v>14.321333333333332</v>
      </c>
      <c r="J22088" s="147">
        <v>16.434343333333331</v>
      </c>
      <c r="K22088" s="147">
        <v>18.52788</v>
      </c>
    </row>
    <row r="22089" spans="2:11" x14ac:dyDescent="0.2">
      <c r="B22089" s="21" t="str">
        <f t="shared" si="344"/>
        <v>WallaceburgIce Accretion2080RCP8.5</v>
      </c>
      <c r="C22089" t="s">
        <v>470</v>
      </c>
      <c r="D22089" t="s">
        <v>486</v>
      </c>
      <c r="E22089" s="144" t="s">
        <v>191</v>
      </c>
      <c r="F22089" s="144">
        <v>2080</v>
      </c>
      <c r="G22089" s="147">
        <v>8.7704444443786826</v>
      </c>
      <c r="H22089" s="147">
        <v>10.938569999999999</v>
      </c>
      <c r="I22089" s="147">
        <v>13.638999999999999</v>
      </c>
      <c r="J22089" s="147">
        <v>15.671969999999998</v>
      </c>
      <c r="K22089" s="147">
        <v>17.677800000000001</v>
      </c>
    </row>
    <row r="22090" spans="2:11" x14ac:dyDescent="0.2">
      <c r="B22090" s="21" t="str">
        <f t="shared" si="344"/>
        <v>WallaceburgIce Accretion2085RCP8.5</v>
      </c>
      <c r="C22090" t="s">
        <v>470</v>
      </c>
      <c r="D22090" t="s">
        <v>486</v>
      </c>
      <c r="E22090" s="144" t="s">
        <v>191</v>
      </c>
      <c r="F22090" s="144">
        <v>2085</v>
      </c>
      <c r="G22090" s="147">
        <v>8.1462704784466222</v>
      </c>
      <c r="H22090" s="147">
        <v>10.203605</v>
      </c>
      <c r="I22090" s="147">
        <v>12.765000000000001</v>
      </c>
      <c r="J22090" s="147">
        <v>14.684349999999998</v>
      </c>
      <c r="K22090" s="147">
        <v>16.591049999999999</v>
      </c>
    </row>
    <row r="22091" spans="2:11" x14ac:dyDescent="0.2">
      <c r="B22091" s="21" t="str">
        <f t="shared" si="344"/>
        <v>WallaceburgIce Accretion2090RCP8.5</v>
      </c>
      <c r="C22091" t="s">
        <v>470</v>
      </c>
      <c r="D22091" t="s">
        <v>486</v>
      </c>
      <c r="E22091" s="144" t="s">
        <v>191</v>
      </c>
      <c r="F22091" s="144">
        <v>2090</v>
      </c>
      <c r="G22091" s="147">
        <v>7.5220965125145618</v>
      </c>
      <c r="H22091" s="147">
        <v>9.4686400000000006</v>
      </c>
      <c r="I22091" s="147">
        <v>11.891</v>
      </c>
      <c r="J22091" s="147">
        <v>13.696730000000001</v>
      </c>
      <c r="K22091" s="147">
        <v>15.504299999999997</v>
      </c>
    </row>
    <row r="22092" spans="2:11" x14ac:dyDescent="0.2">
      <c r="B22092" s="21" t="str">
        <f t="shared" ref="B22092:B22155" si="345">C22092&amp;D22092&amp;F22092&amp;E22092</f>
        <v>WallaceburgIce Accretion2095RCP8.5</v>
      </c>
      <c r="C22092" t="s">
        <v>470</v>
      </c>
      <c r="D22092" t="s">
        <v>486</v>
      </c>
      <c r="E22092" s="144" t="s">
        <v>191</v>
      </c>
      <c r="F22092" s="144">
        <v>2095</v>
      </c>
      <c r="G22092" s="147">
        <v>7.5220965125145618</v>
      </c>
      <c r="H22092" s="147">
        <v>9.4686400000000006</v>
      </c>
      <c r="I22092" s="147">
        <v>11.891</v>
      </c>
      <c r="J22092" s="147">
        <v>13.696730000000001</v>
      </c>
      <c r="K22092" s="147">
        <v>15.504299999999997</v>
      </c>
    </row>
    <row r="22093" spans="2:11" x14ac:dyDescent="0.2">
      <c r="B22093" s="21" t="str">
        <f t="shared" si="345"/>
        <v>WallaceburgIce Accretion2100RCP8.5</v>
      </c>
      <c r="C22093" t="s">
        <v>470</v>
      </c>
      <c r="D22093" t="s">
        <v>486</v>
      </c>
      <c r="E22093" s="144" t="s">
        <v>191</v>
      </c>
      <c r="F22093" s="144">
        <v>2100</v>
      </c>
      <c r="G22093" s="147">
        <v>7.5220965125145618</v>
      </c>
      <c r="H22093" s="147">
        <v>9.4686400000000006</v>
      </c>
      <c r="I22093" s="147">
        <v>11.891</v>
      </c>
      <c r="J22093" s="147">
        <v>13.696730000000001</v>
      </c>
      <c r="K22093" s="147">
        <v>15.504299999999997</v>
      </c>
    </row>
    <row r="22094" spans="2:11" x14ac:dyDescent="0.2">
      <c r="B22094" s="21" t="str">
        <f t="shared" si="345"/>
        <v>WallaceburgWind2023RCP4.5</v>
      </c>
      <c r="C22094" t="s">
        <v>470</v>
      </c>
      <c r="D22094" t="s">
        <v>1</v>
      </c>
      <c r="E22094" s="144" t="s">
        <v>193</v>
      </c>
      <c r="F22094" s="144">
        <v>2023</v>
      </c>
      <c r="G22094" s="147">
        <v>85.120543369830798</v>
      </c>
      <c r="H22094" s="147">
        <v>91.705067999999997</v>
      </c>
      <c r="I22094" s="147">
        <v>98.637</v>
      </c>
      <c r="J22094" s="147">
        <v>105.57304799999999</v>
      </c>
      <c r="K22094" s="147">
        <v>112.50203999999998</v>
      </c>
    </row>
    <row r="22095" spans="2:11" x14ac:dyDescent="0.2">
      <c r="B22095" s="21" t="str">
        <f t="shared" si="345"/>
        <v>WallaceburgWind2025RCP4.5</v>
      </c>
      <c r="C22095" t="s">
        <v>470</v>
      </c>
      <c r="D22095" t="s">
        <v>1</v>
      </c>
      <c r="E22095" s="144" t="s">
        <v>193</v>
      </c>
      <c r="F22095" s="144">
        <v>2025</v>
      </c>
      <c r="G22095" s="147">
        <v>85.161443654115601</v>
      </c>
      <c r="H22095" s="147">
        <v>91.764308999999997</v>
      </c>
      <c r="I22095" s="147">
        <v>98.720300000000009</v>
      </c>
      <c r="J22095" s="147">
        <v>105.67441266666665</v>
      </c>
      <c r="K22095" s="147">
        <v>112.62493199999999</v>
      </c>
    </row>
    <row r="22096" spans="2:11" x14ac:dyDescent="0.2">
      <c r="B22096" s="21" t="str">
        <f t="shared" si="345"/>
        <v>WallaceburgWind2030RCP4.5</v>
      </c>
      <c r="C22096" t="s">
        <v>470</v>
      </c>
      <c r="D22096" t="s">
        <v>1</v>
      </c>
      <c r="E22096" s="144" t="s">
        <v>193</v>
      </c>
      <c r="F22096" s="144">
        <v>2030</v>
      </c>
      <c r="G22096" s="147">
        <v>85.202343938400404</v>
      </c>
      <c r="H22096" s="147">
        <v>91.823549999999997</v>
      </c>
      <c r="I22096" s="147">
        <v>98.803600000000003</v>
      </c>
      <c r="J22096" s="147">
        <v>105.77577733333332</v>
      </c>
      <c r="K22096" s="147">
        <v>112.74782399999998</v>
      </c>
    </row>
    <row r="22097" spans="2:11" x14ac:dyDescent="0.2">
      <c r="B22097" s="21" t="str">
        <f t="shared" si="345"/>
        <v>WallaceburgWind2035RCP4.5</v>
      </c>
      <c r="C22097" t="s">
        <v>470</v>
      </c>
      <c r="D22097" t="s">
        <v>1</v>
      </c>
      <c r="E22097" s="144" t="s">
        <v>193</v>
      </c>
      <c r="F22097" s="144">
        <v>2035</v>
      </c>
      <c r="G22097" s="147">
        <v>85.243244222685206</v>
      </c>
      <c r="H22097" s="147">
        <v>91.882790999999997</v>
      </c>
      <c r="I22097" s="147">
        <v>98.886899999999997</v>
      </c>
      <c r="J22097" s="147">
        <v>105.87714199999999</v>
      </c>
      <c r="K22097" s="147">
        <v>112.87071599999999</v>
      </c>
    </row>
    <row r="22098" spans="2:11" x14ac:dyDescent="0.2">
      <c r="B22098" s="21" t="str">
        <f t="shared" si="345"/>
        <v>WallaceburgWind2040RCP4.5</v>
      </c>
      <c r="C22098" t="s">
        <v>470</v>
      </c>
      <c r="D22098" t="s">
        <v>1</v>
      </c>
      <c r="E22098" s="144" t="s">
        <v>193</v>
      </c>
      <c r="F22098" s="144">
        <v>2040</v>
      </c>
      <c r="G22098" s="147">
        <v>85.284144506970009</v>
      </c>
      <c r="H22098" s="147">
        <v>91.942031999999998</v>
      </c>
      <c r="I22098" s="147">
        <v>98.970200000000006</v>
      </c>
      <c r="J22098" s="147">
        <v>105.97850666666666</v>
      </c>
      <c r="K22098" s="147">
        <v>112.99360799999999</v>
      </c>
    </row>
    <row r="22099" spans="2:11" x14ac:dyDescent="0.2">
      <c r="B22099" s="21" t="str">
        <f t="shared" si="345"/>
        <v>WallaceburgWind2045RCP4.5</v>
      </c>
      <c r="C22099" t="s">
        <v>470</v>
      </c>
      <c r="D22099" t="s">
        <v>1</v>
      </c>
      <c r="E22099" s="144" t="s">
        <v>193</v>
      </c>
      <c r="F22099" s="144">
        <v>2045</v>
      </c>
      <c r="G22099" s="147">
        <v>85.325044791254811</v>
      </c>
      <c r="H22099" s="147">
        <v>92.001272999999998</v>
      </c>
      <c r="I22099" s="147">
        <v>99.053500000000014</v>
      </c>
      <c r="J22099" s="147">
        <v>106.07987133333333</v>
      </c>
      <c r="K22099" s="147">
        <v>113.11649999999999</v>
      </c>
    </row>
    <row r="22100" spans="2:11" x14ac:dyDescent="0.2">
      <c r="B22100" s="21" t="str">
        <f t="shared" si="345"/>
        <v>WallaceburgWind2050RCP4.5</v>
      </c>
      <c r="C22100" t="s">
        <v>470</v>
      </c>
      <c r="D22100" t="s">
        <v>1</v>
      </c>
      <c r="E22100" s="144" t="s">
        <v>193</v>
      </c>
      <c r="F22100" s="144">
        <v>2050</v>
      </c>
      <c r="G22100" s="147">
        <v>85.350713245530102</v>
      </c>
      <c r="H22100" s="147">
        <v>92.033171999999993</v>
      </c>
      <c r="I22100" s="147">
        <v>99.095640000000003</v>
      </c>
      <c r="J22100" s="147">
        <v>106.128806</v>
      </c>
      <c r="K22100" s="147">
        <v>113.17236</v>
      </c>
    </row>
    <row r="22101" spans="2:11" x14ac:dyDescent="0.2">
      <c r="B22101" s="21" t="str">
        <f t="shared" si="345"/>
        <v>WallaceburgWind2055RCP4.5</v>
      </c>
      <c r="C22101" t="s">
        <v>470</v>
      </c>
      <c r="D22101" t="s">
        <v>1</v>
      </c>
      <c r="E22101" s="144" t="s">
        <v>193</v>
      </c>
      <c r="F22101" s="144">
        <v>2055</v>
      </c>
      <c r="G22101" s="147">
        <v>85.33548141552059</v>
      </c>
      <c r="H22101" s="147">
        <v>92.005829999999989</v>
      </c>
      <c r="I22101" s="147">
        <v>99.054480000000012</v>
      </c>
      <c r="J22101" s="147">
        <v>106.076376</v>
      </c>
      <c r="K22101" s="147">
        <v>113.10532799999999</v>
      </c>
    </row>
    <row r="22102" spans="2:11" x14ac:dyDescent="0.2">
      <c r="B22102" s="21" t="str">
        <f t="shared" si="345"/>
        <v>WallaceburgWind2060RCP4.5</v>
      </c>
      <c r="C22102" t="s">
        <v>470</v>
      </c>
      <c r="D22102" t="s">
        <v>1</v>
      </c>
      <c r="E22102" s="144" t="s">
        <v>193</v>
      </c>
      <c r="F22102" s="144">
        <v>2060</v>
      </c>
      <c r="G22102" s="147">
        <v>85.320249585511078</v>
      </c>
      <c r="H22102" s="147">
        <v>91.978487999999999</v>
      </c>
      <c r="I22102" s="147">
        <v>99.013320000000007</v>
      </c>
      <c r="J22102" s="147">
        <v>106.023946</v>
      </c>
      <c r="K22102" s="147">
        <v>113.03829599999999</v>
      </c>
    </row>
    <row r="22103" spans="2:11" x14ac:dyDescent="0.2">
      <c r="B22103" s="21" t="str">
        <f t="shared" si="345"/>
        <v>WallaceburgWind2065RCP4.5</v>
      </c>
      <c r="C22103" t="s">
        <v>470</v>
      </c>
      <c r="D22103" t="s">
        <v>1</v>
      </c>
      <c r="E22103" s="144" t="s">
        <v>193</v>
      </c>
      <c r="F22103" s="144">
        <v>2065</v>
      </c>
      <c r="G22103" s="147">
        <v>85.305017755501567</v>
      </c>
      <c r="H22103" s="147">
        <v>91.951145999999994</v>
      </c>
      <c r="I22103" s="147">
        <v>98.972160000000017</v>
      </c>
      <c r="J22103" s="147">
        <v>105.97151599999999</v>
      </c>
      <c r="K22103" s="147">
        <v>112.97126399999998</v>
      </c>
    </row>
    <row r="22104" spans="2:11" x14ac:dyDescent="0.2">
      <c r="B22104" s="21" t="str">
        <f t="shared" si="345"/>
        <v>WallaceburgWind2070RCP4.5</v>
      </c>
      <c r="C22104" t="s">
        <v>470</v>
      </c>
      <c r="D22104" t="s">
        <v>1</v>
      </c>
      <c r="E22104" s="144" t="s">
        <v>193</v>
      </c>
      <c r="F22104" s="144">
        <v>2070</v>
      </c>
      <c r="G22104" s="147">
        <v>85.289785925492055</v>
      </c>
      <c r="H22104" s="147">
        <v>91.92380399999999</v>
      </c>
      <c r="I22104" s="147">
        <v>98.931000000000012</v>
      </c>
      <c r="J22104" s="147">
        <v>105.91908599999999</v>
      </c>
      <c r="K22104" s="147">
        <v>112.90423199999998</v>
      </c>
    </row>
    <row r="22105" spans="2:11" x14ac:dyDescent="0.2">
      <c r="B22105" s="21" t="str">
        <f t="shared" si="345"/>
        <v>WallaceburgWind2075RCP4.5</v>
      </c>
      <c r="C22105" t="s">
        <v>470</v>
      </c>
      <c r="D22105" t="s">
        <v>1</v>
      </c>
      <c r="E22105" s="144" t="s">
        <v>193</v>
      </c>
      <c r="F22105" s="144">
        <v>2075</v>
      </c>
      <c r="G22105" s="147">
        <v>85.461849190414341</v>
      </c>
      <c r="H22105" s="147">
        <v>92.145578</v>
      </c>
      <c r="I22105" s="147">
        <v>99.213566666666679</v>
      </c>
      <c r="J22105" s="147">
        <v>106.254638</v>
      </c>
      <c r="K22105" s="147">
        <v>113.29338999999999</v>
      </c>
    </row>
    <row r="22106" spans="2:11" x14ac:dyDescent="0.2">
      <c r="B22106" s="21" t="str">
        <f t="shared" si="345"/>
        <v>WallaceburgWind2080RCP4.5</v>
      </c>
      <c r="C22106" t="s">
        <v>470</v>
      </c>
      <c r="D22106" t="s">
        <v>1</v>
      </c>
      <c r="E22106" s="144" t="s">
        <v>193</v>
      </c>
      <c r="F22106" s="144">
        <v>2080</v>
      </c>
      <c r="G22106" s="147">
        <v>85.633912455336613</v>
      </c>
      <c r="H22106" s="147">
        <v>92.367351999999997</v>
      </c>
      <c r="I22106" s="147">
        <v>99.496133333333333</v>
      </c>
      <c r="J22106" s="147">
        <v>106.59018999999999</v>
      </c>
      <c r="K22106" s="147">
        <v>113.68254799999998</v>
      </c>
    </row>
    <row r="22107" spans="2:11" x14ac:dyDescent="0.2">
      <c r="B22107" s="21" t="str">
        <f t="shared" si="345"/>
        <v>WallaceburgWind2085RCP4.5</v>
      </c>
      <c r="C22107" t="s">
        <v>470</v>
      </c>
      <c r="D22107" t="s">
        <v>1</v>
      </c>
      <c r="E22107" s="144" t="s">
        <v>193</v>
      </c>
      <c r="F22107" s="144">
        <v>2085</v>
      </c>
      <c r="G22107" s="147">
        <v>85.8059757202589</v>
      </c>
      <c r="H22107" s="147">
        <v>92.589125999999993</v>
      </c>
      <c r="I22107" s="147">
        <v>99.778700000000001</v>
      </c>
      <c r="J22107" s="147">
        <v>106.925742</v>
      </c>
      <c r="K22107" s="147">
        <v>114.07170599999998</v>
      </c>
    </row>
    <row r="22108" spans="2:11" x14ac:dyDescent="0.2">
      <c r="B22108" s="21" t="str">
        <f t="shared" si="345"/>
        <v>WallaceburgWind2090RCP4.5</v>
      </c>
      <c r="C22108" t="s">
        <v>470</v>
      </c>
      <c r="D22108" t="s">
        <v>1</v>
      </c>
      <c r="E22108" s="144" t="s">
        <v>193</v>
      </c>
      <c r="F22108" s="144">
        <v>2090</v>
      </c>
      <c r="G22108" s="147">
        <v>85.978038985181186</v>
      </c>
      <c r="H22108" s="147">
        <v>92.810900000000004</v>
      </c>
      <c r="I22108" s="147">
        <v>100.06126666666667</v>
      </c>
      <c r="J22108" s="147">
        <v>107.26129400000001</v>
      </c>
      <c r="K22108" s="147">
        <v>114.46086399999999</v>
      </c>
    </row>
    <row r="22109" spans="2:11" x14ac:dyDescent="0.2">
      <c r="B22109" s="21" t="str">
        <f t="shared" si="345"/>
        <v>WallaceburgWind2095RCP4.5</v>
      </c>
      <c r="C22109" t="s">
        <v>470</v>
      </c>
      <c r="D22109" t="s">
        <v>1</v>
      </c>
      <c r="E22109" s="144" t="s">
        <v>193</v>
      </c>
      <c r="F22109" s="144">
        <v>2095</v>
      </c>
      <c r="G22109" s="147">
        <v>86.150102250103458</v>
      </c>
      <c r="H22109" s="147">
        <v>93.032674000000014</v>
      </c>
      <c r="I22109" s="147">
        <v>100.34383333333332</v>
      </c>
      <c r="J22109" s="147">
        <v>107.596846</v>
      </c>
      <c r="K22109" s="147">
        <v>114.850022</v>
      </c>
    </row>
    <row r="22110" spans="2:11" x14ac:dyDescent="0.2">
      <c r="B22110" s="21" t="str">
        <f t="shared" si="345"/>
        <v>WallaceburgWind2100RCP4.5</v>
      </c>
      <c r="C22110" t="s">
        <v>470</v>
      </c>
      <c r="D22110" t="s">
        <v>1</v>
      </c>
      <c r="E22110" s="144" t="s">
        <v>193</v>
      </c>
      <c r="F22110" s="144">
        <v>2100</v>
      </c>
      <c r="G22110" s="147">
        <v>86.322165515025745</v>
      </c>
      <c r="H22110" s="147">
        <v>93.254448000000011</v>
      </c>
      <c r="I22110" s="147">
        <v>100.62639999999999</v>
      </c>
      <c r="J22110" s="147">
        <v>107.93239800000001</v>
      </c>
      <c r="K22110" s="147">
        <v>115.23917999999999</v>
      </c>
    </row>
    <row r="22111" spans="2:11" x14ac:dyDescent="0.2">
      <c r="B22111" s="21" t="str">
        <f t="shared" si="345"/>
        <v>WallaceburgWind2023RCP6.0</v>
      </c>
      <c r="C22111" t="s">
        <v>470</v>
      </c>
      <c r="D22111" t="s">
        <v>1</v>
      </c>
      <c r="E22111" s="144" t="s">
        <v>192</v>
      </c>
      <c r="F22111" s="144">
        <v>2023</v>
      </c>
      <c r="G22111" s="147">
        <v>85.120543369830798</v>
      </c>
      <c r="H22111" s="147">
        <v>91.705067999999997</v>
      </c>
      <c r="I22111" s="147">
        <v>98.637</v>
      </c>
      <c r="J22111" s="147">
        <v>105.57304799999999</v>
      </c>
      <c r="K22111" s="147">
        <v>112.50203999999998</v>
      </c>
    </row>
    <row r="22112" spans="2:11" x14ac:dyDescent="0.2">
      <c r="B22112" s="21" t="str">
        <f t="shared" si="345"/>
        <v>WallaceburgWind2025RCP6.0</v>
      </c>
      <c r="C22112" t="s">
        <v>470</v>
      </c>
      <c r="D22112" t="s">
        <v>1</v>
      </c>
      <c r="E22112" s="144" t="s">
        <v>192</v>
      </c>
      <c r="F22112" s="144">
        <v>2025</v>
      </c>
      <c r="G22112" s="147">
        <v>85.161443654115601</v>
      </c>
      <c r="H22112" s="147">
        <v>91.764308999999997</v>
      </c>
      <c r="I22112" s="147">
        <v>98.720300000000009</v>
      </c>
      <c r="J22112" s="147">
        <v>105.67441266666665</v>
      </c>
      <c r="K22112" s="147">
        <v>112.62493199999999</v>
      </c>
    </row>
    <row r="22113" spans="2:11" x14ac:dyDescent="0.2">
      <c r="B22113" s="21" t="str">
        <f t="shared" si="345"/>
        <v>WallaceburgWind2030RCP6.0</v>
      </c>
      <c r="C22113" t="s">
        <v>470</v>
      </c>
      <c r="D22113" t="s">
        <v>1</v>
      </c>
      <c r="E22113" s="144" t="s">
        <v>192</v>
      </c>
      <c r="F22113" s="144">
        <v>2030</v>
      </c>
      <c r="G22113" s="147">
        <v>85.202343938400404</v>
      </c>
      <c r="H22113" s="147">
        <v>91.823549999999997</v>
      </c>
      <c r="I22113" s="147">
        <v>98.803600000000003</v>
      </c>
      <c r="J22113" s="147">
        <v>105.77577733333332</v>
      </c>
      <c r="K22113" s="147">
        <v>112.74782399999998</v>
      </c>
    </row>
    <row r="22114" spans="2:11" x14ac:dyDescent="0.2">
      <c r="B22114" s="21" t="str">
        <f t="shared" si="345"/>
        <v>WallaceburgWind2035RCP6.0</v>
      </c>
      <c r="C22114" t="s">
        <v>470</v>
      </c>
      <c r="D22114" t="s">
        <v>1</v>
      </c>
      <c r="E22114" s="144" t="s">
        <v>192</v>
      </c>
      <c r="F22114" s="144">
        <v>2035</v>
      </c>
      <c r="G22114" s="147">
        <v>85.243244222685206</v>
      </c>
      <c r="H22114" s="147">
        <v>91.882790999999997</v>
      </c>
      <c r="I22114" s="147">
        <v>98.886899999999997</v>
      </c>
      <c r="J22114" s="147">
        <v>105.87714199999999</v>
      </c>
      <c r="K22114" s="147">
        <v>112.87071599999999</v>
      </c>
    </row>
    <row r="22115" spans="2:11" x14ac:dyDescent="0.2">
      <c r="B22115" s="21" t="str">
        <f t="shared" si="345"/>
        <v>WallaceburgWind2040RCP6.0</v>
      </c>
      <c r="C22115" t="s">
        <v>470</v>
      </c>
      <c r="D22115" t="s">
        <v>1</v>
      </c>
      <c r="E22115" s="144" t="s">
        <v>192</v>
      </c>
      <c r="F22115" s="144">
        <v>2040</v>
      </c>
      <c r="G22115" s="147">
        <v>85.284144506970009</v>
      </c>
      <c r="H22115" s="147">
        <v>91.942031999999998</v>
      </c>
      <c r="I22115" s="147">
        <v>98.970200000000006</v>
      </c>
      <c r="J22115" s="147">
        <v>105.97850666666666</v>
      </c>
      <c r="K22115" s="147">
        <v>112.99360799999999</v>
      </c>
    </row>
    <row r="22116" spans="2:11" x14ac:dyDescent="0.2">
      <c r="B22116" s="21" t="str">
        <f t="shared" si="345"/>
        <v>WallaceburgWind2045RCP6.0</v>
      </c>
      <c r="C22116" t="s">
        <v>470</v>
      </c>
      <c r="D22116" t="s">
        <v>1</v>
      </c>
      <c r="E22116" s="144" t="s">
        <v>192</v>
      </c>
      <c r="F22116" s="144">
        <v>2045</v>
      </c>
      <c r="G22116" s="147">
        <v>85.325044791254811</v>
      </c>
      <c r="H22116" s="147">
        <v>92.001272999999998</v>
      </c>
      <c r="I22116" s="147">
        <v>99.053500000000014</v>
      </c>
      <c r="J22116" s="147">
        <v>106.07987133333333</v>
      </c>
      <c r="K22116" s="147">
        <v>113.11649999999999</v>
      </c>
    </row>
    <row r="22117" spans="2:11" x14ac:dyDescent="0.2">
      <c r="B22117" s="21" t="str">
        <f t="shared" si="345"/>
        <v>WallaceburgWind2050RCP6.0</v>
      </c>
      <c r="C22117" t="s">
        <v>470</v>
      </c>
      <c r="D22117" t="s">
        <v>1</v>
      </c>
      <c r="E22117" s="144" t="s">
        <v>192</v>
      </c>
      <c r="F22117" s="144">
        <v>2050</v>
      </c>
      <c r="G22117" s="147">
        <v>85.350713245530102</v>
      </c>
      <c r="H22117" s="147">
        <v>92.033171999999993</v>
      </c>
      <c r="I22117" s="147">
        <v>99.095640000000003</v>
      </c>
      <c r="J22117" s="147">
        <v>106.128806</v>
      </c>
      <c r="K22117" s="147">
        <v>113.17236</v>
      </c>
    </row>
    <row r="22118" spans="2:11" x14ac:dyDescent="0.2">
      <c r="B22118" s="21" t="str">
        <f t="shared" si="345"/>
        <v>WallaceburgWind2055RCP6.0</v>
      </c>
      <c r="C22118" t="s">
        <v>470</v>
      </c>
      <c r="D22118" t="s">
        <v>1</v>
      </c>
      <c r="E22118" s="144" t="s">
        <v>192</v>
      </c>
      <c r="F22118" s="144">
        <v>2055</v>
      </c>
      <c r="G22118" s="147">
        <v>85.33548141552059</v>
      </c>
      <c r="H22118" s="147">
        <v>92.005829999999989</v>
      </c>
      <c r="I22118" s="147">
        <v>99.054480000000012</v>
      </c>
      <c r="J22118" s="147">
        <v>106.076376</v>
      </c>
      <c r="K22118" s="147">
        <v>113.10532799999999</v>
      </c>
    </row>
    <row r="22119" spans="2:11" x14ac:dyDescent="0.2">
      <c r="B22119" s="21" t="str">
        <f t="shared" si="345"/>
        <v>WallaceburgWind2060RCP6.0</v>
      </c>
      <c r="C22119" t="s">
        <v>470</v>
      </c>
      <c r="D22119" t="s">
        <v>1</v>
      </c>
      <c r="E22119" s="144" t="s">
        <v>192</v>
      </c>
      <c r="F22119" s="144">
        <v>2060</v>
      </c>
      <c r="G22119" s="147">
        <v>85.320249585511078</v>
      </c>
      <c r="H22119" s="147">
        <v>91.978487999999999</v>
      </c>
      <c r="I22119" s="147">
        <v>99.013320000000007</v>
      </c>
      <c r="J22119" s="147">
        <v>106.023946</v>
      </c>
      <c r="K22119" s="147">
        <v>113.03829599999999</v>
      </c>
    </row>
    <row r="22120" spans="2:11" x14ac:dyDescent="0.2">
      <c r="B22120" s="21" t="str">
        <f t="shared" si="345"/>
        <v>WallaceburgWind2065RCP6.0</v>
      </c>
      <c r="C22120" t="s">
        <v>470</v>
      </c>
      <c r="D22120" t="s">
        <v>1</v>
      </c>
      <c r="E22120" s="144" t="s">
        <v>192</v>
      </c>
      <c r="F22120" s="144">
        <v>2065</v>
      </c>
      <c r="G22120" s="147">
        <v>85.305017755501567</v>
      </c>
      <c r="H22120" s="147">
        <v>91.951145999999994</v>
      </c>
      <c r="I22120" s="147">
        <v>98.972160000000017</v>
      </c>
      <c r="J22120" s="147">
        <v>105.97151599999999</v>
      </c>
      <c r="K22120" s="147">
        <v>112.97126399999998</v>
      </c>
    </row>
    <row r="22121" spans="2:11" x14ac:dyDescent="0.2">
      <c r="B22121" s="21" t="str">
        <f t="shared" si="345"/>
        <v>WallaceburgWind2070RCP6.0</v>
      </c>
      <c r="C22121" t="s">
        <v>470</v>
      </c>
      <c r="D22121" t="s">
        <v>1</v>
      </c>
      <c r="E22121" s="144" t="s">
        <v>192</v>
      </c>
      <c r="F22121" s="144">
        <v>2070</v>
      </c>
      <c r="G22121" s="147">
        <v>85.289785925492055</v>
      </c>
      <c r="H22121" s="147">
        <v>91.92380399999999</v>
      </c>
      <c r="I22121" s="147">
        <v>98.931000000000012</v>
      </c>
      <c r="J22121" s="147">
        <v>105.91908599999999</v>
      </c>
      <c r="K22121" s="147">
        <v>112.90423199999998</v>
      </c>
    </row>
    <row r="22122" spans="2:11" x14ac:dyDescent="0.2">
      <c r="B22122" s="21" t="str">
        <f t="shared" si="345"/>
        <v>WallaceburgWind2075RCP6.0</v>
      </c>
      <c r="C22122" t="s">
        <v>470</v>
      </c>
      <c r="D22122" t="s">
        <v>1</v>
      </c>
      <c r="E22122" s="144" t="s">
        <v>192</v>
      </c>
      <c r="F22122" s="144">
        <v>2075</v>
      </c>
      <c r="G22122" s="147">
        <v>85.54788082287547</v>
      </c>
      <c r="H22122" s="147">
        <v>92.256464999999992</v>
      </c>
      <c r="I22122" s="147">
        <v>99.354849999999999</v>
      </c>
      <c r="J22122" s="147">
        <v>106.422414</v>
      </c>
      <c r="K22122" s="147">
        <v>113.48796899999998</v>
      </c>
    </row>
    <row r="22123" spans="2:11" x14ac:dyDescent="0.2">
      <c r="B22123" s="21" t="str">
        <f t="shared" si="345"/>
        <v>WallaceburgWind2080RCP6.0</v>
      </c>
      <c r="C22123" t="s">
        <v>470</v>
      </c>
      <c r="D22123" t="s">
        <v>1</v>
      </c>
      <c r="E22123" s="144" t="s">
        <v>192</v>
      </c>
      <c r="F22123" s="144">
        <v>2080</v>
      </c>
      <c r="G22123" s="147">
        <v>85.8059757202589</v>
      </c>
      <c r="H22123" s="147">
        <v>92.589125999999993</v>
      </c>
      <c r="I22123" s="147">
        <v>99.778700000000001</v>
      </c>
      <c r="J22123" s="147">
        <v>106.925742</v>
      </c>
      <c r="K22123" s="147">
        <v>114.07170599999998</v>
      </c>
    </row>
    <row r="22124" spans="2:11" x14ac:dyDescent="0.2">
      <c r="B22124" s="21" t="str">
        <f t="shared" si="345"/>
        <v>WallaceburgWind2085RCP6.0</v>
      </c>
      <c r="C22124" t="s">
        <v>470</v>
      </c>
      <c r="D22124" t="s">
        <v>1</v>
      </c>
      <c r="E22124" s="144" t="s">
        <v>192</v>
      </c>
      <c r="F22124" s="144">
        <v>2085</v>
      </c>
      <c r="G22124" s="147">
        <v>86.064070617642329</v>
      </c>
      <c r="H22124" s="147">
        <v>92.921787000000009</v>
      </c>
      <c r="I22124" s="147">
        <v>100.20255</v>
      </c>
      <c r="J22124" s="147">
        <v>107.42907</v>
      </c>
      <c r="K22124" s="147">
        <v>114.65544299999999</v>
      </c>
    </row>
    <row r="22125" spans="2:11" x14ac:dyDescent="0.2">
      <c r="B22125" s="21" t="str">
        <f t="shared" si="345"/>
        <v>WallaceburgWind2090RCP6.0</v>
      </c>
      <c r="C22125" t="s">
        <v>470</v>
      </c>
      <c r="D22125" t="s">
        <v>1</v>
      </c>
      <c r="E22125" s="144" t="s">
        <v>192</v>
      </c>
      <c r="F22125" s="144">
        <v>2090</v>
      </c>
      <c r="G22125" s="147">
        <v>86.666292044870303</v>
      </c>
      <c r="H22125" s="147">
        <v>93.661540000000002</v>
      </c>
      <c r="I22125" s="147">
        <v>101.11313333333332</v>
      </c>
      <c r="J22125" s="147">
        <v>108.48466066666667</v>
      </c>
      <c r="K22125" s="147">
        <v>115.861088</v>
      </c>
    </row>
    <row r="22126" spans="2:11" x14ac:dyDescent="0.2">
      <c r="B22126" s="21" t="str">
        <f t="shared" si="345"/>
        <v>WallaceburgWind2095RCP6.0</v>
      </c>
      <c r="C22126" t="s">
        <v>470</v>
      </c>
      <c r="D22126" t="s">
        <v>1</v>
      </c>
      <c r="E22126" s="144" t="s">
        <v>192</v>
      </c>
      <c r="F22126" s="144">
        <v>2095</v>
      </c>
      <c r="G22126" s="147">
        <v>87.010418574714876</v>
      </c>
      <c r="H22126" s="147">
        <v>94.068632000000008</v>
      </c>
      <c r="I22126" s="147">
        <v>101.59986666666667</v>
      </c>
      <c r="J22126" s="147">
        <v>109.03692333333332</v>
      </c>
      <c r="K22126" s="147">
        <v>116.48299599999999</v>
      </c>
    </row>
    <row r="22127" spans="2:11" x14ac:dyDescent="0.2">
      <c r="B22127" s="21" t="str">
        <f t="shared" si="345"/>
        <v>WallaceburgWind2100RCP6.0</v>
      </c>
      <c r="C22127" t="s">
        <v>470</v>
      </c>
      <c r="D22127" t="s">
        <v>1</v>
      </c>
      <c r="E22127" s="144" t="s">
        <v>192</v>
      </c>
      <c r="F22127" s="144">
        <v>2100</v>
      </c>
      <c r="G22127" s="147">
        <v>87.354545104559435</v>
      </c>
      <c r="H22127" s="147">
        <v>94.475724</v>
      </c>
      <c r="I22127" s="147">
        <v>102.0866</v>
      </c>
      <c r="J22127" s="147">
        <v>109.58918599999998</v>
      </c>
      <c r="K22127" s="147">
        <v>117.10490399999999</v>
      </c>
    </row>
    <row r="22128" spans="2:11" x14ac:dyDescent="0.2">
      <c r="B22128" s="21" t="str">
        <f t="shared" si="345"/>
        <v>WallaceburgWind2023RCP8.5</v>
      </c>
      <c r="C22128" t="s">
        <v>470</v>
      </c>
      <c r="D22128" t="s">
        <v>1</v>
      </c>
      <c r="E22128" s="144" t="s">
        <v>191</v>
      </c>
      <c r="F22128" s="144">
        <v>2023</v>
      </c>
      <c r="G22128" s="147">
        <v>85.120543369830798</v>
      </c>
      <c r="H22128" s="147">
        <v>91.705067999999997</v>
      </c>
      <c r="I22128" s="147">
        <v>98.637</v>
      </c>
      <c r="J22128" s="147">
        <v>105.57304799999999</v>
      </c>
      <c r="K22128" s="147">
        <v>112.50203999999998</v>
      </c>
    </row>
    <row r="22129" spans="2:11" x14ac:dyDescent="0.2">
      <c r="B22129" s="21" t="str">
        <f t="shared" si="345"/>
        <v>WallaceburgWind2025RCP8.5</v>
      </c>
      <c r="C22129" t="s">
        <v>470</v>
      </c>
      <c r="D22129" t="s">
        <v>1</v>
      </c>
      <c r="E22129" s="144" t="s">
        <v>191</v>
      </c>
      <c r="F22129" s="144">
        <v>2025</v>
      </c>
      <c r="G22129" s="147">
        <v>85.202343938400404</v>
      </c>
      <c r="H22129" s="147">
        <v>91.823549999999997</v>
      </c>
      <c r="I22129" s="147">
        <v>98.803600000000003</v>
      </c>
      <c r="J22129" s="147">
        <v>105.77577733333332</v>
      </c>
      <c r="K22129" s="147">
        <v>112.74782399999998</v>
      </c>
    </row>
    <row r="22130" spans="2:11" x14ac:dyDescent="0.2">
      <c r="B22130" s="21" t="str">
        <f t="shared" si="345"/>
        <v>WallaceburgWind2030RCP8.5</v>
      </c>
      <c r="C22130" t="s">
        <v>470</v>
      </c>
      <c r="D22130" t="s">
        <v>1</v>
      </c>
      <c r="E22130" s="144" t="s">
        <v>191</v>
      </c>
      <c r="F22130" s="144">
        <v>2030</v>
      </c>
      <c r="G22130" s="147">
        <v>85.284144506970009</v>
      </c>
      <c r="H22130" s="147">
        <v>91.942031999999998</v>
      </c>
      <c r="I22130" s="147">
        <v>98.970200000000006</v>
      </c>
      <c r="J22130" s="147">
        <v>105.97850666666666</v>
      </c>
      <c r="K22130" s="147">
        <v>112.99360799999999</v>
      </c>
    </row>
    <row r="22131" spans="2:11" x14ac:dyDescent="0.2">
      <c r="B22131" s="21" t="str">
        <f t="shared" si="345"/>
        <v>WallaceburgWind2035RCP8.5</v>
      </c>
      <c r="C22131" t="s">
        <v>470</v>
      </c>
      <c r="D22131" t="s">
        <v>1</v>
      </c>
      <c r="E22131" s="144" t="s">
        <v>191</v>
      </c>
      <c r="F22131" s="144">
        <v>2035</v>
      </c>
      <c r="G22131" s="147">
        <v>85.365945075539614</v>
      </c>
      <c r="H22131" s="147">
        <v>92.060513999999998</v>
      </c>
      <c r="I22131" s="147">
        <v>99.136800000000008</v>
      </c>
      <c r="J22131" s="147">
        <v>106.181236</v>
      </c>
      <c r="K22131" s="147">
        <v>113.239392</v>
      </c>
    </row>
    <row r="22132" spans="2:11" x14ac:dyDescent="0.2">
      <c r="B22132" s="21" t="str">
        <f t="shared" si="345"/>
        <v>WallaceburgWind2040RCP8.5</v>
      </c>
      <c r="C22132" t="s">
        <v>470</v>
      </c>
      <c r="D22132" t="s">
        <v>1</v>
      </c>
      <c r="E22132" s="144" t="s">
        <v>191</v>
      </c>
      <c r="F22132" s="144">
        <v>2040</v>
      </c>
      <c r="G22132" s="147">
        <v>85.340558692190427</v>
      </c>
      <c r="H22132" s="147">
        <v>92.014944</v>
      </c>
      <c r="I22132" s="147">
        <v>99.068200000000004</v>
      </c>
      <c r="J22132" s="147">
        <v>106.09385266666666</v>
      </c>
      <c r="K22132" s="147">
        <v>113.12767199999999</v>
      </c>
    </row>
    <row r="22133" spans="2:11" x14ac:dyDescent="0.2">
      <c r="B22133" s="21" t="str">
        <f t="shared" si="345"/>
        <v>WallaceburgWind2045RCP8.5</v>
      </c>
      <c r="C22133" t="s">
        <v>470</v>
      </c>
      <c r="D22133" t="s">
        <v>1</v>
      </c>
      <c r="E22133" s="144" t="s">
        <v>191</v>
      </c>
      <c r="F22133" s="144">
        <v>2045</v>
      </c>
      <c r="G22133" s="147">
        <v>85.315172308841241</v>
      </c>
      <c r="H22133" s="147">
        <v>91.969373999999988</v>
      </c>
      <c r="I22133" s="147">
        <v>98.999600000000015</v>
      </c>
      <c r="J22133" s="147">
        <v>106.00646933333333</v>
      </c>
      <c r="K22133" s="147">
        <v>113.01595199999998</v>
      </c>
    </row>
    <row r="22134" spans="2:11" x14ac:dyDescent="0.2">
      <c r="B22134" s="21" t="str">
        <f t="shared" si="345"/>
        <v>WallaceburgWind2050RCP8.5</v>
      </c>
      <c r="C22134" t="s">
        <v>470</v>
      </c>
      <c r="D22134" t="s">
        <v>1</v>
      </c>
      <c r="E22134" s="144" t="s">
        <v>191</v>
      </c>
      <c r="F22134" s="144">
        <v>2050</v>
      </c>
      <c r="G22134" s="147">
        <v>85.633912455336613</v>
      </c>
      <c r="H22134" s="147">
        <v>92.367351999999997</v>
      </c>
      <c r="I22134" s="147">
        <v>99.496133333333333</v>
      </c>
      <c r="J22134" s="147">
        <v>106.59018999999999</v>
      </c>
      <c r="K22134" s="147">
        <v>113.68254799999998</v>
      </c>
    </row>
    <row r="22135" spans="2:11" x14ac:dyDescent="0.2">
      <c r="B22135" s="21" t="str">
        <f t="shared" si="345"/>
        <v>WallaceburgWind2055RCP8.5</v>
      </c>
      <c r="C22135" t="s">
        <v>470</v>
      </c>
      <c r="D22135" t="s">
        <v>1</v>
      </c>
      <c r="E22135" s="144" t="s">
        <v>191</v>
      </c>
      <c r="F22135" s="144">
        <v>2055</v>
      </c>
      <c r="G22135" s="147">
        <v>85.978038985181186</v>
      </c>
      <c r="H22135" s="147">
        <v>92.810900000000004</v>
      </c>
      <c r="I22135" s="147">
        <v>100.06126666666667</v>
      </c>
      <c r="J22135" s="147">
        <v>107.26129400000001</v>
      </c>
      <c r="K22135" s="147">
        <v>114.46086399999999</v>
      </c>
    </row>
    <row r="22136" spans="2:11" x14ac:dyDescent="0.2">
      <c r="B22136" s="21" t="str">
        <f t="shared" si="345"/>
        <v>WallaceburgWind2060RCP8.5</v>
      </c>
      <c r="C22136" t="s">
        <v>470</v>
      </c>
      <c r="D22136" t="s">
        <v>1</v>
      </c>
      <c r="E22136" s="144" t="s">
        <v>191</v>
      </c>
      <c r="F22136" s="144">
        <v>2060</v>
      </c>
      <c r="G22136" s="147">
        <v>86.666292044870303</v>
      </c>
      <c r="H22136" s="147">
        <v>93.661540000000002</v>
      </c>
      <c r="I22136" s="147">
        <v>101.11313333333332</v>
      </c>
      <c r="J22136" s="147">
        <v>108.48466066666667</v>
      </c>
      <c r="K22136" s="147">
        <v>115.861088</v>
      </c>
    </row>
    <row r="22137" spans="2:11" x14ac:dyDescent="0.2">
      <c r="B22137" s="21" t="str">
        <f t="shared" si="345"/>
        <v>WallaceburgWind2065RCP8.5</v>
      </c>
      <c r="C22137" t="s">
        <v>470</v>
      </c>
      <c r="D22137" t="s">
        <v>1</v>
      </c>
      <c r="E22137" s="144" t="s">
        <v>191</v>
      </c>
      <c r="F22137" s="144">
        <v>2065</v>
      </c>
      <c r="G22137" s="147">
        <v>87.010418574714876</v>
      </c>
      <c r="H22137" s="147">
        <v>94.068632000000008</v>
      </c>
      <c r="I22137" s="147">
        <v>101.59986666666667</v>
      </c>
      <c r="J22137" s="147">
        <v>109.03692333333332</v>
      </c>
      <c r="K22137" s="147">
        <v>116.48299599999999</v>
      </c>
    </row>
    <row r="22138" spans="2:11" x14ac:dyDescent="0.2">
      <c r="B22138" s="21" t="str">
        <f t="shared" si="345"/>
        <v>WallaceburgWind2070RCP8.5</v>
      </c>
      <c r="C22138" t="s">
        <v>470</v>
      </c>
      <c r="D22138" t="s">
        <v>1</v>
      </c>
      <c r="E22138" s="144" t="s">
        <v>191</v>
      </c>
      <c r="F22138" s="144">
        <v>2070</v>
      </c>
      <c r="G22138" s="147">
        <v>87.597126101007234</v>
      </c>
      <c r="H22138" s="147">
        <v>94.782561999999999</v>
      </c>
      <c r="I22138" s="147">
        <v>102.46553333333333</v>
      </c>
      <c r="J22138" s="147">
        <v>110.03309333333333</v>
      </c>
      <c r="K22138" s="147">
        <v>117.61509199999999</v>
      </c>
    </row>
    <row r="22139" spans="2:11" x14ac:dyDescent="0.2">
      <c r="B22139" s="21" t="str">
        <f t="shared" si="345"/>
        <v>WallaceburgWind2075RCP8.5</v>
      </c>
      <c r="C22139" t="s">
        <v>470</v>
      </c>
      <c r="D22139" t="s">
        <v>1</v>
      </c>
      <c r="E22139" s="144" t="s">
        <v>191</v>
      </c>
      <c r="F22139" s="144">
        <v>2075</v>
      </c>
      <c r="G22139" s="147">
        <v>87.839707097455047</v>
      </c>
      <c r="H22139" s="147">
        <v>95.089399999999998</v>
      </c>
      <c r="I22139" s="147">
        <v>102.84446666666666</v>
      </c>
      <c r="J22139" s="147">
        <v>110.47700066666667</v>
      </c>
      <c r="K22139" s="147">
        <v>118.12527999999999</v>
      </c>
    </row>
    <row r="22140" spans="2:11" x14ac:dyDescent="0.2">
      <c r="B22140" s="21" t="str">
        <f t="shared" si="345"/>
        <v>WallaceburgWind2080RCP8.5</v>
      </c>
      <c r="C22140" t="s">
        <v>470</v>
      </c>
      <c r="D22140" t="s">
        <v>1</v>
      </c>
      <c r="E22140" s="144" t="s">
        <v>191</v>
      </c>
      <c r="F22140" s="144">
        <v>2080</v>
      </c>
      <c r="G22140" s="147">
        <v>88.082288093902847</v>
      </c>
      <c r="H22140" s="147">
        <v>95.396237999999997</v>
      </c>
      <c r="I22140" s="147">
        <v>103.22339999999998</v>
      </c>
      <c r="J22140" s="147">
        <v>110.92090800000001</v>
      </c>
      <c r="K22140" s="147">
        <v>118.63546799999999</v>
      </c>
    </row>
    <row r="22141" spans="2:11" x14ac:dyDescent="0.2">
      <c r="B22141" s="21" t="str">
        <f t="shared" si="345"/>
        <v>WallaceburgWind2085RCP8.5</v>
      </c>
      <c r="C22141" t="s">
        <v>470</v>
      </c>
      <c r="D22141" t="s">
        <v>1</v>
      </c>
      <c r="E22141" s="144" t="s">
        <v>191</v>
      </c>
      <c r="F22141" s="144">
        <v>2085</v>
      </c>
      <c r="G22141" s="147">
        <v>88.564629377537443</v>
      </c>
      <c r="H22141" s="147">
        <v>96.020546999999993</v>
      </c>
      <c r="I22141" s="147">
        <v>104.03189999999999</v>
      </c>
      <c r="J22141" s="147">
        <v>111.88037700000001</v>
      </c>
      <c r="K22141" s="147">
        <v>119.74708199999999</v>
      </c>
    </row>
    <row r="22142" spans="2:11" x14ac:dyDescent="0.2">
      <c r="B22142" s="21" t="str">
        <f t="shared" si="345"/>
        <v>WallaceburgWind2090RCP8.5</v>
      </c>
      <c r="C22142" t="s">
        <v>470</v>
      </c>
      <c r="D22142" t="s">
        <v>1</v>
      </c>
      <c r="E22142" s="144" t="s">
        <v>191</v>
      </c>
      <c r="F22142" s="144">
        <v>2090</v>
      </c>
      <c r="G22142" s="147">
        <v>89.046970661172026</v>
      </c>
      <c r="H22142" s="147">
        <v>96.644856000000004</v>
      </c>
      <c r="I22142" s="147">
        <v>104.8404</v>
      </c>
      <c r="J22142" s="147">
        <v>112.83984600000001</v>
      </c>
      <c r="K22142" s="147">
        <v>120.85869599999999</v>
      </c>
    </row>
    <row r="22143" spans="2:11" x14ac:dyDescent="0.2">
      <c r="B22143" s="21" t="str">
        <f t="shared" si="345"/>
        <v>WallaceburgWind2095RCP8.5</v>
      </c>
      <c r="C22143" t="s">
        <v>470</v>
      </c>
      <c r="D22143" t="s">
        <v>1</v>
      </c>
      <c r="E22143" s="144" t="s">
        <v>191</v>
      </c>
      <c r="F22143" s="144">
        <v>2095</v>
      </c>
      <c r="G22143" s="147">
        <v>89.046970661172026</v>
      </c>
      <c r="H22143" s="147">
        <v>96.644856000000004</v>
      </c>
      <c r="I22143" s="147">
        <v>104.8404</v>
      </c>
      <c r="J22143" s="147">
        <v>112.83984600000001</v>
      </c>
      <c r="K22143" s="147">
        <v>120.85869599999999</v>
      </c>
    </row>
    <row r="22144" spans="2:11" x14ac:dyDescent="0.2">
      <c r="B22144" s="21" t="str">
        <f t="shared" si="345"/>
        <v>WallaceburgWind2100RCP8.5</v>
      </c>
      <c r="C22144" t="s">
        <v>470</v>
      </c>
      <c r="D22144" t="s">
        <v>1</v>
      </c>
      <c r="E22144" s="144" t="s">
        <v>191</v>
      </c>
      <c r="F22144" s="144">
        <v>2100</v>
      </c>
      <c r="G22144" s="147">
        <v>89.046970661172026</v>
      </c>
      <c r="H22144" s="147">
        <v>96.644856000000004</v>
      </c>
      <c r="I22144" s="147">
        <v>104.8404</v>
      </c>
      <c r="J22144" s="147">
        <v>112.83984600000001</v>
      </c>
      <c r="K22144" s="147">
        <v>120.85869599999999</v>
      </c>
    </row>
    <row r="22145" spans="2:11" x14ac:dyDescent="0.2">
      <c r="B22145" s="21" t="str">
        <f t="shared" si="345"/>
        <v>WaterlooIce Accretion2023RCP4.5</v>
      </c>
      <c r="C22145" t="s">
        <v>471</v>
      </c>
      <c r="D22145" t="s">
        <v>486</v>
      </c>
      <c r="E22145" s="144" t="s">
        <v>193</v>
      </c>
      <c r="F22145" s="144">
        <v>2023</v>
      </c>
      <c r="G22145" s="147">
        <v>17.291775979277229</v>
      </c>
      <c r="H22145" s="147">
        <v>20.75</v>
      </c>
      <c r="I22145" s="147">
        <v>25.124999999999996</v>
      </c>
      <c r="J22145" s="147">
        <v>28.475999999999996</v>
      </c>
      <c r="K22145" s="147">
        <v>31.815000000000001</v>
      </c>
    </row>
    <row r="22146" spans="2:11" x14ac:dyDescent="0.2">
      <c r="B22146" s="21" t="str">
        <f t="shared" si="345"/>
        <v>WaterlooIce Accretion2025RCP4.5</v>
      </c>
      <c r="C22146" t="s">
        <v>471</v>
      </c>
      <c r="D22146" t="s">
        <v>486</v>
      </c>
      <c r="E22146" s="144" t="s">
        <v>193</v>
      </c>
      <c r="F22146" s="144">
        <v>2025</v>
      </c>
      <c r="G22146" s="147">
        <v>17.320769567438326</v>
      </c>
      <c r="H22146" s="147">
        <v>20.798416666666668</v>
      </c>
      <c r="I22146" s="147">
        <v>25.195833333333329</v>
      </c>
      <c r="J22146" s="147">
        <v>28.565458333333329</v>
      </c>
      <c r="K22146" s="147">
        <v>31.92</v>
      </c>
    </row>
    <row r="22147" spans="2:11" x14ac:dyDescent="0.2">
      <c r="B22147" s="21" t="str">
        <f t="shared" si="345"/>
        <v>WaterlooIce Accretion2030RCP4.5</v>
      </c>
      <c r="C22147" t="s">
        <v>471</v>
      </c>
      <c r="D22147" t="s">
        <v>486</v>
      </c>
      <c r="E22147" s="144" t="s">
        <v>193</v>
      </c>
      <c r="F22147" s="144">
        <v>2030</v>
      </c>
      <c r="G22147" s="147">
        <v>17.349763155599419</v>
      </c>
      <c r="H22147" s="147">
        <v>20.846833333333333</v>
      </c>
      <c r="I22147" s="147">
        <v>25.266666666666666</v>
      </c>
      <c r="J22147" s="147">
        <v>28.654916666666661</v>
      </c>
      <c r="K22147" s="147">
        <v>32.024999999999999</v>
      </c>
    </row>
    <row r="22148" spans="2:11" x14ac:dyDescent="0.2">
      <c r="B22148" s="21" t="str">
        <f t="shared" si="345"/>
        <v>WaterlooIce Accretion2035RCP4.5</v>
      </c>
      <c r="C22148" t="s">
        <v>471</v>
      </c>
      <c r="D22148" t="s">
        <v>486</v>
      </c>
      <c r="E22148" s="144" t="s">
        <v>193</v>
      </c>
      <c r="F22148" s="144">
        <v>2035</v>
      </c>
      <c r="G22148" s="147">
        <v>17.378756743760515</v>
      </c>
      <c r="H22148" s="147">
        <v>20.895250000000001</v>
      </c>
      <c r="I22148" s="147">
        <v>25.337499999999999</v>
      </c>
      <c r="J22148" s="147">
        <v>28.744374999999994</v>
      </c>
      <c r="K22148" s="147">
        <v>32.130000000000003</v>
      </c>
    </row>
    <row r="22149" spans="2:11" x14ac:dyDescent="0.2">
      <c r="B22149" s="21" t="str">
        <f t="shared" si="345"/>
        <v>WaterlooIce Accretion2040RCP4.5</v>
      </c>
      <c r="C22149" t="s">
        <v>471</v>
      </c>
      <c r="D22149" t="s">
        <v>486</v>
      </c>
      <c r="E22149" s="144" t="s">
        <v>193</v>
      </c>
      <c r="F22149" s="144">
        <v>2040</v>
      </c>
      <c r="G22149" s="147">
        <v>17.407750331921612</v>
      </c>
      <c r="H22149" s="147">
        <v>20.943666666666669</v>
      </c>
      <c r="I22149" s="147">
        <v>25.408333333333331</v>
      </c>
      <c r="J22149" s="147">
        <v>28.833833333333327</v>
      </c>
      <c r="K22149" s="147">
        <v>32.234999999999999</v>
      </c>
    </row>
    <row r="22150" spans="2:11" x14ac:dyDescent="0.2">
      <c r="B22150" s="21" t="str">
        <f t="shared" si="345"/>
        <v>WaterlooIce Accretion2045RCP4.5</v>
      </c>
      <c r="C22150" t="s">
        <v>471</v>
      </c>
      <c r="D22150" t="s">
        <v>486</v>
      </c>
      <c r="E22150" s="144" t="s">
        <v>193</v>
      </c>
      <c r="F22150" s="144">
        <v>2045</v>
      </c>
      <c r="G22150" s="147">
        <v>17.436743920082705</v>
      </c>
      <c r="H22150" s="147">
        <v>20.992083333333333</v>
      </c>
      <c r="I22150" s="147">
        <v>25.479166666666668</v>
      </c>
      <c r="J22150" s="147">
        <v>28.92329166666666</v>
      </c>
      <c r="K22150" s="147">
        <v>32.340000000000003</v>
      </c>
    </row>
    <row r="22151" spans="2:11" x14ac:dyDescent="0.2">
      <c r="B22151" s="21" t="str">
        <f t="shared" si="345"/>
        <v>WaterlooIce Accretion2050RCP4.5</v>
      </c>
      <c r="C22151" t="s">
        <v>471</v>
      </c>
      <c r="D22151" t="s">
        <v>486</v>
      </c>
      <c r="E22151" s="144" t="s">
        <v>193</v>
      </c>
      <c r="F22151" s="144">
        <v>2050</v>
      </c>
      <c r="G22151" s="147">
        <v>17.410069818974499</v>
      </c>
      <c r="H22151" s="147">
        <v>20.9907</v>
      </c>
      <c r="I22151" s="147">
        <v>25.51</v>
      </c>
      <c r="J22151" s="147">
        <v>28.978849999999994</v>
      </c>
      <c r="K22151" s="147">
        <v>32.419800000000002</v>
      </c>
    </row>
    <row r="22152" spans="2:11" x14ac:dyDescent="0.2">
      <c r="B22152" s="21" t="str">
        <f t="shared" si="345"/>
        <v>WaterlooIce Accretion2055RCP4.5</v>
      </c>
      <c r="C22152" t="s">
        <v>471</v>
      </c>
      <c r="D22152" t="s">
        <v>486</v>
      </c>
      <c r="E22152" s="144" t="s">
        <v>193</v>
      </c>
      <c r="F22152" s="144">
        <v>2055</v>
      </c>
      <c r="G22152" s="147">
        <v>17.354402129705196</v>
      </c>
      <c r="H22152" s="147">
        <v>20.940899999999999</v>
      </c>
      <c r="I22152" s="147">
        <v>25.470000000000002</v>
      </c>
      <c r="J22152" s="147">
        <v>28.944949999999995</v>
      </c>
      <c r="K22152" s="147">
        <v>32.394600000000004</v>
      </c>
    </row>
    <row r="22153" spans="2:11" x14ac:dyDescent="0.2">
      <c r="B22153" s="21" t="str">
        <f t="shared" si="345"/>
        <v>WaterlooIce Accretion2060RCP4.5</v>
      </c>
      <c r="C22153" t="s">
        <v>471</v>
      </c>
      <c r="D22153" t="s">
        <v>486</v>
      </c>
      <c r="E22153" s="144" t="s">
        <v>193</v>
      </c>
      <c r="F22153" s="144">
        <v>2060</v>
      </c>
      <c r="G22153" s="147">
        <v>17.298734440435894</v>
      </c>
      <c r="H22153" s="147">
        <v>20.891100000000002</v>
      </c>
      <c r="I22153" s="147">
        <v>25.43</v>
      </c>
      <c r="J22153" s="147">
        <v>28.911049999999992</v>
      </c>
      <c r="K22153" s="147">
        <v>32.369399999999999</v>
      </c>
    </row>
    <row r="22154" spans="2:11" x14ac:dyDescent="0.2">
      <c r="B22154" s="21" t="str">
        <f t="shared" si="345"/>
        <v>WaterlooIce Accretion2065RCP4.5</v>
      </c>
      <c r="C22154" t="s">
        <v>471</v>
      </c>
      <c r="D22154" t="s">
        <v>486</v>
      </c>
      <c r="E22154" s="144" t="s">
        <v>193</v>
      </c>
      <c r="F22154" s="144">
        <v>2065</v>
      </c>
      <c r="G22154" s="147">
        <v>17.243066751166591</v>
      </c>
      <c r="H22154" s="147">
        <v>20.8413</v>
      </c>
      <c r="I22154" s="147">
        <v>25.39</v>
      </c>
      <c r="J22154" s="147">
        <v>28.877149999999993</v>
      </c>
      <c r="K22154" s="147">
        <v>32.344200000000001</v>
      </c>
    </row>
    <row r="22155" spans="2:11" x14ac:dyDescent="0.2">
      <c r="B22155" s="21" t="str">
        <f t="shared" si="345"/>
        <v>WaterlooIce Accretion2070RCP4.5</v>
      </c>
      <c r="C22155" t="s">
        <v>471</v>
      </c>
      <c r="D22155" t="s">
        <v>486</v>
      </c>
      <c r="E22155" s="144" t="s">
        <v>193</v>
      </c>
      <c r="F22155" s="144">
        <v>2070</v>
      </c>
      <c r="G22155" s="147">
        <v>17.187399061897288</v>
      </c>
      <c r="H22155" s="147">
        <v>20.791499999999999</v>
      </c>
      <c r="I22155" s="147">
        <v>25.35</v>
      </c>
      <c r="J22155" s="147">
        <v>28.843249999999994</v>
      </c>
      <c r="K22155" s="147">
        <v>32.319000000000003</v>
      </c>
    </row>
    <row r="22156" spans="2:11" x14ac:dyDescent="0.2">
      <c r="B22156" s="21" t="str">
        <f t="shared" ref="B22156:B22219" si="346">C22156&amp;D22156&amp;F22156&amp;E22156</f>
        <v>WaterlooIce Accretion2075RCP4.5</v>
      </c>
      <c r="C22156" t="s">
        <v>471</v>
      </c>
      <c r="D22156" t="s">
        <v>486</v>
      </c>
      <c r="E22156" s="144" t="s">
        <v>193</v>
      </c>
      <c r="F22156" s="144">
        <v>2075</v>
      </c>
      <c r="G22156" s="147">
        <v>17.155506114920083</v>
      </c>
      <c r="H22156" s="147">
        <v>20.784583333333334</v>
      </c>
      <c r="I22156" s="147">
        <v>25.370833333333334</v>
      </c>
      <c r="J22156" s="147">
        <v>28.880916666666661</v>
      </c>
      <c r="K22156" s="147">
        <v>32.376750000000001</v>
      </c>
    </row>
    <row r="22157" spans="2:11" x14ac:dyDescent="0.2">
      <c r="B22157" s="21" t="str">
        <f t="shared" si="346"/>
        <v>WaterlooIce Accretion2080RCP4.5</v>
      </c>
      <c r="C22157" t="s">
        <v>471</v>
      </c>
      <c r="D22157" t="s">
        <v>486</v>
      </c>
      <c r="E22157" s="144" t="s">
        <v>193</v>
      </c>
      <c r="F22157" s="144">
        <v>2080</v>
      </c>
      <c r="G22157" s="147">
        <v>17.123613167942878</v>
      </c>
      <c r="H22157" s="147">
        <v>20.777666666666665</v>
      </c>
      <c r="I22157" s="147">
        <v>25.391666666666666</v>
      </c>
      <c r="J22157" s="147">
        <v>28.918583333333327</v>
      </c>
      <c r="K22157" s="147">
        <v>32.4345</v>
      </c>
    </row>
    <row r="22158" spans="2:11" x14ac:dyDescent="0.2">
      <c r="B22158" s="21" t="str">
        <f t="shared" si="346"/>
        <v>WaterlooIce Accretion2085RCP4.5</v>
      </c>
      <c r="C22158" t="s">
        <v>471</v>
      </c>
      <c r="D22158" t="s">
        <v>486</v>
      </c>
      <c r="E22158" s="144" t="s">
        <v>193</v>
      </c>
      <c r="F22158" s="144">
        <v>2085</v>
      </c>
      <c r="G22158" s="147">
        <v>17.091720220965673</v>
      </c>
      <c r="H22158" s="147">
        <v>20.77075</v>
      </c>
      <c r="I22158" s="147">
        <v>25.412500000000001</v>
      </c>
      <c r="J22158" s="147">
        <v>28.956249999999994</v>
      </c>
      <c r="K22158" s="147">
        <v>32.492249999999999</v>
      </c>
    </row>
    <row r="22159" spans="2:11" x14ac:dyDescent="0.2">
      <c r="B22159" s="21" t="str">
        <f t="shared" si="346"/>
        <v>WaterlooIce Accretion2090RCP4.5</v>
      </c>
      <c r="C22159" t="s">
        <v>471</v>
      </c>
      <c r="D22159" t="s">
        <v>486</v>
      </c>
      <c r="E22159" s="144" t="s">
        <v>193</v>
      </c>
      <c r="F22159" s="144">
        <v>2090</v>
      </c>
      <c r="G22159" s="147">
        <v>17.059827273988468</v>
      </c>
      <c r="H22159" s="147">
        <v>20.763833333333334</v>
      </c>
      <c r="I22159" s="147">
        <v>25.433333333333334</v>
      </c>
      <c r="J22159" s="147">
        <v>28.99391666666666</v>
      </c>
      <c r="K22159" s="147">
        <v>32.549999999999997</v>
      </c>
    </row>
    <row r="22160" spans="2:11" x14ac:dyDescent="0.2">
      <c r="B22160" s="21" t="str">
        <f t="shared" si="346"/>
        <v>WaterlooIce Accretion2095RCP4.5</v>
      </c>
      <c r="C22160" t="s">
        <v>471</v>
      </c>
      <c r="D22160" t="s">
        <v>486</v>
      </c>
      <c r="E22160" s="144" t="s">
        <v>193</v>
      </c>
      <c r="F22160" s="144">
        <v>2095</v>
      </c>
      <c r="G22160" s="147">
        <v>17.027934327011263</v>
      </c>
      <c r="H22160" s="147">
        <v>20.756916666666665</v>
      </c>
      <c r="I22160" s="147">
        <v>25.454166666666666</v>
      </c>
      <c r="J22160" s="147">
        <v>29.031583333333327</v>
      </c>
      <c r="K22160" s="147">
        <v>32.607749999999996</v>
      </c>
    </row>
    <row r="22161" spans="2:11" x14ac:dyDescent="0.2">
      <c r="B22161" s="21" t="str">
        <f t="shared" si="346"/>
        <v>WaterlooIce Accretion2100RCP4.5</v>
      </c>
      <c r="C22161" t="s">
        <v>471</v>
      </c>
      <c r="D22161" t="s">
        <v>486</v>
      </c>
      <c r="E22161" s="144" t="s">
        <v>193</v>
      </c>
      <c r="F22161" s="144">
        <v>2100</v>
      </c>
      <c r="G22161" s="147">
        <v>16.996041380034058</v>
      </c>
      <c r="H22161" s="147">
        <v>20.75</v>
      </c>
      <c r="I22161" s="147">
        <v>25.474999999999998</v>
      </c>
      <c r="J22161" s="147">
        <v>29.069249999999993</v>
      </c>
      <c r="K22161" s="147">
        <v>32.665499999999994</v>
      </c>
    </row>
    <row r="22162" spans="2:11" x14ac:dyDescent="0.2">
      <c r="B22162" s="21" t="str">
        <f t="shared" si="346"/>
        <v>WaterlooIce Accretion2023RCP6.0</v>
      </c>
      <c r="C22162" t="s">
        <v>471</v>
      </c>
      <c r="D22162" t="s">
        <v>486</v>
      </c>
      <c r="E22162" s="144" t="s">
        <v>192</v>
      </c>
      <c r="F22162" s="144">
        <v>2023</v>
      </c>
      <c r="G22162" s="147">
        <v>17.291775979277229</v>
      </c>
      <c r="H22162" s="147">
        <v>20.75</v>
      </c>
      <c r="I22162" s="147">
        <v>25.124999999999996</v>
      </c>
      <c r="J22162" s="147">
        <v>28.475999999999996</v>
      </c>
      <c r="K22162" s="147">
        <v>31.815000000000001</v>
      </c>
    </row>
    <row r="22163" spans="2:11" x14ac:dyDescent="0.2">
      <c r="B22163" s="21" t="str">
        <f t="shared" si="346"/>
        <v>WaterlooIce Accretion2025RCP6.0</v>
      </c>
      <c r="C22163" t="s">
        <v>471</v>
      </c>
      <c r="D22163" t="s">
        <v>486</v>
      </c>
      <c r="E22163" s="144" t="s">
        <v>192</v>
      </c>
      <c r="F22163" s="144">
        <v>2025</v>
      </c>
      <c r="G22163" s="147">
        <v>17.320769567438326</v>
      </c>
      <c r="H22163" s="147">
        <v>20.798416666666668</v>
      </c>
      <c r="I22163" s="147">
        <v>25.195833333333329</v>
      </c>
      <c r="J22163" s="147">
        <v>28.565458333333329</v>
      </c>
      <c r="K22163" s="147">
        <v>31.92</v>
      </c>
    </row>
    <row r="22164" spans="2:11" x14ac:dyDescent="0.2">
      <c r="B22164" s="21" t="str">
        <f t="shared" si="346"/>
        <v>WaterlooIce Accretion2030RCP6.0</v>
      </c>
      <c r="C22164" t="s">
        <v>471</v>
      </c>
      <c r="D22164" t="s">
        <v>486</v>
      </c>
      <c r="E22164" s="144" t="s">
        <v>192</v>
      </c>
      <c r="F22164" s="144">
        <v>2030</v>
      </c>
      <c r="G22164" s="147">
        <v>17.349763155599419</v>
      </c>
      <c r="H22164" s="147">
        <v>20.846833333333333</v>
      </c>
      <c r="I22164" s="147">
        <v>25.266666666666666</v>
      </c>
      <c r="J22164" s="147">
        <v>28.654916666666661</v>
      </c>
      <c r="K22164" s="147">
        <v>32.024999999999999</v>
      </c>
    </row>
    <row r="22165" spans="2:11" x14ac:dyDescent="0.2">
      <c r="B22165" s="21" t="str">
        <f t="shared" si="346"/>
        <v>WaterlooIce Accretion2035RCP6.0</v>
      </c>
      <c r="C22165" t="s">
        <v>471</v>
      </c>
      <c r="D22165" t="s">
        <v>486</v>
      </c>
      <c r="E22165" s="144" t="s">
        <v>192</v>
      </c>
      <c r="F22165" s="144">
        <v>2035</v>
      </c>
      <c r="G22165" s="147">
        <v>17.378756743760515</v>
      </c>
      <c r="H22165" s="147">
        <v>20.895250000000001</v>
      </c>
      <c r="I22165" s="147">
        <v>25.337499999999999</v>
      </c>
      <c r="J22165" s="147">
        <v>28.744374999999994</v>
      </c>
      <c r="K22165" s="147">
        <v>32.130000000000003</v>
      </c>
    </row>
    <row r="22166" spans="2:11" x14ac:dyDescent="0.2">
      <c r="B22166" s="21" t="str">
        <f t="shared" si="346"/>
        <v>WaterlooIce Accretion2040RCP6.0</v>
      </c>
      <c r="C22166" t="s">
        <v>471</v>
      </c>
      <c r="D22166" t="s">
        <v>486</v>
      </c>
      <c r="E22166" s="144" t="s">
        <v>192</v>
      </c>
      <c r="F22166" s="144">
        <v>2040</v>
      </c>
      <c r="G22166" s="147">
        <v>17.407750331921612</v>
      </c>
      <c r="H22166" s="147">
        <v>20.943666666666669</v>
      </c>
      <c r="I22166" s="147">
        <v>25.408333333333331</v>
      </c>
      <c r="J22166" s="147">
        <v>28.833833333333327</v>
      </c>
      <c r="K22166" s="147">
        <v>32.234999999999999</v>
      </c>
    </row>
    <row r="22167" spans="2:11" x14ac:dyDescent="0.2">
      <c r="B22167" s="21" t="str">
        <f t="shared" si="346"/>
        <v>WaterlooIce Accretion2045RCP6.0</v>
      </c>
      <c r="C22167" t="s">
        <v>471</v>
      </c>
      <c r="D22167" t="s">
        <v>486</v>
      </c>
      <c r="E22167" s="144" t="s">
        <v>192</v>
      </c>
      <c r="F22167" s="144">
        <v>2045</v>
      </c>
      <c r="G22167" s="147">
        <v>17.436743920082705</v>
      </c>
      <c r="H22167" s="147">
        <v>20.992083333333333</v>
      </c>
      <c r="I22167" s="147">
        <v>25.479166666666668</v>
      </c>
      <c r="J22167" s="147">
        <v>28.92329166666666</v>
      </c>
      <c r="K22167" s="147">
        <v>32.340000000000003</v>
      </c>
    </row>
    <row r="22168" spans="2:11" x14ac:dyDescent="0.2">
      <c r="B22168" s="21" t="str">
        <f t="shared" si="346"/>
        <v>WaterlooIce Accretion2050RCP6.0</v>
      </c>
      <c r="C22168" t="s">
        <v>471</v>
      </c>
      <c r="D22168" t="s">
        <v>486</v>
      </c>
      <c r="E22168" s="144" t="s">
        <v>192</v>
      </c>
      <c r="F22168" s="144">
        <v>2050</v>
      </c>
      <c r="G22168" s="147">
        <v>17.410069818974499</v>
      </c>
      <c r="H22168" s="147">
        <v>20.9907</v>
      </c>
      <c r="I22168" s="147">
        <v>25.51</v>
      </c>
      <c r="J22168" s="147">
        <v>28.978849999999994</v>
      </c>
      <c r="K22168" s="147">
        <v>32.419800000000002</v>
      </c>
    </row>
    <row r="22169" spans="2:11" x14ac:dyDescent="0.2">
      <c r="B22169" s="21" t="str">
        <f t="shared" si="346"/>
        <v>WaterlooIce Accretion2055RCP6.0</v>
      </c>
      <c r="C22169" t="s">
        <v>471</v>
      </c>
      <c r="D22169" t="s">
        <v>486</v>
      </c>
      <c r="E22169" s="144" t="s">
        <v>192</v>
      </c>
      <c r="F22169" s="144">
        <v>2055</v>
      </c>
      <c r="G22169" s="147">
        <v>17.354402129705196</v>
      </c>
      <c r="H22169" s="147">
        <v>20.940899999999999</v>
      </c>
      <c r="I22169" s="147">
        <v>25.470000000000002</v>
      </c>
      <c r="J22169" s="147">
        <v>28.944949999999995</v>
      </c>
      <c r="K22169" s="147">
        <v>32.394600000000004</v>
      </c>
    </row>
    <row r="22170" spans="2:11" x14ac:dyDescent="0.2">
      <c r="B22170" s="21" t="str">
        <f t="shared" si="346"/>
        <v>WaterlooIce Accretion2060RCP6.0</v>
      </c>
      <c r="C22170" t="s">
        <v>471</v>
      </c>
      <c r="D22170" t="s">
        <v>486</v>
      </c>
      <c r="E22170" s="144" t="s">
        <v>192</v>
      </c>
      <c r="F22170" s="144">
        <v>2060</v>
      </c>
      <c r="G22170" s="147">
        <v>17.298734440435894</v>
      </c>
      <c r="H22170" s="147">
        <v>20.891100000000002</v>
      </c>
      <c r="I22170" s="147">
        <v>25.43</v>
      </c>
      <c r="J22170" s="147">
        <v>28.911049999999992</v>
      </c>
      <c r="K22170" s="147">
        <v>32.369399999999999</v>
      </c>
    </row>
    <row r="22171" spans="2:11" x14ac:dyDescent="0.2">
      <c r="B22171" s="21" t="str">
        <f t="shared" si="346"/>
        <v>WaterlooIce Accretion2065RCP6.0</v>
      </c>
      <c r="C22171" t="s">
        <v>471</v>
      </c>
      <c r="D22171" t="s">
        <v>486</v>
      </c>
      <c r="E22171" s="144" t="s">
        <v>192</v>
      </c>
      <c r="F22171" s="144">
        <v>2065</v>
      </c>
      <c r="G22171" s="147">
        <v>17.243066751166591</v>
      </c>
      <c r="H22171" s="147">
        <v>20.8413</v>
      </c>
      <c r="I22171" s="147">
        <v>25.39</v>
      </c>
      <c r="J22171" s="147">
        <v>28.877149999999993</v>
      </c>
      <c r="K22171" s="147">
        <v>32.344200000000001</v>
      </c>
    </row>
    <row r="22172" spans="2:11" x14ac:dyDescent="0.2">
      <c r="B22172" s="21" t="str">
        <f t="shared" si="346"/>
        <v>WaterlooIce Accretion2070RCP6.0</v>
      </c>
      <c r="C22172" t="s">
        <v>471</v>
      </c>
      <c r="D22172" t="s">
        <v>486</v>
      </c>
      <c r="E22172" s="144" t="s">
        <v>192</v>
      </c>
      <c r="F22172" s="144">
        <v>2070</v>
      </c>
      <c r="G22172" s="147">
        <v>17.187399061897288</v>
      </c>
      <c r="H22172" s="147">
        <v>20.791499999999999</v>
      </c>
      <c r="I22172" s="147">
        <v>25.35</v>
      </c>
      <c r="J22172" s="147">
        <v>28.843249999999994</v>
      </c>
      <c r="K22172" s="147">
        <v>32.319000000000003</v>
      </c>
    </row>
    <row r="22173" spans="2:11" x14ac:dyDescent="0.2">
      <c r="B22173" s="21" t="str">
        <f t="shared" si="346"/>
        <v>WaterlooIce Accretion2075RCP6.0</v>
      </c>
      <c r="C22173" t="s">
        <v>471</v>
      </c>
      <c r="D22173" t="s">
        <v>486</v>
      </c>
      <c r="E22173" s="144" t="s">
        <v>192</v>
      </c>
      <c r="F22173" s="144">
        <v>2075</v>
      </c>
      <c r="G22173" s="147">
        <v>17.139559641431482</v>
      </c>
      <c r="H22173" s="147">
        <v>20.781124999999999</v>
      </c>
      <c r="I22173" s="147">
        <v>25.381250000000001</v>
      </c>
      <c r="J22173" s="147">
        <v>28.899749999999994</v>
      </c>
      <c r="K22173" s="147">
        <v>32.405625000000001</v>
      </c>
    </row>
    <row r="22174" spans="2:11" x14ac:dyDescent="0.2">
      <c r="B22174" s="21" t="str">
        <f t="shared" si="346"/>
        <v>WaterlooIce Accretion2080RCP6.0</v>
      </c>
      <c r="C22174" t="s">
        <v>471</v>
      </c>
      <c r="D22174" t="s">
        <v>486</v>
      </c>
      <c r="E22174" s="144" t="s">
        <v>192</v>
      </c>
      <c r="F22174" s="144">
        <v>2080</v>
      </c>
      <c r="G22174" s="147">
        <v>17.091720220965673</v>
      </c>
      <c r="H22174" s="147">
        <v>20.77075</v>
      </c>
      <c r="I22174" s="147">
        <v>25.412500000000001</v>
      </c>
      <c r="J22174" s="147">
        <v>28.956249999999994</v>
      </c>
      <c r="K22174" s="147">
        <v>32.492249999999999</v>
      </c>
    </row>
    <row r="22175" spans="2:11" x14ac:dyDescent="0.2">
      <c r="B22175" s="21" t="str">
        <f t="shared" si="346"/>
        <v>WaterlooIce Accretion2085RCP6.0</v>
      </c>
      <c r="C22175" t="s">
        <v>471</v>
      </c>
      <c r="D22175" t="s">
        <v>486</v>
      </c>
      <c r="E22175" s="144" t="s">
        <v>192</v>
      </c>
      <c r="F22175" s="144">
        <v>2085</v>
      </c>
      <c r="G22175" s="147">
        <v>17.043880800499863</v>
      </c>
      <c r="H22175" s="147">
        <v>20.760375</v>
      </c>
      <c r="I22175" s="147">
        <v>25.443749999999998</v>
      </c>
      <c r="J22175" s="147">
        <v>29.012749999999993</v>
      </c>
      <c r="K22175" s="147">
        <v>32.578874999999996</v>
      </c>
    </row>
    <row r="22176" spans="2:11" x14ac:dyDescent="0.2">
      <c r="B22176" s="21" t="str">
        <f t="shared" si="346"/>
        <v>WaterlooIce Accretion2090RCP6.0</v>
      </c>
      <c r="C22176" t="s">
        <v>471</v>
      </c>
      <c r="D22176" t="s">
        <v>486</v>
      </c>
      <c r="E22176" s="144" t="s">
        <v>192</v>
      </c>
      <c r="F22176" s="144">
        <v>2090</v>
      </c>
      <c r="G22176" s="147">
        <v>16.688709345526448</v>
      </c>
      <c r="H22176" s="147">
        <v>20.424916666666665</v>
      </c>
      <c r="I22176" s="147">
        <v>25.133333333333333</v>
      </c>
      <c r="J22176" s="147">
        <v>28.711416666666661</v>
      </c>
      <c r="K22176" s="147">
        <v>32.297999999999995</v>
      </c>
    </row>
    <row r="22177" spans="2:11" x14ac:dyDescent="0.2">
      <c r="B22177" s="21" t="str">
        <f t="shared" si="346"/>
        <v>WaterlooIce Accretion2095RCP6.0</v>
      </c>
      <c r="C22177" t="s">
        <v>471</v>
      </c>
      <c r="D22177" t="s">
        <v>486</v>
      </c>
      <c r="E22177" s="144" t="s">
        <v>192</v>
      </c>
      <c r="F22177" s="144">
        <v>2095</v>
      </c>
      <c r="G22177" s="147">
        <v>16.381377311018838</v>
      </c>
      <c r="H22177" s="147">
        <v>20.099833333333333</v>
      </c>
      <c r="I22177" s="147">
        <v>24.791666666666664</v>
      </c>
      <c r="J22177" s="147">
        <v>28.353583333333329</v>
      </c>
      <c r="K22177" s="147">
        <v>31.930499999999999</v>
      </c>
    </row>
    <row r="22178" spans="2:11" x14ac:dyDescent="0.2">
      <c r="B22178" s="21" t="str">
        <f t="shared" si="346"/>
        <v>WaterlooIce Accretion2100RCP6.0</v>
      </c>
      <c r="C22178" t="s">
        <v>471</v>
      </c>
      <c r="D22178" t="s">
        <v>486</v>
      </c>
      <c r="E22178" s="144" t="s">
        <v>192</v>
      </c>
      <c r="F22178" s="144">
        <v>2100</v>
      </c>
      <c r="G22178" s="147">
        <v>16.074045276511228</v>
      </c>
      <c r="H22178" s="147">
        <v>19.774749999999997</v>
      </c>
      <c r="I22178" s="147">
        <v>24.45</v>
      </c>
      <c r="J22178" s="147">
        <v>27.995749999999997</v>
      </c>
      <c r="K22178" s="147">
        <v>31.562999999999999</v>
      </c>
    </row>
    <row r="22179" spans="2:11" x14ac:dyDescent="0.2">
      <c r="B22179" s="21" t="str">
        <f t="shared" si="346"/>
        <v>WaterlooIce Accretion2023RCP8.5</v>
      </c>
      <c r="C22179" t="s">
        <v>471</v>
      </c>
      <c r="D22179" t="s">
        <v>486</v>
      </c>
      <c r="E22179" s="144" t="s">
        <v>191</v>
      </c>
      <c r="F22179" s="144">
        <v>2023</v>
      </c>
      <c r="G22179" s="147">
        <v>17.291775979277229</v>
      </c>
      <c r="H22179" s="147">
        <v>20.75</v>
      </c>
      <c r="I22179" s="147">
        <v>25.124999999999996</v>
      </c>
      <c r="J22179" s="147">
        <v>28.475999999999996</v>
      </c>
      <c r="K22179" s="147">
        <v>31.815000000000001</v>
      </c>
    </row>
    <row r="22180" spans="2:11" x14ac:dyDescent="0.2">
      <c r="B22180" s="21" t="str">
        <f t="shared" si="346"/>
        <v>WaterlooIce Accretion2025RCP8.5</v>
      </c>
      <c r="C22180" t="s">
        <v>471</v>
      </c>
      <c r="D22180" t="s">
        <v>486</v>
      </c>
      <c r="E22180" s="144" t="s">
        <v>191</v>
      </c>
      <c r="F22180" s="144">
        <v>2025</v>
      </c>
      <c r="G22180" s="147">
        <v>17.349763155599419</v>
      </c>
      <c r="H22180" s="147">
        <v>20.846833333333333</v>
      </c>
      <c r="I22180" s="147">
        <v>25.266666666666666</v>
      </c>
      <c r="J22180" s="147">
        <v>28.654916666666661</v>
      </c>
      <c r="K22180" s="147">
        <v>32.024999999999999</v>
      </c>
    </row>
    <row r="22181" spans="2:11" x14ac:dyDescent="0.2">
      <c r="B22181" s="21" t="str">
        <f t="shared" si="346"/>
        <v>WaterlooIce Accretion2030RCP8.5</v>
      </c>
      <c r="C22181" t="s">
        <v>471</v>
      </c>
      <c r="D22181" t="s">
        <v>486</v>
      </c>
      <c r="E22181" s="144" t="s">
        <v>191</v>
      </c>
      <c r="F22181" s="144">
        <v>2030</v>
      </c>
      <c r="G22181" s="147">
        <v>17.407750331921612</v>
      </c>
      <c r="H22181" s="147">
        <v>20.943666666666669</v>
      </c>
      <c r="I22181" s="147">
        <v>25.408333333333331</v>
      </c>
      <c r="J22181" s="147">
        <v>28.833833333333327</v>
      </c>
      <c r="K22181" s="147">
        <v>32.234999999999999</v>
      </c>
    </row>
    <row r="22182" spans="2:11" x14ac:dyDescent="0.2">
      <c r="B22182" s="21" t="str">
        <f t="shared" si="346"/>
        <v>WaterlooIce Accretion2035RCP8.5</v>
      </c>
      <c r="C22182" t="s">
        <v>471</v>
      </c>
      <c r="D22182" t="s">
        <v>486</v>
      </c>
      <c r="E22182" s="144" t="s">
        <v>191</v>
      </c>
      <c r="F22182" s="144">
        <v>2035</v>
      </c>
      <c r="G22182" s="147">
        <v>17.465737508243802</v>
      </c>
      <c r="H22182" s="147">
        <v>21.040500000000002</v>
      </c>
      <c r="I22182" s="147">
        <v>25.55</v>
      </c>
      <c r="J22182" s="147">
        <v>29.012749999999993</v>
      </c>
      <c r="K22182" s="147">
        <v>32.445</v>
      </c>
    </row>
    <row r="22183" spans="2:11" x14ac:dyDescent="0.2">
      <c r="B22183" s="21" t="str">
        <f t="shared" si="346"/>
        <v>WaterlooIce Accretion2040RCP8.5</v>
      </c>
      <c r="C22183" t="s">
        <v>471</v>
      </c>
      <c r="D22183" t="s">
        <v>486</v>
      </c>
      <c r="E22183" s="144" t="s">
        <v>191</v>
      </c>
      <c r="F22183" s="144">
        <v>2040</v>
      </c>
      <c r="G22183" s="147">
        <v>17.372958026128298</v>
      </c>
      <c r="H22183" s="147">
        <v>20.9575</v>
      </c>
      <c r="I22183" s="147">
        <v>25.483333333333334</v>
      </c>
      <c r="J22183" s="147">
        <v>28.956249999999994</v>
      </c>
      <c r="K22183" s="147">
        <v>32.402999999999999</v>
      </c>
    </row>
    <row r="22184" spans="2:11" x14ac:dyDescent="0.2">
      <c r="B22184" s="21" t="str">
        <f t="shared" si="346"/>
        <v>WaterlooIce Accretion2045RCP8.5</v>
      </c>
      <c r="C22184" t="s">
        <v>471</v>
      </c>
      <c r="D22184" t="s">
        <v>486</v>
      </c>
      <c r="E22184" s="144" t="s">
        <v>191</v>
      </c>
      <c r="F22184" s="144">
        <v>2045</v>
      </c>
      <c r="G22184" s="147">
        <v>17.280178544012792</v>
      </c>
      <c r="H22184" s="147">
        <v>20.874500000000001</v>
      </c>
      <c r="I22184" s="147">
        <v>25.416666666666668</v>
      </c>
      <c r="J22184" s="147">
        <v>28.899749999999994</v>
      </c>
      <c r="K22184" s="147">
        <v>32.361000000000004</v>
      </c>
    </row>
    <row r="22185" spans="2:11" x14ac:dyDescent="0.2">
      <c r="B22185" s="21" t="str">
        <f t="shared" si="346"/>
        <v>WaterlooIce Accretion2050RCP8.5</v>
      </c>
      <c r="C22185" t="s">
        <v>471</v>
      </c>
      <c r="D22185" t="s">
        <v>486</v>
      </c>
      <c r="E22185" s="144" t="s">
        <v>191</v>
      </c>
      <c r="F22185" s="144">
        <v>2050</v>
      </c>
      <c r="G22185" s="147">
        <v>17.123613167942878</v>
      </c>
      <c r="H22185" s="147">
        <v>20.777666666666665</v>
      </c>
      <c r="I22185" s="147">
        <v>25.391666666666666</v>
      </c>
      <c r="J22185" s="147">
        <v>28.918583333333327</v>
      </c>
      <c r="K22185" s="147">
        <v>32.4345</v>
      </c>
    </row>
    <row r="22186" spans="2:11" x14ac:dyDescent="0.2">
      <c r="B22186" s="21" t="str">
        <f t="shared" si="346"/>
        <v>WaterlooIce Accretion2055RCP8.5</v>
      </c>
      <c r="C22186" t="s">
        <v>471</v>
      </c>
      <c r="D22186" t="s">
        <v>486</v>
      </c>
      <c r="E22186" s="144" t="s">
        <v>191</v>
      </c>
      <c r="F22186" s="144">
        <v>2055</v>
      </c>
      <c r="G22186" s="147">
        <v>17.059827273988468</v>
      </c>
      <c r="H22186" s="147">
        <v>20.763833333333334</v>
      </c>
      <c r="I22186" s="147">
        <v>25.433333333333334</v>
      </c>
      <c r="J22186" s="147">
        <v>28.99391666666666</v>
      </c>
      <c r="K22186" s="147">
        <v>32.549999999999997</v>
      </c>
    </row>
    <row r="22187" spans="2:11" x14ac:dyDescent="0.2">
      <c r="B22187" s="21" t="str">
        <f t="shared" si="346"/>
        <v>WaterlooIce Accretion2060RCP8.5</v>
      </c>
      <c r="C22187" t="s">
        <v>471</v>
      </c>
      <c r="D22187" t="s">
        <v>486</v>
      </c>
      <c r="E22187" s="144" t="s">
        <v>191</v>
      </c>
      <c r="F22187" s="144">
        <v>2060</v>
      </c>
      <c r="G22187" s="147">
        <v>16.688709345526448</v>
      </c>
      <c r="H22187" s="147">
        <v>20.424916666666665</v>
      </c>
      <c r="I22187" s="147">
        <v>25.133333333333333</v>
      </c>
      <c r="J22187" s="147">
        <v>28.711416666666661</v>
      </c>
      <c r="K22187" s="147">
        <v>32.297999999999995</v>
      </c>
    </row>
    <row r="22188" spans="2:11" x14ac:dyDescent="0.2">
      <c r="B22188" s="21" t="str">
        <f t="shared" si="346"/>
        <v>WaterlooIce Accretion2065RCP8.5</v>
      </c>
      <c r="C22188" t="s">
        <v>471</v>
      </c>
      <c r="D22188" t="s">
        <v>486</v>
      </c>
      <c r="E22188" s="144" t="s">
        <v>191</v>
      </c>
      <c r="F22188" s="144">
        <v>2065</v>
      </c>
      <c r="G22188" s="147">
        <v>16.381377311018838</v>
      </c>
      <c r="H22188" s="147">
        <v>20.099833333333333</v>
      </c>
      <c r="I22188" s="147">
        <v>24.791666666666664</v>
      </c>
      <c r="J22188" s="147">
        <v>28.353583333333329</v>
      </c>
      <c r="K22188" s="147">
        <v>31.930499999999999</v>
      </c>
    </row>
    <row r="22189" spans="2:11" x14ac:dyDescent="0.2">
      <c r="B22189" s="21" t="str">
        <f t="shared" si="346"/>
        <v>WaterlooIce Accretion2070RCP8.5</v>
      </c>
      <c r="C22189" t="s">
        <v>471</v>
      </c>
      <c r="D22189" t="s">
        <v>486</v>
      </c>
      <c r="E22189" s="144" t="s">
        <v>191</v>
      </c>
      <c r="F22189" s="144">
        <v>2070</v>
      </c>
      <c r="G22189" s="147">
        <v>15.650738889359237</v>
      </c>
      <c r="H22189" s="147">
        <v>19.318249999999999</v>
      </c>
      <c r="I22189" s="147">
        <v>23.95</v>
      </c>
      <c r="J22189" s="147">
        <v>27.468416666666663</v>
      </c>
      <c r="K22189" s="147">
        <v>30.985499999999998</v>
      </c>
    </row>
    <row r="22190" spans="2:11" x14ac:dyDescent="0.2">
      <c r="B22190" s="21" t="str">
        <f t="shared" si="346"/>
        <v>WaterlooIce Accretion2075RCP8.5</v>
      </c>
      <c r="C22190" t="s">
        <v>471</v>
      </c>
      <c r="D22190" t="s">
        <v>486</v>
      </c>
      <c r="E22190" s="144" t="s">
        <v>191</v>
      </c>
      <c r="F22190" s="144">
        <v>2075</v>
      </c>
      <c r="G22190" s="147">
        <v>15.227432502207245</v>
      </c>
      <c r="H22190" s="147">
        <v>18.861749999999997</v>
      </c>
      <c r="I22190" s="147">
        <v>23.45</v>
      </c>
      <c r="J22190" s="147">
        <v>26.941083333333331</v>
      </c>
      <c r="K22190" s="147">
        <v>30.407999999999998</v>
      </c>
    </row>
    <row r="22191" spans="2:11" x14ac:dyDescent="0.2">
      <c r="B22191" s="21" t="str">
        <f t="shared" si="346"/>
        <v>WaterlooIce Accretion2080RCP8.5</v>
      </c>
      <c r="C22191" t="s">
        <v>471</v>
      </c>
      <c r="D22191" t="s">
        <v>486</v>
      </c>
      <c r="E22191" s="144" t="s">
        <v>191</v>
      </c>
      <c r="F22191" s="144">
        <v>2080</v>
      </c>
      <c r="G22191" s="147">
        <v>14.804126115055254</v>
      </c>
      <c r="H22191" s="147">
        <v>18.405249999999999</v>
      </c>
      <c r="I22191" s="147">
        <v>22.95</v>
      </c>
      <c r="J22191" s="147">
        <v>26.413749999999997</v>
      </c>
      <c r="K22191" s="147">
        <v>29.830499999999997</v>
      </c>
    </row>
    <row r="22192" spans="2:11" x14ac:dyDescent="0.2">
      <c r="B22192" s="21" t="str">
        <f t="shared" si="346"/>
        <v>WaterlooIce Accretion2085RCP8.5</v>
      </c>
      <c r="C22192" t="s">
        <v>471</v>
      </c>
      <c r="D22192" t="s">
        <v>486</v>
      </c>
      <c r="E22192" s="144" t="s">
        <v>191</v>
      </c>
      <c r="F22192" s="144">
        <v>2085</v>
      </c>
      <c r="G22192" s="147">
        <v>13.97780885246404</v>
      </c>
      <c r="H22192" s="147">
        <v>17.43</v>
      </c>
      <c r="I22192" s="147">
        <v>21.787500000000001</v>
      </c>
      <c r="J22192" s="147">
        <v>25.085999999999999</v>
      </c>
      <c r="K22192" s="147">
        <v>28.365749999999998</v>
      </c>
    </row>
    <row r="22193" spans="2:11" x14ac:dyDescent="0.2">
      <c r="B22193" s="21" t="str">
        <f t="shared" si="346"/>
        <v>WaterlooIce Accretion2090RCP8.5</v>
      </c>
      <c r="C22193" t="s">
        <v>471</v>
      </c>
      <c r="D22193" t="s">
        <v>486</v>
      </c>
      <c r="E22193" s="144" t="s">
        <v>191</v>
      </c>
      <c r="F22193" s="144">
        <v>2090</v>
      </c>
      <c r="G22193" s="147">
        <v>13.151491589872824</v>
      </c>
      <c r="H22193" s="147">
        <v>16.454750000000001</v>
      </c>
      <c r="I22193" s="147">
        <v>20.625</v>
      </c>
      <c r="J22193" s="147">
        <v>23.758249999999997</v>
      </c>
      <c r="K22193" s="147">
        <v>26.901</v>
      </c>
    </row>
    <row r="22194" spans="2:11" x14ac:dyDescent="0.2">
      <c r="B22194" s="21" t="str">
        <f t="shared" si="346"/>
        <v>WaterlooIce Accretion2095RCP8.5</v>
      </c>
      <c r="C22194" t="s">
        <v>471</v>
      </c>
      <c r="D22194" t="s">
        <v>486</v>
      </c>
      <c r="E22194" s="144" t="s">
        <v>191</v>
      </c>
      <c r="F22194" s="144">
        <v>2095</v>
      </c>
      <c r="G22194" s="147">
        <v>13.151491589872824</v>
      </c>
      <c r="H22194" s="147">
        <v>16.454750000000001</v>
      </c>
      <c r="I22194" s="147">
        <v>20.625</v>
      </c>
      <c r="J22194" s="147">
        <v>23.758249999999997</v>
      </c>
      <c r="K22194" s="147">
        <v>26.901</v>
      </c>
    </row>
    <row r="22195" spans="2:11" x14ac:dyDescent="0.2">
      <c r="B22195" s="21" t="str">
        <f t="shared" si="346"/>
        <v>WaterlooIce Accretion2100RCP8.5</v>
      </c>
      <c r="C22195" t="s">
        <v>471</v>
      </c>
      <c r="D22195" t="s">
        <v>486</v>
      </c>
      <c r="E22195" s="144" t="s">
        <v>191</v>
      </c>
      <c r="F22195" s="144">
        <v>2100</v>
      </c>
      <c r="G22195" s="147">
        <v>13.151491589872824</v>
      </c>
      <c r="H22195" s="147">
        <v>16.454750000000001</v>
      </c>
      <c r="I22195" s="147">
        <v>20.625</v>
      </c>
      <c r="J22195" s="147">
        <v>23.758249999999997</v>
      </c>
      <c r="K22195" s="147">
        <v>26.901</v>
      </c>
    </row>
    <row r="22196" spans="2:11" x14ac:dyDescent="0.2">
      <c r="B22196" s="21" t="str">
        <f t="shared" si="346"/>
        <v>WaterlooWind2023RCP4.5</v>
      </c>
      <c r="C22196" t="s">
        <v>471</v>
      </c>
      <c r="D22196" t="s">
        <v>1</v>
      </c>
      <c r="E22196" s="144" t="s">
        <v>193</v>
      </c>
      <c r="F22196" s="144">
        <v>2023</v>
      </c>
      <c r="G22196" s="147">
        <v>81.492017515750447</v>
      </c>
      <c r="H22196" s="147">
        <v>87.769680000000008</v>
      </c>
      <c r="I22196" s="147">
        <v>94.376000000000005</v>
      </c>
      <c r="J22196" s="147">
        <v>100.98232000000002</v>
      </c>
      <c r="K22196" s="147">
        <v>107.599356</v>
      </c>
    </row>
    <row r="22197" spans="2:11" x14ac:dyDescent="0.2">
      <c r="B22197" s="21" t="str">
        <f t="shared" si="346"/>
        <v>WaterlooWind2025RCP4.5</v>
      </c>
      <c r="C22197" t="s">
        <v>471</v>
      </c>
      <c r="D22197" t="s">
        <v>1</v>
      </c>
      <c r="E22197" s="144" t="s">
        <v>193</v>
      </c>
      <c r="F22197" s="144">
        <v>2025</v>
      </c>
      <c r="G22197" s="147">
        <v>81.548834659436721</v>
      </c>
      <c r="H22197" s="147">
        <v>87.846901000000003</v>
      </c>
      <c r="I22197" s="147">
        <v>94.480966666666674</v>
      </c>
      <c r="J22197" s="147">
        <v>101.10972133333335</v>
      </c>
      <c r="K22197" s="147">
        <v>107.74938</v>
      </c>
    </row>
    <row r="22198" spans="2:11" x14ac:dyDescent="0.2">
      <c r="B22198" s="21" t="str">
        <f t="shared" si="346"/>
        <v>WaterlooWind2030RCP4.5</v>
      </c>
      <c r="C22198" t="s">
        <v>471</v>
      </c>
      <c r="D22198" t="s">
        <v>1</v>
      </c>
      <c r="E22198" s="144" t="s">
        <v>193</v>
      </c>
      <c r="F22198" s="144">
        <v>2030</v>
      </c>
      <c r="G22198" s="147">
        <v>81.60565180312301</v>
      </c>
      <c r="H22198" s="147">
        <v>87.924122000000011</v>
      </c>
      <c r="I22198" s="147">
        <v>94.58593333333333</v>
      </c>
      <c r="J22198" s="147">
        <v>101.23712266666668</v>
      </c>
      <c r="K22198" s="147">
        <v>107.899404</v>
      </c>
    </row>
    <row r="22199" spans="2:11" x14ac:dyDescent="0.2">
      <c r="B22199" s="21" t="str">
        <f t="shared" si="346"/>
        <v>WaterlooWind2035RCP4.5</v>
      </c>
      <c r="C22199" t="s">
        <v>471</v>
      </c>
      <c r="D22199" t="s">
        <v>1</v>
      </c>
      <c r="E22199" s="144" t="s">
        <v>193</v>
      </c>
      <c r="F22199" s="144">
        <v>2035</v>
      </c>
      <c r="G22199" s="147">
        <v>81.662468946809284</v>
      </c>
      <c r="H22199" s="147">
        <v>88.001343000000006</v>
      </c>
      <c r="I22199" s="147">
        <v>94.690899999999999</v>
      </c>
      <c r="J22199" s="147">
        <v>101.36452400000002</v>
      </c>
      <c r="K22199" s="147">
        <v>108.04942800000001</v>
      </c>
    </row>
    <row r="22200" spans="2:11" x14ac:dyDescent="0.2">
      <c r="B22200" s="21" t="str">
        <f t="shared" si="346"/>
        <v>WaterlooWind2040RCP4.5</v>
      </c>
      <c r="C22200" t="s">
        <v>471</v>
      </c>
      <c r="D22200" t="s">
        <v>1</v>
      </c>
      <c r="E22200" s="144" t="s">
        <v>193</v>
      </c>
      <c r="F22200" s="144">
        <v>2040</v>
      </c>
      <c r="G22200" s="147">
        <v>81.719286090495558</v>
      </c>
      <c r="H22200" s="147">
        <v>88.078564</v>
      </c>
      <c r="I22200" s="147">
        <v>94.795866666666669</v>
      </c>
      <c r="J22200" s="147">
        <v>101.49192533333336</v>
      </c>
      <c r="K22200" s="147">
        <v>108.19945199999999</v>
      </c>
    </row>
    <row r="22201" spans="2:11" x14ac:dyDescent="0.2">
      <c r="B22201" s="21" t="str">
        <f t="shared" si="346"/>
        <v>WaterlooWind2045RCP4.5</v>
      </c>
      <c r="C22201" t="s">
        <v>471</v>
      </c>
      <c r="D22201" t="s">
        <v>1</v>
      </c>
      <c r="E22201" s="144" t="s">
        <v>193</v>
      </c>
      <c r="F22201" s="144">
        <v>2045</v>
      </c>
      <c r="G22201" s="147">
        <v>81.776103234181846</v>
      </c>
      <c r="H22201" s="147">
        <v>88.155785000000009</v>
      </c>
      <c r="I22201" s="147">
        <v>94.900833333333324</v>
      </c>
      <c r="J22201" s="147">
        <v>101.61932666666668</v>
      </c>
      <c r="K22201" s="147">
        <v>108.349476</v>
      </c>
    </row>
    <row r="22202" spans="2:11" x14ac:dyDescent="0.2">
      <c r="B22202" s="21" t="str">
        <f t="shared" si="346"/>
        <v>WaterlooWind2050RCP4.5</v>
      </c>
      <c r="C22202" t="s">
        <v>471</v>
      </c>
      <c r="D22202" t="s">
        <v>1</v>
      </c>
      <c r="E22202" s="144" t="s">
        <v>193</v>
      </c>
      <c r="F22202" s="144">
        <v>2050</v>
      </c>
      <c r="G22202" s="147">
        <v>81.896230909404267</v>
      </c>
      <c r="H22202" s="147">
        <v>88.309935600000003</v>
      </c>
      <c r="I22202" s="147">
        <v>95.096040000000002</v>
      </c>
      <c r="J22202" s="147">
        <v>101.85133120000002</v>
      </c>
      <c r="K22202" s="147">
        <v>108.61737599999999</v>
      </c>
    </row>
    <row r="22203" spans="2:11" x14ac:dyDescent="0.2">
      <c r="B22203" s="21" t="str">
        <f t="shared" si="346"/>
        <v>WaterlooWind2055RCP4.5</v>
      </c>
      <c r="C22203" t="s">
        <v>471</v>
      </c>
      <c r="D22203" t="s">
        <v>1</v>
      </c>
      <c r="E22203" s="144" t="s">
        <v>193</v>
      </c>
      <c r="F22203" s="144">
        <v>2055</v>
      </c>
      <c r="G22203" s="147">
        <v>81.959541440940399</v>
      </c>
      <c r="H22203" s="147">
        <v>88.386865200000003</v>
      </c>
      <c r="I22203" s="147">
        <v>95.186279999999996</v>
      </c>
      <c r="J22203" s="147">
        <v>101.95593440000002</v>
      </c>
      <c r="K22203" s="147">
        <v>108.735252</v>
      </c>
    </row>
    <row r="22204" spans="2:11" x14ac:dyDescent="0.2">
      <c r="B22204" s="21" t="str">
        <f t="shared" si="346"/>
        <v>WaterlooWind2060RCP4.5</v>
      </c>
      <c r="C22204" t="s">
        <v>471</v>
      </c>
      <c r="D22204" t="s">
        <v>1</v>
      </c>
      <c r="E22204" s="144" t="s">
        <v>193</v>
      </c>
      <c r="F22204" s="144">
        <v>2060</v>
      </c>
      <c r="G22204" s="147">
        <v>82.022851972476545</v>
      </c>
      <c r="H22204" s="147">
        <v>88.463794800000002</v>
      </c>
      <c r="I22204" s="147">
        <v>95.276520000000005</v>
      </c>
      <c r="J22204" s="147">
        <v>102.0605376</v>
      </c>
      <c r="K22204" s="147">
        <v>108.853128</v>
      </c>
    </row>
    <row r="22205" spans="2:11" x14ac:dyDescent="0.2">
      <c r="B22205" s="21" t="str">
        <f t="shared" si="346"/>
        <v>WaterlooWind2065RCP4.5</v>
      </c>
      <c r="C22205" t="s">
        <v>471</v>
      </c>
      <c r="D22205" t="s">
        <v>1</v>
      </c>
      <c r="E22205" s="144" t="s">
        <v>193</v>
      </c>
      <c r="F22205" s="144">
        <v>2065</v>
      </c>
      <c r="G22205" s="147">
        <v>82.086162504012677</v>
      </c>
      <c r="H22205" s="147">
        <v>88.540724400000002</v>
      </c>
      <c r="I22205" s="147">
        <v>95.366759999999999</v>
      </c>
      <c r="J22205" s="147">
        <v>102.1651408</v>
      </c>
      <c r="K22205" s="147">
        <v>108.97100400000001</v>
      </c>
    </row>
    <row r="22206" spans="2:11" x14ac:dyDescent="0.2">
      <c r="B22206" s="21" t="str">
        <f t="shared" si="346"/>
        <v>WaterlooWind2070RCP4.5</v>
      </c>
      <c r="C22206" t="s">
        <v>471</v>
      </c>
      <c r="D22206" t="s">
        <v>1</v>
      </c>
      <c r="E22206" s="144" t="s">
        <v>193</v>
      </c>
      <c r="F22206" s="144">
        <v>2070</v>
      </c>
      <c r="G22206" s="147">
        <v>82.149473035548823</v>
      </c>
      <c r="H22206" s="147">
        <v>88.617654000000002</v>
      </c>
      <c r="I22206" s="147">
        <v>95.457000000000008</v>
      </c>
      <c r="J22206" s="147">
        <v>102.269744</v>
      </c>
      <c r="K22206" s="147">
        <v>109.08888</v>
      </c>
    </row>
    <row r="22207" spans="2:11" x14ac:dyDescent="0.2">
      <c r="B22207" s="21" t="str">
        <f t="shared" si="346"/>
        <v>WaterlooWind2075RCP4.5</v>
      </c>
      <c r="C22207" t="s">
        <v>471</v>
      </c>
      <c r="D22207" t="s">
        <v>1</v>
      </c>
      <c r="E22207" s="144" t="s">
        <v>193</v>
      </c>
      <c r="F22207" s="144">
        <v>2075</v>
      </c>
      <c r="G22207" s="147">
        <v>82.218465281453589</v>
      </c>
      <c r="H22207" s="147">
        <v>88.716729999999998</v>
      </c>
      <c r="I22207" s="147">
        <v>95.598000000000013</v>
      </c>
      <c r="J22207" s="147">
        <v>102.44240633333334</v>
      </c>
      <c r="K22207" s="147">
        <v>109.29605600000001</v>
      </c>
    </row>
    <row r="22208" spans="2:11" x14ac:dyDescent="0.2">
      <c r="B22208" s="21" t="str">
        <f t="shared" si="346"/>
        <v>WaterlooWind2080RCP4.5</v>
      </c>
      <c r="C22208" t="s">
        <v>471</v>
      </c>
      <c r="D22208" t="s">
        <v>1</v>
      </c>
      <c r="E22208" s="144" t="s">
        <v>193</v>
      </c>
      <c r="F22208" s="144">
        <v>2080</v>
      </c>
      <c r="G22208" s="147">
        <v>82.28745752735837</v>
      </c>
      <c r="H22208" s="147">
        <v>88.815805999999995</v>
      </c>
      <c r="I22208" s="147">
        <v>95.739000000000004</v>
      </c>
      <c r="J22208" s="147">
        <v>102.61506866666667</v>
      </c>
      <c r="K22208" s="147">
        <v>109.503232</v>
      </c>
    </row>
    <row r="22209" spans="2:11" x14ac:dyDescent="0.2">
      <c r="B22209" s="21" t="str">
        <f t="shared" si="346"/>
        <v>WaterlooWind2085RCP4.5</v>
      </c>
      <c r="C22209" t="s">
        <v>471</v>
      </c>
      <c r="D22209" t="s">
        <v>1</v>
      </c>
      <c r="E22209" s="144" t="s">
        <v>193</v>
      </c>
      <c r="F22209" s="144">
        <v>2085</v>
      </c>
      <c r="G22209" s="147">
        <v>82.356449773263137</v>
      </c>
      <c r="H22209" s="147">
        <v>88.914882000000006</v>
      </c>
      <c r="I22209" s="147">
        <v>95.88</v>
      </c>
      <c r="J22209" s="147">
        <v>102.78773100000001</v>
      </c>
      <c r="K22209" s="147">
        <v>109.710408</v>
      </c>
    </row>
    <row r="22210" spans="2:11" x14ac:dyDescent="0.2">
      <c r="B22210" s="21" t="str">
        <f t="shared" si="346"/>
        <v>WaterlooWind2090RCP4.5</v>
      </c>
      <c r="C22210" t="s">
        <v>471</v>
      </c>
      <c r="D22210" t="s">
        <v>1</v>
      </c>
      <c r="E22210" s="144" t="s">
        <v>193</v>
      </c>
      <c r="F22210" s="144">
        <v>2090</v>
      </c>
      <c r="G22210" s="147">
        <v>82.425442019167903</v>
      </c>
      <c r="H22210" s="147">
        <v>89.013958000000002</v>
      </c>
      <c r="I22210" s="147">
        <v>96.021000000000001</v>
      </c>
      <c r="J22210" s="147">
        <v>102.96039333333333</v>
      </c>
      <c r="K22210" s="147">
        <v>109.91758400000001</v>
      </c>
    </row>
    <row r="22211" spans="2:11" x14ac:dyDescent="0.2">
      <c r="B22211" s="21" t="str">
        <f t="shared" si="346"/>
        <v>WaterlooWind2095RCP4.5</v>
      </c>
      <c r="C22211" t="s">
        <v>471</v>
      </c>
      <c r="D22211" t="s">
        <v>1</v>
      </c>
      <c r="E22211" s="144" t="s">
        <v>193</v>
      </c>
      <c r="F22211" s="144">
        <v>2095</v>
      </c>
      <c r="G22211" s="147">
        <v>82.494434265072684</v>
      </c>
      <c r="H22211" s="147">
        <v>89.113033999999999</v>
      </c>
      <c r="I22211" s="147">
        <v>96.162000000000006</v>
      </c>
      <c r="J22211" s="147">
        <v>103.13305566666666</v>
      </c>
      <c r="K22211" s="147">
        <v>110.12475999999999</v>
      </c>
    </row>
    <row r="22212" spans="2:11" x14ac:dyDescent="0.2">
      <c r="B22212" s="21" t="str">
        <f t="shared" si="346"/>
        <v>WaterlooWind2100RCP4.5</v>
      </c>
      <c r="C22212" t="s">
        <v>471</v>
      </c>
      <c r="D22212" t="s">
        <v>1</v>
      </c>
      <c r="E22212" s="144" t="s">
        <v>193</v>
      </c>
      <c r="F22212" s="144">
        <v>2100</v>
      </c>
      <c r="G22212" s="147">
        <v>82.56342651097745</v>
      </c>
      <c r="H22212" s="147">
        <v>89.212109999999996</v>
      </c>
      <c r="I22212" s="147">
        <v>96.302999999999997</v>
      </c>
      <c r="J22212" s="147">
        <v>103.305718</v>
      </c>
      <c r="K22212" s="147">
        <v>110.331936</v>
      </c>
    </row>
    <row r="22213" spans="2:11" x14ac:dyDescent="0.2">
      <c r="B22213" s="21" t="str">
        <f t="shared" si="346"/>
        <v>WaterlooWind2023RCP6.0</v>
      </c>
      <c r="C22213" t="s">
        <v>471</v>
      </c>
      <c r="D22213" t="s">
        <v>1</v>
      </c>
      <c r="E22213" s="144" t="s">
        <v>192</v>
      </c>
      <c r="F22213" s="144">
        <v>2023</v>
      </c>
      <c r="G22213" s="147">
        <v>81.492017515750447</v>
      </c>
      <c r="H22213" s="147">
        <v>87.769680000000008</v>
      </c>
      <c r="I22213" s="147">
        <v>94.376000000000005</v>
      </c>
      <c r="J22213" s="147">
        <v>100.98232000000002</v>
      </c>
      <c r="K22213" s="147">
        <v>107.599356</v>
      </c>
    </row>
    <row r="22214" spans="2:11" x14ac:dyDescent="0.2">
      <c r="B22214" s="21" t="str">
        <f t="shared" si="346"/>
        <v>WaterlooWind2025RCP6.0</v>
      </c>
      <c r="C22214" t="s">
        <v>471</v>
      </c>
      <c r="D22214" t="s">
        <v>1</v>
      </c>
      <c r="E22214" s="144" t="s">
        <v>192</v>
      </c>
      <c r="F22214" s="144">
        <v>2025</v>
      </c>
      <c r="G22214" s="147">
        <v>81.548834659436721</v>
      </c>
      <c r="H22214" s="147">
        <v>87.846901000000003</v>
      </c>
      <c r="I22214" s="147">
        <v>94.480966666666674</v>
      </c>
      <c r="J22214" s="147">
        <v>101.10972133333335</v>
      </c>
      <c r="K22214" s="147">
        <v>107.74938</v>
      </c>
    </row>
    <row r="22215" spans="2:11" x14ac:dyDescent="0.2">
      <c r="B22215" s="21" t="str">
        <f t="shared" si="346"/>
        <v>WaterlooWind2030RCP6.0</v>
      </c>
      <c r="C22215" t="s">
        <v>471</v>
      </c>
      <c r="D22215" t="s">
        <v>1</v>
      </c>
      <c r="E22215" s="144" t="s">
        <v>192</v>
      </c>
      <c r="F22215" s="144">
        <v>2030</v>
      </c>
      <c r="G22215" s="147">
        <v>81.60565180312301</v>
      </c>
      <c r="H22215" s="147">
        <v>87.924122000000011</v>
      </c>
      <c r="I22215" s="147">
        <v>94.58593333333333</v>
      </c>
      <c r="J22215" s="147">
        <v>101.23712266666668</v>
      </c>
      <c r="K22215" s="147">
        <v>107.899404</v>
      </c>
    </row>
    <row r="22216" spans="2:11" x14ac:dyDescent="0.2">
      <c r="B22216" s="21" t="str">
        <f t="shared" si="346"/>
        <v>WaterlooWind2035RCP6.0</v>
      </c>
      <c r="C22216" t="s">
        <v>471</v>
      </c>
      <c r="D22216" t="s">
        <v>1</v>
      </c>
      <c r="E22216" s="144" t="s">
        <v>192</v>
      </c>
      <c r="F22216" s="144">
        <v>2035</v>
      </c>
      <c r="G22216" s="147">
        <v>81.662468946809284</v>
      </c>
      <c r="H22216" s="147">
        <v>88.001343000000006</v>
      </c>
      <c r="I22216" s="147">
        <v>94.690899999999999</v>
      </c>
      <c r="J22216" s="147">
        <v>101.36452400000002</v>
      </c>
      <c r="K22216" s="147">
        <v>108.04942800000001</v>
      </c>
    </row>
    <row r="22217" spans="2:11" x14ac:dyDescent="0.2">
      <c r="B22217" s="21" t="str">
        <f t="shared" si="346"/>
        <v>WaterlooWind2040RCP6.0</v>
      </c>
      <c r="C22217" t="s">
        <v>471</v>
      </c>
      <c r="D22217" t="s">
        <v>1</v>
      </c>
      <c r="E22217" s="144" t="s">
        <v>192</v>
      </c>
      <c r="F22217" s="144">
        <v>2040</v>
      </c>
      <c r="G22217" s="147">
        <v>81.719286090495558</v>
      </c>
      <c r="H22217" s="147">
        <v>88.078564</v>
      </c>
      <c r="I22217" s="147">
        <v>94.795866666666669</v>
      </c>
      <c r="J22217" s="147">
        <v>101.49192533333336</v>
      </c>
      <c r="K22217" s="147">
        <v>108.19945199999999</v>
      </c>
    </row>
    <row r="22218" spans="2:11" x14ac:dyDescent="0.2">
      <c r="B22218" s="21" t="str">
        <f t="shared" si="346"/>
        <v>WaterlooWind2045RCP6.0</v>
      </c>
      <c r="C22218" t="s">
        <v>471</v>
      </c>
      <c r="D22218" t="s">
        <v>1</v>
      </c>
      <c r="E22218" s="144" t="s">
        <v>192</v>
      </c>
      <c r="F22218" s="144">
        <v>2045</v>
      </c>
      <c r="G22218" s="147">
        <v>81.776103234181846</v>
      </c>
      <c r="H22218" s="147">
        <v>88.155785000000009</v>
      </c>
      <c r="I22218" s="147">
        <v>94.900833333333324</v>
      </c>
      <c r="J22218" s="147">
        <v>101.61932666666668</v>
      </c>
      <c r="K22218" s="147">
        <v>108.349476</v>
      </c>
    </row>
    <row r="22219" spans="2:11" x14ac:dyDescent="0.2">
      <c r="B22219" s="21" t="str">
        <f t="shared" si="346"/>
        <v>WaterlooWind2050RCP6.0</v>
      </c>
      <c r="C22219" t="s">
        <v>471</v>
      </c>
      <c r="D22219" t="s">
        <v>1</v>
      </c>
      <c r="E22219" s="144" t="s">
        <v>192</v>
      </c>
      <c r="F22219" s="144">
        <v>2050</v>
      </c>
      <c r="G22219" s="147">
        <v>81.896230909404267</v>
      </c>
      <c r="H22219" s="147">
        <v>88.309935600000003</v>
      </c>
      <c r="I22219" s="147">
        <v>95.096040000000002</v>
      </c>
      <c r="J22219" s="147">
        <v>101.85133120000002</v>
      </c>
      <c r="K22219" s="147">
        <v>108.61737599999999</v>
      </c>
    </row>
    <row r="22220" spans="2:11" x14ac:dyDescent="0.2">
      <c r="B22220" s="21" t="str">
        <f t="shared" ref="B22220:B22283" si="347">C22220&amp;D22220&amp;F22220&amp;E22220</f>
        <v>WaterlooWind2055RCP6.0</v>
      </c>
      <c r="C22220" t="s">
        <v>471</v>
      </c>
      <c r="D22220" t="s">
        <v>1</v>
      </c>
      <c r="E22220" s="144" t="s">
        <v>192</v>
      </c>
      <c r="F22220" s="144">
        <v>2055</v>
      </c>
      <c r="G22220" s="147">
        <v>81.959541440940399</v>
      </c>
      <c r="H22220" s="147">
        <v>88.386865200000003</v>
      </c>
      <c r="I22220" s="147">
        <v>95.186279999999996</v>
      </c>
      <c r="J22220" s="147">
        <v>101.95593440000002</v>
      </c>
      <c r="K22220" s="147">
        <v>108.735252</v>
      </c>
    </row>
    <row r="22221" spans="2:11" x14ac:dyDescent="0.2">
      <c r="B22221" s="21" t="str">
        <f t="shared" si="347"/>
        <v>WaterlooWind2060RCP6.0</v>
      </c>
      <c r="C22221" t="s">
        <v>471</v>
      </c>
      <c r="D22221" t="s">
        <v>1</v>
      </c>
      <c r="E22221" s="144" t="s">
        <v>192</v>
      </c>
      <c r="F22221" s="144">
        <v>2060</v>
      </c>
      <c r="G22221" s="147">
        <v>82.022851972476545</v>
      </c>
      <c r="H22221" s="147">
        <v>88.463794800000002</v>
      </c>
      <c r="I22221" s="147">
        <v>95.276520000000005</v>
      </c>
      <c r="J22221" s="147">
        <v>102.0605376</v>
      </c>
      <c r="K22221" s="147">
        <v>108.853128</v>
      </c>
    </row>
    <row r="22222" spans="2:11" x14ac:dyDescent="0.2">
      <c r="B22222" s="21" t="str">
        <f t="shared" si="347"/>
        <v>WaterlooWind2065RCP6.0</v>
      </c>
      <c r="C22222" t="s">
        <v>471</v>
      </c>
      <c r="D22222" t="s">
        <v>1</v>
      </c>
      <c r="E22222" s="144" t="s">
        <v>192</v>
      </c>
      <c r="F22222" s="144">
        <v>2065</v>
      </c>
      <c r="G22222" s="147">
        <v>82.086162504012677</v>
      </c>
      <c r="H22222" s="147">
        <v>88.540724400000002</v>
      </c>
      <c r="I22222" s="147">
        <v>95.366759999999999</v>
      </c>
      <c r="J22222" s="147">
        <v>102.1651408</v>
      </c>
      <c r="K22222" s="147">
        <v>108.97100400000001</v>
      </c>
    </row>
    <row r="22223" spans="2:11" x14ac:dyDescent="0.2">
      <c r="B22223" s="21" t="str">
        <f t="shared" si="347"/>
        <v>WaterlooWind2070RCP6.0</v>
      </c>
      <c r="C22223" t="s">
        <v>471</v>
      </c>
      <c r="D22223" t="s">
        <v>1</v>
      </c>
      <c r="E22223" s="144" t="s">
        <v>192</v>
      </c>
      <c r="F22223" s="144">
        <v>2070</v>
      </c>
      <c r="G22223" s="147">
        <v>82.149473035548823</v>
      </c>
      <c r="H22223" s="147">
        <v>88.617654000000002</v>
      </c>
      <c r="I22223" s="147">
        <v>95.457000000000008</v>
      </c>
      <c r="J22223" s="147">
        <v>102.269744</v>
      </c>
      <c r="K22223" s="147">
        <v>109.08888</v>
      </c>
    </row>
    <row r="22224" spans="2:11" x14ac:dyDescent="0.2">
      <c r="B22224" s="21" t="str">
        <f t="shared" si="347"/>
        <v>WaterlooWind2075RCP6.0</v>
      </c>
      <c r="C22224" t="s">
        <v>471</v>
      </c>
      <c r="D22224" t="s">
        <v>1</v>
      </c>
      <c r="E22224" s="144" t="s">
        <v>192</v>
      </c>
      <c r="F22224" s="144">
        <v>2075</v>
      </c>
      <c r="G22224" s="147">
        <v>82.25296140440598</v>
      </c>
      <c r="H22224" s="147">
        <v>88.766267999999997</v>
      </c>
      <c r="I22224" s="147">
        <v>95.668500000000009</v>
      </c>
      <c r="J22224" s="147">
        <v>102.52873750000001</v>
      </c>
      <c r="K22224" s="147">
        <v>109.399644</v>
      </c>
    </row>
    <row r="22225" spans="2:11" x14ac:dyDescent="0.2">
      <c r="B22225" s="21" t="str">
        <f t="shared" si="347"/>
        <v>WaterlooWind2080RCP6.0</v>
      </c>
      <c r="C22225" t="s">
        <v>471</v>
      </c>
      <c r="D22225" t="s">
        <v>1</v>
      </c>
      <c r="E22225" s="144" t="s">
        <v>192</v>
      </c>
      <c r="F22225" s="144">
        <v>2080</v>
      </c>
      <c r="G22225" s="147">
        <v>82.356449773263137</v>
      </c>
      <c r="H22225" s="147">
        <v>88.914882000000006</v>
      </c>
      <c r="I22225" s="147">
        <v>95.88</v>
      </c>
      <c r="J22225" s="147">
        <v>102.78773100000001</v>
      </c>
      <c r="K22225" s="147">
        <v>109.710408</v>
      </c>
    </row>
    <row r="22226" spans="2:11" x14ac:dyDescent="0.2">
      <c r="B22226" s="21" t="str">
        <f t="shared" si="347"/>
        <v>WaterlooWind2085RCP6.0</v>
      </c>
      <c r="C22226" t="s">
        <v>471</v>
      </c>
      <c r="D22226" t="s">
        <v>1</v>
      </c>
      <c r="E22226" s="144" t="s">
        <v>192</v>
      </c>
      <c r="F22226" s="144">
        <v>2085</v>
      </c>
      <c r="G22226" s="147">
        <v>82.459938142120293</v>
      </c>
      <c r="H22226" s="147">
        <v>89.063496000000001</v>
      </c>
      <c r="I22226" s="147">
        <v>96.091499999999996</v>
      </c>
      <c r="J22226" s="147">
        <v>103.0467245</v>
      </c>
      <c r="K22226" s="147">
        <v>110.02117200000001</v>
      </c>
    </row>
    <row r="22227" spans="2:11" x14ac:dyDescent="0.2">
      <c r="B22227" s="21" t="str">
        <f t="shared" si="347"/>
        <v>WaterlooWind2090RCP6.0</v>
      </c>
      <c r="C22227" t="s">
        <v>471</v>
      </c>
      <c r="D22227" t="s">
        <v>1</v>
      </c>
      <c r="E22227" s="144" t="s">
        <v>192</v>
      </c>
      <c r="F22227" s="144">
        <v>2090</v>
      </c>
      <c r="G22227" s="147">
        <v>82.842101072867294</v>
      </c>
      <c r="H22227" s="147">
        <v>89.561790000000002</v>
      </c>
      <c r="I22227" s="147">
        <v>96.738533333333336</v>
      </c>
      <c r="J22227" s="147">
        <v>103.818676</v>
      </c>
      <c r="K22227" s="147">
        <v>110.921316</v>
      </c>
    </row>
    <row r="22228" spans="2:11" x14ac:dyDescent="0.2">
      <c r="B22228" s="21" t="str">
        <f t="shared" si="347"/>
        <v>WaterlooWind2095RCP6.0</v>
      </c>
      <c r="C22228" t="s">
        <v>471</v>
      </c>
      <c r="D22228" t="s">
        <v>1</v>
      </c>
      <c r="E22228" s="144" t="s">
        <v>192</v>
      </c>
      <c r="F22228" s="144">
        <v>2095</v>
      </c>
      <c r="G22228" s="147">
        <v>83.120775634757152</v>
      </c>
      <c r="H22228" s="147">
        <v>89.911469999999994</v>
      </c>
      <c r="I22228" s="147">
        <v>97.174066666666661</v>
      </c>
      <c r="J22228" s="147">
        <v>104.33163400000001</v>
      </c>
      <c r="K22228" s="147">
        <v>111.510696</v>
      </c>
    </row>
    <row r="22229" spans="2:11" x14ac:dyDescent="0.2">
      <c r="B22229" s="21" t="str">
        <f t="shared" si="347"/>
        <v>WaterlooWind2100RCP6.0</v>
      </c>
      <c r="C22229" t="s">
        <v>471</v>
      </c>
      <c r="D22229" t="s">
        <v>1</v>
      </c>
      <c r="E22229" s="144" t="s">
        <v>192</v>
      </c>
      <c r="F22229" s="144">
        <v>2100</v>
      </c>
      <c r="G22229" s="147">
        <v>83.399450196646995</v>
      </c>
      <c r="H22229" s="147">
        <v>90.261150000000001</v>
      </c>
      <c r="I22229" s="147">
        <v>97.6096</v>
      </c>
      <c r="J22229" s="147">
        <v>104.84459200000001</v>
      </c>
      <c r="K22229" s="147">
        <v>112.100076</v>
      </c>
    </row>
    <row r="22230" spans="2:11" x14ac:dyDescent="0.2">
      <c r="B22230" s="21" t="str">
        <f t="shared" si="347"/>
        <v>WaterlooWind2023RCP8.5</v>
      </c>
      <c r="C22230" t="s">
        <v>471</v>
      </c>
      <c r="D22230" t="s">
        <v>1</v>
      </c>
      <c r="E22230" s="144" t="s">
        <v>191</v>
      </c>
      <c r="F22230" s="144">
        <v>2023</v>
      </c>
      <c r="G22230" s="147">
        <v>81.492017515750447</v>
      </c>
      <c r="H22230" s="147">
        <v>87.769680000000008</v>
      </c>
      <c r="I22230" s="147">
        <v>94.376000000000005</v>
      </c>
      <c r="J22230" s="147">
        <v>100.98232000000002</v>
      </c>
      <c r="K22230" s="147">
        <v>107.599356</v>
      </c>
    </row>
    <row r="22231" spans="2:11" x14ac:dyDescent="0.2">
      <c r="B22231" s="21" t="str">
        <f t="shared" si="347"/>
        <v>WaterlooWind2025RCP8.5</v>
      </c>
      <c r="C22231" t="s">
        <v>471</v>
      </c>
      <c r="D22231" t="s">
        <v>1</v>
      </c>
      <c r="E22231" s="144" t="s">
        <v>191</v>
      </c>
      <c r="F22231" s="144">
        <v>2025</v>
      </c>
      <c r="G22231" s="147">
        <v>81.60565180312301</v>
      </c>
      <c r="H22231" s="147">
        <v>87.924122000000011</v>
      </c>
      <c r="I22231" s="147">
        <v>94.58593333333333</v>
      </c>
      <c r="J22231" s="147">
        <v>101.23712266666668</v>
      </c>
      <c r="K22231" s="147">
        <v>107.899404</v>
      </c>
    </row>
    <row r="22232" spans="2:11" x14ac:dyDescent="0.2">
      <c r="B22232" s="21" t="str">
        <f t="shared" si="347"/>
        <v>WaterlooWind2030RCP8.5</v>
      </c>
      <c r="C22232" t="s">
        <v>471</v>
      </c>
      <c r="D22232" t="s">
        <v>1</v>
      </c>
      <c r="E22232" s="144" t="s">
        <v>191</v>
      </c>
      <c r="F22232" s="144">
        <v>2030</v>
      </c>
      <c r="G22232" s="147">
        <v>81.719286090495558</v>
      </c>
      <c r="H22232" s="147">
        <v>88.078564</v>
      </c>
      <c r="I22232" s="147">
        <v>94.795866666666669</v>
      </c>
      <c r="J22232" s="147">
        <v>101.49192533333336</v>
      </c>
      <c r="K22232" s="147">
        <v>108.19945199999999</v>
      </c>
    </row>
    <row r="22233" spans="2:11" x14ac:dyDescent="0.2">
      <c r="B22233" s="21" t="str">
        <f t="shared" si="347"/>
        <v>WaterlooWind2035RCP8.5</v>
      </c>
      <c r="C22233" t="s">
        <v>471</v>
      </c>
      <c r="D22233" t="s">
        <v>1</v>
      </c>
      <c r="E22233" s="144" t="s">
        <v>191</v>
      </c>
      <c r="F22233" s="144">
        <v>2035</v>
      </c>
      <c r="G22233" s="147">
        <v>81.83292037786812</v>
      </c>
      <c r="H22233" s="147">
        <v>88.233006000000003</v>
      </c>
      <c r="I22233" s="147">
        <v>95.005799999999994</v>
      </c>
      <c r="J22233" s="147">
        <v>101.74672800000002</v>
      </c>
      <c r="K22233" s="147">
        <v>108.4995</v>
      </c>
    </row>
    <row r="22234" spans="2:11" x14ac:dyDescent="0.2">
      <c r="B22234" s="21" t="str">
        <f t="shared" si="347"/>
        <v>WaterlooWind2040RCP8.5</v>
      </c>
      <c r="C22234" t="s">
        <v>471</v>
      </c>
      <c r="D22234" t="s">
        <v>1</v>
      </c>
      <c r="E22234" s="144" t="s">
        <v>191</v>
      </c>
      <c r="F22234" s="144">
        <v>2040</v>
      </c>
      <c r="G22234" s="147">
        <v>81.93843793042835</v>
      </c>
      <c r="H22234" s="147">
        <v>88.361221999999998</v>
      </c>
      <c r="I22234" s="147">
        <v>95.156199999999998</v>
      </c>
      <c r="J22234" s="147">
        <v>101.92106666666668</v>
      </c>
      <c r="K22234" s="147">
        <v>108.69596</v>
      </c>
    </row>
    <row r="22235" spans="2:11" x14ac:dyDescent="0.2">
      <c r="B22235" s="21" t="str">
        <f t="shared" si="347"/>
        <v>WaterlooWind2045RCP8.5</v>
      </c>
      <c r="C22235" t="s">
        <v>471</v>
      </c>
      <c r="D22235" t="s">
        <v>1</v>
      </c>
      <c r="E22235" s="144" t="s">
        <v>191</v>
      </c>
      <c r="F22235" s="144">
        <v>2045</v>
      </c>
      <c r="G22235" s="147">
        <v>82.043955482988594</v>
      </c>
      <c r="H22235" s="147">
        <v>88.489438000000007</v>
      </c>
      <c r="I22235" s="147">
        <v>95.306600000000003</v>
      </c>
      <c r="J22235" s="147">
        <v>102.09540533333335</v>
      </c>
      <c r="K22235" s="147">
        <v>108.89242</v>
      </c>
    </row>
    <row r="22236" spans="2:11" x14ac:dyDescent="0.2">
      <c r="B22236" s="21" t="str">
        <f t="shared" si="347"/>
        <v>WaterlooWind2050RCP8.5</v>
      </c>
      <c r="C22236" t="s">
        <v>471</v>
      </c>
      <c r="D22236" t="s">
        <v>1</v>
      </c>
      <c r="E22236" s="144" t="s">
        <v>191</v>
      </c>
      <c r="F22236" s="144">
        <v>2050</v>
      </c>
      <c r="G22236" s="147">
        <v>82.28745752735837</v>
      </c>
      <c r="H22236" s="147">
        <v>88.815805999999995</v>
      </c>
      <c r="I22236" s="147">
        <v>95.739000000000004</v>
      </c>
      <c r="J22236" s="147">
        <v>102.61506866666667</v>
      </c>
      <c r="K22236" s="147">
        <v>109.503232</v>
      </c>
    </row>
    <row r="22237" spans="2:11" x14ac:dyDescent="0.2">
      <c r="B22237" s="21" t="str">
        <f t="shared" si="347"/>
        <v>WaterlooWind2055RCP8.5</v>
      </c>
      <c r="C22237" t="s">
        <v>471</v>
      </c>
      <c r="D22237" t="s">
        <v>1</v>
      </c>
      <c r="E22237" s="144" t="s">
        <v>191</v>
      </c>
      <c r="F22237" s="144">
        <v>2055</v>
      </c>
      <c r="G22237" s="147">
        <v>82.425442019167903</v>
      </c>
      <c r="H22237" s="147">
        <v>89.013958000000002</v>
      </c>
      <c r="I22237" s="147">
        <v>96.021000000000001</v>
      </c>
      <c r="J22237" s="147">
        <v>102.96039333333333</v>
      </c>
      <c r="K22237" s="147">
        <v>109.91758400000001</v>
      </c>
    </row>
    <row r="22238" spans="2:11" x14ac:dyDescent="0.2">
      <c r="B22238" s="21" t="str">
        <f t="shared" si="347"/>
        <v>WaterlooWind2060RCP8.5</v>
      </c>
      <c r="C22238" t="s">
        <v>471</v>
      </c>
      <c r="D22238" t="s">
        <v>1</v>
      </c>
      <c r="E22238" s="144" t="s">
        <v>191</v>
      </c>
      <c r="F22238" s="144">
        <v>2060</v>
      </c>
      <c r="G22238" s="147">
        <v>82.842101072867294</v>
      </c>
      <c r="H22238" s="147">
        <v>89.561790000000002</v>
      </c>
      <c r="I22238" s="147">
        <v>96.738533333333336</v>
      </c>
      <c r="J22238" s="147">
        <v>103.818676</v>
      </c>
      <c r="K22238" s="147">
        <v>110.921316</v>
      </c>
    </row>
    <row r="22239" spans="2:11" x14ac:dyDescent="0.2">
      <c r="B22239" s="21" t="str">
        <f t="shared" si="347"/>
        <v>WaterlooWind2065RCP8.5</v>
      </c>
      <c r="C22239" t="s">
        <v>471</v>
      </c>
      <c r="D22239" t="s">
        <v>1</v>
      </c>
      <c r="E22239" s="144" t="s">
        <v>191</v>
      </c>
      <c r="F22239" s="144">
        <v>2065</v>
      </c>
      <c r="G22239" s="147">
        <v>83.120775634757152</v>
      </c>
      <c r="H22239" s="147">
        <v>89.911469999999994</v>
      </c>
      <c r="I22239" s="147">
        <v>97.174066666666661</v>
      </c>
      <c r="J22239" s="147">
        <v>104.33163400000001</v>
      </c>
      <c r="K22239" s="147">
        <v>111.510696</v>
      </c>
    </row>
    <row r="22240" spans="2:11" x14ac:dyDescent="0.2">
      <c r="B22240" s="21" t="str">
        <f t="shared" si="347"/>
        <v>WaterlooWind2070RCP8.5</v>
      </c>
      <c r="C22240" t="s">
        <v>471</v>
      </c>
      <c r="D22240" t="s">
        <v>1</v>
      </c>
      <c r="E22240" s="144" t="s">
        <v>191</v>
      </c>
      <c r="F22240" s="144">
        <v>2070</v>
      </c>
      <c r="G22240" s="147">
        <v>83.645657819287536</v>
      </c>
      <c r="H22240" s="147">
        <v>90.593345999999997</v>
      </c>
      <c r="I22240" s="147">
        <v>98.045133333333339</v>
      </c>
      <c r="J22240" s="147">
        <v>105.37096066666668</v>
      </c>
      <c r="K22240" s="147">
        <v>112.71803199999999</v>
      </c>
    </row>
    <row r="22241" spans="2:11" x14ac:dyDescent="0.2">
      <c r="B22241" s="21" t="str">
        <f t="shared" si="347"/>
        <v>WaterlooWind2075RCP8.5</v>
      </c>
      <c r="C22241" t="s">
        <v>471</v>
      </c>
      <c r="D22241" t="s">
        <v>1</v>
      </c>
      <c r="E22241" s="144" t="s">
        <v>191</v>
      </c>
      <c r="F22241" s="144">
        <v>2075</v>
      </c>
      <c r="G22241" s="147">
        <v>83.89186544192809</v>
      </c>
      <c r="H22241" s="147">
        <v>90.925542000000007</v>
      </c>
      <c r="I22241" s="147">
        <v>98.480666666666664</v>
      </c>
      <c r="J22241" s="147">
        <v>105.89732933333335</v>
      </c>
      <c r="K22241" s="147">
        <v>113.335988</v>
      </c>
    </row>
    <row r="22242" spans="2:11" x14ac:dyDescent="0.2">
      <c r="B22242" s="21" t="str">
        <f t="shared" si="347"/>
        <v>WaterlooWind2080RCP8.5</v>
      </c>
      <c r="C22242" t="s">
        <v>471</v>
      </c>
      <c r="D22242" t="s">
        <v>1</v>
      </c>
      <c r="E22242" s="144" t="s">
        <v>191</v>
      </c>
      <c r="F22242" s="144">
        <v>2080</v>
      </c>
      <c r="G22242" s="147">
        <v>84.13807306456863</v>
      </c>
      <c r="H22242" s="147">
        <v>91.257738000000003</v>
      </c>
      <c r="I22242" s="147">
        <v>98.916200000000003</v>
      </c>
      <c r="J22242" s="147">
        <v>106.42369800000002</v>
      </c>
      <c r="K22242" s="147">
        <v>113.95394399999999</v>
      </c>
    </row>
    <row r="22243" spans="2:11" x14ac:dyDescent="0.2">
      <c r="B22243" s="21" t="str">
        <f t="shared" si="347"/>
        <v>WaterlooWind2085RCP8.5</v>
      </c>
      <c r="C22243" t="s">
        <v>471</v>
      </c>
      <c r="D22243" t="s">
        <v>1</v>
      </c>
      <c r="E22243" s="144" t="s">
        <v>191</v>
      </c>
      <c r="F22243" s="144">
        <v>2085</v>
      </c>
      <c r="G22243" s="147">
        <v>84.377516741532247</v>
      </c>
      <c r="H22243" s="147">
        <v>91.576820999999995</v>
      </c>
      <c r="I22243" s="147">
        <v>99.339200000000005</v>
      </c>
      <c r="J22243" s="147">
        <v>106.92659800000001</v>
      </c>
      <c r="K22243" s="147">
        <v>114.543324</v>
      </c>
    </row>
    <row r="22244" spans="2:11" x14ac:dyDescent="0.2">
      <c r="B22244" s="21" t="str">
        <f t="shared" si="347"/>
        <v>WaterlooWind2090RCP8.5</v>
      </c>
      <c r="C22244" t="s">
        <v>471</v>
      </c>
      <c r="D22244" t="s">
        <v>1</v>
      </c>
      <c r="E22244" s="144" t="s">
        <v>191</v>
      </c>
      <c r="F22244" s="144">
        <v>2090</v>
      </c>
      <c r="G22244" s="147">
        <v>84.61696041849585</v>
      </c>
      <c r="H22244" s="147">
        <v>91.895903999999987</v>
      </c>
      <c r="I22244" s="147">
        <v>99.762199999999993</v>
      </c>
      <c r="J22244" s="147">
        <v>107.42949800000002</v>
      </c>
      <c r="K22244" s="147">
        <v>115.132704</v>
      </c>
    </row>
    <row r="22245" spans="2:11" x14ac:dyDescent="0.2">
      <c r="B22245" s="21" t="str">
        <f t="shared" si="347"/>
        <v>WaterlooWind2095RCP8.5</v>
      </c>
      <c r="C22245" t="s">
        <v>471</v>
      </c>
      <c r="D22245" t="s">
        <v>1</v>
      </c>
      <c r="E22245" s="144" t="s">
        <v>191</v>
      </c>
      <c r="F22245" s="144">
        <v>2095</v>
      </c>
      <c r="G22245" s="147">
        <v>84.61696041849585</v>
      </c>
      <c r="H22245" s="147">
        <v>91.895903999999987</v>
      </c>
      <c r="I22245" s="147">
        <v>99.762199999999993</v>
      </c>
      <c r="J22245" s="147">
        <v>107.42949800000002</v>
      </c>
      <c r="K22245" s="147">
        <v>115.132704</v>
      </c>
    </row>
    <row r="22246" spans="2:11" x14ac:dyDescent="0.2">
      <c r="B22246" s="21" t="str">
        <f t="shared" si="347"/>
        <v>WaterlooWind2100RCP8.5</v>
      </c>
      <c r="C22246" t="s">
        <v>471</v>
      </c>
      <c r="D22246" t="s">
        <v>1</v>
      </c>
      <c r="E22246" s="144" t="s">
        <v>191</v>
      </c>
      <c r="F22246" s="144">
        <v>2100</v>
      </c>
      <c r="G22246" s="147">
        <v>84.61696041849585</v>
      </c>
      <c r="H22246" s="147">
        <v>91.895903999999987</v>
      </c>
      <c r="I22246" s="147">
        <v>99.762199999999993</v>
      </c>
      <c r="J22246" s="147">
        <v>107.42949800000002</v>
      </c>
      <c r="K22246" s="147">
        <v>115.132704</v>
      </c>
    </row>
    <row r="22247" spans="2:11" x14ac:dyDescent="0.2">
      <c r="B22247" s="21" t="str">
        <f t="shared" si="347"/>
        <v>WatfordIce Accretion2023RCP4.5</v>
      </c>
      <c r="C22247" t="s">
        <v>472</v>
      </c>
      <c r="D22247" t="s">
        <v>486</v>
      </c>
      <c r="E22247" s="144" t="s">
        <v>193</v>
      </c>
      <c r="F22247" s="144">
        <v>2023</v>
      </c>
      <c r="G22247" s="147">
        <v>14.742195810743155</v>
      </c>
      <c r="H22247" s="147">
        <v>17.693939999999998</v>
      </c>
      <c r="I22247" s="147">
        <v>21.428000000000001</v>
      </c>
      <c r="J22247" s="147">
        <v>24.263359999999999</v>
      </c>
      <c r="K22247" s="147">
        <v>27.110159999999997</v>
      </c>
    </row>
    <row r="22248" spans="2:11" x14ac:dyDescent="0.2">
      <c r="B22248" s="21" t="str">
        <f t="shared" si="347"/>
        <v>WatfordIce Accretion2025RCP4.5</v>
      </c>
      <c r="C22248" t="s">
        <v>472</v>
      </c>
      <c r="D22248" t="s">
        <v>486</v>
      </c>
      <c r="E22248" s="144" t="s">
        <v>193</v>
      </c>
      <c r="F22248" s="144">
        <v>2025</v>
      </c>
      <c r="G22248" s="147">
        <v>14.683512788305098</v>
      </c>
      <c r="H22248" s="147">
        <v>17.636116666666666</v>
      </c>
      <c r="I22248" s="147">
        <v>21.369333333333334</v>
      </c>
      <c r="J22248" s="147">
        <v>24.205353333333331</v>
      </c>
      <c r="K22248" s="147">
        <v>27.050099999999997</v>
      </c>
    </row>
    <row r="22249" spans="2:11" x14ac:dyDescent="0.2">
      <c r="B22249" s="21" t="str">
        <f t="shared" si="347"/>
        <v>WatfordIce Accretion2030RCP4.5</v>
      </c>
      <c r="C22249" t="s">
        <v>472</v>
      </c>
      <c r="D22249" t="s">
        <v>486</v>
      </c>
      <c r="E22249" s="144" t="s">
        <v>193</v>
      </c>
      <c r="F22249" s="144">
        <v>2030</v>
      </c>
      <c r="G22249" s="147">
        <v>14.624829765867041</v>
      </c>
      <c r="H22249" s="147">
        <v>17.578293333333331</v>
      </c>
      <c r="I22249" s="147">
        <v>21.310666666666666</v>
      </c>
      <c r="J22249" s="147">
        <v>24.147346666666664</v>
      </c>
      <c r="K22249" s="147">
        <v>26.990039999999997</v>
      </c>
    </row>
    <row r="22250" spans="2:11" x14ac:dyDescent="0.2">
      <c r="B22250" s="21" t="str">
        <f t="shared" si="347"/>
        <v>WatfordIce Accretion2035RCP4.5</v>
      </c>
      <c r="C22250" t="s">
        <v>472</v>
      </c>
      <c r="D22250" t="s">
        <v>486</v>
      </c>
      <c r="E22250" s="144" t="s">
        <v>193</v>
      </c>
      <c r="F22250" s="144">
        <v>2035</v>
      </c>
      <c r="G22250" s="147">
        <v>14.566146743428984</v>
      </c>
      <c r="H22250" s="147">
        <v>17.520469999999996</v>
      </c>
      <c r="I22250" s="147">
        <v>21.252000000000002</v>
      </c>
      <c r="J22250" s="147">
        <v>24.08934</v>
      </c>
      <c r="K22250" s="147">
        <v>26.929979999999997</v>
      </c>
    </row>
    <row r="22251" spans="2:11" x14ac:dyDescent="0.2">
      <c r="B22251" s="21" t="str">
        <f t="shared" si="347"/>
        <v>WatfordIce Accretion2040RCP4.5</v>
      </c>
      <c r="C22251" t="s">
        <v>472</v>
      </c>
      <c r="D22251" t="s">
        <v>486</v>
      </c>
      <c r="E22251" s="144" t="s">
        <v>193</v>
      </c>
      <c r="F22251" s="144">
        <v>2040</v>
      </c>
      <c r="G22251" s="147">
        <v>14.507463720990929</v>
      </c>
      <c r="H22251" s="147">
        <v>17.462646666666664</v>
      </c>
      <c r="I22251" s="147">
        <v>21.193333333333335</v>
      </c>
      <c r="J22251" s="147">
        <v>24.031333333333333</v>
      </c>
      <c r="K22251" s="147">
        <v>26.869919999999997</v>
      </c>
    </row>
    <row r="22252" spans="2:11" x14ac:dyDescent="0.2">
      <c r="B22252" s="21" t="str">
        <f t="shared" si="347"/>
        <v>WatfordIce Accretion2045RCP4.5</v>
      </c>
      <c r="C22252" t="s">
        <v>472</v>
      </c>
      <c r="D22252" t="s">
        <v>486</v>
      </c>
      <c r="E22252" s="144" t="s">
        <v>193</v>
      </c>
      <c r="F22252" s="144">
        <v>2045</v>
      </c>
      <c r="G22252" s="147">
        <v>14.448780698552872</v>
      </c>
      <c r="H22252" s="147">
        <v>17.404823333333333</v>
      </c>
      <c r="I22252" s="147">
        <v>21.134666666666668</v>
      </c>
      <c r="J22252" s="147">
        <v>23.973326666666665</v>
      </c>
      <c r="K22252" s="147">
        <v>26.809859999999997</v>
      </c>
    </row>
    <row r="22253" spans="2:11" x14ac:dyDescent="0.2">
      <c r="B22253" s="21" t="str">
        <f t="shared" si="347"/>
        <v>WatfordIce Accretion2050RCP4.5</v>
      </c>
      <c r="C22253" t="s">
        <v>472</v>
      </c>
      <c r="D22253" t="s">
        <v>486</v>
      </c>
      <c r="E22253" s="144" t="s">
        <v>193</v>
      </c>
      <c r="F22253" s="144">
        <v>2050</v>
      </c>
      <c r="G22253" s="147">
        <v>14.120666060051388</v>
      </c>
      <c r="H22253" s="147">
        <v>17.047535999999997</v>
      </c>
      <c r="I22253" s="147">
        <v>20.732800000000001</v>
      </c>
      <c r="J22253" s="147">
        <v>23.542419999999996</v>
      </c>
      <c r="K22253" s="147">
        <v>26.345087999999997</v>
      </c>
    </row>
    <row r="22254" spans="2:11" x14ac:dyDescent="0.2">
      <c r="B22254" s="21" t="str">
        <f t="shared" si="347"/>
        <v>WatfordIce Accretion2055RCP4.5</v>
      </c>
      <c r="C22254" t="s">
        <v>472</v>
      </c>
      <c r="D22254" t="s">
        <v>486</v>
      </c>
      <c r="E22254" s="144" t="s">
        <v>193</v>
      </c>
      <c r="F22254" s="144">
        <v>2055</v>
      </c>
      <c r="G22254" s="147">
        <v>13.851234443987963</v>
      </c>
      <c r="H22254" s="147">
        <v>16.748071999999997</v>
      </c>
      <c r="I22254" s="147">
        <v>20.389600000000002</v>
      </c>
      <c r="J22254" s="147">
        <v>23.169519999999999</v>
      </c>
      <c r="K22254" s="147">
        <v>25.940375999999997</v>
      </c>
    </row>
    <row r="22255" spans="2:11" x14ac:dyDescent="0.2">
      <c r="B22255" s="21" t="str">
        <f t="shared" si="347"/>
        <v>WatfordIce Accretion2060RCP4.5</v>
      </c>
      <c r="C22255" t="s">
        <v>472</v>
      </c>
      <c r="D22255" t="s">
        <v>486</v>
      </c>
      <c r="E22255" s="144" t="s">
        <v>193</v>
      </c>
      <c r="F22255" s="144">
        <v>2060</v>
      </c>
      <c r="G22255" s="147">
        <v>13.581802827924536</v>
      </c>
      <c r="H22255" s="147">
        <v>16.448607999999997</v>
      </c>
      <c r="I22255" s="147">
        <v>20.046399999999998</v>
      </c>
      <c r="J22255" s="147">
        <v>22.796619999999997</v>
      </c>
      <c r="K22255" s="147">
        <v>25.535664000000001</v>
      </c>
    </row>
    <row r="22256" spans="2:11" x14ac:dyDescent="0.2">
      <c r="B22256" s="21" t="str">
        <f t="shared" si="347"/>
        <v>WatfordIce Accretion2065RCP4.5</v>
      </c>
      <c r="C22256" t="s">
        <v>472</v>
      </c>
      <c r="D22256" t="s">
        <v>486</v>
      </c>
      <c r="E22256" s="144" t="s">
        <v>193</v>
      </c>
      <c r="F22256" s="144">
        <v>2065</v>
      </c>
      <c r="G22256" s="147">
        <v>13.312371211861111</v>
      </c>
      <c r="H22256" s="147">
        <v>16.149143999999996</v>
      </c>
      <c r="I22256" s="147">
        <v>19.703199999999999</v>
      </c>
      <c r="J22256" s="147">
        <v>22.423719999999999</v>
      </c>
      <c r="K22256" s="147">
        <v>25.130952000000001</v>
      </c>
    </row>
    <row r="22257" spans="2:11" x14ac:dyDescent="0.2">
      <c r="B22257" s="21" t="str">
        <f t="shared" si="347"/>
        <v>WatfordIce Accretion2070RCP4.5</v>
      </c>
      <c r="C22257" t="s">
        <v>472</v>
      </c>
      <c r="D22257" t="s">
        <v>486</v>
      </c>
      <c r="E22257" s="144" t="s">
        <v>193</v>
      </c>
      <c r="F22257" s="144">
        <v>2070</v>
      </c>
      <c r="G22257" s="147">
        <v>13.042939595797684</v>
      </c>
      <c r="H22257" s="147">
        <v>15.849679999999998</v>
      </c>
      <c r="I22257" s="147">
        <v>19.36</v>
      </c>
      <c r="J22257" s="147">
        <v>22.050819999999998</v>
      </c>
      <c r="K22257" s="147">
        <v>24.726240000000001</v>
      </c>
    </row>
    <row r="22258" spans="2:11" x14ac:dyDescent="0.2">
      <c r="B22258" s="21" t="str">
        <f t="shared" si="347"/>
        <v>WatfordIce Accretion2075RCP4.5</v>
      </c>
      <c r="C22258" t="s">
        <v>472</v>
      </c>
      <c r="D22258" t="s">
        <v>486</v>
      </c>
      <c r="E22258" s="144" t="s">
        <v>193</v>
      </c>
      <c r="F22258" s="144">
        <v>2075</v>
      </c>
      <c r="G22258" s="147">
        <v>12.920470679405216</v>
      </c>
      <c r="H22258" s="147">
        <v>15.721859999999998</v>
      </c>
      <c r="I22258" s="147">
        <v>19.227999999999998</v>
      </c>
      <c r="J22258" s="147">
        <v>21.909946666666663</v>
      </c>
      <c r="K22258" s="147">
        <v>24.578400000000002</v>
      </c>
    </row>
    <row r="22259" spans="2:11" x14ac:dyDescent="0.2">
      <c r="B22259" s="21" t="str">
        <f t="shared" si="347"/>
        <v>WatfordIce Accretion2080RCP4.5</v>
      </c>
      <c r="C22259" t="s">
        <v>472</v>
      </c>
      <c r="D22259" t="s">
        <v>486</v>
      </c>
      <c r="E22259" s="144" t="s">
        <v>193</v>
      </c>
      <c r="F22259" s="144">
        <v>2080</v>
      </c>
      <c r="G22259" s="147">
        <v>12.798001763012751</v>
      </c>
      <c r="H22259" s="147">
        <v>15.594039999999998</v>
      </c>
      <c r="I22259" s="147">
        <v>19.096</v>
      </c>
      <c r="J22259" s="147">
        <v>21.769073333333331</v>
      </c>
      <c r="K22259" s="147">
        <v>24.43056</v>
      </c>
    </row>
    <row r="22260" spans="2:11" x14ac:dyDescent="0.2">
      <c r="B22260" s="21" t="str">
        <f t="shared" si="347"/>
        <v>WatfordIce Accretion2085RCP4.5</v>
      </c>
      <c r="C22260" t="s">
        <v>472</v>
      </c>
      <c r="D22260" t="s">
        <v>486</v>
      </c>
      <c r="E22260" s="144" t="s">
        <v>193</v>
      </c>
      <c r="F22260" s="144">
        <v>2085</v>
      </c>
      <c r="G22260" s="147">
        <v>12.675532846620285</v>
      </c>
      <c r="H22260" s="147">
        <v>15.46622</v>
      </c>
      <c r="I22260" s="147">
        <v>18.963999999999999</v>
      </c>
      <c r="J22260" s="147">
        <v>21.6282</v>
      </c>
      <c r="K22260" s="147">
        <v>24.282719999999998</v>
      </c>
    </row>
    <row r="22261" spans="2:11" x14ac:dyDescent="0.2">
      <c r="B22261" s="21" t="str">
        <f t="shared" si="347"/>
        <v>WatfordIce Accretion2090RCP4.5</v>
      </c>
      <c r="C22261" t="s">
        <v>472</v>
      </c>
      <c r="D22261" t="s">
        <v>486</v>
      </c>
      <c r="E22261" s="144" t="s">
        <v>193</v>
      </c>
      <c r="F22261" s="144">
        <v>2090</v>
      </c>
      <c r="G22261" s="147">
        <v>12.553063930227818</v>
      </c>
      <c r="H22261" s="147">
        <v>15.3384</v>
      </c>
      <c r="I22261" s="147">
        <v>18.831999999999997</v>
      </c>
      <c r="J22261" s="147">
        <v>21.487326666666664</v>
      </c>
      <c r="K22261" s="147">
        <v>24.134879999999999</v>
      </c>
    </row>
    <row r="22262" spans="2:11" x14ac:dyDescent="0.2">
      <c r="B22262" s="21" t="str">
        <f t="shared" si="347"/>
        <v>WatfordIce Accretion2095RCP4.5</v>
      </c>
      <c r="C22262" t="s">
        <v>472</v>
      </c>
      <c r="D22262" t="s">
        <v>486</v>
      </c>
      <c r="E22262" s="144" t="s">
        <v>193</v>
      </c>
      <c r="F22262" s="144">
        <v>2095</v>
      </c>
      <c r="G22262" s="147">
        <v>12.430595013835351</v>
      </c>
      <c r="H22262" s="147">
        <v>15.21058</v>
      </c>
      <c r="I22262" s="147">
        <v>18.7</v>
      </c>
      <c r="J22262" s="147">
        <v>21.346453333333329</v>
      </c>
      <c r="K22262" s="147">
        <v>23.98704</v>
      </c>
    </row>
    <row r="22263" spans="2:11" x14ac:dyDescent="0.2">
      <c r="B22263" s="21" t="str">
        <f t="shared" si="347"/>
        <v>WatfordIce Accretion2100RCP4.5</v>
      </c>
      <c r="C22263" t="s">
        <v>472</v>
      </c>
      <c r="D22263" t="s">
        <v>486</v>
      </c>
      <c r="E22263" s="144" t="s">
        <v>193</v>
      </c>
      <c r="F22263" s="144">
        <v>2100</v>
      </c>
      <c r="G22263" s="147">
        <v>12.308126097442885</v>
      </c>
      <c r="H22263" s="147">
        <v>15.08276</v>
      </c>
      <c r="I22263" s="147">
        <v>18.567999999999998</v>
      </c>
      <c r="J22263" s="147">
        <v>21.205579999999998</v>
      </c>
      <c r="K22263" s="147">
        <v>23.839199999999998</v>
      </c>
    </row>
    <row r="22264" spans="2:11" x14ac:dyDescent="0.2">
      <c r="B22264" s="21" t="str">
        <f t="shared" si="347"/>
        <v>WatfordIce Accretion2023RCP6.0</v>
      </c>
      <c r="C22264" t="s">
        <v>472</v>
      </c>
      <c r="D22264" t="s">
        <v>486</v>
      </c>
      <c r="E22264" s="144" t="s">
        <v>192</v>
      </c>
      <c r="F22264" s="144">
        <v>2023</v>
      </c>
      <c r="G22264" s="147">
        <v>14.742195810743155</v>
      </c>
      <c r="H22264" s="147">
        <v>17.693939999999998</v>
      </c>
      <c r="I22264" s="147">
        <v>21.428000000000001</v>
      </c>
      <c r="J22264" s="147">
        <v>24.263359999999999</v>
      </c>
      <c r="K22264" s="147">
        <v>27.110159999999997</v>
      </c>
    </row>
    <row r="22265" spans="2:11" x14ac:dyDescent="0.2">
      <c r="B22265" s="21" t="str">
        <f t="shared" si="347"/>
        <v>WatfordIce Accretion2025RCP6.0</v>
      </c>
      <c r="C22265" t="s">
        <v>472</v>
      </c>
      <c r="D22265" t="s">
        <v>486</v>
      </c>
      <c r="E22265" s="144" t="s">
        <v>192</v>
      </c>
      <c r="F22265" s="144">
        <v>2025</v>
      </c>
      <c r="G22265" s="147">
        <v>14.683512788305098</v>
      </c>
      <c r="H22265" s="147">
        <v>17.636116666666666</v>
      </c>
      <c r="I22265" s="147">
        <v>21.369333333333334</v>
      </c>
      <c r="J22265" s="147">
        <v>24.205353333333331</v>
      </c>
      <c r="K22265" s="147">
        <v>27.050099999999997</v>
      </c>
    </row>
    <row r="22266" spans="2:11" x14ac:dyDescent="0.2">
      <c r="B22266" s="21" t="str">
        <f t="shared" si="347"/>
        <v>WatfordIce Accretion2030RCP6.0</v>
      </c>
      <c r="C22266" t="s">
        <v>472</v>
      </c>
      <c r="D22266" t="s">
        <v>486</v>
      </c>
      <c r="E22266" s="144" t="s">
        <v>192</v>
      </c>
      <c r="F22266" s="144">
        <v>2030</v>
      </c>
      <c r="G22266" s="147">
        <v>14.624829765867041</v>
      </c>
      <c r="H22266" s="147">
        <v>17.578293333333331</v>
      </c>
      <c r="I22266" s="147">
        <v>21.310666666666666</v>
      </c>
      <c r="J22266" s="147">
        <v>24.147346666666664</v>
      </c>
      <c r="K22266" s="147">
        <v>26.990039999999997</v>
      </c>
    </row>
    <row r="22267" spans="2:11" x14ac:dyDescent="0.2">
      <c r="B22267" s="21" t="str">
        <f t="shared" si="347"/>
        <v>WatfordIce Accretion2035RCP6.0</v>
      </c>
      <c r="C22267" t="s">
        <v>472</v>
      </c>
      <c r="D22267" t="s">
        <v>486</v>
      </c>
      <c r="E22267" s="144" t="s">
        <v>192</v>
      </c>
      <c r="F22267" s="144">
        <v>2035</v>
      </c>
      <c r="G22267" s="147">
        <v>14.566146743428984</v>
      </c>
      <c r="H22267" s="147">
        <v>17.520469999999996</v>
      </c>
      <c r="I22267" s="147">
        <v>21.252000000000002</v>
      </c>
      <c r="J22267" s="147">
        <v>24.08934</v>
      </c>
      <c r="K22267" s="147">
        <v>26.929979999999997</v>
      </c>
    </row>
    <row r="22268" spans="2:11" x14ac:dyDescent="0.2">
      <c r="B22268" s="21" t="str">
        <f t="shared" si="347"/>
        <v>WatfordIce Accretion2040RCP6.0</v>
      </c>
      <c r="C22268" t="s">
        <v>472</v>
      </c>
      <c r="D22268" t="s">
        <v>486</v>
      </c>
      <c r="E22268" s="144" t="s">
        <v>192</v>
      </c>
      <c r="F22268" s="144">
        <v>2040</v>
      </c>
      <c r="G22268" s="147">
        <v>14.507463720990929</v>
      </c>
      <c r="H22268" s="147">
        <v>17.462646666666664</v>
      </c>
      <c r="I22268" s="147">
        <v>21.193333333333335</v>
      </c>
      <c r="J22268" s="147">
        <v>24.031333333333333</v>
      </c>
      <c r="K22268" s="147">
        <v>26.869919999999997</v>
      </c>
    </row>
    <row r="22269" spans="2:11" x14ac:dyDescent="0.2">
      <c r="B22269" s="21" t="str">
        <f t="shared" si="347"/>
        <v>WatfordIce Accretion2045RCP6.0</v>
      </c>
      <c r="C22269" t="s">
        <v>472</v>
      </c>
      <c r="D22269" t="s">
        <v>486</v>
      </c>
      <c r="E22269" s="144" t="s">
        <v>192</v>
      </c>
      <c r="F22269" s="144">
        <v>2045</v>
      </c>
      <c r="G22269" s="147">
        <v>14.448780698552872</v>
      </c>
      <c r="H22269" s="147">
        <v>17.404823333333333</v>
      </c>
      <c r="I22269" s="147">
        <v>21.134666666666668</v>
      </c>
      <c r="J22269" s="147">
        <v>23.973326666666665</v>
      </c>
      <c r="K22269" s="147">
        <v>26.809859999999997</v>
      </c>
    </row>
    <row r="22270" spans="2:11" x14ac:dyDescent="0.2">
      <c r="B22270" s="21" t="str">
        <f t="shared" si="347"/>
        <v>WatfordIce Accretion2050RCP6.0</v>
      </c>
      <c r="C22270" t="s">
        <v>472</v>
      </c>
      <c r="D22270" t="s">
        <v>486</v>
      </c>
      <c r="E22270" s="144" t="s">
        <v>192</v>
      </c>
      <c r="F22270" s="144">
        <v>2050</v>
      </c>
      <c r="G22270" s="147">
        <v>14.120666060051388</v>
      </c>
      <c r="H22270" s="147">
        <v>17.047535999999997</v>
      </c>
      <c r="I22270" s="147">
        <v>20.732800000000001</v>
      </c>
      <c r="J22270" s="147">
        <v>23.542419999999996</v>
      </c>
      <c r="K22270" s="147">
        <v>26.345087999999997</v>
      </c>
    </row>
    <row r="22271" spans="2:11" x14ac:dyDescent="0.2">
      <c r="B22271" s="21" t="str">
        <f t="shared" si="347"/>
        <v>WatfordIce Accretion2055RCP6.0</v>
      </c>
      <c r="C22271" t="s">
        <v>472</v>
      </c>
      <c r="D22271" t="s">
        <v>486</v>
      </c>
      <c r="E22271" s="144" t="s">
        <v>192</v>
      </c>
      <c r="F22271" s="144">
        <v>2055</v>
      </c>
      <c r="G22271" s="147">
        <v>13.851234443987963</v>
      </c>
      <c r="H22271" s="147">
        <v>16.748071999999997</v>
      </c>
      <c r="I22271" s="147">
        <v>20.389600000000002</v>
      </c>
      <c r="J22271" s="147">
        <v>23.169519999999999</v>
      </c>
      <c r="K22271" s="147">
        <v>25.940375999999997</v>
      </c>
    </row>
    <row r="22272" spans="2:11" x14ac:dyDescent="0.2">
      <c r="B22272" s="21" t="str">
        <f t="shared" si="347"/>
        <v>WatfordIce Accretion2060RCP6.0</v>
      </c>
      <c r="C22272" t="s">
        <v>472</v>
      </c>
      <c r="D22272" t="s">
        <v>486</v>
      </c>
      <c r="E22272" s="144" t="s">
        <v>192</v>
      </c>
      <c r="F22272" s="144">
        <v>2060</v>
      </c>
      <c r="G22272" s="147">
        <v>13.581802827924536</v>
      </c>
      <c r="H22272" s="147">
        <v>16.448607999999997</v>
      </c>
      <c r="I22272" s="147">
        <v>20.046399999999998</v>
      </c>
      <c r="J22272" s="147">
        <v>22.796619999999997</v>
      </c>
      <c r="K22272" s="147">
        <v>25.535664000000001</v>
      </c>
    </row>
    <row r="22273" spans="2:11" x14ac:dyDescent="0.2">
      <c r="B22273" s="21" t="str">
        <f t="shared" si="347"/>
        <v>WatfordIce Accretion2065RCP6.0</v>
      </c>
      <c r="C22273" t="s">
        <v>472</v>
      </c>
      <c r="D22273" t="s">
        <v>486</v>
      </c>
      <c r="E22273" s="144" t="s">
        <v>192</v>
      </c>
      <c r="F22273" s="144">
        <v>2065</v>
      </c>
      <c r="G22273" s="147">
        <v>13.312371211861111</v>
      </c>
      <c r="H22273" s="147">
        <v>16.149143999999996</v>
      </c>
      <c r="I22273" s="147">
        <v>19.703199999999999</v>
      </c>
      <c r="J22273" s="147">
        <v>22.423719999999999</v>
      </c>
      <c r="K22273" s="147">
        <v>25.130952000000001</v>
      </c>
    </row>
    <row r="22274" spans="2:11" x14ac:dyDescent="0.2">
      <c r="B22274" s="21" t="str">
        <f t="shared" si="347"/>
        <v>WatfordIce Accretion2070RCP6.0</v>
      </c>
      <c r="C22274" t="s">
        <v>472</v>
      </c>
      <c r="D22274" t="s">
        <v>486</v>
      </c>
      <c r="E22274" s="144" t="s">
        <v>192</v>
      </c>
      <c r="F22274" s="144">
        <v>2070</v>
      </c>
      <c r="G22274" s="147">
        <v>13.042939595797684</v>
      </c>
      <c r="H22274" s="147">
        <v>15.849679999999998</v>
      </c>
      <c r="I22274" s="147">
        <v>19.36</v>
      </c>
      <c r="J22274" s="147">
        <v>22.050819999999998</v>
      </c>
      <c r="K22274" s="147">
        <v>24.726240000000001</v>
      </c>
    </row>
    <row r="22275" spans="2:11" x14ac:dyDescent="0.2">
      <c r="B22275" s="21" t="str">
        <f t="shared" si="347"/>
        <v>WatfordIce Accretion2075RCP6.0</v>
      </c>
      <c r="C22275" t="s">
        <v>472</v>
      </c>
      <c r="D22275" t="s">
        <v>486</v>
      </c>
      <c r="E22275" s="144" t="s">
        <v>192</v>
      </c>
      <c r="F22275" s="144">
        <v>2075</v>
      </c>
      <c r="G22275" s="147">
        <v>12.859236221208985</v>
      </c>
      <c r="H22275" s="147">
        <v>15.657949999999998</v>
      </c>
      <c r="I22275" s="147">
        <v>19.161999999999999</v>
      </c>
      <c r="J22275" s="147">
        <v>21.839509999999997</v>
      </c>
      <c r="K22275" s="147">
        <v>24.504480000000001</v>
      </c>
    </row>
    <row r="22276" spans="2:11" x14ac:dyDescent="0.2">
      <c r="B22276" s="21" t="str">
        <f t="shared" si="347"/>
        <v>WatfordIce Accretion2080RCP6.0</v>
      </c>
      <c r="C22276" t="s">
        <v>472</v>
      </c>
      <c r="D22276" t="s">
        <v>486</v>
      </c>
      <c r="E22276" s="144" t="s">
        <v>192</v>
      </c>
      <c r="F22276" s="144">
        <v>2080</v>
      </c>
      <c r="G22276" s="147">
        <v>12.675532846620285</v>
      </c>
      <c r="H22276" s="147">
        <v>15.46622</v>
      </c>
      <c r="I22276" s="147">
        <v>18.963999999999999</v>
      </c>
      <c r="J22276" s="147">
        <v>21.6282</v>
      </c>
      <c r="K22276" s="147">
        <v>24.282719999999998</v>
      </c>
    </row>
    <row r="22277" spans="2:11" x14ac:dyDescent="0.2">
      <c r="B22277" s="21" t="str">
        <f t="shared" si="347"/>
        <v>WatfordIce Accretion2085RCP6.0</v>
      </c>
      <c r="C22277" t="s">
        <v>472</v>
      </c>
      <c r="D22277" t="s">
        <v>486</v>
      </c>
      <c r="E22277" s="144" t="s">
        <v>192</v>
      </c>
      <c r="F22277" s="144">
        <v>2085</v>
      </c>
      <c r="G22277" s="147">
        <v>12.491829472031585</v>
      </c>
      <c r="H22277" s="147">
        <v>15.27449</v>
      </c>
      <c r="I22277" s="147">
        <v>18.765999999999998</v>
      </c>
      <c r="J22277" s="147">
        <v>21.416889999999999</v>
      </c>
      <c r="K22277" s="147">
        <v>24.060959999999998</v>
      </c>
    </row>
    <row r="22278" spans="2:11" x14ac:dyDescent="0.2">
      <c r="B22278" s="21" t="str">
        <f t="shared" si="347"/>
        <v>WatfordIce Accretion2090RCP6.0</v>
      </c>
      <c r="C22278" t="s">
        <v>472</v>
      </c>
      <c r="D22278" t="s">
        <v>486</v>
      </c>
      <c r="E22278" s="144" t="s">
        <v>192</v>
      </c>
      <c r="F22278" s="144">
        <v>2090</v>
      </c>
      <c r="G22278" s="147">
        <v>11.935616476749134</v>
      </c>
      <c r="H22278" s="147">
        <v>14.66278</v>
      </c>
      <c r="I22278" s="147">
        <v>18.084</v>
      </c>
      <c r="J22278" s="147">
        <v>20.666946666666664</v>
      </c>
      <c r="K22278" s="147">
        <v>23.24784</v>
      </c>
    </row>
    <row r="22279" spans="2:11" x14ac:dyDescent="0.2">
      <c r="B22279" s="21" t="str">
        <f t="shared" si="347"/>
        <v>WatfordIce Accretion2095RCP6.0</v>
      </c>
      <c r="C22279" t="s">
        <v>472</v>
      </c>
      <c r="D22279" t="s">
        <v>486</v>
      </c>
      <c r="E22279" s="144" t="s">
        <v>192</v>
      </c>
      <c r="F22279" s="144">
        <v>2095</v>
      </c>
      <c r="G22279" s="147">
        <v>11.563106856055381</v>
      </c>
      <c r="H22279" s="147">
        <v>14.242799999999999</v>
      </c>
      <c r="I22279" s="147">
        <v>17.599999999999998</v>
      </c>
      <c r="J22279" s="147">
        <v>20.128313333333335</v>
      </c>
      <c r="K22279" s="147">
        <v>22.656479999999998</v>
      </c>
    </row>
    <row r="22280" spans="2:11" x14ac:dyDescent="0.2">
      <c r="B22280" s="21" t="str">
        <f t="shared" si="347"/>
        <v>WatfordIce Accretion2100RCP6.0</v>
      </c>
      <c r="C22280" t="s">
        <v>472</v>
      </c>
      <c r="D22280" t="s">
        <v>486</v>
      </c>
      <c r="E22280" s="144" t="s">
        <v>192</v>
      </c>
      <c r="F22280" s="144">
        <v>2100</v>
      </c>
      <c r="G22280" s="147">
        <v>11.190597235361629</v>
      </c>
      <c r="H22280" s="147">
        <v>13.822819999999998</v>
      </c>
      <c r="I22280" s="147">
        <v>17.116</v>
      </c>
      <c r="J22280" s="147">
        <v>19.589680000000001</v>
      </c>
      <c r="K22280" s="147">
        <v>22.06512</v>
      </c>
    </row>
    <row r="22281" spans="2:11" x14ac:dyDescent="0.2">
      <c r="B22281" s="21" t="str">
        <f t="shared" si="347"/>
        <v>WatfordIce Accretion2023RCP8.5</v>
      </c>
      <c r="C22281" t="s">
        <v>472</v>
      </c>
      <c r="D22281" t="s">
        <v>486</v>
      </c>
      <c r="E22281" s="144" t="s">
        <v>191</v>
      </c>
      <c r="F22281" s="144">
        <v>2023</v>
      </c>
      <c r="G22281" s="147">
        <v>14.742195810743155</v>
      </c>
      <c r="H22281" s="147">
        <v>17.693939999999998</v>
      </c>
      <c r="I22281" s="147">
        <v>21.428000000000001</v>
      </c>
      <c r="J22281" s="147">
        <v>24.263359999999999</v>
      </c>
      <c r="K22281" s="147">
        <v>27.110159999999997</v>
      </c>
    </row>
    <row r="22282" spans="2:11" x14ac:dyDescent="0.2">
      <c r="B22282" s="21" t="str">
        <f t="shared" si="347"/>
        <v>WatfordIce Accretion2025RCP8.5</v>
      </c>
      <c r="C22282" t="s">
        <v>472</v>
      </c>
      <c r="D22282" t="s">
        <v>486</v>
      </c>
      <c r="E22282" s="144" t="s">
        <v>191</v>
      </c>
      <c r="F22282" s="144">
        <v>2025</v>
      </c>
      <c r="G22282" s="147">
        <v>14.624829765867041</v>
      </c>
      <c r="H22282" s="147">
        <v>17.578293333333331</v>
      </c>
      <c r="I22282" s="147">
        <v>21.310666666666666</v>
      </c>
      <c r="J22282" s="147">
        <v>24.147346666666664</v>
      </c>
      <c r="K22282" s="147">
        <v>26.990039999999997</v>
      </c>
    </row>
    <row r="22283" spans="2:11" x14ac:dyDescent="0.2">
      <c r="B22283" s="21" t="str">
        <f t="shared" si="347"/>
        <v>WatfordIce Accretion2030RCP8.5</v>
      </c>
      <c r="C22283" t="s">
        <v>472</v>
      </c>
      <c r="D22283" t="s">
        <v>486</v>
      </c>
      <c r="E22283" s="144" t="s">
        <v>191</v>
      </c>
      <c r="F22283" s="144">
        <v>2030</v>
      </c>
      <c r="G22283" s="147">
        <v>14.507463720990929</v>
      </c>
      <c r="H22283" s="147">
        <v>17.462646666666664</v>
      </c>
      <c r="I22283" s="147">
        <v>21.193333333333335</v>
      </c>
      <c r="J22283" s="147">
        <v>24.031333333333333</v>
      </c>
      <c r="K22283" s="147">
        <v>26.869919999999997</v>
      </c>
    </row>
    <row r="22284" spans="2:11" x14ac:dyDescent="0.2">
      <c r="B22284" s="21" t="str">
        <f t="shared" ref="B22284:B22347" si="348">C22284&amp;D22284&amp;F22284&amp;E22284</f>
        <v>WatfordIce Accretion2035RCP8.5</v>
      </c>
      <c r="C22284" t="s">
        <v>472</v>
      </c>
      <c r="D22284" t="s">
        <v>486</v>
      </c>
      <c r="E22284" s="144" t="s">
        <v>191</v>
      </c>
      <c r="F22284" s="144">
        <v>2035</v>
      </c>
      <c r="G22284" s="147">
        <v>14.390097676114815</v>
      </c>
      <c r="H22284" s="147">
        <v>17.346999999999998</v>
      </c>
      <c r="I22284" s="147">
        <v>21.076000000000001</v>
      </c>
      <c r="J22284" s="147">
        <v>23.915319999999998</v>
      </c>
      <c r="K22284" s="147">
        <v>26.749799999999997</v>
      </c>
    </row>
    <row r="22285" spans="2:11" x14ac:dyDescent="0.2">
      <c r="B22285" s="21" t="str">
        <f t="shared" si="348"/>
        <v>WatfordIce Accretion2040RCP8.5</v>
      </c>
      <c r="C22285" t="s">
        <v>472</v>
      </c>
      <c r="D22285" t="s">
        <v>486</v>
      </c>
      <c r="E22285" s="144" t="s">
        <v>191</v>
      </c>
      <c r="F22285" s="144">
        <v>2040</v>
      </c>
      <c r="G22285" s="147">
        <v>13.941044982675772</v>
      </c>
      <c r="H22285" s="147">
        <v>16.847893333333332</v>
      </c>
      <c r="I22285" s="147">
        <v>20.504000000000001</v>
      </c>
      <c r="J22285" s="147">
        <v>23.293819999999997</v>
      </c>
      <c r="K22285" s="147">
        <v>26.075279999999999</v>
      </c>
    </row>
    <row r="22286" spans="2:11" x14ac:dyDescent="0.2">
      <c r="B22286" s="21" t="str">
        <f t="shared" si="348"/>
        <v>WatfordIce Accretion2045RCP8.5</v>
      </c>
      <c r="C22286" t="s">
        <v>472</v>
      </c>
      <c r="D22286" t="s">
        <v>486</v>
      </c>
      <c r="E22286" s="144" t="s">
        <v>191</v>
      </c>
      <c r="F22286" s="144">
        <v>2045</v>
      </c>
      <c r="G22286" s="147">
        <v>13.491992289236727</v>
      </c>
      <c r="H22286" s="147">
        <v>16.348786666666665</v>
      </c>
      <c r="I22286" s="147">
        <v>19.931999999999999</v>
      </c>
      <c r="J22286" s="147">
        <v>22.672319999999999</v>
      </c>
      <c r="K22286" s="147">
        <v>25.400759999999998</v>
      </c>
    </row>
    <row r="22287" spans="2:11" x14ac:dyDescent="0.2">
      <c r="B22287" s="21" t="str">
        <f t="shared" si="348"/>
        <v>WatfordIce Accretion2050RCP8.5</v>
      </c>
      <c r="C22287" t="s">
        <v>472</v>
      </c>
      <c r="D22287" t="s">
        <v>486</v>
      </c>
      <c r="E22287" s="144" t="s">
        <v>191</v>
      </c>
      <c r="F22287" s="144">
        <v>2050</v>
      </c>
      <c r="G22287" s="147">
        <v>12.798001763012751</v>
      </c>
      <c r="H22287" s="147">
        <v>15.594039999999998</v>
      </c>
      <c r="I22287" s="147">
        <v>19.096</v>
      </c>
      <c r="J22287" s="147">
        <v>21.769073333333331</v>
      </c>
      <c r="K22287" s="147">
        <v>24.43056</v>
      </c>
    </row>
    <row r="22288" spans="2:11" x14ac:dyDescent="0.2">
      <c r="B22288" s="21" t="str">
        <f t="shared" si="348"/>
        <v>WatfordIce Accretion2055RCP8.5</v>
      </c>
      <c r="C22288" t="s">
        <v>472</v>
      </c>
      <c r="D22288" t="s">
        <v>486</v>
      </c>
      <c r="E22288" s="144" t="s">
        <v>191</v>
      </c>
      <c r="F22288" s="144">
        <v>2055</v>
      </c>
      <c r="G22288" s="147">
        <v>12.553063930227818</v>
      </c>
      <c r="H22288" s="147">
        <v>15.3384</v>
      </c>
      <c r="I22288" s="147">
        <v>18.831999999999997</v>
      </c>
      <c r="J22288" s="147">
        <v>21.487326666666664</v>
      </c>
      <c r="K22288" s="147">
        <v>24.134879999999999</v>
      </c>
    </row>
    <row r="22289" spans="2:11" x14ac:dyDescent="0.2">
      <c r="B22289" s="21" t="str">
        <f t="shared" si="348"/>
        <v>WatfordIce Accretion2060RCP8.5</v>
      </c>
      <c r="C22289" t="s">
        <v>472</v>
      </c>
      <c r="D22289" t="s">
        <v>486</v>
      </c>
      <c r="E22289" s="144" t="s">
        <v>191</v>
      </c>
      <c r="F22289" s="144">
        <v>2060</v>
      </c>
      <c r="G22289" s="147">
        <v>11.935616476749134</v>
      </c>
      <c r="H22289" s="147">
        <v>14.66278</v>
      </c>
      <c r="I22289" s="147">
        <v>18.084</v>
      </c>
      <c r="J22289" s="147">
        <v>20.666946666666664</v>
      </c>
      <c r="K22289" s="147">
        <v>23.24784</v>
      </c>
    </row>
    <row r="22290" spans="2:11" x14ac:dyDescent="0.2">
      <c r="B22290" s="21" t="str">
        <f t="shared" si="348"/>
        <v>WatfordIce Accretion2065RCP8.5</v>
      </c>
      <c r="C22290" t="s">
        <v>472</v>
      </c>
      <c r="D22290" t="s">
        <v>486</v>
      </c>
      <c r="E22290" s="144" t="s">
        <v>191</v>
      </c>
      <c r="F22290" s="144">
        <v>2065</v>
      </c>
      <c r="G22290" s="147">
        <v>11.563106856055381</v>
      </c>
      <c r="H22290" s="147">
        <v>14.242799999999999</v>
      </c>
      <c r="I22290" s="147">
        <v>17.599999999999998</v>
      </c>
      <c r="J22290" s="147">
        <v>20.128313333333335</v>
      </c>
      <c r="K22290" s="147">
        <v>22.656479999999998</v>
      </c>
    </row>
    <row r="22291" spans="2:11" x14ac:dyDescent="0.2">
      <c r="B22291" s="21" t="str">
        <f t="shared" si="348"/>
        <v>WatfordIce Accretion2070RCP8.5</v>
      </c>
      <c r="C22291" t="s">
        <v>472</v>
      </c>
      <c r="D22291" t="s">
        <v>486</v>
      </c>
      <c r="E22291" s="144" t="s">
        <v>191</v>
      </c>
      <c r="F22291" s="144">
        <v>2070</v>
      </c>
      <c r="G22291" s="147">
        <v>10.899733558929521</v>
      </c>
      <c r="H22291" s="147">
        <v>13.506313333333333</v>
      </c>
      <c r="I22291" s="147">
        <v>16.756666666666668</v>
      </c>
      <c r="J22291" s="147">
        <v>19.208493333333333</v>
      </c>
      <c r="K22291" s="147">
        <v>21.649319999999999</v>
      </c>
    </row>
    <row r="22292" spans="2:11" x14ac:dyDescent="0.2">
      <c r="B22292" s="21" t="str">
        <f t="shared" si="348"/>
        <v>WatfordIce Accretion2075RCP8.5</v>
      </c>
      <c r="C22292" t="s">
        <v>472</v>
      </c>
      <c r="D22292" t="s">
        <v>486</v>
      </c>
      <c r="E22292" s="144" t="s">
        <v>191</v>
      </c>
      <c r="F22292" s="144">
        <v>2075</v>
      </c>
      <c r="G22292" s="147">
        <v>10.608869882497411</v>
      </c>
      <c r="H22292" s="147">
        <v>13.189806666666666</v>
      </c>
      <c r="I22292" s="147">
        <v>16.397333333333332</v>
      </c>
      <c r="J22292" s="147">
        <v>18.827306666666669</v>
      </c>
      <c r="K22292" s="147">
        <v>21.233519999999999</v>
      </c>
    </row>
    <row r="22293" spans="2:11" x14ac:dyDescent="0.2">
      <c r="B22293" s="21" t="str">
        <f t="shared" si="348"/>
        <v>WatfordIce Accretion2080RCP8.5</v>
      </c>
      <c r="C22293" t="s">
        <v>472</v>
      </c>
      <c r="D22293" t="s">
        <v>486</v>
      </c>
      <c r="E22293" s="144" t="s">
        <v>191</v>
      </c>
      <c r="F22293" s="144">
        <v>2080</v>
      </c>
      <c r="G22293" s="147">
        <v>10.318006206065302</v>
      </c>
      <c r="H22293" s="147">
        <v>12.8733</v>
      </c>
      <c r="I22293" s="147">
        <v>16.038</v>
      </c>
      <c r="J22293" s="147">
        <v>18.446120000000001</v>
      </c>
      <c r="K22293" s="147">
        <v>20.817719999999998</v>
      </c>
    </row>
    <row r="22294" spans="2:11" x14ac:dyDescent="0.2">
      <c r="B22294" s="21" t="str">
        <f t="shared" si="348"/>
        <v>WatfordIce Accretion2085RCP8.5</v>
      </c>
      <c r="C22294" t="s">
        <v>472</v>
      </c>
      <c r="D22294" t="s">
        <v>486</v>
      </c>
      <c r="E22294" s="144" t="s">
        <v>191</v>
      </c>
      <c r="F22294" s="144">
        <v>2085</v>
      </c>
      <c r="G22294" s="147">
        <v>9.6138099368086216</v>
      </c>
      <c r="H22294" s="147">
        <v>12.033339999999999</v>
      </c>
      <c r="I22294" s="147">
        <v>15.036999999999999</v>
      </c>
      <c r="J22294" s="147">
        <v>17.30256</v>
      </c>
      <c r="K22294" s="147">
        <v>19.556459999999998</v>
      </c>
    </row>
    <row r="22295" spans="2:11" x14ac:dyDescent="0.2">
      <c r="B22295" s="21" t="str">
        <f t="shared" si="348"/>
        <v>WatfordIce Accretion2090RCP8.5</v>
      </c>
      <c r="C22295" t="s">
        <v>472</v>
      </c>
      <c r="D22295" t="s">
        <v>486</v>
      </c>
      <c r="E22295" s="144" t="s">
        <v>191</v>
      </c>
      <c r="F22295" s="144">
        <v>2090</v>
      </c>
      <c r="G22295" s="147">
        <v>8.9096136675519393</v>
      </c>
      <c r="H22295" s="147">
        <v>11.193379999999999</v>
      </c>
      <c r="I22295" s="147">
        <v>14.035999999999998</v>
      </c>
      <c r="J22295" s="147">
        <v>16.158999999999999</v>
      </c>
      <c r="K22295" s="147">
        <v>18.295199999999998</v>
      </c>
    </row>
    <row r="22296" spans="2:11" x14ac:dyDescent="0.2">
      <c r="B22296" s="21" t="str">
        <f t="shared" si="348"/>
        <v>WatfordIce Accretion2095RCP8.5</v>
      </c>
      <c r="C22296" t="s">
        <v>472</v>
      </c>
      <c r="D22296" t="s">
        <v>486</v>
      </c>
      <c r="E22296" s="144" t="s">
        <v>191</v>
      </c>
      <c r="F22296" s="144">
        <v>2095</v>
      </c>
      <c r="G22296" s="147">
        <v>8.9096136675519393</v>
      </c>
      <c r="H22296" s="147">
        <v>11.193379999999999</v>
      </c>
      <c r="I22296" s="147">
        <v>14.035999999999998</v>
      </c>
      <c r="J22296" s="147">
        <v>16.158999999999999</v>
      </c>
      <c r="K22296" s="147">
        <v>18.295199999999998</v>
      </c>
    </row>
    <row r="22297" spans="2:11" x14ac:dyDescent="0.2">
      <c r="B22297" s="21" t="str">
        <f t="shared" si="348"/>
        <v>WatfordIce Accretion2100RCP8.5</v>
      </c>
      <c r="C22297" t="s">
        <v>472</v>
      </c>
      <c r="D22297" t="s">
        <v>486</v>
      </c>
      <c r="E22297" s="144" t="s">
        <v>191</v>
      </c>
      <c r="F22297" s="144">
        <v>2100</v>
      </c>
      <c r="G22297" s="147">
        <v>8.9096136675519393</v>
      </c>
      <c r="H22297" s="147">
        <v>11.193379999999999</v>
      </c>
      <c r="I22297" s="147">
        <v>14.035999999999998</v>
      </c>
      <c r="J22297" s="147">
        <v>16.158999999999999</v>
      </c>
      <c r="K22297" s="147">
        <v>18.295199999999998</v>
      </c>
    </row>
    <row r="22298" spans="2:11" x14ac:dyDescent="0.2">
      <c r="B22298" s="21" t="str">
        <f t="shared" si="348"/>
        <v>WatfordWind2023RCP4.5</v>
      </c>
      <c r="C22298" t="s">
        <v>472</v>
      </c>
      <c r="D22298" t="s">
        <v>1</v>
      </c>
      <c r="E22298" s="144" t="s">
        <v>193</v>
      </c>
      <c r="F22298" s="144">
        <v>2023</v>
      </c>
      <c r="G22298" s="147">
        <v>85.247475286576744</v>
      </c>
      <c r="H22298" s="147">
        <v>91.860005999999998</v>
      </c>
      <c r="I22298" s="147">
        <v>98.832999999999998</v>
      </c>
      <c r="J22298" s="147">
        <v>105.79325399999999</v>
      </c>
      <c r="K22298" s="147">
        <v>112.758996</v>
      </c>
    </row>
    <row r="22299" spans="2:11" x14ac:dyDescent="0.2">
      <c r="B22299" s="21" t="str">
        <f t="shared" si="348"/>
        <v>WatfordWind2025RCP4.5</v>
      </c>
      <c r="C22299" t="s">
        <v>472</v>
      </c>
      <c r="D22299" t="s">
        <v>1</v>
      </c>
      <c r="E22299" s="144" t="s">
        <v>193</v>
      </c>
      <c r="F22299" s="144">
        <v>2025</v>
      </c>
      <c r="G22299" s="147">
        <v>85.303889471797163</v>
      </c>
      <c r="H22299" s="147">
        <v>91.937474999999992</v>
      </c>
      <c r="I22299" s="147">
        <v>98.935900000000004</v>
      </c>
      <c r="J22299" s="147">
        <v>105.91733833333333</v>
      </c>
      <c r="K22299" s="147">
        <v>112.90423199999999</v>
      </c>
    </row>
    <row r="22300" spans="2:11" x14ac:dyDescent="0.2">
      <c r="B22300" s="21" t="str">
        <f t="shared" si="348"/>
        <v>WatfordWind2030RCP4.5</v>
      </c>
      <c r="C22300" t="s">
        <v>472</v>
      </c>
      <c r="D22300" t="s">
        <v>1</v>
      </c>
      <c r="E22300" s="144" t="s">
        <v>193</v>
      </c>
      <c r="F22300" s="144">
        <v>2030</v>
      </c>
      <c r="G22300" s="147">
        <v>85.360303657017582</v>
      </c>
      <c r="H22300" s="147">
        <v>92.014944</v>
      </c>
      <c r="I22300" s="147">
        <v>99.038799999999995</v>
      </c>
      <c r="J22300" s="147">
        <v>106.04142266666666</v>
      </c>
      <c r="K22300" s="147">
        <v>113.04946799999999</v>
      </c>
    </row>
    <row r="22301" spans="2:11" x14ac:dyDescent="0.2">
      <c r="B22301" s="21" t="str">
        <f t="shared" si="348"/>
        <v>WatfordWind2035RCP4.5</v>
      </c>
      <c r="C22301" t="s">
        <v>472</v>
      </c>
      <c r="D22301" t="s">
        <v>1</v>
      </c>
      <c r="E22301" s="144" t="s">
        <v>193</v>
      </c>
      <c r="F22301" s="144">
        <v>2035</v>
      </c>
      <c r="G22301" s="147">
        <v>85.416717842238</v>
      </c>
      <c r="H22301" s="147">
        <v>92.092412999999993</v>
      </c>
      <c r="I22301" s="147">
        <v>99.141699999999986</v>
      </c>
      <c r="J22301" s="147">
        <v>106.16550699999999</v>
      </c>
      <c r="K22301" s="147">
        <v>113.19470399999999</v>
      </c>
    </row>
    <row r="22302" spans="2:11" x14ac:dyDescent="0.2">
      <c r="B22302" s="21" t="str">
        <f t="shared" si="348"/>
        <v>WatfordWind2040RCP4.5</v>
      </c>
      <c r="C22302" t="s">
        <v>472</v>
      </c>
      <c r="D22302" t="s">
        <v>1</v>
      </c>
      <c r="E22302" s="144" t="s">
        <v>193</v>
      </c>
      <c r="F22302" s="144">
        <v>2040</v>
      </c>
      <c r="G22302" s="147">
        <v>85.473132027458433</v>
      </c>
      <c r="H22302" s="147">
        <v>92.169881999999987</v>
      </c>
      <c r="I22302" s="147">
        <v>99.244599999999991</v>
      </c>
      <c r="J22302" s="147">
        <v>106.28959133333333</v>
      </c>
      <c r="K22302" s="147">
        <v>113.33993999999998</v>
      </c>
    </row>
    <row r="22303" spans="2:11" x14ac:dyDescent="0.2">
      <c r="B22303" s="21" t="str">
        <f t="shared" si="348"/>
        <v>WatfordWind2045RCP4.5</v>
      </c>
      <c r="C22303" t="s">
        <v>472</v>
      </c>
      <c r="D22303" t="s">
        <v>1</v>
      </c>
      <c r="E22303" s="144" t="s">
        <v>193</v>
      </c>
      <c r="F22303" s="144">
        <v>2045</v>
      </c>
      <c r="G22303" s="147">
        <v>85.529546212678852</v>
      </c>
      <c r="H22303" s="147">
        <v>92.247350999999995</v>
      </c>
      <c r="I22303" s="147">
        <v>99.347499999999997</v>
      </c>
      <c r="J22303" s="147">
        <v>106.41367566666668</v>
      </c>
      <c r="K22303" s="147">
        <v>113.48517599999998</v>
      </c>
    </row>
    <row r="22304" spans="2:11" x14ac:dyDescent="0.2">
      <c r="B22304" s="21" t="str">
        <f t="shared" si="348"/>
        <v>WatfordWind2050RCP4.5</v>
      </c>
      <c r="C22304" t="s">
        <v>472</v>
      </c>
      <c r="D22304" t="s">
        <v>1</v>
      </c>
      <c r="E22304" s="144" t="s">
        <v>193</v>
      </c>
      <c r="F22304" s="144">
        <v>2050</v>
      </c>
      <c r="G22304" s="147">
        <v>85.587652823455883</v>
      </c>
      <c r="H22304" s="147">
        <v>92.330288399999986</v>
      </c>
      <c r="I22304" s="147">
        <v>99.460199999999986</v>
      </c>
      <c r="J22304" s="147">
        <v>106.55244040000001</v>
      </c>
      <c r="K22304" s="147">
        <v>113.65052159999998</v>
      </c>
    </row>
    <row r="22305" spans="2:11" x14ac:dyDescent="0.2">
      <c r="B22305" s="21" t="str">
        <f t="shared" si="348"/>
        <v>WatfordWind2055RCP4.5</v>
      </c>
      <c r="C22305" t="s">
        <v>472</v>
      </c>
      <c r="D22305" t="s">
        <v>1</v>
      </c>
      <c r="E22305" s="144" t="s">
        <v>193</v>
      </c>
      <c r="F22305" s="144">
        <v>2055</v>
      </c>
      <c r="G22305" s="147">
        <v>85.589345249012496</v>
      </c>
      <c r="H22305" s="147">
        <v>92.335756799999999</v>
      </c>
      <c r="I22305" s="147">
        <v>99.47</v>
      </c>
      <c r="J22305" s="147">
        <v>106.5671208</v>
      </c>
      <c r="K22305" s="147">
        <v>113.67063119999997</v>
      </c>
    </row>
    <row r="22306" spans="2:11" x14ac:dyDescent="0.2">
      <c r="B22306" s="21" t="str">
        <f t="shared" si="348"/>
        <v>WatfordWind2060RCP4.5</v>
      </c>
      <c r="C22306" t="s">
        <v>472</v>
      </c>
      <c r="D22306" t="s">
        <v>1</v>
      </c>
      <c r="E22306" s="144" t="s">
        <v>193</v>
      </c>
      <c r="F22306" s="144">
        <v>2060</v>
      </c>
      <c r="G22306" s="147">
        <v>85.591037674569108</v>
      </c>
      <c r="H22306" s="147">
        <v>92.341225199999997</v>
      </c>
      <c r="I22306" s="147">
        <v>99.479799999999997</v>
      </c>
      <c r="J22306" s="147">
        <v>106.5818012</v>
      </c>
      <c r="K22306" s="147">
        <v>113.69074079999999</v>
      </c>
    </row>
    <row r="22307" spans="2:11" x14ac:dyDescent="0.2">
      <c r="B22307" s="21" t="str">
        <f t="shared" si="348"/>
        <v>WatfordWind2065RCP4.5</v>
      </c>
      <c r="C22307" t="s">
        <v>472</v>
      </c>
      <c r="D22307" t="s">
        <v>1</v>
      </c>
      <c r="E22307" s="144" t="s">
        <v>193</v>
      </c>
      <c r="F22307" s="144">
        <v>2065</v>
      </c>
      <c r="G22307" s="147">
        <v>85.592730100125721</v>
      </c>
      <c r="H22307" s="147">
        <v>92.346693600000009</v>
      </c>
      <c r="I22307" s="147">
        <v>99.48960000000001</v>
      </c>
      <c r="J22307" s="147">
        <v>106.59648159999999</v>
      </c>
      <c r="K22307" s="147">
        <v>113.71085039999998</v>
      </c>
    </row>
    <row r="22308" spans="2:11" x14ac:dyDescent="0.2">
      <c r="B22308" s="21" t="str">
        <f t="shared" si="348"/>
        <v>WatfordWind2070RCP4.5</v>
      </c>
      <c r="C22308" t="s">
        <v>472</v>
      </c>
      <c r="D22308" t="s">
        <v>1</v>
      </c>
      <c r="E22308" s="144" t="s">
        <v>193</v>
      </c>
      <c r="F22308" s="144">
        <v>2070</v>
      </c>
      <c r="G22308" s="147">
        <v>85.594422525682333</v>
      </c>
      <c r="H22308" s="147">
        <v>92.352162000000007</v>
      </c>
      <c r="I22308" s="147">
        <v>99.499400000000009</v>
      </c>
      <c r="J22308" s="147">
        <v>106.61116199999999</v>
      </c>
      <c r="K22308" s="147">
        <v>113.73095999999998</v>
      </c>
    </row>
    <row r="22309" spans="2:11" x14ac:dyDescent="0.2">
      <c r="B22309" s="21" t="str">
        <f t="shared" si="348"/>
        <v>WatfordWind2075RCP4.5</v>
      </c>
      <c r="C22309" t="s">
        <v>472</v>
      </c>
      <c r="D22309" t="s">
        <v>1</v>
      </c>
      <c r="E22309" s="144" t="s">
        <v>193</v>
      </c>
      <c r="F22309" s="144">
        <v>2075</v>
      </c>
      <c r="G22309" s="147">
        <v>85.741099407255419</v>
      </c>
      <c r="H22309" s="147">
        <v>92.542037000000008</v>
      </c>
      <c r="I22309" s="147">
        <v>99.746033333333344</v>
      </c>
      <c r="J22309" s="147">
        <v>106.90477</v>
      </c>
      <c r="K22309" s="147">
        <v>114.07356799999998</v>
      </c>
    </row>
    <row r="22310" spans="2:11" x14ac:dyDescent="0.2">
      <c r="B22310" s="21" t="str">
        <f t="shared" si="348"/>
        <v>WatfordWind2080RCP4.5</v>
      </c>
      <c r="C22310" t="s">
        <v>472</v>
      </c>
      <c r="D22310" t="s">
        <v>1</v>
      </c>
      <c r="E22310" s="144" t="s">
        <v>193</v>
      </c>
      <c r="F22310" s="144">
        <v>2080</v>
      </c>
      <c r="G22310" s="147">
        <v>85.887776288828519</v>
      </c>
      <c r="H22310" s="147">
        <v>92.731912000000008</v>
      </c>
      <c r="I22310" s="147">
        <v>99.992666666666665</v>
      </c>
      <c r="J22310" s="147">
        <v>107.19837800000001</v>
      </c>
      <c r="K22310" s="147">
        <v>114.41617599999998</v>
      </c>
    </row>
    <row r="22311" spans="2:11" x14ac:dyDescent="0.2">
      <c r="B22311" s="21" t="str">
        <f t="shared" si="348"/>
        <v>WatfordWind2085RCP4.5</v>
      </c>
      <c r="C22311" t="s">
        <v>472</v>
      </c>
      <c r="D22311" t="s">
        <v>1</v>
      </c>
      <c r="E22311" s="144" t="s">
        <v>193</v>
      </c>
      <c r="F22311" s="144">
        <v>2085</v>
      </c>
      <c r="G22311" s="147">
        <v>86.034453170401605</v>
      </c>
      <c r="H22311" s="147">
        <v>92.921787000000009</v>
      </c>
      <c r="I22311" s="147">
        <v>100.2393</v>
      </c>
      <c r="J22311" s="147">
        <v>107.491986</v>
      </c>
      <c r="K22311" s="147">
        <v>114.75878399999999</v>
      </c>
    </row>
    <row r="22312" spans="2:11" x14ac:dyDescent="0.2">
      <c r="B22312" s="21" t="str">
        <f t="shared" si="348"/>
        <v>WatfordWind2090RCP4.5</v>
      </c>
      <c r="C22312" t="s">
        <v>472</v>
      </c>
      <c r="D22312" t="s">
        <v>1</v>
      </c>
      <c r="E22312" s="144" t="s">
        <v>193</v>
      </c>
      <c r="F22312" s="144">
        <v>2090</v>
      </c>
      <c r="G22312" s="147">
        <v>86.181130051974691</v>
      </c>
      <c r="H22312" s="147">
        <v>93.11166200000001</v>
      </c>
      <c r="I22312" s="147">
        <v>100.48593333333334</v>
      </c>
      <c r="J22312" s="147">
        <v>107.785594</v>
      </c>
      <c r="K22312" s="147">
        <v>115.10139199999999</v>
      </c>
    </row>
    <row r="22313" spans="2:11" x14ac:dyDescent="0.2">
      <c r="B22313" s="21" t="str">
        <f t="shared" si="348"/>
        <v>WatfordWind2095RCP4.5</v>
      </c>
      <c r="C22313" t="s">
        <v>472</v>
      </c>
      <c r="D22313" t="s">
        <v>1</v>
      </c>
      <c r="E22313" s="144" t="s">
        <v>193</v>
      </c>
      <c r="F22313" s="144">
        <v>2095</v>
      </c>
      <c r="G22313" s="147">
        <v>86.327806933547791</v>
      </c>
      <c r="H22313" s="147">
        <v>93.30153700000001</v>
      </c>
      <c r="I22313" s="147">
        <v>100.73256666666666</v>
      </c>
      <c r="J22313" s="147">
        <v>108.07920200000001</v>
      </c>
      <c r="K22313" s="147">
        <v>115.44399999999999</v>
      </c>
    </row>
    <row r="22314" spans="2:11" x14ac:dyDescent="0.2">
      <c r="B22314" s="21" t="str">
        <f t="shared" si="348"/>
        <v>WatfordWind2100RCP4.5</v>
      </c>
      <c r="C22314" t="s">
        <v>472</v>
      </c>
      <c r="D22314" t="s">
        <v>1</v>
      </c>
      <c r="E22314" s="144" t="s">
        <v>193</v>
      </c>
      <c r="F22314" s="144">
        <v>2100</v>
      </c>
      <c r="G22314" s="147">
        <v>86.474483815120877</v>
      </c>
      <c r="H22314" s="147">
        <v>93.491412000000011</v>
      </c>
      <c r="I22314" s="147">
        <v>100.97919999999999</v>
      </c>
      <c r="J22314" s="147">
        <v>108.37281000000002</v>
      </c>
      <c r="K22314" s="147">
        <v>115.78660799999999</v>
      </c>
    </row>
    <row r="22315" spans="2:11" x14ac:dyDescent="0.2">
      <c r="B22315" s="21" t="str">
        <f t="shared" si="348"/>
        <v>WatfordWind2023RCP6.0</v>
      </c>
      <c r="C22315" t="s">
        <v>472</v>
      </c>
      <c r="D22315" t="s">
        <v>1</v>
      </c>
      <c r="E22315" s="144" t="s">
        <v>192</v>
      </c>
      <c r="F22315" s="144">
        <v>2023</v>
      </c>
      <c r="G22315" s="147">
        <v>85.247475286576744</v>
      </c>
      <c r="H22315" s="147">
        <v>91.860005999999998</v>
      </c>
      <c r="I22315" s="147">
        <v>98.832999999999998</v>
      </c>
      <c r="J22315" s="147">
        <v>105.79325399999999</v>
      </c>
      <c r="K22315" s="147">
        <v>112.758996</v>
      </c>
    </row>
    <row r="22316" spans="2:11" x14ac:dyDescent="0.2">
      <c r="B22316" s="21" t="str">
        <f t="shared" si="348"/>
        <v>WatfordWind2025RCP6.0</v>
      </c>
      <c r="C22316" t="s">
        <v>472</v>
      </c>
      <c r="D22316" t="s">
        <v>1</v>
      </c>
      <c r="E22316" s="144" t="s">
        <v>192</v>
      </c>
      <c r="F22316" s="144">
        <v>2025</v>
      </c>
      <c r="G22316" s="147">
        <v>85.303889471797163</v>
      </c>
      <c r="H22316" s="147">
        <v>91.937474999999992</v>
      </c>
      <c r="I22316" s="147">
        <v>98.935900000000004</v>
      </c>
      <c r="J22316" s="147">
        <v>105.91733833333333</v>
      </c>
      <c r="K22316" s="147">
        <v>112.90423199999999</v>
      </c>
    </row>
    <row r="22317" spans="2:11" x14ac:dyDescent="0.2">
      <c r="B22317" s="21" t="str">
        <f t="shared" si="348"/>
        <v>WatfordWind2030RCP6.0</v>
      </c>
      <c r="C22317" t="s">
        <v>472</v>
      </c>
      <c r="D22317" t="s">
        <v>1</v>
      </c>
      <c r="E22317" s="144" t="s">
        <v>192</v>
      </c>
      <c r="F22317" s="144">
        <v>2030</v>
      </c>
      <c r="G22317" s="147">
        <v>85.360303657017582</v>
      </c>
      <c r="H22317" s="147">
        <v>92.014944</v>
      </c>
      <c r="I22317" s="147">
        <v>99.038799999999995</v>
      </c>
      <c r="J22317" s="147">
        <v>106.04142266666666</v>
      </c>
      <c r="K22317" s="147">
        <v>113.04946799999999</v>
      </c>
    </row>
    <row r="22318" spans="2:11" x14ac:dyDescent="0.2">
      <c r="B22318" s="21" t="str">
        <f t="shared" si="348"/>
        <v>WatfordWind2035RCP6.0</v>
      </c>
      <c r="C22318" t="s">
        <v>472</v>
      </c>
      <c r="D22318" t="s">
        <v>1</v>
      </c>
      <c r="E22318" s="144" t="s">
        <v>192</v>
      </c>
      <c r="F22318" s="144">
        <v>2035</v>
      </c>
      <c r="G22318" s="147">
        <v>85.416717842238</v>
      </c>
      <c r="H22318" s="147">
        <v>92.092412999999993</v>
      </c>
      <c r="I22318" s="147">
        <v>99.141699999999986</v>
      </c>
      <c r="J22318" s="147">
        <v>106.16550699999999</v>
      </c>
      <c r="K22318" s="147">
        <v>113.19470399999999</v>
      </c>
    </row>
    <row r="22319" spans="2:11" x14ac:dyDescent="0.2">
      <c r="B22319" s="21" t="str">
        <f t="shared" si="348"/>
        <v>WatfordWind2040RCP6.0</v>
      </c>
      <c r="C22319" t="s">
        <v>472</v>
      </c>
      <c r="D22319" t="s">
        <v>1</v>
      </c>
      <c r="E22319" s="144" t="s">
        <v>192</v>
      </c>
      <c r="F22319" s="144">
        <v>2040</v>
      </c>
      <c r="G22319" s="147">
        <v>85.473132027458433</v>
      </c>
      <c r="H22319" s="147">
        <v>92.169881999999987</v>
      </c>
      <c r="I22319" s="147">
        <v>99.244599999999991</v>
      </c>
      <c r="J22319" s="147">
        <v>106.28959133333333</v>
      </c>
      <c r="K22319" s="147">
        <v>113.33993999999998</v>
      </c>
    </row>
    <row r="22320" spans="2:11" x14ac:dyDescent="0.2">
      <c r="B22320" s="21" t="str">
        <f t="shared" si="348"/>
        <v>WatfordWind2045RCP6.0</v>
      </c>
      <c r="C22320" t="s">
        <v>472</v>
      </c>
      <c r="D22320" t="s">
        <v>1</v>
      </c>
      <c r="E22320" s="144" t="s">
        <v>192</v>
      </c>
      <c r="F22320" s="144">
        <v>2045</v>
      </c>
      <c r="G22320" s="147">
        <v>85.529546212678852</v>
      </c>
      <c r="H22320" s="147">
        <v>92.247350999999995</v>
      </c>
      <c r="I22320" s="147">
        <v>99.347499999999997</v>
      </c>
      <c r="J22320" s="147">
        <v>106.41367566666668</v>
      </c>
      <c r="K22320" s="147">
        <v>113.48517599999998</v>
      </c>
    </row>
    <row r="22321" spans="2:11" x14ac:dyDescent="0.2">
      <c r="B22321" s="21" t="str">
        <f t="shared" si="348"/>
        <v>WatfordWind2050RCP6.0</v>
      </c>
      <c r="C22321" t="s">
        <v>472</v>
      </c>
      <c r="D22321" t="s">
        <v>1</v>
      </c>
      <c r="E22321" s="144" t="s">
        <v>192</v>
      </c>
      <c r="F22321" s="144">
        <v>2050</v>
      </c>
      <c r="G22321" s="147">
        <v>85.587652823455883</v>
      </c>
      <c r="H22321" s="147">
        <v>92.330288399999986</v>
      </c>
      <c r="I22321" s="147">
        <v>99.460199999999986</v>
      </c>
      <c r="J22321" s="147">
        <v>106.55244040000001</v>
      </c>
      <c r="K22321" s="147">
        <v>113.65052159999998</v>
      </c>
    </row>
    <row r="22322" spans="2:11" x14ac:dyDescent="0.2">
      <c r="B22322" s="21" t="str">
        <f t="shared" si="348"/>
        <v>WatfordWind2055RCP6.0</v>
      </c>
      <c r="C22322" t="s">
        <v>472</v>
      </c>
      <c r="D22322" t="s">
        <v>1</v>
      </c>
      <c r="E22322" s="144" t="s">
        <v>192</v>
      </c>
      <c r="F22322" s="144">
        <v>2055</v>
      </c>
      <c r="G22322" s="147">
        <v>85.589345249012496</v>
      </c>
      <c r="H22322" s="147">
        <v>92.335756799999999</v>
      </c>
      <c r="I22322" s="147">
        <v>99.47</v>
      </c>
      <c r="J22322" s="147">
        <v>106.5671208</v>
      </c>
      <c r="K22322" s="147">
        <v>113.67063119999997</v>
      </c>
    </row>
    <row r="22323" spans="2:11" x14ac:dyDescent="0.2">
      <c r="B22323" s="21" t="str">
        <f t="shared" si="348"/>
        <v>WatfordWind2060RCP6.0</v>
      </c>
      <c r="C22323" t="s">
        <v>472</v>
      </c>
      <c r="D22323" t="s">
        <v>1</v>
      </c>
      <c r="E22323" s="144" t="s">
        <v>192</v>
      </c>
      <c r="F22323" s="144">
        <v>2060</v>
      </c>
      <c r="G22323" s="147">
        <v>85.591037674569108</v>
      </c>
      <c r="H22323" s="147">
        <v>92.341225199999997</v>
      </c>
      <c r="I22323" s="147">
        <v>99.479799999999997</v>
      </c>
      <c r="J22323" s="147">
        <v>106.5818012</v>
      </c>
      <c r="K22323" s="147">
        <v>113.69074079999999</v>
      </c>
    </row>
    <row r="22324" spans="2:11" x14ac:dyDescent="0.2">
      <c r="B22324" s="21" t="str">
        <f t="shared" si="348"/>
        <v>WatfordWind2065RCP6.0</v>
      </c>
      <c r="C22324" t="s">
        <v>472</v>
      </c>
      <c r="D22324" t="s">
        <v>1</v>
      </c>
      <c r="E22324" s="144" t="s">
        <v>192</v>
      </c>
      <c r="F22324" s="144">
        <v>2065</v>
      </c>
      <c r="G22324" s="147">
        <v>85.592730100125721</v>
      </c>
      <c r="H22324" s="147">
        <v>92.346693600000009</v>
      </c>
      <c r="I22324" s="147">
        <v>99.48960000000001</v>
      </c>
      <c r="J22324" s="147">
        <v>106.59648159999999</v>
      </c>
      <c r="K22324" s="147">
        <v>113.71085039999998</v>
      </c>
    </row>
    <row r="22325" spans="2:11" x14ac:dyDescent="0.2">
      <c r="B22325" s="21" t="str">
        <f t="shared" si="348"/>
        <v>WatfordWind2070RCP6.0</v>
      </c>
      <c r="C22325" t="s">
        <v>472</v>
      </c>
      <c r="D22325" t="s">
        <v>1</v>
      </c>
      <c r="E22325" s="144" t="s">
        <v>192</v>
      </c>
      <c r="F22325" s="144">
        <v>2070</v>
      </c>
      <c r="G22325" s="147">
        <v>85.594422525682333</v>
      </c>
      <c r="H22325" s="147">
        <v>92.352162000000007</v>
      </c>
      <c r="I22325" s="147">
        <v>99.499400000000009</v>
      </c>
      <c r="J22325" s="147">
        <v>106.61116199999999</v>
      </c>
      <c r="K22325" s="147">
        <v>113.73095999999998</v>
      </c>
    </row>
    <row r="22326" spans="2:11" x14ac:dyDescent="0.2">
      <c r="B22326" s="21" t="str">
        <f t="shared" si="348"/>
        <v>WatfordWind2075RCP6.0</v>
      </c>
      <c r="C22326" t="s">
        <v>472</v>
      </c>
      <c r="D22326" t="s">
        <v>1</v>
      </c>
      <c r="E22326" s="144" t="s">
        <v>192</v>
      </c>
      <c r="F22326" s="144">
        <v>2075</v>
      </c>
      <c r="G22326" s="147">
        <v>85.814437848041962</v>
      </c>
      <c r="H22326" s="147">
        <v>92.636974500000008</v>
      </c>
      <c r="I22326" s="147">
        <v>99.869349999999997</v>
      </c>
      <c r="J22326" s="147">
        <v>107.051574</v>
      </c>
      <c r="K22326" s="147">
        <v>114.24487199999999</v>
      </c>
    </row>
    <row r="22327" spans="2:11" x14ac:dyDescent="0.2">
      <c r="B22327" s="21" t="str">
        <f t="shared" si="348"/>
        <v>WatfordWind2080RCP6.0</v>
      </c>
      <c r="C22327" t="s">
        <v>472</v>
      </c>
      <c r="D22327" t="s">
        <v>1</v>
      </c>
      <c r="E22327" s="144" t="s">
        <v>192</v>
      </c>
      <c r="F22327" s="144">
        <v>2080</v>
      </c>
      <c r="G22327" s="147">
        <v>86.034453170401605</v>
      </c>
      <c r="H22327" s="147">
        <v>92.921787000000009</v>
      </c>
      <c r="I22327" s="147">
        <v>100.2393</v>
      </c>
      <c r="J22327" s="147">
        <v>107.491986</v>
      </c>
      <c r="K22327" s="147">
        <v>114.75878399999999</v>
      </c>
    </row>
    <row r="22328" spans="2:11" x14ac:dyDescent="0.2">
      <c r="B22328" s="21" t="str">
        <f t="shared" si="348"/>
        <v>WatfordWind2085RCP6.0</v>
      </c>
      <c r="C22328" t="s">
        <v>472</v>
      </c>
      <c r="D22328" t="s">
        <v>1</v>
      </c>
      <c r="E22328" s="144" t="s">
        <v>192</v>
      </c>
      <c r="F22328" s="144">
        <v>2085</v>
      </c>
      <c r="G22328" s="147">
        <v>86.254468492761248</v>
      </c>
      <c r="H22328" s="147">
        <v>93.20659950000001</v>
      </c>
      <c r="I22328" s="147">
        <v>100.60925</v>
      </c>
      <c r="J22328" s="147">
        <v>107.93239800000001</v>
      </c>
      <c r="K22328" s="147">
        <v>115.27269599999998</v>
      </c>
    </row>
    <row r="22329" spans="2:11" x14ac:dyDescent="0.2">
      <c r="B22329" s="21" t="str">
        <f t="shared" si="348"/>
        <v>WatfordWind2090RCP6.0</v>
      </c>
      <c r="C22329" t="s">
        <v>472</v>
      </c>
      <c r="D22329" t="s">
        <v>1</v>
      </c>
      <c r="E22329" s="144" t="s">
        <v>192</v>
      </c>
      <c r="F22329" s="144">
        <v>2090</v>
      </c>
      <c r="G22329" s="147">
        <v>86.841176019053606</v>
      </c>
      <c r="H22329" s="147">
        <v>93.944074000000001</v>
      </c>
      <c r="I22329" s="147">
        <v>101.53453333333333</v>
      </c>
      <c r="J22329" s="147">
        <v>109.01944666666668</v>
      </c>
      <c r="K22329" s="147">
        <v>116.52395999999999</v>
      </c>
    </row>
    <row r="22330" spans="2:11" x14ac:dyDescent="0.2">
      <c r="B22330" s="21" t="str">
        <f t="shared" si="348"/>
        <v>WatfordWind2095RCP6.0</v>
      </c>
      <c r="C22330" t="s">
        <v>472</v>
      </c>
      <c r="D22330" t="s">
        <v>1</v>
      </c>
      <c r="E22330" s="144" t="s">
        <v>192</v>
      </c>
      <c r="F22330" s="144">
        <v>2095</v>
      </c>
      <c r="G22330" s="147">
        <v>87.207868222986335</v>
      </c>
      <c r="H22330" s="147">
        <v>94.396736000000004</v>
      </c>
      <c r="I22330" s="147">
        <v>102.08986666666668</v>
      </c>
      <c r="J22330" s="147">
        <v>109.66608333333333</v>
      </c>
      <c r="K22330" s="147">
        <v>117.26131199999999</v>
      </c>
    </row>
    <row r="22331" spans="2:11" x14ac:dyDescent="0.2">
      <c r="B22331" s="21" t="str">
        <f t="shared" si="348"/>
        <v>WatfordWind2100RCP6.0</v>
      </c>
      <c r="C22331" t="s">
        <v>472</v>
      </c>
      <c r="D22331" t="s">
        <v>1</v>
      </c>
      <c r="E22331" s="144" t="s">
        <v>192</v>
      </c>
      <c r="F22331" s="144">
        <v>2100</v>
      </c>
      <c r="G22331" s="147">
        <v>87.574560426919064</v>
      </c>
      <c r="H22331" s="147">
        <v>94.849397999999994</v>
      </c>
      <c r="I22331" s="147">
        <v>102.64520000000002</v>
      </c>
      <c r="J22331" s="147">
        <v>110.31272</v>
      </c>
      <c r="K22331" s="147">
        <v>117.99866399999999</v>
      </c>
    </row>
    <row r="22332" spans="2:11" x14ac:dyDescent="0.2">
      <c r="B22332" s="21" t="str">
        <f t="shared" si="348"/>
        <v>WatfordWind2023RCP8.5</v>
      </c>
      <c r="C22332" t="s">
        <v>472</v>
      </c>
      <c r="D22332" t="s">
        <v>1</v>
      </c>
      <c r="E22332" s="144" t="s">
        <v>191</v>
      </c>
      <c r="F22332" s="144">
        <v>2023</v>
      </c>
      <c r="G22332" s="147">
        <v>85.247475286576744</v>
      </c>
      <c r="H22332" s="147">
        <v>91.860005999999998</v>
      </c>
      <c r="I22332" s="147">
        <v>98.832999999999998</v>
      </c>
      <c r="J22332" s="147">
        <v>105.79325399999999</v>
      </c>
      <c r="K22332" s="147">
        <v>112.758996</v>
      </c>
    </row>
    <row r="22333" spans="2:11" x14ac:dyDescent="0.2">
      <c r="B22333" s="21" t="str">
        <f t="shared" si="348"/>
        <v>WatfordWind2025RCP8.5</v>
      </c>
      <c r="C22333" t="s">
        <v>472</v>
      </c>
      <c r="D22333" t="s">
        <v>1</v>
      </c>
      <c r="E22333" s="144" t="s">
        <v>191</v>
      </c>
      <c r="F22333" s="144">
        <v>2025</v>
      </c>
      <c r="G22333" s="147">
        <v>85.360303657017582</v>
      </c>
      <c r="H22333" s="147">
        <v>92.014944</v>
      </c>
      <c r="I22333" s="147">
        <v>99.038799999999995</v>
      </c>
      <c r="J22333" s="147">
        <v>106.04142266666666</v>
      </c>
      <c r="K22333" s="147">
        <v>113.04946799999999</v>
      </c>
    </row>
    <row r="22334" spans="2:11" x14ac:dyDescent="0.2">
      <c r="B22334" s="21" t="str">
        <f t="shared" si="348"/>
        <v>WatfordWind2030RCP8.5</v>
      </c>
      <c r="C22334" t="s">
        <v>472</v>
      </c>
      <c r="D22334" t="s">
        <v>1</v>
      </c>
      <c r="E22334" s="144" t="s">
        <v>191</v>
      </c>
      <c r="F22334" s="144">
        <v>2030</v>
      </c>
      <c r="G22334" s="147">
        <v>85.473132027458433</v>
      </c>
      <c r="H22334" s="147">
        <v>92.169881999999987</v>
      </c>
      <c r="I22334" s="147">
        <v>99.244599999999991</v>
      </c>
      <c r="J22334" s="147">
        <v>106.28959133333333</v>
      </c>
      <c r="K22334" s="147">
        <v>113.33993999999998</v>
      </c>
    </row>
    <row r="22335" spans="2:11" x14ac:dyDescent="0.2">
      <c r="B22335" s="21" t="str">
        <f t="shared" si="348"/>
        <v>WatfordWind2035RCP8.5</v>
      </c>
      <c r="C22335" t="s">
        <v>472</v>
      </c>
      <c r="D22335" t="s">
        <v>1</v>
      </c>
      <c r="E22335" s="144" t="s">
        <v>191</v>
      </c>
      <c r="F22335" s="144">
        <v>2035</v>
      </c>
      <c r="G22335" s="147">
        <v>85.585960397899271</v>
      </c>
      <c r="H22335" s="147">
        <v>92.324819999999988</v>
      </c>
      <c r="I22335" s="147">
        <v>99.450399999999988</v>
      </c>
      <c r="J22335" s="147">
        <v>106.53776000000001</v>
      </c>
      <c r="K22335" s="147">
        <v>113.63041199999998</v>
      </c>
    </row>
    <row r="22336" spans="2:11" x14ac:dyDescent="0.2">
      <c r="B22336" s="21" t="str">
        <f t="shared" si="348"/>
        <v>WatfordWind2040RCP8.5</v>
      </c>
      <c r="C22336" t="s">
        <v>472</v>
      </c>
      <c r="D22336" t="s">
        <v>1</v>
      </c>
      <c r="E22336" s="144" t="s">
        <v>191</v>
      </c>
      <c r="F22336" s="144">
        <v>2040</v>
      </c>
      <c r="G22336" s="147">
        <v>85.588781107160287</v>
      </c>
      <c r="H22336" s="147">
        <v>92.333933999999999</v>
      </c>
      <c r="I22336" s="147">
        <v>99.466733333333323</v>
      </c>
      <c r="J22336" s="147">
        <v>106.56222733333334</v>
      </c>
      <c r="K22336" s="147">
        <v>113.66392799999998</v>
      </c>
    </row>
    <row r="22337" spans="2:11" x14ac:dyDescent="0.2">
      <c r="B22337" s="21" t="str">
        <f t="shared" si="348"/>
        <v>WatfordWind2045RCP8.5</v>
      </c>
      <c r="C22337" t="s">
        <v>472</v>
      </c>
      <c r="D22337" t="s">
        <v>1</v>
      </c>
      <c r="E22337" s="144" t="s">
        <v>191</v>
      </c>
      <c r="F22337" s="144">
        <v>2045</v>
      </c>
      <c r="G22337" s="147">
        <v>85.591601816421317</v>
      </c>
      <c r="H22337" s="147">
        <v>92.343047999999996</v>
      </c>
      <c r="I22337" s="147">
        <v>99.483066666666673</v>
      </c>
      <c r="J22337" s="147">
        <v>106.58669466666666</v>
      </c>
      <c r="K22337" s="147">
        <v>113.69744399999998</v>
      </c>
    </row>
    <row r="22338" spans="2:11" x14ac:dyDescent="0.2">
      <c r="B22338" s="21" t="str">
        <f t="shared" si="348"/>
        <v>WatfordWind2050RCP8.5</v>
      </c>
      <c r="C22338" t="s">
        <v>472</v>
      </c>
      <c r="D22338" t="s">
        <v>1</v>
      </c>
      <c r="E22338" s="144" t="s">
        <v>191</v>
      </c>
      <c r="F22338" s="144">
        <v>2050</v>
      </c>
      <c r="G22338" s="147">
        <v>85.887776288828519</v>
      </c>
      <c r="H22338" s="147">
        <v>92.731912000000008</v>
      </c>
      <c r="I22338" s="147">
        <v>99.992666666666665</v>
      </c>
      <c r="J22338" s="147">
        <v>107.19837800000001</v>
      </c>
      <c r="K22338" s="147">
        <v>114.41617599999998</v>
      </c>
    </row>
    <row r="22339" spans="2:11" x14ac:dyDescent="0.2">
      <c r="B22339" s="21" t="str">
        <f t="shared" si="348"/>
        <v>WatfordWind2055RCP8.5</v>
      </c>
      <c r="C22339" t="s">
        <v>472</v>
      </c>
      <c r="D22339" t="s">
        <v>1</v>
      </c>
      <c r="E22339" s="144" t="s">
        <v>191</v>
      </c>
      <c r="F22339" s="144">
        <v>2055</v>
      </c>
      <c r="G22339" s="147">
        <v>86.181130051974691</v>
      </c>
      <c r="H22339" s="147">
        <v>93.11166200000001</v>
      </c>
      <c r="I22339" s="147">
        <v>100.48593333333334</v>
      </c>
      <c r="J22339" s="147">
        <v>107.785594</v>
      </c>
      <c r="K22339" s="147">
        <v>115.10139199999999</v>
      </c>
    </row>
    <row r="22340" spans="2:11" x14ac:dyDescent="0.2">
      <c r="B22340" s="21" t="str">
        <f t="shared" si="348"/>
        <v>WatfordWind2060RCP8.5</v>
      </c>
      <c r="C22340" t="s">
        <v>472</v>
      </c>
      <c r="D22340" t="s">
        <v>1</v>
      </c>
      <c r="E22340" s="144" t="s">
        <v>191</v>
      </c>
      <c r="F22340" s="144">
        <v>2060</v>
      </c>
      <c r="G22340" s="147">
        <v>86.841176019053606</v>
      </c>
      <c r="H22340" s="147">
        <v>93.944074000000001</v>
      </c>
      <c r="I22340" s="147">
        <v>101.53453333333333</v>
      </c>
      <c r="J22340" s="147">
        <v>109.01944666666668</v>
      </c>
      <c r="K22340" s="147">
        <v>116.52395999999999</v>
      </c>
    </row>
    <row r="22341" spans="2:11" x14ac:dyDescent="0.2">
      <c r="B22341" s="21" t="str">
        <f t="shared" si="348"/>
        <v>WatfordWind2065RCP8.5</v>
      </c>
      <c r="C22341" t="s">
        <v>472</v>
      </c>
      <c r="D22341" t="s">
        <v>1</v>
      </c>
      <c r="E22341" s="144" t="s">
        <v>191</v>
      </c>
      <c r="F22341" s="144">
        <v>2065</v>
      </c>
      <c r="G22341" s="147">
        <v>87.207868222986335</v>
      </c>
      <c r="H22341" s="147">
        <v>94.396736000000004</v>
      </c>
      <c r="I22341" s="147">
        <v>102.08986666666668</v>
      </c>
      <c r="J22341" s="147">
        <v>109.66608333333333</v>
      </c>
      <c r="K22341" s="147">
        <v>117.26131199999999</v>
      </c>
    </row>
    <row r="22342" spans="2:11" x14ac:dyDescent="0.2">
      <c r="B22342" s="21" t="str">
        <f t="shared" si="348"/>
        <v>WatfordWind2070RCP8.5</v>
      </c>
      <c r="C22342" t="s">
        <v>472</v>
      </c>
      <c r="D22342" t="s">
        <v>1</v>
      </c>
      <c r="E22342" s="144" t="s">
        <v>191</v>
      </c>
      <c r="F22342" s="144">
        <v>2070</v>
      </c>
      <c r="G22342" s="147">
        <v>87.882017736370358</v>
      </c>
      <c r="H22342" s="147">
        <v>95.238262000000006</v>
      </c>
      <c r="I22342" s="147">
        <v>103.13846666666667</v>
      </c>
      <c r="J22342" s="147">
        <v>110.89294533333333</v>
      </c>
      <c r="K22342" s="147">
        <v>118.66898399999999</v>
      </c>
    </row>
    <row r="22343" spans="2:11" x14ac:dyDescent="0.2">
      <c r="B22343" s="21" t="str">
        <f t="shared" si="348"/>
        <v>WatfordWind2075RCP8.5</v>
      </c>
      <c r="C22343" t="s">
        <v>472</v>
      </c>
      <c r="D22343" t="s">
        <v>1</v>
      </c>
      <c r="E22343" s="144" t="s">
        <v>191</v>
      </c>
      <c r="F22343" s="144">
        <v>2075</v>
      </c>
      <c r="G22343" s="147">
        <v>88.189475045821652</v>
      </c>
      <c r="H22343" s="147">
        <v>95.627126000000004</v>
      </c>
      <c r="I22343" s="147">
        <v>103.63173333333334</v>
      </c>
      <c r="J22343" s="147">
        <v>111.47317066666666</v>
      </c>
      <c r="K22343" s="147">
        <v>119.33930399999998</v>
      </c>
    </row>
    <row r="22344" spans="2:11" x14ac:dyDescent="0.2">
      <c r="B22344" s="21" t="str">
        <f t="shared" si="348"/>
        <v>WatfordWind2080RCP8.5</v>
      </c>
      <c r="C22344" t="s">
        <v>472</v>
      </c>
      <c r="D22344" t="s">
        <v>1</v>
      </c>
      <c r="E22344" s="144" t="s">
        <v>191</v>
      </c>
      <c r="F22344" s="144">
        <v>2080</v>
      </c>
      <c r="G22344" s="147">
        <v>88.496932355272946</v>
      </c>
      <c r="H22344" s="147">
        <v>96.015990000000016</v>
      </c>
      <c r="I22344" s="147">
        <v>104.125</v>
      </c>
      <c r="J22344" s="147">
        <v>112.05339599999999</v>
      </c>
      <c r="K22344" s="147">
        <v>120.00962399999999</v>
      </c>
    </row>
    <row r="22345" spans="2:11" x14ac:dyDescent="0.2">
      <c r="B22345" s="21" t="str">
        <f t="shared" si="348"/>
        <v>WatfordWind2085RCP8.5</v>
      </c>
      <c r="C22345" t="s">
        <v>472</v>
      </c>
      <c r="D22345" t="s">
        <v>1</v>
      </c>
      <c r="E22345" s="144" t="s">
        <v>191</v>
      </c>
      <c r="F22345" s="144">
        <v>2085</v>
      </c>
      <c r="G22345" s="147">
        <v>88.839648530486997</v>
      </c>
      <c r="H22345" s="147">
        <v>96.448904999999996</v>
      </c>
      <c r="I22345" s="147">
        <v>104.66399999999999</v>
      </c>
      <c r="J22345" s="147">
        <v>112.68255600000001</v>
      </c>
      <c r="K22345" s="147">
        <v>120.73580399999997</v>
      </c>
    </row>
    <row r="22346" spans="2:11" x14ac:dyDescent="0.2">
      <c r="B22346" s="21" t="str">
        <f t="shared" si="348"/>
        <v>WatfordWind2090RCP8.5</v>
      </c>
      <c r="C22346" t="s">
        <v>472</v>
      </c>
      <c r="D22346" t="s">
        <v>1</v>
      </c>
      <c r="E22346" s="144" t="s">
        <v>191</v>
      </c>
      <c r="F22346" s="144">
        <v>2090</v>
      </c>
      <c r="G22346" s="147">
        <v>89.182364705701048</v>
      </c>
      <c r="H22346" s="147">
        <v>96.881819999999991</v>
      </c>
      <c r="I22346" s="147">
        <v>105.20299999999999</v>
      </c>
      <c r="J22346" s="147">
        <v>113.311716</v>
      </c>
      <c r="K22346" s="147">
        <v>121.46198399999997</v>
      </c>
    </row>
    <row r="22347" spans="2:11" x14ac:dyDescent="0.2">
      <c r="B22347" s="21" t="str">
        <f t="shared" si="348"/>
        <v>WatfordWind2095RCP8.5</v>
      </c>
      <c r="C22347" t="s">
        <v>472</v>
      </c>
      <c r="D22347" t="s">
        <v>1</v>
      </c>
      <c r="E22347" s="144" t="s">
        <v>191</v>
      </c>
      <c r="F22347" s="144">
        <v>2095</v>
      </c>
      <c r="G22347" s="147">
        <v>89.182364705701048</v>
      </c>
      <c r="H22347" s="147">
        <v>96.881819999999991</v>
      </c>
      <c r="I22347" s="147">
        <v>105.20299999999999</v>
      </c>
      <c r="J22347" s="147">
        <v>113.311716</v>
      </c>
      <c r="K22347" s="147">
        <v>121.46198399999997</v>
      </c>
    </row>
    <row r="22348" spans="2:11" x14ac:dyDescent="0.2">
      <c r="B22348" s="21" t="str">
        <f t="shared" ref="B22348:B22411" si="349">C22348&amp;D22348&amp;F22348&amp;E22348</f>
        <v>WatfordWind2100RCP8.5</v>
      </c>
      <c r="C22348" t="s">
        <v>472</v>
      </c>
      <c r="D22348" t="s">
        <v>1</v>
      </c>
      <c r="E22348" s="144" t="s">
        <v>191</v>
      </c>
      <c r="F22348" s="144">
        <v>2100</v>
      </c>
      <c r="G22348" s="147">
        <v>89.182364705701048</v>
      </c>
      <c r="H22348" s="147">
        <v>96.881819999999991</v>
      </c>
      <c r="I22348" s="147">
        <v>105.20299999999999</v>
      </c>
      <c r="J22348" s="147">
        <v>113.311716</v>
      </c>
      <c r="K22348" s="147">
        <v>121.46198399999997</v>
      </c>
    </row>
    <row r="22349" spans="2:11" x14ac:dyDescent="0.2">
      <c r="B22349" s="21" t="str">
        <f t="shared" si="349"/>
        <v>WawaIce Accretion2023RCP4.5</v>
      </c>
      <c r="C22349" t="s">
        <v>473</v>
      </c>
      <c r="D22349" t="s">
        <v>486</v>
      </c>
      <c r="E22349" s="144" t="s">
        <v>193</v>
      </c>
      <c r="F22349" s="144">
        <v>2023</v>
      </c>
      <c r="G22349" s="147">
        <v>12.976138368674519</v>
      </c>
      <c r="H22349" s="147">
        <v>15.47784</v>
      </c>
      <c r="I22349" s="147">
        <v>18.665999999999997</v>
      </c>
      <c r="J22349" s="147">
        <v>21.092579999999995</v>
      </c>
      <c r="K22349" s="147">
        <v>23.519159999999999</v>
      </c>
    </row>
    <row r="22350" spans="2:11" x14ac:dyDescent="0.2">
      <c r="B22350" s="21" t="str">
        <f t="shared" si="349"/>
        <v>WawaIce Accretion2025RCP4.5</v>
      </c>
      <c r="C22350" t="s">
        <v>473</v>
      </c>
      <c r="D22350" t="s">
        <v>486</v>
      </c>
      <c r="E22350" s="144" t="s">
        <v>193</v>
      </c>
      <c r="F22350" s="144">
        <v>2025</v>
      </c>
      <c r="G22350" s="147">
        <v>12.97405083032692</v>
      </c>
      <c r="H22350" s="147">
        <v>15.472860000000001</v>
      </c>
      <c r="I22350" s="147">
        <v>18.653999999999996</v>
      </c>
      <c r="J22350" s="147">
        <v>21.075629999999997</v>
      </c>
      <c r="K22350" s="147">
        <v>23.500260000000001</v>
      </c>
    </row>
    <row r="22351" spans="2:11" x14ac:dyDescent="0.2">
      <c r="B22351" s="21" t="str">
        <f t="shared" si="349"/>
        <v>WawaIce Accretion2030RCP4.5</v>
      </c>
      <c r="C22351" t="s">
        <v>473</v>
      </c>
      <c r="D22351" t="s">
        <v>486</v>
      </c>
      <c r="E22351" s="144" t="s">
        <v>193</v>
      </c>
      <c r="F22351" s="144">
        <v>2030</v>
      </c>
      <c r="G22351" s="147">
        <v>12.971963291979321</v>
      </c>
      <c r="H22351" s="147">
        <v>15.467880000000001</v>
      </c>
      <c r="I22351" s="147">
        <v>18.641999999999996</v>
      </c>
      <c r="J22351" s="147">
        <v>21.058679999999995</v>
      </c>
      <c r="K22351" s="147">
        <v>23.481359999999999</v>
      </c>
    </row>
    <row r="22352" spans="2:11" x14ac:dyDescent="0.2">
      <c r="B22352" s="21" t="str">
        <f t="shared" si="349"/>
        <v>WawaIce Accretion2035RCP4.5</v>
      </c>
      <c r="C22352" t="s">
        <v>473</v>
      </c>
      <c r="D22352" t="s">
        <v>486</v>
      </c>
      <c r="E22352" s="144" t="s">
        <v>193</v>
      </c>
      <c r="F22352" s="144">
        <v>2035</v>
      </c>
      <c r="G22352" s="147">
        <v>12.969875753631722</v>
      </c>
      <c r="H22352" s="147">
        <v>15.462900000000001</v>
      </c>
      <c r="I22352" s="147">
        <v>18.629999999999995</v>
      </c>
      <c r="J22352" s="147">
        <v>21.041729999999994</v>
      </c>
      <c r="K22352" s="147">
        <v>23.46246</v>
      </c>
    </row>
    <row r="22353" spans="2:11" x14ac:dyDescent="0.2">
      <c r="B22353" s="21" t="str">
        <f t="shared" si="349"/>
        <v>WawaIce Accretion2040RCP4.5</v>
      </c>
      <c r="C22353" t="s">
        <v>473</v>
      </c>
      <c r="D22353" t="s">
        <v>486</v>
      </c>
      <c r="E22353" s="144" t="s">
        <v>193</v>
      </c>
      <c r="F22353" s="144">
        <v>2040</v>
      </c>
      <c r="G22353" s="147">
        <v>12.967788215284124</v>
      </c>
      <c r="H22353" s="147">
        <v>15.45792</v>
      </c>
      <c r="I22353" s="147">
        <v>18.617999999999999</v>
      </c>
      <c r="J22353" s="147">
        <v>21.024779999999996</v>
      </c>
      <c r="K22353" s="147">
        <v>23.443560000000002</v>
      </c>
    </row>
    <row r="22354" spans="2:11" x14ac:dyDescent="0.2">
      <c r="B22354" s="21" t="str">
        <f t="shared" si="349"/>
        <v>WawaIce Accretion2045RCP4.5</v>
      </c>
      <c r="C22354" t="s">
        <v>473</v>
      </c>
      <c r="D22354" t="s">
        <v>486</v>
      </c>
      <c r="E22354" s="144" t="s">
        <v>193</v>
      </c>
      <c r="F22354" s="144">
        <v>2045</v>
      </c>
      <c r="G22354" s="147">
        <v>12.965700676936525</v>
      </c>
      <c r="H22354" s="147">
        <v>15.45294</v>
      </c>
      <c r="I22354" s="147">
        <v>18.605999999999998</v>
      </c>
      <c r="J22354" s="147">
        <v>21.007829999999998</v>
      </c>
      <c r="K22354" s="147">
        <v>23.424659999999999</v>
      </c>
    </row>
    <row r="22355" spans="2:11" x14ac:dyDescent="0.2">
      <c r="B22355" s="21" t="str">
        <f t="shared" si="349"/>
        <v>WawaIce Accretion2050RCP4.5</v>
      </c>
      <c r="C22355" t="s">
        <v>473</v>
      </c>
      <c r="D22355" t="s">
        <v>486</v>
      </c>
      <c r="E22355" s="144" t="s">
        <v>193</v>
      </c>
      <c r="F22355" s="144">
        <v>2050</v>
      </c>
      <c r="G22355" s="147">
        <v>13.016219104948417</v>
      </c>
      <c r="H22355" s="147">
        <v>15.513695999999999</v>
      </c>
      <c r="I22355" s="147">
        <v>18.6768</v>
      </c>
      <c r="J22355" s="147">
        <v>21.088511999999998</v>
      </c>
      <c r="K22355" s="147">
        <v>23.514624000000001</v>
      </c>
    </row>
    <row r="22356" spans="2:11" x14ac:dyDescent="0.2">
      <c r="B22356" s="21" t="str">
        <f t="shared" si="349"/>
        <v>WawaIce Accretion2055RCP4.5</v>
      </c>
      <c r="C22356" t="s">
        <v>473</v>
      </c>
      <c r="D22356" t="s">
        <v>486</v>
      </c>
      <c r="E22356" s="144" t="s">
        <v>193</v>
      </c>
      <c r="F22356" s="144">
        <v>2055</v>
      </c>
      <c r="G22356" s="147">
        <v>13.068825071307909</v>
      </c>
      <c r="H22356" s="147">
        <v>15.579432000000001</v>
      </c>
      <c r="I22356" s="147">
        <v>18.759599999999999</v>
      </c>
      <c r="J22356" s="147">
        <v>21.186143999999999</v>
      </c>
      <c r="K22356" s="147">
        <v>23.623488000000002</v>
      </c>
    </row>
    <row r="22357" spans="2:11" x14ac:dyDescent="0.2">
      <c r="B22357" s="21" t="str">
        <f t="shared" si="349"/>
        <v>WawaIce Accretion2060RCP4.5</v>
      </c>
      <c r="C22357" t="s">
        <v>473</v>
      </c>
      <c r="D22357" t="s">
        <v>486</v>
      </c>
      <c r="E22357" s="144" t="s">
        <v>193</v>
      </c>
      <c r="F22357" s="144">
        <v>2060</v>
      </c>
      <c r="G22357" s="147">
        <v>13.121431037667399</v>
      </c>
      <c r="H22357" s="147">
        <v>15.645168</v>
      </c>
      <c r="I22357" s="147">
        <v>18.842400000000001</v>
      </c>
      <c r="J22357" s="147">
        <v>21.283775999999996</v>
      </c>
      <c r="K22357" s="147">
        <v>23.732351999999999</v>
      </c>
    </row>
    <row r="22358" spans="2:11" x14ac:dyDescent="0.2">
      <c r="B22358" s="21" t="str">
        <f t="shared" si="349"/>
        <v>WawaIce Accretion2065RCP4.5</v>
      </c>
      <c r="C22358" t="s">
        <v>473</v>
      </c>
      <c r="D22358" t="s">
        <v>486</v>
      </c>
      <c r="E22358" s="144" t="s">
        <v>193</v>
      </c>
      <c r="F22358" s="144">
        <v>2065</v>
      </c>
      <c r="G22358" s="147">
        <v>13.174037004026891</v>
      </c>
      <c r="H22358" s="147">
        <v>15.710904000000001</v>
      </c>
      <c r="I22358" s="147">
        <v>18.9252</v>
      </c>
      <c r="J22358" s="147">
        <v>21.381407999999997</v>
      </c>
      <c r="K22358" s="147">
        <v>23.841215999999999</v>
      </c>
    </row>
    <row r="22359" spans="2:11" x14ac:dyDescent="0.2">
      <c r="B22359" s="21" t="str">
        <f t="shared" si="349"/>
        <v>WawaIce Accretion2070RCP4.5</v>
      </c>
      <c r="C22359" t="s">
        <v>473</v>
      </c>
      <c r="D22359" t="s">
        <v>486</v>
      </c>
      <c r="E22359" s="144" t="s">
        <v>193</v>
      </c>
      <c r="F22359" s="144">
        <v>2070</v>
      </c>
      <c r="G22359" s="147">
        <v>13.226642970386383</v>
      </c>
      <c r="H22359" s="147">
        <v>15.77664</v>
      </c>
      <c r="I22359" s="147">
        <v>19.008000000000003</v>
      </c>
      <c r="J22359" s="147">
        <v>21.479039999999998</v>
      </c>
      <c r="K22359" s="147">
        <v>23.95008</v>
      </c>
    </row>
    <row r="22360" spans="2:11" x14ac:dyDescent="0.2">
      <c r="B22360" s="21" t="str">
        <f t="shared" si="349"/>
        <v>WawaIce Accretion2075RCP4.5</v>
      </c>
      <c r="C22360" t="s">
        <v>473</v>
      </c>
      <c r="D22360" t="s">
        <v>486</v>
      </c>
      <c r="E22360" s="144" t="s">
        <v>193</v>
      </c>
      <c r="F22360" s="144">
        <v>2075</v>
      </c>
      <c r="G22360" s="147">
        <v>13.239168200471976</v>
      </c>
      <c r="H22360" s="147">
        <v>15.799050000000001</v>
      </c>
      <c r="I22360" s="147">
        <v>19.041000000000004</v>
      </c>
      <c r="J22360" s="147">
        <v>21.523109999999996</v>
      </c>
      <c r="K22360" s="147">
        <v>24.003</v>
      </c>
    </row>
    <row r="22361" spans="2:11" x14ac:dyDescent="0.2">
      <c r="B22361" s="21" t="str">
        <f t="shared" si="349"/>
        <v>WawaIce Accretion2080RCP4.5</v>
      </c>
      <c r="C22361" t="s">
        <v>473</v>
      </c>
      <c r="D22361" t="s">
        <v>486</v>
      </c>
      <c r="E22361" s="144" t="s">
        <v>193</v>
      </c>
      <c r="F22361" s="144">
        <v>2080</v>
      </c>
      <c r="G22361" s="147">
        <v>13.25169343055757</v>
      </c>
      <c r="H22361" s="147">
        <v>15.82146</v>
      </c>
      <c r="I22361" s="147">
        <v>19.074000000000002</v>
      </c>
      <c r="J22361" s="147">
        <v>21.567179999999997</v>
      </c>
      <c r="K22361" s="147">
        <v>24.05592</v>
      </c>
    </row>
    <row r="22362" spans="2:11" x14ac:dyDescent="0.2">
      <c r="B22362" s="21" t="str">
        <f t="shared" si="349"/>
        <v>WawaIce Accretion2085RCP4.5</v>
      </c>
      <c r="C22362" t="s">
        <v>473</v>
      </c>
      <c r="D22362" t="s">
        <v>486</v>
      </c>
      <c r="E22362" s="144" t="s">
        <v>193</v>
      </c>
      <c r="F22362" s="144">
        <v>2085</v>
      </c>
      <c r="G22362" s="147">
        <v>13.264218660643163</v>
      </c>
      <c r="H22362" s="147">
        <v>15.843869999999999</v>
      </c>
      <c r="I22362" s="147">
        <v>19.106999999999999</v>
      </c>
      <c r="J22362" s="147">
        <v>21.611249999999998</v>
      </c>
      <c r="K22362" s="147">
        <v>24.108840000000001</v>
      </c>
    </row>
    <row r="22363" spans="2:11" x14ac:dyDescent="0.2">
      <c r="B22363" s="21" t="str">
        <f t="shared" si="349"/>
        <v>WawaIce Accretion2090RCP4.5</v>
      </c>
      <c r="C22363" t="s">
        <v>473</v>
      </c>
      <c r="D22363" t="s">
        <v>486</v>
      </c>
      <c r="E22363" s="144" t="s">
        <v>193</v>
      </c>
      <c r="F22363" s="144">
        <v>2090</v>
      </c>
      <c r="G22363" s="147">
        <v>13.276743890728754</v>
      </c>
      <c r="H22363" s="147">
        <v>15.86628</v>
      </c>
      <c r="I22363" s="147">
        <v>19.14</v>
      </c>
      <c r="J22363" s="147">
        <v>21.655319999999996</v>
      </c>
      <c r="K22363" s="147">
        <v>24.161760000000001</v>
      </c>
    </row>
    <row r="22364" spans="2:11" x14ac:dyDescent="0.2">
      <c r="B22364" s="21" t="str">
        <f t="shared" si="349"/>
        <v>WawaIce Accretion2095RCP4.5</v>
      </c>
      <c r="C22364" t="s">
        <v>473</v>
      </c>
      <c r="D22364" t="s">
        <v>486</v>
      </c>
      <c r="E22364" s="144" t="s">
        <v>193</v>
      </c>
      <c r="F22364" s="144">
        <v>2095</v>
      </c>
      <c r="G22364" s="147">
        <v>13.289269120814348</v>
      </c>
      <c r="H22364" s="147">
        <v>15.88869</v>
      </c>
      <c r="I22364" s="147">
        <v>19.173000000000002</v>
      </c>
      <c r="J22364" s="147">
        <v>21.699389999999994</v>
      </c>
      <c r="K22364" s="147">
        <v>24.214680000000001</v>
      </c>
    </row>
    <row r="22365" spans="2:11" x14ac:dyDescent="0.2">
      <c r="B22365" s="21" t="str">
        <f t="shared" si="349"/>
        <v>WawaIce Accretion2100RCP4.5</v>
      </c>
      <c r="C22365" t="s">
        <v>473</v>
      </c>
      <c r="D22365" t="s">
        <v>486</v>
      </c>
      <c r="E22365" s="144" t="s">
        <v>193</v>
      </c>
      <c r="F22365" s="144">
        <v>2100</v>
      </c>
      <c r="G22365" s="147">
        <v>13.301794350899941</v>
      </c>
      <c r="H22365" s="147">
        <v>15.911099999999999</v>
      </c>
      <c r="I22365" s="147">
        <v>19.206</v>
      </c>
      <c r="J22365" s="147">
        <v>21.743459999999995</v>
      </c>
      <c r="K22365" s="147">
        <v>24.267600000000002</v>
      </c>
    </row>
    <row r="22366" spans="2:11" x14ac:dyDescent="0.2">
      <c r="B22366" s="21" t="str">
        <f t="shared" si="349"/>
        <v>WawaIce Accretion2023RCP6.0</v>
      </c>
      <c r="C22366" t="s">
        <v>473</v>
      </c>
      <c r="D22366" t="s">
        <v>486</v>
      </c>
      <c r="E22366" s="144" t="s">
        <v>192</v>
      </c>
      <c r="F22366" s="144">
        <v>2023</v>
      </c>
      <c r="G22366" s="147">
        <v>12.976138368674519</v>
      </c>
      <c r="H22366" s="147">
        <v>15.47784</v>
      </c>
      <c r="I22366" s="147">
        <v>18.665999999999997</v>
      </c>
      <c r="J22366" s="147">
        <v>21.092579999999995</v>
      </c>
      <c r="K22366" s="147">
        <v>23.519159999999999</v>
      </c>
    </row>
    <row r="22367" spans="2:11" x14ac:dyDescent="0.2">
      <c r="B22367" s="21" t="str">
        <f t="shared" si="349"/>
        <v>WawaIce Accretion2025RCP6.0</v>
      </c>
      <c r="C22367" t="s">
        <v>473</v>
      </c>
      <c r="D22367" t="s">
        <v>486</v>
      </c>
      <c r="E22367" s="144" t="s">
        <v>192</v>
      </c>
      <c r="F22367" s="144">
        <v>2025</v>
      </c>
      <c r="G22367" s="147">
        <v>12.97405083032692</v>
      </c>
      <c r="H22367" s="147">
        <v>15.472860000000001</v>
      </c>
      <c r="I22367" s="147">
        <v>18.653999999999996</v>
      </c>
      <c r="J22367" s="147">
        <v>21.075629999999997</v>
      </c>
      <c r="K22367" s="147">
        <v>23.500260000000001</v>
      </c>
    </row>
    <row r="22368" spans="2:11" x14ac:dyDescent="0.2">
      <c r="B22368" s="21" t="str">
        <f t="shared" si="349"/>
        <v>WawaIce Accretion2030RCP6.0</v>
      </c>
      <c r="C22368" t="s">
        <v>473</v>
      </c>
      <c r="D22368" t="s">
        <v>486</v>
      </c>
      <c r="E22368" s="144" t="s">
        <v>192</v>
      </c>
      <c r="F22368" s="144">
        <v>2030</v>
      </c>
      <c r="G22368" s="147">
        <v>12.971963291979321</v>
      </c>
      <c r="H22368" s="147">
        <v>15.467880000000001</v>
      </c>
      <c r="I22368" s="147">
        <v>18.641999999999996</v>
      </c>
      <c r="J22368" s="147">
        <v>21.058679999999995</v>
      </c>
      <c r="K22368" s="147">
        <v>23.481359999999999</v>
      </c>
    </row>
    <row r="22369" spans="2:11" x14ac:dyDescent="0.2">
      <c r="B22369" s="21" t="str">
        <f t="shared" si="349"/>
        <v>WawaIce Accretion2035RCP6.0</v>
      </c>
      <c r="C22369" t="s">
        <v>473</v>
      </c>
      <c r="D22369" t="s">
        <v>486</v>
      </c>
      <c r="E22369" s="144" t="s">
        <v>192</v>
      </c>
      <c r="F22369" s="144">
        <v>2035</v>
      </c>
      <c r="G22369" s="147">
        <v>12.969875753631722</v>
      </c>
      <c r="H22369" s="147">
        <v>15.462900000000001</v>
      </c>
      <c r="I22369" s="147">
        <v>18.629999999999995</v>
      </c>
      <c r="J22369" s="147">
        <v>21.041729999999994</v>
      </c>
      <c r="K22369" s="147">
        <v>23.46246</v>
      </c>
    </row>
    <row r="22370" spans="2:11" x14ac:dyDescent="0.2">
      <c r="B22370" s="21" t="str">
        <f t="shared" si="349"/>
        <v>WawaIce Accretion2040RCP6.0</v>
      </c>
      <c r="C22370" t="s">
        <v>473</v>
      </c>
      <c r="D22370" t="s">
        <v>486</v>
      </c>
      <c r="E22370" s="144" t="s">
        <v>192</v>
      </c>
      <c r="F22370" s="144">
        <v>2040</v>
      </c>
      <c r="G22370" s="147">
        <v>12.967788215284124</v>
      </c>
      <c r="H22370" s="147">
        <v>15.45792</v>
      </c>
      <c r="I22370" s="147">
        <v>18.617999999999999</v>
      </c>
      <c r="J22370" s="147">
        <v>21.024779999999996</v>
      </c>
      <c r="K22370" s="147">
        <v>23.443560000000002</v>
      </c>
    </row>
    <row r="22371" spans="2:11" x14ac:dyDescent="0.2">
      <c r="B22371" s="21" t="str">
        <f t="shared" si="349"/>
        <v>WawaIce Accretion2045RCP6.0</v>
      </c>
      <c r="C22371" t="s">
        <v>473</v>
      </c>
      <c r="D22371" t="s">
        <v>486</v>
      </c>
      <c r="E22371" s="144" t="s">
        <v>192</v>
      </c>
      <c r="F22371" s="144">
        <v>2045</v>
      </c>
      <c r="G22371" s="147">
        <v>12.965700676936525</v>
      </c>
      <c r="H22371" s="147">
        <v>15.45294</v>
      </c>
      <c r="I22371" s="147">
        <v>18.605999999999998</v>
      </c>
      <c r="J22371" s="147">
        <v>21.007829999999998</v>
      </c>
      <c r="K22371" s="147">
        <v>23.424659999999999</v>
      </c>
    </row>
    <row r="22372" spans="2:11" x14ac:dyDescent="0.2">
      <c r="B22372" s="21" t="str">
        <f t="shared" si="349"/>
        <v>WawaIce Accretion2050RCP6.0</v>
      </c>
      <c r="C22372" t="s">
        <v>473</v>
      </c>
      <c r="D22372" t="s">
        <v>486</v>
      </c>
      <c r="E22372" s="144" t="s">
        <v>192</v>
      </c>
      <c r="F22372" s="144">
        <v>2050</v>
      </c>
      <c r="G22372" s="147">
        <v>13.016219104948417</v>
      </c>
      <c r="H22372" s="147">
        <v>15.513695999999999</v>
      </c>
      <c r="I22372" s="147">
        <v>18.6768</v>
      </c>
      <c r="J22372" s="147">
        <v>21.088511999999998</v>
      </c>
      <c r="K22372" s="147">
        <v>23.514624000000001</v>
      </c>
    </row>
    <row r="22373" spans="2:11" x14ac:dyDescent="0.2">
      <c r="B22373" s="21" t="str">
        <f t="shared" si="349"/>
        <v>WawaIce Accretion2055RCP6.0</v>
      </c>
      <c r="C22373" t="s">
        <v>473</v>
      </c>
      <c r="D22373" t="s">
        <v>486</v>
      </c>
      <c r="E22373" s="144" t="s">
        <v>192</v>
      </c>
      <c r="F22373" s="144">
        <v>2055</v>
      </c>
      <c r="G22373" s="147">
        <v>13.068825071307909</v>
      </c>
      <c r="H22373" s="147">
        <v>15.579432000000001</v>
      </c>
      <c r="I22373" s="147">
        <v>18.759599999999999</v>
      </c>
      <c r="J22373" s="147">
        <v>21.186143999999999</v>
      </c>
      <c r="K22373" s="147">
        <v>23.623488000000002</v>
      </c>
    </row>
    <row r="22374" spans="2:11" x14ac:dyDescent="0.2">
      <c r="B22374" s="21" t="str">
        <f t="shared" si="349"/>
        <v>WawaIce Accretion2060RCP6.0</v>
      </c>
      <c r="C22374" t="s">
        <v>473</v>
      </c>
      <c r="D22374" t="s">
        <v>486</v>
      </c>
      <c r="E22374" s="144" t="s">
        <v>192</v>
      </c>
      <c r="F22374" s="144">
        <v>2060</v>
      </c>
      <c r="G22374" s="147">
        <v>13.121431037667399</v>
      </c>
      <c r="H22374" s="147">
        <v>15.645168</v>
      </c>
      <c r="I22374" s="147">
        <v>18.842400000000001</v>
      </c>
      <c r="J22374" s="147">
        <v>21.283775999999996</v>
      </c>
      <c r="K22374" s="147">
        <v>23.732351999999999</v>
      </c>
    </row>
    <row r="22375" spans="2:11" x14ac:dyDescent="0.2">
      <c r="B22375" s="21" t="str">
        <f t="shared" si="349"/>
        <v>WawaIce Accretion2065RCP6.0</v>
      </c>
      <c r="C22375" t="s">
        <v>473</v>
      </c>
      <c r="D22375" t="s">
        <v>486</v>
      </c>
      <c r="E22375" s="144" t="s">
        <v>192</v>
      </c>
      <c r="F22375" s="144">
        <v>2065</v>
      </c>
      <c r="G22375" s="147">
        <v>13.174037004026891</v>
      </c>
      <c r="H22375" s="147">
        <v>15.710904000000001</v>
      </c>
      <c r="I22375" s="147">
        <v>18.9252</v>
      </c>
      <c r="J22375" s="147">
        <v>21.381407999999997</v>
      </c>
      <c r="K22375" s="147">
        <v>23.841215999999999</v>
      </c>
    </row>
    <row r="22376" spans="2:11" x14ac:dyDescent="0.2">
      <c r="B22376" s="21" t="str">
        <f t="shared" si="349"/>
        <v>WawaIce Accretion2070RCP6.0</v>
      </c>
      <c r="C22376" t="s">
        <v>473</v>
      </c>
      <c r="D22376" t="s">
        <v>486</v>
      </c>
      <c r="E22376" s="144" t="s">
        <v>192</v>
      </c>
      <c r="F22376" s="144">
        <v>2070</v>
      </c>
      <c r="G22376" s="147">
        <v>13.226642970386383</v>
      </c>
      <c r="H22376" s="147">
        <v>15.77664</v>
      </c>
      <c r="I22376" s="147">
        <v>19.008000000000003</v>
      </c>
      <c r="J22376" s="147">
        <v>21.479039999999998</v>
      </c>
      <c r="K22376" s="147">
        <v>23.95008</v>
      </c>
    </row>
    <row r="22377" spans="2:11" x14ac:dyDescent="0.2">
      <c r="B22377" s="21" t="str">
        <f t="shared" si="349"/>
        <v>WawaIce Accretion2075RCP6.0</v>
      </c>
      <c r="C22377" t="s">
        <v>473</v>
      </c>
      <c r="D22377" t="s">
        <v>486</v>
      </c>
      <c r="E22377" s="144" t="s">
        <v>192</v>
      </c>
      <c r="F22377" s="144">
        <v>2075</v>
      </c>
      <c r="G22377" s="147">
        <v>13.245430815514773</v>
      </c>
      <c r="H22377" s="147">
        <v>15.810255</v>
      </c>
      <c r="I22377" s="147">
        <v>19.057500000000001</v>
      </c>
      <c r="J22377" s="147">
        <v>21.545144999999998</v>
      </c>
      <c r="K22377" s="147">
        <v>24.02946</v>
      </c>
    </row>
    <row r="22378" spans="2:11" x14ac:dyDescent="0.2">
      <c r="B22378" s="21" t="str">
        <f t="shared" si="349"/>
        <v>WawaIce Accretion2080RCP6.0</v>
      </c>
      <c r="C22378" t="s">
        <v>473</v>
      </c>
      <c r="D22378" t="s">
        <v>486</v>
      </c>
      <c r="E22378" s="144" t="s">
        <v>192</v>
      </c>
      <c r="F22378" s="144">
        <v>2080</v>
      </c>
      <c r="G22378" s="147">
        <v>13.264218660643163</v>
      </c>
      <c r="H22378" s="147">
        <v>15.843869999999999</v>
      </c>
      <c r="I22378" s="147">
        <v>19.106999999999999</v>
      </c>
      <c r="J22378" s="147">
        <v>21.611249999999998</v>
      </c>
      <c r="K22378" s="147">
        <v>24.108840000000001</v>
      </c>
    </row>
    <row r="22379" spans="2:11" x14ac:dyDescent="0.2">
      <c r="B22379" s="21" t="str">
        <f t="shared" si="349"/>
        <v>WawaIce Accretion2085RCP6.0</v>
      </c>
      <c r="C22379" t="s">
        <v>473</v>
      </c>
      <c r="D22379" t="s">
        <v>486</v>
      </c>
      <c r="E22379" s="144" t="s">
        <v>192</v>
      </c>
      <c r="F22379" s="144">
        <v>2085</v>
      </c>
      <c r="G22379" s="147">
        <v>13.283006505771551</v>
      </c>
      <c r="H22379" s="147">
        <v>15.877485</v>
      </c>
      <c r="I22379" s="147">
        <v>19.156500000000001</v>
      </c>
      <c r="J22379" s="147">
        <v>21.677354999999995</v>
      </c>
      <c r="K22379" s="147">
        <v>24.188220000000001</v>
      </c>
    </row>
    <row r="22380" spans="2:11" x14ac:dyDescent="0.2">
      <c r="B22380" s="21" t="str">
        <f t="shared" si="349"/>
        <v>WawaIce Accretion2090RCP6.0</v>
      </c>
      <c r="C22380" t="s">
        <v>473</v>
      </c>
      <c r="D22380" t="s">
        <v>486</v>
      </c>
      <c r="E22380" s="144" t="s">
        <v>192</v>
      </c>
      <c r="F22380" s="144">
        <v>2090</v>
      </c>
      <c r="G22380" s="147">
        <v>13.15566666656802</v>
      </c>
      <c r="H22380" s="147">
        <v>15.74676</v>
      </c>
      <c r="I22380" s="147">
        <v>19.026</v>
      </c>
      <c r="J22380" s="147">
        <v>21.540059999999997</v>
      </c>
      <c r="K22380" s="147">
        <v>24.048359999999999</v>
      </c>
    </row>
    <row r="22381" spans="2:11" x14ac:dyDescent="0.2">
      <c r="B22381" s="21" t="str">
        <f t="shared" si="349"/>
        <v>WawaIce Accretion2095RCP6.0</v>
      </c>
      <c r="C22381" t="s">
        <v>473</v>
      </c>
      <c r="D22381" t="s">
        <v>486</v>
      </c>
      <c r="E22381" s="144" t="s">
        <v>192</v>
      </c>
      <c r="F22381" s="144">
        <v>2095</v>
      </c>
      <c r="G22381" s="147">
        <v>13.0095389822361</v>
      </c>
      <c r="H22381" s="147">
        <v>15.582419999999999</v>
      </c>
      <c r="I22381" s="147">
        <v>18.845999999999997</v>
      </c>
      <c r="J22381" s="147">
        <v>21.336659999999995</v>
      </c>
      <c r="K22381" s="147">
        <v>23.82912</v>
      </c>
    </row>
    <row r="22382" spans="2:11" x14ac:dyDescent="0.2">
      <c r="B22382" s="21" t="str">
        <f t="shared" si="349"/>
        <v>WawaIce Accretion2100RCP6.0</v>
      </c>
      <c r="C22382" t="s">
        <v>473</v>
      </c>
      <c r="D22382" t="s">
        <v>486</v>
      </c>
      <c r="E22382" s="144" t="s">
        <v>192</v>
      </c>
      <c r="F22382" s="144">
        <v>2100</v>
      </c>
      <c r="G22382" s="147">
        <v>12.863411297904179</v>
      </c>
      <c r="H22382" s="147">
        <v>15.41808</v>
      </c>
      <c r="I22382" s="147">
        <v>18.665999999999997</v>
      </c>
      <c r="J22382" s="147">
        <v>21.133259999999996</v>
      </c>
      <c r="K22382" s="147">
        <v>23.609879999999997</v>
      </c>
    </row>
    <row r="22383" spans="2:11" x14ac:dyDescent="0.2">
      <c r="B22383" s="21" t="str">
        <f t="shared" si="349"/>
        <v>WawaIce Accretion2023RCP8.5</v>
      </c>
      <c r="C22383" t="s">
        <v>473</v>
      </c>
      <c r="D22383" t="s">
        <v>486</v>
      </c>
      <c r="E22383" s="144" t="s">
        <v>191</v>
      </c>
      <c r="F22383" s="144">
        <v>2023</v>
      </c>
      <c r="G22383" s="147">
        <v>12.976138368674519</v>
      </c>
      <c r="H22383" s="147">
        <v>15.47784</v>
      </c>
      <c r="I22383" s="147">
        <v>18.665999999999997</v>
      </c>
      <c r="J22383" s="147">
        <v>21.092579999999995</v>
      </c>
      <c r="K22383" s="147">
        <v>23.519159999999999</v>
      </c>
    </row>
    <row r="22384" spans="2:11" x14ac:dyDescent="0.2">
      <c r="B22384" s="21" t="str">
        <f t="shared" si="349"/>
        <v>WawaIce Accretion2025RCP8.5</v>
      </c>
      <c r="C22384" t="s">
        <v>473</v>
      </c>
      <c r="D22384" t="s">
        <v>486</v>
      </c>
      <c r="E22384" s="144" t="s">
        <v>191</v>
      </c>
      <c r="F22384" s="144">
        <v>2025</v>
      </c>
      <c r="G22384" s="147">
        <v>12.971963291979321</v>
      </c>
      <c r="H22384" s="147">
        <v>15.467880000000001</v>
      </c>
      <c r="I22384" s="147">
        <v>18.641999999999996</v>
      </c>
      <c r="J22384" s="147">
        <v>21.058679999999995</v>
      </c>
      <c r="K22384" s="147">
        <v>23.481359999999999</v>
      </c>
    </row>
    <row r="22385" spans="2:11" x14ac:dyDescent="0.2">
      <c r="B22385" s="21" t="str">
        <f t="shared" si="349"/>
        <v>WawaIce Accretion2030RCP8.5</v>
      </c>
      <c r="C22385" t="s">
        <v>473</v>
      </c>
      <c r="D22385" t="s">
        <v>486</v>
      </c>
      <c r="E22385" s="144" t="s">
        <v>191</v>
      </c>
      <c r="F22385" s="144">
        <v>2030</v>
      </c>
      <c r="G22385" s="147">
        <v>12.967788215284124</v>
      </c>
      <c r="H22385" s="147">
        <v>15.45792</v>
      </c>
      <c r="I22385" s="147">
        <v>18.617999999999999</v>
      </c>
      <c r="J22385" s="147">
        <v>21.024779999999996</v>
      </c>
      <c r="K22385" s="147">
        <v>23.443560000000002</v>
      </c>
    </row>
    <row r="22386" spans="2:11" x14ac:dyDescent="0.2">
      <c r="B22386" s="21" t="str">
        <f t="shared" si="349"/>
        <v>WawaIce Accretion2035RCP8.5</v>
      </c>
      <c r="C22386" t="s">
        <v>473</v>
      </c>
      <c r="D22386" t="s">
        <v>486</v>
      </c>
      <c r="E22386" s="144" t="s">
        <v>191</v>
      </c>
      <c r="F22386" s="144">
        <v>2035</v>
      </c>
      <c r="G22386" s="147">
        <v>12.963613138588926</v>
      </c>
      <c r="H22386" s="147">
        <v>15.44796</v>
      </c>
      <c r="I22386" s="147">
        <v>18.593999999999998</v>
      </c>
      <c r="J22386" s="147">
        <v>20.990879999999997</v>
      </c>
      <c r="K22386" s="147">
        <v>23.405760000000001</v>
      </c>
    </row>
    <row r="22387" spans="2:11" x14ac:dyDescent="0.2">
      <c r="B22387" s="21" t="str">
        <f t="shared" si="349"/>
        <v>WawaIce Accretion2040RCP8.5</v>
      </c>
      <c r="C22387" t="s">
        <v>473</v>
      </c>
      <c r="D22387" t="s">
        <v>486</v>
      </c>
      <c r="E22387" s="144" t="s">
        <v>191</v>
      </c>
      <c r="F22387" s="144">
        <v>2040</v>
      </c>
      <c r="G22387" s="147">
        <v>13.051289749188077</v>
      </c>
      <c r="H22387" s="147">
        <v>15.55752</v>
      </c>
      <c r="I22387" s="147">
        <v>18.731999999999999</v>
      </c>
      <c r="J22387" s="147">
        <v>21.153599999999997</v>
      </c>
      <c r="K22387" s="147">
        <v>23.587199999999999</v>
      </c>
    </row>
    <row r="22388" spans="2:11" x14ac:dyDescent="0.2">
      <c r="B22388" s="21" t="str">
        <f t="shared" si="349"/>
        <v>WawaIce Accretion2045RCP8.5</v>
      </c>
      <c r="C22388" t="s">
        <v>473</v>
      </c>
      <c r="D22388" t="s">
        <v>486</v>
      </c>
      <c r="E22388" s="144" t="s">
        <v>191</v>
      </c>
      <c r="F22388" s="144">
        <v>2045</v>
      </c>
      <c r="G22388" s="147">
        <v>13.138966359787231</v>
      </c>
      <c r="H22388" s="147">
        <v>15.66708</v>
      </c>
      <c r="I22388" s="147">
        <v>18.87</v>
      </c>
      <c r="J22388" s="147">
        <v>21.316319999999997</v>
      </c>
      <c r="K22388" s="147">
        <v>23.768640000000001</v>
      </c>
    </row>
    <row r="22389" spans="2:11" x14ac:dyDescent="0.2">
      <c r="B22389" s="21" t="str">
        <f t="shared" si="349"/>
        <v>WawaIce Accretion2050RCP8.5</v>
      </c>
      <c r="C22389" t="s">
        <v>473</v>
      </c>
      <c r="D22389" t="s">
        <v>486</v>
      </c>
      <c r="E22389" s="144" t="s">
        <v>191</v>
      </c>
      <c r="F22389" s="144">
        <v>2050</v>
      </c>
      <c r="G22389" s="147">
        <v>13.25169343055757</v>
      </c>
      <c r="H22389" s="147">
        <v>15.82146</v>
      </c>
      <c r="I22389" s="147">
        <v>19.074000000000002</v>
      </c>
      <c r="J22389" s="147">
        <v>21.567179999999997</v>
      </c>
      <c r="K22389" s="147">
        <v>24.05592</v>
      </c>
    </row>
    <row r="22390" spans="2:11" x14ac:dyDescent="0.2">
      <c r="B22390" s="21" t="str">
        <f t="shared" si="349"/>
        <v>WawaIce Accretion2055RCP8.5</v>
      </c>
      <c r="C22390" t="s">
        <v>473</v>
      </c>
      <c r="D22390" t="s">
        <v>486</v>
      </c>
      <c r="E22390" s="144" t="s">
        <v>191</v>
      </c>
      <c r="F22390" s="144">
        <v>2055</v>
      </c>
      <c r="G22390" s="147">
        <v>13.276743890728754</v>
      </c>
      <c r="H22390" s="147">
        <v>15.86628</v>
      </c>
      <c r="I22390" s="147">
        <v>19.14</v>
      </c>
      <c r="J22390" s="147">
        <v>21.655319999999996</v>
      </c>
      <c r="K22390" s="147">
        <v>24.161760000000001</v>
      </c>
    </row>
    <row r="22391" spans="2:11" x14ac:dyDescent="0.2">
      <c r="B22391" s="21" t="str">
        <f t="shared" si="349"/>
        <v>WawaIce Accretion2060RCP8.5</v>
      </c>
      <c r="C22391" t="s">
        <v>473</v>
      </c>
      <c r="D22391" t="s">
        <v>486</v>
      </c>
      <c r="E22391" s="144" t="s">
        <v>191</v>
      </c>
      <c r="F22391" s="144">
        <v>2060</v>
      </c>
      <c r="G22391" s="147">
        <v>13.15566666656802</v>
      </c>
      <c r="H22391" s="147">
        <v>15.74676</v>
      </c>
      <c r="I22391" s="147">
        <v>19.026</v>
      </c>
      <c r="J22391" s="147">
        <v>21.540059999999997</v>
      </c>
      <c r="K22391" s="147">
        <v>24.048359999999999</v>
      </c>
    </row>
    <row r="22392" spans="2:11" x14ac:dyDescent="0.2">
      <c r="B22392" s="21" t="str">
        <f t="shared" si="349"/>
        <v>WawaIce Accretion2065RCP8.5</v>
      </c>
      <c r="C22392" t="s">
        <v>473</v>
      </c>
      <c r="D22392" t="s">
        <v>486</v>
      </c>
      <c r="E22392" s="144" t="s">
        <v>191</v>
      </c>
      <c r="F22392" s="144">
        <v>2065</v>
      </c>
      <c r="G22392" s="147">
        <v>13.0095389822361</v>
      </c>
      <c r="H22392" s="147">
        <v>15.582419999999999</v>
      </c>
      <c r="I22392" s="147">
        <v>18.845999999999997</v>
      </c>
      <c r="J22392" s="147">
        <v>21.336659999999995</v>
      </c>
      <c r="K22392" s="147">
        <v>23.82912</v>
      </c>
    </row>
    <row r="22393" spans="2:11" x14ac:dyDescent="0.2">
      <c r="B22393" s="21" t="str">
        <f t="shared" si="349"/>
        <v>WawaIce Accretion2070RCP8.5</v>
      </c>
      <c r="C22393" t="s">
        <v>473</v>
      </c>
      <c r="D22393" t="s">
        <v>486</v>
      </c>
      <c r="E22393" s="144" t="s">
        <v>191</v>
      </c>
      <c r="F22393" s="144">
        <v>2070</v>
      </c>
      <c r="G22393" s="147">
        <v>12.959438061893728</v>
      </c>
      <c r="H22393" s="147">
        <v>15.542579999999999</v>
      </c>
      <c r="I22393" s="147">
        <v>18.821999999999999</v>
      </c>
      <c r="J22393" s="147">
        <v>21.323099999999997</v>
      </c>
      <c r="K22393" s="147">
        <v>23.821559999999998</v>
      </c>
    </row>
    <row r="22394" spans="2:11" x14ac:dyDescent="0.2">
      <c r="B22394" s="21" t="str">
        <f t="shared" si="349"/>
        <v>WawaIce Accretion2075RCP8.5</v>
      </c>
      <c r="C22394" t="s">
        <v>473</v>
      </c>
      <c r="D22394" t="s">
        <v>486</v>
      </c>
      <c r="E22394" s="144" t="s">
        <v>191</v>
      </c>
      <c r="F22394" s="144">
        <v>2075</v>
      </c>
      <c r="G22394" s="147">
        <v>13.055464825883275</v>
      </c>
      <c r="H22394" s="147">
        <v>15.667079999999999</v>
      </c>
      <c r="I22394" s="147">
        <v>18.977999999999998</v>
      </c>
      <c r="J22394" s="147">
        <v>21.512939999999993</v>
      </c>
      <c r="K22394" s="147">
        <v>24.033239999999996</v>
      </c>
    </row>
    <row r="22395" spans="2:11" x14ac:dyDescent="0.2">
      <c r="B22395" s="21" t="str">
        <f t="shared" si="349"/>
        <v>WawaIce Accretion2080RCP8.5</v>
      </c>
      <c r="C22395" t="s">
        <v>473</v>
      </c>
      <c r="D22395" t="s">
        <v>486</v>
      </c>
      <c r="E22395" s="144" t="s">
        <v>191</v>
      </c>
      <c r="F22395" s="144">
        <v>2080</v>
      </c>
      <c r="G22395" s="147">
        <v>13.151491589872824</v>
      </c>
      <c r="H22395" s="147">
        <v>15.791579999999998</v>
      </c>
      <c r="I22395" s="147">
        <v>19.134</v>
      </c>
      <c r="J22395" s="147">
        <v>21.702779999999994</v>
      </c>
      <c r="K22395" s="147">
        <v>24.244919999999997</v>
      </c>
    </row>
    <row r="22396" spans="2:11" x14ac:dyDescent="0.2">
      <c r="B22396" s="21" t="str">
        <f t="shared" si="349"/>
        <v>WawaIce Accretion2085RCP8.5</v>
      </c>
      <c r="C22396" t="s">
        <v>473</v>
      </c>
      <c r="D22396" t="s">
        <v>486</v>
      </c>
      <c r="E22396" s="144" t="s">
        <v>191</v>
      </c>
      <c r="F22396" s="144">
        <v>2085</v>
      </c>
      <c r="G22396" s="147">
        <v>13.063814979273673</v>
      </c>
      <c r="H22396" s="147">
        <v>15.716879999999998</v>
      </c>
      <c r="I22396" s="147">
        <v>19.061999999999998</v>
      </c>
      <c r="J22396" s="147">
        <v>21.631589999999996</v>
      </c>
      <c r="K22396" s="147">
        <v>24.176879999999997</v>
      </c>
    </row>
    <row r="22397" spans="2:11" x14ac:dyDescent="0.2">
      <c r="B22397" s="21" t="str">
        <f t="shared" si="349"/>
        <v>WawaIce Accretion2090RCP8.5</v>
      </c>
      <c r="C22397" t="s">
        <v>473</v>
      </c>
      <c r="D22397" t="s">
        <v>486</v>
      </c>
      <c r="E22397" s="144" t="s">
        <v>191</v>
      </c>
      <c r="F22397" s="144">
        <v>2090</v>
      </c>
      <c r="G22397" s="147">
        <v>12.976138368674519</v>
      </c>
      <c r="H22397" s="147">
        <v>15.642179999999998</v>
      </c>
      <c r="I22397" s="147">
        <v>18.989999999999998</v>
      </c>
      <c r="J22397" s="147">
        <v>21.560399999999998</v>
      </c>
      <c r="K22397" s="147">
        <v>24.108839999999997</v>
      </c>
    </row>
    <row r="22398" spans="2:11" x14ac:dyDescent="0.2">
      <c r="B22398" s="21" t="str">
        <f t="shared" si="349"/>
        <v>WawaIce Accretion2095RCP8.5</v>
      </c>
      <c r="C22398" t="s">
        <v>473</v>
      </c>
      <c r="D22398" t="s">
        <v>486</v>
      </c>
      <c r="E22398" s="144" t="s">
        <v>191</v>
      </c>
      <c r="F22398" s="144">
        <v>2095</v>
      </c>
      <c r="G22398" s="147">
        <v>12.976138368674519</v>
      </c>
      <c r="H22398" s="147">
        <v>15.642179999999998</v>
      </c>
      <c r="I22398" s="147">
        <v>18.989999999999998</v>
      </c>
      <c r="J22398" s="147">
        <v>21.560399999999998</v>
      </c>
      <c r="K22398" s="147">
        <v>24.108839999999997</v>
      </c>
    </row>
    <row r="22399" spans="2:11" x14ac:dyDescent="0.2">
      <c r="B22399" s="21" t="str">
        <f t="shared" si="349"/>
        <v>WawaIce Accretion2100RCP8.5</v>
      </c>
      <c r="C22399" t="s">
        <v>473</v>
      </c>
      <c r="D22399" t="s">
        <v>486</v>
      </c>
      <c r="E22399" s="144" t="s">
        <v>191</v>
      </c>
      <c r="F22399" s="144">
        <v>2100</v>
      </c>
      <c r="G22399" s="147">
        <v>12.976138368674519</v>
      </c>
      <c r="H22399" s="147">
        <v>15.642179999999998</v>
      </c>
      <c r="I22399" s="147">
        <v>18.989999999999998</v>
      </c>
      <c r="J22399" s="147">
        <v>21.560399999999998</v>
      </c>
      <c r="K22399" s="147">
        <v>24.108839999999997</v>
      </c>
    </row>
    <row r="22400" spans="2:11" x14ac:dyDescent="0.2">
      <c r="B22400" s="21" t="str">
        <f t="shared" si="349"/>
        <v>WawaWind2023RCP4.5</v>
      </c>
      <c r="C22400" t="s">
        <v>473</v>
      </c>
      <c r="D22400" t="s">
        <v>1</v>
      </c>
      <c r="E22400" s="144" t="s">
        <v>193</v>
      </c>
      <c r="F22400" s="144">
        <v>2023</v>
      </c>
      <c r="G22400" s="147">
        <v>82.311807731795341</v>
      </c>
      <c r="H22400" s="147">
        <v>88.713815999999994</v>
      </c>
      <c r="I22400" s="147">
        <v>95.475800000000007</v>
      </c>
      <c r="J22400" s="147">
        <v>102.20939600000001</v>
      </c>
      <c r="K22400" s="147">
        <v>108.94957199999999</v>
      </c>
    </row>
    <row r="22401" spans="2:11" x14ac:dyDescent="0.2">
      <c r="B22401" s="21" t="str">
        <f t="shared" si="349"/>
        <v>WawaWind2025RCP4.5</v>
      </c>
      <c r="C22401" t="s">
        <v>473</v>
      </c>
      <c r="D22401" t="s">
        <v>1</v>
      </c>
      <c r="E22401" s="144" t="s">
        <v>193</v>
      </c>
      <c r="F22401" s="144">
        <v>2025</v>
      </c>
      <c r="G22401" s="147">
        <v>82.395680658189377</v>
      </c>
      <c r="H22401" s="147">
        <v>88.814348999999993</v>
      </c>
      <c r="I22401" s="147">
        <v>95.594866666666675</v>
      </c>
      <c r="J22401" s="147">
        <v>102.34685533333334</v>
      </c>
      <c r="K22401" s="147">
        <v>109.103168</v>
      </c>
    </row>
    <row r="22402" spans="2:11" x14ac:dyDescent="0.2">
      <c r="B22402" s="21" t="str">
        <f t="shared" si="349"/>
        <v>WawaWind2030RCP4.5</v>
      </c>
      <c r="C22402" t="s">
        <v>473</v>
      </c>
      <c r="D22402" t="s">
        <v>1</v>
      </c>
      <c r="E22402" s="144" t="s">
        <v>193</v>
      </c>
      <c r="F22402" s="144">
        <v>2030</v>
      </c>
      <c r="G22402" s="147">
        <v>82.4795535845834</v>
      </c>
      <c r="H22402" s="147">
        <v>88.914881999999992</v>
      </c>
      <c r="I22402" s="147">
        <v>95.713933333333344</v>
      </c>
      <c r="J22402" s="147">
        <v>102.48431466666668</v>
      </c>
      <c r="K22402" s="147">
        <v>109.25676399999999</v>
      </c>
    </row>
    <row r="22403" spans="2:11" x14ac:dyDescent="0.2">
      <c r="B22403" s="21" t="str">
        <f t="shared" si="349"/>
        <v>WawaWind2035RCP4.5</v>
      </c>
      <c r="C22403" t="s">
        <v>473</v>
      </c>
      <c r="D22403" t="s">
        <v>1</v>
      </c>
      <c r="E22403" s="144" t="s">
        <v>193</v>
      </c>
      <c r="F22403" s="144">
        <v>2035</v>
      </c>
      <c r="G22403" s="147">
        <v>82.563426510977436</v>
      </c>
      <c r="H22403" s="147">
        <v>89.01541499999999</v>
      </c>
      <c r="I22403" s="147">
        <v>95.832999999999998</v>
      </c>
      <c r="J22403" s="147">
        <v>102.62177400000002</v>
      </c>
      <c r="K22403" s="147">
        <v>109.41036</v>
      </c>
    </row>
    <row r="22404" spans="2:11" x14ac:dyDescent="0.2">
      <c r="B22404" s="21" t="str">
        <f t="shared" si="349"/>
        <v>WawaWind2040RCP4.5</v>
      </c>
      <c r="C22404" t="s">
        <v>473</v>
      </c>
      <c r="D22404" t="s">
        <v>1</v>
      </c>
      <c r="E22404" s="144" t="s">
        <v>193</v>
      </c>
      <c r="F22404" s="144">
        <v>2040</v>
      </c>
      <c r="G22404" s="147">
        <v>82.647299437371473</v>
      </c>
      <c r="H22404" s="147">
        <v>89.115948000000003</v>
      </c>
      <c r="I22404" s="147">
        <v>95.952066666666667</v>
      </c>
      <c r="J22404" s="147">
        <v>102.75923333333334</v>
      </c>
      <c r="K22404" s="147">
        <v>109.563956</v>
      </c>
    </row>
    <row r="22405" spans="2:11" x14ac:dyDescent="0.2">
      <c r="B22405" s="21" t="str">
        <f t="shared" si="349"/>
        <v>WawaWind2045RCP4.5</v>
      </c>
      <c r="C22405" t="s">
        <v>473</v>
      </c>
      <c r="D22405" t="s">
        <v>1</v>
      </c>
      <c r="E22405" s="144" t="s">
        <v>193</v>
      </c>
      <c r="F22405" s="144">
        <v>2045</v>
      </c>
      <c r="G22405" s="147">
        <v>82.731172363765495</v>
      </c>
      <c r="H22405" s="147">
        <v>89.216481000000002</v>
      </c>
      <c r="I22405" s="147">
        <v>96.071133333333336</v>
      </c>
      <c r="J22405" s="147">
        <v>102.89669266666667</v>
      </c>
      <c r="K22405" s="147">
        <v>109.717552</v>
      </c>
    </row>
    <row r="22406" spans="2:11" x14ac:dyDescent="0.2">
      <c r="B22406" s="21" t="str">
        <f t="shared" si="349"/>
        <v>WawaWind2050RCP4.5</v>
      </c>
      <c r="C22406" t="s">
        <v>473</v>
      </c>
      <c r="D22406" t="s">
        <v>1</v>
      </c>
      <c r="E22406" s="144" t="s">
        <v>193</v>
      </c>
      <c r="F22406" s="144">
        <v>2050</v>
      </c>
      <c r="G22406" s="147">
        <v>82.790695085722561</v>
      </c>
      <c r="H22406" s="147">
        <v>89.268058800000006</v>
      </c>
      <c r="I22406" s="147">
        <v>96.109359999999995</v>
      </c>
      <c r="J22406" s="147">
        <v>102.9275372</v>
      </c>
      <c r="K22406" s="147">
        <v>109.7382696</v>
      </c>
    </row>
    <row r="22407" spans="2:11" x14ac:dyDescent="0.2">
      <c r="B22407" s="21" t="str">
        <f t="shared" si="349"/>
        <v>WawaWind2055RCP4.5</v>
      </c>
      <c r="C22407" t="s">
        <v>473</v>
      </c>
      <c r="D22407" t="s">
        <v>1</v>
      </c>
      <c r="E22407" s="144" t="s">
        <v>193</v>
      </c>
      <c r="F22407" s="144">
        <v>2055</v>
      </c>
      <c r="G22407" s="147">
        <v>82.766344881285576</v>
      </c>
      <c r="H22407" s="147">
        <v>89.219103599999997</v>
      </c>
      <c r="I22407" s="147">
        <v>96.02852</v>
      </c>
      <c r="J22407" s="147">
        <v>102.8209224</v>
      </c>
      <c r="K22407" s="147">
        <v>109.6053912</v>
      </c>
    </row>
    <row r="22408" spans="2:11" x14ac:dyDescent="0.2">
      <c r="B22408" s="21" t="str">
        <f t="shared" si="349"/>
        <v>WawaWind2060RCP4.5</v>
      </c>
      <c r="C22408" t="s">
        <v>473</v>
      </c>
      <c r="D22408" t="s">
        <v>1</v>
      </c>
      <c r="E22408" s="144" t="s">
        <v>193</v>
      </c>
      <c r="F22408" s="144">
        <v>2060</v>
      </c>
      <c r="G22408" s="147">
        <v>82.741994676848606</v>
      </c>
      <c r="H22408" s="147">
        <v>89.170148400000002</v>
      </c>
      <c r="I22408" s="147">
        <v>95.947679999999991</v>
      </c>
      <c r="J22408" s="147">
        <v>102.71430760000001</v>
      </c>
      <c r="K22408" s="147">
        <v>109.47251279999999</v>
      </c>
    </row>
    <row r="22409" spans="2:11" x14ac:dyDescent="0.2">
      <c r="B22409" s="21" t="str">
        <f t="shared" si="349"/>
        <v>WawaWind2065RCP4.5</v>
      </c>
      <c r="C22409" t="s">
        <v>473</v>
      </c>
      <c r="D22409" t="s">
        <v>1</v>
      </c>
      <c r="E22409" s="144" t="s">
        <v>193</v>
      </c>
      <c r="F22409" s="144">
        <v>2065</v>
      </c>
      <c r="G22409" s="147">
        <v>82.717644472411621</v>
      </c>
      <c r="H22409" s="147">
        <v>89.121193199999993</v>
      </c>
      <c r="I22409" s="147">
        <v>95.866839999999996</v>
      </c>
      <c r="J22409" s="147">
        <v>102.60769280000001</v>
      </c>
      <c r="K22409" s="147">
        <v>109.33963439999999</v>
      </c>
    </row>
    <row r="22410" spans="2:11" x14ac:dyDescent="0.2">
      <c r="B22410" s="21" t="str">
        <f t="shared" si="349"/>
        <v>WawaWind2070RCP4.5</v>
      </c>
      <c r="C22410" t="s">
        <v>473</v>
      </c>
      <c r="D22410" t="s">
        <v>1</v>
      </c>
      <c r="E22410" s="144" t="s">
        <v>193</v>
      </c>
      <c r="F22410" s="144">
        <v>2070</v>
      </c>
      <c r="G22410" s="147">
        <v>82.69329426797465</v>
      </c>
      <c r="H22410" s="147">
        <v>89.072237999999999</v>
      </c>
      <c r="I22410" s="147">
        <v>95.785999999999987</v>
      </c>
      <c r="J22410" s="147">
        <v>102.50107800000001</v>
      </c>
      <c r="K22410" s="147">
        <v>109.20675599999998</v>
      </c>
    </row>
    <row r="22411" spans="2:11" x14ac:dyDescent="0.2">
      <c r="B22411" s="21" t="str">
        <f t="shared" si="349"/>
        <v>WawaWind2075RCP4.5</v>
      </c>
      <c r="C22411" t="s">
        <v>473</v>
      </c>
      <c r="D22411" t="s">
        <v>1</v>
      </c>
      <c r="E22411" s="144" t="s">
        <v>193</v>
      </c>
      <c r="F22411" s="144">
        <v>2075</v>
      </c>
      <c r="G22411" s="147">
        <v>82.732525152900891</v>
      </c>
      <c r="H22411" s="147">
        <v>89.113033999999999</v>
      </c>
      <c r="I22411" s="147">
        <v>95.828299999999984</v>
      </c>
      <c r="J22411" s="147">
        <v>102.546339</v>
      </c>
      <c r="K22411" s="147">
        <v>109.25497799999999</v>
      </c>
    </row>
    <row r="22412" spans="2:11" x14ac:dyDescent="0.2">
      <c r="B22412" s="21" t="str">
        <f t="shared" ref="B22412:B22475" si="350">C22412&amp;D22412&amp;F22412&amp;E22412</f>
        <v>WawaWind2080RCP4.5</v>
      </c>
      <c r="C22412" t="s">
        <v>473</v>
      </c>
      <c r="D22412" t="s">
        <v>1</v>
      </c>
      <c r="E22412" s="144" t="s">
        <v>193</v>
      </c>
      <c r="F22412" s="144">
        <v>2080</v>
      </c>
      <c r="G22412" s="147">
        <v>82.771756037827132</v>
      </c>
      <c r="H22412" s="147">
        <v>89.153829999999999</v>
      </c>
      <c r="I22412" s="147">
        <v>95.870599999999996</v>
      </c>
      <c r="J22412" s="147">
        <v>102.59160000000001</v>
      </c>
      <c r="K22412" s="147">
        <v>109.30319999999999</v>
      </c>
    </row>
    <row r="22413" spans="2:11" x14ac:dyDescent="0.2">
      <c r="B22413" s="21" t="str">
        <f t="shared" si="350"/>
        <v>WawaWind2085RCP4.5</v>
      </c>
      <c r="C22413" t="s">
        <v>473</v>
      </c>
      <c r="D22413" t="s">
        <v>1</v>
      </c>
      <c r="E22413" s="144" t="s">
        <v>193</v>
      </c>
      <c r="F22413" s="144">
        <v>2085</v>
      </c>
      <c r="G22413" s="147">
        <v>82.810986922753386</v>
      </c>
      <c r="H22413" s="147">
        <v>89.194626</v>
      </c>
      <c r="I22413" s="147">
        <v>95.912899999999993</v>
      </c>
      <c r="J22413" s="147">
        <v>102.63686100000001</v>
      </c>
      <c r="K22413" s="147">
        <v>109.35142199999999</v>
      </c>
    </row>
    <row r="22414" spans="2:11" x14ac:dyDescent="0.2">
      <c r="B22414" s="21" t="str">
        <f t="shared" si="350"/>
        <v>WawaWind2090RCP4.5</v>
      </c>
      <c r="C22414" t="s">
        <v>473</v>
      </c>
      <c r="D22414" t="s">
        <v>1</v>
      </c>
      <c r="E22414" s="144" t="s">
        <v>193</v>
      </c>
      <c r="F22414" s="144">
        <v>2090</v>
      </c>
      <c r="G22414" s="147">
        <v>82.850217807679627</v>
      </c>
      <c r="H22414" s="147">
        <v>89.235422</v>
      </c>
      <c r="I22414" s="147">
        <v>95.955199999999991</v>
      </c>
      <c r="J22414" s="147">
        <v>102.68212200000001</v>
      </c>
      <c r="K22414" s="147">
        <v>109.399644</v>
      </c>
    </row>
    <row r="22415" spans="2:11" x14ac:dyDescent="0.2">
      <c r="B22415" s="21" t="str">
        <f t="shared" si="350"/>
        <v>WawaWind2095RCP4.5</v>
      </c>
      <c r="C22415" t="s">
        <v>473</v>
      </c>
      <c r="D22415" t="s">
        <v>1</v>
      </c>
      <c r="E22415" s="144" t="s">
        <v>193</v>
      </c>
      <c r="F22415" s="144">
        <v>2095</v>
      </c>
      <c r="G22415" s="147">
        <v>82.889448692605868</v>
      </c>
      <c r="H22415" s="147">
        <v>89.276218</v>
      </c>
      <c r="I22415" s="147">
        <v>95.997500000000002</v>
      </c>
      <c r="J22415" s="147">
        <v>102.72738300000002</v>
      </c>
      <c r="K22415" s="147">
        <v>109.447866</v>
      </c>
    </row>
    <row r="22416" spans="2:11" x14ac:dyDescent="0.2">
      <c r="B22416" s="21" t="str">
        <f t="shared" si="350"/>
        <v>WawaWind2100RCP4.5</v>
      </c>
      <c r="C22416" t="s">
        <v>473</v>
      </c>
      <c r="D22416" t="s">
        <v>1</v>
      </c>
      <c r="E22416" s="144" t="s">
        <v>193</v>
      </c>
      <c r="F22416" s="144">
        <v>2100</v>
      </c>
      <c r="G22416" s="147">
        <v>82.928679577532108</v>
      </c>
      <c r="H22416" s="147">
        <v>89.317014</v>
      </c>
      <c r="I22416" s="147">
        <v>96.0398</v>
      </c>
      <c r="J22416" s="147">
        <v>102.77264400000001</v>
      </c>
      <c r="K22416" s="147">
        <v>109.496088</v>
      </c>
    </row>
    <row r="22417" spans="2:11" x14ac:dyDescent="0.2">
      <c r="B22417" s="21" t="str">
        <f t="shared" si="350"/>
        <v>WawaWind2023RCP6.0</v>
      </c>
      <c r="C22417" t="s">
        <v>473</v>
      </c>
      <c r="D22417" t="s">
        <v>1</v>
      </c>
      <c r="E22417" s="144" t="s">
        <v>192</v>
      </c>
      <c r="F22417" s="144">
        <v>2023</v>
      </c>
      <c r="G22417" s="147">
        <v>82.311807731795341</v>
      </c>
      <c r="H22417" s="147">
        <v>88.713815999999994</v>
      </c>
      <c r="I22417" s="147">
        <v>95.475800000000007</v>
      </c>
      <c r="J22417" s="147">
        <v>102.20939600000001</v>
      </c>
      <c r="K22417" s="147">
        <v>108.94957199999999</v>
      </c>
    </row>
    <row r="22418" spans="2:11" x14ac:dyDescent="0.2">
      <c r="B22418" s="21" t="str">
        <f t="shared" si="350"/>
        <v>WawaWind2025RCP6.0</v>
      </c>
      <c r="C22418" t="s">
        <v>473</v>
      </c>
      <c r="D22418" t="s">
        <v>1</v>
      </c>
      <c r="E22418" s="144" t="s">
        <v>192</v>
      </c>
      <c r="F22418" s="144">
        <v>2025</v>
      </c>
      <c r="G22418" s="147">
        <v>82.395680658189377</v>
      </c>
      <c r="H22418" s="147">
        <v>88.814348999999993</v>
      </c>
      <c r="I22418" s="147">
        <v>95.594866666666675</v>
      </c>
      <c r="J22418" s="147">
        <v>102.34685533333334</v>
      </c>
      <c r="K22418" s="147">
        <v>109.103168</v>
      </c>
    </row>
    <row r="22419" spans="2:11" x14ac:dyDescent="0.2">
      <c r="B22419" s="21" t="str">
        <f t="shared" si="350"/>
        <v>WawaWind2030RCP6.0</v>
      </c>
      <c r="C22419" t="s">
        <v>473</v>
      </c>
      <c r="D22419" t="s">
        <v>1</v>
      </c>
      <c r="E22419" s="144" t="s">
        <v>192</v>
      </c>
      <c r="F22419" s="144">
        <v>2030</v>
      </c>
      <c r="G22419" s="147">
        <v>82.4795535845834</v>
      </c>
      <c r="H22419" s="147">
        <v>88.914881999999992</v>
      </c>
      <c r="I22419" s="147">
        <v>95.713933333333344</v>
      </c>
      <c r="J22419" s="147">
        <v>102.48431466666668</v>
      </c>
      <c r="K22419" s="147">
        <v>109.25676399999999</v>
      </c>
    </row>
    <row r="22420" spans="2:11" x14ac:dyDescent="0.2">
      <c r="B22420" s="21" t="str">
        <f t="shared" si="350"/>
        <v>WawaWind2035RCP6.0</v>
      </c>
      <c r="C22420" t="s">
        <v>473</v>
      </c>
      <c r="D22420" t="s">
        <v>1</v>
      </c>
      <c r="E22420" s="144" t="s">
        <v>192</v>
      </c>
      <c r="F22420" s="144">
        <v>2035</v>
      </c>
      <c r="G22420" s="147">
        <v>82.563426510977436</v>
      </c>
      <c r="H22420" s="147">
        <v>89.01541499999999</v>
      </c>
      <c r="I22420" s="147">
        <v>95.832999999999998</v>
      </c>
      <c r="J22420" s="147">
        <v>102.62177400000002</v>
      </c>
      <c r="K22420" s="147">
        <v>109.41036</v>
      </c>
    </row>
    <row r="22421" spans="2:11" x14ac:dyDescent="0.2">
      <c r="B22421" s="21" t="str">
        <f t="shared" si="350"/>
        <v>WawaWind2040RCP6.0</v>
      </c>
      <c r="C22421" t="s">
        <v>473</v>
      </c>
      <c r="D22421" t="s">
        <v>1</v>
      </c>
      <c r="E22421" s="144" t="s">
        <v>192</v>
      </c>
      <c r="F22421" s="144">
        <v>2040</v>
      </c>
      <c r="G22421" s="147">
        <v>82.647299437371473</v>
      </c>
      <c r="H22421" s="147">
        <v>89.115948000000003</v>
      </c>
      <c r="I22421" s="147">
        <v>95.952066666666667</v>
      </c>
      <c r="J22421" s="147">
        <v>102.75923333333334</v>
      </c>
      <c r="K22421" s="147">
        <v>109.563956</v>
      </c>
    </row>
    <row r="22422" spans="2:11" x14ac:dyDescent="0.2">
      <c r="B22422" s="21" t="str">
        <f t="shared" si="350"/>
        <v>WawaWind2045RCP6.0</v>
      </c>
      <c r="C22422" t="s">
        <v>473</v>
      </c>
      <c r="D22422" t="s">
        <v>1</v>
      </c>
      <c r="E22422" s="144" t="s">
        <v>192</v>
      </c>
      <c r="F22422" s="144">
        <v>2045</v>
      </c>
      <c r="G22422" s="147">
        <v>82.731172363765495</v>
      </c>
      <c r="H22422" s="147">
        <v>89.216481000000002</v>
      </c>
      <c r="I22422" s="147">
        <v>96.071133333333336</v>
      </c>
      <c r="J22422" s="147">
        <v>102.89669266666667</v>
      </c>
      <c r="K22422" s="147">
        <v>109.717552</v>
      </c>
    </row>
    <row r="22423" spans="2:11" x14ac:dyDescent="0.2">
      <c r="B22423" s="21" t="str">
        <f t="shared" si="350"/>
        <v>WawaWind2050RCP6.0</v>
      </c>
      <c r="C22423" t="s">
        <v>473</v>
      </c>
      <c r="D22423" t="s">
        <v>1</v>
      </c>
      <c r="E22423" s="144" t="s">
        <v>192</v>
      </c>
      <c r="F22423" s="144">
        <v>2050</v>
      </c>
      <c r="G22423" s="147">
        <v>82.790695085722561</v>
      </c>
      <c r="H22423" s="147">
        <v>89.268058800000006</v>
      </c>
      <c r="I22423" s="147">
        <v>96.109359999999995</v>
      </c>
      <c r="J22423" s="147">
        <v>102.9275372</v>
      </c>
      <c r="K22423" s="147">
        <v>109.7382696</v>
      </c>
    </row>
    <row r="22424" spans="2:11" x14ac:dyDescent="0.2">
      <c r="B22424" s="21" t="str">
        <f t="shared" si="350"/>
        <v>WawaWind2055RCP6.0</v>
      </c>
      <c r="C22424" t="s">
        <v>473</v>
      </c>
      <c r="D22424" t="s">
        <v>1</v>
      </c>
      <c r="E22424" s="144" t="s">
        <v>192</v>
      </c>
      <c r="F22424" s="144">
        <v>2055</v>
      </c>
      <c r="G22424" s="147">
        <v>82.766344881285576</v>
      </c>
      <c r="H22424" s="147">
        <v>89.219103599999997</v>
      </c>
      <c r="I22424" s="147">
        <v>96.02852</v>
      </c>
      <c r="J22424" s="147">
        <v>102.8209224</v>
      </c>
      <c r="K22424" s="147">
        <v>109.6053912</v>
      </c>
    </row>
    <row r="22425" spans="2:11" x14ac:dyDescent="0.2">
      <c r="B22425" s="21" t="str">
        <f t="shared" si="350"/>
        <v>WawaWind2060RCP6.0</v>
      </c>
      <c r="C22425" t="s">
        <v>473</v>
      </c>
      <c r="D22425" t="s">
        <v>1</v>
      </c>
      <c r="E22425" s="144" t="s">
        <v>192</v>
      </c>
      <c r="F22425" s="144">
        <v>2060</v>
      </c>
      <c r="G22425" s="147">
        <v>82.741994676848606</v>
      </c>
      <c r="H22425" s="147">
        <v>89.170148400000002</v>
      </c>
      <c r="I22425" s="147">
        <v>95.947679999999991</v>
      </c>
      <c r="J22425" s="147">
        <v>102.71430760000001</v>
      </c>
      <c r="K22425" s="147">
        <v>109.47251279999999</v>
      </c>
    </row>
    <row r="22426" spans="2:11" x14ac:dyDescent="0.2">
      <c r="B22426" s="21" t="str">
        <f t="shared" si="350"/>
        <v>WawaWind2065RCP6.0</v>
      </c>
      <c r="C22426" t="s">
        <v>473</v>
      </c>
      <c r="D22426" t="s">
        <v>1</v>
      </c>
      <c r="E22426" s="144" t="s">
        <v>192</v>
      </c>
      <c r="F22426" s="144">
        <v>2065</v>
      </c>
      <c r="G22426" s="147">
        <v>82.717644472411621</v>
      </c>
      <c r="H22426" s="147">
        <v>89.121193199999993</v>
      </c>
      <c r="I22426" s="147">
        <v>95.866839999999996</v>
      </c>
      <c r="J22426" s="147">
        <v>102.60769280000001</v>
      </c>
      <c r="K22426" s="147">
        <v>109.33963439999999</v>
      </c>
    </row>
    <row r="22427" spans="2:11" x14ac:dyDescent="0.2">
      <c r="B22427" s="21" t="str">
        <f t="shared" si="350"/>
        <v>WawaWind2070RCP6.0</v>
      </c>
      <c r="C22427" t="s">
        <v>473</v>
      </c>
      <c r="D22427" t="s">
        <v>1</v>
      </c>
      <c r="E22427" s="144" t="s">
        <v>192</v>
      </c>
      <c r="F22427" s="144">
        <v>2070</v>
      </c>
      <c r="G22427" s="147">
        <v>82.69329426797465</v>
      </c>
      <c r="H22427" s="147">
        <v>89.072237999999999</v>
      </c>
      <c r="I22427" s="147">
        <v>95.785999999999987</v>
      </c>
      <c r="J22427" s="147">
        <v>102.50107800000001</v>
      </c>
      <c r="K22427" s="147">
        <v>109.20675599999998</v>
      </c>
    </row>
    <row r="22428" spans="2:11" x14ac:dyDescent="0.2">
      <c r="B22428" s="21" t="str">
        <f t="shared" si="350"/>
        <v>WawaWind2075RCP6.0</v>
      </c>
      <c r="C22428" t="s">
        <v>473</v>
      </c>
      <c r="D22428" t="s">
        <v>1</v>
      </c>
      <c r="E22428" s="144" t="s">
        <v>192</v>
      </c>
      <c r="F22428" s="144">
        <v>2075</v>
      </c>
      <c r="G22428" s="147">
        <v>82.752140595364011</v>
      </c>
      <c r="H22428" s="147">
        <v>89.133431999999999</v>
      </c>
      <c r="I22428" s="147">
        <v>95.84944999999999</v>
      </c>
      <c r="J22428" s="147">
        <v>102.56896950000001</v>
      </c>
      <c r="K22428" s="147">
        <v>109.27908899999998</v>
      </c>
    </row>
    <row r="22429" spans="2:11" x14ac:dyDescent="0.2">
      <c r="B22429" s="21" t="str">
        <f t="shared" si="350"/>
        <v>WawaWind2080RCP6.0</v>
      </c>
      <c r="C22429" t="s">
        <v>473</v>
      </c>
      <c r="D22429" t="s">
        <v>1</v>
      </c>
      <c r="E22429" s="144" t="s">
        <v>192</v>
      </c>
      <c r="F22429" s="144">
        <v>2080</v>
      </c>
      <c r="G22429" s="147">
        <v>82.810986922753386</v>
      </c>
      <c r="H22429" s="147">
        <v>89.194626</v>
      </c>
      <c r="I22429" s="147">
        <v>95.912899999999993</v>
      </c>
      <c r="J22429" s="147">
        <v>102.63686100000001</v>
      </c>
      <c r="K22429" s="147">
        <v>109.35142199999999</v>
      </c>
    </row>
    <row r="22430" spans="2:11" x14ac:dyDescent="0.2">
      <c r="B22430" s="21" t="str">
        <f t="shared" si="350"/>
        <v>WawaWind2085RCP6.0</v>
      </c>
      <c r="C22430" t="s">
        <v>473</v>
      </c>
      <c r="D22430" t="s">
        <v>1</v>
      </c>
      <c r="E22430" s="144" t="s">
        <v>192</v>
      </c>
      <c r="F22430" s="144">
        <v>2085</v>
      </c>
      <c r="G22430" s="147">
        <v>82.869833250142747</v>
      </c>
      <c r="H22430" s="147">
        <v>89.25582</v>
      </c>
      <c r="I22430" s="147">
        <v>95.976349999999996</v>
      </c>
      <c r="J22430" s="147">
        <v>102.70475250000001</v>
      </c>
      <c r="K22430" s="147">
        <v>109.423755</v>
      </c>
    </row>
    <row r="22431" spans="2:11" x14ac:dyDescent="0.2">
      <c r="B22431" s="21" t="str">
        <f t="shared" si="350"/>
        <v>WawaWind2090RCP6.0</v>
      </c>
      <c r="C22431" t="s">
        <v>473</v>
      </c>
      <c r="D22431" t="s">
        <v>1</v>
      </c>
      <c r="E22431" s="144" t="s">
        <v>192</v>
      </c>
      <c r="F22431" s="144">
        <v>2090</v>
      </c>
      <c r="G22431" s="147">
        <v>83.172181621901871</v>
      </c>
      <c r="H22431" s="147">
        <v>89.596758000000008</v>
      </c>
      <c r="I22431" s="147">
        <v>96.35626666666667</v>
      </c>
      <c r="J22431" s="147">
        <v>103.12132133333334</v>
      </c>
      <c r="K22431" s="147">
        <v>109.88186399999999</v>
      </c>
    </row>
    <row r="22432" spans="2:11" x14ac:dyDescent="0.2">
      <c r="B22432" s="21" t="str">
        <f t="shared" si="350"/>
        <v>WawaWind2095RCP6.0</v>
      </c>
      <c r="C22432" t="s">
        <v>473</v>
      </c>
      <c r="D22432" t="s">
        <v>1</v>
      </c>
      <c r="E22432" s="144" t="s">
        <v>192</v>
      </c>
      <c r="F22432" s="144">
        <v>2095</v>
      </c>
      <c r="G22432" s="147">
        <v>83.415683666271647</v>
      </c>
      <c r="H22432" s="147">
        <v>89.876502000000002</v>
      </c>
      <c r="I22432" s="147">
        <v>96.672733333333341</v>
      </c>
      <c r="J22432" s="147">
        <v>103.46999866666668</v>
      </c>
      <c r="K22432" s="147">
        <v>110.26764</v>
      </c>
    </row>
    <row r="22433" spans="2:11" x14ac:dyDescent="0.2">
      <c r="B22433" s="21" t="str">
        <f t="shared" si="350"/>
        <v>WawaWind2100RCP6.0</v>
      </c>
      <c r="C22433" t="s">
        <v>473</v>
      </c>
      <c r="D22433" t="s">
        <v>1</v>
      </c>
      <c r="E22433" s="144" t="s">
        <v>192</v>
      </c>
      <c r="F22433" s="144">
        <v>2100</v>
      </c>
      <c r="G22433" s="147">
        <v>83.65918571064141</v>
      </c>
      <c r="H22433" s="147">
        <v>90.15624600000001</v>
      </c>
      <c r="I22433" s="147">
        <v>96.989200000000011</v>
      </c>
      <c r="J22433" s="147">
        <v>103.81867600000001</v>
      </c>
      <c r="K22433" s="147">
        <v>110.65341599999999</v>
      </c>
    </row>
    <row r="22434" spans="2:11" x14ac:dyDescent="0.2">
      <c r="B22434" s="21" t="str">
        <f t="shared" si="350"/>
        <v>WawaWind2023RCP8.5</v>
      </c>
      <c r="C22434" t="s">
        <v>473</v>
      </c>
      <c r="D22434" t="s">
        <v>1</v>
      </c>
      <c r="E22434" s="144" t="s">
        <v>191</v>
      </c>
      <c r="F22434" s="144">
        <v>2023</v>
      </c>
      <c r="G22434" s="147">
        <v>82.311807731795341</v>
      </c>
      <c r="H22434" s="147">
        <v>88.713815999999994</v>
      </c>
      <c r="I22434" s="147">
        <v>95.475800000000007</v>
      </c>
      <c r="J22434" s="147">
        <v>102.20939600000001</v>
      </c>
      <c r="K22434" s="147">
        <v>108.94957199999999</v>
      </c>
    </row>
    <row r="22435" spans="2:11" x14ac:dyDescent="0.2">
      <c r="B22435" s="21" t="str">
        <f t="shared" si="350"/>
        <v>WawaWind2025RCP8.5</v>
      </c>
      <c r="C22435" t="s">
        <v>473</v>
      </c>
      <c r="D22435" t="s">
        <v>1</v>
      </c>
      <c r="E22435" s="144" t="s">
        <v>191</v>
      </c>
      <c r="F22435" s="144">
        <v>2025</v>
      </c>
      <c r="G22435" s="147">
        <v>82.4795535845834</v>
      </c>
      <c r="H22435" s="147">
        <v>88.914881999999992</v>
      </c>
      <c r="I22435" s="147">
        <v>95.713933333333344</v>
      </c>
      <c r="J22435" s="147">
        <v>102.48431466666668</v>
      </c>
      <c r="K22435" s="147">
        <v>109.25676399999999</v>
      </c>
    </row>
    <row r="22436" spans="2:11" x14ac:dyDescent="0.2">
      <c r="B22436" s="21" t="str">
        <f t="shared" si="350"/>
        <v>WawaWind2030RCP8.5</v>
      </c>
      <c r="C22436" t="s">
        <v>473</v>
      </c>
      <c r="D22436" t="s">
        <v>1</v>
      </c>
      <c r="E22436" s="144" t="s">
        <v>191</v>
      </c>
      <c r="F22436" s="144">
        <v>2030</v>
      </c>
      <c r="G22436" s="147">
        <v>82.647299437371473</v>
      </c>
      <c r="H22436" s="147">
        <v>89.115948000000003</v>
      </c>
      <c r="I22436" s="147">
        <v>95.952066666666667</v>
      </c>
      <c r="J22436" s="147">
        <v>102.75923333333334</v>
      </c>
      <c r="K22436" s="147">
        <v>109.563956</v>
      </c>
    </row>
    <row r="22437" spans="2:11" x14ac:dyDescent="0.2">
      <c r="B22437" s="21" t="str">
        <f t="shared" si="350"/>
        <v>WawaWind2035RCP8.5</v>
      </c>
      <c r="C22437" t="s">
        <v>473</v>
      </c>
      <c r="D22437" t="s">
        <v>1</v>
      </c>
      <c r="E22437" s="144" t="s">
        <v>191</v>
      </c>
      <c r="F22437" s="144">
        <v>2035</v>
      </c>
      <c r="G22437" s="147">
        <v>82.815045290159532</v>
      </c>
      <c r="H22437" s="147">
        <v>89.317014</v>
      </c>
      <c r="I22437" s="147">
        <v>96.190200000000004</v>
      </c>
      <c r="J22437" s="147">
        <v>103.03415200000001</v>
      </c>
      <c r="K22437" s="147">
        <v>109.87114800000001</v>
      </c>
    </row>
    <row r="22438" spans="2:11" x14ac:dyDescent="0.2">
      <c r="B22438" s="21" t="str">
        <f t="shared" si="350"/>
        <v>WawaWind2040RCP8.5</v>
      </c>
      <c r="C22438" t="s">
        <v>473</v>
      </c>
      <c r="D22438" t="s">
        <v>1</v>
      </c>
      <c r="E22438" s="144" t="s">
        <v>191</v>
      </c>
      <c r="F22438" s="144">
        <v>2040</v>
      </c>
      <c r="G22438" s="147">
        <v>82.774461616097909</v>
      </c>
      <c r="H22438" s="147">
        <v>89.235422</v>
      </c>
      <c r="I22438" s="147">
        <v>96.055466666666661</v>
      </c>
      <c r="J22438" s="147">
        <v>102.85646066666668</v>
      </c>
      <c r="K22438" s="147">
        <v>109.64968399999999</v>
      </c>
    </row>
    <row r="22439" spans="2:11" x14ac:dyDescent="0.2">
      <c r="B22439" s="21" t="str">
        <f t="shared" si="350"/>
        <v>WawaWind2045RCP8.5</v>
      </c>
      <c r="C22439" t="s">
        <v>473</v>
      </c>
      <c r="D22439" t="s">
        <v>1</v>
      </c>
      <c r="E22439" s="144" t="s">
        <v>191</v>
      </c>
      <c r="F22439" s="144">
        <v>2045</v>
      </c>
      <c r="G22439" s="147">
        <v>82.733877942036273</v>
      </c>
      <c r="H22439" s="147">
        <v>89.153829999999999</v>
      </c>
      <c r="I22439" s="147">
        <v>95.920733333333331</v>
      </c>
      <c r="J22439" s="147">
        <v>102.67876933333334</v>
      </c>
      <c r="K22439" s="147">
        <v>109.42822</v>
      </c>
    </row>
    <row r="22440" spans="2:11" x14ac:dyDescent="0.2">
      <c r="B22440" s="21" t="str">
        <f t="shared" si="350"/>
        <v>WawaWind2050RCP8.5</v>
      </c>
      <c r="C22440" t="s">
        <v>473</v>
      </c>
      <c r="D22440" t="s">
        <v>1</v>
      </c>
      <c r="E22440" s="144" t="s">
        <v>191</v>
      </c>
      <c r="F22440" s="144">
        <v>2050</v>
      </c>
      <c r="G22440" s="147">
        <v>82.771756037827132</v>
      </c>
      <c r="H22440" s="147">
        <v>89.153829999999999</v>
      </c>
      <c r="I22440" s="147">
        <v>95.870599999999996</v>
      </c>
      <c r="J22440" s="147">
        <v>102.59160000000001</v>
      </c>
      <c r="K22440" s="147">
        <v>109.30319999999999</v>
      </c>
    </row>
    <row r="22441" spans="2:11" x14ac:dyDescent="0.2">
      <c r="B22441" s="21" t="str">
        <f t="shared" si="350"/>
        <v>WawaWind2055RCP8.5</v>
      </c>
      <c r="C22441" t="s">
        <v>473</v>
      </c>
      <c r="D22441" t="s">
        <v>1</v>
      </c>
      <c r="E22441" s="144" t="s">
        <v>191</v>
      </c>
      <c r="F22441" s="144">
        <v>2055</v>
      </c>
      <c r="G22441" s="147">
        <v>82.850217807679627</v>
      </c>
      <c r="H22441" s="147">
        <v>89.235422</v>
      </c>
      <c r="I22441" s="147">
        <v>95.955199999999991</v>
      </c>
      <c r="J22441" s="147">
        <v>102.68212200000001</v>
      </c>
      <c r="K22441" s="147">
        <v>109.399644</v>
      </c>
    </row>
    <row r="22442" spans="2:11" x14ac:dyDescent="0.2">
      <c r="B22442" s="21" t="str">
        <f t="shared" si="350"/>
        <v>WawaWind2060RCP8.5</v>
      </c>
      <c r="C22442" t="s">
        <v>473</v>
      </c>
      <c r="D22442" t="s">
        <v>1</v>
      </c>
      <c r="E22442" s="144" t="s">
        <v>191</v>
      </c>
      <c r="F22442" s="144">
        <v>2060</v>
      </c>
      <c r="G22442" s="147">
        <v>83.172181621901871</v>
      </c>
      <c r="H22442" s="147">
        <v>89.596758000000008</v>
      </c>
      <c r="I22442" s="147">
        <v>96.35626666666667</v>
      </c>
      <c r="J22442" s="147">
        <v>103.12132133333334</v>
      </c>
      <c r="K22442" s="147">
        <v>109.88186399999999</v>
      </c>
    </row>
    <row r="22443" spans="2:11" x14ac:dyDescent="0.2">
      <c r="B22443" s="21" t="str">
        <f t="shared" si="350"/>
        <v>WawaWind2065RCP8.5</v>
      </c>
      <c r="C22443" t="s">
        <v>473</v>
      </c>
      <c r="D22443" t="s">
        <v>1</v>
      </c>
      <c r="E22443" s="144" t="s">
        <v>191</v>
      </c>
      <c r="F22443" s="144">
        <v>2065</v>
      </c>
      <c r="G22443" s="147">
        <v>83.415683666271647</v>
      </c>
      <c r="H22443" s="147">
        <v>89.876502000000002</v>
      </c>
      <c r="I22443" s="147">
        <v>96.672733333333341</v>
      </c>
      <c r="J22443" s="147">
        <v>103.46999866666668</v>
      </c>
      <c r="K22443" s="147">
        <v>110.26764</v>
      </c>
    </row>
    <row r="22444" spans="2:11" x14ac:dyDescent="0.2">
      <c r="B22444" s="21" t="str">
        <f t="shared" si="350"/>
        <v>WawaWind2070RCP8.5</v>
      </c>
      <c r="C22444" t="s">
        <v>473</v>
      </c>
      <c r="D22444" t="s">
        <v>1</v>
      </c>
      <c r="E22444" s="144" t="s">
        <v>191</v>
      </c>
      <c r="F22444" s="144">
        <v>2070</v>
      </c>
      <c r="G22444" s="147">
        <v>83.753880950118543</v>
      </c>
      <c r="H22444" s="147">
        <v>90.246580000000009</v>
      </c>
      <c r="I22444" s="147">
        <v>97.073800000000006</v>
      </c>
      <c r="J22444" s="147">
        <v>103.89914000000002</v>
      </c>
      <c r="K22444" s="147">
        <v>110.72485599999999</v>
      </c>
    </row>
    <row r="22445" spans="2:11" x14ac:dyDescent="0.2">
      <c r="B22445" s="21" t="str">
        <f t="shared" si="350"/>
        <v>WawaWind2075RCP8.5</v>
      </c>
      <c r="C22445" t="s">
        <v>473</v>
      </c>
      <c r="D22445" t="s">
        <v>1</v>
      </c>
      <c r="E22445" s="144" t="s">
        <v>191</v>
      </c>
      <c r="F22445" s="144">
        <v>2075</v>
      </c>
      <c r="G22445" s="147">
        <v>83.84857618959569</v>
      </c>
      <c r="H22445" s="147">
        <v>90.336914000000007</v>
      </c>
      <c r="I22445" s="147">
        <v>97.1584</v>
      </c>
      <c r="J22445" s="147">
        <v>103.97960400000001</v>
      </c>
      <c r="K22445" s="147">
        <v>110.796296</v>
      </c>
    </row>
    <row r="22446" spans="2:11" x14ac:dyDescent="0.2">
      <c r="B22446" s="21" t="str">
        <f t="shared" si="350"/>
        <v>WawaWind2080RCP8.5</v>
      </c>
      <c r="C22446" t="s">
        <v>473</v>
      </c>
      <c r="D22446" t="s">
        <v>1</v>
      </c>
      <c r="E22446" s="144" t="s">
        <v>191</v>
      </c>
      <c r="F22446" s="144">
        <v>2080</v>
      </c>
      <c r="G22446" s="147">
        <v>83.943271429072823</v>
      </c>
      <c r="H22446" s="147">
        <v>90.427248000000006</v>
      </c>
      <c r="I22446" s="147">
        <v>97.242999999999995</v>
      </c>
      <c r="J22446" s="147">
        <v>104.06006800000002</v>
      </c>
      <c r="K22446" s="147">
        <v>110.86773599999999</v>
      </c>
    </row>
    <row r="22447" spans="2:11" x14ac:dyDescent="0.2">
      <c r="B22447" s="21" t="str">
        <f t="shared" si="350"/>
        <v>WawaWind2085RCP8.5</v>
      </c>
      <c r="C22447" t="s">
        <v>473</v>
      </c>
      <c r="D22447" t="s">
        <v>1</v>
      </c>
      <c r="E22447" s="144" t="s">
        <v>191</v>
      </c>
      <c r="F22447" s="144">
        <v>2085</v>
      </c>
      <c r="G22447" s="147">
        <v>84.174598371224107</v>
      </c>
      <c r="H22447" s="147">
        <v>90.69387900000001</v>
      </c>
      <c r="I22447" s="147">
        <v>97.553200000000004</v>
      </c>
      <c r="J22447" s="147">
        <v>104.40706900000002</v>
      </c>
      <c r="K22447" s="147">
        <v>111.25887</v>
      </c>
    </row>
    <row r="22448" spans="2:11" x14ac:dyDescent="0.2">
      <c r="B22448" s="21" t="str">
        <f t="shared" si="350"/>
        <v>WawaWind2090RCP8.5</v>
      </c>
      <c r="C22448" t="s">
        <v>473</v>
      </c>
      <c r="D22448" t="s">
        <v>1</v>
      </c>
      <c r="E22448" s="144" t="s">
        <v>191</v>
      </c>
      <c r="F22448" s="144">
        <v>2090</v>
      </c>
      <c r="G22448" s="147">
        <v>84.405925313375391</v>
      </c>
      <c r="H22448" s="147">
        <v>90.960509999999999</v>
      </c>
      <c r="I22448" s="147">
        <v>97.863399999999999</v>
      </c>
      <c r="J22448" s="147">
        <v>104.75407000000003</v>
      </c>
      <c r="K22448" s="147">
        <v>111.650004</v>
      </c>
    </row>
    <row r="22449" spans="2:11" x14ac:dyDescent="0.2">
      <c r="B22449" s="21" t="str">
        <f t="shared" si="350"/>
        <v>WawaWind2095RCP8.5</v>
      </c>
      <c r="C22449" t="s">
        <v>473</v>
      </c>
      <c r="D22449" t="s">
        <v>1</v>
      </c>
      <c r="E22449" s="144" t="s">
        <v>191</v>
      </c>
      <c r="F22449" s="144">
        <v>2095</v>
      </c>
      <c r="G22449" s="147">
        <v>84.405925313375391</v>
      </c>
      <c r="H22449" s="147">
        <v>90.960509999999999</v>
      </c>
      <c r="I22449" s="147">
        <v>97.863399999999999</v>
      </c>
      <c r="J22449" s="147">
        <v>104.75407000000003</v>
      </c>
      <c r="K22449" s="147">
        <v>111.650004</v>
      </c>
    </row>
    <row r="22450" spans="2:11" x14ac:dyDescent="0.2">
      <c r="B22450" s="21" t="str">
        <f t="shared" si="350"/>
        <v>WawaWind2100RCP8.5</v>
      </c>
      <c r="C22450" t="s">
        <v>473</v>
      </c>
      <c r="D22450" t="s">
        <v>1</v>
      </c>
      <c r="E22450" s="144" t="s">
        <v>191</v>
      </c>
      <c r="F22450" s="144">
        <v>2100</v>
      </c>
      <c r="G22450" s="147">
        <v>84.405925313375391</v>
      </c>
      <c r="H22450" s="147">
        <v>90.960509999999999</v>
      </c>
      <c r="I22450" s="147">
        <v>97.863399999999999</v>
      </c>
      <c r="J22450" s="147">
        <v>104.75407000000003</v>
      </c>
      <c r="K22450" s="147">
        <v>111.650004</v>
      </c>
    </row>
    <row r="22451" spans="2:11" x14ac:dyDescent="0.2">
      <c r="B22451" s="21" t="str">
        <f t="shared" si="350"/>
        <v>WellandIce Accretion2023RCP4.5</v>
      </c>
      <c r="C22451" t="s">
        <v>474</v>
      </c>
      <c r="D22451" t="s">
        <v>486</v>
      </c>
      <c r="E22451" s="144" t="s">
        <v>193</v>
      </c>
      <c r="F22451" s="144">
        <v>2023</v>
      </c>
      <c r="G22451" s="147">
        <v>22.022137874936249</v>
      </c>
      <c r="H22451" s="147">
        <v>26.427199999999999</v>
      </c>
      <c r="I22451" s="147">
        <v>32</v>
      </c>
      <c r="J22451" s="147">
        <v>36.26847999999999</v>
      </c>
      <c r="K22451" s="147">
        <v>40.521599999999999</v>
      </c>
    </row>
    <row r="22452" spans="2:11" x14ac:dyDescent="0.2">
      <c r="B22452" s="21" t="str">
        <f t="shared" si="350"/>
        <v>WellandIce Accretion2025RCP4.5</v>
      </c>
      <c r="C22452" t="s">
        <v>474</v>
      </c>
      <c r="D22452" t="s">
        <v>486</v>
      </c>
      <c r="E22452" s="144" t="s">
        <v>193</v>
      </c>
      <c r="F22452" s="144">
        <v>2025</v>
      </c>
      <c r="G22452" s="147">
        <v>21.918224854966883</v>
      </c>
      <c r="H22452" s="147">
        <v>26.312106666666665</v>
      </c>
      <c r="I22452" s="147">
        <v>31.877333333333333</v>
      </c>
      <c r="J22452" s="147">
        <v>36.129866666666658</v>
      </c>
      <c r="K22452" s="147">
        <v>40.373759999999997</v>
      </c>
    </row>
    <row r="22453" spans="2:11" x14ac:dyDescent="0.2">
      <c r="B22453" s="21" t="str">
        <f t="shared" si="350"/>
        <v>WellandIce Accretion2030RCP4.5</v>
      </c>
      <c r="C22453" t="s">
        <v>474</v>
      </c>
      <c r="D22453" t="s">
        <v>486</v>
      </c>
      <c r="E22453" s="144" t="s">
        <v>193</v>
      </c>
      <c r="F22453" s="144">
        <v>2030</v>
      </c>
      <c r="G22453" s="147">
        <v>21.814311834997518</v>
      </c>
      <c r="H22453" s="147">
        <v>26.197013333333331</v>
      </c>
      <c r="I22453" s="147">
        <v>31.754666666666665</v>
      </c>
      <c r="J22453" s="147">
        <v>35.991253333333326</v>
      </c>
      <c r="K22453" s="147">
        <v>40.225920000000002</v>
      </c>
    </row>
    <row r="22454" spans="2:11" x14ac:dyDescent="0.2">
      <c r="B22454" s="21" t="str">
        <f t="shared" si="350"/>
        <v>WellandIce Accretion2035RCP4.5</v>
      </c>
      <c r="C22454" t="s">
        <v>474</v>
      </c>
      <c r="D22454" t="s">
        <v>486</v>
      </c>
      <c r="E22454" s="144" t="s">
        <v>193</v>
      </c>
      <c r="F22454" s="144">
        <v>2035</v>
      </c>
      <c r="G22454" s="147">
        <v>21.710398815028153</v>
      </c>
      <c r="H22454" s="147">
        <v>26.081919999999997</v>
      </c>
      <c r="I22454" s="147">
        <v>31.631999999999998</v>
      </c>
      <c r="J22454" s="147">
        <v>35.852639999999994</v>
      </c>
      <c r="K22454" s="147">
        <v>40.07808</v>
      </c>
    </row>
    <row r="22455" spans="2:11" x14ac:dyDescent="0.2">
      <c r="B22455" s="21" t="str">
        <f t="shared" si="350"/>
        <v>WellandIce Accretion2040RCP4.5</v>
      </c>
      <c r="C22455" t="s">
        <v>474</v>
      </c>
      <c r="D22455" t="s">
        <v>486</v>
      </c>
      <c r="E22455" s="144" t="s">
        <v>193</v>
      </c>
      <c r="F22455" s="144">
        <v>2040</v>
      </c>
      <c r="G22455" s="147">
        <v>21.606485795058788</v>
      </c>
      <c r="H22455" s="147">
        <v>25.966826666666666</v>
      </c>
      <c r="I22455" s="147">
        <v>31.509333333333334</v>
      </c>
      <c r="J22455" s="147">
        <v>35.714026666666662</v>
      </c>
      <c r="K22455" s="147">
        <v>39.930239999999998</v>
      </c>
    </row>
    <row r="22456" spans="2:11" x14ac:dyDescent="0.2">
      <c r="B22456" s="21" t="str">
        <f t="shared" si="350"/>
        <v>WellandIce Accretion2045RCP4.5</v>
      </c>
      <c r="C22456" t="s">
        <v>474</v>
      </c>
      <c r="D22456" t="s">
        <v>486</v>
      </c>
      <c r="E22456" s="144" t="s">
        <v>193</v>
      </c>
      <c r="F22456" s="144">
        <v>2045</v>
      </c>
      <c r="G22456" s="147">
        <v>21.502572775089423</v>
      </c>
      <c r="H22456" s="147">
        <v>25.851733333333332</v>
      </c>
      <c r="I22456" s="147">
        <v>31.386666666666667</v>
      </c>
      <c r="J22456" s="147">
        <v>35.57541333333333</v>
      </c>
      <c r="K22456" s="147">
        <v>39.782400000000003</v>
      </c>
    </row>
    <row r="22457" spans="2:11" x14ac:dyDescent="0.2">
      <c r="B22457" s="21" t="str">
        <f t="shared" si="350"/>
        <v>WellandIce Accretion2050RCP4.5</v>
      </c>
      <c r="C22457" t="s">
        <v>474</v>
      </c>
      <c r="D22457" t="s">
        <v>486</v>
      </c>
      <c r="E22457" s="144" t="s">
        <v>193</v>
      </c>
      <c r="F22457" s="144">
        <v>2050</v>
      </c>
      <c r="G22457" s="147">
        <v>20.922144334974824</v>
      </c>
      <c r="H22457" s="147">
        <v>25.200127999999999</v>
      </c>
      <c r="I22457" s="147">
        <v>30.636800000000001</v>
      </c>
      <c r="J22457" s="147">
        <v>34.742528</v>
      </c>
      <c r="K22457" s="147">
        <v>38.876544000000003</v>
      </c>
    </row>
    <row r="22458" spans="2:11" x14ac:dyDescent="0.2">
      <c r="B22458" s="21" t="str">
        <f t="shared" si="350"/>
        <v>WellandIce Accretion2055RCP4.5</v>
      </c>
      <c r="C22458" t="s">
        <v>474</v>
      </c>
      <c r="D22458" t="s">
        <v>486</v>
      </c>
      <c r="E22458" s="144" t="s">
        <v>193</v>
      </c>
      <c r="F22458" s="144">
        <v>2055</v>
      </c>
      <c r="G22458" s="147">
        <v>20.445628914829591</v>
      </c>
      <c r="H22458" s="147">
        <v>24.663615999999998</v>
      </c>
      <c r="I22458" s="147">
        <v>30.009599999999999</v>
      </c>
      <c r="J22458" s="147">
        <v>34.048255999999995</v>
      </c>
      <c r="K22458" s="147">
        <v>38.118527999999998</v>
      </c>
    </row>
    <row r="22459" spans="2:11" x14ac:dyDescent="0.2">
      <c r="B22459" s="21" t="str">
        <f t="shared" si="350"/>
        <v>WellandIce Accretion2060RCP4.5</v>
      </c>
      <c r="C22459" t="s">
        <v>474</v>
      </c>
      <c r="D22459" t="s">
        <v>486</v>
      </c>
      <c r="E22459" s="144" t="s">
        <v>193</v>
      </c>
      <c r="F22459" s="144">
        <v>2060</v>
      </c>
      <c r="G22459" s="147">
        <v>19.969113494684358</v>
      </c>
      <c r="H22459" s="147">
        <v>24.127103999999999</v>
      </c>
      <c r="I22459" s="147">
        <v>29.382400000000001</v>
      </c>
      <c r="J22459" s="147">
        <v>33.353983999999997</v>
      </c>
      <c r="K22459" s="147">
        <v>37.360512</v>
      </c>
    </row>
    <row r="22460" spans="2:11" x14ac:dyDescent="0.2">
      <c r="B22460" s="21" t="str">
        <f t="shared" si="350"/>
        <v>WellandIce Accretion2065RCP4.5</v>
      </c>
      <c r="C22460" t="s">
        <v>474</v>
      </c>
      <c r="D22460" t="s">
        <v>486</v>
      </c>
      <c r="E22460" s="144" t="s">
        <v>193</v>
      </c>
      <c r="F22460" s="144">
        <v>2065</v>
      </c>
      <c r="G22460" s="147">
        <v>19.492598074539124</v>
      </c>
      <c r="H22460" s="147">
        <v>23.590591999999997</v>
      </c>
      <c r="I22460" s="147">
        <v>28.755199999999999</v>
      </c>
      <c r="J22460" s="147">
        <v>32.659711999999999</v>
      </c>
      <c r="K22460" s="147">
        <v>36.602495999999995</v>
      </c>
    </row>
    <row r="22461" spans="2:11" x14ac:dyDescent="0.2">
      <c r="B22461" s="21" t="str">
        <f t="shared" si="350"/>
        <v>WellandIce Accretion2070RCP4.5</v>
      </c>
      <c r="C22461" t="s">
        <v>474</v>
      </c>
      <c r="D22461" t="s">
        <v>486</v>
      </c>
      <c r="E22461" s="144" t="s">
        <v>193</v>
      </c>
      <c r="F22461" s="144">
        <v>2070</v>
      </c>
      <c r="G22461" s="147">
        <v>19.016082654393891</v>
      </c>
      <c r="H22461" s="147">
        <v>23.054079999999999</v>
      </c>
      <c r="I22461" s="147">
        <v>28.128</v>
      </c>
      <c r="J22461" s="147">
        <v>31.965439999999997</v>
      </c>
      <c r="K22461" s="147">
        <v>35.844479999999997</v>
      </c>
    </row>
    <row r="22462" spans="2:11" x14ac:dyDescent="0.2">
      <c r="B22462" s="21" t="str">
        <f t="shared" si="350"/>
        <v>WellandIce Accretion2075RCP4.5</v>
      </c>
      <c r="C22462" t="s">
        <v>474</v>
      </c>
      <c r="D22462" t="s">
        <v>486</v>
      </c>
      <c r="E22462" s="144" t="s">
        <v>193</v>
      </c>
      <c r="F22462" s="144">
        <v>2075</v>
      </c>
      <c r="G22462" s="147">
        <v>18.837946048732121</v>
      </c>
      <c r="H22462" s="147">
        <v>22.86816</v>
      </c>
      <c r="I22462" s="147">
        <v>27.930666666666667</v>
      </c>
      <c r="J22462" s="147">
        <v>31.760533333333331</v>
      </c>
      <c r="K22462" s="147">
        <v>35.629439999999995</v>
      </c>
    </row>
    <row r="22463" spans="2:11" x14ac:dyDescent="0.2">
      <c r="B22463" s="21" t="str">
        <f t="shared" si="350"/>
        <v>WellandIce Accretion2080RCP4.5</v>
      </c>
      <c r="C22463" t="s">
        <v>474</v>
      </c>
      <c r="D22463" t="s">
        <v>486</v>
      </c>
      <c r="E22463" s="144" t="s">
        <v>193</v>
      </c>
      <c r="F22463" s="144">
        <v>2080</v>
      </c>
      <c r="G22463" s="147">
        <v>18.659809443070351</v>
      </c>
      <c r="H22463" s="147">
        <v>22.68224</v>
      </c>
      <c r="I22463" s="147">
        <v>27.733333333333334</v>
      </c>
      <c r="J22463" s="147">
        <v>31.555626666666665</v>
      </c>
      <c r="K22463" s="147">
        <v>35.414400000000001</v>
      </c>
    </row>
    <row r="22464" spans="2:11" x14ac:dyDescent="0.2">
      <c r="B22464" s="21" t="str">
        <f t="shared" si="350"/>
        <v>WellandIce Accretion2085RCP4.5</v>
      </c>
      <c r="C22464" t="s">
        <v>474</v>
      </c>
      <c r="D22464" t="s">
        <v>486</v>
      </c>
      <c r="E22464" s="144" t="s">
        <v>193</v>
      </c>
      <c r="F22464" s="144">
        <v>2085</v>
      </c>
      <c r="G22464" s="147">
        <v>18.481672837408581</v>
      </c>
      <c r="H22464" s="147">
        <v>22.496320000000001</v>
      </c>
      <c r="I22464" s="147">
        <v>27.536000000000001</v>
      </c>
      <c r="J22464" s="147">
        <v>31.350719999999995</v>
      </c>
      <c r="K22464" s="147">
        <v>35.199359999999999</v>
      </c>
    </row>
    <row r="22465" spans="2:11" x14ac:dyDescent="0.2">
      <c r="B22465" s="21" t="str">
        <f t="shared" si="350"/>
        <v>WellandIce Accretion2090RCP4.5</v>
      </c>
      <c r="C22465" t="s">
        <v>474</v>
      </c>
      <c r="D22465" t="s">
        <v>486</v>
      </c>
      <c r="E22465" s="144" t="s">
        <v>193</v>
      </c>
      <c r="F22465" s="144">
        <v>2090</v>
      </c>
      <c r="G22465" s="147">
        <v>18.303536231746815</v>
      </c>
      <c r="H22465" s="147">
        <v>22.310400000000001</v>
      </c>
      <c r="I22465" s="147">
        <v>27.338666666666665</v>
      </c>
      <c r="J22465" s="147">
        <v>31.145813333333329</v>
      </c>
      <c r="K22465" s="147">
        <v>34.984319999999997</v>
      </c>
    </row>
    <row r="22466" spans="2:11" x14ac:dyDescent="0.2">
      <c r="B22466" s="21" t="str">
        <f t="shared" si="350"/>
        <v>WellandIce Accretion2095RCP4.5</v>
      </c>
      <c r="C22466" t="s">
        <v>474</v>
      </c>
      <c r="D22466" t="s">
        <v>486</v>
      </c>
      <c r="E22466" s="144" t="s">
        <v>193</v>
      </c>
      <c r="F22466" s="144">
        <v>2095</v>
      </c>
      <c r="G22466" s="147">
        <v>18.125399626085045</v>
      </c>
      <c r="H22466" s="147">
        <v>22.124480000000002</v>
      </c>
      <c r="I22466" s="147">
        <v>27.141333333333332</v>
      </c>
      <c r="J22466" s="147">
        <v>30.940906666666663</v>
      </c>
      <c r="K22466" s="147">
        <v>34.769280000000002</v>
      </c>
    </row>
    <row r="22467" spans="2:11" x14ac:dyDescent="0.2">
      <c r="B22467" s="21" t="str">
        <f t="shared" si="350"/>
        <v>WellandIce Accretion2100RCP4.5</v>
      </c>
      <c r="C22467" t="s">
        <v>474</v>
      </c>
      <c r="D22467" t="s">
        <v>486</v>
      </c>
      <c r="E22467" s="144" t="s">
        <v>193</v>
      </c>
      <c r="F22467" s="144">
        <v>2100</v>
      </c>
      <c r="G22467" s="147">
        <v>17.947263020423275</v>
      </c>
      <c r="H22467" s="147">
        <v>21.938560000000003</v>
      </c>
      <c r="I22467" s="147">
        <v>26.943999999999999</v>
      </c>
      <c r="J22467" s="147">
        <v>30.735999999999997</v>
      </c>
      <c r="K22467" s="147">
        <v>34.55424</v>
      </c>
    </row>
    <row r="22468" spans="2:11" x14ac:dyDescent="0.2">
      <c r="B22468" s="21" t="str">
        <f t="shared" si="350"/>
        <v>WellandIce Accretion2023RCP6.0</v>
      </c>
      <c r="C22468" t="s">
        <v>474</v>
      </c>
      <c r="D22468" t="s">
        <v>486</v>
      </c>
      <c r="E22468" s="144" t="s">
        <v>192</v>
      </c>
      <c r="F22468" s="144">
        <v>2023</v>
      </c>
      <c r="G22468" s="147">
        <v>22.022137874936249</v>
      </c>
      <c r="H22468" s="147">
        <v>26.427199999999999</v>
      </c>
      <c r="I22468" s="147">
        <v>32</v>
      </c>
      <c r="J22468" s="147">
        <v>36.26847999999999</v>
      </c>
      <c r="K22468" s="147">
        <v>40.521599999999999</v>
      </c>
    </row>
    <row r="22469" spans="2:11" x14ac:dyDescent="0.2">
      <c r="B22469" s="21" t="str">
        <f t="shared" si="350"/>
        <v>WellandIce Accretion2025RCP6.0</v>
      </c>
      <c r="C22469" t="s">
        <v>474</v>
      </c>
      <c r="D22469" t="s">
        <v>486</v>
      </c>
      <c r="E22469" s="144" t="s">
        <v>192</v>
      </c>
      <c r="F22469" s="144">
        <v>2025</v>
      </c>
      <c r="G22469" s="147">
        <v>21.918224854966883</v>
      </c>
      <c r="H22469" s="147">
        <v>26.312106666666665</v>
      </c>
      <c r="I22469" s="147">
        <v>31.877333333333333</v>
      </c>
      <c r="J22469" s="147">
        <v>36.129866666666658</v>
      </c>
      <c r="K22469" s="147">
        <v>40.373759999999997</v>
      </c>
    </row>
    <row r="22470" spans="2:11" x14ac:dyDescent="0.2">
      <c r="B22470" s="21" t="str">
        <f t="shared" si="350"/>
        <v>WellandIce Accretion2030RCP6.0</v>
      </c>
      <c r="C22470" t="s">
        <v>474</v>
      </c>
      <c r="D22470" t="s">
        <v>486</v>
      </c>
      <c r="E22470" s="144" t="s">
        <v>192</v>
      </c>
      <c r="F22470" s="144">
        <v>2030</v>
      </c>
      <c r="G22470" s="147">
        <v>21.814311834997518</v>
      </c>
      <c r="H22470" s="147">
        <v>26.197013333333331</v>
      </c>
      <c r="I22470" s="147">
        <v>31.754666666666665</v>
      </c>
      <c r="J22470" s="147">
        <v>35.991253333333326</v>
      </c>
      <c r="K22470" s="147">
        <v>40.225920000000002</v>
      </c>
    </row>
    <row r="22471" spans="2:11" x14ac:dyDescent="0.2">
      <c r="B22471" s="21" t="str">
        <f t="shared" si="350"/>
        <v>WellandIce Accretion2035RCP6.0</v>
      </c>
      <c r="C22471" t="s">
        <v>474</v>
      </c>
      <c r="D22471" t="s">
        <v>486</v>
      </c>
      <c r="E22471" s="144" t="s">
        <v>192</v>
      </c>
      <c r="F22471" s="144">
        <v>2035</v>
      </c>
      <c r="G22471" s="147">
        <v>21.710398815028153</v>
      </c>
      <c r="H22471" s="147">
        <v>26.081919999999997</v>
      </c>
      <c r="I22471" s="147">
        <v>31.631999999999998</v>
      </c>
      <c r="J22471" s="147">
        <v>35.852639999999994</v>
      </c>
      <c r="K22471" s="147">
        <v>40.07808</v>
      </c>
    </row>
    <row r="22472" spans="2:11" x14ac:dyDescent="0.2">
      <c r="B22472" s="21" t="str">
        <f t="shared" si="350"/>
        <v>WellandIce Accretion2040RCP6.0</v>
      </c>
      <c r="C22472" t="s">
        <v>474</v>
      </c>
      <c r="D22472" t="s">
        <v>486</v>
      </c>
      <c r="E22472" s="144" t="s">
        <v>192</v>
      </c>
      <c r="F22472" s="144">
        <v>2040</v>
      </c>
      <c r="G22472" s="147">
        <v>21.606485795058788</v>
      </c>
      <c r="H22472" s="147">
        <v>25.966826666666666</v>
      </c>
      <c r="I22472" s="147">
        <v>31.509333333333334</v>
      </c>
      <c r="J22472" s="147">
        <v>35.714026666666662</v>
      </c>
      <c r="K22472" s="147">
        <v>39.930239999999998</v>
      </c>
    </row>
    <row r="22473" spans="2:11" x14ac:dyDescent="0.2">
      <c r="B22473" s="21" t="str">
        <f t="shared" si="350"/>
        <v>WellandIce Accretion2045RCP6.0</v>
      </c>
      <c r="C22473" t="s">
        <v>474</v>
      </c>
      <c r="D22473" t="s">
        <v>486</v>
      </c>
      <c r="E22473" s="144" t="s">
        <v>192</v>
      </c>
      <c r="F22473" s="144">
        <v>2045</v>
      </c>
      <c r="G22473" s="147">
        <v>21.502572775089423</v>
      </c>
      <c r="H22473" s="147">
        <v>25.851733333333332</v>
      </c>
      <c r="I22473" s="147">
        <v>31.386666666666667</v>
      </c>
      <c r="J22473" s="147">
        <v>35.57541333333333</v>
      </c>
      <c r="K22473" s="147">
        <v>39.782400000000003</v>
      </c>
    </row>
    <row r="22474" spans="2:11" x14ac:dyDescent="0.2">
      <c r="B22474" s="21" t="str">
        <f t="shared" si="350"/>
        <v>WellandIce Accretion2050RCP6.0</v>
      </c>
      <c r="C22474" t="s">
        <v>474</v>
      </c>
      <c r="D22474" t="s">
        <v>486</v>
      </c>
      <c r="E22474" s="144" t="s">
        <v>192</v>
      </c>
      <c r="F22474" s="144">
        <v>2050</v>
      </c>
      <c r="G22474" s="147">
        <v>20.922144334974824</v>
      </c>
      <c r="H22474" s="147">
        <v>25.200127999999999</v>
      </c>
      <c r="I22474" s="147">
        <v>30.636800000000001</v>
      </c>
      <c r="J22474" s="147">
        <v>34.742528</v>
      </c>
      <c r="K22474" s="147">
        <v>38.876544000000003</v>
      </c>
    </row>
    <row r="22475" spans="2:11" x14ac:dyDescent="0.2">
      <c r="B22475" s="21" t="str">
        <f t="shared" si="350"/>
        <v>WellandIce Accretion2055RCP6.0</v>
      </c>
      <c r="C22475" t="s">
        <v>474</v>
      </c>
      <c r="D22475" t="s">
        <v>486</v>
      </c>
      <c r="E22475" s="144" t="s">
        <v>192</v>
      </c>
      <c r="F22475" s="144">
        <v>2055</v>
      </c>
      <c r="G22475" s="147">
        <v>20.445628914829591</v>
      </c>
      <c r="H22475" s="147">
        <v>24.663615999999998</v>
      </c>
      <c r="I22475" s="147">
        <v>30.009599999999999</v>
      </c>
      <c r="J22475" s="147">
        <v>34.048255999999995</v>
      </c>
      <c r="K22475" s="147">
        <v>38.118527999999998</v>
      </c>
    </row>
    <row r="22476" spans="2:11" x14ac:dyDescent="0.2">
      <c r="B22476" s="21" t="str">
        <f t="shared" ref="B22476:B22539" si="351">C22476&amp;D22476&amp;F22476&amp;E22476</f>
        <v>WellandIce Accretion2060RCP6.0</v>
      </c>
      <c r="C22476" t="s">
        <v>474</v>
      </c>
      <c r="D22476" t="s">
        <v>486</v>
      </c>
      <c r="E22476" s="144" t="s">
        <v>192</v>
      </c>
      <c r="F22476" s="144">
        <v>2060</v>
      </c>
      <c r="G22476" s="147">
        <v>19.969113494684358</v>
      </c>
      <c r="H22476" s="147">
        <v>24.127103999999999</v>
      </c>
      <c r="I22476" s="147">
        <v>29.382400000000001</v>
      </c>
      <c r="J22476" s="147">
        <v>33.353983999999997</v>
      </c>
      <c r="K22476" s="147">
        <v>37.360512</v>
      </c>
    </row>
    <row r="22477" spans="2:11" x14ac:dyDescent="0.2">
      <c r="B22477" s="21" t="str">
        <f t="shared" si="351"/>
        <v>WellandIce Accretion2065RCP6.0</v>
      </c>
      <c r="C22477" t="s">
        <v>474</v>
      </c>
      <c r="D22477" t="s">
        <v>486</v>
      </c>
      <c r="E22477" s="144" t="s">
        <v>192</v>
      </c>
      <c r="F22477" s="144">
        <v>2065</v>
      </c>
      <c r="G22477" s="147">
        <v>19.492598074539124</v>
      </c>
      <c r="H22477" s="147">
        <v>23.590591999999997</v>
      </c>
      <c r="I22477" s="147">
        <v>28.755199999999999</v>
      </c>
      <c r="J22477" s="147">
        <v>32.659711999999999</v>
      </c>
      <c r="K22477" s="147">
        <v>36.602495999999995</v>
      </c>
    </row>
    <row r="22478" spans="2:11" x14ac:dyDescent="0.2">
      <c r="B22478" s="21" t="str">
        <f t="shared" si="351"/>
        <v>WellandIce Accretion2070RCP6.0</v>
      </c>
      <c r="C22478" t="s">
        <v>474</v>
      </c>
      <c r="D22478" t="s">
        <v>486</v>
      </c>
      <c r="E22478" s="144" t="s">
        <v>192</v>
      </c>
      <c r="F22478" s="144">
        <v>2070</v>
      </c>
      <c r="G22478" s="147">
        <v>19.016082654393891</v>
      </c>
      <c r="H22478" s="147">
        <v>23.054079999999999</v>
      </c>
      <c r="I22478" s="147">
        <v>28.128</v>
      </c>
      <c r="J22478" s="147">
        <v>31.965439999999997</v>
      </c>
      <c r="K22478" s="147">
        <v>35.844479999999997</v>
      </c>
    </row>
    <row r="22479" spans="2:11" x14ac:dyDescent="0.2">
      <c r="B22479" s="21" t="str">
        <f t="shared" si="351"/>
        <v>WellandIce Accretion2075RCP6.0</v>
      </c>
      <c r="C22479" t="s">
        <v>474</v>
      </c>
      <c r="D22479" t="s">
        <v>486</v>
      </c>
      <c r="E22479" s="144" t="s">
        <v>192</v>
      </c>
      <c r="F22479" s="144">
        <v>2075</v>
      </c>
      <c r="G22479" s="147">
        <v>18.748877745901236</v>
      </c>
      <c r="H22479" s="147">
        <v>22.775199999999998</v>
      </c>
      <c r="I22479" s="147">
        <v>27.832000000000001</v>
      </c>
      <c r="J22479" s="147">
        <v>31.658079999999998</v>
      </c>
      <c r="K22479" s="147">
        <v>35.521919999999994</v>
      </c>
    </row>
    <row r="22480" spans="2:11" x14ac:dyDescent="0.2">
      <c r="B22480" s="21" t="str">
        <f t="shared" si="351"/>
        <v>WellandIce Accretion2080RCP6.0</v>
      </c>
      <c r="C22480" t="s">
        <v>474</v>
      </c>
      <c r="D22480" t="s">
        <v>486</v>
      </c>
      <c r="E22480" s="144" t="s">
        <v>192</v>
      </c>
      <c r="F22480" s="144">
        <v>2080</v>
      </c>
      <c r="G22480" s="147">
        <v>18.481672837408581</v>
      </c>
      <c r="H22480" s="147">
        <v>22.496320000000001</v>
      </c>
      <c r="I22480" s="147">
        <v>27.536000000000001</v>
      </c>
      <c r="J22480" s="147">
        <v>31.350719999999995</v>
      </c>
      <c r="K22480" s="147">
        <v>35.199359999999999</v>
      </c>
    </row>
    <row r="22481" spans="2:11" x14ac:dyDescent="0.2">
      <c r="B22481" s="21" t="str">
        <f t="shared" si="351"/>
        <v>WellandIce Accretion2085RCP6.0</v>
      </c>
      <c r="C22481" t="s">
        <v>474</v>
      </c>
      <c r="D22481" t="s">
        <v>486</v>
      </c>
      <c r="E22481" s="144" t="s">
        <v>192</v>
      </c>
      <c r="F22481" s="144">
        <v>2085</v>
      </c>
      <c r="G22481" s="147">
        <v>18.21446792891593</v>
      </c>
      <c r="H22481" s="147">
        <v>22.217440000000003</v>
      </c>
      <c r="I22481" s="147">
        <v>27.24</v>
      </c>
      <c r="J22481" s="147">
        <v>31.043359999999996</v>
      </c>
      <c r="K22481" s="147">
        <v>34.876800000000003</v>
      </c>
    </row>
    <row r="22482" spans="2:11" x14ac:dyDescent="0.2">
      <c r="B22482" s="21" t="str">
        <f t="shared" si="351"/>
        <v>WellandIce Accretion2090RCP6.0</v>
      </c>
      <c r="C22482" t="s">
        <v>474</v>
      </c>
      <c r="D22482" t="s">
        <v>486</v>
      </c>
      <c r="E22482" s="144" t="s">
        <v>192</v>
      </c>
      <c r="F22482" s="144">
        <v>2090</v>
      </c>
      <c r="G22482" s="147">
        <v>17.219871880637715</v>
      </c>
      <c r="H22482" s="147">
        <v>21.106346666666667</v>
      </c>
      <c r="I22482" s="147">
        <v>25.973333333333333</v>
      </c>
      <c r="J22482" s="147">
        <v>29.66325333333333</v>
      </c>
      <c r="K22482" s="147">
        <v>33.358080000000001</v>
      </c>
    </row>
    <row r="22483" spans="2:11" x14ac:dyDescent="0.2">
      <c r="B22483" s="21" t="str">
        <f t="shared" si="351"/>
        <v>WellandIce Accretion2095RCP6.0</v>
      </c>
      <c r="C22483" t="s">
        <v>474</v>
      </c>
      <c r="D22483" t="s">
        <v>486</v>
      </c>
      <c r="E22483" s="144" t="s">
        <v>192</v>
      </c>
      <c r="F22483" s="144">
        <v>2095</v>
      </c>
      <c r="G22483" s="147">
        <v>16.492480740852155</v>
      </c>
      <c r="H22483" s="147">
        <v>20.274133333333335</v>
      </c>
      <c r="I22483" s="147">
        <v>25.002666666666666</v>
      </c>
      <c r="J22483" s="147">
        <v>28.590506666666666</v>
      </c>
      <c r="K22483" s="147">
        <v>32.161920000000002</v>
      </c>
    </row>
    <row r="22484" spans="2:11" x14ac:dyDescent="0.2">
      <c r="B22484" s="21" t="str">
        <f t="shared" si="351"/>
        <v>WellandIce Accretion2100RCP6.0</v>
      </c>
      <c r="C22484" t="s">
        <v>474</v>
      </c>
      <c r="D22484" t="s">
        <v>486</v>
      </c>
      <c r="E22484" s="144" t="s">
        <v>192</v>
      </c>
      <c r="F22484" s="144">
        <v>2100</v>
      </c>
      <c r="G22484" s="147">
        <v>15.765089601066597</v>
      </c>
      <c r="H22484" s="147">
        <v>19.44192</v>
      </c>
      <c r="I22484" s="147">
        <v>24.032</v>
      </c>
      <c r="J22484" s="147">
        <v>27.517759999999999</v>
      </c>
      <c r="K22484" s="147">
        <v>30.96576</v>
      </c>
    </row>
    <row r="22485" spans="2:11" x14ac:dyDescent="0.2">
      <c r="B22485" s="21" t="str">
        <f t="shared" si="351"/>
        <v>WellandIce Accretion2023RCP8.5</v>
      </c>
      <c r="C22485" t="s">
        <v>474</v>
      </c>
      <c r="D22485" t="s">
        <v>486</v>
      </c>
      <c r="E22485" s="144" t="s">
        <v>191</v>
      </c>
      <c r="F22485" s="144">
        <v>2023</v>
      </c>
      <c r="G22485" s="147">
        <v>22.022137874936249</v>
      </c>
      <c r="H22485" s="147">
        <v>26.427199999999999</v>
      </c>
      <c r="I22485" s="147">
        <v>32</v>
      </c>
      <c r="J22485" s="147">
        <v>36.26847999999999</v>
      </c>
      <c r="K22485" s="147">
        <v>40.521599999999999</v>
      </c>
    </row>
    <row r="22486" spans="2:11" x14ac:dyDescent="0.2">
      <c r="B22486" s="21" t="str">
        <f t="shared" si="351"/>
        <v>WellandIce Accretion2025RCP8.5</v>
      </c>
      <c r="C22486" t="s">
        <v>474</v>
      </c>
      <c r="D22486" t="s">
        <v>486</v>
      </c>
      <c r="E22486" s="144" t="s">
        <v>191</v>
      </c>
      <c r="F22486" s="144">
        <v>2025</v>
      </c>
      <c r="G22486" s="147">
        <v>21.814311834997518</v>
      </c>
      <c r="H22486" s="147">
        <v>26.197013333333331</v>
      </c>
      <c r="I22486" s="147">
        <v>31.754666666666665</v>
      </c>
      <c r="J22486" s="147">
        <v>35.991253333333326</v>
      </c>
      <c r="K22486" s="147">
        <v>40.225920000000002</v>
      </c>
    </row>
    <row r="22487" spans="2:11" x14ac:dyDescent="0.2">
      <c r="B22487" s="21" t="str">
        <f t="shared" si="351"/>
        <v>WellandIce Accretion2030RCP8.5</v>
      </c>
      <c r="C22487" t="s">
        <v>474</v>
      </c>
      <c r="D22487" t="s">
        <v>486</v>
      </c>
      <c r="E22487" s="144" t="s">
        <v>191</v>
      </c>
      <c r="F22487" s="144">
        <v>2030</v>
      </c>
      <c r="G22487" s="147">
        <v>21.606485795058788</v>
      </c>
      <c r="H22487" s="147">
        <v>25.966826666666666</v>
      </c>
      <c r="I22487" s="147">
        <v>31.509333333333334</v>
      </c>
      <c r="J22487" s="147">
        <v>35.714026666666662</v>
      </c>
      <c r="K22487" s="147">
        <v>39.930239999999998</v>
      </c>
    </row>
    <row r="22488" spans="2:11" x14ac:dyDescent="0.2">
      <c r="B22488" s="21" t="str">
        <f t="shared" si="351"/>
        <v>WellandIce Accretion2035RCP8.5</v>
      </c>
      <c r="C22488" t="s">
        <v>474</v>
      </c>
      <c r="D22488" t="s">
        <v>486</v>
      </c>
      <c r="E22488" s="144" t="s">
        <v>191</v>
      </c>
      <c r="F22488" s="144">
        <v>2035</v>
      </c>
      <c r="G22488" s="147">
        <v>21.398659755120057</v>
      </c>
      <c r="H22488" s="147">
        <v>25.736639999999998</v>
      </c>
      <c r="I22488" s="147">
        <v>31.263999999999999</v>
      </c>
      <c r="J22488" s="147">
        <v>35.436799999999998</v>
      </c>
      <c r="K22488" s="147">
        <v>39.63456</v>
      </c>
    </row>
    <row r="22489" spans="2:11" x14ac:dyDescent="0.2">
      <c r="B22489" s="21" t="str">
        <f t="shared" si="351"/>
        <v>WellandIce Accretion2040RCP8.5</v>
      </c>
      <c r="C22489" t="s">
        <v>474</v>
      </c>
      <c r="D22489" t="s">
        <v>486</v>
      </c>
      <c r="E22489" s="144" t="s">
        <v>191</v>
      </c>
      <c r="F22489" s="144">
        <v>2040</v>
      </c>
      <c r="G22489" s="147">
        <v>20.604467388211336</v>
      </c>
      <c r="H22489" s="147">
        <v>24.842453333333331</v>
      </c>
      <c r="I22489" s="147">
        <v>30.218666666666667</v>
      </c>
      <c r="J22489" s="147">
        <v>34.279679999999999</v>
      </c>
      <c r="K22489" s="147">
        <v>38.371200000000002</v>
      </c>
    </row>
    <row r="22490" spans="2:11" x14ac:dyDescent="0.2">
      <c r="B22490" s="21" t="str">
        <f t="shared" si="351"/>
        <v>WellandIce Accretion2045RCP8.5</v>
      </c>
      <c r="C22490" t="s">
        <v>474</v>
      </c>
      <c r="D22490" t="s">
        <v>486</v>
      </c>
      <c r="E22490" s="144" t="s">
        <v>191</v>
      </c>
      <c r="F22490" s="144">
        <v>2045</v>
      </c>
      <c r="G22490" s="147">
        <v>19.810275021302612</v>
      </c>
      <c r="H22490" s="147">
        <v>23.948266666666665</v>
      </c>
      <c r="I22490" s="147">
        <v>29.173333333333332</v>
      </c>
      <c r="J22490" s="147">
        <v>33.12256</v>
      </c>
      <c r="K22490" s="147">
        <v>37.107839999999996</v>
      </c>
    </row>
    <row r="22491" spans="2:11" x14ac:dyDescent="0.2">
      <c r="B22491" s="21" t="str">
        <f t="shared" si="351"/>
        <v>WellandIce Accretion2050RCP8.5</v>
      </c>
      <c r="C22491" t="s">
        <v>474</v>
      </c>
      <c r="D22491" t="s">
        <v>486</v>
      </c>
      <c r="E22491" s="144" t="s">
        <v>191</v>
      </c>
      <c r="F22491" s="144">
        <v>2050</v>
      </c>
      <c r="G22491" s="147">
        <v>18.659809443070351</v>
      </c>
      <c r="H22491" s="147">
        <v>22.68224</v>
      </c>
      <c r="I22491" s="147">
        <v>27.733333333333334</v>
      </c>
      <c r="J22491" s="147">
        <v>31.555626666666665</v>
      </c>
      <c r="K22491" s="147">
        <v>35.414400000000001</v>
      </c>
    </row>
    <row r="22492" spans="2:11" x14ac:dyDescent="0.2">
      <c r="B22492" s="21" t="str">
        <f t="shared" si="351"/>
        <v>WellandIce Accretion2055RCP8.5</v>
      </c>
      <c r="C22492" t="s">
        <v>474</v>
      </c>
      <c r="D22492" t="s">
        <v>486</v>
      </c>
      <c r="E22492" s="144" t="s">
        <v>191</v>
      </c>
      <c r="F22492" s="144">
        <v>2055</v>
      </c>
      <c r="G22492" s="147">
        <v>18.303536231746815</v>
      </c>
      <c r="H22492" s="147">
        <v>22.310400000000001</v>
      </c>
      <c r="I22492" s="147">
        <v>27.338666666666665</v>
      </c>
      <c r="J22492" s="147">
        <v>31.145813333333329</v>
      </c>
      <c r="K22492" s="147">
        <v>34.984319999999997</v>
      </c>
    </row>
    <row r="22493" spans="2:11" x14ac:dyDescent="0.2">
      <c r="B22493" s="21" t="str">
        <f t="shared" si="351"/>
        <v>WellandIce Accretion2060RCP8.5</v>
      </c>
      <c r="C22493" t="s">
        <v>474</v>
      </c>
      <c r="D22493" t="s">
        <v>486</v>
      </c>
      <c r="E22493" s="144" t="s">
        <v>191</v>
      </c>
      <c r="F22493" s="144">
        <v>2060</v>
      </c>
      <c r="G22493" s="147">
        <v>17.219871880637715</v>
      </c>
      <c r="H22493" s="147">
        <v>21.106346666666667</v>
      </c>
      <c r="I22493" s="147">
        <v>25.973333333333333</v>
      </c>
      <c r="J22493" s="147">
        <v>29.66325333333333</v>
      </c>
      <c r="K22493" s="147">
        <v>33.358080000000001</v>
      </c>
    </row>
    <row r="22494" spans="2:11" x14ac:dyDescent="0.2">
      <c r="B22494" s="21" t="str">
        <f t="shared" si="351"/>
        <v>WellandIce Accretion2065RCP8.5</v>
      </c>
      <c r="C22494" t="s">
        <v>474</v>
      </c>
      <c r="D22494" t="s">
        <v>486</v>
      </c>
      <c r="E22494" s="144" t="s">
        <v>191</v>
      </c>
      <c r="F22494" s="144">
        <v>2065</v>
      </c>
      <c r="G22494" s="147">
        <v>16.492480740852155</v>
      </c>
      <c r="H22494" s="147">
        <v>20.274133333333335</v>
      </c>
      <c r="I22494" s="147">
        <v>25.002666666666666</v>
      </c>
      <c r="J22494" s="147">
        <v>28.590506666666666</v>
      </c>
      <c r="K22494" s="147">
        <v>32.161920000000002</v>
      </c>
    </row>
    <row r="22495" spans="2:11" x14ac:dyDescent="0.2">
      <c r="B22495" s="21" t="str">
        <f t="shared" si="351"/>
        <v>WellandIce Accretion2070RCP8.5</v>
      </c>
      <c r="C22495" t="s">
        <v>474</v>
      </c>
      <c r="D22495" t="s">
        <v>486</v>
      </c>
      <c r="E22495" s="144" t="s">
        <v>191</v>
      </c>
      <c r="F22495" s="144">
        <v>2070</v>
      </c>
      <c r="G22495" s="147">
        <v>15.401394031173819</v>
      </c>
      <c r="H22495" s="147">
        <v>19.025813333333332</v>
      </c>
      <c r="I22495" s="147">
        <v>23.562666666666669</v>
      </c>
      <c r="J22495" s="147">
        <v>26.999466666666663</v>
      </c>
      <c r="K22495" s="147">
        <v>30.40128</v>
      </c>
    </row>
    <row r="22496" spans="2:11" x14ac:dyDescent="0.2">
      <c r="B22496" s="21" t="str">
        <f t="shared" si="351"/>
        <v>WellandIce Accretion2075RCP8.5</v>
      </c>
      <c r="C22496" t="s">
        <v>474</v>
      </c>
      <c r="D22496" t="s">
        <v>486</v>
      </c>
      <c r="E22496" s="144" t="s">
        <v>191</v>
      </c>
      <c r="F22496" s="144">
        <v>2075</v>
      </c>
      <c r="G22496" s="147">
        <v>15.037698461281039</v>
      </c>
      <c r="H22496" s="147">
        <v>18.609706666666668</v>
      </c>
      <c r="I22496" s="147">
        <v>23.093333333333334</v>
      </c>
      <c r="J22496" s="147">
        <v>26.481173333333331</v>
      </c>
      <c r="K22496" s="147">
        <v>29.8368</v>
      </c>
    </row>
    <row r="22497" spans="2:11" x14ac:dyDescent="0.2">
      <c r="B22497" s="21" t="str">
        <f t="shared" si="351"/>
        <v>WellandIce Accretion2080RCP8.5</v>
      </c>
      <c r="C22497" t="s">
        <v>474</v>
      </c>
      <c r="D22497" t="s">
        <v>486</v>
      </c>
      <c r="E22497" s="144" t="s">
        <v>191</v>
      </c>
      <c r="F22497" s="144">
        <v>2080</v>
      </c>
      <c r="G22497" s="147">
        <v>14.674002891388261</v>
      </c>
      <c r="H22497" s="147">
        <v>18.1936</v>
      </c>
      <c r="I22497" s="147">
        <v>22.624000000000002</v>
      </c>
      <c r="J22497" s="147">
        <v>25.962879999999995</v>
      </c>
      <c r="K22497" s="147">
        <v>29.272320000000001</v>
      </c>
    </row>
    <row r="22498" spans="2:11" x14ac:dyDescent="0.2">
      <c r="B22498" s="21" t="str">
        <f t="shared" si="351"/>
        <v>WellandIce Accretion2085RCP8.5</v>
      </c>
      <c r="C22498" t="s">
        <v>474</v>
      </c>
      <c r="D22498" t="s">
        <v>486</v>
      </c>
      <c r="E22498" s="144" t="s">
        <v>191</v>
      </c>
      <c r="F22498" s="144">
        <v>2085</v>
      </c>
      <c r="G22498" s="147">
        <v>13.850121090202576</v>
      </c>
      <c r="H22498" s="147">
        <v>17.224160000000001</v>
      </c>
      <c r="I22498" s="147">
        <v>21.456000000000003</v>
      </c>
      <c r="J22498" s="147">
        <v>24.643039999999999</v>
      </c>
      <c r="K22498" s="147">
        <v>27.800640000000001</v>
      </c>
    </row>
    <row r="22499" spans="2:11" x14ac:dyDescent="0.2">
      <c r="B22499" s="21" t="str">
        <f t="shared" si="351"/>
        <v>WellandIce Accretion2090RCP8.5</v>
      </c>
      <c r="C22499" t="s">
        <v>474</v>
      </c>
      <c r="D22499" t="s">
        <v>486</v>
      </c>
      <c r="E22499" s="144" t="s">
        <v>191</v>
      </c>
      <c r="F22499" s="144">
        <v>2090</v>
      </c>
      <c r="G22499" s="147">
        <v>13.026239289016891</v>
      </c>
      <c r="H22499" s="147">
        <v>16.254720000000002</v>
      </c>
      <c r="I22499" s="147">
        <v>20.288</v>
      </c>
      <c r="J22499" s="147">
        <v>23.3232</v>
      </c>
      <c r="K22499" s="147">
        <v>26.328960000000002</v>
      </c>
    </row>
    <row r="22500" spans="2:11" x14ac:dyDescent="0.2">
      <c r="B22500" s="21" t="str">
        <f t="shared" si="351"/>
        <v>WellandIce Accretion2095RCP8.5</v>
      </c>
      <c r="C22500" t="s">
        <v>474</v>
      </c>
      <c r="D22500" t="s">
        <v>486</v>
      </c>
      <c r="E22500" s="144" t="s">
        <v>191</v>
      </c>
      <c r="F22500" s="144">
        <v>2095</v>
      </c>
      <c r="G22500" s="147">
        <v>13.026239289016891</v>
      </c>
      <c r="H22500" s="147">
        <v>16.254720000000002</v>
      </c>
      <c r="I22500" s="147">
        <v>20.288</v>
      </c>
      <c r="J22500" s="147">
        <v>23.3232</v>
      </c>
      <c r="K22500" s="147">
        <v>26.328960000000002</v>
      </c>
    </row>
    <row r="22501" spans="2:11" x14ac:dyDescent="0.2">
      <c r="B22501" s="21" t="str">
        <f t="shared" si="351"/>
        <v>WellandIce Accretion2100RCP8.5</v>
      </c>
      <c r="C22501" t="s">
        <v>474</v>
      </c>
      <c r="D22501" t="s">
        <v>486</v>
      </c>
      <c r="E22501" s="144" t="s">
        <v>191</v>
      </c>
      <c r="F22501" s="144">
        <v>2100</v>
      </c>
      <c r="G22501" s="147">
        <v>13.026239289016891</v>
      </c>
      <c r="H22501" s="147">
        <v>16.254720000000002</v>
      </c>
      <c r="I22501" s="147">
        <v>20.288</v>
      </c>
      <c r="J22501" s="147">
        <v>23.3232</v>
      </c>
      <c r="K22501" s="147">
        <v>26.328960000000002</v>
      </c>
    </row>
    <row r="22502" spans="2:11" x14ac:dyDescent="0.2">
      <c r="B22502" s="21" t="str">
        <f t="shared" si="351"/>
        <v>WellandWind2023RCP4.5</v>
      </c>
      <c r="C22502" t="s">
        <v>474</v>
      </c>
      <c r="D22502" t="s">
        <v>1</v>
      </c>
      <c r="E22502" s="144" t="s">
        <v>193</v>
      </c>
      <c r="F22502" s="144">
        <v>2023</v>
      </c>
      <c r="G22502" s="147">
        <v>88.110005879804504</v>
      </c>
      <c r="H22502" s="147">
        <v>95.122911000000002</v>
      </c>
      <c r="I22502" s="147">
        <v>102.5655</v>
      </c>
      <c r="J22502" s="147">
        <v>109.96122500000001</v>
      </c>
      <c r="K22502" s="147">
        <v>117.35068800000001</v>
      </c>
    </row>
    <row r="22503" spans="2:11" x14ac:dyDescent="0.2">
      <c r="B22503" s="21" t="str">
        <f t="shared" si="351"/>
        <v>WellandWind2025RCP4.5</v>
      </c>
      <c r="C22503" t="s">
        <v>474</v>
      </c>
      <c r="D22503" t="s">
        <v>1</v>
      </c>
      <c r="E22503" s="144" t="s">
        <v>193</v>
      </c>
      <c r="F22503" s="144">
        <v>2025</v>
      </c>
      <c r="G22503" s="147">
        <v>88.080935304767451</v>
      </c>
      <c r="H22503" s="147">
        <v>95.093166499999995</v>
      </c>
      <c r="I22503" s="147">
        <v>102.53351666666667</v>
      </c>
      <c r="J22503" s="147">
        <v>109.92700283333335</v>
      </c>
      <c r="K22503" s="147">
        <v>117.314227</v>
      </c>
    </row>
    <row r="22504" spans="2:11" x14ac:dyDescent="0.2">
      <c r="B22504" s="21" t="str">
        <f t="shared" si="351"/>
        <v>WellandWind2030RCP4.5</v>
      </c>
      <c r="C22504" t="s">
        <v>474</v>
      </c>
      <c r="D22504" t="s">
        <v>1</v>
      </c>
      <c r="E22504" s="144" t="s">
        <v>193</v>
      </c>
      <c r="F22504" s="144">
        <v>2030</v>
      </c>
      <c r="G22504" s="147">
        <v>88.051864729730397</v>
      </c>
      <c r="H22504" s="147">
        <v>95.063422000000003</v>
      </c>
      <c r="I22504" s="147">
        <v>102.50153333333334</v>
      </c>
      <c r="J22504" s="147">
        <v>109.89278066666668</v>
      </c>
      <c r="K22504" s="147">
        <v>117.277766</v>
      </c>
    </row>
    <row r="22505" spans="2:11" x14ac:dyDescent="0.2">
      <c r="B22505" s="21" t="str">
        <f t="shared" si="351"/>
        <v>WellandWind2035RCP4.5</v>
      </c>
      <c r="C22505" t="s">
        <v>474</v>
      </c>
      <c r="D22505" t="s">
        <v>1</v>
      </c>
      <c r="E22505" s="144" t="s">
        <v>193</v>
      </c>
      <c r="F22505" s="144">
        <v>2035</v>
      </c>
      <c r="G22505" s="147">
        <v>88.022794154693344</v>
      </c>
      <c r="H22505" s="147">
        <v>95.03367750000001</v>
      </c>
      <c r="I22505" s="147">
        <v>102.46955</v>
      </c>
      <c r="J22505" s="147">
        <v>109.85855850000002</v>
      </c>
      <c r="K22505" s="147">
        <v>117.24130500000001</v>
      </c>
    </row>
    <row r="22506" spans="2:11" x14ac:dyDescent="0.2">
      <c r="B22506" s="21" t="str">
        <f t="shared" si="351"/>
        <v>WellandWind2040RCP4.5</v>
      </c>
      <c r="C22506" t="s">
        <v>474</v>
      </c>
      <c r="D22506" t="s">
        <v>1</v>
      </c>
      <c r="E22506" s="144" t="s">
        <v>193</v>
      </c>
      <c r="F22506" s="144">
        <v>2040</v>
      </c>
      <c r="G22506" s="147">
        <v>87.99372357965629</v>
      </c>
      <c r="H22506" s="147">
        <v>95.003933000000004</v>
      </c>
      <c r="I22506" s="147">
        <v>102.43756666666667</v>
      </c>
      <c r="J22506" s="147">
        <v>109.82433633333335</v>
      </c>
      <c r="K22506" s="147">
        <v>117.20484400000001</v>
      </c>
    </row>
    <row r="22507" spans="2:11" x14ac:dyDescent="0.2">
      <c r="B22507" s="21" t="str">
        <f t="shared" si="351"/>
        <v>WellandWind2045RCP4.5</v>
      </c>
      <c r="C22507" t="s">
        <v>474</v>
      </c>
      <c r="D22507" t="s">
        <v>1</v>
      </c>
      <c r="E22507" s="144" t="s">
        <v>193</v>
      </c>
      <c r="F22507" s="144">
        <v>2045</v>
      </c>
      <c r="G22507" s="147">
        <v>87.964653004619237</v>
      </c>
      <c r="H22507" s="147">
        <v>94.974188499999997</v>
      </c>
      <c r="I22507" s="147">
        <v>102.40558333333334</v>
      </c>
      <c r="J22507" s="147">
        <v>109.79011416666668</v>
      </c>
      <c r="K22507" s="147">
        <v>117.16838300000001</v>
      </c>
    </row>
    <row r="22508" spans="2:11" x14ac:dyDescent="0.2">
      <c r="B22508" s="21" t="str">
        <f t="shared" si="351"/>
        <v>WellandWind2050RCP4.5</v>
      </c>
      <c r="C22508" t="s">
        <v>474</v>
      </c>
      <c r="D22508" t="s">
        <v>1</v>
      </c>
      <c r="E22508" s="144" t="s">
        <v>193</v>
      </c>
      <c r="F22508" s="144">
        <v>2050</v>
      </c>
      <c r="G22508" s="147">
        <v>87.993142168155558</v>
      </c>
      <c r="H22508" s="147">
        <v>95.017709400000001</v>
      </c>
      <c r="I22508" s="147">
        <v>102.46854</v>
      </c>
      <c r="J22508" s="147">
        <v>109.86612340000002</v>
      </c>
      <c r="K22508" s="147">
        <v>117.2608788</v>
      </c>
    </row>
    <row r="22509" spans="2:11" x14ac:dyDescent="0.2">
      <c r="B22509" s="21" t="str">
        <f t="shared" si="351"/>
        <v>WellandWind2055RCP4.5</v>
      </c>
      <c r="C22509" t="s">
        <v>474</v>
      </c>
      <c r="D22509" t="s">
        <v>1</v>
      </c>
      <c r="E22509" s="144" t="s">
        <v>193</v>
      </c>
      <c r="F22509" s="144">
        <v>2055</v>
      </c>
      <c r="G22509" s="147">
        <v>88.050701906728918</v>
      </c>
      <c r="H22509" s="147">
        <v>95.090974799999998</v>
      </c>
      <c r="I22509" s="147">
        <v>102.56348</v>
      </c>
      <c r="J22509" s="147">
        <v>109.97635480000001</v>
      </c>
      <c r="K22509" s="147">
        <v>117.3898356</v>
      </c>
    </row>
    <row r="22510" spans="2:11" x14ac:dyDescent="0.2">
      <c r="B22510" s="21" t="str">
        <f t="shared" si="351"/>
        <v>WellandWind2060RCP4.5</v>
      </c>
      <c r="C22510" t="s">
        <v>474</v>
      </c>
      <c r="D22510" t="s">
        <v>1</v>
      </c>
      <c r="E22510" s="144" t="s">
        <v>193</v>
      </c>
      <c r="F22510" s="144">
        <v>2060</v>
      </c>
      <c r="G22510" s="147">
        <v>88.108261645302292</v>
      </c>
      <c r="H22510" s="147">
        <v>95.164240200000009</v>
      </c>
      <c r="I22510" s="147">
        <v>102.65842000000001</v>
      </c>
      <c r="J22510" s="147">
        <v>110.08658620000001</v>
      </c>
      <c r="K22510" s="147">
        <v>117.51879239999998</v>
      </c>
    </row>
    <row r="22511" spans="2:11" x14ac:dyDescent="0.2">
      <c r="B22511" s="21" t="str">
        <f t="shared" si="351"/>
        <v>WellandWind2065RCP4.5</v>
      </c>
      <c r="C22511" t="s">
        <v>474</v>
      </c>
      <c r="D22511" t="s">
        <v>1</v>
      </c>
      <c r="E22511" s="144" t="s">
        <v>193</v>
      </c>
      <c r="F22511" s="144">
        <v>2065</v>
      </c>
      <c r="G22511" s="147">
        <v>88.165821383875652</v>
      </c>
      <c r="H22511" s="147">
        <v>95.237505600000006</v>
      </c>
      <c r="I22511" s="147">
        <v>102.75336</v>
      </c>
      <c r="J22511" s="147">
        <v>110.1968176</v>
      </c>
      <c r="K22511" s="147">
        <v>117.64774919999998</v>
      </c>
    </row>
    <row r="22512" spans="2:11" x14ac:dyDescent="0.2">
      <c r="B22512" s="21" t="str">
        <f t="shared" si="351"/>
        <v>WellandWind2070RCP4.5</v>
      </c>
      <c r="C22512" t="s">
        <v>474</v>
      </c>
      <c r="D22512" t="s">
        <v>1</v>
      </c>
      <c r="E22512" s="144" t="s">
        <v>193</v>
      </c>
      <c r="F22512" s="144">
        <v>2070</v>
      </c>
      <c r="G22512" s="147">
        <v>88.223381122449027</v>
      </c>
      <c r="H22512" s="147">
        <v>95.310771000000003</v>
      </c>
      <c r="I22512" s="147">
        <v>102.84829999999999</v>
      </c>
      <c r="J22512" s="147">
        <v>110.30704900000001</v>
      </c>
      <c r="K22512" s="147">
        <v>117.77670599999998</v>
      </c>
    </row>
    <row r="22513" spans="2:11" x14ac:dyDescent="0.2">
      <c r="B22513" s="21" t="str">
        <f t="shared" si="351"/>
        <v>WellandWind2075RCP4.5</v>
      </c>
      <c r="C22513" t="s">
        <v>474</v>
      </c>
      <c r="D22513" t="s">
        <v>1</v>
      </c>
      <c r="E22513" s="144" t="s">
        <v>193</v>
      </c>
      <c r="F22513" s="144">
        <v>2075</v>
      </c>
      <c r="G22513" s="147">
        <v>88.304778732552776</v>
      </c>
      <c r="H22513" s="147">
        <v>95.425052500000007</v>
      </c>
      <c r="I22513" s="147">
        <v>103.00485</v>
      </c>
      <c r="J22513" s="147">
        <v>110.49797266666667</v>
      </c>
      <c r="K22513" s="147">
        <v>118.00506699999997</v>
      </c>
    </row>
    <row r="22514" spans="2:11" x14ac:dyDescent="0.2">
      <c r="B22514" s="21" t="str">
        <f t="shared" si="351"/>
        <v>WellandWind2080RCP4.5</v>
      </c>
      <c r="C22514" t="s">
        <v>474</v>
      </c>
      <c r="D22514" t="s">
        <v>1</v>
      </c>
      <c r="E22514" s="144" t="s">
        <v>193</v>
      </c>
      <c r="F22514" s="144">
        <v>2080</v>
      </c>
      <c r="G22514" s="147">
        <v>88.386176342656526</v>
      </c>
      <c r="H22514" s="147">
        <v>95.539334000000011</v>
      </c>
      <c r="I22514" s="147">
        <v>103.1614</v>
      </c>
      <c r="J22514" s="147">
        <v>110.68889633333335</v>
      </c>
      <c r="K22514" s="147">
        <v>118.23342799999998</v>
      </c>
    </row>
    <row r="22515" spans="2:11" x14ac:dyDescent="0.2">
      <c r="B22515" s="21" t="str">
        <f t="shared" si="351"/>
        <v>WellandWind2085RCP4.5</v>
      </c>
      <c r="C22515" t="s">
        <v>474</v>
      </c>
      <c r="D22515" t="s">
        <v>1</v>
      </c>
      <c r="E22515" s="144" t="s">
        <v>193</v>
      </c>
      <c r="F22515" s="144">
        <v>2085</v>
      </c>
      <c r="G22515" s="147">
        <v>88.467573952760276</v>
      </c>
      <c r="H22515" s="147">
        <v>95.653615500000001</v>
      </c>
      <c r="I22515" s="147">
        <v>103.31795</v>
      </c>
      <c r="J22515" s="147">
        <v>110.87982000000001</v>
      </c>
      <c r="K22515" s="147">
        <v>118.46178899999998</v>
      </c>
    </row>
    <row r="22516" spans="2:11" x14ac:dyDescent="0.2">
      <c r="B22516" s="21" t="str">
        <f t="shared" si="351"/>
        <v>WellandWind2090RCP4.5</v>
      </c>
      <c r="C22516" t="s">
        <v>474</v>
      </c>
      <c r="D22516" t="s">
        <v>1</v>
      </c>
      <c r="E22516" s="144" t="s">
        <v>193</v>
      </c>
      <c r="F22516" s="144">
        <v>2090</v>
      </c>
      <c r="G22516" s="147">
        <v>88.548971562864025</v>
      </c>
      <c r="H22516" s="147">
        <v>95.767897000000005</v>
      </c>
      <c r="I22516" s="147">
        <v>103.47450000000001</v>
      </c>
      <c r="J22516" s="147">
        <v>111.07074366666667</v>
      </c>
      <c r="K22516" s="147">
        <v>118.69014999999997</v>
      </c>
    </row>
    <row r="22517" spans="2:11" x14ac:dyDescent="0.2">
      <c r="B22517" s="21" t="str">
        <f t="shared" si="351"/>
        <v>WellandWind2095RCP4.5</v>
      </c>
      <c r="C22517" t="s">
        <v>474</v>
      </c>
      <c r="D22517" t="s">
        <v>1</v>
      </c>
      <c r="E22517" s="144" t="s">
        <v>193</v>
      </c>
      <c r="F22517" s="144">
        <v>2095</v>
      </c>
      <c r="G22517" s="147">
        <v>88.630369172967775</v>
      </c>
      <c r="H22517" s="147">
        <v>95.882178500000009</v>
      </c>
      <c r="I22517" s="147">
        <v>103.63105000000002</v>
      </c>
      <c r="J22517" s="147">
        <v>111.26166733333335</v>
      </c>
      <c r="K22517" s="147">
        <v>118.91851099999997</v>
      </c>
    </row>
    <row r="22518" spans="2:11" x14ac:dyDescent="0.2">
      <c r="B22518" s="21" t="str">
        <f t="shared" si="351"/>
        <v>WellandWind2100RCP4.5</v>
      </c>
      <c r="C22518" t="s">
        <v>474</v>
      </c>
      <c r="D22518" t="s">
        <v>1</v>
      </c>
      <c r="E22518" s="144" t="s">
        <v>193</v>
      </c>
      <c r="F22518" s="144">
        <v>2100</v>
      </c>
      <c r="G22518" s="147">
        <v>88.711766783071525</v>
      </c>
      <c r="H22518" s="147">
        <v>95.996460000000013</v>
      </c>
      <c r="I22518" s="147">
        <v>103.78760000000001</v>
      </c>
      <c r="J22518" s="147">
        <v>111.45259100000001</v>
      </c>
      <c r="K22518" s="147">
        <v>119.14687199999997</v>
      </c>
    </row>
    <row r="22519" spans="2:11" x14ac:dyDescent="0.2">
      <c r="B22519" s="21" t="str">
        <f t="shared" si="351"/>
        <v>WellandWind2023RCP6.0</v>
      </c>
      <c r="C22519" t="s">
        <v>474</v>
      </c>
      <c r="D22519" t="s">
        <v>1</v>
      </c>
      <c r="E22519" s="144" t="s">
        <v>192</v>
      </c>
      <c r="F22519" s="144">
        <v>2023</v>
      </c>
      <c r="G22519" s="147">
        <v>88.110005879804504</v>
      </c>
      <c r="H22519" s="147">
        <v>95.122911000000002</v>
      </c>
      <c r="I22519" s="147">
        <v>102.5655</v>
      </c>
      <c r="J22519" s="147">
        <v>109.96122500000001</v>
      </c>
      <c r="K22519" s="147">
        <v>117.35068800000001</v>
      </c>
    </row>
    <row r="22520" spans="2:11" x14ac:dyDescent="0.2">
      <c r="B22520" s="21" t="str">
        <f t="shared" si="351"/>
        <v>WellandWind2025RCP6.0</v>
      </c>
      <c r="C22520" t="s">
        <v>474</v>
      </c>
      <c r="D22520" t="s">
        <v>1</v>
      </c>
      <c r="E22520" s="144" t="s">
        <v>192</v>
      </c>
      <c r="F22520" s="144">
        <v>2025</v>
      </c>
      <c r="G22520" s="147">
        <v>88.080935304767451</v>
      </c>
      <c r="H22520" s="147">
        <v>95.093166499999995</v>
      </c>
      <c r="I22520" s="147">
        <v>102.53351666666667</v>
      </c>
      <c r="J22520" s="147">
        <v>109.92700283333335</v>
      </c>
      <c r="K22520" s="147">
        <v>117.314227</v>
      </c>
    </row>
    <row r="22521" spans="2:11" x14ac:dyDescent="0.2">
      <c r="B22521" s="21" t="str">
        <f t="shared" si="351"/>
        <v>WellandWind2030RCP6.0</v>
      </c>
      <c r="C22521" t="s">
        <v>474</v>
      </c>
      <c r="D22521" t="s">
        <v>1</v>
      </c>
      <c r="E22521" s="144" t="s">
        <v>192</v>
      </c>
      <c r="F22521" s="144">
        <v>2030</v>
      </c>
      <c r="G22521" s="147">
        <v>88.051864729730397</v>
      </c>
      <c r="H22521" s="147">
        <v>95.063422000000003</v>
      </c>
      <c r="I22521" s="147">
        <v>102.50153333333334</v>
      </c>
      <c r="J22521" s="147">
        <v>109.89278066666668</v>
      </c>
      <c r="K22521" s="147">
        <v>117.277766</v>
      </c>
    </row>
    <row r="22522" spans="2:11" x14ac:dyDescent="0.2">
      <c r="B22522" s="21" t="str">
        <f t="shared" si="351"/>
        <v>WellandWind2035RCP6.0</v>
      </c>
      <c r="C22522" t="s">
        <v>474</v>
      </c>
      <c r="D22522" t="s">
        <v>1</v>
      </c>
      <c r="E22522" s="144" t="s">
        <v>192</v>
      </c>
      <c r="F22522" s="144">
        <v>2035</v>
      </c>
      <c r="G22522" s="147">
        <v>88.022794154693344</v>
      </c>
      <c r="H22522" s="147">
        <v>95.03367750000001</v>
      </c>
      <c r="I22522" s="147">
        <v>102.46955</v>
      </c>
      <c r="J22522" s="147">
        <v>109.85855850000002</v>
      </c>
      <c r="K22522" s="147">
        <v>117.24130500000001</v>
      </c>
    </row>
    <row r="22523" spans="2:11" x14ac:dyDescent="0.2">
      <c r="B22523" s="21" t="str">
        <f t="shared" si="351"/>
        <v>WellandWind2040RCP6.0</v>
      </c>
      <c r="C22523" t="s">
        <v>474</v>
      </c>
      <c r="D22523" t="s">
        <v>1</v>
      </c>
      <c r="E22523" s="144" t="s">
        <v>192</v>
      </c>
      <c r="F22523" s="144">
        <v>2040</v>
      </c>
      <c r="G22523" s="147">
        <v>87.99372357965629</v>
      </c>
      <c r="H22523" s="147">
        <v>95.003933000000004</v>
      </c>
      <c r="I22523" s="147">
        <v>102.43756666666667</v>
      </c>
      <c r="J22523" s="147">
        <v>109.82433633333335</v>
      </c>
      <c r="K22523" s="147">
        <v>117.20484400000001</v>
      </c>
    </row>
    <row r="22524" spans="2:11" x14ac:dyDescent="0.2">
      <c r="B22524" s="21" t="str">
        <f t="shared" si="351"/>
        <v>WellandWind2045RCP6.0</v>
      </c>
      <c r="C22524" t="s">
        <v>474</v>
      </c>
      <c r="D22524" t="s">
        <v>1</v>
      </c>
      <c r="E22524" s="144" t="s">
        <v>192</v>
      </c>
      <c r="F22524" s="144">
        <v>2045</v>
      </c>
      <c r="G22524" s="147">
        <v>87.964653004619237</v>
      </c>
      <c r="H22524" s="147">
        <v>94.974188499999997</v>
      </c>
      <c r="I22524" s="147">
        <v>102.40558333333334</v>
      </c>
      <c r="J22524" s="147">
        <v>109.79011416666668</v>
      </c>
      <c r="K22524" s="147">
        <v>117.16838300000001</v>
      </c>
    </row>
    <row r="22525" spans="2:11" x14ac:dyDescent="0.2">
      <c r="B22525" s="21" t="str">
        <f t="shared" si="351"/>
        <v>WellandWind2050RCP6.0</v>
      </c>
      <c r="C22525" t="s">
        <v>474</v>
      </c>
      <c r="D22525" t="s">
        <v>1</v>
      </c>
      <c r="E22525" s="144" t="s">
        <v>192</v>
      </c>
      <c r="F22525" s="144">
        <v>2050</v>
      </c>
      <c r="G22525" s="147">
        <v>87.993142168155558</v>
      </c>
      <c r="H22525" s="147">
        <v>95.017709400000001</v>
      </c>
      <c r="I22525" s="147">
        <v>102.46854</v>
      </c>
      <c r="J22525" s="147">
        <v>109.86612340000002</v>
      </c>
      <c r="K22525" s="147">
        <v>117.2608788</v>
      </c>
    </row>
    <row r="22526" spans="2:11" x14ac:dyDescent="0.2">
      <c r="B22526" s="21" t="str">
        <f t="shared" si="351"/>
        <v>WellandWind2055RCP6.0</v>
      </c>
      <c r="C22526" t="s">
        <v>474</v>
      </c>
      <c r="D22526" t="s">
        <v>1</v>
      </c>
      <c r="E22526" s="144" t="s">
        <v>192</v>
      </c>
      <c r="F22526" s="144">
        <v>2055</v>
      </c>
      <c r="G22526" s="147">
        <v>88.050701906728918</v>
      </c>
      <c r="H22526" s="147">
        <v>95.090974799999998</v>
      </c>
      <c r="I22526" s="147">
        <v>102.56348</v>
      </c>
      <c r="J22526" s="147">
        <v>109.97635480000001</v>
      </c>
      <c r="K22526" s="147">
        <v>117.3898356</v>
      </c>
    </row>
    <row r="22527" spans="2:11" x14ac:dyDescent="0.2">
      <c r="B22527" s="21" t="str">
        <f t="shared" si="351"/>
        <v>WellandWind2060RCP6.0</v>
      </c>
      <c r="C22527" t="s">
        <v>474</v>
      </c>
      <c r="D22527" t="s">
        <v>1</v>
      </c>
      <c r="E22527" s="144" t="s">
        <v>192</v>
      </c>
      <c r="F22527" s="144">
        <v>2060</v>
      </c>
      <c r="G22527" s="147">
        <v>88.108261645302292</v>
      </c>
      <c r="H22527" s="147">
        <v>95.164240200000009</v>
      </c>
      <c r="I22527" s="147">
        <v>102.65842000000001</v>
      </c>
      <c r="J22527" s="147">
        <v>110.08658620000001</v>
      </c>
      <c r="K22527" s="147">
        <v>117.51879239999998</v>
      </c>
    </row>
    <row r="22528" spans="2:11" x14ac:dyDescent="0.2">
      <c r="B22528" s="21" t="str">
        <f t="shared" si="351"/>
        <v>WellandWind2065RCP6.0</v>
      </c>
      <c r="C22528" t="s">
        <v>474</v>
      </c>
      <c r="D22528" t="s">
        <v>1</v>
      </c>
      <c r="E22528" s="144" t="s">
        <v>192</v>
      </c>
      <c r="F22528" s="144">
        <v>2065</v>
      </c>
      <c r="G22528" s="147">
        <v>88.165821383875652</v>
      </c>
      <c r="H22528" s="147">
        <v>95.237505600000006</v>
      </c>
      <c r="I22528" s="147">
        <v>102.75336</v>
      </c>
      <c r="J22528" s="147">
        <v>110.1968176</v>
      </c>
      <c r="K22528" s="147">
        <v>117.64774919999998</v>
      </c>
    </row>
    <row r="22529" spans="2:11" x14ac:dyDescent="0.2">
      <c r="B22529" s="21" t="str">
        <f t="shared" si="351"/>
        <v>WellandWind2070RCP6.0</v>
      </c>
      <c r="C22529" t="s">
        <v>474</v>
      </c>
      <c r="D22529" t="s">
        <v>1</v>
      </c>
      <c r="E22529" s="144" t="s">
        <v>192</v>
      </c>
      <c r="F22529" s="144">
        <v>2070</v>
      </c>
      <c r="G22529" s="147">
        <v>88.223381122449027</v>
      </c>
      <c r="H22529" s="147">
        <v>95.310771000000003</v>
      </c>
      <c r="I22529" s="147">
        <v>102.84829999999999</v>
      </c>
      <c r="J22529" s="147">
        <v>110.30704900000001</v>
      </c>
      <c r="K22529" s="147">
        <v>117.77670599999998</v>
      </c>
    </row>
    <row r="22530" spans="2:11" x14ac:dyDescent="0.2">
      <c r="B22530" s="21" t="str">
        <f t="shared" si="351"/>
        <v>WellandWind2075RCP6.0</v>
      </c>
      <c r="C22530" t="s">
        <v>474</v>
      </c>
      <c r="D22530" t="s">
        <v>1</v>
      </c>
      <c r="E22530" s="144" t="s">
        <v>192</v>
      </c>
      <c r="F22530" s="144">
        <v>2075</v>
      </c>
      <c r="G22530" s="147">
        <v>88.345477537604651</v>
      </c>
      <c r="H22530" s="147">
        <v>95.482193250000009</v>
      </c>
      <c r="I22530" s="147">
        <v>103.083125</v>
      </c>
      <c r="J22530" s="147">
        <v>110.5934345</v>
      </c>
      <c r="K22530" s="147">
        <v>118.11924749999997</v>
      </c>
    </row>
    <row r="22531" spans="2:11" x14ac:dyDescent="0.2">
      <c r="B22531" s="21" t="str">
        <f t="shared" si="351"/>
        <v>WellandWind2080RCP6.0</v>
      </c>
      <c r="C22531" t="s">
        <v>474</v>
      </c>
      <c r="D22531" t="s">
        <v>1</v>
      </c>
      <c r="E22531" s="144" t="s">
        <v>192</v>
      </c>
      <c r="F22531" s="144">
        <v>2080</v>
      </c>
      <c r="G22531" s="147">
        <v>88.467573952760276</v>
      </c>
      <c r="H22531" s="147">
        <v>95.653615500000001</v>
      </c>
      <c r="I22531" s="147">
        <v>103.31795</v>
      </c>
      <c r="J22531" s="147">
        <v>110.87982000000001</v>
      </c>
      <c r="K22531" s="147">
        <v>118.46178899999998</v>
      </c>
    </row>
    <row r="22532" spans="2:11" x14ac:dyDescent="0.2">
      <c r="B22532" s="21" t="str">
        <f t="shared" si="351"/>
        <v>WellandWind2085RCP6.0</v>
      </c>
      <c r="C22532" t="s">
        <v>474</v>
      </c>
      <c r="D22532" t="s">
        <v>1</v>
      </c>
      <c r="E22532" s="144" t="s">
        <v>192</v>
      </c>
      <c r="F22532" s="144">
        <v>2085</v>
      </c>
      <c r="G22532" s="147">
        <v>88.5896703679159</v>
      </c>
      <c r="H22532" s="147">
        <v>95.825037750000007</v>
      </c>
      <c r="I22532" s="147">
        <v>103.55277500000001</v>
      </c>
      <c r="J22532" s="147">
        <v>111.16620550000002</v>
      </c>
      <c r="K22532" s="147">
        <v>118.80433049999998</v>
      </c>
    </row>
    <row r="22533" spans="2:11" x14ac:dyDescent="0.2">
      <c r="B22533" s="21" t="str">
        <f t="shared" si="351"/>
        <v>WellandWind2090RCP6.0</v>
      </c>
      <c r="C22533" t="s">
        <v>474</v>
      </c>
      <c r="D22533" t="s">
        <v>1</v>
      </c>
      <c r="E22533" s="144" t="s">
        <v>192</v>
      </c>
      <c r="F22533" s="144">
        <v>2090</v>
      </c>
      <c r="G22533" s="147">
        <v>88.897818463308667</v>
      </c>
      <c r="H22533" s="147">
        <v>96.23441600000001</v>
      </c>
      <c r="I22533" s="147">
        <v>104.08723333333334</v>
      </c>
      <c r="J22533" s="147">
        <v>111.80922200000001</v>
      </c>
      <c r="K22533" s="147">
        <v>119.56137599999998</v>
      </c>
    </row>
    <row r="22534" spans="2:11" x14ac:dyDescent="0.2">
      <c r="B22534" s="21" t="str">
        <f t="shared" si="351"/>
        <v>WellandWind2095RCP6.0</v>
      </c>
      <c r="C22534" t="s">
        <v>474</v>
      </c>
      <c r="D22534" t="s">
        <v>1</v>
      </c>
      <c r="E22534" s="144" t="s">
        <v>192</v>
      </c>
      <c r="F22534" s="144">
        <v>2095</v>
      </c>
      <c r="G22534" s="147">
        <v>89.083870143545795</v>
      </c>
      <c r="H22534" s="147">
        <v>96.472372000000021</v>
      </c>
      <c r="I22534" s="147">
        <v>104.38686666666666</v>
      </c>
      <c r="J22534" s="147">
        <v>112.165853</v>
      </c>
      <c r="K22534" s="147">
        <v>119.97587999999999</v>
      </c>
    </row>
    <row r="22535" spans="2:11" x14ac:dyDescent="0.2">
      <c r="B22535" s="21" t="str">
        <f t="shared" si="351"/>
        <v>WellandWind2100RCP6.0</v>
      </c>
      <c r="C22535" t="s">
        <v>474</v>
      </c>
      <c r="D22535" t="s">
        <v>1</v>
      </c>
      <c r="E22535" s="144" t="s">
        <v>192</v>
      </c>
      <c r="F22535" s="144">
        <v>2100</v>
      </c>
      <c r="G22535" s="147">
        <v>89.269921823782937</v>
      </c>
      <c r="H22535" s="147">
        <v>96.710328000000018</v>
      </c>
      <c r="I22535" s="147">
        <v>104.6865</v>
      </c>
      <c r="J22535" s="147">
        <v>112.52248399999999</v>
      </c>
      <c r="K22535" s="147">
        <v>120.390384</v>
      </c>
    </row>
    <row r="22536" spans="2:11" x14ac:dyDescent="0.2">
      <c r="B22536" s="21" t="str">
        <f t="shared" si="351"/>
        <v>WellandWind2023RCP8.5</v>
      </c>
      <c r="C22536" t="s">
        <v>474</v>
      </c>
      <c r="D22536" t="s">
        <v>1</v>
      </c>
      <c r="E22536" s="144" t="s">
        <v>191</v>
      </c>
      <c r="F22536" s="144">
        <v>2023</v>
      </c>
      <c r="G22536" s="147">
        <v>88.110005879804504</v>
      </c>
      <c r="H22536" s="147">
        <v>95.122911000000002</v>
      </c>
      <c r="I22536" s="147">
        <v>102.5655</v>
      </c>
      <c r="J22536" s="147">
        <v>109.96122500000001</v>
      </c>
      <c r="K22536" s="147">
        <v>117.35068800000001</v>
      </c>
    </row>
    <row r="22537" spans="2:11" x14ac:dyDescent="0.2">
      <c r="B22537" s="21" t="str">
        <f t="shared" si="351"/>
        <v>WellandWind2025RCP8.5</v>
      </c>
      <c r="C22537" t="s">
        <v>474</v>
      </c>
      <c r="D22537" t="s">
        <v>1</v>
      </c>
      <c r="E22537" s="144" t="s">
        <v>191</v>
      </c>
      <c r="F22537" s="144">
        <v>2025</v>
      </c>
      <c r="G22537" s="147">
        <v>88.051864729730397</v>
      </c>
      <c r="H22537" s="147">
        <v>95.063422000000003</v>
      </c>
      <c r="I22537" s="147">
        <v>102.50153333333334</v>
      </c>
      <c r="J22537" s="147">
        <v>109.89278066666668</v>
      </c>
      <c r="K22537" s="147">
        <v>117.277766</v>
      </c>
    </row>
    <row r="22538" spans="2:11" x14ac:dyDescent="0.2">
      <c r="B22538" s="21" t="str">
        <f t="shared" si="351"/>
        <v>WellandWind2030RCP8.5</v>
      </c>
      <c r="C22538" t="s">
        <v>474</v>
      </c>
      <c r="D22538" t="s">
        <v>1</v>
      </c>
      <c r="E22538" s="144" t="s">
        <v>191</v>
      </c>
      <c r="F22538" s="144">
        <v>2030</v>
      </c>
      <c r="G22538" s="147">
        <v>87.99372357965629</v>
      </c>
      <c r="H22538" s="147">
        <v>95.003933000000004</v>
      </c>
      <c r="I22538" s="147">
        <v>102.43756666666667</v>
      </c>
      <c r="J22538" s="147">
        <v>109.82433633333335</v>
      </c>
      <c r="K22538" s="147">
        <v>117.20484400000001</v>
      </c>
    </row>
    <row r="22539" spans="2:11" x14ac:dyDescent="0.2">
      <c r="B22539" s="21" t="str">
        <f t="shared" si="351"/>
        <v>WellandWind2035RCP8.5</v>
      </c>
      <c r="C22539" t="s">
        <v>474</v>
      </c>
      <c r="D22539" t="s">
        <v>1</v>
      </c>
      <c r="E22539" s="144" t="s">
        <v>191</v>
      </c>
      <c r="F22539" s="144">
        <v>2035</v>
      </c>
      <c r="G22539" s="147">
        <v>87.935582429582183</v>
      </c>
      <c r="H22539" s="147">
        <v>94.944444000000004</v>
      </c>
      <c r="I22539" s="147">
        <v>102.37360000000001</v>
      </c>
      <c r="J22539" s="147">
        <v>109.75589200000002</v>
      </c>
      <c r="K22539" s="147">
        <v>117.131922</v>
      </c>
    </row>
    <row r="22540" spans="2:11" x14ac:dyDescent="0.2">
      <c r="B22540" s="21" t="str">
        <f t="shared" ref="B22540:B22603" si="352">C22540&amp;D22540&amp;F22540&amp;E22540</f>
        <v>WellandWind2040RCP8.5</v>
      </c>
      <c r="C22540" t="s">
        <v>474</v>
      </c>
      <c r="D22540" t="s">
        <v>1</v>
      </c>
      <c r="E22540" s="144" t="s">
        <v>191</v>
      </c>
      <c r="F22540" s="144">
        <v>2040</v>
      </c>
      <c r="G22540" s="147">
        <v>88.03151532720446</v>
      </c>
      <c r="H22540" s="147">
        <v>95.066552999999999</v>
      </c>
      <c r="I22540" s="147">
        <v>102.53183333333334</v>
      </c>
      <c r="J22540" s="147">
        <v>109.93961100000001</v>
      </c>
      <c r="K22540" s="147">
        <v>117.34684999999999</v>
      </c>
    </row>
    <row r="22541" spans="2:11" x14ac:dyDescent="0.2">
      <c r="B22541" s="21" t="str">
        <f t="shared" si="352"/>
        <v>WellandWind2045RCP8.5</v>
      </c>
      <c r="C22541" t="s">
        <v>474</v>
      </c>
      <c r="D22541" t="s">
        <v>1</v>
      </c>
      <c r="E22541" s="144" t="s">
        <v>191</v>
      </c>
      <c r="F22541" s="144">
        <v>2045</v>
      </c>
      <c r="G22541" s="147">
        <v>88.12744822482675</v>
      </c>
      <c r="H22541" s="147">
        <v>95.188662000000008</v>
      </c>
      <c r="I22541" s="147">
        <v>102.69006666666667</v>
      </c>
      <c r="J22541" s="147">
        <v>110.12333000000001</v>
      </c>
      <c r="K22541" s="147">
        <v>117.56177799999999</v>
      </c>
    </row>
    <row r="22542" spans="2:11" x14ac:dyDescent="0.2">
      <c r="B22542" s="21" t="str">
        <f t="shared" si="352"/>
        <v>WellandWind2050RCP8.5</v>
      </c>
      <c r="C22542" t="s">
        <v>474</v>
      </c>
      <c r="D22542" t="s">
        <v>1</v>
      </c>
      <c r="E22542" s="144" t="s">
        <v>191</v>
      </c>
      <c r="F22542" s="144">
        <v>2050</v>
      </c>
      <c r="G22542" s="147">
        <v>88.386176342656526</v>
      </c>
      <c r="H22542" s="147">
        <v>95.539334000000011</v>
      </c>
      <c r="I22542" s="147">
        <v>103.1614</v>
      </c>
      <c r="J22542" s="147">
        <v>110.68889633333335</v>
      </c>
      <c r="K22542" s="147">
        <v>118.23342799999998</v>
      </c>
    </row>
    <row r="22543" spans="2:11" x14ac:dyDescent="0.2">
      <c r="B22543" s="21" t="str">
        <f t="shared" si="352"/>
        <v>WellandWind2055RCP8.5</v>
      </c>
      <c r="C22543" t="s">
        <v>474</v>
      </c>
      <c r="D22543" t="s">
        <v>1</v>
      </c>
      <c r="E22543" s="144" t="s">
        <v>191</v>
      </c>
      <c r="F22543" s="144">
        <v>2055</v>
      </c>
      <c r="G22543" s="147">
        <v>88.548971562864025</v>
      </c>
      <c r="H22543" s="147">
        <v>95.767897000000005</v>
      </c>
      <c r="I22543" s="147">
        <v>103.47450000000001</v>
      </c>
      <c r="J22543" s="147">
        <v>111.07074366666667</v>
      </c>
      <c r="K22543" s="147">
        <v>118.69014999999997</v>
      </c>
    </row>
    <row r="22544" spans="2:11" x14ac:dyDescent="0.2">
      <c r="B22544" s="21" t="str">
        <f t="shared" si="352"/>
        <v>WellandWind2060RCP8.5</v>
      </c>
      <c r="C22544" t="s">
        <v>474</v>
      </c>
      <c r="D22544" t="s">
        <v>1</v>
      </c>
      <c r="E22544" s="144" t="s">
        <v>191</v>
      </c>
      <c r="F22544" s="144">
        <v>2060</v>
      </c>
      <c r="G22544" s="147">
        <v>88.897818463308667</v>
      </c>
      <c r="H22544" s="147">
        <v>96.23441600000001</v>
      </c>
      <c r="I22544" s="147">
        <v>104.08723333333334</v>
      </c>
      <c r="J22544" s="147">
        <v>111.80922200000001</v>
      </c>
      <c r="K22544" s="147">
        <v>119.56137599999998</v>
      </c>
    </row>
    <row r="22545" spans="2:11" x14ac:dyDescent="0.2">
      <c r="B22545" s="21" t="str">
        <f t="shared" si="352"/>
        <v>WellandWind2065RCP8.5</v>
      </c>
      <c r="C22545" t="s">
        <v>474</v>
      </c>
      <c r="D22545" t="s">
        <v>1</v>
      </c>
      <c r="E22545" s="144" t="s">
        <v>191</v>
      </c>
      <c r="F22545" s="144">
        <v>2065</v>
      </c>
      <c r="G22545" s="147">
        <v>89.083870143545795</v>
      </c>
      <c r="H22545" s="147">
        <v>96.472372000000021</v>
      </c>
      <c r="I22545" s="147">
        <v>104.38686666666666</v>
      </c>
      <c r="J22545" s="147">
        <v>112.165853</v>
      </c>
      <c r="K22545" s="147">
        <v>119.97587999999999</v>
      </c>
    </row>
    <row r="22546" spans="2:11" x14ac:dyDescent="0.2">
      <c r="B22546" s="21" t="str">
        <f t="shared" si="352"/>
        <v>WellandWind2070RCP8.5</v>
      </c>
      <c r="C22546" t="s">
        <v>474</v>
      </c>
      <c r="D22546" t="s">
        <v>1</v>
      </c>
      <c r="E22546" s="144" t="s">
        <v>191</v>
      </c>
      <c r="F22546" s="144">
        <v>2070</v>
      </c>
      <c r="G22546" s="147">
        <v>89.330970031360749</v>
      </c>
      <c r="H22546" s="147">
        <v>96.813651000000007</v>
      </c>
      <c r="I22546" s="147">
        <v>104.85146666666667</v>
      </c>
      <c r="J22546" s="147">
        <v>112.73862399999999</v>
      </c>
      <c r="K22546" s="147">
        <v>120.65136799999999</v>
      </c>
    </row>
    <row r="22547" spans="2:11" x14ac:dyDescent="0.2">
      <c r="B22547" s="21" t="str">
        <f t="shared" si="352"/>
        <v>WellandWind2075RCP8.5</v>
      </c>
      <c r="C22547" t="s">
        <v>474</v>
      </c>
      <c r="D22547" t="s">
        <v>1</v>
      </c>
      <c r="E22547" s="144" t="s">
        <v>191</v>
      </c>
      <c r="F22547" s="144">
        <v>2075</v>
      </c>
      <c r="G22547" s="147">
        <v>89.392018238938562</v>
      </c>
      <c r="H22547" s="147">
        <v>96.91697400000001</v>
      </c>
      <c r="I22547" s="147">
        <v>105.01643333333334</v>
      </c>
      <c r="J22547" s="147">
        <v>112.954764</v>
      </c>
      <c r="K22547" s="147">
        <v>120.912352</v>
      </c>
    </row>
    <row r="22548" spans="2:11" x14ac:dyDescent="0.2">
      <c r="B22548" s="21" t="str">
        <f t="shared" si="352"/>
        <v>WellandWind2080RCP8.5</v>
      </c>
      <c r="C22548" t="s">
        <v>474</v>
      </c>
      <c r="D22548" t="s">
        <v>1</v>
      </c>
      <c r="E22548" s="144" t="s">
        <v>191</v>
      </c>
      <c r="F22548" s="144">
        <v>2080</v>
      </c>
      <c r="G22548" s="147">
        <v>89.453066446516374</v>
      </c>
      <c r="H22548" s="147">
        <v>97.020296999999999</v>
      </c>
      <c r="I22548" s="147">
        <v>105.18140000000001</v>
      </c>
      <c r="J22548" s="147">
        <v>113.17090399999999</v>
      </c>
      <c r="K22548" s="147">
        <v>121.17333599999999</v>
      </c>
    </row>
    <row r="22549" spans="2:11" x14ac:dyDescent="0.2">
      <c r="B22549" s="21" t="str">
        <f t="shared" si="352"/>
        <v>WellandWind2085RCP8.5</v>
      </c>
      <c r="C22549" t="s">
        <v>474</v>
      </c>
      <c r="D22549" t="s">
        <v>1</v>
      </c>
      <c r="E22549" s="144" t="s">
        <v>191</v>
      </c>
      <c r="F22549" s="144">
        <v>2085</v>
      </c>
      <c r="G22549" s="147">
        <v>89.518475240349744</v>
      </c>
      <c r="H22549" s="147">
        <v>97.128316499999997</v>
      </c>
      <c r="I22549" s="147">
        <v>105.33795000000001</v>
      </c>
      <c r="J22549" s="147">
        <v>113.36543</v>
      </c>
      <c r="K22549" s="147">
        <v>121.41512999999999</v>
      </c>
    </row>
    <row r="22550" spans="2:11" x14ac:dyDescent="0.2">
      <c r="B22550" s="21" t="str">
        <f t="shared" si="352"/>
        <v>WellandWind2090RCP8.5</v>
      </c>
      <c r="C22550" t="s">
        <v>474</v>
      </c>
      <c r="D22550" t="s">
        <v>1</v>
      </c>
      <c r="E22550" s="144" t="s">
        <v>191</v>
      </c>
      <c r="F22550" s="144">
        <v>2090</v>
      </c>
      <c r="G22550" s="147">
        <v>89.583884034183114</v>
      </c>
      <c r="H22550" s="147">
        <v>97.236335999999994</v>
      </c>
      <c r="I22550" s="147">
        <v>105.4945</v>
      </c>
      <c r="J22550" s="147">
        <v>113.559956</v>
      </c>
      <c r="K22550" s="147">
        <v>121.65692399999999</v>
      </c>
    </row>
    <row r="22551" spans="2:11" x14ac:dyDescent="0.2">
      <c r="B22551" s="21" t="str">
        <f t="shared" si="352"/>
        <v>WellandWind2095RCP8.5</v>
      </c>
      <c r="C22551" t="s">
        <v>474</v>
      </c>
      <c r="D22551" t="s">
        <v>1</v>
      </c>
      <c r="E22551" s="144" t="s">
        <v>191</v>
      </c>
      <c r="F22551" s="144">
        <v>2095</v>
      </c>
      <c r="G22551" s="147">
        <v>89.583884034183114</v>
      </c>
      <c r="H22551" s="147">
        <v>97.236335999999994</v>
      </c>
      <c r="I22551" s="147">
        <v>105.4945</v>
      </c>
      <c r="J22551" s="147">
        <v>113.559956</v>
      </c>
      <c r="K22551" s="147">
        <v>121.65692399999999</v>
      </c>
    </row>
    <row r="22552" spans="2:11" x14ac:dyDescent="0.2">
      <c r="B22552" s="21" t="str">
        <f t="shared" si="352"/>
        <v>WellandWind2100RCP8.5</v>
      </c>
      <c r="C22552" t="s">
        <v>474</v>
      </c>
      <c r="D22552" t="s">
        <v>1</v>
      </c>
      <c r="E22552" s="144" t="s">
        <v>191</v>
      </c>
      <c r="F22552" s="144">
        <v>2100</v>
      </c>
      <c r="G22552" s="147">
        <v>89.583884034183114</v>
      </c>
      <c r="H22552" s="147">
        <v>97.236335999999994</v>
      </c>
      <c r="I22552" s="147">
        <v>105.4945</v>
      </c>
      <c r="J22552" s="147">
        <v>113.559956</v>
      </c>
      <c r="K22552" s="147">
        <v>121.65692399999999</v>
      </c>
    </row>
    <row r="22553" spans="2:11" x14ac:dyDescent="0.2">
      <c r="B22553" s="21" t="str">
        <f t="shared" si="352"/>
        <v>West LorneIce Accretion2023RCP4.5</v>
      </c>
      <c r="C22553" t="s">
        <v>475</v>
      </c>
      <c r="D22553" t="s">
        <v>486</v>
      </c>
      <c r="E22553" s="144" t="s">
        <v>193</v>
      </c>
      <c r="F22553" s="144">
        <v>2023</v>
      </c>
      <c r="G22553" s="147">
        <v>20.54137734037279</v>
      </c>
      <c r="H22553" s="147">
        <v>24.626099999999997</v>
      </c>
      <c r="I22553" s="147">
        <v>29.79</v>
      </c>
      <c r="J22553" s="147">
        <v>33.730499999999999</v>
      </c>
      <c r="K22553" s="147">
        <v>37.686599999999999</v>
      </c>
    </row>
    <row r="22554" spans="2:11" x14ac:dyDescent="0.2">
      <c r="B22554" s="21" t="str">
        <f t="shared" si="352"/>
        <v>West LorneIce Accretion2025RCP4.5</v>
      </c>
      <c r="C22554" t="s">
        <v>475</v>
      </c>
      <c r="D22554" t="s">
        <v>486</v>
      </c>
      <c r="E22554" s="144" t="s">
        <v>193</v>
      </c>
      <c r="F22554" s="144">
        <v>2025</v>
      </c>
      <c r="G22554" s="147">
        <v>20.412645808937526</v>
      </c>
      <c r="H22554" s="147">
        <v>24.497449999999997</v>
      </c>
      <c r="I22554" s="147">
        <v>29.66</v>
      </c>
      <c r="J22554" s="147">
        <v>33.594899999999996</v>
      </c>
      <c r="K22554" s="147">
        <v>37.541699999999999</v>
      </c>
    </row>
    <row r="22555" spans="2:11" x14ac:dyDescent="0.2">
      <c r="B22555" s="21" t="str">
        <f t="shared" si="352"/>
        <v>West LorneIce Accretion2030RCP4.5</v>
      </c>
      <c r="C22555" t="s">
        <v>475</v>
      </c>
      <c r="D22555" t="s">
        <v>486</v>
      </c>
      <c r="E22555" s="144" t="s">
        <v>193</v>
      </c>
      <c r="F22555" s="144">
        <v>2030</v>
      </c>
      <c r="G22555" s="147">
        <v>20.283914277502266</v>
      </c>
      <c r="H22555" s="147">
        <v>24.368799999999997</v>
      </c>
      <c r="I22555" s="147">
        <v>29.529999999999998</v>
      </c>
      <c r="J22555" s="147">
        <v>33.459299999999999</v>
      </c>
      <c r="K22555" s="147">
        <v>37.396799999999999</v>
      </c>
    </row>
    <row r="22556" spans="2:11" x14ac:dyDescent="0.2">
      <c r="B22556" s="21" t="str">
        <f t="shared" si="352"/>
        <v>West LorneIce Accretion2035RCP4.5</v>
      </c>
      <c r="C22556" t="s">
        <v>475</v>
      </c>
      <c r="D22556" t="s">
        <v>486</v>
      </c>
      <c r="E22556" s="144" t="s">
        <v>193</v>
      </c>
      <c r="F22556" s="144">
        <v>2035</v>
      </c>
      <c r="G22556" s="147">
        <v>20.155182746067002</v>
      </c>
      <c r="H22556" s="147">
        <v>24.24015</v>
      </c>
      <c r="I22556" s="147">
        <v>29.4</v>
      </c>
      <c r="J22556" s="147">
        <v>33.323700000000002</v>
      </c>
      <c r="K22556" s="147">
        <v>37.251899999999999</v>
      </c>
    </row>
    <row r="22557" spans="2:11" x14ac:dyDescent="0.2">
      <c r="B22557" s="21" t="str">
        <f t="shared" si="352"/>
        <v>West LorneIce Accretion2040RCP4.5</v>
      </c>
      <c r="C22557" t="s">
        <v>475</v>
      </c>
      <c r="D22557" t="s">
        <v>486</v>
      </c>
      <c r="E22557" s="144" t="s">
        <v>193</v>
      </c>
      <c r="F22557" s="144">
        <v>2040</v>
      </c>
      <c r="G22557" s="147">
        <v>20.026451214631738</v>
      </c>
      <c r="H22557" s="147">
        <v>24.111499999999999</v>
      </c>
      <c r="I22557" s="147">
        <v>29.27</v>
      </c>
      <c r="J22557" s="147">
        <v>33.188099999999999</v>
      </c>
      <c r="K22557" s="147">
        <v>37.106999999999999</v>
      </c>
    </row>
    <row r="22558" spans="2:11" x14ac:dyDescent="0.2">
      <c r="B22558" s="21" t="str">
        <f t="shared" si="352"/>
        <v>West LorneIce Accretion2045RCP4.5</v>
      </c>
      <c r="C22558" t="s">
        <v>475</v>
      </c>
      <c r="D22558" t="s">
        <v>486</v>
      </c>
      <c r="E22558" s="144" t="s">
        <v>193</v>
      </c>
      <c r="F22558" s="144">
        <v>2045</v>
      </c>
      <c r="G22558" s="147">
        <v>19.897719683196478</v>
      </c>
      <c r="H22558" s="147">
        <v>23.982849999999999</v>
      </c>
      <c r="I22558" s="147">
        <v>29.139999999999997</v>
      </c>
      <c r="J22558" s="147">
        <v>33.052499999999995</v>
      </c>
      <c r="K22558" s="147">
        <v>36.9621</v>
      </c>
    </row>
    <row r="22559" spans="2:11" x14ac:dyDescent="0.2">
      <c r="B22559" s="21" t="str">
        <f t="shared" si="352"/>
        <v>West LorneIce Accretion2050RCP4.5</v>
      </c>
      <c r="C22559" t="s">
        <v>475</v>
      </c>
      <c r="D22559" t="s">
        <v>486</v>
      </c>
      <c r="E22559" s="144" t="s">
        <v>193</v>
      </c>
      <c r="F22559" s="144">
        <v>2050</v>
      </c>
      <c r="G22559" s="147">
        <v>19.297204485203871</v>
      </c>
      <c r="H22559" s="147">
        <v>23.326319999999999</v>
      </c>
      <c r="I22559" s="147">
        <v>28.404</v>
      </c>
      <c r="J22559" s="147">
        <v>32.252459999999999</v>
      </c>
      <c r="K22559" s="147">
        <v>36.091439999999999</v>
      </c>
    </row>
    <row r="22560" spans="2:11" x14ac:dyDescent="0.2">
      <c r="B22560" s="21" t="str">
        <f t="shared" si="352"/>
        <v>West LorneIce Accretion2055RCP4.5</v>
      </c>
      <c r="C22560" t="s">
        <v>475</v>
      </c>
      <c r="D22560" t="s">
        <v>486</v>
      </c>
      <c r="E22560" s="144" t="s">
        <v>193</v>
      </c>
      <c r="F22560" s="144">
        <v>2055</v>
      </c>
      <c r="G22560" s="147">
        <v>18.825420818646528</v>
      </c>
      <c r="H22560" s="147">
        <v>22.798439999999999</v>
      </c>
      <c r="I22560" s="147">
        <v>27.797999999999998</v>
      </c>
      <c r="J22560" s="147">
        <v>31.58802</v>
      </c>
      <c r="K22560" s="147">
        <v>35.365679999999998</v>
      </c>
    </row>
    <row r="22561" spans="2:11" x14ac:dyDescent="0.2">
      <c r="B22561" s="21" t="str">
        <f t="shared" si="352"/>
        <v>West LorneIce Accretion2060RCP4.5</v>
      </c>
      <c r="C22561" t="s">
        <v>475</v>
      </c>
      <c r="D22561" t="s">
        <v>486</v>
      </c>
      <c r="E22561" s="144" t="s">
        <v>193</v>
      </c>
      <c r="F22561" s="144">
        <v>2060</v>
      </c>
      <c r="G22561" s="147">
        <v>18.353637152089185</v>
      </c>
      <c r="H22561" s="147">
        <v>22.270559999999996</v>
      </c>
      <c r="I22561" s="147">
        <v>27.192</v>
      </c>
      <c r="J22561" s="147">
        <v>30.923579999999998</v>
      </c>
      <c r="K22561" s="147">
        <v>34.639919999999996</v>
      </c>
    </row>
    <row r="22562" spans="2:11" x14ac:dyDescent="0.2">
      <c r="B22562" s="21" t="str">
        <f t="shared" si="352"/>
        <v>West LorneIce Accretion2065RCP4.5</v>
      </c>
      <c r="C22562" t="s">
        <v>475</v>
      </c>
      <c r="D22562" t="s">
        <v>486</v>
      </c>
      <c r="E22562" s="144" t="s">
        <v>193</v>
      </c>
      <c r="F22562" s="144">
        <v>2065</v>
      </c>
      <c r="G22562" s="147">
        <v>17.881853485531842</v>
      </c>
      <c r="H22562" s="147">
        <v>21.742679999999996</v>
      </c>
      <c r="I22562" s="147">
        <v>26.585999999999999</v>
      </c>
      <c r="J22562" s="147">
        <v>30.259139999999999</v>
      </c>
      <c r="K22562" s="147">
        <v>33.914159999999995</v>
      </c>
    </row>
    <row r="22563" spans="2:11" x14ac:dyDescent="0.2">
      <c r="B22563" s="21" t="str">
        <f t="shared" si="352"/>
        <v>West LorneIce Accretion2070RCP4.5</v>
      </c>
      <c r="C22563" t="s">
        <v>475</v>
      </c>
      <c r="D22563" t="s">
        <v>486</v>
      </c>
      <c r="E22563" s="144" t="s">
        <v>193</v>
      </c>
      <c r="F22563" s="144">
        <v>2070</v>
      </c>
      <c r="G22563" s="147">
        <v>17.410069818974499</v>
      </c>
      <c r="H22563" s="147">
        <v>21.214799999999997</v>
      </c>
      <c r="I22563" s="147">
        <v>25.98</v>
      </c>
      <c r="J22563" s="147">
        <v>29.5947</v>
      </c>
      <c r="K22563" s="147">
        <v>33.188399999999994</v>
      </c>
    </row>
    <row r="22564" spans="2:11" x14ac:dyDescent="0.2">
      <c r="B22564" s="21" t="str">
        <f t="shared" si="352"/>
        <v>West LorneIce Accretion2075RCP4.5</v>
      </c>
      <c r="C22564" t="s">
        <v>475</v>
      </c>
      <c r="D22564" t="s">
        <v>486</v>
      </c>
      <c r="E22564" s="144" t="s">
        <v>193</v>
      </c>
      <c r="F22564" s="144">
        <v>2075</v>
      </c>
      <c r="G22564" s="147">
        <v>16.95429061308208</v>
      </c>
      <c r="H22564" s="147">
        <v>20.687749999999998</v>
      </c>
      <c r="I22564" s="147">
        <v>25.365000000000002</v>
      </c>
      <c r="J22564" s="147">
        <v>28.911049999999999</v>
      </c>
      <c r="K22564" s="147">
        <v>32.432399999999994</v>
      </c>
    </row>
    <row r="22565" spans="2:11" x14ac:dyDescent="0.2">
      <c r="B22565" s="21" t="str">
        <f t="shared" si="352"/>
        <v>West LorneIce Accretion2080RCP4.5</v>
      </c>
      <c r="C22565" t="s">
        <v>475</v>
      </c>
      <c r="D22565" t="s">
        <v>486</v>
      </c>
      <c r="E22565" s="144" t="s">
        <v>193</v>
      </c>
      <c r="F22565" s="144">
        <v>2080</v>
      </c>
      <c r="G22565" s="147">
        <v>16.498511407189664</v>
      </c>
      <c r="H22565" s="147">
        <v>20.160699999999999</v>
      </c>
      <c r="I22565" s="147">
        <v>24.75</v>
      </c>
      <c r="J22565" s="147">
        <v>28.227399999999999</v>
      </c>
      <c r="K22565" s="147">
        <v>31.676399999999994</v>
      </c>
    </row>
    <row r="22566" spans="2:11" x14ac:dyDescent="0.2">
      <c r="B22566" s="21" t="str">
        <f t="shared" si="352"/>
        <v>West LorneIce Accretion2085RCP4.5</v>
      </c>
      <c r="C22566" t="s">
        <v>475</v>
      </c>
      <c r="D22566" t="s">
        <v>486</v>
      </c>
      <c r="E22566" s="144" t="s">
        <v>193</v>
      </c>
      <c r="F22566" s="144">
        <v>2085</v>
      </c>
      <c r="G22566" s="147">
        <v>16.042732201297248</v>
      </c>
      <c r="H22566" s="147">
        <v>19.633649999999996</v>
      </c>
      <c r="I22566" s="147">
        <v>24.134999999999998</v>
      </c>
      <c r="J22566" s="147">
        <v>27.543749999999999</v>
      </c>
      <c r="K22566" s="147">
        <v>30.920399999999994</v>
      </c>
    </row>
    <row r="22567" spans="2:11" x14ac:dyDescent="0.2">
      <c r="B22567" s="21" t="str">
        <f t="shared" si="352"/>
        <v>West LorneIce Accretion2090RCP4.5</v>
      </c>
      <c r="C22567" t="s">
        <v>475</v>
      </c>
      <c r="D22567" t="s">
        <v>486</v>
      </c>
      <c r="E22567" s="144" t="s">
        <v>193</v>
      </c>
      <c r="F22567" s="144">
        <v>2090</v>
      </c>
      <c r="G22567" s="147">
        <v>15.586952995404829</v>
      </c>
      <c r="H22567" s="147">
        <v>19.106599999999997</v>
      </c>
      <c r="I22567" s="147">
        <v>23.52</v>
      </c>
      <c r="J22567" s="147">
        <v>26.860099999999999</v>
      </c>
      <c r="K22567" s="147">
        <v>30.164399999999997</v>
      </c>
    </row>
    <row r="22568" spans="2:11" x14ac:dyDescent="0.2">
      <c r="B22568" s="21" t="str">
        <f t="shared" si="352"/>
        <v>West LorneIce Accretion2095RCP4.5</v>
      </c>
      <c r="C22568" t="s">
        <v>475</v>
      </c>
      <c r="D22568" t="s">
        <v>486</v>
      </c>
      <c r="E22568" s="144" t="s">
        <v>193</v>
      </c>
      <c r="F22568" s="144">
        <v>2095</v>
      </c>
      <c r="G22568" s="147">
        <v>15.131173789512411</v>
      </c>
      <c r="H22568" s="147">
        <v>18.579549999999998</v>
      </c>
      <c r="I22568" s="147">
        <v>22.905000000000001</v>
      </c>
      <c r="J22568" s="147">
        <v>26.176449999999999</v>
      </c>
      <c r="K22568" s="147">
        <v>29.408399999999997</v>
      </c>
    </row>
    <row r="22569" spans="2:11" x14ac:dyDescent="0.2">
      <c r="B22569" s="21" t="str">
        <f t="shared" si="352"/>
        <v>West LorneIce Accretion2100RCP4.5</v>
      </c>
      <c r="C22569" t="s">
        <v>475</v>
      </c>
      <c r="D22569" t="s">
        <v>486</v>
      </c>
      <c r="E22569" s="144" t="s">
        <v>193</v>
      </c>
      <c r="F22569" s="144">
        <v>2100</v>
      </c>
      <c r="G22569" s="147">
        <v>14.675394583619994</v>
      </c>
      <c r="H22569" s="147">
        <v>18.052499999999998</v>
      </c>
      <c r="I22569" s="147">
        <v>22.29</v>
      </c>
      <c r="J22569" s="147">
        <v>25.492799999999999</v>
      </c>
      <c r="K22569" s="147">
        <v>28.652399999999997</v>
      </c>
    </row>
    <row r="22570" spans="2:11" x14ac:dyDescent="0.2">
      <c r="B22570" s="21" t="str">
        <f t="shared" si="352"/>
        <v>West LorneIce Accretion2023RCP6.0</v>
      </c>
      <c r="C22570" t="s">
        <v>475</v>
      </c>
      <c r="D22570" t="s">
        <v>486</v>
      </c>
      <c r="E22570" s="144" t="s">
        <v>192</v>
      </c>
      <c r="F22570" s="144">
        <v>2023</v>
      </c>
      <c r="G22570" s="147">
        <v>20.54137734037279</v>
      </c>
      <c r="H22570" s="147">
        <v>24.626099999999997</v>
      </c>
      <c r="I22570" s="147">
        <v>29.79</v>
      </c>
      <c r="J22570" s="147">
        <v>33.730499999999999</v>
      </c>
      <c r="K22570" s="147">
        <v>37.686599999999999</v>
      </c>
    </row>
    <row r="22571" spans="2:11" x14ac:dyDescent="0.2">
      <c r="B22571" s="21" t="str">
        <f t="shared" si="352"/>
        <v>West LorneIce Accretion2025RCP6.0</v>
      </c>
      <c r="C22571" t="s">
        <v>475</v>
      </c>
      <c r="D22571" t="s">
        <v>486</v>
      </c>
      <c r="E22571" s="144" t="s">
        <v>192</v>
      </c>
      <c r="F22571" s="144">
        <v>2025</v>
      </c>
      <c r="G22571" s="147">
        <v>20.412645808937526</v>
      </c>
      <c r="H22571" s="147">
        <v>24.497449999999997</v>
      </c>
      <c r="I22571" s="147">
        <v>29.66</v>
      </c>
      <c r="J22571" s="147">
        <v>33.594899999999996</v>
      </c>
      <c r="K22571" s="147">
        <v>37.541699999999999</v>
      </c>
    </row>
    <row r="22572" spans="2:11" x14ac:dyDescent="0.2">
      <c r="B22572" s="21" t="str">
        <f t="shared" si="352"/>
        <v>West LorneIce Accretion2030RCP6.0</v>
      </c>
      <c r="C22572" t="s">
        <v>475</v>
      </c>
      <c r="D22572" t="s">
        <v>486</v>
      </c>
      <c r="E22572" s="144" t="s">
        <v>192</v>
      </c>
      <c r="F22572" s="144">
        <v>2030</v>
      </c>
      <c r="G22572" s="147">
        <v>20.283914277502266</v>
      </c>
      <c r="H22572" s="147">
        <v>24.368799999999997</v>
      </c>
      <c r="I22572" s="147">
        <v>29.529999999999998</v>
      </c>
      <c r="J22572" s="147">
        <v>33.459299999999999</v>
      </c>
      <c r="K22572" s="147">
        <v>37.396799999999999</v>
      </c>
    </row>
    <row r="22573" spans="2:11" x14ac:dyDescent="0.2">
      <c r="B22573" s="21" t="str">
        <f t="shared" si="352"/>
        <v>West LorneIce Accretion2035RCP6.0</v>
      </c>
      <c r="C22573" t="s">
        <v>475</v>
      </c>
      <c r="D22573" t="s">
        <v>486</v>
      </c>
      <c r="E22573" s="144" t="s">
        <v>192</v>
      </c>
      <c r="F22573" s="144">
        <v>2035</v>
      </c>
      <c r="G22573" s="147">
        <v>20.155182746067002</v>
      </c>
      <c r="H22573" s="147">
        <v>24.24015</v>
      </c>
      <c r="I22573" s="147">
        <v>29.4</v>
      </c>
      <c r="J22573" s="147">
        <v>33.323700000000002</v>
      </c>
      <c r="K22573" s="147">
        <v>37.251899999999999</v>
      </c>
    </row>
    <row r="22574" spans="2:11" x14ac:dyDescent="0.2">
      <c r="B22574" s="21" t="str">
        <f t="shared" si="352"/>
        <v>West LorneIce Accretion2040RCP6.0</v>
      </c>
      <c r="C22574" t="s">
        <v>475</v>
      </c>
      <c r="D22574" t="s">
        <v>486</v>
      </c>
      <c r="E22574" s="144" t="s">
        <v>192</v>
      </c>
      <c r="F22574" s="144">
        <v>2040</v>
      </c>
      <c r="G22574" s="147">
        <v>20.026451214631738</v>
      </c>
      <c r="H22574" s="147">
        <v>24.111499999999999</v>
      </c>
      <c r="I22574" s="147">
        <v>29.27</v>
      </c>
      <c r="J22574" s="147">
        <v>33.188099999999999</v>
      </c>
      <c r="K22574" s="147">
        <v>37.106999999999999</v>
      </c>
    </row>
    <row r="22575" spans="2:11" x14ac:dyDescent="0.2">
      <c r="B22575" s="21" t="str">
        <f t="shared" si="352"/>
        <v>West LorneIce Accretion2045RCP6.0</v>
      </c>
      <c r="C22575" t="s">
        <v>475</v>
      </c>
      <c r="D22575" t="s">
        <v>486</v>
      </c>
      <c r="E22575" s="144" t="s">
        <v>192</v>
      </c>
      <c r="F22575" s="144">
        <v>2045</v>
      </c>
      <c r="G22575" s="147">
        <v>19.897719683196478</v>
      </c>
      <c r="H22575" s="147">
        <v>23.982849999999999</v>
      </c>
      <c r="I22575" s="147">
        <v>29.139999999999997</v>
      </c>
      <c r="J22575" s="147">
        <v>33.052499999999995</v>
      </c>
      <c r="K22575" s="147">
        <v>36.9621</v>
      </c>
    </row>
    <row r="22576" spans="2:11" x14ac:dyDescent="0.2">
      <c r="B22576" s="21" t="str">
        <f t="shared" si="352"/>
        <v>West LorneIce Accretion2050RCP6.0</v>
      </c>
      <c r="C22576" t="s">
        <v>475</v>
      </c>
      <c r="D22576" t="s">
        <v>486</v>
      </c>
      <c r="E22576" s="144" t="s">
        <v>192</v>
      </c>
      <c r="F22576" s="144">
        <v>2050</v>
      </c>
      <c r="G22576" s="147">
        <v>19.297204485203871</v>
      </c>
      <c r="H22576" s="147">
        <v>23.326319999999999</v>
      </c>
      <c r="I22576" s="147">
        <v>28.404</v>
      </c>
      <c r="J22576" s="147">
        <v>32.252459999999999</v>
      </c>
      <c r="K22576" s="147">
        <v>36.091439999999999</v>
      </c>
    </row>
    <row r="22577" spans="2:11" x14ac:dyDescent="0.2">
      <c r="B22577" s="21" t="str">
        <f t="shared" si="352"/>
        <v>West LorneIce Accretion2055RCP6.0</v>
      </c>
      <c r="C22577" t="s">
        <v>475</v>
      </c>
      <c r="D22577" t="s">
        <v>486</v>
      </c>
      <c r="E22577" s="144" t="s">
        <v>192</v>
      </c>
      <c r="F22577" s="144">
        <v>2055</v>
      </c>
      <c r="G22577" s="147">
        <v>18.825420818646528</v>
      </c>
      <c r="H22577" s="147">
        <v>22.798439999999999</v>
      </c>
      <c r="I22577" s="147">
        <v>27.797999999999998</v>
      </c>
      <c r="J22577" s="147">
        <v>31.58802</v>
      </c>
      <c r="K22577" s="147">
        <v>35.365679999999998</v>
      </c>
    </row>
    <row r="22578" spans="2:11" x14ac:dyDescent="0.2">
      <c r="B22578" s="21" t="str">
        <f t="shared" si="352"/>
        <v>West LorneIce Accretion2060RCP6.0</v>
      </c>
      <c r="C22578" t="s">
        <v>475</v>
      </c>
      <c r="D22578" t="s">
        <v>486</v>
      </c>
      <c r="E22578" s="144" t="s">
        <v>192</v>
      </c>
      <c r="F22578" s="144">
        <v>2060</v>
      </c>
      <c r="G22578" s="147">
        <v>18.353637152089185</v>
      </c>
      <c r="H22578" s="147">
        <v>22.270559999999996</v>
      </c>
      <c r="I22578" s="147">
        <v>27.192</v>
      </c>
      <c r="J22578" s="147">
        <v>30.923579999999998</v>
      </c>
      <c r="K22578" s="147">
        <v>34.639919999999996</v>
      </c>
    </row>
    <row r="22579" spans="2:11" x14ac:dyDescent="0.2">
      <c r="B22579" s="21" t="str">
        <f t="shared" si="352"/>
        <v>West LorneIce Accretion2065RCP6.0</v>
      </c>
      <c r="C22579" t="s">
        <v>475</v>
      </c>
      <c r="D22579" t="s">
        <v>486</v>
      </c>
      <c r="E22579" s="144" t="s">
        <v>192</v>
      </c>
      <c r="F22579" s="144">
        <v>2065</v>
      </c>
      <c r="G22579" s="147">
        <v>17.881853485531842</v>
      </c>
      <c r="H22579" s="147">
        <v>21.742679999999996</v>
      </c>
      <c r="I22579" s="147">
        <v>26.585999999999999</v>
      </c>
      <c r="J22579" s="147">
        <v>30.259139999999999</v>
      </c>
      <c r="K22579" s="147">
        <v>33.914159999999995</v>
      </c>
    </row>
    <row r="22580" spans="2:11" x14ac:dyDescent="0.2">
      <c r="B22580" s="21" t="str">
        <f t="shared" si="352"/>
        <v>West LorneIce Accretion2070RCP6.0</v>
      </c>
      <c r="C22580" t="s">
        <v>475</v>
      </c>
      <c r="D22580" t="s">
        <v>486</v>
      </c>
      <c r="E22580" s="144" t="s">
        <v>192</v>
      </c>
      <c r="F22580" s="144">
        <v>2070</v>
      </c>
      <c r="G22580" s="147">
        <v>17.410069818974499</v>
      </c>
      <c r="H22580" s="147">
        <v>21.214799999999997</v>
      </c>
      <c r="I22580" s="147">
        <v>25.98</v>
      </c>
      <c r="J22580" s="147">
        <v>29.5947</v>
      </c>
      <c r="K22580" s="147">
        <v>33.188399999999994</v>
      </c>
    </row>
    <row r="22581" spans="2:11" x14ac:dyDescent="0.2">
      <c r="B22581" s="21" t="str">
        <f t="shared" si="352"/>
        <v>West LorneIce Accretion2075RCP6.0</v>
      </c>
      <c r="C22581" t="s">
        <v>475</v>
      </c>
      <c r="D22581" t="s">
        <v>486</v>
      </c>
      <c r="E22581" s="144" t="s">
        <v>192</v>
      </c>
      <c r="F22581" s="144">
        <v>2075</v>
      </c>
      <c r="G22581" s="147">
        <v>16.726401010135874</v>
      </c>
      <c r="H22581" s="147">
        <v>20.424224999999996</v>
      </c>
      <c r="I22581" s="147">
        <v>25.057500000000001</v>
      </c>
      <c r="J22581" s="147">
        <v>28.569224999999999</v>
      </c>
      <c r="K22581" s="147">
        <v>32.054399999999994</v>
      </c>
    </row>
    <row r="22582" spans="2:11" x14ac:dyDescent="0.2">
      <c r="B22582" s="21" t="str">
        <f t="shared" si="352"/>
        <v>West LorneIce Accretion2080RCP6.0</v>
      </c>
      <c r="C22582" t="s">
        <v>475</v>
      </c>
      <c r="D22582" t="s">
        <v>486</v>
      </c>
      <c r="E22582" s="144" t="s">
        <v>192</v>
      </c>
      <c r="F22582" s="144">
        <v>2080</v>
      </c>
      <c r="G22582" s="147">
        <v>16.042732201297248</v>
      </c>
      <c r="H22582" s="147">
        <v>19.633649999999996</v>
      </c>
      <c r="I22582" s="147">
        <v>24.134999999999998</v>
      </c>
      <c r="J22582" s="147">
        <v>27.543749999999999</v>
      </c>
      <c r="K22582" s="147">
        <v>30.920399999999994</v>
      </c>
    </row>
    <row r="22583" spans="2:11" x14ac:dyDescent="0.2">
      <c r="B22583" s="21" t="str">
        <f t="shared" si="352"/>
        <v>West LorneIce Accretion2085RCP6.0</v>
      </c>
      <c r="C22583" t="s">
        <v>475</v>
      </c>
      <c r="D22583" t="s">
        <v>486</v>
      </c>
      <c r="E22583" s="144" t="s">
        <v>192</v>
      </c>
      <c r="F22583" s="144">
        <v>2085</v>
      </c>
      <c r="G22583" s="147">
        <v>15.359063392458619</v>
      </c>
      <c r="H22583" s="147">
        <v>18.843074999999999</v>
      </c>
      <c r="I22583" s="147">
        <v>23.212499999999999</v>
      </c>
      <c r="J22583" s="147">
        <v>26.518274999999999</v>
      </c>
      <c r="K22583" s="147">
        <v>29.786399999999997</v>
      </c>
    </row>
    <row r="22584" spans="2:11" x14ac:dyDescent="0.2">
      <c r="B22584" s="21" t="str">
        <f t="shared" si="352"/>
        <v>West LorneIce Accretion2090RCP6.0</v>
      </c>
      <c r="C22584" t="s">
        <v>475</v>
      </c>
      <c r="D22584" t="s">
        <v>486</v>
      </c>
      <c r="E22584" s="144" t="s">
        <v>192</v>
      </c>
      <c r="F22584" s="144">
        <v>2090</v>
      </c>
      <c r="G22584" s="147">
        <v>13.631625409820563</v>
      </c>
      <c r="H22584" s="147">
        <v>16.807499999999997</v>
      </c>
      <c r="I22584" s="147">
        <v>20.78</v>
      </c>
      <c r="J22584" s="147">
        <v>23.7865</v>
      </c>
      <c r="K22584" s="147">
        <v>26.749799999999997</v>
      </c>
    </row>
    <row r="22585" spans="2:11" x14ac:dyDescent="0.2">
      <c r="B22585" s="21" t="str">
        <f t="shared" si="352"/>
        <v>West LorneIce Accretion2095RCP6.0</v>
      </c>
      <c r="C22585" t="s">
        <v>475</v>
      </c>
      <c r="D22585" t="s">
        <v>486</v>
      </c>
      <c r="E22585" s="144" t="s">
        <v>192</v>
      </c>
      <c r="F22585" s="144">
        <v>2095</v>
      </c>
      <c r="G22585" s="147">
        <v>12.58785623602113</v>
      </c>
      <c r="H22585" s="147">
        <v>15.562499999999998</v>
      </c>
      <c r="I22585" s="147">
        <v>19.27</v>
      </c>
      <c r="J22585" s="147">
        <v>22.080199999999998</v>
      </c>
      <c r="K22585" s="147">
        <v>24.847199999999997</v>
      </c>
    </row>
    <row r="22586" spans="2:11" x14ac:dyDescent="0.2">
      <c r="B22586" s="21" t="str">
        <f t="shared" si="352"/>
        <v>West LorneIce Accretion2100RCP6.0</v>
      </c>
      <c r="C22586" t="s">
        <v>475</v>
      </c>
      <c r="D22586" t="s">
        <v>486</v>
      </c>
      <c r="E22586" s="144" t="s">
        <v>192</v>
      </c>
      <c r="F22586" s="144">
        <v>2100</v>
      </c>
      <c r="G22586" s="147">
        <v>11.544087062221699</v>
      </c>
      <c r="H22586" s="147">
        <v>14.317499999999997</v>
      </c>
      <c r="I22586" s="147">
        <v>17.760000000000002</v>
      </c>
      <c r="J22586" s="147">
        <v>20.373899999999999</v>
      </c>
      <c r="K22586" s="147">
        <v>22.944599999999998</v>
      </c>
    </row>
    <row r="22587" spans="2:11" x14ac:dyDescent="0.2">
      <c r="B22587" s="21" t="str">
        <f t="shared" si="352"/>
        <v>West LorneIce Accretion2023RCP8.5</v>
      </c>
      <c r="C22587" t="s">
        <v>475</v>
      </c>
      <c r="D22587" t="s">
        <v>486</v>
      </c>
      <c r="E22587" s="144" t="s">
        <v>191</v>
      </c>
      <c r="F22587" s="144">
        <v>2023</v>
      </c>
      <c r="G22587" s="147">
        <v>20.54137734037279</v>
      </c>
      <c r="H22587" s="147">
        <v>24.626099999999997</v>
      </c>
      <c r="I22587" s="147">
        <v>29.79</v>
      </c>
      <c r="J22587" s="147">
        <v>33.730499999999999</v>
      </c>
      <c r="K22587" s="147">
        <v>37.686599999999999</v>
      </c>
    </row>
    <row r="22588" spans="2:11" x14ac:dyDescent="0.2">
      <c r="B22588" s="21" t="str">
        <f t="shared" si="352"/>
        <v>West LorneIce Accretion2025RCP8.5</v>
      </c>
      <c r="C22588" t="s">
        <v>475</v>
      </c>
      <c r="D22588" t="s">
        <v>486</v>
      </c>
      <c r="E22588" s="144" t="s">
        <v>191</v>
      </c>
      <c r="F22588" s="144">
        <v>2025</v>
      </c>
      <c r="G22588" s="147">
        <v>20.283914277502266</v>
      </c>
      <c r="H22588" s="147">
        <v>24.368799999999997</v>
      </c>
      <c r="I22588" s="147">
        <v>29.529999999999998</v>
      </c>
      <c r="J22588" s="147">
        <v>33.459299999999999</v>
      </c>
      <c r="K22588" s="147">
        <v>37.396799999999999</v>
      </c>
    </row>
    <row r="22589" spans="2:11" x14ac:dyDescent="0.2">
      <c r="B22589" s="21" t="str">
        <f t="shared" si="352"/>
        <v>West LorneIce Accretion2030RCP8.5</v>
      </c>
      <c r="C22589" t="s">
        <v>475</v>
      </c>
      <c r="D22589" t="s">
        <v>486</v>
      </c>
      <c r="E22589" s="144" t="s">
        <v>191</v>
      </c>
      <c r="F22589" s="144">
        <v>2030</v>
      </c>
      <c r="G22589" s="147">
        <v>20.026451214631738</v>
      </c>
      <c r="H22589" s="147">
        <v>24.111499999999999</v>
      </c>
      <c r="I22589" s="147">
        <v>29.27</v>
      </c>
      <c r="J22589" s="147">
        <v>33.188099999999999</v>
      </c>
      <c r="K22589" s="147">
        <v>37.106999999999999</v>
      </c>
    </row>
    <row r="22590" spans="2:11" x14ac:dyDescent="0.2">
      <c r="B22590" s="21" t="str">
        <f t="shared" si="352"/>
        <v>West LorneIce Accretion2035RCP8.5</v>
      </c>
      <c r="C22590" t="s">
        <v>475</v>
      </c>
      <c r="D22590" t="s">
        <v>486</v>
      </c>
      <c r="E22590" s="144" t="s">
        <v>191</v>
      </c>
      <c r="F22590" s="144">
        <v>2035</v>
      </c>
      <c r="G22590" s="147">
        <v>19.768988151761214</v>
      </c>
      <c r="H22590" s="147">
        <v>23.854199999999999</v>
      </c>
      <c r="I22590" s="147">
        <v>29.009999999999998</v>
      </c>
      <c r="J22590" s="147">
        <v>32.916899999999998</v>
      </c>
      <c r="K22590" s="147">
        <v>36.8172</v>
      </c>
    </row>
    <row r="22591" spans="2:11" x14ac:dyDescent="0.2">
      <c r="B22591" s="21" t="str">
        <f t="shared" si="352"/>
        <v>West LorneIce Accretion2040RCP8.5</v>
      </c>
      <c r="C22591" t="s">
        <v>475</v>
      </c>
      <c r="D22591" t="s">
        <v>486</v>
      </c>
      <c r="E22591" s="144" t="s">
        <v>191</v>
      </c>
      <c r="F22591" s="144">
        <v>2040</v>
      </c>
      <c r="G22591" s="147">
        <v>18.982682040832309</v>
      </c>
      <c r="H22591" s="147">
        <v>22.974399999999999</v>
      </c>
      <c r="I22591" s="147">
        <v>28</v>
      </c>
      <c r="J22591" s="147">
        <v>31.8095</v>
      </c>
      <c r="K22591" s="147">
        <v>35.607599999999998</v>
      </c>
    </row>
    <row r="22592" spans="2:11" x14ac:dyDescent="0.2">
      <c r="B22592" s="21" t="str">
        <f t="shared" si="352"/>
        <v>West LorneIce Accretion2045RCP8.5</v>
      </c>
      <c r="C22592" t="s">
        <v>475</v>
      </c>
      <c r="D22592" t="s">
        <v>486</v>
      </c>
      <c r="E22592" s="144" t="s">
        <v>191</v>
      </c>
      <c r="F22592" s="144">
        <v>2045</v>
      </c>
      <c r="G22592" s="147">
        <v>18.196375929903404</v>
      </c>
      <c r="H22592" s="147">
        <v>22.094599999999996</v>
      </c>
      <c r="I22592" s="147">
        <v>26.99</v>
      </c>
      <c r="J22592" s="147">
        <v>30.702099999999998</v>
      </c>
      <c r="K22592" s="147">
        <v>34.397999999999996</v>
      </c>
    </row>
    <row r="22593" spans="2:11" x14ac:dyDescent="0.2">
      <c r="B22593" s="21" t="str">
        <f t="shared" si="352"/>
        <v>West LorneIce Accretion2050RCP8.5</v>
      </c>
      <c r="C22593" t="s">
        <v>475</v>
      </c>
      <c r="D22593" t="s">
        <v>486</v>
      </c>
      <c r="E22593" s="144" t="s">
        <v>191</v>
      </c>
      <c r="F22593" s="144">
        <v>2050</v>
      </c>
      <c r="G22593" s="147">
        <v>16.498511407189664</v>
      </c>
      <c r="H22593" s="147">
        <v>20.160699999999999</v>
      </c>
      <c r="I22593" s="147">
        <v>24.75</v>
      </c>
      <c r="J22593" s="147">
        <v>28.227399999999999</v>
      </c>
      <c r="K22593" s="147">
        <v>31.676399999999994</v>
      </c>
    </row>
    <row r="22594" spans="2:11" x14ac:dyDescent="0.2">
      <c r="B22594" s="21" t="str">
        <f t="shared" si="352"/>
        <v>West LorneIce Accretion2055RCP8.5</v>
      </c>
      <c r="C22594" t="s">
        <v>475</v>
      </c>
      <c r="D22594" t="s">
        <v>486</v>
      </c>
      <c r="E22594" s="144" t="s">
        <v>191</v>
      </c>
      <c r="F22594" s="144">
        <v>2055</v>
      </c>
      <c r="G22594" s="147">
        <v>15.586952995404829</v>
      </c>
      <c r="H22594" s="147">
        <v>19.106599999999997</v>
      </c>
      <c r="I22594" s="147">
        <v>23.52</v>
      </c>
      <c r="J22594" s="147">
        <v>26.860099999999999</v>
      </c>
      <c r="K22594" s="147">
        <v>30.164399999999997</v>
      </c>
    </row>
    <row r="22595" spans="2:11" x14ac:dyDescent="0.2">
      <c r="B22595" s="21" t="str">
        <f t="shared" si="352"/>
        <v>West LorneIce Accretion2060RCP8.5</v>
      </c>
      <c r="C22595" t="s">
        <v>475</v>
      </c>
      <c r="D22595" t="s">
        <v>486</v>
      </c>
      <c r="E22595" s="144" t="s">
        <v>191</v>
      </c>
      <c r="F22595" s="144">
        <v>2060</v>
      </c>
      <c r="G22595" s="147">
        <v>13.631625409820563</v>
      </c>
      <c r="H22595" s="147">
        <v>16.807499999999997</v>
      </c>
      <c r="I22595" s="147">
        <v>20.78</v>
      </c>
      <c r="J22595" s="147">
        <v>23.7865</v>
      </c>
      <c r="K22595" s="147">
        <v>26.749799999999997</v>
      </c>
    </row>
    <row r="22596" spans="2:11" x14ac:dyDescent="0.2">
      <c r="B22596" s="21" t="str">
        <f t="shared" si="352"/>
        <v>West LorneIce Accretion2065RCP8.5</v>
      </c>
      <c r="C22596" t="s">
        <v>475</v>
      </c>
      <c r="D22596" t="s">
        <v>486</v>
      </c>
      <c r="E22596" s="144" t="s">
        <v>191</v>
      </c>
      <c r="F22596" s="144">
        <v>2065</v>
      </c>
      <c r="G22596" s="147">
        <v>12.58785623602113</v>
      </c>
      <c r="H22596" s="147">
        <v>15.562499999999998</v>
      </c>
      <c r="I22596" s="147">
        <v>19.27</v>
      </c>
      <c r="J22596" s="147">
        <v>22.080199999999998</v>
      </c>
      <c r="K22596" s="147">
        <v>24.847199999999997</v>
      </c>
    </row>
    <row r="22597" spans="2:11" x14ac:dyDescent="0.2">
      <c r="B22597" s="21" t="str">
        <f t="shared" si="352"/>
        <v>West LorneIce Accretion2070RCP8.5</v>
      </c>
      <c r="C22597" t="s">
        <v>475</v>
      </c>
      <c r="D22597" t="s">
        <v>486</v>
      </c>
      <c r="E22597" s="144" t="s">
        <v>191</v>
      </c>
      <c r="F22597" s="144">
        <v>2070</v>
      </c>
      <c r="G22597" s="147">
        <v>10.966534786052682</v>
      </c>
      <c r="H22597" s="147">
        <v>13.628599999999999</v>
      </c>
      <c r="I22597" s="147">
        <v>16.93</v>
      </c>
      <c r="J22597" s="147">
        <v>19.424699999999998</v>
      </c>
      <c r="K22597" s="147">
        <v>21.886199999999995</v>
      </c>
    </row>
    <row r="22598" spans="2:11" x14ac:dyDescent="0.2">
      <c r="B22598" s="21" t="str">
        <f t="shared" si="352"/>
        <v>West LorneIce Accretion2075RCP8.5</v>
      </c>
      <c r="C22598" t="s">
        <v>475</v>
      </c>
      <c r="D22598" t="s">
        <v>486</v>
      </c>
      <c r="E22598" s="144" t="s">
        <v>191</v>
      </c>
      <c r="F22598" s="144">
        <v>2075</v>
      </c>
      <c r="G22598" s="147">
        <v>10.388982509883663</v>
      </c>
      <c r="H22598" s="147">
        <v>12.939699999999998</v>
      </c>
      <c r="I22598" s="147">
        <v>16.100000000000001</v>
      </c>
      <c r="J22598" s="147">
        <v>18.4755</v>
      </c>
      <c r="K22598" s="147">
        <v>20.827799999999996</v>
      </c>
    </row>
    <row r="22599" spans="2:11" x14ac:dyDescent="0.2">
      <c r="B22599" s="21" t="str">
        <f t="shared" si="352"/>
        <v>West LorneIce Accretion2080RCP8.5</v>
      </c>
      <c r="C22599" t="s">
        <v>475</v>
      </c>
      <c r="D22599" t="s">
        <v>486</v>
      </c>
      <c r="E22599" s="144" t="s">
        <v>191</v>
      </c>
      <c r="F22599" s="144">
        <v>2080</v>
      </c>
      <c r="G22599" s="147">
        <v>9.8114302337146455</v>
      </c>
      <c r="H22599" s="147">
        <v>12.2508</v>
      </c>
      <c r="I22599" s="147">
        <v>15.27</v>
      </c>
      <c r="J22599" s="147">
        <v>17.526299999999999</v>
      </c>
      <c r="K22599" s="147">
        <v>19.769399999999994</v>
      </c>
    </row>
    <row r="22600" spans="2:11" x14ac:dyDescent="0.2">
      <c r="B22600" s="21" t="str">
        <f t="shared" si="352"/>
        <v>West LorneIce Accretion2085RCP8.5</v>
      </c>
      <c r="C22600" t="s">
        <v>475</v>
      </c>
      <c r="D22600" t="s">
        <v>486</v>
      </c>
      <c r="E22600" s="144" t="s">
        <v>191</v>
      </c>
      <c r="F22600" s="144">
        <v>2085</v>
      </c>
      <c r="G22600" s="147">
        <v>9.01816566162708</v>
      </c>
      <c r="H22600" s="147">
        <v>11.292149999999999</v>
      </c>
      <c r="I22600" s="147">
        <v>14.115</v>
      </c>
      <c r="J22600" s="147">
        <v>16.221149999999998</v>
      </c>
      <c r="K22600" s="147">
        <v>18.314099999999996</v>
      </c>
    </row>
    <row r="22601" spans="2:11" x14ac:dyDescent="0.2">
      <c r="B22601" s="21" t="str">
        <f t="shared" si="352"/>
        <v>West LorneIce Accretion2090RCP8.5</v>
      </c>
      <c r="C22601" t="s">
        <v>475</v>
      </c>
      <c r="D22601" t="s">
        <v>486</v>
      </c>
      <c r="E22601" s="144" t="s">
        <v>191</v>
      </c>
      <c r="F22601" s="144">
        <v>2090</v>
      </c>
      <c r="G22601" s="147">
        <v>8.2249010895395127</v>
      </c>
      <c r="H22601" s="147">
        <v>10.333500000000001</v>
      </c>
      <c r="I22601" s="147">
        <v>12.96</v>
      </c>
      <c r="J22601" s="147">
        <v>14.915999999999997</v>
      </c>
      <c r="K22601" s="147">
        <v>16.858800000000002</v>
      </c>
    </row>
    <row r="22602" spans="2:11" x14ac:dyDescent="0.2">
      <c r="B22602" s="21" t="str">
        <f t="shared" si="352"/>
        <v>West LorneIce Accretion2095RCP8.5</v>
      </c>
      <c r="C22602" t="s">
        <v>475</v>
      </c>
      <c r="D22602" t="s">
        <v>486</v>
      </c>
      <c r="E22602" s="144" t="s">
        <v>191</v>
      </c>
      <c r="F22602" s="144">
        <v>2095</v>
      </c>
      <c r="G22602" s="147">
        <v>8.2249010895395127</v>
      </c>
      <c r="H22602" s="147">
        <v>10.333500000000001</v>
      </c>
      <c r="I22602" s="147">
        <v>12.96</v>
      </c>
      <c r="J22602" s="147">
        <v>14.915999999999997</v>
      </c>
      <c r="K22602" s="147">
        <v>16.858800000000002</v>
      </c>
    </row>
    <row r="22603" spans="2:11" x14ac:dyDescent="0.2">
      <c r="B22603" s="21" t="str">
        <f t="shared" si="352"/>
        <v>West LorneIce Accretion2100RCP8.5</v>
      </c>
      <c r="C22603" t="s">
        <v>475</v>
      </c>
      <c r="D22603" t="s">
        <v>486</v>
      </c>
      <c r="E22603" s="144" t="s">
        <v>191</v>
      </c>
      <c r="F22603" s="144">
        <v>2100</v>
      </c>
      <c r="G22603" s="147">
        <v>8.2249010895395127</v>
      </c>
      <c r="H22603" s="147">
        <v>10.333500000000001</v>
      </c>
      <c r="I22603" s="147">
        <v>12.96</v>
      </c>
      <c r="J22603" s="147">
        <v>14.915999999999997</v>
      </c>
      <c r="K22603" s="147">
        <v>16.858800000000002</v>
      </c>
    </row>
    <row r="22604" spans="2:11" x14ac:dyDescent="0.2">
      <c r="B22604" s="21" t="str">
        <f t="shared" ref="B22604:B22667" si="353">C22604&amp;D22604&amp;F22604&amp;E22604</f>
        <v>West LorneWind2023RCP4.5</v>
      </c>
      <c r="C22604" t="s">
        <v>475</v>
      </c>
      <c r="D22604" t="s">
        <v>1</v>
      </c>
      <c r="E22604" s="144" t="s">
        <v>193</v>
      </c>
      <c r="F22604" s="144">
        <v>2023</v>
      </c>
      <c r="G22604" s="147">
        <v>85.869441678631873</v>
      </c>
      <c r="H22604" s="147">
        <v>92.511936000000006</v>
      </c>
      <c r="I22604" s="147">
        <v>99.514800000000008</v>
      </c>
      <c r="J22604" s="147">
        <v>106.51261500000001</v>
      </c>
      <c r="K22604" s="147">
        <v>113.51458799999999</v>
      </c>
    </row>
    <row r="22605" spans="2:11" x14ac:dyDescent="0.2">
      <c r="B22605" s="21" t="str">
        <f t="shared" si="353"/>
        <v>West LorneWind2025RCP4.5</v>
      </c>
      <c r="C22605" t="s">
        <v>475</v>
      </c>
      <c r="D22605" t="s">
        <v>1</v>
      </c>
      <c r="E22605" s="144" t="s">
        <v>193</v>
      </c>
      <c r="F22605" s="144">
        <v>2025</v>
      </c>
      <c r="G22605" s="147">
        <v>85.959200676902213</v>
      </c>
      <c r="H22605" s="147">
        <v>92.6331615</v>
      </c>
      <c r="I22605" s="147">
        <v>99.676500000000004</v>
      </c>
      <c r="J22605" s="147">
        <v>106.70858550000001</v>
      </c>
      <c r="K22605" s="147">
        <v>113.74406999999999</v>
      </c>
    </row>
    <row r="22606" spans="2:11" x14ac:dyDescent="0.2">
      <c r="B22606" s="21" t="str">
        <f t="shared" si="353"/>
        <v>West LorneWind2030RCP4.5</v>
      </c>
      <c r="C22606" t="s">
        <v>475</v>
      </c>
      <c r="D22606" t="s">
        <v>1</v>
      </c>
      <c r="E22606" s="144" t="s">
        <v>193</v>
      </c>
      <c r="F22606" s="144">
        <v>2030</v>
      </c>
      <c r="G22606" s="147">
        <v>86.048959675172568</v>
      </c>
      <c r="H22606" s="147">
        <v>92.754387000000008</v>
      </c>
      <c r="I22606" s="147">
        <v>99.838200000000001</v>
      </c>
      <c r="J22606" s="147">
        <v>106.90455600000001</v>
      </c>
      <c r="K22606" s="147">
        <v>113.97355199999998</v>
      </c>
    </row>
    <row r="22607" spans="2:11" x14ac:dyDescent="0.2">
      <c r="B22607" s="21" t="str">
        <f t="shared" si="353"/>
        <v>West LorneWind2035RCP4.5</v>
      </c>
      <c r="C22607" t="s">
        <v>475</v>
      </c>
      <c r="D22607" t="s">
        <v>1</v>
      </c>
      <c r="E22607" s="144" t="s">
        <v>193</v>
      </c>
      <c r="F22607" s="144">
        <v>2035</v>
      </c>
      <c r="G22607" s="147">
        <v>86.138718673442909</v>
      </c>
      <c r="H22607" s="147">
        <v>92.875612500000003</v>
      </c>
      <c r="I22607" s="147">
        <v>99.999899999999997</v>
      </c>
      <c r="J22607" s="147">
        <v>107.1005265</v>
      </c>
      <c r="K22607" s="147">
        <v>114.20303399999999</v>
      </c>
    </row>
    <row r="22608" spans="2:11" x14ac:dyDescent="0.2">
      <c r="B22608" s="21" t="str">
        <f t="shared" si="353"/>
        <v>West LorneWind2040RCP4.5</v>
      </c>
      <c r="C22608" t="s">
        <v>475</v>
      </c>
      <c r="D22608" t="s">
        <v>1</v>
      </c>
      <c r="E22608" s="144" t="s">
        <v>193</v>
      </c>
      <c r="F22608" s="144">
        <v>2040</v>
      </c>
      <c r="G22608" s="147">
        <v>86.22847767171325</v>
      </c>
      <c r="H22608" s="147">
        <v>92.996837999999997</v>
      </c>
      <c r="I22608" s="147">
        <v>100.16159999999999</v>
      </c>
      <c r="J22608" s="147">
        <v>107.296497</v>
      </c>
      <c r="K22608" s="147">
        <v>114.43251599999999</v>
      </c>
    </row>
    <row r="22609" spans="2:11" x14ac:dyDescent="0.2">
      <c r="B22609" s="21" t="str">
        <f t="shared" si="353"/>
        <v>West LorneWind2045RCP4.5</v>
      </c>
      <c r="C22609" t="s">
        <v>475</v>
      </c>
      <c r="D22609" t="s">
        <v>1</v>
      </c>
      <c r="E22609" s="144" t="s">
        <v>193</v>
      </c>
      <c r="F22609" s="144">
        <v>2045</v>
      </c>
      <c r="G22609" s="147">
        <v>86.318236669983605</v>
      </c>
      <c r="H22609" s="147">
        <v>93.118063500000005</v>
      </c>
      <c r="I22609" s="147">
        <v>100.32329999999999</v>
      </c>
      <c r="J22609" s="147">
        <v>107.4924675</v>
      </c>
      <c r="K22609" s="147">
        <v>114.66199799999998</v>
      </c>
    </row>
    <row r="22610" spans="2:11" x14ac:dyDescent="0.2">
      <c r="B22610" s="21" t="str">
        <f t="shared" si="353"/>
        <v>West LorneWind2050RCP4.5</v>
      </c>
      <c r="C22610" t="s">
        <v>475</v>
      </c>
      <c r="D22610" t="s">
        <v>1</v>
      </c>
      <c r="E22610" s="144" t="s">
        <v>193</v>
      </c>
      <c r="F22610" s="144">
        <v>2050</v>
      </c>
      <c r="G22610" s="147">
        <v>86.517416161383508</v>
      </c>
      <c r="H22610" s="147">
        <v>93.384759599999995</v>
      </c>
      <c r="I22610" s="147">
        <v>100.67507999999999</v>
      </c>
      <c r="J22610" s="147">
        <v>107.9172468</v>
      </c>
      <c r="K22610" s="147">
        <v>115.16008679999999</v>
      </c>
    </row>
    <row r="22611" spans="2:11" x14ac:dyDescent="0.2">
      <c r="B22611" s="21" t="str">
        <f t="shared" si="353"/>
        <v>West LorneWind2055RCP4.5</v>
      </c>
      <c r="C22611" t="s">
        <v>475</v>
      </c>
      <c r="D22611" t="s">
        <v>1</v>
      </c>
      <c r="E22611" s="144" t="s">
        <v>193</v>
      </c>
      <c r="F22611" s="144">
        <v>2055</v>
      </c>
      <c r="G22611" s="147">
        <v>86.626836654513085</v>
      </c>
      <c r="H22611" s="147">
        <v>93.530230200000005</v>
      </c>
      <c r="I22611" s="147">
        <v>100.86515999999999</v>
      </c>
      <c r="J22611" s="147">
        <v>108.14605560000001</v>
      </c>
      <c r="K22611" s="147">
        <v>115.42869359999999</v>
      </c>
    </row>
    <row r="22612" spans="2:11" x14ac:dyDescent="0.2">
      <c r="B22612" s="21" t="str">
        <f t="shared" si="353"/>
        <v>West LorneWind2060RCP4.5</v>
      </c>
      <c r="C22612" t="s">
        <v>475</v>
      </c>
      <c r="D22612" t="s">
        <v>1</v>
      </c>
      <c r="E22612" s="144" t="s">
        <v>193</v>
      </c>
      <c r="F22612" s="144">
        <v>2060</v>
      </c>
      <c r="G22612" s="147">
        <v>86.736257147642647</v>
      </c>
      <c r="H22612" s="147">
        <v>93.675700800000001</v>
      </c>
      <c r="I22612" s="147">
        <v>101.05524</v>
      </c>
      <c r="J22612" s="147">
        <v>108.37486440000001</v>
      </c>
      <c r="K22612" s="147">
        <v>115.69730039999999</v>
      </c>
    </row>
    <row r="22613" spans="2:11" x14ac:dyDescent="0.2">
      <c r="B22613" s="21" t="str">
        <f t="shared" si="353"/>
        <v>West LorneWind2065RCP4.5</v>
      </c>
      <c r="C22613" t="s">
        <v>475</v>
      </c>
      <c r="D22613" t="s">
        <v>1</v>
      </c>
      <c r="E22613" s="144" t="s">
        <v>193</v>
      </c>
      <c r="F22613" s="144">
        <v>2065</v>
      </c>
      <c r="G22613" s="147">
        <v>86.845677640772223</v>
      </c>
      <c r="H22613" s="147">
        <v>93.821171400000011</v>
      </c>
      <c r="I22613" s="147">
        <v>101.24531999999999</v>
      </c>
      <c r="J22613" s="147">
        <v>108.60367320000002</v>
      </c>
      <c r="K22613" s="147">
        <v>115.96590719999999</v>
      </c>
    </row>
    <row r="22614" spans="2:11" x14ac:dyDescent="0.2">
      <c r="B22614" s="21" t="str">
        <f t="shared" si="353"/>
        <v>West LorneWind2070RCP4.5</v>
      </c>
      <c r="C22614" t="s">
        <v>475</v>
      </c>
      <c r="D22614" t="s">
        <v>1</v>
      </c>
      <c r="E22614" s="144" t="s">
        <v>193</v>
      </c>
      <c r="F22614" s="144">
        <v>2070</v>
      </c>
      <c r="G22614" s="147">
        <v>86.955098133901785</v>
      </c>
      <c r="H22614" s="147">
        <v>93.966642000000007</v>
      </c>
      <c r="I22614" s="147">
        <v>101.4354</v>
      </c>
      <c r="J22614" s="147">
        <v>108.83248200000001</v>
      </c>
      <c r="K22614" s="147">
        <v>116.23451399999999</v>
      </c>
    </row>
    <row r="22615" spans="2:11" x14ac:dyDescent="0.2">
      <c r="B22615" s="21" t="str">
        <f t="shared" si="353"/>
        <v>West LorneWind2075RCP4.5</v>
      </c>
      <c r="C22615" t="s">
        <v>475</v>
      </c>
      <c r="D22615" t="s">
        <v>1</v>
      </c>
      <c r="E22615" s="144" t="s">
        <v>193</v>
      </c>
      <c r="F22615" s="144">
        <v>2075</v>
      </c>
      <c r="G22615" s="147">
        <v>87.140315114459639</v>
      </c>
      <c r="H22615" s="147">
        <v>94.207558500000005</v>
      </c>
      <c r="I22615" s="147">
        <v>101.7456</v>
      </c>
      <c r="J22615" s="147">
        <v>109.19970600000002</v>
      </c>
      <c r="K22615" s="147">
        <v>116.66338199999998</v>
      </c>
    </row>
    <row r="22616" spans="2:11" x14ac:dyDescent="0.2">
      <c r="B22616" s="21" t="str">
        <f t="shared" si="353"/>
        <v>West LorneWind2080RCP4.5</v>
      </c>
      <c r="C22616" t="s">
        <v>475</v>
      </c>
      <c r="D22616" t="s">
        <v>1</v>
      </c>
      <c r="E22616" s="144" t="s">
        <v>193</v>
      </c>
      <c r="F22616" s="144">
        <v>2080</v>
      </c>
      <c r="G22616" s="147">
        <v>87.325532095017508</v>
      </c>
      <c r="H22616" s="147">
        <v>94.448475000000002</v>
      </c>
      <c r="I22616" s="147">
        <v>102.0558</v>
      </c>
      <c r="J22616" s="147">
        <v>109.56693000000001</v>
      </c>
      <c r="K22616" s="147">
        <v>117.09224999999999</v>
      </c>
    </row>
    <row r="22617" spans="2:11" x14ac:dyDescent="0.2">
      <c r="B22617" s="21" t="str">
        <f t="shared" si="353"/>
        <v>West LorneWind2085RCP4.5</v>
      </c>
      <c r="C22617" t="s">
        <v>475</v>
      </c>
      <c r="D22617" t="s">
        <v>1</v>
      </c>
      <c r="E22617" s="144" t="s">
        <v>193</v>
      </c>
      <c r="F22617" s="144">
        <v>2085</v>
      </c>
      <c r="G22617" s="147">
        <v>87.510749075575362</v>
      </c>
      <c r="H22617" s="147">
        <v>94.689391499999999</v>
      </c>
      <c r="I22617" s="147">
        <v>102.36600000000001</v>
      </c>
      <c r="J22617" s="147">
        <v>109.93415400000001</v>
      </c>
      <c r="K22617" s="147">
        <v>117.52111799999999</v>
      </c>
    </row>
    <row r="22618" spans="2:11" x14ac:dyDescent="0.2">
      <c r="B22618" s="21" t="str">
        <f t="shared" si="353"/>
        <v>West LorneWind2090RCP4.5</v>
      </c>
      <c r="C22618" t="s">
        <v>475</v>
      </c>
      <c r="D22618" t="s">
        <v>1</v>
      </c>
      <c r="E22618" s="144" t="s">
        <v>193</v>
      </c>
      <c r="F22618" s="144">
        <v>2090</v>
      </c>
      <c r="G22618" s="147">
        <v>87.695966056133216</v>
      </c>
      <c r="H22618" s="147">
        <v>94.930308000000011</v>
      </c>
      <c r="I22618" s="147">
        <v>102.67620000000001</v>
      </c>
      <c r="J22618" s="147">
        <v>110.30137800000001</v>
      </c>
      <c r="K22618" s="147">
        <v>117.94998599999998</v>
      </c>
    </row>
    <row r="22619" spans="2:11" x14ac:dyDescent="0.2">
      <c r="B22619" s="21" t="str">
        <f t="shared" si="353"/>
        <v>West LorneWind2095RCP4.5</v>
      </c>
      <c r="C22619" t="s">
        <v>475</v>
      </c>
      <c r="D22619" t="s">
        <v>1</v>
      </c>
      <c r="E22619" s="144" t="s">
        <v>193</v>
      </c>
      <c r="F22619" s="144">
        <v>2095</v>
      </c>
      <c r="G22619" s="147">
        <v>87.881183036691084</v>
      </c>
      <c r="H22619" s="147">
        <v>95.171224500000008</v>
      </c>
      <c r="I22619" s="147">
        <v>102.9864</v>
      </c>
      <c r="J22619" s="147">
        <v>110.66860200000002</v>
      </c>
      <c r="K22619" s="147">
        <v>118.37885399999999</v>
      </c>
    </row>
    <row r="22620" spans="2:11" x14ac:dyDescent="0.2">
      <c r="B22620" s="21" t="str">
        <f t="shared" si="353"/>
        <v>West LorneWind2100RCP4.5</v>
      </c>
      <c r="C22620" t="s">
        <v>475</v>
      </c>
      <c r="D22620" t="s">
        <v>1</v>
      </c>
      <c r="E22620" s="144" t="s">
        <v>193</v>
      </c>
      <c r="F22620" s="144">
        <v>2100</v>
      </c>
      <c r="G22620" s="147">
        <v>88.066400017248938</v>
      </c>
      <c r="H22620" s="147">
        <v>95.412141000000005</v>
      </c>
      <c r="I22620" s="147">
        <v>103.29660000000001</v>
      </c>
      <c r="J22620" s="147">
        <v>111.03582600000001</v>
      </c>
      <c r="K22620" s="147">
        <v>118.80772199999998</v>
      </c>
    </row>
    <row r="22621" spans="2:11" x14ac:dyDescent="0.2">
      <c r="B22621" s="21" t="str">
        <f t="shared" si="353"/>
        <v>West LorneWind2023RCP6.0</v>
      </c>
      <c r="C22621" t="s">
        <v>475</v>
      </c>
      <c r="D22621" t="s">
        <v>1</v>
      </c>
      <c r="E22621" s="144" t="s">
        <v>192</v>
      </c>
      <c r="F22621" s="144">
        <v>2023</v>
      </c>
      <c r="G22621" s="147">
        <v>85.869441678631873</v>
      </c>
      <c r="H22621" s="147">
        <v>92.511936000000006</v>
      </c>
      <c r="I22621" s="147">
        <v>99.514800000000008</v>
      </c>
      <c r="J22621" s="147">
        <v>106.51261500000001</v>
      </c>
      <c r="K22621" s="147">
        <v>113.51458799999999</v>
      </c>
    </row>
    <row r="22622" spans="2:11" x14ac:dyDescent="0.2">
      <c r="B22622" s="21" t="str">
        <f t="shared" si="353"/>
        <v>West LorneWind2025RCP6.0</v>
      </c>
      <c r="C22622" t="s">
        <v>475</v>
      </c>
      <c r="D22622" t="s">
        <v>1</v>
      </c>
      <c r="E22622" s="144" t="s">
        <v>192</v>
      </c>
      <c r="F22622" s="144">
        <v>2025</v>
      </c>
      <c r="G22622" s="147">
        <v>85.959200676902213</v>
      </c>
      <c r="H22622" s="147">
        <v>92.6331615</v>
      </c>
      <c r="I22622" s="147">
        <v>99.676500000000004</v>
      </c>
      <c r="J22622" s="147">
        <v>106.70858550000001</v>
      </c>
      <c r="K22622" s="147">
        <v>113.74406999999999</v>
      </c>
    </row>
    <row r="22623" spans="2:11" x14ac:dyDescent="0.2">
      <c r="B22623" s="21" t="str">
        <f t="shared" si="353"/>
        <v>West LorneWind2030RCP6.0</v>
      </c>
      <c r="C22623" t="s">
        <v>475</v>
      </c>
      <c r="D22623" t="s">
        <v>1</v>
      </c>
      <c r="E22623" s="144" t="s">
        <v>192</v>
      </c>
      <c r="F22623" s="144">
        <v>2030</v>
      </c>
      <c r="G22623" s="147">
        <v>86.048959675172568</v>
      </c>
      <c r="H22623" s="147">
        <v>92.754387000000008</v>
      </c>
      <c r="I22623" s="147">
        <v>99.838200000000001</v>
      </c>
      <c r="J22623" s="147">
        <v>106.90455600000001</v>
      </c>
      <c r="K22623" s="147">
        <v>113.97355199999998</v>
      </c>
    </row>
    <row r="22624" spans="2:11" x14ac:dyDescent="0.2">
      <c r="B22624" s="21" t="str">
        <f t="shared" si="353"/>
        <v>West LorneWind2035RCP6.0</v>
      </c>
      <c r="C22624" t="s">
        <v>475</v>
      </c>
      <c r="D22624" t="s">
        <v>1</v>
      </c>
      <c r="E22624" s="144" t="s">
        <v>192</v>
      </c>
      <c r="F22624" s="144">
        <v>2035</v>
      </c>
      <c r="G22624" s="147">
        <v>86.138718673442909</v>
      </c>
      <c r="H22624" s="147">
        <v>92.875612500000003</v>
      </c>
      <c r="I22624" s="147">
        <v>99.999899999999997</v>
      </c>
      <c r="J22624" s="147">
        <v>107.1005265</v>
      </c>
      <c r="K22624" s="147">
        <v>114.20303399999999</v>
      </c>
    </row>
    <row r="22625" spans="2:11" x14ac:dyDescent="0.2">
      <c r="B22625" s="21" t="str">
        <f t="shared" si="353"/>
        <v>West LorneWind2040RCP6.0</v>
      </c>
      <c r="C22625" t="s">
        <v>475</v>
      </c>
      <c r="D22625" t="s">
        <v>1</v>
      </c>
      <c r="E22625" s="144" t="s">
        <v>192</v>
      </c>
      <c r="F22625" s="144">
        <v>2040</v>
      </c>
      <c r="G22625" s="147">
        <v>86.22847767171325</v>
      </c>
      <c r="H22625" s="147">
        <v>92.996837999999997</v>
      </c>
      <c r="I22625" s="147">
        <v>100.16159999999999</v>
      </c>
      <c r="J22625" s="147">
        <v>107.296497</v>
      </c>
      <c r="K22625" s="147">
        <v>114.43251599999999</v>
      </c>
    </row>
    <row r="22626" spans="2:11" x14ac:dyDescent="0.2">
      <c r="B22626" s="21" t="str">
        <f t="shared" si="353"/>
        <v>West LorneWind2045RCP6.0</v>
      </c>
      <c r="C22626" t="s">
        <v>475</v>
      </c>
      <c r="D22626" t="s">
        <v>1</v>
      </c>
      <c r="E22626" s="144" t="s">
        <v>192</v>
      </c>
      <c r="F22626" s="144">
        <v>2045</v>
      </c>
      <c r="G22626" s="147">
        <v>86.318236669983605</v>
      </c>
      <c r="H22626" s="147">
        <v>93.118063500000005</v>
      </c>
      <c r="I22626" s="147">
        <v>100.32329999999999</v>
      </c>
      <c r="J22626" s="147">
        <v>107.4924675</v>
      </c>
      <c r="K22626" s="147">
        <v>114.66199799999998</v>
      </c>
    </row>
    <row r="22627" spans="2:11" x14ac:dyDescent="0.2">
      <c r="B22627" s="21" t="str">
        <f t="shared" si="353"/>
        <v>West LorneWind2050RCP6.0</v>
      </c>
      <c r="C22627" t="s">
        <v>475</v>
      </c>
      <c r="D22627" t="s">
        <v>1</v>
      </c>
      <c r="E22627" s="144" t="s">
        <v>192</v>
      </c>
      <c r="F22627" s="144">
        <v>2050</v>
      </c>
      <c r="G22627" s="147">
        <v>86.517416161383508</v>
      </c>
      <c r="H22627" s="147">
        <v>93.384759599999995</v>
      </c>
      <c r="I22627" s="147">
        <v>100.67507999999999</v>
      </c>
      <c r="J22627" s="147">
        <v>107.9172468</v>
      </c>
      <c r="K22627" s="147">
        <v>115.16008679999999</v>
      </c>
    </row>
    <row r="22628" spans="2:11" x14ac:dyDescent="0.2">
      <c r="B22628" s="21" t="str">
        <f t="shared" si="353"/>
        <v>West LorneWind2055RCP6.0</v>
      </c>
      <c r="C22628" t="s">
        <v>475</v>
      </c>
      <c r="D22628" t="s">
        <v>1</v>
      </c>
      <c r="E22628" s="144" t="s">
        <v>192</v>
      </c>
      <c r="F22628" s="144">
        <v>2055</v>
      </c>
      <c r="G22628" s="147">
        <v>86.626836654513085</v>
      </c>
      <c r="H22628" s="147">
        <v>93.530230200000005</v>
      </c>
      <c r="I22628" s="147">
        <v>100.86515999999999</v>
      </c>
      <c r="J22628" s="147">
        <v>108.14605560000001</v>
      </c>
      <c r="K22628" s="147">
        <v>115.42869359999999</v>
      </c>
    </row>
    <row r="22629" spans="2:11" x14ac:dyDescent="0.2">
      <c r="B22629" s="21" t="str">
        <f t="shared" si="353"/>
        <v>West LorneWind2060RCP6.0</v>
      </c>
      <c r="C22629" t="s">
        <v>475</v>
      </c>
      <c r="D22629" t="s">
        <v>1</v>
      </c>
      <c r="E22629" s="144" t="s">
        <v>192</v>
      </c>
      <c r="F22629" s="144">
        <v>2060</v>
      </c>
      <c r="G22629" s="147">
        <v>86.736257147642647</v>
      </c>
      <c r="H22629" s="147">
        <v>93.675700800000001</v>
      </c>
      <c r="I22629" s="147">
        <v>101.05524</v>
      </c>
      <c r="J22629" s="147">
        <v>108.37486440000001</v>
      </c>
      <c r="K22629" s="147">
        <v>115.69730039999999</v>
      </c>
    </row>
    <row r="22630" spans="2:11" x14ac:dyDescent="0.2">
      <c r="B22630" s="21" t="str">
        <f t="shared" si="353"/>
        <v>West LorneWind2065RCP6.0</v>
      </c>
      <c r="C22630" t="s">
        <v>475</v>
      </c>
      <c r="D22630" t="s">
        <v>1</v>
      </c>
      <c r="E22630" s="144" t="s">
        <v>192</v>
      </c>
      <c r="F22630" s="144">
        <v>2065</v>
      </c>
      <c r="G22630" s="147">
        <v>86.845677640772223</v>
      </c>
      <c r="H22630" s="147">
        <v>93.821171400000011</v>
      </c>
      <c r="I22630" s="147">
        <v>101.24531999999999</v>
      </c>
      <c r="J22630" s="147">
        <v>108.60367320000002</v>
      </c>
      <c r="K22630" s="147">
        <v>115.96590719999999</v>
      </c>
    </row>
    <row r="22631" spans="2:11" x14ac:dyDescent="0.2">
      <c r="B22631" s="21" t="str">
        <f t="shared" si="353"/>
        <v>West LorneWind2070RCP6.0</v>
      </c>
      <c r="C22631" t="s">
        <v>475</v>
      </c>
      <c r="D22631" t="s">
        <v>1</v>
      </c>
      <c r="E22631" s="144" t="s">
        <v>192</v>
      </c>
      <c r="F22631" s="144">
        <v>2070</v>
      </c>
      <c r="G22631" s="147">
        <v>86.955098133901785</v>
      </c>
      <c r="H22631" s="147">
        <v>93.966642000000007</v>
      </c>
      <c r="I22631" s="147">
        <v>101.4354</v>
      </c>
      <c r="J22631" s="147">
        <v>108.83248200000001</v>
      </c>
      <c r="K22631" s="147">
        <v>116.23451399999999</v>
      </c>
    </row>
    <row r="22632" spans="2:11" x14ac:dyDescent="0.2">
      <c r="B22632" s="21" t="str">
        <f t="shared" si="353"/>
        <v>West LorneWind2075RCP6.0</v>
      </c>
      <c r="C22632" t="s">
        <v>475</v>
      </c>
      <c r="D22632" t="s">
        <v>1</v>
      </c>
      <c r="E22632" s="144" t="s">
        <v>192</v>
      </c>
      <c r="F22632" s="144">
        <v>2075</v>
      </c>
      <c r="G22632" s="147">
        <v>87.232923604738573</v>
      </c>
      <c r="H22632" s="147">
        <v>94.328016750000003</v>
      </c>
      <c r="I22632" s="147">
        <v>101.9007</v>
      </c>
      <c r="J22632" s="147">
        <v>109.38331800000002</v>
      </c>
      <c r="K22632" s="147">
        <v>116.877816</v>
      </c>
    </row>
    <row r="22633" spans="2:11" x14ac:dyDescent="0.2">
      <c r="B22633" s="21" t="str">
        <f t="shared" si="353"/>
        <v>West LorneWind2080RCP6.0</v>
      </c>
      <c r="C22633" t="s">
        <v>475</v>
      </c>
      <c r="D22633" t="s">
        <v>1</v>
      </c>
      <c r="E22633" s="144" t="s">
        <v>192</v>
      </c>
      <c r="F22633" s="144">
        <v>2080</v>
      </c>
      <c r="G22633" s="147">
        <v>87.510749075575362</v>
      </c>
      <c r="H22633" s="147">
        <v>94.689391499999999</v>
      </c>
      <c r="I22633" s="147">
        <v>102.36600000000001</v>
      </c>
      <c r="J22633" s="147">
        <v>109.93415400000001</v>
      </c>
      <c r="K22633" s="147">
        <v>117.52111799999999</v>
      </c>
    </row>
    <row r="22634" spans="2:11" x14ac:dyDescent="0.2">
      <c r="B22634" s="21" t="str">
        <f t="shared" si="353"/>
        <v>West LorneWind2085RCP6.0</v>
      </c>
      <c r="C22634" t="s">
        <v>475</v>
      </c>
      <c r="D22634" t="s">
        <v>1</v>
      </c>
      <c r="E22634" s="144" t="s">
        <v>192</v>
      </c>
      <c r="F22634" s="144">
        <v>2085</v>
      </c>
      <c r="G22634" s="147">
        <v>87.78857454641215</v>
      </c>
      <c r="H22634" s="147">
        <v>95.050766250000009</v>
      </c>
      <c r="I22634" s="147">
        <v>102.83130000000001</v>
      </c>
      <c r="J22634" s="147">
        <v>110.48499000000001</v>
      </c>
      <c r="K22634" s="147">
        <v>118.16441999999998</v>
      </c>
    </row>
    <row r="22635" spans="2:11" x14ac:dyDescent="0.2">
      <c r="B22635" s="21" t="str">
        <f t="shared" si="353"/>
        <v>West LorneWind2090RCP6.0</v>
      </c>
      <c r="C22635" t="s">
        <v>475</v>
      </c>
      <c r="D22635" t="s">
        <v>1</v>
      </c>
      <c r="E22635" s="144" t="s">
        <v>192</v>
      </c>
      <c r="F22635" s="144">
        <v>2090</v>
      </c>
      <c r="G22635" s="147">
        <v>88.459629914433307</v>
      </c>
      <c r="H22635" s="147">
        <v>95.90625</v>
      </c>
      <c r="I22635" s="147">
        <v>103.91700000000002</v>
      </c>
      <c r="J22635" s="147">
        <v>111.76321200000001</v>
      </c>
      <c r="K22635" s="147">
        <v>119.64664799999998</v>
      </c>
    </row>
    <row r="22636" spans="2:11" x14ac:dyDescent="0.2">
      <c r="B22636" s="21" t="str">
        <f t="shared" si="353"/>
        <v>West LorneWind2095RCP6.0</v>
      </c>
      <c r="C22636" t="s">
        <v>475</v>
      </c>
      <c r="D22636" t="s">
        <v>1</v>
      </c>
      <c r="E22636" s="144" t="s">
        <v>192</v>
      </c>
      <c r="F22636" s="144">
        <v>2095</v>
      </c>
      <c r="G22636" s="147">
        <v>88.852859811617691</v>
      </c>
      <c r="H22636" s="147">
        <v>96.400359000000009</v>
      </c>
      <c r="I22636" s="147">
        <v>104.53740000000001</v>
      </c>
      <c r="J22636" s="147">
        <v>112.49059800000001</v>
      </c>
      <c r="K22636" s="147">
        <v>120.48557399999997</v>
      </c>
    </row>
    <row r="22637" spans="2:11" x14ac:dyDescent="0.2">
      <c r="B22637" s="21" t="str">
        <f t="shared" si="353"/>
        <v>West LorneWind2100RCP6.0</v>
      </c>
      <c r="C22637" t="s">
        <v>475</v>
      </c>
      <c r="D22637" t="s">
        <v>1</v>
      </c>
      <c r="E22637" s="144" t="s">
        <v>192</v>
      </c>
      <c r="F22637" s="144">
        <v>2100</v>
      </c>
      <c r="G22637" s="147">
        <v>89.24608970880206</v>
      </c>
      <c r="H22637" s="147">
        <v>96.894468000000003</v>
      </c>
      <c r="I22637" s="147">
        <v>105.15780000000001</v>
      </c>
      <c r="J22637" s="147">
        <v>113.217984</v>
      </c>
      <c r="K22637" s="147">
        <v>121.32449999999997</v>
      </c>
    </row>
    <row r="22638" spans="2:11" x14ac:dyDescent="0.2">
      <c r="B22638" s="21" t="str">
        <f t="shared" si="353"/>
        <v>West LorneWind2023RCP8.5</v>
      </c>
      <c r="C22638" t="s">
        <v>475</v>
      </c>
      <c r="D22638" t="s">
        <v>1</v>
      </c>
      <c r="E22638" s="144" t="s">
        <v>191</v>
      </c>
      <c r="F22638" s="144">
        <v>2023</v>
      </c>
      <c r="G22638" s="147">
        <v>85.869441678631873</v>
      </c>
      <c r="H22638" s="147">
        <v>92.511936000000006</v>
      </c>
      <c r="I22638" s="147">
        <v>99.514800000000008</v>
      </c>
      <c r="J22638" s="147">
        <v>106.51261500000001</v>
      </c>
      <c r="K22638" s="147">
        <v>113.51458799999999</v>
      </c>
    </row>
    <row r="22639" spans="2:11" x14ac:dyDescent="0.2">
      <c r="B22639" s="21" t="str">
        <f t="shared" si="353"/>
        <v>West LorneWind2025RCP8.5</v>
      </c>
      <c r="C22639" t="s">
        <v>475</v>
      </c>
      <c r="D22639" t="s">
        <v>1</v>
      </c>
      <c r="E22639" s="144" t="s">
        <v>191</v>
      </c>
      <c r="F22639" s="144">
        <v>2025</v>
      </c>
      <c r="G22639" s="147">
        <v>86.048959675172568</v>
      </c>
      <c r="H22639" s="147">
        <v>92.754387000000008</v>
      </c>
      <c r="I22639" s="147">
        <v>99.838200000000001</v>
      </c>
      <c r="J22639" s="147">
        <v>106.90455600000001</v>
      </c>
      <c r="K22639" s="147">
        <v>113.97355199999998</v>
      </c>
    </row>
    <row r="22640" spans="2:11" x14ac:dyDescent="0.2">
      <c r="B22640" s="21" t="str">
        <f t="shared" si="353"/>
        <v>West LorneWind2030RCP8.5</v>
      </c>
      <c r="C22640" t="s">
        <v>475</v>
      </c>
      <c r="D22640" t="s">
        <v>1</v>
      </c>
      <c r="E22640" s="144" t="s">
        <v>191</v>
      </c>
      <c r="F22640" s="144">
        <v>2030</v>
      </c>
      <c r="G22640" s="147">
        <v>86.22847767171325</v>
      </c>
      <c r="H22640" s="147">
        <v>92.996837999999997</v>
      </c>
      <c r="I22640" s="147">
        <v>100.16159999999999</v>
      </c>
      <c r="J22640" s="147">
        <v>107.296497</v>
      </c>
      <c r="K22640" s="147">
        <v>114.43251599999999</v>
      </c>
    </row>
    <row r="22641" spans="2:11" x14ac:dyDescent="0.2">
      <c r="B22641" s="21" t="str">
        <f t="shared" si="353"/>
        <v>West LorneWind2035RCP8.5</v>
      </c>
      <c r="C22641" t="s">
        <v>475</v>
      </c>
      <c r="D22641" t="s">
        <v>1</v>
      </c>
      <c r="E22641" s="144" t="s">
        <v>191</v>
      </c>
      <c r="F22641" s="144">
        <v>2035</v>
      </c>
      <c r="G22641" s="147">
        <v>86.407995668253946</v>
      </c>
      <c r="H22641" s="147">
        <v>93.239288999999999</v>
      </c>
      <c r="I22641" s="147">
        <v>100.48499999999999</v>
      </c>
      <c r="J22641" s="147">
        <v>107.688438</v>
      </c>
      <c r="K22641" s="147">
        <v>114.89147999999999</v>
      </c>
    </row>
    <row r="22642" spans="2:11" x14ac:dyDescent="0.2">
      <c r="B22642" s="21" t="str">
        <f t="shared" si="353"/>
        <v>West LorneWind2040RCP8.5</v>
      </c>
      <c r="C22642" t="s">
        <v>475</v>
      </c>
      <c r="D22642" t="s">
        <v>1</v>
      </c>
      <c r="E22642" s="144" t="s">
        <v>191</v>
      </c>
      <c r="F22642" s="144">
        <v>2040</v>
      </c>
      <c r="G22642" s="147">
        <v>86.590363156803221</v>
      </c>
      <c r="H22642" s="147">
        <v>93.481740000000002</v>
      </c>
      <c r="I22642" s="147">
        <v>100.80179999999999</v>
      </c>
      <c r="J22642" s="147">
        <v>108.06978600000001</v>
      </c>
      <c r="K22642" s="147">
        <v>115.33915799999998</v>
      </c>
    </row>
    <row r="22643" spans="2:11" x14ac:dyDescent="0.2">
      <c r="B22643" s="21" t="str">
        <f t="shared" si="353"/>
        <v>West LorneWind2045RCP8.5</v>
      </c>
      <c r="C22643" t="s">
        <v>475</v>
      </c>
      <c r="D22643" t="s">
        <v>1</v>
      </c>
      <c r="E22643" s="144" t="s">
        <v>191</v>
      </c>
      <c r="F22643" s="144">
        <v>2045</v>
      </c>
      <c r="G22643" s="147">
        <v>86.77273064535251</v>
      </c>
      <c r="H22643" s="147">
        <v>93.724191000000005</v>
      </c>
      <c r="I22643" s="147">
        <v>101.1186</v>
      </c>
      <c r="J22643" s="147">
        <v>108.45113400000001</v>
      </c>
      <c r="K22643" s="147">
        <v>115.78683599999999</v>
      </c>
    </row>
    <row r="22644" spans="2:11" x14ac:dyDescent="0.2">
      <c r="B22644" s="21" t="str">
        <f t="shared" si="353"/>
        <v>West LorneWind2050RCP8.5</v>
      </c>
      <c r="C22644" t="s">
        <v>475</v>
      </c>
      <c r="D22644" t="s">
        <v>1</v>
      </c>
      <c r="E22644" s="144" t="s">
        <v>191</v>
      </c>
      <c r="F22644" s="144">
        <v>2050</v>
      </c>
      <c r="G22644" s="147">
        <v>87.325532095017508</v>
      </c>
      <c r="H22644" s="147">
        <v>94.448475000000002</v>
      </c>
      <c r="I22644" s="147">
        <v>102.0558</v>
      </c>
      <c r="J22644" s="147">
        <v>109.56693000000001</v>
      </c>
      <c r="K22644" s="147">
        <v>117.09224999999999</v>
      </c>
    </row>
    <row r="22645" spans="2:11" x14ac:dyDescent="0.2">
      <c r="B22645" s="21" t="str">
        <f t="shared" si="353"/>
        <v>West LorneWind2055RCP8.5</v>
      </c>
      <c r="C22645" t="s">
        <v>475</v>
      </c>
      <c r="D22645" t="s">
        <v>1</v>
      </c>
      <c r="E22645" s="144" t="s">
        <v>191</v>
      </c>
      <c r="F22645" s="144">
        <v>2055</v>
      </c>
      <c r="G22645" s="147">
        <v>87.695966056133216</v>
      </c>
      <c r="H22645" s="147">
        <v>94.930308000000011</v>
      </c>
      <c r="I22645" s="147">
        <v>102.67620000000001</v>
      </c>
      <c r="J22645" s="147">
        <v>110.30137800000001</v>
      </c>
      <c r="K22645" s="147">
        <v>117.94998599999998</v>
      </c>
    </row>
    <row r="22646" spans="2:11" x14ac:dyDescent="0.2">
      <c r="B22646" s="21" t="str">
        <f t="shared" si="353"/>
        <v>West LorneWind2060RCP8.5</v>
      </c>
      <c r="C22646" t="s">
        <v>475</v>
      </c>
      <c r="D22646" t="s">
        <v>1</v>
      </c>
      <c r="E22646" s="144" t="s">
        <v>191</v>
      </c>
      <c r="F22646" s="144">
        <v>2060</v>
      </c>
      <c r="G22646" s="147">
        <v>88.459629914433307</v>
      </c>
      <c r="H22646" s="147">
        <v>95.90625</v>
      </c>
      <c r="I22646" s="147">
        <v>103.91700000000002</v>
      </c>
      <c r="J22646" s="147">
        <v>111.76321200000001</v>
      </c>
      <c r="K22646" s="147">
        <v>119.64664799999998</v>
      </c>
    </row>
    <row r="22647" spans="2:11" x14ac:dyDescent="0.2">
      <c r="B22647" s="21" t="str">
        <f t="shared" si="353"/>
        <v>West LorneWind2065RCP8.5</v>
      </c>
      <c r="C22647" t="s">
        <v>475</v>
      </c>
      <c r="D22647" t="s">
        <v>1</v>
      </c>
      <c r="E22647" s="144" t="s">
        <v>191</v>
      </c>
      <c r="F22647" s="144">
        <v>2065</v>
      </c>
      <c r="G22647" s="147">
        <v>88.852859811617691</v>
      </c>
      <c r="H22647" s="147">
        <v>96.400359000000009</v>
      </c>
      <c r="I22647" s="147">
        <v>104.53740000000001</v>
      </c>
      <c r="J22647" s="147">
        <v>112.49059800000001</v>
      </c>
      <c r="K22647" s="147">
        <v>120.48557399999997</v>
      </c>
    </row>
    <row r="22648" spans="2:11" x14ac:dyDescent="0.2">
      <c r="B22648" s="21" t="str">
        <f t="shared" si="353"/>
        <v>West LorneWind2070RCP8.5</v>
      </c>
      <c r="C22648" t="s">
        <v>475</v>
      </c>
      <c r="D22648" t="s">
        <v>1</v>
      </c>
      <c r="E22648" s="144" t="s">
        <v>191</v>
      </c>
      <c r="F22648" s="144">
        <v>2070</v>
      </c>
      <c r="G22648" s="147">
        <v>89.428457197351335</v>
      </c>
      <c r="H22648" s="147">
        <v>97.12157400000001</v>
      </c>
      <c r="I22648" s="147">
        <v>105.43830000000001</v>
      </c>
      <c r="J22648" s="147">
        <v>113.546367</v>
      </c>
      <c r="K22648" s="147">
        <v>121.69693799999997</v>
      </c>
    </row>
    <row r="22649" spans="2:11" x14ac:dyDescent="0.2">
      <c r="B22649" s="21" t="str">
        <f t="shared" si="353"/>
        <v>West LorneWind2075RCP8.5</v>
      </c>
      <c r="C22649" t="s">
        <v>475</v>
      </c>
      <c r="D22649" t="s">
        <v>1</v>
      </c>
      <c r="E22649" s="144" t="s">
        <v>191</v>
      </c>
      <c r="F22649" s="144">
        <v>2075</v>
      </c>
      <c r="G22649" s="147">
        <v>89.61082468590061</v>
      </c>
      <c r="H22649" s="147">
        <v>97.348680000000002</v>
      </c>
      <c r="I22649" s="147">
        <v>105.7188</v>
      </c>
      <c r="J22649" s="147">
        <v>113.87475000000001</v>
      </c>
      <c r="K22649" s="147">
        <v>122.06937599999998</v>
      </c>
    </row>
    <row r="22650" spans="2:11" x14ac:dyDescent="0.2">
      <c r="B22650" s="21" t="str">
        <f t="shared" si="353"/>
        <v>West LorneWind2080RCP8.5</v>
      </c>
      <c r="C22650" t="s">
        <v>475</v>
      </c>
      <c r="D22650" t="s">
        <v>1</v>
      </c>
      <c r="E22650" s="144" t="s">
        <v>191</v>
      </c>
      <c r="F22650" s="144">
        <v>2080</v>
      </c>
      <c r="G22650" s="147">
        <v>89.793192174449885</v>
      </c>
      <c r="H22650" s="147">
        <v>97.575786000000008</v>
      </c>
      <c r="I22650" s="147">
        <v>105.99930000000001</v>
      </c>
      <c r="J22650" s="147">
        <v>114.20313300000001</v>
      </c>
      <c r="K22650" s="147">
        <v>122.44181399999998</v>
      </c>
    </row>
    <row r="22651" spans="2:11" x14ac:dyDescent="0.2">
      <c r="B22651" s="21" t="str">
        <f t="shared" si="353"/>
        <v>West LorneWind2085RCP8.5</v>
      </c>
      <c r="C22651" t="s">
        <v>475</v>
      </c>
      <c r="D22651" t="s">
        <v>1</v>
      </c>
      <c r="E22651" s="144" t="s">
        <v>191</v>
      </c>
      <c r="F22651" s="144">
        <v>2085</v>
      </c>
      <c r="G22651" s="147">
        <v>90.297552259968981</v>
      </c>
      <c r="H22651" s="147">
        <v>98.211069000000009</v>
      </c>
      <c r="I22651" s="147">
        <v>106.80119999999999</v>
      </c>
      <c r="J22651" s="147">
        <v>115.14591000000001</v>
      </c>
      <c r="K22651" s="147">
        <v>123.53091299999998</v>
      </c>
    </row>
    <row r="22652" spans="2:11" x14ac:dyDescent="0.2">
      <c r="B22652" s="21" t="str">
        <f t="shared" si="353"/>
        <v>West LorneWind2090RCP8.5</v>
      </c>
      <c r="C22652" t="s">
        <v>475</v>
      </c>
      <c r="D22652" t="s">
        <v>1</v>
      </c>
      <c r="E22652" s="144" t="s">
        <v>191</v>
      </c>
      <c r="F22652" s="144">
        <v>2090</v>
      </c>
      <c r="G22652" s="147">
        <v>90.801912345488077</v>
      </c>
      <c r="H22652" s="147">
        <v>98.846351999999996</v>
      </c>
      <c r="I22652" s="147">
        <v>107.6031</v>
      </c>
      <c r="J22652" s="147">
        <v>116.08868700000002</v>
      </c>
      <c r="K22652" s="147">
        <v>124.62001199999999</v>
      </c>
    </row>
    <row r="22653" spans="2:11" x14ac:dyDescent="0.2">
      <c r="B22653" s="21" t="str">
        <f t="shared" si="353"/>
        <v>West LorneWind2095RCP8.5</v>
      </c>
      <c r="C22653" t="s">
        <v>475</v>
      </c>
      <c r="D22653" t="s">
        <v>1</v>
      </c>
      <c r="E22653" s="144" t="s">
        <v>191</v>
      </c>
      <c r="F22653" s="144">
        <v>2095</v>
      </c>
      <c r="G22653" s="147">
        <v>90.801912345488077</v>
      </c>
      <c r="H22653" s="147">
        <v>98.846351999999996</v>
      </c>
      <c r="I22653" s="147">
        <v>107.6031</v>
      </c>
      <c r="J22653" s="147">
        <v>116.08868700000002</v>
      </c>
      <c r="K22653" s="147">
        <v>124.62001199999999</v>
      </c>
    </row>
    <row r="22654" spans="2:11" x14ac:dyDescent="0.2">
      <c r="B22654" s="21" t="str">
        <f t="shared" si="353"/>
        <v>West LorneWind2100RCP8.5</v>
      </c>
      <c r="C22654" t="s">
        <v>475</v>
      </c>
      <c r="D22654" t="s">
        <v>1</v>
      </c>
      <c r="E22654" s="144" t="s">
        <v>191</v>
      </c>
      <c r="F22654" s="144">
        <v>2100</v>
      </c>
      <c r="G22654" s="147">
        <v>90.801912345488077</v>
      </c>
      <c r="H22654" s="147">
        <v>98.846351999999996</v>
      </c>
      <c r="I22654" s="147">
        <v>107.6031</v>
      </c>
      <c r="J22654" s="147">
        <v>116.08868700000002</v>
      </c>
      <c r="K22654" s="147">
        <v>124.62001199999999</v>
      </c>
    </row>
    <row r="22655" spans="2:11" x14ac:dyDescent="0.2">
      <c r="B22655" s="21" t="str">
        <f t="shared" si="353"/>
        <v>WhitbyIce Accretion2023RCP4.5</v>
      </c>
      <c r="C22655" t="s">
        <v>476</v>
      </c>
      <c r="D22655" t="s">
        <v>486</v>
      </c>
      <c r="E22655" s="144" t="s">
        <v>193</v>
      </c>
      <c r="F22655" s="144">
        <v>2023</v>
      </c>
      <c r="G22655" s="147">
        <v>16.961249074240744</v>
      </c>
      <c r="H22655" s="147">
        <v>20.35575</v>
      </c>
      <c r="I22655" s="147">
        <v>24.65</v>
      </c>
      <c r="J22655" s="147">
        <v>27.910999999999998</v>
      </c>
      <c r="K22655" s="147">
        <v>31.184999999999999</v>
      </c>
    </row>
    <row r="22656" spans="2:11" x14ac:dyDescent="0.2">
      <c r="B22656" s="21" t="str">
        <f t="shared" si="353"/>
        <v>WhitbyIce Accretion2025RCP4.5</v>
      </c>
      <c r="C22656" t="s">
        <v>476</v>
      </c>
      <c r="D22656" t="s">
        <v>486</v>
      </c>
      <c r="E22656" s="144" t="s">
        <v>193</v>
      </c>
      <c r="F22656" s="144">
        <v>2025</v>
      </c>
      <c r="G22656" s="147">
        <v>16.935154844895759</v>
      </c>
      <c r="H22656" s="147">
        <v>20.345375000000001</v>
      </c>
      <c r="I22656" s="147">
        <v>24.658333333333331</v>
      </c>
      <c r="J22656" s="147">
        <v>27.934541666666664</v>
      </c>
      <c r="K22656" s="147">
        <v>31.22175</v>
      </c>
    </row>
    <row r="22657" spans="2:11" x14ac:dyDescent="0.2">
      <c r="B22657" s="21" t="str">
        <f t="shared" si="353"/>
        <v>WhitbyIce Accretion2030RCP4.5</v>
      </c>
      <c r="C22657" t="s">
        <v>476</v>
      </c>
      <c r="D22657" t="s">
        <v>486</v>
      </c>
      <c r="E22657" s="144" t="s">
        <v>193</v>
      </c>
      <c r="F22657" s="144">
        <v>2030</v>
      </c>
      <c r="G22657" s="147">
        <v>16.909060615550771</v>
      </c>
      <c r="H22657" s="147">
        <v>20.335000000000001</v>
      </c>
      <c r="I22657" s="147">
        <v>24.666666666666664</v>
      </c>
      <c r="J22657" s="147">
        <v>27.958083333333331</v>
      </c>
      <c r="K22657" s="147">
        <v>31.258499999999998</v>
      </c>
    </row>
    <row r="22658" spans="2:11" x14ac:dyDescent="0.2">
      <c r="B22658" s="21" t="str">
        <f t="shared" si="353"/>
        <v>WhitbyIce Accretion2035RCP4.5</v>
      </c>
      <c r="C22658" t="s">
        <v>476</v>
      </c>
      <c r="D22658" t="s">
        <v>486</v>
      </c>
      <c r="E22658" s="144" t="s">
        <v>193</v>
      </c>
      <c r="F22658" s="144">
        <v>2035</v>
      </c>
      <c r="G22658" s="147">
        <v>16.882966386205787</v>
      </c>
      <c r="H22658" s="147">
        <v>20.324624999999997</v>
      </c>
      <c r="I22658" s="147">
        <v>24.674999999999997</v>
      </c>
      <c r="J22658" s="147">
        <v>27.981624999999998</v>
      </c>
      <c r="K22658" s="147">
        <v>31.295249999999999</v>
      </c>
    </row>
    <row r="22659" spans="2:11" x14ac:dyDescent="0.2">
      <c r="B22659" s="21" t="str">
        <f t="shared" si="353"/>
        <v>WhitbyIce Accretion2040RCP4.5</v>
      </c>
      <c r="C22659" t="s">
        <v>476</v>
      </c>
      <c r="D22659" t="s">
        <v>486</v>
      </c>
      <c r="E22659" s="144" t="s">
        <v>193</v>
      </c>
      <c r="F22659" s="144">
        <v>2040</v>
      </c>
      <c r="G22659" s="147">
        <v>16.856872156860803</v>
      </c>
      <c r="H22659" s="147">
        <v>20.314249999999998</v>
      </c>
      <c r="I22659" s="147">
        <v>24.683333333333334</v>
      </c>
      <c r="J22659" s="147">
        <v>28.005166666666664</v>
      </c>
      <c r="K22659" s="147">
        <v>31.332000000000001</v>
      </c>
    </row>
    <row r="22660" spans="2:11" x14ac:dyDescent="0.2">
      <c r="B22660" s="21" t="str">
        <f t="shared" si="353"/>
        <v>WhitbyIce Accretion2045RCP4.5</v>
      </c>
      <c r="C22660" t="s">
        <v>476</v>
      </c>
      <c r="D22660" t="s">
        <v>486</v>
      </c>
      <c r="E22660" s="144" t="s">
        <v>193</v>
      </c>
      <c r="F22660" s="144">
        <v>2045</v>
      </c>
      <c r="G22660" s="147">
        <v>16.830777927515815</v>
      </c>
      <c r="H22660" s="147">
        <v>20.303874999999998</v>
      </c>
      <c r="I22660" s="147">
        <v>24.691666666666666</v>
      </c>
      <c r="J22660" s="147">
        <v>28.028708333333331</v>
      </c>
      <c r="K22660" s="147">
        <v>31.368749999999999</v>
      </c>
    </row>
    <row r="22661" spans="2:11" x14ac:dyDescent="0.2">
      <c r="B22661" s="21" t="str">
        <f t="shared" si="353"/>
        <v>WhitbyIce Accretion2050RCP4.5</v>
      </c>
      <c r="C22661" t="s">
        <v>476</v>
      </c>
      <c r="D22661" t="s">
        <v>486</v>
      </c>
      <c r="E22661" s="144" t="s">
        <v>193</v>
      </c>
      <c r="F22661" s="144">
        <v>2050</v>
      </c>
      <c r="G22661" s="147">
        <v>16.606367555148939</v>
      </c>
      <c r="H22661" s="147">
        <v>20.077699999999997</v>
      </c>
      <c r="I22661" s="147">
        <v>24.454999999999998</v>
      </c>
      <c r="J22661" s="147">
        <v>27.786699999999996</v>
      </c>
      <c r="K22661" s="147">
        <v>31.122</v>
      </c>
    </row>
    <row r="22662" spans="2:11" x14ac:dyDescent="0.2">
      <c r="B22662" s="21" t="str">
        <f t="shared" si="353"/>
        <v>WhitbyIce Accretion2055RCP4.5</v>
      </c>
      <c r="C22662" t="s">
        <v>476</v>
      </c>
      <c r="D22662" t="s">
        <v>486</v>
      </c>
      <c r="E22662" s="144" t="s">
        <v>193</v>
      </c>
      <c r="F22662" s="144">
        <v>2055</v>
      </c>
      <c r="G22662" s="147">
        <v>16.408051412127048</v>
      </c>
      <c r="H22662" s="147">
        <v>19.861899999999999</v>
      </c>
      <c r="I22662" s="147">
        <v>24.21</v>
      </c>
      <c r="J22662" s="147">
        <v>27.521149999999995</v>
      </c>
      <c r="K22662" s="147">
        <v>30.8385</v>
      </c>
    </row>
    <row r="22663" spans="2:11" x14ac:dyDescent="0.2">
      <c r="B22663" s="21" t="str">
        <f t="shared" si="353"/>
        <v>WhitbyIce Accretion2060RCP4.5</v>
      </c>
      <c r="C22663" t="s">
        <v>476</v>
      </c>
      <c r="D22663" t="s">
        <v>486</v>
      </c>
      <c r="E22663" s="144" t="s">
        <v>193</v>
      </c>
      <c r="F22663" s="144">
        <v>2060</v>
      </c>
      <c r="G22663" s="147">
        <v>16.209735269105156</v>
      </c>
      <c r="H22663" s="147">
        <v>19.646099999999997</v>
      </c>
      <c r="I22663" s="147">
        <v>23.965</v>
      </c>
      <c r="J22663" s="147">
        <v>27.255599999999998</v>
      </c>
      <c r="K22663" s="147">
        <v>30.555</v>
      </c>
    </row>
    <row r="22664" spans="2:11" x14ac:dyDescent="0.2">
      <c r="B22664" s="21" t="str">
        <f t="shared" si="353"/>
        <v>WhitbyIce Accretion2065RCP4.5</v>
      </c>
      <c r="C22664" t="s">
        <v>476</v>
      </c>
      <c r="D22664" t="s">
        <v>486</v>
      </c>
      <c r="E22664" s="144" t="s">
        <v>193</v>
      </c>
      <c r="F22664" s="144">
        <v>2065</v>
      </c>
      <c r="G22664" s="147">
        <v>16.011419126083265</v>
      </c>
      <c r="H22664" s="147">
        <v>19.430299999999999</v>
      </c>
      <c r="I22664" s="147">
        <v>23.720000000000002</v>
      </c>
      <c r="J22664" s="147">
        <v>26.990049999999997</v>
      </c>
      <c r="K22664" s="147">
        <v>30.2715</v>
      </c>
    </row>
    <row r="22665" spans="2:11" x14ac:dyDescent="0.2">
      <c r="B22665" s="21" t="str">
        <f t="shared" si="353"/>
        <v>WhitbyIce Accretion2070RCP4.5</v>
      </c>
      <c r="C22665" t="s">
        <v>476</v>
      </c>
      <c r="D22665" t="s">
        <v>486</v>
      </c>
      <c r="E22665" s="144" t="s">
        <v>193</v>
      </c>
      <c r="F22665" s="144">
        <v>2070</v>
      </c>
      <c r="G22665" s="147">
        <v>15.813102983061372</v>
      </c>
      <c r="H22665" s="147">
        <v>19.214499999999997</v>
      </c>
      <c r="I22665" s="147">
        <v>23.475000000000001</v>
      </c>
      <c r="J22665" s="147">
        <v>26.724499999999995</v>
      </c>
      <c r="K22665" s="147">
        <v>29.988</v>
      </c>
    </row>
    <row r="22666" spans="2:11" x14ac:dyDescent="0.2">
      <c r="B22666" s="21" t="str">
        <f t="shared" si="353"/>
        <v>WhitbyIce Accretion2075RCP4.5</v>
      </c>
      <c r="C22666" t="s">
        <v>476</v>
      </c>
      <c r="D22666" t="s">
        <v>486</v>
      </c>
      <c r="E22666" s="144" t="s">
        <v>193</v>
      </c>
      <c r="F22666" s="144">
        <v>2075</v>
      </c>
      <c r="G22666" s="147">
        <v>15.775411318451948</v>
      </c>
      <c r="H22666" s="147">
        <v>19.193749999999998</v>
      </c>
      <c r="I22666" s="147">
        <v>23.479166666666668</v>
      </c>
      <c r="J22666" s="147">
        <v>26.748041666666662</v>
      </c>
      <c r="K22666" s="147">
        <v>30.019500000000001</v>
      </c>
    </row>
    <row r="22667" spans="2:11" x14ac:dyDescent="0.2">
      <c r="B22667" s="21" t="str">
        <f t="shared" si="353"/>
        <v>WhitbyIce Accretion2080RCP4.5</v>
      </c>
      <c r="C22667" t="s">
        <v>476</v>
      </c>
      <c r="D22667" t="s">
        <v>486</v>
      </c>
      <c r="E22667" s="144" t="s">
        <v>193</v>
      </c>
      <c r="F22667" s="144">
        <v>2080</v>
      </c>
      <c r="G22667" s="147">
        <v>15.737719653842523</v>
      </c>
      <c r="H22667" s="147">
        <v>19.172999999999998</v>
      </c>
      <c r="I22667" s="147">
        <v>23.483333333333334</v>
      </c>
      <c r="J22667" s="147">
        <v>26.771583333333329</v>
      </c>
      <c r="K22667" s="147">
        <v>30.050999999999998</v>
      </c>
    </row>
    <row r="22668" spans="2:11" x14ac:dyDescent="0.2">
      <c r="B22668" s="21" t="str">
        <f t="shared" ref="B22668:B22731" si="354">C22668&amp;D22668&amp;F22668&amp;E22668</f>
        <v>WhitbyIce Accretion2085RCP4.5</v>
      </c>
      <c r="C22668" t="s">
        <v>476</v>
      </c>
      <c r="D22668" t="s">
        <v>486</v>
      </c>
      <c r="E22668" s="144" t="s">
        <v>193</v>
      </c>
      <c r="F22668" s="144">
        <v>2085</v>
      </c>
      <c r="G22668" s="147">
        <v>15.700027989233099</v>
      </c>
      <c r="H22668" s="147">
        <v>19.152249999999999</v>
      </c>
      <c r="I22668" s="147">
        <v>23.487500000000001</v>
      </c>
      <c r="J22668" s="147">
        <v>26.795124999999995</v>
      </c>
      <c r="K22668" s="147">
        <v>30.0825</v>
      </c>
    </row>
    <row r="22669" spans="2:11" x14ac:dyDescent="0.2">
      <c r="B22669" s="21" t="str">
        <f t="shared" si="354"/>
        <v>WhitbyIce Accretion2090RCP4.5</v>
      </c>
      <c r="C22669" t="s">
        <v>476</v>
      </c>
      <c r="D22669" t="s">
        <v>486</v>
      </c>
      <c r="E22669" s="144" t="s">
        <v>193</v>
      </c>
      <c r="F22669" s="144">
        <v>2090</v>
      </c>
      <c r="G22669" s="147">
        <v>15.662336324623677</v>
      </c>
      <c r="H22669" s="147">
        <v>19.131499999999999</v>
      </c>
      <c r="I22669" s="147">
        <v>23.491666666666667</v>
      </c>
      <c r="J22669" s="147">
        <v>26.818666666666662</v>
      </c>
      <c r="K22669" s="147">
        <v>30.114000000000001</v>
      </c>
    </row>
    <row r="22670" spans="2:11" x14ac:dyDescent="0.2">
      <c r="B22670" s="21" t="str">
        <f t="shared" si="354"/>
        <v>WhitbyIce Accretion2095RCP4.5</v>
      </c>
      <c r="C22670" t="s">
        <v>476</v>
      </c>
      <c r="D22670" t="s">
        <v>486</v>
      </c>
      <c r="E22670" s="144" t="s">
        <v>193</v>
      </c>
      <c r="F22670" s="144">
        <v>2095</v>
      </c>
      <c r="G22670" s="147">
        <v>15.624644660014253</v>
      </c>
      <c r="H22670" s="147">
        <v>19.110749999999999</v>
      </c>
      <c r="I22670" s="147">
        <v>23.495833333333334</v>
      </c>
      <c r="J22670" s="147">
        <v>26.842208333333328</v>
      </c>
      <c r="K22670" s="147">
        <v>30.145499999999998</v>
      </c>
    </row>
    <row r="22671" spans="2:11" x14ac:dyDescent="0.2">
      <c r="B22671" s="21" t="str">
        <f t="shared" si="354"/>
        <v>WhitbyIce Accretion2100RCP4.5</v>
      </c>
      <c r="C22671" t="s">
        <v>476</v>
      </c>
      <c r="D22671" t="s">
        <v>486</v>
      </c>
      <c r="E22671" s="144" t="s">
        <v>193</v>
      </c>
      <c r="F22671" s="144">
        <v>2100</v>
      </c>
      <c r="G22671" s="147">
        <v>15.586952995404829</v>
      </c>
      <c r="H22671" s="147">
        <v>19.09</v>
      </c>
      <c r="I22671" s="147">
        <v>23.5</v>
      </c>
      <c r="J22671" s="147">
        <v>26.865749999999995</v>
      </c>
      <c r="K22671" s="147">
        <v>30.177</v>
      </c>
    </row>
    <row r="22672" spans="2:11" x14ac:dyDescent="0.2">
      <c r="B22672" s="21" t="str">
        <f t="shared" si="354"/>
        <v>WhitbyIce Accretion2023RCP6.0</v>
      </c>
      <c r="C22672" t="s">
        <v>476</v>
      </c>
      <c r="D22672" t="s">
        <v>486</v>
      </c>
      <c r="E22672" s="144" t="s">
        <v>192</v>
      </c>
      <c r="F22672" s="144">
        <v>2023</v>
      </c>
      <c r="G22672" s="147">
        <v>16.961249074240744</v>
      </c>
      <c r="H22672" s="147">
        <v>20.35575</v>
      </c>
      <c r="I22672" s="147">
        <v>24.65</v>
      </c>
      <c r="J22672" s="147">
        <v>27.910999999999998</v>
      </c>
      <c r="K22672" s="147">
        <v>31.184999999999999</v>
      </c>
    </row>
    <row r="22673" spans="2:11" x14ac:dyDescent="0.2">
      <c r="B22673" s="21" t="str">
        <f t="shared" si="354"/>
        <v>WhitbyIce Accretion2025RCP6.0</v>
      </c>
      <c r="C22673" t="s">
        <v>476</v>
      </c>
      <c r="D22673" t="s">
        <v>486</v>
      </c>
      <c r="E22673" s="144" t="s">
        <v>192</v>
      </c>
      <c r="F22673" s="144">
        <v>2025</v>
      </c>
      <c r="G22673" s="147">
        <v>16.935154844895759</v>
      </c>
      <c r="H22673" s="147">
        <v>20.345375000000001</v>
      </c>
      <c r="I22673" s="147">
        <v>24.658333333333331</v>
      </c>
      <c r="J22673" s="147">
        <v>27.934541666666664</v>
      </c>
      <c r="K22673" s="147">
        <v>31.22175</v>
      </c>
    </row>
    <row r="22674" spans="2:11" x14ac:dyDescent="0.2">
      <c r="B22674" s="21" t="str">
        <f t="shared" si="354"/>
        <v>WhitbyIce Accretion2030RCP6.0</v>
      </c>
      <c r="C22674" t="s">
        <v>476</v>
      </c>
      <c r="D22674" t="s">
        <v>486</v>
      </c>
      <c r="E22674" s="144" t="s">
        <v>192</v>
      </c>
      <c r="F22674" s="144">
        <v>2030</v>
      </c>
      <c r="G22674" s="147">
        <v>16.909060615550771</v>
      </c>
      <c r="H22674" s="147">
        <v>20.335000000000001</v>
      </c>
      <c r="I22674" s="147">
        <v>24.666666666666664</v>
      </c>
      <c r="J22674" s="147">
        <v>27.958083333333331</v>
      </c>
      <c r="K22674" s="147">
        <v>31.258499999999998</v>
      </c>
    </row>
    <row r="22675" spans="2:11" x14ac:dyDescent="0.2">
      <c r="B22675" s="21" t="str">
        <f t="shared" si="354"/>
        <v>WhitbyIce Accretion2035RCP6.0</v>
      </c>
      <c r="C22675" t="s">
        <v>476</v>
      </c>
      <c r="D22675" t="s">
        <v>486</v>
      </c>
      <c r="E22675" s="144" t="s">
        <v>192</v>
      </c>
      <c r="F22675" s="144">
        <v>2035</v>
      </c>
      <c r="G22675" s="147">
        <v>16.882966386205787</v>
      </c>
      <c r="H22675" s="147">
        <v>20.324624999999997</v>
      </c>
      <c r="I22675" s="147">
        <v>24.674999999999997</v>
      </c>
      <c r="J22675" s="147">
        <v>27.981624999999998</v>
      </c>
      <c r="K22675" s="147">
        <v>31.295249999999999</v>
      </c>
    </row>
    <row r="22676" spans="2:11" x14ac:dyDescent="0.2">
      <c r="B22676" s="21" t="str">
        <f t="shared" si="354"/>
        <v>WhitbyIce Accretion2040RCP6.0</v>
      </c>
      <c r="C22676" t="s">
        <v>476</v>
      </c>
      <c r="D22676" t="s">
        <v>486</v>
      </c>
      <c r="E22676" s="144" t="s">
        <v>192</v>
      </c>
      <c r="F22676" s="144">
        <v>2040</v>
      </c>
      <c r="G22676" s="147">
        <v>16.856872156860803</v>
      </c>
      <c r="H22676" s="147">
        <v>20.314249999999998</v>
      </c>
      <c r="I22676" s="147">
        <v>24.683333333333334</v>
      </c>
      <c r="J22676" s="147">
        <v>28.005166666666664</v>
      </c>
      <c r="K22676" s="147">
        <v>31.332000000000001</v>
      </c>
    </row>
    <row r="22677" spans="2:11" x14ac:dyDescent="0.2">
      <c r="B22677" s="21" t="str">
        <f t="shared" si="354"/>
        <v>WhitbyIce Accretion2045RCP6.0</v>
      </c>
      <c r="C22677" t="s">
        <v>476</v>
      </c>
      <c r="D22677" t="s">
        <v>486</v>
      </c>
      <c r="E22677" s="144" t="s">
        <v>192</v>
      </c>
      <c r="F22677" s="144">
        <v>2045</v>
      </c>
      <c r="G22677" s="147">
        <v>16.830777927515815</v>
      </c>
      <c r="H22677" s="147">
        <v>20.303874999999998</v>
      </c>
      <c r="I22677" s="147">
        <v>24.691666666666666</v>
      </c>
      <c r="J22677" s="147">
        <v>28.028708333333331</v>
      </c>
      <c r="K22677" s="147">
        <v>31.368749999999999</v>
      </c>
    </row>
    <row r="22678" spans="2:11" x14ac:dyDescent="0.2">
      <c r="B22678" s="21" t="str">
        <f t="shared" si="354"/>
        <v>WhitbyIce Accretion2050RCP6.0</v>
      </c>
      <c r="C22678" t="s">
        <v>476</v>
      </c>
      <c r="D22678" t="s">
        <v>486</v>
      </c>
      <c r="E22678" s="144" t="s">
        <v>192</v>
      </c>
      <c r="F22678" s="144">
        <v>2050</v>
      </c>
      <c r="G22678" s="147">
        <v>16.606367555148939</v>
      </c>
      <c r="H22678" s="147">
        <v>20.077699999999997</v>
      </c>
      <c r="I22678" s="147">
        <v>24.454999999999998</v>
      </c>
      <c r="J22678" s="147">
        <v>27.786699999999996</v>
      </c>
      <c r="K22678" s="147">
        <v>31.122</v>
      </c>
    </row>
    <row r="22679" spans="2:11" x14ac:dyDescent="0.2">
      <c r="B22679" s="21" t="str">
        <f t="shared" si="354"/>
        <v>WhitbyIce Accretion2055RCP6.0</v>
      </c>
      <c r="C22679" t="s">
        <v>476</v>
      </c>
      <c r="D22679" t="s">
        <v>486</v>
      </c>
      <c r="E22679" s="144" t="s">
        <v>192</v>
      </c>
      <c r="F22679" s="144">
        <v>2055</v>
      </c>
      <c r="G22679" s="147">
        <v>16.408051412127048</v>
      </c>
      <c r="H22679" s="147">
        <v>19.861899999999999</v>
      </c>
      <c r="I22679" s="147">
        <v>24.21</v>
      </c>
      <c r="J22679" s="147">
        <v>27.521149999999995</v>
      </c>
      <c r="K22679" s="147">
        <v>30.8385</v>
      </c>
    </row>
    <row r="22680" spans="2:11" x14ac:dyDescent="0.2">
      <c r="B22680" s="21" t="str">
        <f t="shared" si="354"/>
        <v>WhitbyIce Accretion2060RCP6.0</v>
      </c>
      <c r="C22680" t="s">
        <v>476</v>
      </c>
      <c r="D22680" t="s">
        <v>486</v>
      </c>
      <c r="E22680" s="144" t="s">
        <v>192</v>
      </c>
      <c r="F22680" s="144">
        <v>2060</v>
      </c>
      <c r="G22680" s="147">
        <v>16.209735269105156</v>
      </c>
      <c r="H22680" s="147">
        <v>19.646099999999997</v>
      </c>
      <c r="I22680" s="147">
        <v>23.965</v>
      </c>
      <c r="J22680" s="147">
        <v>27.255599999999998</v>
      </c>
      <c r="K22680" s="147">
        <v>30.555</v>
      </c>
    </row>
    <row r="22681" spans="2:11" x14ac:dyDescent="0.2">
      <c r="B22681" s="21" t="str">
        <f t="shared" si="354"/>
        <v>WhitbyIce Accretion2065RCP6.0</v>
      </c>
      <c r="C22681" t="s">
        <v>476</v>
      </c>
      <c r="D22681" t="s">
        <v>486</v>
      </c>
      <c r="E22681" s="144" t="s">
        <v>192</v>
      </c>
      <c r="F22681" s="144">
        <v>2065</v>
      </c>
      <c r="G22681" s="147">
        <v>16.011419126083265</v>
      </c>
      <c r="H22681" s="147">
        <v>19.430299999999999</v>
      </c>
      <c r="I22681" s="147">
        <v>23.720000000000002</v>
      </c>
      <c r="J22681" s="147">
        <v>26.990049999999997</v>
      </c>
      <c r="K22681" s="147">
        <v>30.2715</v>
      </c>
    </row>
    <row r="22682" spans="2:11" x14ac:dyDescent="0.2">
      <c r="B22682" s="21" t="str">
        <f t="shared" si="354"/>
        <v>WhitbyIce Accretion2070RCP6.0</v>
      </c>
      <c r="C22682" t="s">
        <v>476</v>
      </c>
      <c r="D22682" t="s">
        <v>486</v>
      </c>
      <c r="E22682" s="144" t="s">
        <v>192</v>
      </c>
      <c r="F22682" s="144">
        <v>2070</v>
      </c>
      <c r="G22682" s="147">
        <v>15.813102983061372</v>
      </c>
      <c r="H22682" s="147">
        <v>19.214499999999997</v>
      </c>
      <c r="I22682" s="147">
        <v>23.475000000000001</v>
      </c>
      <c r="J22682" s="147">
        <v>26.724499999999995</v>
      </c>
      <c r="K22682" s="147">
        <v>29.988</v>
      </c>
    </row>
    <row r="22683" spans="2:11" x14ac:dyDescent="0.2">
      <c r="B22683" s="21" t="str">
        <f t="shared" si="354"/>
        <v>WhitbyIce Accretion2075RCP6.0</v>
      </c>
      <c r="C22683" t="s">
        <v>476</v>
      </c>
      <c r="D22683" t="s">
        <v>486</v>
      </c>
      <c r="E22683" s="144" t="s">
        <v>192</v>
      </c>
      <c r="F22683" s="144">
        <v>2075</v>
      </c>
      <c r="G22683" s="147">
        <v>15.756565486147236</v>
      </c>
      <c r="H22683" s="147">
        <v>19.183374999999998</v>
      </c>
      <c r="I22683" s="147">
        <v>23.481250000000003</v>
      </c>
      <c r="J22683" s="147">
        <v>26.759812499999995</v>
      </c>
      <c r="K22683" s="147">
        <v>30.035249999999998</v>
      </c>
    </row>
    <row r="22684" spans="2:11" x14ac:dyDescent="0.2">
      <c r="B22684" s="21" t="str">
        <f t="shared" si="354"/>
        <v>WhitbyIce Accretion2080RCP6.0</v>
      </c>
      <c r="C22684" t="s">
        <v>476</v>
      </c>
      <c r="D22684" t="s">
        <v>486</v>
      </c>
      <c r="E22684" s="144" t="s">
        <v>192</v>
      </c>
      <c r="F22684" s="144">
        <v>2080</v>
      </c>
      <c r="G22684" s="147">
        <v>15.700027989233099</v>
      </c>
      <c r="H22684" s="147">
        <v>19.152249999999999</v>
      </c>
      <c r="I22684" s="147">
        <v>23.487500000000001</v>
      </c>
      <c r="J22684" s="147">
        <v>26.795124999999995</v>
      </c>
      <c r="K22684" s="147">
        <v>30.0825</v>
      </c>
    </row>
    <row r="22685" spans="2:11" x14ac:dyDescent="0.2">
      <c r="B22685" s="21" t="str">
        <f t="shared" si="354"/>
        <v>WhitbyIce Accretion2085RCP6.0</v>
      </c>
      <c r="C22685" t="s">
        <v>476</v>
      </c>
      <c r="D22685" t="s">
        <v>486</v>
      </c>
      <c r="E22685" s="144" t="s">
        <v>192</v>
      </c>
      <c r="F22685" s="144">
        <v>2085</v>
      </c>
      <c r="G22685" s="147">
        <v>15.643490492318964</v>
      </c>
      <c r="H22685" s="147">
        <v>19.121124999999999</v>
      </c>
      <c r="I22685" s="147">
        <v>23.493749999999999</v>
      </c>
      <c r="J22685" s="147">
        <v>26.830437499999995</v>
      </c>
      <c r="K22685" s="147">
        <v>30.129750000000001</v>
      </c>
    </row>
    <row r="22686" spans="2:11" x14ac:dyDescent="0.2">
      <c r="B22686" s="21" t="str">
        <f t="shared" si="354"/>
        <v>WhitbyIce Accretion2090RCP6.0</v>
      </c>
      <c r="C22686" t="s">
        <v>476</v>
      </c>
      <c r="D22686" t="s">
        <v>486</v>
      </c>
      <c r="E22686" s="144" t="s">
        <v>192</v>
      </c>
      <c r="F22686" s="144">
        <v>2090</v>
      </c>
      <c r="G22686" s="147">
        <v>15.221633784575028</v>
      </c>
      <c r="H22686" s="147">
        <v>18.702666666666666</v>
      </c>
      <c r="I22686" s="147">
        <v>23.074999999999999</v>
      </c>
      <c r="J22686" s="147">
        <v>26.40433333333333</v>
      </c>
      <c r="K22686" s="147">
        <v>29.693999999999999</v>
      </c>
    </row>
    <row r="22687" spans="2:11" x14ac:dyDescent="0.2">
      <c r="B22687" s="21" t="str">
        <f t="shared" si="354"/>
        <v>WhitbyIce Accretion2095RCP6.0</v>
      </c>
      <c r="C22687" t="s">
        <v>476</v>
      </c>
      <c r="D22687" t="s">
        <v>486</v>
      </c>
      <c r="E22687" s="144" t="s">
        <v>192</v>
      </c>
      <c r="F22687" s="144">
        <v>2095</v>
      </c>
      <c r="G22687" s="147">
        <v>14.856314573745227</v>
      </c>
      <c r="H22687" s="147">
        <v>18.315333333333335</v>
      </c>
      <c r="I22687" s="147">
        <v>22.650000000000002</v>
      </c>
      <c r="J22687" s="147">
        <v>25.942916666666662</v>
      </c>
      <c r="K22687" s="147">
        <v>29.211000000000002</v>
      </c>
    </row>
    <row r="22688" spans="2:11" x14ac:dyDescent="0.2">
      <c r="B22688" s="21" t="str">
        <f t="shared" si="354"/>
        <v>WhitbyIce Accretion2100RCP6.0</v>
      </c>
      <c r="C22688" t="s">
        <v>476</v>
      </c>
      <c r="D22688" t="s">
        <v>486</v>
      </c>
      <c r="E22688" s="144" t="s">
        <v>192</v>
      </c>
      <c r="F22688" s="144">
        <v>2100</v>
      </c>
      <c r="G22688" s="147">
        <v>14.490995362915426</v>
      </c>
      <c r="H22688" s="147">
        <v>17.928000000000001</v>
      </c>
      <c r="I22688" s="147">
        <v>22.225000000000001</v>
      </c>
      <c r="J22688" s="147">
        <v>25.481499999999997</v>
      </c>
      <c r="K22688" s="147">
        <v>28.728000000000002</v>
      </c>
    </row>
    <row r="22689" spans="2:11" x14ac:dyDescent="0.2">
      <c r="B22689" s="21" t="str">
        <f t="shared" si="354"/>
        <v>WhitbyIce Accretion2023RCP8.5</v>
      </c>
      <c r="C22689" t="s">
        <v>476</v>
      </c>
      <c r="D22689" t="s">
        <v>486</v>
      </c>
      <c r="E22689" s="144" t="s">
        <v>191</v>
      </c>
      <c r="F22689" s="144">
        <v>2023</v>
      </c>
      <c r="G22689" s="147">
        <v>16.961249074240744</v>
      </c>
      <c r="H22689" s="147">
        <v>20.35575</v>
      </c>
      <c r="I22689" s="147">
        <v>24.65</v>
      </c>
      <c r="J22689" s="147">
        <v>27.910999999999998</v>
      </c>
      <c r="K22689" s="147">
        <v>31.184999999999999</v>
      </c>
    </row>
    <row r="22690" spans="2:11" x14ac:dyDescent="0.2">
      <c r="B22690" s="21" t="str">
        <f t="shared" si="354"/>
        <v>WhitbyIce Accretion2025RCP8.5</v>
      </c>
      <c r="C22690" t="s">
        <v>476</v>
      </c>
      <c r="D22690" t="s">
        <v>486</v>
      </c>
      <c r="E22690" s="144" t="s">
        <v>191</v>
      </c>
      <c r="F22690" s="144">
        <v>2025</v>
      </c>
      <c r="G22690" s="147">
        <v>16.909060615550771</v>
      </c>
      <c r="H22690" s="147">
        <v>20.335000000000001</v>
      </c>
      <c r="I22690" s="147">
        <v>24.666666666666664</v>
      </c>
      <c r="J22690" s="147">
        <v>27.958083333333331</v>
      </c>
      <c r="K22690" s="147">
        <v>31.258499999999998</v>
      </c>
    </row>
    <row r="22691" spans="2:11" x14ac:dyDescent="0.2">
      <c r="B22691" s="21" t="str">
        <f t="shared" si="354"/>
        <v>WhitbyIce Accretion2030RCP8.5</v>
      </c>
      <c r="C22691" t="s">
        <v>476</v>
      </c>
      <c r="D22691" t="s">
        <v>486</v>
      </c>
      <c r="E22691" s="144" t="s">
        <v>191</v>
      </c>
      <c r="F22691" s="144">
        <v>2030</v>
      </c>
      <c r="G22691" s="147">
        <v>16.856872156860803</v>
      </c>
      <c r="H22691" s="147">
        <v>20.314249999999998</v>
      </c>
      <c r="I22691" s="147">
        <v>24.683333333333334</v>
      </c>
      <c r="J22691" s="147">
        <v>28.005166666666664</v>
      </c>
      <c r="K22691" s="147">
        <v>31.332000000000001</v>
      </c>
    </row>
    <row r="22692" spans="2:11" x14ac:dyDescent="0.2">
      <c r="B22692" s="21" t="str">
        <f t="shared" si="354"/>
        <v>WhitbyIce Accretion2035RCP8.5</v>
      </c>
      <c r="C22692" t="s">
        <v>476</v>
      </c>
      <c r="D22692" t="s">
        <v>486</v>
      </c>
      <c r="E22692" s="144" t="s">
        <v>191</v>
      </c>
      <c r="F22692" s="144">
        <v>2035</v>
      </c>
      <c r="G22692" s="147">
        <v>16.80468369817083</v>
      </c>
      <c r="H22692" s="147">
        <v>20.293499999999998</v>
      </c>
      <c r="I22692" s="147">
        <v>24.7</v>
      </c>
      <c r="J22692" s="147">
        <v>28.052249999999997</v>
      </c>
      <c r="K22692" s="147">
        <v>31.4055</v>
      </c>
    </row>
    <row r="22693" spans="2:11" x14ac:dyDescent="0.2">
      <c r="B22693" s="21" t="str">
        <f t="shared" si="354"/>
        <v>WhitbyIce Accretion2040RCP8.5</v>
      </c>
      <c r="C22693" t="s">
        <v>476</v>
      </c>
      <c r="D22693" t="s">
        <v>486</v>
      </c>
      <c r="E22693" s="144" t="s">
        <v>191</v>
      </c>
      <c r="F22693" s="144">
        <v>2040</v>
      </c>
      <c r="G22693" s="147">
        <v>16.474156793134345</v>
      </c>
      <c r="H22693" s="147">
        <v>19.933833333333332</v>
      </c>
      <c r="I22693" s="147">
        <v>24.291666666666668</v>
      </c>
      <c r="J22693" s="147">
        <v>27.609666666666662</v>
      </c>
      <c r="K22693" s="147">
        <v>30.933</v>
      </c>
    </row>
    <row r="22694" spans="2:11" x14ac:dyDescent="0.2">
      <c r="B22694" s="21" t="str">
        <f t="shared" si="354"/>
        <v>WhitbyIce Accretion2045RCP8.5</v>
      </c>
      <c r="C22694" t="s">
        <v>476</v>
      </c>
      <c r="D22694" t="s">
        <v>486</v>
      </c>
      <c r="E22694" s="144" t="s">
        <v>191</v>
      </c>
      <c r="F22694" s="144">
        <v>2045</v>
      </c>
      <c r="G22694" s="147">
        <v>16.143629888097859</v>
      </c>
      <c r="H22694" s="147">
        <v>19.574166666666663</v>
      </c>
      <c r="I22694" s="147">
        <v>23.883333333333333</v>
      </c>
      <c r="J22694" s="147">
        <v>27.167083333333331</v>
      </c>
      <c r="K22694" s="147">
        <v>30.4605</v>
      </c>
    </row>
    <row r="22695" spans="2:11" x14ac:dyDescent="0.2">
      <c r="B22695" s="21" t="str">
        <f t="shared" si="354"/>
        <v>WhitbyIce Accretion2050RCP8.5</v>
      </c>
      <c r="C22695" t="s">
        <v>476</v>
      </c>
      <c r="D22695" t="s">
        <v>486</v>
      </c>
      <c r="E22695" s="144" t="s">
        <v>191</v>
      </c>
      <c r="F22695" s="144">
        <v>2050</v>
      </c>
      <c r="G22695" s="147">
        <v>15.737719653842523</v>
      </c>
      <c r="H22695" s="147">
        <v>19.172999999999998</v>
      </c>
      <c r="I22695" s="147">
        <v>23.483333333333334</v>
      </c>
      <c r="J22695" s="147">
        <v>26.771583333333329</v>
      </c>
      <c r="K22695" s="147">
        <v>30.050999999999998</v>
      </c>
    </row>
    <row r="22696" spans="2:11" x14ac:dyDescent="0.2">
      <c r="B22696" s="21" t="str">
        <f t="shared" si="354"/>
        <v>WhitbyIce Accretion2055RCP8.5</v>
      </c>
      <c r="C22696" t="s">
        <v>476</v>
      </c>
      <c r="D22696" t="s">
        <v>486</v>
      </c>
      <c r="E22696" s="144" t="s">
        <v>191</v>
      </c>
      <c r="F22696" s="144">
        <v>2055</v>
      </c>
      <c r="G22696" s="147">
        <v>15.662336324623677</v>
      </c>
      <c r="H22696" s="147">
        <v>19.131499999999999</v>
      </c>
      <c r="I22696" s="147">
        <v>23.491666666666667</v>
      </c>
      <c r="J22696" s="147">
        <v>26.818666666666662</v>
      </c>
      <c r="K22696" s="147">
        <v>30.114000000000001</v>
      </c>
    </row>
    <row r="22697" spans="2:11" x14ac:dyDescent="0.2">
      <c r="B22697" s="21" t="str">
        <f t="shared" si="354"/>
        <v>WhitbyIce Accretion2060RCP8.5</v>
      </c>
      <c r="C22697" t="s">
        <v>476</v>
      </c>
      <c r="D22697" t="s">
        <v>486</v>
      </c>
      <c r="E22697" s="144" t="s">
        <v>191</v>
      </c>
      <c r="F22697" s="144">
        <v>2060</v>
      </c>
      <c r="G22697" s="147">
        <v>15.221633784575028</v>
      </c>
      <c r="H22697" s="147">
        <v>18.702666666666666</v>
      </c>
      <c r="I22697" s="147">
        <v>23.074999999999999</v>
      </c>
      <c r="J22697" s="147">
        <v>26.40433333333333</v>
      </c>
      <c r="K22697" s="147">
        <v>29.693999999999999</v>
      </c>
    </row>
    <row r="22698" spans="2:11" x14ac:dyDescent="0.2">
      <c r="B22698" s="21" t="str">
        <f t="shared" si="354"/>
        <v>WhitbyIce Accretion2065RCP8.5</v>
      </c>
      <c r="C22698" t="s">
        <v>476</v>
      </c>
      <c r="D22698" t="s">
        <v>486</v>
      </c>
      <c r="E22698" s="144" t="s">
        <v>191</v>
      </c>
      <c r="F22698" s="144">
        <v>2065</v>
      </c>
      <c r="G22698" s="147">
        <v>14.856314573745227</v>
      </c>
      <c r="H22698" s="147">
        <v>18.315333333333335</v>
      </c>
      <c r="I22698" s="147">
        <v>22.650000000000002</v>
      </c>
      <c r="J22698" s="147">
        <v>25.942916666666662</v>
      </c>
      <c r="K22698" s="147">
        <v>29.211000000000002</v>
      </c>
    </row>
    <row r="22699" spans="2:11" x14ac:dyDescent="0.2">
      <c r="B22699" s="21" t="str">
        <f t="shared" si="354"/>
        <v>WhitbyIce Accretion2070RCP8.5</v>
      </c>
      <c r="C22699" t="s">
        <v>476</v>
      </c>
      <c r="D22699" t="s">
        <v>486</v>
      </c>
      <c r="E22699" s="144" t="s">
        <v>191</v>
      </c>
      <c r="F22699" s="144">
        <v>2070</v>
      </c>
      <c r="G22699" s="147">
        <v>14.073487693395654</v>
      </c>
      <c r="H22699" s="147">
        <v>17.464583333333334</v>
      </c>
      <c r="I22699" s="147">
        <v>21.700000000000003</v>
      </c>
      <c r="J22699" s="147">
        <v>24.907083333333329</v>
      </c>
      <c r="K22699" s="147">
        <v>28.108499999999999</v>
      </c>
    </row>
    <row r="22700" spans="2:11" x14ac:dyDescent="0.2">
      <c r="B22700" s="21" t="str">
        <f t="shared" si="354"/>
        <v>WhitbyIce Accretion2075RCP8.5</v>
      </c>
      <c r="C22700" t="s">
        <v>476</v>
      </c>
      <c r="D22700" t="s">
        <v>486</v>
      </c>
      <c r="E22700" s="144" t="s">
        <v>191</v>
      </c>
      <c r="F22700" s="144">
        <v>2075</v>
      </c>
      <c r="G22700" s="147">
        <v>13.655980023875882</v>
      </c>
      <c r="H22700" s="147">
        <v>17.001166666666666</v>
      </c>
      <c r="I22700" s="147">
        <v>21.175000000000001</v>
      </c>
      <c r="J22700" s="147">
        <v>24.332666666666665</v>
      </c>
      <c r="K22700" s="147">
        <v>27.489000000000001</v>
      </c>
    </row>
    <row r="22701" spans="2:11" x14ac:dyDescent="0.2">
      <c r="B22701" s="21" t="str">
        <f t="shared" si="354"/>
        <v>WhitbyIce Accretion2080RCP8.5</v>
      </c>
      <c r="C22701" t="s">
        <v>476</v>
      </c>
      <c r="D22701" t="s">
        <v>486</v>
      </c>
      <c r="E22701" s="144" t="s">
        <v>191</v>
      </c>
      <c r="F22701" s="144">
        <v>2080</v>
      </c>
      <c r="G22701" s="147">
        <v>13.23847235435611</v>
      </c>
      <c r="H22701" s="147">
        <v>16.537749999999999</v>
      </c>
      <c r="I22701" s="147">
        <v>20.650000000000002</v>
      </c>
      <c r="J22701" s="147">
        <v>23.758249999999997</v>
      </c>
      <c r="K22701" s="147">
        <v>26.869499999999999</v>
      </c>
    </row>
    <row r="22702" spans="2:11" x14ac:dyDescent="0.2">
      <c r="B22702" s="21" t="str">
        <f t="shared" si="354"/>
        <v>WhitbyIce Accretion2085RCP8.5</v>
      </c>
      <c r="C22702" t="s">
        <v>476</v>
      </c>
      <c r="D22702" t="s">
        <v>486</v>
      </c>
      <c r="E22702" s="144" t="s">
        <v>191</v>
      </c>
      <c r="F22702" s="144">
        <v>2085</v>
      </c>
      <c r="G22702" s="147">
        <v>12.333872403729938</v>
      </c>
      <c r="H22702" s="147">
        <v>15.448374999999999</v>
      </c>
      <c r="I22702" s="147">
        <v>19.337500000000002</v>
      </c>
      <c r="J22702" s="147">
        <v>22.289249999999996</v>
      </c>
      <c r="K22702" s="147">
        <v>25.21575</v>
      </c>
    </row>
    <row r="22703" spans="2:11" x14ac:dyDescent="0.2">
      <c r="B22703" s="21" t="str">
        <f t="shared" si="354"/>
        <v>WhitbyIce Accretion2090RCP8.5</v>
      </c>
      <c r="C22703" t="s">
        <v>476</v>
      </c>
      <c r="D22703" t="s">
        <v>486</v>
      </c>
      <c r="E22703" s="144" t="s">
        <v>191</v>
      </c>
      <c r="F22703" s="144">
        <v>2090</v>
      </c>
      <c r="G22703" s="147">
        <v>11.429272453103763</v>
      </c>
      <c r="H22703" s="147">
        <v>14.358999999999998</v>
      </c>
      <c r="I22703" s="147">
        <v>18.025000000000002</v>
      </c>
      <c r="J22703" s="147">
        <v>20.820249999999998</v>
      </c>
      <c r="K22703" s="147">
        <v>23.562000000000001</v>
      </c>
    </row>
    <row r="22704" spans="2:11" x14ac:dyDescent="0.2">
      <c r="B22704" s="21" t="str">
        <f t="shared" si="354"/>
        <v>WhitbyIce Accretion2095RCP8.5</v>
      </c>
      <c r="C22704" t="s">
        <v>476</v>
      </c>
      <c r="D22704" t="s">
        <v>486</v>
      </c>
      <c r="E22704" s="144" t="s">
        <v>191</v>
      </c>
      <c r="F22704" s="144">
        <v>2095</v>
      </c>
      <c r="G22704" s="147">
        <v>11.429272453103763</v>
      </c>
      <c r="H22704" s="147">
        <v>14.358999999999998</v>
      </c>
      <c r="I22704" s="147">
        <v>18.025000000000002</v>
      </c>
      <c r="J22704" s="147">
        <v>20.820249999999998</v>
      </c>
      <c r="K22704" s="147">
        <v>23.562000000000001</v>
      </c>
    </row>
    <row r="22705" spans="2:11" x14ac:dyDescent="0.2">
      <c r="B22705" s="21" t="str">
        <f t="shared" si="354"/>
        <v>WhitbyIce Accretion2100RCP8.5</v>
      </c>
      <c r="C22705" t="s">
        <v>476</v>
      </c>
      <c r="D22705" t="s">
        <v>486</v>
      </c>
      <c r="E22705" s="144" t="s">
        <v>191</v>
      </c>
      <c r="F22705" s="144">
        <v>2100</v>
      </c>
      <c r="G22705" s="147">
        <v>11.429272453103763</v>
      </c>
      <c r="H22705" s="147">
        <v>14.358999999999998</v>
      </c>
      <c r="I22705" s="147">
        <v>18.025000000000002</v>
      </c>
      <c r="J22705" s="147">
        <v>20.820249999999998</v>
      </c>
      <c r="K22705" s="147">
        <v>23.562000000000001</v>
      </c>
    </row>
    <row r="22706" spans="2:11" x14ac:dyDescent="0.2">
      <c r="B22706" s="21" t="str">
        <f t="shared" si="354"/>
        <v>WhitbyWind2023RCP4.5</v>
      </c>
      <c r="C22706" t="s">
        <v>476</v>
      </c>
      <c r="D22706" t="s">
        <v>1</v>
      </c>
      <c r="E22706" s="144" t="s">
        <v>193</v>
      </c>
      <c r="F22706" s="144">
        <v>2023</v>
      </c>
      <c r="G22706" s="147">
        <v>85.689923682091177</v>
      </c>
      <c r="H22706" s="147">
        <v>92.254140000000007</v>
      </c>
      <c r="I22706" s="147">
        <v>99.1584</v>
      </c>
      <c r="J22706" s="147">
        <v>106.06770900000002</v>
      </c>
      <c r="K22706" s="147">
        <v>112.97285999999997</v>
      </c>
    </row>
    <row r="22707" spans="2:11" x14ac:dyDescent="0.2">
      <c r="B22707" s="21" t="str">
        <f t="shared" si="354"/>
        <v>WhitbyWind2025RCP4.5</v>
      </c>
      <c r="C22707" t="s">
        <v>476</v>
      </c>
      <c r="D22707" t="s">
        <v>1</v>
      </c>
      <c r="E22707" s="144" t="s">
        <v>193</v>
      </c>
      <c r="F22707" s="144">
        <v>2025</v>
      </c>
      <c r="G22707" s="147">
        <v>85.705595888138376</v>
      </c>
      <c r="H22707" s="147">
        <v>92.28789900000001</v>
      </c>
      <c r="I22707" s="147">
        <v>99.212850000000003</v>
      </c>
      <c r="J22707" s="147">
        <v>106.14009450000002</v>
      </c>
      <c r="K22707" s="147">
        <v>113.06314799999997</v>
      </c>
    </row>
    <row r="22708" spans="2:11" x14ac:dyDescent="0.2">
      <c r="B22708" s="21" t="str">
        <f t="shared" si="354"/>
        <v>WhitbyWind2030RCP4.5</v>
      </c>
      <c r="C22708" t="s">
        <v>476</v>
      </c>
      <c r="D22708" t="s">
        <v>1</v>
      </c>
      <c r="E22708" s="144" t="s">
        <v>193</v>
      </c>
      <c r="F22708" s="144">
        <v>2030</v>
      </c>
      <c r="G22708" s="147">
        <v>85.721268094185589</v>
      </c>
      <c r="H22708" s="147">
        <v>92.321657999999999</v>
      </c>
      <c r="I22708" s="147">
        <v>99.267299999999992</v>
      </c>
      <c r="J22708" s="147">
        <v>106.21248000000001</v>
      </c>
      <c r="K22708" s="147">
        <v>113.15343599999997</v>
      </c>
    </row>
    <row r="22709" spans="2:11" x14ac:dyDescent="0.2">
      <c r="B22709" s="21" t="str">
        <f t="shared" si="354"/>
        <v>WhitbyWind2035RCP4.5</v>
      </c>
      <c r="C22709" t="s">
        <v>476</v>
      </c>
      <c r="D22709" t="s">
        <v>1</v>
      </c>
      <c r="E22709" s="144" t="s">
        <v>193</v>
      </c>
      <c r="F22709" s="144">
        <v>2035</v>
      </c>
      <c r="G22709" s="147">
        <v>85.736940300232789</v>
      </c>
      <c r="H22709" s="147">
        <v>92.355417000000003</v>
      </c>
      <c r="I22709" s="147">
        <v>99.321749999999994</v>
      </c>
      <c r="J22709" s="147">
        <v>106.28486550000002</v>
      </c>
      <c r="K22709" s="147">
        <v>113.24372399999999</v>
      </c>
    </row>
    <row r="22710" spans="2:11" x14ac:dyDescent="0.2">
      <c r="B22710" s="21" t="str">
        <f t="shared" si="354"/>
        <v>WhitbyWind2040RCP4.5</v>
      </c>
      <c r="C22710" t="s">
        <v>476</v>
      </c>
      <c r="D22710" t="s">
        <v>1</v>
      </c>
      <c r="E22710" s="144" t="s">
        <v>193</v>
      </c>
      <c r="F22710" s="144">
        <v>2040</v>
      </c>
      <c r="G22710" s="147">
        <v>85.752612506279988</v>
      </c>
      <c r="H22710" s="147">
        <v>92.389176000000006</v>
      </c>
      <c r="I22710" s="147">
        <v>99.376199999999997</v>
      </c>
      <c r="J22710" s="147">
        <v>106.35725100000002</v>
      </c>
      <c r="K22710" s="147">
        <v>113.33401199999999</v>
      </c>
    </row>
    <row r="22711" spans="2:11" x14ac:dyDescent="0.2">
      <c r="B22711" s="21" t="str">
        <f t="shared" si="354"/>
        <v>WhitbyWind2045RCP4.5</v>
      </c>
      <c r="C22711" t="s">
        <v>476</v>
      </c>
      <c r="D22711" t="s">
        <v>1</v>
      </c>
      <c r="E22711" s="144" t="s">
        <v>193</v>
      </c>
      <c r="F22711" s="144">
        <v>2045</v>
      </c>
      <c r="G22711" s="147">
        <v>85.768284712327201</v>
      </c>
      <c r="H22711" s="147">
        <v>92.422934999999995</v>
      </c>
      <c r="I22711" s="147">
        <v>99.430649999999986</v>
      </c>
      <c r="J22711" s="147">
        <v>106.42963650000002</v>
      </c>
      <c r="K22711" s="147">
        <v>113.42429999999999</v>
      </c>
    </row>
    <row r="22712" spans="2:11" x14ac:dyDescent="0.2">
      <c r="B22712" s="21" t="str">
        <f t="shared" si="354"/>
        <v>WhitbyWind2050RCP4.5</v>
      </c>
      <c r="C22712" t="s">
        <v>476</v>
      </c>
      <c r="D22712" t="s">
        <v>1</v>
      </c>
      <c r="E22712" s="144" t="s">
        <v>193</v>
      </c>
      <c r="F22712" s="144">
        <v>2050</v>
      </c>
      <c r="G22712" s="147">
        <v>85.867731983426722</v>
      </c>
      <c r="H22712" s="147">
        <v>92.561653800000002</v>
      </c>
      <c r="I22712" s="147">
        <v>99.61775999999999</v>
      </c>
      <c r="J22712" s="147">
        <v>106.65667980000001</v>
      </c>
      <c r="K22712" s="147">
        <v>113.69516399999999</v>
      </c>
    </row>
    <row r="22713" spans="2:11" x14ac:dyDescent="0.2">
      <c r="B22713" s="21" t="str">
        <f t="shared" si="354"/>
        <v>WhitbyWind2055RCP4.5</v>
      </c>
      <c r="C22713" t="s">
        <v>476</v>
      </c>
      <c r="D22713" t="s">
        <v>1</v>
      </c>
      <c r="E22713" s="144" t="s">
        <v>193</v>
      </c>
      <c r="F22713" s="144">
        <v>2055</v>
      </c>
      <c r="G22713" s="147">
        <v>85.951507048479044</v>
      </c>
      <c r="H22713" s="147">
        <v>92.666613600000005</v>
      </c>
      <c r="I22713" s="147">
        <v>99.750419999999991</v>
      </c>
      <c r="J22713" s="147">
        <v>106.8113376</v>
      </c>
      <c r="K22713" s="147">
        <v>113.87573999999999</v>
      </c>
    </row>
    <row r="22714" spans="2:11" x14ac:dyDescent="0.2">
      <c r="B22714" s="21" t="str">
        <f t="shared" si="354"/>
        <v>WhitbyWind2060RCP4.5</v>
      </c>
      <c r="C22714" t="s">
        <v>476</v>
      </c>
      <c r="D22714" t="s">
        <v>1</v>
      </c>
      <c r="E22714" s="144" t="s">
        <v>193</v>
      </c>
      <c r="F22714" s="144">
        <v>2060</v>
      </c>
      <c r="G22714" s="147">
        <v>86.035282113531366</v>
      </c>
      <c r="H22714" s="147">
        <v>92.771573400000008</v>
      </c>
      <c r="I22714" s="147">
        <v>99.883080000000007</v>
      </c>
      <c r="J22714" s="147">
        <v>106.96599540000001</v>
      </c>
      <c r="K22714" s="147">
        <v>114.05631599999998</v>
      </c>
    </row>
    <row r="22715" spans="2:11" x14ac:dyDescent="0.2">
      <c r="B22715" s="21" t="str">
        <f t="shared" si="354"/>
        <v>WhitbyWind2065RCP4.5</v>
      </c>
      <c r="C22715" t="s">
        <v>476</v>
      </c>
      <c r="D22715" t="s">
        <v>1</v>
      </c>
      <c r="E22715" s="144" t="s">
        <v>193</v>
      </c>
      <c r="F22715" s="144">
        <v>2065</v>
      </c>
      <c r="G22715" s="147">
        <v>86.119057178583688</v>
      </c>
      <c r="H22715" s="147">
        <v>92.876533200000011</v>
      </c>
      <c r="I22715" s="147">
        <v>100.01574000000001</v>
      </c>
      <c r="J22715" s="147">
        <v>107.12065320000001</v>
      </c>
      <c r="K22715" s="147">
        <v>114.23689199999998</v>
      </c>
    </row>
    <row r="22716" spans="2:11" x14ac:dyDescent="0.2">
      <c r="B22716" s="21" t="str">
        <f t="shared" si="354"/>
        <v>WhitbyWind2070RCP4.5</v>
      </c>
      <c r="C22716" t="s">
        <v>476</v>
      </c>
      <c r="D22716" t="s">
        <v>1</v>
      </c>
      <c r="E22716" s="144" t="s">
        <v>193</v>
      </c>
      <c r="F22716" s="144">
        <v>2070</v>
      </c>
      <c r="G22716" s="147">
        <v>86.20283224363601</v>
      </c>
      <c r="H22716" s="147">
        <v>92.981493000000015</v>
      </c>
      <c r="I22716" s="147">
        <v>100.14840000000001</v>
      </c>
      <c r="J22716" s="147">
        <v>107.275311</v>
      </c>
      <c r="K22716" s="147">
        <v>114.41746799999999</v>
      </c>
    </row>
    <row r="22717" spans="2:11" x14ac:dyDescent="0.2">
      <c r="B22717" s="21" t="str">
        <f t="shared" si="354"/>
        <v>WhitbyWind2075RCP4.5</v>
      </c>
      <c r="C22717" t="s">
        <v>476</v>
      </c>
      <c r="D22717" t="s">
        <v>1</v>
      </c>
      <c r="E22717" s="144" t="s">
        <v>193</v>
      </c>
      <c r="F22717" s="144">
        <v>2075</v>
      </c>
      <c r="G22717" s="147">
        <v>86.348156336073714</v>
      </c>
      <c r="H22717" s="147">
        <v>93.16870200000001</v>
      </c>
      <c r="I22717" s="147">
        <v>100.38765000000001</v>
      </c>
      <c r="J22717" s="147">
        <v>107.5595565</v>
      </c>
      <c r="K22717" s="147">
        <v>114.74664299999999</v>
      </c>
    </row>
    <row r="22718" spans="2:11" x14ac:dyDescent="0.2">
      <c r="B22718" s="21" t="str">
        <f t="shared" si="354"/>
        <v>WhitbyWind2080RCP4.5</v>
      </c>
      <c r="C22718" t="s">
        <v>476</v>
      </c>
      <c r="D22718" t="s">
        <v>1</v>
      </c>
      <c r="E22718" s="144" t="s">
        <v>193</v>
      </c>
      <c r="F22718" s="144">
        <v>2080</v>
      </c>
      <c r="G22718" s="147">
        <v>86.493480428511418</v>
      </c>
      <c r="H22718" s="147">
        <v>93.355911000000006</v>
      </c>
      <c r="I22718" s="147">
        <v>100.62690000000001</v>
      </c>
      <c r="J22718" s="147">
        <v>107.843802</v>
      </c>
      <c r="K22718" s="147">
        <v>115.07581799999998</v>
      </c>
    </row>
    <row r="22719" spans="2:11" x14ac:dyDescent="0.2">
      <c r="B22719" s="21" t="str">
        <f t="shared" si="354"/>
        <v>WhitbyWind2085RCP4.5</v>
      </c>
      <c r="C22719" t="s">
        <v>476</v>
      </c>
      <c r="D22719" t="s">
        <v>1</v>
      </c>
      <c r="E22719" s="144" t="s">
        <v>193</v>
      </c>
      <c r="F22719" s="144">
        <v>2085</v>
      </c>
      <c r="G22719" s="147">
        <v>86.638804520949122</v>
      </c>
      <c r="H22719" s="147">
        <v>93.543120000000016</v>
      </c>
      <c r="I22719" s="147">
        <v>100.86615</v>
      </c>
      <c r="J22719" s="147">
        <v>108.12804750000001</v>
      </c>
      <c r="K22719" s="147">
        <v>115.40499299999999</v>
      </c>
    </row>
    <row r="22720" spans="2:11" x14ac:dyDescent="0.2">
      <c r="B22720" s="21" t="str">
        <f t="shared" si="354"/>
        <v>WhitbyWind2090RCP4.5</v>
      </c>
      <c r="C22720" t="s">
        <v>476</v>
      </c>
      <c r="D22720" t="s">
        <v>1</v>
      </c>
      <c r="E22720" s="144" t="s">
        <v>193</v>
      </c>
      <c r="F22720" s="144">
        <v>2090</v>
      </c>
      <c r="G22720" s="147">
        <v>86.784128613386827</v>
      </c>
      <c r="H22720" s="147">
        <v>93.730329000000012</v>
      </c>
      <c r="I22720" s="147">
        <v>101.1054</v>
      </c>
      <c r="J22720" s="147">
        <v>108.41229300000001</v>
      </c>
      <c r="K22720" s="147">
        <v>115.734168</v>
      </c>
    </row>
    <row r="22721" spans="2:11" x14ac:dyDescent="0.2">
      <c r="B22721" s="21" t="str">
        <f t="shared" si="354"/>
        <v>WhitbyWind2095RCP4.5</v>
      </c>
      <c r="C22721" t="s">
        <v>476</v>
      </c>
      <c r="D22721" t="s">
        <v>1</v>
      </c>
      <c r="E22721" s="144" t="s">
        <v>193</v>
      </c>
      <c r="F22721" s="144">
        <v>2095</v>
      </c>
      <c r="G22721" s="147">
        <v>86.929452705824531</v>
      </c>
      <c r="H22721" s="147">
        <v>93.917538000000008</v>
      </c>
      <c r="I22721" s="147">
        <v>101.34465</v>
      </c>
      <c r="J22721" s="147">
        <v>108.6965385</v>
      </c>
      <c r="K22721" s="147">
        <v>116.06334299999999</v>
      </c>
    </row>
    <row r="22722" spans="2:11" x14ac:dyDescent="0.2">
      <c r="B22722" s="21" t="str">
        <f t="shared" si="354"/>
        <v>WhitbyWind2100RCP4.5</v>
      </c>
      <c r="C22722" t="s">
        <v>476</v>
      </c>
      <c r="D22722" t="s">
        <v>1</v>
      </c>
      <c r="E22722" s="144" t="s">
        <v>193</v>
      </c>
      <c r="F22722" s="144">
        <v>2100</v>
      </c>
      <c r="G22722" s="147">
        <v>87.074776798262235</v>
      </c>
      <c r="H22722" s="147">
        <v>94.104747000000003</v>
      </c>
      <c r="I22722" s="147">
        <v>101.5839</v>
      </c>
      <c r="J22722" s="147">
        <v>108.980784</v>
      </c>
      <c r="K22722" s="147">
        <v>116.392518</v>
      </c>
    </row>
    <row r="22723" spans="2:11" x14ac:dyDescent="0.2">
      <c r="B22723" s="21" t="str">
        <f t="shared" si="354"/>
        <v>WhitbyWind2023RCP6.0</v>
      </c>
      <c r="C22723" t="s">
        <v>476</v>
      </c>
      <c r="D22723" t="s">
        <v>1</v>
      </c>
      <c r="E22723" s="144" t="s">
        <v>192</v>
      </c>
      <c r="F22723" s="144">
        <v>2023</v>
      </c>
      <c r="G22723" s="147">
        <v>85.689923682091177</v>
      </c>
      <c r="H22723" s="147">
        <v>92.254140000000007</v>
      </c>
      <c r="I22723" s="147">
        <v>99.1584</v>
      </c>
      <c r="J22723" s="147">
        <v>106.06770900000002</v>
      </c>
      <c r="K22723" s="147">
        <v>112.97285999999997</v>
      </c>
    </row>
    <row r="22724" spans="2:11" x14ac:dyDescent="0.2">
      <c r="B22724" s="21" t="str">
        <f t="shared" si="354"/>
        <v>WhitbyWind2025RCP6.0</v>
      </c>
      <c r="C22724" t="s">
        <v>476</v>
      </c>
      <c r="D22724" t="s">
        <v>1</v>
      </c>
      <c r="E22724" s="144" t="s">
        <v>192</v>
      </c>
      <c r="F22724" s="144">
        <v>2025</v>
      </c>
      <c r="G22724" s="147">
        <v>85.705595888138376</v>
      </c>
      <c r="H22724" s="147">
        <v>92.28789900000001</v>
      </c>
      <c r="I22724" s="147">
        <v>99.212850000000003</v>
      </c>
      <c r="J22724" s="147">
        <v>106.14009450000002</v>
      </c>
      <c r="K22724" s="147">
        <v>113.06314799999997</v>
      </c>
    </row>
    <row r="22725" spans="2:11" x14ac:dyDescent="0.2">
      <c r="B22725" s="21" t="str">
        <f t="shared" si="354"/>
        <v>WhitbyWind2030RCP6.0</v>
      </c>
      <c r="C22725" t="s">
        <v>476</v>
      </c>
      <c r="D22725" t="s">
        <v>1</v>
      </c>
      <c r="E22725" s="144" t="s">
        <v>192</v>
      </c>
      <c r="F22725" s="144">
        <v>2030</v>
      </c>
      <c r="G22725" s="147">
        <v>85.721268094185589</v>
      </c>
      <c r="H22725" s="147">
        <v>92.321657999999999</v>
      </c>
      <c r="I22725" s="147">
        <v>99.267299999999992</v>
      </c>
      <c r="J22725" s="147">
        <v>106.21248000000001</v>
      </c>
      <c r="K22725" s="147">
        <v>113.15343599999997</v>
      </c>
    </row>
    <row r="22726" spans="2:11" x14ac:dyDescent="0.2">
      <c r="B22726" s="21" t="str">
        <f t="shared" si="354"/>
        <v>WhitbyWind2035RCP6.0</v>
      </c>
      <c r="C22726" t="s">
        <v>476</v>
      </c>
      <c r="D22726" t="s">
        <v>1</v>
      </c>
      <c r="E22726" s="144" t="s">
        <v>192</v>
      </c>
      <c r="F22726" s="144">
        <v>2035</v>
      </c>
      <c r="G22726" s="147">
        <v>85.736940300232789</v>
      </c>
      <c r="H22726" s="147">
        <v>92.355417000000003</v>
      </c>
      <c r="I22726" s="147">
        <v>99.321749999999994</v>
      </c>
      <c r="J22726" s="147">
        <v>106.28486550000002</v>
      </c>
      <c r="K22726" s="147">
        <v>113.24372399999999</v>
      </c>
    </row>
    <row r="22727" spans="2:11" x14ac:dyDescent="0.2">
      <c r="B22727" s="21" t="str">
        <f t="shared" si="354"/>
        <v>WhitbyWind2040RCP6.0</v>
      </c>
      <c r="C22727" t="s">
        <v>476</v>
      </c>
      <c r="D22727" t="s">
        <v>1</v>
      </c>
      <c r="E22727" s="144" t="s">
        <v>192</v>
      </c>
      <c r="F22727" s="144">
        <v>2040</v>
      </c>
      <c r="G22727" s="147">
        <v>85.752612506279988</v>
      </c>
      <c r="H22727" s="147">
        <v>92.389176000000006</v>
      </c>
      <c r="I22727" s="147">
        <v>99.376199999999997</v>
      </c>
      <c r="J22727" s="147">
        <v>106.35725100000002</v>
      </c>
      <c r="K22727" s="147">
        <v>113.33401199999999</v>
      </c>
    </row>
    <row r="22728" spans="2:11" x14ac:dyDescent="0.2">
      <c r="B22728" s="21" t="str">
        <f t="shared" si="354"/>
        <v>WhitbyWind2045RCP6.0</v>
      </c>
      <c r="C22728" t="s">
        <v>476</v>
      </c>
      <c r="D22728" t="s">
        <v>1</v>
      </c>
      <c r="E22728" s="144" t="s">
        <v>192</v>
      </c>
      <c r="F22728" s="144">
        <v>2045</v>
      </c>
      <c r="G22728" s="147">
        <v>85.768284712327201</v>
      </c>
      <c r="H22728" s="147">
        <v>92.422934999999995</v>
      </c>
      <c r="I22728" s="147">
        <v>99.430649999999986</v>
      </c>
      <c r="J22728" s="147">
        <v>106.42963650000002</v>
      </c>
      <c r="K22728" s="147">
        <v>113.42429999999999</v>
      </c>
    </row>
    <row r="22729" spans="2:11" x14ac:dyDescent="0.2">
      <c r="B22729" s="21" t="str">
        <f t="shared" si="354"/>
        <v>WhitbyWind2050RCP6.0</v>
      </c>
      <c r="C22729" t="s">
        <v>476</v>
      </c>
      <c r="D22729" t="s">
        <v>1</v>
      </c>
      <c r="E22729" s="144" t="s">
        <v>192</v>
      </c>
      <c r="F22729" s="144">
        <v>2050</v>
      </c>
      <c r="G22729" s="147">
        <v>85.867731983426722</v>
      </c>
      <c r="H22729" s="147">
        <v>92.561653800000002</v>
      </c>
      <c r="I22729" s="147">
        <v>99.61775999999999</v>
      </c>
      <c r="J22729" s="147">
        <v>106.65667980000001</v>
      </c>
      <c r="K22729" s="147">
        <v>113.69516399999999</v>
      </c>
    </row>
    <row r="22730" spans="2:11" x14ac:dyDescent="0.2">
      <c r="B22730" s="21" t="str">
        <f t="shared" si="354"/>
        <v>WhitbyWind2055RCP6.0</v>
      </c>
      <c r="C22730" t="s">
        <v>476</v>
      </c>
      <c r="D22730" t="s">
        <v>1</v>
      </c>
      <c r="E22730" s="144" t="s">
        <v>192</v>
      </c>
      <c r="F22730" s="144">
        <v>2055</v>
      </c>
      <c r="G22730" s="147">
        <v>85.951507048479044</v>
      </c>
      <c r="H22730" s="147">
        <v>92.666613600000005</v>
      </c>
      <c r="I22730" s="147">
        <v>99.750419999999991</v>
      </c>
      <c r="J22730" s="147">
        <v>106.8113376</v>
      </c>
      <c r="K22730" s="147">
        <v>113.87573999999999</v>
      </c>
    </row>
    <row r="22731" spans="2:11" x14ac:dyDescent="0.2">
      <c r="B22731" s="21" t="str">
        <f t="shared" si="354"/>
        <v>WhitbyWind2060RCP6.0</v>
      </c>
      <c r="C22731" t="s">
        <v>476</v>
      </c>
      <c r="D22731" t="s">
        <v>1</v>
      </c>
      <c r="E22731" s="144" t="s">
        <v>192</v>
      </c>
      <c r="F22731" s="144">
        <v>2060</v>
      </c>
      <c r="G22731" s="147">
        <v>86.035282113531366</v>
      </c>
      <c r="H22731" s="147">
        <v>92.771573400000008</v>
      </c>
      <c r="I22731" s="147">
        <v>99.883080000000007</v>
      </c>
      <c r="J22731" s="147">
        <v>106.96599540000001</v>
      </c>
      <c r="K22731" s="147">
        <v>114.05631599999998</v>
      </c>
    </row>
    <row r="22732" spans="2:11" x14ac:dyDescent="0.2">
      <c r="B22732" s="21" t="str">
        <f t="shared" ref="B22732:B22795" si="355">C22732&amp;D22732&amp;F22732&amp;E22732</f>
        <v>WhitbyWind2065RCP6.0</v>
      </c>
      <c r="C22732" t="s">
        <v>476</v>
      </c>
      <c r="D22732" t="s">
        <v>1</v>
      </c>
      <c r="E22732" s="144" t="s">
        <v>192</v>
      </c>
      <c r="F22732" s="144">
        <v>2065</v>
      </c>
      <c r="G22732" s="147">
        <v>86.119057178583688</v>
      </c>
      <c r="H22732" s="147">
        <v>92.876533200000011</v>
      </c>
      <c r="I22732" s="147">
        <v>100.01574000000001</v>
      </c>
      <c r="J22732" s="147">
        <v>107.12065320000001</v>
      </c>
      <c r="K22732" s="147">
        <v>114.23689199999998</v>
      </c>
    </row>
    <row r="22733" spans="2:11" x14ac:dyDescent="0.2">
      <c r="B22733" s="21" t="str">
        <f t="shared" si="355"/>
        <v>WhitbyWind2070RCP6.0</v>
      </c>
      <c r="C22733" t="s">
        <v>476</v>
      </c>
      <c r="D22733" t="s">
        <v>1</v>
      </c>
      <c r="E22733" s="144" t="s">
        <v>192</v>
      </c>
      <c r="F22733" s="144">
        <v>2070</v>
      </c>
      <c r="G22733" s="147">
        <v>86.20283224363601</v>
      </c>
      <c r="H22733" s="147">
        <v>92.981493000000015</v>
      </c>
      <c r="I22733" s="147">
        <v>100.14840000000001</v>
      </c>
      <c r="J22733" s="147">
        <v>107.275311</v>
      </c>
      <c r="K22733" s="147">
        <v>114.41746799999999</v>
      </c>
    </row>
    <row r="22734" spans="2:11" x14ac:dyDescent="0.2">
      <c r="B22734" s="21" t="str">
        <f t="shared" si="355"/>
        <v>WhitbyWind2075RCP6.0</v>
      </c>
      <c r="C22734" t="s">
        <v>476</v>
      </c>
      <c r="D22734" t="s">
        <v>1</v>
      </c>
      <c r="E22734" s="144" t="s">
        <v>192</v>
      </c>
      <c r="F22734" s="144">
        <v>2075</v>
      </c>
      <c r="G22734" s="147">
        <v>86.420818382292566</v>
      </c>
      <c r="H22734" s="147">
        <v>93.262306500000008</v>
      </c>
      <c r="I22734" s="147">
        <v>100.50727500000001</v>
      </c>
      <c r="J22734" s="147">
        <v>107.70167925</v>
      </c>
      <c r="K22734" s="147">
        <v>114.91123049999999</v>
      </c>
    </row>
    <row r="22735" spans="2:11" x14ac:dyDescent="0.2">
      <c r="B22735" s="21" t="str">
        <f t="shared" si="355"/>
        <v>WhitbyWind2080RCP6.0</v>
      </c>
      <c r="C22735" t="s">
        <v>476</v>
      </c>
      <c r="D22735" t="s">
        <v>1</v>
      </c>
      <c r="E22735" s="144" t="s">
        <v>192</v>
      </c>
      <c r="F22735" s="144">
        <v>2080</v>
      </c>
      <c r="G22735" s="147">
        <v>86.638804520949122</v>
      </c>
      <c r="H22735" s="147">
        <v>93.543120000000016</v>
      </c>
      <c r="I22735" s="147">
        <v>100.86615</v>
      </c>
      <c r="J22735" s="147">
        <v>108.12804750000001</v>
      </c>
      <c r="K22735" s="147">
        <v>115.40499299999999</v>
      </c>
    </row>
    <row r="22736" spans="2:11" x14ac:dyDescent="0.2">
      <c r="B22736" s="21" t="str">
        <f t="shared" si="355"/>
        <v>WhitbyWind2085RCP6.0</v>
      </c>
      <c r="C22736" t="s">
        <v>476</v>
      </c>
      <c r="D22736" t="s">
        <v>1</v>
      </c>
      <c r="E22736" s="144" t="s">
        <v>192</v>
      </c>
      <c r="F22736" s="144">
        <v>2085</v>
      </c>
      <c r="G22736" s="147">
        <v>86.856790659605679</v>
      </c>
      <c r="H22736" s="147">
        <v>93.82393350000001</v>
      </c>
      <c r="I22736" s="147">
        <v>101.225025</v>
      </c>
      <c r="J22736" s="147">
        <v>108.55441575</v>
      </c>
      <c r="K22736" s="147">
        <v>115.89875549999999</v>
      </c>
    </row>
    <row r="22737" spans="2:11" x14ac:dyDescent="0.2">
      <c r="B22737" s="21" t="str">
        <f t="shared" si="355"/>
        <v>WhitbyWind2090RCP6.0</v>
      </c>
      <c r="C22737" t="s">
        <v>476</v>
      </c>
      <c r="D22737" t="s">
        <v>1</v>
      </c>
      <c r="E22737" s="144" t="s">
        <v>192</v>
      </c>
      <c r="F22737" s="144">
        <v>2090</v>
      </c>
      <c r="G22737" s="147">
        <v>87.524996535618257</v>
      </c>
      <c r="H22737" s="147">
        <v>94.657167000000001</v>
      </c>
      <c r="I22737" s="147">
        <v>102.267</v>
      </c>
      <c r="J22737" s="147">
        <v>109.77525900000001</v>
      </c>
      <c r="K22737" s="147">
        <v>117.302922</v>
      </c>
    </row>
    <row r="22738" spans="2:11" x14ac:dyDescent="0.2">
      <c r="B22738" s="21" t="str">
        <f t="shared" si="355"/>
        <v>WhitbyWind2095RCP6.0</v>
      </c>
      <c r="C22738" t="s">
        <v>476</v>
      </c>
      <c r="D22738" t="s">
        <v>1</v>
      </c>
      <c r="E22738" s="144" t="s">
        <v>192</v>
      </c>
      <c r="F22738" s="144">
        <v>2095</v>
      </c>
      <c r="G22738" s="147">
        <v>87.975216272974293</v>
      </c>
      <c r="H22738" s="147">
        <v>95.209587000000013</v>
      </c>
      <c r="I22738" s="147">
        <v>102.95010000000001</v>
      </c>
      <c r="J22738" s="147">
        <v>110.569734</v>
      </c>
      <c r="K22738" s="147">
        <v>118.213326</v>
      </c>
    </row>
    <row r="22739" spans="2:11" x14ac:dyDescent="0.2">
      <c r="B22739" s="21" t="str">
        <f t="shared" si="355"/>
        <v>WhitbyWind2100RCP6.0</v>
      </c>
      <c r="C22739" t="s">
        <v>476</v>
      </c>
      <c r="D22739" t="s">
        <v>1</v>
      </c>
      <c r="E22739" s="144" t="s">
        <v>192</v>
      </c>
      <c r="F22739" s="144">
        <v>2100</v>
      </c>
      <c r="G22739" s="147">
        <v>88.425436010330316</v>
      </c>
      <c r="H22739" s="147">
        <v>95.762007000000011</v>
      </c>
      <c r="I22739" s="147">
        <v>103.6332</v>
      </c>
      <c r="J22739" s="147">
        <v>111.364209</v>
      </c>
      <c r="K22739" s="147">
        <v>119.12372999999999</v>
      </c>
    </row>
    <row r="22740" spans="2:11" x14ac:dyDescent="0.2">
      <c r="B22740" s="21" t="str">
        <f t="shared" si="355"/>
        <v>WhitbyWind2023RCP8.5</v>
      </c>
      <c r="C22740" t="s">
        <v>476</v>
      </c>
      <c r="D22740" t="s">
        <v>1</v>
      </c>
      <c r="E22740" s="144" t="s">
        <v>191</v>
      </c>
      <c r="F22740" s="144">
        <v>2023</v>
      </c>
      <c r="G22740" s="147">
        <v>85.689923682091177</v>
      </c>
      <c r="H22740" s="147">
        <v>92.254140000000007</v>
      </c>
      <c r="I22740" s="147">
        <v>99.1584</v>
      </c>
      <c r="J22740" s="147">
        <v>106.06770900000002</v>
      </c>
      <c r="K22740" s="147">
        <v>112.97285999999997</v>
      </c>
    </row>
    <row r="22741" spans="2:11" x14ac:dyDescent="0.2">
      <c r="B22741" s="21" t="str">
        <f t="shared" si="355"/>
        <v>WhitbyWind2025RCP8.5</v>
      </c>
      <c r="C22741" t="s">
        <v>476</v>
      </c>
      <c r="D22741" t="s">
        <v>1</v>
      </c>
      <c r="E22741" s="144" t="s">
        <v>191</v>
      </c>
      <c r="F22741" s="144">
        <v>2025</v>
      </c>
      <c r="G22741" s="147">
        <v>85.721268094185589</v>
      </c>
      <c r="H22741" s="147">
        <v>92.321657999999999</v>
      </c>
      <c r="I22741" s="147">
        <v>99.267299999999992</v>
      </c>
      <c r="J22741" s="147">
        <v>106.21248000000001</v>
      </c>
      <c r="K22741" s="147">
        <v>113.15343599999997</v>
      </c>
    </row>
    <row r="22742" spans="2:11" x14ac:dyDescent="0.2">
      <c r="B22742" s="21" t="str">
        <f t="shared" si="355"/>
        <v>WhitbyWind2030RCP8.5</v>
      </c>
      <c r="C22742" t="s">
        <v>476</v>
      </c>
      <c r="D22742" t="s">
        <v>1</v>
      </c>
      <c r="E22742" s="144" t="s">
        <v>191</v>
      </c>
      <c r="F22742" s="144">
        <v>2030</v>
      </c>
      <c r="G22742" s="147">
        <v>85.752612506279988</v>
      </c>
      <c r="H22742" s="147">
        <v>92.389176000000006</v>
      </c>
      <c r="I22742" s="147">
        <v>99.376199999999997</v>
      </c>
      <c r="J22742" s="147">
        <v>106.35725100000002</v>
      </c>
      <c r="K22742" s="147">
        <v>113.33401199999999</v>
      </c>
    </row>
    <row r="22743" spans="2:11" x14ac:dyDescent="0.2">
      <c r="B22743" s="21" t="str">
        <f t="shared" si="355"/>
        <v>WhitbyWind2035RCP8.5</v>
      </c>
      <c r="C22743" t="s">
        <v>476</v>
      </c>
      <c r="D22743" t="s">
        <v>1</v>
      </c>
      <c r="E22743" s="144" t="s">
        <v>191</v>
      </c>
      <c r="F22743" s="144">
        <v>2035</v>
      </c>
      <c r="G22743" s="147">
        <v>85.7839569183744</v>
      </c>
      <c r="H22743" s="147">
        <v>92.456693999999999</v>
      </c>
      <c r="I22743" s="147">
        <v>99.485099999999989</v>
      </c>
      <c r="J22743" s="147">
        <v>106.50202200000001</v>
      </c>
      <c r="K22743" s="147">
        <v>113.51458799999999</v>
      </c>
    </row>
    <row r="22744" spans="2:11" x14ac:dyDescent="0.2">
      <c r="B22744" s="21" t="str">
        <f t="shared" si="355"/>
        <v>WhitbyWind2040RCP8.5</v>
      </c>
      <c r="C22744" t="s">
        <v>476</v>
      </c>
      <c r="D22744" t="s">
        <v>1</v>
      </c>
      <c r="E22744" s="144" t="s">
        <v>191</v>
      </c>
      <c r="F22744" s="144">
        <v>2040</v>
      </c>
      <c r="G22744" s="147">
        <v>85.923582026794932</v>
      </c>
      <c r="H22744" s="147">
        <v>92.631627000000009</v>
      </c>
      <c r="I22744" s="147">
        <v>99.706199999999995</v>
      </c>
      <c r="J22744" s="147">
        <v>106.75978500000001</v>
      </c>
      <c r="K22744" s="147">
        <v>113.81554799999999</v>
      </c>
    </row>
    <row r="22745" spans="2:11" x14ac:dyDescent="0.2">
      <c r="B22745" s="21" t="str">
        <f t="shared" si="355"/>
        <v>WhitbyWind2045RCP8.5</v>
      </c>
      <c r="C22745" t="s">
        <v>476</v>
      </c>
      <c r="D22745" t="s">
        <v>1</v>
      </c>
      <c r="E22745" s="144" t="s">
        <v>191</v>
      </c>
      <c r="F22745" s="144">
        <v>2045</v>
      </c>
      <c r="G22745" s="147">
        <v>86.063207135215478</v>
      </c>
      <c r="H22745" s="147">
        <v>92.806560000000005</v>
      </c>
      <c r="I22745" s="147">
        <v>99.927300000000002</v>
      </c>
      <c r="J22745" s="147">
        <v>107.01754800000001</v>
      </c>
      <c r="K22745" s="147">
        <v>114.11650799999998</v>
      </c>
    </row>
    <row r="22746" spans="2:11" x14ac:dyDescent="0.2">
      <c r="B22746" s="21" t="str">
        <f t="shared" si="355"/>
        <v>WhitbyWind2050RCP8.5</v>
      </c>
      <c r="C22746" t="s">
        <v>476</v>
      </c>
      <c r="D22746" t="s">
        <v>1</v>
      </c>
      <c r="E22746" s="144" t="s">
        <v>191</v>
      </c>
      <c r="F22746" s="144">
        <v>2050</v>
      </c>
      <c r="G22746" s="147">
        <v>86.493480428511418</v>
      </c>
      <c r="H22746" s="147">
        <v>93.355911000000006</v>
      </c>
      <c r="I22746" s="147">
        <v>100.62690000000001</v>
      </c>
      <c r="J22746" s="147">
        <v>107.843802</v>
      </c>
      <c r="K22746" s="147">
        <v>115.07581799999998</v>
      </c>
    </row>
    <row r="22747" spans="2:11" x14ac:dyDescent="0.2">
      <c r="B22747" s="21" t="str">
        <f t="shared" si="355"/>
        <v>WhitbyWind2055RCP8.5</v>
      </c>
      <c r="C22747" t="s">
        <v>476</v>
      </c>
      <c r="D22747" t="s">
        <v>1</v>
      </c>
      <c r="E22747" s="144" t="s">
        <v>191</v>
      </c>
      <c r="F22747" s="144">
        <v>2055</v>
      </c>
      <c r="G22747" s="147">
        <v>86.784128613386827</v>
      </c>
      <c r="H22747" s="147">
        <v>93.730329000000012</v>
      </c>
      <c r="I22747" s="147">
        <v>101.1054</v>
      </c>
      <c r="J22747" s="147">
        <v>108.41229300000001</v>
      </c>
      <c r="K22747" s="147">
        <v>115.734168</v>
      </c>
    </row>
    <row r="22748" spans="2:11" x14ac:dyDescent="0.2">
      <c r="B22748" s="21" t="str">
        <f t="shared" si="355"/>
        <v>WhitbyWind2060RCP8.5</v>
      </c>
      <c r="C22748" t="s">
        <v>476</v>
      </c>
      <c r="D22748" t="s">
        <v>1</v>
      </c>
      <c r="E22748" s="144" t="s">
        <v>191</v>
      </c>
      <c r="F22748" s="144">
        <v>2060</v>
      </c>
      <c r="G22748" s="147">
        <v>87.524996535618257</v>
      </c>
      <c r="H22748" s="147">
        <v>94.657167000000001</v>
      </c>
      <c r="I22748" s="147">
        <v>102.267</v>
      </c>
      <c r="J22748" s="147">
        <v>109.77525900000001</v>
      </c>
      <c r="K22748" s="147">
        <v>117.302922</v>
      </c>
    </row>
    <row r="22749" spans="2:11" x14ac:dyDescent="0.2">
      <c r="B22749" s="21" t="str">
        <f t="shared" si="355"/>
        <v>WhitbyWind2065RCP8.5</v>
      </c>
      <c r="C22749" t="s">
        <v>476</v>
      </c>
      <c r="D22749" t="s">
        <v>1</v>
      </c>
      <c r="E22749" s="144" t="s">
        <v>191</v>
      </c>
      <c r="F22749" s="144">
        <v>2065</v>
      </c>
      <c r="G22749" s="147">
        <v>87.975216272974293</v>
      </c>
      <c r="H22749" s="147">
        <v>95.209587000000013</v>
      </c>
      <c r="I22749" s="147">
        <v>102.95010000000001</v>
      </c>
      <c r="J22749" s="147">
        <v>110.569734</v>
      </c>
      <c r="K22749" s="147">
        <v>118.213326</v>
      </c>
    </row>
    <row r="22750" spans="2:11" x14ac:dyDescent="0.2">
      <c r="B22750" s="21" t="str">
        <f t="shared" si="355"/>
        <v>WhitbyWind2070RCP8.5</v>
      </c>
      <c r="C22750" t="s">
        <v>476</v>
      </c>
      <c r="D22750" t="s">
        <v>1</v>
      </c>
      <c r="E22750" s="144" t="s">
        <v>191</v>
      </c>
      <c r="F22750" s="144">
        <v>2070</v>
      </c>
      <c r="G22750" s="147">
        <v>88.559362134733689</v>
      </c>
      <c r="H22750" s="147">
        <v>95.943078000000014</v>
      </c>
      <c r="I22750" s="147">
        <v>103.8741</v>
      </c>
      <c r="J22750" s="147">
        <v>111.660813</v>
      </c>
      <c r="K22750" s="147">
        <v>119.46983399999999</v>
      </c>
    </row>
    <row r="22751" spans="2:11" x14ac:dyDescent="0.2">
      <c r="B22751" s="21" t="str">
        <f t="shared" si="355"/>
        <v>WhitbyWind2075RCP8.5</v>
      </c>
      <c r="C22751" t="s">
        <v>476</v>
      </c>
      <c r="D22751" t="s">
        <v>1</v>
      </c>
      <c r="E22751" s="144" t="s">
        <v>191</v>
      </c>
      <c r="F22751" s="144">
        <v>2075</v>
      </c>
      <c r="G22751" s="147">
        <v>88.693288259137063</v>
      </c>
      <c r="H22751" s="147">
        <v>96.124149000000003</v>
      </c>
      <c r="I22751" s="147">
        <v>104.11500000000001</v>
      </c>
      <c r="J22751" s="147">
        <v>111.95741700000002</v>
      </c>
      <c r="K22751" s="147">
        <v>119.81593799999999</v>
      </c>
    </row>
    <row r="22752" spans="2:11" x14ac:dyDescent="0.2">
      <c r="B22752" s="21" t="str">
        <f t="shared" si="355"/>
        <v>WhitbyWind2080RCP8.5</v>
      </c>
      <c r="C22752" t="s">
        <v>476</v>
      </c>
      <c r="D22752" t="s">
        <v>1</v>
      </c>
      <c r="E22752" s="144" t="s">
        <v>191</v>
      </c>
      <c r="F22752" s="144">
        <v>2080</v>
      </c>
      <c r="G22752" s="147">
        <v>88.827214383540436</v>
      </c>
      <c r="H22752" s="147">
        <v>96.305220000000006</v>
      </c>
      <c r="I22752" s="147">
        <v>104.35590000000001</v>
      </c>
      <c r="J22752" s="147">
        <v>112.25402100000002</v>
      </c>
      <c r="K22752" s="147">
        <v>120.16204199999999</v>
      </c>
    </row>
    <row r="22753" spans="2:11" x14ac:dyDescent="0.2">
      <c r="B22753" s="21" t="str">
        <f t="shared" si="355"/>
        <v>WhitbyWind2085RCP8.5</v>
      </c>
      <c r="C22753" t="s">
        <v>476</v>
      </c>
      <c r="D22753" t="s">
        <v>1</v>
      </c>
      <c r="E22753" s="144" t="s">
        <v>191</v>
      </c>
      <c r="F22753" s="144">
        <v>2085</v>
      </c>
      <c r="G22753" s="147">
        <v>89.113588330402976</v>
      </c>
      <c r="H22753" s="147">
        <v>96.710328000000004</v>
      </c>
      <c r="I22753" s="147">
        <v>104.91030000000001</v>
      </c>
      <c r="J22753" s="147">
        <v>112.93197300000001</v>
      </c>
      <c r="K22753" s="147">
        <v>120.96899099999999</v>
      </c>
    </row>
    <row r="22754" spans="2:11" x14ac:dyDescent="0.2">
      <c r="B22754" s="21" t="str">
        <f t="shared" si="355"/>
        <v>WhitbyWind2090RCP8.5</v>
      </c>
      <c r="C22754" t="s">
        <v>476</v>
      </c>
      <c r="D22754" t="s">
        <v>1</v>
      </c>
      <c r="E22754" s="144" t="s">
        <v>191</v>
      </c>
      <c r="F22754" s="144">
        <v>2090</v>
      </c>
      <c r="G22754" s="147">
        <v>89.399962277265516</v>
      </c>
      <c r="H22754" s="147">
        <v>97.115436000000003</v>
      </c>
      <c r="I22754" s="147">
        <v>105.46469999999999</v>
      </c>
      <c r="J22754" s="147">
        <v>113.609925</v>
      </c>
      <c r="K22754" s="147">
        <v>121.77593999999998</v>
      </c>
    </row>
    <row r="22755" spans="2:11" x14ac:dyDescent="0.2">
      <c r="B22755" s="21" t="str">
        <f t="shared" si="355"/>
        <v>WhitbyWind2095RCP8.5</v>
      </c>
      <c r="C22755" t="s">
        <v>476</v>
      </c>
      <c r="D22755" t="s">
        <v>1</v>
      </c>
      <c r="E22755" s="144" t="s">
        <v>191</v>
      </c>
      <c r="F22755" s="144">
        <v>2095</v>
      </c>
      <c r="G22755" s="147">
        <v>89.399962277265516</v>
      </c>
      <c r="H22755" s="147">
        <v>97.115436000000003</v>
      </c>
      <c r="I22755" s="147">
        <v>105.46469999999999</v>
      </c>
      <c r="J22755" s="147">
        <v>113.609925</v>
      </c>
      <c r="K22755" s="147">
        <v>121.77593999999998</v>
      </c>
    </row>
    <row r="22756" spans="2:11" x14ac:dyDescent="0.2">
      <c r="B22756" s="21" t="str">
        <f t="shared" si="355"/>
        <v>WhitbyWind2100RCP8.5</v>
      </c>
      <c r="C22756" t="s">
        <v>476</v>
      </c>
      <c r="D22756" t="s">
        <v>1</v>
      </c>
      <c r="E22756" s="144" t="s">
        <v>191</v>
      </c>
      <c r="F22756" s="144">
        <v>2100</v>
      </c>
      <c r="G22756" s="147">
        <v>89.399962277265516</v>
      </c>
      <c r="H22756" s="147">
        <v>97.115436000000003</v>
      </c>
      <c r="I22756" s="147">
        <v>105.46469999999999</v>
      </c>
      <c r="J22756" s="147">
        <v>113.609925</v>
      </c>
      <c r="K22756" s="147">
        <v>121.77593999999998</v>
      </c>
    </row>
    <row r="22757" spans="2:11" x14ac:dyDescent="0.2">
      <c r="B22757" s="21" t="str">
        <f t="shared" si="355"/>
        <v>Whitby (Brooklin)Ice Accretion2023RCP4.5</v>
      </c>
      <c r="C22757" t="s">
        <v>477</v>
      </c>
      <c r="D22757" t="s">
        <v>486</v>
      </c>
      <c r="E22757" s="144" t="s">
        <v>193</v>
      </c>
      <c r="F22757" s="144">
        <v>2023</v>
      </c>
      <c r="G22757" s="147">
        <v>16.961249074240744</v>
      </c>
      <c r="H22757" s="147">
        <v>20.35575</v>
      </c>
      <c r="I22757" s="147">
        <v>24.65</v>
      </c>
      <c r="J22757" s="147">
        <v>27.910999999999998</v>
      </c>
      <c r="K22757" s="147">
        <v>31.184999999999999</v>
      </c>
    </row>
    <row r="22758" spans="2:11" x14ac:dyDescent="0.2">
      <c r="B22758" s="21" t="str">
        <f t="shared" si="355"/>
        <v>Whitby (Brooklin)Ice Accretion2025RCP4.5</v>
      </c>
      <c r="C22758" t="s">
        <v>477</v>
      </c>
      <c r="D22758" t="s">
        <v>486</v>
      </c>
      <c r="E22758" s="144" t="s">
        <v>193</v>
      </c>
      <c r="F22758" s="144">
        <v>2025</v>
      </c>
      <c r="G22758" s="147">
        <v>16.935154844895759</v>
      </c>
      <c r="H22758" s="147">
        <v>20.345375000000001</v>
      </c>
      <c r="I22758" s="147">
        <v>24.658333333333331</v>
      </c>
      <c r="J22758" s="147">
        <v>27.934541666666664</v>
      </c>
      <c r="K22758" s="147">
        <v>31.22175</v>
      </c>
    </row>
    <row r="22759" spans="2:11" x14ac:dyDescent="0.2">
      <c r="B22759" s="21" t="str">
        <f t="shared" si="355"/>
        <v>Whitby (Brooklin)Ice Accretion2030RCP4.5</v>
      </c>
      <c r="C22759" t="s">
        <v>477</v>
      </c>
      <c r="D22759" t="s">
        <v>486</v>
      </c>
      <c r="E22759" s="144" t="s">
        <v>193</v>
      </c>
      <c r="F22759" s="144">
        <v>2030</v>
      </c>
      <c r="G22759" s="147">
        <v>16.909060615550771</v>
      </c>
      <c r="H22759" s="147">
        <v>20.335000000000001</v>
      </c>
      <c r="I22759" s="147">
        <v>24.666666666666664</v>
      </c>
      <c r="J22759" s="147">
        <v>27.958083333333331</v>
      </c>
      <c r="K22759" s="147">
        <v>31.258499999999998</v>
      </c>
    </row>
    <row r="22760" spans="2:11" x14ac:dyDescent="0.2">
      <c r="B22760" s="21" t="str">
        <f t="shared" si="355"/>
        <v>Whitby (Brooklin)Ice Accretion2035RCP4.5</v>
      </c>
      <c r="C22760" t="s">
        <v>477</v>
      </c>
      <c r="D22760" t="s">
        <v>486</v>
      </c>
      <c r="E22760" s="144" t="s">
        <v>193</v>
      </c>
      <c r="F22760" s="144">
        <v>2035</v>
      </c>
      <c r="G22760" s="147">
        <v>16.882966386205787</v>
      </c>
      <c r="H22760" s="147">
        <v>20.324624999999997</v>
      </c>
      <c r="I22760" s="147">
        <v>24.674999999999997</v>
      </c>
      <c r="J22760" s="147">
        <v>27.981624999999998</v>
      </c>
      <c r="K22760" s="147">
        <v>31.295249999999999</v>
      </c>
    </row>
    <row r="22761" spans="2:11" x14ac:dyDescent="0.2">
      <c r="B22761" s="21" t="str">
        <f t="shared" si="355"/>
        <v>Whitby (Brooklin)Ice Accretion2040RCP4.5</v>
      </c>
      <c r="C22761" t="s">
        <v>477</v>
      </c>
      <c r="D22761" t="s">
        <v>486</v>
      </c>
      <c r="E22761" s="144" t="s">
        <v>193</v>
      </c>
      <c r="F22761" s="144">
        <v>2040</v>
      </c>
      <c r="G22761" s="147">
        <v>16.856872156860803</v>
      </c>
      <c r="H22761" s="147">
        <v>20.314249999999998</v>
      </c>
      <c r="I22761" s="147">
        <v>24.683333333333334</v>
      </c>
      <c r="J22761" s="147">
        <v>28.005166666666664</v>
      </c>
      <c r="K22761" s="147">
        <v>31.332000000000001</v>
      </c>
    </row>
    <row r="22762" spans="2:11" x14ac:dyDescent="0.2">
      <c r="B22762" s="21" t="str">
        <f t="shared" si="355"/>
        <v>Whitby (Brooklin)Ice Accretion2045RCP4.5</v>
      </c>
      <c r="C22762" t="s">
        <v>477</v>
      </c>
      <c r="D22762" t="s">
        <v>486</v>
      </c>
      <c r="E22762" s="144" t="s">
        <v>193</v>
      </c>
      <c r="F22762" s="144">
        <v>2045</v>
      </c>
      <c r="G22762" s="147">
        <v>16.830777927515815</v>
      </c>
      <c r="H22762" s="147">
        <v>20.303874999999998</v>
      </c>
      <c r="I22762" s="147">
        <v>24.691666666666666</v>
      </c>
      <c r="J22762" s="147">
        <v>28.028708333333331</v>
      </c>
      <c r="K22762" s="147">
        <v>31.368749999999999</v>
      </c>
    </row>
    <row r="22763" spans="2:11" x14ac:dyDescent="0.2">
      <c r="B22763" s="21" t="str">
        <f t="shared" si="355"/>
        <v>Whitby (Brooklin)Ice Accretion2050RCP4.5</v>
      </c>
      <c r="C22763" t="s">
        <v>477</v>
      </c>
      <c r="D22763" t="s">
        <v>486</v>
      </c>
      <c r="E22763" s="144" t="s">
        <v>193</v>
      </c>
      <c r="F22763" s="144">
        <v>2050</v>
      </c>
      <c r="G22763" s="147">
        <v>16.606367555148939</v>
      </c>
      <c r="H22763" s="147">
        <v>20.077699999999997</v>
      </c>
      <c r="I22763" s="147">
        <v>24.454999999999998</v>
      </c>
      <c r="J22763" s="147">
        <v>27.786699999999996</v>
      </c>
      <c r="K22763" s="147">
        <v>31.122</v>
      </c>
    </row>
    <row r="22764" spans="2:11" x14ac:dyDescent="0.2">
      <c r="B22764" s="21" t="str">
        <f t="shared" si="355"/>
        <v>Whitby (Brooklin)Ice Accretion2055RCP4.5</v>
      </c>
      <c r="C22764" t="s">
        <v>477</v>
      </c>
      <c r="D22764" t="s">
        <v>486</v>
      </c>
      <c r="E22764" s="144" t="s">
        <v>193</v>
      </c>
      <c r="F22764" s="144">
        <v>2055</v>
      </c>
      <c r="G22764" s="147">
        <v>16.408051412127048</v>
      </c>
      <c r="H22764" s="147">
        <v>19.861899999999999</v>
      </c>
      <c r="I22764" s="147">
        <v>24.21</v>
      </c>
      <c r="J22764" s="147">
        <v>27.521149999999995</v>
      </c>
      <c r="K22764" s="147">
        <v>30.8385</v>
      </c>
    </row>
    <row r="22765" spans="2:11" x14ac:dyDescent="0.2">
      <c r="B22765" s="21" t="str">
        <f t="shared" si="355"/>
        <v>Whitby (Brooklin)Ice Accretion2060RCP4.5</v>
      </c>
      <c r="C22765" t="s">
        <v>477</v>
      </c>
      <c r="D22765" t="s">
        <v>486</v>
      </c>
      <c r="E22765" s="144" t="s">
        <v>193</v>
      </c>
      <c r="F22765" s="144">
        <v>2060</v>
      </c>
      <c r="G22765" s="147">
        <v>16.209735269105156</v>
      </c>
      <c r="H22765" s="147">
        <v>19.646099999999997</v>
      </c>
      <c r="I22765" s="147">
        <v>23.965</v>
      </c>
      <c r="J22765" s="147">
        <v>27.255599999999998</v>
      </c>
      <c r="K22765" s="147">
        <v>30.555</v>
      </c>
    </row>
    <row r="22766" spans="2:11" x14ac:dyDescent="0.2">
      <c r="B22766" s="21" t="str">
        <f t="shared" si="355"/>
        <v>Whitby (Brooklin)Ice Accretion2065RCP4.5</v>
      </c>
      <c r="C22766" t="s">
        <v>477</v>
      </c>
      <c r="D22766" t="s">
        <v>486</v>
      </c>
      <c r="E22766" s="144" t="s">
        <v>193</v>
      </c>
      <c r="F22766" s="144">
        <v>2065</v>
      </c>
      <c r="G22766" s="147">
        <v>16.011419126083265</v>
      </c>
      <c r="H22766" s="147">
        <v>19.430299999999999</v>
      </c>
      <c r="I22766" s="147">
        <v>23.720000000000002</v>
      </c>
      <c r="J22766" s="147">
        <v>26.990049999999997</v>
      </c>
      <c r="K22766" s="147">
        <v>30.2715</v>
      </c>
    </row>
    <row r="22767" spans="2:11" x14ac:dyDescent="0.2">
      <c r="B22767" s="21" t="str">
        <f t="shared" si="355"/>
        <v>Whitby (Brooklin)Ice Accretion2070RCP4.5</v>
      </c>
      <c r="C22767" t="s">
        <v>477</v>
      </c>
      <c r="D22767" t="s">
        <v>486</v>
      </c>
      <c r="E22767" s="144" t="s">
        <v>193</v>
      </c>
      <c r="F22767" s="144">
        <v>2070</v>
      </c>
      <c r="G22767" s="147">
        <v>15.813102983061372</v>
      </c>
      <c r="H22767" s="147">
        <v>19.214499999999997</v>
      </c>
      <c r="I22767" s="147">
        <v>23.475000000000001</v>
      </c>
      <c r="J22767" s="147">
        <v>26.724499999999995</v>
      </c>
      <c r="K22767" s="147">
        <v>29.988</v>
      </c>
    </row>
    <row r="22768" spans="2:11" x14ac:dyDescent="0.2">
      <c r="B22768" s="21" t="str">
        <f t="shared" si="355"/>
        <v>Whitby (Brooklin)Ice Accretion2075RCP4.5</v>
      </c>
      <c r="C22768" t="s">
        <v>477</v>
      </c>
      <c r="D22768" t="s">
        <v>486</v>
      </c>
      <c r="E22768" s="144" t="s">
        <v>193</v>
      </c>
      <c r="F22768" s="144">
        <v>2075</v>
      </c>
      <c r="G22768" s="147">
        <v>15.775411318451948</v>
      </c>
      <c r="H22768" s="147">
        <v>19.193749999999998</v>
      </c>
      <c r="I22768" s="147">
        <v>23.479166666666668</v>
      </c>
      <c r="J22768" s="147">
        <v>26.748041666666662</v>
      </c>
      <c r="K22768" s="147">
        <v>30.019500000000001</v>
      </c>
    </row>
    <row r="22769" spans="2:11" x14ac:dyDescent="0.2">
      <c r="B22769" s="21" t="str">
        <f t="shared" si="355"/>
        <v>Whitby (Brooklin)Ice Accretion2080RCP4.5</v>
      </c>
      <c r="C22769" t="s">
        <v>477</v>
      </c>
      <c r="D22769" t="s">
        <v>486</v>
      </c>
      <c r="E22769" s="144" t="s">
        <v>193</v>
      </c>
      <c r="F22769" s="144">
        <v>2080</v>
      </c>
      <c r="G22769" s="147">
        <v>15.737719653842523</v>
      </c>
      <c r="H22769" s="147">
        <v>19.172999999999998</v>
      </c>
      <c r="I22769" s="147">
        <v>23.483333333333334</v>
      </c>
      <c r="J22769" s="147">
        <v>26.771583333333329</v>
      </c>
      <c r="K22769" s="147">
        <v>30.050999999999998</v>
      </c>
    </row>
    <row r="22770" spans="2:11" x14ac:dyDescent="0.2">
      <c r="B22770" s="21" t="str">
        <f t="shared" si="355"/>
        <v>Whitby (Brooklin)Ice Accretion2085RCP4.5</v>
      </c>
      <c r="C22770" t="s">
        <v>477</v>
      </c>
      <c r="D22770" t="s">
        <v>486</v>
      </c>
      <c r="E22770" s="144" t="s">
        <v>193</v>
      </c>
      <c r="F22770" s="144">
        <v>2085</v>
      </c>
      <c r="G22770" s="147">
        <v>15.700027989233099</v>
      </c>
      <c r="H22770" s="147">
        <v>19.152249999999999</v>
      </c>
      <c r="I22770" s="147">
        <v>23.487500000000001</v>
      </c>
      <c r="J22770" s="147">
        <v>26.795124999999995</v>
      </c>
      <c r="K22770" s="147">
        <v>30.0825</v>
      </c>
    </row>
    <row r="22771" spans="2:11" x14ac:dyDescent="0.2">
      <c r="B22771" s="21" t="str">
        <f t="shared" si="355"/>
        <v>Whitby (Brooklin)Ice Accretion2090RCP4.5</v>
      </c>
      <c r="C22771" t="s">
        <v>477</v>
      </c>
      <c r="D22771" t="s">
        <v>486</v>
      </c>
      <c r="E22771" s="144" t="s">
        <v>193</v>
      </c>
      <c r="F22771" s="144">
        <v>2090</v>
      </c>
      <c r="G22771" s="147">
        <v>15.662336324623677</v>
      </c>
      <c r="H22771" s="147">
        <v>19.131499999999999</v>
      </c>
      <c r="I22771" s="147">
        <v>23.491666666666667</v>
      </c>
      <c r="J22771" s="147">
        <v>26.818666666666662</v>
      </c>
      <c r="K22771" s="147">
        <v>30.114000000000001</v>
      </c>
    </row>
    <row r="22772" spans="2:11" x14ac:dyDescent="0.2">
      <c r="B22772" s="21" t="str">
        <f t="shared" si="355"/>
        <v>Whitby (Brooklin)Ice Accretion2095RCP4.5</v>
      </c>
      <c r="C22772" t="s">
        <v>477</v>
      </c>
      <c r="D22772" t="s">
        <v>486</v>
      </c>
      <c r="E22772" s="144" t="s">
        <v>193</v>
      </c>
      <c r="F22772" s="144">
        <v>2095</v>
      </c>
      <c r="G22772" s="147">
        <v>15.624644660014253</v>
      </c>
      <c r="H22772" s="147">
        <v>19.110749999999999</v>
      </c>
      <c r="I22772" s="147">
        <v>23.495833333333334</v>
      </c>
      <c r="J22772" s="147">
        <v>26.842208333333328</v>
      </c>
      <c r="K22772" s="147">
        <v>30.145499999999998</v>
      </c>
    </row>
    <row r="22773" spans="2:11" x14ac:dyDescent="0.2">
      <c r="B22773" s="21" t="str">
        <f t="shared" si="355"/>
        <v>Whitby (Brooklin)Ice Accretion2100RCP4.5</v>
      </c>
      <c r="C22773" t="s">
        <v>477</v>
      </c>
      <c r="D22773" t="s">
        <v>486</v>
      </c>
      <c r="E22773" s="144" t="s">
        <v>193</v>
      </c>
      <c r="F22773" s="144">
        <v>2100</v>
      </c>
      <c r="G22773" s="147">
        <v>15.586952995404829</v>
      </c>
      <c r="H22773" s="147">
        <v>19.09</v>
      </c>
      <c r="I22773" s="147">
        <v>23.5</v>
      </c>
      <c r="J22773" s="147">
        <v>26.865749999999995</v>
      </c>
      <c r="K22773" s="147">
        <v>30.177</v>
      </c>
    </row>
    <row r="22774" spans="2:11" x14ac:dyDescent="0.2">
      <c r="B22774" s="21" t="str">
        <f t="shared" si="355"/>
        <v>Whitby (Brooklin)Ice Accretion2023RCP6.0</v>
      </c>
      <c r="C22774" t="s">
        <v>477</v>
      </c>
      <c r="D22774" t="s">
        <v>486</v>
      </c>
      <c r="E22774" s="144" t="s">
        <v>192</v>
      </c>
      <c r="F22774" s="144">
        <v>2023</v>
      </c>
      <c r="G22774" s="147">
        <v>16.961249074240744</v>
      </c>
      <c r="H22774" s="147">
        <v>20.35575</v>
      </c>
      <c r="I22774" s="147">
        <v>24.65</v>
      </c>
      <c r="J22774" s="147">
        <v>27.910999999999998</v>
      </c>
      <c r="K22774" s="147">
        <v>31.184999999999999</v>
      </c>
    </row>
    <row r="22775" spans="2:11" x14ac:dyDescent="0.2">
      <c r="B22775" s="21" t="str">
        <f t="shared" si="355"/>
        <v>Whitby (Brooklin)Ice Accretion2025RCP6.0</v>
      </c>
      <c r="C22775" t="s">
        <v>477</v>
      </c>
      <c r="D22775" t="s">
        <v>486</v>
      </c>
      <c r="E22775" s="144" t="s">
        <v>192</v>
      </c>
      <c r="F22775" s="144">
        <v>2025</v>
      </c>
      <c r="G22775" s="147">
        <v>16.935154844895759</v>
      </c>
      <c r="H22775" s="147">
        <v>20.345375000000001</v>
      </c>
      <c r="I22775" s="147">
        <v>24.658333333333331</v>
      </c>
      <c r="J22775" s="147">
        <v>27.934541666666664</v>
      </c>
      <c r="K22775" s="147">
        <v>31.22175</v>
      </c>
    </row>
    <row r="22776" spans="2:11" x14ac:dyDescent="0.2">
      <c r="B22776" s="21" t="str">
        <f t="shared" si="355"/>
        <v>Whitby (Brooklin)Ice Accretion2030RCP6.0</v>
      </c>
      <c r="C22776" t="s">
        <v>477</v>
      </c>
      <c r="D22776" t="s">
        <v>486</v>
      </c>
      <c r="E22776" s="144" t="s">
        <v>192</v>
      </c>
      <c r="F22776" s="144">
        <v>2030</v>
      </c>
      <c r="G22776" s="147">
        <v>16.909060615550771</v>
      </c>
      <c r="H22776" s="147">
        <v>20.335000000000001</v>
      </c>
      <c r="I22776" s="147">
        <v>24.666666666666664</v>
      </c>
      <c r="J22776" s="147">
        <v>27.958083333333331</v>
      </c>
      <c r="K22776" s="147">
        <v>31.258499999999998</v>
      </c>
    </row>
    <row r="22777" spans="2:11" x14ac:dyDescent="0.2">
      <c r="B22777" s="21" t="str">
        <f t="shared" si="355"/>
        <v>Whitby (Brooklin)Ice Accretion2035RCP6.0</v>
      </c>
      <c r="C22777" t="s">
        <v>477</v>
      </c>
      <c r="D22777" t="s">
        <v>486</v>
      </c>
      <c r="E22777" s="144" t="s">
        <v>192</v>
      </c>
      <c r="F22777" s="144">
        <v>2035</v>
      </c>
      <c r="G22777" s="147">
        <v>16.882966386205787</v>
      </c>
      <c r="H22777" s="147">
        <v>20.324624999999997</v>
      </c>
      <c r="I22777" s="147">
        <v>24.674999999999997</v>
      </c>
      <c r="J22777" s="147">
        <v>27.981624999999998</v>
      </c>
      <c r="K22777" s="147">
        <v>31.295249999999999</v>
      </c>
    </row>
    <row r="22778" spans="2:11" x14ac:dyDescent="0.2">
      <c r="B22778" s="21" t="str">
        <f t="shared" si="355"/>
        <v>Whitby (Brooklin)Ice Accretion2040RCP6.0</v>
      </c>
      <c r="C22778" t="s">
        <v>477</v>
      </c>
      <c r="D22778" t="s">
        <v>486</v>
      </c>
      <c r="E22778" s="144" t="s">
        <v>192</v>
      </c>
      <c r="F22778" s="144">
        <v>2040</v>
      </c>
      <c r="G22778" s="147">
        <v>16.856872156860803</v>
      </c>
      <c r="H22778" s="147">
        <v>20.314249999999998</v>
      </c>
      <c r="I22778" s="147">
        <v>24.683333333333334</v>
      </c>
      <c r="J22778" s="147">
        <v>28.005166666666664</v>
      </c>
      <c r="K22778" s="147">
        <v>31.332000000000001</v>
      </c>
    </row>
    <row r="22779" spans="2:11" x14ac:dyDescent="0.2">
      <c r="B22779" s="21" t="str">
        <f t="shared" si="355"/>
        <v>Whitby (Brooklin)Ice Accretion2045RCP6.0</v>
      </c>
      <c r="C22779" t="s">
        <v>477</v>
      </c>
      <c r="D22779" t="s">
        <v>486</v>
      </c>
      <c r="E22779" s="144" t="s">
        <v>192</v>
      </c>
      <c r="F22779" s="144">
        <v>2045</v>
      </c>
      <c r="G22779" s="147">
        <v>16.830777927515815</v>
      </c>
      <c r="H22779" s="147">
        <v>20.303874999999998</v>
      </c>
      <c r="I22779" s="147">
        <v>24.691666666666666</v>
      </c>
      <c r="J22779" s="147">
        <v>28.028708333333331</v>
      </c>
      <c r="K22779" s="147">
        <v>31.368749999999999</v>
      </c>
    </row>
    <row r="22780" spans="2:11" x14ac:dyDescent="0.2">
      <c r="B22780" s="21" t="str">
        <f t="shared" si="355"/>
        <v>Whitby (Brooklin)Ice Accretion2050RCP6.0</v>
      </c>
      <c r="C22780" t="s">
        <v>477</v>
      </c>
      <c r="D22780" t="s">
        <v>486</v>
      </c>
      <c r="E22780" s="144" t="s">
        <v>192</v>
      </c>
      <c r="F22780" s="144">
        <v>2050</v>
      </c>
      <c r="G22780" s="147">
        <v>16.606367555148939</v>
      </c>
      <c r="H22780" s="147">
        <v>20.077699999999997</v>
      </c>
      <c r="I22780" s="147">
        <v>24.454999999999998</v>
      </c>
      <c r="J22780" s="147">
        <v>27.786699999999996</v>
      </c>
      <c r="K22780" s="147">
        <v>31.122</v>
      </c>
    </row>
    <row r="22781" spans="2:11" x14ac:dyDescent="0.2">
      <c r="B22781" s="21" t="str">
        <f t="shared" si="355"/>
        <v>Whitby (Brooklin)Ice Accretion2055RCP6.0</v>
      </c>
      <c r="C22781" t="s">
        <v>477</v>
      </c>
      <c r="D22781" t="s">
        <v>486</v>
      </c>
      <c r="E22781" s="144" t="s">
        <v>192</v>
      </c>
      <c r="F22781" s="144">
        <v>2055</v>
      </c>
      <c r="G22781" s="147">
        <v>16.408051412127048</v>
      </c>
      <c r="H22781" s="147">
        <v>19.861899999999999</v>
      </c>
      <c r="I22781" s="147">
        <v>24.21</v>
      </c>
      <c r="J22781" s="147">
        <v>27.521149999999995</v>
      </c>
      <c r="K22781" s="147">
        <v>30.8385</v>
      </c>
    </row>
    <row r="22782" spans="2:11" x14ac:dyDescent="0.2">
      <c r="B22782" s="21" t="str">
        <f t="shared" si="355"/>
        <v>Whitby (Brooklin)Ice Accretion2060RCP6.0</v>
      </c>
      <c r="C22782" t="s">
        <v>477</v>
      </c>
      <c r="D22782" t="s">
        <v>486</v>
      </c>
      <c r="E22782" s="144" t="s">
        <v>192</v>
      </c>
      <c r="F22782" s="144">
        <v>2060</v>
      </c>
      <c r="G22782" s="147">
        <v>16.209735269105156</v>
      </c>
      <c r="H22782" s="147">
        <v>19.646099999999997</v>
      </c>
      <c r="I22782" s="147">
        <v>23.965</v>
      </c>
      <c r="J22782" s="147">
        <v>27.255599999999998</v>
      </c>
      <c r="K22782" s="147">
        <v>30.555</v>
      </c>
    </row>
    <row r="22783" spans="2:11" x14ac:dyDescent="0.2">
      <c r="B22783" s="21" t="str">
        <f t="shared" si="355"/>
        <v>Whitby (Brooklin)Ice Accretion2065RCP6.0</v>
      </c>
      <c r="C22783" t="s">
        <v>477</v>
      </c>
      <c r="D22783" t="s">
        <v>486</v>
      </c>
      <c r="E22783" s="144" t="s">
        <v>192</v>
      </c>
      <c r="F22783" s="144">
        <v>2065</v>
      </c>
      <c r="G22783" s="147">
        <v>16.011419126083265</v>
      </c>
      <c r="H22783" s="147">
        <v>19.430299999999999</v>
      </c>
      <c r="I22783" s="147">
        <v>23.720000000000002</v>
      </c>
      <c r="J22783" s="147">
        <v>26.990049999999997</v>
      </c>
      <c r="K22783" s="147">
        <v>30.2715</v>
      </c>
    </row>
    <row r="22784" spans="2:11" x14ac:dyDescent="0.2">
      <c r="B22784" s="21" t="str">
        <f t="shared" si="355"/>
        <v>Whitby (Brooklin)Ice Accretion2070RCP6.0</v>
      </c>
      <c r="C22784" t="s">
        <v>477</v>
      </c>
      <c r="D22784" t="s">
        <v>486</v>
      </c>
      <c r="E22784" s="144" t="s">
        <v>192</v>
      </c>
      <c r="F22784" s="144">
        <v>2070</v>
      </c>
      <c r="G22784" s="147">
        <v>15.813102983061372</v>
      </c>
      <c r="H22784" s="147">
        <v>19.214499999999997</v>
      </c>
      <c r="I22784" s="147">
        <v>23.475000000000001</v>
      </c>
      <c r="J22784" s="147">
        <v>26.724499999999995</v>
      </c>
      <c r="K22784" s="147">
        <v>29.988</v>
      </c>
    </row>
    <row r="22785" spans="2:11" x14ac:dyDescent="0.2">
      <c r="B22785" s="21" t="str">
        <f t="shared" si="355"/>
        <v>Whitby (Brooklin)Ice Accretion2075RCP6.0</v>
      </c>
      <c r="C22785" t="s">
        <v>477</v>
      </c>
      <c r="D22785" t="s">
        <v>486</v>
      </c>
      <c r="E22785" s="144" t="s">
        <v>192</v>
      </c>
      <c r="F22785" s="144">
        <v>2075</v>
      </c>
      <c r="G22785" s="147">
        <v>15.756565486147236</v>
      </c>
      <c r="H22785" s="147">
        <v>19.183374999999998</v>
      </c>
      <c r="I22785" s="147">
        <v>23.481250000000003</v>
      </c>
      <c r="J22785" s="147">
        <v>26.759812499999995</v>
      </c>
      <c r="K22785" s="147">
        <v>30.035249999999998</v>
      </c>
    </row>
    <row r="22786" spans="2:11" x14ac:dyDescent="0.2">
      <c r="B22786" s="21" t="str">
        <f t="shared" si="355"/>
        <v>Whitby (Brooklin)Ice Accretion2080RCP6.0</v>
      </c>
      <c r="C22786" t="s">
        <v>477</v>
      </c>
      <c r="D22786" t="s">
        <v>486</v>
      </c>
      <c r="E22786" s="144" t="s">
        <v>192</v>
      </c>
      <c r="F22786" s="144">
        <v>2080</v>
      </c>
      <c r="G22786" s="147">
        <v>15.700027989233099</v>
      </c>
      <c r="H22786" s="147">
        <v>19.152249999999999</v>
      </c>
      <c r="I22786" s="147">
        <v>23.487500000000001</v>
      </c>
      <c r="J22786" s="147">
        <v>26.795124999999995</v>
      </c>
      <c r="K22786" s="147">
        <v>30.0825</v>
      </c>
    </row>
    <row r="22787" spans="2:11" x14ac:dyDescent="0.2">
      <c r="B22787" s="21" t="str">
        <f t="shared" si="355"/>
        <v>Whitby (Brooklin)Ice Accretion2085RCP6.0</v>
      </c>
      <c r="C22787" t="s">
        <v>477</v>
      </c>
      <c r="D22787" t="s">
        <v>486</v>
      </c>
      <c r="E22787" s="144" t="s">
        <v>192</v>
      </c>
      <c r="F22787" s="144">
        <v>2085</v>
      </c>
      <c r="G22787" s="147">
        <v>15.643490492318964</v>
      </c>
      <c r="H22787" s="147">
        <v>19.121124999999999</v>
      </c>
      <c r="I22787" s="147">
        <v>23.493749999999999</v>
      </c>
      <c r="J22787" s="147">
        <v>26.830437499999995</v>
      </c>
      <c r="K22787" s="147">
        <v>30.129750000000001</v>
      </c>
    </row>
    <row r="22788" spans="2:11" x14ac:dyDescent="0.2">
      <c r="B22788" s="21" t="str">
        <f t="shared" si="355"/>
        <v>Whitby (Brooklin)Ice Accretion2090RCP6.0</v>
      </c>
      <c r="C22788" t="s">
        <v>477</v>
      </c>
      <c r="D22788" t="s">
        <v>486</v>
      </c>
      <c r="E22788" s="144" t="s">
        <v>192</v>
      </c>
      <c r="F22788" s="144">
        <v>2090</v>
      </c>
      <c r="G22788" s="147">
        <v>15.221633784575028</v>
      </c>
      <c r="H22788" s="147">
        <v>18.702666666666666</v>
      </c>
      <c r="I22788" s="147">
        <v>23.074999999999999</v>
      </c>
      <c r="J22788" s="147">
        <v>26.40433333333333</v>
      </c>
      <c r="K22788" s="147">
        <v>29.693999999999999</v>
      </c>
    </row>
    <row r="22789" spans="2:11" x14ac:dyDescent="0.2">
      <c r="B22789" s="21" t="str">
        <f t="shared" si="355"/>
        <v>Whitby (Brooklin)Ice Accretion2095RCP6.0</v>
      </c>
      <c r="C22789" t="s">
        <v>477</v>
      </c>
      <c r="D22789" t="s">
        <v>486</v>
      </c>
      <c r="E22789" s="144" t="s">
        <v>192</v>
      </c>
      <c r="F22789" s="144">
        <v>2095</v>
      </c>
      <c r="G22789" s="147">
        <v>14.856314573745227</v>
      </c>
      <c r="H22789" s="147">
        <v>18.315333333333335</v>
      </c>
      <c r="I22789" s="147">
        <v>22.650000000000002</v>
      </c>
      <c r="J22789" s="147">
        <v>25.942916666666662</v>
      </c>
      <c r="K22789" s="147">
        <v>29.211000000000002</v>
      </c>
    </row>
    <row r="22790" spans="2:11" x14ac:dyDescent="0.2">
      <c r="B22790" s="21" t="str">
        <f t="shared" si="355"/>
        <v>Whitby (Brooklin)Ice Accretion2100RCP6.0</v>
      </c>
      <c r="C22790" t="s">
        <v>477</v>
      </c>
      <c r="D22790" t="s">
        <v>486</v>
      </c>
      <c r="E22790" s="144" t="s">
        <v>192</v>
      </c>
      <c r="F22790" s="144">
        <v>2100</v>
      </c>
      <c r="G22790" s="147">
        <v>14.490995362915426</v>
      </c>
      <c r="H22790" s="147">
        <v>17.928000000000001</v>
      </c>
      <c r="I22790" s="147">
        <v>22.225000000000001</v>
      </c>
      <c r="J22790" s="147">
        <v>25.481499999999997</v>
      </c>
      <c r="K22790" s="147">
        <v>28.728000000000002</v>
      </c>
    </row>
    <row r="22791" spans="2:11" x14ac:dyDescent="0.2">
      <c r="B22791" s="21" t="str">
        <f t="shared" si="355"/>
        <v>Whitby (Brooklin)Ice Accretion2023RCP8.5</v>
      </c>
      <c r="C22791" t="s">
        <v>477</v>
      </c>
      <c r="D22791" t="s">
        <v>486</v>
      </c>
      <c r="E22791" s="144" t="s">
        <v>191</v>
      </c>
      <c r="F22791" s="144">
        <v>2023</v>
      </c>
      <c r="G22791" s="147">
        <v>16.961249074240744</v>
      </c>
      <c r="H22791" s="147">
        <v>20.35575</v>
      </c>
      <c r="I22791" s="147">
        <v>24.65</v>
      </c>
      <c r="J22791" s="147">
        <v>27.910999999999998</v>
      </c>
      <c r="K22791" s="147">
        <v>31.184999999999999</v>
      </c>
    </row>
    <row r="22792" spans="2:11" x14ac:dyDescent="0.2">
      <c r="B22792" s="21" t="str">
        <f t="shared" si="355"/>
        <v>Whitby (Brooklin)Ice Accretion2025RCP8.5</v>
      </c>
      <c r="C22792" t="s">
        <v>477</v>
      </c>
      <c r="D22792" t="s">
        <v>486</v>
      </c>
      <c r="E22792" s="144" t="s">
        <v>191</v>
      </c>
      <c r="F22792" s="144">
        <v>2025</v>
      </c>
      <c r="G22792" s="147">
        <v>16.909060615550771</v>
      </c>
      <c r="H22792" s="147">
        <v>20.335000000000001</v>
      </c>
      <c r="I22792" s="147">
        <v>24.666666666666664</v>
      </c>
      <c r="J22792" s="147">
        <v>27.958083333333331</v>
      </c>
      <c r="K22792" s="147">
        <v>31.258499999999998</v>
      </c>
    </row>
    <row r="22793" spans="2:11" x14ac:dyDescent="0.2">
      <c r="B22793" s="21" t="str">
        <f t="shared" si="355"/>
        <v>Whitby (Brooklin)Ice Accretion2030RCP8.5</v>
      </c>
      <c r="C22793" t="s">
        <v>477</v>
      </c>
      <c r="D22793" t="s">
        <v>486</v>
      </c>
      <c r="E22793" s="144" t="s">
        <v>191</v>
      </c>
      <c r="F22793" s="144">
        <v>2030</v>
      </c>
      <c r="G22793" s="147">
        <v>16.856872156860803</v>
      </c>
      <c r="H22793" s="147">
        <v>20.314249999999998</v>
      </c>
      <c r="I22793" s="147">
        <v>24.683333333333334</v>
      </c>
      <c r="J22793" s="147">
        <v>28.005166666666664</v>
      </c>
      <c r="K22793" s="147">
        <v>31.332000000000001</v>
      </c>
    </row>
    <row r="22794" spans="2:11" x14ac:dyDescent="0.2">
      <c r="B22794" s="21" t="str">
        <f t="shared" si="355"/>
        <v>Whitby (Brooklin)Ice Accretion2035RCP8.5</v>
      </c>
      <c r="C22794" t="s">
        <v>477</v>
      </c>
      <c r="D22794" t="s">
        <v>486</v>
      </c>
      <c r="E22794" s="144" t="s">
        <v>191</v>
      </c>
      <c r="F22794" s="144">
        <v>2035</v>
      </c>
      <c r="G22794" s="147">
        <v>16.80468369817083</v>
      </c>
      <c r="H22794" s="147">
        <v>20.293499999999998</v>
      </c>
      <c r="I22794" s="147">
        <v>24.7</v>
      </c>
      <c r="J22794" s="147">
        <v>28.052249999999997</v>
      </c>
      <c r="K22794" s="147">
        <v>31.4055</v>
      </c>
    </row>
    <row r="22795" spans="2:11" x14ac:dyDescent="0.2">
      <c r="B22795" s="21" t="str">
        <f t="shared" si="355"/>
        <v>Whitby (Brooklin)Ice Accretion2040RCP8.5</v>
      </c>
      <c r="C22795" t="s">
        <v>477</v>
      </c>
      <c r="D22795" t="s">
        <v>486</v>
      </c>
      <c r="E22795" s="144" t="s">
        <v>191</v>
      </c>
      <c r="F22795" s="144">
        <v>2040</v>
      </c>
      <c r="G22795" s="147">
        <v>16.474156793134345</v>
      </c>
      <c r="H22795" s="147">
        <v>19.933833333333332</v>
      </c>
      <c r="I22795" s="147">
        <v>24.291666666666668</v>
      </c>
      <c r="J22795" s="147">
        <v>27.609666666666662</v>
      </c>
      <c r="K22795" s="147">
        <v>30.933</v>
      </c>
    </row>
    <row r="22796" spans="2:11" x14ac:dyDescent="0.2">
      <c r="B22796" s="21" t="str">
        <f t="shared" ref="B22796:B22859" si="356">C22796&amp;D22796&amp;F22796&amp;E22796</f>
        <v>Whitby (Brooklin)Ice Accretion2045RCP8.5</v>
      </c>
      <c r="C22796" t="s">
        <v>477</v>
      </c>
      <c r="D22796" t="s">
        <v>486</v>
      </c>
      <c r="E22796" s="144" t="s">
        <v>191</v>
      </c>
      <c r="F22796" s="144">
        <v>2045</v>
      </c>
      <c r="G22796" s="147">
        <v>16.143629888097859</v>
      </c>
      <c r="H22796" s="147">
        <v>19.574166666666663</v>
      </c>
      <c r="I22796" s="147">
        <v>23.883333333333333</v>
      </c>
      <c r="J22796" s="147">
        <v>27.167083333333331</v>
      </c>
      <c r="K22796" s="147">
        <v>30.4605</v>
      </c>
    </row>
    <row r="22797" spans="2:11" x14ac:dyDescent="0.2">
      <c r="B22797" s="21" t="str">
        <f t="shared" si="356"/>
        <v>Whitby (Brooklin)Ice Accretion2050RCP8.5</v>
      </c>
      <c r="C22797" t="s">
        <v>477</v>
      </c>
      <c r="D22797" t="s">
        <v>486</v>
      </c>
      <c r="E22797" s="144" t="s">
        <v>191</v>
      </c>
      <c r="F22797" s="144">
        <v>2050</v>
      </c>
      <c r="G22797" s="147">
        <v>15.737719653842523</v>
      </c>
      <c r="H22797" s="147">
        <v>19.172999999999998</v>
      </c>
      <c r="I22797" s="147">
        <v>23.483333333333334</v>
      </c>
      <c r="J22797" s="147">
        <v>26.771583333333329</v>
      </c>
      <c r="K22797" s="147">
        <v>30.050999999999998</v>
      </c>
    </row>
    <row r="22798" spans="2:11" x14ac:dyDescent="0.2">
      <c r="B22798" s="21" t="str">
        <f t="shared" si="356"/>
        <v>Whitby (Brooklin)Ice Accretion2055RCP8.5</v>
      </c>
      <c r="C22798" t="s">
        <v>477</v>
      </c>
      <c r="D22798" t="s">
        <v>486</v>
      </c>
      <c r="E22798" s="144" t="s">
        <v>191</v>
      </c>
      <c r="F22798" s="144">
        <v>2055</v>
      </c>
      <c r="G22798" s="147">
        <v>15.662336324623677</v>
      </c>
      <c r="H22798" s="147">
        <v>19.131499999999999</v>
      </c>
      <c r="I22798" s="147">
        <v>23.491666666666667</v>
      </c>
      <c r="J22798" s="147">
        <v>26.818666666666662</v>
      </c>
      <c r="K22798" s="147">
        <v>30.114000000000001</v>
      </c>
    </row>
    <row r="22799" spans="2:11" x14ac:dyDescent="0.2">
      <c r="B22799" s="21" t="str">
        <f t="shared" si="356"/>
        <v>Whitby (Brooklin)Ice Accretion2060RCP8.5</v>
      </c>
      <c r="C22799" t="s">
        <v>477</v>
      </c>
      <c r="D22799" t="s">
        <v>486</v>
      </c>
      <c r="E22799" s="144" t="s">
        <v>191</v>
      </c>
      <c r="F22799" s="144">
        <v>2060</v>
      </c>
      <c r="G22799" s="147">
        <v>15.221633784575028</v>
      </c>
      <c r="H22799" s="147">
        <v>18.702666666666666</v>
      </c>
      <c r="I22799" s="147">
        <v>23.074999999999999</v>
      </c>
      <c r="J22799" s="147">
        <v>26.40433333333333</v>
      </c>
      <c r="K22799" s="147">
        <v>29.693999999999999</v>
      </c>
    </row>
    <row r="22800" spans="2:11" x14ac:dyDescent="0.2">
      <c r="B22800" s="21" t="str">
        <f t="shared" si="356"/>
        <v>Whitby (Brooklin)Ice Accretion2065RCP8.5</v>
      </c>
      <c r="C22800" t="s">
        <v>477</v>
      </c>
      <c r="D22800" t="s">
        <v>486</v>
      </c>
      <c r="E22800" s="144" t="s">
        <v>191</v>
      </c>
      <c r="F22800" s="144">
        <v>2065</v>
      </c>
      <c r="G22800" s="147">
        <v>14.856314573745227</v>
      </c>
      <c r="H22800" s="147">
        <v>18.315333333333335</v>
      </c>
      <c r="I22800" s="147">
        <v>22.650000000000002</v>
      </c>
      <c r="J22800" s="147">
        <v>25.942916666666662</v>
      </c>
      <c r="K22800" s="147">
        <v>29.211000000000002</v>
      </c>
    </row>
    <row r="22801" spans="2:11" x14ac:dyDescent="0.2">
      <c r="B22801" s="21" t="str">
        <f t="shared" si="356"/>
        <v>Whitby (Brooklin)Ice Accretion2070RCP8.5</v>
      </c>
      <c r="C22801" t="s">
        <v>477</v>
      </c>
      <c r="D22801" t="s">
        <v>486</v>
      </c>
      <c r="E22801" s="144" t="s">
        <v>191</v>
      </c>
      <c r="F22801" s="144">
        <v>2070</v>
      </c>
      <c r="G22801" s="147">
        <v>14.073487693395654</v>
      </c>
      <c r="H22801" s="147">
        <v>17.464583333333334</v>
      </c>
      <c r="I22801" s="147">
        <v>21.700000000000003</v>
      </c>
      <c r="J22801" s="147">
        <v>24.907083333333329</v>
      </c>
      <c r="K22801" s="147">
        <v>28.108499999999999</v>
      </c>
    </row>
    <row r="22802" spans="2:11" x14ac:dyDescent="0.2">
      <c r="B22802" s="21" t="str">
        <f t="shared" si="356"/>
        <v>Whitby (Brooklin)Ice Accretion2075RCP8.5</v>
      </c>
      <c r="C22802" t="s">
        <v>477</v>
      </c>
      <c r="D22802" t="s">
        <v>486</v>
      </c>
      <c r="E22802" s="144" t="s">
        <v>191</v>
      </c>
      <c r="F22802" s="144">
        <v>2075</v>
      </c>
      <c r="G22802" s="147">
        <v>13.655980023875882</v>
      </c>
      <c r="H22802" s="147">
        <v>17.001166666666666</v>
      </c>
      <c r="I22802" s="147">
        <v>21.175000000000001</v>
      </c>
      <c r="J22802" s="147">
        <v>24.332666666666665</v>
      </c>
      <c r="K22802" s="147">
        <v>27.489000000000001</v>
      </c>
    </row>
    <row r="22803" spans="2:11" x14ac:dyDescent="0.2">
      <c r="B22803" s="21" t="str">
        <f t="shared" si="356"/>
        <v>Whitby (Brooklin)Ice Accretion2080RCP8.5</v>
      </c>
      <c r="C22803" t="s">
        <v>477</v>
      </c>
      <c r="D22803" t="s">
        <v>486</v>
      </c>
      <c r="E22803" s="144" t="s">
        <v>191</v>
      </c>
      <c r="F22803" s="144">
        <v>2080</v>
      </c>
      <c r="G22803" s="147">
        <v>13.23847235435611</v>
      </c>
      <c r="H22803" s="147">
        <v>16.537749999999999</v>
      </c>
      <c r="I22803" s="147">
        <v>20.650000000000002</v>
      </c>
      <c r="J22803" s="147">
        <v>23.758249999999997</v>
      </c>
      <c r="K22803" s="147">
        <v>26.869499999999999</v>
      </c>
    </row>
    <row r="22804" spans="2:11" x14ac:dyDescent="0.2">
      <c r="B22804" s="21" t="str">
        <f t="shared" si="356"/>
        <v>Whitby (Brooklin)Ice Accretion2085RCP8.5</v>
      </c>
      <c r="C22804" t="s">
        <v>477</v>
      </c>
      <c r="D22804" t="s">
        <v>486</v>
      </c>
      <c r="E22804" s="144" t="s">
        <v>191</v>
      </c>
      <c r="F22804" s="144">
        <v>2085</v>
      </c>
      <c r="G22804" s="147">
        <v>12.333872403729938</v>
      </c>
      <c r="H22804" s="147">
        <v>15.448374999999999</v>
      </c>
      <c r="I22804" s="147">
        <v>19.337500000000002</v>
      </c>
      <c r="J22804" s="147">
        <v>22.289249999999996</v>
      </c>
      <c r="K22804" s="147">
        <v>25.21575</v>
      </c>
    </row>
    <row r="22805" spans="2:11" x14ac:dyDescent="0.2">
      <c r="B22805" s="21" t="str">
        <f t="shared" si="356"/>
        <v>Whitby (Brooklin)Ice Accretion2090RCP8.5</v>
      </c>
      <c r="C22805" t="s">
        <v>477</v>
      </c>
      <c r="D22805" t="s">
        <v>486</v>
      </c>
      <c r="E22805" s="144" t="s">
        <v>191</v>
      </c>
      <c r="F22805" s="144">
        <v>2090</v>
      </c>
      <c r="G22805" s="147">
        <v>11.429272453103763</v>
      </c>
      <c r="H22805" s="147">
        <v>14.358999999999998</v>
      </c>
      <c r="I22805" s="147">
        <v>18.025000000000002</v>
      </c>
      <c r="J22805" s="147">
        <v>20.820249999999998</v>
      </c>
      <c r="K22805" s="147">
        <v>23.562000000000001</v>
      </c>
    </row>
    <row r="22806" spans="2:11" x14ac:dyDescent="0.2">
      <c r="B22806" s="21" t="str">
        <f t="shared" si="356"/>
        <v>Whitby (Brooklin)Ice Accretion2095RCP8.5</v>
      </c>
      <c r="C22806" t="s">
        <v>477</v>
      </c>
      <c r="D22806" t="s">
        <v>486</v>
      </c>
      <c r="E22806" s="144" t="s">
        <v>191</v>
      </c>
      <c r="F22806" s="144">
        <v>2095</v>
      </c>
      <c r="G22806" s="147">
        <v>11.429272453103763</v>
      </c>
      <c r="H22806" s="147">
        <v>14.358999999999998</v>
      </c>
      <c r="I22806" s="147">
        <v>18.025000000000002</v>
      </c>
      <c r="J22806" s="147">
        <v>20.820249999999998</v>
      </c>
      <c r="K22806" s="147">
        <v>23.562000000000001</v>
      </c>
    </row>
    <row r="22807" spans="2:11" x14ac:dyDescent="0.2">
      <c r="B22807" s="21" t="str">
        <f t="shared" si="356"/>
        <v>Whitby (Brooklin)Ice Accretion2100RCP8.5</v>
      </c>
      <c r="C22807" t="s">
        <v>477</v>
      </c>
      <c r="D22807" t="s">
        <v>486</v>
      </c>
      <c r="E22807" s="144" t="s">
        <v>191</v>
      </c>
      <c r="F22807" s="144">
        <v>2100</v>
      </c>
      <c r="G22807" s="147">
        <v>11.429272453103763</v>
      </c>
      <c r="H22807" s="147">
        <v>14.358999999999998</v>
      </c>
      <c r="I22807" s="147">
        <v>18.025000000000002</v>
      </c>
      <c r="J22807" s="147">
        <v>20.820249999999998</v>
      </c>
      <c r="K22807" s="147">
        <v>23.562000000000001</v>
      </c>
    </row>
    <row r="22808" spans="2:11" x14ac:dyDescent="0.2">
      <c r="B22808" s="21" t="str">
        <f t="shared" si="356"/>
        <v>Whitby (Brooklin)Wind2023RCP4.5</v>
      </c>
      <c r="C22808" t="s">
        <v>477</v>
      </c>
      <c r="D22808" t="s">
        <v>1</v>
      </c>
      <c r="E22808" s="144" t="s">
        <v>193</v>
      </c>
      <c r="F22808" s="144">
        <v>2023</v>
      </c>
      <c r="G22808" s="147">
        <v>82.227704543420813</v>
      </c>
      <c r="H22808" s="147">
        <v>88.526700000000005</v>
      </c>
      <c r="I22808" s="147">
        <v>95.152000000000001</v>
      </c>
      <c r="J22808" s="147">
        <v>101.78214500000001</v>
      </c>
      <c r="K22808" s="147">
        <v>108.40829999999998</v>
      </c>
    </row>
    <row r="22809" spans="2:11" x14ac:dyDescent="0.2">
      <c r="B22809" s="21" t="str">
        <f t="shared" si="356"/>
        <v>Whitby (Brooklin)Wind2025RCP4.5</v>
      </c>
      <c r="C22809" t="s">
        <v>477</v>
      </c>
      <c r="D22809" t="s">
        <v>1</v>
      </c>
      <c r="E22809" s="144" t="s">
        <v>193</v>
      </c>
      <c r="F22809" s="144">
        <v>2025</v>
      </c>
      <c r="G22809" s="147">
        <v>82.242743529021666</v>
      </c>
      <c r="H22809" s="147">
        <v>88.559095000000013</v>
      </c>
      <c r="I22809" s="147">
        <v>95.204250000000002</v>
      </c>
      <c r="J22809" s="147">
        <v>101.85160583333335</v>
      </c>
      <c r="K22809" s="147">
        <v>108.49493999999999</v>
      </c>
    </row>
    <row r="22810" spans="2:11" x14ac:dyDescent="0.2">
      <c r="B22810" s="21" t="str">
        <f t="shared" si="356"/>
        <v>Whitby (Brooklin)Wind2030RCP4.5</v>
      </c>
      <c r="C22810" t="s">
        <v>477</v>
      </c>
      <c r="D22810" t="s">
        <v>1</v>
      </c>
      <c r="E22810" s="144" t="s">
        <v>193</v>
      </c>
      <c r="F22810" s="144">
        <v>2030</v>
      </c>
      <c r="G22810" s="147">
        <v>82.257782514622519</v>
      </c>
      <c r="H22810" s="147">
        <v>88.591490000000007</v>
      </c>
      <c r="I22810" s="147">
        <v>95.256500000000003</v>
      </c>
      <c r="J22810" s="147">
        <v>101.92106666666668</v>
      </c>
      <c r="K22810" s="147">
        <v>108.58157999999999</v>
      </c>
    </row>
    <row r="22811" spans="2:11" x14ac:dyDescent="0.2">
      <c r="B22811" s="21" t="str">
        <f t="shared" si="356"/>
        <v>Whitby (Brooklin)Wind2035RCP4.5</v>
      </c>
      <c r="C22811" t="s">
        <v>477</v>
      </c>
      <c r="D22811" t="s">
        <v>1</v>
      </c>
      <c r="E22811" s="144" t="s">
        <v>193</v>
      </c>
      <c r="F22811" s="144">
        <v>2035</v>
      </c>
      <c r="G22811" s="147">
        <v>82.272821500223372</v>
      </c>
      <c r="H22811" s="147">
        <v>88.623885000000001</v>
      </c>
      <c r="I22811" s="147">
        <v>95.308750000000003</v>
      </c>
      <c r="J22811" s="147">
        <v>101.99052750000001</v>
      </c>
      <c r="K22811" s="147">
        <v>108.66821999999999</v>
      </c>
    </row>
    <row r="22812" spans="2:11" x14ac:dyDescent="0.2">
      <c r="B22812" s="21" t="str">
        <f t="shared" si="356"/>
        <v>Whitby (Brooklin)Wind2040RCP4.5</v>
      </c>
      <c r="C22812" t="s">
        <v>477</v>
      </c>
      <c r="D22812" t="s">
        <v>1</v>
      </c>
      <c r="E22812" s="144" t="s">
        <v>193</v>
      </c>
      <c r="F22812" s="144">
        <v>2040</v>
      </c>
      <c r="G22812" s="147">
        <v>82.287860485824226</v>
      </c>
      <c r="H22812" s="147">
        <v>88.65628000000001</v>
      </c>
      <c r="I22812" s="147">
        <v>95.36099999999999</v>
      </c>
      <c r="J22812" s="147">
        <v>102.05998833333335</v>
      </c>
      <c r="K22812" s="147">
        <v>108.75485999999999</v>
      </c>
    </row>
    <row r="22813" spans="2:11" x14ac:dyDescent="0.2">
      <c r="B22813" s="21" t="str">
        <f t="shared" si="356"/>
        <v>Whitby (Brooklin)Wind2045RCP4.5</v>
      </c>
      <c r="C22813" t="s">
        <v>477</v>
      </c>
      <c r="D22813" t="s">
        <v>1</v>
      </c>
      <c r="E22813" s="144" t="s">
        <v>193</v>
      </c>
      <c r="F22813" s="144">
        <v>2045</v>
      </c>
      <c r="G22813" s="147">
        <v>82.302899471425079</v>
      </c>
      <c r="H22813" s="147">
        <v>88.688675000000018</v>
      </c>
      <c r="I22813" s="147">
        <v>95.413249999999991</v>
      </c>
      <c r="J22813" s="147">
        <v>102.12944916666667</v>
      </c>
      <c r="K22813" s="147">
        <v>108.8415</v>
      </c>
    </row>
    <row r="22814" spans="2:11" x14ac:dyDescent="0.2">
      <c r="B22814" s="21" t="str">
        <f t="shared" si="356"/>
        <v>Whitby (Brooklin)Wind2050RCP4.5</v>
      </c>
      <c r="C22814" t="s">
        <v>477</v>
      </c>
      <c r="D22814" t="s">
        <v>1</v>
      </c>
      <c r="E22814" s="144" t="s">
        <v>193</v>
      </c>
      <c r="F22814" s="144">
        <v>2050</v>
      </c>
      <c r="G22814" s="147">
        <v>82.398328670965029</v>
      </c>
      <c r="H22814" s="147">
        <v>88.82178900000001</v>
      </c>
      <c r="I22814" s="147">
        <v>95.592799999999997</v>
      </c>
      <c r="J22814" s="147">
        <v>102.34731900000001</v>
      </c>
      <c r="K22814" s="147">
        <v>109.10142</v>
      </c>
    </row>
    <row r="22815" spans="2:11" x14ac:dyDescent="0.2">
      <c r="B22815" s="21" t="str">
        <f t="shared" si="356"/>
        <v>Whitby (Brooklin)Wind2055RCP4.5</v>
      </c>
      <c r="C22815" t="s">
        <v>477</v>
      </c>
      <c r="D22815" t="s">
        <v>1</v>
      </c>
      <c r="E22815" s="144" t="s">
        <v>193</v>
      </c>
      <c r="F22815" s="144">
        <v>2055</v>
      </c>
      <c r="G22815" s="147">
        <v>82.478718884904126</v>
      </c>
      <c r="H22815" s="147">
        <v>88.922508000000008</v>
      </c>
      <c r="I22815" s="147">
        <v>95.720100000000002</v>
      </c>
      <c r="J22815" s="147">
        <v>102.49572800000001</v>
      </c>
      <c r="K22815" s="147">
        <v>109.2747</v>
      </c>
    </row>
    <row r="22816" spans="2:11" x14ac:dyDescent="0.2">
      <c r="B22816" s="21" t="str">
        <f t="shared" si="356"/>
        <v>Whitby (Brooklin)Wind2060RCP4.5</v>
      </c>
      <c r="C22816" t="s">
        <v>477</v>
      </c>
      <c r="D22816" t="s">
        <v>1</v>
      </c>
      <c r="E22816" s="144" t="s">
        <v>193</v>
      </c>
      <c r="F22816" s="144">
        <v>2060</v>
      </c>
      <c r="G22816" s="147">
        <v>82.559109098843223</v>
      </c>
      <c r="H22816" s="147">
        <v>89.02322700000002</v>
      </c>
      <c r="I22816" s="147">
        <v>95.847399999999993</v>
      </c>
      <c r="J22816" s="147">
        <v>102.644137</v>
      </c>
      <c r="K22816" s="147">
        <v>109.44798</v>
      </c>
    </row>
    <row r="22817" spans="2:11" x14ac:dyDescent="0.2">
      <c r="B22817" s="21" t="str">
        <f t="shared" si="356"/>
        <v>Whitby (Brooklin)Wind2065RCP4.5</v>
      </c>
      <c r="C22817" t="s">
        <v>477</v>
      </c>
      <c r="D22817" t="s">
        <v>1</v>
      </c>
      <c r="E22817" s="144" t="s">
        <v>193</v>
      </c>
      <c r="F22817" s="144">
        <v>2065</v>
      </c>
      <c r="G22817" s="147">
        <v>82.63949931278232</v>
      </c>
      <c r="H22817" s="147">
        <v>89.123946000000018</v>
      </c>
      <c r="I22817" s="147">
        <v>95.974699999999999</v>
      </c>
      <c r="J22817" s="147">
        <v>102.792546</v>
      </c>
      <c r="K22817" s="147">
        <v>109.62125999999999</v>
      </c>
    </row>
    <row r="22818" spans="2:11" x14ac:dyDescent="0.2">
      <c r="B22818" s="21" t="str">
        <f t="shared" si="356"/>
        <v>Whitby (Brooklin)Wind2070RCP4.5</v>
      </c>
      <c r="C22818" t="s">
        <v>477</v>
      </c>
      <c r="D22818" t="s">
        <v>1</v>
      </c>
      <c r="E22818" s="144" t="s">
        <v>193</v>
      </c>
      <c r="F22818" s="144">
        <v>2070</v>
      </c>
      <c r="G22818" s="147">
        <v>82.719889526721417</v>
      </c>
      <c r="H22818" s="147">
        <v>89.224665000000016</v>
      </c>
      <c r="I22818" s="147">
        <v>96.102000000000004</v>
      </c>
      <c r="J22818" s="147">
        <v>102.940955</v>
      </c>
      <c r="K22818" s="147">
        <v>109.79454</v>
      </c>
    </row>
    <row r="22819" spans="2:11" x14ac:dyDescent="0.2">
      <c r="B22819" s="21" t="str">
        <f t="shared" si="356"/>
        <v>Whitby (Brooklin)Wind2075RCP4.5</v>
      </c>
      <c r="C22819" t="s">
        <v>477</v>
      </c>
      <c r="D22819" t="s">
        <v>1</v>
      </c>
      <c r="E22819" s="144" t="s">
        <v>193</v>
      </c>
      <c r="F22819" s="144">
        <v>2075</v>
      </c>
      <c r="G22819" s="147">
        <v>82.859341938656584</v>
      </c>
      <c r="H22819" s="147">
        <v>89.404310000000009</v>
      </c>
      <c r="I22819" s="147">
        <v>96.331583333333342</v>
      </c>
      <c r="J22819" s="147">
        <v>103.21371583333334</v>
      </c>
      <c r="K22819" s="147">
        <v>110.110415</v>
      </c>
    </row>
    <row r="22820" spans="2:11" x14ac:dyDescent="0.2">
      <c r="B22820" s="21" t="str">
        <f t="shared" si="356"/>
        <v>Whitby (Brooklin)Wind2080RCP4.5</v>
      </c>
      <c r="C22820" t="s">
        <v>477</v>
      </c>
      <c r="D22820" t="s">
        <v>1</v>
      </c>
      <c r="E22820" s="144" t="s">
        <v>193</v>
      </c>
      <c r="F22820" s="144">
        <v>2080</v>
      </c>
      <c r="G22820" s="147">
        <v>82.998794350591751</v>
      </c>
      <c r="H22820" s="147">
        <v>89.583955000000017</v>
      </c>
      <c r="I22820" s="147">
        <v>96.561166666666665</v>
      </c>
      <c r="J22820" s="147">
        <v>103.48647666666666</v>
      </c>
      <c r="K22820" s="147">
        <v>110.42628999999999</v>
      </c>
    </row>
    <row r="22821" spans="2:11" x14ac:dyDescent="0.2">
      <c r="B22821" s="21" t="str">
        <f t="shared" si="356"/>
        <v>Whitby (Brooklin)Wind2085RCP4.5</v>
      </c>
      <c r="C22821" t="s">
        <v>477</v>
      </c>
      <c r="D22821" t="s">
        <v>1</v>
      </c>
      <c r="E22821" s="144" t="s">
        <v>193</v>
      </c>
      <c r="F22821" s="144">
        <v>2085</v>
      </c>
      <c r="G22821" s="147">
        <v>83.138246762526933</v>
      </c>
      <c r="H22821" s="147">
        <v>89.763600000000011</v>
      </c>
      <c r="I22821" s="147">
        <v>96.790750000000003</v>
      </c>
      <c r="J22821" s="147">
        <v>103.7592375</v>
      </c>
      <c r="K22821" s="147">
        <v>110.742165</v>
      </c>
    </row>
    <row r="22822" spans="2:11" x14ac:dyDescent="0.2">
      <c r="B22822" s="21" t="str">
        <f t="shared" si="356"/>
        <v>Whitby (Brooklin)Wind2090RCP4.5</v>
      </c>
      <c r="C22822" t="s">
        <v>477</v>
      </c>
      <c r="D22822" t="s">
        <v>1</v>
      </c>
      <c r="E22822" s="144" t="s">
        <v>193</v>
      </c>
      <c r="F22822" s="144">
        <v>2090</v>
      </c>
      <c r="G22822" s="147">
        <v>83.2776991744621</v>
      </c>
      <c r="H22822" s="147">
        <v>89.943245000000005</v>
      </c>
      <c r="I22822" s="147">
        <v>97.02033333333334</v>
      </c>
      <c r="J22822" s="147">
        <v>104.03199833333333</v>
      </c>
      <c r="K22822" s="147">
        <v>111.05804000000001</v>
      </c>
    </row>
    <row r="22823" spans="2:11" x14ac:dyDescent="0.2">
      <c r="B22823" s="21" t="str">
        <f t="shared" si="356"/>
        <v>Whitby (Brooklin)Wind2095RCP4.5</v>
      </c>
      <c r="C22823" t="s">
        <v>477</v>
      </c>
      <c r="D22823" t="s">
        <v>1</v>
      </c>
      <c r="E22823" s="144" t="s">
        <v>193</v>
      </c>
      <c r="F22823" s="144">
        <v>2095</v>
      </c>
      <c r="G22823" s="147">
        <v>83.417151586397267</v>
      </c>
      <c r="H22823" s="147">
        <v>90.122890000000012</v>
      </c>
      <c r="I22823" s="147">
        <v>97.249916666666664</v>
      </c>
      <c r="J22823" s="147">
        <v>104.30475916666666</v>
      </c>
      <c r="K22823" s="147">
        <v>111.373915</v>
      </c>
    </row>
    <row r="22824" spans="2:11" x14ac:dyDescent="0.2">
      <c r="B22824" s="21" t="str">
        <f t="shared" si="356"/>
        <v>Whitby (Brooklin)Wind2100RCP4.5</v>
      </c>
      <c r="C22824" t="s">
        <v>477</v>
      </c>
      <c r="D22824" t="s">
        <v>1</v>
      </c>
      <c r="E22824" s="144" t="s">
        <v>193</v>
      </c>
      <c r="F22824" s="144">
        <v>2100</v>
      </c>
      <c r="G22824" s="147">
        <v>83.556603998332434</v>
      </c>
      <c r="H22824" s="147">
        <v>90.302535000000006</v>
      </c>
      <c r="I22824" s="147">
        <v>97.479500000000002</v>
      </c>
      <c r="J22824" s="147">
        <v>104.57751999999999</v>
      </c>
      <c r="K22824" s="147">
        <v>111.68979</v>
      </c>
    </row>
    <row r="22825" spans="2:11" x14ac:dyDescent="0.2">
      <c r="B22825" s="21" t="str">
        <f t="shared" si="356"/>
        <v>Whitby (Brooklin)Wind2023RCP6.0</v>
      </c>
      <c r="C22825" t="s">
        <v>477</v>
      </c>
      <c r="D22825" t="s">
        <v>1</v>
      </c>
      <c r="E22825" s="144" t="s">
        <v>192</v>
      </c>
      <c r="F22825" s="144">
        <v>2023</v>
      </c>
      <c r="G22825" s="147">
        <v>82.227704543420813</v>
      </c>
      <c r="H22825" s="147">
        <v>88.526700000000005</v>
      </c>
      <c r="I22825" s="147">
        <v>95.152000000000001</v>
      </c>
      <c r="J22825" s="147">
        <v>101.78214500000001</v>
      </c>
      <c r="K22825" s="147">
        <v>108.40829999999998</v>
      </c>
    </row>
    <row r="22826" spans="2:11" x14ac:dyDescent="0.2">
      <c r="B22826" s="21" t="str">
        <f t="shared" si="356"/>
        <v>Whitby (Brooklin)Wind2025RCP6.0</v>
      </c>
      <c r="C22826" t="s">
        <v>477</v>
      </c>
      <c r="D22826" t="s">
        <v>1</v>
      </c>
      <c r="E22826" s="144" t="s">
        <v>192</v>
      </c>
      <c r="F22826" s="144">
        <v>2025</v>
      </c>
      <c r="G22826" s="147">
        <v>82.242743529021666</v>
      </c>
      <c r="H22826" s="147">
        <v>88.559095000000013</v>
      </c>
      <c r="I22826" s="147">
        <v>95.204250000000002</v>
      </c>
      <c r="J22826" s="147">
        <v>101.85160583333335</v>
      </c>
      <c r="K22826" s="147">
        <v>108.49493999999999</v>
      </c>
    </row>
    <row r="22827" spans="2:11" x14ac:dyDescent="0.2">
      <c r="B22827" s="21" t="str">
        <f t="shared" si="356"/>
        <v>Whitby (Brooklin)Wind2030RCP6.0</v>
      </c>
      <c r="C22827" t="s">
        <v>477</v>
      </c>
      <c r="D22827" t="s">
        <v>1</v>
      </c>
      <c r="E22827" s="144" t="s">
        <v>192</v>
      </c>
      <c r="F22827" s="144">
        <v>2030</v>
      </c>
      <c r="G22827" s="147">
        <v>82.257782514622519</v>
      </c>
      <c r="H22827" s="147">
        <v>88.591490000000007</v>
      </c>
      <c r="I22827" s="147">
        <v>95.256500000000003</v>
      </c>
      <c r="J22827" s="147">
        <v>101.92106666666668</v>
      </c>
      <c r="K22827" s="147">
        <v>108.58157999999999</v>
      </c>
    </row>
    <row r="22828" spans="2:11" x14ac:dyDescent="0.2">
      <c r="B22828" s="21" t="str">
        <f t="shared" si="356"/>
        <v>Whitby (Brooklin)Wind2035RCP6.0</v>
      </c>
      <c r="C22828" t="s">
        <v>477</v>
      </c>
      <c r="D22828" t="s">
        <v>1</v>
      </c>
      <c r="E22828" s="144" t="s">
        <v>192</v>
      </c>
      <c r="F22828" s="144">
        <v>2035</v>
      </c>
      <c r="G22828" s="147">
        <v>82.272821500223372</v>
      </c>
      <c r="H22828" s="147">
        <v>88.623885000000001</v>
      </c>
      <c r="I22828" s="147">
        <v>95.308750000000003</v>
      </c>
      <c r="J22828" s="147">
        <v>101.99052750000001</v>
      </c>
      <c r="K22828" s="147">
        <v>108.66821999999999</v>
      </c>
    </row>
    <row r="22829" spans="2:11" x14ac:dyDescent="0.2">
      <c r="B22829" s="21" t="str">
        <f t="shared" si="356"/>
        <v>Whitby (Brooklin)Wind2040RCP6.0</v>
      </c>
      <c r="C22829" t="s">
        <v>477</v>
      </c>
      <c r="D22829" t="s">
        <v>1</v>
      </c>
      <c r="E22829" s="144" t="s">
        <v>192</v>
      </c>
      <c r="F22829" s="144">
        <v>2040</v>
      </c>
      <c r="G22829" s="147">
        <v>82.287860485824226</v>
      </c>
      <c r="H22829" s="147">
        <v>88.65628000000001</v>
      </c>
      <c r="I22829" s="147">
        <v>95.36099999999999</v>
      </c>
      <c r="J22829" s="147">
        <v>102.05998833333335</v>
      </c>
      <c r="K22829" s="147">
        <v>108.75485999999999</v>
      </c>
    </row>
    <row r="22830" spans="2:11" x14ac:dyDescent="0.2">
      <c r="B22830" s="21" t="str">
        <f t="shared" si="356"/>
        <v>Whitby (Brooklin)Wind2045RCP6.0</v>
      </c>
      <c r="C22830" t="s">
        <v>477</v>
      </c>
      <c r="D22830" t="s">
        <v>1</v>
      </c>
      <c r="E22830" s="144" t="s">
        <v>192</v>
      </c>
      <c r="F22830" s="144">
        <v>2045</v>
      </c>
      <c r="G22830" s="147">
        <v>82.302899471425079</v>
      </c>
      <c r="H22830" s="147">
        <v>88.688675000000018</v>
      </c>
      <c r="I22830" s="147">
        <v>95.413249999999991</v>
      </c>
      <c r="J22830" s="147">
        <v>102.12944916666667</v>
      </c>
      <c r="K22830" s="147">
        <v>108.8415</v>
      </c>
    </row>
    <row r="22831" spans="2:11" x14ac:dyDescent="0.2">
      <c r="B22831" s="21" t="str">
        <f t="shared" si="356"/>
        <v>Whitby (Brooklin)Wind2050RCP6.0</v>
      </c>
      <c r="C22831" t="s">
        <v>477</v>
      </c>
      <c r="D22831" t="s">
        <v>1</v>
      </c>
      <c r="E22831" s="144" t="s">
        <v>192</v>
      </c>
      <c r="F22831" s="144">
        <v>2050</v>
      </c>
      <c r="G22831" s="147">
        <v>82.398328670965029</v>
      </c>
      <c r="H22831" s="147">
        <v>88.82178900000001</v>
      </c>
      <c r="I22831" s="147">
        <v>95.592799999999997</v>
      </c>
      <c r="J22831" s="147">
        <v>102.34731900000001</v>
      </c>
      <c r="K22831" s="147">
        <v>109.10142</v>
      </c>
    </row>
    <row r="22832" spans="2:11" x14ac:dyDescent="0.2">
      <c r="B22832" s="21" t="str">
        <f t="shared" si="356"/>
        <v>Whitby (Brooklin)Wind2055RCP6.0</v>
      </c>
      <c r="C22832" t="s">
        <v>477</v>
      </c>
      <c r="D22832" t="s">
        <v>1</v>
      </c>
      <c r="E22832" s="144" t="s">
        <v>192</v>
      </c>
      <c r="F22832" s="144">
        <v>2055</v>
      </c>
      <c r="G22832" s="147">
        <v>82.478718884904126</v>
      </c>
      <c r="H22832" s="147">
        <v>88.922508000000008</v>
      </c>
      <c r="I22832" s="147">
        <v>95.720100000000002</v>
      </c>
      <c r="J22832" s="147">
        <v>102.49572800000001</v>
      </c>
      <c r="K22832" s="147">
        <v>109.2747</v>
      </c>
    </row>
    <row r="22833" spans="2:11" x14ac:dyDescent="0.2">
      <c r="B22833" s="21" t="str">
        <f t="shared" si="356"/>
        <v>Whitby (Brooklin)Wind2060RCP6.0</v>
      </c>
      <c r="C22833" t="s">
        <v>477</v>
      </c>
      <c r="D22833" t="s">
        <v>1</v>
      </c>
      <c r="E22833" s="144" t="s">
        <v>192</v>
      </c>
      <c r="F22833" s="144">
        <v>2060</v>
      </c>
      <c r="G22833" s="147">
        <v>82.559109098843223</v>
      </c>
      <c r="H22833" s="147">
        <v>89.02322700000002</v>
      </c>
      <c r="I22833" s="147">
        <v>95.847399999999993</v>
      </c>
      <c r="J22833" s="147">
        <v>102.644137</v>
      </c>
      <c r="K22833" s="147">
        <v>109.44798</v>
      </c>
    </row>
    <row r="22834" spans="2:11" x14ac:dyDescent="0.2">
      <c r="B22834" s="21" t="str">
        <f t="shared" si="356"/>
        <v>Whitby (Brooklin)Wind2065RCP6.0</v>
      </c>
      <c r="C22834" t="s">
        <v>477</v>
      </c>
      <c r="D22834" t="s">
        <v>1</v>
      </c>
      <c r="E22834" s="144" t="s">
        <v>192</v>
      </c>
      <c r="F22834" s="144">
        <v>2065</v>
      </c>
      <c r="G22834" s="147">
        <v>82.63949931278232</v>
      </c>
      <c r="H22834" s="147">
        <v>89.123946000000018</v>
      </c>
      <c r="I22834" s="147">
        <v>95.974699999999999</v>
      </c>
      <c r="J22834" s="147">
        <v>102.792546</v>
      </c>
      <c r="K22834" s="147">
        <v>109.62125999999999</v>
      </c>
    </row>
    <row r="22835" spans="2:11" x14ac:dyDescent="0.2">
      <c r="B22835" s="21" t="str">
        <f t="shared" si="356"/>
        <v>Whitby (Brooklin)Wind2070RCP6.0</v>
      </c>
      <c r="C22835" t="s">
        <v>477</v>
      </c>
      <c r="D22835" t="s">
        <v>1</v>
      </c>
      <c r="E22835" s="144" t="s">
        <v>192</v>
      </c>
      <c r="F22835" s="144">
        <v>2070</v>
      </c>
      <c r="G22835" s="147">
        <v>82.719889526721417</v>
      </c>
      <c r="H22835" s="147">
        <v>89.224665000000016</v>
      </c>
      <c r="I22835" s="147">
        <v>96.102000000000004</v>
      </c>
      <c r="J22835" s="147">
        <v>102.940955</v>
      </c>
      <c r="K22835" s="147">
        <v>109.79454</v>
      </c>
    </row>
    <row r="22836" spans="2:11" x14ac:dyDescent="0.2">
      <c r="B22836" s="21" t="str">
        <f t="shared" si="356"/>
        <v>Whitby (Brooklin)Wind2075RCP6.0</v>
      </c>
      <c r="C22836" t="s">
        <v>477</v>
      </c>
      <c r="D22836" t="s">
        <v>1</v>
      </c>
      <c r="E22836" s="144" t="s">
        <v>192</v>
      </c>
      <c r="F22836" s="144">
        <v>2075</v>
      </c>
      <c r="G22836" s="147">
        <v>82.929068144624168</v>
      </c>
      <c r="H22836" s="147">
        <v>89.494132500000006</v>
      </c>
      <c r="I22836" s="147">
        <v>96.446375000000003</v>
      </c>
      <c r="J22836" s="147">
        <v>103.35009625000001</v>
      </c>
      <c r="K22836" s="147">
        <v>110.26835249999999</v>
      </c>
    </row>
    <row r="22837" spans="2:11" x14ac:dyDescent="0.2">
      <c r="B22837" s="21" t="str">
        <f t="shared" si="356"/>
        <v>Whitby (Brooklin)Wind2080RCP6.0</v>
      </c>
      <c r="C22837" t="s">
        <v>477</v>
      </c>
      <c r="D22837" t="s">
        <v>1</v>
      </c>
      <c r="E22837" s="144" t="s">
        <v>192</v>
      </c>
      <c r="F22837" s="144">
        <v>2080</v>
      </c>
      <c r="G22837" s="147">
        <v>83.138246762526933</v>
      </c>
      <c r="H22837" s="147">
        <v>89.763600000000011</v>
      </c>
      <c r="I22837" s="147">
        <v>96.790750000000003</v>
      </c>
      <c r="J22837" s="147">
        <v>103.7592375</v>
      </c>
      <c r="K22837" s="147">
        <v>110.742165</v>
      </c>
    </row>
    <row r="22838" spans="2:11" x14ac:dyDescent="0.2">
      <c r="B22838" s="21" t="str">
        <f t="shared" si="356"/>
        <v>Whitby (Brooklin)Wind2085RCP6.0</v>
      </c>
      <c r="C22838" t="s">
        <v>477</v>
      </c>
      <c r="D22838" t="s">
        <v>1</v>
      </c>
      <c r="E22838" s="144" t="s">
        <v>192</v>
      </c>
      <c r="F22838" s="144">
        <v>2085</v>
      </c>
      <c r="G22838" s="147">
        <v>83.347425380429684</v>
      </c>
      <c r="H22838" s="147">
        <v>90.033067500000016</v>
      </c>
      <c r="I22838" s="147">
        <v>97.135125000000002</v>
      </c>
      <c r="J22838" s="147">
        <v>104.16837874999999</v>
      </c>
      <c r="K22838" s="147">
        <v>111.21597750000001</v>
      </c>
    </row>
    <row r="22839" spans="2:11" x14ac:dyDescent="0.2">
      <c r="B22839" s="21" t="str">
        <f t="shared" si="356"/>
        <v>Whitby (Brooklin)Wind2090RCP6.0</v>
      </c>
      <c r="C22839" t="s">
        <v>477</v>
      </c>
      <c r="D22839" t="s">
        <v>1</v>
      </c>
      <c r="E22839" s="144" t="s">
        <v>192</v>
      </c>
      <c r="F22839" s="144">
        <v>2090</v>
      </c>
      <c r="G22839" s="147">
        <v>83.98863303922964</v>
      </c>
      <c r="H22839" s="147">
        <v>90.83263500000001</v>
      </c>
      <c r="I22839" s="147">
        <v>98.135000000000005</v>
      </c>
      <c r="J22839" s="147">
        <v>105.339895</v>
      </c>
      <c r="K22839" s="147">
        <v>112.56341</v>
      </c>
    </row>
    <row r="22840" spans="2:11" x14ac:dyDescent="0.2">
      <c r="B22840" s="21" t="str">
        <f t="shared" si="356"/>
        <v>Whitby (Brooklin)Wind2095RCP6.0</v>
      </c>
      <c r="C22840" t="s">
        <v>477</v>
      </c>
      <c r="D22840" t="s">
        <v>1</v>
      </c>
      <c r="E22840" s="144" t="s">
        <v>192</v>
      </c>
      <c r="F22840" s="144">
        <v>2095</v>
      </c>
      <c r="G22840" s="147">
        <v>84.420662080126831</v>
      </c>
      <c r="H22840" s="147">
        <v>91.362735000000001</v>
      </c>
      <c r="I22840" s="147">
        <v>98.790499999999994</v>
      </c>
      <c r="J22840" s="147">
        <v>106.10226999999999</v>
      </c>
      <c r="K22840" s="147">
        <v>113.43703000000001</v>
      </c>
    </row>
    <row r="22841" spans="2:11" x14ac:dyDescent="0.2">
      <c r="B22841" s="21" t="str">
        <f t="shared" si="356"/>
        <v>Whitby (Brooklin)Wind2100RCP6.0</v>
      </c>
      <c r="C22841" t="s">
        <v>477</v>
      </c>
      <c r="D22841" t="s">
        <v>1</v>
      </c>
      <c r="E22841" s="144" t="s">
        <v>192</v>
      </c>
      <c r="F22841" s="144">
        <v>2100</v>
      </c>
      <c r="G22841" s="147">
        <v>84.852691121024037</v>
      </c>
      <c r="H22841" s="147">
        <v>91.892835000000005</v>
      </c>
      <c r="I22841" s="147">
        <v>99.445999999999998</v>
      </c>
      <c r="J22841" s="147">
        <v>106.864645</v>
      </c>
      <c r="K22841" s="147">
        <v>114.31065000000001</v>
      </c>
    </row>
    <row r="22842" spans="2:11" x14ac:dyDescent="0.2">
      <c r="B22842" s="21" t="str">
        <f t="shared" si="356"/>
        <v>Whitby (Brooklin)Wind2023RCP8.5</v>
      </c>
      <c r="C22842" t="s">
        <v>477</v>
      </c>
      <c r="D22842" t="s">
        <v>1</v>
      </c>
      <c r="E22842" s="144" t="s">
        <v>191</v>
      </c>
      <c r="F22842" s="144">
        <v>2023</v>
      </c>
      <c r="G22842" s="147">
        <v>82.227704543420813</v>
      </c>
      <c r="H22842" s="147">
        <v>88.526700000000005</v>
      </c>
      <c r="I22842" s="147">
        <v>95.152000000000001</v>
      </c>
      <c r="J22842" s="147">
        <v>101.78214500000001</v>
      </c>
      <c r="K22842" s="147">
        <v>108.40829999999998</v>
      </c>
    </row>
    <row r="22843" spans="2:11" x14ac:dyDescent="0.2">
      <c r="B22843" s="21" t="str">
        <f t="shared" si="356"/>
        <v>Whitby (Brooklin)Wind2025RCP8.5</v>
      </c>
      <c r="C22843" t="s">
        <v>477</v>
      </c>
      <c r="D22843" t="s">
        <v>1</v>
      </c>
      <c r="E22843" s="144" t="s">
        <v>191</v>
      </c>
      <c r="F22843" s="144">
        <v>2025</v>
      </c>
      <c r="G22843" s="147">
        <v>82.257782514622519</v>
      </c>
      <c r="H22843" s="147">
        <v>88.591490000000007</v>
      </c>
      <c r="I22843" s="147">
        <v>95.256500000000003</v>
      </c>
      <c r="J22843" s="147">
        <v>101.92106666666668</v>
      </c>
      <c r="K22843" s="147">
        <v>108.58157999999999</v>
      </c>
    </row>
    <row r="22844" spans="2:11" x14ac:dyDescent="0.2">
      <c r="B22844" s="21" t="str">
        <f t="shared" si="356"/>
        <v>Whitby (Brooklin)Wind2030RCP8.5</v>
      </c>
      <c r="C22844" t="s">
        <v>477</v>
      </c>
      <c r="D22844" t="s">
        <v>1</v>
      </c>
      <c r="E22844" s="144" t="s">
        <v>191</v>
      </c>
      <c r="F22844" s="144">
        <v>2030</v>
      </c>
      <c r="G22844" s="147">
        <v>82.287860485824226</v>
      </c>
      <c r="H22844" s="147">
        <v>88.65628000000001</v>
      </c>
      <c r="I22844" s="147">
        <v>95.36099999999999</v>
      </c>
      <c r="J22844" s="147">
        <v>102.05998833333335</v>
      </c>
      <c r="K22844" s="147">
        <v>108.75485999999999</v>
      </c>
    </row>
    <row r="22845" spans="2:11" x14ac:dyDescent="0.2">
      <c r="B22845" s="21" t="str">
        <f t="shared" si="356"/>
        <v>Whitby (Brooklin)Wind2035RCP8.5</v>
      </c>
      <c r="C22845" t="s">
        <v>477</v>
      </c>
      <c r="D22845" t="s">
        <v>1</v>
      </c>
      <c r="E22845" s="144" t="s">
        <v>191</v>
      </c>
      <c r="F22845" s="144">
        <v>2035</v>
      </c>
      <c r="G22845" s="147">
        <v>82.317938457025932</v>
      </c>
      <c r="H22845" s="147">
        <v>88.721070000000012</v>
      </c>
      <c r="I22845" s="147">
        <v>95.465499999999992</v>
      </c>
      <c r="J22845" s="147">
        <v>102.19891000000001</v>
      </c>
      <c r="K22845" s="147">
        <v>108.92814</v>
      </c>
    </row>
    <row r="22846" spans="2:11" x14ac:dyDescent="0.2">
      <c r="B22846" s="21" t="str">
        <f t="shared" si="356"/>
        <v>Whitby (Brooklin)Wind2040RCP8.5</v>
      </c>
      <c r="C22846" t="s">
        <v>477</v>
      </c>
      <c r="D22846" t="s">
        <v>1</v>
      </c>
      <c r="E22846" s="144" t="s">
        <v>191</v>
      </c>
      <c r="F22846" s="144">
        <v>2040</v>
      </c>
      <c r="G22846" s="147">
        <v>82.451922146924431</v>
      </c>
      <c r="H22846" s="147">
        <v>88.888935000000018</v>
      </c>
      <c r="I22846" s="147">
        <v>95.677666666666667</v>
      </c>
      <c r="J22846" s="147">
        <v>102.44625833333335</v>
      </c>
      <c r="K22846" s="147">
        <v>109.21693999999999</v>
      </c>
    </row>
    <row r="22847" spans="2:11" x14ac:dyDescent="0.2">
      <c r="B22847" s="21" t="str">
        <f t="shared" si="356"/>
        <v>Whitby (Brooklin)Wind2045RCP8.5</v>
      </c>
      <c r="C22847" t="s">
        <v>477</v>
      </c>
      <c r="D22847" t="s">
        <v>1</v>
      </c>
      <c r="E22847" s="144" t="s">
        <v>191</v>
      </c>
      <c r="F22847" s="144">
        <v>2045</v>
      </c>
      <c r="G22847" s="147">
        <v>82.585905836822917</v>
      </c>
      <c r="H22847" s="147">
        <v>89.05680000000001</v>
      </c>
      <c r="I22847" s="147">
        <v>95.889833333333328</v>
      </c>
      <c r="J22847" s="147">
        <v>102.69360666666667</v>
      </c>
      <c r="K22847" s="147">
        <v>109.50574</v>
      </c>
    </row>
    <row r="22848" spans="2:11" x14ac:dyDescent="0.2">
      <c r="B22848" s="21" t="str">
        <f t="shared" si="356"/>
        <v>Whitby (Brooklin)Wind2050RCP8.5</v>
      </c>
      <c r="C22848" t="s">
        <v>477</v>
      </c>
      <c r="D22848" t="s">
        <v>1</v>
      </c>
      <c r="E22848" s="144" t="s">
        <v>191</v>
      </c>
      <c r="F22848" s="144">
        <v>2050</v>
      </c>
      <c r="G22848" s="147">
        <v>82.998794350591751</v>
      </c>
      <c r="H22848" s="147">
        <v>89.583955000000017</v>
      </c>
      <c r="I22848" s="147">
        <v>96.561166666666665</v>
      </c>
      <c r="J22848" s="147">
        <v>103.48647666666666</v>
      </c>
      <c r="K22848" s="147">
        <v>110.42628999999999</v>
      </c>
    </row>
    <row r="22849" spans="2:11" x14ac:dyDescent="0.2">
      <c r="B22849" s="21" t="str">
        <f t="shared" si="356"/>
        <v>Whitby (Brooklin)Wind2055RCP8.5</v>
      </c>
      <c r="C22849" t="s">
        <v>477</v>
      </c>
      <c r="D22849" t="s">
        <v>1</v>
      </c>
      <c r="E22849" s="144" t="s">
        <v>191</v>
      </c>
      <c r="F22849" s="144">
        <v>2055</v>
      </c>
      <c r="G22849" s="147">
        <v>83.2776991744621</v>
      </c>
      <c r="H22849" s="147">
        <v>89.943245000000005</v>
      </c>
      <c r="I22849" s="147">
        <v>97.02033333333334</v>
      </c>
      <c r="J22849" s="147">
        <v>104.03199833333333</v>
      </c>
      <c r="K22849" s="147">
        <v>111.05804000000001</v>
      </c>
    </row>
    <row r="22850" spans="2:11" x14ac:dyDescent="0.2">
      <c r="B22850" s="21" t="str">
        <f t="shared" si="356"/>
        <v>Whitby (Brooklin)Wind2060RCP8.5</v>
      </c>
      <c r="C22850" t="s">
        <v>477</v>
      </c>
      <c r="D22850" t="s">
        <v>1</v>
      </c>
      <c r="E22850" s="144" t="s">
        <v>191</v>
      </c>
      <c r="F22850" s="144">
        <v>2060</v>
      </c>
      <c r="G22850" s="147">
        <v>83.98863303922964</v>
      </c>
      <c r="H22850" s="147">
        <v>90.83263500000001</v>
      </c>
      <c r="I22850" s="147">
        <v>98.135000000000005</v>
      </c>
      <c r="J22850" s="147">
        <v>105.339895</v>
      </c>
      <c r="K22850" s="147">
        <v>112.56341</v>
      </c>
    </row>
    <row r="22851" spans="2:11" x14ac:dyDescent="0.2">
      <c r="B22851" s="21" t="str">
        <f t="shared" si="356"/>
        <v>Whitby (Brooklin)Wind2065RCP8.5</v>
      </c>
      <c r="C22851" t="s">
        <v>477</v>
      </c>
      <c r="D22851" t="s">
        <v>1</v>
      </c>
      <c r="E22851" s="144" t="s">
        <v>191</v>
      </c>
      <c r="F22851" s="144">
        <v>2065</v>
      </c>
      <c r="G22851" s="147">
        <v>84.420662080126831</v>
      </c>
      <c r="H22851" s="147">
        <v>91.362735000000001</v>
      </c>
      <c r="I22851" s="147">
        <v>98.790499999999994</v>
      </c>
      <c r="J22851" s="147">
        <v>106.10226999999999</v>
      </c>
      <c r="K22851" s="147">
        <v>113.43703000000001</v>
      </c>
    </row>
    <row r="22852" spans="2:11" x14ac:dyDescent="0.2">
      <c r="B22852" s="21" t="str">
        <f t="shared" si="356"/>
        <v>Whitby (Brooklin)Wind2070RCP8.5</v>
      </c>
      <c r="C22852" t="s">
        <v>477</v>
      </c>
      <c r="D22852" t="s">
        <v>1</v>
      </c>
      <c r="E22852" s="144" t="s">
        <v>191</v>
      </c>
      <c r="F22852" s="144">
        <v>2070</v>
      </c>
      <c r="G22852" s="147">
        <v>84.981206088885855</v>
      </c>
      <c r="H22852" s="147">
        <v>92.066590000000005</v>
      </c>
      <c r="I22852" s="147">
        <v>99.677166666666665</v>
      </c>
      <c r="J22852" s="147">
        <v>107.149265</v>
      </c>
      <c r="K22852" s="147">
        <v>114.64277</v>
      </c>
    </row>
    <row r="22853" spans="2:11" x14ac:dyDescent="0.2">
      <c r="B22853" s="21" t="str">
        <f t="shared" si="356"/>
        <v>Whitby (Brooklin)Wind2075RCP8.5</v>
      </c>
      <c r="C22853" t="s">
        <v>477</v>
      </c>
      <c r="D22853" t="s">
        <v>1</v>
      </c>
      <c r="E22853" s="144" t="s">
        <v>191</v>
      </c>
      <c r="F22853" s="144">
        <v>2075</v>
      </c>
      <c r="G22853" s="147">
        <v>85.109721056747688</v>
      </c>
      <c r="H22853" s="147">
        <v>92.240345000000019</v>
      </c>
      <c r="I22853" s="147">
        <v>99.908333333333331</v>
      </c>
      <c r="J22853" s="147">
        <v>107.43388500000002</v>
      </c>
      <c r="K22853" s="147">
        <v>114.97489</v>
      </c>
    </row>
    <row r="22854" spans="2:11" x14ac:dyDescent="0.2">
      <c r="B22854" s="21" t="str">
        <f t="shared" si="356"/>
        <v>Whitby (Brooklin)Wind2080RCP8.5</v>
      </c>
      <c r="C22854" t="s">
        <v>477</v>
      </c>
      <c r="D22854" t="s">
        <v>1</v>
      </c>
      <c r="E22854" s="144" t="s">
        <v>191</v>
      </c>
      <c r="F22854" s="144">
        <v>2080</v>
      </c>
      <c r="G22854" s="147">
        <v>85.238236024609506</v>
      </c>
      <c r="H22854" s="147">
        <v>92.414100000000019</v>
      </c>
      <c r="I22854" s="147">
        <v>100.1395</v>
      </c>
      <c r="J22854" s="147">
        <v>107.71850500000002</v>
      </c>
      <c r="K22854" s="147">
        <v>115.30700999999999</v>
      </c>
    </row>
    <row r="22855" spans="2:11" x14ac:dyDescent="0.2">
      <c r="B22855" s="21" t="str">
        <f t="shared" si="356"/>
        <v>Whitby (Brooklin)Wind2085RCP8.5</v>
      </c>
      <c r="C22855" t="s">
        <v>477</v>
      </c>
      <c r="D22855" t="s">
        <v>1</v>
      </c>
      <c r="E22855" s="144" t="s">
        <v>191</v>
      </c>
      <c r="F22855" s="144">
        <v>2085</v>
      </c>
      <c r="G22855" s="147">
        <v>85.513039306952351</v>
      </c>
      <c r="H22855" s="147">
        <v>92.802840000000003</v>
      </c>
      <c r="I22855" s="147">
        <v>100.67149999999999</v>
      </c>
      <c r="J22855" s="147">
        <v>108.36906500000001</v>
      </c>
      <c r="K22855" s="147">
        <v>116.081355</v>
      </c>
    </row>
    <row r="22856" spans="2:11" x14ac:dyDescent="0.2">
      <c r="B22856" s="21" t="str">
        <f t="shared" si="356"/>
        <v>Whitby (Brooklin)Wind2090RCP8.5</v>
      </c>
      <c r="C22856" t="s">
        <v>477</v>
      </c>
      <c r="D22856" t="s">
        <v>1</v>
      </c>
      <c r="E22856" s="144" t="s">
        <v>191</v>
      </c>
      <c r="F22856" s="144">
        <v>2090</v>
      </c>
      <c r="G22856" s="147">
        <v>85.787842589295181</v>
      </c>
      <c r="H22856" s="147">
        <v>93.191580000000002</v>
      </c>
      <c r="I22856" s="147">
        <v>101.20349999999999</v>
      </c>
      <c r="J22856" s="147">
        <v>109.019625</v>
      </c>
      <c r="K22856" s="147">
        <v>116.8557</v>
      </c>
    </row>
    <row r="22857" spans="2:11" x14ac:dyDescent="0.2">
      <c r="B22857" s="21" t="str">
        <f t="shared" si="356"/>
        <v>Whitby (Brooklin)Wind2095RCP8.5</v>
      </c>
      <c r="C22857" t="s">
        <v>477</v>
      </c>
      <c r="D22857" t="s">
        <v>1</v>
      </c>
      <c r="E22857" s="144" t="s">
        <v>191</v>
      </c>
      <c r="F22857" s="144">
        <v>2095</v>
      </c>
      <c r="G22857" s="147">
        <v>85.787842589295181</v>
      </c>
      <c r="H22857" s="147">
        <v>93.191580000000002</v>
      </c>
      <c r="I22857" s="147">
        <v>101.20349999999999</v>
      </c>
      <c r="J22857" s="147">
        <v>109.019625</v>
      </c>
      <c r="K22857" s="147">
        <v>116.8557</v>
      </c>
    </row>
    <row r="22858" spans="2:11" x14ac:dyDescent="0.2">
      <c r="B22858" s="21" t="str">
        <f t="shared" si="356"/>
        <v>Whitby (Brooklin)Wind2100RCP8.5</v>
      </c>
      <c r="C22858" t="s">
        <v>477</v>
      </c>
      <c r="D22858" t="s">
        <v>1</v>
      </c>
      <c r="E22858" s="144" t="s">
        <v>191</v>
      </c>
      <c r="F22858" s="144">
        <v>2100</v>
      </c>
      <c r="G22858" s="147">
        <v>85.787842589295181</v>
      </c>
      <c r="H22858" s="147">
        <v>93.191580000000002</v>
      </c>
      <c r="I22858" s="147">
        <v>101.20349999999999</v>
      </c>
      <c r="J22858" s="147">
        <v>109.019625</v>
      </c>
      <c r="K22858" s="147">
        <v>116.8557</v>
      </c>
    </row>
    <row r="22859" spans="2:11" x14ac:dyDescent="0.2">
      <c r="B22859" s="21" t="str">
        <f t="shared" si="356"/>
        <v>White RiverIce Accretion2023RCP4.5</v>
      </c>
      <c r="C22859" t="s">
        <v>478</v>
      </c>
      <c r="D22859" t="s">
        <v>486</v>
      </c>
      <c r="E22859" s="144" t="s">
        <v>193</v>
      </c>
      <c r="F22859" s="144">
        <v>2023</v>
      </c>
      <c r="G22859" s="147">
        <v>10.656883264492185</v>
      </c>
      <c r="H22859" s="147">
        <v>12.674099999999999</v>
      </c>
      <c r="I22859" s="147">
        <v>15.224999999999998</v>
      </c>
      <c r="J22859" s="147">
        <v>17.1873</v>
      </c>
      <c r="K22859" s="147">
        <v>19.145699999999998</v>
      </c>
    </row>
    <row r="22860" spans="2:11" x14ac:dyDescent="0.2">
      <c r="B22860" s="21" t="str">
        <f t="shared" ref="B22860:B22923" si="357">C22860&amp;D22860&amp;F22860&amp;E22860</f>
        <v>White RiverIce Accretion2025RCP4.5</v>
      </c>
      <c r="C22860" t="s">
        <v>478</v>
      </c>
      <c r="D22860" t="s">
        <v>486</v>
      </c>
      <c r="E22860" s="144" t="s">
        <v>193</v>
      </c>
      <c r="F22860" s="144">
        <v>2025</v>
      </c>
      <c r="G22860" s="147">
        <v>10.70385287731316</v>
      </c>
      <c r="H22860" s="147">
        <v>12.730124999999999</v>
      </c>
      <c r="I22860" s="147">
        <v>15.292499999999999</v>
      </c>
      <c r="J22860" s="147">
        <v>17.260750000000002</v>
      </c>
      <c r="K22860" s="147">
        <v>19.227599999999999</v>
      </c>
    </row>
    <row r="22861" spans="2:11" x14ac:dyDescent="0.2">
      <c r="B22861" s="21" t="str">
        <f t="shared" si="357"/>
        <v>White RiverIce Accretion2030RCP4.5</v>
      </c>
      <c r="C22861" t="s">
        <v>478</v>
      </c>
      <c r="D22861" t="s">
        <v>486</v>
      </c>
      <c r="E22861" s="144" t="s">
        <v>193</v>
      </c>
      <c r="F22861" s="144">
        <v>2030</v>
      </c>
      <c r="G22861" s="147">
        <v>10.750822490134134</v>
      </c>
      <c r="H22861" s="147">
        <v>12.786149999999999</v>
      </c>
      <c r="I22861" s="147">
        <v>15.36</v>
      </c>
      <c r="J22861" s="147">
        <v>17.334199999999999</v>
      </c>
      <c r="K22861" s="147">
        <v>19.309499999999996</v>
      </c>
    </row>
    <row r="22862" spans="2:11" x14ac:dyDescent="0.2">
      <c r="B22862" s="21" t="str">
        <f t="shared" si="357"/>
        <v>White RiverIce Accretion2035RCP4.5</v>
      </c>
      <c r="C22862" t="s">
        <v>478</v>
      </c>
      <c r="D22862" t="s">
        <v>486</v>
      </c>
      <c r="E22862" s="144" t="s">
        <v>193</v>
      </c>
      <c r="F22862" s="144">
        <v>2035</v>
      </c>
      <c r="G22862" s="147">
        <v>10.797792102955109</v>
      </c>
      <c r="H22862" s="147">
        <v>12.842174999999999</v>
      </c>
      <c r="I22862" s="147">
        <v>15.427499999999998</v>
      </c>
      <c r="J22862" s="147">
        <v>17.40765</v>
      </c>
      <c r="K22862" s="147">
        <v>19.391399999999997</v>
      </c>
    </row>
    <row r="22863" spans="2:11" x14ac:dyDescent="0.2">
      <c r="B22863" s="21" t="str">
        <f t="shared" si="357"/>
        <v>White RiverIce Accretion2040RCP4.5</v>
      </c>
      <c r="C22863" t="s">
        <v>478</v>
      </c>
      <c r="D22863" t="s">
        <v>486</v>
      </c>
      <c r="E22863" s="144" t="s">
        <v>193</v>
      </c>
      <c r="F22863" s="144">
        <v>2040</v>
      </c>
      <c r="G22863" s="147">
        <v>10.844761715776084</v>
      </c>
      <c r="H22863" s="147">
        <v>12.898199999999999</v>
      </c>
      <c r="I22863" s="147">
        <v>15.494999999999999</v>
      </c>
      <c r="J22863" s="147">
        <v>17.481100000000001</v>
      </c>
      <c r="K22863" s="147">
        <v>19.473299999999998</v>
      </c>
    </row>
    <row r="22864" spans="2:11" x14ac:dyDescent="0.2">
      <c r="B22864" s="21" t="str">
        <f t="shared" si="357"/>
        <v>White RiverIce Accretion2045RCP4.5</v>
      </c>
      <c r="C22864" t="s">
        <v>478</v>
      </c>
      <c r="D22864" t="s">
        <v>486</v>
      </c>
      <c r="E22864" s="144" t="s">
        <v>193</v>
      </c>
      <c r="F22864" s="144">
        <v>2045</v>
      </c>
      <c r="G22864" s="147">
        <v>10.891731328597057</v>
      </c>
      <c r="H22864" s="147">
        <v>12.954224999999999</v>
      </c>
      <c r="I22864" s="147">
        <v>15.5625</v>
      </c>
      <c r="J22864" s="147">
        <v>17.554549999999999</v>
      </c>
      <c r="K22864" s="147">
        <v>19.555199999999996</v>
      </c>
    </row>
    <row r="22865" spans="2:11" x14ac:dyDescent="0.2">
      <c r="B22865" s="21" t="str">
        <f t="shared" si="357"/>
        <v>White RiverIce Accretion2050RCP4.5</v>
      </c>
      <c r="C22865" t="s">
        <v>478</v>
      </c>
      <c r="D22865" t="s">
        <v>486</v>
      </c>
      <c r="E22865" s="144" t="s">
        <v>193</v>
      </c>
      <c r="F22865" s="144">
        <v>2050</v>
      </c>
      <c r="G22865" s="147">
        <v>10.982539246717607</v>
      </c>
      <c r="H22865" s="147">
        <v>13.065029999999998</v>
      </c>
      <c r="I22865" s="147">
        <v>15.699</v>
      </c>
      <c r="J22865" s="147">
        <v>17.71275</v>
      </c>
      <c r="K22865" s="147">
        <v>19.731599999999997</v>
      </c>
    </row>
    <row r="22866" spans="2:11" x14ac:dyDescent="0.2">
      <c r="B22866" s="21" t="str">
        <f t="shared" si="357"/>
        <v>White RiverIce Accretion2055RCP4.5</v>
      </c>
      <c r="C22866" t="s">
        <v>478</v>
      </c>
      <c r="D22866" t="s">
        <v>486</v>
      </c>
      <c r="E22866" s="144" t="s">
        <v>193</v>
      </c>
      <c r="F22866" s="144">
        <v>2055</v>
      </c>
      <c r="G22866" s="147">
        <v>11.026377552017184</v>
      </c>
      <c r="H22866" s="147">
        <v>13.119809999999999</v>
      </c>
      <c r="I22866" s="147">
        <v>15.768000000000001</v>
      </c>
      <c r="J22866" s="147">
        <v>17.797499999999999</v>
      </c>
      <c r="K22866" s="147">
        <v>19.826099999999997</v>
      </c>
    </row>
    <row r="22867" spans="2:11" x14ac:dyDescent="0.2">
      <c r="B22867" s="21" t="str">
        <f t="shared" si="357"/>
        <v>White RiverIce Accretion2060RCP4.5</v>
      </c>
      <c r="C22867" t="s">
        <v>478</v>
      </c>
      <c r="D22867" t="s">
        <v>486</v>
      </c>
      <c r="E22867" s="144" t="s">
        <v>193</v>
      </c>
      <c r="F22867" s="144">
        <v>2060</v>
      </c>
      <c r="G22867" s="147">
        <v>11.070215857316759</v>
      </c>
      <c r="H22867" s="147">
        <v>13.174589999999998</v>
      </c>
      <c r="I22867" s="147">
        <v>15.837</v>
      </c>
      <c r="J22867" s="147">
        <v>17.882249999999999</v>
      </c>
      <c r="K22867" s="147">
        <v>19.9206</v>
      </c>
    </row>
    <row r="22868" spans="2:11" x14ac:dyDescent="0.2">
      <c r="B22868" s="21" t="str">
        <f t="shared" si="357"/>
        <v>White RiverIce Accretion2065RCP4.5</v>
      </c>
      <c r="C22868" t="s">
        <v>478</v>
      </c>
      <c r="D22868" t="s">
        <v>486</v>
      </c>
      <c r="E22868" s="144" t="s">
        <v>193</v>
      </c>
      <c r="F22868" s="144">
        <v>2065</v>
      </c>
      <c r="G22868" s="147">
        <v>11.114054162616336</v>
      </c>
      <c r="H22868" s="147">
        <v>13.229369999999999</v>
      </c>
      <c r="I22868" s="147">
        <v>15.906000000000001</v>
      </c>
      <c r="J22868" s="147">
        <v>17.966999999999999</v>
      </c>
      <c r="K22868" s="147">
        <v>20.0151</v>
      </c>
    </row>
    <row r="22869" spans="2:11" x14ac:dyDescent="0.2">
      <c r="B22869" s="21" t="str">
        <f t="shared" si="357"/>
        <v>White RiverIce Accretion2070RCP4.5</v>
      </c>
      <c r="C22869" t="s">
        <v>478</v>
      </c>
      <c r="D22869" t="s">
        <v>486</v>
      </c>
      <c r="E22869" s="144" t="s">
        <v>193</v>
      </c>
      <c r="F22869" s="144">
        <v>2070</v>
      </c>
      <c r="G22869" s="147">
        <v>11.157892467915911</v>
      </c>
      <c r="H22869" s="147">
        <v>13.284149999999999</v>
      </c>
      <c r="I22869" s="147">
        <v>15.975</v>
      </c>
      <c r="J22869" s="147">
        <v>18.051749999999998</v>
      </c>
      <c r="K22869" s="147">
        <v>20.1096</v>
      </c>
    </row>
    <row r="22870" spans="2:11" x14ac:dyDescent="0.2">
      <c r="B22870" s="21" t="str">
        <f t="shared" si="357"/>
        <v>White RiverIce Accretion2075RCP4.5</v>
      </c>
      <c r="C22870" t="s">
        <v>478</v>
      </c>
      <c r="D22870" t="s">
        <v>486</v>
      </c>
      <c r="E22870" s="144" t="s">
        <v>193</v>
      </c>
      <c r="F22870" s="144">
        <v>2075</v>
      </c>
      <c r="G22870" s="147">
        <v>11.177028236102235</v>
      </c>
      <c r="H22870" s="147">
        <v>13.311124999999999</v>
      </c>
      <c r="I22870" s="147">
        <v>16.015000000000001</v>
      </c>
      <c r="J22870" s="147">
        <v>18.09695</v>
      </c>
      <c r="K22870" s="147">
        <v>20.163150000000002</v>
      </c>
    </row>
    <row r="22871" spans="2:11" x14ac:dyDescent="0.2">
      <c r="B22871" s="21" t="str">
        <f t="shared" si="357"/>
        <v>White RiverIce Accretion2080RCP4.5</v>
      </c>
      <c r="C22871" t="s">
        <v>478</v>
      </c>
      <c r="D22871" t="s">
        <v>486</v>
      </c>
      <c r="E22871" s="144" t="s">
        <v>193</v>
      </c>
      <c r="F22871" s="144">
        <v>2080</v>
      </c>
      <c r="G22871" s="147">
        <v>11.196164004288557</v>
      </c>
      <c r="H22871" s="147">
        <v>13.338099999999999</v>
      </c>
      <c r="I22871" s="147">
        <v>16.055</v>
      </c>
      <c r="J22871" s="147">
        <v>18.142149999999997</v>
      </c>
      <c r="K22871" s="147">
        <v>20.216699999999999</v>
      </c>
    </row>
    <row r="22872" spans="2:11" x14ac:dyDescent="0.2">
      <c r="B22872" s="21" t="str">
        <f t="shared" si="357"/>
        <v>White RiverIce Accretion2085RCP4.5</v>
      </c>
      <c r="C22872" t="s">
        <v>478</v>
      </c>
      <c r="D22872" t="s">
        <v>486</v>
      </c>
      <c r="E22872" s="144" t="s">
        <v>193</v>
      </c>
      <c r="F22872" s="144">
        <v>2085</v>
      </c>
      <c r="G22872" s="147">
        <v>11.21529977247488</v>
      </c>
      <c r="H22872" s="147">
        <v>13.365074999999999</v>
      </c>
      <c r="I22872" s="147">
        <v>16.094999999999999</v>
      </c>
      <c r="J22872" s="147">
        <v>18.187349999999999</v>
      </c>
      <c r="K22872" s="147">
        <v>20.270249999999997</v>
      </c>
    </row>
    <row r="22873" spans="2:11" x14ac:dyDescent="0.2">
      <c r="B22873" s="21" t="str">
        <f t="shared" si="357"/>
        <v>White RiverIce Accretion2090RCP4.5</v>
      </c>
      <c r="C22873" t="s">
        <v>478</v>
      </c>
      <c r="D22873" t="s">
        <v>486</v>
      </c>
      <c r="E22873" s="144" t="s">
        <v>193</v>
      </c>
      <c r="F22873" s="144">
        <v>2090</v>
      </c>
      <c r="G22873" s="147">
        <v>11.234435540661204</v>
      </c>
      <c r="H22873" s="147">
        <v>13.392049999999999</v>
      </c>
      <c r="I22873" s="147">
        <v>16.134999999999998</v>
      </c>
      <c r="J22873" s="147">
        <v>18.23255</v>
      </c>
      <c r="K22873" s="147">
        <v>20.323799999999999</v>
      </c>
    </row>
    <row r="22874" spans="2:11" x14ac:dyDescent="0.2">
      <c r="B22874" s="21" t="str">
        <f t="shared" si="357"/>
        <v>White RiverIce Accretion2095RCP4.5</v>
      </c>
      <c r="C22874" t="s">
        <v>478</v>
      </c>
      <c r="D22874" t="s">
        <v>486</v>
      </c>
      <c r="E22874" s="144" t="s">
        <v>193</v>
      </c>
      <c r="F22874" s="144">
        <v>2095</v>
      </c>
      <c r="G22874" s="147">
        <v>11.253571308847526</v>
      </c>
      <c r="H22874" s="147">
        <v>13.419025</v>
      </c>
      <c r="I22874" s="147">
        <v>16.175000000000001</v>
      </c>
      <c r="J22874" s="147">
        <v>18.277749999999997</v>
      </c>
      <c r="K22874" s="147">
        <v>20.37735</v>
      </c>
    </row>
    <row r="22875" spans="2:11" x14ac:dyDescent="0.2">
      <c r="B22875" s="21" t="str">
        <f t="shared" si="357"/>
        <v>White RiverIce Accretion2100RCP4.5</v>
      </c>
      <c r="C22875" t="s">
        <v>478</v>
      </c>
      <c r="D22875" t="s">
        <v>486</v>
      </c>
      <c r="E22875" s="144" t="s">
        <v>193</v>
      </c>
      <c r="F22875" s="144">
        <v>2100</v>
      </c>
      <c r="G22875" s="147">
        <v>11.27270707703385</v>
      </c>
      <c r="H22875" s="147">
        <v>13.446</v>
      </c>
      <c r="I22875" s="147">
        <v>16.215</v>
      </c>
      <c r="J22875" s="147">
        <v>18.322949999999999</v>
      </c>
      <c r="K22875" s="147">
        <v>20.430899999999998</v>
      </c>
    </row>
    <row r="22876" spans="2:11" x14ac:dyDescent="0.2">
      <c r="B22876" s="21" t="str">
        <f t="shared" si="357"/>
        <v>White RiverIce Accretion2023RCP6.0</v>
      </c>
      <c r="C22876" t="s">
        <v>478</v>
      </c>
      <c r="D22876" t="s">
        <v>486</v>
      </c>
      <c r="E22876" s="144" t="s">
        <v>192</v>
      </c>
      <c r="F22876" s="144">
        <v>2023</v>
      </c>
      <c r="G22876" s="147">
        <v>10.656883264492185</v>
      </c>
      <c r="H22876" s="147">
        <v>12.674099999999999</v>
      </c>
      <c r="I22876" s="147">
        <v>15.224999999999998</v>
      </c>
      <c r="J22876" s="147">
        <v>17.1873</v>
      </c>
      <c r="K22876" s="147">
        <v>19.145699999999998</v>
      </c>
    </row>
    <row r="22877" spans="2:11" x14ac:dyDescent="0.2">
      <c r="B22877" s="21" t="str">
        <f t="shared" si="357"/>
        <v>White RiverIce Accretion2025RCP6.0</v>
      </c>
      <c r="C22877" t="s">
        <v>478</v>
      </c>
      <c r="D22877" t="s">
        <v>486</v>
      </c>
      <c r="E22877" s="144" t="s">
        <v>192</v>
      </c>
      <c r="F22877" s="144">
        <v>2025</v>
      </c>
      <c r="G22877" s="147">
        <v>10.70385287731316</v>
      </c>
      <c r="H22877" s="147">
        <v>12.730124999999999</v>
      </c>
      <c r="I22877" s="147">
        <v>15.292499999999999</v>
      </c>
      <c r="J22877" s="147">
        <v>17.260750000000002</v>
      </c>
      <c r="K22877" s="147">
        <v>19.227599999999999</v>
      </c>
    </row>
    <row r="22878" spans="2:11" x14ac:dyDescent="0.2">
      <c r="B22878" s="21" t="str">
        <f t="shared" si="357"/>
        <v>White RiverIce Accretion2030RCP6.0</v>
      </c>
      <c r="C22878" t="s">
        <v>478</v>
      </c>
      <c r="D22878" t="s">
        <v>486</v>
      </c>
      <c r="E22878" s="144" t="s">
        <v>192</v>
      </c>
      <c r="F22878" s="144">
        <v>2030</v>
      </c>
      <c r="G22878" s="147">
        <v>10.750822490134134</v>
      </c>
      <c r="H22878" s="147">
        <v>12.786149999999999</v>
      </c>
      <c r="I22878" s="147">
        <v>15.36</v>
      </c>
      <c r="J22878" s="147">
        <v>17.334199999999999</v>
      </c>
      <c r="K22878" s="147">
        <v>19.309499999999996</v>
      </c>
    </row>
    <row r="22879" spans="2:11" x14ac:dyDescent="0.2">
      <c r="B22879" s="21" t="str">
        <f t="shared" si="357"/>
        <v>White RiverIce Accretion2035RCP6.0</v>
      </c>
      <c r="C22879" t="s">
        <v>478</v>
      </c>
      <c r="D22879" t="s">
        <v>486</v>
      </c>
      <c r="E22879" s="144" t="s">
        <v>192</v>
      </c>
      <c r="F22879" s="144">
        <v>2035</v>
      </c>
      <c r="G22879" s="147">
        <v>10.797792102955109</v>
      </c>
      <c r="H22879" s="147">
        <v>12.842174999999999</v>
      </c>
      <c r="I22879" s="147">
        <v>15.427499999999998</v>
      </c>
      <c r="J22879" s="147">
        <v>17.40765</v>
      </c>
      <c r="K22879" s="147">
        <v>19.391399999999997</v>
      </c>
    </row>
    <row r="22880" spans="2:11" x14ac:dyDescent="0.2">
      <c r="B22880" s="21" t="str">
        <f t="shared" si="357"/>
        <v>White RiverIce Accretion2040RCP6.0</v>
      </c>
      <c r="C22880" t="s">
        <v>478</v>
      </c>
      <c r="D22880" t="s">
        <v>486</v>
      </c>
      <c r="E22880" s="144" t="s">
        <v>192</v>
      </c>
      <c r="F22880" s="144">
        <v>2040</v>
      </c>
      <c r="G22880" s="147">
        <v>10.844761715776084</v>
      </c>
      <c r="H22880" s="147">
        <v>12.898199999999999</v>
      </c>
      <c r="I22880" s="147">
        <v>15.494999999999999</v>
      </c>
      <c r="J22880" s="147">
        <v>17.481100000000001</v>
      </c>
      <c r="K22880" s="147">
        <v>19.473299999999998</v>
      </c>
    </row>
    <row r="22881" spans="2:11" x14ac:dyDescent="0.2">
      <c r="B22881" s="21" t="str">
        <f t="shared" si="357"/>
        <v>White RiverIce Accretion2045RCP6.0</v>
      </c>
      <c r="C22881" t="s">
        <v>478</v>
      </c>
      <c r="D22881" t="s">
        <v>486</v>
      </c>
      <c r="E22881" s="144" t="s">
        <v>192</v>
      </c>
      <c r="F22881" s="144">
        <v>2045</v>
      </c>
      <c r="G22881" s="147">
        <v>10.891731328597057</v>
      </c>
      <c r="H22881" s="147">
        <v>12.954224999999999</v>
      </c>
      <c r="I22881" s="147">
        <v>15.5625</v>
      </c>
      <c r="J22881" s="147">
        <v>17.554549999999999</v>
      </c>
      <c r="K22881" s="147">
        <v>19.555199999999996</v>
      </c>
    </row>
    <row r="22882" spans="2:11" x14ac:dyDescent="0.2">
      <c r="B22882" s="21" t="str">
        <f t="shared" si="357"/>
        <v>White RiverIce Accretion2050RCP6.0</v>
      </c>
      <c r="C22882" t="s">
        <v>478</v>
      </c>
      <c r="D22882" t="s">
        <v>486</v>
      </c>
      <c r="E22882" s="144" t="s">
        <v>192</v>
      </c>
      <c r="F22882" s="144">
        <v>2050</v>
      </c>
      <c r="G22882" s="147">
        <v>10.982539246717607</v>
      </c>
      <c r="H22882" s="147">
        <v>13.065029999999998</v>
      </c>
      <c r="I22882" s="147">
        <v>15.699</v>
      </c>
      <c r="J22882" s="147">
        <v>17.71275</v>
      </c>
      <c r="K22882" s="147">
        <v>19.731599999999997</v>
      </c>
    </row>
    <row r="22883" spans="2:11" x14ac:dyDescent="0.2">
      <c r="B22883" s="21" t="str">
        <f t="shared" si="357"/>
        <v>White RiverIce Accretion2055RCP6.0</v>
      </c>
      <c r="C22883" t="s">
        <v>478</v>
      </c>
      <c r="D22883" t="s">
        <v>486</v>
      </c>
      <c r="E22883" s="144" t="s">
        <v>192</v>
      </c>
      <c r="F22883" s="144">
        <v>2055</v>
      </c>
      <c r="G22883" s="147">
        <v>11.026377552017184</v>
      </c>
      <c r="H22883" s="147">
        <v>13.119809999999999</v>
      </c>
      <c r="I22883" s="147">
        <v>15.768000000000001</v>
      </c>
      <c r="J22883" s="147">
        <v>17.797499999999999</v>
      </c>
      <c r="K22883" s="147">
        <v>19.826099999999997</v>
      </c>
    </row>
    <row r="22884" spans="2:11" x14ac:dyDescent="0.2">
      <c r="B22884" s="21" t="str">
        <f t="shared" si="357"/>
        <v>White RiverIce Accretion2060RCP6.0</v>
      </c>
      <c r="C22884" t="s">
        <v>478</v>
      </c>
      <c r="D22884" t="s">
        <v>486</v>
      </c>
      <c r="E22884" s="144" t="s">
        <v>192</v>
      </c>
      <c r="F22884" s="144">
        <v>2060</v>
      </c>
      <c r="G22884" s="147">
        <v>11.070215857316759</v>
      </c>
      <c r="H22884" s="147">
        <v>13.174589999999998</v>
      </c>
      <c r="I22884" s="147">
        <v>15.837</v>
      </c>
      <c r="J22884" s="147">
        <v>17.882249999999999</v>
      </c>
      <c r="K22884" s="147">
        <v>19.9206</v>
      </c>
    </row>
    <row r="22885" spans="2:11" x14ac:dyDescent="0.2">
      <c r="B22885" s="21" t="str">
        <f t="shared" si="357"/>
        <v>White RiverIce Accretion2065RCP6.0</v>
      </c>
      <c r="C22885" t="s">
        <v>478</v>
      </c>
      <c r="D22885" t="s">
        <v>486</v>
      </c>
      <c r="E22885" s="144" t="s">
        <v>192</v>
      </c>
      <c r="F22885" s="144">
        <v>2065</v>
      </c>
      <c r="G22885" s="147">
        <v>11.114054162616336</v>
      </c>
      <c r="H22885" s="147">
        <v>13.229369999999999</v>
      </c>
      <c r="I22885" s="147">
        <v>15.906000000000001</v>
      </c>
      <c r="J22885" s="147">
        <v>17.966999999999999</v>
      </c>
      <c r="K22885" s="147">
        <v>20.0151</v>
      </c>
    </row>
    <row r="22886" spans="2:11" x14ac:dyDescent="0.2">
      <c r="B22886" s="21" t="str">
        <f t="shared" si="357"/>
        <v>White RiverIce Accretion2070RCP6.0</v>
      </c>
      <c r="C22886" t="s">
        <v>478</v>
      </c>
      <c r="D22886" t="s">
        <v>486</v>
      </c>
      <c r="E22886" s="144" t="s">
        <v>192</v>
      </c>
      <c r="F22886" s="144">
        <v>2070</v>
      </c>
      <c r="G22886" s="147">
        <v>11.157892467915911</v>
      </c>
      <c r="H22886" s="147">
        <v>13.284149999999999</v>
      </c>
      <c r="I22886" s="147">
        <v>15.975</v>
      </c>
      <c r="J22886" s="147">
        <v>18.051749999999998</v>
      </c>
      <c r="K22886" s="147">
        <v>20.1096</v>
      </c>
    </row>
    <row r="22887" spans="2:11" x14ac:dyDescent="0.2">
      <c r="B22887" s="21" t="str">
        <f t="shared" si="357"/>
        <v>White RiverIce Accretion2075RCP6.0</v>
      </c>
      <c r="C22887" t="s">
        <v>478</v>
      </c>
      <c r="D22887" t="s">
        <v>486</v>
      </c>
      <c r="E22887" s="144" t="s">
        <v>192</v>
      </c>
      <c r="F22887" s="144">
        <v>2075</v>
      </c>
      <c r="G22887" s="147">
        <v>11.186596120195397</v>
      </c>
      <c r="H22887" s="147">
        <v>13.324612499999999</v>
      </c>
      <c r="I22887" s="147">
        <v>16.035</v>
      </c>
      <c r="J22887" s="147">
        <v>18.119549999999997</v>
      </c>
      <c r="K22887" s="147">
        <v>20.189924999999999</v>
      </c>
    </row>
    <row r="22888" spans="2:11" x14ac:dyDescent="0.2">
      <c r="B22888" s="21" t="str">
        <f t="shared" si="357"/>
        <v>White RiverIce Accretion2080RCP6.0</v>
      </c>
      <c r="C22888" t="s">
        <v>478</v>
      </c>
      <c r="D22888" t="s">
        <v>486</v>
      </c>
      <c r="E22888" s="144" t="s">
        <v>192</v>
      </c>
      <c r="F22888" s="144">
        <v>2080</v>
      </c>
      <c r="G22888" s="147">
        <v>11.21529977247488</v>
      </c>
      <c r="H22888" s="147">
        <v>13.365074999999999</v>
      </c>
      <c r="I22888" s="147">
        <v>16.094999999999999</v>
      </c>
      <c r="J22888" s="147">
        <v>18.187349999999999</v>
      </c>
      <c r="K22888" s="147">
        <v>20.270249999999997</v>
      </c>
    </row>
    <row r="22889" spans="2:11" x14ac:dyDescent="0.2">
      <c r="B22889" s="21" t="str">
        <f t="shared" si="357"/>
        <v>White RiverIce Accretion2085RCP6.0</v>
      </c>
      <c r="C22889" t="s">
        <v>478</v>
      </c>
      <c r="D22889" t="s">
        <v>486</v>
      </c>
      <c r="E22889" s="144" t="s">
        <v>192</v>
      </c>
      <c r="F22889" s="144">
        <v>2085</v>
      </c>
      <c r="G22889" s="147">
        <v>11.244003424754364</v>
      </c>
      <c r="H22889" s="147">
        <v>13.405537499999999</v>
      </c>
      <c r="I22889" s="147">
        <v>16.155000000000001</v>
      </c>
      <c r="J22889" s="147">
        <v>18.25515</v>
      </c>
      <c r="K22889" s="147">
        <v>20.350574999999999</v>
      </c>
    </row>
    <row r="22890" spans="2:11" x14ac:dyDescent="0.2">
      <c r="B22890" s="21" t="str">
        <f t="shared" si="357"/>
        <v>White RiverIce Accretion2090RCP6.0</v>
      </c>
      <c r="C22890" t="s">
        <v>478</v>
      </c>
      <c r="D22890" t="s">
        <v>486</v>
      </c>
      <c r="E22890" s="144" t="s">
        <v>192</v>
      </c>
      <c r="F22890" s="144">
        <v>2090</v>
      </c>
      <c r="G22890" s="147">
        <v>11.171809390233237</v>
      </c>
      <c r="H22890" s="147">
        <v>13.33395</v>
      </c>
      <c r="I22890" s="147">
        <v>16.085000000000001</v>
      </c>
      <c r="J22890" s="147">
        <v>18.181699999999999</v>
      </c>
      <c r="K22890" s="147">
        <v>20.279699999999998</v>
      </c>
    </row>
    <row r="22891" spans="2:11" x14ac:dyDescent="0.2">
      <c r="B22891" s="21" t="str">
        <f t="shared" si="357"/>
        <v>White RiverIce Accretion2095RCP6.0</v>
      </c>
      <c r="C22891" t="s">
        <v>478</v>
      </c>
      <c r="D22891" t="s">
        <v>486</v>
      </c>
      <c r="E22891" s="144" t="s">
        <v>192</v>
      </c>
      <c r="F22891" s="144">
        <v>2095</v>
      </c>
      <c r="G22891" s="147">
        <v>11.070911703432627</v>
      </c>
      <c r="H22891" s="147">
        <v>13.221899999999998</v>
      </c>
      <c r="I22891" s="147">
        <v>15.955</v>
      </c>
      <c r="J22891" s="147">
        <v>18.04045</v>
      </c>
      <c r="K22891" s="147">
        <v>20.128499999999995</v>
      </c>
    </row>
    <row r="22892" spans="2:11" x14ac:dyDescent="0.2">
      <c r="B22892" s="21" t="str">
        <f t="shared" si="357"/>
        <v>White RiverIce Accretion2100RCP6.0</v>
      </c>
      <c r="C22892" t="s">
        <v>478</v>
      </c>
      <c r="D22892" t="s">
        <v>486</v>
      </c>
      <c r="E22892" s="144" t="s">
        <v>192</v>
      </c>
      <c r="F22892" s="144">
        <v>2100</v>
      </c>
      <c r="G22892" s="147">
        <v>10.970014016632014</v>
      </c>
      <c r="H22892" s="147">
        <v>13.109849999999998</v>
      </c>
      <c r="I22892" s="147">
        <v>15.824999999999999</v>
      </c>
      <c r="J22892" s="147">
        <v>17.8992</v>
      </c>
      <c r="K22892" s="147">
        <v>19.977299999999996</v>
      </c>
    </row>
    <row r="22893" spans="2:11" x14ac:dyDescent="0.2">
      <c r="B22893" s="21" t="str">
        <f t="shared" si="357"/>
        <v>White RiverIce Accretion2023RCP8.5</v>
      </c>
      <c r="C22893" t="s">
        <v>478</v>
      </c>
      <c r="D22893" t="s">
        <v>486</v>
      </c>
      <c r="E22893" s="144" t="s">
        <v>191</v>
      </c>
      <c r="F22893" s="144">
        <v>2023</v>
      </c>
      <c r="G22893" s="147">
        <v>10.656883264492185</v>
      </c>
      <c r="H22893" s="147">
        <v>12.674099999999999</v>
      </c>
      <c r="I22893" s="147">
        <v>15.224999999999998</v>
      </c>
      <c r="J22893" s="147">
        <v>17.1873</v>
      </c>
      <c r="K22893" s="147">
        <v>19.145699999999998</v>
      </c>
    </row>
    <row r="22894" spans="2:11" x14ac:dyDescent="0.2">
      <c r="B22894" s="21" t="str">
        <f t="shared" si="357"/>
        <v>White RiverIce Accretion2025RCP8.5</v>
      </c>
      <c r="C22894" t="s">
        <v>478</v>
      </c>
      <c r="D22894" t="s">
        <v>486</v>
      </c>
      <c r="E22894" s="144" t="s">
        <v>191</v>
      </c>
      <c r="F22894" s="144">
        <v>2025</v>
      </c>
      <c r="G22894" s="147">
        <v>10.750822490134134</v>
      </c>
      <c r="H22894" s="147">
        <v>12.786149999999999</v>
      </c>
      <c r="I22894" s="147">
        <v>15.36</v>
      </c>
      <c r="J22894" s="147">
        <v>17.334199999999999</v>
      </c>
      <c r="K22894" s="147">
        <v>19.309499999999996</v>
      </c>
    </row>
    <row r="22895" spans="2:11" x14ac:dyDescent="0.2">
      <c r="B22895" s="21" t="str">
        <f t="shared" si="357"/>
        <v>White RiverIce Accretion2030RCP8.5</v>
      </c>
      <c r="C22895" t="s">
        <v>478</v>
      </c>
      <c r="D22895" t="s">
        <v>486</v>
      </c>
      <c r="E22895" s="144" t="s">
        <v>191</v>
      </c>
      <c r="F22895" s="144">
        <v>2030</v>
      </c>
      <c r="G22895" s="147">
        <v>10.844761715776084</v>
      </c>
      <c r="H22895" s="147">
        <v>12.898199999999999</v>
      </c>
      <c r="I22895" s="147">
        <v>15.494999999999999</v>
      </c>
      <c r="J22895" s="147">
        <v>17.481100000000001</v>
      </c>
      <c r="K22895" s="147">
        <v>19.473299999999998</v>
      </c>
    </row>
    <row r="22896" spans="2:11" x14ac:dyDescent="0.2">
      <c r="B22896" s="21" t="str">
        <f t="shared" si="357"/>
        <v>White RiverIce Accretion2035RCP8.5</v>
      </c>
      <c r="C22896" t="s">
        <v>478</v>
      </c>
      <c r="D22896" t="s">
        <v>486</v>
      </c>
      <c r="E22896" s="144" t="s">
        <v>191</v>
      </c>
      <c r="F22896" s="144">
        <v>2035</v>
      </c>
      <c r="G22896" s="147">
        <v>10.938700941418032</v>
      </c>
      <c r="H22896" s="147">
        <v>13.010249999999999</v>
      </c>
      <c r="I22896" s="147">
        <v>15.63</v>
      </c>
      <c r="J22896" s="147">
        <v>17.628</v>
      </c>
      <c r="K22896" s="147">
        <v>19.637099999999997</v>
      </c>
    </row>
    <row r="22897" spans="2:11" x14ac:dyDescent="0.2">
      <c r="B22897" s="21" t="str">
        <f t="shared" si="357"/>
        <v>White RiverIce Accretion2040RCP8.5</v>
      </c>
      <c r="C22897" t="s">
        <v>478</v>
      </c>
      <c r="D22897" t="s">
        <v>486</v>
      </c>
      <c r="E22897" s="144" t="s">
        <v>191</v>
      </c>
      <c r="F22897" s="144">
        <v>2040</v>
      </c>
      <c r="G22897" s="147">
        <v>11.011764783583992</v>
      </c>
      <c r="H22897" s="147">
        <v>13.10155</v>
      </c>
      <c r="I22897" s="147">
        <v>15.745000000000001</v>
      </c>
      <c r="J22897" s="147">
        <v>17.76925</v>
      </c>
      <c r="K22897" s="147">
        <v>19.794599999999999</v>
      </c>
    </row>
    <row r="22898" spans="2:11" x14ac:dyDescent="0.2">
      <c r="B22898" s="21" t="str">
        <f t="shared" si="357"/>
        <v>White RiverIce Accretion2045RCP8.5</v>
      </c>
      <c r="C22898" t="s">
        <v>478</v>
      </c>
      <c r="D22898" t="s">
        <v>486</v>
      </c>
      <c r="E22898" s="144" t="s">
        <v>191</v>
      </c>
      <c r="F22898" s="144">
        <v>2045</v>
      </c>
      <c r="G22898" s="147">
        <v>11.084828625749951</v>
      </c>
      <c r="H22898" s="147">
        <v>13.192849999999998</v>
      </c>
      <c r="I22898" s="147">
        <v>15.86</v>
      </c>
      <c r="J22898" s="147">
        <v>17.910499999999999</v>
      </c>
      <c r="K22898" s="147">
        <v>19.952099999999998</v>
      </c>
    </row>
    <row r="22899" spans="2:11" x14ac:dyDescent="0.2">
      <c r="B22899" s="21" t="str">
        <f t="shared" si="357"/>
        <v>White RiverIce Accretion2050RCP8.5</v>
      </c>
      <c r="C22899" t="s">
        <v>478</v>
      </c>
      <c r="D22899" t="s">
        <v>486</v>
      </c>
      <c r="E22899" s="144" t="s">
        <v>191</v>
      </c>
      <c r="F22899" s="144">
        <v>2050</v>
      </c>
      <c r="G22899" s="147">
        <v>11.196164004288557</v>
      </c>
      <c r="H22899" s="147">
        <v>13.338099999999999</v>
      </c>
      <c r="I22899" s="147">
        <v>16.055</v>
      </c>
      <c r="J22899" s="147">
        <v>18.142149999999997</v>
      </c>
      <c r="K22899" s="147">
        <v>20.216699999999999</v>
      </c>
    </row>
    <row r="22900" spans="2:11" x14ac:dyDescent="0.2">
      <c r="B22900" s="21" t="str">
        <f t="shared" si="357"/>
        <v>White RiverIce Accretion2055RCP8.5</v>
      </c>
      <c r="C22900" t="s">
        <v>478</v>
      </c>
      <c r="D22900" t="s">
        <v>486</v>
      </c>
      <c r="E22900" s="144" t="s">
        <v>191</v>
      </c>
      <c r="F22900" s="144">
        <v>2055</v>
      </c>
      <c r="G22900" s="147">
        <v>11.234435540661204</v>
      </c>
      <c r="H22900" s="147">
        <v>13.392049999999999</v>
      </c>
      <c r="I22900" s="147">
        <v>16.134999999999998</v>
      </c>
      <c r="J22900" s="147">
        <v>18.23255</v>
      </c>
      <c r="K22900" s="147">
        <v>20.323799999999999</v>
      </c>
    </row>
    <row r="22901" spans="2:11" x14ac:dyDescent="0.2">
      <c r="B22901" s="21" t="str">
        <f t="shared" si="357"/>
        <v>White RiverIce Accretion2060RCP8.5</v>
      </c>
      <c r="C22901" t="s">
        <v>478</v>
      </c>
      <c r="D22901" t="s">
        <v>486</v>
      </c>
      <c r="E22901" s="144" t="s">
        <v>191</v>
      </c>
      <c r="F22901" s="144">
        <v>2060</v>
      </c>
      <c r="G22901" s="147">
        <v>11.171809390233237</v>
      </c>
      <c r="H22901" s="147">
        <v>13.33395</v>
      </c>
      <c r="I22901" s="147">
        <v>16.085000000000001</v>
      </c>
      <c r="J22901" s="147">
        <v>18.181699999999999</v>
      </c>
      <c r="K22901" s="147">
        <v>20.279699999999998</v>
      </c>
    </row>
    <row r="22902" spans="2:11" x14ac:dyDescent="0.2">
      <c r="B22902" s="21" t="str">
        <f t="shared" si="357"/>
        <v>White RiverIce Accretion2065RCP8.5</v>
      </c>
      <c r="C22902" t="s">
        <v>478</v>
      </c>
      <c r="D22902" t="s">
        <v>486</v>
      </c>
      <c r="E22902" s="144" t="s">
        <v>191</v>
      </c>
      <c r="F22902" s="144">
        <v>2065</v>
      </c>
      <c r="G22902" s="147">
        <v>11.070911703432627</v>
      </c>
      <c r="H22902" s="147">
        <v>13.221899999999998</v>
      </c>
      <c r="I22902" s="147">
        <v>15.955</v>
      </c>
      <c r="J22902" s="147">
        <v>18.04045</v>
      </c>
      <c r="K22902" s="147">
        <v>20.128499999999995</v>
      </c>
    </row>
    <row r="22903" spans="2:11" x14ac:dyDescent="0.2">
      <c r="B22903" s="21" t="str">
        <f t="shared" si="357"/>
        <v>White RiverIce Accretion2070RCP8.5</v>
      </c>
      <c r="C22903" t="s">
        <v>478</v>
      </c>
      <c r="D22903" t="s">
        <v>486</v>
      </c>
      <c r="E22903" s="144" t="s">
        <v>191</v>
      </c>
      <c r="F22903" s="144">
        <v>2070</v>
      </c>
      <c r="G22903" s="147">
        <v>10.987410169528671</v>
      </c>
      <c r="H22903" s="147">
        <v>13.147199999999998</v>
      </c>
      <c r="I22903" s="147">
        <v>15.885</v>
      </c>
      <c r="J22903" s="147">
        <v>17.972649999999998</v>
      </c>
      <c r="K22903" s="147">
        <v>20.065499999999997</v>
      </c>
    </row>
    <row r="22904" spans="2:11" x14ac:dyDescent="0.2">
      <c r="B22904" s="21" t="str">
        <f t="shared" si="357"/>
        <v>White RiverIce Accretion2075RCP8.5</v>
      </c>
      <c r="C22904" t="s">
        <v>478</v>
      </c>
      <c r="D22904" t="s">
        <v>486</v>
      </c>
      <c r="E22904" s="144" t="s">
        <v>191</v>
      </c>
      <c r="F22904" s="144">
        <v>2075</v>
      </c>
      <c r="G22904" s="147">
        <v>11.004806322425329</v>
      </c>
      <c r="H22904" s="147">
        <v>13.18455</v>
      </c>
      <c r="I22904" s="147">
        <v>15.944999999999999</v>
      </c>
      <c r="J22904" s="147">
        <v>18.046099999999999</v>
      </c>
      <c r="K22904" s="147">
        <v>20.153699999999997</v>
      </c>
    </row>
    <row r="22905" spans="2:11" x14ac:dyDescent="0.2">
      <c r="B22905" s="21" t="str">
        <f t="shared" si="357"/>
        <v>White RiverIce Accretion2080RCP8.5</v>
      </c>
      <c r="C22905" t="s">
        <v>478</v>
      </c>
      <c r="D22905" t="s">
        <v>486</v>
      </c>
      <c r="E22905" s="144" t="s">
        <v>191</v>
      </c>
      <c r="F22905" s="144">
        <v>2080</v>
      </c>
      <c r="G22905" s="147">
        <v>11.022202475321986</v>
      </c>
      <c r="H22905" s="147">
        <v>13.2219</v>
      </c>
      <c r="I22905" s="147">
        <v>16.004999999999999</v>
      </c>
      <c r="J22905" s="147">
        <v>18.119549999999997</v>
      </c>
      <c r="K22905" s="147">
        <v>20.241899999999998</v>
      </c>
    </row>
    <row r="22906" spans="2:11" x14ac:dyDescent="0.2">
      <c r="B22906" s="21" t="str">
        <f t="shared" si="357"/>
        <v>White RiverIce Accretion2085RCP8.5</v>
      </c>
      <c r="C22906" t="s">
        <v>478</v>
      </c>
      <c r="D22906" t="s">
        <v>486</v>
      </c>
      <c r="E22906" s="144" t="s">
        <v>191</v>
      </c>
      <c r="F22906" s="144">
        <v>2085</v>
      </c>
      <c r="G22906" s="147">
        <v>10.907387866204049</v>
      </c>
      <c r="H22906" s="147">
        <v>13.084949999999999</v>
      </c>
      <c r="I22906" s="147">
        <v>15.8475</v>
      </c>
      <c r="J22906" s="147">
        <v>17.950049999999997</v>
      </c>
      <c r="K22906" s="147">
        <v>20.052899999999998</v>
      </c>
    </row>
    <row r="22907" spans="2:11" x14ac:dyDescent="0.2">
      <c r="B22907" s="21" t="str">
        <f t="shared" si="357"/>
        <v>White RiverIce Accretion2090RCP8.5</v>
      </c>
      <c r="C22907" t="s">
        <v>478</v>
      </c>
      <c r="D22907" t="s">
        <v>486</v>
      </c>
      <c r="E22907" s="144" t="s">
        <v>191</v>
      </c>
      <c r="F22907" s="144">
        <v>2090</v>
      </c>
      <c r="G22907" s="147">
        <v>10.792573257086111</v>
      </c>
      <c r="H22907" s="147">
        <v>12.948</v>
      </c>
      <c r="I22907" s="147">
        <v>15.690000000000001</v>
      </c>
      <c r="J22907" s="147">
        <v>17.780549999999998</v>
      </c>
      <c r="K22907" s="147">
        <v>19.863899999999997</v>
      </c>
    </row>
    <row r="22908" spans="2:11" x14ac:dyDescent="0.2">
      <c r="B22908" s="21" t="str">
        <f t="shared" si="357"/>
        <v>White RiverIce Accretion2095RCP8.5</v>
      </c>
      <c r="C22908" t="s">
        <v>478</v>
      </c>
      <c r="D22908" t="s">
        <v>486</v>
      </c>
      <c r="E22908" s="144" t="s">
        <v>191</v>
      </c>
      <c r="F22908" s="144">
        <v>2095</v>
      </c>
      <c r="G22908" s="147">
        <v>10.792573257086111</v>
      </c>
      <c r="H22908" s="147">
        <v>12.948</v>
      </c>
      <c r="I22908" s="147">
        <v>15.690000000000001</v>
      </c>
      <c r="J22908" s="147">
        <v>17.780549999999998</v>
      </c>
      <c r="K22908" s="147">
        <v>19.863899999999997</v>
      </c>
    </row>
    <row r="22909" spans="2:11" x14ac:dyDescent="0.2">
      <c r="B22909" s="21" t="str">
        <f t="shared" si="357"/>
        <v>White RiverIce Accretion2100RCP8.5</v>
      </c>
      <c r="C22909" t="s">
        <v>478</v>
      </c>
      <c r="D22909" t="s">
        <v>486</v>
      </c>
      <c r="E22909" s="144" t="s">
        <v>191</v>
      </c>
      <c r="F22909" s="144">
        <v>2100</v>
      </c>
      <c r="G22909" s="147">
        <v>10.792573257086111</v>
      </c>
      <c r="H22909" s="147">
        <v>12.948</v>
      </c>
      <c r="I22909" s="147">
        <v>15.690000000000001</v>
      </c>
      <c r="J22909" s="147">
        <v>17.780549999999998</v>
      </c>
      <c r="K22909" s="147">
        <v>19.863899999999997</v>
      </c>
    </row>
    <row r="22910" spans="2:11" x14ac:dyDescent="0.2">
      <c r="B22910" s="21" t="str">
        <f t="shared" si="357"/>
        <v>White RiverWind2023RCP4.5</v>
      </c>
      <c r="C22910" t="s">
        <v>478</v>
      </c>
      <c r="D22910" t="s">
        <v>1</v>
      </c>
      <c r="E22910" s="144" t="s">
        <v>193</v>
      </c>
      <c r="F22910" s="144">
        <v>2023</v>
      </c>
      <c r="G22910" s="147">
        <v>72.292562088406044</v>
      </c>
      <c r="H22910" s="147">
        <v>77.799801000000002</v>
      </c>
      <c r="I22910" s="147">
        <v>83.580999999999989</v>
      </c>
      <c r="J22910" s="147">
        <v>89.378383999999997</v>
      </c>
      <c r="K22910" s="147">
        <v>95.178257999999985</v>
      </c>
    </row>
    <row r="22911" spans="2:11" x14ac:dyDescent="0.2">
      <c r="B22911" s="21" t="str">
        <f t="shared" si="357"/>
        <v>White RiverWind2025RCP4.5</v>
      </c>
      <c r="C22911" t="s">
        <v>478</v>
      </c>
      <c r="D22911" t="s">
        <v>1</v>
      </c>
      <c r="E22911" s="144" t="s">
        <v>193</v>
      </c>
      <c r="F22911" s="144">
        <v>2025</v>
      </c>
      <c r="G22911" s="147">
        <v>72.330785577167632</v>
      </c>
      <c r="H22911" s="147">
        <v>77.843541999999999</v>
      </c>
      <c r="I22911" s="147">
        <v>83.630799999999994</v>
      </c>
      <c r="J22911" s="147">
        <v>89.433150166666664</v>
      </c>
      <c r="K22911" s="147">
        <v>95.23818399999999</v>
      </c>
    </row>
    <row r="22912" spans="2:11" x14ac:dyDescent="0.2">
      <c r="B22912" s="21" t="str">
        <f t="shared" si="357"/>
        <v>White RiverWind2030RCP4.5</v>
      </c>
      <c r="C22912" t="s">
        <v>478</v>
      </c>
      <c r="D22912" t="s">
        <v>1</v>
      </c>
      <c r="E22912" s="144" t="s">
        <v>193</v>
      </c>
      <c r="F22912" s="144">
        <v>2030</v>
      </c>
      <c r="G22912" s="147">
        <v>72.369009065929234</v>
      </c>
      <c r="H22912" s="147">
        <v>77.887282999999996</v>
      </c>
      <c r="I22912" s="147">
        <v>83.680599999999984</v>
      </c>
      <c r="J22912" s="147">
        <v>89.487916333333331</v>
      </c>
      <c r="K22912" s="147">
        <v>95.298109999999994</v>
      </c>
    </row>
    <row r="22913" spans="2:11" x14ac:dyDescent="0.2">
      <c r="B22913" s="21" t="str">
        <f t="shared" si="357"/>
        <v>White RiverWind2035RCP4.5</v>
      </c>
      <c r="C22913" t="s">
        <v>478</v>
      </c>
      <c r="D22913" t="s">
        <v>1</v>
      </c>
      <c r="E22913" s="144" t="s">
        <v>193</v>
      </c>
      <c r="F22913" s="144">
        <v>2035</v>
      </c>
      <c r="G22913" s="147">
        <v>72.407232554690822</v>
      </c>
      <c r="H22913" s="147">
        <v>77.931024000000008</v>
      </c>
      <c r="I22913" s="147">
        <v>83.730399999999989</v>
      </c>
      <c r="J22913" s="147">
        <v>89.542682499999998</v>
      </c>
      <c r="K22913" s="147">
        <v>95.358035999999998</v>
      </c>
    </row>
    <row r="22914" spans="2:11" x14ac:dyDescent="0.2">
      <c r="B22914" s="21" t="str">
        <f t="shared" si="357"/>
        <v>White RiverWind2040RCP4.5</v>
      </c>
      <c r="C22914" t="s">
        <v>478</v>
      </c>
      <c r="D22914" t="s">
        <v>1</v>
      </c>
      <c r="E22914" s="144" t="s">
        <v>193</v>
      </c>
      <c r="F22914" s="144">
        <v>2040</v>
      </c>
      <c r="G22914" s="147">
        <v>72.44545604345241</v>
      </c>
      <c r="H22914" s="147">
        <v>77.974765000000005</v>
      </c>
      <c r="I22914" s="147">
        <v>83.780199999999994</v>
      </c>
      <c r="J22914" s="147">
        <v>89.597448666666665</v>
      </c>
      <c r="K22914" s="147">
        <v>95.417961999999989</v>
      </c>
    </row>
    <row r="22915" spans="2:11" x14ac:dyDescent="0.2">
      <c r="B22915" s="21" t="str">
        <f t="shared" si="357"/>
        <v>White RiverWind2045RCP4.5</v>
      </c>
      <c r="C22915" t="s">
        <v>478</v>
      </c>
      <c r="D22915" t="s">
        <v>1</v>
      </c>
      <c r="E22915" s="144" t="s">
        <v>193</v>
      </c>
      <c r="F22915" s="144">
        <v>2045</v>
      </c>
      <c r="G22915" s="147">
        <v>72.483679532214012</v>
      </c>
      <c r="H22915" s="147">
        <v>78.018506000000002</v>
      </c>
      <c r="I22915" s="147">
        <v>83.829999999999984</v>
      </c>
      <c r="J22915" s="147">
        <v>89.652214833333332</v>
      </c>
      <c r="K22915" s="147">
        <v>95.477887999999993</v>
      </c>
    </row>
    <row r="22916" spans="2:11" x14ac:dyDescent="0.2">
      <c r="B22916" s="21" t="str">
        <f t="shared" si="357"/>
        <v>White RiverWind2050RCP4.5</v>
      </c>
      <c r="C22916" t="s">
        <v>478</v>
      </c>
      <c r="D22916" t="s">
        <v>1</v>
      </c>
      <c r="E22916" s="144" t="s">
        <v>193</v>
      </c>
      <c r="F22916" s="144">
        <v>2050</v>
      </c>
      <c r="G22916" s="147">
        <v>72.54913725671824</v>
      </c>
      <c r="H22916" s="147">
        <v>78.085403999999997</v>
      </c>
      <c r="I22916" s="147">
        <v>83.899719999999988</v>
      </c>
      <c r="J22916" s="147">
        <v>89.724743000000004</v>
      </c>
      <c r="K22916" s="147">
        <v>95.551060800000002</v>
      </c>
    </row>
    <row r="22917" spans="2:11" x14ac:dyDescent="0.2">
      <c r="B22917" s="21" t="str">
        <f t="shared" si="357"/>
        <v>White RiverWind2055RCP4.5</v>
      </c>
      <c r="C22917" t="s">
        <v>478</v>
      </c>
      <c r="D22917" t="s">
        <v>1</v>
      </c>
      <c r="E22917" s="144" t="s">
        <v>193</v>
      </c>
      <c r="F22917" s="144">
        <v>2055</v>
      </c>
      <c r="G22917" s="147">
        <v>72.576371492460865</v>
      </c>
      <c r="H22917" s="147">
        <v>78.108560999999995</v>
      </c>
      <c r="I22917" s="147">
        <v>83.919639999999987</v>
      </c>
      <c r="J22917" s="147">
        <v>89.742505000000008</v>
      </c>
      <c r="K22917" s="147">
        <v>95.564307599999992</v>
      </c>
    </row>
    <row r="22918" spans="2:11" x14ac:dyDescent="0.2">
      <c r="B22918" s="21" t="str">
        <f t="shared" si="357"/>
        <v>White RiverWind2060RCP4.5</v>
      </c>
      <c r="C22918" t="s">
        <v>478</v>
      </c>
      <c r="D22918" t="s">
        <v>1</v>
      </c>
      <c r="E22918" s="144" t="s">
        <v>193</v>
      </c>
      <c r="F22918" s="144">
        <v>2060</v>
      </c>
      <c r="G22918" s="147">
        <v>72.603605728203505</v>
      </c>
      <c r="H22918" s="147">
        <v>78.131717999999992</v>
      </c>
      <c r="I22918" s="147">
        <v>83.93956</v>
      </c>
      <c r="J22918" s="147">
        <v>89.760266999999999</v>
      </c>
      <c r="K22918" s="147">
        <v>95.577554399999997</v>
      </c>
    </row>
    <row r="22919" spans="2:11" x14ac:dyDescent="0.2">
      <c r="B22919" s="21" t="str">
        <f t="shared" si="357"/>
        <v>White RiverWind2065RCP4.5</v>
      </c>
      <c r="C22919" t="s">
        <v>478</v>
      </c>
      <c r="D22919" t="s">
        <v>1</v>
      </c>
      <c r="E22919" s="144" t="s">
        <v>193</v>
      </c>
      <c r="F22919" s="144">
        <v>2065</v>
      </c>
      <c r="G22919" s="147">
        <v>72.63083996394613</v>
      </c>
      <c r="H22919" s="147">
        <v>78.15487499999999</v>
      </c>
      <c r="I22919" s="147">
        <v>83.959479999999999</v>
      </c>
      <c r="J22919" s="147">
        <v>89.778029000000004</v>
      </c>
      <c r="K22919" s="147">
        <v>95.590801199999987</v>
      </c>
    </row>
    <row r="22920" spans="2:11" x14ac:dyDescent="0.2">
      <c r="B22920" s="21" t="str">
        <f t="shared" si="357"/>
        <v>White RiverWind2070RCP4.5</v>
      </c>
      <c r="C22920" t="s">
        <v>478</v>
      </c>
      <c r="D22920" t="s">
        <v>1</v>
      </c>
      <c r="E22920" s="144" t="s">
        <v>193</v>
      </c>
      <c r="F22920" s="144">
        <v>2070</v>
      </c>
      <c r="G22920" s="147">
        <v>72.65807419968877</v>
      </c>
      <c r="H22920" s="147">
        <v>78.178031999999988</v>
      </c>
      <c r="I22920" s="147">
        <v>83.979399999999998</v>
      </c>
      <c r="J22920" s="147">
        <v>89.795791000000008</v>
      </c>
      <c r="K22920" s="147">
        <v>95.604047999999992</v>
      </c>
    </row>
    <row r="22921" spans="2:11" x14ac:dyDescent="0.2">
      <c r="B22921" s="21" t="str">
        <f t="shared" si="357"/>
        <v>White RiverWind2075RCP4.5</v>
      </c>
      <c r="C22921" t="s">
        <v>478</v>
      </c>
      <c r="D22921" t="s">
        <v>1</v>
      </c>
      <c r="E22921" s="144" t="s">
        <v>193</v>
      </c>
      <c r="F22921" s="144">
        <v>2075</v>
      </c>
      <c r="G22921" s="147">
        <v>72.710631496735957</v>
      </c>
      <c r="H22921" s="147">
        <v>78.233351499999984</v>
      </c>
      <c r="I22921" s="147">
        <v>84.037499999999994</v>
      </c>
      <c r="J22921" s="147">
        <v>89.856477833333344</v>
      </c>
      <c r="K22921" s="147">
        <v>95.668704999999989</v>
      </c>
    </row>
    <row r="22922" spans="2:11" x14ac:dyDescent="0.2">
      <c r="B22922" s="21" t="str">
        <f t="shared" si="357"/>
        <v>White RiverWind2080RCP4.5</v>
      </c>
      <c r="C22922" t="s">
        <v>478</v>
      </c>
      <c r="D22922" t="s">
        <v>1</v>
      </c>
      <c r="E22922" s="144" t="s">
        <v>193</v>
      </c>
      <c r="F22922" s="144">
        <v>2080</v>
      </c>
      <c r="G22922" s="147">
        <v>72.763188793783144</v>
      </c>
      <c r="H22922" s="147">
        <v>78.288670999999994</v>
      </c>
      <c r="I22922" s="147">
        <v>84.095600000000005</v>
      </c>
      <c r="J22922" s="147">
        <v>89.917164666666679</v>
      </c>
      <c r="K22922" s="147">
        <v>95.733361999999985</v>
      </c>
    </row>
    <row r="22923" spans="2:11" x14ac:dyDescent="0.2">
      <c r="B22923" s="21" t="str">
        <f t="shared" si="357"/>
        <v>White RiverWind2085RCP4.5</v>
      </c>
      <c r="C22923" t="s">
        <v>478</v>
      </c>
      <c r="D22923" t="s">
        <v>1</v>
      </c>
      <c r="E22923" s="144" t="s">
        <v>193</v>
      </c>
      <c r="F22923" s="144">
        <v>2085</v>
      </c>
      <c r="G22923" s="147">
        <v>72.815746090830331</v>
      </c>
      <c r="H22923" s="147">
        <v>78.34399049999999</v>
      </c>
      <c r="I22923" s="147">
        <v>84.153700000000001</v>
      </c>
      <c r="J22923" s="147">
        <v>89.977851500000014</v>
      </c>
      <c r="K22923" s="147">
        <v>95.798018999999982</v>
      </c>
    </row>
    <row r="22924" spans="2:11" x14ac:dyDescent="0.2">
      <c r="B22924" s="21" t="str">
        <f t="shared" ref="B22924:B22987" si="358">C22924&amp;D22924&amp;F22924&amp;E22924</f>
        <v>White RiverWind2090RCP4.5</v>
      </c>
      <c r="C22924" t="s">
        <v>478</v>
      </c>
      <c r="D22924" t="s">
        <v>1</v>
      </c>
      <c r="E22924" s="144" t="s">
        <v>193</v>
      </c>
      <c r="F22924" s="144">
        <v>2090</v>
      </c>
      <c r="G22924" s="147">
        <v>72.868303387877518</v>
      </c>
      <c r="H22924" s="147">
        <v>78.399309999999986</v>
      </c>
      <c r="I22924" s="147">
        <v>84.211799999999997</v>
      </c>
      <c r="J22924" s="147">
        <v>90.038538333333335</v>
      </c>
      <c r="K22924" s="147">
        <v>95.862675999999993</v>
      </c>
    </row>
    <row r="22925" spans="2:11" x14ac:dyDescent="0.2">
      <c r="B22925" s="21" t="str">
        <f t="shared" si="358"/>
        <v>White RiverWind2095RCP4.5</v>
      </c>
      <c r="C22925" t="s">
        <v>478</v>
      </c>
      <c r="D22925" t="s">
        <v>1</v>
      </c>
      <c r="E22925" s="144" t="s">
        <v>193</v>
      </c>
      <c r="F22925" s="144">
        <v>2095</v>
      </c>
      <c r="G22925" s="147">
        <v>72.920860684924705</v>
      </c>
      <c r="H22925" s="147">
        <v>78.454629499999996</v>
      </c>
      <c r="I22925" s="147">
        <v>84.269900000000007</v>
      </c>
      <c r="J22925" s="147">
        <v>90.09922516666667</v>
      </c>
      <c r="K22925" s="147">
        <v>95.92733299999999</v>
      </c>
    </row>
    <row r="22926" spans="2:11" x14ac:dyDescent="0.2">
      <c r="B22926" s="21" t="str">
        <f t="shared" si="358"/>
        <v>White RiverWind2100RCP4.5</v>
      </c>
      <c r="C22926" t="s">
        <v>478</v>
      </c>
      <c r="D22926" t="s">
        <v>1</v>
      </c>
      <c r="E22926" s="144" t="s">
        <v>193</v>
      </c>
      <c r="F22926" s="144">
        <v>2100</v>
      </c>
      <c r="G22926" s="147">
        <v>72.973417981971892</v>
      </c>
      <c r="H22926" s="147">
        <v>78.509948999999992</v>
      </c>
      <c r="I22926" s="147">
        <v>84.328000000000003</v>
      </c>
      <c r="J22926" s="147">
        <v>90.159912000000006</v>
      </c>
      <c r="K22926" s="147">
        <v>95.991989999999987</v>
      </c>
    </row>
    <row r="22927" spans="2:11" x14ac:dyDescent="0.2">
      <c r="B22927" s="21" t="str">
        <f t="shared" si="358"/>
        <v>White RiverWind2023RCP6.0</v>
      </c>
      <c r="C22927" t="s">
        <v>478</v>
      </c>
      <c r="D22927" t="s">
        <v>1</v>
      </c>
      <c r="E22927" s="144" t="s">
        <v>192</v>
      </c>
      <c r="F22927" s="144">
        <v>2023</v>
      </c>
      <c r="G22927" s="147">
        <v>72.292562088406044</v>
      </c>
      <c r="H22927" s="147">
        <v>77.799801000000002</v>
      </c>
      <c r="I22927" s="147">
        <v>83.580999999999989</v>
      </c>
      <c r="J22927" s="147">
        <v>89.378383999999997</v>
      </c>
      <c r="K22927" s="147">
        <v>95.178257999999985</v>
      </c>
    </row>
    <row r="22928" spans="2:11" x14ac:dyDescent="0.2">
      <c r="B22928" s="21" t="str">
        <f t="shared" si="358"/>
        <v>White RiverWind2025RCP6.0</v>
      </c>
      <c r="C22928" t="s">
        <v>478</v>
      </c>
      <c r="D22928" t="s">
        <v>1</v>
      </c>
      <c r="E22928" s="144" t="s">
        <v>192</v>
      </c>
      <c r="F22928" s="144">
        <v>2025</v>
      </c>
      <c r="G22928" s="147">
        <v>72.330785577167632</v>
      </c>
      <c r="H22928" s="147">
        <v>77.843541999999999</v>
      </c>
      <c r="I22928" s="147">
        <v>83.630799999999994</v>
      </c>
      <c r="J22928" s="147">
        <v>89.433150166666664</v>
      </c>
      <c r="K22928" s="147">
        <v>95.23818399999999</v>
      </c>
    </row>
    <row r="22929" spans="2:11" x14ac:dyDescent="0.2">
      <c r="B22929" s="21" t="str">
        <f t="shared" si="358"/>
        <v>White RiverWind2030RCP6.0</v>
      </c>
      <c r="C22929" t="s">
        <v>478</v>
      </c>
      <c r="D22929" t="s">
        <v>1</v>
      </c>
      <c r="E22929" s="144" t="s">
        <v>192</v>
      </c>
      <c r="F22929" s="144">
        <v>2030</v>
      </c>
      <c r="G22929" s="147">
        <v>72.369009065929234</v>
      </c>
      <c r="H22929" s="147">
        <v>77.887282999999996</v>
      </c>
      <c r="I22929" s="147">
        <v>83.680599999999984</v>
      </c>
      <c r="J22929" s="147">
        <v>89.487916333333331</v>
      </c>
      <c r="K22929" s="147">
        <v>95.298109999999994</v>
      </c>
    </row>
    <row r="22930" spans="2:11" x14ac:dyDescent="0.2">
      <c r="B22930" s="21" t="str">
        <f t="shared" si="358"/>
        <v>White RiverWind2035RCP6.0</v>
      </c>
      <c r="C22930" t="s">
        <v>478</v>
      </c>
      <c r="D22930" t="s">
        <v>1</v>
      </c>
      <c r="E22930" s="144" t="s">
        <v>192</v>
      </c>
      <c r="F22930" s="144">
        <v>2035</v>
      </c>
      <c r="G22930" s="147">
        <v>72.407232554690822</v>
      </c>
      <c r="H22930" s="147">
        <v>77.931024000000008</v>
      </c>
      <c r="I22930" s="147">
        <v>83.730399999999989</v>
      </c>
      <c r="J22930" s="147">
        <v>89.542682499999998</v>
      </c>
      <c r="K22930" s="147">
        <v>95.358035999999998</v>
      </c>
    </row>
    <row r="22931" spans="2:11" x14ac:dyDescent="0.2">
      <c r="B22931" s="21" t="str">
        <f t="shared" si="358"/>
        <v>White RiverWind2040RCP6.0</v>
      </c>
      <c r="C22931" t="s">
        <v>478</v>
      </c>
      <c r="D22931" t="s">
        <v>1</v>
      </c>
      <c r="E22931" s="144" t="s">
        <v>192</v>
      </c>
      <c r="F22931" s="144">
        <v>2040</v>
      </c>
      <c r="G22931" s="147">
        <v>72.44545604345241</v>
      </c>
      <c r="H22931" s="147">
        <v>77.974765000000005</v>
      </c>
      <c r="I22931" s="147">
        <v>83.780199999999994</v>
      </c>
      <c r="J22931" s="147">
        <v>89.597448666666665</v>
      </c>
      <c r="K22931" s="147">
        <v>95.417961999999989</v>
      </c>
    </row>
    <row r="22932" spans="2:11" x14ac:dyDescent="0.2">
      <c r="B22932" s="21" t="str">
        <f t="shared" si="358"/>
        <v>White RiverWind2045RCP6.0</v>
      </c>
      <c r="C22932" t="s">
        <v>478</v>
      </c>
      <c r="D22932" t="s">
        <v>1</v>
      </c>
      <c r="E22932" s="144" t="s">
        <v>192</v>
      </c>
      <c r="F22932" s="144">
        <v>2045</v>
      </c>
      <c r="G22932" s="147">
        <v>72.483679532214012</v>
      </c>
      <c r="H22932" s="147">
        <v>78.018506000000002</v>
      </c>
      <c r="I22932" s="147">
        <v>83.829999999999984</v>
      </c>
      <c r="J22932" s="147">
        <v>89.652214833333332</v>
      </c>
      <c r="K22932" s="147">
        <v>95.477887999999993</v>
      </c>
    </row>
    <row r="22933" spans="2:11" x14ac:dyDescent="0.2">
      <c r="B22933" s="21" t="str">
        <f t="shared" si="358"/>
        <v>White RiverWind2050RCP6.0</v>
      </c>
      <c r="C22933" t="s">
        <v>478</v>
      </c>
      <c r="D22933" t="s">
        <v>1</v>
      </c>
      <c r="E22933" s="144" t="s">
        <v>192</v>
      </c>
      <c r="F22933" s="144">
        <v>2050</v>
      </c>
      <c r="G22933" s="147">
        <v>72.54913725671824</v>
      </c>
      <c r="H22933" s="147">
        <v>78.085403999999997</v>
      </c>
      <c r="I22933" s="147">
        <v>83.899719999999988</v>
      </c>
      <c r="J22933" s="147">
        <v>89.724743000000004</v>
      </c>
      <c r="K22933" s="147">
        <v>95.551060800000002</v>
      </c>
    </row>
    <row r="22934" spans="2:11" x14ac:dyDescent="0.2">
      <c r="B22934" s="21" t="str">
        <f t="shared" si="358"/>
        <v>White RiverWind2055RCP6.0</v>
      </c>
      <c r="C22934" t="s">
        <v>478</v>
      </c>
      <c r="D22934" t="s">
        <v>1</v>
      </c>
      <c r="E22934" s="144" t="s">
        <v>192</v>
      </c>
      <c r="F22934" s="144">
        <v>2055</v>
      </c>
      <c r="G22934" s="147">
        <v>72.576371492460865</v>
      </c>
      <c r="H22934" s="147">
        <v>78.108560999999995</v>
      </c>
      <c r="I22934" s="147">
        <v>83.919639999999987</v>
      </c>
      <c r="J22934" s="147">
        <v>89.742505000000008</v>
      </c>
      <c r="K22934" s="147">
        <v>95.564307599999992</v>
      </c>
    </row>
    <row r="22935" spans="2:11" x14ac:dyDescent="0.2">
      <c r="B22935" s="21" t="str">
        <f t="shared" si="358"/>
        <v>White RiverWind2060RCP6.0</v>
      </c>
      <c r="C22935" t="s">
        <v>478</v>
      </c>
      <c r="D22935" t="s">
        <v>1</v>
      </c>
      <c r="E22935" s="144" t="s">
        <v>192</v>
      </c>
      <c r="F22935" s="144">
        <v>2060</v>
      </c>
      <c r="G22935" s="147">
        <v>72.603605728203505</v>
      </c>
      <c r="H22935" s="147">
        <v>78.131717999999992</v>
      </c>
      <c r="I22935" s="147">
        <v>83.93956</v>
      </c>
      <c r="J22935" s="147">
        <v>89.760266999999999</v>
      </c>
      <c r="K22935" s="147">
        <v>95.577554399999997</v>
      </c>
    </row>
    <row r="22936" spans="2:11" x14ac:dyDescent="0.2">
      <c r="B22936" s="21" t="str">
        <f t="shared" si="358"/>
        <v>White RiverWind2065RCP6.0</v>
      </c>
      <c r="C22936" t="s">
        <v>478</v>
      </c>
      <c r="D22936" t="s">
        <v>1</v>
      </c>
      <c r="E22936" s="144" t="s">
        <v>192</v>
      </c>
      <c r="F22936" s="144">
        <v>2065</v>
      </c>
      <c r="G22936" s="147">
        <v>72.63083996394613</v>
      </c>
      <c r="H22936" s="147">
        <v>78.15487499999999</v>
      </c>
      <c r="I22936" s="147">
        <v>83.959479999999999</v>
      </c>
      <c r="J22936" s="147">
        <v>89.778029000000004</v>
      </c>
      <c r="K22936" s="147">
        <v>95.590801199999987</v>
      </c>
    </row>
    <row r="22937" spans="2:11" x14ac:dyDescent="0.2">
      <c r="B22937" s="21" t="str">
        <f t="shared" si="358"/>
        <v>White RiverWind2070RCP6.0</v>
      </c>
      <c r="C22937" t="s">
        <v>478</v>
      </c>
      <c r="D22937" t="s">
        <v>1</v>
      </c>
      <c r="E22937" s="144" t="s">
        <v>192</v>
      </c>
      <c r="F22937" s="144">
        <v>2070</v>
      </c>
      <c r="G22937" s="147">
        <v>72.65807419968877</v>
      </c>
      <c r="H22937" s="147">
        <v>78.178031999999988</v>
      </c>
      <c r="I22937" s="147">
        <v>83.979399999999998</v>
      </c>
      <c r="J22937" s="147">
        <v>89.795791000000008</v>
      </c>
      <c r="K22937" s="147">
        <v>95.604047999999992</v>
      </c>
    </row>
    <row r="22938" spans="2:11" x14ac:dyDescent="0.2">
      <c r="B22938" s="21" t="str">
        <f t="shared" si="358"/>
        <v>White RiverWind2075RCP6.0</v>
      </c>
      <c r="C22938" t="s">
        <v>478</v>
      </c>
      <c r="D22938" t="s">
        <v>1</v>
      </c>
      <c r="E22938" s="144" t="s">
        <v>192</v>
      </c>
      <c r="F22938" s="144">
        <v>2075</v>
      </c>
      <c r="G22938" s="147">
        <v>72.736910145259543</v>
      </c>
      <c r="H22938" s="147">
        <v>78.261011249999996</v>
      </c>
      <c r="I22938" s="147">
        <v>84.066550000000007</v>
      </c>
      <c r="J22938" s="147">
        <v>89.886821250000011</v>
      </c>
      <c r="K22938" s="147">
        <v>95.701033499999994</v>
      </c>
    </row>
    <row r="22939" spans="2:11" x14ac:dyDescent="0.2">
      <c r="B22939" s="21" t="str">
        <f t="shared" si="358"/>
        <v>White RiverWind2080RCP6.0</v>
      </c>
      <c r="C22939" t="s">
        <v>478</v>
      </c>
      <c r="D22939" t="s">
        <v>1</v>
      </c>
      <c r="E22939" s="144" t="s">
        <v>192</v>
      </c>
      <c r="F22939" s="144">
        <v>2080</v>
      </c>
      <c r="G22939" s="147">
        <v>72.815746090830331</v>
      </c>
      <c r="H22939" s="147">
        <v>78.34399049999999</v>
      </c>
      <c r="I22939" s="147">
        <v>84.153700000000001</v>
      </c>
      <c r="J22939" s="147">
        <v>89.977851500000014</v>
      </c>
      <c r="K22939" s="147">
        <v>95.798018999999982</v>
      </c>
    </row>
    <row r="22940" spans="2:11" x14ac:dyDescent="0.2">
      <c r="B22940" s="21" t="str">
        <f t="shared" si="358"/>
        <v>White RiverWind2085RCP6.0</v>
      </c>
      <c r="C22940" t="s">
        <v>478</v>
      </c>
      <c r="D22940" t="s">
        <v>1</v>
      </c>
      <c r="E22940" s="144" t="s">
        <v>192</v>
      </c>
      <c r="F22940" s="144">
        <v>2085</v>
      </c>
      <c r="G22940" s="147">
        <v>72.894582036401118</v>
      </c>
      <c r="H22940" s="147">
        <v>78.426969749999984</v>
      </c>
      <c r="I22940" s="147">
        <v>84.240849999999995</v>
      </c>
      <c r="J22940" s="147">
        <v>90.068881750000003</v>
      </c>
      <c r="K22940" s="147">
        <v>95.895004499999985</v>
      </c>
    </row>
    <row r="22941" spans="2:11" x14ac:dyDescent="0.2">
      <c r="B22941" s="21" t="str">
        <f t="shared" si="358"/>
        <v>White RiverWind2090RCP6.0</v>
      </c>
      <c r="C22941" t="s">
        <v>478</v>
      </c>
      <c r="D22941" t="s">
        <v>1</v>
      </c>
      <c r="E22941" s="144" t="s">
        <v>192</v>
      </c>
      <c r="F22941" s="144">
        <v>2090</v>
      </c>
      <c r="G22941" s="147">
        <v>73.226648595017423</v>
      </c>
      <c r="H22941" s="147">
        <v>78.813562999999988</v>
      </c>
      <c r="I22941" s="147">
        <v>84.690433333333331</v>
      </c>
      <c r="J22941" s="147">
        <v>90.574358666666669</v>
      </c>
      <c r="K22941" s="147">
        <v>96.458781999999985</v>
      </c>
    </row>
    <row r="22942" spans="2:11" x14ac:dyDescent="0.2">
      <c r="B22942" s="21" t="str">
        <f t="shared" si="358"/>
        <v>White RiverWind2095RCP6.0</v>
      </c>
      <c r="C22942" t="s">
        <v>478</v>
      </c>
      <c r="D22942" t="s">
        <v>1</v>
      </c>
      <c r="E22942" s="144" t="s">
        <v>192</v>
      </c>
      <c r="F22942" s="144">
        <v>2095</v>
      </c>
      <c r="G22942" s="147">
        <v>73.479879208062968</v>
      </c>
      <c r="H22942" s="147">
        <v>79.117176999999998</v>
      </c>
      <c r="I22942" s="147">
        <v>85.05286666666666</v>
      </c>
      <c r="J22942" s="147">
        <v>90.988805333333332</v>
      </c>
      <c r="K22942" s="147">
        <v>96.925573999999997</v>
      </c>
    </row>
    <row r="22943" spans="2:11" x14ac:dyDescent="0.2">
      <c r="B22943" s="21" t="str">
        <f t="shared" si="358"/>
        <v>White RiverWind2100RCP6.0</v>
      </c>
      <c r="C22943" t="s">
        <v>478</v>
      </c>
      <c r="D22943" t="s">
        <v>1</v>
      </c>
      <c r="E22943" s="144" t="s">
        <v>192</v>
      </c>
      <c r="F22943" s="144">
        <v>2100</v>
      </c>
      <c r="G22943" s="147">
        <v>73.733109821108499</v>
      </c>
      <c r="H22943" s="147">
        <v>79.420790999999994</v>
      </c>
      <c r="I22943" s="147">
        <v>85.415299999999988</v>
      </c>
      <c r="J22943" s="147">
        <v>91.403251999999995</v>
      </c>
      <c r="K22943" s="147">
        <v>97.392365999999996</v>
      </c>
    </row>
    <row r="22944" spans="2:11" x14ac:dyDescent="0.2">
      <c r="B22944" s="21" t="str">
        <f t="shared" si="358"/>
        <v>White RiverWind2023RCP8.5</v>
      </c>
      <c r="C22944" t="s">
        <v>478</v>
      </c>
      <c r="D22944" t="s">
        <v>1</v>
      </c>
      <c r="E22944" s="144" t="s">
        <v>191</v>
      </c>
      <c r="F22944" s="144">
        <v>2023</v>
      </c>
      <c r="G22944" s="147">
        <v>72.292562088406044</v>
      </c>
      <c r="H22944" s="147">
        <v>77.799801000000002</v>
      </c>
      <c r="I22944" s="147">
        <v>83.580999999999989</v>
      </c>
      <c r="J22944" s="147">
        <v>89.378383999999997</v>
      </c>
      <c r="K22944" s="147">
        <v>95.178257999999985</v>
      </c>
    </row>
    <row r="22945" spans="2:11" x14ac:dyDescent="0.2">
      <c r="B22945" s="21" t="str">
        <f t="shared" si="358"/>
        <v>White RiverWind2025RCP8.5</v>
      </c>
      <c r="C22945" t="s">
        <v>478</v>
      </c>
      <c r="D22945" t="s">
        <v>1</v>
      </c>
      <c r="E22945" s="144" t="s">
        <v>191</v>
      </c>
      <c r="F22945" s="144">
        <v>2025</v>
      </c>
      <c r="G22945" s="147">
        <v>72.369009065929234</v>
      </c>
      <c r="H22945" s="147">
        <v>77.887282999999996</v>
      </c>
      <c r="I22945" s="147">
        <v>83.680599999999984</v>
      </c>
      <c r="J22945" s="147">
        <v>89.487916333333331</v>
      </c>
      <c r="K22945" s="147">
        <v>95.298109999999994</v>
      </c>
    </row>
    <row r="22946" spans="2:11" x14ac:dyDescent="0.2">
      <c r="B22946" s="21" t="str">
        <f t="shared" si="358"/>
        <v>White RiverWind2030RCP8.5</v>
      </c>
      <c r="C22946" t="s">
        <v>478</v>
      </c>
      <c r="D22946" t="s">
        <v>1</v>
      </c>
      <c r="E22946" s="144" t="s">
        <v>191</v>
      </c>
      <c r="F22946" s="144">
        <v>2030</v>
      </c>
      <c r="G22946" s="147">
        <v>72.44545604345241</v>
      </c>
      <c r="H22946" s="147">
        <v>77.974765000000005</v>
      </c>
      <c r="I22946" s="147">
        <v>83.780199999999994</v>
      </c>
      <c r="J22946" s="147">
        <v>89.597448666666665</v>
      </c>
      <c r="K22946" s="147">
        <v>95.417961999999989</v>
      </c>
    </row>
    <row r="22947" spans="2:11" x14ac:dyDescent="0.2">
      <c r="B22947" s="21" t="str">
        <f t="shared" si="358"/>
        <v>White RiverWind2035RCP8.5</v>
      </c>
      <c r="C22947" t="s">
        <v>478</v>
      </c>
      <c r="D22947" t="s">
        <v>1</v>
      </c>
      <c r="E22947" s="144" t="s">
        <v>191</v>
      </c>
      <c r="F22947" s="144">
        <v>2035</v>
      </c>
      <c r="G22947" s="147">
        <v>72.5219030209756</v>
      </c>
      <c r="H22947" s="147">
        <v>78.062246999999999</v>
      </c>
      <c r="I22947" s="147">
        <v>83.879799999999989</v>
      </c>
      <c r="J22947" s="147">
        <v>89.706980999999999</v>
      </c>
      <c r="K22947" s="147">
        <v>95.537813999999997</v>
      </c>
    </row>
    <row r="22948" spans="2:11" x14ac:dyDescent="0.2">
      <c r="B22948" s="21" t="str">
        <f t="shared" si="358"/>
        <v>White RiverWind2040RCP8.5</v>
      </c>
      <c r="C22948" t="s">
        <v>478</v>
      </c>
      <c r="D22948" t="s">
        <v>1</v>
      </c>
      <c r="E22948" s="144" t="s">
        <v>191</v>
      </c>
      <c r="F22948" s="144">
        <v>2040</v>
      </c>
      <c r="G22948" s="147">
        <v>72.567293413879995</v>
      </c>
      <c r="H22948" s="147">
        <v>78.100842</v>
      </c>
      <c r="I22948" s="147">
        <v>83.912999999999997</v>
      </c>
      <c r="J22948" s="147">
        <v>89.73658433333334</v>
      </c>
      <c r="K22948" s="147">
        <v>95.559891999999991</v>
      </c>
    </row>
    <row r="22949" spans="2:11" x14ac:dyDescent="0.2">
      <c r="B22949" s="21" t="str">
        <f t="shared" si="358"/>
        <v>White RiverWind2045RCP8.5</v>
      </c>
      <c r="C22949" t="s">
        <v>478</v>
      </c>
      <c r="D22949" t="s">
        <v>1</v>
      </c>
      <c r="E22949" s="144" t="s">
        <v>191</v>
      </c>
      <c r="F22949" s="144">
        <v>2045</v>
      </c>
      <c r="G22949" s="147">
        <v>72.612683806784375</v>
      </c>
      <c r="H22949" s="147">
        <v>78.139436999999987</v>
      </c>
      <c r="I22949" s="147">
        <v>83.94619999999999</v>
      </c>
      <c r="J22949" s="147">
        <v>89.766187666666667</v>
      </c>
      <c r="K22949" s="147">
        <v>95.581969999999998</v>
      </c>
    </row>
    <row r="22950" spans="2:11" x14ac:dyDescent="0.2">
      <c r="B22950" s="21" t="str">
        <f t="shared" si="358"/>
        <v>White RiverWind2050RCP8.5</v>
      </c>
      <c r="C22950" t="s">
        <v>478</v>
      </c>
      <c r="D22950" t="s">
        <v>1</v>
      </c>
      <c r="E22950" s="144" t="s">
        <v>191</v>
      </c>
      <c r="F22950" s="144">
        <v>2050</v>
      </c>
      <c r="G22950" s="147">
        <v>72.763188793783144</v>
      </c>
      <c r="H22950" s="147">
        <v>78.288670999999994</v>
      </c>
      <c r="I22950" s="147">
        <v>84.095600000000005</v>
      </c>
      <c r="J22950" s="147">
        <v>89.917164666666679</v>
      </c>
      <c r="K22950" s="147">
        <v>95.733361999999985</v>
      </c>
    </row>
    <row r="22951" spans="2:11" x14ac:dyDescent="0.2">
      <c r="B22951" s="21" t="str">
        <f t="shared" si="358"/>
        <v>White RiverWind2055RCP8.5</v>
      </c>
      <c r="C22951" t="s">
        <v>478</v>
      </c>
      <c r="D22951" t="s">
        <v>1</v>
      </c>
      <c r="E22951" s="144" t="s">
        <v>191</v>
      </c>
      <c r="F22951" s="144">
        <v>2055</v>
      </c>
      <c r="G22951" s="147">
        <v>72.868303387877518</v>
      </c>
      <c r="H22951" s="147">
        <v>78.399309999999986</v>
      </c>
      <c r="I22951" s="147">
        <v>84.211799999999997</v>
      </c>
      <c r="J22951" s="147">
        <v>90.038538333333335</v>
      </c>
      <c r="K22951" s="147">
        <v>95.862675999999993</v>
      </c>
    </row>
    <row r="22952" spans="2:11" x14ac:dyDescent="0.2">
      <c r="B22952" s="21" t="str">
        <f t="shared" si="358"/>
        <v>White RiverWind2060RCP8.5</v>
      </c>
      <c r="C22952" t="s">
        <v>478</v>
      </c>
      <c r="D22952" t="s">
        <v>1</v>
      </c>
      <c r="E22952" s="144" t="s">
        <v>191</v>
      </c>
      <c r="F22952" s="144">
        <v>2060</v>
      </c>
      <c r="G22952" s="147">
        <v>73.226648595017423</v>
      </c>
      <c r="H22952" s="147">
        <v>78.813562999999988</v>
      </c>
      <c r="I22952" s="147">
        <v>84.690433333333331</v>
      </c>
      <c r="J22952" s="147">
        <v>90.574358666666669</v>
      </c>
      <c r="K22952" s="147">
        <v>96.458781999999985</v>
      </c>
    </row>
    <row r="22953" spans="2:11" x14ac:dyDescent="0.2">
      <c r="B22953" s="21" t="str">
        <f t="shared" si="358"/>
        <v>White RiverWind2065RCP8.5</v>
      </c>
      <c r="C22953" t="s">
        <v>478</v>
      </c>
      <c r="D22953" t="s">
        <v>1</v>
      </c>
      <c r="E22953" s="144" t="s">
        <v>191</v>
      </c>
      <c r="F22953" s="144">
        <v>2065</v>
      </c>
      <c r="G22953" s="147">
        <v>73.479879208062968</v>
      </c>
      <c r="H22953" s="147">
        <v>79.117176999999998</v>
      </c>
      <c r="I22953" s="147">
        <v>85.05286666666666</v>
      </c>
      <c r="J22953" s="147">
        <v>90.988805333333332</v>
      </c>
      <c r="K22953" s="147">
        <v>96.925573999999997</v>
      </c>
    </row>
    <row r="22954" spans="2:11" x14ac:dyDescent="0.2">
      <c r="B22954" s="21" t="str">
        <f t="shared" si="358"/>
        <v>White RiverWind2070RCP8.5</v>
      </c>
      <c r="C22954" t="s">
        <v>478</v>
      </c>
      <c r="D22954" t="s">
        <v>1</v>
      </c>
      <c r="E22954" s="144" t="s">
        <v>191</v>
      </c>
      <c r="F22954" s="144">
        <v>2070</v>
      </c>
      <c r="G22954" s="147">
        <v>73.933783137106843</v>
      </c>
      <c r="H22954" s="147">
        <v>79.649788000000001</v>
      </c>
      <c r="I22954" s="147">
        <v>85.675366666666662</v>
      </c>
      <c r="J22954" s="147">
        <v>91.690404333333333</v>
      </c>
      <c r="K22954" s="147">
        <v>97.707765999999992</v>
      </c>
    </row>
    <row r="22955" spans="2:11" x14ac:dyDescent="0.2">
      <c r="B22955" s="21" t="str">
        <f t="shared" si="358"/>
        <v>White RiverWind2075RCP8.5</v>
      </c>
      <c r="C22955" t="s">
        <v>478</v>
      </c>
      <c r="D22955" t="s">
        <v>1</v>
      </c>
      <c r="E22955" s="144" t="s">
        <v>191</v>
      </c>
      <c r="F22955" s="144">
        <v>2075</v>
      </c>
      <c r="G22955" s="147">
        <v>74.134456453105201</v>
      </c>
      <c r="H22955" s="147">
        <v>79.878784999999993</v>
      </c>
      <c r="I22955" s="147">
        <v>85.935433333333322</v>
      </c>
      <c r="J22955" s="147">
        <v>91.977556666666658</v>
      </c>
      <c r="K22955" s="147">
        <v>98.023165999999989</v>
      </c>
    </row>
    <row r="22956" spans="2:11" x14ac:dyDescent="0.2">
      <c r="B22956" s="21" t="str">
        <f t="shared" si="358"/>
        <v>White RiverWind2080RCP8.5</v>
      </c>
      <c r="C22956" t="s">
        <v>478</v>
      </c>
      <c r="D22956" t="s">
        <v>1</v>
      </c>
      <c r="E22956" s="144" t="s">
        <v>191</v>
      </c>
      <c r="F22956" s="144">
        <v>2080</v>
      </c>
      <c r="G22956" s="147">
        <v>74.335129769103546</v>
      </c>
      <c r="H22956" s="147">
        <v>80.107782</v>
      </c>
      <c r="I22956" s="147">
        <v>86.195499999999996</v>
      </c>
      <c r="J22956" s="147">
        <v>92.264708999999996</v>
      </c>
      <c r="K22956" s="147">
        <v>98.338565999999986</v>
      </c>
    </row>
    <row r="22957" spans="2:11" x14ac:dyDescent="0.2">
      <c r="B22957" s="21" t="str">
        <f t="shared" si="358"/>
        <v>White RiverWind2085RCP8.5</v>
      </c>
      <c r="C22957" t="s">
        <v>478</v>
      </c>
      <c r="D22957" t="s">
        <v>1</v>
      </c>
      <c r="E22957" s="144" t="s">
        <v>191</v>
      </c>
      <c r="F22957" s="144">
        <v>2085</v>
      </c>
      <c r="G22957" s="147">
        <v>74.607472126529885</v>
      </c>
      <c r="H22957" s="147">
        <v>80.455137000000008</v>
      </c>
      <c r="I22957" s="147">
        <v>86.631249999999994</v>
      </c>
      <c r="J22957" s="147">
        <v>92.77536649999999</v>
      </c>
      <c r="K22957" s="147">
        <v>98.925209999999993</v>
      </c>
    </row>
    <row r="22958" spans="2:11" x14ac:dyDescent="0.2">
      <c r="B22958" s="21" t="str">
        <f t="shared" si="358"/>
        <v>White RiverWind2090RCP8.5</v>
      </c>
      <c r="C22958" t="s">
        <v>478</v>
      </c>
      <c r="D22958" t="s">
        <v>1</v>
      </c>
      <c r="E22958" s="144" t="s">
        <v>191</v>
      </c>
      <c r="F22958" s="144">
        <v>2090</v>
      </c>
      <c r="G22958" s="147">
        <v>74.879814483956224</v>
      </c>
      <c r="H22958" s="147">
        <v>80.802492000000001</v>
      </c>
      <c r="I22958" s="147">
        <v>87.066999999999993</v>
      </c>
      <c r="J22958" s="147">
        <v>93.286023999999998</v>
      </c>
      <c r="K22958" s="147">
        <v>99.511854</v>
      </c>
    </row>
    <row r="22959" spans="2:11" x14ac:dyDescent="0.2">
      <c r="B22959" s="21" t="str">
        <f t="shared" si="358"/>
        <v>White RiverWind2095RCP8.5</v>
      </c>
      <c r="C22959" t="s">
        <v>478</v>
      </c>
      <c r="D22959" t="s">
        <v>1</v>
      </c>
      <c r="E22959" s="144" t="s">
        <v>191</v>
      </c>
      <c r="F22959" s="144">
        <v>2095</v>
      </c>
      <c r="G22959" s="147">
        <v>74.879814483956224</v>
      </c>
      <c r="H22959" s="147">
        <v>80.802492000000001</v>
      </c>
      <c r="I22959" s="147">
        <v>87.066999999999993</v>
      </c>
      <c r="J22959" s="147">
        <v>93.286023999999998</v>
      </c>
      <c r="K22959" s="147">
        <v>99.511854</v>
      </c>
    </row>
    <row r="22960" spans="2:11" x14ac:dyDescent="0.2">
      <c r="B22960" s="21" t="str">
        <f t="shared" si="358"/>
        <v>White RiverWind2100RCP8.5</v>
      </c>
      <c r="C22960" t="s">
        <v>478</v>
      </c>
      <c r="D22960" t="s">
        <v>1</v>
      </c>
      <c r="E22960" s="144" t="s">
        <v>191</v>
      </c>
      <c r="F22960" s="144">
        <v>2100</v>
      </c>
      <c r="G22960" s="147">
        <v>74.879814483956224</v>
      </c>
      <c r="H22960" s="147">
        <v>80.802492000000001</v>
      </c>
      <c r="I22960" s="147">
        <v>87.066999999999993</v>
      </c>
      <c r="J22960" s="147">
        <v>93.286023999999998</v>
      </c>
      <c r="K22960" s="147">
        <v>99.511854</v>
      </c>
    </row>
    <row r="22961" spans="2:11" x14ac:dyDescent="0.2">
      <c r="B22961" s="21" t="str">
        <f t="shared" si="358"/>
        <v>WiartonIce Accretion2023RCP4.5</v>
      </c>
      <c r="C22961" t="s">
        <v>479</v>
      </c>
      <c r="D22961" t="s">
        <v>486</v>
      </c>
      <c r="E22961" s="144" t="s">
        <v>193</v>
      </c>
      <c r="F22961" s="144">
        <v>2023</v>
      </c>
      <c r="G22961" s="147">
        <v>13.986506928912366</v>
      </c>
      <c r="H22961" s="147">
        <v>16.716199999999997</v>
      </c>
      <c r="I22961" s="147">
        <v>20.18</v>
      </c>
      <c r="J22961" s="147">
        <v>22.848599999999994</v>
      </c>
      <c r="K22961" s="147">
        <v>25.477199999999996</v>
      </c>
    </row>
    <row r="22962" spans="2:11" x14ac:dyDescent="0.2">
      <c r="B22962" s="21" t="str">
        <f t="shared" si="358"/>
        <v>WiartonIce Accretion2025RCP4.5</v>
      </c>
      <c r="C22962" t="s">
        <v>479</v>
      </c>
      <c r="D22962" t="s">
        <v>486</v>
      </c>
      <c r="E22962" s="144" t="s">
        <v>193</v>
      </c>
      <c r="F22962" s="144">
        <v>2025</v>
      </c>
      <c r="G22962" s="147">
        <v>13.995784877123917</v>
      </c>
      <c r="H22962" s="147">
        <v>16.73833333333333</v>
      </c>
      <c r="I22962" s="147">
        <v>20.216666666666665</v>
      </c>
      <c r="J22962" s="147">
        <v>22.893799999999995</v>
      </c>
      <c r="K22962" s="147">
        <v>25.535999999999998</v>
      </c>
    </row>
    <row r="22963" spans="2:11" x14ac:dyDescent="0.2">
      <c r="B22963" s="21" t="str">
        <f t="shared" si="358"/>
        <v>WiartonIce Accretion2030RCP4.5</v>
      </c>
      <c r="C22963" t="s">
        <v>479</v>
      </c>
      <c r="D22963" t="s">
        <v>486</v>
      </c>
      <c r="E22963" s="144" t="s">
        <v>193</v>
      </c>
      <c r="F22963" s="144">
        <v>2030</v>
      </c>
      <c r="G22963" s="147">
        <v>14.005062825335466</v>
      </c>
      <c r="H22963" s="147">
        <v>16.760466666666662</v>
      </c>
      <c r="I22963" s="147">
        <v>20.253333333333334</v>
      </c>
      <c r="J22963" s="147">
        <v>22.938999999999993</v>
      </c>
      <c r="K22963" s="147">
        <v>25.594799999999996</v>
      </c>
    </row>
    <row r="22964" spans="2:11" x14ac:dyDescent="0.2">
      <c r="B22964" s="21" t="str">
        <f t="shared" si="358"/>
        <v>WiartonIce Accretion2035RCP4.5</v>
      </c>
      <c r="C22964" t="s">
        <v>479</v>
      </c>
      <c r="D22964" t="s">
        <v>486</v>
      </c>
      <c r="E22964" s="144" t="s">
        <v>193</v>
      </c>
      <c r="F22964" s="144">
        <v>2035</v>
      </c>
      <c r="G22964" s="147">
        <v>14.014340773547017</v>
      </c>
      <c r="H22964" s="147">
        <v>16.782599999999995</v>
      </c>
      <c r="I22964" s="147">
        <v>20.29</v>
      </c>
      <c r="J22964" s="147">
        <v>22.984199999999994</v>
      </c>
      <c r="K22964" s="147">
        <v>25.653599999999997</v>
      </c>
    </row>
    <row r="22965" spans="2:11" x14ac:dyDescent="0.2">
      <c r="B22965" s="21" t="str">
        <f t="shared" si="358"/>
        <v>WiartonIce Accretion2040RCP4.5</v>
      </c>
      <c r="C22965" t="s">
        <v>479</v>
      </c>
      <c r="D22965" t="s">
        <v>486</v>
      </c>
      <c r="E22965" s="144" t="s">
        <v>193</v>
      </c>
      <c r="F22965" s="144">
        <v>2040</v>
      </c>
      <c r="G22965" s="147">
        <v>14.023618721758568</v>
      </c>
      <c r="H22965" s="147">
        <v>16.804733333333331</v>
      </c>
      <c r="I22965" s="147">
        <v>20.326666666666664</v>
      </c>
      <c r="J22965" s="147">
        <v>23.029399999999995</v>
      </c>
      <c r="K22965" s="147">
        <v>25.712399999999999</v>
      </c>
    </row>
    <row r="22966" spans="2:11" x14ac:dyDescent="0.2">
      <c r="B22966" s="21" t="str">
        <f t="shared" si="358"/>
        <v>WiartonIce Accretion2045RCP4.5</v>
      </c>
      <c r="C22966" t="s">
        <v>479</v>
      </c>
      <c r="D22966" t="s">
        <v>486</v>
      </c>
      <c r="E22966" s="144" t="s">
        <v>193</v>
      </c>
      <c r="F22966" s="144">
        <v>2045</v>
      </c>
      <c r="G22966" s="147">
        <v>14.032896669970118</v>
      </c>
      <c r="H22966" s="147">
        <v>16.826866666666664</v>
      </c>
      <c r="I22966" s="147">
        <v>20.363333333333333</v>
      </c>
      <c r="J22966" s="147">
        <v>23.074599999999993</v>
      </c>
      <c r="K22966" s="147">
        <v>25.771199999999997</v>
      </c>
    </row>
    <row r="22967" spans="2:11" x14ac:dyDescent="0.2">
      <c r="B22967" s="21" t="str">
        <f t="shared" si="358"/>
        <v>WiartonIce Accretion2050RCP4.5</v>
      </c>
      <c r="C22967" t="s">
        <v>479</v>
      </c>
      <c r="D22967" t="s">
        <v>486</v>
      </c>
      <c r="E22967" s="144" t="s">
        <v>193</v>
      </c>
      <c r="F22967" s="144">
        <v>2050</v>
      </c>
      <c r="G22967" s="147">
        <v>13.992073697839297</v>
      </c>
      <c r="H22967" s="147">
        <v>16.802519999999998</v>
      </c>
      <c r="I22967" s="147">
        <v>20.36</v>
      </c>
      <c r="J22967" s="147">
        <v>23.083639999999995</v>
      </c>
      <c r="K22967" s="147">
        <v>25.794719999999998</v>
      </c>
    </row>
    <row r="22968" spans="2:11" x14ac:dyDescent="0.2">
      <c r="B22968" s="21" t="str">
        <f t="shared" si="358"/>
        <v>WiartonIce Accretion2055RCP4.5</v>
      </c>
      <c r="C22968" t="s">
        <v>479</v>
      </c>
      <c r="D22968" t="s">
        <v>486</v>
      </c>
      <c r="E22968" s="144" t="s">
        <v>193</v>
      </c>
      <c r="F22968" s="144">
        <v>2055</v>
      </c>
      <c r="G22968" s="147">
        <v>13.941972777496924</v>
      </c>
      <c r="H22968" s="147">
        <v>16.756039999999995</v>
      </c>
      <c r="I22968" s="147">
        <v>20.32</v>
      </c>
      <c r="J22968" s="147">
        <v>23.047479999999997</v>
      </c>
      <c r="K22968" s="147">
        <v>25.759439999999998</v>
      </c>
    </row>
    <row r="22969" spans="2:11" x14ac:dyDescent="0.2">
      <c r="B22969" s="21" t="str">
        <f t="shared" si="358"/>
        <v>WiartonIce Accretion2060RCP4.5</v>
      </c>
      <c r="C22969" t="s">
        <v>479</v>
      </c>
      <c r="D22969" t="s">
        <v>486</v>
      </c>
      <c r="E22969" s="144" t="s">
        <v>193</v>
      </c>
      <c r="F22969" s="144">
        <v>2060</v>
      </c>
      <c r="G22969" s="147">
        <v>13.891871857154552</v>
      </c>
      <c r="H22969" s="147">
        <v>16.709559999999996</v>
      </c>
      <c r="I22969" s="147">
        <v>20.279999999999998</v>
      </c>
      <c r="J22969" s="147">
        <v>23.011319999999994</v>
      </c>
      <c r="K22969" s="147">
        <v>25.724160000000001</v>
      </c>
    </row>
    <row r="22970" spans="2:11" x14ac:dyDescent="0.2">
      <c r="B22970" s="21" t="str">
        <f t="shared" si="358"/>
        <v>WiartonIce Accretion2065RCP4.5</v>
      </c>
      <c r="C22970" t="s">
        <v>479</v>
      </c>
      <c r="D22970" t="s">
        <v>486</v>
      </c>
      <c r="E22970" s="144" t="s">
        <v>193</v>
      </c>
      <c r="F22970" s="144">
        <v>2065</v>
      </c>
      <c r="G22970" s="147">
        <v>13.841770936812178</v>
      </c>
      <c r="H22970" s="147">
        <v>16.663079999999994</v>
      </c>
      <c r="I22970" s="147">
        <v>20.239999999999998</v>
      </c>
      <c r="J22970" s="147">
        <v>22.975159999999995</v>
      </c>
      <c r="K22970" s="147">
        <v>25.688880000000001</v>
      </c>
    </row>
    <row r="22971" spans="2:11" x14ac:dyDescent="0.2">
      <c r="B22971" s="21" t="str">
        <f t="shared" si="358"/>
        <v>WiartonIce Accretion2070RCP4.5</v>
      </c>
      <c r="C22971" t="s">
        <v>479</v>
      </c>
      <c r="D22971" t="s">
        <v>486</v>
      </c>
      <c r="E22971" s="144" t="s">
        <v>193</v>
      </c>
      <c r="F22971" s="144">
        <v>2070</v>
      </c>
      <c r="G22971" s="147">
        <v>13.791670016469807</v>
      </c>
      <c r="H22971" s="147">
        <v>16.616599999999995</v>
      </c>
      <c r="I22971" s="147">
        <v>20.2</v>
      </c>
      <c r="J22971" s="147">
        <v>22.938999999999997</v>
      </c>
      <c r="K22971" s="147">
        <v>25.653600000000001</v>
      </c>
    </row>
    <row r="22972" spans="2:11" x14ac:dyDescent="0.2">
      <c r="B22972" s="21" t="str">
        <f t="shared" si="358"/>
        <v>WiartonIce Accretion2075RCP4.5</v>
      </c>
      <c r="C22972" t="s">
        <v>479</v>
      </c>
      <c r="D22972" t="s">
        <v>486</v>
      </c>
      <c r="E22972" s="144" t="s">
        <v>193</v>
      </c>
      <c r="F22972" s="144">
        <v>2075</v>
      </c>
      <c r="G22972" s="147">
        <v>13.74064130130628</v>
      </c>
      <c r="H22972" s="147">
        <v>16.580633333333328</v>
      </c>
      <c r="I22972" s="147">
        <v>20.18</v>
      </c>
      <c r="J22972" s="147">
        <v>22.927699999999998</v>
      </c>
      <c r="K22972" s="147">
        <v>25.653600000000001</v>
      </c>
    </row>
    <row r="22973" spans="2:11" x14ac:dyDescent="0.2">
      <c r="B22973" s="21" t="str">
        <f t="shared" si="358"/>
        <v>WiartonIce Accretion2080RCP4.5</v>
      </c>
      <c r="C22973" t="s">
        <v>479</v>
      </c>
      <c r="D22973" t="s">
        <v>486</v>
      </c>
      <c r="E22973" s="144" t="s">
        <v>193</v>
      </c>
      <c r="F22973" s="144">
        <v>2080</v>
      </c>
      <c r="G22973" s="147">
        <v>13.689612586142751</v>
      </c>
      <c r="H22973" s="147">
        <v>16.544666666666661</v>
      </c>
      <c r="I22973" s="147">
        <v>20.16</v>
      </c>
      <c r="J22973" s="147">
        <v>22.916399999999996</v>
      </c>
      <c r="K22973" s="147">
        <v>25.653600000000001</v>
      </c>
    </row>
    <row r="22974" spans="2:11" x14ac:dyDescent="0.2">
      <c r="B22974" s="21" t="str">
        <f t="shared" si="358"/>
        <v>WiartonIce Accretion2085RCP4.5</v>
      </c>
      <c r="C22974" t="s">
        <v>479</v>
      </c>
      <c r="D22974" t="s">
        <v>486</v>
      </c>
      <c r="E22974" s="144" t="s">
        <v>193</v>
      </c>
      <c r="F22974" s="144">
        <v>2085</v>
      </c>
      <c r="G22974" s="147">
        <v>13.638583870979224</v>
      </c>
      <c r="H22974" s="147">
        <v>16.508699999999997</v>
      </c>
      <c r="I22974" s="147">
        <v>20.14</v>
      </c>
      <c r="J22974" s="147">
        <v>22.905099999999997</v>
      </c>
      <c r="K22974" s="147">
        <v>25.653600000000001</v>
      </c>
    </row>
    <row r="22975" spans="2:11" x14ac:dyDescent="0.2">
      <c r="B22975" s="21" t="str">
        <f t="shared" si="358"/>
        <v>WiartonIce Accretion2090RCP4.5</v>
      </c>
      <c r="C22975" t="s">
        <v>479</v>
      </c>
      <c r="D22975" t="s">
        <v>486</v>
      </c>
      <c r="E22975" s="144" t="s">
        <v>193</v>
      </c>
      <c r="F22975" s="144">
        <v>2090</v>
      </c>
      <c r="G22975" s="147">
        <v>13.587555155815696</v>
      </c>
      <c r="H22975" s="147">
        <v>16.472733333333331</v>
      </c>
      <c r="I22975" s="147">
        <v>20.119999999999997</v>
      </c>
      <c r="J22975" s="147">
        <v>22.893799999999999</v>
      </c>
      <c r="K22975" s="147">
        <v>25.653600000000001</v>
      </c>
    </row>
    <row r="22976" spans="2:11" x14ac:dyDescent="0.2">
      <c r="B22976" s="21" t="str">
        <f t="shared" si="358"/>
        <v>WiartonIce Accretion2095RCP4.5</v>
      </c>
      <c r="C22976" t="s">
        <v>479</v>
      </c>
      <c r="D22976" t="s">
        <v>486</v>
      </c>
      <c r="E22976" s="144" t="s">
        <v>193</v>
      </c>
      <c r="F22976" s="144">
        <v>2095</v>
      </c>
      <c r="G22976" s="147">
        <v>13.536526440652167</v>
      </c>
      <c r="H22976" s="147">
        <v>16.436766666666664</v>
      </c>
      <c r="I22976" s="147">
        <v>20.099999999999998</v>
      </c>
      <c r="J22976" s="147">
        <v>22.882499999999997</v>
      </c>
      <c r="K22976" s="147">
        <v>25.653600000000001</v>
      </c>
    </row>
    <row r="22977" spans="2:11" x14ac:dyDescent="0.2">
      <c r="B22977" s="21" t="str">
        <f t="shared" si="358"/>
        <v>WiartonIce Accretion2100RCP4.5</v>
      </c>
      <c r="C22977" t="s">
        <v>479</v>
      </c>
      <c r="D22977" t="s">
        <v>486</v>
      </c>
      <c r="E22977" s="144" t="s">
        <v>193</v>
      </c>
      <c r="F22977" s="144">
        <v>2100</v>
      </c>
      <c r="G22977" s="147">
        <v>13.48549772548864</v>
      </c>
      <c r="H22977" s="147">
        <v>16.400799999999997</v>
      </c>
      <c r="I22977" s="147">
        <v>20.079999999999998</v>
      </c>
      <c r="J22977" s="147">
        <v>22.871199999999998</v>
      </c>
      <c r="K22977" s="147">
        <v>25.653600000000001</v>
      </c>
    </row>
    <row r="22978" spans="2:11" x14ac:dyDescent="0.2">
      <c r="B22978" s="21" t="str">
        <f t="shared" si="358"/>
        <v>WiartonIce Accretion2023RCP6.0</v>
      </c>
      <c r="C22978" t="s">
        <v>479</v>
      </c>
      <c r="D22978" t="s">
        <v>486</v>
      </c>
      <c r="E22978" s="144" t="s">
        <v>192</v>
      </c>
      <c r="F22978" s="144">
        <v>2023</v>
      </c>
      <c r="G22978" s="147">
        <v>13.986506928912366</v>
      </c>
      <c r="H22978" s="147">
        <v>16.716199999999997</v>
      </c>
      <c r="I22978" s="147">
        <v>20.18</v>
      </c>
      <c r="J22978" s="147">
        <v>22.848599999999994</v>
      </c>
      <c r="K22978" s="147">
        <v>25.477199999999996</v>
      </c>
    </row>
    <row r="22979" spans="2:11" x14ac:dyDescent="0.2">
      <c r="B22979" s="21" t="str">
        <f t="shared" si="358"/>
        <v>WiartonIce Accretion2025RCP6.0</v>
      </c>
      <c r="C22979" t="s">
        <v>479</v>
      </c>
      <c r="D22979" t="s">
        <v>486</v>
      </c>
      <c r="E22979" s="144" t="s">
        <v>192</v>
      </c>
      <c r="F22979" s="144">
        <v>2025</v>
      </c>
      <c r="G22979" s="147">
        <v>13.995784877123917</v>
      </c>
      <c r="H22979" s="147">
        <v>16.73833333333333</v>
      </c>
      <c r="I22979" s="147">
        <v>20.216666666666665</v>
      </c>
      <c r="J22979" s="147">
        <v>22.893799999999995</v>
      </c>
      <c r="K22979" s="147">
        <v>25.535999999999998</v>
      </c>
    </row>
    <row r="22980" spans="2:11" x14ac:dyDescent="0.2">
      <c r="B22980" s="21" t="str">
        <f t="shared" si="358"/>
        <v>WiartonIce Accretion2030RCP6.0</v>
      </c>
      <c r="C22980" t="s">
        <v>479</v>
      </c>
      <c r="D22980" t="s">
        <v>486</v>
      </c>
      <c r="E22980" s="144" t="s">
        <v>192</v>
      </c>
      <c r="F22980" s="144">
        <v>2030</v>
      </c>
      <c r="G22980" s="147">
        <v>14.005062825335466</v>
      </c>
      <c r="H22980" s="147">
        <v>16.760466666666662</v>
      </c>
      <c r="I22980" s="147">
        <v>20.253333333333334</v>
      </c>
      <c r="J22980" s="147">
        <v>22.938999999999993</v>
      </c>
      <c r="K22980" s="147">
        <v>25.594799999999996</v>
      </c>
    </row>
    <row r="22981" spans="2:11" x14ac:dyDescent="0.2">
      <c r="B22981" s="21" t="str">
        <f t="shared" si="358"/>
        <v>WiartonIce Accretion2035RCP6.0</v>
      </c>
      <c r="C22981" t="s">
        <v>479</v>
      </c>
      <c r="D22981" t="s">
        <v>486</v>
      </c>
      <c r="E22981" s="144" t="s">
        <v>192</v>
      </c>
      <c r="F22981" s="144">
        <v>2035</v>
      </c>
      <c r="G22981" s="147">
        <v>14.014340773547017</v>
      </c>
      <c r="H22981" s="147">
        <v>16.782599999999995</v>
      </c>
      <c r="I22981" s="147">
        <v>20.29</v>
      </c>
      <c r="J22981" s="147">
        <v>22.984199999999994</v>
      </c>
      <c r="K22981" s="147">
        <v>25.653599999999997</v>
      </c>
    </row>
    <row r="22982" spans="2:11" x14ac:dyDescent="0.2">
      <c r="B22982" s="21" t="str">
        <f t="shared" si="358"/>
        <v>WiartonIce Accretion2040RCP6.0</v>
      </c>
      <c r="C22982" t="s">
        <v>479</v>
      </c>
      <c r="D22982" t="s">
        <v>486</v>
      </c>
      <c r="E22982" s="144" t="s">
        <v>192</v>
      </c>
      <c r="F22982" s="144">
        <v>2040</v>
      </c>
      <c r="G22982" s="147">
        <v>14.023618721758568</v>
      </c>
      <c r="H22982" s="147">
        <v>16.804733333333331</v>
      </c>
      <c r="I22982" s="147">
        <v>20.326666666666664</v>
      </c>
      <c r="J22982" s="147">
        <v>23.029399999999995</v>
      </c>
      <c r="K22982" s="147">
        <v>25.712399999999999</v>
      </c>
    </row>
    <row r="22983" spans="2:11" x14ac:dyDescent="0.2">
      <c r="B22983" s="21" t="str">
        <f t="shared" si="358"/>
        <v>WiartonIce Accretion2045RCP6.0</v>
      </c>
      <c r="C22983" t="s">
        <v>479</v>
      </c>
      <c r="D22983" t="s">
        <v>486</v>
      </c>
      <c r="E22983" s="144" t="s">
        <v>192</v>
      </c>
      <c r="F22983" s="144">
        <v>2045</v>
      </c>
      <c r="G22983" s="147">
        <v>14.032896669970118</v>
      </c>
      <c r="H22983" s="147">
        <v>16.826866666666664</v>
      </c>
      <c r="I22983" s="147">
        <v>20.363333333333333</v>
      </c>
      <c r="J22983" s="147">
        <v>23.074599999999993</v>
      </c>
      <c r="K22983" s="147">
        <v>25.771199999999997</v>
      </c>
    </row>
    <row r="22984" spans="2:11" x14ac:dyDescent="0.2">
      <c r="B22984" s="21" t="str">
        <f t="shared" si="358"/>
        <v>WiartonIce Accretion2050RCP6.0</v>
      </c>
      <c r="C22984" t="s">
        <v>479</v>
      </c>
      <c r="D22984" t="s">
        <v>486</v>
      </c>
      <c r="E22984" s="144" t="s">
        <v>192</v>
      </c>
      <c r="F22984" s="144">
        <v>2050</v>
      </c>
      <c r="G22984" s="147">
        <v>13.992073697839297</v>
      </c>
      <c r="H22984" s="147">
        <v>16.802519999999998</v>
      </c>
      <c r="I22984" s="147">
        <v>20.36</v>
      </c>
      <c r="J22984" s="147">
        <v>23.083639999999995</v>
      </c>
      <c r="K22984" s="147">
        <v>25.794719999999998</v>
      </c>
    </row>
    <row r="22985" spans="2:11" x14ac:dyDescent="0.2">
      <c r="B22985" s="21" t="str">
        <f t="shared" si="358"/>
        <v>WiartonIce Accretion2055RCP6.0</v>
      </c>
      <c r="C22985" t="s">
        <v>479</v>
      </c>
      <c r="D22985" t="s">
        <v>486</v>
      </c>
      <c r="E22985" s="144" t="s">
        <v>192</v>
      </c>
      <c r="F22985" s="144">
        <v>2055</v>
      </c>
      <c r="G22985" s="147">
        <v>13.941972777496924</v>
      </c>
      <c r="H22985" s="147">
        <v>16.756039999999995</v>
      </c>
      <c r="I22985" s="147">
        <v>20.32</v>
      </c>
      <c r="J22985" s="147">
        <v>23.047479999999997</v>
      </c>
      <c r="K22985" s="147">
        <v>25.759439999999998</v>
      </c>
    </row>
    <row r="22986" spans="2:11" x14ac:dyDescent="0.2">
      <c r="B22986" s="21" t="str">
        <f t="shared" si="358"/>
        <v>WiartonIce Accretion2060RCP6.0</v>
      </c>
      <c r="C22986" t="s">
        <v>479</v>
      </c>
      <c r="D22986" t="s">
        <v>486</v>
      </c>
      <c r="E22986" s="144" t="s">
        <v>192</v>
      </c>
      <c r="F22986" s="144">
        <v>2060</v>
      </c>
      <c r="G22986" s="147">
        <v>13.891871857154552</v>
      </c>
      <c r="H22986" s="147">
        <v>16.709559999999996</v>
      </c>
      <c r="I22986" s="147">
        <v>20.279999999999998</v>
      </c>
      <c r="J22986" s="147">
        <v>23.011319999999994</v>
      </c>
      <c r="K22986" s="147">
        <v>25.724160000000001</v>
      </c>
    </row>
    <row r="22987" spans="2:11" x14ac:dyDescent="0.2">
      <c r="B22987" s="21" t="str">
        <f t="shared" si="358"/>
        <v>WiartonIce Accretion2065RCP6.0</v>
      </c>
      <c r="C22987" t="s">
        <v>479</v>
      </c>
      <c r="D22987" t="s">
        <v>486</v>
      </c>
      <c r="E22987" s="144" t="s">
        <v>192</v>
      </c>
      <c r="F22987" s="144">
        <v>2065</v>
      </c>
      <c r="G22987" s="147">
        <v>13.841770936812178</v>
      </c>
      <c r="H22987" s="147">
        <v>16.663079999999994</v>
      </c>
      <c r="I22987" s="147">
        <v>20.239999999999998</v>
      </c>
      <c r="J22987" s="147">
        <v>22.975159999999995</v>
      </c>
      <c r="K22987" s="147">
        <v>25.688880000000001</v>
      </c>
    </row>
    <row r="22988" spans="2:11" x14ac:dyDescent="0.2">
      <c r="B22988" s="21" t="str">
        <f t="shared" ref="B22988:B23051" si="359">C22988&amp;D22988&amp;F22988&amp;E22988</f>
        <v>WiartonIce Accretion2070RCP6.0</v>
      </c>
      <c r="C22988" t="s">
        <v>479</v>
      </c>
      <c r="D22988" t="s">
        <v>486</v>
      </c>
      <c r="E22988" s="144" t="s">
        <v>192</v>
      </c>
      <c r="F22988" s="144">
        <v>2070</v>
      </c>
      <c r="G22988" s="147">
        <v>13.791670016469807</v>
      </c>
      <c r="H22988" s="147">
        <v>16.616599999999995</v>
      </c>
      <c r="I22988" s="147">
        <v>20.2</v>
      </c>
      <c r="J22988" s="147">
        <v>22.938999999999997</v>
      </c>
      <c r="K22988" s="147">
        <v>25.653600000000001</v>
      </c>
    </row>
    <row r="22989" spans="2:11" x14ac:dyDescent="0.2">
      <c r="B22989" s="21" t="str">
        <f t="shared" si="359"/>
        <v>WiartonIce Accretion2075RCP6.0</v>
      </c>
      <c r="C22989" t="s">
        <v>479</v>
      </c>
      <c r="D22989" t="s">
        <v>486</v>
      </c>
      <c r="E22989" s="144" t="s">
        <v>192</v>
      </c>
      <c r="F22989" s="144">
        <v>2075</v>
      </c>
      <c r="G22989" s="147">
        <v>13.715126943724515</v>
      </c>
      <c r="H22989" s="147">
        <v>16.562649999999994</v>
      </c>
      <c r="I22989" s="147">
        <v>20.169999999999998</v>
      </c>
      <c r="J22989" s="147">
        <v>22.922049999999999</v>
      </c>
      <c r="K22989" s="147">
        <v>25.653600000000001</v>
      </c>
    </row>
    <row r="22990" spans="2:11" x14ac:dyDescent="0.2">
      <c r="B22990" s="21" t="str">
        <f t="shared" si="359"/>
        <v>WiartonIce Accretion2080RCP6.0</v>
      </c>
      <c r="C22990" t="s">
        <v>479</v>
      </c>
      <c r="D22990" t="s">
        <v>486</v>
      </c>
      <c r="E22990" s="144" t="s">
        <v>192</v>
      </c>
      <c r="F22990" s="144">
        <v>2080</v>
      </c>
      <c r="G22990" s="147">
        <v>13.638583870979224</v>
      </c>
      <c r="H22990" s="147">
        <v>16.508699999999997</v>
      </c>
      <c r="I22990" s="147">
        <v>20.14</v>
      </c>
      <c r="J22990" s="147">
        <v>22.905099999999997</v>
      </c>
      <c r="K22990" s="147">
        <v>25.653600000000001</v>
      </c>
    </row>
    <row r="22991" spans="2:11" x14ac:dyDescent="0.2">
      <c r="B22991" s="21" t="str">
        <f t="shared" si="359"/>
        <v>WiartonIce Accretion2085RCP6.0</v>
      </c>
      <c r="C22991" t="s">
        <v>479</v>
      </c>
      <c r="D22991" t="s">
        <v>486</v>
      </c>
      <c r="E22991" s="144" t="s">
        <v>192</v>
      </c>
      <c r="F22991" s="144">
        <v>2085</v>
      </c>
      <c r="G22991" s="147">
        <v>13.562040798233932</v>
      </c>
      <c r="H22991" s="147">
        <v>16.454749999999997</v>
      </c>
      <c r="I22991" s="147">
        <v>20.11</v>
      </c>
      <c r="J22991" s="147">
        <v>22.888149999999996</v>
      </c>
      <c r="K22991" s="147">
        <v>25.653600000000001</v>
      </c>
    </row>
    <row r="22992" spans="2:11" x14ac:dyDescent="0.2">
      <c r="B22992" s="21" t="str">
        <f t="shared" si="359"/>
        <v>WiartonIce Accretion2090RCP6.0</v>
      </c>
      <c r="C22992" t="s">
        <v>479</v>
      </c>
      <c r="D22992" t="s">
        <v>486</v>
      </c>
      <c r="E22992" s="144" t="s">
        <v>192</v>
      </c>
      <c r="F22992" s="144">
        <v>2090</v>
      </c>
      <c r="G22992" s="147">
        <v>13.248910046094103</v>
      </c>
      <c r="H22992" s="147">
        <v>16.151799999999998</v>
      </c>
      <c r="I22992" s="147">
        <v>19.806666666666665</v>
      </c>
      <c r="J22992" s="147">
        <v>22.584933333333332</v>
      </c>
      <c r="K22992" s="147">
        <v>25.351199999999999</v>
      </c>
    </row>
    <row r="22993" spans="2:11" x14ac:dyDescent="0.2">
      <c r="B22993" s="21" t="str">
        <f t="shared" si="359"/>
        <v>WiartonIce Accretion2095RCP6.0</v>
      </c>
      <c r="C22993" t="s">
        <v>479</v>
      </c>
      <c r="D22993" t="s">
        <v>486</v>
      </c>
      <c r="E22993" s="144" t="s">
        <v>192</v>
      </c>
      <c r="F22993" s="144">
        <v>2095</v>
      </c>
      <c r="G22993" s="147">
        <v>13.012322366699566</v>
      </c>
      <c r="H22993" s="147">
        <v>15.902799999999997</v>
      </c>
      <c r="I22993" s="147">
        <v>19.533333333333331</v>
      </c>
      <c r="J22993" s="147">
        <v>22.298666666666662</v>
      </c>
      <c r="K22993" s="147">
        <v>25.0488</v>
      </c>
    </row>
    <row r="22994" spans="2:11" x14ac:dyDescent="0.2">
      <c r="B22994" s="21" t="str">
        <f t="shared" si="359"/>
        <v>WiartonIce Accretion2100RCP6.0</v>
      </c>
      <c r="C22994" t="s">
        <v>479</v>
      </c>
      <c r="D22994" t="s">
        <v>486</v>
      </c>
      <c r="E22994" s="144" t="s">
        <v>192</v>
      </c>
      <c r="F22994" s="144">
        <v>2100</v>
      </c>
      <c r="G22994" s="147">
        <v>12.775734687305029</v>
      </c>
      <c r="H22994" s="147">
        <v>15.653799999999997</v>
      </c>
      <c r="I22994" s="147">
        <v>19.259999999999998</v>
      </c>
      <c r="J22994" s="147">
        <v>22.012399999999996</v>
      </c>
      <c r="K22994" s="147">
        <v>24.746399999999998</v>
      </c>
    </row>
    <row r="22995" spans="2:11" x14ac:dyDescent="0.2">
      <c r="B22995" s="21" t="str">
        <f t="shared" si="359"/>
        <v>WiartonIce Accretion2023RCP8.5</v>
      </c>
      <c r="C22995" t="s">
        <v>479</v>
      </c>
      <c r="D22995" t="s">
        <v>486</v>
      </c>
      <c r="E22995" s="144" t="s">
        <v>191</v>
      </c>
      <c r="F22995" s="144">
        <v>2023</v>
      </c>
      <c r="G22995" s="147">
        <v>13.986506928912366</v>
      </c>
      <c r="H22995" s="147">
        <v>16.716199999999997</v>
      </c>
      <c r="I22995" s="147">
        <v>20.18</v>
      </c>
      <c r="J22995" s="147">
        <v>22.848599999999994</v>
      </c>
      <c r="K22995" s="147">
        <v>25.477199999999996</v>
      </c>
    </row>
    <row r="22996" spans="2:11" x14ac:dyDescent="0.2">
      <c r="B22996" s="21" t="str">
        <f t="shared" si="359"/>
        <v>WiartonIce Accretion2025RCP8.5</v>
      </c>
      <c r="C22996" t="s">
        <v>479</v>
      </c>
      <c r="D22996" t="s">
        <v>486</v>
      </c>
      <c r="E22996" s="144" t="s">
        <v>191</v>
      </c>
      <c r="F22996" s="144">
        <v>2025</v>
      </c>
      <c r="G22996" s="147">
        <v>14.005062825335466</v>
      </c>
      <c r="H22996" s="147">
        <v>16.760466666666662</v>
      </c>
      <c r="I22996" s="147">
        <v>20.253333333333334</v>
      </c>
      <c r="J22996" s="147">
        <v>22.938999999999993</v>
      </c>
      <c r="K22996" s="147">
        <v>25.594799999999996</v>
      </c>
    </row>
    <row r="22997" spans="2:11" x14ac:dyDescent="0.2">
      <c r="B22997" s="21" t="str">
        <f t="shared" si="359"/>
        <v>WiartonIce Accretion2030RCP8.5</v>
      </c>
      <c r="C22997" t="s">
        <v>479</v>
      </c>
      <c r="D22997" t="s">
        <v>486</v>
      </c>
      <c r="E22997" s="144" t="s">
        <v>191</v>
      </c>
      <c r="F22997" s="144">
        <v>2030</v>
      </c>
      <c r="G22997" s="147">
        <v>14.023618721758568</v>
      </c>
      <c r="H22997" s="147">
        <v>16.804733333333331</v>
      </c>
      <c r="I22997" s="147">
        <v>20.326666666666664</v>
      </c>
      <c r="J22997" s="147">
        <v>23.029399999999995</v>
      </c>
      <c r="K22997" s="147">
        <v>25.712399999999999</v>
      </c>
    </row>
    <row r="22998" spans="2:11" x14ac:dyDescent="0.2">
      <c r="B22998" s="21" t="str">
        <f t="shared" si="359"/>
        <v>WiartonIce Accretion2035RCP8.5</v>
      </c>
      <c r="C22998" t="s">
        <v>479</v>
      </c>
      <c r="D22998" t="s">
        <v>486</v>
      </c>
      <c r="E22998" s="144" t="s">
        <v>191</v>
      </c>
      <c r="F22998" s="144">
        <v>2035</v>
      </c>
      <c r="G22998" s="147">
        <v>14.042174618181669</v>
      </c>
      <c r="H22998" s="147">
        <v>16.848999999999997</v>
      </c>
      <c r="I22998" s="147">
        <v>20.399999999999999</v>
      </c>
      <c r="J22998" s="147">
        <v>23.119799999999994</v>
      </c>
      <c r="K22998" s="147">
        <v>25.83</v>
      </c>
    </row>
    <row r="22999" spans="2:11" x14ac:dyDescent="0.2">
      <c r="B22999" s="21" t="str">
        <f t="shared" si="359"/>
        <v>WiartonIce Accretion2040RCP8.5</v>
      </c>
      <c r="C22999" t="s">
        <v>479</v>
      </c>
      <c r="D22999" t="s">
        <v>486</v>
      </c>
      <c r="E22999" s="144" t="s">
        <v>191</v>
      </c>
      <c r="F22999" s="144">
        <v>2040</v>
      </c>
      <c r="G22999" s="147">
        <v>13.958673084277715</v>
      </c>
      <c r="H22999" s="147">
        <v>16.771533333333331</v>
      </c>
      <c r="I22999" s="147">
        <v>20.333333333333332</v>
      </c>
      <c r="J22999" s="147">
        <v>23.059533333333327</v>
      </c>
      <c r="K22999" s="147">
        <v>25.7712</v>
      </c>
    </row>
    <row r="23000" spans="2:11" x14ac:dyDescent="0.2">
      <c r="B23000" s="21" t="str">
        <f t="shared" si="359"/>
        <v>WiartonIce Accretion2045RCP8.5</v>
      </c>
      <c r="C23000" t="s">
        <v>479</v>
      </c>
      <c r="D23000" t="s">
        <v>486</v>
      </c>
      <c r="E23000" s="144" t="s">
        <v>191</v>
      </c>
      <c r="F23000" s="144">
        <v>2045</v>
      </c>
      <c r="G23000" s="147">
        <v>13.875171550373761</v>
      </c>
      <c r="H23000" s="147">
        <v>16.694066666666661</v>
      </c>
      <c r="I23000" s="147">
        <v>20.266666666666666</v>
      </c>
      <c r="J23000" s="147">
        <v>22.999266666666664</v>
      </c>
      <c r="K23000" s="147">
        <v>25.712399999999999</v>
      </c>
    </row>
    <row r="23001" spans="2:11" x14ac:dyDescent="0.2">
      <c r="B23001" s="21" t="str">
        <f t="shared" si="359"/>
        <v>WiartonIce Accretion2050RCP8.5</v>
      </c>
      <c r="C23001" t="s">
        <v>479</v>
      </c>
      <c r="D23001" t="s">
        <v>486</v>
      </c>
      <c r="E23001" s="144" t="s">
        <v>191</v>
      </c>
      <c r="F23001" s="144">
        <v>2050</v>
      </c>
      <c r="G23001" s="147">
        <v>13.689612586142751</v>
      </c>
      <c r="H23001" s="147">
        <v>16.544666666666661</v>
      </c>
      <c r="I23001" s="147">
        <v>20.16</v>
      </c>
      <c r="J23001" s="147">
        <v>22.916399999999996</v>
      </c>
      <c r="K23001" s="147">
        <v>25.653600000000001</v>
      </c>
    </row>
    <row r="23002" spans="2:11" x14ac:dyDescent="0.2">
      <c r="B23002" s="21" t="str">
        <f t="shared" si="359"/>
        <v>WiartonIce Accretion2055RCP8.5</v>
      </c>
      <c r="C23002" t="s">
        <v>479</v>
      </c>
      <c r="D23002" t="s">
        <v>486</v>
      </c>
      <c r="E23002" s="144" t="s">
        <v>191</v>
      </c>
      <c r="F23002" s="144">
        <v>2055</v>
      </c>
      <c r="G23002" s="147">
        <v>13.587555155815696</v>
      </c>
      <c r="H23002" s="147">
        <v>16.472733333333331</v>
      </c>
      <c r="I23002" s="147">
        <v>20.119999999999997</v>
      </c>
      <c r="J23002" s="147">
        <v>22.893799999999999</v>
      </c>
      <c r="K23002" s="147">
        <v>25.653600000000001</v>
      </c>
    </row>
    <row r="23003" spans="2:11" x14ac:dyDescent="0.2">
      <c r="B23003" s="21" t="str">
        <f t="shared" si="359"/>
        <v>WiartonIce Accretion2060RCP8.5</v>
      </c>
      <c r="C23003" t="s">
        <v>479</v>
      </c>
      <c r="D23003" t="s">
        <v>486</v>
      </c>
      <c r="E23003" s="144" t="s">
        <v>191</v>
      </c>
      <c r="F23003" s="144">
        <v>2060</v>
      </c>
      <c r="G23003" s="147">
        <v>13.248910046094103</v>
      </c>
      <c r="H23003" s="147">
        <v>16.151799999999998</v>
      </c>
      <c r="I23003" s="147">
        <v>19.806666666666665</v>
      </c>
      <c r="J23003" s="147">
        <v>22.584933333333332</v>
      </c>
      <c r="K23003" s="147">
        <v>25.351199999999999</v>
      </c>
    </row>
    <row r="23004" spans="2:11" x14ac:dyDescent="0.2">
      <c r="B23004" s="21" t="str">
        <f t="shared" si="359"/>
        <v>WiartonIce Accretion2065RCP8.5</v>
      </c>
      <c r="C23004" t="s">
        <v>479</v>
      </c>
      <c r="D23004" t="s">
        <v>486</v>
      </c>
      <c r="E23004" s="144" t="s">
        <v>191</v>
      </c>
      <c r="F23004" s="144">
        <v>2065</v>
      </c>
      <c r="G23004" s="147">
        <v>13.012322366699566</v>
      </c>
      <c r="H23004" s="147">
        <v>15.902799999999997</v>
      </c>
      <c r="I23004" s="147">
        <v>19.533333333333331</v>
      </c>
      <c r="J23004" s="147">
        <v>22.298666666666662</v>
      </c>
      <c r="K23004" s="147">
        <v>25.0488</v>
      </c>
    </row>
    <row r="23005" spans="2:11" x14ac:dyDescent="0.2">
      <c r="B23005" s="21" t="str">
        <f t="shared" si="359"/>
        <v>WiartonIce Accretion2070RCP8.5</v>
      </c>
      <c r="C23005" t="s">
        <v>479</v>
      </c>
      <c r="D23005" t="s">
        <v>486</v>
      </c>
      <c r="E23005" s="144" t="s">
        <v>191</v>
      </c>
      <c r="F23005" s="144">
        <v>2070</v>
      </c>
      <c r="G23005" s="147">
        <v>12.423172655266109</v>
      </c>
      <c r="H23005" s="147">
        <v>15.26093333333333</v>
      </c>
      <c r="I23005" s="147">
        <v>18.82</v>
      </c>
      <c r="J23005" s="147">
        <v>21.537799999999997</v>
      </c>
      <c r="K23005" s="147">
        <v>24.233999999999998</v>
      </c>
    </row>
    <row r="23006" spans="2:11" x14ac:dyDescent="0.2">
      <c r="B23006" s="21" t="str">
        <f t="shared" si="359"/>
        <v>WiartonIce Accretion2075RCP8.5</v>
      </c>
      <c r="C23006" t="s">
        <v>479</v>
      </c>
      <c r="D23006" t="s">
        <v>486</v>
      </c>
      <c r="E23006" s="144" t="s">
        <v>191</v>
      </c>
      <c r="F23006" s="144">
        <v>2075</v>
      </c>
      <c r="G23006" s="147">
        <v>12.070610623227191</v>
      </c>
      <c r="H23006" s="147">
        <v>14.868066666666664</v>
      </c>
      <c r="I23006" s="147">
        <v>18.38</v>
      </c>
      <c r="J23006" s="147">
        <v>21.063199999999998</v>
      </c>
      <c r="K23006" s="147">
        <v>23.721599999999999</v>
      </c>
    </row>
    <row r="23007" spans="2:11" x14ac:dyDescent="0.2">
      <c r="B23007" s="21" t="str">
        <f t="shared" si="359"/>
        <v>WiartonIce Accretion2080RCP8.5</v>
      </c>
      <c r="C23007" t="s">
        <v>479</v>
      </c>
      <c r="D23007" t="s">
        <v>486</v>
      </c>
      <c r="E23007" s="144" t="s">
        <v>191</v>
      </c>
      <c r="F23007" s="144">
        <v>2080</v>
      </c>
      <c r="G23007" s="147">
        <v>11.718048591188271</v>
      </c>
      <c r="H23007" s="147">
        <v>14.475199999999997</v>
      </c>
      <c r="I23007" s="147">
        <v>17.940000000000001</v>
      </c>
      <c r="J23007" s="147">
        <v>20.5886</v>
      </c>
      <c r="K23007" s="147">
        <v>23.209199999999999</v>
      </c>
    </row>
    <row r="23008" spans="2:11" x14ac:dyDescent="0.2">
      <c r="B23008" s="21" t="str">
        <f t="shared" si="359"/>
        <v>WiartonIce Accretion2085RCP8.5</v>
      </c>
      <c r="C23008" t="s">
        <v>479</v>
      </c>
      <c r="D23008" t="s">
        <v>486</v>
      </c>
      <c r="E23008" s="144" t="s">
        <v>191</v>
      </c>
      <c r="F23008" s="144">
        <v>2085</v>
      </c>
      <c r="G23008" s="147">
        <v>11.119620931543265</v>
      </c>
      <c r="H23008" s="147">
        <v>13.786299999999997</v>
      </c>
      <c r="I23008" s="147">
        <v>17.130000000000003</v>
      </c>
      <c r="J23008" s="147">
        <v>19.673299999999998</v>
      </c>
      <c r="K23008" s="147">
        <v>22.2012</v>
      </c>
    </row>
    <row r="23009" spans="2:11" x14ac:dyDescent="0.2">
      <c r="B23009" s="21" t="str">
        <f t="shared" si="359"/>
        <v>WiartonIce Accretion2090RCP8.5</v>
      </c>
      <c r="C23009" t="s">
        <v>479</v>
      </c>
      <c r="D23009" t="s">
        <v>486</v>
      </c>
      <c r="E23009" s="144" t="s">
        <v>191</v>
      </c>
      <c r="F23009" s="144">
        <v>2090</v>
      </c>
      <c r="G23009" s="147">
        <v>10.521193271898259</v>
      </c>
      <c r="H23009" s="147">
        <v>13.097399999999997</v>
      </c>
      <c r="I23009" s="147">
        <v>16.32</v>
      </c>
      <c r="J23009" s="147">
        <v>18.757999999999996</v>
      </c>
      <c r="K23009" s="147">
        <v>21.193199999999997</v>
      </c>
    </row>
    <row r="23010" spans="2:11" x14ac:dyDescent="0.2">
      <c r="B23010" s="21" t="str">
        <f t="shared" si="359"/>
        <v>WiartonIce Accretion2095RCP8.5</v>
      </c>
      <c r="C23010" t="s">
        <v>479</v>
      </c>
      <c r="D23010" t="s">
        <v>486</v>
      </c>
      <c r="E23010" s="144" t="s">
        <v>191</v>
      </c>
      <c r="F23010" s="144">
        <v>2095</v>
      </c>
      <c r="G23010" s="147">
        <v>10.521193271898259</v>
      </c>
      <c r="H23010" s="147">
        <v>13.097399999999997</v>
      </c>
      <c r="I23010" s="147">
        <v>16.32</v>
      </c>
      <c r="J23010" s="147">
        <v>18.757999999999996</v>
      </c>
      <c r="K23010" s="147">
        <v>21.193199999999997</v>
      </c>
    </row>
    <row r="23011" spans="2:11" x14ac:dyDescent="0.2">
      <c r="B23011" s="21" t="str">
        <f t="shared" si="359"/>
        <v>WiartonIce Accretion2100RCP8.5</v>
      </c>
      <c r="C23011" t="s">
        <v>479</v>
      </c>
      <c r="D23011" t="s">
        <v>486</v>
      </c>
      <c r="E23011" s="144" t="s">
        <v>191</v>
      </c>
      <c r="F23011" s="144">
        <v>2100</v>
      </c>
      <c r="G23011" s="147">
        <v>10.521193271898259</v>
      </c>
      <c r="H23011" s="147">
        <v>13.097399999999997</v>
      </c>
      <c r="I23011" s="147">
        <v>16.32</v>
      </c>
      <c r="J23011" s="147">
        <v>18.757999999999996</v>
      </c>
      <c r="K23011" s="147">
        <v>21.193199999999997</v>
      </c>
    </row>
    <row r="23012" spans="2:11" x14ac:dyDescent="0.2">
      <c r="B23012" s="21" t="str">
        <f t="shared" si="359"/>
        <v>WiartonWind2023RCP4.5</v>
      </c>
      <c r="C23012" t="s">
        <v>479</v>
      </c>
      <c r="D23012" t="s">
        <v>1</v>
      </c>
      <c r="E23012" s="144" t="s">
        <v>193</v>
      </c>
      <c r="F23012" s="144">
        <v>2023</v>
      </c>
      <c r="G23012" s="147">
        <v>82.894312976943752</v>
      </c>
      <c r="H23012" s="147">
        <v>89.181792000000002</v>
      </c>
      <c r="I23012" s="147">
        <v>95.769599999999997</v>
      </c>
      <c r="J23012" s="147">
        <v>102.391296</v>
      </c>
      <c r="K23012" s="147">
        <v>109.00224</v>
      </c>
    </row>
    <row r="23013" spans="2:11" x14ac:dyDescent="0.2">
      <c r="B23013" s="21" t="str">
        <f t="shared" si="359"/>
        <v>WiartonWind2025RCP4.5</v>
      </c>
      <c r="C23013" t="s">
        <v>479</v>
      </c>
      <c r="D23013" t="s">
        <v>1</v>
      </c>
      <c r="E23013" s="144" t="s">
        <v>193</v>
      </c>
      <c r="F23013" s="144">
        <v>2025</v>
      </c>
      <c r="G23013" s="147">
        <v>82.970299430505946</v>
      </c>
      <c r="H23013" s="147">
        <v>89.275536000000002</v>
      </c>
      <c r="I23013" s="147">
        <v>95.887999999999991</v>
      </c>
      <c r="J23013" s="147">
        <v>102.528256</v>
      </c>
      <c r="K23013" s="147">
        <v>109.160928</v>
      </c>
    </row>
    <row r="23014" spans="2:11" x14ac:dyDescent="0.2">
      <c r="B23014" s="21" t="str">
        <f t="shared" si="359"/>
        <v>WiartonWind2030RCP4.5</v>
      </c>
      <c r="C23014" t="s">
        <v>479</v>
      </c>
      <c r="D23014" t="s">
        <v>1</v>
      </c>
      <c r="E23014" s="144" t="s">
        <v>193</v>
      </c>
      <c r="F23014" s="144">
        <v>2030</v>
      </c>
      <c r="G23014" s="147">
        <v>83.046285884068155</v>
      </c>
      <c r="H23014" s="147">
        <v>89.369280000000003</v>
      </c>
      <c r="I23014" s="147">
        <v>96.006399999999999</v>
      </c>
      <c r="J23014" s="147">
        <v>102.665216</v>
      </c>
      <c r="K23014" s="147">
        <v>109.319616</v>
      </c>
    </row>
    <row r="23015" spans="2:11" x14ac:dyDescent="0.2">
      <c r="B23015" s="21" t="str">
        <f t="shared" si="359"/>
        <v>WiartonWind2035RCP4.5</v>
      </c>
      <c r="C23015" t="s">
        <v>479</v>
      </c>
      <c r="D23015" t="s">
        <v>1</v>
      </c>
      <c r="E23015" s="144" t="s">
        <v>193</v>
      </c>
      <c r="F23015" s="144">
        <v>2035</v>
      </c>
      <c r="G23015" s="147">
        <v>83.122272337630349</v>
      </c>
      <c r="H23015" s="147">
        <v>89.463024000000004</v>
      </c>
      <c r="I23015" s="147">
        <v>96.124799999999993</v>
      </c>
      <c r="J23015" s="147">
        <v>102.802176</v>
      </c>
      <c r="K23015" s="147">
        <v>109.47830399999999</v>
      </c>
    </row>
    <row r="23016" spans="2:11" x14ac:dyDescent="0.2">
      <c r="B23016" s="21" t="str">
        <f t="shared" si="359"/>
        <v>WiartonWind2040RCP4.5</v>
      </c>
      <c r="C23016" t="s">
        <v>479</v>
      </c>
      <c r="D23016" t="s">
        <v>1</v>
      </c>
      <c r="E23016" s="144" t="s">
        <v>193</v>
      </c>
      <c r="F23016" s="144">
        <v>2040</v>
      </c>
      <c r="G23016" s="147">
        <v>83.198258791192544</v>
      </c>
      <c r="H23016" s="147">
        <v>89.556768000000005</v>
      </c>
      <c r="I23016" s="147">
        <v>96.243199999999987</v>
      </c>
      <c r="J23016" s="147">
        <v>102.93913599999999</v>
      </c>
      <c r="K23016" s="147">
        <v>109.63699199999999</v>
      </c>
    </row>
    <row r="23017" spans="2:11" x14ac:dyDescent="0.2">
      <c r="B23017" s="21" t="str">
        <f t="shared" si="359"/>
        <v>WiartonWind2045RCP4.5</v>
      </c>
      <c r="C23017" t="s">
        <v>479</v>
      </c>
      <c r="D23017" t="s">
        <v>1</v>
      </c>
      <c r="E23017" s="144" t="s">
        <v>193</v>
      </c>
      <c r="F23017" s="144">
        <v>2045</v>
      </c>
      <c r="G23017" s="147">
        <v>83.274245244754752</v>
      </c>
      <c r="H23017" s="147">
        <v>89.650512000000006</v>
      </c>
      <c r="I23017" s="147">
        <v>96.361599999999996</v>
      </c>
      <c r="J23017" s="147">
        <v>103.07609599999999</v>
      </c>
      <c r="K23017" s="147">
        <v>109.79567999999999</v>
      </c>
    </row>
    <row r="23018" spans="2:11" x14ac:dyDescent="0.2">
      <c r="B23018" s="21" t="str">
        <f t="shared" si="359"/>
        <v>WiartonWind2050RCP4.5</v>
      </c>
      <c r="C23018" t="s">
        <v>479</v>
      </c>
      <c r="D23018" t="s">
        <v>1</v>
      </c>
      <c r="E23018" s="144" t="s">
        <v>193</v>
      </c>
      <c r="F23018" s="144">
        <v>2050</v>
      </c>
      <c r="G23018" s="147">
        <v>83.346915925797873</v>
      </c>
      <c r="H23018" s="147">
        <v>89.73532800000001</v>
      </c>
      <c r="I23018" s="147">
        <v>96.460799999999992</v>
      </c>
      <c r="J23018" s="147">
        <v>103.1884032</v>
      </c>
      <c r="K23018" s="147">
        <v>109.92153599999999</v>
      </c>
    </row>
    <row r="23019" spans="2:11" x14ac:dyDescent="0.2">
      <c r="B23019" s="21" t="str">
        <f t="shared" si="359"/>
        <v>WiartonWind2055RCP4.5</v>
      </c>
      <c r="C23019" t="s">
        <v>479</v>
      </c>
      <c r="D23019" t="s">
        <v>1</v>
      </c>
      <c r="E23019" s="144" t="s">
        <v>193</v>
      </c>
      <c r="F23019" s="144">
        <v>2055</v>
      </c>
      <c r="G23019" s="147">
        <v>83.3436001532788</v>
      </c>
      <c r="H23019" s="147">
        <v>89.726399999999998</v>
      </c>
      <c r="I23019" s="147">
        <v>96.441599999999994</v>
      </c>
      <c r="J23019" s="147">
        <v>103.1637504</v>
      </c>
      <c r="K23019" s="147">
        <v>109.88870399999999</v>
      </c>
    </row>
    <row r="23020" spans="2:11" x14ac:dyDescent="0.2">
      <c r="B23020" s="21" t="str">
        <f t="shared" si="359"/>
        <v>WiartonWind2060RCP4.5</v>
      </c>
      <c r="C23020" t="s">
        <v>479</v>
      </c>
      <c r="D23020" t="s">
        <v>1</v>
      </c>
      <c r="E23020" s="144" t="s">
        <v>193</v>
      </c>
      <c r="F23020" s="144">
        <v>2060</v>
      </c>
      <c r="G23020" s="147">
        <v>83.340284380759712</v>
      </c>
      <c r="H23020" s="147">
        <v>89.717472000000001</v>
      </c>
      <c r="I23020" s="147">
        <v>96.422399999999996</v>
      </c>
      <c r="J23020" s="147">
        <v>103.1390976</v>
      </c>
      <c r="K23020" s="147">
        <v>109.85587200000001</v>
      </c>
    </row>
    <row r="23021" spans="2:11" x14ac:dyDescent="0.2">
      <c r="B23021" s="21" t="str">
        <f t="shared" si="359"/>
        <v>WiartonWind2065RCP4.5</v>
      </c>
      <c r="C23021" t="s">
        <v>479</v>
      </c>
      <c r="D23021" t="s">
        <v>1</v>
      </c>
      <c r="E23021" s="144" t="s">
        <v>193</v>
      </c>
      <c r="F23021" s="144">
        <v>2065</v>
      </c>
      <c r="G23021" s="147">
        <v>83.336968608240639</v>
      </c>
      <c r="H23021" s="147">
        <v>89.708543999999989</v>
      </c>
      <c r="I23021" s="147">
        <v>96.403199999999998</v>
      </c>
      <c r="J23021" s="147">
        <v>103.1144448</v>
      </c>
      <c r="K23021" s="147">
        <v>109.82304000000001</v>
      </c>
    </row>
    <row r="23022" spans="2:11" x14ac:dyDescent="0.2">
      <c r="B23022" s="21" t="str">
        <f t="shared" si="359"/>
        <v>WiartonWind2070RCP4.5</v>
      </c>
      <c r="C23022" t="s">
        <v>479</v>
      </c>
      <c r="D23022" t="s">
        <v>1</v>
      </c>
      <c r="E23022" s="144" t="s">
        <v>193</v>
      </c>
      <c r="F23022" s="144">
        <v>2070</v>
      </c>
      <c r="G23022" s="147">
        <v>83.333652835721566</v>
      </c>
      <c r="H23022" s="147">
        <v>89.699615999999992</v>
      </c>
      <c r="I23022" s="147">
        <v>96.384</v>
      </c>
      <c r="J23022" s="147">
        <v>103.089792</v>
      </c>
      <c r="K23022" s="147">
        <v>109.79020800000001</v>
      </c>
    </row>
    <row r="23023" spans="2:11" x14ac:dyDescent="0.2">
      <c r="B23023" s="21" t="str">
        <f t="shared" si="359"/>
        <v>WiartonWind2075RCP4.5</v>
      </c>
      <c r="C23023" t="s">
        <v>479</v>
      </c>
      <c r="D23023" t="s">
        <v>1</v>
      </c>
      <c r="E23023" s="144" t="s">
        <v>193</v>
      </c>
      <c r="F23023" s="144">
        <v>2075</v>
      </c>
      <c r="G23023" s="147">
        <v>83.351613270199906</v>
      </c>
      <c r="H23023" s="147">
        <v>89.718959999999996</v>
      </c>
      <c r="I23023" s="147">
        <v>96.404799999999994</v>
      </c>
      <c r="J23023" s="147">
        <v>103.112048</v>
      </c>
      <c r="K23023" s="147">
        <v>109.81392000000001</v>
      </c>
    </row>
    <row r="23024" spans="2:11" x14ac:dyDescent="0.2">
      <c r="B23024" s="21" t="str">
        <f t="shared" si="359"/>
        <v>WiartonWind2080RCP4.5</v>
      </c>
      <c r="C23024" t="s">
        <v>479</v>
      </c>
      <c r="D23024" t="s">
        <v>1</v>
      </c>
      <c r="E23024" s="144" t="s">
        <v>193</v>
      </c>
      <c r="F23024" s="144">
        <v>2080</v>
      </c>
      <c r="G23024" s="147">
        <v>83.369573704678231</v>
      </c>
      <c r="H23024" s="147">
        <v>89.738303999999999</v>
      </c>
      <c r="I23024" s="147">
        <v>96.425600000000003</v>
      </c>
      <c r="J23024" s="147">
        <v>103.134304</v>
      </c>
      <c r="K23024" s="147">
        <v>109.837632</v>
      </c>
    </row>
    <row r="23025" spans="2:11" x14ac:dyDescent="0.2">
      <c r="B23025" s="21" t="str">
        <f t="shared" si="359"/>
        <v>WiartonWind2085RCP4.5</v>
      </c>
      <c r="C23025" t="s">
        <v>479</v>
      </c>
      <c r="D23025" t="s">
        <v>1</v>
      </c>
      <c r="E23025" s="144" t="s">
        <v>193</v>
      </c>
      <c r="F23025" s="144">
        <v>2085</v>
      </c>
      <c r="G23025" s="147">
        <v>83.387534139156571</v>
      </c>
      <c r="H23025" s="147">
        <v>89.757647999999989</v>
      </c>
      <c r="I23025" s="147">
        <v>96.446400000000011</v>
      </c>
      <c r="J23025" s="147">
        <v>103.15656</v>
      </c>
      <c r="K23025" s="147">
        <v>109.861344</v>
      </c>
    </row>
    <row r="23026" spans="2:11" x14ac:dyDescent="0.2">
      <c r="B23026" s="21" t="str">
        <f t="shared" si="359"/>
        <v>WiartonWind2090RCP4.5</v>
      </c>
      <c r="C23026" t="s">
        <v>479</v>
      </c>
      <c r="D23026" t="s">
        <v>1</v>
      </c>
      <c r="E23026" s="144" t="s">
        <v>193</v>
      </c>
      <c r="F23026" s="144">
        <v>2090</v>
      </c>
      <c r="G23026" s="147">
        <v>83.405494573634911</v>
      </c>
      <c r="H23026" s="147">
        <v>89.776991999999993</v>
      </c>
      <c r="I23026" s="147">
        <v>96.467200000000005</v>
      </c>
      <c r="J23026" s="147">
        <v>103.178816</v>
      </c>
      <c r="K23026" s="147">
        <v>109.88505600000001</v>
      </c>
    </row>
    <row r="23027" spans="2:11" x14ac:dyDescent="0.2">
      <c r="B23027" s="21" t="str">
        <f t="shared" si="359"/>
        <v>WiartonWind2095RCP4.5</v>
      </c>
      <c r="C23027" t="s">
        <v>479</v>
      </c>
      <c r="D23027" t="s">
        <v>1</v>
      </c>
      <c r="E23027" s="144" t="s">
        <v>193</v>
      </c>
      <c r="F23027" s="144">
        <v>2095</v>
      </c>
      <c r="G23027" s="147">
        <v>83.423455008113237</v>
      </c>
      <c r="H23027" s="147">
        <v>89.796335999999997</v>
      </c>
      <c r="I23027" s="147">
        <v>96.488</v>
      </c>
      <c r="J23027" s="147">
        <v>103.201072</v>
      </c>
      <c r="K23027" s="147">
        <v>109.90876799999999</v>
      </c>
    </row>
    <row r="23028" spans="2:11" x14ac:dyDescent="0.2">
      <c r="B23028" s="21" t="str">
        <f t="shared" si="359"/>
        <v>WiartonWind2100RCP4.5</v>
      </c>
      <c r="C23028" t="s">
        <v>479</v>
      </c>
      <c r="D23028" t="s">
        <v>1</v>
      </c>
      <c r="E23028" s="144" t="s">
        <v>193</v>
      </c>
      <c r="F23028" s="144">
        <v>2100</v>
      </c>
      <c r="G23028" s="147">
        <v>83.441415442591577</v>
      </c>
      <c r="H23028" s="147">
        <v>89.81568</v>
      </c>
      <c r="I23028" s="147">
        <v>96.508800000000008</v>
      </c>
      <c r="J23028" s="147">
        <v>103.223328</v>
      </c>
      <c r="K23028" s="147">
        <v>109.93248</v>
      </c>
    </row>
    <row r="23029" spans="2:11" x14ac:dyDescent="0.2">
      <c r="B23029" s="21" t="str">
        <f t="shared" si="359"/>
        <v>WiartonWind2023RCP6.0</v>
      </c>
      <c r="C23029" t="s">
        <v>479</v>
      </c>
      <c r="D23029" t="s">
        <v>1</v>
      </c>
      <c r="E23029" s="144" t="s">
        <v>192</v>
      </c>
      <c r="F23029" s="144">
        <v>2023</v>
      </c>
      <c r="G23029" s="147">
        <v>82.894312976943752</v>
      </c>
      <c r="H23029" s="147">
        <v>89.181792000000002</v>
      </c>
      <c r="I23029" s="147">
        <v>95.769599999999997</v>
      </c>
      <c r="J23029" s="147">
        <v>102.391296</v>
      </c>
      <c r="K23029" s="147">
        <v>109.00224</v>
      </c>
    </row>
    <row r="23030" spans="2:11" x14ac:dyDescent="0.2">
      <c r="B23030" s="21" t="str">
        <f t="shared" si="359"/>
        <v>WiartonWind2025RCP6.0</v>
      </c>
      <c r="C23030" t="s">
        <v>479</v>
      </c>
      <c r="D23030" t="s">
        <v>1</v>
      </c>
      <c r="E23030" s="144" t="s">
        <v>192</v>
      </c>
      <c r="F23030" s="144">
        <v>2025</v>
      </c>
      <c r="G23030" s="147">
        <v>82.970299430505946</v>
      </c>
      <c r="H23030" s="147">
        <v>89.275536000000002</v>
      </c>
      <c r="I23030" s="147">
        <v>95.887999999999991</v>
      </c>
      <c r="J23030" s="147">
        <v>102.528256</v>
      </c>
      <c r="K23030" s="147">
        <v>109.160928</v>
      </c>
    </row>
    <row r="23031" spans="2:11" x14ac:dyDescent="0.2">
      <c r="B23031" s="21" t="str">
        <f t="shared" si="359"/>
        <v>WiartonWind2030RCP6.0</v>
      </c>
      <c r="C23031" t="s">
        <v>479</v>
      </c>
      <c r="D23031" t="s">
        <v>1</v>
      </c>
      <c r="E23031" s="144" t="s">
        <v>192</v>
      </c>
      <c r="F23031" s="144">
        <v>2030</v>
      </c>
      <c r="G23031" s="147">
        <v>83.046285884068155</v>
      </c>
      <c r="H23031" s="147">
        <v>89.369280000000003</v>
      </c>
      <c r="I23031" s="147">
        <v>96.006399999999999</v>
      </c>
      <c r="J23031" s="147">
        <v>102.665216</v>
      </c>
      <c r="K23031" s="147">
        <v>109.319616</v>
      </c>
    </row>
    <row r="23032" spans="2:11" x14ac:dyDescent="0.2">
      <c r="B23032" s="21" t="str">
        <f t="shared" si="359"/>
        <v>WiartonWind2035RCP6.0</v>
      </c>
      <c r="C23032" t="s">
        <v>479</v>
      </c>
      <c r="D23032" t="s">
        <v>1</v>
      </c>
      <c r="E23032" s="144" t="s">
        <v>192</v>
      </c>
      <c r="F23032" s="144">
        <v>2035</v>
      </c>
      <c r="G23032" s="147">
        <v>83.122272337630349</v>
      </c>
      <c r="H23032" s="147">
        <v>89.463024000000004</v>
      </c>
      <c r="I23032" s="147">
        <v>96.124799999999993</v>
      </c>
      <c r="J23032" s="147">
        <v>102.802176</v>
      </c>
      <c r="K23032" s="147">
        <v>109.47830399999999</v>
      </c>
    </row>
    <row r="23033" spans="2:11" x14ac:dyDescent="0.2">
      <c r="B23033" s="21" t="str">
        <f t="shared" si="359"/>
        <v>WiartonWind2040RCP6.0</v>
      </c>
      <c r="C23033" t="s">
        <v>479</v>
      </c>
      <c r="D23033" t="s">
        <v>1</v>
      </c>
      <c r="E23033" s="144" t="s">
        <v>192</v>
      </c>
      <c r="F23033" s="144">
        <v>2040</v>
      </c>
      <c r="G23033" s="147">
        <v>83.198258791192544</v>
      </c>
      <c r="H23033" s="147">
        <v>89.556768000000005</v>
      </c>
      <c r="I23033" s="147">
        <v>96.243199999999987</v>
      </c>
      <c r="J23033" s="147">
        <v>102.93913599999999</v>
      </c>
      <c r="K23033" s="147">
        <v>109.63699199999999</v>
      </c>
    </row>
    <row r="23034" spans="2:11" x14ac:dyDescent="0.2">
      <c r="B23034" s="21" t="str">
        <f t="shared" si="359"/>
        <v>WiartonWind2045RCP6.0</v>
      </c>
      <c r="C23034" t="s">
        <v>479</v>
      </c>
      <c r="D23034" t="s">
        <v>1</v>
      </c>
      <c r="E23034" s="144" t="s">
        <v>192</v>
      </c>
      <c r="F23034" s="144">
        <v>2045</v>
      </c>
      <c r="G23034" s="147">
        <v>83.274245244754752</v>
      </c>
      <c r="H23034" s="147">
        <v>89.650512000000006</v>
      </c>
      <c r="I23034" s="147">
        <v>96.361599999999996</v>
      </c>
      <c r="J23034" s="147">
        <v>103.07609599999999</v>
      </c>
      <c r="K23034" s="147">
        <v>109.79567999999999</v>
      </c>
    </row>
    <row r="23035" spans="2:11" x14ac:dyDescent="0.2">
      <c r="B23035" s="21" t="str">
        <f t="shared" si="359"/>
        <v>WiartonWind2050RCP6.0</v>
      </c>
      <c r="C23035" t="s">
        <v>479</v>
      </c>
      <c r="D23035" t="s">
        <v>1</v>
      </c>
      <c r="E23035" s="144" t="s">
        <v>192</v>
      </c>
      <c r="F23035" s="144">
        <v>2050</v>
      </c>
      <c r="G23035" s="147">
        <v>83.346915925797873</v>
      </c>
      <c r="H23035" s="147">
        <v>89.73532800000001</v>
      </c>
      <c r="I23035" s="147">
        <v>96.460799999999992</v>
      </c>
      <c r="J23035" s="147">
        <v>103.1884032</v>
      </c>
      <c r="K23035" s="147">
        <v>109.92153599999999</v>
      </c>
    </row>
    <row r="23036" spans="2:11" x14ac:dyDescent="0.2">
      <c r="B23036" s="21" t="str">
        <f t="shared" si="359"/>
        <v>WiartonWind2055RCP6.0</v>
      </c>
      <c r="C23036" t="s">
        <v>479</v>
      </c>
      <c r="D23036" t="s">
        <v>1</v>
      </c>
      <c r="E23036" s="144" t="s">
        <v>192</v>
      </c>
      <c r="F23036" s="144">
        <v>2055</v>
      </c>
      <c r="G23036" s="147">
        <v>83.3436001532788</v>
      </c>
      <c r="H23036" s="147">
        <v>89.726399999999998</v>
      </c>
      <c r="I23036" s="147">
        <v>96.441599999999994</v>
      </c>
      <c r="J23036" s="147">
        <v>103.1637504</v>
      </c>
      <c r="K23036" s="147">
        <v>109.88870399999999</v>
      </c>
    </row>
    <row r="23037" spans="2:11" x14ac:dyDescent="0.2">
      <c r="B23037" s="21" t="str">
        <f t="shared" si="359"/>
        <v>WiartonWind2060RCP6.0</v>
      </c>
      <c r="C23037" t="s">
        <v>479</v>
      </c>
      <c r="D23037" t="s">
        <v>1</v>
      </c>
      <c r="E23037" s="144" t="s">
        <v>192</v>
      </c>
      <c r="F23037" s="144">
        <v>2060</v>
      </c>
      <c r="G23037" s="147">
        <v>83.340284380759712</v>
      </c>
      <c r="H23037" s="147">
        <v>89.717472000000001</v>
      </c>
      <c r="I23037" s="147">
        <v>96.422399999999996</v>
      </c>
      <c r="J23037" s="147">
        <v>103.1390976</v>
      </c>
      <c r="K23037" s="147">
        <v>109.85587200000001</v>
      </c>
    </row>
    <row r="23038" spans="2:11" x14ac:dyDescent="0.2">
      <c r="B23038" s="21" t="str">
        <f t="shared" si="359"/>
        <v>WiartonWind2065RCP6.0</v>
      </c>
      <c r="C23038" t="s">
        <v>479</v>
      </c>
      <c r="D23038" t="s">
        <v>1</v>
      </c>
      <c r="E23038" s="144" t="s">
        <v>192</v>
      </c>
      <c r="F23038" s="144">
        <v>2065</v>
      </c>
      <c r="G23038" s="147">
        <v>83.336968608240639</v>
      </c>
      <c r="H23038" s="147">
        <v>89.708543999999989</v>
      </c>
      <c r="I23038" s="147">
        <v>96.403199999999998</v>
      </c>
      <c r="J23038" s="147">
        <v>103.1144448</v>
      </c>
      <c r="K23038" s="147">
        <v>109.82304000000001</v>
      </c>
    </row>
    <row r="23039" spans="2:11" x14ac:dyDescent="0.2">
      <c r="B23039" s="21" t="str">
        <f t="shared" si="359"/>
        <v>WiartonWind2070RCP6.0</v>
      </c>
      <c r="C23039" t="s">
        <v>479</v>
      </c>
      <c r="D23039" t="s">
        <v>1</v>
      </c>
      <c r="E23039" s="144" t="s">
        <v>192</v>
      </c>
      <c r="F23039" s="144">
        <v>2070</v>
      </c>
      <c r="G23039" s="147">
        <v>83.333652835721566</v>
      </c>
      <c r="H23039" s="147">
        <v>89.699615999999992</v>
      </c>
      <c r="I23039" s="147">
        <v>96.384</v>
      </c>
      <c r="J23039" s="147">
        <v>103.089792</v>
      </c>
      <c r="K23039" s="147">
        <v>109.79020800000001</v>
      </c>
    </row>
    <row r="23040" spans="2:11" x14ac:dyDescent="0.2">
      <c r="B23040" s="21" t="str">
        <f t="shared" si="359"/>
        <v>WiartonWind2075RCP6.0</v>
      </c>
      <c r="C23040" t="s">
        <v>479</v>
      </c>
      <c r="D23040" t="s">
        <v>1</v>
      </c>
      <c r="E23040" s="144" t="s">
        <v>192</v>
      </c>
      <c r="F23040" s="144">
        <v>2075</v>
      </c>
      <c r="G23040" s="147">
        <v>83.360593487439075</v>
      </c>
      <c r="H23040" s="147">
        <v>89.72863199999999</v>
      </c>
      <c r="I23040" s="147">
        <v>96.415199999999999</v>
      </c>
      <c r="J23040" s="147">
        <v>103.123176</v>
      </c>
      <c r="K23040" s="147">
        <v>109.825776</v>
      </c>
    </row>
    <row r="23041" spans="2:11" x14ac:dyDescent="0.2">
      <c r="B23041" s="21" t="str">
        <f t="shared" si="359"/>
        <v>WiartonWind2080RCP6.0</v>
      </c>
      <c r="C23041" t="s">
        <v>479</v>
      </c>
      <c r="D23041" t="s">
        <v>1</v>
      </c>
      <c r="E23041" s="144" t="s">
        <v>192</v>
      </c>
      <c r="F23041" s="144">
        <v>2080</v>
      </c>
      <c r="G23041" s="147">
        <v>83.387534139156571</v>
      </c>
      <c r="H23041" s="147">
        <v>89.757647999999989</v>
      </c>
      <c r="I23041" s="147">
        <v>96.446400000000011</v>
      </c>
      <c r="J23041" s="147">
        <v>103.15656</v>
      </c>
      <c r="K23041" s="147">
        <v>109.861344</v>
      </c>
    </row>
    <row r="23042" spans="2:11" x14ac:dyDescent="0.2">
      <c r="B23042" s="21" t="str">
        <f t="shared" si="359"/>
        <v>WiartonWind2085RCP6.0</v>
      </c>
      <c r="C23042" t="s">
        <v>479</v>
      </c>
      <c r="D23042" t="s">
        <v>1</v>
      </c>
      <c r="E23042" s="144" t="s">
        <v>192</v>
      </c>
      <c r="F23042" s="144">
        <v>2085</v>
      </c>
      <c r="G23042" s="147">
        <v>83.414474790874067</v>
      </c>
      <c r="H23042" s="147">
        <v>89.786664000000002</v>
      </c>
      <c r="I23042" s="147">
        <v>96.47760000000001</v>
      </c>
      <c r="J23042" s="147">
        <v>103.189944</v>
      </c>
      <c r="K23042" s="147">
        <v>109.896912</v>
      </c>
    </row>
    <row r="23043" spans="2:11" x14ac:dyDescent="0.2">
      <c r="B23043" s="21" t="str">
        <f t="shared" si="359"/>
        <v>WiartonWind2090RCP6.0</v>
      </c>
      <c r="C23043" t="s">
        <v>479</v>
      </c>
      <c r="D23043" t="s">
        <v>1</v>
      </c>
      <c r="E23043" s="144" t="s">
        <v>192</v>
      </c>
      <c r="F23043" s="144">
        <v>2090</v>
      </c>
      <c r="G23043" s="147">
        <v>83.574046343354695</v>
      </c>
      <c r="H23043" s="147">
        <v>89.976383999999996</v>
      </c>
      <c r="I23043" s="147">
        <v>96.704000000000008</v>
      </c>
      <c r="J23043" s="147">
        <v>103.445888</v>
      </c>
      <c r="K23043" s="147">
        <v>110.180544</v>
      </c>
    </row>
    <row r="23044" spans="2:11" x14ac:dyDescent="0.2">
      <c r="B23044" s="21" t="str">
        <f t="shared" si="359"/>
        <v>WiartonWind2095RCP6.0</v>
      </c>
      <c r="C23044" t="s">
        <v>479</v>
      </c>
      <c r="D23044" t="s">
        <v>1</v>
      </c>
      <c r="E23044" s="144" t="s">
        <v>192</v>
      </c>
      <c r="F23044" s="144">
        <v>2095</v>
      </c>
      <c r="G23044" s="147">
        <v>83.706677244117799</v>
      </c>
      <c r="H23044" s="147">
        <v>90.137088000000006</v>
      </c>
      <c r="I23044" s="147">
        <v>96.899200000000008</v>
      </c>
      <c r="J23044" s="147">
        <v>103.66844800000001</v>
      </c>
      <c r="K23044" s="147">
        <v>110.42860800000001</v>
      </c>
    </row>
    <row r="23045" spans="2:11" x14ac:dyDescent="0.2">
      <c r="B23045" s="21" t="str">
        <f t="shared" si="359"/>
        <v>WiartonWind2100RCP6.0</v>
      </c>
      <c r="C23045" t="s">
        <v>479</v>
      </c>
      <c r="D23045" t="s">
        <v>1</v>
      </c>
      <c r="E23045" s="144" t="s">
        <v>192</v>
      </c>
      <c r="F23045" s="144">
        <v>2100</v>
      </c>
      <c r="G23045" s="147">
        <v>83.839308144880917</v>
      </c>
      <c r="H23045" s="147">
        <v>90.297792000000001</v>
      </c>
      <c r="I23045" s="147">
        <v>97.094400000000007</v>
      </c>
      <c r="J23045" s="147">
        <v>103.89100800000001</v>
      </c>
      <c r="K23045" s="147">
        <v>110.67667200000001</v>
      </c>
    </row>
    <row r="23046" spans="2:11" x14ac:dyDescent="0.2">
      <c r="B23046" s="21" t="str">
        <f t="shared" si="359"/>
        <v>WiartonWind2023RCP8.5</v>
      </c>
      <c r="C23046" t="s">
        <v>479</v>
      </c>
      <c r="D23046" t="s">
        <v>1</v>
      </c>
      <c r="E23046" s="144" t="s">
        <v>191</v>
      </c>
      <c r="F23046" s="144">
        <v>2023</v>
      </c>
      <c r="G23046" s="147">
        <v>82.894312976943752</v>
      </c>
      <c r="H23046" s="147">
        <v>89.181792000000002</v>
      </c>
      <c r="I23046" s="147">
        <v>95.769599999999997</v>
      </c>
      <c r="J23046" s="147">
        <v>102.391296</v>
      </c>
      <c r="K23046" s="147">
        <v>109.00224</v>
      </c>
    </row>
    <row r="23047" spans="2:11" x14ac:dyDescent="0.2">
      <c r="B23047" s="21" t="str">
        <f t="shared" si="359"/>
        <v>WiartonWind2025RCP8.5</v>
      </c>
      <c r="C23047" t="s">
        <v>479</v>
      </c>
      <c r="D23047" t="s">
        <v>1</v>
      </c>
      <c r="E23047" s="144" t="s">
        <v>191</v>
      </c>
      <c r="F23047" s="144">
        <v>2025</v>
      </c>
      <c r="G23047" s="147">
        <v>83.046285884068155</v>
      </c>
      <c r="H23047" s="147">
        <v>89.369280000000003</v>
      </c>
      <c r="I23047" s="147">
        <v>96.006399999999999</v>
      </c>
      <c r="J23047" s="147">
        <v>102.665216</v>
      </c>
      <c r="K23047" s="147">
        <v>109.319616</v>
      </c>
    </row>
    <row r="23048" spans="2:11" x14ac:dyDescent="0.2">
      <c r="B23048" s="21" t="str">
        <f t="shared" si="359"/>
        <v>WiartonWind2030RCP8.5</v>
      </c>
      <c r="C23048" t="s">
        <v>479</v>
      </c>
      <c r="D23048" t="s">
        <v>1</v>
      </c>
      <c r="E23048" s="144" t="s">
        <v>191</v>
      </c>
      <c r="F23048" s="144">
        <v>2030</v>
      </c>
      <c r="G23048" s="147">
        <v>83.198258791192544</v>
      </c>
      <c r="H23048" s="147">
        <v>89.556768000000005</v>
      </c>
      <c r="I23048" s="147">
        <v>96.243199999999987</v>
      </c>
      <c r="J23048" s="147">
        <v>102.93913599999999</v>
      </c>
      <c r="K23048" s="147">
        <v>109.63699199999999</v>
      </c>
    </row>
    <row r="23049" spans="2:11" x14ac:dyDescent="0.2">
      <c r="B23049" s="21" t="str">
        <f t="shared" si="359"/>
        <v>WiartonWind2035RCP8.5</v>
      </c>
      <c r="C23049" t="s">
        <v>479</v>
      </c>
      <c r="D23049" t="s">
        <v>1</v>
      </c>
      <c r="E23049" s="144" t="s">
        <v>191</v>
      </c>
      <c r="F23049" s="144">
        <v>2035</v>
      </c>
      <c r="G23049" s="147">
        <v>83.350231698316946</v>
      </c>
      <c r="H23049" s="147">
        <v>89.744256000000007</v>
      </c>
      <c r="I23049" s="147">
        <v>96.47999999999999</v>
      </c>
      <c r="J23049" s="147">
        <v>103.21305599999999</v>
      </c>
      <c r="K23049" s="147">
        <v>109.95436799999999</v>
      </c>
    </row>
    <row r="23050" spans="2:11" x14ac:dyDescent="0.2">
      <c r="B23050" s="21" t="str">
        <f t="shared" si="359"/>
        <v>WiartonWind2040RCP8.5</v>
      </c>
      <c r="C23050" t="s">
        <v>479</v>
      </c>
      <c r="D23050" t="s">
        <v>1</v>
      </c>
      <c r="E23050" s="144" t="s">
        <v>191</v>
      </c>
      <c r="F23050" s="144">
        <v>2040</v>
      </c>
      <c r="G23050" s="147">
        <v>83.344705410785153</v>
      </c>
      <c r="H23050" s="147">
        <v>89.729376000000002</v>
      </c>
      <c r="I23050" s="147">
        <v>96.447999999999993</v>
      </c>
      <c r="J23050" s="147">
        <v>103.17196799999999</v>
      </c>
      <c r="K23050" s="147">
        <v>109.899648</v>
      </c>
    </row>
    <row r="23051" spans="2:11" x14ac:dyDescent="0.2">
      <c r="B23051" s="21" t="str">
        <f t="shared" si="359"/>
        <v>WiartonWind2045RCP8.5</v>
      </c>
      <c r="C23051" t="s">
        <v>479</v>
      </c>
      <c r="D23051" t="s">
        <v>1</v>
      </c>
      <c r="E23051" s="144" t="s">
        <v>191</v>
      </c>
      <c r="F23051" s="144">
        <v>2045</v>
      </c>
      <c r="G23051" s="147">
        <v>83.339179123253359</v>
      </c>
      <c r="H23051" s="147">
        <v>89.714495999999997</v>
      </c>
      <c r="I23051" s="147">
        <v>96.415999999999997</v>
      </c>
      <c r="J23051" s="147">
        <v>103.13088</v>
      </c>
      <c r="K23051" s="147">
        <v>109.844928</v>
      </c>
    </row>
    <row r="23052" spans="2:11" x14ac:dyDescent="0.2">
      <c r="B23052" s="21" t="str">
        <f t="shared" ref="B23052:B23115" si="360">C23052&amp;D23052&amp;F23052&amp;E23052</f>
        <v>WiartonWind2050RCP8.5</v>
      </c>
      <c r="C23052" t="s">
        <v>479</v>
      </c>
      <c r="D23052" t="s">
        <v>1</v>
      </c>
      <c r="E23052" s="144" t="s">
        <v>191</v>
      </c>
      <c r="F23052" s="144">
        <v>2050</v>
      </c>
      <c r="G23052" s="147">
        <v>83.369573704678231</v>
      </c>
      <c r="H23052" s="147">
        <v>89.738303999999999</v>
      </c>
      <c r="I23052" s="147">
        <v>96.425600000000003</v>
      </c>
      <c r="J23052" s="147">
        <v>103.134304</v>
      </c>
      <c r="K23052" s="147">
        <v>109.837632</v>
      </c>
    </row>
    <row r="23053" spans="2:11" x14ac:dyDescent="0.2">
      <c r="B23053" s="21" t="str">
        <f t="shared" si="360"/>
        <v>WiartonWind2055RCP8.5</v>
      </c>
      <c r="C23053" t="s">
        <v>479</v>
      </c>
      <c r="D23053" t="s">
        <v>1</v>
      </c>
      <c r="E23053" s="144" t="s">
        <v>191</v>
      </c>
      <c r="F23053" s="144">
        <v>2055</v>
      </c>
      <c r="G23053" s="147">
        <v>83.405494573634911</v>
      </c>
      <c r="H23053" s="147">
        <v>89.776991999999993</v>
      </c>
      <c r="I23053" s="147">
        <v>96.467200000000005</v>
      </c>
      <c r="J23053" s="147">
        <v>103.178816</v>
      </c>
      <c r="K23053" s="147">
        <v>109.88505600000001</v>
      </c>
    </row>
    <row r="23054" spans="2:11" x14ac:dyDescent="0.2">
      <c r="B23054" s="21" t="str">
        <f t="shared" si="360"/>
        <v>WiartonWind2060RCP8.5</v>
      </c>
      <c r="C23054" t="s">
        <v>479</v>
      </c>
      <c r="D23054" t="s">
        <v>1</v>
      </c>
      <c r="E23054" s="144" t="s">
        <v>191</v>
      </c>
      <c r="F23054" s="144">
        <v>2060</v>
      </c>
      <c r="G23054" s="147">
        <v>83.574046343354695</v>
      </c>
      <c r="H23054" s="147">
        <v>89.976383999999996</v>
      </c>
      <c r="I23054" s="147">
        <v>96.704000000000008</v>
      </c>
      <c r="J23054" s="147">
        <v>103.445888</v>
      </c>
      <c r="K23054" s="147">
        <v>110.180544</v>
      </c>
    </row>
    <row r="23055" spans="2:11" x14ac:dyDescent="0.2">
      <c r="B23055" s="21" t="str">
        <f t="shared" si="360"/>
        <v>WiartonWind2065RCP8.5</v>
      </c>
      <c r="C23055" t="s">
        <v>479</v>
      </c>
      <c r="D23055" t="s">
        <v>1</v>
      </c>
      <c r="E23055" s="144" t="s">
        <v>191</v>
      </c>
      <c r="F23055" s="144">
        <v>2065</v>
      </c>
      <c r="G23055" s="147">
        <v>83.706677244117799</v>
      </c>
      <c r="H23055" s="147">
        <v>90.137088000000006</v>
      </c>
      <c r="I23055" s="147">
        <v>96.899200000000008</v>
      </c>
      <c r="J23055" s="147">
        <v>103.66844800000001</v>
      </c>
      <c r="K23055" s="147">
        <v>110.42860800000001</v>
      </c>
    </row>
    <row r="23056" spans="2:11" x14ac:dyDescent="0.2">
      <c r="B23056" s="21" t="str">
        <f t="shared" si="360"/>
        <v>WiartonWind2070RCP8.5</v>
      </c>
      <c r="C23056" t="s">
        <v>479</v>
      </c>
      <c r="D23056" t="s">
        <v>1</v>
      </c>
      <c r="E23056" s="144" t="s">
        <v>191</v>
      </c>
      <c r="F23056" s="144">
        <v>2070</v>
      </c>
      <c r="G23056" s="147">
        <v>83.908386739028373</v>
      </c>
      <c r="H23056" s="147">
        <v>90.381119999999996</v>
      </c>
      <c r="I23056" s="147">
        <v>97.190399999999997</v>
      </c>
      <c r="J23056" s="147">
        <v>104.00057600000001</v>
      </c>
      <c r="K23056" s="147">
        <v>110.80435200000001</v>
      </c>
    </row>
    <row r="23057" spans="2:11" x14ac:dyDescent="0.2">
      <c r="B23057" s="21" t="str">
        <f t="shared" si="360"/>
        <v>WiartonWind2075RCP8.5</v>
      </c>
      <c r="C23057" t="s">
        <v>479</v>
      </c>
      <c r="D23057" t="s">
        <v>1</v>
      </c>
      <c r="E23057" s="144" t="s">
        <v>191</v>
      </c>
      <c r="F23057" s="144">
        <v>2075</v>
      </c>
      <c r="G23057" s="147">
        <v>83.977465333175815</v>
      </c>
      <c r="H23057" s="147">
        <v>90.464448000000004</v>
      </c>
      <c r="I23057" s="147">
        <v>97.2864</v>
      </c>
      <c r="J23057" s="147">
        <v>104.11014399999999</v>
      </c>
      <c r="K23057" s="147">
        <v>110.93203199999999</v>
      </c>
    </row>
    <row r="23058" spans="2:11" x14ac:dyDescent="0.2">
      <c r="B23058" s="21" t="str">
        <f t="shared" si="360"/>
        <v>WiartonWind2080RCP8.5</v>
      </c>
      <c r="C23058" t="s">
        <v>479</v>
      </c>
      <c r="D23058" t="s">
        <v>1</v>
      </c>
      <c r="E23058" s="144" t="s">
        <v>191</v>
      </c>
      <c r="F23058" s="144">
        <v>2080</v>
      </c>
      <c r="G23058" s="147">
        <v>84.04654392732327</v>
      </c>
      <c r="H23058" s="147">
        <v>90.547775999999999</v>
      </c>
      <c r="I23058" s="147">
        <v>97.38239999999999</v>
      </c>
      <c r="J23058" s="147">
        <v>104.21971199999999</v>
      </c>
      <c r="K23058" s="147">
        <v>111.05971199999999</v>
      </c>
    </row>
    <row r="23059" spans="2:11" x14ac:dyDescent="0.2">
      <c r="B23059" s="21" t="str">
        <f t="shared" si="360"/>
        <v>WiartonWind2085RCP8.5</v>
      </c>
      <c r="C23059" t="s">
        <v>479</v>
      </c>
      <c r="D23059" t="s">
        <v>1</v>
      </c>
      <c r="E23059" s="144" t="s">
        <v>191</v>
      </c>
      <c r="F23059" s="144">
        <v>2085</v>
      </c>
      <c r="G23059" s="147">
        <v>84.365687032284512</v>
      </c>
      <c r="H23059" s="147">
        <v>90.976320000000001</v>
      </c>
      <c r="I23059" s="147">
        <v>97.953599999999994</v>
      </c>
      <c r="J23059" s="147">
        <v>104.90793599999999</v>
      </c>
      <c r="K23059" s="147">
        <v>111.86409599999999</v>
      </c>
    </row>
    <row r="23060" spans="2:11" x14ac:dyDescent="0.2">
      <c r="B23060" s="21" t="str">
        <f t="shared" si="360"/>
        <v>WiartonWind2090RCP8.5</v>
      </c>
      <c r="C23060" t="s">
        <v>479</v>
      </c>
      <c r="D23060" t="s">
        <v>1</v>
      </c>
      <c r="E23060" s="144" t="s">
        <v>191</v>
      </c>
      <c r="F23060" s="144">
        <v>2090</v>
      </c>
      <c r="G23060" s="147">
        <v>84.68483013724574</v>
      </c>
      <c r="H23060" s="147">
        <v>91.404864000000003</v>
      </c>
      <c r="I23060" s="147">
        <v>98.524799999999999</v>
      </c>
      <c r="J23060" s="147">
        <v>105.59616</v>
      </c>
      <c r="K23060" s="147">
        <v>112.66848</v>
      </c>
    </row>
    <row r="23061" spans="2:11" x14ac:dyDescent="0.2">
      <c r="B23061" s="21" t="str">
        <f t="shared" si="360"/>
        <v>WiartonWind2095RCP8.5</v>
      </c>
      <c r="C23061" t="s">
        <v>479</v>
      </c>
      <c r="D23061" t="s">
        <v>1</v>
      </c>
      <c r="E23061" s="144" t="s">
        <v>191</v>
      </c>
      <c r="F23061" s="144">
        <v>2095</v>
      </c>
      <c r="G23061" s="147">
        <v>84.68483013724574</v>
      </c>
      <c r="H23061" s="147">
        <v>91.404864000000003</v>
      </c>
      <c r="I23061" s="147">
        <v>98.524799999999999</v>
      </c>
      <c r="J23061" s="147">
        <v>105.59616</v>
      </c>
      <c r="K23061" s="147">
        <v>112.66848</v>
      </c>
    </row>
    <row r="23062" spans="2:11" x14ac:dyDescent="0.2">
      <c r="B23062" s="21" t="str">
        <f t="shared" si="360"/>
        <v>WiartonWind2100RCP8.5</v>
      </c>
      <c r="C23062" t="s">
        <v>479</v>
      </c>
      <c r="D23062" t="s">
        <v>1</v>
      </c>
      <c r="E23062" s="144" t="s">
        <v>191</v>
      </c>
      <c r="F23062" s="144">
        <v>2100</v>
      </c>
      <c r="G23062" s="147">
        <v>84.68483013724574</v>
      </c>
      <c r="H23062" s="147">
        <v>91.404864000000003</v>
      </c>
      <c r="I23062" s="147">
        <v>98.524799999999999</v>
      </c>
      <c r="J23062" s="147">
        <v>105.59616</v>
      </c>
      <c r="K23062" s="147">
        <v>112.66848</v>
      </c>
    </row>
    <row r="23063" spans="2:11" x14ac:dyDescent="0.2">
      <c r="B23063" s="21" t="str">
        <f t="shared" si="360"/>
        <v>WindsorIce Accretion2023RCP4.5</v>
      </c>
      <c r="C23063" t="s">
        <v>480</v>
      </c>
      <c r="D23063" t="s">
        <v>486</v>
      </c>
      <c r="E23063" s="144" t="s">
        <v>193</v>
      </c>
      <c r="F23063" s="144">
        <v>2023</v>
      </c>
      <c r="G23063" s="147">
        <v>17.135210603207316</v>
      </c>
      <c r="H23063" s="147">
        <v>20.521750000000001</v>
      </c>
      <c r="I23063" s="147">
        <v>24.824999999999999</v>
      </c>
      <c r="J23063" s="147">
        <v>28.080499999999997</v>
      </c>
      <c r="K23063" s="147">
        <v>31.373999999999999</v>
      </c>
    </row>
    <row r="23064" spans="2:11" x14ac:dyDescent="0.2">
      <c r="B23064" s="21" t="str">
        <f t="shared" si="360"/>
        <v>WindsorIce Accretion2025RCP4.5</v>
      </c>
      <c r="C23064" t="s">
        <v>480</v>
      </c>
      <c r="D23064" t="s">
        <v>486</v>
      </c>
      <c r="E23064" s="144" t="s">
        <v>193</v>
      </c>
      <c r="F23064" s="144">
        <v>2025</v>
      </c>
      <c r="G23064" s="147">
        <v>17.097518938597894</v>
      </c>
      <c r="H23064" s="147">
        <v>20.494083333333336</v>
      </c>
      <c r="I23064" s="147">
        <v>24.804166666666667</v>
      </c>
      <c r="J23064" s="147">
        <v>28.071083333333331</v>
      </c>
      <c r="K23064" s="147">
        <v>31.363499999999998</v>
      </c>
    </row>
    <row r="23065" spans="2:11" x14ac:dyDescent="0.2">
      <c r="B23065" s="21" t="str">
        <f t="shared" si="360"/>
        <v>WindsorIce Accretion2030RCP4.5</v>
      </c>
      <c r="C23065" t="s">
        <v>480</v>
      </c>
      <c r="D23065" t="s">
        <v>486</v>
      </c>
      <c r="E23065" s="144" t="s">
        <v>193</v>
      </c>
      <c r="F23065" s="144">
        <v>2030</v>
      </c>
      <c r="G23065" s="147">
        <v>17.059827273988468</v>
      </c>
      <c r="H23065" s="147">
        <v>20.466416666666667</v>
      </c>
      <c r="I23065" s="147">
        <v>24.783333333333331</v>
      </c>
      <c r="J23065" s="147">
        <v>28.061666666666664</v>
      </c>
      <c r="K23065" s="147">
        <v>31.352999999999998</v>
      </c>
    </row>
    <row r="23066" spans="2:11" x14ac:dyDescent="0.2">
      <c r="B23066" s="21" t="str">
        <f t="shared" si="360"/>
        <v>WindsorIce Accretion2035RCP4.5</v>
      </c>
      <c r="C23066" t="s">
        <v>480</v>
      </c>
      <c r="D23066" t="s">
        <v>486</v>
      </c>
      <c r="E23066" s="144" t="s">
        <v>193</v>
      </c>
      <c r="F23066" s="144">
        <v>2035</v>
      </c>
      <c r="G23066" s="147">
        <v>17.022135609379042</v>
      </c>
      <c r="H23066" s="147">
        <v>20.438749999999999</v>
      </c>
      <c r="I23066" s="147">
        <v>24.762499999999999</v>
      </c>
      <c r="J23066" s="147">
        <v>28.052249999999997</v>
      </c>
      <c r="K23066" s="147">
        <v>31.342500000000001</v>
      </c>
    </row>
    <row r="23067" spans="2:11" x14ac:dyDescent="0.2">
      <c r="B23067" s="21" t="str">
        <f t="shared" si="360"/>
        <v>WindsorIce Accretion2040RCP4.5</v>
      </c>
      <c r="C23067" t="s">
        <v>480</v>
      </c>
      <c r="D23067" t="s">
        <v>486</v>
      </c>
      <c r="E23067" s="144" t="s">
        <v>193</v>
      </c>
      <c r="F23067" s="144">
        <v>2040</v>
      </c>
      <c r="G23067" s="147">
        <v>16.98444394476962</v>
      </c>
      <c r="H23067" s="147">
        <v>20.411083333333334</v>
      </c>
      <c r="I23067" s="147">
        <v>24.741666666666667</v>
      </c>
      <c r="J23067" s="147">
        <v>28.042833333333331</v>
      </c>
      <c r="K23067" s="147">
        <v>31.332000000000001</v>
      </c>
    </row>
    <row r="23068" spans="2:11" x14ac:dyDescent="0.2">
      <c r="B23068" s="21" t="str">
        <f t="shared" si="360"/>
        <v>WindsorIce Accretion2045RCP4.5</v>
      </c>
      <c r="C23068" t="s">
        <v>480</v>
      </c>
      <c r="D23068" t="s">
        <v>486</v>
      </c>
      <c r="E23068" s="144" t="s">
        <v>193</v>
      </c>
      <c r="F23068" s="144">
        <v>2045</v>
      </c>
      <c r="G23068" s="147">
        <v>16.946752280160197</v>
      </c>
      <c r="H23068" s="147">
        <v>20.383416666666669</v>
      </c>
      <c r="I23068" s="147">
        <v>24.720833333333331</v>
      </c>
      <c r="J23068" s="147">
        <v>28.033416666666664</v>
      </c>
      <c r="K23068" s="147">
        <v>31.3215</v>
      </c>
    </row>
    <row r="23069" spans="2:11" x14ac:dyDescent="0.2">
      <c r="B23069" s="21" t="str">
        <f t="shared" si="360"/>
        <v>WindsorIce Accretion2050RCP4.5</v>
      </c>
      <c r="C23069" t="s">
        <v>480</v>
      </c>
      <c r="D23069" t="s">
        <v>486</v>
      </c>
      <c r="E23069" s="144" t="s">
        <v>193</v>
      </c>
      <c r="F23069" s="144">
        <v>2050</v>
      </c>
      <c r="G23069" s="147">
        <v>16.543741404720972</v>
      </c>
      <c r="H23069" s="147">
        <v>19.94905</v>
      </c>
      <c r="I23069" s="147">
        <v>24.24</v>
      </c>
      <c r="J23069" s="147">
        <v>27.515499999999996</v>
      </c>
      <c r="K23069" s="147">
        <v>30.762900000000002</v>
      </c>
    </row>
    <row r="23070" spans="2:11" x14ac:dyDescent="0.2">
      <c r="B23070" s="21" t="str">
        <f t="shared" si="360"/>
        <v>WindsorIce Accretion2055RCP4.5</v>
      </c>
      <c r="C23070" t="s">
        <v>480</v>
      </c>
      <c r="D23070" t="s">
        <v>486</v>
      </c>
      <c r="E23070" s="144" t="s">
        <v>193</v>
      </c>
      <c r="F23070" s="144">
        <v>2055</v>
      </c>
      <c r="G23070" s="147">
        <v>16.178422193891169</v>
      </c>
      <c r="H23070" s="147">
        <v>19.542349999999999</v>
      </c>
      <c r="I23070" s="147">
        <v>23.78</v>
      </c>
      <c r="J23070" s="147">
        <v>27.006999999999998</v>
      </c>
      <c r="K23070" s="147">
        <v>30.2148</v>
      </c>
    </row>
    <row r="23071" spans="2:11" x14ac:dyDescent="0.2">
      <c r="B23071" s="21" t="str">
        <f t="shared" si="360"/>
        <v>WindsorIce Accretion2060RCP4.5</v>
      </c>
      <c r="C23071" t="s">
        <v>480</v>
      </c>
      <c r="D23071" t="s">
        <v>486</v>
      </c>
      <c r="E23071" s="144" t="s">
        <v>193</v>
      </c>
      <c r="F23071" s="144">
        <v>2060</v>
      </c>
      <c r="G23071" s="147">
        <v>15.81310298306137</v>
      </c>
      <c r="H23071" s="147">
        <v>19.135650000000002</v>
      </c>
      <c r="I23071" s="147">
        <v>23.32</v>
      </c>
      <c r="J23071" s="147">
        <v>26.498499999999996</v>
      </c>
      <c r="K23071" s="147">
        <v>29.666700000000002</v>
      </c>
    </row>
    <row r="23072" spans="2:11" x14ac:dyDescent="0.2">
      <c r="B23072" s="21" t="str">
        <f t="shared" si="360"/>
        <v>WindsorIce Accretion2065RCP4.5</v>
      </c>
      <c r="C23072" t="s">
        <v>480</v>
      </c>
      <c r="D23072" t="s">
        <v>486</v>
      </c>
      <c r="E23072" s="144" t="s">
        <v>193</v>
      </c>
      <c r="F23072" s="144">
        <v>2065</v>
      </c>
      <c r="G23072" s="147">
        <v>15.447783772231571</v>
      </c>
      <c r="H23072" s="147">
        <v>18.728950000000001</v>
      </c>
      <c r="I23072" s="147">
        <v>22.860000000000003</v>
      </c>
      <c r="J23072" s="147">
        <v>25.99</v>
      </c>
      <c r="K23072" s="147">
        <v>29.118600000000001</v>
      </c>
    </row>
    <row r="23073" spans="2:11" x14ac:dyDescent="0.2">
      <c r="B23073" s="21" t="str">
        <f t="shared" si="360"/>
        <v>WindsorIce Accretion2070RCP4.5</v>
      </c>
      <c r="C23073" t="s">
        <v>480</v>
      </c>
      <c r="D23073" t="s">
        <v>486</v>
      </c>
      <c r="E23073" s="144" t="s">
        <v>193</v>
      </c>
      <c r="F23073" s="144">
        <v>2070</v>
      </c>
      <c r="G23073" s="147">
        <v>15.082464561401769</v>
      </c>
      <c r="H23073" s="147">
        <v>18.32225</v>
      </c>
      <c r="I23073" s="147">
        <v>22.400000000000002</v>
      </c>
      <c r="J23073" s="147">
        <v>25.481499999999997</v>
      </c>
      <c r="K23073" s="147">
        <v>28.570500000000003</v>
      </c>
    </row>
    <row r="23074" spans="2:11" x14ac:dyDescent="0.2">
      <c r="B23074" s="21" t="str">
        <f t="shared" si="360"/>
        <v>WindsorIce Accretion2075RCP4.5</v>
      </c>
      <c r="C23074" t="s">
        <v>480</v>
      </c>
      <c r="D23074" t="s">
        <v>486</v>
      </c>
      <c r="E23074" s="144" t="s">
        <v>193</v>
      </c>
      <c r="F23074" s="144">
        <v>2075</v>
      </c>
      <c r="G23074" s="147">
        <v>14.737440862284735</v>
      </c>
      <c r="H23074" s="147">
        <v>17.928000000000001</v>
      </c>
      <c r="I23074" s="147">
        <v>21.9375</v>
      </c>
      <c r="J23074" s="147">
        <v>24.968291666666666</v>
      </c>
      <c r="K23074" s="147">
        <v>28.008750000000003</v>
      </c>
    </row>
    <row r="23075" spans="2:11" x14ac:dyDescent="0.2">
      <c r="B23075" s="21" t="str">
        <f t="shared" si="360"/>
        <v>WindsorIce Accretion2080RCP4.5</v>
      </c>
      <c r="C23075" t="s">
        <v>480</v>
      </c>
      <c r="D23075" t="s">
        <v>486</v>
      </c>
      <c r="E23075" s="144" t="s">
        <v>193</v>
      </c>
      <c r="F23075" s="144">
        <v>2080</v>
      </c>
      <c r="G23075" s="147">
        <v>14.392417163167702</v>
      </c>
      <c r="H23075" s="147">
        <v>17.533750000000001</v>
      </c>
      <c r="I23075" s="147">
        <v>21.475000000000001</v>
      </c>
      <c r="J23075" s="147">
        <v>24.455083333333331</v>
      </c>
      <c r="K23075" s="147">
        <v>27.447000000000003</v>
      </c>
    </row>
    <row r="23076" spans="2:11" x14ac:dyDescent="0.2">
      <c r="B23076" s="21" t="str">
        <f t="shared" si="360"/>
        <v>WindsorIce Accretion2085RCP4.5</v>
      </c>
      <c r="C23076" t="s">
        <v>480</v>
      </c>
      <c r="D23076" t="s">
        <v>486</v>
      </c>
      <c r="E23076" s="144" t="s">
        <v>193</v>
      </c>
      <c r="F23076" s="144">
        <v>2085</v>
      </c>
      <c r="G23076" s="147">
        <v>14.047393464050668</v>
      </c>
      <c r="H23076" s="147">
        <v>17.139499999999998</v>
      </c>
      <c r="I23076" s="147">
        <v>21.012500000000003</v>
      </c>
      <c r="J23076" s="147">
        <v>23.941874999999996</v>
      </c>
      <c r="K23076" s="147">
        <v>26.885250000000003</v>
      </c>
    </row>
    <row r="23077" spans="2:11" x14ac:dyDescent="0.2">
      <c r="B23077" s="21" t="str">
        <f t="shared" si="360"/>
        <v>WindsorIce Accretion2090RCP4.5</v>
      </c>
      <c r="C23077" t="s">
        <v>480</v>
      </c>
      <c r="D23077" t="s">
        <v>486</v>
      </c>
      <c r="E23077" s="144" t="s">
        <v>193</v>
      </c>
      <c r="F23077" s="144">
        <v>2090</v>
      </c>
      <c r="G23077" s="147">
        <v>13.702369764933634</v>
      </c>
      <c r="H23077" s="147">
        <v>16.745249999999999</v>
      </c>
      <c r="I23077" s="147">
        <v>20.55</v>
      </c>
      <c r="J23077" s="147">
        <v>23.428666666666665</v>
      </c>
      <c r="K23077" s="147">
        <v>26.323500000000003</v>
      </c>
    </row>
    <row r="23078" spans="2:11" x14ac:dyDescent="0.2">
      <c r="B23078" s="21" t="str">
        <f t="shared" si="360"/>
        <v>WindsorIce Accretion2095RCP4.5</v>
      </c>
      <c r="C23078" t="s">
        <v>480</v>
      </c>
      <c r="D23078" t="s">
        <v>486</v>
      </c>
      <c r="E23078" s="144" t="s">
        <v>193</v>
      </c>
      <c r="F23078" s="144">
        <v>2095</v>
      </c>
      <c r="G23078" s="147">
        <v>13.3573460658166</v>
      </c>
      <c r="H23078" s="147">
        <v>16.350999999999999</v>
      </c>
      <c r="I23078" s="147">
        <v>20.087499999999999</v>
      </c>
      <c r="J23078" s="147">
        <v>22.915458333333333</v>
      </c>
      <c r="K23078" s="147">
        <v>25.761750000000003</v>
      </c>
    </row>
    <row r="23079" spans="2:11" x14ac:dyDescent="0.2">
      <c r="B23079" s="21" t="str">
        <f t="shared" si="360"/>
        <v>WindsorIce Accretion2100RCP4.5</v>
      </c>
      <c r="C23079" t="s">
        <v>480</v>
      </c>
      <c r="D23079" t="s">
        <v>486</v>
      </c>
      <c r="E23079" s="144" t="s">
        <v>193</v>
      </c>
      <c r="F23079" s="144">
        <v>2100</v>
      </c>
      <c r="G23079" s="147">
        <v>13.012322366699566</v>
      </c>
      <c r="H23079" s="147">
        <v>15.95675</v>
      </c>
      <c r="I23079" s="147">
        <v>19.625</v>
      </c>
      <c r="J23079" s="147">
        <v>22.402249999999999</v>
      </c>
      <c r="K23079" s="147">
        <v>25.200000000000003</v>
      </c>
    </row>
    <row r="23080" spans="2:11" x14ac:dyDescent="0.2">
      <c r="B23080" s="21" t="str">
        <f t="shared" si="360"/>
        <v>WindsorIce Accretion2023RCP6.0</v>
      </c>
      <c r="C23080" t="s">
        <v>480</v>
      </c>
      <c r="D23080" t="s">
        <v>486</v>
      </c>
      <c r="E23080" s="144" t="s">
        <v>192</v>
      </c>
      <c r="F23080" s="144">
        <v>2023</v>
      </c>
      <c r="G23080" s="147">
        <v>17.135210603207316</v>
      </c>
      <c r="H23080" s="147">
        <v>20.521750000000001</v>
      </c>
      <c r="I23080" s="147">
        <v>24.824999999999999</v>
      </c>
      <c r="J23080" s="147">
        <v>28.080499999999997</v>
      </c>
      <c r="K23080" s="147">
        <v>31.373999999999999</v>
      </c>
    </row>
    <row r="23081" spans="2:11" x14ac:dyDescent="0.2">
      <c r="B23081" s="21" t="str">
        <f t="shared" si="360"/>
        <v>WindsorIce Accretion2025RCP6.0</v>
      </c>
      <c r="C23081" t="s">
        <v>480</v>
      </c>
      <c r="D23081" t="s">
        <v>486</v>
      </c>
      <c r="E23081" s="144" t="s">
        <v>192</v>
      </c>
      <c r="F23081" s="144">
        <v>2025</v>
      </c>
      <c r="G23081" s="147">
        <v>17.097518938597894</v>
      </c>
      <c r="H23081" s="147">
        <v>20.494083333333336</v>
      </c>
      <c r="I23081" s="147">
        <v>24.804166666666667</v>
      </c>
      <c r="J23081" s="147">
        <v>28.071083333333331</v>
      </c>
      <c r="K23081" s="147">
        <v>31.363499999999998</v>
      </c>
    </row>
    <row r="23082" spans="2:11" x14ac:dyDescent="0.2">
      <c r="B23082" s="21" t="str">
        <f t="shared" si="360"/>
        <v>WindsorIce Accretion2030RCP6.0</v>
      </c>
      <c r="C23082" t="s">
        <v>480</v>
      </c>
      <c r="D23082" t="s">
        <v>486</v>
      </c>
      <c r="E23082" s="144" t="s">
        <v>192</v>
      </c>
      <c r="F23082" s="144">
        <v>2030</v>
      </c>
      <c r="G23082" s="147">
        <v>17.059827273988468</v>
      </c>
      <c r="H23082" s="147">
        <v>20.466416666666667</v>
      </c>
      <c r="I23082" s="147">
        <v>24.783333333333331</v>
      </c>
      <c r="J23082" s="147">
        <v>28.061666666666664</v>
      </c>
      <c r="K23082" s="147">
        <v>31.352999999999998</v>
      </c>
    </row>
    <row r="23083" spans="2:11" x14ac:dyDescent="0.2">
      <c r="B23083" s="21" t="str">
        <f t="shared" si="360"/>
        <v>WindsorIce Accretion2035RCP6.0</v>
      </c>
      <c r="C23083" t="s">
        <v>480</v>
      </c>
      <c r="D23083" t="s">
        <v>486</v>
      </c>
      <c r="E23083" s="144" t="s">
        <v>192</v>
      </c>
      <c r="F23083" s="144">
        <v>2035</v>
      </c>
      <c r="G23083" s="147">
        <v>17.022135609379042</v>
      </c>
      <c r="H23083" s="147">
        <v>20.438749999999999</v>
      </c>
      <c r="I23083" s="147">
        <v>24.762499999999999</v>
      </c>
      <c r="J23083" s="147">
        <v>28.052249999999997</v>
      </c>
      <c r="K23083" s="147">
        <v>31.342500000000001</v>
      </c>
    </row>
    <row r="23084" spans="2:11" x14ac:dyDescent="0.2">
      <c r="B23084" s="21" t="str">
        <f t="shared" si="360"/>
        <v>WindsorIce Accretion2040RCP6.0</v>
      </c>
      <c r="C23084" t="s">
        <v>480</v>
      </c>
      <c r="D23084" t="s">
        <v>486</v>
      </c>
      <c r="E23084" s="144" t="s">
        <v>192</v>
      </c>
      <c r="F23084" s="144">
        <v>2040</v>
      </c>
      <c r="G23084" s="147">
        <v>16.98444394476962</v>
      </c>
      <c r="H23084" s="147">
        <v>20.411083333333334</v>
      </c>
      <c r="I23084" s="147">
        <v>24.741666666666667</v>
      </c>
      <c r="J23084" s="147">
        <v>28.042833333333331</v>
      </c>
      <c r="K23084" s="147">
        <v>31.332000000000001</v>
      </c>
    </row>
    <row r="23085" spans="2:11" x14ac:dyDescent="0.2">
      <c r="B23085" s="21" t="str">
        <f t="shared" si="360"/>
        <v>WindsorIce Accretion2045RCP6.0</v>
      </c>
      <c r="C23085" t="s">
        <v>480</v>
      </c>
      <c r="D23085" t="s">
        <v>486</v>
      </c>
      <c r="E23085" s="144" t="s">
        <v>192</v>
      </c>
      <c r="F23085" s="144">
        <v>2045</v>
      </c>
      <c r="G23085" s="147">
        <v>16.946752280160197</v>
      </c>
      <c r="H23085" s="147">
        <v>20.383416666666669</v>
      </c>
      <c r="I23085" s="147">
        <v>24.720833333333331</v>
      </c>
      <c r="J23085" s="147">
        <v>28.033416666666664</v>
      </c>
      <c r="K23085" s="147">
        <v>31.3215</v>
      </c>
    </row>
    <row r="23086" spans="2:11" x14ac:dyDescent="0.2">
      <c r="B23086" s="21" t="str">
        <f t="shared" si="360"/>
        <v>WindsorIce Accretion2050RCP6.0</v>
      </c>
      <c r="C23086" t="s">
        <v>480</v>
      </c>
      <c r="D23086" t="s">
        <v>486</v>
      </c>
      <c r="E23086" s="144" t="s">
        <v>192</v>
      </c>
      <c r="F23086" s="144">
        <v>2050</v>
      </c>
      <c r="G23086" s="147">
        <v>16.543741404720972</v>
      </c>
      <c r="H23086" s="147">
        <v>19.94905</v>
      </c>
      <c r="I23086" s="147">
        <v>24.24</v>
      </c>
      <c r="J23086" s="147">
        <v>27.515499999999996</v>
      </c>
      <c r="K23086" s="147">
        <v>30.762900000000002</v>
      </c>
    </row>
    <row r="23087" spans="2:11" x14ac:dyDescent="0.2">
      <c r="B23087" s="21" t="str">
        <f t="shared" si="360"/>
        <v>WindsorIce Accretion2055RCP6.0</v>
      </c>
      <c r="C23087" t="s">
        <v>480</v>
      </c>
      <c r="D23087" t="s">
        <v>486</v>
      </c>
      <c r="E23087" s="144" t="s">
        <v>192</v>
      </c>
      <c r="F23087" s="144">
        <v>2055</v>
      </c>
      <c r="G23087" s="147">
        <v>16.178422193891169</v>
      </c>
      <c r="H23087" s="147">
        <v>19.542349999999999</v>
      </c>
      <c r="I23087" s="147">
        <v>23.78</v>
      </c>
      <c r="J23087" s="147">
        <v>27.006999999999998</v>
      </c>
      <c r="K23087" s="147">
        <v>30.2148</v>
      </c>
    </row>
    <row r="23088" spans="2:11" x14ac:dyDescent="0.2">
      <c r="B23088" s="21" t="str">
        <f t="shared" si="360"/>
        <v>WindsorIce Accretion2060RCP6.0</v>
      </c>
      <c r="C23088" t="s">
        <v>480</v>
      </c>
      <c r="D23088" t="s">
        <v>486</v>
      </c>
      <c r="E23088" s="144" t="s">
        <v>192</v>
      </c>
      <c r="F23088" s="144">
        <v>2060</v>
      </c>
      <c r="G23088" s="147">
        <v>15.81310298306137</v>
      </c>
      <c r="H23088" s="147">
        <v>19.135650000000002</v>
      </c>
      <c r="I23088" s="147">
        <v>23.32</v>
      </c>
      <c r="J23088" s="147">
        <v>26.498499999999996</v>
      </c>
      <c r="K23088" s="147">
        <v>29.666700000000002</v>
      </c>
    </row>
    <row r="23089" spans="2:11" x14ac:dyDescent="0.2">
      <c r="B23089" s="21" t="str">
        <f t="shared" si="360"/>
        <v>WindsorIce Accretion2065RCP6.0</v>
      </c>
      <c r="C23089" t="s">
        <v>480</v>
      </c>
      <c r="D23089" t="s">
        <v>486</v>
      </c>
      <c r="E23089" s="144" t="s">
        <v>192</v>
      </c>
      <c r="F23089" s="144">
        <v>2065</v>
      </c>
      <c r="G23089" s="147">
        <v>15.447783772231571</v>
      </c>
      <c r="H23089" s="147">
        <v>18.728950000000001</v>
      </c>
      <c r="I23089" s="147">
        <v>22.860000000000003</v>
      </c>
      <c r="J23089" s="147">
        <v>25.99</v>
      </c>
      <c r="K23089" s="147">
        <v>29.118600000000001</v>
      </c>
    </row>
    <row r="23090" spans="2:11" x14ac:dyDescent="0.2">
      <c r="B23090" s="21" t="str">
        <f t="shared" si="360"/>
        <v>WindsorIce Accretion2070RCP6.0</v>
      </c>
      <c r="C23090" t="s">
        <v>480</v>
      </c>
      <c r="D23090" t="s">
        <v>486</v>
      </c>
      <c r="E23090" s="144" t="s">
        <v>192</v>
      </c>
      <c r="F23090" s="144">
        <v>2070</v>
      </c>
      <c r="G23090" s="147">
        <v>15.082464561401769</v>
      </c>
      <c r="H23090" s="147">
        <v>18.32225</v>
      </c>
      <c r="I23090" s="147">
        <v>22.400000000000002</v>
      </c>
      <c r="J23090" s="147">
        <v>25.481499999999997</v>
      </c>
      <c r="K23090" s="147">
        <v>28.570500000000003</v>
      </c>
    </row>
    <row r="23091" spans="2:11" x14ac:dyDescent="0.2">
      <c r="B23091" s="21" t="str">
        <f t="shared" si="360"/>
        <v>WindsorIce Accretion2075RCP6.0</v>
      </c>
      <c r="C23091" t="s">
        <v>480</v>
      </c>
      <c r="D23091" t="s">
        <v>486</v>
      </c>
      <c r="E23091" s="144" t="s">
        <v>192</v>
      </c>
      <c r="F23091" s="144">
        <v>2075</v>
      </c>
      <c r="G23091" s="147">
        <v>14.564929012726218</v>
      </c>
      <c r="H23091" s="147">
        <v>17.730875000000001</v>
      </c>
      <c r="I23091" s="147">
        <v>21.706250000000001</v>
      </c>
      <c r="J23091" s="147">
        <v>24.711687499999996</v>
      </c>
      <c r="K23091" s="147">
        <v>27.727875000000004</v>
      </c>
    </row>
    <row r="23092" spans="2:11" x14ac:dyDescent="0.2">
      <c r="B23092" s="21" t="str">
        <f t="shared" si="360"/>
        <v>WindsorIce Accretion2080RCP6.0</v>
      </c>
      <c r="C23092" t="s">
        <v>480</v>
      </c>
      <c r="D23092" t="s">
        <v>486</v>
      </c>
      <c r="E23092" s="144" t="s">
        <v>192</v>
      </c>
      <c r="F23092" s="144">
        <v>2080</v>
      </c>
      <c r="G23092" s="147">
        <v>14.047393464050668</v>
      </c>
      <c r="H23092" s="147">
        <v>17.139499999999998</v>
      </c>
      <c r="I23092" s="147">
        <v>21.012500000000003</v>
      </c>
      <c r="J23092" s="147">
        <v>23.941874999999996</v>
      </c>
      <c r="K23092" s="147">
        <v>26.885250000000003</v>
      </c>
    </row>
    <row r="23093" spans="2:11" x14ac:dyDescent="0.2">
      <c r="B23093" s="21" t="str">
        <f t="shared" si="360"/>
        <v>WindsorIce Accretion2085RCP6.0</v>
      </c>
      <c r="C23093" t="s">
        <v>480</v>
      </c>
      <c r="D23093" t="s">
        <v>486</v>
      </c>
      <c r="E23093" s="144" t="s">
        <v>192</v>
      </c>
      <c r="F23093" s="144">
        <v>2085</v>
      </c>
      <c r="G23093" s="147">
        <v>13.529857915375118</v>
      </c>
      <c r="H23093" s="147">
        <v>16.548124999999999</v>
      </c>
      <c r="I23093" s="147">
        <v>20.318750000000001</v>
      </c>
      <c r="J23093" s="147">
        <v>23.172062499999999</v>
      </c>
      <c r="K23093" s="147">
        <v>26.042625000000001</v>
      </c>
    </row>
    <row r="23094" spans="2:11" x14ac:dyDescent="0.2">
      <c r="B23094" s="21" t="str">
        <f t="shared" si="360"/>
        <v>WindsorIce Accretion2090RCP6.0</v>
      </c>
      <c r="C23094" t="s">
        <v>480</v>
      </c>
      <c r="D23094" t="s">
        <v>486</v>
      </c>
      <c r="E23094" s="144" t="s">
        <v>192</v>
      </c>
      <c r="F23094" s="144">
        <v>2090</v>
      </c>
      <c r="G23094" s="147">
        <v>12.177307027660021</v>
      </c>
      <c r="H23094" s="147">
        <v>14.960749999999999</v>
      </c>
      <c r="I23094" s="147">
        <v>18.433333333333334</v>
      </c>
      <c r="J23094" s="147">
        <v>21.055666666666664</v>
      </c>
      <c r="K23094" s="147">
        <v>23.698500000000003</v>
      </c>
    </row>
    <row r="23095" spans="2:11" x14ac:dyDescent="0.2">
      <c r="B23095" s="21" t="str">
        <f t="shared" si="360"/>
        <v>WindsorIce Accretion2095RCP6.0</v>
      </c>
      <c r="C23095" t="s">
        <v>480</v>
      </c>
      <c r="D23095" t="s">
        <v>486</v>
      </c>
      <c r="E23095" s="144" t="s">
        <v>192</v>
      </c>
      <c r="F23095" s="144">
        <v>2095</v>
      </c>
      <c r="G23095" s="147">
        <v>11.342291688620477</v>
      </c>
      <c r="H23095" s="147">
        <v>13.96475</v>
      </c>
      <c r="I23095" s="147">
        <v>17.241666666666667</v>
      </c>
      <c r="J23095" s="147">
        <v>19.709083333333332</v>
      </c>
      <c r="K23095" s="147">
        <v>22.197000000000003</v>
      </c>
    </row>
    <row r="23096" spans="2:11" x14ac:dyDescent="0.2">
      <c r="B23096" s="21" t="str">
        <f t="shared" si="360"/>
        <v>WindsorIce Accretion2100RCP6.0</v>
      </c>
      <c r="C23096" t="s">
        <v>480</v>
      </c>
      <c r="D23096" t="s">
        <v>486</v>
      </c>
      <c r="E23096" s="144" t="s">
        <v>192</v>
      </c>
      <c r="F23096" s="144">
        <v>2100</v>
      </c>
      <c r="G23096" s="147">
        <v>10.507276349580932</v>
      </c>
      <c r="H23096" s="147">
        <v>12.96875</v>
      </c>
      <c r="I23096" s="147">
        <v>16.05</v>
      </c>
      <c r="J23096" s="147">
        <v>18.362499999999997</v>
      </c>
      <c r="K23096" s="147">
        <v>20.695500000000003</v>
      </c>
    </row>
    <row r="23097" spans="2:11" x14ac:dyDescent="0.2">
      <c r="B23097" s="21" t="str">
        <f t="shared" si="360"/>
        <v>WindsorIce Accretion2023RCP8.5</v>
      </c>
      <c r="C23097" t="s">
        <v>480</v>
      </c>
      <c r="D23097" t="s">
        <v>486</v>
      </c>
      <c r="E23097" s="144" t="s">
        <v>191</v>
      </c>
      <c r="F23097" s="144">
        <v>2023</v>
      </c>
      <c r="G23097" s="147">
        <v>17.135210603207316</v>
      </c>
      <c r="H23097" s="147">
        <v>20.521750000000001</v>
      </c>
      <c r="I23097" s="147">
        <v>24.824999999999999</v>
      </c>
      <c r="J23097" s="147">
        <v>28.080499999999997</v>
      </c>
      <c r="K23097" s="147">
        <v>31.373999999999999</v>
      </c>
    </row>
    <row r="23098" spans="2:11" x14ac:dyDescent="0.2">
      <c r="B23098" s="21" t="str">
        <f t="shared" si="360"/>
        <v>WindsorIce Accretion2025RCP8.5</v>
      </c>
      <c r="C23098" t="s">
        <v>480</v>
      </c>
      <c r="D23098" t="s">
        <v>486</v>
      </c>
      <c r="E23098" s="144" t="s">
        <v>191</v>
      </c>
      <c r="F23098" s="144">
        <v>2025</v>
      </c>
      <c r="G23098" s="147">
        <v>17.059827273988468</v>
      </c>
      <c r="H23098" s="147">
        <v>20.466416666666667</v>
      </c>
      <c r="I23098" s="147">
        <v>24.783333333333331</v>
      </c>
      <c r="J23098" s="147">
        <v>28.061666666666664</v>
      </c>
      <c r="K23098" s="147">
        <v>31.352999999999998</v>
      </c>
    </row>
    <row r="23099" spans="2:11" x14ac:dyDescent="0.2">
      <c r="B23099" s="21" t="str">
        <f t="shared" si="360"/>
        <v>WindsorIce Accretion2030RCP8.5</v>
      </c>
      <c r="C23099" t="s">
        <v>480</v>
      </c>
      <c r="D23099" t="s">
        <v>486</v>
      </c>
      <c r="E23099" s="144" t="s">
        <v>191</v>
      </c>
      <c r="F23099" s="144">
        <v>2030</v>
      </c>
      <c r="G23099" s="147">
        <v>16.98444394476962</v>
      </c>
      <c r="H23099" s="147">
        <v>20.411083333333334</v>
      </c>
      <c r="I23099" s="147">
        <v>24.741666666666667</v>
      </c>
      <c r="J23099" s="147">
        <v>28.042833333333331</v>
      </c>
      <c r="K23099" s="147">
        <v>31.332000000000001</v>
      </c>
    </row>
    <row r="23100" spans="2:11" x14ac:dyDescent="0.2">
      <c r="B23100" s="21" t="str">
        <f t="shared" si="360"/>
        <v>WindsorIce Accretion2035RCP8.5</v>
      </c>
      <c r="C23100" t="s">
        <v>480</v>
      </c>
      <c r="D23100" t="s">
        <v>486</v>
      </c>
      <c r="E23100" s="144" t="s">
        <v>191</v>
      </c>
      <c r="F23100" s="144">
        <v>2035</v>
      </c>
      <c r="G23100" s="147">
        <v>16.909060615550771</v>
      </c>
      <c r="H23100" s="147">
        <v>20.35575</v>
      </c>
      <c r="I23100" s="147">
        <v>24.7</v>
      </c>
      <c r="J23100" s="147">
        <v>28.023999999999997</v>
      </c>
      <c r="K23100" s="147">
        <v>31.311</v>
      </c>
    </row>
    <row r="23101" spans="2:11" x14ac:dyDescent="0.2">
      <c r="B23101" s="21" t="str">
        <f t="shared" si="360"/>
        <v>WindsorIce Accretion2040RCP8.5</v>
      </c>
      <c r="C23101" t="s">
        <v>480</v>
      </c>
      <c r="D23101" t="s">
        <v>486</v>
      </c>
      <c r="E23101" s="144" t="s">
        <v>191</v>
      </c>
      <c r="F23101" s="144">
        <v>2040</v>
      </c>
      <c r="G23101" s="147">
        <v>16.300195264167769</v>
      </c>
      <c r="H23101" s="147">
        <v>19.677916666666668</v>
      </c>
      <c r="I23101" s="147">
        <v>23.933333333333334</v>
      </c>
      <c r="J23101" s="147">
        <v>27.176499999999997</v>
      </c>
      <c r="K23101" s="147">
        <v>30.397500000000001</v>
      </c>
    </row>
    <row r="23102" spans="2:11" x14ac:dyDescent="0.2">
      <c r="B23102" s="21" t="str">
        <f t="shared" si="360"/>
        <v>WindsorIce Accretion2045RCP8.5</v>
      </c>
      <c r="C23102" t="s">
        <v>480</v>
      </c>
      <c r="D23102" t="s">
        <v>486</v>
      </c>
      <c r="E23102" s="144" t="s">
        <v>191</v>
      </c>
      <c r="F23102" s="144">
        <v>2045</v>
      </c>
      <c r="G23102" s="147">
        <v>15.69132991278477</v>
      </c>
      <c r="H23102" s="147">
        <v>19.000083333333333</v>
      </c>
      <c r="I23102" s="147">
        <v>23.166666666666668</v>
      </c>
      <c r="J23102" s="147">
        <v>26.328999999999997</v>
      </c>
      <c r="K23102" s="147">
        <v>29.484000000000002</v>
      </c>
    </row>
    <row r="23103" spans="2:11" x14ac:dyDescent="0.2">
      <c r="B23103" s="21" t="str">
        <f t="shared" si="360"/>
        <v>WindsorIce Accretion2050RCP8.5</v>
      </c>
      <c r="C23103" t="s">
        <v>480</v>
      </c>
      <c r="D23103" t="s">
        <v>486</v>
      </c>
      <c r="E23103" s="144" t="s">
        <v>191</v>
      </c>
      <c r="F23103" s="144">
        <v>2050</v>
      </c>
      <c r="G23103" s="147">
        <v>14.392417163167702</v>
      </c>
      <c r="H23103" s="147">
        <v>17.533750000000001</v>
      </c>
      <c r="I23103" s="147">
        <v>21.475000000000001</v>
      </c>
      <c r="J23103" s="147">
        <v>24.455083333333331</v>
      </c>
      <c r="K23103" s="147">
        <v>27.447000000000003</v>
      </c>
    </row>
    <row r="23104" spans="2:11" x14ac:dyDescent="0.2">
      <c r="B23104" s="21" t="str">
        <f t="shared" si="360"/>
        <v>WindsorIce Accretion2055RCP8.5</v>
      </c>
      <c r="C23104" t="s">
        <v>480</v>
      </c>
      <c r="D23104" t="s">
        <v>486</v>
      </c>
      <c r="E23104" s="144" t="s">
        <v>191</v>
      </c>
      <c r="F23104" s="144">
        <v>2055</v>
      </c>
      <c r="G23104" s="147">
        <v>13.702369764933634</v>
      </c>
      <c r="H23104" s="147">
        <v>16.745249999999999</v>
      </c>
      <c r="I23104" s="147">
        <v>20.55</v>
      </c>
      <c r="J23104" s="147">
        <v>23.428666666666665</v>
      </c>
      <c r="K23104" s="147">
        <v>26.323500000000003</v>
      </c>
    </row>
    <row r="23105" spans="2:11" x14ac:dyDescent="0.2">
      <c r="B23105" s="21" t="str">
        <f t="shared" si="360"/>
        <v>WindsorIce Accretion2060RCP8.5</v>
      </c>
      <c r="C23105" t="s">
        <v>480</v>
      </c>
      <c r="D23105" t="s">
        <v>486</v>
      </c>
      <c r="E23105" s="144" t="s">
        <v>191</v>
      </c>
      <c r="F23105" s="144">
        <v>2060</v>
      </c>
      <c r="G23105" s="147">
        <v>12.177307027660021</v>
      </c>
      <c r="H23105" s="147">
        <v>14.960749999999999</v>
      </c>
      <c r="I23105" s="147">
        <v>18.433333333333334</v>
      </c>
      <c r="J23105" s="147">
        <v>21.055666666666664</v>
      </c>
      <c r="K23105" s="147">
        <v>23.698500000000003</v>
      </c>
    </row>
    <row r="23106" spans="2:11" x14ac:dyDescent="0.2">
      <c r="B23106" s="21" t="str">
        <f t="shared" si="360"/>
        <v>WindsorIce Accretion2065RCP8.5</v>
      </c>
      <c r="C23106" t="s">
        <v>480</v>
      </c>
      <c r="D23106" t="s">
        <v>486</v>
      </c>
      <c r="E23106" s="144" t="s">
        <v>191</v>
      </c>
      <c r="F23106" s="144">
        <v>2065</v>
      </c>
      <c r="G23106" s="147">
        <v>11.342291688620477</v>
      </c>
      <c r="H23106" s="147">
        <v>13.96475</v>
      </c>
      <c r="I23106" s="147">
        <v>17.241666666666667</v>
      </c>
      <c r="J23106" s="147">
        <v>19.709083333333332</v>
      </c>
      <c r="K23106" s="147">
        <v>22.197000000000003</v>
      </c>
    </row>
    <row r="23107" spans="2:11" x14ac:dyDescent="0.2">
      <c r="B23107" s="21" t="str">
        <f t="shared" si="360"/>
        <v>WindsorIce Accretion2070RCP8.5</v>
      </c>
      <c r="C23107" t="s">
        <v>480</v>
      </c>
      <c r="D23107" t="s">
        <v>486</v>
      </c>
      <c r="E23107" s="144" t="s">
        <v>191</v>
      </c>
      <c r="F23107" s="144">
        <v>2070</v>
      </c>
      <c r="G23107" s="147">
        <v>9.9505994568879022</v>
      </c>
      <c r="H23107" s="147">
        <v>12.311666666666667</v>
      </c>
      <c r="I23107" s="147">
        <v>15.258333333333335</v>
      </c>
      <c r="J23107" s="147">
        <v>17.467916666666664</v>
      </c>
      <c r="K23107" s="147">
        <v>19.698000000000004</v>
      </c>
    </row>
    <row r="23108" spans="2:11" x14ac:dyDescent="0.2">
      <c r="B23108" s="21" t="str">
        <f t="shared" si="360"/>
        <v>WindsorIce Accretion2075RCP8.5</v>
      </c>
      <c r="C23108" t="s">
        <v>480</v>
      </c>
      <c r="D23108" t="s">
        <v>486</v>
      </c>
      <c r="E23108" s="144" t="s">
        <v>191</v>
      </c>
      <c r="F23108" s="144">
        <v>2075</v>
      </c>
      <c r="G23108" s="147">
        <v>9.3939225641948738</v>
      </c>
      <c r="H23108" s="147">
        <v>11.654583333333333</v>
      </c>
      <c r="I23108" s="147">
        <v>14.466666666666667</v>
      </c>
      <c r="J23108" s="147">
        <v>16.573333333333331</v>
      </c>
      <c r="K23108" s="147">
        <v>18.700500000000002</v>
      </c>
    </row>
    <row r="23109" spans="2:11" x14ac:dyDescent="0.2">
      <c r="B23109" s="21" t="str">
        <f t="shared" si="360"/>
        <v>WindsorIce Accretion2080RCP8.5</v>
      </c>
      <c r="C23109" t="s">
        <v>480</v>
      </c>
      <c r="D23109" t="s">
        <v>486</v>
      </c>
      <c r="E23109" s="144" t="s">
        <v>191</v>
      </c>
      <c r="F23109" s="144">
        <v>2080</v>
      </c>
      <c r="G23109" s="147">
        <v>8.8372456715018437</v>
      </c>
      <c r="H23109" s="147">
        <v>10.9975</v>
      </c>
      <c r="I23109" s="147">
        <v>13.675000000000001</v>
      </c>
      <c r="J23109" s="147">
        <v>15.678749999999996</v>
      </c>
      <c r="K23109" s="147">
        <v>17.703000000000003</v>
      </c>
    </row>
    <row r="23110" spans="2:11" x14ac:dyDescent="0.2">
      <c r="B23110" s="21" t="str">
        <f t="shared" si="360"/>
        <v>WindsorIce Accretion2085RCP8.5</v>
      </c>
      <c r="C23110" t="s">
        <v>480</v>
      </c>
      <c r="D23110" t="s">
        <v>486</v>
      </c>
      <c r="E23110" s="144" t="s">
        <v>191</v>
      </c>
      <c r="F23110" s="144">
        <v>2085</v>
      </c>
      <c r="G23110" s="147">
        <v>7.9413437973240004</v>
      </c>
      <c r="H23110" s="147">
        <v>9.9185000000000016</v>
      </c>
      <c r="I23110" s="147">
        <v>12.362500000000001</v>
      </c>
      <c r="J23110" s="147">
        <v>14.195624999999996</v>
      </c>
      <c r="K23110" s="147">
        <v>16.0335</v>
      </c>
    </row>
    <row r="23111" spans="2:11" x14ac:dyDescent="0.2">
      <c r="B23111" s="21" t="str">
        <f t="shared" si="360"/>
        <v>WindsorIce Accretion2090RCP8.5</v>
      </c>
      <c r="C23111" t="s">
        <v>480</v>
      </c>
      <c r="D23111" t="s">
        <v>486</v>
      </c>
      <c r="E23111" s="144" t="s">
        <v>191</v>
      </c>
      <c r="F23111" s="144">
        <v>2090</v>
      </c>
      <c r="G23111" s="147">
        <v>7.0454419231461562</v>
      </c>
      <c r="H23111" s="147">
        <v>8.839500000000001</v>
      </c>
      <c r="I23111" s="147">
        <v>11.05</v>
      </c>
      <c r="J23111" s="147">
        <v>12.712499999999997</v>
      </c>
      <c r="K23111" s="147">
        <v>14.363999999999999</v>
      </c>
    </row>
    <row r="23112" spans="2:11" x14ac:dyDescent="0.2">
      <c r="B23112" s="21" t="str">
        <f t="shared" si="360"/>
        <v>WindsorIce Accretion2095RCP8.5</v>
      </c>
      <c r="C23112" t="s">
        <v>480</v>
      </c>
      <c r="D23112" t="s">
        <v>486</v>
      </c>
      <c r="E23112" s="144" t="s">
        <v>191</v>
      </c>
      <c r="F23112" s="144">
        <v>2095</v>
      </c>
      <c r="G23112" s="147">
        <v>7.0454419231461562</v>
      </c>
      <c r="H23112" s="147">
        <v>8.839500000000001</v>
      </c>
      <c r="I23112" s="147">
        <v>11.05</v>
      </c>
      <c r="J23112" s="147">
        <v>12.712499999999997</v>
      </c>
      <c r="K23112" s="147">
        <v>14.363999999999999</v>
      </c>
    </row>
    <row r="23113" spans="2:11" x14ac:dyDescent="0.2">
      <c r="B23113" s="21" t="str">
        <f t="shared" si="360"/>
        <v>WindsorIce Accretion2100RCP8.5</v>
      </c>
      <c r="C23113" t="s">
        <v>480</v>
      </c>
      <c r="D23113" t="s">
        <v>486</v>
      </c>
      <c r="E23113" s="144" t="s">
        <v>191</v>
      </c>
      <c r="F23113" s="144">
        <v>2100</v>
      </c>
      <c r="G23113" s="147">
        <v>7.0454419231461562</v>
      </c>
      <c r="H23113" s="147">
        <v>8.839500000000001</v>
      </c>
      <c r="I23113" s="147">
        <v>11.05</v>
      </c>
      <c r="J23113" s="147">
        <v>12.712499999999997</v>
      </c>
      <c r="K23113" s="147">
        <v>14.363999999999999</v>
      </c>
    </row>
    <row r="23114" spans="2:11" x14ac:dyDescent="0.2">
      <c r="B23114" s="21" t="str">
        <f t="shared" si="360"/>
        <v>WindsorWind2023RCP4.5</v>
      </c>
      <c r="C23114" t="s">
        <v>480</v>
      </c>
      <c r="D23114" t="s">
        <v>1</v>
      </c>
      <c r="E23114" s="144" t="s">
        <v>193</v>
      </c>
      <c r="F23114" s="144">
        <v>2023</v>
      </c>
      <c r="G23114" s="147">
        <v>84.092826585402065</v>
      </c>
      <c r="H23114" s="147">
        <v>90.561819000000014</v>
      </c>
      <c r="I23114" s="147">
        <v>97.368600000000001</v>
      </c>
      <c r="J23114" s="147">
        <v>104.17402300000001</v>
      </c>
      <c r="K23114" s="147">
        <v>110.97808799999999</v>
      </c>
    </row>
    <row r="23115" spans="2:11" x14ac:dyDescent="0.2">
      <c r="B23115" s="21" t="str">
        <f t="shared" si="360"/>
        <v>WindsorWind2025RCP4.5</v>
      </c>
      <c r="C23115" t="s">
        <v>480</v>
      </c>
      <c r="D23115" t="s">
        <v>1</v>
      </c>
      <c r="E23115" s="144" t="s">
        <v>193</v>
      </c>
      <c r="F23115" s="144">
        <v>2025</v>
      </c>
      <c r="G23115" s="147">
        <v>84.109578144482825</v>
      </c>
      <c r="H23115" s="147">
        <v>90.582868000000019</v>
      </c>
      <c r="I23115" s="147">
        <v>97.396083333333337</v>
      </c>
      <c r="J23115" s="147">
        <v>104.20688983333334</v>
      </c>
      <c r="K23115" s="147">
        <v>111.01679099999998</v>
      </c>
    </row>
    <row r="23116" spans="2:11" x14ac:dyDescent="0.2">
      <c r="B23116" s="21" t="str">
        <f t="shared" ref="B23116:B23179" si="361">C23116&amp;D23116&amp;F23116&amp;E23116</f>
        <v>WindsorWind2030RCP4.5</v>
      </c>
      <c r="C23116" t="s">
        <v>480</v>
      </c>
      <c r="D23116" t="s">
        <v>1</v>
      </c>
      <c r="E23116" s="144" t="s">
        <v>193</v>
      </c>
      <c r="F23116" s="144">
        <v>2030</v>
      </c>
      <c r="G23116" s="147">
        <v>84.126329703563584</v>
      </c>
      <c r="H23116" s="147">
        <v>90.60391700000001</v>
      </c>
      <c r="I23116" s="147">
        <v>97.423566666666673</v>
      </c>
      <c r="J23116" s="147">
        <v>104.23975666666668</v>
      </c>
      <c r="K23116" s="147">
        <v>111.05549399999998</v>
      </c>
    </row>
    <row r="23117" spans="2:11" x14ac:dyDescent="0.2">
      <c r="B23117" s="21" t="str">
        <f t="shared" si="361"/>
        <v>WindsorWind2035RCP4.5</v>
      </c>
      <c r="C23117" t="s">
        <v>480</v>
      </c>
      <c r="D23117" t="s">
        <v>1</v>
      </c>
      <c r="E23117" s="144" t="s">
        <v>193</v>
      </c>
      <c r="F23117" s="144">
        <v>2035</v>
      </c>
      <c r="G23117" s="147">
        <v>84.14308126264433</v>
      </c>
      <c r="H23117" s="147">
        <v>90.624966000000015</v>
      </c>
      <c r="I23117" s="147">
        <v>97.451050000000009</v>
      </c>
      <c r="J23117" s="147">
        <v>104.27262350000001</v>
      </c>
      <c r="K23117" s="147">
        <v>111.09419699999998</v>
      </c>
    </row>
    <row r="23118" spans="2:11" x14ac:dyDescent="0.2">
      <c r="B23118" s="21" t="str">
        <f t="shared" si="361"/>
        <v>WindsorWind2040RCP4.5</v>
      </c>
      <c r="C23118" t="s">
        <v>480</v>
      </c>
      <c r="D23118" t="s">
        <v>1</v>
      </c>
      <c r="E23118" s="144" t="s">
        <v>193</v>
      </c>
      <c r="F23118" s="144">
        <v>2040</v>
      </c>
      <c r="G23118" s="147">
        <v>84.15983282172509</v>
      </c>
      <c r="H23118" s="147">
        <v>90.64601500000002</v>
      </c>
      <c r="I23118" s="147">
        <v>97.478533333333331</v>
      </c>
      <c r="J23118" s="147">
        <v>104.30549033333334</v>
      </c>
      <c r="K23118" s="147">
        <v>111.13289999999999</v>
      </c>
    </row>
    <row r="23119" spans="2:11" x14ac:dyDescent="0.2">
      <c r="B23119" s="21" t="str">
        <f t="shared" si="361"/>
        <v>WindsorWind2045RCP4.5</v>
      </c>
      <c r="C23119" t="s">
        <v>480</v>
      </c>
      <c r="D23119" t="s">
        <v>1</v>
      </c>
      <c r="E23119" s="144" t="s">
        <v>193</v>
      </c>
      <c r="F23119" s="144">
        <v>2045</v>
      </c>
      <c r="G23119" s="147">
        <v>84.176584380805849</v>
      </c>
      <c r="H23119" s="147">
        <v>90.667064000000011</v>
      </c>
      <c r="I23119" s="147">
        <v>97.506016666666667</v>
      </c>
      <c r="J23119" s="147">
        <v>104.33835716666668</v>
      </c>
      <c r="K23119" s="147">
        <v>111.17160299999999</v>
      </c>
    </row>
    <row r="23120" spans="2:11" x14ac:dyDescent="0.2">
      <c r="B23120" s="21" t="str">
        <f t="shared" si="361"/>
        <v>WindsorWind2050RCP4.5</v>
      </c>
      <c r="C23120" t="s">
        <v>480</v>
      </c>
      <c r="D23120" t="s">
        <v>1</v>
      </c>
      <c r="E23120" s="144" t="s">
        <v>193</v>
      </c>
      <c r="F23120" s="144">
        <v>2050</v>
      </c>
      <c r="G23120" s="147">
        <v>84.133030327195883</v>
      </c>
      <c r="H23120" s="147">
        <v>90.603315600000016</v>
      </c>
      <c r="I23120" s="147">
        <v>97.417100000000005</v>
      </c>
      <c r="J23120" s="147">
        <v>104.23006960000001</v>
      </c>
      <c r="K23120" s="147">
        <v>111.04222439999998</v>
      </c>
    </row>
    <row r="23121" spans="2:11" x14ac:dyDescent="0.2">
      <c r="B23121" s="21" t="str">
        <f t="shared" si="361"/>
        <v>WindsorWind2055RCP4.5</v>
      </c>
      <c r="C23121" t="s">
        <v>480</v>
      </c>
      <c r="D23121" t="s">
        <v>1</v>
      </c>
      <c r="E23121" s="144" t="s">
        <v>193</v>
      </c>
      <c r="F23121" s="144">
        <v>2055</v>
      </c>
      <c r="G23121" s="147">
        <v>84.072724714505156</v>
      </c>
      <c r="H23121" s="147">
        <v>90.518518200000017</v>
      </c>
      <c r="I23121" s="147">
        <v>97.300700000000006</v>
      </c>
      <c r="J23121" s="147">
        <v>104.0889152</v>
      </c>
      <c r="K23121" s="147">
        <v>110.87414279999999</v>
      </c>
    </row>
    <row r="23122" spans="2:11" x14ac:dyDescent="0.2">
      <c r="B23122" s="21" t="str">
        <f t="shared" si="361"/>
        <v>WindsorWind2060RCP4.5</v>
      </c>
      <c r="C23122" t="s">
        <v>480</v>
      </c>
      <c r="D23122" t="s">
        <v>1</v>
      </c>
      <c r="E23122" s="144" t="s">
        <v>193</v>
      </c>
      <c r="F23122" s="144">
        <v>2060</v>
      </c>
      <c r="G23122" s="147">
        <v>84.01241910181443</v>
      </c>
      <c r="H23122" s="147">
        <v>90.433720800000003</v>
      </c>
      <c r="I23122" s="147">
        <v>97.184300000000007</v>
      </c>
      <c r="J23122" s="147">
        <v>103.94776080000001</v>
      </c>
      <c r="K23122" s="147">
        <v>110.70606119999998</v>
      </c>
    </row>
    <row r="23123" spans="2:11" x14ac:dyDescent="0.2">
      <c r="B23123" s="21" t="str">
        <f t="shared" si="361"/>
        <v>WindsorWind2065RCP4.5</v>
      </c>
      <c r="C23123" t="s">
        <v>480</v>
      </c>
      <c r="D23123" t="s">
        <v>1</v>
      </c>
      <c r="E23123" s="144" t="s">
        <v>193</v>
      </c>
      <c r="F23123" s="144">
        <v>2065</v>
      </c>
      <c r="G23123" s="147">
        <v>83.952113489123704</v>
      </c>
      <c r="H23123" s="147">
        <v>90.348923400000004</v>
      </c>
      <c r="I23123" s="147">
        <v>97.067900000000009</v>
      </c>
      <c r="J23123" s="147">
        <v>103.80660640000001</v>
      </c>
      <c r="K23123" s="147">
        <v>110.53797959999999</v>
      </c>
    </row>
    <row r="23124" spans="2:11" x14ac:dyDescent="0.2">
      <c r="B23124" s="21" t="str">
        <f t="shared" si="361"/>
        <v>WindsorWind2070RCP4.5</v>
      </c>
      <c r="C23124" t="s">
        <v>480</v>
      </c>
      <c r="D23124" t="s">
        <v>1</v>
      </c>
      <c r="E23124" s="144" t="s">
        <v>193</v>
      </c>
      <c r="F23124" s="144">
        <v>2070</v>
      </c>
      <c r="G23124" s="147">
        <v>83.891807876432978</v>
      </c>
      <c r="H23124" s="147">
        <v>90.264126000000005</v>
      </c>
      <c r="I23124" s="147">
        <v>96.95150000000001</v>
      </c>
      <c r="J23124" s="147">
        <v>103.665452</v>
      </c>
      <c r="K23124" s="147">
        <v>110.36989799999998</v>
      </c>
    </row>
    <row r="23125" spans="2:11" x14ac:dyDescent="0.2">
      <c r="B23125" s="21" t="str">
        <f t="shared" si="361"/>
        <v>WindsorWind2075RCP4.5</v>
      </c>
      <c r="C23125" t="s">
        <v>480</v>
      </c>
      <c r="D23125" t="s">
        <v>1</v>
      </c>
      <c r="E23125" s="144" t="s">
        <v>193</v>
      </c>
      <c r="F23125" s="144">
        <v>2075</v>
      </c>
      <c r="G23125" s="147">
        <v>84.092826585402065</v>
      </c>
      <c r="H23125" s="147">
        <v>90.533252500000003</v>
      </c>
      <c r="I23125" s="147">
        <v>97.305550000000011</v>
      </c>
      <c r="J23125" s="147">
        <v>104.090991</v>
      </c>
      <c r="K23125" s="147">
        <v>110.86750799999997</v>
      </c>
    </row>
    <row r="23126" spans="2:11" x14ac:dyDescent="0.2">
      <c r="B23126" s="21" t="str">
        <f t="shared" si="361"/>
        <v>WindsorWind2080RCP4.5</v>
      </c>
      <c r="C23126" t="s">
        <v>480</v>
      </c>
      <c r="D23126" t="s">
        <v>1</v>
      </c>
      <c r="E23126" s="144" t="s">
        <v>193</v>
      </c>
      <c r="F23126" s="144">
        <v>2080</v>
      </c>
      <c r="G23126" s="147">
        <v>84.293845294371152</v>
      </c>
      <c r="H23126" s="147">
        <v>90.802379000000002</v>
      </c>
      <c r="I23126" s="147">
        <v>97.659600000000012</v>
      </c>
      <c r="J23126" s="147">
        <v>104.51653</v>
      </c>
      <c r="K23126" s="147">
        <v>111.36511799999998</v>
      </c>
    </row>
    <row r="23127" spans="2:11" x14ac:dyDescent="0.2">
      <c r="B23127" s="21" t="str">
        <f t="shared" si="361"/>
        <v>WindsorWind2085RCP4.5</v>
      </c>
      <c r="C23127" t="s">
        <v>480</v>
      </c>
      <c r="D23127" t="s">
        <v>1</v>
      </c>
      <c r="E23127" s="144" t="s">
        <v>193</v>
      </c>
      <c r="F23127" s="144">
        <v>2085</v>
      </c>
      <c r="G23127" s="147">
        <v>84.49486400334024</v>
      </c>
      <c r="H23127" s="147">
        <v>91.071505500000001</v>
      </c>
      <c r="I23127" s="147">
        <v>98.013650000000013</v>
      </c>
      <c r="J23127" s="147">
        <v>104.942069</v>
      </c>
      <c r="K23127" s="147">
        <v>111.86272799999998</v>
      </c>
    </row>
    <row r="23128" spans="2:11" x14ac:dyDescent="0.2">
      <c r="B23128" s="21" t="str">
        <f t="shared" si="361"/>
        <v>WindsorWind2090RCP4.5</v>
      </c>
      <c r="C23128" t="s">
        <v>480</v>
      </c>
      <c r="D23128" t="s">
        <v>1</v>
      </c>
      <c r="E23128" s="144" t="s">
        <v>193</v>
      </c>
      <c r="F23128" s="144">
        <v>2090</v>
      </c>
      <c r="G23128" s="147">
        <v>84.695882712309327</v>
      </c>
      <c r="H23128" s="147">
        <v>91.340632000000014</v>
      </c>
      <c r="I23128" s="147">
        <v>98.367700000000013</v>
      </c>
      <c r="J23128" s="147">
        <v>105.36760800000002</v>
      </c>
      <c r="K23128" s="147">
        <v>112.36033799999997</v>
      </c>
    </row>
    <row r="23129" spans="2:11" x14ac:dyDescent="0.2">
      <c r="B23129" s="21" t="str">
        <f t="shared" si="361"/>
        <v>WindsorWind2095RCP4.5</v>
      </c>
      <c r="C23129" t="s">
        <v>480</v>
      </c>
      <c r="D23129" t="s">
        <v>1</v>
      </c>
      <c r="E23129" s="144" t="s">
        <v>193</v>
      </c>
      <c r="F23129" s="144">
        <v>2095</v>
      </c>
      <c r="G23129" s="147">
        <v>84.896901421278415</v>
      </c>
      <c r="H23129" s="147">
        <v>91.609758500000012</v>
      </c>
      <c r="I23129" s="147">
        <v>98.721750000000014</v>
      </c>
      <c r="J23129" s="147">
        <v>105.79314700000002</v>
      </c>
      <c r="K23129" s="147">
        <v>112.85794799999998</v>
      </c>
    </row>
    <row r="23130" spans="2:11" x14ac:dyDescent="0.2">
      <c r="B23130" s="21" t="str">
        <f t="shared" si="361"/>
        <v>WindsorWind2100RCP4.5</v>
      </c>
      <c r="C23130" t="s">
        <v>480</v>
      </c>
      <c r="D23130" t="s">
        <v>1</v>
      </c>
      <c r="E23130" s="144" t="s">
        <v>193</v>
      </c>
      <c r="F23130" s="144">
        <v>2100</v>
      </c>
      <c r="G23130" s="147">
        <v>85.097920130247502</v>
      </c>
      <c r="H23130" s="147">
        <v>91.878885000000011</v>
      </c>
      <c r="I23130" s="147">
        <v>99.075800000000015</v>
      </c>
      <c r="J23130" s="147">
        <v>106.21868600000002</v>
      </c>
      <c r="K23130" s="147">
        <v>113.35555799999997</v>
      </c>
    </row>
    <row r="23131" spans="2:11" x14ac:dyDescent="0.2">
      <c r="B23131" s="21" t="str">
        <f t="shared" si="361"/>
        <v>WindsorWind2023RCP6.0</v>
      </c>
      <c r="C23131" t="s">
        <v>480</v>
      </c>
      <c r="D23131" t="s">
        <v>1</v>
      </c>
      <c r="E23131" s="144" t="s">
        <v>192</v>
      </c>
      <c r="F23131" s="144">
        <v>2023</v>
      </c>
      <c r="G23131" s="147">
        <v>84.092826585402065</v>
      </c>
      <c r="H23131" s="147">
        <v>90.561819000000014</v>
      </c>
      <c r="I23131" s="147">
        <v>97.368600000000001</v>
      </c>
      <c r="J23131" s="147">
        <v>104.17402300000001</v>
      </c>
      <c r="K23131" s="147">
        <v>110.97808799999999</v>
      </c>
    </row>
    <row r="23132" spans="2:11" x14ac:dyDescent="0.2">
      <c r="B23132" s="21" t="str">
        <f t="shared" si="361"/>
        <v>WindsorWind2025RCP6.0</v>
      </c>
      <c r="C23132" t="s">
        <v>480</v>
      </c>
      <c r="D23132" t="s">
        <v>1</v>
      </c>
      <c r="E23132" s="144" t="s">
        <v>192</v>
      </c>
      <c r="F23132" s="144">
        <v>2025</v>
      </c>
      <c r="G23132" s="147">
        <v>84.109578144482825</v>
      </c>
      <c r="H23132" s="147">
        <v>90.582868000000019</v>
      </c>
      <c r="I23132" s="147">
        <v>97.396083333333337</v>
      </c>
      <c r="J23132" s="147">
        <v>104.20688983333334</v>
      </c>
      <c r="K23132" s="147">
        <v>111.01679099999998</v>
      </c>
    </row>
    <row r="23133" spans="2:11" x14ac:dyDescent="0.2">
      <c r="B23133" s="21" t="str">
        <f t="shared" si="361"/>
        <v>WindsorWind2030RCP6.0</v>
      </c>
      <c r="C23133" t="s">
        <v>480</v>
      </c>
      <c r="D23133" t="s">
        <v>1</v>
      </c>
      <c r="E23133" s="144" t="s">
        <v>192</v>
      </c>
      <c r="F23133" s="144">
        <v>2030</v>
      </c>
      <c r="G23133" s="147">
        <v>84.126329703563584</v>
      </c>
      <c r="H23133" s="147">
        <v>90.60391700000001</v>
      </c>
      <c r="I23133" s="147">
        <v>97.423566666666673</v>
      </c>
      <c r="J23133" s="147">
        <v>104.23975666666668</v>
      </c>
      <c r="K23133" s="147">
        <v>111.05549399999998</v>
      </c>
    </row>
    <row r="23134" spans="2:11" x14ac:dyDescent="0.2">
      <c r="B23134" s="21" t="str">
        <f t="shared" si="361"/>
        <v>WindsorWind2035RCP6.0</v>
      </c>
      <c r="C23134" t="s">
        <v>480</v>
      </c>
      <c r="D23134" t="s">
        <v>1</v>
      </c>
      <c r="E23134" s="144" t="s">
        <v>192</v>
      </c>
      <c r="F23134" s="144">
        <v>2035</v>
      </c>
      <c r="G23134" s="147">
        <v>84.14308126264433</v>
      </c>
      <c r="H23134" s="147">
        <v>90.624966000000015</v>
      </c>
      <c r="I23134" s="147">
        <v>97.451050000000009</v>
      </c>
      <c r="J23134" s="147">
        <v>104.27262350000001</v>
      </c>
      <c r="K23134" s="147">
        <v>111.09419699999998</v>
      </c>
    </row>
    <row r="23135" spans="2:11" x14ac:dyDescent="0.2">
      <c r="B23135" s="21" t="str">
        <f t="shared" si="361"/>
        <v>WindsorWind2040RCP6.0</v>
      </c>
      <c r="C23135" t="s">
        <v>480</v>
      </c>
      <c r="D23135" t="s">
        <v>1</v>
      </c>
      <c r="E23135" s="144" t="s">
        <v>192</v>
      </c>
      <c r="F23135" s="144">
        <v>2040</v>
      </c>
      <c r="G23135" s="147">
        <v>84.15983282172509</v>
      </c>
      <c r="H23135" s="147">
        <v>90.64601500000002</v>
      </c>
      <c r="I23135" s="147">
        <v>97.478533333333331</v>
      </c>
      <c r="J23135" s="147">
        <v>104.30549033333334</v>
      </c>
      <c r="K23135" s="147">
        <v>111.13289999999999</v>
      </c>
    </row>
    <row r="23136" spans="2:11" x14ac:dyDescent="0.2">
      <c r="B23136" s="21" t="str">
        <f t="shared" si="361"/>
        <v>WindsorWind2045RCP6.0</v>
      </c>
      <c r="C23136" t="s">
        <v>480</v>
      </c>
      <c r="D23136" t="s">
        <v>1</v>
      </c>
      <c r="E23136" s="144" t="s">
        <v>192</v>
      </c>
      <c r="F23136" s="144">
        <v>2045</v>
      </c>
      <c r="G23136" s="147">
        <v>84.176584380805849</v>
      </c>
      <c r="H23136" s="147">
        <v>90.667064000000011</v>
      </c>
      <c r="I23136" s="147">
        <v>97.506016666666667</v>
      </c>
      <c r="J23136" s="147">
        <v>104.33835716666668</v>
      </c>
      <c r="K23136" s="147">
        <v>111.17160299999999</v>
      </c>
    </row>
    <row r="23137" spans="2:11" x14ac:dyDescent="0.2">
      <c r="B23137" s="21" t="str">
        <f t="shared" si="361"/>
        <v>WindsorWind2050RCP6.0</v>
      </c>
      <c r="C23137" t="s">
        <v>480</v>
      </c>
      <c r="D23137" t="s">
        <v>1</v>
      </c>
      <c r="E23137" s="144" t="s">
        <v>192</v>
      </c>
      <c r="F23137" s="144">
        <v>2050</v>
      </c>
      <c r="G23137" s="147">
        <v>84.133030327195883</v>
      </c>
      <c r="H23137" s="147">
        <v>90.603315600000016</v>
      </c>
      <c r="I23137" s="147">
        <v>97.417100000000005</v>
      </c>
      <c r="J23137" s="147">
        <v>104.23006960000001</v>
      </c>
      <c r="K23137" s="147">
        <v>111.04222439999998</v>
      </c>
    </row>
    <row r="23138" spans="2:11" x14ac:dyDescent="0.2">
      <c r="B23138" s="21" t="str">
        <f t="shared" si="361"/>
        <v>WindsorWind2055RCP6.0</v>
      </c>
      <c r="C23138" t="s">
        <v>480</v>
      </c>
      <c r="D23138" t="s">
        <v>1</v>
      </c>
      <c r="E23138" s="144" t="s">
        <v>192</v>
      </c>
      <c r="F23138" s="144">
        <v>2055</v>
      </c>
      <c r="G23138" s="147">
        <v>84.072724714505156</v>
      </c>
      <c r="H23138" s="147">
        <v>90.518518200000017</v>
      </c>
      <c r="I23138" s="147">
        <v>97.300700000000006</v>
      </c>
      <c r="J23138" s="147">
        <v>104.0889152</v>
      </c>
      <c r="K23138" s="147">
        <v>110.87414279999999</v>
      </c>
    </row>
    <row r="23139" spans="2:11" x14ac:dyDescent="0.2">
      <c r="B23139" s="21" t="str">
        <f t="shared" si="361"/>
        <v>WindsorWind2060RCP6.0</v>
      </c>
      <c r="C23139" t="s">
        <v>480</v>
      </c>
      <c r="D23139" t="s">
        <v>1</v>
      </c>
      <c r="E23139" s="144" t="s">
        <v>192</v>
      </c>
      <c r="F23139" s="144">
        <v>2060</v>
      </c>
      <c r="G23139" s="147">
        <v>84.01241910181443</v>
      </c>
      <c r="H23139" s="147">
        <v>90.433720800000003</v>
      </c>
      <c r="I23139" s="147">
        <v>97.184300000000007</v>
      </c>
      <c r="J23139" s="147">
        <v>103.94776080000001</v>
      </c>
      <c r="K23139" s="147">
        <v>110.70606119999998</v>
      </c>
    </row>
    <row r="23140" spans="2:11" x14ac:dyDescent="0.2">
      <c r="B23140" s="21" t="str">
        <f t="shared" si="361"/>
        <v>WindsorWind2065RCP6.0</v>
      </c>
      <c r="C23140" t="s">
        <v>480</v>
      </c>
      <c r="D23140" t="s">
        <v>1</v>
      </c>
      <c r="E23140" s="144" t="s">
        <v>192</v>
      </c>
      <c r="F23140" s="144">
        <v>2065</v>
      </c>
      <c r="G23140" s="147">
        <v>83.952113489123704</v>
      </c>
      <c r="H23140" s="147">
        <v>90.348923400000004</v>
      </c>
      <c r="I23140" s="147">
        <v>97.067900000000009</v>
      </c>
      <c r="J23140" s="147">
        <v>103.80660640000001</v>
      </c>
      <c r="K23140" s="147">
        <v>110.53797959999999</v>
      </c>
    </row>
    <row r="23141" spans="2:11" x14ac:dyDescent="0.2">
      <c r="B23141" s="21" t="str">
        <f t="shared" si="361"/>
        <v>WindsorWind2070RCP6.0</v>
      </c>
      <c r="C23141" t="s">
        <v>480</v>
      </c>
      <c r="D23141" t="s">
        <v>1</v>
      </c>
      <c r="E23141" s="144" t="s">
        <v>192</v>
      </c>
      <c r="F23141" s="144">
        <v>2070</v>
      </c>
      <c r="G23141" s="147">
        <v>83.891807876432978</v>
      </c>
      <c r="H23141" s="147">
        <v>90.264126000000005</v>
      </c>
      <c r="I23141" s="147">
        <v>96.95150000000001</v>
      </c>
      <c r="J23141" s="147">
        <v>103.665452</v>
      </c>
      <c r="K23141" s="147">
        <v>110.36989799999998</v>
      </c>
    </row>
    <row r="23142" spans="2:11" x14ac:dyDescent="0.2">
      <c r="B23142" s="21" t="str">
        <f t="shared" si="361"/>
        <v>WindsorWind2075RCP6.0</v>
      </c>
      <c r="C23142" t="s">
        <v>480</v>
      </c>
      <c r="D23142" t="s">
        <v>1</v>
      </c>
      <c r="E23142" s="144" t="s">
        <v>192</v>
      </c>
      <c r="F23142" s="144">
        <v>2075</v>
      </c>
      <c r="G23142" s="147">
        <v>84.193335939886609</v>
      </c>
      <c r="H23142" s="147">
        <v>90.667815750000003</v>
      </c>
      <c r="I23142" s="147">
        <v>97.482575000000011</v>
      </c>
      <c r="J23142" s="147">
        <v>104.30376050000001</v>
      </c>
      <c r="K23142" s="147">
        <v>111.11631299999998</v>
      </c>
    </row>
    <row r="23143" spans="2:11" x14ac:dyDescent="0.2">
      <c r="B23143" s="21" t="str">
        <f t="shared" si="361"/>
        <v>WindsorWind2080RCP6.0</v>
      </c>
      <c r="C23143" t="s">
        <v>480</v>
      </c>
      <c r="D23143" t="s">
        <v>1</v>
      </c>
      <c r="E23143" s="144" t="s">
        <v>192</v>
      </c>
      <c r="F23143" s="144">
        <v>2080</v>
      </c>
      <c r="G23143" s="147">
        <v>84.49486400334024</v>
      </c>
      <c r="H23143" s="147">
        <v>91.071505500000001</v>
      </c>
      <c r="I23143" s="147">
        <v>98.013650000000013</v>
      </c>
      <c r="J23143" s="147">
        <v>104.942069</v>
      </c>
      <c r="K23143" s="147">
        <v>111.86272799999998</v>
      </c>
    </row>
    <row r="23144" spans="2:11" x14ac:dyDescent="0.2">
      <c r="B23144" s="21" t="str">
        <f t="shared" si="361"/>
        <v>WindsorWind2085RCP6.0</v>
      </c>
      <c r="C23144" t="s">
        <v>480</v>
      </c>
      <c r="D23144" t="s">
        <v>1</v>
      </c>
      <c r="E23144" s="144" t="s">
        <v>192</v>
      </c>
      <c r="F23144" s="144">
        <v>2085</v>
      </c>
      <c r="G23144" s="147">
        <v>84.796392066793871</v>
      </c>
      <c r="H23144" s="147">
        <v>91.475195250000013</v>
      </c>
      <c r="I23144" s="147">
        <v>98.544725000000014</v>
      </c>
      <c r="J23144" s="147">
        <v>105.58037750000001</v>
      </c>
      <c r="K23144" s="147">
        <v>112.60914299999997</v>
      </c>
    </row>
    <row r="23145" spans="2:11" x14ac:dyDescent="0.2">
      <c r="B23145" s="21" t="str">
        <f t="shared" si="361"/>
        <v>WindsorWind2090RCP6.0</v>
      </c>
      <c r="C23145" t="s">
        <v>480</v>
      </c>
      <c r="D23145" t="s">
        <v>1</v>
      </c>
      <c r="E23145" s="144" t="s">
        <v>192</v>
      </c>
      <c r="F23145" s="144">
        <v>2090</v>
      </c>
      <c r="G23145" s="147">
        <v>85.474830209564544</v>
      </c>
      <c r="H23145" s="147">
        <v>92.329935000000006</v>
      </c>
      <c r="I23145" s="147">
        <v>99.612533333333346</v>
      </c>
      <c r="J23145" s="147">
        <v>106.82758733333334</v>
      </c>
      <c r="K23145" s="147">
        <v>114.04483999999998</v>
      </c>
    </row>
    <row r="23146" spans="2:11" x14ac:dyDescent="0.2">
      <c r="B23146" s="21" t="str">
        <f t="shared" si="361"/>
        <v>WindsorWind2095RCP6.0</v>
      </c>
      <c r="C23146" t="s">
        <v>480</v>
      </c>
      <c r="D23146" t="s">
        <v>1</v>
      </c>
      <c r="E23146" s="144" t="s">
        <v>192</v>
      </c>
      <c r="F23146" s="144">
        <v>2095</v>
      </c>
      <c r="G23146" s="147">
        <v>85.851740288881587</v>
      </c>
      <c r="H23146" s="147">
        <v>92.780985000000015</v>
      </c>
      <c r="I23146" s="147">
        <v>100.14926666666668</v>
      </c>
      <c r="J23146" s="147">
        <v>107.43648866666668</v>
      </c>
      <c r="K23146" s="147">
        <v>114.73412199999999</v>
      </c>
    </row>
    <row r="23147" spans="2:11" x14ac:dyDescent="0.2">
      <c r="B23147" s="21" t="str">
        <f t="shared" si="361"/>
        <v>WindsorWind2100RCP6.0</v>
      </c>
      <c r="C23147" t="s">
        <v>480</v>
      </c>
      <c r="D23147" t="s">
        <v>1</v>
      </c>
      <c r="E23147" s="144" t="s">
        <v>192</v>
      </c>
      <c r="F23147" s="144">
        <v>2100</v>
      </c>
      <c r="G23147" s="147">
        <v>86.228650368198629</v>
      </c>
      <c r="H23147" s="147">
        <v>93.23203500000001</v>
      </c>
      <c r="I23147" s="147">
        <v>100.68600000000001</v>
      </c>
      <c r="J23147" s="147">
        <v>108.04539</v>
      </c>
      <c r="K23147" s="147">
        <v>115.42340399999999</v>
      </c>
    </row>
    <row r="23148" spans="2:11" x14ac:dyDescent="0.2">
      <c r="B23148" s="21" t="str">
        <f t="shared" si="361"/>
        <v>WindsorWind2023RCP8.5</v>
      </c>
      <c r="C23148" t="s">
        <v>480</v>
      </c>
      <c r="D23148" t="s">
        <v>1</v>
      </c>
      <c r="E23148" s="144" t="s">
        <v>191</v>
      </c>
      <c r="F23148" s="144">
        <v>2023</v>
      </c>
      <c r="G23148" s="147">
        <v>84.092826585402065</v>
      </c>
      <c r="H23148" s="147">
        <v>90.561819000000014</v>
      </c>
      <c r="I23148" s="147">
        <v>97.368600000000001</v>
      </c>
      <c r="J23148" s="147">
        <v>104.17402300000001</v>
      </c>
      <c r="K23148" s="147">
        <v>110.97808799999999</v>
      </c>
    </row>
    <row r="23149" spans="2:11" x14ac:dyDescent="0.2">
      <c r="B23149" s="21" t="str">
        <f t="shared" si="361"/>
        <v>WindsorWind2025RCP8.5</v>
      </c>
      <c r="C23149" t="s">
        <v>480</v>
      </c>
      <c r="D23149" t="s">
        <v>1</v>
      </c>
      <c r="E23149" s="144" t="s">
        <v>191</v>
      </c>
      <c r="F23149" s="144">
        <v>2025</v>
      </c>
      <c r="G23149" s="147">
        <v>84.126329703563584</v>
      </c>
      <c r="H23149" s="147">
        <v>90.60391700000001</v>
      </c>
      <c r="I23149" s="147">
        <v>97.423566666666673</v>
      </c>
      <c r="J23149" s="147">
        <v>104.23975666666668</v>
      </c>
      <c r="K23149" s="147">
        <v>111.05549399999998</v>
      </c>
    </row>
    <row r="23150" spans="2:11" x14ac:dyDescent="0.2">
      <c r="B23150" s="21" t="str">
        <f t="shared" si="361"/>
        <v>WindsorWind2030RCP8.5</v>
      </c>
      <c r="C23150" t="s">
        <v>480</v>
      </c>
      <c r="D23150" t="s">
        <v>1</v>
      </c>
      <c r="E23150" s="144" t="s">
        <v>191</v>
      </c>
      <c r="F23150" s="144">
        <v>2030</v>
      </c>
      <c r="G23150" s="147">
        <v>84.15983282172509</v>
      </c>
      <c r="H23150" s="147">
        <v>90.64601500000002</v>
      </c>
      <c r="I23150" s="147">
        <v>97.478533333333331</v>
      </c>
      <c r="J23150" s="147">
        <v>104.30549033333334</v>
      </c>
      <c r="K23150" s="147">
        <v>111.13289999999999</v>
      </c>
    </row>
    <row r="23151" spans="2:11" x14ac:dyDescent="0.2">
      <c r="B23151" s="21" t="str">
        <f t="shared" si="361"/>
        <v>WindsorWind2035RCP8.5</v>
      </c>
      <c r="C23151" t="s">
        <v>480</v>
      </c>
      <c r="D23151" t="s">
        <v>1</v>
      </c>
      <c r="E23151" s="144" t="s">
        <v>191</v>
      </c>
      <c r="F23151" s="144">
        <v>2035</v>
      </c>
      <c r="G23151" s="147">
        <v>84.193335939886609</v>
      </c>
      <c r="H23151" s="147">
        <v>90.688113000000016</v>
      </c>
      <c r="I23151" s="147">
        <v>97.533500000000004</v>
      </c>
      <c r="J23151" s="147">
        <v>104.37122400000001</v>
      </c>
      <c r="K23151" s="147">
        <v>111.21030599999999</v>
      </c>
    </row>
    <row r="23152" spans="2:11" x14ac:dyDescent="0.2">
      <c r="B23152" s="21" t="str">
        <f t="shared" si="361"/>
        <v>WindsorWind2040RCP8.5</v>
      </c>
      <c r="C23152" t="s">
        <v>480</v>
      </c>
      <c r="D23152" t="s">
        <v>1</v>
      </c>
      <c r="E23152" s="144" t="s">
        <v>191</v>
      </c>
      <c r="F23152" s="144">
        <v>2040</v>
      </c>
      <c r="G23152" s="147">
        <v>84.092826585402065</v>
      </c>
      <c r="H23152" s="147">
        <v>90.546784000000017</v>
      </c>
      <c r="I23152" s="147">
        <v>97.339500000000001</v>
      </c>
      <c r="J23152" s="147">
        <v>104.13596666666668</v>
      </c>
      <c r="K23152" s="147">
        <v>110.93016999999999</v>
      </c>
    </row>
    <row r="23153" spans="2:11" x14ac:dyDescent="0.2">
      <c r="B23153" s="21" t="str">
        <f t="shared" si="361"/>
        <v>WindsorWind2045RCP8.5</v>
      </c>
      <c r="C23153" t="s">
        <v>480</v>
      </c>
      <c r="D23153" t="s">
        <v>1</v>
      </c>
      <c r="E23153" s="144" t="s">
        <v>191</v>
      </c>
      <c r="F23153" s="144">
        <v>2045</v>
      </c>
      <c r="G23153" s="147">
        <v>83.992317230917521</v>
      </c>
      <c r="H23153" s="147">
        <v>90.405455000000003</v>
      </c>
      <c r="I23153" s="147">
        <v>97.145500000000013</v>
      </c>
      <c r="J23153" s="147">
        <v>103.90070933333334</v>
      </c>
      <c r="K23153" s="147">
        <v>110.65003399999998</v>
      </c>
    </row>
    <row r="23154" spans="2:11" x14ac:dyDescent="0.2">
      <c r="B23154" s="21" t="str">
        <f t="shared" si="361"/>
        <v>WindsorWind2050RCP8.5</v>
      </c>
      <c r="C23154" t="s">
        <v>480</v>
      </c>
      <c r="D23154" t="s">
        <v>1</v>
      </c>
      <c r="E23154" s="144" t="s">
        <v>191</v>
      </c>
      <c r="F23154" s="144">
        <v>2050</v>
      </c>
      <c r="G23154" s="147">
        <v>84.293845294371152</v>
      </c>
      <c r="H23154" s="147">
        <v>90.802379000000002</v>
      </c>
      <c r="I23154" s="147">
        <v>97.659600000000012</v>
      </c>
      <c r="J23154" s="147">
        <v>104.51653</v>
      </c>
      <c r="K23154" s="147">
        <v>111.36511799999998</v>
      </c>
    </row>
    <row r="23155" spans="2:11" x14ac:dyDescent="0.2">
      <c r="B23155" s="21" t="str">
        <f t="shared" si="361"/>
        <v>WindsorWind2055RCP8.5</v>
      </c>
      <c r="C23155" t="s">
        <v>480</v>
      </c>
      <c r="D23155" t="s">
        <v>1</v>
      </c>
      <c r="E23155" s="144" t="s">
        <v>191</v>
      </c>
      <c r="F23155" s="144">
        <v>2055</v>
      </c>
      <c r="G23155" s="147">
        <v>84.695882712309327</v>
      </c>
      <c r="H23155" s="147">
        <v>91.340632000000014</v>
      </c>
      <c r="I23155" s="147">
        <v>98.367700000000013</v>
      </c>
      <c r="J23155" s="147">
        <v>105.36760800000002</v>
      </c>
      <c r="K23155" s="147">
        <v>112.36033799999997</v>
      </c>
    </row>
    <row r="23156" spans="2:11" x14ac:dyDescent="0.2">
      <c r="B23156" s="21" t="str">
        <f t="shared" si="361"/>
        <v>WindsorWind2060RCP8.5</v>
      </c>
      <c r="C23156" t="s">
        <v>480</v>
      </c>
      <c r="D23156" t="s">
        <v>1</v>
      </c>
      <c r="E23156" s="144" t="s">
        <v>191</v>
      </c>
      <c r="F23156" s="144">
        <v>2060</v>
      </c>
      <c r="G23156" s="147">
        <v>85.474830209564544</v>
      </c>
      <c r="H23156" s="147">
        <v>92.329935000000006</v>
      </c>
      <c r="I23156" s="147">
        <v>99.612533333333346</v>
      </c>
      <c r="J23156" s="147">
        <v>106.82758733333334</v>
      </c>
      <c r="K23156" s="147">
        <v>114.04483999999998</v>
      </c>
    </row>
    <row r="23157" spans="2:11" x14ac:dyDescent="0.2">
      <c r="B23157" s="21" t="str">
        <f t="shared" si="361"/>
        <v>WindsorWind2065RCP8.5</v>
      </c>
      <c r="C23157" t="s">
        <v>480</v>
      </c>
      <c r="D23157" t="s">
        <v>1</v>
      </c>
      <c r="E23157" s="144" t="s">
        <v>191</v>
      </c>
      <c r="F23157" s="144">
        <v>2065</v>
      </c>
      <c r="G23157" s="147">
        <v>85.851740288881587</v>
      </c>
      <c r="H23157" s="147">
        <v>92.780985000000015</v>
      </c>
      <c r="I23157" s="147">
        <v>100.14926666666668</v>
      </c>
      <c r="J23157" s="147">
        <v>107.43648866666668</v>
      </c>
      <c r="K23157" s="147">
        <v>114.73412199999999</v>
      </c>
    </row>
    <row r="23158" spans="2:11" x14ac:dyDescent="0.2">
      <c r="B23158" s="21" t="str">
        <f t="shared" si="361"/>
        <v>WindsorWind2070RCP8.5</v>
      </c>
      <c r="C23158" t="s">
        <v>480</v>
      </c>
      <c r="D23158" t="s">
        <v>1</v>
      </c>
      <c r="E23158" s="144" t="s">
        <v>191</v>
      </c>
      <c r="F23158" s="144">
        <v>2070</v>
      </c>
      <c r="G23158" s="147">
        <v>86.493883386977288</v>
      </c>
      <c r="H23158" s="147">
        <v>93.550777000000011</v>
      </c>
      <c r="I23158" s="147">
        <v>101.07400000000001</v>
      </c>
      <c r="J23158" s="147">
        <v>108.491687</v>
      </c>
      <c r="K23158" s="147">
        <v>115.92469999999999</v>
      </c>
    </row>
    <row r="23159" spans="2:11" x14ac:dyDescent="0.2">
      <c r="B23159" s="21" t="str">
        <f t="shared" si="361"/>
        <v>WindsorWind2075RCP8.5</v>
      </c>
      <c r="C23159" t="s">
        <v>480</v>
      </c>
      <c r="D23159" t="s">
        <v>1</v>
      </c>
      <c r="E23159" s="144" t="s">
        <v>191</v>
      </c>
      <c r="F23159" s="144">
        <v>2075</v>
      </c>
      <c r="G23159" s="147">
        <v>86.759116405755933</v>
      </c>
      <c r="H23159" s="147">
        <v>93.869519000000011</v>
      </c>
      <c r="I23159" s="147">
        <v>101.462</v>
      </c>
      <c r="J23159" s="147">
        <v>108.93798400000001</v>
      </c>
      <c r="K23159" s="147">
        <v>116.42599599999997</v>
      </c>
    </row>
    <row r="23160" spans="2:11" x14ac:dyDescent="0.2">
      <c r="B23160" s="21" t="str">
        <f t="shared" si="361"/>
        <v>WindsorWind2080RCP8.5</v>
      </c>
      <c r="C23160" t="s">
        <v>480</v>
      </c>
      <c r="D23160" t="s">
        <v>1</v>
      </c>
      <c r="E23160" s="144" t="s">
        <v>191</v>
      </c>
      <c r="F23160" s="144">
        <v>2080</v>
      </c>
      <c r="G23160" s="147">
        <v>87.024349424534591</v>
      </c>
      <c r="H23160" s="147">
        <v>94.188261000000011</v>
      </c>
      <c r="I23160" s="147">
        <v>101.85000000000001</v>
      </c>
      <c r="J23160" s="147">
        <v>109.38428100000002</v>
      </c>
      <c r="K23160" s="147">
        <v>116.92729199999997</v>
      </c>
    </row>
    <row r="23161" spans="2:11" x14ac:dyDescent="0.2">
      <c r="B23161" s="21" t="str">
        <f t="shared" si="361"/>
        <v>WindsorWind2085RCP8.5</v>
      </c>
      <c r="C23161" t="s">
        <v>480</v>
      </c>
      <c r="D23161" t="s">
        <v>1</v>
      </c>
      <c r="E23161" s="144" t="s">
        <v>191</v>
      </c>
      <c r="F23161" s="144">
        <v>2085</v>
      </c>
      <c r="G23161" s="147">
        <v>87.351004826609369</v>
      </c>
      <c r="H23161" s="147">
        <v>94.576164000000006</v>
      </c>
      <c r="I23161" s="147">
        <v>102.31075000000001</v>
      </c>
      <c r="J23161" s="147">
        <v>109.91361000000001</v>
      </c>
      <c r="K23161" s="147">
        <v>117.52442399999998</v>
      </c>
    </row>
    <row r="23162" spans="2:11" x14ac:dyDescent="0.2">
      <c r="B23162" s="21" t="str">
        <f t="shared" si="361"/>
        <v>WindsorWind2090RCP8.5</v>
      </c>
      <c r="C23162" t="s">
        <v>480</v>
      </c>
      <c r="D23162" t="s">
        <v>1</v>
      </c>
      <c r="E23162" s="144" t="s">
        <v>191</v>
      </c>
      <c r="F23162" s="144">
        <v>2090</v>
      </c>
      <c r="G23162" s="147">
        <v>87.677660228684132</v>
      </c>
      <c r="H23162" s="147">
        <v>94.964067</v>
      </c>
      <c r="I23162" s="147">
        <v>102.77150000000002</v>
      </c>
      <c r="J23162" s="147">
        <v>110.44293900000001</v>
      </c>
      <c r="K23162" s="147">
        <v>118.12155599999998</v>
      </c>
    </row>
    <row r="23163" spans="2:11" x14ac:dyDescent="0.2">
      <c r="B23163" s="21" t="str">
        <f t="shared" si="361"/>
        <v>WindsorWind2095RCP8.5</v>
      </c>
      <c r="C23163" t="s">
        <v>480</v>
      </c>
      <c r="D23163" t="s">
        <v>1</v>
      </c>
      <c r="E23163" s="144" t="s">
        <v>191</v>
      </c>
      <c r="F23163" s="144">
        <v>2095</v>
      </c>
      <c r="G23163" s="147">
        <v>87.677660228684132</v>
      </c>
      <c r="H23163" s="147">
        <v>94.964067</v>
      </c>
      <c r="I23163" s="147">
        <v>102.77150000000002</v>
      </c>
      <c r="J23163" s="147">
        <v>110.44293900000001</v>
      </c>
      <c r="K23163" s="147">
        <v>118.12155599999998</v>
      </c>
    </row>
    <row r="23164" spans="2:11" x14ac:dyDescent="0.2">
      <c r="B23164" s="21" t="str">
        <f t="shared" si="361"/>
        <v>WindsorWind2100RCP8.5</v>
      </c>
      <c r="C23164" t="s">
        <v>480</v>
      </c>
      <c r="D23164" t="s">
        <v>1</v>
      </c>
      <c r="E23164" s="144" t="s">
        <v>191</v>
      </c>
      <c r="F23164" s="144">
        <v>2100</v>
      </c>
      <c r="G23164" s="147">
        <v>87.677660228684132</v>
      </c>
      <c r="H23164" s="147">
        <v>94.964067</v>
      </c>
      <c r="I23164" s="147">
        <v>102.77150000000002</v>
      </c>
      <c r="J23164" s="147">
        <v>110.44293900000001</v>
      </c>
      <c r="K23164" s="147">
        <v>118.12155599999998</v>
      </c>
    </row>
    <row r="23165" spans="2:11" x14ac:dyDescent="0.2">
      <c r="B23165" s="21" t="str">
        <f t="shared" si="361"/>
        <v>WinghamIce Accretion2023RCP4.5</v>
      </c>
      <c r="C23165" t="s">
        <v>481</v>
      </c>
      <c r="D23165" t="s">
        <v>486</v>
      </c>
      <c r="E23165" s="144" t="s">
        <v>193</v>
      </c>
      <c r="F23165" s="144">
        <v>2023</v>
      </c>
      <c r="G23165" s="147">
        <v>15.972451743594752</v>
      </c>
      <c r="H23165" s="147">
        <v>19.185449999999999</v>
      </c>
      <c r="I23165" s="147">
        <v>23.252999999999997</v>
      </c>
      <c r="J23165" s="147">
        <v>26.353859999999997</v>
      </c>
      <c r="K23165" s="147">
        <v>29.443680000000001</v>
      </c>
    </row>
    <row r="23166" spans="2:11" x14ac:dyDescent="0.2">
      <c r="B23166" s="21" t="str">
        <f t="shared" si="361"/>
        <v>WinghamIce Accretion2025RCP4.5</v>
      </c>
      <c r="C23166" t="s">
        <v>481</v>
      </c>
      <c r="D23166" t="s">
        <v>486</v>
      </c>
      <c r="E23166" s="144" t="s">
        <v>193</v>
      </c>
      <c r="F23166" s="144">
        <v>2025</v>
      </c>
      <c r="G23166" s="147">
        <v>16.049806636808555</v>
      </c>
      <c r="H23166" s="147">
        <v>19.284081666666665</v>
      </c>
      <c r="I23166" s="147">
        <v>23.379499999999997</v>
      </c>
      <c r="J23166" s="147">
        <v>26.505468333333329</v>
      </c>
      <c r="K23166" s="147">
        <v>29.617560000000001</v>
      </c>
    </row>
    <row r="23167" spans="2:11" x14ac:dyDescent="0.2">
      <c r="B23167" s="21" t="str">
        <f t="shared" si="361"/>
        <v>WinghamIce Accretion2030RCP4.5</v>
      </c>
      <c r="C23167" t="s">
        <v>481</v>
      </c>
      <c r="D23167" t="s">
        <v>486</v>
      </c>
      <c r="E23167" s="144" t="s">
        <v>193</v>
      </c>
      <c r="F23167" s="144">
        <v>2030</v>
      </c>
      <c r="G23167" s="147">
        <v>16.127161530022356</v>
      </c>
      <c r="H23167" s="147">
        <v>19.382713333333331</v>
      </c>
      <c r="I23167" s="147">
        <v>23.505999999999997</v>
      </c>
      <c r="J23167" s="147">
        <v>26.657076666666665</v>
      </c>
      <c r="K23167" s="147">
        <v>29.791440000000001</v>
      </c>
    </row>
    <row r="23168" spans="2:11" x14ac:dyDescent="0.2">
      <c r="B23168" s="21" t="str">
        <f t="shared" si="361"/>
        <v>WinghamIce Accretion2035RCP4.5</v>
      </c>
      <c r="C23168" t="s">
        <v>481</v>
      </c>
      <c r="D23168" t="s">
        <v>486</v>
      </c>
      <c r="E23168" s="144" t="s">
        <v>193</v>
      </c>
      <c r="F23168" s="144">
        <v>2035</v>
      </c>
      <c r="G23168" s="147">
        <v>16.204516423236157</v>
      </c>
      <c r="H23168" s="147">
        <v>19.481344999999997</v>
      </c>
      <c r="I23168" s="147">
        <v>23.6325</v>
      </c>
      <c r="J23168" s="147">
        <v>26.808684999999997</v>
      </c>
      <c r="K23168" s="147">
        <v>29.965320000000002</v>
      </c>
    </row>
    <row r="23169" spans="2:11" x14ac:dyDescent="0.2">
      <c r="B23169" s="21" t="str">
        <f t="shared" si="361"/>
        <v>WinghamIce Accretion2040RCP4.5</v>
      </c>
      <c r="C23169" t="s">
        <v>481</v>
      </c>
      <c r="D23169" t="s">
        <v>486</v>
      </c>
      <c r="E23169" s="144" t="s">
        <v>193</v>
      </c>
      <c r="F23169" s="144">
        <v>2040</v>
      </c>
      <c r="G23169" s="147">
        <v>16.281871316449958</v>
      </c>
      <c r="H23169" s="147">
        <v>19.579976666666667</v>
      </c>
      <c r="I23169" s="147">
        <v>23.759</v>
      </c>
      <c r="J23169" s="147">
        <v>26.960293333333329</v>
      </c>
      <c r="K23169" s="147">
        <v>30.139200000000002</v>
      </c>
    </row>
    <row r="23170" spans="2:11" x14ac:dyDescent="0.2">
      <c r="B23170" s="21" t="str">
        <f t="shared" si="361"/>
        <v>WinghamIce Accretion2045RCP4.5</v>
      </c>
      <c r="C23170" t="s">
        <v>481</v>
      </c>
      <c r="D23170" t="s">
        <v>486</v>
      </c>
      <c r="E23170" s="144" t="s">
        <v>193</v>
      </c>
      <c r="F23170" s="144">
        <v>2045</v>
      </c>
      <c r="G23170" s="147">
        <v>16.359226209663763</v>
      </c>
      <c r="H23170" s="147">
        <v>19.678608333333333</v>
      </c>
      <c r="I23170" s="147">
        <v>23.8855</v>
      </c>
      <c r="J23170" s="147">
        <v>27.111901666666665</v>
      </c>
      <c r="K23170" s="147">
        <v>30.313080000000003</v>
      </c>
    </row>
    <row r="23171" spans="2:11" x14ac:dyDescent="0.2">
      <c r="B23171" s="21" t="str">
        <f t="shared" si="361"/>
        <v>WinghamIce Accretion2050RCP4.5</v>
      </c>
      <c r="C23171" t="s">
        <v>481</v>
      </c>
      <c r="D23171" t="s">
        <v>486</v>
      </c>
      <c r="E23171" s="144" t="s">
        <v>193</v>
      </c>
      <c r="F23171" s="144">
        <v>2050</v>
      </c>
      <c r="G23171" s="147">
        <v>16.442982887143533</v>
      </c>
      <c r="H23171" s="147">
        <v>19.807783999999998</v>
      </c>
      <c r="I23171" s="147">
        <v>24.0764</v>
      </c>
      <c r="J23171" s="147">
        <v>27.341479999999997</v>
      </c>
      <c r="K23171" s="147">
        <v>30.591288000000002</v>
      </c>
    </row>
    <row r="23172" spans="2:11" x14ac:dyDescent="0.2">
      <c r="B23172" s="21" t="str">
        <f t="shared" si="361"/>
        <v>WinghamIce Accretion2055RCP4.5</v>
      </c>
      <c r="C23172" t="s">
        <v>481</v>
      </c>
      <c r="D23172" t="s">
        <v>486</v>
      </c>
      <c r="E23172" s="144" t="s">
        <v>193</v>
      </c>
      <c r="F23172" s="144">
        <v>2055</v>
      </c>
      <c r="G23172" s="147">
        <v>16.449384671409504</v>
      </c>
      <c r="H23172" s="147">
        <v>19.838328000000001</v>
      </c>
      <c r="I23172" s="147">
        <v>24.140799999999999</v>
      </c>
      <c r="J23172" s="147">
        <v>27.419449999999998</v>
      </c>
      <c r="K23172" s="147">
        <v>30.695616000000001</v>
      </c>
    </row>
    <row r="23173" spans="2:11" x14ac:dyDescent="0.2">
      <c r="B23173" s="21" t="str">
        <f t="shared" si="361"/>
        <v>WinghamIce Accretion2060RCP4.5</v>
      </c>
      <c r="C23173" t="s">
        <v>481</v>
      </c>
      <c r="D23173" t="s">
        <v>486</v>
      </c>
      <c r="E23173" s="144" t="s">
        <v>193</v>
      </c>
      <c r="F23173" s="144">
        <v>2060</v>
      </c>
      <c r="G23173" s="147">
        <v>16.455786455675472</v>
      </c>
      <c r="H23173" s="147">
        <v>19.868872</v>
      </c>
      <c r="I23173" s="147">
        <v>24.205200000000001</v>
      </c>
      <c r="J23173" s="147">
        <v>27.497419999999998</v>
      </c>
      <c r="K23173" s="147">
        <v>30.799944000000004</v>
      </c>
    </row>
    <row r="23174" spans="2:11" x14ac:dyDescent="0.2">
      <c r="B23174" s="21" t="str">
        <f t="shared" si="361"/>
        <v>WinghamIce Accretion2065RCP4.5</v>
      </c>
      <c r="C23174" t="s">
        <v>481</v>
      </c>
      <c r="D23174" t="s">
        <v>486</v>
      </c>
      <c r="E23174" s="144" t="s">
        <v>193</v>
      </c>
      <c r="F23174" s="144">
        <v>2065</v>
      </c>
      <c r="G23174" s="147">
        <v>16.462188239941444</v>
      </c>
      <c r="H23174" s="147">
        <v>19.899416000000002</v>
      </c>
      <c r="I23174" s="147">
        <v>24.269600000000001</v>
      </c>
      <c r="J23174" s="147">
        <v>27.575389999999999</v>
      </c>
      <c r="K23174" s="147">
        <v>30.904272000000002</v>
      </c>
    </row>
    <row r="23175" spans="2:11" x14ac:dyDescent="0.2">
      <c r="B23175" s="21" t="str">
        <f t="shared" si="361"/>
        <v>WinghamIce Accretion2070RCP4.5</v>
      </c>
      <c r="C23175" t="s">
        <v>481</v>
      </c>
      <c r="D23175" t="s">
        <v>486</v>
      </c>
      <c r="E23175" s="144" t="s">
        <v>193</v>
      </c>
      <c r="F23175" s="144">
        <v>2070</v>
      </c>
      <c r="G23175" s="147">
        <v>16.468590024207412</v>
      </c>
      <c r="H23175" s="147">
        <v>19.929960000000001</v>
      </c>
      <c r="I23175" s="147">
        <v>24.334</v>
      </c>
      <c r="J23175" s="147">
        <v>27.653359999999999</v>
      </c>
      <c r="K23175" s="147">
        <v>31.008600000000001</v>
      </c>
    </row>
    <row r="23176" spans="2:11" x14ac:dyDescent="0.2">
      <c r="B23176" s="21" t="str">
        <f t="shared" si="361"/>
        <v>WinghamIce Accretion2075RCP4.5</v>
      </c>
      <c r="C23176" t="s">
        <v>481</v>
      </c>
      <c r="D23176" t="s">
        <v>486</v>
      </c>
      <c r="E23176" s="144" t="s">
        <v>193</v>
      </c>
      <c r="F23176" s="144">
        <v>2075</v>
      </c>
      <c r="G23176" s="147">
        <v>16.417909232101817</v>
      </c>
      <c r="H23176" s="147">
        <v>19.898143333333334</v>
      </c>
      <c r="I23176" s="147">
        <v>24.318666666666665</v>
      </c>
      <c r="J23176" s="147">
        <v>27.657691666666665</v>
      </c>
      <c r="K23176" s="147">
        <v>31.02309</v>
      </c>
    </row>
    <row r="23177" spans="2:11" x14ac:dyDescent="0.2">
      <c r="B23177" s="21" t="str">
        <f t="shared" si="361"/>
        <v>WinghamIce Accretion2080RCP4.5</v>
      </c>
      <c r="C23177" t="s">
        <v>481</v>
      </c>
      <c r="D23177" t="s">
        <v>486</v>
      </c>
      <c r="E23177" s="144" t="s">
        <v>193</v>
      </c>
      <c r="F23177" s="144">
        <v>2080</v>
      </c>
      <c r="G23177" s="147">
        <v>16.367228439996225</v>
      </c>
      <c r="H23177" s="147">
        <v>19.866326666666669</v>
      </c>
      <c r="I23177" s="147">
        <v>24.303333333333335</v>
      </c>
      <c r="J23177" s="147">
        <v>27.66202333333333</v>
      </c>
      <c r="K23177" s="147">
        <v>31.037580000000002</v>
      </c>
    </row>
    <row r="23178" spans="2:11" x14ac:dyDescent="0.2">
      <c r="B23178" s="21" t="str">
        <f t="shared" si="361"/>
        <v>WinghamIce Accretion2085RCP4.5</v>
      </c>
      <c r="C23178" t="s">
        <v>481</v>
      </c>
      <c r="D23178" t="s">
        <v>486</v>
      </c>
      <c r="E23178" s="144" t="s">
        <v>193</v>
      </c>
      <c r="F23178" s="144">
        <v>2085</v>
      </c>
      <c r="G23178" s="147">
        <v>16.31654764789063</v>
      </c>
      <c r="H23178" s="147">
        <v>19.834510000000002</v>
      </c>
      <c r="I23178" s="147">
        <v>24.288</v>
      </c>
      <c r="J23178" s="147">
        <v>27.666354999999996</v>
      </c>
      <c r="K23178" s="147">
        <v>31.052070000000001</v>
      </c>
    </row>
    <row r="23179" spans="2:11" x14ac:dyDescent="0.2">
      <c r="B23179" s="21" t="str">
        <f t="shared" si="361"/>
        <v>WinghamIce Accretion2090RCP4.5</v>
      </c>
      <c r="C23179" t="s">
        <v>481</v>
      </c>
      <c r="D23179" t="s">
        <v>486</v>
      </c>
      <c r="E23179" s="144" t="s">
        <v>193</v>
      </c>
      <c r="F23179" s="144">
        <v>2090</v>
      </c>
      <c r="G23179" s="147">
        <v>16.265866855785035</v>
      </c>
      <c r="H23179" s="147">
        <v>19.802693333333334</v>
      </c>
      <c r="I23179" s="147">
        <v>24.272666666666666</v>
      </c>
      <c r="J23179" s="147">
        <v>27.670686666666665</v>
      </c>
      <c r="K23179" s="147">
        <v>31.066559999999999</v>
      </c>
    </row>
    <row r="23180" spans="2:11" x14ac:dyDescent="0.2">
      <c r="B23180" s="21" t="str">
        <f t="shared" ref="B23180:B23243" si="362">C23180&amp;D23180&amp;F23180&amp;E23180</f>
        <v>WinghamIce Accretion2095RCP4.5</v>
      </c>
      <c r="C23180" t="s">
        <v>481</v>
      </c>
      <c r="D23180" t="s">
        <v>486</v>
      </c>
      <c r="E23180" s="144" t="s">
        <v>193</v>
      </c>
      <c r="F23180" s="144">
        <v>2095</v>
      </c>
      <c r="G23180" s="147">
        <v>16.215186063679443</v>
      </c>
      <c r="H23180" s="147">
        <v>19.77087666666667</v>
      </c>
      <c r="I23180" s="147">
        <v>24.257333333333335</v>
      </c>
      <c r="J23180" s="147">
        <v>27.67501833333333</v>
      </c>
      <c r="K23180" s="147">
        <v>31.081050000000001</v>
      </c>
    </row>
    <row r="23181" spans="2:11" x14ac:dyDescent="0.2">
      <c r="B23181" s="21" t="str">
        <f t="shared" si="362"/>
        <v>WinghamIce Accretion2100RCP4.5</v>
      </c>
      <c r="C23181" t="s">
        <v>481</v>
      </c>
      <c r="D23181" t="s">
        <v>486</v>
      </c>
      <c r="E23181" s="144" t="s">
        <v>193</v>
      </c>
      <c r="F23181" s="144">
        <v>2100</v>
      </c>
      <c r="G23181" s="147">
        <v>16.164505271573848</v>
      </c>
      <c r="H23181" s="147">
        <v>19.739060000000002</v>
      </c>
      <c r="I23181" s="147">
        <v>24.242000000000001</v>
      </c>
      <c r="J23181" s="147">
        <v>27.679349999999996</v>
      </c>
      <c r="K23181" s="147">
        <v>31.09554</v>
      </c>
    </row>
    <row r="23182" spans="2:11" x14ac:dyDescent="0.2">
      <c r="B23182" s="21" t="str">
        <f t="shared" si="362"/>
        <v>WinghamIce Accretion2023RCP6.0</v>
      </c>
      <c r="C23182" t="s">
        <v>481</v>
      </c>
      <c r="D23182" t="s">
        <v>486</v>
      </c>
      <c r="E23182" s="144" t="s">
        <v>192</v>
      </c>
      <c r="F23182" s="144">
        <v>2023</v>
      </c>
      <c r="G23182" s="147">
        <v>15.972451743594752</v>
      </c>
      <c r="H23182" s="147">
        <v>19.185449999999999</v>
      </c>
      <c r="I23182" s="147">
        <v>23.252999999999997</v>
      </c>
      <c r="J23182" s="147">
        <v>26.353859999999997</v>
      </c>
      <c r="K23182" s="147">
        <v>29.443680000000001</v>
      </c>
    </row>
    <row r="23183" spans="2:11" x14ac:dyDescent="0.2">
      <c r="B23183" s="21" t="str">
        <f t="shared" si="362"/>
        <v>WinghamIce Accretion2025RCP6.0</v>
      </c>
      <c r="C23183" t="s">
        <v>481</v>
      </c>
      <c r="D23183" t="s">
        <v>486</v>
      </c>
      <c r="E23183" s="144" t="s">
        <v>192</v>
      </c>
      <c r="F23183" s="144">
        <v>2025</v>
      </c>
      <c r="G23183" s="147">
        <v>16.049806636808555</v>
      </c>
      <c r="H23183" s="147">
        <v>19.284081666666665</v>
      </c>
      <c r="I23183" s="147">
        <v>23.379499999999997</v>
      </c>
      <c r="J23183" s="147">
        <v>26.505468333333329</v>
      </c>
      <c r="K23183" s="147">
        <v>29.617560000000001</v>
      </c>
    </row>
    <row r="23184" spans="2:11" x14ac:dyDescent="0.2">
      <c r="B23184" s="21" t="str">
        <f t="shared" si="362"/>
        <v>WinghamIce Accretion2030RCP6.0</v>
      </c>
      <c r="C23184" t="s">
        <v>481</v>
      </c>
      <c r="D23184" t="s">
        <v>486</v>
      </c>
      <c r="E23184" s="144" t="s">
        <v>192</v>
      </c>
      <c r="F23184" s="144">
        <v>2030</v>
      </c>
      <c r="G23184" s="147">
        <v>16.127161530022356</v>
      </c>
      <c r="H23184" s="147">
        <v>19.382713333333331</v>
      </c>
      <c r="I23184" s="147">
        <v>23.505999999999997</v>
      </c>
      <c r="J23184" s="147">
        <v>26.657076666666665</v>
      </c>
      <c r="K23184" s="147">
        <v>29.791440000000001</v>
      </c>
    </row>
    <row r="23185" spans="2:11" x14ac:dyDescent="0.2">
      <c r="B23185" s="21" t="str">
        <f t="shared" si="362"/>
        <v>WinghamIce Accretion2035RCP6.0</v>
      </c>
      <c r="C23185" t="s">
        <v>481</v>
      </c>
      <c r="D23185" t="s">
        <v>486</v>
      </c>
      <c r="E23185" s="144" t="s">
        <v>192</v>
      </c>
      <c r="F23185" s="144">
        <v>2035</v>
      </c>
      <c r="G23185" s="147">
        <v>16.204516423236157</v>
      </c>
      <c r="H23185" s="147">
        <v>19.481344999999997</v>
      </c>
      <c r="I23185" s="147">
        <v>23.6325</v>
      </c>
      <c r="J23185" s="147">
        <v>26.808684999999997</v>
      </c>
      <c r="K23185" s="147">
        <v>29.965320000000002</v>
      </c>
    </row>
    <row r="23186" spans="2:11" x14ac:dyDescent="0.2">
      <c r="B23186" s="21" t="str">
        <f t="shared" si="362"/>
        <v>WinghamIce Accretion2040RCP6.0</v>
      </c>
      <c r="C23186" t="s">
        <v>481</v>
      </c>
      <c r="D23186" t="s">
        <v>486</v>
      </c>
      <c r="E23186" s="144" t="s">
        <v>192</v>
      </c>
      <c r="F23186" s="144">
        <v>2040</v>
      </c>
      <c r="G23186" s="147">
        <v>16.281871316449958</v>
      </c>
      <c r="H23186" s="147">
        <v>19.579976666666667</v>
      </c>
      <c r="I23186" s="147">
        <v>23.759</v>
      </c>
      <c r="J23186" s="147">
        <v>26.960293333333329</v>
      </c>
      <c r="K23186" s="147">
        <v>30.139200000000002</v>
      </c>
    </row>
    <row r="23187" spans="2:11" x14ac:dyDescent="0.2">
      <c r="B23187" s="21" t="str">
        <f t="shared" si="362"/>
        <v>WinghamIce Accretion2045RCP6.0</v>
      </c>
      <c r="C23187" t="s">
        <v>481</v>
      </c>
      <c r="D23187" t="s">
        <v>486</v>
      </c>
      <c r="E23187" s="144" t="s">
        <v>192</v>
      </c>
      <c r="F23187" s="144">
        <v>2045</v>
      </c>
      <c r="G23187" s="147">
        <v>16.359226209663763</v>
      </c>
      <c r="H23187" s="147">
        <v>19.678608333333333</v>
      </c>
      <c r="I23187" s="147">
        <v>23.8855</v>
      </c>
      <c r="J23187" s="147">
        <v>27.111901666666665</v>
      </c>
      <c r="K23187" s="147">
        <v>30.313080000000003</v>
      </c>
    </row>
    <row r="23188" spans="2:11" x14ac:dyDescent="0.2">
      <c r="B23188" s="21" t="str">
        <f t="shared" si="362"/>
        <v>WinghamIce Accretion2050RCP6.0</v>
      </c>
      <c r="C23188" t="s">
        <v>481</v>
      </c>
      <c r="D23188" t="s">
        <v>486</v>
      </c>
      <c r="E23188" s="144" t="s">
        <v>192</v>
      </c>
      <c r="F23188" s="144">
        <v>2050</v>
      </c>
      <c r="G23188" s="147">
        <v>16.442982887143533</v>
      </c>
      <c r="H23188" s="147">
        <v>19.807783999999998</v>
      </c>
      <c r="I23188" s="147">
        <v>24.0764</v>
      </c>
      <c r="J23188" s="147">
        <v>27.341479999999997</v>
      </c>
      <c r="K23188" s="147">
        <v>30.591288000000002</v>
      </c>
    </row>
    <row r="23189" spans="2:11" x14ac:dyDescent="0.2">
      <c r="B23189" s="21" t="str">
        <f t="shared" si="362"/>
        <v>WinghamIce Accretion2055RCP6.0</v>
      </c>
      <c r="C23189" t="s">
        <v>481</v>
      </c>
      <c r="D23189" t="s">
        <v>486</v>
      </c>
      <c r="E23189" s="144" t="s">
        <v>192</v>
      </c>
      <c r="F23189" s="144">
        <v>2055</v>
      </c>
      <c r="G23189" s="147">
        <v>16.449384671409504</v>
      </c>
      <c r="H23189" s="147">
        <v>19.838328000000001</v>
      </c>
      <c r="I23189" s="147">
        <v>24.140799999999999</v>
      </c>
      <c r="J23189" s="147">
        <v>27.419449999999998</v>
      </c>
      <c r="K23189" s="147">
        <v>30.695616000000001</v>
      </c>
    </row>
    <row r="23190" spans="2:11" x14ac:dyDescent="0.2">
      <c r="B23190" s="21" t="str">
        <f t="shared" si="362"/>
        <v>WinghamIce Accretion2060RCP6.0</v>
      </c>
      <c r="C23190" t="s">
        <v>481</v>
      </c>
      <c r="D23190" t="s">
        <v>486</v>
      </c>
      <c r="E23190" s="144" t="s">
        <v>192</v>
      </c>
      <c r="F23190" s="144">
        <v>2060</v>
      </c>
      <c r="G23190" s="147">
        <v>16.455786455675472</v>
      </c>
      <c r="H23190" s="147">
        <v>19.868872</v>
      </c>
      <c r="I23190" s="147">
        <v>24.205200000000001</v>
      </c>
      <c r="J23190" s="147">
        <v>27.497419999999998</v>
      </c>
      <c r="K23190" s="147">
        <v>30.799944000000004</v>
      </c>
    </row>
    <row r="23191" spans="2:11" x14ac:dyDescent="0.2">
      <c r="B23191" s="21" t="str">
        <f t="shared" si="362"/>
        <v>WinghamIce Accretion2065RCP6.0</v>
      </c>
      <c r="C23191" t="s">
        <v>481</v>
      </c>
      <c r="D23191" t="s">
        <v>486</v>
      </c>
      <c r="E23191" s="144" t="s">
        <v>192</v>
      </c>
      <c r="F23191" s="144">
        <v>2065</v>
      </c>
      <c r="G23191" s="147">
        <v>16.462188239941444</v>
      </c>
      <c r="H23191" s="147">
        <v>19.899416000000002</v>
      </c>
      <c r="I23191" s="147">
        <v>24.269600000000001</v>
      </c>
      <c r="J23191" s="147">
        <v>27.575389999999999</v>
      </c>
      <c r="K23191" s="147">
        <v>30.904272000000002</v>
      </c>
    </row>
    <row r="23192" spans="2:11" x14ac:dyDescent="0.2">
      <c r="B23192" s="21" t="str">
        <f t="shared" si="362"/>
        <v>WinghamIce Accretion2070RCP6.0</v>
      </c>
      <c r="C23192" t="s">
        <v>481</v>
      </c>
      <c r="D23192" t="s">
        <v>486</v>
      </c>
      <c r="E23192" s="144" t="s">
        <v>192</v>
      </c>
      <c r="F23192" s="144">
        <v>2070</v>
      </c>
      <c r="G23192" s="147">
        <v>16.468590024207412</v>
      </c>
      <c r="H23192" s="147">
        <v>19.929960000000001</v>
      </c>
      <c r="I23192" s="147">
        <v>24.334</v>
      </c>
      <c r="J23192" s="147">
        <v>27.653359999999999</v>
      </c>
      <c r="K23192" s="147">
        <v>31.008600000000001</v>
      </c>
    </row>
    <row r="23193" spans="2:11" x14ac:dyDescent="0.2">
      <c r="B23193" s="21" t="str">
        <f t="shared" si="362"/>
        <v>WinghamIce Accretion2075RCP6.0</v>
      </c>
      <c r="C23193" t="s">
        <v>481</v>
      </c>
      <c r="D23193" t="s">
        <v>486</v>
      </c>
      <c r="E23193" s="144" t="s">
        <v>192</v>
      </c>
      <c r="F23193" s="144">
        <v>2075</v>
      </c>
      <c r="G23193" s="147">
        <v>16.392568836049023</v>
      </c>
      <c r="H23193" s="147">
        <v>19.882235000000001</v>
      </c>
      <c r="I23193" s="147">
        <v>24.311</v>
      </c>
      <c r="J23193" s="147">
        <v>27.659857499999998</v>
      </c>
      <c r="K23193" s="147">
        <v>31.030335000000001</v>
      </c>
    </row>
    <row r="23194" spans="2:11" x14ac:dyDescent="0.2">
      <c r="B23194" s="21" t="str">
        <f t="shared" si="362"/>
        <v>WinghamIce Accretion2080RCP6.0</v>
      </c>
      <c r="C23194" t="s">
        <v>481</v>
      </c>
      <c r="D23194" t="s">
        <v>486</v>
      </c>
      <c r="E23194" s="144" t="s">
        <v>192</v>
      </c>
      <c r="F23194" s="144">
        <v>2080</v>
      </c>
      <c r="G23194" s="147">
        <v>16.31654764789063</v>
      </c>
      <c r="H23194" s="147">
        <v>19.834510000000002</v>
      </c>
      <c r="I23194" s="147">
        <v>24.288</v>
      </c>
      <c r="J23194" s="147">
        <v>27.666354999999996</v>
      </c>
      <c r="K23194" s="147">
        <v>31.052070000000001</v>
      </c>
    </row>
    <row r="23195" spans="2:11" x14ac:dyDescent="0.2">
      <c r="B23195" s="21" t="str">
        <f t="shared" si="362"/>
        <v>WinghamIce Accretion2085RCP6.0</v>
      </c>
      <c r="C23195" t="s">
        <v>481</v>
      </c>
      <c r="D23195" t="s">
        <v>486</v>
      </c>
      <c r="E23195" s="144" t="s">
        <v>192</v>
      </c>
      <c r="F23195" s="144">
        <v>2085</v>
      </c>
      <c r="G23195" s="147">
        <v>16.240526459732237</v>
      </c>
      <c r="H23195" s="147">
        <v>19.786785000000002</v>
      </c>
      <c r="I23195" s="147">
        <v>24.265000000000001</v>
      </c>
      <c r="J23195" s="147">
        <v>27.672852499999998</v>
      </c>
      <c r="K23195" s="147">
        <v>31.073805</v>
      </c>
    </row>
    <row r="23196" spans="2:11" x14ac:dyDescent="0.2">
      <c r="B23196" s="21" t="str">
        <f t="shared" si="362"/>
        <v>WinghamIce Accretion2090RCP6.0</v>
      </c>
      <c r="C23196" t="s">
        <v>481</v>
      </c>
      <c r="D23196" t="s">
        <v>486</v>
      </c>
      <c r="E23196" s="144" t="s">
        <v>192</v>
      </c>
      <c r="F23196" s="144">
        <v>2090</v>
      </c>
      <c r="G23196" s="147">
        <v>15.897764260491771</v>
      </c>
      <c r="H23196" s="147">
        <v>19.465436666666669</v>
      </c>
      <c r="I23196" s="147">
        <v>23.958333333333332</v>
      </c>
      <c r="J23196" s="147">
        <v>27.376133333333332</v>
      </c>
      <c r="K23196" s="147">
        <v>30.78642</v>
      </c>
    </row>
    <row r="23197" spans="2:11" x14ac:dyDescent="0.2">
      <c r="B23197" s="21" t="str">
        <f t="shared" si="362"/>
        <v>WinghamIce Accretion2095RCP6.0</v>
      </c>
      <c r="C23197" t="s">
        <v>481</v>
      </c>
      <c r="D23197" t="s">
        <v>486</v>
      </c>
      <c r="E23197" s="144" t="s">
        <v>192</v>
      </c>
      <c r="F23197" s="144">
        <v>2095</v>
      </c>
      <c r="G23197" s="147">
        <v>15.631023249409694</v>
      </c>
      <c r="H23197" s="147">
        <v>19.191813333333332</v>
      </c>
      <c r="I23197" s="147">
        <v>23.674666666666667</v>
      </c>
      <c r="J23197" s="147">
        <v>27.072916666666664</v>
      </c>
      <c r="K23197" s="147">
        <v>30.4773</v>
      </c>
    </row>
    <row r="23198" spans="2:11" x14ac:dyDescent="0.2">
      <c r="B23198" s="21" t="str">
        <f t="shared" si="362"/>
        <v>WinghamIce Accretion2100RCP6.0</v>
      </c>
      <c r="C23198" t="s">
        <v>481</v>
      </c>
      <c r="D23198" t="s">
        <v>486</v>
      </c>
      <c r="E23198" s="144" t="s">
        <v>192</v>
      </c>
      <c r="F23198" s="144">
        <v>2100</v>
      </c>
      <c r="G23198" s="147">
        <v>15.364282238327617</v>
      </c>
      <c r="H23198" s="147">
        <v>18.918189999999999</v>
      </c>
      <c r="I23198" s="147">
        <v>23.390999999999998</v>
      </c>
      <c r="J23198" s="147">
        <v>26.7697</v>
      </c>
      <c r="K23198" s="147">
        <v>30.16818</v>
      </c>
    </row>
    <row r="23199" spans="2:11" x14ac:dyDescent="0.2">
      <c r="B23199" s="21" t="str">
        <f t="shared" si="362"/>
        <v>WinghamIce Accretion2023RCP8.5</v>
      </c>
      <c r="C23199" t="s">
        <v>481</v>
      </c>
      <c r="D23199" t="s">
        <v>486</v>
      </c>
      <c r="E23199" s="144" t="s">
        <v>191</v>
      </c>
      <c r="F23199" s="144">
        <v>2023</v>
      </c>
      <c r="G23199" s="147">
        <v>15.972451743594752</v>
      </c>
      <c r="H23199" s="147">
        <v>19.185449999999999</v>
      </c>
      <c r="I23199" s="147">
        <v>23.252999999999997</v>
      </c>
      <c r="J23199" s="147">
        <v>26.353859999999997</v>
      </c>
      <c r="K23199" s="147">
        <v>29.443680000000001</v>
      </c>
    </row>
    <row r="23200" spans="2:11" x14ac:dyDescent="0.2">
      <c r="B23200" s="21" t="str">
        <f t="shared" si="362"/>
        <v>WinghamIce Accretion2025RCP8.5</v>
      </c>
      <c r="C23200" t="s">
        <v>481</v>
      </c>
      <c r="D23200" t="s">
        <v>486</v>
      </c>
      <c r="E23200" s="144" t="s">
        <v>191</v>
      </c>
      <c r="F23200" s="144">
        <v>2025</v>
      </c>
      <c r="G23200" s="147">
        <v>16.127161530022356</v>
      </c>
      <c r="H23200" s="147">
        <v>19.382713333333331</v>
      </c>
      <c r="I23200" s="147">
        <v>23.505999999999997</v>
      </c>
      <c r="J23200" s="147">
        <v>26.657076666666665</v>
      </c>
      <c r="K23200" s="147">
        <v>29.791440000000001</v>
      </c>
    </row>
    <row r="23201" spans="2:11" x14ac:dyDescent="0.2">
      <c r="B23201" s="21" t="str">
        <f t="shared" si="362"/>
        <v>WinghamIce Accretion2030RCP8.5</v>
      </c>
      <c r="C23201" t="s">
        <v>481</v>
      </c>
      <c r="D23201" t="s">
        <v>486</v>
      </c>
      <c r="E23201" s="144" t="s">
        <v>191</v>
      </c>
      <c r="F23201" s="144">
        <v>2030</v>
      </c>
      <c r="G23201" s="147">
        <v>16.281871316449958</v>
      </c>
      <c r="H23201" s="147">
        <v>19.579976666666667</v>
      </c>
      <c r="I23201" s="147">
        <v>23.759</v>
      </c>
      <c r="J23201" s="147">
        <v>26.960293333333329</v>
      </c>
      <c r="K23201" s="147">
        <v>30.139200000000002</v>
      </c>
    </row>
    <row r="23202" spans="2:11" x14ac:dyDescent="0.2">
      <c r="B23202" s="21" t="str">
        <f t="shared" si="362"/>
        <v>WinghamIce Accretion2035RCP8.5</v>
      </c>
      <c r="C23202" t="s">
        <v>481</v>
      </c>
      <c r="D23202" t="s">
        <v>486</v>
      </c>
      <c r="E23202" s="144" t="s">
        <v>191</v>
      </c>
      <c r="F23202" s="144">
        <v>2035</v>
      </c>
      <c r="G23202" s="147">
        <v>16.436581102877565</v>
      </c>
      <c r="H23202" s="147">
        <v>19.777239999999999</v>
      </c>
      <c r="I23202" s="147">
        <v>24.012</v>
      </c>
      <c r="J23202" s="147">
        <v>27.263509999999997</v>
      </c>
      <c r="K23202" s="147">
        <v>30.486960000000003</v>
      </c>
    </row>
    <row r="23203" spans="2:11" x14ac:dyDescent="0.2">
      <c r="B23203" s="21" t="str">
        <f t="shared" si="362"/>
        <v>WinghamIce Accretion2040RCP8.5</v>
      </c>
      <c r="C23203" t="s">
        <v>481</v>
      </c>
      <c r="D23203" t="s">
        <v>486</v>
      </c>
      <c r="E23203" s="144" t="s">
        <v>191</v>
      </c>
      <c r="F23203" s="144">
        <v>2040</v>
      </c>
      <c r="G23203" s="147">
        <v>16.447250743320847</v>
      </c>
      <c r="H23203" s="147">
        <v>19.828146666666665</v>
      </c>
      <c r="I23203" s="147">
        <v>24.119333333333334</v>
      </c>
      <c r="J23203" s="147">
        <v>27.393459999999997</v>
      </c>
      <c r="K23203" s="147">
        <v>30.660840000000004</v>
      </c>
    </row>
    <row r="23204" spans="2:11" x14ac:dyDescent="0.2">
      <c r="B23204" s="21" t="str">
        <f t="shared" si="362"/>
        <v>WinghamIce Accretion2045RCP8.5</v>
      </c>
      <c r="C23204" t="s">
        <v>481</v>
      </c>
      <c r="D23204" t="s">
        <v>486</v>
      </c>
      <c r="E23204" s="144" t="s">
        <v>191</v>
      </c>
      <c r="F23204" s="144">
        <v>2045</v>
      </c>
      <c r="G23204" s="147">
        <v>16.457920383764129</v>
      </c>
      <c r="H23204" s="147">
        <v>19.879053333333335</v>
      </c>
      <c r="I23204" s="147">
        <v>24.226666666666667</v>
      </c>
      <c r="J23204" s="147">
        <v>27.523409999999998</v>
      </c>
      <c r="K23204" s="147">
        <v>30.834720000000001</v>
      </c>
    </row>
    <row r="23205" spans="2:11" x14ac:dyDescent="0.2">
      <c r="B23205" s="21" t="str">
        <f t="shared" si="362"/>
        <v>WinghamIce Accretion2050RCP8.5</v>
      </c>
      <c r="C23205" t="s">
        <v>481</v>
      </c>
      <c r="D23205" t="s">
        <v>486</v>
      </c>
      <c r="E23205" s="144" t="s">
        <v>191</v>
      </c>
      <c r="F23205" s="144">
        <v>2050</v>
      </c>
      <c r="G23205" s="147">
        <v>16.367228439996225</v>
      </c>
      <c r="H23205" s="147">
        <v>19.866326666666669</v>
      </c>
      <c r="I23205" s="147">
        <v>24.303333333333335</v>
      </c>
      <c r="J23205" s="147">
        <v>27.66202333333333</v>
      </c>
      <c r="K23205" s="147">
        <v>31.037580000000002</v>
      </c>
    </row>
    <row r="23206" spans="2:11" x14ac:dyDescent="0.2">
      <c r="B23206" s="21" t="str">
        <f t="shared" si="362"/>
        <v>WinghamIce Accretion2055RCP8.5</v>
      </c>
      <c r="C23206" t="s">
        <v>481</v>
      </c>
      <c r="D23206" t="s">
        <v>486</v>
      </c>
      <c r="E23206" s="144" t="s">
        <v>191</v>
      </c>
      <c r="F23206" s="144">
        <v>2055</v>
      </c>
      <c r="G23206" s="147">
        <v>16.265866855785035</v>
      </c>
      <c r="H23206" s="147">
        <v>19.802693333333334</v>
      </c>
      <c r="I23206" s="147">
        <v>24.272666666666666</v>
      </c>
      <c r="J23206" s="147">
        <v>27.670686666666665</v>
      </c>
      <c r="K23206" s="147">
        <v>31.066559999999999</v>
      </c>
    </row>
    <row r="23207" spans="2:11" x14ac:dyDescent="0.2">
      <c r="B23207" s="21" t="str">
        <f t="shared" si="362"/>
        <v>WinghamIce Accretion2060RCP8.5</v>
      </c>
      <c r="C23207" t="s">
        <v>481</v>
      </c>
      <c r="D23207" t="s">
        <v>486</v>
      </c>
      <c r="E23207" s="144" t="s">
        <v>191</v>
      </c>
      <c r="F23207" s="144">
        <v>2060</v>
      </c>
      <c r="G23207" s="147">
        <v>15.897764260491771</v>
      </c>
      <c r="H23207" s="147">
        <v>19.465436666666669</v>
      </c>
      <c r="I23207" s="147">
        <v>23.958333333333332</v>
      </c>
      <c r="J23207" s="147">
        <v>27.376133333333332</v>
      </c>
      <c r="K23207" s="147">
        <v>30.78642</v>
      </c>
    </row>
    <row r="23208" spans="2:11" x14ac:dyDescent="0.2">
      <c r="B23208" s="21" t="str">
        <f t="shared" si="362"/>
        <v>WinghamIce Accretion2065RCP8.5</v>
      </c>
      <c r="C23208" t="s">
        <v>481</v>
      </c>
      <c r="D23208" t="s">
        <v>486</v>
      </c>
      <c r="E23208" s="144" t="s">
        <v>191</v>
      </c>
      <c r="F23208" s="144">
        <v>2065</v>
      </c>
      <c r="G23208" s="147">
        <v>15.631023249409694</v>
      </c>
      <c r="H23208" s="147">
        <v>19.191813333333332</v>
      </c>
      <c r="I23208" s="147">
        <v>23.674666666666667</v>
      </c>
      <c r="J23208" s="147">
        <v>27.072916666666664</v>
      </c>
      <c r="K23208" s="147">
        <v>30.4773</v>
      </c>
    </row>
    <row r="23209" spans="2:11" x14ac:dyDescent="0.2">
      <c r="B23209" s="21" t="str">
        <f t="shared" si="362"/>
        <v>WinghamIce Accretion2070RCP8.5</v>
      </c>
      <c r="C23209" t="s">
        <v>481</v>
      </c>
      <c r="D23209" t="s">
        <v>486</v>
      </c>
      <c r="E23209" s="144" t="s">
        <v>191</v>
      </c>
      <c r="F23209" s="144">
        <v>2070</v>
      </c>
      <c r="G23209" s="147">
        <v>14.873478777936596</v>
      </c>
      <c r="H23209" s="147">
        <v>18.36458</v>
      </c>
      <c r="I23209" s="147">
        <v>22.762333333333334</v>
      </c>
      <c r="J23209" s="147">
        <v>26.085296666666665</v>
      </c>
      <c r="K23209" s="147">
        <v>29.4147</v>
      </c>
    </row>
    <row r="23210" spans="2:11" x14ac:dyDescent="0.2">
      <c r="B23210" s="21" t="str">
        <f t="shared" si="362"/>
        <v>WinghamIce Accretion2075RCP8.5</v>
      </c>
      <c r="C23210" t="s">
        <v>481</v>
      </c>
      <c r="D23210" t="s">
        <v>486</v>
      </c>
      <c r="E23210" s="144" t="s">
        <v>191</v>
      </c>
      <c r="F23210" s="144">
        <v>2075</v>
      </c>
      <c r="G23210" s="147">
        <v>14.382675317545575</v>
      </c>
      <c r="H23210" s="147">
        <v>17.810970000000001</v>
      </c>
      <c r="I23210" s="147">
        <v>22.133666666666667</v>
      </c>
      <c r="J23210" s="147">
        <v>25.400893333333332</v>
      </c>
      <c r="K23210" s="147">
        <v>28.66122</v>
      </c>
    </row>
    <row r="23211" spans="2:11" x14ac:dyDescent="0.2">
      <c r="B23211" s="21" t="str">
        <f t="shared" si="362"/>
        <v>WinghamIce Accretion2080RCP8.5</v>
      </c>
      <c r="C23211" t="s">
        <v>481</v>
      </c>
      <c r="D23211" t="s">
        <v>486</v>
      </c>
      <c r="E23211" s="144" t="s">
        <v>191</v>
      </c>
      <c r="F23211" s="144">
        <v>2080</v>
      </c>
      <c r="G23211" s="147">
        <v>13.891871857154554</v>
      </c>
      <c r="H23211" s="147">
        <v>17.257360000000002</v>
      </c>
      <c r="I23211" s="147">
        <v>21.505000000000003</v>
      </c>
      <c r="J23211" s="147">
        <v>24.716489999999997</v>
      </c>
      <c r="K23211" s="147">
        <v>27.90774</v>
      </c>
    </row>
    <row r="23212" spans="2:11" x14ac:dyDescent="0.2">
      <c r="B23212" s="21" t="str">
        <f t="shared" si="362"/>
        <v>WinghamIce Accretion2085RCP8.5</v>
      </c>
      <c r="C23212" t="s">
        <v>481</v>
      </c>
      <c r="D23212" t="s">
        <v>486</v>
      </c>
      <c r="E23212" s="144" t="s">
        <v>191</v>
      </c>
      <c r="F23212" s="144">
        <v>2085</v>
      </c>
      <c r="G23212" s="147">
        <v>13.171671127232948</v>
      </c>
      <c r="H23212" s="147">
        <v>16.407855000000001</v>
      </c>
      <c r="I23212" s="147">
        <v>20.493000000000002</v>
      </c>
      <c r="J23212" s="147">
        <v>23.572929999999999</v>
      </c>
      <c r="K23212" s="147">
        <v>26.647109999999998</v>
      </c>
    </row>
    <row r="23213" spans="2:11" x14ac:dyDescent="0.2">
      <c r="B23213" s="21" t="str">
        <f t="shared" si="362"/>
        <v>WinghamIce Accretion2090RCP8.5</v>
      </c>
      <c r="C23213" t="s">
        <v>481</v>
      </c>
      <c r="D23213" t="s">
        <v>486</v>
      </c>
      <c r="E23213" s="144" t="s">
        <v>191</v>
      </c>
      <c r="F23213" s="144">
        <v>2090</v>
      </c>
      <c r="G23213" s="147">
        <v>12.45147039731134</v>
      </c>
      <c r="H23213" s="147">
        <v>15.558349999999999</v>
      </c>
      <c r="I23213" s="147">
        <v>19.480999999999998</v>
      </c>
      <c r="J23213" s="147">
        <v>22.429369999999999</v>
      </c>
      <c r="K23213" s="147">
        <v>25.386479999999999</v>
      </c>
    </row>
    <row r="23214" spans="2:11" x14ac:dyDescent="0.2">
      <c r="B23214" s="21" t="str">
        <f t="shared" si="362"/>
        <v>WinghamIce Accretion2095RCP8.5</v>
      </c>
      <c r="C23214" t="s">
        <v>481</v>
      </c>
      <c r="D23214" t="s">
        <v>486</v>
      </c>
      <c r="E23214" s="144" t="s">
        <v>191</v>
      </c>
      <c r="F23214" s="144">
        <v>2095</v>
      </c>
      <c r="G23214" s="147">
        <v>12.45147039731134</v>
      </c>
      <c r="H23214" s="147">
        <v>15.558349999999999</v>
      </c>
      <c r="I23214" s="147">
        <v>19.480999999999998</v>
      </c>
      <c r="J23214" s="147">
        <v>22.429369999999999</v>
      </c>
      <c r="K23214" s="147">
        <v>25.386479999999999</v>
      </c>
    </row>
    <row r="23215" spans="2:11" x14ac:dyDescent="0.2">
      <c r="B23215" s="21" t="str">
        <f t="shared" si="362"/>
        <v>WinghamIce Accretion2100RCP8.5</v>
      </c>
      <c r="C23215" t="s">
        <v>481</v>
      </c>
      <c r="D23215" t="s">
        <v>486</v>
      </c>
      <c r="E23215" s="144" t="s">
        <v>191</v>
      </c>
      <c r="F23215" s="144">
        <v>2100</v>
      </c>
      <c r="G23215" s="147">
        <v>12.45147039731134</v>
      </c>
      <c r="H23215" s="147">
        <v>15.558349999999999</v>
      </c>
      <c r="I23215" s="147">
        <v>19.480999999999998</v>
      </c>
      <c r="J23215" s="147">
        <v>22.429369999999999</v>
      </c>
      <c r="K23215" s="147">
        <v>25.386479999999999</v>
      </c>
    </row>
    <row r="23216" spans="2:11" x14ac:dyDescent="0.2">
      <c r="B23216" s="21" t="str">
        <f t="shared" si="362"/>
        <v>WinghamWind2023RCP4.5</v>
      </c>
      <c r="C23216" t="s">
        <v>481</v>
      </c>
      <c r="D23216" t="s">
        <v>1</v>
      </c>
      <c r="E23216" s="144" t="s">
        <v>193</v>
      </c>
      <c r="F23216" s="144">
        <v>2023</v>
      </c>
      <c r="G23216" s="147">
        <v>85.213626775444482</v>
      </c>
      <c r="H23216" s="147">
        <v>91.869119999999995</v>
      </c>
      <c r="I23216" s="147">
        <v>98.891800000000018</v>
      </c>
      <c r="J23216" s="147">
        <v>105.89811400000001</v>
      </c>
      <c r="K23216" s="147">
        <v>112.90423199999998</v>
      </c>
    </row>
    <row r="23217" spans="2:11" x14ac:dyDescent="0.2">
      <c r="B23217" s="21" t="str">
        <f t="shared" si="362"/>
        <v>WinghamWind2025RCP4.5</v>
      </c>
      <c r="C23217" t="s">
        <v>481</v>
      </c>
      <c r="D23217" t="s">
        <v>1</v>
      </c>
      <c r="E23217" s="144" t="s">
        <v>193</v>
      </c>
      <c r="F23217" s="144">
        <v>2025</v>
      </c>
      <c r="G23217" s="147">
        <v>85.258758123620822</v>
      </c>
      <c r="H23217" s="147">
        <v>91.922285000000002</v>
      </c>
      <c r="I23217" s="147">
        <v>98.955500000000015</v>
      </c>
      <c r="J23217" s="147">
        <v>105.96976833333333</v>
      </c>
      <c r="K23217" s="147">
        <v>112.98615999999998</v>
      </c>
    </row>
    <row r="23218" spans="2:11" x14ac:dyDescent="0.2">
      <c r="B23218" s="21" t="str">
        <f t="shared" si="362"/>
        <v>WinghamWind2030RCP4.5</v>
      </c>
      <c r="C23218" t="s">
        <v>481</v>
      </c>
      <c r="D23218" t="s">
        <v>1</v>
      </c>
      <c r="E23218" s="144" t="s">
        <v>193</v>
      </c>
      <c r="F23218" s="144">
        <v>2030</v>
      </c>
      <c r="G23218" s="147">
        <v>85.303889471797149</v>
      </c>
      <c r="H23218" s="147">
        <v>91.975449999999995</v>
      </c>
      <c r="I23218" s="147">
        <v>99.019200000000012</v>
      </c>
      <c r="J23218" s="147">
        <v>106.04142266666668</v>
      </c>
      <c r="K23218" s="147">
        <v>113.06808799999997</v>
      </c>
    </row>
    <row r="23219" spans="2:11" x14ac:dyDescent="0.2">
      <c r="B23219" s="21" t="str">
        <f t="shared" si="362"/>
        <v>WinghamWind2035RCP4.5</v>
      </c>
      <c r="C23219" t="s">
        <v>481</v>
      </c>
      <c r="D23219" t="s">
        <v>1</v>
      </c>
      <c r="E23219" s="144" t="s">
        <v>193</v>
      </c>
      <c r="F23219" s="144">
        <v>2035</v>
      </c>
      <c r="G23219" s="147">
        <v>85.349020819973489</v>
      </c>
      <c r="H23219" s="147">
        <v>92.028615000000002</v>
      </c>
      <c r="I23219" s="147">
        <v>99.082899999999995</v>
      </c>
      <c r="J23219" s="147">
        <v>106.113077</v>
      </c>
      <c r="K23219" s="147">
        <v>113.15001599999998</v>
      </c>
    </row>
    <row r="23220" spans="2:11" x14ac:dyDescent="0.2">
      <c r="B23220" s="21" t="str">
        <f t="shared" si="362"/>
        <v>WinghamWind2040RCP4.5</v>
      </c>
      <c r="C23220" t="s">
        <v>481</v>
      </c>
      <c r="D23220" t="s">
        <v>1</v>
      </c>
      <c r="E23220" s="144" t="s">
        <v>193</v>
      </c>
      <c r="F23220" s="144">
        <v>2040</v>
      </c>
      <c r="G23220" s="147">
        <v>85.39415216814983</v>
      </c>
      <c r="H23220" s="147">
        <v>92.081780000000009</v>
      </c>
      <c r="I23220" s="147">
        <v>99.146599999999992</v>
      </c>
      <c r="J23220" s="147">
        <v>106.18473133333333</v>
      </c>
      <c r="K23220" s="147">
        <v>113.23194399999998</v>
      </c>
    </row>
    <row r="23221" spans="2:11" x14ac:dyDescent="0.2">
      <c r="B23221" s="21" t="str">
        <f t="shared" si="362"/>
        <v>WinghamWind2045RCP4.5</v>
      </c>
      <c r="C23221" t="s">
        <v>481</v>
      </c>
      <c r="D23221" t="s">
        <v>1</v>
      </c>
      <c r="E23221" s="144" t="s">
        <v>193</v>
      </c>
      <c r="F23221" s="144">
        <v>2045</v>
      </c>
      <c r="G23221" s="147">
        <v>85.439283516326157</v>
      </c>
      <c r="H23221" s="147">
        <v>92.134945000000002</v>
      </c>
      <c r="I23221" s="147">
        <v>99.210299999999989</v>
      </c>
      <c r="J23221" s="147">
        <v>106.25638566666667</v>
      </c>
      <c r="K23221" s="147">
        <v>113.31387199999998</v>
      </c>
    </row>
    <row r="23222" spans="2:11" x14ac:dyDescent="0.2">
      <c r="B23222" s="21" t="str">
        <f t="shared" si="362"/>
        <v>WinghamWind2050RCP4.5</v>
      </c>
      <c r="C23222" t="s">
        <v>481</v>
      </c>
      <c r="D23222" t="s">
        <v>1</v>
      </c>
      <c r="E23222" s="144" t="s">
        <v>193</v>
      </c>
      <c r="F23222" s="144">
        <v>2050</v>
      </c>
      <c r="G23222" s="147">
        <v>85.492876992285559</v>
      </c>
      <c r="H23222" s="147">
        <v>92.193578400000007</v>
      </c>
      <c r="I23222" s="147">
        <v>99.273999999999987</v>
      </c>
      <c r="J23222" s="147">
        <v>106.32594280000001</v>
      </c>
      <c r="K23222" s="147">
        <v>113.38686239999998</v>
      </c>
    </row>
    <row r="23223" spans="2:11" x14ac:dyDescent="0.2">
      <c r="B23223" s="21" t="str">
        <f t="shared" si="362"/>
        <v>WinghamWind2055RCP4.5</v>
      </c>
      <c r="C23223" t="s">
        <v>481</v>
      </c>
      <c r="D23223" t="s">
        <v>1</v>
      </c>
      <c r="E23223" s="144" t="s">
        <v>193</v>
      </c>
      <c r="F23223" s="144">
        <v>2055</v>
      </c>
      <c r="G23223" s="147">
        <v>85.501339120068621</v>
      </c>
      <c r="H23223" s="147">
        <v>92.199046800000005</v>
      </c>
      <c r="I23223" s="147">
        <v>99.273999999999987</v>
      </c>
      <c r="J23223" s="147">
        <v>106.3238456</v>
      </c>
      <c r="K23223" s="147">
        <v>113.37792479999997</v>
      </c>
    </row>
    <row r="23224" spans="2:11" x14ac:dyDescent="0.2">
      <c r="B23224" s="21" t="str">
        <f t="shared" si="362"/>
        <v>WinghamWind2060RCP4.5</v>
      </c>
      <c r="C23224" t="s">
        <v>481</v>
      </c>
      <c r="D23224" t="s">
        <v>1</v>
      </c>
      <c r="E23224" s="144" t="s">
        <v>193</v>
      </c>
      <c r="F23224" s="144">
        <v>2060</v>
      </c>
      <c r="G23224" s="147">
        <v>85.509801247851684</v>
      </c>
      <c r="H23224" s="147">
        <v>92.204515200000003</v>
      </c>
      <c r="I23224" s="147">
        <v>99.273999999999987</v>
      </c>
      <c r="J23224" s="147">
        <v>106.3217484</v>
      </c>
      <c r="K23224" s="147">
        <v>113.36898719999998</v>
      </c>
    </row>
    <row r="23225" spans="2:11" x14ac:dyDescent="0.2">
      <c r="B23225" s="21" t="str">
        <f t="shared" si="362"/>
        <v>WinghamWind2065RCP4.5</v>
      </c>
      <c r="C23225" t="s">
        <v>481</v>
      </c>
      <c r="D23225" t="s">
        <v>1</v>
      </c>
      <c r="E23225" s="144" t="s">
        <v>193</v>
      </c>
      <c r="F23225" s="144">
        <v>2065</v>
      </c>
      <c r="G23225" s="147">
        <v>85.518263375634746</v>
      </c>
      <c r="H23225" s="147">
        <v>92.209983600000001</v>
      </c>
      <c r="I23225" s="147">
        <v>99.273999999999987</v>
      </c>
      <c r="J23225" s="147">
        <v>106.3196512</v>
      </c>
      <c r="K23225" s="147">
        <v>113.36004959999997</v>
      </c>
    </row>
    <row r="23226" spans="2:11" x14ac:dyDescent="0.2">
      <c r="B23226" s="21" t="str">
        <f t="shared" si="362"/>
        <v>WinghamWind2070RCP4.5</v>
      </c>
      <c r="C23226" t="s">
        <v>481</v>
      </c>
      <c r="D23226" t="s">
        <v>1</v>
      </c>
      <c r="E23226" s="144" t="s">
        <v>193</v>
      </c>
      <c r="F23226" s="144">
        <v>2070</v>
      </c>
      <c r="G23226" s="147">
        <v>85.526725503417808</v>
      </c>
      <c r="H23226" s="147">
        <v>92.215451999999999</v>
      </c>
      <c r="I23226" s="147">
        <v>99.273999999999987</v>
      </c>
      <c r="J23226" s="147">
        <v>106.317554</v>
      </c>
      <c r="K23226" s="147">
        <v>113.35111199999997</v>
      </c>
    </row>
    <row r="23227" spans="2:11" x14ac:dyDescent="0.2">
      <c r="B23227" s="21" t="str">
        <f t="shared" si="362"/>
        <v>WinghamWind2075RCP4.5</v>
      </c>
      <c r="C23227" t="s">
        <v>481</v>
      </c>
      <c r="D23227" t="s">
        <v>1</v>
      </c>
      <c r="E23227" s="144" t="s">
        <v>193</v>
      </c>
      <c r="F23227" s="144">
        <v>2075</v>
      </c>
      <c r="G23227" s="147">
        <v>85.621219263662013</v>
      </c>
      <c r="H23227" s="147">
        <v>92.344566999999998</v>
      </c>
      <c r="I23227" s="147">
        <v>99.448766666666657</v>
      </c>
      <c r="J23227" s="147">
        <v>106.53076933333334</v>
      </c>
      <c r="K23227" s="147">
        <v>113.60434399999997</v>
      </c>
    </row>
    <row r="23228" spans="2:11" x14ac:dyDescent="0.2">
      <c r="B23228" s="21" t="str">
        <f t="shared" si="362"/>
        <v>WinghamWind2080RCP4.5</v>
      </c>
      <c r="C23228" t="s">
        <v>481</v>
      </c>
      <c r="D23228" t="s">
        <v>1</v>
      </c>
      <c r="E23228" s="144" t="s">
        <v>193</v>
      </c>
      <c r="F23228" s="144">
        <v>2080</v>
      </c>
      <c r="G23228" s="147">
        <v>85.715713023906218</v>
      </c>
      <c r="H23228" s="147">
        <v>92.473681999999997</v>
      </c>
      <c r="I23228" s="147">
        <v>99.623533333333327</v>
      </c>
      <c r="J23228" s="147">
        <v>106.74398466666666</v>
      </c>
      <c r="K23228" s="147">
        <v>113.85757599999998</v>
      </c>
    </row>
    <row r="23229" spans="2:11" x14ac:dyDescent="0.2">
      <c r="B23229" s="21" t="str">
        <f t="shared" si="362"/>
        <v>WinghamWind2085RCP4.5</v>
      </c>
      <c r="C23229" t="s">
        <v>481</v>
      </c>
      <c r="D23229" t="s">
        <v>1</v>
      </c>
      <c r="E23229" s="144" t="s">
        <v>193</v>
      </c>
      <c r="F23229" s="144">
        <v>2085</v>
      </c>
      <c r="G23229" s="147">
        <v>85.810206784150438</v>
      </c>
      <c r="H23229" s="147">
        <v>92.60279700000001</v>
      </c>
      <c r="I23229" s="147">
        <v>99.798299999999998</v>
      </c>
      <c r="J23229" s="147">
        <v>106.9572</v>
      </c>
      <c r="K23229" s="147">
        <v>114.11080799999998</v>
      </c>
    </row>
    <row r="23230" spans="2:11" x14ac:dyDescent="0.2">
      <c r="B23230" s="21" t="str">
        <f t="shared" si="362"/>
        <v>WinghamWind2090RCP4.5</v>
      </c>
      <c r="C23230" t="s">
        <v>481</v>
      </c>
      <c r="D23230" t="s">
        <v>1</v>
      </c>
      <c r="E23230" s="144" t="s">
        <v>193</v>
      </c>
      <c r="F23230" s="144">
        <v>2090</v>
      </c>
      <c r="G23230" s="147">
        <v>85.904700544394643</v>
      </c>
      <c r="H23230" s="147">
        <v>92.731912000000008</v>
      </c>
      <c r="I23230" s="147">
        <v>99.973066666666668</v>
      </c>
      <c r="J23230" s="147">
        <v>107.17041533333334</v>
      </c>
      <c r="K23230" s="147">
        <v>114.36403999999997</v>
      </c>
    </row>
    <row r="23231" spans="2:11" x14ac:dyDescent="0.2">
      <c r="B23231" s="21" t="str">
        <f t="shared" si="362"/>
        <v>WinghamWind2095RCP4.5</v>
      </c>
      <c r="C23231" t="s">
        <v>481</v>
      </c>
      <c r="D23231" t="s">
        <v>1</v>
      </c>
      <c r="E23231" s="144" t="s">
        <v>193</v>
      </c>
      <c r="F23231" s="144">
        <v>2095</v>
      </c>
      <c r="G23231" s="147">
        <v>85.999194304638849</v>
      </c>
      <c r="H23231" s="147">
        <v>92.861027000000007</v>
      </c>
      <c r="I23231" s="147">
        <v>100.14783333333334</v>
      </c>
      <c r="J23231" s="147">
        <v>107.38363066666666</v>
      </c>
      <c r="K23231" s="147">
        <v>114.61727199999999</v>
      </c>
    </row>
    <row r="23232" spans="2:11" x14ac:dyDescent="0.2">
      <c r="B23232" s="21" t="str">
        <f t="shared" si="362"/>
        <v>WinghamWind2100RCP4.5</v>
      </c>
      <c r="C23232" t="s">
        <v>481</v>
      </c>
      <c r="D23232" t="s">
        <v>1</v>
      </c>
      <c r="E23232" s="144" t="s">
        <v>193</v>
      </c>
      <c r="F23232" s="144">
        <v>2100</v>
      </c>
      <c r="G23232" s="147">
        <v>86.093688064883054</v>
      </c>
      <c r="H23232" s="147">
        <v>92.990142000000006</v>
      </c>
      <c r="I23232" s="147">
        <v>100.32260000000001</v>
      </c>
      <c r="J23232" s="147">
        <v>107.596846</v>
      </c>
      <c r="K23232" s="147">
        <v>114.87050399999998</v>
      </c>
    </row>
    <row r="23233" spans="2:11" x14ac:dyDescent="0.2">
      <c r="B23233" s="21" t="str">
        <f t="shared" si="362"/>
        <v>WinghamWind2023RCP6.0</v>
      </c>
      <c r="C23233" t="s">
        <v>481</v>
      </c>
      <c r="D23233" t="s">
        <v>1</v>
      </c>
      <c r="E23233" s="144" t="s">
        <v>192</v>
      </c>
      <c r="F23233" s="144">
        <v>2023</v>
      </c>
      <c r="G23233" s="147">
        <v>85.213626775444482</v>
      </c>
      <c r="H23233" s="147">
        <v>91.869119999999995</v>
      </c>
      <c r="I23233" s="147">
        <v>98.891800000000018</v>
      </c>
      <c r="J23233" s="147">
        <v>105.89811400000001</v>
      </c>
      <c r="K23233" s="147">
        <v>112.90423199999998</v>
      </c>
    </row>
    <row r="23234" spans="2:11" x14ac:dyDescent="0.2">
      <c r="B23234" s="21" t="str">
        <f t="shared" si="362"/>
        <v>WinghamWind2025RCP6.0</v>
      </c>
      <c r="C23234" t="s">
        <v>481</v>
      </c>
      <c r="D23234" t="s">
        <v>1</v>
      </c>
      <c r="E23234" s="144" t="s">
        <v>192</v>
      </c>
      <c r="F23234" s="144">
        <v>2025</v>
      </c>
      <c r="G23234" s="147">
        <v>85.258758123620822</v>
      </c>
      <c r="H23234" s="147">
        <v>91.922285000000002</v>
      </c>
      <c r="I23234" s="147">
        <v>98.955500000000015</v>
      </c>
      <c r="J23234" s="147">
        <v>105.96976833333333</v>
      </c>
      <c r="K23234" s="147">
        <v>112.98615999999998</v>
      </c>
    </row>
    <row r="23235" spans="2:11" x14ac:dyDescent="0.2">
      <c r="B23235" s="21" t="str">
        <f t="shared" si="362"/>
        <v>WinghamWind2030RCP6.0</v>
      </c>
      <c r="C23235" t="s">
        <v>481</v>
      </c>
      <c r="D23235" t="s">
        <v>1</v>
      </c>
      <c r="E23235" s="144" t="s">
        <v>192</v>
      </c>
      <c r="F23235" s="144">
        <v>2030</v>
      </c>
      <c r="G23235" s="147">
        <v>85.303889471797149</v>
      </c>
      <c r="H23235" s="147">
        <v>91.975449999999995</v>
      </c>
      <c r="I23235" s="147">
        <v>99.019200000000012</v>
      </c>
      <c r="J23235" s="147">
        <v>106.04142266666668</v>
      </c>
      <c r="K23235" s="147">
        <v>113.06808799999997</v>
      </c>
    </row>
    <row r="23236" spans="2:11" x14ac:dyDescent="0.2">
      <c r="B23236" s="21" t="str">
        <f t="shared" si="362"/>
        <v>WinghamWind2035RCP6.0</v>
      </c>
      <c r="C23236" t="s">
        <v>481</v>
      </c>
      <c r="D23236" t="s">
        <v>1</v>
      </c>
      <c r="E23236" s="144" t="s">
        <v>192</v>
      </c>
      <c r="F23236" s="144">
        <v>2035</v>
      </c>
      <c r="G23236" s="147">
        <v>85.349020819973489</v>
      </c>
      <c r="H23236" s="147">
        <v>92.028615000000002</v>
      </c>
      <c r="I23236" s="147">
        <v>99.082899999999995</v>
      </c>
      <c r="J23236" s="147">
        <v>106.113077</v>
      </c>
      <c r="K23236" s="147">
        <v>113.15001599999998</v>
      </c>
    </row>
    <row r="23237" spans="2:11" x14ac:dyDescent="0.2">
      <c r="B23237" s="21" t="str">
        <f t="shared" si="362"/>
        <v>WinghamWind2040RCP6.0</v>
      </c>
      <c r="C23237" t="s">
        <v>481</v>
      </c>
      <c r="D23237" t="s">
        <v>1</v>
      </c>
      <c r="E23237" s="144" t="s">
        <v>192</v>
      </c>
      <c r="F23237" s="144">
        <v>2040</v>
      </c>
      <c r="G23237" s="147">
        <v>85.39415216814983</v>
      </c>
      <c r="H23237" s="147">
        <v>92.081780000000009</v>
      </c>
      <c r="I23237" s="147">
        <v>99.146599999999992</v>
      </c>
      <c r="J23237" s="147">
        <v>106.18473133333333</v>
      </c>
      <c r="K23237" s="147">
        <v>113.23194399999998</v>
      </c>
    </row>
    <row r="23238" spans="2:11" x14ac:dyDescent="0.2">
      <c r="B23238" s="21" t="str">
        <f t="shared" si="362"/>
        <v>WinghamWind2045RCP6.0</v>
      </c>
      <c r="C23238" t="s">
        <v>481</v>
      </c>
      <c r="D23238" t="s">
        <v>1</v>
      </c>
      <c r="E23238" s="144" t="s">
        <v>192</v>
      </c>
      <c r="F23238" s="144">
        <v>2045</v>
      </c>
      <c r="G23238" s="147">
        <v>85.439283516326157</v>
      </c>
      <c r="H23238" s="147">
        <v>92.134945000000002</v>
      </c>
      <c r="I23238" s="147">
        <v>99.210299999999989</v>
      </c>
      <c r="J23238" s="147">
        <v>106.25638566666667</v>
      </c>
      <c r="K23238" s="147">
        <v>113.31387199999998</v>
      </c>
    </row>
    <row r="23239" spans="2:11" x14ac:dyDescent="0.2">
      <c r="B23239" s="21" t="str">
        <f t="shared" si="362"/>
        <v>WinghamWind2050RCP6.0</v>
      </c>
      <c r="C23239" t="s">
        <v>481</v>
      </c>
      <c r="D23239" t="s">
        <v>1</v>
      </c>
      <c r="E23239" s="144" t="s">
        <v>192</v>
      </c>
      <c r="F23239" s="144">
        <v>2050</v>
      </c>
      <c r="G23239" s="147">
        <v>85.492876992285559</v>
      </c>
      <c r="H23239" s="147">
        <v>92.193578400000007</v>
      </c>
      <c r="I23239" s="147">
        <v>99.273999999999987</v>
      </c>
      <c r="J23239" s="147">
        <v>106.32594280000001</v>
      </c>
      <c r="K23239" s="147">
        <v>113.38686239999998</v>
      </c>
    </row>
    <row r="23240" spans="2:11" x14ac:dyDescent="0.2">
      <c r="B23240" s="21" t="str">
        <f t="shared" si="362"/>
        <v>WinghamWind2055RCP6.0</v>
      </c>
      <c r="C23240" t="s">
        <v>481</v>
      </c>
      <c r="D23240" t="s">
        <v>1</v>
      </c>
      <c r="E23240" s="144" t="s">
        <v>192</v>
      </c>
      <c r="F23240" s="144">
        <v>2055</v>
      </c>
      <c r="G23240" s="147">
        <v>85.501339120068621</v>
      </c>
      <c r="H23240" s="147">
        <v>92.199046800000005</v>
      </c>
      <c r="I23240" s="147">
        <v>99.273999999999987</v>
      </c>
      <c r="J23240" s="147">
        <v>106.3238456</v>
      </c>
      <c r="K23240" s="147">
        <v>113.37792479999997</v>
      </c>
    </row>
    <row r="23241" spans="2:11" x14ac:dyDescent="0.2">
      <c r="B23241" s="21" t="str">
        <f t="shared" si="362"/>
        <v>WinghamWind2060RCP6.0</v>
      </c>
      <c r="C23241" t="s">
        <v>481</v>
      </c>
      <c r="D23241" t="s">
        <v>1</v>
      </c>
      <c r="E23241" s="144" t="s">
        <v>192</v>
      </c>
      <c r="F23241" s="144">
        <v>2060</v>
      </c>
      <c r="G23241" s="147">
        <v>85.509801247851684</v>
      </c>
      <c r="H23241" s="147">
        <v>92.204515200000003</v>
      </c>
      <c r="I23241" s="147">
        <v>99.273999999999987</v>
      </c>
      <c r="J23241" s="147">
        <v>106.3217484</v>
      </c>
      <c r="K23241" s="147">
        <v>113.36898719999998</v>
      </c>
    </row>
    <row r="23242" spans="2:11" x14ac:dyDescent="0.2">
      <c r="B23242" s="21" t="str">
        <f t="shared" si="362"/>
        <v>WinghamWind2065RCP6.0</v>
      </c>
      <c r="C23242" t="s">
        <v>481</v>
      </c>
      <c r="D23242" t="s">
        <v>1</v>
      </c>
      <c r="E23242" s="144" t="s">
        <v>192</v>
      </c>
      <c r="F23242" s="144">
        <v>2065</v>
      </c>
      <c r="G23242" s="147">
        <v>85.518263375634746</v>
      </c>
      <c r="H23242" s="147">
        <v>92.209983600000001</v>
      </c>
      <c r="I23242" s="147">
        <v>99.273999999999987</v>
      </c>
      <c r="J23242" s="147">
        <v>106.3196512</v>
      </c>
      <c r="K23242" s="147">
        <v>113.36004959999997</v>
      </c>
    </row>
    <row r="23243" spans="2:11" x14ac:dyDescent="0.2">
      <c r="B23243" s="21" t="str">
        <f t="shared" si="362"/>
        <v>WinghamWind2070RCP6.0</v>
      </c>
      <c r="C23243" t="s">
        <v>481</v>
      </c>
      <c r="D23243" t="s">
        <v>1</v>
      </c>
      <c r="E23243" s="144" t="s">
        <v>192</v>
      </c>
      <c r="F23243" s="144">
        <v>2070</v>
      </c>
      <c r="G23243" s="147">
        <v>85.526725503417808</v>
      </c>
      <c r="H23243" s="147">
        <v>92.215451999999999</v>
      </c>
      <c r="I23243" s="147">
        <v>99.273999999999987</v>
      </c>
      <c r="J23243" s="147">
        <v>106.317554</v>
      </c>
      <c r="K23243" s="147">
        <v>113.35111199999997</v>
      </c>
    </row>
    <row r="23244" spans="2:11" x14ac:dyDescent="0.2">
      <c r="B23244" s="21" t="str">
        <f t="shared" ref="B23244:B23307" si="363">C23244&amp;D23244&amp;F23244&amp;E23244</f>
        <v>WinghamWind2075RCP6.0</v>
      </c>
      <c r="C23244" t="s">
        <v>481</v>
      </c>
      <c r="D23244" t="s">
        <v>1</v>
      </c>
      <c r="E23244" s="144" t="s">
        <v>192</v>
      </c>
      <c r="F23244" s="144">
        <v>2075</v>
      </c>
      <c r="G23244" s="147">
        <v>85.668466143784116</v>
      </c>
      <c r="H23244" s="147">
        <v>92.409124500000004</v>
      </c>
      <c r="I23244" s="147">
        <v>99.536149999999992</v>
      </c>
      <c r="J23244" s="147">
        <v>106.637377</v>
      </c>
      <c r="K23244" s="147">
        <v>113.73095999999998</v>
      </c>
    </row>
    <row r="23245" spans="2:11" x14ac:dyDescent="0.2">
      <c r="B23245" s="21" t="str">
        <f t="shared" si="363"/>
        <v>WinghamWind2080RCP6.0</v>
      </c>
      <c r="C23245" t="s">
        <v>481</v>
      </c>
      <c r="D23245" t="s">
        <v>1</v>
      </c>
      <c r="E23245" s="144" t="s">
        <v>192</v>
      </c>
      <c r="F23245" s="144">
        <v>2080</v>
      </c>
      <c r="G23245" s="147">
        <v>85.810206784150438</v>
      </c>
      <c r="H23245" s="147">
        <v>92.60279700000001</v>
      </c>
      <c r="I23245" s="147">
        <v>99.798299999999998</v>
      </c>
      <c r="J23245" s="147">
        <v>106.9572</v>
      </c>
      <c r="K23245" s="147">
        <v>114.11080799999998</v>
      </c>
    </row>
    <row r="23246" spans="2:11" x14ac:dyDescent="0.2">
      <c r="B23246" s="21" t="str">
        <f t="shared" si="363"/>
        <v>WinghamWind2085RCP6.0</v>
      </c>
      <c r="C23246" t="s">
        <v>481</v>
      </c>
      <c r="D23246" t="s">
        <v>1</v>
      </c>
      <c r="E23246" s="144" t="s">
        <v>192</v>
      </c>
      <c r="F23246" s="144">
        <v>2085</v>
      </c>
      <c r="G23246" s="147">
        <v>85.951947424516746</v>
      </c>
      <c r="H23246" s="147">
        <v>92.796469500000001</v>
      </c>
      <c r="I23246" s="147">
        <v>100.06045</v>
      </c>
      <c r="J23246" s="147">
        <v>107.277023</v>
      </c>
      <c r="K23246" s="147">
        <v>114.49065599999997</v>
      </c>
    </row>
    <row r="23247" spans="2:11" x14ac:dyDescent="0.2">
      <c r="B23247" s="21" t="str">
        <f t="shared" si="363"/>
        <v>WinghamWind2090RCP6.0</v>
      </c>
      <c r="C23247" t="s">
        <v>481</v>
      </c>
      <c r="D23247" t="s">
        <v>1</v>
      </c>
      <c r="E23247" s="144" t="s">
        <v>192</v>
      </c>
      <c r="F23247" s="144">
        <v>2090</v>
      </c>
      <c r="G23247" s="147">
        <v>86.468842396598845</v>
      </c>
      <c r="H23247" s="147">
        <v>93.451918000000006</v>
      </c>
      <c r="I23247" s="147">
        <v>100.88773333333333</v>
      </c>
      <c r="J23247" s="147">
        <v>108.25047333333333</v>
      </c>
      <c r="K23247" s="147">
        <v>115.61902799999999</v>
      </c>
    </row>
    <row r="23248" spans="2:11" x14ac:dyDescent="0.2">
      <c r="B23248" s="21" t="str">
        <f t="shared" si="363"/>
        <v>WinghamWind2095RCP6.0</v>
      </c>
      <c r="C23248" t="s">
        <v>481</v>
      </c>
      <c r="D23248" t="s">
        <v>1</v>
      </c>
      <c r="E23248" s="144" t="s">
        <v>192</v>
      </c>
      <c r="F23248" s="144">
        <v>2095</v>
      </c>
      <c r="G23248" s="147">
        <v>86.843996728314622</v>
      </c>
      <c r="H23248" s="147">
        <v>93.913694000000007</v>
      </c>
      <c r="I23248" s="147">
        <v>101.45286666666667</v>
      </c>
      <c r="J23248" s="147">
        <v>108.90410066666666</v>
      </c>
      <c r="K23248" s="147">
        <v>116.36755199999998</v>
      </c>
    </row>
    <row r="23249" spans="2:11" x14ac:dyDescent="0.2">
      <c r="B23249" s="21" t="str">
        <f t="shared" si="363"/>
        <v>WinghamWind2100RCP6.0</v>
      </c>
      <c r="C23249" t="s">
        <v>481</v>
      </c>
      <c r="D23249" t="s">
        <v>1</v>
      </c>
      <c r="E23249" s="144" t="s">
        <v>192</v>
      </c>
      <c r="F23249" s="144">
        <v>2100</v>
      </c>
      <c r="G23249" s="147">
        <v>87.219151060030413</v>
      </c>
      <c r="H23249" s="147">
        <v>94.375470000000007</v>
      </c>
      <c r="I23249" s="147">
        <v>102.01799999999999</v>
      </c>
      <c r="J23249" s="147">
        <v>109.557728</v>
      </c>
      <c r="K23249" s="147">
        <v>117.11607599999998</v>
      </c>
    </row>
    <row r="23250" spans="2:11" x14ac:dyDescent="0.2">
      <c r="B23250" s="21" t="str">
        <f t="shared" si="363"/>
        <v>WinghamWind2023RCP8.5</v>
      </c>
      <c r="C23250" t="s">
        <v>481</v>
      </c>
      <c r="D23250" t="s">
        <v>1</v>
      </c>
      <c r="E23250" s="144" t="s">
        <v>191</v>
      </c>
      <c r="F23250" s="144">
        <v>2023</v>
      </c>
      <c r="G23250" s="147">
        <v>85.213626775444482</v>
      </c>
      <c r="H23250" s="147">
        <v>91.869119999999995</v>
      </c>
      <c r="I23250" s="147">
        <v>98.891800000000018</v>
      </c>
      <c r="J23250" s="147">
        <v>105.89811400000001</v>
      </c>
      <c r="K23250" s="147">
        <v>112.90423199999998</v>
      </c>
    </row>
    <row r="23251" spans="2:11" x14ac:dyDescent="0.2">
      <c r="B23251" s="21" t="str">
        <f t="shared" si="363"/>
        <v>WinghamWind2025RCP8.5</v>
      </c>
      <c r="C23251" t="s">
        <v>481</v>
      </c>
      <c r="D23251" t="s">
        <v>1</v>
      </c>
      <c r="E23251" s="144" t="s">
        <v>191</v>
      </c>
      <c r="F23251" s="144">
        <v>2025</v>
      </c>
      <c r="G23251" s="147">
        <v>85.303889471797149</v>
      </c>
      <c r="H23251" s="147">
        <v>91.975449999999995</v>
      </c>
      <c r="I23251" s="147">
        <v>99.019200000000012</v>
      </c>
      <c r="J23251" s="147">
        <v>106.04142266666668</v>
      </c>
      <c r="K23251" s="147">
        <v>113.06808799999997</v>
      </c>
    </row>
    <row r="23252" spans="2:11" x14ac:dyDescent="0.2">
      <c r="B23252" s="21" t="str">
        <f t="shared" si="363"/>
        <v>WinghamWind2030RCP8.5</v>
      </c>
      <c r="C23252" t="s">
        <v>481</v>
      </c>
      <c r="D23252" t="s">
        <v>1</v>
      </c>
      <c r="E23252" s="144" t="s">
        <v>191</v>
      </c>
      <c r="F23252" s="144">
        <v>2030</v>
      </c>
      <c r="G23252" s="147">
        <v>85.39415216814983</v>
      </c>
      <c r="H23252" s="147">
        <v>92.081780000000009</v>
      </c>
      <c r="I23252" s="147">
        <v>99.146599999999992</v>
      </c>
      <c r="J23252" s="147">
        <v>106.18473133333333</v>
      </c>
      <c r="K23252" s="147">
        <v>113.23194399999998</v>
      </c>
    </row>
    <row r="23253" spans="2:11" x14ac:dyDescent="0.2">
      <c r="B23253" s="21" t="str">
        <f t="shared" si="363"/>
        <v>WinghamWind2035RCP8.5</v>
      </c>
      <c r="C23253" t="s">
        <v>481</v>
      </c>
      <c r="D23253" t="s">
        <v>1</v>
      </c>
      <c r="E23253" s="144" t="s">
        <v>191</v>
      </c>
      <c r="F23253" s="144">
        <v>2035</v>
      </c>
      <c r="G23253" s="147">
        <v>85.484414864502497</v>
      </c>
      <c r="H23253" s="147">
        <v>92.188110000000009</v>
      </c>
      <c r="I23253" s="147">
        <v>99.273999999999987</v>
      </c>
      <c r="J23253" s="147">
        <v>106.32804</v>
      </c>
      <c r="K23253" s="147">
        <v>113.39579999999998</v>
      </c>
    </row>
    <row r="23254" spans="2:11" x14ac:dyDescent="0.2">
      <c r="B23254" s="21" t="str">
        <f t="shared" si="363"/>
        <v>WinghamWind2040RCP8.5</v>
      </c>
      <c r="C23254" t="s">
        <v>481</v>
      </c>
      <c r="D23254" t="s">
        <v>1</v>
      </c>
      <c r="E23254" s="144" t="s">
        <v>191</v>
      </c>
      <c r="F23254" s="144">
        <v>2040</v>
      </c>
      <c r="G23254" s="147">
        <v>85.498518410807606</v>
      </c>
      <c r="H23254" s="147">
        <v>92.197224000000006</v>
      </c>
      <c r="I23254" s="147">
        <v>99.273999999999987</v>
      </c>
      <c r="J23254" s="147">
        <v>106.32454466666667</v>
      </c>
      <c r="K23254" s="147">
        <v>113.38090399999997</v>
      </c>
    </row>
    <row r="23255" spans="2:11" x14ac:dyDescent="0.2">
      <c r="B23255" s="21" t="str">
        <f t="shared" si="363"/>
        <v>WinghamWind2045RCP8.5</v>
      </c>
      <c r="C23255" t="s">
        <v>481</v>
      </c>
      <c r="D23255" t="s">
        <v>1</v>
      </c>
      <c r="E23255" s="144" t="s">
        <v>191</v>
      </c>
      <c r="F23255" s="144">
        <v>2045</v>
      </c>
      <c r="G23255" s="147">
        <v>85.5126219571127</v>
      </c>
      <c r="H23255" s="147">
        <v>92.206338000000002</v>
      </c>
      <c r="I23255" s="147">
        <v>99.273999999999987</v>
      </c>
      <c r="J23255" s="147">
        <v>106.32104933333333</v>
      </c>
      <c r="K23255" s="147">
        <v>113.36600799999998</v>
      </c>
    </row>
    <row r="23256" spans="2:11" x14ac:dyDescent="0.2">
      <c r="B23256" s="21" t="str">
        <f t="shared" si="363"/>
        <v>WinghamWind2050RCP8.5</v>
      </c>
      <c r="C23256" t="s">
        <v>481</v>
      </c>
      <c r="D23256" t="s">
        <v>1</v>
      </c>
      <c r="E23256" s="144" t="s">
        <v>191</v>
      </c>
      <c r="F23256" s="144">
        <v>2050</v>
      </c>
      <c r="G23256" s="147">
        <v>85.715713023906218</v>
      </c>
      <c r="H23256" s="147">
        <v>92.473681999999997</v>
      </c>
      <c r="I23256" s="147">
        <v>99.623533333333327</v>
      </c>
      <c r="J23256" s="147">
        <v>106.74398466666666</v>
      </c>
      <c r="K23256" s="147">
        <v>113.85757599999998</v>
      </c>
    </row>
    <row r="23257" spans="2:11" x14ac:dyDescent="0.2">
      <c r="B23257" s="21" t="str">
        <f t="shared" si="363"/>
        <v>WinghamWind2055RCP8.5</v>
      </c>
      <c r="C23257" t="s">
        <v>481</v>
      </c>
      <c r="D23257" t="s">
        <v>1</v>
      </c>
      <c r="E23257" s="144" t="s">
        <v>191</v>
      </c>
      <c r="F23257" s="144">
        <v>2055</v>
      </c>
      <c r="G23257" s="147">
        <v>85.904700544394643</v>
      </c>
      <c r="H23257" s="147">
        <v>92.731912000000008</v>
      </c>
      <c r="I23257" s="147">
        <v>99.973066666666668</v>
      </c>
      <c r="J23257" s="147">
        <v>107.17041533333334</v>
      </c>
      <c r="K23257" s="147">
        <v>114.36403999999997</v>
      </c>
    </row>
    <row r="23258" spans="2:11" x14ac:dyDescent="0.2">
      <c r="B23258" s="21" t="str">
        <f t="shared" si="363"/>
        <v>WinghamWind2060RCP8.5</v>
      </c>
      <c r="C23258" t="s">
        <v>481</v>
      </c>
      <c r="D23258" t="s">
        <v>1</v>
      </c>
      <c r="E23258" s="144" t="s">
        <v>191</v>
      </c>
      <c r="F23258" s="144">
        <v>2060</v>
      </c>
      <c r="G23258" s="147">
        <v>86.468842396598845</v>
      </c>
      <c r="H23258" s="147">
        <v>93.451918000000006</v>
      </c>
      <c r="I23258" s="147">
        <v>100.88773333333333</v>
      </c>
      <c r="J23258" s="147">
        <v>108.25047333333333</v>
      </c>
      <c r="K23258" s="147">
        <v>115.61902799999999</v>
      </c>
    </row>
    <row r="23259" spans="2:11" x14ac:dyDescent="0.2">
      <c r="B23259" s="21" t="str">
        <f t="shared" si="363"/>
        <v>WinghamWind2065RCP8.5</v>
      </c>
      <c r="C23259" t="s">
        <v>481</v>
      </c>
      <c r="D23259" t="s">
        <v>1</v>
      </c>
      <c r="E23259" s="144" t="s">
        <v>191</v>
      </c>
      <c r="F23259" s="144">
        <v>2065</v>
      </c>
      <c r="G23259" s="147">
        <v>86.843996728314622</v>
      </c>
      <c r="H23259" s="147">
        <v>93.913694000000007</v>
      </c>
      <c r="I23259" s="147">
        <v>101.45286666666667</v>
      </c>
      <c r="J23259" s="147">
        <v>108.90410066666666</v>
      </c>
      <c r="K23259" s="147">
        <v>116.36755199999998</v>
      </c>
    </row>
    <row r="23260" spans="2:11" x14ac:dyDescent="0.2">
      <c r="B23260" s="21" t="str">
        <f t="shared" si="363"/>
        <v>WinghamWind2070RCP8.5</v>
      </c>
      <c r="C23260" t="s">
        <v>481</v>
      </c>
      <c r="D23260" t="s">
        <v>1</v>
      </c>
      <c r="E23260" s="144" t="s">
        <v>191</v>
      </c>
      <c r="F23260" s="144">
        <v>2070</v>
      </c>
      <c r="G23260" s="147">
        <v>87.495580567610475</v>
      </c>
      <c r="H23260" s="147">
        <v>94.736992000000015</v>
      </c>
      <c r="I23260" s="147">
        <v>102.49166666666666</v>
      </c>
      <c r="J23260" s="147">
        <v>110.12397199999999</v>
      </c>
      <c r="K23260" s="147">
        <v>117.77894799999999</v>
      </c>
    </row>
    <row r="23261" spans="2:11" x14ac:dyDescent="0.2">
      <c r="B23261" s="21" t="str">
        <f t="shared" si="363"/>
        <v>WinghamWind2075RCP8.5</v>
      </c>
      <c r="C23261" t="s">
        <v>481</v>
      </c>
      <c r="D23261" t="s">
        <v>1</v>
      </c>
      <c r="E23261" s="144" t="s">
        <v>191</v>
      </c>
      <c r="F23261" s="144">
        <v>2075</v>
      </c>
      <c r="G23261" s="147">
        <v>87.772010075190536</v>
      </c>
      <c r="H23261" s="147">
        <v>95.098514000000009</v>
      </c>
      <c r="I23261" s="147">
        <v>102.96533333333333</v>
      </c>
      <c r="J23261" s="147">
        <v>110.69021599999999</v>
      </c>
      <c r="K23261" s="147">
        <v>118.44181999999998</v>
      </c>
    </row>
    <row r="23262" spans="2:11" x14ac:dyDescent="0.2">
      <c r="B23262" s="21" t="str">
        <f t="shared" si="363"/>
        <v>WinghamWind2080RCP8.5</v>
      </c>
      <c r="C23262" t="s">
        <v>481</v>
      </c>
      <c r="D23262" t="s">
        <v>1</v>
      </c>
      <c r="E23262" s="144" t="s">
        <v>191</v>
      </c>
      <c r="F23262" s="144">
        <v>2080</v>
      </c>
      <c r="G23262" s="147">
        <v>88.048439582770598</v>
      </c>
      <c r="H23262" s="147">
        <v>95.460036000000017</v>
      </c>
      <c r="I23262" s="147">
        <v>103.43900000000001</v>
      </c>
      <c r="J23262" s="147">
        <v>111.25645999999999</v>
      </c>
      <c r="K23262" s="147">
        <v>119.10469199999999</v>
      </c>
    </row>
    <row r="23263" spans="2:11" x14ac:dyDescent="0.2">
      <c r="B23263" s="21" t="str">
        <f t="shared" si="363"/>
        <v>WinghamWind2085RCP8.5</v>
      </c>
      <c r="C23263" t="s">
        <v>481</v>
      </c>
      <c r="D23263" t="s">
        <v>1</v>
      </c>
      <c r="E23263" s="144" t="s">
        <v>191</v>
      </c>
      <c r="F23263" s="144">
        <v>2085</v>
      </c>
      <c r="G23263" s="147">
        <v>88.264223841238703</v>
      </c>
      <c r="H23263" s="147">
        <v>95.747127000000006</v>
      </c>
      <c r="I23263" s="147">
        <v>103.8163</v>
      </c>
      <c r="J23263" s="147">
        <v>111.70735799999999</v>
      </c>
      <c r="K23263" s="147">
        <v>119.62977599999998</v>
      </c>
    </row>
    <row r="23264" spans="2:11" x14ac:dyDescent="0.2">
      <c r="B23264" s="21" t="str">
        <f t="shared" si="363"/>
        <v>WinghamWind2090RCP8.5</v>
      </c>
      <c r="C23264" t="s">
        <v>481</v>
      </c>
      <c r="D23264" t="s">
        <v>1</v>
      </c>
      <c r="E23264" s="144" t="s">
        <v>191</v>
      </c>
      <c r="F23264" s="144">
        <v>2090</v>
      </c>
      <c r="G23264" s="147">
        <v>88.480008099706822</v>
      </c>
      <c r="H23264" s="147">
        <v>96.03421800000001</v>
      </c>
      <c r="I23264" s="147">
        <v>104.19359999999999</v>
      </c>
      <c r="J23264" s="147">
        <v>112.15825599999998</v>
      </c>
      <c r="K23264" s="147">
        <v>120.15485999999997</v>
      </c>
    </row>
    <row r="23265" spans="2:11" x14ac:dyDescent="0.2">
      <c r="B23265" s="21" t="str">
        <f t="shared" si="363"/>
        <v>WinghamWind2095RCP8.5</v>
      </c>
      <c r="C23265" t="s">
        <v>481</v>
      </c>
      <c r="D23265" t="s">
        <v>1</v>
      </c>
      <c r="E23265" s="144" t="s">
        <v>191</v>
      </c>
      <c r="F23265" s="144">
        <v>2095</v>
      </c>
      <c r="G23265" s="147">
        <v>88.480008099706822</v>
      </c>
      <c r="H23265" s="147">
        <v>96.03421800000001</v>
      </c>
      <c r="I23265" s="147">
        <v>104.19359999999999</v>
      </c>
      <c r="J23265" s="147">
        <v>112.15825599999998</v>
      </c>
      <c r="K23265" s="147">
        <v>120.15485999999997</v>
      </c>
    </row>
    <row r="23266" spans="2:11" x14ac:dyDescent="0.2">
      <c r="B23266" s="21" t="str">
        <f t="shared" si="363"/>
        <v>WinghamWind2100RCP8.5</v>
      </c>
      <c r="C23266" t="s">
        <v>481</v>
      </c>
      <c r="D23266" t="s">
        <v>1</v>
      </c>
      <c r="E23266" s="144" t="s">
        <v>191</v>
      </c>
      <c r="F23266" s="144">
        <v>2100</v>
      </c>
      <c r="G23266" s="147">
        <v>88.480008099706822</v>
      </c>
      <c r="H23266" s="147">
        <v>96.03421800000001</v>
      </c>
      <c r="I23266" s="147">
        <v>104.19359999999999</v>
      </c>
      <c r="J23266" s="147">
        <v>112.15825599999998</v>
      </c>
      <c r="K23266" s="147">
        <v>120.15485999999997</v>
      </c>
    </row>
    <row r="23267" spans="2:11" x14ac:dyDescent="0.2">
      <c r="B23267" s="21" t="str">
        <f t="shared" si="363"/>
        <v>WoodstockIce Accretion2023RCP4.5</v>
      </c>
      <c r="C23267" t="s">
        <v>482</v>
      </c>
      <c r="D23267" t="s">
        <v>486</v>
      </c>
      <c r="E23267" s="144" t="s">
        <v>193</v>
      </c>
      <c r="F23267" s="144">
        <v>2023</v>
      </c>
      <c r="G23267" s="147">
        <v>20.437000422992849</v>
      </c>
      <c r="H23267" s="147">
        <v>24.5016</v>
      </c>
      <c r="I23267" s="147">
        <v>29.64</v>
      </c>
      <c r="J23267" s="147">
        <v>33.561</v>
      </c>
      <c r="K23267" s="147">
        <v>37.497599999999998</v>
      </c>
    </row>
    <row r="23268" spans="2:11" x14ac:dyDescent="0.2">
      <c r="B23268" s="21" t="str">
        <f t="shared" si="363"/>
        <v>WoodstockIce Accretion2025RCP4.5</v>
      </c>
      <c r="C23268" t="s">
        <v>482</v>
      </c>
      <c r="D23268" t="s">
        <v>486</v>
      </c>
      <c r="E23268" s="144" t="s">
        <v>193</v>
      </c>
      <c r="F23268" s="144">
        <v>2025</v>
      </c>
      <c r="G23268" s="147">
        <v>20.395249656040871</v>
      </c>
      <c r="H23268" s="147">
        <v>24.46425</v>
      </c>
      <c r="I23268" s="147">
        <v>29.605</v>
      </c>
      <c r="J23268" s="147">
        <v>33.53275</v>
      </c>
      <c r="K23268" s="147">
        <v>37.466099999999997</v>
      </c>
    </row>
    <row r="23269" spans="2:11" x14ac:dyDescent="0.2">
      <c r="B23269" s="21" t="str">
        <f t="shared" si="363"/>
        <v>WoodstockIce Accretion2030RCP4.5</v>
      </c>
      <c r="C23269" t="s">
        <v>482</v>
      </c>
      <c r="D23269" t="s">
        <v>486</v>
      </c>
      <c r="E23269" s="144" t="s">
        <v>193</v>
      </c>
      <c r="F23269" s="144">
        <v>2030</v>
      </c>
      <c r="G23269" s="147">
        <v>20.353498889088893</v>
      </c>
      <c r="H23269" s="147">
        <v>24.4269</v>
      </c>
      <c r="I23269" s="147">
        <v>29.57</v>
      </c>
      <c r="J23269" s="147">
        <v>33.5045</v>
      </c>
      <c r="K23269" s="147">
        <v>37.434599999999996</v>
      </c>
    </row>
    <row r="23270" spans="2:11" x14ac:dyDescent="0.2">
      <c r="B23270" s="21" t="str">
        <f t="shared" si="363"/>
        <v>WoodstockIce Accretion2035RCP4.5</v>
      </c>
      <c r="C23270" t="s">
        <v>482</v>
      </c>
      <c r="D23270" t="s">
        <v>486</v>
      </c>
      <c r="E23270" s="144" t="s">
        <v>193</v>
      </c>
      <c r="F23270" s="144">
        <v>2035</v>
      </c>
      <c r="G23270" s="147">
        <v>20.311748122136919</v>
      </c>
      <c r="H23270" s="147">
        <v>24.38955</v>
      </c>
      <c r="I23270" s="147">
        <v>29.535</v>
      </c>
      <c r="J23270" s="147">
        <v>33.47625</v>
      </c>
      <c r="K23270" s="147">
        <v>37.403099999999995</v>
      </c>
    </row>
    <row r="23271" spans="2:11" x14ac:dyDescent="0.2">
      <c r="B23271" s="21" t="str">
        <f t="shared" si="363"/>
        <v>WoodstockIce Accretion2040RCP4.5</v>
      </c>
      <c r="C23271" t="s">
        <v>482</v>
      </c>
      <c r="D23271" t="s">
        <v>486</v>
      </c>
      <c r="E23271" s="144" t="s">
        <v>193</v>
      </c>
      <c r="F23271" s="144">
        <v>2040</v>
      </c>
      <c r="G23271" s="147">
        <v>20.269997355184941</v>
      </c>
      <c r="H23271" s="147">
        <v>24.352199999999996</v>
      </c>
      <c r="I23271" s="147">
        <v>29.5</v>
      </c>
      <c r="J23271" s="147">
        <v>33.448</v>
      </c>
      <c r="K23271" s="147">
        <v>37.371600000000001</v>
      </c>
    </row>
    <row r="23272" spans="2:11" x14ac:dyDescent="0.2">
      <c r="B23272" s="21" t="str">
        <f t="shared" si="363"/>
        <v>WoodstockIce Accretion2045RCP4.5</v>
      </c>
      <c r="C23272" t="s">
        <v>482</v>
      </c>
      <c r="D23272" t="s">
        <v>486</v>
      </c>
      <c r="E23272" s="144" t="s">
        <v>193</v>
      </c>
      <c r="F23272" s="144">
        <v>2045</v>
      </c>
      <c r="G23272" s="147">
        <v>20.228246588232963</v>
      </c>
      <c r="H23272" s="147">
        <v>24.314849999999996</v>
      </c>
      <c r="I23272" s="147">
        <v>29.465</v>
      </c>
      <c r="J23272" s="147">
        <v>33.419750000000001</v>
      </c>
      <c r="K23272" s="147">
        <v>37.3401</v>
      </c>
    </row>
    <row r="23273" spans="2:11" x14ac:dyDescent="0.2">
      <c r="B23273" s="21" t="str">
        <f t="shared" si="363"/>
        <v>WoodstockIce Accretion2050RCP4.5</v>
      </c>
      <c r="C23273" t="s">
        <v>482</v>
      </c>
      <c r="D23273" t="s">
        <v>486</v>
      </c>
      <c r="E23273" s="144" t="s">
        <v>193</v>
      </c>
      <c r="F23273" s="144">
        <v>2050</v>
      </c>
      <c r="G23273" s="147">
        <v>20.057068443729857</v>
      </c>
      <c r="H23273" s="147">
        <v>24.152999999999995</v>
      </c>
      <c r="I23273" s="147">
        <v>29.315999999999999</v>
      </c>
      <c r="J23273" s="147">
        <v>33.276240000000001</v>
      </c>
      <c r="K23273" s="147">
        <v>37.202759999999998</v>
      </c>
    </row>
    <row r="23274" spans="2:11" x14ac:dyDescent="0.2">
      <c r="B23274" s="21" t="str">
        <f t="shared" si="363"/>
        <v>WoodstockIce Accretion2055RCP4.5</v>
      </c>
      <c r="C23274" t="s">
        <v>482</v>
      </c>
      <c r="D23274" t="s">
        <v>486</v>
      </c>
      <c r="E23274" s="144" t="s">
        <v>193</v>
      </c>
      <c r="F23274" s="144">
        <v>2055</v>
      </c>
      <c r="G23274" s="147">
        <v>19.927641066178726</v>
      </c>
      <c r="H23274" s="147">
        <v>24.028499999999998</v>
      </c>
      <c r="I23274" s="147">
        <v>29.201999999999998</v>
      </c>
      <c r="J23274" s="147">
        <v>33.160980000000002</v>
      </c>
      <c r="K23274" s="147">
        <v>37.096919999999997</v>
      </c>
    </row>
    <row r="23275" spans="2:11" x14ac:dyDescent="0.2">
      <c r="B23275" s="21" t="str">
        <f t="shared" si="363"/>
        <v>WoodstockIce Accretion2060RCP4.5</v>
      </c>
      <c r="C23275" t="s">
        <v>482</v>
      </c>
      <c r="D23275" t="s">
        <v>486</v>
      </c>
      <c r="E23275" s="144" t="s">
        <v>193</v>
      </c>
      <c r="F23275" s="144">
        <v>2060</v>
      </c>
      <c r="G23275" s="147">
        <v>19.798213688627598</v>
      </c>
      <c r="H23275" s="147">
        <v>23.903999999999996</v>
      </c>
      <c r="I23275" s="147">
        <v>29.088000000000001</v>
      </c>
      <c r="J23275" s="147">
        <v>33.045719999999996</v>
      </c>
      <c r="K23275" s="147">
        <v>36.991079999999997</v>
      </c>
    </row>
    <row r="23276" spans="2:11" x14ac:dyDescent="0.2">
      <c r="B23276" s="21" t="str">
        <f t="shared" si="363"/>
        <v>WoodstockIce Accretion2065RCP4.5</v>
      </c>
      <c r="C23276" t="s">
        <v>482</v>
      </c>
      <c r="D23276" t="s">
        <v>486</v>
      </c>
      <c r="E23276" s="144" t="s">
        <v>193</v>
      </c>
      <c r="F23276" s="144">
        <v>2065</v>
      </c>
      <c r="G23276" s="147">
        <v>19.668786311076467</v>
      </c>
      <c r="H23276" s="147">
        <v>23.779499999999999</v>
      </c>
      <c r="I23276" s="147">
        <v>28.974</v>
      </c>
      <c r="J23276" s="147">
        <v>32.930459999999997</v>
      </c>
      <c r="K23276" s="147">
        <v>36.885239999999996</v>
      </c>
    </row>
    <row r="23277" spans="2:11" x14ac:dyDescent="0.2">
      <c r="B23277" s="21" t="str">
        <f t="shared" si="363"/>
        <v>WoodstockIce Accretion2070RCP4.5</v>
      </c>
      <c r="C23277" t="s">
        <v>482</v>
      </c>
      <c r="D23277" t="s">
        <v>486</v>
      </c>
      <c r="E23277" s="144" t="s">
        <v>193</v>
      </c>
      <c r="F23277" s="144">
        <v>2070</v>
      </c>
      <c r="G23277" s="147">
        <v>19.539358933525339</v>
      </c>
      <c r="H23277" s="147">
        <v>23.654999999999998</v>
      </c>
      <c r="I23277" s="147">
        <v>28.86</v>
      </c>
      <c r="J23277" s="147">
        <v>32.815199999999997</v>
      </c>
      <c r="K23277" s="147">
        <v>36.779399999999995</v>
      </c>
    </row>
    <row r="23278" spans="2:11" x14ac:dyDescent="0.2">
      <c r="B23278" s="21" t="str">
        <f t="shared" si="363"/>
        <v>WoodstockIce Accretion2075RCP4.5</v>
      </c>
      <c r="C23278" t="s">
        <v>482</v>
      </c>
      <c r="D23278" t="s">
        <v>486</v>
      </c>
      <c r="E23278" s="144" t="s">
        <v>193</v>
      </c>
      <c r="F23278" s="144">
        <v>2075</v>
      </c>
      <c r="G23278" s="147">
        <v>19.483691244256036</v>
      </c>
      <c r="H23278" s="147">
        <v>23.613499999999998</v>
      </c>
      <c r="I23278" s="147">
        <v>28.84</v>
      </c>
      <c r="J23278" s="147">
        <v>32.809549999999994</v>
      </c>
      <c r="K23278" s="147">
        <v>36.785699999999999</v>
      </c>
    </row>
    <row r="23279" spans="2:11" x14ac:dyDescent="0.2">
      <c r="B23279" s="21" t="str">
        <f t="shared" si="363"/>
        <v>WoodstockIce Accretion2080RCP4.5</v>
      </c>
      <c r="C23279" t="s">
        <v>482</v>
      </c>
      <c r="D23279" t="s">
        <v>486</v>
      </c>
      <c r="E23279" s="144" t="s">
        <v>193</v>
      </c>
      <c r="F23279" s="144">
        <v>2080</v>
      </c>
      <c r="G23279" s="147">
        <v>19.428023554986734</v>
      </c>
      <c r="H23279" s="147">
        <v>23.571999999999999</v>
      </c>
      <c r="I23279" s="147">
        <v>28.82</v>
      </c>
      <c r="J23279" s="147">
        <v>32.803899999999999</v>
      </c>
      <c r="K23279" s="147">
        <v>36.791999999999994</v>
      </c>
    </row>
    <row r="23280" spans="2:11" x14ac:dyDescent="0.2">
      <c r="B23280" s="21" t="str">
        <f t="shared" si="363"/>
        <v>WoodstockIce Accretion2085RCP4.5</v>
      </c>
      <c r="C23280" t="s">
        <v>482</v>
      </c>
      <c r="D23280" t="s">
        <v>486</v>
      </c>
      <c r="E23280" s="144" t="s">
        <v>193</v>
      </c>
      <c r="F23280" s="144">
        <v>2085</v>
      </c>
      <c r="G23280" s="147">
        <v>19.372355865717431</v>
      </c>
      <c r="H23280" s="147">
        <v>23.530499999999996</v>
      </c>
      <c r="I23280" s="147">
        <v>28.799999999999997</v>
      </c>
      <c r="J23280" s="147">
        <v>32.798249999999996</v>
      </c>
      <c r="K23280" s="147">
        <v>36.798299999999998</v>
      </c>
    </row>
    <row r="23281" spans="2:11" x14ac:dyDescent="0.2">
      <c r="B23281" s="21" t="str">
        <f t="shared" si="363"/>
        <v>WoodstockIce Accretion2090RCP4.5</v>
      </c>
      <c r="C23281" t="s">
        <v>482</v>
      </c>
      <c r="D23281" t="s">
        <v>486</v>
      </c>
      <c r="E23281" s="144" t="s">
        <v>193</v>
      </c>
      <c r="F23281" s="144">
        <v>2090</v>
      </c>
      <c r="G23281" s="147">
        <v>19.316688176448128</v>
      </c>
      <c r="H23281" s="147">
        <v>23.488999999999997</v>
      </c>
      <c r="I23281" s="147">
        <v>28.779999999999998</v>
      </c>
      <c r="J23281" s="147">
        <v>32.792599999999993</v>
      </c>
      <c r="K23281" s="147">
        <v>36.804600000000001</v>
      </c>
    </row>
    <row r="23282" spans="2:11" x14ac:dyDescent="0.2">
      <c r="B23282" s="21" t="str">
        <f t="shared" si="363"/>
        <v>WoodstockIce Accretion2095RCP4.5</v>
      </c>
      <c r="C23282" t="s">
        <v>482</v>
      </c>
      <c r="D23282" t="s">
        <v>486</v>
      </c>
      <c r="E23282" s="144" t="s">
        <v>193</v>
      </c>
      <c r="F23282" s="144">
        <v>2095</v>
      </c>
      <c r="G23282" s="147">
        <v>19.261020487178826</v>
      </c>
      <c r="H23282" s="147">
        <v>23.447499999999998</v>
      </c>
      <c r="I23282" s="147">
        <v>28.759999999999998</v>
      </c>
      <c r="J23282" s="147">
        <v>32.786949999999997</v>
      </c>
      <c r="K23282" s="147">
        <v>36.810899999999997</v>
      </c>
    </row>
    <row r="23283" spans="2:11" x14ac:dyDescent="0.2">
      <c r="B23283" s="21" t="str">
        <f t="shared" si="363"/>
        <v>WoodstockIce Accretion2100RCP4.5</v>
      </c>
      <c r="C23283" t="s">
        <v>482</v>
      </c>
      <c r="D23283" t="s">
        <v>486</v>
      </c>
      <c r="E23283" s="144" t="s">
        <v>193</v>
      </c>
      <c r="F23283" s="144">
        <v>2100</v>
      </c>
      <c r="G23283" s="147">
        <v>19.205352797909523</v>
      </c>
      <c r="H23283" s="147">
        <v>23.405999999999999</v>
      </c>
      <c r="I23283" s="147">
        <v>28.74</v>
      </c>
      <c r="J23283" s="147">
        <v>32.781299999999995</v>
      </c>
      <c r="K23283" s="147">
        <v>36.8172</v>
      </c>
    </row>
    <row r="23284" spans="2:11" x14ac:dyDescent="0.2">
      <c r="B23284" s="21" t="str">
        <f t="shared" si="363"/>
        <v>WoodstockIce Accretion2023RCP6.0</v>
      </c>
      <c r="C23284" t="s">
        <v>482</v>
      </c>
      <c r="D23284" t="s">
        <v>486</v>
      </c>
      <c r="E23284" s="144" t="s">
        <v>192</v>
      </c>
      <c r="F23284" s="144">
        <v>2023</v>
      </c>
      <c r="G23284" s="147">
        <v>20.437000422992849</v>
      </c>
      <c r="H23284" s="147">
        <v>24.5016</v>
      </c>
      <c r="I23284" s="147">
        <v>29.64</v>
      </c>
      <c r="J23284" s="147">
        <v>33.561</v>
      </c>
      <c r="K23284" s="147">
        <v>37.497599999999998</v>
      </c>
    </row>
    <row r="23285" spans="2:11" x14ac:dyDescent="0.2">
      <c r="B23285" s="21" t="str">
        <f t="shared" si="363"/>
        <v>WoodstockIce Accretion2025RCP6.0</v>
      </c>
      <c r="C23285" t="s">
        <v>482</v>
      </c>
      <c r="D23285" t="s">
        <v>486</v>
      </c>
      <c r="E23285" s="144" t="s">
        <v>192</v>
      </c>
      <c r="F23285" s="144">
        <v>2025</v>
      </c>
      <c r="G23285" s="147">
        <v>20.395249656040871</v>
      </c>
      <c r="H23285" s="147">
        <v>24.46425</v>
      </c>
      <c r="I23285" s="147">
        <v>29.605</v>
      </c>
      <c r="J23285" s="147">
        <v>33.53275</v>
      </c>
      <c r="K23285" s="147">
        <v>37.466099999999997</v>
      </c>
    </row>
    <row r="23286" spans="2:11" x14ac:dyDescent="0.2">
      <c r="B23286" s="21" t="str">
        <f t="shared" si="363"/>
        <v>WoodstockIce Accretion2030RCP6.0</v>
      </c>
      <c r="C23286" t="s">
        <v>482</v>
      </c>
      <c r="D23286" t="s">
        <v>486</v>
      </c>
      <c r="E23286" s="144" t="s">
        <v>192</v>
      </c>
      <c r="F23286" s="144">
        <v>2030</v>
      </c>
      <c r="G23286" s="147">
        <v>20.353498889088893</v>
      </c>
      <c r="H23286" s="147">
        <v>24.4269</v>
      </c>
      <c r="I23286" s="147">
        <v>29.57</v>
      </c>
      <c r="J23286" s="147">
        <v>33.5045</v>
      </c>
      <c r="K23286" s="147">
        <v>37.434599999999996</v>
      </c>
    </row>
    <row r="23287" spans="2:11" x14ac:dyDescent="0.2">
      <c r="B23287" s="21" t="str">
        <f t="shared" si="363"/>
        <v>WoodstockIce Accretion2035RCP6.0</v>
      </c>
      <c r="C23287" t="s">
        <v>482</v>
      </c>
      <c r="D23287" t="s">
        <v>486</v>
      </c>
      <c r="E23287" s="144" t="s">
        <v>192</v>
      </c>
      <c r="F23287" s="144">
        <v>2035</v>
      </c>
      <c r="G23287" s="147">
        <v>20.311748122136919</v>
      </c>
      <c r="H23287" s="147">
        <v>24.38955</v>
      </c>
      <c r="I23287" s="147">
        <v>29.535</v>
      </c>
      <c r="J23287" s="147">
        <v>33.47625</v>
      </c>
      <c r="K23287" s="147">
        <v>37.403099999999995</v>
      </c>
    </row>
    <row r="23288" spans="2:11" x14ac:dyDescent="0.2">
      <c r="B23288" s="21" t="str">
        <f t="shared" si="363"/>
        <v>WoodstockIce Accretion2040RCP6.0</v>
      </c>
      <c r="C23288" t="s">
        <v>482</v>
      </c>
      <c r="D23288" t="s">
        <v>486</v>
      </c>
      <c r="E23288" s="144" t="s">
        <v>192</v>
      </c>
      <c r="F23288" s="144">
        <v>2040</v>
      </c>
      <c r="G23288" s="147">
        <v>20.269997355184941</v>
      </c>
      <c r="H23288" s="147">
        <v>24.352199999999996</v>
      </c>
      <c r="I23288" s="147">
        <v>29.5</v>
      </c>
      <c r="J23288" s="147">
        <v>33.448</v>
      </c>
      <c r="K23288" s="147">
        <v>37.371600000000001</v>
      </c>
    </row>
    <row r="23289" spans="2:11" x14ac:dyDescent="0.2">
      <c r="B23289" s="21" t="str">
        <f t="shared" si="363"/>
        <v>WoodstockIce Accretion2045RCP6.0</v>
      </c>
      <c r="C23289" t="s">
        <v>482</v>
      </c>
      <c r="D23289" t="s">
        <v>486</v>
      </c>
      <c r="E23289" s="144" t="s">
        <v>192</v>
      </c>
      <c r="F23289" s="144">
        <v>2045</v>
      </c>
      <c r="G23289" s="147">
        <v>20.228246588232963</v>
      </c>
      <c r="H23289" s="147">
        <v>24.314849999999996</v>
      </c>
      <c r="I23289" s="147">
        <v>29.465</v>
      </c>
      <c r="J23289" s="147">
        <v>33.419750000000001</v>
      </c>
      <c r="K23289" s="147">
        <v>37.3401</v>
      </c>
    </row>
    <row r="23290" spans="2:11" x14ac:dyDescent="0.2">
      <c r="B23290" s="21" t="str">
        <f t="shared" si="363"/>
        <v>WoodstockIce Accretion2050RCP6.0</v>
      </c>
      <c r="C23290" t="s">
        <v>482</v>
      </c>
      <c r="D23290" t="s">
        <v>486</v>
      </c>
      <c r="E23290" s="144" t="s">
        <v>192</v>
      </c>
      <c r="F23290" s="144">
        <v>2050</v>
      </c>
      <c r="G23290" s="147">
        <v>20.057068443729857</v>
      </c>
      <c r="H23290" s="147">
        <v>24.152999999999995</v>
      </c>
      <c r="I23290" s="147">
        <v>29.315999999999999</v>
      </c>
      <c r="J23290" s="147">
        <v>33.276240000000001</v>
      </c>
      <c r="K23290" s="147">
        <v>37.202759999999998</v>
      </c>
    </row>
    <row r="23291" spans="2:11" x14ac:dyDescent="0.2">
      <c r="B23291" s="21" t="str">
        <f t="shared" si="363"/>
        <v>WoodstockIce Accretion2055RCP6.0</v>
      </c>
      <c r="C23291" t="s">
        <v>482</v>
      </c>
      <c r="D23291" t="s">
        <v>486</v>
      </c>
      <c r="E23291" s="144" t="s">
        <v>192</v>
      </c>
      <c r="F23291" s="144">
        <v>2055</v>
      </c>
      <c r="G23291" s="147">
        <v>19.927641066178726</v>
      </c>
      <c r="H23291" s="147">
        <v>24.028499999999998</v>
      </c>
      <c r="I23291" s="147">
        <v>29.201999999999998</v>
      </c>
      <c r="J23291" s="147">
        <v>33.160980000000002</v>
      </c>
      <c r="K23291" s="147">
        <v>37.096919999999997</v>
      </c>
    </row>
    <row r="23292" spans="2:11" x14ac:dyDescent="0.2">
      <c r="B23292" s="21" t="str">
        <f t="shared" si="363"/>
        <v>WoodstockIce Accretion2060RCP6.0</v>
      </c>
      <c r="C23292" t="s">
        <v>482</v>
      </c>
      <c r="D23292" t="s">
        <v>486</v>
      </c>
      <c r="E23292" s="144" t="s">
        <v>192</v>
      </c>
      <c r="F23292" s="144">
        <v>2060</v>
      </c>
      <c r="G23292" s="147">
        <v>19.798213688627598</v>
      </c>
      <c r="H23292" s="147">
        <v>23.903999999999996</v>
      </c>
      <c r="I23292" s="147">
        <v>29.088000000000001</v>
      </c>
      <c r="J23292" s="147">
        <v>33.045719999999996</v>
      </c>
      <c r="K23292" s="147">
        <v>36.991079999999997</v>
      </c>
    </row>
    <row r="23293" spans="2:11" x14ac:dyDescent="0.2">
      <c r="B23293" s="21" t="str">
        <f t="shared" si="363"/>
        <v>WoodstockIce Accretion2065RCP6.0</v>
      </c>
      <c r="C23293" t="s">
        <v>482</v>
      </c>
      <c r="D23293" t="s">
        <v>486</v>
      </c>
      <c r="E23293" s="144" t="s">
        <v>192</v>
      </c>
      <c r="F23293" s="144">
        <v>2065</v>
      </c>
      <c r="G23293" s="147">
        <v>19.668786311076467</v>
      </c>
      <c r="H23293" s="147">
        <v>23.779499999999999</v>
      </c>
      <c r="I23293" s="147">
        <v>28.974</v>
      </c>
      <c r="J23293" s="147">
        <v>32.930459999999997</v>
      </c>
      <c r="K23293" s="147">
        <v>36.885239999999996</v>
      </c>
    </row>
    <row r="23294" spans="2:11" x14ac:dyDescent="0.2">
      <c r="B23294" s="21" t="str">
        <f t="shared" si="363"/>
        <v>WoodstockIce Accretion2070RCP6.0</v>
      </c>
      <c r="C23294" t="s">
        <v>482</v>
      </c>
      <c r="D23294" t="s">
        <v>486</v>
      </c>
      <c r="E23294" s="144" t="s">
        <v>192</v>
      </c>
      <c r="F23294" s="144">
        <v>2070</v>
      </c>
      <c r="G23294" s="147">
        <v>19.539358933525339</v>
      </c>
      <c r="H23294" s="147">
        <v>23.654999999999998</v>
      </c>
      <c r="I23294" s="147">
        <v>28.86</v>
      </c>
      <c r="J23294" s="147">
        <v>32.815199999999997</v>
      </c>
      <c r="K23294" s="147">
        <v>36.779399999999995</v>
      </c>
    </row>
    <row r="23295" spans="2:11" x14ac:dyDescent="0.2">
      <c r="B23295" s="21" t="str">
        <f t="shared" si="363"/>
        <v>WoodstockIce Accretion2075RCP6.0</v>
      </c>
      <c r="C23295" t="s">
        <v>482</v>
      </c>
      <c r="D23295" t="s">
        <v>486</v>
      </c>
      <c r="E23295" s="144" t="s">
        <v>192</v>
      </c>
      <c r="F23295" s="144">
        <v>2075</v>
      </c>
      <c r="G23295" s="147">
        <v>19.455857399621387</v>
      </c>
      <c r="H23295" s="147">
        <v>23.592749999999999</v>
      </c>
      <c r="I23295" s="147">
        <v>28.83</v>
      </c>
      <c r="J23295" s="147">
        <v>32.806725</v>
      </c>
      <c r="K23295" s="147">
        <v>36.788849999999996</v>
      </c>
    </row>
    <row r="23296" spans="2:11" x14ac:dyDescent="0.2">
      <c r="B23296" s="21" t="str">
        <f t="shared" si="363"/>
        <v>WoodstockIce Accretion2080RCP6.0</v>
      </c>
      <c r="C23296" t="s">
        <v>482</v>
      </c>
      <c r="D23296" t="s">
        <v>486</v>
      </c>
      <c r="E23296" s="144" t="s">
        <v>192</v>
      </c>
      <c r="F23296" s="144">
        <v>2080</v>
      </c>
      <c r="G23296" s="147">
        <v>19.372355865717431</v>
      </c>
      <c r="H23296" s="147">
        <v>23.530499999999996</v>
      </c>
      <c r="I23296" s="147">
        <v>28.799999999999997</v>
      </c>
      <c r="J23296" s="147">
        <v>32.798249999999996</v>
      </c>
      <c r="K23296" s="147">
        <v>36.798299999999998</v>
      </c>
    </row>
    <row r="23297" spans="2:11" x14ac:dyDescent="0.2">
      <c r="B23297" s="21" t="str">
        <f t="shared" si="363"/>
        <v>WoodstockIce Accretion2085RCP6.0</v>
      </c>
      <c r="C23297" t="s">
        <v>482</v>
      </c>
      <c r="D23297" t="s">
        <v>486</v>
      </c>
      <c r="E23297" s="144" t="s">
        <v>192</v>
      </c>
      <c r="F23297" s="144">
        <v>2085</v>
      </c>
      <c r="G23297" s="147">
        <v>19.288854331813475</v>
      </c>
      <c r="H23297" s="147">
        <v>23.468249999999998</v>
      </c>
      <c r="I23297" s="147">
        <v>28.77</v>
      </c>
      <c r="J23297" s="147">
        <v>32.789774999999992</v>
      </c>
      <c r="K23297" s="147">
        <v>36.807749999999999</v>
      </c>
    </row>
    <row r="23298" spans="2:11" x14ac:dyDescent="0.2">
      <c r="B23298" s="21" t="str">
        <f t="shared" si="363"/>
        <v>WoodstockIce Accretion2090RCP6.0</v>
      </c>
      <c r="C23298" t="s">
        <v>482</v>
      </c>
      <c r="D23298" t="s">
        <v>486</v>
      </c>
      <c r="E23298" s="144" t="s">
        <v>192</v>
      </c>
      <c r="F23298" s="144">
        <v>2090</v>
      </c>
      <c r="G23298" s="147">
        <v>18.773928206072423</v>
      </c>
      <c r="H23298" s="147">
        <v>22.941199999999998</v>
      </c>
      <c r="I23298" s="147">
        <v>28.21</v>
      </c>
      <c r="J23298" s="147">
        <v>32.216299999999997</v>
      </c>
      <c r="K23298" s="147">
        <v>36.199799999999996</v>
      </c>
    </row>
    <row r="23299" spans="2:11" x14ac:dyDescent="0.2">
      <c r="B23299" s="21" t="str">
        <f t="shared" si="363"/>
        <v>WoodstockIce Accretion2095RCP6.0</v>
      </c>
      <c r="C23299" t="s">
        <v>482</v>
      </c>
      <c r="D23299" t="s">
        <v>486</v>
      </c>
      <c r="E23299" s="144" t="s">
        <v>192</v>
      </c>
      <c r="F23299" s="144">
        <v>2095</v>
      </c>
      <c r="G23299" s="147">
        <v>18.342503614235326</v>
      </c>
      <c r="H23299" s="147">
        <v>22.476399999999998</v>
      </c>
      <c r="I23299" s="147">
        <v>27.68</v>
      </c>
      <c r="J23299" s="147">
        <v>31.651299999999999</v>
      </c>
      <c r="K23299" s="147">
        <v>35.5824</v>
      </c>
    </row>
    <row r="23300" spans="2:11" x14ac:dyDescent="0.2">
      <c r="B23300" s="21" t="str">
        <f t="shared" si="363"/>
        <v>WoodstockIce Accretion2100RCP6.0</v>
      </c>
      <c r="C23300" t="s">
        <v>482</v>
      </c>
      <c r="D23300" t="s">
        <v>486</v>
      </c>
      <c r="E23300" s="144" t="s">
        <v>192</v>
      </c>
      <c r="F23300" s="144">
        <v>2100</v>
      </c>
      <c r="G23300" s="147">
        <v>17.911079022398226</v>
      </c>
      <c r="H23300" s="147">
        <v>22.011599999999998</v>
      </c>
      <c r="I23300" s="147">
        <v>27.150000000000002</v>
      </c>
      <c r="J23300" s="147">
        <v>31.086300000000001</v>
      </c>
      <c r="K23300" s="147">
        <v>34.964999999999996</v>
      </c>
    </row>
    <row r="23301" spans="2:11" x14ac:dyDescent="0.2">
      <c r="B23301" s="21" t="str">
        <f t="shared" si="363"/>
        <v>WoodstockIce Accretion2023RCP8.5</v>
      </c>
      <c r="C23301" t="s">
        <v>482</v>
      </c>
      <c r="D23301" t="s">
        <v>486</v>
      </c>
      <c r="E23301" s="144" t="s">
        <v>191</v>
      </c>
      <c r="F23301" s="144">
        <v>2023</v>
      </c>
      <c r="G23301" s="147">
        <v>20.437000422992849</v>
      </c>
      <c r="H23301" s="147">
        <v>24.5016</v>
      </c>
      <c r="I23301" s="147">
        <v>29.64</v>
      </c>
      <c r="J23301" s="147">
        <v>33.561</v>
      </c>
      <c r="K23301" s="147">
        <v>37.497599999999998</v>
      </c>
    </row>
    <row r="23302" spans="2:11" x14ac:dyDescent="0.2">
      <c r="B23302" s="21" t="str">
        <f t="shared" si="363"/>
        <v>WoodstockIce Accretion2025RCP8.5</v>
      </c>
      <c r="C23302" t="s">
        <v>482</v>
      </c>
      <c r="D23302" t="s">
        <v>486</v>
      </c>
      <c r="E23302" s="144" t="s">
        <v>191</v>
      </c>
      <c r="F23302" s="144">
        <v>2025</v>
      </c>
      <c r="G23302" s="147">
        <v>20.353498889088893</v>
      </c>
      <c r="H23302" s="147">
        <v>24.4269</v>
      </c>
      <c r="I23302" s="147">
        <v>29.57</v>
      </c>
      <c r="J23302" s="147">
        <v>33.5045</v>
      </c>
      <c r="K23302" s="147">
        <v>37.434599999999996</v>
      </c>
    </row>
    <row r="23303" spans="2:11" x14ac:dyDescent="0.2">
      <c r="B23303" s="21" t="str">
        <f t="shared" si="363"/>
        <v>WoodstockIce Accretion2030RCP8.5</v>
      </c>
      <c r="C23303" t="s">
        <v>482</v>
      </c>
      <c r="D23303" t="s">
        <v>486</v>
      </c>
      <c r="E23303" s="144" t="s">
        <v>191</v>
      </c>
      <c r="F23303" s="144">
        <v>2030</v>
      </c>
      <c r="G23303" s="147">
        <v>20.269997355184941</v>
      </c>
      <c r="H23303" s="147">
        <v>24.352199999999996</v>
      </c>
      <c r="I23303" s="147">
        <v>29.5</v>
      </c>
      <c r="J23303" s="147">
        <v>33.448</v>
      </c>
      <c r="K23303" s="147">
        <v>37.371600000000001</v>
      </c>
    </row>
    <row r="23304" spans="2:11" x14ac:dyDescent="0.2">
      <c r="B23304" s="21" t="str">
        <f t="shared" si="363"/>
        <v>WoodstockIce Accretion2035RCP8.5</v>
      </c>
      <c r="C23304" t="s">
        <v>482</v>
      </c>
      <c r="D23304" t="s">
        <v>486</v>
      </c>
      <c r="E23304" s="144" t="s">
        <v>191</v>
      </c>
      <c r="F23304" s="144">
        <v>2035</v>
      </c>
      <c r="G23304" s="147">
        <v>20.186495821280985</v>
      </c>
      <c r="H23304" s="147">
        <v>24.277499999999996</v>
      </c>
      <c r="I23304" s="147">
        <v>29.43</v>
      </c>
      <c r="J23304" s="147">
        <v>33.391500000000001</v>
      </c>
      <c r="K23304" s="147">
        <v>37.308599999999998</v>
      </c>
    </row>
    <row r="23305" spans="2:11" x14ac:dyDescent="0.2">
      <c r="B23305" s="21" t="str">
        <f t="shared" si="363"/>
        <v>WoodstockIce Accretion2040RCP8.5</v>
      </c>
      <c r="C23305" t="s">
        <v>482</v>
      </c>
      <c r="D23305" t="s">
        <v>486</v>
      </c>
      <c r="E23305" s="144" t="s">
        <v>191</v>
      </c>
      <c r="F23305" s="144">
        <v>2040</v>
      </c>
      <c r="G23305" s="147">
        <v>19.970783525362435</v>
      </c>
      <c r="H23305" s="147">
        <v>24.069999999999997</v>
      </c>
      <c r="I23305" s="147">
        <v>29.24</v>
      </c>
      <c r="J23305" s="147">
        <v>33.199399999999997</v>
      </c>
      <c r="K23305" s="147">
        <v>37.132199999999997</v>
      </c>
    </row>
    <row r="23306" spans="2:11" x14ac:dyDescent="0.2">
      <c r="B23306" s="21" t="str">
        <f t="shared" si="363"/>
        <v>WoodstockIce Accretion2045RCP8.5</v>
      </c>
      <c r="C23306" t="s">
        <v>482</v>
      </c>
      <c r="D23306" t="s">
        <v>486</v>
      </c>
      <c r="E23306" s="144" t="s">
        <v>191</v>
      </c>
      <c r="F23306" s="144">
        <v>2045</v>
      </c>
      <c r="G23306" s="147">
        <v>19.755071229443889</v>
      </c>
      <c r="H23306" s="147">
        <v>23.862499999999997</v>
      </c>
      <c r="I23306" s="147">
        <v>29.05</v>
      </c>
      <c r="J23306" s="147">
        <v>33.007300000000001</v>
      </c>
      <c r="K23306" s="147">
        <v>36.955799999999996</v>
      </c>
    </row>
    <row r="23307" spans="2:11" x14ac:dyDescent="0.2">
      <c r="B23307" s="21" t="str">
        <f t="shared" si="363"/>
        <v>WoodstockIce Accretion2050RCP8.5</v>
      </c>
      <c r="C23307" t="s">
        <v>482</v>
      </c>
      <c r="D23307" t="s">
        <v>486</v>
      </c>
      <c r="E23307" s="144" t="s">
        <v>191</v>
      </c>
      <c r="F23307" s="144">
        <v>2050</v>
      </c>
      <c r="G23307" s="147">
        <v>19.428023554986734</v>
      </c>
      <c r="H23307" s="147">
        <v>23.571999999999999</v>
      </c>
      <c r="I23307" s="147">
        <v>28.82</v>
      </c>
      <c r="J23307" s="147">
        <v>32.803899999999999</v>
      </c>
      <c r="K23307" s="147">
        <v>36.791999999999994</v>
      </c>
    </row>
    <row r="23308" spans="2:11" x14ac:dyDescent="0.2">
      <c r="B23308" s="21" t="str">
        <f t="shared" ref="B23308:B23371" si="364">C23308&amp;D23308&amp;F23308&amp;E23308</f>
        <v>WoodstockIce Accretion2055RCP8.5</v>
      </c>
      <c r="C23308" t="s">
        <v>482</v>
      </c>
      <c r="D23308" t="s">
        <v>486</v>
      </c>
      <c r="E23308" s="144" t="s">
        <v>191</v>
      </c>
      <c r="F23308" s="144">
        <v>2055</v>
      </c>
      <c r="G23308" s="147">
        <v>19.316688176448128</v>
      </c>
      <c r="H23308" s="147">
        <v>23.488999999999997</v>
      </c>
      <c r="I23308" s="147">
        <v>28.779999999999998</v>
      </c>
      <c r="J23308" s="147">
        <v>32.792599999999993</v>
      </c>
      <c r="K23308" s="147">
        <v>36.804600000000001</v>
      </c>
    </row>
    <row r="23309" spans="2:11" x14ac:dyDescent="0.2">
      <c r="B23309" s="21" t="str">
        <f t="shared" si="364"/>
        <v>WoodstockIce Accretion2060RCP8.5</v>
      </c>
      <c r="C23309" t="s">
        <v>482</v>
      </c>
      <c r="D23309" t="s">
        <v>486</v>
      </c>
      <c r="E23309" s="144" t="s">
        <v>191</v>
      </c>
      <c r="F23309" s="144">
        <v>2060</v>
      </c>
      <c r="G23309" s="147">
        <v>18.773928206072423</v>
      </c>
      <c r="H23309" s="147">
        <v>22.941199999999998</v>
      </c>
      <c r="I23309" s="147">
        <v>28.21</v>
      </c>
      <c r="J23309" s="147">
        <v>32.216299999999997</v>
      </c>
      <c r="K23309" s="147">
        <v>36.199799999999996</v>
      </c>
    </row>
    <row r="23310" spans="2:11" x14ac:dyDescent="0.2">
      <c r="B23310" s="21" t="str">
        <f t="shared" si="364"/>
        <v>WoodstockIce Accretion2065RCP8.5</v>
      </c>
      <c r="C23310" t="s">
        <v>482</v>
      </c>
      <c r="D23310" t="s">
        <v>486</v>
      </c>
      <c r="E23310" s="144" t="s">
        <v>191</v>
      </c>
      <c r="F23310" s="144">
        <v>2065</v>
      </c>
      <c r="G23310" s="147">
        <v>18.342503614235326</v>
      </c>
      <c r="H23310" s="147">
        <v>22.476399999999998</v>
      </c>
      <c r="I23310" s="147">
        <v>27.68</v>
      </c>
      <c r="J23310" s="147">
        <v>31.651299999999999</v>
      </c>
      <c r="K23310" s="147">
        <v>35.5824</v>
      </c>
    </row>
    <row r="23311" spans="2:11" x14ac:dyDescent="0.2">
      <c r="B23311" s="21" t="str">
        <f t="shared" si="364"/>
        <v>WoodstockIce Accretion2070RCP8.5</v>
      </c>
      <c r="C23311" t="s">
        <v>482</v>
      </c>
      <c r="D23311" t="s">
        <v>486</v>
      </c>
      <c r="E23311" s="144" t="s">
        <v>191</v>
      </c>
      <c r="F23311" s="144">
        <v>2070</v>
      </c>
      <c r="G23311" s="147">
        <v>17.535322119830433</v>
      </c>
      <c r="H23311" s="147">
        <v>21.604899999999997</v>
      </c>
      <c r="I23311" s="147">
        <v>26.71</v>
      </c>
      <c r="J23311" s="147">
        <v>30.611699999999999</v>
      </c>
      <c r="K23311" s="147">
        <v>34.460999999999999</v>
      </c>
    </row>
    <row r="23312" spans="2:11" x14ac:dyDescent="0.2">
      <c r="B23312" s="21" t="str">
        <f t="shared" si="364"/>
        <v>WoodstockIce Accretion2075RCP8.5</v>
      </c>
      <c r="C23312" t="s">
        <v>482</v>
      </c>
      <c r="D23312" t="s">
        <v>486</v>
      </c>
      <c r="E23312" s="144" t="s">
        <v>191</v>
      </c>
      <c r="F23312" s="144">
        <v>2075</v>
      </c>
      <c r="G23312" s="147">
        <v>17.159565217262639</v>
      </c>
      <c r="H23312" s="147">
        <v>21.1982</v>
      </c>
      <c r="I23312" s="147">
        <v>26.27</v>
      </c>
      <c r="J23312" s="147">
        <v>30.1371</v>
      </c>
      <c r="K23312" s="147">
        <v>33.956999999999994</v>
      </c>
    </row>
    <row r="23313" spans="2:11" x14ac:dyDescent="0.2">
      <c r="B23313" s="21" t="str">
        <f t="shared" si="364"/>
        <v>WoodstockIce Accretion2080RCP8.5</v>
      </c>
      <c r="C23313" t="s">
        <v>482</v>
      </c>
      <c r="D23313" t="s">
        <v>486</v>
      </c>
      <c r="E23313" s="144" t="s">
        <v>191</v>
      </c>
      <c r="F23313" s="144">
        <v>2080</v>
      </c>
      <c r="G23313" s="147">
        <v>16.783808314694845</v>
      </c>
      <c r="H23313" s="147">
        <v>20.791499999999999</v>
      </c>
      <c r="I23313" s="147">
        <v>25.83</v>
      </c>
      <c r="J23313" s="147">
        <v>29.662499999999998</v>
      </c>
      <c r="K23313" s="147">
        <v>33.452999999999996</v>
      </c>
    </row>
    <row r="23314" spans="2:11" x14ac:dyDescent="0.2">
      <c r="B23314" s="21" t="str">
        <f t="shared" si="364"/>
        <v>WoodstockIce Accretion2085RCP8.5</v>
      </c>
      <c r="C23314" t="s">
        <v>482</v>
      </c>
      <c r="D23314" t="s">
        <v>486</v>
      </c>
      <c r="E23314" s="144" t="s">
        <v>191</v>
      </c>
      <c r="F23314" s="144">
        <v>2085</v>
      </c>
      <c r="G23314" s="147">
        <v>15.854853750013351</v>
      </c>
      <c r="H23314" s="147">
        <v>19.720799999999997</v>
      </c>
      <c r="I23314" s="147">
        <v>24.57</v>
      </c>
      <c r="J23314" s="147">
        <v>28.238700000000001</v>
      </c>
      <c r="K23314" s="147">
        <v>31.903199999999998</v>
      </c>
    </row>
    <row r="23315" spans="2:11" x14ac:dyDescent="0.2">
      <c r="B23315" s="21" t="str">
        <f t="shared" si="364"/>
        <v>WoodstockIce Accretion2090RCP8.5</v>
      </c>
      <c r="C23315" t="s">
        <v>482</v>
      </c>
      <c r="D23315" t="s">
        <v>486</v>
      </c>
      <c r="E23315" s="144" t="s">
        <v>191</v>
      </c>
      <c r="F23315" s="144">
        <v>2090</v>
      </c>
      <c r="G23315" s="147">
        <v>14.925899185331858</v>
      </c>
      <c r="H23315" s="147">
        <v>18.650099999999998</v>
      </c>
      <c r="I23315" s="147">
        <v>23.310000000000002</v>
      </c>
      <c r="J23315" s="147">
        <v>26.814900000000002</v>
      </c>
      <c r="K23315" s="147">
        <v>30.353400000000001</v>
      </c>
    </row>
    <row r="23316" spans="2:11" x14ac:dyDescent="0.2">
      <c r="B23316" s="21" t="str">
        <f t="shared" si="364"/>
        <v>WoodstockIce Accretion2095RCP8.5</v>
      </c>
      <c r="C23316" t="s">
        <v>482</v>
      </c>
      <c r="D23316" t="s">
        <v>486</v>
      </c>
      <c r="E23316" s="144" t="s">
        <v>191</v>
      </c>
      <c r="F23316" s="144">
        <v>2095</v>
      </c>
      <c r="G23316" s="147">
        <v>14.925899185331858</v>
      </c>
      <c r="H23316" s="147">
        <v>18.650099999999998</v>
      </c>
      <c r="I23316" s="147">
        <v>23.310000000000002</v>
      </c>
      <c r="J23316" s="147">
        <v>26.814900000000002</v>
      </c>
      <c r="K23316" s="147">
        <v>30.353400000000001</v>
      </c>
    </row>
    <row r="23317" spans="2:11" x14ac:dyDescent="0.2">
      <c r="B23317" s="21" t="str">
        <f t="shared" si="364"/>
        <v>WoodstockIce Accretion2100RCP8.5</v>
      </c>
      <c r="C23317" t="s">
        <v>482</v>
      </c>
      <c r="D23317" t="s">
        <v>486</v>
      </c>
      <c r="E23317" s="144" t="s">
        <v>191</v>
      </c>
      <c r="F23317" s="144">
        <v>2100</v>
      </c>
      <c r="G23317" s="147">
        <v>14.925899185331858</v>
      </c>
      <c r="H23317" s="147">
        <v>18.650099999999998</v>
      </c>
      <c r="I23317" s="147">
        <v>23.310000000000002</v>
      </c>
      <c r="J23317" s="147">
        <v>26.814900000000002</v>
      </c>
      <c r="K23317" s="147">
        <v>30.353400000000001</v>
      </c>
    </row>
    <row r="23318" spans="2:11" x14ac:dyDescent="0.2">
      <c r="B23318" s="21" t="str">
        <f t="shared" si="364"/>
        <v>WoodstockWind2023RCP4.5</v>
      </c>
      <c r="C23318" t="s">
        <v>482</v>
      </c>
      <c r="D23318" t="s">
        <v>1</v>
      </c>
      <c r="E23318" s="144" t="s">
        <v>193</v>
      </c>
      <c r="F23318" s="144">
        <v>2023</v>
      </c>
      <c r="G23318" s="147">
        <v>87.125376868475243</v>
      </c>
      <c r="H23318" s="147">
        <v>93.995099999999994</v>
      </c>
      <c r="I23318" s="147">
        <v>101.27</v>
      </c>
      <c r="J23318" s="147">
        <v>108.5087</v>
      </c>
      <c r="K23318" s="147">
        <v>115.7556</v>
      </c>
    </row>
    <row r="23319" spans="2:11" x14ac:dyDescent="0.2">
      <c r="B23319" s="21" t="str">
        <f t="shared" si="364"/>
        <v>WoodstockWind2025RCP4.5</v>
      </c>
      <c r="C23319" t="s">
        <v>482</v>
      </c>
      <c r="D23319" t="s">
        <v>1</v>
      </c>
      <c r="E23319" s="144" t="s">
        <v>193</v>
      </c>
      <c r="F23319" s="144">
        <v>2025</v>
      </c>
      <c r="G23319" s="147">
        <v>87.205968561647268</v>
      </c>
      <c r="H23319" s="147">
        <v>94.102049999999991</v>
      </c>
      <c r="I23319" s="147">
        <v>101.40833333333333</v>
      </c>
      <c r="J23319" s="147">
        <v>108.67455000000001</v>
      </c>
      <c r="K23319" s="147">
        <v>115.9494</v>
      </c>
    </row>
    <row r="23320" spans="2:11" x14ac:dyDescent="0.2">
      <c r="B23320" s="21" t="str">
        <f t="shared" si="364"/>
        <v>WoodstockWind2030RCP4.5</v>
      </c>
      <c r="C23320" t="s">
        <v>482</v>
      </c>
      <c r="D23320" t="s">
        <v>1</v>
      </c>
      <c r="E23320" s="144" t="s">
        <v>193</v>
      </c>
      <c r="F23320" s="144">
        <v>2030</v>
      </c>
      <c r="G23320" s="147">
        <v>87.286560254819307</v>
      </c>
      <c r="H23320" s="147">
        <v>94.209000000000003</v>
      </c>
      <c r="I23320" s="147">
        <v>101.54666666666667</v>
      </c>
      <c r="J23320" s="147">
        <v>108.8404</v>
      </c>
      <c r="K23320" s="147">
        <v>116.14319999999999</v>
      </c>
    </row>
    <row r="23321" spans="2:11" x14ac:dyDescent="0.2">
      <c r="B23321" s="21" t="str">
        <f t="shared" si="364"/>
        <v>WoodstockWind2035RCP4.5</v>
      </c>
      <c r="C23321" t="s">
        <v>482</v>
      </c>
      <c r="D23321" t="s">
        <v>1</v>
      </c>
      <c r="E23321" s="144" t="s">
        <v>193</v>
      </c>
      <c r="F23321" s="144">
        <v>2035</v>
      </c>
      <c r="G23321" s="147">
        <v>87.367151947991331</v>
      </c>
      <c r="H23321" s="147">
        <v>94.315950000000001</v>
      </c>
      <c r="I23321" s="147">
        <v>101.685</v>
      </c>
      <c r="J23321" s="147">
        <v>109.00625000000001</v>
      </c>
      <c r="K23321" s="147">
        <v>116.33699999999999</v>
      </c>
    </row>
    <row r="23322" spans="2:11" x14ac:dyDescent="0.2">
      <c r="B23322" s="21" t="str">
        <f t="shared" si="364"/>
        <v>WoodstockWind2040RCP4.5</v>
      </c>
      <c r="C23322" t="s">
        <v>482</v>
      </c>
      <c r="D23322" t="s">
        <v>1</v>
      </c>
      <c r="E23322" s="144" t="s">
        <v>193</v>
      </c>
      <c r="F23322" s="144">
        <v>2040</v>
      </c>
      <c r="G23322" s="147">
        <v>87.447743641163356</v>
      </c>
      <c r="H23322" s="147">
        <v>94.422899999999998</v>
      </c>
      <c r="I23322" s="147">
        <v>101.82333333333332</v>
      </c>
      <c r="J23322" s="147">
        <v>109.17210000000001</v>
      </c>
      <c r="K23322" s="147">
        <v>116.5308</v>
      </c>
    </row>
    <row r="23323" spans="2:11" x14ac:dyDescent="0.2">
      <c r="B23323" s="21" t="str">
        <f t="shared" si="364"/>
        <v>WoodstockWind2045RCP4.5</v>
      </c>
      <c r="C23323" t="s">
        <v>482</v>
      </c>
      <c r="D23323" t="s">
        <v>1</v>
      </c>
      <c r="E23323" s="144" t="s">
        <v>193</v>
      </c>
      <c r="F23323" s="144">
        <v>2045</v>
      </c>
      <c r="G23323" s="147">
        <v>87.528335334335395</v>
      </c>
      <c r="H23323" s="147">
        <v>94.52985000000001</v>
      </c>
      <c r="I23323" s="147">
        <v>101.96166666666666</v>
      </c>
      <c r="J23323" s="147">
        <v>109.33795000000001</v>
      </c>
      <c r="K23323" s="147">
        <v>116.7246</v>
      </c>
    </row>
    <row r="23324" spans="2:11" x14ac:dyDescent="0.2">
      <c r="B23324" s="21" t="str">
        <f t="shared" si="364"/>
        <v>WoodstockWind2050RCP4.5</v>
      </c>
      <c r="C23324" t="s">
        <v>482</v>
      </c>
      <c r="D23324" t="s">
        <v>1</v>
      </c>
      <c r="E23324" s="144" t="s">
        <v>193</v>
      </c>
      <c r="F23324" s="144">
        <v>2050</v>
      </c>
      <c r="G23324" s="147">
        <v>87.678005621654876</v>
      </c>
      <c r="H23324" s="147">
        <v>94.720500000000001</v>
      </c>
      <c r="I23324" s="147">
        <v>102.20599999999999</v>
      </c>
      <c r="J23324" s="147">
        <v>109.62578000000001</v>
      </c>
      <c r="K23324" s="147">
        <v>117.05748</v>
      </c>
    </row>
    <row r="23325" spans="2:11" x14ac:dyDescent="0.2">
      <c r="B23325" s="21" t="str">
        <f t="shared" si="364"/>
        <v>WoodstockWind2055RCP4.5</v>
      </c>
      <c r="C23325" t="s">
        <v>482</v>
      </c>
      <c r="D23325" t="s">
        <v>1</v>
      </c>
      <c r="E23325" s="144" t="s">
        <v>193</v>
      </c>
      <c r="F23325" s="144">
        <v>2055</v>
      </c>
      <c r="G23325" s="147">
        <v>87.747084215802332</v>
      </c>
      <c r="H23325" s="147">
        <v>94.804200000000009</v>
      </c>
      <c r="I23325" s="147">
        <v>102.312</v>
      </c>
      <c r="J23325" s="147">
        <v>109.74776</v>
      </c>
      <c r="K23325" s="147">
        <v>117.19655999999999</v>
      </c>
    </row>
    <row r="23326" spans="2:11" x14ac:dyDescent="0.2">
      <c r="B23326" s="21" t="str">
        <f t="shared" si="364"/>
        <v>WoodstockWind2060RCP4.5</v>
      </c>
      <c r="C23326" t="s">
        <v>482</v>
      </c>
      <c r="D23326" t="s">
        <v>1</v>
      </c>
      <c r="E23326" s="144" t="s">
        <v>193</v>
      </c>
      <c r="F23326" s="144">
        <v>2060</v>
      </c>
      <c r="G23326" s="147">
        <v>87.816162809949773</v>
      </c>
      <c r="H23326" s="147">
        <v>94.887900000000002</v>
      </c>
      <c r="I23326" s="147">
        <v>102.41799999999999</v>
      </c>
      <c r="J23326" s="147">
        <v>109.86974000000001</v>
      </c>
      <c r="K23326" s="147">
        <v>117.33564</v>
      </c>
    </row>
    <row r="23327" spans="2:11" x14ac:dyDescent="0.2">
      <c r="B23327" s="21" t="str">
        <f t="shared" si="364"/>
        <v>WoodstockWind2065RCP4.5</v>
      </c>
      <c r="C23327" t="s">
        <v>482</v>
      </c>
      <c r="D23327" t="s">
        <v>1</v>
      </c>
      <c r="E23327" s="144" t="s">
        <v>193</v>
      </c>
      <c r="F23327" s="144">
        <v>2065</v>
      </c>
      <c r="G23327" s="147">
        <v>87.885241404097229</v>
      </c>
      <c r="H23327" s="147">
        <v>94.971600000000009</v>
      </c>
      <c r="I23327" s="147">
        <v>102.524</v>
      </c>
      <c r="J23327" s="147">
        <v>109.99172</v>
      </c>
      <c r="K23327" s="147">
        <v>117.47471999999999</v>
      </c>
    </row>
    <row r="23328" spans="2:11" x14ac:dyDescent="0.2">
      <c r="B23328" s="21" t="str">
        <f t="shared" si="364"/>
        <v>WoodstockWind2070RCP4.5</v>
      </c>
      <c r="C23328" t="s">
        <v>482</v>
      </c>
      <c r="D23328" t="s">
        <v>1</v>
      </c>
      <c r="E23328" s="144" t="s">
        <v>193</v>
      </c>
      <c r="F23328" s="144">
        <v>2070</v>
      </c>
      <c r="G23328" s="147">
        <v>87.954319998244685</v>
      </c>
      <c r="H23328" s="147">
        <v>95.055300000000003</v>
      </c>
      <c r="I23328" s="147">
        <v>102.63</v>
      </c>
      <c r="J23328" s="147">
        <v>110.11369999999999</v>
      </c>
      <c r="K23328" s="147">
        <v>117.6138</v>
      </c>
    </row>
    <row r="23329" spans="2:11" x14ac:dyDescent="0.2">
      <c r="B23329" s="21" t="str">
        <f t="shared" si="364"/>
        <v>WoodstockWind2075RCP4.5</v>
      </c>
      <c r="C23329" t="s">
        <v>482</v>
      </c>
      <c r="D23329" t="s">
        <v>1</v>
      </c>
      <c r="E23329" s="144" t="s">
        <v>193</v>
      </c>
      <c r="F23329" s="144">
        <v>2075</v>
      </c>
      <c r="G23329" s="147">
        <v>88.040668240928994</v>
      </c>
      <c r="H23329" s="147">
        <v>95.17465</v>
      </c>
      <c r="I23329" s="147">
        <v>102.79166666666666</v>
      </c>
      <c r="J23329" s="147">
        <v>110.31165</v>
      </c>
      <c r="K23329" s="147">
        <v>117.8494</v>
      </c>
    </row>
    <row r="23330" spans="2:11" x14ac:dyDescent="0.2">
      <c r="B23330" s="21" t="str">
        <f t="shared" si="364"/>
        <v>WoodstockWind2080RCP4.5</v>
      </c>
      <c r="C23330" t="s">
        <v>482</v>
      </c>
      <c r="D23330" t="s">
        <v>1</v>
      </c>
      <c r="E23330" s="144" t="s">
        <v>193</v>
      </c>
      <c r="F23330" s="144">
        <v>2080</v>
      </c>
      <c r="G23330" s="147">
        <v>88.127016483613318</v>
      </c>
      <c r="H23330" s="147">
        <v>95.293999999999997</v>
      </c>
      <c r="I23330" s="147">
        <v>102.95333333333333</v>
      </c>
      <c r="J23330" s="147">
        <v>110.50959999999999</v>
      </c>
      <c r="K23330" s="147">
        <v>118.08499999999999</v>
      </c>
    </row>
    <row r="23331" spans="2:11" x14ac:dyDescent="0.2">
      <c r="B23331" s="21" t="str">
        <f t="shared" si="364"/>
        <v>WoodstockWind2085RCP4.5</v>
      </c>
      <c r="C23331" t="s">
        <v>482</v>
      </c>
      <c r="D23331" t="s">
        <v>1</v>
      </c>
      <c r="E23331" s="144" t="s">
        <v>193</v>
      </c>
      <c r="F23331" s="144">
        <v>2085</v>
      </c>
      <c r="G23331" s="147">
        <v>88.213364726297641</v>
      </c>
      <c r="H23331" s="147">
        <v>95.413350000000008</v>
      </c>
      <c r="I23331" s="147">
        <v>103.11500000000001</v>
      </c>
      <c r="J23331" s="147">
        <v>110.70755</v>
      </c>
      <c r="K23331" s="147">
        <v>118.32059999999998</v>
      </c>
    </row>
    <row r="23332" spans="2:11" x14ac:dyDescent="0.2">
      <c r="B23332" s="21" t="str">
        <f t="shared" si="364"/>
        <v>WoodstockWind2090RCP4.5</v>
      </c>
      <c r="C23332" t="s">
        <v>482</v>
      </c>
      <c r="D23332" t="s">
        <v>1</v>
      </c>
      <c r="E23332" s="144" t="s">
        <v>193</v>
      </c>
      <c r="F23332" s="144">
        <v>2090</v>
      </c>
      <c r="G23332" s="147">
        <v>88.29971296898195</v>
      </c>
      <c r="H23332" s="147">
        <v>95.532700000000006</v>
      </c>
      <c r="I23332" s="147">
        <v>103.27666666666667</v>
      </c>
      <c r="J23332" s="147">
        <v>110.9055</v>
      </c>
      <c r="K23332" s="147">
        <v>118.55619999999999</v>
      </c>
    </row>
    <row r="23333" spans="2:11" x14ac:dyDescent="0.2">
      <c r="B23333" s="21" t="str">
        <f t="shared" si="364"/>
        <v>WoodstockWind2095RCP4.5</v>
      </c>
      <c r="C23333" t="s">
        <v>482</v>
      </c>
      <c r="D23333" t="s">
        <v>1</v>
      </c>
      <c r="E23333" s="144" t="s">
        <v>193</v>
      </c>
      <c r="F23333" s="144">
        <v>2095</v>
      </c>
      <c r="G23333" s="147">
        <v>88.386061211666259</v>
      </c>
      <c r="H23333" s="147">
        <v>95.652050000000003</v>
      </c>
      <c r="I23333" s="147">
        <v>103.43833333333333</v>
      </c>
      <c r="J23333" s="147">
        <v>111.10345</v>
      </c>
      <c r="K23333" s="147">
        <v>118.79179999999999</v>
      </c>
    </row>
    <row r="23334" spans="2:11" x14ac:dyDescent="0.2">
      <c r="B23334" s="21" t="str">
        <f t="shared" si="364"/>
        <v>WoodstockWind2100RCP4.5</v>
      </c>
      <c r="C23334" t="s">
        <v>482</v>
      </c>
      <c r="D23334" t="s">
        <v>1</v>
      </c>
      <c r="E23334" s="144" t="s">
        <v>193</v>
      </c>
      <c r="F23334" s="144">
        <v>2100</v>
      </c>
      <c r="G23334" s="147">
        <v>88.472409454350583</v>
      </c>
      <c r="H23334" s="147">
        <v>95.7714</v>
      </c>
      <c r="I23334" s="147">
        <v>103.60000000000001</v>
      </c>
      <c r="J23334" s="147">
        <v>111.3014</v>
      </c>
      <c r="K23334" s="147">
        <v>119.02739999999999</v>
      </c>
    </row>
    <row r="23335" spans="2:11" x14ac:dyDescent="0.2">
      <c r="B23335" s="21" t="str">
        <f t="shared" si="364"/>
        <v>WoodstockWind2023RCP6.0</v>
      </c>
      <c r="C23335" t="s">
        <v>482</v>
      </c>
      <c r="D23335" t="s">
        <v>1</v>
      </c>
      <c r="E23335" s="144" t="s">
        <v>192</v>
      </c>
      <c r="F23335" s="144">
        <v>2023</v>
      </c>
      <c r="G23335" s="147">
        <v>87.125376868475243</v>
      </c>
      <c r="H23335" s="147">
        <v>93.995099999999994</v>
      </c>
      <c r="I23335" s="147">
        <v>101.27</v>
      </c>
      <c r="J23335" s="147">
        <v>108.5087</v>
      </c>
      <c r="K23335" s="147">
        <v>115.7556</v>
      </c>
    </row>
    <row r="23336" spans="2:11" x14ac:dyDescent="0.2">
      <c r="B23336" s="21" t="str">
        <f t="shared" si="364"/>
        <v>WoodstockWind2025RCP6.0</v>
      </c>
      <c r="C23336" t="s">
        <v>482</v>
      </c>
      <c r="D23336" t="s">
        <v>1</v>
      </c>
      <c r="E23336" s="144" t="s">
        <v>192</v>
      </c>
      <c r="F23336" s="144">
        <v>2025</v>
      </c>
      <c r="G23336" s="147">
        <v>87.205968561647268</v>
      </c>
      <c r="H23336" s="147">
        <v>94.102049999999991</v>
      </c>
      <c r="I23336" s="147">
        <v>101.40833333333333</v>
      </c>
      <c r="J23336" s="147">
        <v>108.67455000000001</v>
      </c>
      <c r="K23336" s="147">
        <v>115.9494</v>
      </c>
    </row>
    <row r="23337" spans="2:11" x14ac:dyDescent="0.2">
      <c r="B23337" s="21" t="str">
        <f t="shared" si="364"/>
        <v>WoodstockWind2030RCP6.0</v>
      </c>
      <c r="C23337" t="s">
        <v>482</v>
      </c>
      <c r="D23337" t="s">
        <v>1</v>
      </c>
      <c r="E23337" s="144" t="s">
        <v>192</v>
      </c>
      <c r="F23337" s="144">
        <v>2030</v>
      </c>
      <c r="G23337" s="147">
        <v>87.286560254819307</v>
      </c>
      <c r="H23337" s="147">
        <v>94.209000000000003</v>
      </c>
      <c r="I23337" s="147">
        <v>101.54666666666667</v>
      </c>
      <c r="J23337" s="147">
        <v>108.8404</v>
      </c>
      <c r="K23337" s="147">
        <v>116.14319999999999</v>
      </c>
    </row>
    <row r="23338" spans="2:11" x14ac:dyDescent="0.2">
      <c r="B23338" s="21" t="str">
        <f t="shared" si="364"/>
        <v>WoodstockWind2035RCP6.0</v>
      </c>
      <c r="C23338" t="s">
        <v>482</v>
      </c>
      <c r="D23338" t="s">
        <v>1</v>
      </c>
      <c r="E23338" s="144" t="s">
        <v>192</v>
      </c>
      <c r="F23338" s="144">
        <v>2035</v>
      </c>
      <c r="G23338" s="147">
        <v>87.367151947991331</v>
      </c>
      <c r="H23338" s="147">
        <v>94.315950000000001</v>
      </c>
      <c r="I23338" s="147">
        <v>101.685</v>
      </c>
      <c r="J23338" s="147">
        <v>109.00625000000001</v>
      </c>
      <c r="K23338" s="147">
        <v>116.33699999999999</v>
      </c>
    </row>
    <row r="23339" spans="2:11" x14ac:dyDescent="0.2">
      <c r="B23339" s="21" t="str">
        <f t="shared" si="364"/>
        <v>WoodstockWind2040RCP6.0</v>
      </c>
      <c r="C23339" t="s">
        <v>482</v>
      </c>
      <c r="D23339" t="s">
        <v>1</v>
      </c>
      <c r="E23339" s="144" t="s">
        <v>192</v>
      </c>
      <c r="F23339" s="144">
        <v>2040</v>
      </c>
      <c r="G23339" s="147">
        <v>87.447743641163356</v>
      </c>
      <c r="H23339" s="147">
        <v>94.422899999999998</v>
      </c>
      <c r="I23339" s="147">
        <v>101.82333333333332</v>
      </c>
      <c r="J23339" s="147">
        <v>109.17210000000001</v>
      </c>
      <c r="K23339" s="147">
        <v>116.5308</v>
      </c>
    </row>
    <row r="23340" spans="2:11" x14ac:dyDescent="0.2">
      <c r="B23340" s="21" t="str">
        <f t="shared" si="364"/>
        <v>WoodstockWind2045RCP6.0</v>
      </c>
      <c r="C23340" t="s">
        <v>482</v>
      </c>
      <c r="D23340" t="s">
        <v>1</v>
      </c>
      <c r="E23340" s="144" t="s">
        <v>192</v>
      </c>
      <c r="F23340" s="144">
        <v>2045</v>
      </c>
      <c r="G23340" s="147">
        <v>87.528335334335395</v>
      </c>
      <c r="H23340" s="147">
        <v>94.52985000000001</v>
      </c>
      <c r="I23340" s="147">
        <v>101.96166666666666</v>
      </c>
      <c r="J23340" s="147">
        <v>109.33795000000001</v>
      </c>
      <c r="K23340" s="147">
        <v>116.7246</v>
      </c>
    </row>
    <row r="23341" spans="2:11" x14ac:dyDescent="0.2">
      <c r="B23341" s="21" t="str">
        <f t="shared" si="364"/>
        <v>WoodstockWind2050RCP6.0</v>
      </c>
      <c r="C23341" t="s">
        <v>482</v>
      </c>
      <c r="D23341" t="s">
        <v>1</v>
      </c>
      <c r="E23341" s="144" t="s">
        <v>192</v>
      </c>
      <c r="F23341" s="144">
        <v>2050</v>
      </c>
      <c r="G23341" s="147">
        <v>87.678005621654876</v>
      </c>
      <c r="H23341" s="147">
        <v>94.720500000000001</v>
      </c>
      <c r="I23341" s="147">
        <v>102.20599999999999</v>
      </c>
      <c r="J23341" s="147">
        <v>109.62578000000001</v>
      </c>
      <c r="K23341" s="147">
        <v>117.05748</v>
      </c>
    </row>
    <row r="23342" spans="2:11" x14ac:dyDescent="0.2">
      <c r="B23342" s="21" t="str">
        <f t="shared" si="364"/>
        <v>WoodstockWind2055RCP6.0</v>
      </c>
      <c r="C23342" t="s">
        <v>482</v>
      </c>
      <c r="D23342" t="s">
        <v>1</v>
      </c>
      <c r="E23342" s="144" t="s">
        <v>192</v>
      </c>
      <c r="F23342" s="144">
        <v>2055</v>
      </c>
      <c r="G23342" s="147">
        <v>87.747084215802332</v>
      </c>
      <c r="H23342" s="147">
        <v>94.804200000000009</v>
      </c>
      <c r="I23342" s="147">
        <v>102.312</v>
      </c>
      <c r="J23342" s="147">
        <v>109.74776</v>
      </c>
      <c r="K23342" s="147">
        <v>117.19655999999999</v>
      </c>
    </row>
    <row r="23343" spans="2:11" x14ac:dyDescent="0.2">
      <c r="B23343" s="21" t="str">
        <f t="shared" si="364"/>
        <v>WoodstockWind2060RCP6.0</v>
      </c>
      <c r="C23343" t="s">
        <v>482</v>
      </c>
      <c r="D23343" t="s">
        <v>1</v>
      </c>
      <c r="E23343" s="144" t="s">
        <v>192</v>
      </c>
      <c r="F23343" s="144">
        <v>2060</v>
      </c>
      <c r="G23343" s="147">
        <v>87.816162809949773</v>
      </c>
      <c r="H23343" s="147">
        <v>94.887900000000002</v>
      </c>
      <c r="I23343" s="147">
        <v>102.41799999999999</v>
      </c>
      <c r="J23343" s="147">
        <v>109.86974000000001</v>
      </c>
      <c r="K23343" s="147">
        <v>117.33564</v>
      </c>
    </row>
    <row r="23344" spans="2:11" x14ac:dyDescent="0.2">
      <c r="B23344" s="21" t="str">
        <f t="shared" si="364"/>
        <v>WoodstockWind2065RCP6.0</v>
      </c>
      <c r="C23344" t="s">
        <v>482</v>
      </c>
      <c r="D23344" t="s">
        <v>1</v>
      </c>
      <c r="E23344" s="144" t="s">
        <v>192</v>
      </c>
      <c r="F23344" s="144">
        <v>2065</v>
      </c>
      <c r="G23344" s="147">
        <v>87.885241404097229</v>
      </c>
      <c r="H23344" s="147">
        <v>94.971600000000009</v>
      </c>
      <c r="I23344" s="147">
        <v>102.524</v>
      </c>
      <c r="J23344" s="147">
        <v>109.99172</v>
      </c>
      <c r="K23344" s="147">
        <v>117.47471999999999</v>
      </c>
    </row>
    <row r="23345" spans="2:11" x14ac:dyDescent="0.2">
      <c r="B23345" s="21" t="str">
        <f t="shared" si="364"/>
        <v>WoodstockWind2070RCP6.0</v>
      </c>
      <c r="C23345" t="s">
        <v>482</v>
      </c>
      <c r="D23345" t="s">
        <v>1</v>
      </c>
      <c r="E23345" s="144" t="s">
        <v>192</v>
      </c>
      <c r="F23345" s="144">
        <v>2070</v>
      </c>
      <c r="G23345" s="147">
        <v>87.954319998244685</v>
      </c>
      <c r="H23345" s="147">
        <v>95.055300000000003</v>
      </c>
      <c r="I23345" s="147">
        <v>102.63</v>
      </c>
      <c r="J23345" s="147">
        <v>110.11369999999999</v>
      </c>
      <c r="K23345" s="147">
        <v>117.6138</v>
      </c>
    </row>
    <row r="23346" spans="2:11" x14ac:dyDescent="0.2">
      <c r="B23346" s="21" t="str">
        <f t="shared" si="364"/>
        <v>WoodstockWind2075RCP6.0</v>
      </c>
      <c r="C23346" t="s">
        <v>482</v>
      </c>
      <c r="D23346" t="s">
        <v>1</v>
      </c>
      <c r="E23346" s="144" t="s">
        <v>192</v>
      </c>
      <c r="F23346" s="144">
        <v>2075</v>
      </c>
      <c r="G23346" s="147">
        <v>88.083842362271156</v>
      </c>
      <c r="H23346" s="147">
        <v>95.234324999999998</v>
      </c>
      <c r="I23346" s="147">
        <v>102.8725</v>
      </c>
      <c r="J23346" s="147">
        <v>110.410625</v>
      </c>
      <c r="K23346" s="147">
        <v>117.96719999999999</v>
      </c>
    </row>
    <row r="23347" spans="2:11" x14ac:dyDescent="0.2">
      <c r="B23347" s="21" t="str">
        <f t="shared" si="364"/>
        <v>WoodstockWind2080RCP6.0</v>
      </c>
      <c r="C23347" t="s">
        <v>482</v>
      </c>
      <c r="D23347" t="s">
        <v>1</v>
      </c>
      <c r="E23347" s="144" t="s">
        <v>192</v>
      </c>
      <c r="F23347" s="144">
        <v>2080</v>
      </c>
      <c r="G23347" s="147">
        <v>88.213364726297641</v>
      </c>
      <c r="H23347" s="147">
        <v>95.413350000000008</v>
      </c>
      <c r="I23347" s="147">
        <v>103.11500000000001</v>
      </c>
      <c r="J23347" s="147">
        <v>110.70755</v>
      </c>
      <c r="K23347" s="147">
        <v>118.32059999999998</v>
      </c>
    </row>
    <row r="23348" spans="2:11" x14ac:dyDescent="0.2">
      <c r="B23348" s="21" t="str">
        <f t="shared" si="364"/>
        <v>WoodstockWind2085RCP6.0</v>
      </c>
      <c r="C23348" t="s">
        <v>482</v>
      </c>
      <c r="D23348" t="s">
        <v>1</v>
      </c>
      <c r="E23348" s="144" t="s">
        <v>192</v>
      </c>
      <c r="F23348" s="144">
        <v>2085</v>
      </c>
      <c r="G23348" s="147">
        <v>88.342887090324112</v>
      </c>
      <c r="H23348" s="147">
        <v>95.592375000000004</v>
      </c>
      <c r="I23348" s="147">
        <v>103.3575</v>
      </c>
      <c r="J23348" s="147">
        <v>111.004475</v>
      </c>
      <c r="K23348" s="147">
        <v>118.67399999999999</v>
      </c>
    </row>
    <row r="23349" spans="2:11" x14ac:dyDescent="0.2">
      <c r="B23349" s="21" t="str">
        <f t="shared" si="364"/>
        <v>WoodstockWind2090RCP6.0</v>
      </c>
      <c r="C23349" t="s">
        <v>482</v>
      </c>
      <c r="D23349" t="s">
        <v>1</v>
      </c>
      <c r="E23349" s="144" t="s">
        <v>192</v>
      </c>
      <c r="F23349" s="144">
        <v>2090</v>
      </c>
      <c r="G23349" s="147">
        <v>88.826437249356275</v>
      </c>
      <c r="H23349" s="147">
        <v>96.227099999999993</v>
      </c>
      <c r="I23349" s="147">
        <v>104.18</v>
      </c>
      <c r="J23349" s="147">
        <v>111.9862</v>
      </c>
      <c r="K23349" s="147">
        <v>119.82159999999999</v>
      </c>
    </row>
    <row r="23350" spans="2:11" x14ac:dyDescent="0.2">
      <c r="B23350" s="21" t="str">
        <f t="shared" si="364"/>
        <v>WoodstockWind2095RCP6.0</v>
      </c>
      <c r="C23350" t="s">
        <v>482</v>
      </c>
      <c r="D23350" t="s">
        <v>1</v>
      </c>
      <c r="E23350" s="144" t="s">
        <v>192</v>
      </c>
      <c r="F23350" s="144">
        <v>2095</v>
      </c>
      <c r="G23350" s="147">
        <v>89.180465044361981</v>
      </c>
      <c r="H23350" s="147">
        <v>96.6828</v>
      </c>
      <c r="I23350" s="147">
        <v>104.75999999999999</v>
      </c>
      <c r="J23350" s="147">
        <v>112.67099999999999</v>
      </c>
      <c r="K23350" s="147">
        <v>120.61579999999998</v>
      </c>
    </row>
    <row r="23351" spans="2:11" x14ac:dyDescent="0.2">
      <c r="B23351" s="21" t="str">
        <f t="shared" si="364"/>
        <v>WoodstockWind2100RCP6.0</v>
      </c>
      <c r="C23351" t="s">
        <v>482</v>
      </c>
      <c r="D23351" t="s">
        <v>1</v>
      </c>
      <c r="E23351" s="144" t="s">
        <v>192</v>
      </c>
      <c r="F23351" s="144">
        <v>2100</v>
      </c>
      <c r="G23351" s="147">
        <v>89.534492839367672</v>
      </c>
      <c r="H23351" s="147">
        <v>97.138499999999993</v>
      </c>
      <c r="I23351" s="147">
        <v>105.33999999999999</v>
      </c>
      <c r="J23351" s="147">
        <v>113.35579999999999</v>
      </c>
      <c r="K23351" s="147">
        <v>121.40999999999998</v>
      </c>
    </row>
    <row r="23352" spans="2:11" x14ac:dyDescent="0.2">
      <c r="B23352" s="21" t="str">
        <f t="shared" si="364"/>
        <v>WoodstockWind2023RCP8.5</v>
      </c>
      <c r="C23352" t="s">
        <v>482</v>
      </c>
      <c r="D23352" t="s">
        <v>1</v>
      </c>
      <c r="E23352" s="144" t="s">
        <v>191</v>
      </c>
      <c r="F23352" s="144">
        <v>2023</v>
      </c>
      <c r="G23352" s="147">
        <v>87.125376868475243</v>
      </c>
      <c r="H23352" s="147">
        <v>93.995099999999994</v>
      </c>
      <c r="I23352" s="147">
        <v>101.27</v>
      </c>
      <c r="J23352" s="147">
        <v>108.5087</v>
      </c>
      <c r="K23352" s="147">
        <v>115.7556</v>
      </c>
    </row>
    <row r="23353" spans="2:11" x14ac:dyDescent="0.2">
      <c r="B23353" s="21" t="str">
        <f t="shared" si="364"/>
        <v>WoodstockWind2025RCP8.5</v>
      </c>
      <c r="C23353" t="s">
        <v>482</v>
      </c>
      <c r="D23353" t="s">
        <v>1</v>
      </c>
      <c r="E23353" s="144" t="s">
        <v>191</v>
      </c>
      <c r="F23353" s="144">
        <v>2025</v>
      </c>
      <c r="G23353" s="147">
        <v>87.286560254819307</v>
      </c>
      <c r="H23353" s="147">
        <v>94.209000000000003</v>
      </c>
      <c r="I23353" s="147">
        <v>101.54666666666667</v>
      </c>
      <c r="J23353" s="147">
        <v>108.8404</v>
      </c>
      <c r="K23353" s="147">
        <v>116.14319999999999</v>
      </c>
    </row>
    <row r="23354" spans="2:11" x14ac:dyDescent="0.2">
      <c r="B23354" s="21" t="str">
        <f t="shared" si="364"/>
        <v>WoodstockWind2030RCP8.5</v>
      </c>
      <c r="C23354" t="s">
        <v>482</v>
      </c>
      <c r="D23354" t="s">
        <v>1</v>
      </c>
      <c r="E23354" s="144" t="s">
        <v>191</v>
      </c>
      <c r="F23354" s="144">
        <v>2030</v>
      </c>
      <c r="G23354" s="147">
        <v>87.447743641163356</v>
      </c>
      <c r="H23354" s="147">
        <v>94.422899999999998</v>
      </c>
      <c r="I23354" s="147">
        <v>101.82333333333332</v>
      </c>
      <c r="J23354" s="147">
        <v>109.17210000000001</v>
      </c>
      <c r="K23354" s="147">
        <v>116.5308</v>
      </c>
    </row>
    <row r="23355" spans="2:11" x14ac:dyDescent="0.2">
      <c r="B23355" s="21" t="str">
        <f t="shared" si="364"/>
        <v>WoodstockWind2035RCP8.5</v>
      </c>
      <c r="C23355" t="s">
        <v>482</v>
      </c>
      <c r="D23355" t="s">
        <v>1</v>
      </c>
      <c r="E23355" s="144" t="s">
        <v>191</v>
      </c>
      <c r="F23355" s="144">
        <v>2035</v>
      </c>
      <c r="G23355" s="147">
        <v>87.60892702750742</v>
      </c>
      <c r="H23355" s="147">
        <v>94.636800000000008</v>
      </c>
      <c r="I23355" s="147">
        <v>102.1</v>
      </c>
      <c r="J23355" s="147">
        <v>109.50380000000001</v>
      </c>
      <c r="K23355" s="147">
        <v>116.91839999999999</v>
      </c>
    </row>
    <row r="23356" spans="2:11" x14ac:dyDescent="0.2">
      <c r="B23356" s="21" t="str">
        <f t="shared" si="364"/>
        <v>WoodstockWind2040RCP8.5</v>
      </c>
      <c r="C23356" t="s">
        <v>482</v>
      </c>
      <c r="D23356" t="s">
        <v>1</v>
      </c>
      <c r="E23356" s="144" t="s">
        <v>191</v>
      </c>
      <c r="F23356" s="144">
        <v>2040</v>
      </c>
      <c r="G23356" s="147">
        <v>87.72405801775318</v>
      </c>
      <c r="H23356" s="147">
        <v>94.776300000000006</v>
      </c>
      <c r="I23356" s="147">
        <v>102.27666666666666</v>
      </c>
      <c r="J23356" s="147">
        <v>109.70710000000001</v>
      </c>
      <c r="K23356" s="147">
        <v>117.1502</v>
      </c>
    </row>
    <row r="23357" spans="2:11" x14ac:dyDescent="0.2">
      <c r="B23357" s="21" t="str">
        <f t="shared" si="364"/>
        <v>WoodstockWind2045RCP8.5</v>
      </c>
      <c r="C23357" t="s">
        <v>482</v>
      </c>
      <c r="D23357" t="s">
        <v>1</v>
      </c>
      <c r="E23357" s="144" t="s">
        <v>191</v>
      </c>
      <c r="F23357" s="144">
        <v>2045</v>
      </c>
      <c r="G23357" s="147">
        <v>87.839189007998925</v>
      </c>
      <c r="H23357" s="147">
        <v>94.915800000000004</v>
      </c>
      <c r="I23357" s="147">
        <v>102.45333333333333</v>
      </c>
      <c r="J23357" s="147">
        <v>109.9104</v>
      </c>
      <c r="K23357" s="147">
        <v>117.38199999999999</v>
      </c>
    </row>
    <row r="23358" spans="2:11" x14ac:dyDescent="0.2">
      <c r="B23358" s="21" t="str">
        <f t="shared" si="364"/>
        <v>WoodstockWind2050RCP8.5</v>
      </c>
      <c r="C23358" t="s">
        <v>482</v>
      </c>
      <c r="D23358" t="s">
        <v>1</v>
      </c>
      <c r="E23358" s="144" t="s">
        <v>191</v>
      </c>
      <c r="F23358" s="144">
        <v>2050</v>
      </c>
      <c r="G23358" s="147">
        <v>88.127016483613318</v>
      </c>
      <c r="H23358" s="147">
        <v>95.293999999999997</v>
      </c>
      <c r="I23358" s="147">
        <v>102.95333333333333</v>
      </c>
      <c r="J23358" s="147">
        <v>110.50959999999999</v>
      </c>
      <c r="K23358" s="147">
        <v>118.08499999999999</v>
      </c>
    </row>
    <row r="23359" spans="2:11" x14ac:dyDescent="0.2">
      <c r="B23359" s="21" t="str">
        <f t="shared" si="364"/>
        <v>WoodstockWind2055RCP8.5</v>
      </c>
      <c r="C23359" t="s">
        <v>482</v>
      </c>
      <c r="D23359" t="s">
        <v>1</v>
      </c>
      <c r="E23359" s="144" t="s">
        <v>191</v>
      </c>
      <c r="F23359" s="144">
        <v>2055</v>
      </c>
      <c r="G23359" s="147">
        <v>88.29971296898195</v>
      </c>
      <c r="H23359" s="147">
        <v>95.532700000000006</v>
      </c>
      <c r="I23359" s="147">
        <v>103.27666666666667</v>
      </c>
      <c r="J23359" s="147">
        <v>110.9055</v>
      </c>
      <c r="K23359" s="147">
        <v>118.55619999999999</v>
      </c>
    </row>
    <row r="23360" spans="2:11" x14ac:dyDescent="0.2">
      <c r="B23360" s="21" t="str">
        <f t="shared" si="364"/>
        <v>WoodstockWind2060RCP8.5</v>
      </c>
      <c r="C23360" t="s">
        <v>482</v>
      </c>
      <c r="D23360" t="s">
        <v>1</v>
      </c>
      <c r="E23360" s="144" t="s">
        <v>191</v>
      </c>
      <c r="F23360" s="144">
        <v>2060</v>
      </c>
      <c r="G23360" s="147">
        <v>88.826437249356275</v>
      </c>
      <c r="H23360" s="147">
        <v>96.227099999999993</v>
      </c>
      <c r="I23360" s="147">
        <v>104.18</v>
      </c>
      <c r="J23360" s="147">
        <v>111.9862</v>
      </c>
      <c r="K23360" s="147">
        <v>119.82159999999999</v>
      </c>
    </row>
    <row r="23361" spans="2:11" x14ac:dyDescent="0.2">
      <c r="B23361" s="21" t="str">
        <f t="shared" si="364"/>
        <v>WoodstockWind2065RCP8.5</v>
      </c>
      <c r="C23361" t="s">
        <v>482</v>
      </c>
      <c r="D23361" t="s">
        <v>1</v>
      </c>
      <c r="E23361" s="144" t="s">
        <v>191</v>
      </c>
      <c r="F23361" s="144">
        <v>2065</v>
      </c>
      <c r="G23361" s="147">
        <v>89.180465044361981</v>
      </c>
      <c r="H23361" s="147">
        <v>96.6828</v>
      </c>
      <c r="I23361" s="147">
        <v>104.75999999999999</v>
      </c>
      <c r="J23361" s="147">
        <v>112.67099999999999</v>
      </c>
      <c r="K23361" s="147">
        <v>120.61579999999998</v>
      </c>
    </row>
    <row r="23362" spans="2:11" x14ac:dyDescent="0.2">
      <c r="B23362" s="21" t="str">
        <f t="shared" si="364"/>
        <v>WoodstockWind2070RCP8.5</v>
      </c>
      <c r="C23362" t="s">
        <v>482</v>
      </c>
      <c r="D23362" t="s">
        <v>1</v>
      </c>
      <c r="E23362" s="144" t="s">
        <v>191</v>
      </c>
      <c r="F23362" s="144">
        <v>2070</v>
      </c>
      <c r="G23362" s="147">
        <v>89.758998270346893</v>
      </c>
      <c r="H23362" s="147">
        <v>97.4392</v>
      </c>
      <c r="I23362" s="147">
        <v>105.73666666666665</v>
      </c>
      <c r="J23362" s="147">
        <v>113.83373333333333</v>
      </c>
      <c r="K23362" s="147">
        <v>121.97239999999999</v>
      </c>
    </row>
    <row r="23363" spans="2:11" x14ac:dyDescent="0.2">
      <c r="B23363" s="21" t="str">
        <f t="shared" si="364"/>
        <v>WoodstockWind2075RCP8.5</v>
      </c>
      <c r="C23363" t="s">
        <v>482</v>
      </c>
      <c r="D23363" t="s">
        <v>1</v>
      </c>
      <c r="E23363" s="144" t="s">
        <v>191</v>
      </c>
      <c r="F23363" s="144">
        <v>2075</v>
      </c>
      <c r="G23363" s="147">
        <v>89.983503701326129</v>
      </c>
      <c r="H23363" s="147">
        <v>97.739899999999992</v>
      </c>
      <c r="I23363" s="147">
        <v>106.13333333333333</v>
      </c>
      <c r="J23363" s="147">
        <v>114.31166666666665</v>
      </c>
      <c r="K23363" s="147">
        <v>122.53479999999999</v>
      </c>
    </row>
    <row r="23364" spans="2:11" x14ac:dyDescent="0.2">
      <c r="B23364" s="21" t="str">
        <f t="shared" si="364"/>
        <v>WoodstockWind2080RCP8.5</v>
      </c>
      <c r="C23364" t="s">
        <v>482</v>
      </c>
      <c r="D23364" t="s">
        <v>1</v>
      </c>
      <c r="E23364" s="144" t="s">
        <v>191</v>
      </c>
      <c r="F23364" s="144">
        <v>2080</v>
      </c>
      <c r="G23364" s="147">
        <v>90.208009132305349</v>
      </c>
      <c r="H23364" s="147">
        <v>98.040599999999998</v>
      </c>
      <c r="I23364" s="147">
        <v>106.52999999999999</v>
      </c>
      <c r="J23364" s="147">
        <v>114.78959999999999</v>
      </c>
      <c r="K23364" s="147">
        <v>123.0972</v>
      </c>
    </row>
    <row r="23365" spans="2:11" x14ac:dyDescent="0.2">
      <c r="B23365" s="21" t="str">
        <f t="shared" si="364"/>
        <v>WoodstockWind2085RCP8.5</v>
      </c>
      <c r="C23365" t="s">
        <v>482</v>
      </c>
      <c r="D23365" t="s">
        <v>1</v>
      </c>
      <c r="E23365" s="144" t="s">
        <v>191</v>
      </c>
      <c r="F23365" s="144">
        <v>2085</v>
      </c>
      <c r="G23365" s="147">
        <v>90.64838516999535</v>
      </c>
      <c r="H23365" s="147">
        <v>98.617199999999997</v>
      </c>
      <c r="I23365" s="147">
        <v>107.285</v>
      </c>
      <c r="J23365" s="147">
        <v>115.69374999999999</v>
      </c>
      <c r="K23365" s="147">
        <v>124.15170000000001</v>
      </c>
    </row>
    <row r="23366" spans="2:11" x14ac:dyDescent="0.2">
      <c r="B23366" s="21" t="str">
        <f t="shared" si="364"/>
        <v>WoodstockWind2090RCP8.5</v>
      </c>
      <c r="C23366" t="s">
        <v>482</v>
      </c>
      <c r="D23366" t="s">
        <v>1</v>
      </c>
      <c r="E23366" s="144" t="s">
        <v>191</v>
      </c>
      <c r="F23366" s="144">
        <v>2090</v>
      </c>
      <c r="G23366" s="147">
        <v>91.088761207685366</v>
      </c>
      <c r="H23366" s="147">
        <v>99.193799999999996</v>
      </c>
      <c r="I23366" s="147">
        <v>108.04</v>
      </c>
      <c r="J23366" s="147">
        <v>116.59790000000001</v>
      </c>
      <c r="K23366" s="147">
        <v>125.2062</v>
      </c>
    </row>
    <row r="23367" spans="2:11" x14ac:dyDescent="0.2">
      <c r="B23367" s="21" t="str">
        <f t="shared" si="364"/>
        <v>WoodstockWind2095RCP8.5</v>
      </c>
      <c r="C23367" t="s">
        <v>482</v>
      </c>
      <c r="D23367" t="s">
        <v>1</v>
      </c>
      <c r="E23367" s="144" t="s">
        <v>191</v>
      </c>
      <c r="F23367" s="144">
        <v>2095</v>
      </c>
      <c r="G23367" s="147">
        <v>91.088761207685366</v>
      </c>
      <c r="H23367" s="147">
        <v>99.193799999999996</v>
      </c>
      <c r="I23367" s="147">
        <v>108.04</v>
      </c>
      <c r="J23367" s="147">
        <v>116.59790000000001</v>
      </c>
      <c r="K23367" s="147">
        <v>125.2062</v>
      </c>
    </row>
    <row r="23368" spans="2:11" x14ac:dyDescent="0.2">
      <c r="B23368" s="21" t="str">
        <f t="shared" si="364"/>
        <v>WoodstockWind2100RCP8.5</v>
      </c>
      <c r="C23368" t="s">
        <v>482</v>
      </c>
      <c r="D23368" t="s">
        <v>1</v>
      </c>
      <c r="E23368" s="144" t="s">
        <v>191</v>
      </c>
      <c r="F23368" s="144">
        <v>2100</v>
      </c>
      <c r="G23368" s="147">
        <v>91.088761207685366</v>
      </c>
      <c r="H23368" s="147">
        <v>99.193799999999996</v>
      </c>
      <c r="I23368" s="147">
        <v>108.04</v>
      </c>
      <c r="J23368" s="147">
        <v>116.59790000000001</v>
      </c>
      <c r="K23368" s="147">
        <v>125.2062</v>
      </c>
    </row>
    <row r="23369" spans="2:11" x14ac:dyDescent="0.2">
      <c r="B23369" s="21" t="str">
        <f t="shared" si="364"/>
        <v>WyomingIce Accretion2023RCP4.5</v>
      </c>
      <c r="C23369" t="s">
        <v>483</v>
      </c>
      <c r="D23369" t="s">
        <v>486</v>
      </c>
      <c r="E23369" s="144" t="s">
        <v>193</v>
      </c>
      <c r="F23369" s="144">
        <v>2023</v>
      </c>
      <c r="G23369" s="147">
        <v>15.412295620322389</v>
      </c>
      <c r="H23369" s="147">
        <v>18.49821</v>
      </c>
      <c r="I23369" s="147">
        <v>22.402000000000001</v>
      </c>
      <c r="J23369" s="147">
        <v>25.366239999999998</v>
      </c>
      <c r="K23369" s="147">
        <v>28.34244</v>
      </c>
    </row>
    <row r="23370" spans="2:11" x14ac:dyDescent="0.2">
      <c r="B23370" s="21" t="str">
        <f t="shared" si="364"/>
        <v>WyomingIce Accretion2025RCP4.5</v>
      </c>
      <c r="C23370" t="s">
        <v>483</v>
      </c>
      <c r="D23370" t="s">
        <v>486</v>
      </c>
      <c r="E23370" s="144" t="s">
        <v>193</v>
      </c>
      <c r="F23370" s="144">
        <v>2025</v>
      </c>
      <c r="G23370" s="147">
        <v>15.350945187773512</v>
      </c>
      <c r="H23370" s="147">
        <v>18.437758333333335</v>
      </c>
      <c r="I23370" s="147">
        <v>22.340666666666667</v>
      </c>
      <c r="J23370" s="147">
        <v>25.305596666666666</v>
      </c>
      <c r="K23370" s="147">
        <v>28.27965</v>
      </c>
    </row>
    <row r="23371" spans="2:11" x14ac:dyDescent="0.2">
      <c r="B23371" s="21" t="str">
        <f t="shared" si="364"/>
        <v>WyomingIce Accretion2030RCP4.5</v>
      </c>
      <c r="C23371" t="s">
        <v>483</v>
      </c>
      <c r="D23371" t="s">
        <v>486</v>
      </c>
      <c r="E23371" s="144" t="s">
        <v>193</v>
      </c>
      <c r="F23371" s="144">
        <v>2030</v>
      </c>
      <c r="G23371" s="147">
        <v>15.289594755224634</v>
      </c>
      <c r="H23371" s="147">
        <v>18.377306666666666</v>
      </c>
      <c r="I23371" s="147">
        <v>22.279333333333334</v>
      </c>
      <c r="J23371" s="147">
        <v>25.244953333333331</v>
      </c>
      <c r="K23371" s="147">
        <v>28.21686</v>
      </c>
    </row>
    <row r="23372" spans="2:11" x14ac:dyDescent="0.2">
      <c r="B23372" s="21" t="str">
        <f t="shared" ref="B23372:B23435" si="365">C23372&amp;D23372&amp;F23372&amp;E23372</f>
        <v>WyomingIce Accretion2035RCP4.5</v>
      </c>
      <c r="C23372" t="s">
        <v>483</v>
      </c>
      <c r="D23372" t="s">
        <v>486</v>
      </c>
      <c r="E23372" s="144" t="s">
        <v>193</v>
      </c>
      <c r="F23372" s="144">
        <v>2035</v>
      </c>
      <c r="G23372" s="147">
        <v>15.228244322675756</v>
      </c>
      <c r="H23372" s="147">
        <v>18.316855</v>
      </c>
      <c r="I23372" s="147">
        <v>22.218</v>
      </c>
      <c r="J23372" s="147">
        <v>25.184309999999996</v>
      </c>
      <c r="K23372" s="147">
        <v>28.154069999999997</v>
      </c>
    </row>
    <row r="23373" spans="2:11" x14ac:dyDescent="0.2">
      <c r="B23373" s="21" t="str">
        <f t="shared" si="365"/>
        <v>WyomingIce Accretion2040RCP4.5</v>
      </c>
      <c r="C23373" t="s">
        <v>483</v>
      </c>
      <c r="D23373" t="s">
        <v>486</v>
      </c>
      <c r="E23373" s="144" t="s">
        <v>193</v>
      </c>
      <c r="F23373" s="144">
        <v>2040</v>
      </c>
      <c r="G23373" s="147">
        <v>15.166893890126879</v>
      </c>
      <c r="H23373" s="147">
        <v>18.256403333333335</v>
      </c>
      <c r="I23373" s="147">
        <v>22.156666666666666</v>
      </c>
      <c r="J23373" s="147">
        <v>25.123666666666665</v>
      </c>
      <c r="K23373" s="147">
        <v>28.091279999999998</v>
      </c>
    </row>
    <row r="23374" spans="2:11" x14ac:dyDescent="0.2">
      <c r="B23374" s="21" t="str">
        <f t="shared" si="365"/>
        <v>WyomingIce Accretion2045RCP4.5</v>
      </c>
      <c r="C23374" t="s">
        <v>483</v>
      </c>
      <c r="D23374" t="s">
        <v>486</v>
      </c>
      <c r="E23374" s="144" t="s">
        <v>193</v>
      </c>
      <c r="F23374" s="144">
        <v>2045</v>
      </c>
      <c r="G23374" s="147">
        <v>15.105543457578001</v>
      </c>
      <c r="H23374" s="147">
        <v>18.195951666666666</v>
      </c>
      <c r="I23374" s="147">
        <v>22.095333333333333</v>
      </c>
      <c r="J23374" s="147">
        <v>25.063023333333334</v>
      </c>
      <c r="K23374" s="147">
        <v>28.028489999999998</v>
      </c>
    </row>
    <row r="23375" spans="2:11" x14ac:dyDescent="0.2">
      <c r="B23375" s="21" t="str">
        <f t="shared" si="365"/>
        <v>WyomingIce Accretion2050RCP4.5</v>
      </c>
      <c r="C23375" t="s">
        <v>483</v>
      </c>
      <c r="D23375" t="s">
        <v>486</v>
      </c>
      <c r="E23375" s="144" t="s">
        <v>193</v>
      </c>
      <c r="F23375" s="144">
        <v>2050</v>
      </c>
      <c r="G23375" s="147">
        <v>14.762514517326451</v>
      </c>
      <c r="H23375" s="147">
        <v>17.822424000000002</v>
      </c>
      <c r="I23375" s="147">
        <v>21.6752</v>
      </c>
      <c r="J23375" s="147">
        <v>24.61253</v>
      </c>
      <c r="K23375" s="147">
        <v>27.542591999999999</v>
      </c>
    </row>
    <row r="23376" spans="2:11" x14ac:dyDescent="0.2">
      <c r="B23376" s="21" t="str">
        <f t="shared" si="365"/>
        <v>WyomingIce Accretion2055RCP4.5</v>
      </c>
      <c r="C23376" t="s">
        <v>483</v>
      </c>
      <c r="D23376" t="s">
        <v>486</v>
      </c>
      <c r="E23376" s="144" t="s">
        <v>193</v>
      </c>
      <c r="F23376" s="144">
        <v>2055</v>
      </c>
      <c r="G23376" s="147">
        <v>14.480836009623777</v>
      </c>
      <c r="H23376" s="147">
        <v>17.509347999999999</v>
      </c>
      <c r="I23376" s="147">
        <v>21.316399999999998</v>
      </c>
      <c r="J23376" s="147">
        <v>24.22268</v>
      </c>
      <c r="K23376" s="147">
        <v>27.119484</v>
      </c>
    </row>
    <row r="23377" spans="2:11" x14ac:dyDescent="0.2">
      <c r="B23377" s="21" t="str">
        <f t="shared" si="365"/>
        <v>WyomingIce Accretion2060RCP4.5</v>
      </c>
      <c r="C23377" t="s">
        <v>483</v>
      </c>
      <c r="D23377" t="s">
        <v>486</v>
      </c>
      <c r="E23377" s="144" t="s">
        <v>193</v>
      </c>
      <c r="F23377" s="144">
        <v>2060</v>
      </c>
      <c r="G23377" s="147">
        <v>14.199157501921105</v>
      </c>
      <c r="H23377" s="147">
        <v>17.196272</v>
      </c>
      <c r="I23377" s="147">
        <v>20.957599999999999</v>
      </c>
      <c r="J23377" s="147">
        <v>23.832829999999998</v>
      </c>
      <c r="K23377" s="147">
        <v>26.696376000000001</v>
      </c>
    </row>
    <row r="23378" spans="2:11" x14ac:dyDescent="0.2">
      <c r="B23378" s="21" t="str">
        <f t="shared" si="365"/>
        <v>WyomingIce Accretion2065RCP4.5</v>
      </c>
      <c r="C23378" t="s">
        <v>483</v>
      </c>
      <c r="D23378" t="s">
        <v>486</v>
      </c>
      <c r="E23378" s="144" t="s">
        <v>193</v>
      </c>
      <c r="F23378" s="144">
        <v>2065</v>
      </c>
      <c r="G23378" s="147">
        <v>13.917478994218431</v>
      </c>
      <c r="H23378" s="147">
        <v>16.883195999999998</v>
      </c>
      <c r="I23378" s="147">
        <v>20.598799999999997</v>
      </c>
      <c r="J23378" s="147">
        <v>23.442979999999999</v>
      </c>
      <c r="K23378" s="147">
        <v>26.273268000000002</v>
      </c>
    </row>
    <row r="23379" spans="2:11" x14ac:dyDescent="0.2">
      <c r="B23379" s="21" t="str">
        <f t="shared" si="365"/>
        <v>WyomingIce Accretion2070RCP4.5</v>
      </c>
      <c r="C23379" t="s">
        <v>483</v>
      </c>
      <c r="D23379" t="s">
        <v>486</v>
      </c>
      <c r="E23379" s="144" t="s">
        <v>193</v>
      </c>
      <c r="F23379" s="144">
        <v>2070</v>
      </c>
      <c r="G23379" s="147">
        <v>13.635800486515759</v>
      </c>
      <c r="H23379" s="147">
        <v>16.570119999999999</v>
      </c>
      <c r="I23379" s="147">
        <v>20.239999999999998</v>
      </c>
      <c r="J23379" s="147">
        <v>23.053129999999999</v>
      </c>
      <c r="K23379" s="147">
        <v>25.850160000000002</v>
      </c>
    </row>
    <row r="23380" spans="2:11" x14ac:dyDescent="0.2">
      <c r="B23380" s="21" t="str">
        <f t="shared" si="365"/>
        <v>WyomingIce Accretion2075RCP4.5</v>
      </c>
      <c r="C23380" t="s">
        <v>483</v>
      </c>
      <c r="D23380" t="s">
        <v>486</v>
      </c>
      <c r="E23380" s="144" t="s">
        <v>193</v>
      </c>
      <c r="F23380" s="144">
        <v>2075</v>
      </c>
      <c r="G23380" s="147">
        <v>13.507764801196362</v>
      </c>
      <c r="H23380" s="147">
        <v>16.436489999999999</v>
      </c>
      <c r="I23380" s="147">
        <v>20.101999999999997</v>
      </c>
      <c r="J23380" s="147">
        <v>22.905853333333333</v>
      </c>
      <c r="K23380" s="147">
        <v>25.695600000000002</v>
      </c>
    </row>
    <row r="23381" spans="2:11" x14ac:dyDescent="0.2">
      <c r="B23381" s="21" t="str">
        <f t="shared" si="365"/>
        <v>WyomingIce Accretion2080RCP4.5</v>
      </c>
      <c r="C23381" t="s">
        <v>483</v>
      </c>
      <c r="D23381" t="s">
        <v>486</v>
      </c>
      <c r="E23381" s="144" t="s">
        <v>193</v>
      </c>
      <c r="F23381" s="144">
        <v>2080</v>
      </c>
      <c r="G23381" s="147">
        <v>13.379729115876966</v>
      </c>
      <c r="H23381" s="147">
        <v>16.302859999999999</v>
      </c>
      <c r="I23381" s="147">
        <v>19.963999999999999</v>
      </c>
      <c r="J23381" s="147">
        <v>22.758576666666666</v>
      </c>
      <c r="K23381" s="147">
        <v>25.541040000000002</v>
      </c>
    </row>
    <row r="23382" spans="2:11" x14ac:dyDescent="0.2">
      <c r="B23382" s="21" t="str">
        <f t="shared" si="365"/>
        <v>WyomingIce Accretion2085RCP4.5</v>
      </c>
      <c r="C23382" t="s">
        <v>483</v>
      </c>
      <c r="D23382" t="s">
        <v>486</v>
      </c>
      <c r="E23382" s="144" t="s">
        <v>193</v>
      </c>
      <c r="F23382" s="144">
        <v>2085</v>
      </c>
      <c r="G23382" s="147">
        <v>13.25169343055757</v>
      </c>
      <c r="H23382" s="147">
        <v>16.169229999999999</v>
      </c>
      <c r="I23382" s="147">
        <v>19.826000000000001</v>
      </c>
      <c r="J23382" s="147">
        <v>22.6113</v>
      </c>
      <c r="K23382" s="147">
        <v>25.386479999999999</v>
      </c>
    </row>
    <row r="23383" spans="2:11" x14ac:dyDescent="0.2">
      <c r="B23383" s="21" t="str">
        <f t="shared" si="365"/>
        <v>WyomingIce Accretion2090RCP4.5</v>
      </c>
      <c r="C23383" t="s">
        <v>483</v>
      </c>
      <c r="D23383" t="s">
        <v>486</v>
      </c>
      <c r="E23383" s="144" t="s">
        <v>193</v>
      </c>
      <c r="F23383" s="144">
        <v>2090</v>
      </c>
      <c r="G23383" s="147">
        <v>13.123657745238173</v>
      </c>
      <c r="H23383" s="147">
        <v>16.035600000000002</v>
      </c>
      <c r="I23383" s="147">
        <v>19.687999999999999</v>
      </c>
      <c r="J23383" s="147">
        <v>22.46402333333333</v>
      </c>
      <c r="K23383" s="147">
        <v>25.231919999999999</v>
      </c>
    </row>
    <row r="23384" spans="2:11" x14ac:dyDescent="0.2">
      <c r="B23384" s="21" t="str">
        <f t="shared" si="365"/>
        <v>WyomingIce Accretion2095RCP4.5</v>
      </c>
      <c r="C23384" t="s">
        <v>483</v>
      </c>
      <c r="D23384" t="s">
        <v>486</v>
      </c>
      <c r="E23384" s="144" t="s">
        <v>193</v>
      </c>
      <c r="F23384" s="144">
        <v>2095</v>
      </c>
      <c r="G23384" s="147">
        <v>12.995622059918777</v>
      </c>
      <c r="H23384" s="147">
        <v>15.901970000000002</v>
      </c>
      <c r="I23384" s="147">
        <v>19.549999999999997</v>
      </c>
      <c r="J23384" s="147">
        <v>22.316746666666663</v>
      </c>
      <c r="K23384" s="147">
        <v>25.077359999999999</v>
      </c>
    </row>
    <row r="23385" spans="2:11" x14ac:dyDescent="0.2">
      <c r="B23385" s="21" t="str">
        <f t="shared" si="365"/>
        <v>WyomingIce Accretion2100RCP4.5</v>
      </c>
      <c r="C23385" t="s">
        <v>483</v>
      </c>
      <c r="D23385" t="s">
        <v>486</v>
      </c>
      <c r="E23385" s="144" t="s">
        <v>193</v>
      </c>
      <c r="F23385" s="144">
        <v>2100</v>
      </c>
      <c r="G23385" s="147">
        <v>12.86758637459938</v>
      </c>
      <c r="H23385" s="147">
        <v>15.768340000000002</v>
      </c>
      <c r="I23385" s="147">
        <v>19.411999999999999</v>
      </c>
      <c r="J23385" s="147">
        <v>22.169469999999997</v>
      </c>
      <c r="K23385" s="147">
        <v>24.922799999999999</v>
      </c>
    </row>
    <row r="23386" spans="2:11" x14ac:dyDescent="0.2">
      <c r="B23386" s="21" t="str">
        <f t="shared" si="365"/>
        <v>WyomingIce Accretion2023RCP6.0</v>
      </c>
      <c r="C23386" t="s">
        <v>483</v>
      </c>
      <c r="D23386" t="s">
        <v>486</v>
      </c>
      <c r="E23386" s="144" t="s">
        <v>192</v>
      </c>
      <c r="F23386" s="144">
        <v>2023</v>
      </c>
      <c r="G23386" s="147">
        <v>15.412295620322389</v>
      </c>
      <c r="H23386" s="147">
        <v>18.49821</v>
      </c>
      <c r="I23386" s="147">
        <v>22.402000000000001</v>
      </c>
      <c r="J23386" s="147">
        <v>25.366239999999998</v>
      </c>
      <c r="K23386" s="147">
        <v>28.34244</v>
      </c>
    </row>
    <row r="23387" spans="2:11" x14ac:dyDescent="0.2">
      <c r="B23387" s="21" t="str">
        <f t="shared" si="365"/>
        <v>WyomingIce Accretion2025RCP6.0</v>
      </c>
      <c r="C23387" t="s">
        <v>483</v>
      </c>
      <c r="D23387" t="s">
        <v>486</v>
      </c>
      <c r="E23387" s="144" t="s">
        <v>192</v>
      </c>
      <c r="F23387" s="144">
        <v>2025</v>
      </c>
      <c r="G23387" s="147">
        <v>15.350945187773512</v>
      </c>
      <c r="H23387" s="147">
        <v>18.437758333333335</v>
      </c>
      <c r="I23387" s="147">
        <v>22.340666666666667</v>
      </c>
      <c r="J23387" s="147">
        <v>25.305596666666666</v>
      </c>
      <c r="K23387" s="147">
        <v>28.27965</v>
      </c>
    </row>
    <row r="23388" spans="2:11" x14ac:dyDescent="0.2">
      <c r="B23388" s="21" t="str">
        <f t="shared" si="365"/>
        <v>WyomingIce Accretion2030RCP6.0</v>
      </c>
      <c r="C23388" t="s">
        <v>483</v>
      </c>
      <c r="D23388" t="s">
        <v>486</v>
      </c>
      <c r="E23388" s="144" t="s">
        <v>192</v>
      </c>
      <c r="F23388" s="144">
        <v>2030</v>
      </c>
      <c r="G23388" s="147">
        <v>15.289594755224634</v>
      </c>
      <c r="H23388" s="147">
        <v>18.377306666666666</v>
      </c>
      <c r="I23388" s="147">
        <v>22.279333333333334</v>
      </c>
      <c r="J23388" s="147">
        <v>25.244953333333331</v>
      </c>
      <c r="K23388" s="147">
        <v>28.21686</v>
      </c>
    </row>
    <row r="23389" spans="2:11" x14ac:dyDescent="0.2">
      <c r="B23389" s="21" t="str">
        <f t="shared" si="365"/>
        <v>WyomingIce Accretion2035RCP6.0</v>
      </c>
      <c r="C23389" t="s">
        <v>483</v>
      </c>
      <c r="D23389" t="s">
        <v>486</v>
      </c>
      <c r="E23389" s="144" t="s">
        <v>192</v>
      </c>
      <c r="F23389" s="144">
        <v>2035</v>
      </c>
      <c r="G23389" s="147">
        <v>15.228244322675756</v>
      </c>
      <c r="H23389" s="147">
        <v>18.316855</v>
      </c>
      <c r="I23389" s="147">
        <v>22.218</v>
      </c>
      <c r="J23389" s="147">
        <v>25.184309999999996</v>
      </c>
      <c r="K23389" s="147">
        <v>28.154069999999997</v>
      </c>
    </row>
    <row r="23390" spans="2:11" x14ac:dyDescent="0.2">
      <c r="B23390" s="21" t="str">
        <f t="shared" si="365"/>
        <v>WyomingIce Accretion2040RCP6.0</v>
      </c>
      <c r="C23390" t="s">
        <v>483</v>
      </c>
      <c r="D23390" t="s">
        <v>486</v>
      </c>
      <c r="E23390" s="144" t="s">
        <v>192</v>
      </c>
      <c r="F23390" s="144">
        <v>2040</v>
      </c>
      <c r="G23390" s="147">
        <v>15.166893890126879</v>
      </c>
      <c r="H23390" s="147">
        <v>18.256403333333335</v>
      </c>
      <c r="I23390" s="147">
        <v>22.156666666666666</v>
      </c>
      <c r="J23390" s="147">
        <v>25.123666666666665</v>
      </c>
      <c r="K23390" s="147">
        <v>28.091279999999998</v>
      </c>
    </row>
    <row r="23391" spans="2:11" x14ac:dyDescent="0.2">
      <c r="B23391" s="21" t="str">
        <f t="shared" si="365"/>
        <v>WyomingIce Accretion2045RCP6.0</v>
      </c>
      <c r="C23391" t="s">
        <v>483</v>
      </c>
      <c r="D23391" t="s">
        <v>486</v>
      </c>
      <c r="E23391" s="144" t="s">
        <v>192</v>
      </c>
      <c r="F23391" s="144">
        <v>2045</v>
      </c>
      <c r="G23391" s="147">
        <v>15.105543457578001</v>
      </c>
      <c r="H23391" s="147">
        <v>18.195951666666666</v>
      </c>
      <c r="I23391" s="147">
        <v>22.095333333333333</v>
      </c>
      <c r="J23391" s="147">
        <v>25.063023333333334</v>
      </c>
      <c r="K23391" s="147">
        <v>28.028489999999998</v>
      </c>
    </row>
    <row r="23392" spans="2:11" x14ac:dyDescent="0.2">
      <c r="B23392" s="21" t="str">
        <f t="shared" si="365"/>
        <v>WyomingIce Accretion2050RCP6.0</v>
      </c>
      <c r="C23392" t="s">
        <v>483</v>
      </c>
      <c r="D23392" t="s">
        <v>486</v>
      </c>
      <c r="E23392" s="144" t="s">
        <v>192</v>
      </c>
      <c r="F23392" s="144">
        <v>2050</v>
      </c>
      <c r="G23392" s="147">
        <v>14.762514517326451</v>
      </c>
      <c r="H23392" s="147">
        <v>17.822424000000002</v>
      </c>
      <c r="I23392" s="147">
        <v>21.6752</v>
      </c>
      <c r="J23392" s="147">
        <v>24.61253</v>
      </c>
      <c r="K23392" s="147">
        <v>27.542591999999999</v>
      </c>
    </row>
    <row r="23393" spans="2:11" x14ac:dyDescent="0.2">
      <c r="B23393" s="21" t="str">
        <f t="shared" si="365"/>
        <v>WyomingIce Accretion2055RCP6.0</v>
      </c>
      <c r="C23393" t="s">
        <v>483</v>
      </c>
      <c r="D23393" t="s">
        <v>486</v>
      </c>
      <c r="E23393" s="144" t="s">
        <v>192</v>
      </c>
      <c r="F23393" s="144">
        <v>2055</v>
      </c>
      <c r="G23393" s="147">
        <v>14.480836009623777</v>
      </c>
      <c r="H23393" s="147">
        <v>17.509347999999999</v>
      </c>
      <c r="I23393" s="147">
        <v>21.316399999999998</v>
      </c>
      <c r="J23393" s="147">
        <v>24.22268</v>
      </c>
      <c r="K23393" s="147">
        <v>27.119484</v>
      </c>
    </row>
    <row r="23394" spans="2:11" x14ac:dyDescent="0.2">
      <c r="B23394" s="21" t="str">
        <f t="shared" si="365"/>
        <v>WyomingIce Accretion2060RCP6.0</v>
      </c>
      <c r="C23394" t="s">
        <v>483</v>
      </c>
      <c r="D23394" t="s">
        <v>486</v>
      </c>
      <c r="E23394" s="144" t="s">
        <v>192</v>
      </c>
      <c r="F23394" s="144">
        <v>2060</v>
      </c>
      <c r="G23394" s="147">
        <v>14.199157501921105</v>
      </c>
      <c r="H23394" s="147">
        <v>17.196272</v>
      </c>
      <c r="I23394" s="147">
        <v>20.957599999999999</v>
      </c>
      <c r="J23394" s="147">
        <v>23.832829999999998</v>
      </c>
      <c r="K23394" s="147">
        <v>26.696376000000001</v>
      </c>
    </row>
    <row r="23395" spans="2:11" x14ac:dyDescent="0.2">
      <c r="B23395" s="21" t="str">
        <f t="shared" si="365"/>
        <v>WyomingIce Accretion2065RCP6.0</v>
      </c>
      <c r="C23395" t="s">
        <v>483</v>
      </c>
      <c r="D23395" t="s">
        <v>486</v>
      </c>
      <c r="E23395" s="144" t="s">
        <v>192</v>
      </c>
      <c r="F23395" s="144">
        <v>2065</v>
      </c>
      <c r="G23395" s="147">
        <v>13.917478994218431</v>
      </c>
      <c r="H23395" s="147">
        <v>16.883195999999998</v>
      </c>
      <c r="I23395" s="147">
        <v>20.598799999999997</v>
      </c>
      <c r="J23395" s="147">
        <v>23.442979999999999</v>
      </c>
      <c r="K23395" s="147">
        <v>26.273268000000002</v>
      </c>
    </row>
    <row r="23396" spans="2:11" x14ac:dyDescent="0.2">
      <c r="B23396" s="21" t="str">
        <f t="shared" si="365"/>
        <v>WyomingIce Accretion2070RCP6.0</v>
      </c>
      <c r="C23396" t="s">
        <v>483</v>
      </c>
      <c r="D23396" t="s">
        <v>486</v>
      </c>
      <c r="E23396" s="144" t="s">
        <v>192</v>
      </c>
      <c r="F23396" s="144">
        <v>2070</v>
      </c>
      <c r="G23396" s="147">
        <v>13.635800486515759</v>
      </c>
      <c r="H23396" s="147">
        <v>16.570119999999999</v>
      </c>
      <c r="I23396" s="147">
        <v>20.239999999999998</v>
      </c>
      <c r="J23396" s="147">
        <v>23.053129999999999</v>
      </c>
      <c r="K23396" s="147">
        <v>25.850160000000002</v>
      </c>
    </row>
    <row r="23397" spans="2:11" x14ac:dyDescent="0.2">
      <c r="B23397" s="21" t="str">
        <f t="shared" si="365"/>
        <v>WyomingIce Accretion2075RCP6.0</v>
      </c>
      <c r="C23397" t="s">
        <v>483</v>
      </c>
      <c r="D23397" t="s">
        <v>486</v>
      </c>
      <c r="E23397" s="144" t="s">
        <v>192</v>
      </c>
      <c r="F23397" s="144">
        <v>2075</v>
      </c>
      <c r="G23397" s="147">
        <v>13.443746958536664</v>
      </c>
      <c r="H23397" s="147">
        <v>16.369675000000001</v>
      </c>
      <c r="I23397" s="147">
        <v>20.032999999999998</v>
      </c>
      <c r="J23397" s="147">
        <v>22.832214999999998</v>
      </c>
      <c r="K23397" s="147">
        <v>25.618320000000001</v>
      </c>
    </row>
    <row r="23398" spans="2:11" x14ac:dyDescent="0.2">
      <c r="B23398" s="21" t="str">
        <f t="shared" si="365"/>
        <v>WyomingIce Accretion2080RCP6.0</v>
      </c>
      <c r="C23398" t="s">
        <v>483</v>
      </c>
      <c r="D23398" t="s">
        <v>486</v>
      </c>
      <c r="E23398" s="144" t="s">
        <v>192</v>
      </c>
      <c r="F23398" s="144">
        <v>2080</v>
      </c>
      <c r="G23398" s="147">
        <v>13.25169343055757</v>
      </c>
      <c r="H23398" s="147">
        <v>16.169229999999999</v>
      </c>
      <c r="I23398" s="147">
        <v>19.826000000000001</v>
      </c>
      <c r="J23398" s="147">
        <v>22.6113</v>
      </c>
      <c r="K23398" s="147">
        <v>25.386479999999999</v>
      </c>
    </row>
    <row r="23399" spans="2:11" x14ac:dyDescent="0.2">
      <c r="B23399" s="21" t="str">
        <f t="shared" si="365"/>
        <v>WyomingIce Accretion2085RCP6.0</v>
      </c>
      <c r="C23399" t="s">
        <v>483</v>
      </c>
      <c r="D23399" t="s">
        <v>486</v>
      </c>
      <c r="E23399" s="144" t="s">
        <v>192</v>
      </c>
      <c r="F23399" s="144">
        <v>2085</v>
      </c>
      <c r="G23399" s="147">
        <v>13.059639902578475</v>
      </c>
      <c r="H23399" s="147">
        <v>15.968785</v>
      </c>
      <c r="I23399" s="147">
        <v>19.619</v>
      </c>
      <c r="J23399" s="147">
        <v>22.390384999999998</v>
      </c>
      <c r="K23399" s="147">
        <v>25.154640000000001</v>
      </c>
    </row>
    <row r="23400" spans="2:11" x14ac:dyDescent="0.2">
      <c r="B23400" s="21" t="str">
        <f t="shared" si="365"/>
        <v>WyomingIce Accretion2090RCP6.0</v>
      </c>
      <c r="C23400" t="s">
        <v>483</v>
      </c>
      <c r="D23400" t="s">
        <v>486</v>
      </c>
      <c r="E23400" s="144" t="s">
        <v>192</v>
      </c>
      <c r="F23400" s="144">
        <v>2090</v>
      </c>
      <c r="G23400" s="147">
        <v>12.478144498419548</v>
      </c>
      <c r="H23400" s="147">
        <v>15.329270000000001</v>
      </c>
      <c r="I23400" s="147">
        <v>18.905999999999999</v>
      </c>
      <c r="J23400" s="147">
        <v>21.606353333333331</v>
      </c>
      <c r="K23400" s="147">
        <v>24.304559999999999</v>
      </c>
    </row>
    <row r="23401" spans="2:11" x14ac:dyDescent="0.2">
      <c r="B23401" s="21" t="str">
        <f t="shared" si="365"/>
        <v>WyomingIce Accretion2095RCP6.0</v>
      </c>
      <c r="C23401" t="s">
        <v>483</v>
      </c>
      <c r="D23401" t="s">
        <v>486</v>
      </c>
      <c r="E23401" s="144" t="s">
        <v>192</v>
      </c>
      <c r="F23401" s="144">
        <v>2095</v>
      </c>
      <c r="G23401" s="147">
        <v>12.088702622239717</v>
      </c>
      <c r="H23401" s="147">
        <v>14.8902</v>
      </c>
      <c r="I23401" s="147">
        <v>18.400000000000002</v>
      </c>
      <c r="J23401" s="147">
        <v>21.043236666666665</v>
      </c>
      <c r="K23401" s="147">
        <v>23.686320000000002</v>
      </c>
    </row>
    <row r="23402" spans="2:11" x14ac:dyDescent="0.2">
      <c r="B23402" s="21" t="str">
        <f t="shared" si="365"/>
        <v>WyomingIce Accretion2100RCP6.0</v>
      </c>
      <c r="C23402" t="s">
        <v>483</v>
      </c>
      <c r="D23402" t="s">
        <v>486</v>
      </c>
      <c r="E23402" s="144" t="s">
        <v>192</v>
      </c>
      <c r="F23402" s="144">
        <v>2100</v>
      </c>
      <c r="G23402" s="147">
        <v>11.699260746059885</v>
      </c>
      <c r="H23402" s="147">
        <v>14.451129999999999</v>
      </c>
      <c r="I23402" s="147">
        <v>17.894000000000002</v>
      </c>
      <c r="J23402" s="147">
        <v>20.480119999999999</v>
      </c>
      <c r="K23402" s="147">
        <v>23.068080000000002</v>
      </c>
    </row>
    <row r="23403" spans="2:11" x14ac:dyDescent="0.2">
      <c r="B23403" s="21" t="str">
        <f t="shared" si="365"/>
        <v>WyomingIce Accretion2023RCP8.5</v>
      </c>
      <c r="C23403" t="s">
        <v>483</v>
      </c>
      <c r="D23403" t="s">
        <v>486</v>
      </c>
      <c r="E23403" s="144" t="s">
        <v>191</v>
      </c>
      <c r="F23403" s="144">
        <v>2023</v>
      </c>
      <c r="G23403" s="147">
        <v>15.412295620322389</v>
      </c>
      <c r="H23403" s="147">
        <v>18.49821</v>
      </c>
      <c r="I23403" s="147">
        <v>22.402000000000001</v>
      </c>
      <c r="J23403" s="147">
        <v>25.366239999999998</v>
      </c>
      <c r="K23403" s="147">
        <v>28.34244</v>
      </c>
    </row>
    <row r="23404" spans="2:11" x14ac:dyDescent="0.2">
      <c r="B23404" s="21" t="str">
        <f t="shared" si="365"/>
        <v>WyomingIce Accretion2025RCP8.5</v>
      </c>
      <c r="C23404" t="s">
        <v>483</v>
      </c>
      <c r="D23404" t="s">
        <v>486</v>
      </c>
      <c r="E23404" s="144" t="s">
        <v>191</v>
      </c>
      <c r="F23404" s="144">
        <v>2025</v>
      </c>
      <c r="G23404" s="147">
        <v>15.289594755224634</v>
      </c>
      <c r="H23404" s="147">
        <v>18.377306666666666</v>
      </c>
      <c r="I23404" s="147">
        <v>22.279333333333334</v>
      </c>
      <c r="J23404" s="147">
        <v>25.244953333333331</v>
      </c>
      <c r="K23404" s="147">
        <v>28.21686</v>
      </c>
    </row>
    <row r="23405" spans="2:11" x14ac:dyDescent="0.2">
      <c r="B23405" s="21" t="str">
        <f t="shared" si="365"/>
        <v>WyomingIce Accretion2030RCP8.5</v>
      </c>
      <c r="C23405" t="s">
        <v>483</v>
      </c>
      <c r="D23405" t="s">
        <v>486</v>
      </c>
      <c r="E23405" s="144" t="s">
        <v>191</v>
      </c>
      <c r="F23405" s="144">
        <v>2030</v>
      </c>
      <c r="G23405" s="147">
        <v>15.166893890126879</v>
      </c>
      <c r="H23405" s="147">
        <v>18.256403333333335</v>
      </c>
      <c r="I23405" s="147">
        <v>22.156666666666666</v>
      </c>
      <c r="J23405" s="147">
        <v>25.123666666666665</v>
      </c>
      <c r="K23405" s="147">
        <v>28.091279999999998</v>
      </c>
    </row>
    <row r="23406" spans="2:11" x14ac:dyDescent="0.2">
      <c r="B23406" s="21" t="str">
        <f t="shared" si="365"/>
        <v>WyomingIce Accretion2035RCP8.5</v>
      </c>
      <c r="C23406" t="s">
        <v>483</v>
      </c>
      <c r="D23406" t="s">
        <v>486</v>
      </c>
      <c r="E23406" s="144" t="s">
        <v>191</v>
      </c>
      <c r="F23406" s="144">
        <v>2035</v>
      </c>
      <c r="G23406" s="147">
        <v>15.044193025029124</v>
      </c>
      <c r="H23406" s="147">
        <v>18.1355</v>
      </c>
      <c r="I23406" s="147">
        <v>22.033999999999999</v>
      </c>
      <c r="J23406" s="147">
        <v>25.002379999999999</v>
      </c>
      <c r="K23406" s="147">
        <v>27.965699999999998</v>
      </c>
    </row>
    <row r="23407" spans="2:11" x14ac:dyDescent="0.2">
      <c r="B23407" s="21" t="str">
        <f t="shared" si="365"/>
        <v>WyomingIce Accretion2040RCP8.5</v>
      </c>
      <c r="C23407" t="s">
        <v>483</v>
      </c>
      <c r="D23407" t="s">
        <v>486</v>
      </c>
      <c r="E23407" s="144" t="s">
        <v>191</v>
      </c>
      <c r="F23407" s="144">
        <v>2040</v>
      </c>
      <c r="G23407" s="147">
        <v>14.574728845524669</v>
      </c>
      <c r="H23407" s="147">
        <v>17.613706666666666</v>
      </c>
      <c r="I23407" s="147">
        <v>21.436</v>
      </c>
      <c r="J23407" s="147">
        <v>24.352629999999998</v>
      </c>
      <c r="K23407" s="147">
        <v>27.26052</v>
      </c>
    </row>
    <row r="23408" spans="2:11" x14ac:dyDescent="0.2">
      <c r="B23408" s="21" t="str">
        <f t="shared" si="365"/>
        <v>WyomingIce Accretion2045RCP8.5</v>
      </c>
      <c r="C23408" t="s">
        <v>483</v>
      </c>
      <c r="D23408" t="s">
        <v>486</v>
      </c>
      <c r="E23408" s="144" t="s">
        <v>191</v>
      </c>
      <c r="F23408" s="144">
        <v>2045</v>
      </c>
      <c r="G23408" s="147">
        <v>14.105264666020213</v>
      </c>
      <c r="H23408" s="147">
        <v>17.091913333333334</v>
      </c>
      <c r="I23408" s="147">
        <v>20.837999999999997</v>
      </c>
      <c r="J23408" s="147">
        <v>23.70288</v>
      </c>
      <c r="K23408" s="147">
        <v>26.555340000000001</v>
      </c>
    </row>
    <row r="23409" spans="2:11" x14ac:dyDescent="0.2">
      <c r="B23409" s="21" t="str">
        <f t="shared" si="365"/>
        <v>WyomingIce Accretion2050RCP8.5</v>
      </c>
      <c r="C23409" t="s">
        <v>483</v>
      </c>
      <c r="D23409" t="s">
        <v>486</v>
      </c>
      <c r="E23409" s="144" t="s">
        <v>191</v>
      </c>
      <c r="F23409" s="144">
        <v>2050</v>
      </c>
      <c r="G23409" s="147">
        <v>13.379729115876966</v>
      </c>
      <c r="H23409" s="147">
        <v>16.302859999999999</v>
      </c>
      <c r="I23409" s="147">
        <v>19.963999999999999</v>
      </c>
      <c r="J23409" s="147">
        <v>22.758576666666666</v>
      </c>
      <c r="K23409" s="147">
        <v>25.541040000000002</v>
      </c>
    </row>
    <row r="23410" spans="2:11" x14ac:dyDescent="0.2">
      <c r="B23410" s="21" t="str">
        <f t="shared" si="365"/>
        <v>WyomingIce Accretion2055RCP8.5</v>
      </c>
      <c r="C23410" t="s">
        <v>483</v>
      </c>
      <c r="D23410" t="s">
        <v>486</v>
      </c>
      <c r="E23410" s="144" t="s">
        <v>191</v>
      </c>
      <c r="F23410" s="144">
        <v>2055</v>
      </c>
      <c r="G23410" s="147">
        <v>13.123657745238173</v>
      </c>
      <c r="H23410" s="147">
        <v>16.035600000000002</v>
      </c>
      <c r="I23410" s="147">
        <v>19.687999999999999</v>
      </c>
      <c r="J23410" s="147">
        <v>22.46402333333333</v>
      </c>
      <c r="K23410" s="147">
        <v>25.231919999999999</v>
      </c>
    </row>
    <row r="23411" spans="2:11" x14ac:dyDescent="0.2">
      <c r="B23411" s="21" t="str">
        <f t="shared" si="365"/>
        <v>WyomingIce Accretion2060RCP8.5</v>
      </c>
      <c r="C23411" t="s">
        <v>483</v>
      </c>
      <c r="D23411" t="s">
        <v>486</v>
      </c>
      <c r="E23411" s="144" t="s">
        <v>191</v>
      </c>
      <c r="F23411" s="144">
        <v>2060</v>
      </c>
      <c r="G23411" s="147">
        <v>12.478144498419548</v>
      </c>
      <c r="H23411" s="147">
        <v>15.329270000000001</v>
      </c>
      <c r="I23411" s="147">
        <v>18.905999999999999</v>
      </c>
      <c r="J23411" s="147">
        <v>21.606353333333331</v>
      </c>
      <c r="K23411" s="147">
        <v>24.304559999999999</v>
      </c>
    </row>
    <row r="23412" spans="2:11" x14ac:dyDescent="0.2">
      <c r="B23412" s="21" t="str">
        <f t="shared" si="365"/>
        <v>WyomingIce Accretion2065RCP8.5</v>
      </c>
      <c r="C23412" t="s">
        <v>483</v>
      </c>
      <c r="D23412" t="s">
        <v>486</v>
      </c>
      <c r="E23412" s="144" t="s">
        <v>191</v>
      </c>
      <c r="F23412" s="144">
        <v>2065</v>
      </c>
      <c r="G23412" s="147">
        <v>12.088702622239717</v>
      </c>
      <c r="H23412" s="147">
        <v>14.8902</v>
      </c>
      <c r="I23412" s="147">
        <v>18.400000000000002</v>
      </c>
      <c r="J23412" s="147">
        <v>21.043236666666665</v>
      </c>
      <c r="K23412" s="147">
        <v>23.686320000000002</v>
      </c>
    </row>
    <row r="23413" spans="2:11" x14ac:dyDescent="0.2">
      <c r="B23413" s="21" t="str">
        <f t="shared" si="365"/>
        <v>WyomingIce Accretion2070RCP8.5</v>
      </c>
      <c r="C23413" t="s">
        <v>483</v>
      </c>
      <c r="D23413" t="s">
        <v>486</v>
      </c>
      <c r="E23413" s="144" t="s">
        <v>191</v>
      </c>
      <c r="F23413" s="144">
        <v>2070</v>
      </c>
      <c r="G23413" s="147">
        <v>11.395175993426317</v>
      </c>
      <c r="H23413" s="147">
        <v>14.120236666666667</v>
      </c>
      <c r="I23413" s="147">
        <v>17.518333333333334</v>
      </c>
      <c r="J23413" s="147">
        <v>20.081606666666666</v>
      </c>
      <c r="K23413" s="147">
        <v>22.633380000000002</v>
      </c>
    </row>
    <row r="23414" spans="2:11" x14ac:dyDescent="0.2">
      <c r="B23414" s="21" t="str">
        <f t="shared" si="365"/>
        <v>WyomingIce Accretion2075RCP8.5</v>
      </c>
      <c r="C23414" t="s">
        <v>483</v>
      </c>
      <c r="D23414" t="s">
        <v>486</v>
      </c>
      <c r="E23414" s="144" t="s">
        <v>191</v>
      </c>
      <c r="F23414" s="144">
        <v>2075</v>
      </c>
      <c r="G23414" s="147">
        <v>11.091091240792748</v>
      </c>
      <c r="H23414" s="147">
        <v>13.789343333333333</v>
      </c>
      <c r="I23414" s="147">
        <v>17.142666666666667</v>
      </c>
      <c r="J23414" s="147">
        <v>19.683093333333332</v>
      </c>
      <c r="K23414" s="147">
        <v>22.19868</v>
      </c>
    </row>
    <row r="23415" spans="2:11" x14ac:dyDescent="0.2">
      <c r="B23415" s="21" t="str">
        <f t="shared" si="365"/>
        <v>WyomingIce Accretion2080RCP8.5</v>
      </c>
      <c r="C23415" t="s">
        <v>483</v>
      </c>
      <c r="D23415" t="s">
        <v>486</v>
      </c>
      <c r="E23415" s="144" t="s">
        <v>191</v>
      </c>
      <c r="F23415" s="144">
        <v>2080</v>
      </c>
      <c r="G23415" s="147">
        <v>10.787006488159181</v>
      </c>
      <c r="H23415" s="147">
        <v>13.458450000000001</v>
      </c>
      <c r="I23415" s="147">
        <v>16.766999999999999</v>
      </c>
      <c r="J23415" s="147">
        <v>19.284579999999998</v>
      </c>
      <c r="K23415" s="147">
        <v>21.76398</v>
      </c>
    </row>
    <row r="23416" spans="2:11" x14ac:dyDescent="0.2">
      <c r="B23416" s="21" t="str">
        <f t="shared" si="365"/>
        <v>WyomingIce Accretion2085RCP8.5</v>
      </c>
      <c r="C23416" t="s">
        <v>483</v>
      </c>
      <c r="D23416" t="s">
        <v>486</v>
      </c>
      <c r="E23416" s="144" t="s">
        <v>191</v>
      </c>
      <c r="F23416" s="144">
        <v>2085</v>
      </c>
      <c r="G23416" s="147">
        <v>10.050801297572651</v>
      </c>
      <c r="H23416" s="147">
        <v>12.580310000000001</v>
      </c>
      <c r="I23416" s="147">
        <v>15.720499999999998</v>
      </c>
      <c r="J23416" s="147">
        <v>18.089039999999997</v>
      </c>
      <c r="K23416" s="147">
        <v>20.44539</v>
      </c>
    </row>
    <row r="23417" spans="2:11" x14ac:dyDescent="0.2">
      <c r="B23417" s="21" t="str">
        <f t="shared" si="365"/>
        <v>WyomingIce Accretion2090RCP8.5</v>
      </c>
      <c r="C23417" t="s">
        <v>483</v>
      </c>
      <c r="D23417" t="s">
        <v>486</v>
      </c>
      <c r="E23417" s="144" t="s">
        <v>191</v>
      </c>
      <c r="F23417" s="144">
        <v>2090</v>
      </c>
      <c r="G23417" s="147">
        <v>9.3145961069861194</v>
      </c>
      <c r="H23417" s="147">
        <v>11.702169999999999</v>
      </c>
      <c r="I23417" s="147">
        <v>14.673999999999998</v>
      </c>
      <c r="J23417" s="147">
        <v>16.8935</v>
      </c>
      <c r="K23417" s="147">
        <v>19.126799999999999</v>
      </c>
    </row>
    <row r="23418" spans="2:11" x14ac:dyDescent="0.2">
      <c r="B23418" s="21" t="str">
        <f t="shared" si="365"/>
        <v>WyomingIce Accretion2095RCP8.5</v>
      </c>
      <c r="C23418" t="s">
        <v>483</v>
      </c>
      <c r="D23418" t="s">
        <v>486</v>
      </c>
      <c r="E23418" s="144" t="s">
        <v>191</v>
      </c>
      <c r="F23418" s="144">
        <v>2095</v>
      </c>
      <c r="G23418" s="147">
        <v>9.3145961069861194</v>
      </c>
      <c r="H23418" s="147">
        <v>11.702169999999999</v>
      </c>
      <c r="I23418" s="147">
        <v>14.673999999999998</v>
      </c>
      <c r="J23418" s="147">
        <v>16.8935</v>
      </c>
      <c r="K23418" s="147">
        <v>19.126799999999999</v>
      </c>
    </row>
    <row r="23419" spans="2:11" x14ac:dyDescent="0.2">
      <c r="B23419" s="21" t="str">
        <f t="shared" si="365"/>
        <v>WyomingIce Accretion2100RCP8.5</v>
      </c>
      <c r="C23419" t="s">
        <v>483</v>
      </c>
      <c r="D23419" t="s">
        <v>486</v>
      </c>
      <c r="E23419" s="144" t="s">
        <v>191</v>
      </c>
      <c r="F23419" s="144">
        <v>2100</v>
      </c>
      <c r="G23419" s="147">
        <v>9.3145961069861194</v>
      </c>
      <c r="H23419" s="147">
        <v>11.702169999999999</v>
      </c>
      <c r="I23419" s="147">
        <v>14.673999999999998</v>
      </c>
      <c r="J23419" s="147">
        <v>16.8935</v>
      </c>
      <c r="K23419" s="147">
        <v>19.126799999999999</v>
      </c>
    </row>
    <row r="23420" spans="2:11" x14ac:dyDescent="0.2">
      <c r="B23420" s="21" t="str">
        <f t="shared" si="365"/>
        <v>WyomingWind2023RCP4.5</v>
      </c>
      <c r="C23420" t="s">
        <v>483</v>
      </c>
      <c r="D23420" t="s">
        <v>1</v>
      </c>
      <c r="E23420" s="144" t="s">
        <v>193</v>
      </c>
      <c r="F23420" s="144">
        <v>2023</v>
      </c>
      <c r="G23420" s="147">
        <v>84.377603089774951</v>
      </c>
      <c r="H23420" s="147">
        <v>90.92265900000001</v>
      </c>
      <c r="I23420" s="147">
        <v>97.8245</v>
      </c>
      <c r="J23420" s="147">
        <v>104.713731</v>
      </c>
      <c r="K23420" s="147">
        <v>111.60839399999999</v>
      </c>
    </row>
    <row r="23421" spans="2:11" x14ac:dyDescent="0.2">
      <c r="B23421" s="21" t="str">
        <f t="shared" si="365"/>
        <v>WyomingWind2025RCP4.5</v>
      </c>
      <c r="C23421" t="s">
        <v>483</v>
      </c>
      <c r="D23421" t="s">
        <v>1</v>
      </c>
      <c r="E23421" s="144" t="s">
        <v>193</v>
      </c>
      <c r="F23421" s="144">
        <v>2025</v>
      </c>
      <c r="G23421" s="147">
        <v>84.433441620044135</v>
      </c>
      <c r="H23421" s="147">
        <v>90.99933750000001</v>
      </c>
      <c r="I23421" s="147">
        <v>97.926349999999999</v>
      </c>
      <c r="J23421" s="147">
        <v>104.83654916666666</v>
      </c>
      <c r="K23421" s="147">
        <v>111.75214799999999</v>
      </c>
    </row>
    <row r="23422" spans="2:11" x14ac:dyDescent="0.2">
      <c r="B23422" s="21" t="str">
        <f t="shared" si="365"/>
        <v>WyomingWind2030RCP4.5</v>
      </c>
      <c r="C23422" t="s">
        <v>483</v>
      </c>
      <c r="D23422" t="s">
        <v>1</v>
      </c>
      <c r="E23422" s="144" t="s">
        <v>193</v>
      </c>
      <c r="F23422" s="144">
        <v>2030</v>
      </c>
      <c r="G23422" s="147">
        <v>84.489280150313334</v>
      </c>
      <c r="H23422" s="147">
        <v>91.07601600000001</v>
      </c>
      <c r="I23422" s="147">
        <v>98.028199999999998</v>
      </c>
      <c r="J23422" s="147">
        <v>104.95936733333333</v>
      </c>
      <c r="K23422" s="147">
        <v>111.89590199999998</v>
      </c>
    </row>
    <row r="23423" spans="2:11" x14ac:dyDescent="0.2">
      <c r="B23423" s="21" t="str">
        <f t="shared" si="365"/>
        <v>WyomingWind2035RCP4.5</v>
      </c>
      <c r="C23423" t="s">
        <v>483</v>
      </c>
      <c r="D23423" t="s">
        <v>1</v>
      </c>
      <c r="E23423" s="144" t="s">
        <v>193</v>
      </c>
      <c r="F23423" s="144">
        <v>2035</v>
      </c>
      <c r="G23423" s="147">
        <v>84.545118680582519</v>
      </c>
      <c r="H23423" s="147">
        <v>91.152694499999996</v>
      </c>
      <c r="I23423" s="147">
        <v>98.130049999999997</v>
      </c>
      <c r="J23423" s="147">
        <v>105.08218550000001</v>
      </c>
      <c r="K23423" s="147">
        <v>112.03965599999998</v>
      </c>
    </row>
    <row r="23424" spans="2:11" x14ac:dyDescent="0.2">
      <c r="B23424" s="21" t="str">
        <f t="shared" si="365"/>
        <v>WyomingWind2040RCP4.5</v>
      </c>
      <c r="C23424" t="s">
        <v>483</v>
      </c>
      <c r="D23424" t="s">
        <v>1</v>
      </c>
      <c r="E23424" s="144" t="s">
        <v>193</v>
      </c>
      <c r="F23424" s="144">
        <v>2040</v>
      </c>
      <c r="G23424" s="147">
        <v>84.600957210851703</v>
      </c>
      <c r="H23424" s="147">
        <v>91.229372999999995</v>
      </c>
      <c r="I23424" s="147">
        <v>98.231899999999996</v>
      </c>
      <c r="J23424" s="147">
        <v>105.20500366666667</v>
      </c>
      <c r="K23424" s="147">
        <v>112.18340999999998</v>
      </c>
    </row>
    <row r="23425" spans="2:11" x14ac:dyDescent="0.2">
      <c r="B23425" s="21" t="str">
        <f t="shared" si="365"/>
        <v>WyomingWind2045RCP4.5</v>
      </c>
      <c r="C23425" t="s">
        <v>483</v>
      </c>
      <c r="D23425" t="s">
        <v>1</v>
      </c>
      <c r="E23425" s="144" t="s">
        <v>193</v>
      </c>
      <c r="F23425" s="144">
        <v>2045</v>
      </c>
      <c r="G23425" s="147">
        <v>84.656795741120902</v>
      </c>
      <c r="H23425" s="147">
        <v>91.306051499999995</v>
      </c>
      <c r="I23425" s="147">
        <v>98.333749999999995</v>
      </c>
      <c r="J23425" s="147">
        <v>105.32782183333333</v>
      </c>
      <c r="K23425" s="147">
        <v>112.32716399999997</v>
      </c>
    </row>
    <row r="23426" spans="2:11" x14ac:dyDescent="0.2">
      <c r="B23426" s="21" t="str">
        <f t="shared" si="365"/>
        <v>WyomingWind2050RCP4.5</v>
      </c>
      <c r="C23426" t="s">
        <v>483</v>
      </c>
      <c r="D23426" t="s">
        <v>1</v>
      </c>
      <c r="E23426" s="144" t="s">
        <v>193</v>
      </c>
      <c r="F23426" s="144">
        <v>2050</v>
      </c>
      <c r="G23426" s="147">
        <v>84.714309427298161</v>
      </c>
      <c r="H23426" s="147">
        <v>91.388142599999995</v>
      </c>
      <c r="I23426" s="147">
        <v>98.445300000000003</v>
      </c>
      <c r="J23426" s="147">
        <v>105.46517060000001</v>
      </c>
      <c r="K23426" s="147">
        <v>112.49082239999997</v>
      </c>
    </row>
    <row r="23427" spans="2:11" x14ac:dyDescent="0.2">
      <c r="B23427" s="21" t="str">
        <f t="shared" si="365"/>
        <v>WyomingWind2055RCP4.5</v>
      </c>
      <c r="C23427" t="s">
        <v>483</v>
      </c>
      <c r="D23427" t="s">
        <v>1</v>
      </c>
      <c r="E23427" s="144" t="s">
        <v>193</v>
      </c>
      <c r="F23427" s="144">
        <v>2055</v>
      </c>
      <c r="G23427" s="147">
        <v>84.715984583206236</v>
      </c>
      <c r="H23427" s="147">
        <v>91.393555200000009</v>
      </c>
      <c r="I23427" s="147">
        <v>98.454999999999998</v>
      </c>
      <c r="J23427" s="147">
        <v>105.47970120000001</v>
      </c>
      <c r="K23427" s="147">
        <v>112.51072679999997</v>
      </c>
    </row>
    <row r="23428" spans="2:11" x14ac:dyDescent="0.2">
      <c r="B23428" s="21" t="str">
        <f t="shared" si="365"/>
        <v>WyomingWind2060RCP4.5</v>
      </c>
      <c r="C23428" t="s">
        <v>483</v>
      </c>
      <c r="D23428" t="s">
        <v>1</v>
      </c>
      <c r="E23428" s="144" t="s">
        <v>193</v>
      </c>
      <c r="F23428" s="144">
        <v>2060</v>
      </c>
      <c r="G23428" s="147">
        <v>84.717659739114325</v>
      </c>
      <c r="H23428" s="147">
        <v>91.398967800000008</v>
      </c>
      <c r="I23428" s="147">
        <v>98.464700000000008</v>
      </c>
      <c r="J23428" s="147">
        <v>105.49423179999999</v>
      </c>
      <c r="K23428" s="147">
        <v>112.53063119999999</v>
      </c>
    </row>
    <row r="23429" spans="2:11" x14ac:dyDescent="0.2">
      <c r="B23429" s="21" t="str">
        <f t="shared" si="365"/>
        <v>WyomingWind2065RCP4.5</v>
      </c>
      <c r="C23429" t="s">
        <v>483</v>
      </c>
      <c r="D23429" t="s">
        <v>1</v>
      </c>
      <c r="E23429" s="144" t="s">
        <v>193</v>
      </c>
      <c r="F23429" s="144">
        <v>2065</v>
      </c>
      <c r="G23429" s="147">
        <v>84.719334895022399</v>
      </c>
      <c r="H23429" s="147">
        <v>91.404380400000022</v>
      </c>
      <c r="I23429" s="147">
        <v>98.474400000000003</v>
      </c>
      <c r="J23429" s="147">
        <v>105.50876239999999</v>
      </c>
      <c r="K23429" s="147">
        <v>112.55053559999999</v>
      </c>
    </row>
    <row r="23430" spans="2:11" x14ac:dyDescent="0.2">
      <c r="B23430" s="21" t="str">
        <f t="shared" si="365"/>
        <v>WyomingWind2070RCP4.5</v>
      </c>
      <c r="C23430" t="s">
        <v>483</v>
      </c>
      <c r="D23430" t="s">
        <v>1</v>
      </c>
      <c r="E23430" s="144" t="s">
        <v>193</v>
      </c>
      <c r="F23430" s="144">
        <v>2070</v>
      </c>
      <c r="G23430" s="147">
        <v>84.721010050930474</v>
      </c>
      <c r="H23430" s="147">
        <v>91.409793000000022</v>
      </c>
      <c r="I23430" s="147">
        <v>98.484100000000012</v>
      </c>
      <c r="J23430" s="147">
        <v>105.523293</v>
      </c>
      <c r="K23430" s="147">
        <v>112.57043999999999</v>
      </c>
    </row>
    <row r="23431" spans="2:11" x14ac:dyDescent="0.2">
      <c r="B23431" s="21" t="str">
        <f t="shared" si="365"/>
        <v>WyomingWind2075RCP4.5</v>
      </c>
      <c r="C23431" t="s">
        <v>483</v>
      </c>
      <c r="D23431" t="s">
        <v>1</v>
      </c>
      <c r="E23431" s="144" t="s">
        <v>193</v>
      </c>
      <c r="F23431" s="144">
        <v>2075</v>
      </c>
      <c r="G23431" s="147">
        <v>84.866190229630377</v>
      </c>
      <c r="H23431" s="147">
        <v>91.597730500000026</v>
      </c>
      <c r="I23431" s="147">
        <v>98.728216666666668</v>
      </c>
      <c r="J23431" s="147">
        <v>105.81390500000001</v>
      </c>
      <c r="K23431" s="147">
        <v>112.90955199999999</v>
      </c>
    </row>
    <row r="23432" spans="2:11" x14ac:dyDescent="0.2">
      <c r="B23432" s="21" t="str">
        <f t="shared" si="365"/>
        <v>WyomingWind2080RCP4.5</v>
      </c>
      <c r="C23432" t="s">
        <v>483</v>
      </c>
      <c r="D23432" t="s">
        <v>1</v>
      </c>
      <c r="E23432" s="144" t="s">
        <v>193</v>
      </c>
      <c r="F23432" s="144">
        <v>2080</v>
      </c>
      <c r="G23432" s="147">
        <v>85.011370408330265</v>
      </c>
      <c r="H23432" s="147">
        <v>91.785668000000015</v>
      </c>
      <c r="I23432" s="147">
        <v>98.972333333333339</v>
      </c>
      <c r="J23432" s="147">
        <v>106.104517</v>
      </c>
      <c r="K23432" s="147">
        <v>113.24866399999999</v>
      </c>
    </row>
    <row r="23433" spans="2:11" x14ac:dyDescent="0.2">
      <c r="B23433" s="21" t="str">
        <f t="shared" si="365"/>
        <v>WyomingWind2085RCP4.5</v>
      </c>
      <c r="C23433" t="s">
        <v>483</v>
      </c>
      <c r="D23433" t="s">
        <v>1</v>
      </c>
      <c r="E23433" s="144" t="s">
        <v>193</v>
      </c>
      <c r="F23433" s="144">
        <v>2085</v>
      </c>
      <c r="G23433" s="147">
        <v>85.156550587030154</v>
      </c>
      <c r="H23433" s="147">
        <v>91.973605500000019</v>
      </c>
      <c r="I23433" s="147">
        <v>99.216450000000009</v>
      </c>
      <c r="J23433" s="147">
        <v>106.395129</v>
      </c>
      <c r="K23433" s="147">
        <v>113.58777599999999</v>
      </c>
    </row>
    <row r="23434" spans="2:11" x14ac:dyDescent="0.2">
      <c r="B23434" s="21" t="str">
        <f t="shared" si="365"/>
        <v>WyomingWind2090RCP4.5</v>
      </c>
      <c r="C23434" t="s">
        <v>483</v>
      </c>
      <c r="D23434" t="s">
        <v>1</v>
      </c>
      <c r="E23434" s="144" t="s">
        <v>193</v>
      </c>
      <c r="F23434" s="144">
        <v>2090</v>
      </c>
      <c r="G23434" s="147">
        <v>85.301730765730056</v>
      </c>
      <c r="H23434" s="147">
        <v>92.161543000000023</v>
      </c>
      <c r="I23434" s="147">
        <v>99.460566666666665</v>
      </c>
      <c r="J23434" s="147">
        <v>106.68574100000001</v>
      </c>
      <c r="K23434" s="147">
        <v>113.92688799999998</v>
      </c>
    </row>
    <row r="23435" spans="2:11" x14ac:dyDescent="0.2">
      <c r="B23435" s="21" t="str">
        <f t="shared" si="365"/>
        <v>WyomingWind2095RCP4.5</v>
      </c>
      <c r="C23435" t="s">
        <v>483</v>
      </c>
      <c r="D23435" t="s">
        <v>1</v>
      </c>
      <c r="E23435" s="144" t="s">
        <v>193</v>
      </c>
      <c r="F23435" s="144">
        <v>2095</v>
      </c>
      <c r="G23435" s="147">
        <v>85.446910944429959</v>
      </c>
      <c r="H23435" s="147">
        <v>92.349480500000013</v>
      </c>
      <c r="I23435" s="147">
        <v>99.704683333333321</v>
      </c>
      <c r="J23435" s="147">
        <v>106.97635300000002</v>
      </c>
      <c r="K23435" s="147">
        <v>114.26599999999998</v>
      </c>
    </row>
    <row r="23436" spans="2:11" x14ac:dyDescent="0.2">
      <c r="B23436" s="21" t="str">
        <f t="shared" ref="B23436:B23470" si="366">C23436&amp;D23436&amp;F23436&amp;E23436</f>
        <v>WyomingWind2100RCP4.5</v>
      </c>
      <c r="C23436" t="s">
        <v>483</v>
      </c>
      <c r="D23436" t="s">
        <v>1</v>
      </c>
      <c r="E23436" s="144" t="s">
        <v>193</v>
      </c>
      <c r="F23436" s="144">
        <v>2100</v>
      </c>
      <c r="G23436" s="147">
        <v>85.592091123129848</v>
      </c>
      <c r="H23436" s="147">
        <v>92.537418000000017</v>
      </c>
      <c r="I23436" s="147">
        <v>99.948799999999991</v>
      </c>
      <c r="J23436" s="147">
        <v>107.26696500000001</v>
      </c>
      <c r="K23436" s="147">
        <v>114.60511199999998</v>
      </c>
    </row>
    <row r="23437" spans="2:11" x14ac:dyDescent="0.2">
      <c r="B23437" s="21" t="str">
        <f t="shared" si="366"/>
        <v>WyomingWind2023RCP6.0</v>
      </c>
      <c r="C23437" t="s">
        <v>483</v>
      </c>
      <c r="D23437" t="s">
        <v>1</v>
      </c>
      <c r="E23437" s="144" t="s">
        <v>192</v>
      </c>
      <c r="F23437" s="144">
        <v>2023</v>
      </c>
      <c r="G23437" s="147">
        <v>84.377603089774951</v>
      </c>
      <c r="H23437" s="147">
        <v>90.92265900000001</v>
      </c>
      <c r="I23437" s="147">
        <v>97.8245</v>
      </c>
      <c r="J23437" s="147">
        <v>104.713731</v>
      </c>
      <c r="K23437" s="147">
        <v>111.60839399999999</v>
      </c>
    </row>
    <row r="23438" spans="2:11" x14ac:dyDescent="0.2">
      <c r="B23438" s="21" t="str">
        <f t="shared" si="366"/>
        <v>WyomingWind2025RCP6.0</v>
      </c>
      <c r="C23438" t="s">
        <v>483</v>
      </c>
      <c r="D23438" t="s">
        <v>1</v>
      </c>
      <c r="E23438" s="144" t="s">
        <v>192</v>
      </c>
      <c r="F23438" s="144">
        <v>2025</v>
      </c>
      <c r="G23438" s="147">
        <v>84.433441620044135</v>
      </c>
      <c r="H23438" s="147">
        <v>90.99933750000001</v>
      </c>
      <c r="I23438" s="147">
        <v>97.926349999999999</v>
      </c>
      <c r="J23438" s="147">
        <v>104.83654916666666</v>
      </c>
      <c r="K23438" s="147">
        <v>111.75214799999999</v>
      </c>
    </row>
    <row r="23439" spans="2:11" x14ac:dyDescent="0.2">
      <c r="B23439" s="21" t="str">
        <f t="shared" si="366"/>
        <v>WyomingWind2030RCP6.0</v>
      </c>
      <c r="C23439" t="s">
        <v>483</v>
      </c>
      <c r="D23439" t="s">
        <v>1</v>
      </c>
      <c r="E23439" s="144" t="s">
        <v>192</v>
      </c>
      <c r="F23439" s="144">
        <v>2030</v>
      </c>
      <c r="G23439" s="147">
        <v>84.489280150313334</v>
      </c>
      <c r="H23439" s="147">
        <v>91.07601600000001</v>
      </c>
      <c r="I23439" s="147">
        <v>98.028199999999998</v>
      </c>
      <c r="J23439" s="147">
        <v>104.95936733333333</v>
      </c>
      <c r="K23439" s="147">
        <v>111.89590199999998</v>
      </c>
    </row>
    <row r="23440" spans="2:11" x14ac:dyDescent="0.2">
      <c r="B23440" s="21" t="str">
        <f t="shared" si="366"/>
        <v>WyomingWind2035RCP6.0</v>
      </c>
      <c r="C23440" t="s">
        <v>483</v>
      </c>
      <c r="D23440" t="s">
        <v>1</v>
      </c>
      <c r="E23440" s="144" t="s">
        <v>192</v>
      </c>
      <c r="F23440" s="144">
        <v>2035</v>
      </c>
      <c r="G23440" s="147">
        <v>84.545118680582519</v>
      </c>
      <c r="H23440" s="147">
        <v>91.152694499999996</v>
      </c>
      <c r="I23440" s="147">
        <v>98.130049999999997</v>
      </c>
      <c r="J23440" s="147">
        <v>105.08218550000001</v>
      </c>
      <c r="K23440" s="147">
        <v>112.03965599999998</v>
      </c>
    </row>
    <row r="23441" spans="2:11" x14ac:dyDescent="0.2">
      <c r="B23441" s="21" t="str">
        <f t="shared" si="366"/>
        <v>WyomingWind2040RCP6.0</v>
      </c>
      <c r="C23441" t="s">
        <v>483</v>
      </c>
      <c r="D23441" t="s">
        <v>1</v>
      </c>
      <c r="E23441" s="144" t="s">
        <v>192</v>
      </c>
      <c r="F23441" s="144">
        <v>2040</v>
      </c>
      <c r="G23441" s="147">
        <v>84.600957210851703</v>
      </c>
      <c r="H23441" s="147">
        <v>91.229372999999995</v>
      </c>
      <c r="I23441" s="147">
        <v>98.231899999999996</v>
      </c>
      <c r="J23441" s="147">
        <v>105.20500366666667</v>
      </c>
      <c r="K23441" s="147">
        <v>112.18340999999998</v>
      </c>
    </row>
    <row r="23442" spans="2:11" x14ac:dyDescent="0.2">
      <c r="B23442" s="21" t="str">
        <f t="shared" si="366"/>
        <v>WyomingWind2045RCP6.0</v>
      </c>
      <c r="C23442" t="s">
        <v>483</v>
      </c>
      <c r="D23442" t="s">
        <v>1</v>
      </c>
      <c r="E23442" s="144" t="s">
        <v>192</v>
      </c>
      <c r="F23442" s="144">
        <v>2045</v>
      </c>
      <c r="G23442" s="147">
        <v>84.656795741120902</v>
      </c>
      <c r="H23442" s="147">
        <v>91.306051499999995</v>
      </c>
      <c r="I23442" s="147">
        <v>98.333749999999995</v>
      </c>
      <c r="J23442" s="147">
        <v>105.32782183333333</v>
      </c>
      <c r="K23442" s="147">
        <v>112.32716399999997</v>
      </c>
    </row>
    <row r="23443" spans="2:11" x14ac:dyDescent="0.2">
      <c r="B23443" s="21" t="str">
        <f t="shared" si="366"/>
        <v>WyomingWind2050RCP6.0</v>
      </c>
      <c r="C23443" t="s">
        <v>483</v>
      </c>
      <c r="D23443" t="s">
        <v>1</v>
      </c>
      <c r="E23443" s="144" t="s">
        <v>192</v>
      </c>
      <c r="F23443" s="144">
        <v>2050</v>
      </c>
      <c r="G23443" s="147">
        <v>84.714309427298161</v>
      </c>
      <c r="H23443" s="147">
        <v>91.388142599999995</v>
      </c>
      <c r="I23443" s="147">
        <v>98.445300000000003</v>
      </c>
      <c r="J23443" s="147">
        <v>105.46517060000001</v>
      </c>
      <c r="K23443" s="147">
        <v>112.49082239999997</v>
      </c>
    </row>
    <row r="23444" spans="2:11" x14ac:dyDescent="0.2">
      <c r="B23444" s="21" t="str">
        <f t="shared" si="366"/>
        <v>WyomingWind2055RCP6.0</v>
      </c>
      <c r="C23444" t="s">
        <v>483</v>
      </c>
      <c r="D23444" t="s">
        <v>1</v>
      </c>
      <c r="E23444" s="144" t="s">
        <v>192</v>
      </c>
      <c r="F23444" s="144">
        <v>2055</v>
      </c>
      <c r="G23444" s="147">
        <v>84.715984583206236</v>
      </c>
      <c r="H23444" s="147">
        <v>91.393555200000009</v>
      </c>
      <c r="I23444" s="147">
        <v>98.454999999999998</v>
      </c>
      <c r="J23444" s="147">
        <v>105.47970120000001</v>
      </c>
      <c r="K23444" s="147">
        <v>112.51072679999997</v>
      </c>
    </row>
    <row r="23445" spans="2:11" x14ac:dyDescent="0.2">
      <c r="B23445" s="21" t="str">
        <f t="shared" si="366"/>
        <v>WyomingWind2060RCP6.0</v>
      </c>
      <c r="C23445" t="s">
        <v>483</v>
      </c>
      <c r="D23445" t="s">
        <v>1</v>
      </c>
      <c r="E23445" s="144" t="s">
        <v>192</v>
      </c>
      <c r="F23445" s="144">
        <v>2060</v>
      </c>
      <c r="G23445" s="147">
        <v>84.717659739114325</v>
      </c>
      <c r="H23445" s="147">
        <v>91.398967800000008</v>
      </c>
      <c r="I23445" s="147">
        <v>98.464700000000008</v>
      </c>
      <c r="J23445" s="147">
        <v>105.49423179999999</v>
      </c>
      <c r="K23445" s="147">
        <v>112.53063119999999</v>
      </c>
    </row>
    <row r="23446" spans="2:11" x14ac:dyDescent="0.2">
      <c r="B23446" s="21" t="str">
        <f t="shared" si="366"/>
        <v>WyomingWind2065RCP6.0</v>
      </c>
      <c r="C23446" t="s">
        <v>483</v>
      </c>
      <c r="D23446" t="s">
        <v>1</v>
      </c>
      <c r="E23446" s="144" t="s">
        <v>192</v>
      </c>
      <c r="F23446" s="144">
        <v>2065</v>
      </c>
      <c r="G23446" s="147">
        <v>84.719334895022399</v>
      </c>
      <c r="H23446" s="147">
        <v>91.404380400000022</v>
      </c>
      <c r="I23446" s="147">
        <v>98.474400000000003</v>
      </c>
      <c r="J23446" s="147">
        <v>105.50876239999999</v>
      </c>
      <c r="K23446" s="147">
        <v>112.55053559999999</v>
      </c>
    </row>
    <row r="23447" spans="2:11" x14ac:dyDescent="0.2">
      <c r="B23447" s="21" t="str">
        <f t="shared" si="366"/>
        <v>WyomingWind2070RCP6.0</v>
      </c>
      <c r="C23447" t="s">
        <v>483</v>
      </c>
      <c r="D23447" t="s">
        <v>1</v>
      </c>
      <c r="E23447" s="144" t="s">
        <v>192</v>
      </c>
      <c r="F23447" s="144">
        <v>2070</v>
      </c>
      <c r="G23447" s="147">
        <v>84.721010050930474</v>
      </c>
      <c r="H23447" s="147">
        <v>91.409793000000022</v>
      </c>
      <c r="I23447" s="147">
        <v>98.484100000000012</v>
      </c>
      <c r="J23447" s="147">
        <v>105.523293</v>
      </c>
      <c r="K23447" s="147">
        <v>112.57043999999999</v>
      </c>
    </row>
    <row r="23448" spans="2:11" x14ac:dyDescent="0.2">
      <c r="B23448" s="21" t="str">
        <f t="shared" si="366"/>
        <v>WyomingWind2075RCP6.0</v>
      </c>
      <c r="C23448" t="s">
        <v>483</v>
      </c>
      <c r="D23448" t="s">
        <v>1</v>
      </c>
      <c r="E23448" s="144" t="s">
        <v>192</v>
      </c>
      <c r="F23448" s="144">
        <v>2075</v>
      </c>
      <c r="G23448" s="147">
        <v>84.938780318980321</v>
      </c>
      <c r="H23448" s="147">
        <v>91.691699250000028</v>
      </c>
      <c r="I23448" s="147">
        <v>98.850275000000011</v>
      </c>
      <c r="J23448" s="147">
        <v>105.959211</v>
      </c>
      <c r="K23448" s="147">
        <v>113.07910799999999</v>
      </c>
    </row>
    <row r="23449" spans="2:11" x14ac:dyDescent="0.2">
      <c r="B23449" s="21" t="str">
        <f t="shared" si="366"/>
        <v>WyomingWind2080RCP6.0</v>
      </c>
      <c r="C23449" t="s">
        <v>483</v>
      </c>
      <c r="D23449" t="s">
        <v>1</v>
      </c>
      <c r="E23449" s="144" t="s">
        <v>192</v>
      </c>
      <c r="F23449" s="144">
        <v>2080</v>
      </c>
      <c r="G23449" s="147">
        <v>85.156550587030154</v>
      </c>
      <c r="H23449" s="147">
        <v>91.973605500000019</v>
      </c>
      <c r="I23449" s="147">
        <v>99.216450000000009</v>
      </c>
      <c r="J23449" s="147">
        <v>106.395129</v>
      </c>
      <c r="K23449" s="147">
        <v>113.58777599999999</v>
      </c>
    </row>
    <row r="23450" spans="2:11" x14ac:dyDescent="0.2">
      <c r="B23450" s="21" t="str">
        <f t="shared" si="366"/>
        <v>WyomingWind2085RCP6.0</v>
      </c>
      <c r="C23450" t="s">
        <v>483</v>
      </c>
      <c r="D23450" t="s">
        <v>1</v>
      </c>
      <c r="E23450" s="144" t="s">
        <v>192</v>
      </c>
      <c r="F23450" s="144">
        <v>2085</v>
      </c>
      <c r="G23450" s="147">
        <v>85.374320855080001</v>
      </c>
      <c r="H23450" s="147">
        <v>92.255511750000011</v>
      </c>
      <c r="I23450" s="147">
        <v>99.582624999999993</v>
      </c>
      <c r="J23450" s="147">
        <v>106.83104700000001</v>
      </c>
      <c r="K23450" s="147">
        <v>114.09644399999998</v>
      </c>
    </row>
    <row r="23451" spans="2:11" x14ac:dyDescent="0.2">
      <c r="B23451" s="21" t="str">
        <f t="shared" si="366"/>
        <v>WyomingWind2090RCP6.0</v>
      </c>
      <c r="C23451" t="s">
        <v>483</v>
      </c>
      <c r="D23451" t="s">
        <v>1</v>
      </c>
      <c r="E23451" s="144" t="s">
        <v>192</v>
      </c>
      <c r="F23451" s="144">
        <v>2090</v>
      </c>
      <c r="G23451" s="147">
        <v>85.955041569879583</v>
      </c>
      <c r="H23451" s="147">
        <v>92.985461000000015</v>
      </c>
      <c r="I23451" s="147">
        <v>100.49846666666666</v>
      </c>
      <c r="J23451" s="147">
        <v>107.90700333333335</v>
      </c>
      <c r="K23451" s="147">
        <v>115.33493999999997</v>
      </c>
    </row>
    <row r="23452" spans="2:11" x14ac:dyDescent="0.2">
      <c r="B23452" s="21" t="str">
        <f t="shared" si="366"/>
        <v>WyomingWind2095RCP6.0</v>
      </c>
      <c r="C23452" t="s">
        <v>483</v>
      </c>
      <c r="D23452" t="s">
        <v>1</v>
      </c>
      <c r="E23452" s="144" t="s">
        <v>192</v>
      </c>
      <c r="F23452" s="144">
        <v>2095</v>
      </c>
      <c r="G23452" s="147">
        <v>86.317992016629333</v>
      </c>
      <c r="H23452" s="147">
        <v>93.433503999999999</v>
      </c>
      <c r="I23452" s="147">
        <v>101.04813333333334</v>
      </c>
      <c r="J23452" s="147">
        <v>108.54704166666667</v>
      </c>
      <c r="K23452" s="147">
        <v>116.06476799999999</v>
      </c>
    </row>
    <row r="23453" spans="2:11" x14ac:dyDescent="0.2">
      <c r="B23453" s="21" t="str">
        <f t="shared" si="366"/>
        <v>WyomingWind2100RCP6.0</v>
      </c>
      <c r="C23453" t="s">
        <v>483</v>
      </c>
      <c r="D23453" t="s">
        <v>1</v>
      </c>
      <c r="E23453" s="144" t="s">
        <v>192</v>
      </c>
      <c r="F23453" s="144">
        <v>2100</v>
      </c>
      <c r="G23453" s="147">
        <v>86.680942463379068</v>
      </c>
      <c r="H23453" s="147">
        <v>93.881546999999998</v>
      </c>
      <c r="I23453" s="147">
        <v>101.59780000000001</v>
      </c>
      <c r="J23453" s="147">
        <v>109.18708000000001</v>
      </c>
      <c r="K23453" s="147">
        <v>116.79459599999998</v>
      </c>
    </row>
    <row r="23454" spans="2:11" x14ac:dyDescent="0.2">
      <c r="B23454" s="21" t="str">
        <f t="shared" si="366"/>
        <v>WyomingWind2023RCP8.5</v>
      </c>
      <c r="C23454" t="s">
        <v>483</v>
      </c>
      <c r="D23454" t="s">
        <v>1</v>
      </c>
      <c r="E23454" s="144" t="s">
        <v>191</v>
      </c>
      <c r="F23454" s="144">
        <v>2023</v>
      </c>
      <c r="G23454" s="147">
        <v>84.377603089774951</v>
      </c>
      <c r="H23454" s="147">
        <v>90.92265900000001</v>
      </c>
      <c r="I23454" s="147">
        <v>97.8245</v>
      </c>
      <c r="J23454" s="147">
        <v>104.713731</v>
      </c>
      <c r="K23454" s="147">
        <v>111.60839399999999</v>
      </c>
    </row>
    <row r="23455" spans="2:11" x14ac:dyDescent="0.2">
      <c r="B23455" s="21" t="str">
        <f t="shared" si="366"/>
        <v>WyomingWind2025RCP8.5</v>
      </c>
      <c r="C23455" t="s">
        <v>483</v>
      </c>
      <c r="D23455" t="s">
        <v>1</v>
      </c>
      <c r="E23455" s="144" t="s">
        <v>191</v>
      </c>
      <c r="F23455" s="144">
        <v>2025</v>
      </c>
      <c r="G23455" s="147">
        <v>84.489280150313334</v>
      </c>
      <c r="H23455" s="147">
        <v>91.07601600000001</v>
      </c>
      <c r="I23455" s="147">
        <v>98.028199999999998</v>
      </c>
      <c r="J23455" s="147">
        <v>104.95936733333333</v>
      </c>
      <c r="K23455" s="147">
        <v>111.89590199999998</v>
      </c>
    </row>
    <row r="23456" spans="2:11" x14ac:dyDescent="0.2">
      <c r="B23456" s="21" t="str">
        <f t="shared" si="366"/>
        <v>WyomingWind2030RCP8.5</v>
      </c>
      <c r="C23456" t="s">
        <v>483</v>
      </c>
      <c r="D23456" t="s">
        <v>1</v>
      </c>
      <c r="E23456" s="144" t="s">
        <v>191</v>
      </c>
      <c r="F23456" s="144">
        <v>2030</v>
      </c>
      <c r="G23456" s="147">
        <v>84.600957210851703</v>
      </c>
      <c r="H23456" s="147">
        <v>91.229372999999995</v>
      </c>
      <c r="I23456" s="147">
        <v>98.231899999999996</v>
      </c>
      <c r="J23456" s="147">
        <v>105.20500366666667</v>
      </c>
      <c r="K23456" s="147">
        <v>112.18340999999998</v>
      </c>
    </row>
    <row r="23457" spans="2:11" x14ac:dyDescent="0.2">
      <c r="B23457" s="21" t="str">
        <f t="shared" si="366"/>
        <v>WyomingWind2035RCP8.5</v>
      </c>
      <c r="C23457" t="s">
        <v>483</v>
      </c>
      <c r="D23457" t="s">
        <v>1</v>
      </c>
      <c r="E23457" s="144" t="s">
        <v>191</v>
      </c>
      <c r="F23457" s="144">
        <v>2035</v>
      </c>
      <c r="G23457" s="147">
        <v>84.712634271390087</v>
      </c>
      <c r="H23457" s="147">
        <v>91.382729999999995</v>
      </c>
      <c r="I23457" s="147">
        <v>98.435599999999994</v>
      </c>
      <c r="J23457" s="147">
        <v>105.45064000000001</v>
      </c>
      <c r="K23457" s="147">
        <v>112.47091799999997</v>
      </c>
    </row>
    <row r="23458" spans="2:11" x14ac:dyDescent="0.2">
      <c r="B23458" s="21" t="str">
        <f t="shared" si="366"/>
        <v>WyomingWind2040RCP8.5</v>
      </c>
      <c r="C23458" t="s">
        <v>483</v>
      </c>
      <c r="D23458" t="s">
        <v>1</v>
      </c>
      <c r="E23458" s="144" t="s">
        <v>191</v>
      </c>
      <c r="F23458" s="144">
        <v>2040</v>
      </c>
      <c r="G23458" s="147">
        <v>84.715426197903554</v>
      </c>
      <c r="H23458" s="147">
        <v>91.391750999999999</v>
      </c>
      <c r="I23458" s="147">
        <v>98.451766666666671</v>
      </c>
      <c r="J23458" s="147">
        <v>105.47485766666667</v>
      </c>
      <c r="K23458" s="147">
        <v>112.50409199999997</v>
      </c>
    </row>
    <row r="23459" spans="2:11" x14ac:dyDescent="0.2">
      <c r="B23459" s="21" t="str">
        <f t="shared" si="366"/>
        <v>WyomingWind2045RCP8.5</v>
      </c>
      <c r="C23459" t="s">
        <v>483</v>
      </c>
      <c r="D23459" t="s">
        <v>1</v>
      </c>
      <c r="E23459" s="144" t="s">
        <v>191</v>
      </c>
      <c r="F23459" s="144">
        <v>2045</v>
      </c>
      <c r="G23459" s="147">
        <v>84.718218124417007</v>
      </c>
      <c r="H23459" s="147">
        <v>91.400772000000018</v>
      </c>
      <c r="I23459" s="147">
        <v>98.467933333333335</v>
      </c>
      <c r="J23459" s="147">
        <v>105.49907533333334</v>
      </c>
      <c r="K23459" s="147">
        <v>112.53726599999999</v>
      </c>
    </row>
    <row r="23460" spans="2:11" x14ac:dyDescent="0.2">
      <c r="B23460" s="21" t="str">
        <f t="shared" si="366"/>
        <v>WyomingWind2050RCP8.5</v>
      </c>
      <c r="C23460" t="s">
        <v>483</v>
      </c>
      <c r="D23460" t="s">
        <v>1</v>
      </c>
      <c r="E23460" s="144" t="s">
        <v>191</v>
      </c>
      <c r="F23460" s="144">
        <v>2050</v>
      </c>
      <c r="G23460" s="147">
        <v>85.011370408330265</v>
      </c>
      <c r="H23460" s="147">
        <v>91.785668000000015</v>
      </c>
      <c r="I23460" s="147">
        <v>98.972333333333339</v>
      </c>
      <c r="J23460" s="147">
        <v>106.104517</v>
      </c>
      <c r="K23460" s="147">
        <v>113.24866399999999</v>
      </c>
    </row>
    <row r="23461" spans="2:11" x14ac:dyDescent="0.2">
      <c r="B23461" s="21" t="str">
        <f t="shared" si="366"/>
        <v>WyomingWind2055RCP8.5</v>
      </c>
      <c r="C23461" t="s">
        <v>483</v>
      </c>
      <c r="D23461" t="s">
        <v>1</v>
      </c>
      <c r="E23461" s="144" t="s">
        <v>191</v>
      </c>
      <c r="F23461" s="144">
        <v>2055</v>
      </c>
      <c r="G23461" s="147">
        <v>85.301730765730056</v>
      </c>
      <c r="H23461" s="147">
        <v>92.161543000000023</v>
      </c>
      <c r="I23461" s="147">
        <v>99.460566666666665</v>
      </c>
      <c r="J23461" s="147">
        <v>106.68574100000001</v>
      </c>
      <c r="K23461" s="147">
        <v>113.92688799999998</v>
      </c>
    </row>
    <row r="23462" spans="2:11" x14ac:dyDescent="0.2">
      <c r="B23462" s="21" t="str">
        <f t="shared" si="366"/>
        <v>WyomingWind2060RCP8.5</v>
      </c>
      <c r="C23462" t="s">
        <v>483</v>
      </c>
      <c r="D23462" t="s">
        <v>1</v>
      </c>
      <c r="E23462" s="144" t="s">
        <v>191</v>
      </c>
      <c r="F23462" s="144">
        <v>2060</v>
      </c>
      <c r="G23462" s="147">
        <v>85.955041569879583</v>
      </c>
      <c r="H23462" s="147">
        <v>92.985461000000015</v>
      </c>
      <c r="I23462" s="147">
        <v>100.49846666666666</v>
      </c>
      <c r="J23462" s="147">
        <v>107.90700333333335</v>
      </c>
      <c r="K23462" s="147">
        <v>115.33493999999997</v>
      </c>
    </row>
    <row r="23463" spans="2:11" x14ac:dyDescent="0.2">
      <c r="B23463" s="21" t="str">
        <f t="shared" si="366"/>
        <v>WyomingWind2065RCP8.5</v>
      </c>
      <c r="C23463" t="s">
        <v>483</v>
      </c>
      <c r="D23463" t="s">
        <v>1</v>
      </c>
      <c r="E23463" s="144" t="s">
        <v>191</v>
      </c>
      <c r="F23463" s="144">
        <v>2065</v>
      </c>
      <c r="G23463" s="147">
        <v>86.317992016629333</v>
      </c>
      <c r="H23463" s="147">
        <v>93.433503999999999</v>
      </c>
      <c r="I23463" s="147">
        <v>101.04813333333334</v>
      </c>
      <c r="J23463" s="147">
        <v>108.54704166666667</v>
      </c>
      <c r="K23463" s="147">
        <v>116.06476799999999</v>
      </c>
    </row>
    <row r="23464" spans="2:11" x14ac:dyDescent="0.2">
      <c r="B23464" s="21" t="str">
        <f t="shared" si="366"/>
        <v>WyomingWind2070RCP8.5</v>
      </c>
      <c r="C23464" t="s">
        <v>483</v>
      </c>
      <c r="D23464" t="s">
        <v>1</v>
      </c>
      <c r="E23464" s="144" t="s">
        <v>191</v>
      </c>
      <c r="F23464" s="144">
        <v>2070</v>
      </c>
      <c r="G23464" s="147">
        <v>86.985262453346166</v>
      </c>
      <c r="H23464" s="147">
        <v>94.26644300000001</v>
      </c>
      <c r="I23464" s="147">
        <v>102.08603333333333</v>
      </c>
      <c r="J23464" s="147">
        <v>109.76138466666667</v>
      </c>
      <c r="K23464" s="147">
        <v>117.45807599999999</v>
      </c>
    </row>
    <row r="23465" spans="2:11" x14ac:dyDescent="0.2">
      <c r="B23465" s="21" t="str">
        <f t="shared" si="366"/>
        <v>WyomingWind2075RCP8.5</v>
      </c>
      <c r="C23465" t="s">
        <v>483</v>
      </c>
      <c r="D23465" t="s">
        <v>1</v>
      </c>
      <c r="E23465" s="144" t="s">
        <v>191</v>
      </c>
      <c r="F23465" s="144">
        <v>2075</v>
      </c>
      <c r="G23465" s="147">
        <v>87.289582443313265</v>
      </c>
      <c r="H23465" s="147">
        <v>94.651339000000007</v>
      </c>
      <c r="I23465" s="147">
        <v>102.57426666666667</v>
      </c>
      <c r="J23465" s="147">
        <v>110.33568933333335</v>
      </c>
      <c r="K23465" s="147">
        <v>118.12155599999998</v>
      </c>
    </row>
    <row r="23466" spans="2:11" x14ac:dyDescent="0.2">
      <c r="B23466" s="21" t="str">
        <f t="shared" si="366"/>
        <v>WyomingWind2080RCP8.5</v>
      </c>
      <c r="C23466" t="s">
        <v>483</v>
      </c>
      <c r="D23466" t="s">
        <v>1</v>
      </c>
      <c r="E23466" s="144" t="s">
        <v>191</v>
      </c>
      <c r="F23466" s="144">
        <v>2080</v>
      </c>
      <c r="G23466" s="147">
        <v>87.593902433280363</v>
      </c>
      <c r="H23466" s="147">
        <v>95.036235000000019</v>
      </c>
      <c r="I23466" s="147">
        <v>103.0625</v>
      </c>
      <c r="J23466" s="147">
        <v>110.90999400000001</v>
      </c>
      <c r="K23466" s="147">
        <v>118.78503599999999</v>
      </c>
    </row>
    <row r="23467" spans="2:11" x14ac:dyDescent="0.2">
      <c r="B23467" s="21" t="str">
        <f t="shared" si="366"/>
        <v>WyomingWind2085RCP8.5</v>
      </c>
      <c r="C23467" t="s">
        <v>483</v>
      </c>
      <c r="D23467" t="s">
        <v>1</v>
      </c>
      <c r="E23467" s="144" t="s">
        <v>191</v>
      </c>
      <c r="F23467" s="144">
        <v>2085</v>
      </c>
      <c r="G23467" s="147">
        <v>87.933121504665706</v>
      </c>
      <c r="H23467" s="147">
        <v>95.464732500000011</v>
      </c>
      <c r="I23467" s="147">
        <v>103.596</v>
      </c>
      <c r="J23467" s="147">
        <v>111.532734</v>
      </c>
      <c r="K23467" s="147">
        <v>119.50380599999998</v>
      </c>
    </row>
    <row r="23468" spans="2:11" x14ac:dyDescent="0.2">
      <c r="B23468" s="21" t="str">
        <f t="shared" si="366"/>
        <v>WyomingWind2090RCP8.5</v>
      </c>
      <c r="C23468" t="s">
        <v>483</v>
      </c>
      <c r="D23468" t="s">
        <v>1</v>
      </c>
      <c r="E23468" s="144" t="s">
        <v>191</v>
      </c>
      <c r="F23468" s="144">
        <v>2090</v>
      </c>
      <c r="G23468" s="147">
        <v>88.272340576051036</v>
      </c>
      <c r="H23468" s="147">
        <v>95.893230000000003</v>
      </c>
      <c r="I23468" s="147">
        <v>104.12949999999999</v>
      </c>
      <c r="J23468" s="147">
        <v>112.15547400000001</v>
      </c>
      <c r="K23468" s="147">
        <v>120.22257599999998</v>
      </c>
    </row>
    <row r="23469" spans="2:11" x14ac:dyDescent="0.2">
      <c r="B23469" s="21" t="str">
        <f t="shared" si="366"/>
        <v>WyomingWind2095RCP8.5</v>
      </c>
      <c r="C23469" t="s">
        <v>483</v>
      </c>
      <c r="D23469" t="s">
        <v>1</v>
      </c>
      <c r="E23469" s="144" t="s">
        <v>191</v>
      </c>
      <c r="F23469" s="144">
        <v>2095</v>
      </c>
      <c r="G23469" s="147">
        <v>88.272340576051036</v>
      </c>
      <c r="H23469" s="147">
        <v>95.893230000000003</v>
      </c>
      <c r="I23469" s="147">
        <v>104.12949999999999</v>
      </c>
      <c r="J23469" s="147">
        <v>112.15547400000001</v>
      </c>
      <c r="K23469" s="147">
        <v>120.22257599999998</v>
      </c>
    </row>
    <row r="23470" spans="2:11" x14ac:dyDescent="0.2">
      <c r="B23470" s="21" t="str">
        <f t="shared" si="366"/>
        <v>WyomingWind2100RCP8.5</v>
      </c>
      <c r="C23470" t="s">
        <v>483</v>
      </c>
      <c r="D23470" t="s">
        <v>1</v>
      </c>
      <c r="E23470" s="144" t="s">
        <v>191</v>
      </c>
      <c r="F23470" s="144">
        <v>2100</v>
      </c>
      <c r="G23470" s="147">
        <v>88.272340576051036</v>
      </c>
      <c r="H23470" s="147">
        <v>95.893230000000003</v>
      </c>
      <c r="I23470" s="147">
        <v>104.12949999999999</v>
      </c>
      <c r="J23470" s="147">
        <v>112.15547400000001</v>
      </c>
      <c r="K23470" s="147">
        <v>120.22257599999998</v>
      </c>
    </row>
  </sheetData>
  <mergeCells count="2">
    <mergeCell ref="R10:W10"/>
    <mergeCell ref="G9:K9"/>
  </mergeCells>
  <phoneticPr fontId="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FE3A-2111-4CC3-9CB7-3E2F29AB6BED}">
  <sheetPr>
    <tabColor theme="2" tint="-9.9978637043366805E-2"/>
  </sheetPr>
  <dimension ref="A1:AW58"/>
  <sheetViews>
    <sheetView workbookViewId="0"/>
    <sheetView workbookViewId="1"/>
  </sheetViews>
  <sheetFormatPr defaultRowHeight="10.199999999999999" x14ac:dyDescent="0.2"/>
  <cols>
    <col min="3" max="3" width="19.7109375" customWidth="1"/>
    <col min="4" max="4" width="19.42578125" customWidth="1"/>
    <col min="5" max="5" width="13.28515625" customWidth="1"/>
    <col min="6" max="6" width="18.42578125" customWidth="1"/>
    <col min="7" max="8" width="13.140625" customWidth="1"/>
    <col min="9" max="9" width="11.140625" bestFit="1" customWidth="1"/>
    <col min="47" max="47" width="27.42578125" bestFit="1" customWidth="1"/>
  </cols>
  <sheetData>
    <row r="1" spans="1:49" x14ac:dyDescent="0.2">
      <c r="B1" s="8"/>
    </row>
    <row r="2" spans="1:49" ht="17.399999999999999" thickBot="1" x14ac:dyDescent="0.35">
      <c r="C2" s="1"/>
      <c r="D2" s="11" t="s">
        <v>23</v>
      </c>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49" ht="10.8" thickTop="1" x14ac:dyDescent="0.2">
      <c r="C3" s="232"/>
      <c r="D3" s="4"/>
      <c r="E3" s="4"/>
      <c r="F3" s="4"/>
      <c r="G3" s="4"/>
      <c r="H3" s="4"/>
      <c r="I3" s="4"/>
      <c r="J3" s="4"/>
      <c r="K3" s="4"/>
      <c r="L3" s="4"/>
      <c r="M3" s="4"/>
      <c r="N3" s="4"/>
      <c r="O3" s="4"/>
      <c r="P3" s="4"/>
      <c r="Q3" s="4"/>
      <c r="R3" s="4"/>
      <c r="S3" s="4"/>
      <c r="T3" s="4"/>
      <c r="U3" s="4"/>
      <c r="V3" s="4"/>
      <c r="W3" s="4"/>
      <c r="X3" s="4"/>
    </row>
    <row r="4" spans="1:49" x14ac:dyDescent="0.2">
      <c r="C4" s="3"/>
      <c r="D4" s="4"/>
      <c r="E4" s="4"/>
      <c r="F4" s="4"/>
      <c r="G4" s="4"/>
      <c r="H4" s="4"/>
      <c r="I4" s="4"/>
      <c r="J4" s="4"/>
      <c r="K4" s="4"/>
      <c r="L4" s="4"/>
      <c r="M4" s="4"/>
      <c r="N4" s="4"/>
      <c r="O4" s="4"/>
      <c r="P4" s="4"/>
      <c r="Q4" s="4"/>
      <c r="R4" s="4"/>
      <c r="S4" s="4"/>
      <c r="T4" s="4"/>
      <c r="U4" s="4"/>
      <c r="V4" s="4"/>
      <c r="W4" s="4"/>
      <c r="X4" s="4"/>
    </row>
    <row r="5" spans="1:49" x14ac:dyDescent="0.2">
      <c r="C5" s="83" t="s">
        <v>13</v>
      </c>
      <c r="D5" s="82" t="str">
        <f>'5. VA Heatmap'!$E$12</f>
        <v>Thedford</v>
      </c>
      <c r="E5" s="4"/>
      <c r="F5" s="4"/>
      <c r="G5" s="4"/>
      <c r="H5" s="4"/>
      <c r="I5" s="4"/>
      <c r="J5" s="4"/>
      <c r="K5" s="4"/>
      <c r="L5" s="4"/>
      <c r="M5" s="4"/>
      <c r="N5" s="4"/>
      <c r="O5" s="4"/>
      <c r="P5" s="4"/>
      <c r="Q5" s="4"/>
      <c r="R5" s="4"/>
      <c r="S5" s="4"/>
      <c r="T5" s="4"/>
      <c r="U5" s="4"/>
      <c r="V5" s="4"/>
      <c r="W5" s="4"/>
      <c r="X5" s="4"/>
    </row>
    <row r="6" spans="1:49" ht="12" customHeight="1" thickBot="1" x14ac:dyDescent="0.25">
      <c r="G6" s="15"/>
      <c r="H6" s="255" t="s">
        <v>3</v>
      </c>
      <c r="I6" s="255"/>
      <c r="J6" s="255"/>
      <c r="K6" s="255"/>
      <c r="L6" s="255"/>
      <c r="M6" s="255"/>
      <c r="N6" s="15"/>
      <c r="O6" s="15"/>
      <c r="P6" s="15"/>
      <c r="Q6" s="15"/>
      <c r="R6" s="15"/>
      <c r="S6" s="15"/>
      <c r="T6" s="15"/>
      <c r="U6" s="15"/>
      <c r="V6" s="15"/>
      <c r="W6" s="15"/>
      <c r="AB6" s="15"/>
      <c r="AC6" s="255" t="s">
        <v>25</v>
      </c>
      <c r="AD6" s="255"/>
      <c r="AE6" s="255"/>
      <c r="AF6" s="255"/>
      <c r="AG6" s="255"/>
      <c r="AH6" s="255"/>
      <c r="AI6" s="15"/>
      <c r="AJ6" s="15"/>
      <c r="AK6" s="15"/>
      <c r="AL6" s="15"/>
      <c r="AM6" s="15"/>
      <c r="AN6" s="15"/>
      <c r="AO6" s="15"/>
      <c r="AP6" s="15"/>
      <c r="AQ6" s="15"/>
      <c r="AR6" s="15"/>
    </row>
    <row r="7" spans="1:49" ht="23.25" customHeight="1" thickBot="1" x14ac:dyDescent="0.25">
      <c r="C7" s="84" t="s">
        <v>10</v>
      </c>
      <c r="D7" s="84" t="s">
        <v>14</v>
      </c>
      <c r="E7" s="84" t="s">
        <v>0</v>
      </c>
      <c r="F7" s="84" t="s">
        <v>2</v>
      </c>
      <c r="G7" s="121" t="s">
        <v>198</v>
      </c>
      <c r="H7" s="85" t="s">
        <v>113</v>
      </c>
      <c r="I7" s="85" t="s">
        <v>114</v>
      </c>
      <c r="J7" s="85" t="s">
        <v>115</v>
      </c>
      <c r="K7" s="85" t="s">
        <v>116</v>
      </c>
      <c r="L7" s="85" t="s">
        <v>117</v>
      </c>
      <c r="M7" s="85" t="s">
        <v>118</v>
      </c>
      <c r="N7" s="85" t="s">
        <v>163</v>
      </c>
      <c r="O7" s="85" t="s">
        <v>164</v>
      </c>
      <c r="P7" s="85" t="s">
        <v>165</v>
      </c>
      <c r="Q7" s="85" t="s">
        <v>166</v>
      </c>
      <c r="R7" s="85" t="s">
        <v>167</v>
      </c>
      <c r="S7" s="85" t="s">
        <v>168</v>
      </c>
      <c r="T7" s="121" t="s">
        <v>169</v>
      </c>
      <c r="U7" s="121" t="s">
        <v>170</v>
      </c>
      <c r="V7" s="121" t="s">
        <v>171</v>
      </c>
      <c r="W7" s="121" t="s">
        <v>172</v>
      </c>
      <c r="Z7" s="19" t="s">
        <v>10</v>
      </c>
      <c r="AA7" s="19" t="s">
        <v>14</v>
      </c>
      <c r="AB7" s="15">
        <v>2023</v>
      </c>
      <c r="AC7" s="15">
        <v>2025</v>
      </c>
      <c r="AD7" s="15">
        <v>2030</v>
      </c>
      <c r="AE7" s="15">
        <v>2035</v>
      </c>
      <c r="AF7" s="15">
        <v>2040</v>
      </c>
      <c r="AG7" s="15">
        <v>2045</v>
      </c>
      <c r="AH7" s="15">
        <v>2050</v>
      </c>
      <c r="AI7" s="15">
        <v>2055</v>
      </c>
      <c r="AJ7" s="15">
        <v>2060</v>
      </c>
      <c r="AK7" s="15">
        <v>2065</v>
      </c>
      <c r="AL7" s="15">
        <v>2070</v>
      </c>
      <c r="AM7" s="15">
        <v>2075</v>
      </c>
      <c r="AN7" s="15">
        <v>2080</v>
      </c>
      <c r="AO7" s="15">
        <v>2085</v>
      </c>
      <c r="AP7" s="15">
        <v>2090</v>
      </c>
      <c r="AQ7" s="15">
        <v>2095</v>
      </c>
      <c r="AR7" s="15">
        <v>2100</v>
      </c>
      <c r="AU7" t="s">
        <v>62</v>
      </c>
      <c r="AV7" t="s">
        <v>60</v>
      </c>
      <c r="AW7" t="s">
        <v>61</v>
      </c>
    </row>
    <row r="8" spans="1:49" x14ac:dyDescent="0.2">
      <c r="A8" s="21" t="str" cm="1">
        <f t="array" ref="A8:A11">'5. VA Heatmap'!$E$12&amp;_xlfn.ANCHORARRAY(C8)&amp;_xlfn.ANCHORARRAY(D8)</f>
        <v>ThedfordPoleClass 5</v>
      </c>
      <c r="B8" s="21" t="str" cm="1">
        <f t="array" ref="B8:B11">'5. VA Heatmap'!$E$12&amp;_xlfn.ANCHORARRAY(E8)&amp;_xlfn.ANCHORARRAY(F8)</f>
        <v>ThedfordWind80</v>
      </c>
      <c r="C8" s="86" t="str" cm="1">
        <f t="array" ref="C8:C11">ac_failure_modes[Asset Class]</f>
        <v>Pole</v>
      </c>
      <c r="D8" s="86" t="str" cm="1">
        <f t="array" ref="D8:D11">ac_failure_modes[Sub Class]</f>
        <v>Class 5</v>
      </c>
      <c r="E8" s="86" t="str" cm="1">
        <f t="array" ref="E8:E11">ac_failure_modes[Climate Peril]</f>
        <v>Wind</v>
      </c>
      <c r="F8" s="86" cm="1">
        <f t="array" ref="F8:F11">ac_failure_modes[Severity Threshold]</f>
        <v>80</v>
      </c>
      <c r="G8" s="87" cm="1">
        <f t="array" ref="G8:G11">IFERROR(INDEX(cp_probability[],MATCH(_xlfn.ANCHORARRAY($B8),_xlfn.ANCHORARRAY('4. Climate Peril Probability'!$B$13),0),MATCH(G$7,cp_probability[#Headers],0)),0)</f>
        <v>0.1160679741016739</v>
      </c>
      <c r="H8" s="87" cm="1">
        <f t="array" ref="H8:H11">IFERROR(INDEX(cp_probability[],MATCH(_xlfn.ANCHORARRAY($B8),_xlfn.ANCHORARRAY('4. Climate Peril Probability'!$B$13),0),MATCH(H$7,cp_probability[#Headers],0)),0)</f>
        <v>0.11659561250565681</v>
      </c>
      <c r="I8" s="87" cm="1">
        <f t="array" ref="I8:I11">IFERROR(INDEX(cp_probability[],MATCH(_xlfn.ANCHORARRAY($B8),_xlfn.ANCHORARRAY('4. Climate Peril Probability'!$B$13),0),MATCH(I$7,cp_probability[#Headers],0)),0)</f>
        <v>0.11712341656483587</v>
      </c>
      <c r="J8" s="87" cm="1">
        <f t="array" ref="J8:J11">IFERROR(INDEX(cp_probability[],MATCH(_xlfn.ANCHORARRAY($B8),_xlfn.ANCHORARRAY('4. Climate Peril Probability'!$B$13),0),MATCH(J$7,cp_probability[#Headers],0)),0)</f>
        <v>0.11765138097123787</v>
      </c>
      <c r="K8" s="87" cm="1">
        <f t="array" ref="K8:K11">IFERROR(INDEX(cp_probability[],MATCH(_xlfn.ANCHORARRAY($B8),_xlfn.ANCHORARRAY('4. Climate Peril Probability'!$B$13),0),MATCH(K$7,cp_probability[#Headers],0)),0)</f>
        <v>0.11781640189791351</v>
      </c>
      <c r="L8" s="87" cm="1">
        <f t="array" ref="L8:L11">IFERROR(INDEX(cp_probability[],MATCH(_xlfn.ANCHORARRAY($B8),_xlfn.ANCHORARRAY('4. Climate Peril Probability'!$B$13),0),MATCH(L$7,cp_probability[#Headers],0)),0)</f>
        <v>0.11798143780859094</v>
      </c>
      <c r="M8" s="152" cm="1">
        <f t="array" ref="M8:M11">IFERROR(INDEX(cp_probability[],MATCH(_xlfn.ANCHORARRAY($B8),_xlfn.ANCHORARRAY('4. Climate Peril Probability'!$B$13),0),MATCH(M$7,cp_probability[#Headers],0)),0)</f>
        <v>0.1187573025329032</v>
      </c>
      <c r="N8" s="152" cm="1">
        <f t="array" ref="N8:N11">IFERROR(INDEX(cp_probability[],MATCH(_xlfn.ANCHORARRAY($B8),_xlfn.ANCHORARRAY('4. Climate Peril Probability'!$B$13),0),MATCH(N$7,cp_probability[#Headers],0)),0)</f>
        <v>0.11936830926557188</v>
      </c>
      <c r="O8" s="152" cm="1">
        <f t="array" ref="O8:O11">IFERROR(INDEX(cp_probability[],MATCH(_xlfn.ANCHORARRAY($B8),_xlfn.ANCHORARRAY('4. Climate Peril Probability'!$B$13),0),MATCH(O$7,cp_probability[#Headers],0)),0)</f>
        <v>0.12087182535270059</v>
      </c>
      <c r="P8" s="152" cm="1">
        <f t="array" ref="P8:P11">IFERROR(INDEX(cp_probability[],MATCH(_xlfn.ANCHORARRAY($B8),_xlfn.ANCHORARRAY('4. Climate Peril Probability'!$B$13),0),MATCH(P$7,cp_probability[#Headers],0)),0)</f>
        <v>0.12176450245145327</v>
      </c>
      <c r="Q8" s="152" cm="1">
        <f t="array" ref="Q8:Q11">IFERROR(INDEX(cp_probability[],MATCH(_xlfn.ANCHORARRAY($B8),_xlfn.ANCHORARRAY('4. Climate Peril Probability'!$B$13),0),MATCH(Q$7,cp_probability[#Headers],0)),0)</f>
        <v>0.12344327516717638</v>
      </c>
      <c r="R8" s="152" cm="1">
        <f t="array" ref="R8:R11">IFERROR(INDEX(cp_probability[],MATCH(_xlfn.ANCHORARRAY($B8),_xlfn.ANCHORARRAY('4. Climate Peril Probability'!$B$13),0),MATCH(R$7,cp_probability[#Headers],0)),0)</f>
        <v>0.12422926220466929</v>
      </c>
      <c r="S8" s="152" cm="1">
        <f t="array" ref="S8:S11">IFERROR(INDEX(cp_probability[],MATCH(_xlfn.ANCHORARRAY($B8),_xlfn.ANCHORARRAY('4. Climate Peril Probability'!$B$13),0),MATCH(S$7,cp_probability[#Headers],0)),0)</f>
        <v>0.1250154534748964</v>
      </c>
      <c r="T8" s="152" cm="1">
        <f t="array" ref="T8:T11">IFERROR(INDEX(cp_probability[],MATCH(_xlfn.ANCHORARRAY($B8),_xlfn.ANCHORARRAY('4. Climate Peril Probability'!$B$13),0),MATCH(T$7,cp_probability[#Headers],0)),0)</f>
        <v>0.12605847983243551</v>
      </c>
      <c r="U8" s="152" cm="1">
        <f t="array" ref="U8:U11">IFERROR(INDEX(cp_probability[],MATCH(_xlfn.ANCHORARRAY($B8),_xlfn.ANCHORARRAY('4. Climate Peril Probability'!$B$13),0),MATCH(U$7,cp_probability[#Headers],0)),0)</f>
        <v>0.12710180222633055</v>
      </c>
      <c r="V8" s="152" cm="1">
        <f t="array" ref="V8:V11">IFERROR(INDEX(cp_probability[],MATCH(_xlfn.ANCHORARRAY($B8),_xlfn.ANCHORARRAY('4. Climate Peril Probability'!$B$13),0),MATCH(V$7,cp_probability[#Headers],0)),0)</f>
        <v>0.12710180222633055</v>
      </c>
      <c r="W8" s="152" cm="1">
        <f t="array" ref="W8:W11">IFERROR(INDEX(cp_probability[],MATCH(_xlfn.ANCHORARRAY($B8),_xlfn.ANCHORARRAY('4. Climate Peril Probability'!$B$13),0),MATCH(W$7,cp_probability[#Headers],0)),0)</f>
        <v>0.12710180222633055</v>
      </c>
      <c r="Y8" s="21" t="str" cm="1">
        <f t="array" ref="Y8:Y11">'5. VA Heatmap'!$E$12&amp;_xlfn.ANCHORARRAY(Z8)&amp;_xlfn.ANCHORARRAY(AA8)</f>
        <v>ThedfordPoleClass 5</v>
      </c>
      <c r="Z8" s="20" t="str" cm="1">
        <f t="array" ref="Z8:Z11">_xlfn.ANCHORARRAY('5. VA Heatmap'!C19)</f>
        <v>Pole</v>
      </c>
      <c r="AA8" s="20" t="str" cm="1">
        <f t="array" ref="AA8:AA11">_xlfn.ANCHORARRAY('5. VA Heatmap'!D19)</f>
        <v>Class 5</v>
      </c>
      <c r="AB8" s="23" cm="1">
        <f t="array" ref="AB8:AB11">SUMIF(_xlfn.ANCHORARRAY($A8),_xlfn.ANCHORARRAY($Y8),_xlfn.ANCHORARRAY(G8))</f>
        <v>0.1160679741016739</v>
      </c>
      <c r="AC8" s="23" cm="1">
        <f t="array" ref="AC8:AC11">SUMIF(_xlfn.ANCHORARRAY($A8),_xlfn.ANCHORARRAY($Y8),_xlfn.ANCHORARRAY(H8))</f>
        <v>0.11659561250565681</v>
      </c>
      <c r="AD8" s="23" cm="1">
        <f t="array" ref="AD8:AD11">SUMIF(_xlfn.ANCHORARRAY($A8),_xlfn.ANCHORARRAY($Y8),_xlfn.ANCHORARRAY(I8))</f>
        <v>0.11712341656483587</v>
      </c>
      <c r="AE8" s="23" cm="1">
        <f t="array" ref="AE8:AE11">SUMIF(_xlfn.ANCHORARRAY($A8),_xlfn.ANCHORARRAY($Y8),_xlfn.ANCHORARRAY(J8))</f>
        <v>0.11765138097123787</v>
      </c>
      <c r="AF8" s="23" cm="1">
        <f t="array" ref="AF8:AF11">SUMIF(_xlfn.ANCHORARRAY($A8),_xlfn.ANCHORARRAY($Y8),_xlfn.ANCHORARRAY(K8))</f>
        <v>0.11781640189791351</v>
      </c>
      <c r="AG8" s="23" cm="1">
        <f t="array" ref="AG8:AG11">SUMIF(_xlfn.ANCHORARRAY($A8),_xlfn.ANCHORARRAY($Y8),_xlfn.ANCHORARRAY(L8))</f>
        <v>0.11798143780859094</v>
      </c>
      <c r="AH8" s="23" cm="1">
        <f t="array" ref="AH8:AH11">SUMIF(_xlfn.ANCHORARRAY($A8),_xlfn.ANCHORARRAY($Y8),_xlfn.ANCHORARRAY(M8))</f>
        <v>0.1187573025329032</v>
      </c>
      <c r="AI8" s="23" cm="1">
        <f t="array" ref="AI8:AI11">SUMIF(_xlfn.ANCHORARRAY($A8),_xlfn.ANCHORARRAY($Y8),_xlfn.ANCHORARRAY(N8))</f>
        <v>0.11936830926557188</v>
      </c>
      <c r="AJ8" s="23" cm="1">
        <f t="array" ref="AJ8:AJ11">SUMIF(_xlfn.ANCHORARRAY($A8),_xlfn.ANCHORARRAY($Y8),_xlfn.ANCHORARRAY(O8))</f>
        <v>0.12087182535270059</v>
      </c>
      <c r="AK8" s="23" cm="1">
        <f t="array" ref="AK8:AK11">SUMIF(_xlfn.ANCHORARRAY($A8),_xlfn.ANCHORARRAY($Y8),_xlfn.ANCHORARRAY(P8))</f>
        <v>0.12176450245145327</v>
      </c>
      <c r="AL8" s="23" cm="1">
        <f t="array" ref="AL8:AL11">SUMIF(_xlfn.ANCHORARRAY($A8),_xlfn.ANCHORARRAY($Y8),_xlfn.ANCHORARRAY(Q8))</f>
        <v>0.12344327516717638</v>
      </c>
      <c r="AM8" s="23" cm="1">
        <f t="array" ref="AM8:AM11">SUMIF(_xlfn.ANCHORARRAY($A8),_xlfn.ANCHORARRAY($Y8),_xlfn.ANCHORARRAY(R8))</f>
        <v>0.12422926220466929</v>
      </c>
      <c r="AN8" s="23" cm="1">
        <f t="array" ref="AN8:AN11">SUMIF(_xlfn.ANCHORARRAY($A8),_xlfn.ANCHORARRAY($Y8),_xlfn.ANCHORARRAY(S8))</f>
        <v>0.1250154534748964</v>
      </c>
      <c r="AO8" s="23" cm="1">
        <f t="array" ref="AO8:AO11">SUMIF(_xlfn.ANCHORARRAY($A8),_xlfn.ANCHORARRAY($Y8),_xlfn.ANCHORARRAY(T8))</f>
        <v>0.12605847983243551</v>
      </c>
      <c r="AP8" s="23" cm="1">
        <f t="array" ref="AP8:AP11">SUMIF(_xlfn.ANCHORARRAY($A8),_xlfn.ANCHORARRAY($Y8),_xlfn.ANCHORARRAY(U8))</f>
        <v>0.12710180222633055</v>
      </c>
      <c r="AQ8" s="23" cm="1">
        <f t="array" ref="AQ8:AQ11">SUMIF(_xlfn.ANCHORARRAY($A8),_xlfn.ANCHORARRAY($Y8),_xlfn.ANCHORARRAY(V8))</f>
        <v>0.12710180222633055</v>
      </c>
      <c r="AR8" s="23" cm="1">
        <f t="array" ref="AR8:AR11">SUMIF(_xlfn.ANCHORARRAY($A8),_xlfn.ANCHORARRAY($Y8),_xlfn.ANCHORARRAY(W8))</f>
        <v>0.12710180222633055</v>
      </c>
      <c r="AT8" s="21"/>
      <c r="AU8" s="43" t="str" cm="1">
        <f t="array" ref="AU8:AU11">_xlfn.UNIQUE(ac_failure_modes[Asset Class]&amp;"-"&amp;ac_failure_modes[Sub Class])</f>
        <v>Pole-Class 5</v>
      </c>
      <c r="AV8" t="str" cm="1">
        <f t="array" ref="AV8:AV11">IFERROR(LEFT(_xlfn.ANCHORARRAY(AU8), SEARCH("-",_xlfn.ANCHORARRAY(AU8))-1),"")</f>
        <v>Pole</v>
      </c>
      <c r="AW8" t="str" cm="1">
        <f t="array" ref="AW8:AW11">IFERROR(RIGHT(_xlfn.ANCHORARRAY(AU8), LEN(_xlfn.ANCHORARRAY(AU8))-SEARCH("-",_xlfn.ANCHORARRAY(AU8))),"")</f>
        <v>Class 5</v>
      </c>
    </row>
    <row r="9" spans="1:49" x14ac:dyDescent="0.2">
      <c r="A9" s="21" t="str">
        <v>ThedfordPoleClass 4</v>
      </c>
      <c r="B9" s="21" t="str">
        <v>ThedfordWind85</v>
      </c>
      <c r="C9" s="88" t="str">
        <v>Pole</v>
      </c>
      <c r="D9" s="88" t="str">
        <v>Class 4</v>
      </c>
      <c r="E9" s="88" t="str">
        <v>Wind</v>
      </c>
      <c r="F9" s="88">
        <v>85</v>
      </c>
      <c r="G9" s="89">
        <v>0.10145113950364613</v>
      </c>
      <c r="H9" s="89">
        <v>0.10194122456690229</v>
      </c>
      <c r="I9" s="89">
        <v>0.10243160219410251</v>
      </c>
      <c r="J9" s="89">
        <v>0.10292226699577288</v>
      </c>
      <c r="K9" s="89">
        <v>0.10307565779202961</v>
      </c>
      <c r="L9" s="89">
        <v>0.10322907594672436</v>
      </c>
      <c r="M9" s="90">
        <v>0.10395050289051569</v>
      </c>
      <c r="N9" s="120">
        <v>0.10451884641168642</v>
      </c>
      <c r="O9" s="120">
        <v>0.10591815282566387</v>
      </c>
      <c r="P9" s="120">
        <v>0.10674947361039901</v>
      </c>
      <c r="Q9" s="120">
        <v>0.1083138892806644</v>
      </c>
      <c r="R9" s="120">
        <v>0.1090467935825112</v>
      </c>
      <c r="S9" s="120">
        <v>0.10978017830957658</v>
      </c>
      <c r="T9" s="120">
        <v>0.11075359183351213</v>
      </c>
      <c r="U9" s="120">
        <v>0.11172778537114403</v>
      </c>
      <c r="V9" s="120">
        <v>0.11172778537114403</v>
      </c>
      <c r="W9" s="120">
        <v>0.11172778537114403</v>
      </c>
      <c r="Y9" s="21" t="str">
        <v>ThedfordPoleClass 4</v>
      </c>
      <c r="Z9" s="20" t="str">
        <v>Pole</v>
      </c>
      <c r="AA9" s="20" t="str">
        <v>Class 4</v>
      </c>
      <c r="AB9" s="122">
        <v>0.10145113950364613</v>
      </c>
      <c r="AC9" s="23">
        <v>0.10194122456690229</v>
      </c>
      <c r="AD9" s="23">
        <v>0.10243160219410251</v>
      </c>
      <c r="AE9" s="23">
        <v>0.10292226699577288</v>
      </c>
      <c r="AF9" s="23">
        <v>0.10307565779202961</v>
      </c>
      <c r="AG9" s="23">
        <v>0.10322907594672436</v>
      </c>
      <c r="AH9" s="23">
        <v>0.10395050289051569</v>
      </c>
      <c r="AI9" s="122">
        <v>0.10451884641168642</v>
      </c>
      <c r="AJ9" s="122">
        <v>0.10591815282566387</v>
      </c>
      <c r="AK9" s="122">
        <v>0.10674947361039901</v>
      </c>
      <c r="AL9" s="122">
        <v>0.1083138892806644</v>
      </c>
      <c r="AM9" s="122">
        <v>0.1090467935825112</v>
      </c>
      <c r="AN9" s="122">
        <v>0.10978017830957658</v>
      </c>
      <c r="AO9" s="122">
        <v>0.11075359183351213</v>
      </c>
      <c r="AP9" s="122">
        <v>0.11172778537114403</v>
      </c>
      <c r="AQ9" s="122">
        <v>0.11172778537114403</v>
      </c>
      <c r="AR9" s="122">
        <v>0.11172778537114403</v>
      </c>
      <c r="AT9" s="21"/>
      <c r="AU9" s="43" t="str">
        <v>Pole-Class 4</v>
      </c>
      <c r="AV9" t="str">
        <v>Pole</v>
      </c>
      <c r="AW9" t="str">
        <v>Class 4</v>
      </c>
    </row>
    <row r="10" spans="1:49" x14ac:dyDescent="0.2">
      <c r="A10" s="21" t="str">
        <v>ThedfordPoleClass 3</v>
      </c>
      <c r="B10" s="21" t="str">
        <v>ThedfordWind100</v>
      </c>
      <c r="C10" s="88" t="str">
        <v>Pole</v>
      </c>
      <c r="D10" s="88" t="str">
        <v>Class 3</v>
      </c>
      <c r="E10" s="88" t="str">
        <v>Wind</v>
      </c>
      <c r="F10" s="88">
        <v>100</v>
      </c>
      <c r="G10" s="89">
        <v>1.8976055196358962E-2</v>
      </c>
      <c r="H10" s="89">
        <v>1.9562014731480431E-2</v>
      </c>
      <c r="I10" s="89">
        <v>2.0203774867664608E-2</v>
      </c>
      <c r="J10" s="89">
        <v>2.0995004187545577E-2</v>
      </c>
      <c r="K10" s="89">
        <v>2.1222963566276815E-2</v>
      </c>
      <c r="L10" s="89">
        <v>2.1452253614258256E-2</v>
      </c>
      <c r="M10" s="90">
        <v>2.2649784364470502E-2</v>
      </c>
      <c r="N10" s="120">
        <v>2.3636396497678628E-2</v>
      </c>
      <c r="O10" s="120">
        <v>2.5889711803038201E-2</v>
      </c>
      <c r="P10" s="120">
        <v>2.7176214830490136E-2</v>
      </c>
      <c r="Q10" s="120">
        <v>2.9906215629309323E-2</v>
      </c>
      <c r="R10" s="120">
        <v>3.133805287088514E-2</v>
      </c>
      <c r="S10" s="120">
        <v>3.2796927702330281E-2</v>
      </c>
      <c r="T10" s="120">
        <v>3.4671659845592041E-2</v>
      </c>
      <c r="U10" s="120">
        <v>3.6594937547696271E-2</v>
      </c>
      <c r="V10" s="120">
        <v>3.6594937547696271E-2</v>
      </c>
      <c r="W10" s="120">
        <v>3.6594937547696271E-2</v>
      </c>
      <c r="Y10" s="21" t="str">
        <v>ThedfordPoleClass 3</v>
      </c>
      <c r="Z10" s="20" t="str">
        <v>Pole</v>
      </c>
      <c r="AA10" s="20" t="str">
        <v>Class 3</v>
      </c>
      <c r="AB10" s="122">
        <v>1.8976055196358962E-2</v>
      </c>
      <c r="AC10" s="23">
        <v>1.9562014731480431E-2</v>
      </c>
      <c r="AD10" s="23">
        <v>2.0203774867664608E-2</v>
      </c>
      <c r="AE10" s="23">
        <v>2.0995004187545577E-2</v>
      </c>
      <c r="AF10" s="23">
        <v>2.1222963566276815E-2</v>
      </c>
      <c r="AG10" s="23">
        <v>2.1452253614258256E-2</v>
      </c>
      <c r="AH10" s="23">
        <v>2.2649784364470502E-2</v>
      </c>
      <c r="AI10" s="122">
        <v>2.3636396497678628E-2</v>
      </c>
      <c r="AJ10" s="122">
        <v>2.5889711803038201E-2</v>
      </c>
      <c r="AK10" s="122">
        <v>2.7176214830490136E-2</v>
      </c>
      <c r="AL10" s="122">
        <v>2.9906215629309323E-2</v>
      </c>
      <c r="AM10" s="122">
        <v>3.133805287088514E-2</v>
      </c>
      <c r="AN10" s="122">
        <v>3.2796927702330281E-2</v>
      </c>
      <c r="AO10" s="122">
        <v>3.4671659845592041E-2</v>
      </c>
      <c r="AP10" s="122">
        <v>3.6594937547696271E-2</v>
      </c>
      <c r="AQ10" s="122">
        <v>3.6594937547696271E-2</v>
      </c>
      <c r="AR10" s="122">
        <v>3.6594937547696271E-2</v>
      </c>
      <c r="AT10" s="21"/>
      <c r="AU10" s="43" t="str">
        <v>Pole-Class 3</v>
      </c>
      <c r="AV10" t="str">
        <v>Pole</v>
      </c>
      <c r="AW10" t="str">
        <v>Class 3</v>
      </c>
    </row>
    <row r="11" spans="1:49" x14ac:dyDescent="0.2">
      <c r="A11" s="21" t="str">
        <v>ThedfordPoleClass 2</v>
      </c>
      <c r="B11" s="21" t="str">
        <v>ThedfordWind115</v>
      </c>
      <c r="C11" s="88" t="str">
        <v>Pole</v>
      </c>
      <c r="D11" s="88" t="str">
        <v>Class 2</v>
      </c>
      <c r="E11" s="88" t="str">
        <v>Wind</v>
      </c>
      <c r="F11" s="88">
        <v>115</v>
      </c>
      <c r="G11" s="89">
        <v>0</v>
      </c>
      <c r="H11" s="89">
        <v>0</v>
      </c>
      <c r="I11" s="89">
        <v>0</v>
      </c>
      <c r="J11" s="89">
        <v>0</v>
      </c>
      <c r="K11" s="89">
        <v>0</v>
      </c>
      <c r="L11" s="89">
        <v>0</v>
      </c>
      <c r="M11" s="90">
        <v>0</v>
      </c>
      <c r="N11" s="120">
        <v>0</v>
      </c>
      <c r="O11" s="120">
        <v>0</v>
      </c>
      <c r="P11" s="120">
        <v>0</v>
      </c>
      <c r="Q11" s="120">
        <v>0</v>
      </c>
      <c r="R11" s="120">
        <v>0</v>
      </c>
      <c r="S11" s="120">
        <v>0</v>
      </c>
      <c r="T11" s="120">
        <v>0</v>
      </c>
      <c r="U11" s="120">
        <v>0</v>
      </c>
      <c r="V11" s="120">
        <v>0</v>
      </c>
      <c r="W11" s="120">
        <v>0</v>
      </c>
      <c r="Y11" s="21" t="str">
        <v>ThedfordPoleClass 2</v>
      </c>
      <c r="Z11" s="20" t="str">
        <v>Pole</v>
      </c>
      <c r="AA11" s="20" t="str">
        <v>Class 2</v>
      </c>
      <c r="AB11" s="122">
        <v>0</v>
      </c>
      <c r="AC11" s="23">
        <v>0</v>
      </c>
      <c r="AD11" s="23">
        <v>0</v>
      </c>
      <c r="AE11" s="23">
        <v>0</v>
      </c>
      <c r="AF11" s="23">
        <v>0</v>
      </c>
      <c r="AG11" s="23">
        <v>0</v>
      </c>
      <c r="AH11" s="23">
        <v>0</v>
      </c>
      <c r="AI11" s="122">
        <v>0</v>
      </c>
      <c r="AJ11" s="122">
        <v>0</v>
      </c>
      <c r="AK11" s="122">
        <v>0</v>
      </c>
      <c r="AL11" s="122">
        <v>0</v>
      </c>
      <c r="AM11" s="122">
        <v>0</v>
      </c>
      <c r="AN11" s="122">
        <v>0</v>
      </c>
      <c r="AO11" s="122">
        <v>0</v>
      </c>
      <c r="AP11" s="122">
        <v>0</v>
      </c>
      <c r="AQ11" s="122">
        <v>0</v>
      </c>
      <c r="AR11" s="122">
        <v>0</v>
      </c>
      <c r="AT11" s="21"/>
      <c r="AU11" s="43" t="str">
        <v>Pole-Class 2</v>
      </c>
      <c r="AV11" t="str">
        <v>Pole</v>
      </c>
      <c r="AW11" t="str">
        <v>Class 2</v>
      </c>
    </row>
    <row r="12" spans="1:49" x14ac:dyDescent="0.2">
      <c r="A12" s="21"/>
      <c r="B12" s="21"/>
      <c r="C12" s="88"/>
      <c r="D12" s="88"/>
      <c r="E12" s="88"/>
      <c r="F12" s="88"/>
      <c r="G12" s="89"/>
      <c r="H12" s="89"/>
      <c r="I12" s="89"/>
      <c r="J12" s="89"/>
      <c r="K12" s="89"/>
      <c r="L12" s="89"/>
      <c r="M12" s="90"/>
      <c r="N12" s="120"/>
      <c r="O12" s="120"/>
      <c r="P12" s="120"/>
      <c r="Q12" s="120"/>
      <c r="R12" s="120"/>
      <c r="S12" s="120"/>
      <c r="T12" s="120"/>
      <c r="U12" s="120"/>
      <c r="V12" s="120"/>
      <c r="W12" s="120"/>
      <c r="Y12" s="21"/>
      <c r="Z12" s="20"/>
      <c r="AA12" s="20"/>
      <c r="AB12" s="122"/>
      <c r="AC12" s="23"/>
      <c r="AD12" s="23"/>
      <c r="AE12" s="23"/>
      <c r="AF12" s="23"/>
      <c r="AG12" s="23"/>
      <c r="AH12" s="23"/>
      <c r="AI12" s="122"/>
      <c r="AJ12" s="122"/>
      <c r="AK12" s="122"/>
      <c r="AL12" s="122"/>
      <c r="AM12" s="122"/>
      <c r="AN12" s="122"/>
      <c r="AO12" s="122"/>
      <c r="AP12" s="122"/>
      <c r="AQ12" s="122"/>
      <c r="AR12" s="122"/>
      <c r="AT12" s="21"/>
      <c r="AU12" s="43"/>
    </row>
    <row r="13" spans="1:49" x14ac:dyDescent="0.2">
      <c r="A13" s="21"/>
      <c r="B13" s="21"/>
      <c r="C13" s="88"/>
      <c r="D13" s="88"/>
      <c r="E13" s="88"/>
      <c r="F13" s="88"/>
      <c r="G13" s="89"/>
      <c r="H13" s="89"/>
      <c r="I13" s="89"/>
      <c r="J13" s="89"/>
      <c r="K13" s="89"/>
      <c r="L13" s="89"/>
      <c r="M13" s="90"/>
      <c r="N13" s="120"/>
      <c r="O13" s="120"/>
      <c r="P13" s="120"/>
      <c r="Q13" s="120"/>
      <c r="R13" s="120"/>
      <c r="S13" s="120"/>
      <c r="T13" s="120"/>
      <c r="U13" s="120"/>
      <c r="V13" s="120"/>
      <c r="W13" s="120"/>
      <c r="Y13" s="21"/>
      <c r="Z13" s="20"/>
      <c r="AA13" s="20"/>
      <c r="AB13" s="122"/>
      <c r="AC13" s="23"/>
      <c r="AD13" s="23"/>
      <c r="AE13" s="23"/>
      <c r="AF13" s="23"/>
      <c r="AG13" s="23"/>
      <c r="AH13" s="23"/>
      <c r="AI13" s="122"/>
      <c r="AJ13" s="122"/>
      <c r="AK13" s="122"/>
      <c r="AL13" s="122"/>
      <c r="AM13" s="122"/>
      <c r="AN13" s="122"/>
      <c r="AO13" s="122"/>
      <c r="AP13" s="122"/>
      <c r="AQ13" s="122"/>
      <c r="AR13" s="122"/>
      <c r="AT13" s="21"/>
      <c r="AU13" s="43"/>
    </row>
    <row r="14" spans="1:49" x14ac:dyDescent="0.2">
      <c r="A14" s="21"/>
      <c r="B14" s="21"/>
      <c r="C14" s="88"/>
      <c r="D14" s="88"/>
      <c r="E14" s="88"/>
      <c r="F14" s="88"/>
      <c r="G14" s="89"/>
      <c r="H14" s="89"/>
      <c r="I14" s="89"/>
      <c r="J14" s="89"/>
      <c r="K14" s="89"/>
      <c r="L14" s="89"/>
      <c r="M14" s="90"/>
      <c r="N14" s="120"/>
      <c r="O14" s="120"/>
      <c r="P14" s="120"/>
      <c r="Q14" s="120"/>
      <c r="R14" s="120"/>
      <c r="S14" s="120"/>
      <c r="T14" s="120"/>
      <c r="U14" s="120"/>
      <c r="V14" s="120"/>
      <c r="W14" s="120"/>
      <c r="Y14" s="21"/>
      <c r="Z14" s="20"/>
      <c r="AA14" s="20"/>
      <c r="AB14" s="122"/>
      <c r="AC14" s="23"/>
      <c r="AD14" s="23"/>
      <c r="AE14" s="23"/>
      <c r="AF14" s="23"/>
      <c r="AG14" s="23"/>
      <c r="AH14" s="23"/>
      <c r="AI14" s="122"/>
      <c r="AJ14" s="122"/>
      <c r="AK14" s="122"/>
      <c r="AL14" s="122"/>
      <c r="AM14" s="122"/>
      <c r="AN14" s="122"/>
      <c r="AO14" s="122"/>
      <c r="AP14" s="122"/>
      <c r="AQ14" s="122"/>
      <c r="AR14" s="122"/>
      <c r="AT14" s="21"/>
      <c r="AU14" s="43"/>
    </row>
    <row r="15" spans="1:49" x14ac:dyDescent="0.2">
      <c r="A15" s="21"/>
      <c r="B15" s="21"/>
      <c r="C15" s="88"/>
      <c r="D15" s="88"/>
      <c r="E15" s="88"/>
      <c r="F15" s="88"/>
      <c r="G15" s="89"/>
      <c r="H15" s="89"/>
      <c r="I15" s="89"/>
      <c r="J15" s="89"/>
      <c r="K15" s="89"/>
      <c r="L15" s="89"/>
      <c r="M15" s="90"/>
      <c r="N15" s="120"/>
      <c r="O15" s="120"/>
      <c r="P15" s="120"/>
      <c r="Q15" s="120"/>
      <c r="R15" s="120"/>
      <c r="S15" s="120"/>
      <c r="T15" s="120"/>
      <c r="U15" s="120"/>
      <c r="V15" s="120"/>
      <c r="W15" s="120"/>
      <c r="Y15" s="21"/>
      <c r="Z15" s="20"/>
      <c r="AA15" s="20"/>
      <c r="AB15" s="122"/>
      <c r="AC15" s="23"/>
      <c r="AD15" s="23"/>
      <c r="AE15" s="23"/>
      <c r="AF15" s="23"/>
      <c r="AG15" s="23"/>
      <c r="AH15" s="23"/>
      <c r="AI15" s="122"/>
      <c r="AJ15" s="122"/>
      <c r="AK15" s="122"/>
      <c r="AL15" s="122"/>
      <c r="AM15" s="122"/>
      <c r="AN15" s="122"/>
      <c r="AO15" s="122"/>
      <c r="AP15" s="122"/>
      <c r="AQ15" s="122"/>
      <c r="AR15" s="122"/>
      <c r="AT15" s="21"/>
      <c r="AU15" s="43"/>
    </row>
    <row r="16" spans="1:49" x14ac:dyDescent="0.2">
      <c r="A16" s="21"/>
      <c r="B16" s="21"/>
      <c r="C16" s="88"/>
      <c r="D16" s="88"/>
      <c r="E16" s="88"/>
      <c r="F16" s="88"/>
      <c r="G16" s="89"/>
      <c r="H16" s="89"/>
      <c r="I16" s="89"/>
      <c r="J16" s="89"/>
      <c r="K16" s="89"/>
      <c r="L16" s="89"/>
      <c r="M16" s="90"/>
      <c r="N16" s="120"/>
      <c r="O16" s="120"/>
      <c r="P16" s="120"/>
      <c r="Q16" s="120"/>
      <c r="R16" s="120"/>
      <c r="S16" s="120"/>
      <c r="T16" s="120"/>
      <c r="U16" s="120"/>
      <c r="V16" s="120"/>
      <c r="W16" s="120"/>
      <c r="Y16" s="21"/>
      <c r="Z16" s="20"/>
      <c r="AA16" s="20"/>
      <c r="AB16" s="122"/>
      <c r="AC16" s="23"/>
      <c r="AD16" s="23"/>
      <c r="AE16" s="23"/>
      <c r="AF16" s="23"/>
      <c r="AG16" s="23"/>
      <c r="AH16" s="23"/>
      <c r="AI16" s="122"/>
      <c r="AJ16" s="122"/>
      <c r="AK16" s="122"/>
      <c r="AL16" s="122"/>
      <c r="AM16" s="122"/>
      <c r="AN16" s="122"/>
      <c r="AO16" s="122"/>
      <c r="AP16" s="122"/>
      <c r="AQ16" s="122"/>
      <c r="AR16" s="122"/>
      <c r="AT16" s="21"/>
      <c r="AU16" s="43"/>
    </row>
    <row r="17" spans="1:47" x14ac:dyDescent="0.2">
      <c r="A17" s="21"/>
      <c r="B17" s="21"/>
      <c r="C17" s="88"/>
      <c r="D17" s="88"/>
      <c r="E17" s="88"/>
      <c r="F17" s="88"/>
      <c r="G17" s="89"/>
      <c r="H17" s="89"/>
      <c r="I17" s="89"/>
      <c r="J17" s="89"/>
      <c r="K17" s="89"/>
      <c r="L17" s="89"/>
      <c r="M17" s="90"/>
      <c r="N17" s="120"/>
      <c r="O17" s="120"/>
      <c r="P17" s="120"/>
      <c r="Q17" s="120"/>
      <c r="R17" s="120"/>
      <c r="S17" s="120"/>
      <c r="T17" s="120"/>
      <c r="U17" s="120"/>
      <c r="V17" s="120"/>
      <c r="W17" s="120"/>
      <c r="Y17" s="21"/>
      <c r="Z17" s="20"/>
      <c r="AA17" s="20"/>
      <c r="AB17" s="122"/>
      <c r="AC17" s="23"/>
      <c r="AD17" s="23"/>
      <c r="AE17" s="23"/>
      <c r="AF17" s="23"/>
      <c r="AG17" s="23"/>
      <c r="AH17" s="23"/>
      <c r="AI17" s="122"/>
      <c r="AJ17" s="122"/>
      <c r="AK17" s="122"/>
      <c r="AL17" s="122"/>
      <c r="AM17" s="122"/>
      <c r="AN17" s="122"/>
      <c r="AO17" s="122"/>
      <c r="AP17" s="122"/>
      <c r="AQ17" s="122"/>
      <c r="AR17" s="122"/>
      <c r="AT17" s="21"/>
      <c r="AU17" s="43"/>
    </row>
    <row r="18" spans="1:47" x14ac:dyDescent="0.2">
      <c r="A18" s="21"/>
      <c r="B18" s="21"/>
      <c r="C18" s="88"/>
      <c r="D18" s="88"/>
      <c r="E18" s="88"/>
      <c r="F18" s="88"/>
      <c r="G18" s="89"/>
      <c r="H18" s="89"/>
      <c r="I18" s="89"/>
      <c r="J18" s="89"/>
      <c r="K18" s="89"/>
      <c r="L18" s="89"/>
      <c r="M18" s="90"/>
      <c r="N18" s="120"/>
      <c r="O18" s="120"/>
      <c r="P18" s="120"/>
      <c r="Q18" s="120"/>
      <c r="R18" s="120"/>
      <c r="S18" s="120"/>
      <c r="T18" s="120"/>
      <c r="U18" s="120"/>
      <c r="V18" s="120"/>
      <c r="W18" s="120"/>
      <c r="Y18" s="21"/>
      <c r="Z18" s="20"/>
      <c r="AA18" s="20"/>
      <c r="AB18" s="122"/>
      <c r="AC18" s="23"/>
      <c r="AD18" s="23"/>
      <c r="AE18" s="23"/>
      <c r="AF18" s="23"/>
      <c r="AG18" s="23"/>
      <c r="AH18" s="23"/>
      <c r="AI18" s="122"/>
      <c r="AJ18" s="122"/>
      <c r="AK18" s="122"/>
      <c r="AL18" s="122"/>
      <c r="AM18" s="122"/>
      <c r="AN18" s="122"/>
      <c r="AO18" s="122"/>
      <c r="AP18" s="122"/>
      <c r="AQ18" s="122"/>
      <c r="AR18" s="122"/>
      <c r="AT18" s="21"/>
      <c r="AU18" s="43"/>
    </row>
    <row r="19" spans="1:47" x14ac:dyDescent="0.2">
      <c r="A19" s="21"/>
      <c r="B19" s="21"/>
      <c r="C19" s="88"/>
      <c r="D19" s="88"/>
      <c r="E19" s="88"/>
      <c r="F19" s="88"/>
      <c r="G19" s="89"/>
      <c r="H19" s="89"/>
      <c r="I19" s="89"/>
      <c r="J19" s="89"/>
      <c r="K19" s="89"/>
      <c r="L19" s="89"/>
      <c r="M19" s="90"/>
      <c r="N19" s="120"/>
      <c r="O19" s="120"/>
      <c r="P19" s="120"/>
      <c r="Q19" s="120"/>
      <c r="R19" s="120"/>
      <c r="S19" s="120"/>
      <c r="T19" s="120"/>
      <c r="U19" s="120"/>
      <c r="V19" s="120"/>
      <c r="W19" s="120"/>
      <c r="Y19" s="21"/>
      <c r="Z19" s="20"/>
      <c r="AA19" s="20"/>
      <c r="AB19" s="122"/>
      <c r="AC19" s="23"/>
      <c r="AD19" s="23"/>
      <c r="AE19" s="23"/>
      <c r="AF19" s="23"/>
      <c r="AG19" s="23"/>
      <c r="AH19" s="23"/>
      <c r="AI19" s="122"/>
      <c r="AJ19" s="122"/>
      <c r="AK19" s="122"/>
      <c r="AL19" s="122"/>
      <c r="AM19" s="122"/>
      <c r="AN19" s="122"/>
      <c r="AO19" s="122"/>
      <c r="AP19" s="122"/>
      <c r="AQ19" s="122"/>
      <c r="AR19" s="122"/>
      <c r="AT19" s="21"/>
      <c r="AU19" s="43"/>
    </row>
    <row r="20" spans="1:47" x14ac:dyDescent="0.2">
      <c r="A20" s="21"/>
      <c r="B20" s="21"/>
      <c r="C20" s="88"/>
      <c r="D20" s="88"/>
      <c r="E20" s="88"/>
      <c r="F20" s="88"/>
      <c r="G20" s="89"/>
      <c r="H20" s="89"/>
      <c r="I20" s="89"/>
      <c r="J20" s="89"/>
      <c r="K20" s="89"/>
      <c r="L20" s="89"/>
      <c r="M20" s="90"/>
      <c r="N20" s="120"/>
      <c r="O20" s="120"/>
      <c r="P20" s="120"/>
      <c r="Q20" s="120"/>
      <c r="R20" s="120"/>
      <c r="S20" s="120"/>
      <c r="T20" s="120"/>
      <c r="U20" s="120"/>
      <c r="V20" s="120"/>
      <c r="W20" s="120"/>
      <c r="Y20" s="21"/>
      <c r="Z20" s="20"/>
      <c r="AA20" s="20"/>
      <c r="AB20" s="122"/>
      <c r="AC20" s="23"/>
      <c r="AD20" s="23"/>
      <c r="AE20" s="23"/>
      <c r="AF20" s="23"/>
      <c r="AG20" s="23"/>
      <c r="AH20" s="23"/>
      <c r="AI20" s="122"/>
      <c r="AJ20" s="122"/>
      <c r="AK20" s="122"/>
      <c r="AL20" s="122"/>
      <c r="AM20" s="122"/>
      <c r="AN20" s="122"/>
      <c r="AO20" s="122"/>
      <c r="AP20" s="122"/>
      <c r="AQ20" s="122"/>
      <c r="AR20" s="122"/>
      <c r="AT20" s="21"/>
      <c r="AU20" s="43"/>
    </row>
    <row r="21" spans="1:47" x14ac:dyDescent="0.2">
      <c r="A21" s="21"/>
      <c r="B21" s="21"/>
      <c r="C21" s="88"/>
      <c r="D21" s="88"/>
      <c r="E21" s="88"/>
      <c r="F21" s="88"/>
      <c r="G21" s="89"/>
      <c r="H21" s="89"/>
      <c r="I21" s="89"/>
      <c r="J21" s="89"/>
      <c r="K21" s="89"/>
      <c r="L21" s="89"/>
      <c r="M21" s="90"/>
      <c r="N21" s="120"/>
      <c r="O21" s="120"/>
      <c r="P21" s="120"/>
      <c r="Q21" s="120"/>
      <c r="R21" s="120"/>
      <c r="S21" s="120"/>
      <c r="T21" s="120"/>
      <c r="U21" s="120"/>
      <c r="V21" s="120"/>
      <c r="W21" s="120"/>
      <c r="Y21" s="21"/>
      <c r="Z21" s="20"/>
      <c r="AA21" s="20"/>
      <c r="AB21" s="122"/>
      <c r="AC21" s="23"/>
      <c r="AD21" s="23"/>
      <c r="AE21" s="23"/>
      <c r="AF21" s="23"/>
      <c r="AG21" s="23"/>
      <c r="AH21" s="23"/>
      <c r="AI21" s="122"/>
      <c r="AJ21" s="122"/>
      <c r="AK21" s="122"/>
      <c r="AL21" s="122"/>
      <c r="AM21" s="122"/>
      <c r="AN21" s="122"/>
      <c r="AO21" s="122"/>
      <c r="AP21" s="122"/>
      <c r="AQ21" s="122"/>
      <c r="AR21" s="122"/>
      <c r="AT21" s="21"/>
      <c r="AU21" s="43"/>
    </row>
    <row r="22" spans="1:47" x14ac:dyDescent="0.2">
      <c r="A22" s="21"/>
      <c r="B22" s="21"/>
      <c r="C22" s="88"/>
      <c r="D22" s="88"/>
      <c r="E22" s="88"/>
      <c r="F22" s="88"/>
      <c r="G22" s="89"/>
      <c r="H22" s="89"/>
      <c r="I22" s="89"/>
      <c r="J22" s="89"/>
      <c r="K22" s="89"/>
      <c r="L22" s="89"/>
      <c r="M22" s="90"/>
      <c r="N22" s="120"/>
      <c r="O22" s="120"/>
      <c r="P22" s="120"/>
      <c r="Q22" s="120"/>
      <c r="R22" s="120"/>
      <c r="S22" s="120"/>
      <c r="T22" s="120"/>
      <c r="U22" s="120"/>
      <c r="V22" s="120"/>
      <c r="W22" s="120"/>
      <c r="Y22" s="21"/>
      <c r="Z22" s="20"/>
      <c r="AA22" s="20"/>
      <c r="AB22" s="122"/>
      <c r="AC22" s="23"/>
      <c r="AD22" s="23"/>
      <c r="AE22" s="23"/>
      <c r="AF22" s="23"/>
      <c r="AG22" s="23"/>
      <c r="AH22" s="23"/>
      <c r="AI22" s="122"/>
      <c r="AJ22" s="122"/>
      <c r="AK22" s="122"/>
      <c r="AL22" s="122"/>
      <c r="AM22" s="122"/>
      <c r="AN22" s="122"/>
      <c r="AO22" s="122"/>
      <c r="AP22" s="122"/>
      <c r="AQ22" s="122"/>
      <c r="AR22" s="122"/>
      <c r="AT22" s="21"/>
      <c r="AU22" s="43"/>
    </row>
    <row r="23" spans="1:47" x14ac:dyDescent="0.2">
      <c r="A23" s="21"/>
      <c r="B23" s="21"/>
      <c r="C23" s="88"/>
      <c r="D23" s="88"/>
      <c r="E23" s="88"/>
      <c r="F23" s="88"/>
      <c r="G23" s="89"/>
      <c r="H23" s="89"/>
      <c r="I23" s="89"/>
      <c r="J23" s="89"/>
      <c r="K23" s="89"/>
      <c r="L23" s="89"/>
      <c r="M23" s="90"/>
      <c r="N23" s="120"/>
      <c r="O23" s="120"/>
      <c r="P23" s="120"/>
      <c r="Q23" s="120"/>
      <c r="R23" s="120"/>
      <c r="S23" s="120"/>
      <c r="T23" s="120"/>
      <c r="U23" s="120"/>
      <c r="V23" s="120"/>
      <c r="W23" s="120"/>
      <c r="Y23" s="21"/>
      <c r="Z23" s="20"/>
      <c r="AA23" s="20"/>
      <c r="AB23" s="122"/>
      <c r="AC23" s="23"/>
      <c r="AD23" s="23"/>
      <c r="AE23" s="23"/>
      <c r="AF23" s="23"/>
      <c r="AG23" s="23"/>
      <c r="AH23" s="23"/>
      <c r="AI23" s="122"/>
      <c r="AJ23" s="122"/>
      <c r="AK23" s="122"/>
      <c r="AL23" s="122"/>
      <c r="AM23" s="122"/>
      <c r="AN23" s="122"/>
      <c r="AO23" s="122"/>
      <c r="AP23" s="122"/>
      <c r="AQ23" s="122"/>
      <c r="AR23" s="122"/>
      <c r="AT23" s="21"/>
      <c r="AU23" s="43"/>
    </row>
    <row r="24" spans="1:47" x14ac:dyDescent="0.2">
      <c r="A24" s="21"/>
      <c r="B24" s="21"/>
      <c r="C24" s="88"/>
      <c r="D24" s="88"/>
      <c r="E24" s="88"/>
      <c r="F24" s="88"/>
      <c r="G24" s="89"/>
      <c r="H24" s="89"/>
      <c r="I24" s="89"/>
      <c r="J24" s="89"/>
      <c r="K24" s="89"/>
      <c r="L24" s="89"/>
      <c r="M24" s="90"/>
      <c r="N24" s="120"/>
      <c r="O24" s="120"/>
      <c r="P24" s="120"/>
      <c r="Q24" s="120"/>
      <c r="R24" s="120"/>
      <c r="S24" s="120"/>
      <c r="T24" s="120"/>
      <c r="U24" s="120"/>
      <c r="V24" s="120"/>
      <c r="W24" s="120"/>
      <c r="Y24" s="21"/>
      <c r="Z24" s="20"/>
      <c r="AA24" s="20"/>
      <c r="AB24" s="122"/>
      <c r="AC24" s="23"/>
      <c r="AD24" s="23"/>
      <c r="AE24" s="23"/>
      <c r="AF24" s="23"/>
      <c r="AG24" s="23"/>
      <c r="AH24" s="23"/>
      <c r="AI24" s="122"/>
      <c r="AJ24" s="122"/>
      <c r="AK24" s="122"/>
      <c r="AL24" s="122"/>
      <c r="AM24" s="122"/>
      <c r="AN24" s="122"/>
      <c r="AO24" s="122"/>
      <c r="AP24" s="122"/>
      <c r="AQ24" s="122"/>
      <c r="AR24" s="122"/>
      <c r="AT24" s="21"/>
      <c r="AU24" s="43"/>
    </row>
    <row r="25" spans="1:47" x14ac:dyDescent="0.2">
      <c r="A25" s="21"/>
      <c r="B25" s="21"/>
      <c r="C25" s="88"/>
      <c r="D25" s="88"/>
      <c r="E25" s="88"/>
      <c r="F25" s="88"/>
      <c r="G25" s="89"/>
      <c r="H25" s="89"/>
      <c r="I25" s="89"/>
      <c r="J25" s="89"/>
      <c r="K25" s="89"/>
      <c r="L25" s="89"/>
      <c r="M25" s="90"/>
      <c r="N25" s="120"/>
      <c r="O25" s="120"/>
      <c r="P25" s="120"/>
      <c r="Q25" s="120"/>
      <c r="R25" s="120"/>
      <c r="S25" s="120"/>
      <c r="T25" s="120"/>
      <c r="U25" s="120"/>
      <c r="V25" s="120"/>
      <c r="W25" s="120"/>
      <c r="Y25" s="21"/>
      <c r="Z25" s="20"/>
      <c r="AA25" s="20"/>
      <c r="AB25" s="122"/>
      <c r="AC25" s="23"/>
      <c r="AD25" s="23"/>
      <c r="AE25" s="23"/>
      <c r="AF25" s="23"/>
      <c r="AG25" s="23"/>
      <c r="AH25" s="23"/>
      <c r="AI25" s="122"/>
      <c r="AJ25" s="122"/>
      <c r="AK25" s="122"/>
      <c r="AL25" s="122"/>
      <c r="AM25" s="122"/>
      <c r="AN25" s="122"/>
      <c r="AO25" s="122"/>
      <c r="AP25" s="122"/>
      <c r="AQ25" s="122"/>
      <c r="AR25" s="122"/>
      <c r="AT25" s="21"/>
      <c r="AU25" s="43"/>
    </row>
    <row r="26" spans="1:47" x14ac:dyDescent="0.2">
      <c r="A26" s="21"/>
      <c r="B26" s="21"/>
      <c r="C26" s="88"/>
      <c r="D26" s="88"/>
      <c r="E26" s="88"/>
      <c r="F26" s="88"/>
      <c r="G26" s="89"/>
      <c r="H26" s="89"/>
      <c r="I26" s="89"/>
      <c r="J26" s="89"/>
      <c r="K26" s="89"/>
      <c r="L26" s="89"/>
      <c r="M26" s="90"/>
      <c r="N26" s="120"/>
      <c r="O26" s="120"/>
      <c r="P26" s="120"/>
      <c r="Q26" s="120"/>
      <c r="R26" s="120"/>
      <c r="S26" s="120"/>
      <c r="T26" s="120"/>
      <c r="U26" s="120"/>
      <c r="V26" s="120"/>
      <c r="W26" s="120"/>
      <c r="Y26" s="21"/>
      <c r="Z26" s="20"/>
      <c r="AA26" s="20"/>
      <c r="AB26" s="122"/>
      <c r="AC26" s="23"/>
      <c r="AD26" s="23"/>
      <c r="AE26" s="23"/>
      <c r="AF26" s="23"/>
      <c r="AG26" s="23"/>
      <c r="AH26" s="23"/>
      <c r="AI26" s="122"/>
      <c r="AJ26" s="122"/>
      <c r="AK26" s="122"/>
      <c r="AL26" s="122"/>
      <c r="AM26" s="122"/>
      <c r="AN26" s="122"/>
      <c r="AO26" s="122"/>
      <c r="AP26" s="122"/>
      <c r="AQ26" s="122"/>
      <c r="AR26" s="122"/>
      <c r="AT26" s="21"/>
      <c r="AU26" s="43"/>
    </row>
    <row r="27" spans="1:47" x14ac:dyDescent="0.2">
      <c r="A27" s="21"/>
      <c r="B27" s="21"/>
      <c r="C27" s="88"/>
      <c r="D27" s="88"/>
      <c r="E27" s="88"/>
      <c r="F27" s="88"/>
      <c r="G27" s="89"/>
      <c r="H27" s="89"/>
      <c r="I27" s="89"/>
      <c r="J27" s="89"/>
      <c r="K27" s="89"/>
      <c r="L27" s="89"/>
      <c r="M27" s="90"/>
      <c r="N27" s="120"/>
      <c r="O27" s="120"/>
      <c r="P27" s="120"/>
      <c r="Q27" s="120"/>
      <c r="R27" s="120"/>
      <c r="S27" s="120"/>
      <c r="T27" s="120"/>
      <c r="U27" s="120"/>
      <c r="V27" s="120"/>
      <c r="W27" s="120"/>
      <c r="Y27" s="21"/>
      <c r="Z27" s="20"/>
      <c r="AA27" s="20"/>
      <c r="AB27" s="122"/>
      <c r="AC27" s="23"/>
      <c r="AD27" s="23"/>
      <c r="AE27" s="23"/>
      <c r="AF27" s="23"/>
      <c r="AG27" s="23"/>
      <c r="AH27" s="23"/>
      <c r="AI27" s="122"/>
      <c r="AJ27" s="122"/>
      <c r="AK27" s="122"/>
      <c r="AL27" s="122"/>
      <c r="AM27" s="122"/>
      <c r="AN27" s="122"/>
      <c r="AO27" s="122"/>
      <c r="AP27" s="122"/>
      <c r="AQ27" s="122"/>
      <c r="AR27" s="122"/>
      <c r="AT27" s="21"/>
      <c r="AU27" s="43"/>
    </row>
    <row r="28" spans="1:47" x14ac:dyDescent="0.2">
      <c r="A28" s="21"/>
      <c r="B28" s="21"/>
      <c r="C28" s="91"/>
      <c r="D28" s="91"/>
      <c r="E28" s="91"/>
      <c r="F28" s="91"/>
      <c r="G28" s="92"/>
      <c r="H28" s="92"/>
      <c r="I28" s="92"/>
      <c r="J28" s="92"/>
      <c r="K28" s="92"/>
      <c r="L28" s="92"/>
      <c r="M28" s="93"/>
      <c r="N28" s="120"/>
      <c r="O28" s="120"/>
      <c r="P28" s="120"/>
      <c r="Q28" s="120"/>
      <c r="R28" s="120"/>
      <c r="S28" s="120"/>
      <c r="T28" s="120"/>
      <c r="U28" s="120"/>
      <c r="V28" s="120"/>
      <c r="W28" s="120"/>
      <c r="Y28" s="21"/>
      <c r="Z28" s="20"/>
      <c r="AA28" s="20"/>
      <c r="AB28" s="122"/>
      <c r="AC28" s="23"/>
      <c r="AD28" s="23"/>
      <c r="AE28" s="23"/>
      <c r="AF28" s="23"/>
      <c r="AG28" s="23"/>
      <c r="AH28" s="23"/>
      <c r="AI28" s="122"/>
      <c r="AJ28" s="122"/>
      <c r="AK28" s="122"/>
      <c r="AL28" s="122"/>
      <c r="AM28" s="122"/>
      <c r="AN28" s="122"/>
      <c r="AO28" s="122"/>
      <c r="AP28" s="122"/>
      <c r="AQ28" s="122"/>
      <c r="AR28" s="122"/>
      <c r="AT28" s="21"/>
      <c r="AU28" s="43"/>
    </row>
    <row r="29" spans="1:47" x14ac:dyDescent="0.2">
      <c r="C29" s="91"/>
      <c r="D29" s="91"/>
      <c r="E29" s="91"/>
      <c r="F29" s="91"/>
      <c r="G29" s="92"/>
      <c r="H29" s="92"/>
      <c r="I29" s="92"/>
      <c r="J29" s="92"/>
      <c r="K29" s="92"/>
      <c r="L29" s="92"/>
      <c r="M29" s="93"/>
      <c r="N29" s="120"/>
      <c r="O29" s="120"/>
      <c r="P29" s="120"/>
      <c r="Q29" s="120"/>
      <c r="R29" s="120"/>
      <c r="S29" s="120"/>
      <c r="T29" s="120"/>
      <c r="U29" s="120"/>
      <c r="V29" s="120"/>
      <c r="W29" s="120"/>
      <c r="Y29" s="21"/>
      <c r="Z29" s="20"/>
      <c r="AA29" s="20"/>
      <c r="AB29" s="122"/>
      <c r="AC29" s="23"/>
      <c r="AD29" s="23"/>
      <c r="AE29" s="23"/>
      <c r="AF29" s="23"/>
      <c r="AG29" s="23"/>
      <c r="AH29" s="23"/>
      <c r="AI29" s="122"/>
      <c r="AJ29" s="122"/>
      <c r="AK29" s="122"/>
      <c r="AL29" s="122"/>
      <c r="AM29" s="122"/>
      <c r="AN29" s="122"/>
      <c r="AO29" s="122"/>
      <c r="AP29" s="122"/>
      <c r="AQ29" s="122"/>
      <c r="AR29" s="122"/>
    </row>
    <row r="30" spans="1:47" x14ac:dyDescent="0.2">
      <c r="C30" s="91"/>
      <c r="D30" s="91"/>
      <c r="E30" s="91"/>
      <c r="F30" s="91"/>
      <c r="G30" s="92"/>
      <c r="H30" s="92"/>
      <c r="I30" s="92"/>
      <c r="J30" s="92"/>
      <c r="K30" s="92"/>
      <c r="L30" s="92"/>
      <c r="M30" s="93"/>
      <c r="N30" s="120"/>
      <c r="O30" s="120"/>
      <c r="P30" s="120"/>
      <c r="Q30" s="120"/>
      <c r="R30" s="120"/>
      <c r="S30" s="120"/>
      <c r="T30" s="120"/>
      <c r="U30" s="120"/>
      <c r="V30" s="120"/>
      <c r="W30" s="120"/>
      <c r="Y30" s="21"/>
      <c r="Z30" s="20"/>
      <c r="AA30" s="20"/>
      <c r="AB30" s="122"/>
      <c r="AC30" s="23"/>
      <c r="AD30" s="23"/>
      <c r="AE30" s="23"/>
      <c r="AF30" s="23"/>
      <c r="AG30" s="23"/>
      <c r="AH30" s="23"/>
      <c r="AI30" s="122"/>
      <c r="AJ30" s="122"/>
      <c r="AK30" s="122"/>
      <c r="AL30" s="122"/>
      <c r="AM30" s="122"/>
      <c r="AN30" s="122"/>
      <c r="AO30" s="122"/>
      <c r="AP30" s="122"/>
      <c r="AQ30" s="122"/>
      <c r="AR30" s="122"/>
    </row>
    <row r="31" spans="1:47" x14ac:dyDescent="0.2">
      <c r="C31" s="91"/>
      <c r="D31" s="91"/>
      <c r="E31" s="91"/>
      <c r="F31" s="91"/>
      <c r="G31" s="92"/>
      <c r="H31" s="92"/>
      <c r="I31" s="92"/>
      <c r="J31" s="92"/>
      <c r="K31" s="92"/>
      <c r="L31" s="92"/>
      <c r="M31" s="93"/>
      <c r="N31" s="120"/>
      <c r="O31" s="120"/>
      <c r="P31" s="120"/>
      <c r="Q31" s="120"/>
      <c r="R31" s="120"/>
      <c r="S31" s="120"/>
      <c r="T31" s="120"/>
      <c r="U31" s="120"/>
      <c r="V31" s="120"/>
      <c r="W31" s="120"/>
      <c r="Y31" s="21"/>
      <c r="Z31" s="20"/>
      <c r="AA31" s="20"/>
      <c r="AB31" s="122"/>
      <c r="AC31" s="23"/>
      <c r="AD31" s="23"/>
      <c r="AE31" s="23"/>
      <c r="AF31" s="23"/>
      <c r="AG31" s="23"/>
      <c r="AH31" s="23"/>
      <c r="AI31" s="122"/>
      <c r="AJ31" s="122"/>
      <c r="AK31" s="122"/>
      <c r="AL31" s="122"/>
      <c r="AM31" s="122"/>
      <c r="AN31" s="122"/>
      <c r="AO31" s="122"/>
      <c r="AP31" s="122"/>
      <c r="AQ31" s="122"/>
      <c r="AR31" s="122"/>
    </row>
    <row r="32" spans="1:47" x14ac:dyDescent="0.2">
      <c r="C32" s="91"/>
      <c r="D32" s="91"/>
      <c r="E32" s="91"/>
      <c r="F32" s="91"/>
      <c r="G32" s="92"/>
      <c r="H32" s="92"/>
      <c r="I32" s="92"/>
      <c r="J32" s="92"/>
      <c r="K32" s="92"/>
      <c r="L32" s="92"/>
      <c r="M32" s="93"/>
      <c r="N32" s="120"/>
      <c r="O32" s="120"/>
      <c r="P32" s="120"/>
      <c r="Q32" s="120"/>
      <c r="R32" s="120"/>
      <c r="S32" s="120"/>
      <c r="T32" s="120"/>
      <c r="U32" s="120"/>
      <c r="V32" s="120"/>
      <c r="W32" s="120"/>
      <c r="Y32" s="21"/>
      <c r="Z32" s="20"/>
      <c r="AA32" s="20"/>
      <c r="AB32" s="122"/>
      <c r="AC32" s="23"/>
      <c r="AD32" s="23"/>
      <c r="AE32" s="23"/>
      <c r="AF32" s="23"/>
      <c r="AG32" s="23"/>
      <c r="AH32" s="23"/>
      <c r="AI32" s="122"/>
      <c r="AJ32" s="122"/>
      <c r="AK32" s="122"/>
      <c r="AL32" s="122"/>
      <c r="AM32" s="122"/>
      <c r="AN32" s="122"/>
      <c r="AO32" s="122"/>
      <c r="AP32" s="122"/>
      <c r="AQ32" s="122"/>
      <c r="AR32" s="122"/>
    </row>
    <row r="33" spans="3:44" x14ac:dyDescent="0.2">
      <c r="C33" s="91"/>
      <c r="D33" s="91"/>
      <c r="E33" s="91"/>
      <c r="F33" s="91"/>
      <c r="G33" s="92"/>
      <c r="H33" s="92"/>
      <c r="I33" s="92"/>
      <c r="J33" s="92"/>
      <c r="K33" s="92"/>
      <c r="L33" s="92"/>
      <c r="M33" s="93"/>
      <c r="N33" s="120"/>
      <c r="O33" s="120"/>
      <c r="P33" s="120"/>
      <c r="Q33" s="120"/>
      <c r="R33" s="120"/>
      <c r="S33" s="120"/>
      <c r="T33" s="120"/>
      <c r="U33" s="120"/>
      <c r="V33" s="120"/>
      <c r="W33" s="120"/>
      <c r="Y33" s="21"/>
      <c r="Z33" s="20"/>
      <c r="AA33" s="20"/>
      <c r="AB33" s="122"/>
      <c r="AC33" s="23"/>
      <c r="AD33" s="23"/>
      <c r="AE33" s="23"/>
      <c r="AF33" s="23"/>
      <c r="AG33" s="23"/>
      <c r="AH33" s="23"/>
      <c r="AI33" s="122"/>
      <c r="AJ33" s="122"/>
      <c r="AK33" s="122"/>
      <c r="AL33" s="122"/>
      <c r="AM33" s="122"/>
      <c r="AN33" s="122"/>
      <c r="AO33" s="122"/>
      <c r="AP33" s="122"/>
      <c r="AQ33" s="122"/>
      <c r="AR33" s="122"/>
    </row>
    <row r="34" spans="3:44" x14ac:dyDescent="0.2">
      <c r="C34" s="91"/>
      <c r="D34" s="91"/>
      <c r="E34" s="91"/>
      <c r="F34" s="91"/>
      <c r="G34" s="92"/>
      <c r="H34" s="92"/>
      <c r="I34" s="92"/>
      <c r="J34" s="92"/>
      <c r="K34" s="92"/>
      <c r="L34" s="92"/>
      <c r="M34" s="93"/>
      <c r="N34" s="120"/>
      <c r="O34" s="120"/>
      <c r="P34" s="120"/>
      <c r="Q34" s="120"/>
      <c r="R34" s="120"/>
      <c r="S34" s="120"/>
      <c r="T34" s="120"/>
      <c r="U34" s="120"/>
      <c r="V34" s="120"/>
      <c r="W34" s="120"/>
      <c r="Y34" s="21"/>
      <c r="Z34" s="20"/>
      <c r="AA34" s="20"/>
      <c r="AB34" s="122"/>
      <c r="AC34" s="23"/>
      <c r="AD34" s="23"/>
      <c r="AE34" s="23"/>
      <c r="AF34" s="23"/>
      <c r="AG34" s="23"/>
      <c r="AH34" s="23"/>
      <c r="AI34" s="122"/>
      <c r="AJ34" s="122"/>
      <c r="AK34" s="122"/>
      <c r="AL34" s="122"/>
      <c r="AM34" s="122"/>
      <c r="AN34" s="122"/>
      <c r="AO34" s="122"/>
      <c r="AP34" s="122"/>
      <c r="AQ34" s="122"/>
      <c r="AR34" s="122"/>
    </row>
    <row r="35" spans="3:44" x14ac:dyDescent="0.2">
      <c r="C35" s="91"/>
      <c r="D35" s="91"/>
      <c r="E35" s="91"/>
      <c r="F35" s="91"/>
      <c r="G35" s="92"/>
      <c r="H35" s="92"/>
      <c r="I35" s="92"/>
      <c r="J35" s="92"/>
      <c r="K35" s="92"/>
      <c r="L35" s="92"/>
      <c r="M35" s="93"/>
      <c r="N35" s="120"/>
      <c r="O35" s="120"/>
      <c r="P35" s="120"/>
      <c r="Q35" s="120"/>
      <c r="R35" s="120"/>
      <c r="S35" s="120"/>
      <c r="T35" s="120"/>
      <c r="U35" s="120"/>
      <c r="V35" s="120"/>
      <c r="W35" s="120"/>
      <c r="Y35" s="21"/>
      <c r="Z35" s="20"/>
      <c r="AA35" s="20"/>
      <c r="AB35" s="122"/>
      <c r="AC35" s="23"/>
      <c r="AD35" s="23"/>
      <c r="AE35" s="23"/>
      <c r="AF35" s="23"/>
      <c r="AG35" s="23"/>
      <c r="AH35" s="23"/>
      <c r="AI35" s="122"/>
      <c r="AJ35" s="122"/>
      <c r="AK35" s="122"/>
      <c r="AL35" s="122"/>
      <c r="AM35" s="122"/>
      <c r="AN35" s="122"/>
      <c r="AO35" s="122"/>
      <c r="AP35" s="122"/>
      <c r="AQ35" s="122"/>
      <c r="AR35" s="122"/>
    </row>
    <row r="36" spans="3:44" x14ac:dyDescent="0.2">
      <c r="C36" s="91"/>
      <c r="D36" s="91"/>
      <c r="E36" s="91"/>
      <c r="F36" s="91"/>
      <c r="G36" s="92"/>
      <c r="H36" s="92"/>
      <c r="I36" s="92"/>
      <c r="J36" s="92"/>
      <c r="K36" s="92"/>
      <c r="L36" s="92"/>
      <c r="M36" s="93"/>
      <c r="N36" s="120"/>
      <c r="O36" s="120"/>
      <c r="P36" s="120"/>
      <c r="Q36" s="120"/>
      <c r="R36" s="120"/>
      <c r="S36" s="120"/>
      <c r="T36" s="120"/>
      <c r="U36" s="120"/>
      <c r="V36" s="120"/>
      <c r="W36" s="120"/>
      <c r="Y36" s="21"/>
      <c r="Z36" s="20"/>
      <c r="AA36" s="20"/>
      <c r="AB36" s="122"/>
      <c r="AC36" s="23"/>
      <c r="AD36" s="23"/>
      <c r="AE36" s="23"/>
      <c r="AF36" s="23"/>
      <c r="AG36" s="23"/>
      <c r="AH36" s="23"/>
      <c r="AI36" s="122"/>
      <c r="AJ36" s="122"/>
      <c r="AK36" s="122"/>
      <c r="AL36" s="122"/>
      <c r="AM36" s="122"/>
      <c r="AN36" s="122"/>
      <c r="AO36" s="122"/>
      <c r="AP36" s="122"/>
      <c r="AQ36" s="122"/>
      <c r="AR36" s="122"/>
    </row>
    <row r="37" spans="3:44" x14ac:dyDescent="0.2">
      <c r="C37" s="91"/>
      <c r="D37" s="91"/>
      <c r="E37" s="91"/>
      <c r="F37" s="91"/>
      <c r="G37" s="92"/>
      <c r="H37" s="92"/>
      <c r="I37" s="92"/>
      <c r="J37" s="92"/>
      <c r="K37" s="92"/>
      <c r="L37" s="92"/>
      <c r="M37" s="93"/>
      <c r="N37" s="120"/>
      <c r="O37" s="120"/>
      <c r="P37" s="120"/>
      <c r="Q37" s="120"/>
      <c r="R37" s="120"/>
      <c r="S37" s="120"/>
      <c r="T37" s="120"/>
      <c r="U37" s="120"/>
      <c r="V37" s="120"/>
      <c r="W37" s="120"/>
      <c r="Y37" s="21"/>
      <c r="Z37" s="20"/>
      <c r="AA37" s="20"/>
      <c r="AB37" s="122"/>
      <c r="AC37" s="23"/>
      <c r="AD37" s="23"/>
      <c r="AE37" s="23"/>
      <c r="AF37" s="23"/>
      <c r="AG37" s="23"/>
      <c r="AH37" s="23"/>
      <c r="AI37" s="122"/>
      <c r="AJ37" s="122"/>
      <c r="AK37" s="122"/>
      <c r="AL37" s="122"/>
      <c r="AM37" s="122"/>
      <c r="AN37" s="122"/>
      <c r="AO37" s="122"/>
      <c r="AP37" s="122"/>
      <c r="AQ37" s="122"/>
      <c r="AR37" s="122"/>
    </row>
    <row r="38" spans="3:44" x14ac:dyDescent="0.2">
      <c r="C38" s="91"/>
      <c r="D38" s="91"/>
      <c r="E38" s="91"/>
      <c r="F38" s="91"/>
      <c r="G38" s="92"/>
      <c r="H38" s="92"/>
      <c r="I38" s="92"/>
      <c r="J38" s="92"/>
      <c r="K38" s="92"/>
      <c r="L38" s="92"/>
      <c r="M38" s="93"/>
      <c r="N38" s="120"/>
      <c r="O38" s="120"/>
      <c r="P38" s="120"/>
      <c r="Q38" s="120"/>
      <c r="R38" s="120"/>
      <c r="S38" s="120"/>
      <c r="T38" s="120"/>
      <c r="U38" s="120"/>
      <c r="V38" s="120"/>
      <c r="W38" s="120"/>
      <c r="Y38" s="21"/>
      <c r="Z38" s="20"/>
      <c r="AA38" s="20"/>
      <c r="AB38" s="122"/>
      <c r="AC38" s="23"/>
      <c r="AD38" s="23"/>
      <c r="AE38" s="23"/>
      <c r="AF38" s="23"/>
      <c r="AG38" s="23"/>
      <c r="AH38" s="23"/>
      <c r="AI38" s="122"/>
      <c r="AJ38" s="122"/>
      <c r="AK38" s="122"/>
      <c r="AL38" s="122"/>
      <c r="AM38" s="122"/>
      <c r="AN38" s="122"/>
      <c r="AO38" s="122"/>
      <c r="AP38" s="122"/>
      <c r="AQ38" s="122"/>
      <c r="AR38" s="122"/>
    </row>
    <row r="39" spans="3:44" x14ac:dyDescent="0.2">
      <c r="C39" s="91"/>
      <c r="D39" s="91"/>
      <c r="E39" s="91"/>
      <c r="F39" s="91"/>
      <c r="G39" s="92"/>
      <c r="H39" s="92"/>
      <c r="I39" s="92"/>
      <c r="J39" s="92"/>
      <c r="K39" s="92"/>
      <c r="L39" s="92"/>
      <c r="M39" s="93"/>
      <c r="N39" s="120"/>
      <c r="O39" s="120"/>
      <c r="P39" s="120"/>
      <c r="Q39" s="120"/>
      <c r="R39" s="120"/>
      <c r="S39" s="120"/>
      <c r="T39" s="120"/>
      <c r="U39" s="120"/>
      <c r="V39" s="120"/>
      <c r="W39" s="120"/>
      <c r="Y39" s="21"/>
      <c r="Z39" s="20"/>
      <c r="AA39" s="20"/>
      <c r="AB39" s="122"/>
      <c r="AC39" s="23"/>
      <c r="AD39" s="23"/>
      <c r="AE39" s="23"/>
      <c r="AF39" s="23"/>
      <c r="AG39" s="23"/>
      <c r="AH39" s="23"/>
      <c r="AI39" s="122"/>
      <c r="AJ39" s="122"/>
      <c r="AK39" s="122"/>
      <c r="AL39" s="122"/>
      <c r="AM39" s="122"/>
      <c r="AN39" s="122"/>
      <c r="AO39" s="122"/>
      <c r="AP39" s="122"/>
      <c r="AQ39" s="122"/>
      <c r="AR39" s="122"/>
    </row>
    <row r="40" spans="3:44" x14ac:dyDescent="0.2">
      <c r="C40" s="91"/>
      <c r="D40" s="91"/>
      <c r="E40" s="91"/>
      <c r="F40" s="91"/>
      <c r="G40" s="92"/>
      <c r="H40" s="92"/>
      <c r="I40" s="92"/>
      <c r="J40" s="92"/>
      <c r="K40" s="92"/>
      <c r="L40" s="92"/>
      <c r="M40" s="93"/>
      <c r="N40" s="120"/>
      <c r="O40" s="120"/>
      <c r="P40" s="120"/>
      <c r="Q40" s="120"/>
      <c r="R40" s="120"/>
      <c r="S40" s="120"/>
      <c r="T40" s="120"/>
      <c r="U40" s="120"/>
      <c r="V40" s="120"/>
      <c r="W40" s="120"/>
      <c r="Y40" s="21"/>
      <c r="Z40" s="20"/>
      <c r="AA40" s="20"/>
      <c r="AB40" s="122"/>
      <c r="AC40" s="23"/>
      <c r="AD40" s="23"/>
      <c r="AE40" s="23"/>
      <c r="AF40" s="23"/>
      <c r="AG40" s="23"/>
      <c r="AH40" s="23"/>
      <c r="AI40" s="122"/>
      <c r="AJ40" s="122"/>
      <c r="AK40" s="122"/>
      <c r="AL40" s="122"/>
      <c r="AM40" s="122"/>
      <c r="AN40" s="122"/>
      <c r="AO40" s="122"/>
      <c r="AP40" s="122"/>
      <c r="AQ40" s="122"/>
      <c r="AR40" s="122"/>
    </row>
    <row r="41" spans="3:44" x14ac:dyDescent="0.2">
      <c r="C41" s="91"/>
      <c r="D41" s="91"/>
      <c r="E41" s="91"/>
      <c r="F41" s="91"/>
      <c r="G41" s="92"/>
      <c r="H41" s="92"/>
      <c r="I41" s="92"/>
      <c r="J41" s="92"/>
      <c r="K41" s="92"/>
      <c r="L41" s="92"/>
      <c r="M41" s="93"/>
      <c r="N41" s="120"/>
      <c r="O41" s="120"/>
      <c r="P41" s="120"/>
      <c r="Q41" s="120"/>
      <c r="R41" s="120"/>
      <c r="S41" s="120"/>
      <c r="T41" s="120"/>
      <c r="U41" s="120"/>
      <c r="V41" s="120"/>
      <c r="W41" s="120"/>
      <c r="Y41" s="21"/>
      <c r="Z41" s="20"/>
      <c r="AA41" s="20"/>
      <c r="AB41" s="122"/>
      <c r="AC41" s="23"/>
      <c r="AD41" s="23"/>
      <c r="AE41" s="23"/>
      <c r="AF41" s="23"/>
      <c r="AG41" s="23"/>
      <c r="AH41" s="23"/>
      <c r="AI41" s="122"/>
      <c r="AJ41" s="122"/>
      <c r="AK41" s="122"/>
      <c r="AL41" s="122"/>
      <c r="AM41" s="122"/>
      <c r="AN41" s="122"/>
      <c r="AO41" s="122"/>
      <c r="AP41" s="122"/>
      <c r="AQ41" s="122"/>
      <c r="AR41" s="122"/>
    </row>
    <row r="42" spans="3:44" x14ac:dyDescent="0.2">
      <c r="C42" s="91"/>
      <c r="D42" s="91"/>
      <c r="E42" s="91"/>
      <c r="F42" s="91"/>
      <c r="G42" s="92"/>
      <c r="H42" s="92"/>
      <c r="I42" s="92"/>
      <c r="J42" s="92"/>
      <c r="K42" s="92"/>
      <c r="L42" s="92"/>
      <c r="M42" s="93"/>
      <c r="N42" s="120"/>
      <c r="O42" s="120"/>
      <c r="P42" s="120"/>
      <c r="Q42" s="120"/>
      <c r="R42" s="120"/>
      <c r="S42" s="120"/>
      <c r="T42" s="120"/>
      <c r="U42" s="120"/>
      <c r="V42" s="120"/>
      <c r="W42" s="120"/>
      <c r="Y42" s="21"/>
      <c r="Z42" s="20"/>
      <c r="AA42" s="20"/>
      <c r="AB42" s="122"/>
      <c r="AC42" s="23"/>
      <c r="AD42" s="23"/>
      <c r="AE42" s="23"/>
      <c r="AF42" s="23"/>
      <c r="AG42" s="23"/>
      <c r="AH42" s="23"/>
      <c r="AI42" s="122"/>
      <c r="AJ42" s="122"/>
      <c r="AK42" s="122"/>
      <c r="AL42" s="122"/>
      <c r="AM42" s="122"/>
      <c r="AN42" s="122"/>
      <c r="AO42" s="122"/>
      <c r="AP42" s="122"/>
      <c r="AQ42" s="122"/>
      <c r="AR42" s="122"/>
    </row>
    <row r="43" spans="3:44" x14ac:dyDescent="0.2">
      <c r="C43" s="91"/>
      <c r="D43" s="91"/>
      <c r="E43" s="91"/>
      <c r="F43" s="91"/>
      <c r="G43" s="92"/>
      <c r="H43" s="92"/>
      <c r="I43" s="92"/>
      <c r="J43" s="92"/>
      <c r="K43" s="92"/>
      <c r="L43" s="92"/>
      <c r="M43" s="93"/>
      <c r="N43" s="120"/>
      <c r="O43" s="120"/>
      <c r="P43" s="120"/>
      <c r="Q43" s="120"/>
      <c r="R43" s="120"/>
      <c r="S43" s="120"/>
      <c r="T43" s="120"/>
      <c r="U43" s="120"/>
      <c r="V43" s="120"/>
      <c r="W43" s="120"/>
      <c r="Y43" s="21"/>
      <c r="Z43" s="20"/>
      <c r="AA43" s="20"/>
      <c r="AB43" s="122"/>
      <c r="AC43" s="23"/>
      <c r="AD43" s="23"/>
      <c r="AE43" s="23"/>
      <c r="AF43" s="23"/>
      <c r="AG43" s="23"/>
      <c r="AH43" s="23"/>
      <c r="AI43" s="122"/>
      <c r="AJ43" s="122"/>
      <c r="AK43" s="122"/>
      <c r="AL43" s="122"/>
      <c r="AM43" s="122"/>
      <c r="AN43" s="122"/>
      <c r="AO43" s="122"/>
      <c r="AP43" s="122"/>
      <c r="AQ43" s="122"/>
      <c r="AR43" s="122"/>
    </row>
    <row r="44" spans="3:44" x14ac:dyDescent="0.2">
      <c r="C44" s="91"/>
      <c r="D44" s="91"/>
      <c r="E44" s="91"/>
      <c r="F44" s="91"/>
      <c r="G44" s="92"/>
      <c r="H44" s="92"/>
      <c r="I44" s="92"/>
      <c r="J44" s="92"/>
      <c r="K44" s="92"/>
      <c r="L44" s="92"/>
      <c r="M44" s="93"/>
      <c r="N44" s="120"/>
      <c r="O44" s="120"/>
      <c r="P44" s="120"/>
      <c r="Q44" s="120"/>
      <c r="R44" s="120"/>
      <c r="S44" s="120"/>
      <c r="T44" s="120"/>
      <c r="U44" s="120"/>
      <c r="V44" s="120"/>
      <c r="W44" s="120"/>
      <c r="Y44" s="21"/>
      <c r="Z44" s="20"/>
      <c r="AA44" s="20"/>
      <c r="AB44" s="122"/>
      <c r="AC44" s="23"/>
      <c r="AD44" s="23"/>
      <c r="AE44" s="23"/>
      <c r="AF44" s="23"/>
      <c r="AG44" s="23"/>
      <c r="AH44" s="23"/>
      <c r="AI44" s="122"/>
      <c r="AJ44" s="122"/>
      <c r="AK44" s="122"/>
      <c r="AL44" s="122"/>
      <c r="AM44" s="122"/>
      <c r="AN44" s="122"/>
      <c r="AO44" s="122"/>
      <c r="AP44" s="122"/>
      <c r="AQ44" s="122"/>
      <c r="AR44" s="122"/>
    </row>
    <row r="45" spans="3:44" x14ac:dyDescent="0.2">
      <c r="C45" s="91"/>
      <c r="D45" s="91"/>
      <c r="E45" s="91"/>
      <c r="F45" s="91"/>
      <c r="G45" s="92"/>
      <c r="H45" s="92"/>
      <c r="I45" s="92"/>
      <c r="J45" s="92"/>
      <c r="K45" s="92"/>
      <c r="L45" s="92"/>
      <c r="M45" s="93"/>
      <c r="N45" s="120"/>
      <c r="O45" s="120"/>
      <c r="P45" s="120"/>
      <c r="Q45" s="120"/>
      <c r="R45" s="120"/>
      <c r="S45" s="120"/>
      <c r="T45" s="120"/>
      <c r="U45" s="120"/>
      <c r="V45" s="120"/>
      <c r="W45" s="120"/>
      <c r="Y45" s="21"/>
      <c r="Z45" s="20"/>
      <c r="AA45" s="20"/>
      <c r="AB45" s="122"/>
      <c r="AC45" s="23"/>
      <c r="AD45" s="23"/>
      <c r="AE45" s="23"/>
      <c r="AF45" s="23"/>
      <c r="AG45" s="23"/>
      <c r="AH45" s="23"/>
      <c r="AI45" s="122"/>
      <c r="AJ45" s="122"/>
      <c r="AK45" s="122"/>
      <c r="AL45" s="122"/>
      <c r="AM45" s="122"/>
      <c r="AN45" s="122"/>
      <c r="AO45" s="122"/>
      <c r="AP45" s="122"/>
      <c r="AQ45" s="122"/>
      <c r="AR45" s="122"/>
    </row>
    <row r="46" spans="3:44" x14ac:dyDescent="0.2">
      <c r="C46" s="91"/>
      <c r="D46" s="91"/>
      <c r="E46" s="91"/>
      <c r="F46" s="91"/>
      <c r="G46" s="92"/>
      <c r="H46" s="92"/>
      <c r="I46" s="92"/>
      <c r="J46" s="92"/>
      <c r="K46" s="92"/>
      <c r="L46" s="92"/>
      <c r="M46" s="93"/>
      <c r="N46" s="120"/>
      <c r="O46" s="120"/>
      <c r="P46" s="120"/>
      <c r="Q46" s="120"/>
      <c r="R46" s="120"/>
      <c r="S46" s="120"/>
      <c r="T46" s="120"/>
      <c r="U46" s="120"/>
      <c r="V46" s="120"/>
      <c r="W46" s="120"/>
      <c r="Y46" s="21"/>
      <c r="Z46" s="20"/>
      <c r="AA46" s="20"/>
      <c r="AB46" s="122"/>
      <c r="AC46" s="23"/>
      <c r="AD46" s="23"/>
      <c r="AE46" s="23"/>
      <c r="AF46" s="23"/>
      <c r="AG46" s="23"/>
      <c r="AH46" s="23"/>
      <c r="AI46" s="122"/>
      <c r="AJ46" s="122"/>
      <c r="AK46" s="122"/>
      <c r="AL46" s="122"/>
      <c r="AM46" s="122"/>
      <c r="AN46" s="122"/>
      <c r="AO46" s="122"/>
      <c r="AP46" s="122"/>
      <c r="AQ46" s="122"/>
      <c r="AR46" s="122"/>
    </row>
    <row r="47" spans="3:44" x14ac:dyDescent="0.2">
      <c r="C47" s="91"/>
      <c r="D47" s="91"/>
      <c r="E47" s="91"/>
      <c r="F47" s="91"/>
      <c r="G47" s="92"/>
      <c r="H47" s="92"/>
      <c r="I47" s="92"/>
      <c r="J47" s="92"/>
      <c r="K47" s="92"/>
      <c r="L47" s="92"/>
      <c r="M47" s="93"/>
      <c r="N47" s="120"/>
      <c r="O47" s="120"/>
      <c r="P47" s="120"/>
      <c r="Q47" s="120"/>
      <c r="R47" s="120"/>
      <c r="S47" s="120"/>
      <c r="T47" s="120"/>
      <c r="U47" s="120"/>
      <c r="V47" s="120"/>
      <c r="W47" s="120"/>
      <c r="Y47" s="21"/>
      <c r="Z47" s="20"/>
      <c r="AA47" s="20"/>
      <c r="AB47" s="122"/>
      <c r="AC47" s="23"/>
      <c r="AD47" s="23"/>
      <c r="AE47" s="23"/>
      <c r="AF47" s="23"/>
      <c r="AG47" s="23"/>
      <c r="AH47" s="23"/>
      <c r="AI47" s="122"/>
      <c r="AJ47" s="122"/>
      <c r="AK47" s="122"/>
      <c r="AL47" s="122"/>
      <c r="AM47" s="122"/>
      <c r="AN47" s="122"/>
      <c r="AO47" s="122"/>
      <c r="AP47" s="122"/>
      <c r="AQ47" s="122"/>
      <c r="AR47" s="122"/>
    </row>
    <row r="48" spans="3:44" x14ac:dyDescent="0.2">
      <c r="C48" s="91"/>
      <c r="D48" s="91"/>
      <c r="E48" s="91"/>
      <c r="F48" s="91"/>
      <c r="G48" s="92"/>
      <c r="H48" s="92"/>
      <c r="I48" s="92"/>
      <c r="J48" s="92"/>
      <c r="K48" s="92"/>
      <c r="L48" s="92"/>
      <c r="M48" s="93"/>
      <c r="N48" s="120"/>
      <c r="O48" s="120"/>
      <c r="P48" s="120"/>
      <c r="Q48" s="120"/>
      <c r="R48" s="120"/>
      <c r="S48" s="120"/>
      <c r="T48" s="120"/>
      <c r="U48" s="120"/>
      <c r="V48" s="120"/>
      <c r="W48" s="120"/>
      <c r="Y48" s="21"/>
      <c r="Z48" s="20"/>
      <c r="AA48" s="20"/>
      <c r="AB48" s="122"/>
      <c r="AC48" s="23"/>
      <c r="AD48" s="23"/>
      <c r="AE48" s="23"/>
      <c r="AF48" s="23"/>
      <c r="AG48" s="23"/>
      <c r="AH48" s="23"/>
      <c r="AI48" s="122"/>
      <c r="AJ48" s="122"/>
      <c r="AK48" s="122"/>
      <c r="AL48" s="122"/>
      <c r="AM48" s="122"/>
      <c r="AN48" s="122"/>
      <c r="AO48" s="122"/>
      <c r="AP48" s="122"/>
      <c r="AQ48" s="122"/>
      <c r="AR48" s="122"/>
    </row>
    <row r="49" spans="3:44" x14ac:dyDescent="0.2">
      <c r="C49" s="91"/>
      <c r="D49" s="91"/>
      <c r="E49" s="91"/>
      <c r="F49" s="91"/>
      <c r="G49" s="92"/>
      <c r="H49" s="92"/>
      <c r="I49" s="92"/>
      <c r="J49" s="92"/>
      <c r="K49" s="92"/>
      <c r="L49" s="92"/>
      <c r="M49" s="93"/>
      <c r="N49" s="120"/>
      <c r="O49" s="120"/>
      <c r="P49" s="120"/>
      <c r="Q49" s="120"/>
      <c r="R49" s="120"/>
      <c r="S49" s="120"/>
      <c r="T49" s="120"/>
      <c r="U49" s="120"/>
      <c r="V49" s="120"/>
      <c r="W49" s="120"/>
      <c r="Y49" s="21"/>
      <c r="Z49" s="20"/>
      <c r="AA49" s="20"/>
      <c r="AB49" s="122"/>
      <c r="AC49" s="23"/>
      <c r="AD49" s="23"/>
      <c r="AE49" s="23"/>
      <c r="AF49" s="23"/>
      <c r="AG49" s="23"/>
      <c r="AH49" s="23"/>
      <c r="AI49" s="122"/>
      <c r="AJ49" s="122"/>
      <c r="AK49" s="122"/>
      <c r="AL49" s="122"/>
      <c r="AM49" s="122"/>
      <c r="AN49" s="122"/>
      <c r="AO49" s="122"/>
      <c r="AP49" s="122"/>
      <c r="AQ49" s="122"/>
      <c r="AR49" s="122"/>
    </row>
    <row r="50" spans="3:44" x14ac:dyDescent="0.2">
      <c r="C50" s="91"/>
      <c r="D50" s="91"/>
      <c r="E50" s="91"/>
      <c r="F50" s="91"/>
      <c r="G50" s="92"/>
      <c r="H50" s="92"/>
      <c r="I50" s="92"/>
      <c r="J50" s="92"/>
      <c r="K50" s="92"/>
      <c r="L50" s="92"/>
      <c r="M50" s="93"/>
      <c r="N50" s="120"/>
      <c r="O50" s="120"/>
      <c r="P50" s="120"/>
      <c r="Q50" s="120"/>
      <c r="R50" s="120"/>
      <c r="S50" s="120"/>
      <c r="T50" s="120"/>
      <c r="U50" s="120"/>
      <c r="V50" s="120"/>
      <c r="W50" s="120"/>
      <c r="Y50" s="21"/>
      <c r="Z50" s="20"/>
      <c r="AA50" s="20"/>
      <c r="AB50" s="122"/>
      <c r="AC50" s="23"/>
      <c r="AD50" s="23"/>
      <c r="AE50" s="23"/>
      <c r="AF50" s="23"/>
      <c r="AG50" s="23"/>
      <c r="AH50" s="23"/>
      <c r="AI50" s="122"/>
      <c r="AJ50" s="122"/>
      <c r="AK50" s="122"/>
      <c r="AL50" s="122"/>
      <c r="AM50" s="122"/>
      <c r="AN50" s="122"/>
      <c r="AO50" s="122"/>
      <c r="AP50" s="122"/>
      <c r="AQ50" s="122"/>
      <c r="AR50" s="122"/>
    </row>
    <row r="51" spans="3:44" x14ac:dyDescent="0.2">
      <c r="C51" s="91"/>
      <c r="D51" s="91"/>
      <c r="E51" s="91"/>
      <c r="F51" s="91"/>
      <c r="G51" s="92"/>
      <c r="H51" s="92"/>
      <c r="I51" s="92"/>
      <c r="J51" s="92"/>
      <c r="K51" s="92"/>
      <c r="L51" s="92"/>
      <c r="M51" s="93"/>
      <c r="N51" s="120"/>
      <c r="O51" s="120"/>
      <c r="P51" s="120"/>
      <c r="Q51" s="120"/>
      <c r="R51" s="120"/>
      <c r="S51" s="120"/>
      <c r="T51" s="120"/>
      <c r="U51" s="120"/>
      <c r="V51" s="120"/>
      <c r="W51" s="120"/>
      <c r="Y51" s="21"/>
      <c r="Z51" s="20"/>
      <c r="AA51" s="20"/>
      <c r="AB51" s="122"/>
      <c r="AC51" s="23"/>
      <c r="AD51" s="23"/>
      <c r="AE51" s="23"/>
      <c r="AF51" s="23"/>
      <c r="AG51" s="23"/>
      <c r="AH51" s="23"/>
      <c r="AI51" s="122"/>
      <c r="AJ51" s="122"/>
      <c r="AK51" s="122"/>
      <c r="AL51" s="122"/>
      <c r="AM51" s="122"/>
      <c r="AN51" s="122"/>
      <c r="AO51" s="122"/>
      <c r="AP51" s="122"/>
      <c r="AQ51" s="122"/>
      <c r="AR51" s="122"/>
    </row>
    <row r="52" spans="3:44" x14ac:dyDescent="0.2">
      <c r="C52" s="91"/>
      <c r="D52" s="91"/>
      <c r="E52" s="91"/>
      <c r="F52" s="91"/>
      <c r="G52" s="92"/>
      <c r="H52" s="92"/>
      <c r="I52" s="92"/>
      <c r="J52" s="92"/>
      <c r="K52" s="92"/>
      <c r="L52" s="92"/>
      <c r="M52" s="93"/>
      <c r="N52" s="120"/>
      <c r="O52" s="120"/>
      <c r="P52" s="120"/>
      <c r="Q52" s="120"/>
      <c r="R52" s="120"/>
      <c r="S52" s="120"/>
      <c r="T52" s="120"/>
      <c r="U52" s="120"/>
      <c r="V52" s="120"/>
      <c r="W52" s="120"/>
      <c r="Y52" s="21"/>
      <c r="Z52" s="20"/>
      <c r="AA52" s="20"/>
      <c r="AB52" s="122"/>
      <c r="AC52" s="23"/>
      <c r="AD52" s="23"/>
      <c r="AE52" s="23"/>
      <c r="AF52" s="23"/>
      <c r="AG52" s="23"/>
      <c r="AH52" s="23"/>
      <c r="AI52" s="122"/>
      <c r="AJ52" s="122"/>
      <c r="AK52" s="122"/>
      <c r="AL52" s="122"/>
      <c r="AM52" s="122"/>
      <c r="AN52" s="122"/>
      <c r="AO52" s="122"/>
      <c r="AP52" s="122"/>
      <c r="AQ52" s="122"/>
      <c r="AR52" s="122"/>
    </row>
    <row r="53" spans="3:44" x14ac:dyDescent="0.2">
      <c r="C53" s="91"/>
      <c r="D53" s="91"/>
      <c r="E53" s="91"/>
      <c r="F53" s="91"/>
      <c r="G53" s="92"/>
      <c r="H53" s="92"/>
      <c r="I53" s="92"/>
      <c r="J53" s="92"/>
      <c r="K53" s="92"/>
      <c r="L53" s="92"/>
      <c r="M53" s="93"/>
      <c r="N53" s="120"/>
      <c r="O53" s="120"/>
      <c r="P53" s="120"/>
      <c r="Q53" s="120"/>
      <c r="R53" s="120"/>
      <c r="S53" s="120"/>
      <c r="T53" s="120"/>
      <c r="U53" s="120"/>
      <c r="V53" s="120"/>
      <c r="W53" s="120"/>
      <c r="Y53" s="21"/>
      <c r="Z53" s="20"/>
      <c r="AA53" s="20"/>
      <c r="AB53" s="122"/>
      <c r="AC53" s="23"/>
      <c r="AD53" s="23"/>
      <c r="AE53" s="23"/>
      <c r="AF53" s="23"/>
      <c r="AG53" s="23"/>
      <c r="AH53" s="23"/>
      <c r="AI53" s="122"/>
      <c r="AJ53" s="122"/>
      <c r="AK53" s="122"/>
      <c r="AL53" s="122"/>
      <c r="AM53" s="122"/>
      <c r="AN53" s="122"/>
      <c r="AO53" s="122"/>
      <c r="AP53" s="122"/>
      <c r="AQ53" s="122"/>
      <c r="AR53" s="122"/>
    </row>
    <row r="54" spans="3:44" x14ac:dyDescent="0.2">
      <c r="C54" s="91"/>
      <c r="D54" s="91"/>
      <c r="E54" s="91"/>
      <c r="F54" s="91"/>
      <c r="G54" s="92"/>
      <c r="H54" s="92"/>
      <c r="I54" s="92"/>
      <c r="J54" s="92"/>
      <c r="K54" s="92"/>
      <c r="L54" s="92"/>
      <c r="M54" s="93"/>
      <c r="N54" s="120"/>
      <c r="O54" s="120"/>
      <c r="P54" s="120"/>
      <c r="Q54" s="120"/>
      <c r="R54" s="120"/>
      <c r="S54" s="120"/>
      <c r="T54" s="120"/>
      <c r="U54" s="120"/>
      <c r="V54" s="120"/>
      <c r="W54" s="120"/>
      <c r="Y54" s="21"/>
      <c r="Z54" s="20"/>
      <c r="AA54" s="20"/>
      <c r="AB54" s="122"/>
      <c r="AC54" s="23"/>
      <c r="AD54" s="23"/>
      <c r="AE54" s="23"/>
      <c r="AF54" s="23"/>
      <c r="AG54" s="23"/>
      <c r="AH54" s="23"/>
      <c r="AI54" s="122"/>
      <c r="AJ54" s="122"/>
      <c r="AK54" s="122"/>
      <c r="AL54" s="122"/>
      <c r="AM54" s="122"/>
      <c r="AN54" s="122"/>
      <c r="AO54" s="122"/>
      <c r="AP54" s="122"/>
      <c r="AQ54" s="122"/>
      <c r="AR54" s="122"/>
    </row>
    <row r="55" spans="3:44" x14ac:dyDescent="0.2">
      <c r="C55" s="91"/>
      <c r="D55" s="91"/>
      <c r="E55" s="91"/>
      <c r="F55" s="91"/>
      <c r="G55" s="92"/>
      <c r="H55" s="92"/>
      <c r="I55" s="92"/>
      <c r="J55" s="92"/>
      <c r="K55" s="92"/>
      <c r="L55" s="92"/>
      <c r="M55" s="93"/>
      <c r="N55" s="120"/>
      <c r="O55" s="120"/>
      <c r="P55" s="120"/>
      <c r="Q55" s="120"/>
      <c r="R55" s="120"/>
      <c r="S55" s="120"/>
      <c r="T55" s="120"/>
      <c r="U55" s="120"/>
      <c r="V55" s="120"/>
      <c r="W55" s="120"/>
      <c r="Y55" s="21"/>
      <c r="Z55" s="20"/>
      <c r="AA55" s="20"/>
      <c r="AB55" s="122"/>
      <c r="AC55" s="23"/>
      <c r="AD55" s="23"/>
      <c r="AE55" s="23"/>
      <c r="AF55" s="23"/>
      <c r="AG55" s="23"/>
      <c r="AH55" s="23"/>
      <c r="AI55" s="122"/>
      <c r="AJ55" s="122"/>
      <c r="AK55" s="122"/>
      <c r="AL55" s="122"/>
      <c r="AM55" s="122"/>
      <c r="AN55" s="122"/>
      <c r="AO55" s="122"/>
      <c r="AP55" s="122"/>
      <c r="AQ55" s="122"/>
      <c r="AR55" s="122"/>
    </row>
    <row r="56" spans="3:44" x14ac:dyDescent="0.2">
      <c r="C56" s="91"/>
      <c r="D56" s="91"/>
      <c r="E56" s="91"/>
      <c r="F56" s="91"/>
      <c r="G56" s="92"/>
      <c r="H56" s="92"/>
      <c r="I56" s="92"/>
      <c r="J56" s="92"/>
      <c r="K56" s="92"/>
      <c r="L56" s="92"/>
      <c r="M56" s="93"/>
      <c r="N56" s="120"/>
      <c r="O56" s="120"/>
      <c r="P56" s="120"/>
      <c r="Q56" s="120"/>
      <c r="R56" s="120"/>
      <c r="S56" s="120"/>
      <c r="T56" s="120"/>
      <c r="U56" s="120"/>
      <c r="V56" s="120"/>
      <c r="W56" s="120"/>
      <c r="Y56" s="21"/>
      <c r="Z56" s="20"/>
      <c r="AA56" s="20"/>
      <c r="AB56" s="122"/>
      <c r="AC56" s="23"/>
      <c r="AD56" s="23"/>
      <c r="AE56" s="23"/>
      <c r="AF56" s="23"/>
      <c r="AG56" s="23"/>
      <c r="AH56" s="23"/>
      <c r="AI56" s="122"/>
      <c r="AJ56" s="122"/>
      <c r="AK56" s="122"/>
      <c r="AL56" s="122"/>
      <c r="AM56" s="122"/>
      <c r="AN56" s="122"/>
      <c r="AO56" s="122"/>
      <c r="AP56" s="122"/>
      <c r="AQ56" s="122"/>
      <c r="AR56" s="122"/>
    </row>
    <row r="57" spans="3:44" x14ac:dyDescent="0.2">
      <c r="C57" s="91"/>
      <c r="D57" s="91"/>
      <c r="E57" s="91"/>
      <c r="F57" s="91"/>
      <c r="G57" s="92"/>
      <c r="H57" s="92"/>
      <c r="I57" s="92"/>
      <c r="J57" s="92"/>
      <c r="K57" s="92"/>
      <c r="L57" s="92"/>
      <c r="M57" s="93"/>
      <c r="N57" s="120"/>
      <c r="O57" s="120"/>
      <c r="P57" s="120"/>
      <c r="Q57" s="120"/>
      <c r="R57" s="120"/>
      <c r="S57" s="120"/>
      <c r="T57" s="120"/>
      <c r="U57" s="120"/>
      <c r="V57" s="120"/>
      <c r="W57" s="120"/>
      <c r="Y57" s="21"/>
      <c r="Z57" s="20"/>
      <c r="AA57" s="20"/>
      <c r="AB57" s="122"/>
      <c r="AC57" s="23"/>
      <c r="AD57" s="23"/>
      <c r="AE57" s="23"/>
      <c r="AF57" s="23"/>
      <c r="AG57" s="23"/>
      <c r="AH57" s="23"/>
      <c r="AI57" s="122"/>
      <c r="AJ57" s="122"/>
      <c r="AK57" s="122"/>
      <c r="AL57" s="122"/>
      <c r="AM57" s="122"/>
      <c r="AN57" s="122"/>
      <c r="AO57" s="122"/>
      <c r="AP57" s="122"/>
      <c r="AQ57" s="122"/>
      <c r="AR57" s="122"/>
    </row>
    <row r="58" spans="3:44" x14ac:dyDescent="0.2">
      <c r="C58" s="91"/>
      <c r="D58" s="91"/>
      <c r="E58" s="91"/>
      <c r="F58" s="91"/>
      <c r="G58" s="92"/>
      <c r="H58" s="92"/>
      <c r="I58" s="92"/>
      <c r="J58" s="92"/>
      <c r="K58" s="92"/>
      <c r="L58" s="92"/>
      <c r="M58" s="93"/>
      <c r="N58" s="120"/>
      <c r="O58" s="120"/>
      <c r="P58" s="120"/>
      <c r="Q58" s="120"/>
      <c r="R58" s="120"/>
      <c r="S58" s="120"/>
      <c r="T58" s="120"/>
      <c r="U58" s="120"/>
      <c r="V58" s="120"/>
      <c r="W58" s="120"/>
      <c r="Y58" s="21"/>
      <c r="Z58" s="20"/>
      <c r="AA58" s="20"/>
      <c r="AB58" s="122"/>
      <c r="AC58" s="23"/>
      <c r="AD58" s="23"/>
      <c r="AE58" s="23"/>
      <c r="AF58" s="23"/>
      <c r="AG58" s="23"/>
      <c r="AH58" s="23"/>
      <c r="AI58" s="122"/>
      <c r="AJ58" s="122"/>
      <c r="AK58" s="122"/>
      <c r="AL58" s="122"/>
      <c r="AM58" s="122"/>
      <c r="AN58" s="122"/>
      <c r="AO58" s="122"/>
      <c r="AP58" s="122"/>
      <c r="AQ58" s="122"/>
      <c r="AR58" s="122"/>
    </row>
  </sheetData>
  <mergeCells count="2">
    <mergeCell ref="H6:M6"/>
    <mergeCell ref="AC6:AH6"/>
  </mergeCells>
  <phoneticPr fontId="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C6849-10C4-411C-BFDF-157BBBC4BE2F}">
  <sheetPr>
    <tabColor theme="9"/>
  </sheetPr>
  <dimension ref="A1:T70"/>
  <sheetViews>
    <sheetView zoomScale="85" zoomScaleNormal="85" workbookViewId="0"/>
    <sheetView workbookViewId="1"/>
  </sheetViews>
  <sheetFormatPr defaultRowHeight="10.199999999999999" x14ac:dyDescent="0.2"/>
  <cols>
    <col min="1" max="1" width="8.140625" bestFit="1" customWidth="1"/>
    <col min="2" max="2" width="11.140625" customWidth="1"/>
    <col min="3" max="3" width="11.7109375" customWidth="1"/>
    <col min="4" max="4" width="42" customWidth="1"/>
    <col min="5" max="5" width="12.7109375" bestFit="1" customWidth="1"/>
    <col min="6" max="6" width="9.7109375" bestFit="1" customWidth="1"/>
  </cols>
  <sheetData>
    <row r="1" spans="1:18" x14ac:dyDescent="0.2">
      <c r="A1" s="8"/>
    </row>
    <row r="2" spans="1:18" ht="17.399999999999999" thickBot="1" x14ac:dyDescent="0.35">
      <c r="B2" s="1"/>
      <c r="C2" s="1" t="s">
        <v>190</v>
      </c>
      <c r="D2" s="1"/>
      <c r="E2" s="1"/>
      <c r="F2" s="1"/>
      <c r="G2" s="1"/>
      <c r="H2" s="1"/>
      <c r="I2" s="1"/>
      <c r="J2" s="1"/>
      <c r="K2" s="1"/>
      <c r="L2" s="1"/>
      <c r="M2" s="1"/>
      <c r="N2" s="1"/>
      <c r="O2" s="1"/>
      <c r="P2" s="1"/>
      <c r="Q2" s="1"/>
      <c r="R2" s="1"/>
    </row>
    <row r="3" spans="1:18" ht="10.8" thickTop="1" x14ac:dyDescent="0.2">
      <c r="B3" s="48"/>
      <c r="C3" s="4"/>
      <c r="D3" s="4"/>
      <c r="E3" s="4"/>
      <c r="F3" s="4"/>
      <c r="G3" s="4"/>
      <c r="H3" s="4"/>
      <c r="I3" s="4"/>
      <c r="J3" s="4"/>
      <c r="K3" s="4"/>
      <c r="L3" s="4"/>
    </row>
    <row r="4" spans="1:18" x14ac:dyDescent="0.2">
      <c r="B4" s="4"/>
      <c r="C4" s="4"/>
      <c r="D4" s="4"/>
      <c r="E4" s="4"/>
      <c r="F4" s="4"/>
      <c r="G4" s="4"/>
      <c r="H4" s="4"/>
      <c r="I4" s="4"/>
      <c r="J4" s="4"/>
      <c r="K4" s="4"/>
      <c r="L4" s="4"/>
    </row>
    <row r="5" spans="1:18" x14ac:dyDescent="0.2">
      <c r="B5" s="4"/>
      <c r="C5" s="4"/>
      <c r="D5" s="4"/>
      <c r="E5" s="4"/>
      <c r="F5" s="4"/>
      <c r="G5" s="4"/>
      <c r="H5" s="4"/>
      <c r="I5" s="4"/>
      <c r="J5" s="4"/>
      <c r="K5" s="4"/>
      <c r="L5" s="4"/>
    </row>
    <row r="6" spans="1:18" x14ac:dyDescent="0.2">
      <c r="B6" s="4"/>
      <c r="C6" s="4"/>
      <c r="D6" s="4"/>
      <c r="E6" s="4"/>
      <c r="F6" s="4"/>
      <c r="G6" s="4"/>
      <c r="H6" s="4"/>
      <c r="I6" s="4"/>
      <c r="J6" s="4"/>
      <c r="K6" s="4"/>
      <c r="L6" s="4"/>
    </row>
    <row r="7" spans="1:18" x14ac:dyDescent="0.2">
      <c r="B7" s="4"/>
      <c r="C7" s="4"/>
      <c r="D7" s="4"/>
      <c r="E7" s="4"/>
      <c r="F7" s="4"/>
      <c r="G7" s="4"/>
      <c r="H7" s="4"/>
      <c r="I7" s="4"/>
      <c r="J7" s="4"/>
      <c r="K7" s="4"/>
      <c r="L7" s="4"/>
    </row>
    <row r="8" spans="1:18" x14ac:dyDescent="0.2">
      <c r="B8" s="4"/>
      <c r="C8" s="4"/>
      <c r="D8" s="4"/>
      <c r="E8" s="4"/>
      <c r="F8" s="4"/>
      <c r="G8" s="4"/>
      <c r="H8" s="4"/>
      <c r="I8" s="4"/>
      <c r="J8" s="4"/>
      <c r="K8" s="4"/>
      <c r="L8" s="4"/>
    </row>
    <row r="9" spans="1:18" x14ac:dyDescent="0.2">
      <c r="B9" s="4"/>
      <c r="C9" s="4"/>
      <c r="D9" s="4"/>
      <c r="E9" s="4"/>
      <c r="F9" s="4"/>
      <c r="G9" s="4"/>
      <c r="H9" s="4"/>
      <c r="I9" s="4"/>
      <c r="J9" s="4"/>
      <c r="K9" s="4"/>
      <c r="L9" s="4"/>
    </row>
    <row r="10" spans="1:18" x14ac:dyDescent="0.2">
      <c r="B10" s="4"/>
      <c r="C10" s="4"/>
      <c r="D10" s="4"/>
      <c r="E10" s="4"/>
      <c r="F10" s="4"/>
      <c r="G10" s="4"/>
      <c r="H10" s="4"/>
      <c r="I10" s="4"/>
      <c r="J10" s="4"/>
      <c r="K10" s="4"/>
      <c r="L10" s="4"/>
    </row>
    <row r="11" spans="1:18" x14ac:dyDescent="0.2">
      <c r="B11" s="4"/>
      <c r="C11" s="4"/>
      <c r="D11" s="4"/>
      <c r="E11" s="4"/>
      <c r="F11" s="4"/>
      <c r="G11" s="4"/>
      <c r="H11" s="4"/>
      <c r="I11" s="4"/>
      <c r="J11" s="4"/>
      <c r="K11" s="4"/>
      <c r="L11" s="4"/>
    </row>
    <row r="12" spans="1:18" x14ac:dyDescent="0.2">
      <c r="B12" s="4"/>
      <c r="C12" s="4"/>
      <c r="D12" s="4"/>
      <c r="E12" s="4"/>
      <c r="F12" s="4"/>
      <c r="G12" s="4"/>
      <c r="H12" s="4"/>
      <c r="I12" s="4"/>
      <c r="J12" s="4"/>
      <c r="K12" s="4"/>
      <c r="L12" s="4"/>
    </row>
    <row r="13" spans="1:18" x14ac:dyDescent="0.2">
      <c r="B13" s="4"/>
      <c r="C13" s="4"/>
      <c r="D13" s="4"/>
      <c r="E13" s="4"/>
      <c r="F13" s="4"/>
      <c r="G13" s="4"/>
      <c r="H13" s="4"/>
      <c r="I13" s="4"/>
      <c r="J13" s="4"/>
      <c r="K13" s="4"/>
      <c r="L13" s="4"/>
    </row>
    <row r="14" spans="1:18" x14ac:dyDescent="0.2">
      <c r="B14" s="4"/>
      <c r="C14" s="4"/>
      <c r="D14" s="4"/>
      <c r="E14" s="4"/>
      <c r="F14" s="4"/>
      <c r="G14" s="4"/>
      <c r="H14" s="4"/>
      <c r="I14" s="4"/>
      <c r="J14" s="4"/>
      <c r="K14" s="4"/>
      <c r="L14" s="4"/>
    </row>
    <row r="15" spans="1:18" x14ac:dyDescent="0.2">
      <c r="B15" s="4"/>
      <c r="C15" s="4"/>
      <c r="D15" s="4"/>
      <c r="E15" s="4"/>
      <c r="F15" s="4"/>
      <c r="G15" s="4"/>
      <c r="H15" s="4"/>
      <c r="I15" s="4"/>
      <c r="J15" s="4"/>
      <c r="K15" s="4"/>
      <c r="L15" s="4"/>
    </row>
    <row r="16" spans="1:18" ht="72" customHeight="1" x14ac:dyDescent="0.2">
      <c r="B16" s="4"/>
      <c r="C16" s="4"/>
      <c r="D16" s="4"/>
      <c r="E16" s="4"/>
      <c r="F16" s="4"/>
      <c r="G16" s="4"/>
      <c r="H16" s="4"/>
      <c r="I16" s="4"/>
      <c r="J16" s="4"/>
      <c r="K16" s="4"/>
      <c r="L16" s="4"/>
    </row>
    <row r="17" spans="2:20" ht="150" customHeight="1" x14ac:dyDescent="0.2">
      <c r="B17" s="4"/>
      <c r="C17" s="4"/>
      <c r="D17" s="4"/>
      <c r="E17" s="4"/>
      <c r="F17" s="4"/>
      <c r="G17" s="4"/>
      <c r="H17" s="4"/>
      <c r="I17" s="4"/>
      <c r="J17" s="4"/>
      <c r="K17" s="4"/>
      <c r="L17" s="4"/>
    </row>
    <row r="18" spans="2:20" ht="14.4" thickBot="1" x14ac:dyDescent="0.3">
      <c r="B18" s="5" t="s">
        <v>4</v>
      </c>
      <c r="C18" s="5"/>
      <c r="D18" s="5"/>
      <c r="E18" s="5"/>
      <c r="F18" s="5"/>
      <c r="G18" s="5"/>
      <c r="H18" s="5"/>
      <c r="I18" s="5"/>
      <c r="J18" s="5"/>
      <c r="K18" s="5"/>
      <c r="L18" s="5"/>
      <c r="M18" s="5"/>
      <c r="N18" s="5"/>
      <c r="O18" s="5"/>
      <c r="P18" s="5"/>
      <c r="Q18" s="5"/>
      <c r="R18" s="5"/>
    </row>
    <row r="19" spans="2:20" ht="10.8" thickTop="1" x14ac:dyDescent="0.2"/>
    <row r="20" spans="2:20" x14ac:dyDescent="0.2">
      <c r="B20" s="4"/>
      <c r="C20" s="4"/>
      <c r="D20" s="4"/>
      <c r="E20" s="4"/>
      <c r="F20" s="4"/>
      <c r="G20" s="4"/>
      <c r="H20" s="4"/>
      <c r="I20" s="4"/>
      <c r="J20" s="4"/>
      <c r="K20" s="4"/>
      <c r="L20" s="4"/>
    </row>
    <row r="21" spans="2:20" x14ac:dyDescent="0.2">
      <c r="B21" s="4"/>
      <c r="C21" s="4"/>
      <c r="D21" s="4"/>
      <c r="E21" s="4"/>
      <c r="F21" s="4"/>
      <c r="G21" s="4"/>
      <c r="H21" s="4"/>
      <c r="I21" s="4"/>
      <c r="J21" s="4"/>
      <c r="K21" s="4"/>
      <c r="L21" s="4"/>
    </row>
    <row r="22" spans="2:20" x14ac:dyDescent="0.2">
      <c r="B22" s="4"/>
      <c r="C22" s="4"/>
      <c r="D22" s="4"/>
      <c r="E22" s="4"/>
      <c r="F22" s="4"/>
      <c r="G22" s="4"/>
      <c r="H22" s="4"/>
      <c r="I22" s="4"/>
      <c r="J22" s="4"/>
      <c r="K22" s="4"/>
      <c r="L22" s="4"/>
    </row>
    <row r="23" spans="2:20" x14ac:dyDescent="0.2">
      <c r="B23" s="4"/>
      <c r="C23" s="4"/>
      <c r="D23" s="4"/>
      <c r="E23" s="4"/>
      <c r="F23" s="4"/>
      <c r="G23" s="4"/>
      <c r="H23" s="4"/>
      <c r="I23" s="4"/>
      <c r="J23" s="4"/>
      <c r="K23" s="4"/>
      <c r="L23" s="4"/>
    </row>
    <row r="24" spans="2:20" ht="17.399999999999999" thickBot="1" x14ac:dyDescent="0.35">
      <c r="B24" s="1" t="s">
        <v>5</v>
      </c>
      <c r="C24" s="1"/>
      <c r="D24" s="1"/>
      <c r="E24" s="1"/>
      <c r="F24" s="1"/>
      <c r="G24" s="1"/>
      <c r="H24" s="1"/>
      <c r="I24" s="1"/>
      <c r="J24" s="1"/>
      <c r="K24" s="1"/>
      <c r="L24" s="1"/>
      <c r="M24" s="1"/>
      <c r="N24" s="1"/>
      <c r="O24" s="1"/>
      <c r="P24" s="1"/>
      <c r="Q24" s="1"/>
      <c r="R24" s="1"/>
      <c r="T24" s="47"/>
    </row>
    <row r="25" spans="2:20" ht="10.8" thickTop="1" x14ac:dyDescent="0.2">
      <c r="B25" s="4" t="s">
        <v>6</v>
      </c>
      <c r="C25" s="4"/>
      <c r="D25" s="4"/>
      <c r="E25" s="4"/>
      <c r="F25" s="4"/>
      <c r="G25" s="4"/>
      <c r="H25" s="4"/>
      <c r="I25" s="6"/>
      <c r="J25" s="6"/>
      <c r="K25" s="6"/>
      <c r="L25" s="6"/>
      <c r="T25" s="47"/>
    </row>
    <row r="26" spans="2:20" x14ac:dyDescent="0.2">
      <c r="B26" s="4"/>
      <c r="C26" s="4"/>
      <c r="D26" s="4"/>
      <c r="E26" s="4"/>
      <c r="F26" s="4"/>
      <c r="G26" s="4"/>
      <c r="H26" s="4"/>
      <c r="I26" s="6"/>
      <c r="J26" s="6"/>
      <c r="K26" s="6"/>
      <c r="L26" s="6"/>
    </row>
    <row r="27" spans="2:20" ht="17.399999999999999" thickBot="1" x14ac:dyDescent="0.35">
      <c r="C27" s="1" t="s">
        <v>7</v>
      </c>
      <c r="D27" s="1" t="s">
        <v>8</v>
      </c>
      <c r="E27" s="244" t="s">
        <v>12</v>
      </c>
      <c r="F27" s="244"/>
      <c r="G27" s="244"/>
      <c r="H27" s="244"/>
      <c r="I27" s="244"/>
      <c r="J27" s="244"/>
      <c r="K27" s="244"/>
      <c r="L27" s="244"/>
      <c r="M27" s="244"/>
      <c r="N27" s="244"/>
      <c r="O27" s="244"/>
    </row>
    <row r="28" spans="2:20" ht="25.5" customHeight="1" thickTop="1" x14ac:dyDescent="0.2">
      <c r="C28" s="125"/>
      <c r="D28" s="7" t="s">
        <v>26</v>
      </c>
      <c r="E28" s="245" t="s">
        <v>45</v>
      </c>
      <c r="F28" s="245"/>
      <c r="G28" s="245"/>
      <c r="H28" s="245"/>
      <c r="I28" s="245"/>
      <c r="J28" s="245"/>
      <c r="K28" s="245"/>
      <c r="L28" s="245"/>
      <c r="M28" s="245"/>
      <c r="N28" s="245"/>
      <c r="O28" s="245"/>
    </row>
    <row r="29" spans="2:20" ht="40.5" customHeight="1" x14ac:dyDescent="0.2">
      <c r="C29" s="126" t="s">
        <v>9</v>
      </c>
      <c r="D29" s="7" t="s">
        <v>175</v>
      </c>
      <c r="E29" s="245" t="s">
        <v>510</v>
      </c>
      <c r="F29" s="245"/>
      <c r="G29" s="245"/>
      <c r="H29" s="245"/>
      <c r="I29" s="245"/>
      <c r="J29" s="245"/>
      <c r="K29" s="245"/>
      <c r="L29" s="245"/>
      <c r="M29" s="245"/>
      <c r="N29" s="245"/>
      <c r="O29" s="245"/>
    </row>
    <row r="30" spans="2:20" ht="40.5" customHeight="1" x14ac:dyDescent="0.2">
      <c r="C30" s="126" t="s">
        <v>9</v>
      </c>
      <c r="D30" s="7" t="s">
        <v>500</v>
      </c>
      <c r="E30" s="245" t="s">
        <v>501</v>
      </c>
      <c r="F30" s="245"/>
      <c r="G30" s="245"/>
      <c r="H30" s="245"/>
      <c r="I30" s="245"/>
      <c r="J30" s="245"/>
      <c r="K30" s="245"/>
      <c r="L30" s="245"/>
      <c r="M30" s="245"/>
      <c r="N30" s="245"/>
      <c r="O30" s="245"/>
    </row>
    <row r="31" spans="2:20" ht="54" customHeight="1" x14ac:dyDescent="0.2">
      <c r="C31" s="17" t="s">
        <v>9</v>
      </c>
      <c r="D31" s="10" t="s">
        <v>32</v>
      </c>
      <c r="E31" s="245" t="s">
        <v>59</v>
      </c>
      <c r="F31" s="245"/>
      <c r="G31" s="245"/>
      <c r="H31" s="245"/>
      <c r="I31" s="245"/>
      <c r="J31" s="245"/>
      <c r="K31" s="245"/>
      <c r="L31" s="245"/>
      <c r="M31" s="245"/>
      <c r="N31" s="245"/>
      <c r="O31" s="245"/>
    </row>
    <row r="32" spans="2:20" ht="63" customHeight="1" x14ac:dyDescent="0.2">
      <c r="C32" s="13" t="s">
        <v>9</v>
      </c>
      <c r="D32" s="10" t="s">
        <v>47</v>
      </c>
      <c r="E32" s="245" t="s">
        <v>511</v>
      </c>
      <c r="F32" s="245"/>
      <c r="G32" s="245"/>
      <c r="H32" s="245"/>
      <c r="I32" s="245"/>
      <c r="J32" s="245"/>
      <c r="K32" s="245"/>
      <c r="L32" s="245"/>
      <c r="M32" s="245"/>
      <c r="N32" s="245"/>
      <c r="O32" s="245"/>
    </row>
    <row r="33" spans="2:15" ht="57" customHeight="1" x14ac:dyDescent="0.2">
      <c r="C33" s="127" t="s">
        <v>9</v>
      </c>
      <c r="D33" s="10" t="s">
        <v>148</v>
      </c>
      <c r="E33" s="246" t="s">
        <v>232</v>
      </c>
      <c r="F33" s="247"/>
      <c r="G33" s="247"/>
      <c r="H33" s="247"/>
      <c r="I33" s="247"/>
      <c r="J33" s="247"/>
      <c r="K33" s="247"/>
      <c r="L33" s="247"/>
      <c r="M33" s="247"/>
      <c r="N33" s="247"/>
      <c r="O33" s="248"/>
    </row>
    <row r="34" spans="2:15" ht="54" customHeight="1" x14ac:dyDescent="0.2">
      <c r="C34" s="12" t="s">
        <v>9</v>
      </c>
      <c r="D34" s="9" t="s">
        <v>149</v>
      </c>
      <c r="E34" s="245" t="s">
        <v>46</v>
      </c>
      <c r="F34" s="245"/>
      <c r="G34" s="245"/>
      <c r="H34" s="245"/>
      <c r="I34" s="245"/>
      <c r="J34" s="245"/>
      <c r="K34" s="245"/>
      <c r="L34" s="245"/>
      <c r="M34" s="245"/>
      <c r="N34" s="245"/>
      <c r="O34" s="245"/>
    </row>
    <row r="35" spans="2:15" ht="47.25" customHeight="1" x14ac:dyDescent="0.2">
      <c r="C35" s="14" t="s">
        <v>9</v>
      </c>
      <c r="D35" s="7" t="s">
        <v>150</v>
      </c>
      <c r="E35" s="245" t="s">
        <v>234</v>
      </c>
      <c r="F35" s="245"/>
      <c r="G35" s="245"/>
      <c r="H35" s="245"/>
      <c r="I35" s="245"/>
      <c r="J35" s="245"/>
      <c r="K35" s="245"/>
      <c r="L35" s="245"/>
      <c r="M35" s="245"/>
      <c r="N35" s="245"/>
      <c r="O35" s="245"/>
    </row>
    <row r="36" spans="2:15" ht="47.25" customHeight="1" x14ac:dyDescent="0.2">
      <c r="C36" s="128" t="s">
        <v>9</v>
      </c>
      <c r="D36" s="7" t="s">
        <v>151</v>
      </c>
      <c r="E36" s="246" t="s">
        <v>233</v>
      </c>
      <c r="F36" s="247"/>
      <c r="G36" s="247"/>
      <c r="H36" s="247"/>
      <c r="I36" s="247"/>
      <c r="J36" s="247"/>
      <c r="K36" s="247"/>
      <c r="L36" s="247"/>
      <c r="M36" s="247"/>
      <c r="N36" s="247"/>
      <c r="O36" s="248"/>
    </row>
    <row r="37" spans="2:15" ht="47.25" customHeight="1" x14ac:dyDescent="0.2">
      <c r="C37" s="129" t="s">
        <v>9</v>
      </c>
      <c r="D37" s="7" t="s">
        <v>152</v>
      </c>
      <c r="E37" s="246" t="s">
        <v>176</v>
      </c>
      <c r="F37" s="247"/>
      <c r="G37" s="247"/>
      <c r="H37" s="247"/>
      <c r="I37" s="247"/>
      <c r="J37" s="247"/>
      <c r="K37" s="247"/>
      <c r="L37" s="247"/>
      <c r="M37" s="247"/>
      <c r="N37" s="247"/>
      <c r="O37" s="248"/>
    </row>
    <row r="38" spans="2:15" ht="47.25" customHeight="1" x14ac:dyDescent="0.2">
      <c r="C38" s="130" t="s">
        <v>9</v>
      </c>
      <c r="D38" s="7" t="s">
        <v>153</v>
      </c>
      <c r="E38" s="246" t="s">
        <v>177</v>
      </c>
      <c r="F38" s="247"/>
      <c r="G38" s="247"/>
      <c r="H38" s="247"/>
      <c r="I38" s="247"/>
      <c r="J38" s="247"/>
      <c r="K38" s="247"/>
      <c r="L38" s="247"/>
      <c r="M38" s="247"/>
      <c r="N38" s="247"/>
      <c r="O38" s="248"/>
    </row>
    <row r="39" spans="2:15" ht="15.6" x14ac:dyDescent="0.2">
      <c r="C39" s="118"/>
      <c r="D39" s="131"/>
      <c r="E39" s="132"/>
      <c r="F39" s="132"/>
      <c r="G39" s="132"/>
      <c r="H39" s="132"/>
      <c r="I39" s="132"/>
      <c r="J39" s="132"/>
      <c r="K39" s="132"/>
      <c r="L39" s="132"/>
      <c r="M39" s="132"/>
      <c r="N39" s="132"/>
      <c r="O39" s="132"/>
    </row>
    <row r="40" spans="2:15" ht="17.55" hidden="1" customHeight="1" x14ac:dyDescent="0.2">
      <c r="B40" s="4" t="s">
        <v>155</v>
      </c>
      <c r="C40" s="118"/>
      <c r="D40" s="131"/>
      <c r="E40" s="132"/>
      <c r="F40" s="132"/>
      <c r="G40" s="132"/>
      <c r="H40" s="132"/>
      <c r="I40" s="132"/>
      <c r="J40" s="132"/>
      <c r="K40" s="132"/>
      <c r="L40" s="132"/>
      <c r="M40" s="132"/>
      <c r="N40" s="132"/>
      <c r="O40" s="132"/>
    </row>
    <row r="41" spans="2:15" ht="17.399999999999999" hidden="1" thickBot="1" x14ac:dyDescent="0.35">
      <c r="C41" s="1" t="s">
        <v>7</v>
      </c>
      <c r="D41" s="1" t="s">
        <v>8</v>
      </c>
      <c r="E41" s="244" t="s">
        <v>12</v>
      </c>
      <c r="F41" s="244"/>
      <c r="G41" s="244"/>
      <c r="H41" s="244"/>
      <c r="I41" s="244"/>
      <c r="J41" s="244"/>
      <c r="K41" s="244"/>
      <c r="L41" s="244"/>
      <c r="M41" s="244"/>
      <c r="N41" s="244"/>
      <c r="O41" s="244"/>
    </row>
    <row r="42" spans="2:15" ht="44.1" hidden="1" customHeight="1" thickTop="1" x14ac:dyDescent="0.2">
      <c r="C42" s="117"/>
      <c r="D42" s="124" t="s">
        <v>154</v>
      </c>
      <c r="E42" s="241" t="s">
        <v>173</v>
      </c>
      <c r="F42" s="242"/>
      <c r="G42" s="242"/>
      <c r="H42" s="242"/>
      <c r="I42" s="242"/>
      <c r="J42" s="242"/>
      <c r="K42" s="242"/>
      <c r="L42" s="242"/>
      <c r="M42" s="242"/>
      <c r="N42" s="242"/>
      <c r="O42" s="243"/>
    </row>
    <row r="43" spans="2:15" ht="15.6" hidden="1" x14ac:dyDescent="0.2">
      <c r="C43" s="117"/>
      <c r="D43" s="7" t="s">
        <v>131</v>
      </c>
      <c r="E43" s="112"/>
      <c r="F43" s="112"/>
      <c r="G43" s="112"/>
      <c r="H43" s="112"/>
      <c r="I43" s="112"/>
      <c r="J43" s="112"/>
      <c r="K43" s="112"/>
      <c r="L43" s="112"/>
      <c r="M43" s="112"/>
      <c r="N43" s="112"/>
      <c r="O43" s="112"/>
    </row>
    <row r="44" spans="2:15" ht="15.6" hidden="1" x14ac:dyDescent="0.2">
      <c r="C44" s="117"/>
      <c r="D44" s="7" t="s">
        <v>156</v>
      </c>
      <c r="E44" s="112"/>
      <c r="F44" s="112"/>
      <c r="G44" s="112"/>
      <c r="H44" s="112"/>
      <c r="I44" s="112"/>
      <c r="J44" s="112"/>
      <c r="K44" s="112"/>
      <c r="L44" s="112"/>
      <c r="M44" s="112"/>
      <c r="N44" s="112"/>
      <c r="O44" s="112"/>
    </row>
    <row r="45" spans="2:15" ht="15.6" hidden="1" x14ac:dyDescent="0.2">
      <c r="C45" s="117"/>
      <c r="D45" s="7" t="s">
        <v>157</v>
      </c>
      <c r="E45" s="112"/>
      <c r="F45" s="112"/>
      <c r="G45" s="112"/>
      <c r="H45" s="112"/>
      <c r="I45" s="112"/>
      <c r="J45" s="112"/>
      <c r="K45" s="112"/>
      <c r="L45" s="112"/>
      <c r="M45" s="112"/>
      <c r="N45" s="112"/>
      <c r="O45" s="112"/>
    </row>
    <row r="46" spans="2:15" ht="15.6" hidden="1" x14ac:dyDescent="0.2">
      <c r="C46" s="117"/>
      <c r="D46" s="7" t="s">
        <v>159</v>
      </c>
      <c r="E46" s="112"/>
      <c r="F46" s="112"/>
      <c r="G46" s="112"/>
      <c r="H46" s="112"/>
      <c r="I46" s="112"/>
      <c r="J46" s="112"/>
      <c r="K46" s="112"/>
      <c r="L46" s="112"/>
      <c r="M46" s="112"/>
      <c r="N46" s="112"/>
      <c r="O46" s="112"/>
    </row>
    <row r="47" spans="2:15" ht="15.6" hidden="1" x14ac:dyDescent="0.2">
      <c r="C47" s="117"/>
      <c r="D47" s="7" t="s">
        <v>158</v>
      </c>
      <c r="E47" s="112"/>
      <c r="F47" s="112"/>
      <c r="G47" s="112"/>
      <c r="H47" s="112"/>
      <c r="I47" s="112"/>
      <c r="J47" s="112"/>
      <c r="K47" s="112"/>
      <c r="L47" s="112"/>
      <c r="M47" s="112"/>
      <c r="N47" s="112"/>
      <c r="O47" s="112"/>
    </row>
    <row r="48" spans="2:15" ht="15.6" hidden="1" x14ac:dyDescent="0.2">
      <c r="C48" s="117"/>
      <c r="D48" s="7" t="s">
        <v>160</v>
      </c>
      <c r="E48" s="112"/>
      <c r="F48" s="112"/>
      <c r="G48" s="112"/>
      <c r="H48" s="112"/>
      <c r="I48" s="112"/>
      <c r="J48" s="112"/>
      <c r="K48" s="112"/>
      <c r="L48" s="112"/>
      <c r="M48" s="112"/>
      <c r="N48" s="112"/>
      <c r="O48" s="112"/>
    </row>
    <row r="49" spans="2:18" ht="15.6" hidden="1" x14ac:dyDescent="0.2">
      <c r="C49" s="117"/>
      <c r="D49" s="7" t="s">
        <v>161</v>
      </c>
      <c r="E49" s="112"/>
      <c r="F49" s="112"/>
      <c r="G49" s="112"/>
      <c r="H49" s="112"/>
      <c r="I49" s="112"/>
      <c r="J49" s="112"/>
      <c r="K49" s="112"/>
      <c r="L49" s="112"/>
      <c r="M49" s="112"/>
      <c r="N49" s="112"/>
      <c r="O49" s="112"/>
    </row>
    <row r="50" spans="2:18" ht="15.6" hidden="1" x14ac:dyDescent="0.2">
      <c r="C50" s="117"/>
      <c r="D50" s="7" t="s">
        <v>162</v>
      </c>
      <c r="E50" s="112"/>
      <c r="F50" s="112"/>
      <c r="G50" s="112"/>
      <c r="H50" s="112"/>
      <c r="I50" s="112"/>
      <c r="J50" s="112"/>
      <c r="K50" s="112"/>
      <c r="L50" s="112"/>
      <c r="M50" s="112"/>
      <c r="N50" s="112"/>
      <c r="O50" s="112"/>
    </row>
    <row r="51" spans="2:18" ht="15.6" hidden="1" x14ac:dyDescent="0.2">
      <c r="C51" s="117"/>
      <c r="D51" s="7"/>
      <c r="E51" s="112"/>
      <c r="F51" s="112"/>
      <c r="G51" s="112"/>
      <c r="H51" s="112"/>
      <c r="I51" s="112"/>
      <c r="J51" s="112"/>
      <c r="K51" s="112"/>
      <c r="L51" s="112"/>
      <c r="M51" s="112"/>
      <c r="N51" s="112"/>
      <c r="O51" s="112"/>
    </row>
    <row r="52" spans="2:18" ht="15.6" hidden="1" x14ac:dyDescent="0.2">
      <c r="C52" s="117"/>
      <c r="D52" s="7"/>
      <c r="E52" s="112"/>
      <c r="F52" s="112"/>
      <c r="G52" s="112"/>
      <c r="H52" s="112"/>
      <c r="I52" s="112"/>
      <c r="J52" s="112"/>
      <c r="K52" s="112"/>
      <c r="L52" s="112"/>
      <c r="M52" s="112"/>
      <c r="N52" s="112"/>
      <c r="O52" s="112"/>
    </row>
    <row r="53" spans="2:18" ht="15.6" hidden="1" x14ac:dyDescent="0.2">
      <c r="C53" s="117"/>
      <c r="D53" s="7"/>
      <c r="E53" s="112"/>
      <c r="F53" s="112"/>
      <c r="G53" s="112"/>
      <c r="H53" s="112"/>
      <c r="I53" s="112"/>
      <c r="J53" s="112"/>
      <c r="K53" s="112"/>
      <c r="L53" s="112"/>
      <c r="M53" s="112"/>
      <c r="N53" s="112"/>
      <c r="O53" s="112"/>
    </row>
    <row r="55" spans="2:18" ht="17.399999999999999" thickBot="1" x14ac:dyDescent="0.35">
      <c r="B55" s="1" t="s">
        <v>24</v>
      </c>
      <c r="C55" s="1"/>
      <c r="D55" s="1"/>
      <c r="E55" s="1"/>
      <c r="F55" s="1"/>
      <c r="G55" s="1"/>
      <c r="H55" s="1"/>
      <c r="I55" s="1"/>
      <c r="J55" s="1"/>
      <c r="K55" s="1"/>
      <c r="L55" s="1"/>
      <c r="M55" s="1"/>
      <c r="N55" s="1"/>
      <c r="O55" s="1"/>
      <c r="P55" s="1"/>
      <c r="Q55" s="1"/>
      <c r="R55" s="1"/>
    </row>
    <row r="56" spans="2:18" ht="10.8" thickTop="1" x14ac:dyDescent="0.2">
      <c r="B56" s="4"/>
      <c r="C56" s="4"/>
      <c r="D56" s="4"/>
      <c r="E56" s="4"/>
      <c r="F56" s="4"/>
      <c r="G56" s="4"/>
      <c r="H56" s="4"/>
      <c r="I56" s="6"/>
      <c r="J56" s="6"/>
      <c r="K56" s="6"/>
      <c r="L56" s="6"/>
    </row>
    <row r="57" spans="2:18" x14ac:dyDescent="0.2">
      <c r="B57" s="4"/>
      <c r="C57" s="4"/>
      <c r="D57" s="4"/>
      <c r="E57" s="4"/>
      <c r="F57" s="4"/>
      <c r="G57" s="4"/>
      <c r="H57" s="4"/>
      <c r="I57" s="6"/>
      <c r="J57" s="6"/>
      <c r="K57" s="6"/>
      <c r="L57" s="6"/>
    </row>
    <row r="58" spans="2:18" x14ac:dyDescent="0.2">
      <c r="B58" s="4"/>
      <c r="C58" s="4"/>
      <c r="D58" s="4"/>
      <c r="E58" s="4"/>
      <c r="F58" s="4"/>
      <c r="G58" s="4"/>
      <c r="H58" s="4"/>
      <c r="I58" s="6"/>
      <c r="J58" s="6"/>
      <c r="K58" s="6"/>
      <c r="L58" s="6"/>
    </row>
    <row r="59" spans="2:18" x14ac:dyDescent="0.2">
      <c r="B59" s="4"/>
      <c r="C59" s="4"/>
      <c r="D59" s="4"/>
      <c r="E59" s="4"/>
      <c r="F59" s="4"/>
      <c r="G59" s="4"/>
      <c r="H59" s="4"/>
      <c r="I59" s="6"/>
      <c r="J59" s="6"/>
      <c r="K59" s="6"/>
      <c r="L59" s="6"/>
    </row>
    <row r="60" spans="2:18" x14ac:dyDescent="0.2">
      <c r="B60" s="4"/>
      <c r="C60" s="4"/>
      <c r="D60" s="4"/>
      <c r="E60" s="4"/>
      <c r="F60" s="4"/>
      <c r="G60" s="4"/>
      <c r="H60" s="4"/>
      <c r="I60" s="6"/>
      <c r="J60" s="6"/>
      <c r="K60" s="6"/>
      <c r="L60" s="6"/>
    </row>
    <row r="61" spans="2:18" ht="15" x14ac:dyDescent="0.25">
      <c r="B61" s="4"/>
      <c r="C61" s="2"/>
      <c r="D61" s="26" t="s">
        <v>181</v>
      </c>
      <c r="E61" s="4"/>
      <c r="F61" s="4"/>
      <c r="G61" s="4"/>
      <c r="H61" s="4"/>
      <c r="I61" s="6"/>
      <c r="J61" s="6"/>
      <c r="K61" s="6"/>
      <c r="L61" s="6"/>
    </row>
    <row r="62" spans="2:18" ht="15" x14ac:dyDescent="0.25">
      <c r="B62" s="4"/>
      <c r="C62" s="153"/>
      <c r="D62" s="26" t="s">
        <v>201</v>
      </c>
      <c r="E62" s="4"/>
      <c r="F62" s="4"/>
      <c r="G62" s="4"/>
      <c r="H62" s="4"/>
      <c r="I62" s="6"/>
      <c r="J62" s="6"/>
      <c r="K62" s="6"/>
      <c r="L62" s="6"/>
    </row>
    <row r="63" spans="2:18" ht="15" x14ac:dyDescent="0.25">
      <c r="B63" s="4"/>
      <c r="C63" s="135"/>
      <c r="D63" s="26" t="s">
        <v>179</v>
      </c>
      <c r="E63" s="4"/>
      <c r="F63" s="4"/>
      <c r="G63" s="4"/>
      <c r="H63" s="4"/>
      <c r="I63" s="6"/>
      <c r="J63" s="6"/>
      <c r="K63" s="6"/>
      <c r="L63" s="6"/>
    </row>
    <row r="64" spans="2:18" ht="15" x14ac:dyDescent="0.25">
      <c r="C64" s="20"/>
      <c r="D64" s="27" t="s">
        <v>31</v>
      </c>
    </row>
    <row r="65" spans="3:6" ht="15" x14ac:dyDescent="0.25">
      <c r="C65" s="136"/>
      <c r="D65" s="27" t="s">
        <v>31</v>
      </c>
    </row>
    <row r="66" spans="3:6" ht="15" x14ac:dyDescent="0.25">
      <c r="C66" s="134"/>
      <c r="D66" s="27" t="s">
        <v>178</v>
      </c>
    </row>
    <row r="67" spans="3:6" ht="15" x14ac:dyDescent="0.25">
      <c r="C67" s="138"/>
      <c r="D67" s="27" t="s">
        <v>180</v>
      </c>
      <c r="E67" s="29"/>
    </row>
    <row r="69" spans="3:6" ht="15" x14ac:dyDescent="0.25">
      <c r="F69" s="28"/>
    </row>
    <row r="70" spans="3:6" ht="15" x14ac:dyDescent="0.25">
      <c r="E70" s="28"/>
    </row>
  </sheetData>
  <mergeCells count="14">
    <mergeCell ref="E42:O42"/>
    <mergeCell ref="E27:O27"/>
    <mergeCell ref="E28:O28"/>
    <mergeCell ref="E34:O34"/>
    <mergeCell ref="E35:O35"/>
    <mergeCell ref="E31:O31"/>
    <mergeCell ref="E32:O32"/>
    <mergeCell ref="E29:O29"/>
    <mergeCell ref="E36:O36"/>
    <mergeCell ref="E37:O37"/>
    <mergeCell ref="E38:O38"/>
    <mergeCell ref="E33:O33"/>
    <mergeCell ref="E41:O41"/>
    <mergeCell ref="E30:O30"/>
  </mergeCells>
  <hyperlinks>
    <hyperlink ref="C34" location="'4. Climate Peril Probability'!A1" display="Tab Link" xr:uid="{96FD9E9F-E540-4B21-B39E-38A56CA1F17E}"/>
    <hyperlink ref="C35" location="'5. VA Heatmap'!A1" display="Tab Link" xr:uid="{D69C9A51-C918-4BE6-9317-BC2995A1A87D}"/>
    <hyperlink ref="C31" location="'1. LDC Asset Summary'!A1" display="Tab Link" xr:uid="{F9EDA2F2-4E5B-421C-B32E-3A65A28966B5}"/>
    <hyperlink ref="C32" location="'2. Asset Class Failure Thresh'!A1" display="Tab Link" xr:uid="{FFDD0B45-1C2F-4285-A941-0DFF9541ADF5}"/>
    <hyperlink ref="C29" location="'VA Toolkit User Guide'!A1" display="Tab Link" xr:uid="{582592A8-AEAF-47D2-A66E-D3EA156248C5}"/>
    <hyperlink ref="C33" location="'3. Climate Severity Calculator'!A1" display="Tab Link" xr:uid="{4ACAD46D-003F-487F-9945-487AE5E791E0}"/>
    <hyperlink ref="C36" location="'6. Generic BCA Inputs'!A1" display="Tab Link" xr:uid="{AF07F37A-B791-4B37-8419-EEEB5C03C931}"/>
    <hyperlink ref="C37" location="'7. Project Characteristics'!A1" display="Tab Link" xr:uid="{CB182774-1511-47F3-BB1D-4DEE235FDFFF}"/>
    <hyperlink ref="C38" location="'8. Project BCA Results'!A1" display="Tab Link" xr:uid="{F02729E6-7C23-432C-BC3A-1CE7CE103663}"/>
    <hyperlink ref="C30" location="'Model Logic Diagrams'!A1" display="Tab Link" xr:uid="{62FECAC5-9F53-4896-9481-65A909D528D5}"/>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408D-3F13-4595-B959-18F4F360F9D5}">
  <sheetPr>
    <tabColor theme="0" tint="-0.249977111117893"/>
  </sheetPr>
  <dimension ref="B5:S111"/>
  <sheetViews>
    <sheetView workbookViewId="0">
      <selection activeCell="P111" sqref="P111"/>
    </sheetView>
    <sheetView topLeftCell="F1" workbookViewId="1">
      <selection activeCell="M11" sqref="M11"/>
    </sheetView>
  </sheetViews>
  <sheetFormatPr defaultColWidth="9.28515625" defaultRowHeight="13.8" x14ac:dyDescent="0.25"/>
  <cols>
    <col min="1" max="1" width="4.42578125" style="162" customWidth="1"/>
    <col min="2" max="2" width="32.140625" style="162" customWidth="1"/>
    <col min="3" max="3" width="11.7109375" style="162" bestFit="1" customWidth="1"/>
    <col min="4" max="4" width="9.28515625" style="162"/>
    <col min="5" max="5" width="10.28515625" style="162" bestFit="1" customWidth="1"/>
    <col min="6" max="6" width="18" style="162" bestFit="1" customWidth="1"/>
    <col min="7" max="7" width="11.42578125" style="162" bestFit="1" customWidth="1"/>
    <col min="8" max="8" width="9.28515625" style="162"/>
    <col min="9" max="9" width="10.7109375" style="162" customWidth="1"/>
    <col min="10" max="10" width="9.28515625" style="162"/>
    <col min="11" max="14" width="25.7109375" style="162" customWidth="1"/>
    <col min="15" max="15" width="9.28515625" style="162"/>
    <col min="16" max="19" width="25.7109375" style="162" customWidth="1"/>
    <col min="20" max="16384" width="9.28515625" style="162"/>
  </cols>
  <sheetData>
    <row r="5" spans="2:19" ht="14.4" thickBot="1" x14ac:dyDescent="0.3"/>
    <row r="6" spans="2:19" ht="44.1" customHeight="1" thickBot="1" x14ac:dyDescent="0.35">
      <c r="B6" s="270" t="s">
        <v>213</v>
      </c>
      <c r="C6" s="271"/>
      <c r="D6" s="271"/>
      <c r="E6" s="271"/>
      <c r="F6" s="271"/>
      <c r="G6" s="271"/>
      <c r="H6" s="271"/>
      <c r="I6" s="272"/>
      <c r="K6" s="178" t="s">
        <v>230</v>
      </c>
      <c r="L6" s="178"/>
      <c r="M6" s="178"/>
      <c r="N6" s="178"/>
      <c r="P6" s="178" t="s">
        <v>231</v>
      </c>
      <c r="Q6" s="178"/>
      <c r="R6" s="178"/>
      <c r="S6" s="178"/>
    </row>
    <row r="7" spans="2:19" ht="31.2" thickBot="1" x14ac:dyDescent="0.35">
      <c r="B7" s="163"/>
      <c r="C7" s="164"/>
      <c r="D7" s="164"/>
      <c r="E7" s="164"/>
      <c r="F7" s="164"/>
      <c r="G7" s="164"/>
      <c r="H7" s="164"/>
      <c r="I7" s="165"/>
      <c r="J7" s="164"/>
      <c r="K7" s="189" t="s">
        <v>215</v>
      </c>
      <c r="L7" s="190">
        <f>'7. Project Characteristics'!G28</f>
        <v>40</v>
      </c>
      <c r="M7" s="178"/>
      <c r="N7" s="184" t="s">
        <v>214</v>
      </c>
      <c r="P7" s="189" t="s">
        <v>215</v>
      </c>
      <c r="Q7" s="190">
        <f>L7</f>
        <v>40</v>
      </c>
      <c r="R7" s="178"/>
      <c r="S7" s="184" t="s">
        <v>214</v>
      </c>
    </row>
    <row r="8" spans="2:19" ht="16.2" thickBot="1" x14ac:dyDescent="0.35">
      <c r="B8" s="166" t="s">
        <v>216</v>
      </c>
      <c r="C8" s="199">
        <v>1</v>
      </c>
      <c r="D8" s="164"/>
      <c r="E8" s="164"/>
      <c r="F8" s="164"/>
      <c r="G8" s="164"/>
      <c r="H8" s="164"/>
      <c r="I8" s="165"/>
      <c r="J8" s="164"/>
      <c r="K8" s="191" t="s">
        <v>217</v>
      </c>
      <c r="L8" s="192">
        <f>1/L7</f>
        <v>2.5000000000000001E-2</v>
      </c>
      <c r="M8" s="178"/>
      <c r="N8" s="193">
        <f>SUM(N11:N110)</f>
        <v>1.4823806862765248</v>
      </c>
      <c r="P8" s="191" t="s">
        <v>217</v>
      </c>
      <c r="Q8" s="192">
        <f>1/Q7</f>
        <v>2.5000000000000001E-2</v>
      </c>
      <c r="R8" s="178"/>
      <c r="S8" s="193">
        <f>SUM(S11:S110)</f>
        <v>1.4823806862765248</v>
      </c>
    </row>
    <row r="9" spans="2:19" ht="14.4" thickBot="1" x14ac:dyDescent="0.3">
      <c r="B9" s="163"/>
      <c r="C9" s="164"/>
      <c r="D9" s="164"/>
      <c r="E9" s="164"/>
      <c r="F9" s="164"/>
      <c r="G9" s="164"/>
      <c r="H9" s="164"/>
      <c r="I9" s="165"/>
      <c r="J9" s="164"/>
      <c r="K9" s="185"/>
      <c r="L9" s="273" t="s">
        <v>229</v>
      </c>
      <c r="M9" s="266" t="s">
        <v>211</v>
      </c>
      <c r="N9" s="268" t="s">
        <v>212</v>
      </c>
      <c r="P9" s="185"/>
      <c r="Q9" s="273" t="s">
        <v>229</v>
      </c>
      <c r="R9" s="266" t="s">
        <v>211</v>
      </c>
      <c r="S9" s="268" t="s">
        <v>212</v>
      </c>
    </row>
    <row r="10" spans="2:19" ht="14.4" thickBot="1" x14ac:dyDescent="0.3">
      <c r="B10" s="163"/>
      <c r="C10" s="164"/>
      <c r="D10" s="164"/>
      <c r="E10" s="164"/>
      <c r="F10" s="164"/>
      <c r="G10" s="164"/>
      <c r="H10" s="164"/>
      <c r="I10" s="165"/>
      <c r="J10" s="164"/>
      <c r="K10" s="179" t="s">
        <v>64</v>
      </c>
      <c r="L10" s="273"/>
      <c r="M10" s="267"/>
      <c r="N10" s="269"/>
      <c r="P10" s="179" t="s">
        <v>64</v>
      </c>
      <c r="Q10" s="273"/>
      <c r="R10" s="267"/>
      <c r="S10" s="269"/>
    </row>
    <row r="11" spans="2:19" x14ac:dyDescent="0.25">
      <c r="B11" s="167" t="s">
        <v>218</v>
      </c>
      <c r="C11" s="168"/>
      <c r="D11" s="169"/>
      <c r="E11" s="164"/>
      <c r="F11" s="164"/>
      <c r="G11" s="164"/>
      <c r="H11" s="164"/>
      <c r="I11" s="165"/>
      <c r="J11" s="164"/>
      <c r="K11" s="180">
        <v>1</v>
      </c>
      <c r="L11" s="194">
        <f>$C$8</f>
        <v>1</v>
      </c>
      <c r="M11" s="186">
        <f>IF($K11&gt;L$7,0,L11*$C$15+$C$22*$C$8*((1+$C$13)^($K11-$K$11))+$C$8*$L$8)</f>
        <v>0.11000000000000001</v>
      </c>
      <c r="N11" s="187">
        <f>M11/((1+($C$14+$C$13))^($K11-$K$11))</f>
        <v>0.11000000000000001</v>
      </c>
      <c r="P11" s="180">
        <v>1</v>
      </c>
      <c r="Q11" s="194">
        <f>$C$8</f>
        <v>1</v>
      </c>
      <c r="R11" s="186">
        <f>IF($P11&gt;Q$7,0,Q11*$C$15+$C$23*$C$8*((1+$C$13)^($P11-$P$11))+$C$8*$Q$8)</f>
        <v>0.11000000000000001</v>
      </c>
      <c r="S11" s="187">
        <f>R11/((1+($C$14+$C$13))^($P11-$P$11))</f>
        <v>0.11000000000000001</v>
      </c>
    </row>
    <row r="12" spans="2:19" x14ac:dyDescent="0.25">
      <c r="B12" s="170" t="s">
        <v>219</v>
      </c>
      <c r="C12" s="164"/>
      <c r="D12" s="165"/>
      <c r="E12" s="164"/>
      <c r="F12" s="164"/>
      <c r="G12" s="164"/>
      <c r="H12" s="164"/>
      <c r="I12" s="165"/>
      <c r="K12" s="180">
        <v>2</v>
      </c>
      <c r="L12" s="188">
        <f>IF($K12&gt;L$7,0,L11-((L$11*L$8)))</f>
        <v>0.97499999999999998</v>
      </c>
      <c r="M12" s="186">
        <f t="shared" ref="M12:M75" si="0">IF($K12&gt;L$7,0,L12*$C$15+$C$22*$C$8*((1+$C$13)^($K12-$K$11))+$C$8*$L$8)</f>
        <v>0.10855000000000001</v>
      </c>
      <c r="N12" s="187">
        <f t="shared" ref="N12:N75" si="1">M12/((1+($C$14+$C$13))^($K12-$K$11))</f>
        <v>0.10240566037735849</v>
      </c>
      <c r="P12" s="180">
        <v>2</v>
      </c>
      <c r="Q12" s="188">
        <f>IF($P12&gt;Q$7,0,Q11-((Q$11*Q$8)))</f>
        <v>0.97499999999999998</v>
      </c>
      <c r="R12" s="186">
        <f t="shared" ref="R12:R75" si="2">IF($P12&gt;Q$7,0,Q12*$C$15+$C$23*$C$8*((1+$C$13)^($P12-$P$11))+$C$8*$Q$8)</f>
        <v>0.10855000000000001</v>
      </c>
      <c r="S12" s="187">
        <f t="shared" ref="S12:S75" si="3">R12/((1+($C$14+$C$13))^($P12-$P$11))</f>
        <v>0.10240566037735849</v>
      </c>
    </row>
    <row r="13" spans="2:19" x14ac:dyDescent="0.25">
      <c r="B13" s="196" t="s">
        <v>220</v>
      </c>
      <c r="C13" s="195">
        <f>'7. Project Characteristics'!G17</f>
        <v>0.02</v>
      </c>
      <c r="D13" s="171"/>
      <c r="E13" s="164"/>
      <c r="F13" s="164"/>
      <c r="G13" s="164"/>
      <c r="H13" s="164"/>
      <c r="I13" s="165"/>
      <c r="K13" s="180">
        <v>3</v>
      </c>
      <c r="L13" s="188">
        <f t="shared" ref="L13:L76" si="4">IF($K13&gt;L$7,0,L12-((L$11*L$8)))</f>
        <v>0.95</v>
      </c>
      <c r="M13" s="186">
        <f t="shared" si="0"/>
        <v>0.10710600000000001</v>
      </c>
      <c r="N13" s="187">
        <f t="shared" si="1"/>
        <v>9.5323958704165171E-2</v>
      </c>
      <c r="P13" s="180">
        <v>3</v>
      </c>
      <c r="Q13" s="188">
        <f t="shared" ref="Q13:Q76" si="5">IF($P13&gt;Q$7,0,Q12-((Q$11*Q$8)))</f>
        <v>0.95</v>
      </c>
      <c r="R13" s="186">
        <f t="shared" si="2"/>
        <v>0.10710600000000001</v>
      </c>
      <c r="S13" s="187">
        <f t="shared" si="3"/>
        <v>9.5323958704165171E-2</v>
      </c>
    </row>
    <row r="14" spans="2:19" ht="17.100000000000001" customHeight="1" x14ac:dyDescent="0.25">
      <c r="B14" s="196" t="s">
        <v>221</v>
      </c>
      <c r="C14" s="195">
        <f>'7. Project Characteristics'!G19</f>
        <v>0.04</v>
      </c>
      <c r="D14" s="165"/>
      <c r="E14" s="164"/>
      <c r="F14" s="164"/>
      <c r="G14" s="164"/>
      <c r="H14" s="164"/>
      <c r="I14" s="165"/>
      <c r="K14" s="180">
        <v>4</v>
      </c>
      <c r="L14" s="188">
        <f t="shared" si="4"/>
        <v>0.92499999999999993</v>
      </c>
      <c r="M14" s="186">
        <f t="shared" si="0"/>
        <v>0.10566812</v>
      </c>
      <c r="N14" s="187">
        <f t="shared" si="1"/>
        <v>8.8720991153771217E-2</v>
      </c>
      <c r="P14" s="180">
        <v>4</v>
      </c>
      <c r="Q14" s="188">
        <f t="shared" si="5"/>
        <v>0.92499999999999993</v>
      </c>
      <c r="R14" s="186">
        <f t="shared" si="2"/>
        <v>0.10566812</v>
      </c>
      <c r="S14" s="187">
        <f t="shared" si="3"/>
        <v>8.8720991153771217E-2</v>
      </c>
    </row>
    <row r="15" spans="2:19" x14ac:dyDescent="0.25">
      <c r="B15" s="196" t="s">
        <v>222</v>
      </c>
      <c r="C15" s="195">
        <f>'7. Project Characteristics'!$G$18</f>
        <v>7.0000000000000007E-2</v>
      </c>
      <c r="D15" s="165"/>
      <c r="E15" s="164"/>
      <c r="F15" s="164"/>
      <c r="G15" s="164"/>
      <c r="H15" s="164"/>
      <c r="I15" s="165"/>
      <c r="K15" s="180">
        <v>5</v>
      </c>
      <c r="L15" s="188">
        <f t="shared" si="4"/>
        <v>0.89999999999999991</v>
      </c>
      <c r="M15" s="186">
        <f t="shared" si="0"/>
        <v>0.1042364824</v>
      </c>
      <c r="N15" s="187">
        <f t="shared" si="1"/>
        <v>8.256505718726144E-2</v>
      </c>
      <c r="P15" s="180">
        <v>5</v>
      </c>
      <c r="Q15" s="188">
        <f t="shared" si="5"/>
        <v>0.89999999999999991</v>
      </c>
      <c r="R15" s="186">
        <f t="shared" si="2"/>
        <v>0.1042364824</v>
      </c>
      <c r="S15" s="187">
        <f t="shared" si="3"/>
        <v>8.256505718726144E-2</v>
      </c>
    </row>
    <row r="16" spans="2:19" ht="14.4" thickBot="1" x14ac:dyDescent="0.3">
      <c r="B16" s="172"/>
      <c r="C16" s="173"/>
      <c r="D16" s="174"/>
      <c r="E16" s="164"/>
      <c r="F16" s="164"/>
      <c r="G16" s="164"/>
      <c r="H16" s="164"/>
      <c r="I16" s="165"/>
      <c r="K16" s="180">
        <v>6</v>
      </c>
      <c r="L16" s="188">
        <f t="shared" si="4"/>
        <v>0.87499999999999989</v>
      </c>
      <c r="M16" s="186">
        <f t="shared" si="0"/>
        <v>0.10281121204800001</v>
      </c>
      <c r="N16" s="187">
        <f t="shared" si="1"/>
        <v>7.682651846513322E-2</v>
      </c>
      <c r="P16" s="180">
        <v>6</v>
      </c>
      <c r="Q16" s="188">
        <f t="shared" si="5"/>
        <v>0.87499999999999989</v>
      </c>
      <c r="R16" s="186">
        <f t="shared" si="2"/>
        <v>0.10281121204800001</v>
      </c>
      <c r="S16" s="187">
        <f t="shared" si="3"/>
        <v>7.682651846513322E-2</v>
      </c>
    </row>
    <row r="17" spans="2:19" x14ac:dyDescent="0.25">
      <c r="B17" s="163"/>
      <c r="C17" s="164"/>
      <c r="D17" s="164"/>
      <c r="E17" s="164"/>
      <c r="F17" s="164"/>
      <c r="G17" s="164"/>
      <c r="H17" s="164"/>
      <c r="I17" s="165"/>
      <c r="K17" s="180">
        <v>7</v>
      </c>
      <c r="L17" s="188">
        <f t="shared" si="4"/>
        <v>0.84999999999999987</v>
      </c>
      <c r="M17" s="186">
        <f t="shared" si="0"/>
        <v>0.10139243628896</v>
      </c>
      <c r="N17" s="187">
        <f t="shared" si="1"/>
        <v>7.147766668276069E-2</v>
      </c>
      <c r="P17" s="180">
        <v>7</v>
      </c>
      <c r="Q17" s="188">
        <f t="shared" si="5"/>
        <v>0.84999999999999987</v>
      </c>
      <c r="R17" s="186">
        <f t="shared" si="2"/>
        <v>0.10139243628896</v>
      </c>
      <c r="S17" s="187">
        <f t="shared" si="3"/>
        <v>7.147766668276069E-2</v>
      </c>
    </row>
    <row r="18" spans="2:19" x14ac:dyDescent="0.25">
      <c r="B18" s="210" t="s">
        <v>223</v>
      </c>
      <c r="C18" s="164"/>
      <c r="D18" s="164"/>
      <c r="E18" s="209"/>
      <c r="F18" s="164"/>
      <c r="G18" s="164"/>
      <c r="H18" s="164"/>
      <c r="I18" s="165"/>
      <c r="K18" s="180">
        <v>8</v>
      </c>
      <c r="L18" s="188">
        <f t="shared" si="4"/>
        <v>0.82499999999999984</v>
      </c>
      <c r="M18" s="186">
        <f t="shared" si="0"/>
        <v>9.9980285014739184E-2</v>
      </c>
      <c r="N18" s="187">
        <f t="shared" si="1"/>
        <v>6.6492599771040939E-2</v>
      </c>
      <c r="P18" s="180">
        <v>8</v>
      </c>
      <c r="Q18" s="188">
        <f t="shared" si="5"/>
        <v>0.82499999999999984</v>
      </c>
      <c r="R18" s="186">
        <f t="shared" si="2"/>
        <v>9.9980285014739184E-2</v>
      </c>
      <c r="S18" s="187">
        <f t="shared" si="3"/>
        <v>6.6492599771040939E-2</v>
      </c>
    </row>
    <row r="19" spans="2:19" ht="14.4" thickBot="1" x14ac:dyDescent="0.3">
      <c r="B19" s="163"/>
      <c r="C19" s="164"/>
      <c r="D19" s="164"/>
      <c r="E19" s="164"/>
      <c r="F19" s="164"/>
      <c r="G19" s="164"/>
      <c r="H19" s="164"/>
      <c r="I19" s="165"/>
      <c r="K19" s="180">
        <v>9</v>
      </c>
      <c r="L19" s="188">
        <f t="shared" si="4"/>
        <v>0.79999999999999982</v>
      </c>
      <c r="M19" s="186">
        <f t="shared" si="0"/>
        <v>9.8574890715033975E-2</v>
      </c>
      <c r="N19" s="187">
        <f t="shared" si="1"/>
        <v>6.1847105938280862E-2</v>
      </c>
      <c r="P19" s="180">
        <v>9</v>
      </c>
      <c r="Q19" s="188">
        <f t="shared" si="5"/>
        <v>0.79999999999999982</v>
      </c>
      <c r="R19" s="186">
        <f t="shared" si="2"/>
        <v>9.8574890715033975E-2</v>
      </c>
      <c r="S19" s="187">
        <f t="shared" si="3"/>
        <v>6.1847105938280862E-2</v>
      </c>
    </row>
    <row r="20" spans="2:19" x14ac:dyDescent="0.25">
      <c r="B20" s="167" t="s">
        <v>224</v>
      </c>
      <c r="C20" s="168"/>
      <c r="D20" s="169"/>
      <c r="E20" s="164"/>
      <c r="F20" s="164"/>
      <c r="G20" s="164"/>
      <c r="H20" s="164"/>
      <c r="I20" s="165"/>
      <c r="K20" s="180">
        <v>10</v>
      </c>
      <c r="L20" s="188">
        <f t="shared" si="4"/>
        <v>0.7749999999999998</v>
      </c>
      <c r="M20" s="186">
        <f t="shared" si="0"/>
        <v>9.7176388529334662E-2</v>
      </c>
      <c r="N20" s="187">
        <f t="shared" si="1"/>
        <v>5.7518555061909935E-2</v>
      </c>
      <c r="P20" s="180">
        <v>10</v>
      </c>
      <c r="Q20" s="188">
        <f t="shared" si="5"/>
        <v>0.7749999999999998</v>
      </c>
      <c r="R20" s="186">
        <f t="shared" si="2"/>
        <v>9.7176388529334662E-2</v>
      </c>
      <c r="S20" s="187">
        <f t="shared" si="3"/>
        <v>5.7518555061909935E-2</v>
      </c>
    </row>
    <row r="21" spans="2:19" x14ac:dyDescent="0.25">
      <c r="B21" s="175" t="s">
        <v>225</v>
      </c>
      <c r="C21" s="195">
        <f>'7. Project Characteristics'!G22</f>
        <v>0.26500000000000001</v>
      </c>
      <c r="D21" s="176" t="s">
        <v>226</v>
      </c>
      <c r="E21" s="164"/>
      <c r="F21" s="164"/>
      <c r="G21" s="164"/>
      <c r="H21" s="164"/>
      <c r="I21" s="165"/>
      <c r="K21" s="180">
        <v>11</v>
      </c>
      <c r="L21" s="188">
        <f t="shared" si="4"/>
        <v>0.74999999999999978</v>
      </c>
      <c r="M21" s="186">
        <f t="shared" si="0"/>
        <v>9.5784916299921335E-2</v>
      </c>
      <c r="N21" s="187">
        <f t="shared" si="1"/>
        <v>5.3485796969127815E-2</v>
      </c>
      <c r="P21" s="180">
        <v>11</v>
      </c>
      <c r="Q21" s="188">
        <f t="shared" si="5"/>
        <v>0.74999999999999978</v>
      </c>
      <c r="R21" s="186">
        <f t="shared" si="2"/>
        <v>9.5784916299921335E-2</v>
      </c>
      <c r="S21" s="187">
        <f t="shared" si="3"/>
        <v>5.3485796969127815E-2</v>
      </c>
    </row>
    <row r="22" spans="2:19" x14ac:dyDescent="0.25">
      <c r="B22" s="175" t="s">
        <v>519</v>
      </c>
      <c r="C22" s="195">
        <f>'7. Project Characteristics'!G20</f>
        <v>1.4999999999999999E-2</v>
      </c>
      <c r="D22" s="165"/>
      <c r="E22" s="164"/>
      <c r="F22" s="164"/>
      <c r="G22" s="164"/>
      <c r="H22" s="164"/>
      <c r="I22" s="165"/>
      <c r="K22" s="180">
        <v>12</v>
      </c>
      <c r="L22" s="188">
        <f t="shared" si="4"/>
        <v>0.72499999999999976</v>
      </c>
      <c r="M22" s="186">
        <f t="shared" si="0"/>
        <v>9.4400614625919782E-2</v>
      </c>
      <c r="N22" s="187">
        <f t="shared" si="1"/>
        <v>4.9729066174236301E-2</v>
      </c>
      <c r="P22" s="180">
        <v>12</v>
      </c>
      <c r="Q22" s="188">
        <f t="shared" si="5"/>
        <v>0.72499999999999976</v>
      </c>
      <c r="R22" s="186">
        <f t="shared" si="2"/>
        <v>9.4400614625919782E-2</v>
      </c>
      <c r="S22" s="187">
        <f t="shared" si="3"/>
        <v>4.9729066174236301E-2</v>
      </c>
    </row>
    <row r="23" spans="2:19" x14ac:dyDescent="0.25">
      <c r="B23" s="175" t="s">
        <v>520</v>
      </c>
      <c r="C23" s="195">
        <f>'7. Project Characteristics'!G21</f>
        <v>1.4999999999999999E-2</v>
      </c>
      <c r="D23" s="165"/>
      <c r="E23" s="164"/>
      <c r="F23" s="164"/>
      <c r="G23" s="164"/>
      <c r="H23" s="164"/>
      <c r="I23" s="165"/>
      <c r="K23" s="180">
        <v>13</v>
      </c>
      <c r="L23" s="188">
        <f t="shared" si="4"/>
        <v>0.69999999999999973</v>
      </c>
      <c r="M23" s="186">
        <f t="shared" si="0"/>
        <v>9.3023626918438157E-2</v>
      </c>
      <c r="N23" s="187">
        <f t="shared" si="1"/>
        <v>4.6229892667280545E-2</v>
      </c>
      <c r="P23" s="180">
        <v>13</v>
      </c>
      <c r="Q23" s="188">
        <f t="shared" si="5"/>
        <v>0.69999999999999973</v>
      </c>
      <c r="R23" s="186">
        <f t="shared" si="2"/>
        <v>9.3023626918438157E-2</v>
      </c>
      <c r="S23" s="187">
        <f t="shared" si="3"/>
        <v>4.6229892667280545E-2</v>
      </c>
    </row>
    <row r="24" spans="2:19" ht="14.4" thickBot="1" x14ac:dyDescent="0.3">
      <c r="B24" s="172"/>
      <c r="C24" s="173"/>
      <c r="D24" s="174"/>
      <c r="E24" s="164"/>
      <c r="F24" s="164"/>
      <c r="G24" s="164"/>
      <c r="H24" s="164"/>
      <c r="I24" s="165"/>
      <c r="K24" s="180">
        <v>14</v>
      </c>
      <c r="L24" s="188">
        <f t="shared" si="4"/>
        <v>0.67499999999999971</v>
      </c>
      <c r="M24" s="186">
        <f t="shared" si="0"/>
        <v>9.1654099456806915E-2</v>
      </c>
      <c r="N24" s="187">
        <f t="shared" si="1"/>
        <v>4.2971018373841922E-2</v>
      </c>
      <c r="P24" s="180">
        <v>14</v>
      </c>
      <c r="Q24" s="188">
        <f t="shared" si="5"/>
        <v>0.67499999999999971</v>
      </c>
      <c r="R24" s="186">
        <f t="shared" si="2"/>
        <v>9.1654099456806915E-2</v>
      </c>
      <c r="S24" s="187">
        <f t="shared" si="3"/>
        <v>4.2971018373841922E-2</v>
      </c>
    </row>
    <row r="25" spans="2:19" x14ac:dyDescent="0.25">
      <c r="B25" s="170" t="s">
        <v>227</v>
      </c>
      <c r="C25" s="164"/>
      <c r="D25" s="164"/>
      <c r="E25" s="164"/>
      <c r="F25" s="164"/>
      <c r="G25" s="164"/>
      <c r="H25" s="164"/>
      <c r="I25" s="165"/>
      <c r="K25" s="180">
        <v>15</v>
      </c>
      <c r="L25" s="188">
        <f t="shared" si="4"/>
        <v>0.64999999999999969</v>
      </c>
      <c r="M25" s="186">
        <f t="shared" si="0"/>
        <v>9.0292181445943059E-2</v>
      </c>
      <c r="N25" s="187">
        <f t="shared" si="1"/>
        <v>3.9936318929485022E-2</v>
      </c>
      <c r="P25" s="180">
        <v>15</v>
      </c>
      <c r="Q25" s="188">
        <f t="shared" si="5"/>
        <v>0.64999999999999969</v>
      </c>
      <c r="R25" s="186">
        <f t="shared" si="2"/>
        <v>9.0292181445943059E-2</v>
      </c>
      <c r="S25" s="187">
        <f t="shared" si="3"/>
        <v>3.9936318929485022E-2</v>
      </c>
    </row>
    <row r="26" spans="2:19" x14ac:dyDescent="0.25">
      <c r="B26" s="170" t="s">
        <v>228</v>
      </c>
      <c r="C26" s="164"/>
      <c r="D26" s="164"/>
      <c r="E26" s="164"/>
      <c r="F26" s="164"/>
      <c r="G26" s="164"/>
      <c r="H26" s="164"/>
      <c r="I26" s="165"/>
      <c r="K26" s="180">
        <v>16</v>
      </c>
      <c r="L26" s="188">
        <f t="shared" si="4"/>
        <v>0.62499999999999967</v>
      </c>
      <c r="M26" s="186">
        <f t="shared" si="0"/>
        <v>8.8938025074861926E-2</v>
      </c>
      <c r="N26" s="187">
        <f t="shared" si="1"/>
        <v>3.711073043456127E-2</v>
      </c>
      <c r="P26" s="180">
        <v>16</v>
      </c>
      <c r="Q26" s="188">
        <f t="shared" si="5"/>
        <v>0.62499999999999967</v>
      </c>
      <c r="R26" s="186">
        <f t="shared" si="2"/>
        <v>8.8938025074861926E-2</v>
      </c>
      <c r="S26" s="187">
        <f t="shared" si="3"/>
        <v>3.711073043456127E-2</v>
      </c>
    </row>
    <row r="27" spans="2:19" ht="14.4" thickBot="1" x14ac:dyDescent="0.3">
      <c r="B27" s="172"/>
      <c r="C27" s="173"/>
      <c r="D27" s="173"/>
      <c r="E27" s="173"/>
      <c r="F27" s="173"/>
      <c r="G27" s="173"/>
      <c r="H27" s="173"/>
      <c r="I27" s="174"/>
      <c r="K27" s="180">
        <v>17</v>
      </c>
      <c r="L27" s="188">
        <f t="shared" si="4"/>
        <v>0.59999999999999964</v>
      </c>
      <c r="M27" s="186">
        <f t="shared" si="0"/>
        <v>8.759178557635916E-2</v>
      </c>
      <c r="N27" s="187">
        <f t="shared" si="1"/>
        <v>3.4480180875899942E-2</v>
      </c>
      <c r="P27" s="180">
        <v>17</v>
      </c>
      <c r="Q27" s="188">
        <f t="shared" si="5"/>
        <v>0.59999999999999964</v>
      </c>
      <c r="R27" s="186">
        <f t="shared" si="2"/>
        <v>8.759178557635916E-2</v>
      </c>
      <c r="S27" s="187">
        <f t="shared" si="3"/>
        <v>3.4480180875899942E-2</v>
      </c>
    </row>
    <row r="28" spans="2:19" x14ac:dyDescent="0.25">
      <c r="K28" s="180">
        <v>18</v>
      </c>
      <c r="L28" s="188">
        <f t="shared" si="4"/>
        <v>0.57499999999999962</v>
      </c>
      <c r="M28" s="186">
        <f t="shared" si="0"/>
        <v>8.6253621287886356E-2</v>
      </c>
      <c r="N28" s="187">
        <f t="shared" si="1"/>
        <v>3.2031525921457991E-2</v>
      </c>
      <c r="P28" s="180">
        <v>18</v>
      </c>
      <c r="Q28" s="188">
        <f t="shared" si="5"/>
        <v>0.57499999999999962</v>
      </c>
      <c r="R28" s="186">
        <f t="shared" si="2"/>
        <v>8.6253621287886356E-2</v>
      </c>
      <c r="S28" s="187">
        <f t="shared" si="3"/>
        <v>3.2031525921457991E-2</v>
      </c>
    </row>
    <row r="29" spans="2:19" x14ac:dyDescent="0.25">
      <c r="K29" s="180">
        <v>19</v>
      </c>
      <c r="L29" s="188">
        <f t="shared" si="4"/>
        <v>0.5499999999999996</v>
      </c>
      <c r="M29" s="186">
        <f t="shared" si="0"/>
        <v>8.4923693713644069E-2</v>
      </c>
      <c r="N29" s="187">
        <f t="shared" si="1"/>
        <v>2.9752488812333441E-2</v>
      </c>
      <c r="P29" s="180">
        <v>19</v>
      </c>
      <c r="Q29" s="188">
        <f t="shared" si="5"/>
        <v>0.5499999999999996</v>
      </c>
      <c r="R29" s="186">
        <f t="shared" si="2"/>
        <v>8.4923693713644069E-2</v>
      </c>
      <c r="S29" s="187">
        <f t="shared" si="3"/>
        <v>2.9752488812333441E-2</v>
      </c>
    </row>
    <row r="30" spans="2:19" x14ac:dyDescent="0.25">
      <c r="K30" s="180">
        <v>20</v>
      </c>
      <c r="L30" s="188">
        <f t="shared" si="4"/>
        <v>0.52499999999999958</v>
      </c>
      <c r="M30" s="186">
        <f t="shared" si="0"/>
        <v>8.3602167587916942E-2</v>
      </c>
      <c r="N30" s="187">
        <f t="shared" si="1"/>
        <v>2.7631604093745193E-2</v>
      </c>
      <c r="P30" s="180">
        <v>20</v>
      </c>
      <c r="Q30" s="188">
        <f t="shared" si="5"/>
        <v>0.52499999999999958</v>
      </c>
      <c r="R30" s="186">
        <f t="shared" si="2"/>
        <v>8.3602167587916942E-2</v>
      </c>
      <c r="S30" s="187">
        <f t="shared" si="3"/>
        <v>2.7631604093745193E-2</v>
      </c>
    </row>
    <row r="31" spans="2:19" x14ac:dyDescent="0.25">
      <c r="K31" s="180">
        <v>21</v>
      </c>
      <c r="L31" s="188">
        <f t="shared" si="4"/>
        <v>0.49999999999999956</v>
      </c>
      <c r="M31" s="186">
        <f t="shared" si="0"/>
        <v>8.2289210939675284E-2</v>
      </c>
      <c r="N31" s="187">
        <f t="shared" si="1"/>
        <v>2.5658164942716829E-2</v>
      </c>
      <c r="P31" s="180">
        <v>21</v>
      </c>
      <c r="Q31" s="188">
        <f t="shared" si="5"/>
        <v>0.49999999999999956</v>
      </c>
      <c r="R31" s="186">
        <f t="shared" si="2"/>
        <v>8.2289210939675284E-2</v>
      </c>
      <c r="S31" s="187">
        <f t="shared" si="3"/>
        <v>2.5658164942716829E-2</v>
      </c>
    </row>
    <row r="32" spans="2:19" x14ac:dyDescent="0.25">
      <c r="K32" s="180">
        <v>22</v>
      </c>
      <c r="L32" s="188">
        <f t="shared" si="4"/>
        <v>0.47499999999999953</v>
      </c>
      <c r="M32" s="186">
        <f t="shared" si="0"/>
        <v>8.0984995158468798E-2</v>
      </c>
      <c r="N32" s="187">
        <f t="shared" si="1"/>
        <v>2.3822173865336995E-2</v>
      </c>
      <c r="P32" s="180">
        <v>22</v>
      </c>
      <c r="Q32" s="188">
        <f t="shared" si="5"/>
        <v>0.47499999999999953</v>
      </c>
      <c r="R32" s="186">
        <f t="shared" si="2"/>
        <v>8.0984995158468798E-2</v>
      </c>
      <c r="S32" s="187">
        <f t="shared" si="3"/>
        <v>2.3822173865336995E-2</v>
      </c>
    </row>
    <row r="33" spans="11:19" x14ac:dyDescent="0.25">
      <c r="K33" s="180">
        <v>23</v>
      </c>
      <c r="L33" s="188">
        <f t="shared" si="4"/>
        <v>0.44999999999999951</v>
      </c>
      <c r="M33" s="186">
        <f t="shared" si="0"/>
        <v>7.9689695061638172E-2</v>
      </c>
      <c r="N33" s="187">
        <f t="shared" si="1"/>
        <v>2.2114296550666983E-2</v>
      </c>
      <c r="P33" s="180">
        <v>23</v>
      </c>
      <c r="Q33" s="188">
        <f t="shared" si="5"/>
        <v>0.44999999999999951</v>
      </c>
      <c r="R33" s="186">
        <f t="shared" si="2"/>
        <v>7.9689695061638172E-2</v>
      </c>
      <c r="S33" s="187">
        <f t="shared" si="3"/>
        <v>2.2114296550666983E-2</v>
      </c>
    </row>
    <row r="34" spans="11:19" x14ac:dyDescent="0.25">
      <c r="K34" s="180">
        <v>24</v>
      </c>
      <c r="L34" s="188">
        <f t="shared" si="4"/>
        <v>0.42499999999999949</v>
      </c>
      <c r="M34" s="186">
        <f t="shared" si="0"/>
        <v>7.8403488962870915E-2</v>
      </c>
      <c r="N34" s="187">
        <f t="shared" si="1"/>
        <v>2.0525818681683603E-2</v>
      </c>
      <c r="P34" s="180">
        <v>24</v>
      </c>
      <c r="Q34" s="188">
        <f t="shared" si="5"/>
        <v>0.42499999999999949</v>
      </c>
      <c r="R34" s="186">
        <f t="shared" si="2"/>
        <v>7.8403488962870915E-2</v>
      </c>
      <c r="S34" s="187">
        <f t="shared" si="3"/>
        <v>2.0525818681683603E-2</v>
      </c>
    </row>
    <row r="35" spans="11:19" x14ac:dyDescent="0.25">
      <c r="K35" s="180">
        <v>25</v>
      </c>
      <c r="L35" s="188">
        <f t="shared" si="4"/>
        <v>0.39999999999999947</v>
      </c>
      <c r="M35" s="186">
        <f t="shared" si="0"/>
        <v>7.7126558742128343E-2</v>
      </c>
      <c r="N35" s="187">
        <f t="shared" si="1"/>
        <v>1.9048605516137782E-2</v>
      </c>
      <c r="P35" s="180">
        <v>25</v>
      </c>
      <c r="Q35" s="188">
        <f t="shared" si="5"/>
        <v>0.39999999999999947</v>
      </c>
      <c r="R35" s="186">
        <f t="shared" si="2"/>
        <v>7.7126558742128343E-2</v>
      </c>
      <c r="S35" s="187">
        <f t="shared" si="3"/>
        <v>1.9048605516137782E-2</v>
      </c>
    </row>
    <row r="36" spans="11:19" x14ac:dyDescent="0.25">
      <c r="K36" s="180">
        <v>26</v>
      </c>
      <c r="L36" s="188">
        <f t="shared" si="4"/>
        <v>0.37499999999999944</v>
      </c>
      <c r="M36" s="186">
        <f t="shared" si="0"/>
        <v>7.5859089916970907E-2</v>
      </c>
      <c r="N36" s="187">
        <f t="shared" si="1"/>
        <v>1.7675064061926069E-2</v>
      </c>
      <c r="P36" s="180">
        <v>26</v>
      </c>
      <c r="Q36" s="188">
        <f t="shared" si="5"/>
        <v>0.37499999999999944</v>
      </c>
      <c r="R36" s="186">
        <f t="shared" si="2"/>
        <v>7.5859089916970907E-2</v>
      </c>
      <c r="S36" s="187">
        <f t="shared" si="3"/>
        <v>1.7675064061926069E-2</v>
      </c>
    </row>
    <row r="37" spans="11:19" x14ac:dyDescent="0.25">
      <c r="K37" s="180">
        <v>27</v>
      </c>
      <c r="L37" s="188">
        <f t="shared" si="4"/>
        <v>0.34999999999999942</v>
      </c>
      <c r="M37" s="186">
        <f t="shared" si="0"/>
        <v>7.4601271715310336E-2</v>
      </c>
      <c r="N37" s="187">
        <f t="shared" si="1"/>
        <v>1.6398107682562533E-2</v>
      </c>
      <c r="P37" s="180">
        <v>27</v>
      </c>
      <c r="Q37" s="188">
        <f t="shared" si="5"/>
        <v>0.34999999999999942</v>
      </c>
      <c r="R37" s="186">
        <f t="shared" si="2"/>
        <v>7.4601271715310336E-2</v>
      </c>
      <c r="S37" s="187">
        <f t="shared" si="3"/>
        <v>1.6398107682562533E-2</v>
      </c>
    </row>
    <row r="38" spans="11:19" x14ac:dyDescent="0.25">
      <c r="K38" s="180">
        <v>28</v>
      </c>
      <c r="L38" s="188">
        <f t="shared" si="4"/>
        <v>0.3249999999999994</v>
      </c>
      <c r="M38" s="186">
        <f t="shared" si="0"/>
        <v>7.3353297149616525E-2</v>
      </c>
      <c r="N38" s="187">
        <f t="shared" si="1"/>
        <v>1.5211122978645363E-2</v>
      </c>
      <c r="P38" s="180">
        <v>28</v>
      </c>
      <c r="Q38" s="188">
        <f t="shared" si="5"/>
        <v>0.3249999999999994</v>
      </c>
      <c r="R38" s="186">
        <f t="shared" si="2"/>
        <v>7.3353297149616525E-2</v>
      </c>
      <c r="S38" s="187">
        <f t="shared" si="3"/>
        <v>1.5211122978645363E-2</v>
      </c>
    </row>
    <row r="39" spans="11:19" x14ac:dyDescent="0.25">
      <c r="K39" s="180">
        <v>29</v>
      </c>
      <c r="L39" s="188">
        <f t="shared" si="4"/>
        <v>0.29999999999999938</v>
      </c>
      <c r="M39" s="186">
        <f t="shared" si="0"/>
        <v>7.2115363092608853E-2</v>
      </c>
      <c r="N39" s="187">
        <f t="shared" si="1"/>
        <v>1.4107938800880097E-2</v>
      </c>
      <c r="P39" s="180">
        <v>29</v>
      </c>
      <c r="Q39" s="188">
        <f t="shared" si="5"/>
        <v>0.29999999999999938</v>
      </c>
      <c r="R39" s="186">
        <f t="shared" si="2"/>
        <v>7.2115363092608853E-2</v>
      </c>
      <c r="S39" s="187">
        <f t="shared" si="3"/>
        <v>1.4107938800880097E-2</v>
      </c>
    </row>
    <row r="40" spans="11:19" x14ac:dyDescent="0.25">
      <c r="K40" s="180">
        <v>30</v>
      </c>
      <c r="L40" s="188">
        <f t="shared" si="4"/>
        <v>0.27499999999999936</v>
      </c>
      <c r="M40" s="186">
        <f t="shared" si="0"/>
        <v>7.088767035446103E-2</v>
      </c>
      <c r="N40" s="187">
        <f t="shared" si="1"/>
        <v>1.3082797259287005E-2</v>
      </c>
      <c r="P40" s="180">
        <v>30</v>
      </c>
      <c r="Q40" s="188">
        <f t="shared" si="5"/>
        <v>0.27499999999999936</v>
      </c>
      <c r="R40" s="186">
        <f t="shared" si="2"/>
        <v>7.088767035446103E-2</v>
      </c>
      <c r="S40" s="187">
        <f t="shared" si="3"/>
        <v>1.3082797259287005E-2</v>
      </c>
    </row>
    <row r="41" spans="11:19" x14ac:dyDescent="0.25">
      <c r="K41" s="180">
        <v>31</v>
      </c>
      <c r="L41" s="188">
        <f t="shared" si="4"/>
        <v>0.24999999999999936</v>
      </c>
      <c r="M41" s="186">
        <f t="shared" si="0"/>
        <v>6.9670423761550249E-2</v>
      </c>
      <c r="N41" s="187">
        <f t="shared" si="1"/>
        <v>1.2130326601722878E-2</v>
      </c>
      <c r="P41" s="180">
        <v>31</v>
      </c>
      <c r="Q41" s="188">
        <f t="shared" si="5"/>
        <v>0.24999999999999936</v>
      </c>
      <c r="R41" s="186">
        <f t="shared" si="2"/>
        <v>6.9670423761550249E-2</v>
      </c>
      <c r="S41" s="187">
        <f t="shared" si="3"/>
        <v>1.2130326601722878E-2</v>
      </c>
    </row>
    <row r="42" spans="11:19" x14ac:dyDescent="0.25">
      <c r="K42" s="180">
        <v>32</v>
      </c>
      <c r="L42" s="188">
        <f t="shared" si="4"/>
        <v>0.22499999999999937</v>
      </c>
      <c r="M42" s="186">
        <f t="shared" si="0"/>
        <v>6.8463832236781264E-2</v>
      </c>
      <c r="N42" s="187">
        <f t="shared" si="1"/>
        <v>1.1245515842820459E-2</v>
      </c>
      <c r="P42" s="180">
        <v>32</v>
      </c>
      <c r="Q42" s="188">
        <f t="shared" si="5"/>
        <v>0.22499999999999937</v>
      </c>
      <c r="R42" s="186">
        <f t="shared" si="2"/>
        <v>6.8463832236781264E-2</v>
      </c>
      <c r="S42" s="187">
        <f t="shared" si="3"/>
        <v>1.1245515842820459E-2</v>
      </c>
    </row>
    <row r="43" spans="11:19" x14ac:dyDescent="0.25">
      <c r="K43" s="180">
        <v>33</v>
      </c>
      <c r="L43" s="188">
        <f t="shared" si="4"/>
        <v>0.19999999999999937</v>
      </c>
      <c r="M43" s="186">
        <f t="shared" si="0"/>
        <v>6.726810888151688E-2</v>
      </c>
      <c r="N43" s="187">
        <f t="shared" si="1"/>
        <v>1.0423691031925688E-2</v>
      </c>
      <c r="P43" s="180">
        <v>33</v>
      </c>
      <c r="Q43" s="188">
        <f t="shared" si="5"/>
        <v>0.19999999999999937</v>
      </c>
      <c r="R43" s="186">
        <f t="shared" si="2"/>
        <v>6.726810888151688E-2</v>
      </c>
      <c r="S43" s="187">
        <f t="shared" si="3"/>
        <v>1.0423691031925688E-2</v>
      </c>
    </row>
    <row r="44" spans="11:19" x14ac:dyDescent="0.25">
      <c r="K44" s="180">
        <v>34</v>
      </c>
      <c r="L44" s="188">
        <f t="shared" si="4"/>
        <v>0.17499999999999938</v>
      </c>
      <c r="M44" s="186">
        <f t="shared" si="0"/>
        <v>6.6083471059147234E-2</v>
      </c>
      <c r="N44" s="187">
        <f t="shared" si="1"/>
        <v>9.6604930556241364E-3</v>
      </c>
      <c r="P44" s="180">
        <v>34</v>
      </c>
      <c r="Q44" s="188">
        <f t="shared" si="5"/>
        <v>0.17499999999999938</v>
      </c>
      <c r="R44" s="186">
        <f t="shared" si="2"/>
        <v>6.6083471059147234E-2</v>
      </c>
      <c r="S44" s="187">
        <f t="shared" si="3"/>
        <v>9.6604930556241364E-3</v>
      </c>
    </row>
    <row r="45" spans="11:19" x14ac:dyDescent="0.25">
      <c r="K45" s="180">
        <v>35</v>
      </c>
      <c r="L45" s="188">
        <f t="shared" si="4"/>
        <v>0.14999999999999938</v>
      </c>
      <c r="M45" s="186">
        <f t="shared" si="0"/>
        <v>6.491014048033017E-2</v>
      </c>
      <c r="N45" s="187">
        <f t="shared" si="1"/>
        <v>8.9518568770220932E-3</v>
      </c>
      <c r="P45" s="180">
        <v>35</v>
      </c>
      <c r="Q45" s="188">
        <f t="shared" si="5"/>
        <v>0.14999999999999938</v>
      </c>
      <c r="R45" s="186">
        <f t="shared" si="2"/>
        <v>6.491014048033017E-2</v>
      </c>
      <c r="S45" s="187">
        <f t="shared" si="3"/>
        <v>8.9518568770220932E-3</v>
      </c>
    </row>
    <row r="46" spans="11:19" x14ac:dyDescent="0.25">
      <c r="K46" s="180">
        <v>36</v>
      </c>
      <c r="L46" s="188">
        <f t="shared" si="4"/>
        <v>0.12499999999999939</v>
      </c>
      <c r="M46" s="186">
        <f t="shared" si="0"/>
        <v>6.3748343289936782E-2</v>
      </c>
      <c r="N46" s="187">
        <f t="shared" si="1"/>
        <v>8.2939921201121598E-3</v>
      </c>
      <c r="P46" s="180">
        <v>36</v>
      </c>
      <c r="Q46" s="188">
        <f t="shared" si="5"/>
        <v>0.12499999999999939</v>
      </c>
      <c r="R46" s="186">
        <f t="shared" si="2"/>
        <v>6.3748343289936782E-2</v>
      </c>
      <c r="S46" s="187">
        <f t="shared" si="3"/>
        <v>8.2939921201121598E-3</v>
      </c>
    </row>
    <row r="47" spans="11:19" x14ac:dyDescent="0.25">
      <c r="K47" s="180">
        <v>37</v>
      </c>
      <c r="L47" s="188">
        <f t="shared" si="4"/>
        <v>9.9999999999999395E-2</v>
      </c>
      <c r="M47" s="186">
        <f t="shared" si="0"/>
        <v>6.2598310155735512E-2</v>
      </c>
      <c r="N47" s="187">
        <f t="shared" si="1"/>
        <v>7.6833649133326958E-3</v>
      </c>
      <c r="P47" s="180">
        <v>37</v>
      </c>
      <c r="Q47" s="188">
        <f t="shared" si="5"/>
        <v>9.9999999999999395E-2</v>
      </c>
      <c r="R47" s="186">
        <f t="shared" si="2"/>
        <v>6.2598310155735512E-2</v>
      </c>
      <c r="S47" s="187">
        <f t="shared" si="3"/>
        <v>7.6833649133326958E-3</v>
      </c>
    </row>
    <row r="48" spans="11:19" x14ac:dyDescent="0.25">
      <c r="K48" s="180">
        <v>38</v>
      </c>
      <c r="L48" s="188">
        <f t="shared" si="4"/>
        <v>7.49999999999994E-2</v>
      </c>
      <c r="M48" s="186">
        <f t="shared" si="0"/>
        <v>6.1460276358850228E-2</v>
      </c>
      <c r="N48" s="187">
        <f t="shared" si="1"/>
        <v>7.1166809118495258E-3</v>
      </c>
      <c r="P48" s="180">
        <v>38</v>
      </c>
      <c r="Q48" s="188">
        <f t="shared" si="5"/>
        <v>7.49999999999994E-2</v>
      </c>
      <c r="R48" s="186">
        <f t="shared" si="2"/>
        <v>6.1460276358850228E-2</v>
      </c>
      <c r="S48" s="187">
        <f t="shared" si="3"/>
        <v>7.1166809118495258E-3</v>
      </c>
    </row>
    <row r="49" spans="11:19" x14ac:dyDescent="0.25">
      <c r="K49" s="180">
        <v>39</v>
      </c>
      <c r="L49" s="188">
        <f t="shared" si="4"/>
        <v>4.9999999999999399E-2</v>
      </c>
      <c r="M49" s="186">
        <f t="shared" si="0"/>
        <v>6.033448188602724E-2</v>
      </c>
      <c r="N49" s="187">
        <f t="shared" si="1"/>
        <v>6.5908694231686113E-3</v>
      </c>
      <c r="P49" s="180">
        <v>39</v>
      </c>
      <c r="Q49" s="188">
        <f t="shared" si="5"/>
        <v>4.9999999999999399E-2</v>
      </c>
      <c r="R49" s="186">
        <f t="shared" si="2"/>
        <v>6.033448188602724E-2</v>
      </c>
      <c r="S49" s="187">
        <f t="shared" si="3"/>
        <v>6.5908694231686113E-3</v>
      </c>
    </row>
    <row r="50" spans="11:19" x14ac:dyDescent="0.25">
      <c r="K50" s="180">
        <v>40</v>
      </c>
      <c r="L50" s="188">
        <f t="shared" si="4"/>
        <v>2.4999999999999398E-2</v>
      </c>
      <c r="M50" s="186">
        <f t="shared" si="0"/>
        <v>5.922117152374777E-2</v>
      </c>
      <c r="N50" s="187">
        <f t="shared" si="1"/>
        <v>6.1030685654513764E-3</v>
      </c>
      <c r="P50" s="180">
        <v>40</v>
      </c>
      <c r="Q50" s="188">
        <f t="shared" si="5"/>
        <v>2.4999999999999398E-2</v>
      </c>
      <c r="R50" s="186">
        <f t="shared" si="2"/>
        <v>5.922117152374777E-2</v>
      </c>
      <c r="S50" s="187">
        <f t="shared" si="3"/>
        <v>6.1030685654513764E-3</v>
      </c>
    </row>
    <row r="51" spans="11:19" x14ac:dyDescent="0.25">
      <c r="K51" s="180">
        <v>41</v>
      </c>
      <c r="L51" s="188">
        <f t="shared" si="4"/>
        <v>0</v>
      </c>
      <c r="M51" s="186">
        <f t="shared" si="0"/>
        <v>0</v>
      </c>
      <c r="N51" s="187">
        <f t="shared" si="1"/>
        <v>0</v>
      </c>
      <c r="P51" s="180">
        <v>41</v>
      </c>
      <c r="Q51" s="188">
        <f t="shared" si="5"/>
        <v>0</v>
      </c>
      <c r="R51" s="186">
        <f t="shared" si="2"/>
        <v>0</v>
      </c>
      <c r="S51" s="187">
        <f t="shared" si="3"/>
        <v>0</v>
      </c>
    </row>
    <row r="52" spans="11:19" x14ac:dyDescent="0.25">
      <c r="K52" s="180">
        <v>42</v>
      </c>
      <c r="L52" s="188">
        <f t="shared" si="4"/>
        <v>0</v>
      </c>
      <c r="M52" s="186">
        <f t="shared" si="0"/>
        <v>0</v>
      </c>
      <c r="N52" s="187">
        <f t="shared" si="1"/>
        <v>0</v>
      </c>
      <c r="P52" s="180">
        <v>42</v>
      </c>
      <c r="Q52" s="188">
        <f t="shared" si="5"/>
        <v>0</v>
      </c>
      <c r="R52" s="186">
        <f t="shared" si="2"/>
        <v>0</v>
      </c>
      <c r="S52" s="187">
        <f t="shared" si="3"/>
        <v>0</v>
      </c>
    </row>
    <row r="53" spans="11:19" x14ac:dyDescent="0.25">
      <c r="K53" s="180">
        <v>43</v>
      </c>
      <c r="L53" s="188">
        <f t="shared" si="4"/>
        <v>0</v>
      </c>
      <c r="M53" s="186">
        <f t="shared" si="0"/>
        <v>0</v>
      </c>
      <c r="N53" s="187">
        <f t="shared" si="1"/>
        <v>0</v>
      </c>
      <c r="P53" s="180">
        <v>43</v>
      </c>
      <c r="Q53" s="188">
        <f t="shared" si="5"/>
        <v>0</v>
      </c>
      <c r="R53" s="186">
        <f t="shared" si="2"/>
        <v>0</v>
      </c>
      <c r="S53" s="187">
        <f t="shared" si="3"/>
        <v>0</v>
      </c>
    </row>
    <row r="54" spans="11:19" x14ac:dyDescent="0.25">
      <c r="K54" s="180">
        <v>44</v>
      </c>
      <c r="L54" s="188">
        <f t="shared" si="4"/>
        <v>0</v>
      </c>
      <c r="M54" s="186">
        <f t="shared" si="0"/>
        <v>0</v>
      </c>
      <c r="N54" s="187">
        <f t="shared" si="1"/>
        <v>0</v>
      </c>
      <c r="P54" s="180">
        <v>44</v>
      </c>
      <c r="Q54" s="188">
        <f t="shared" si="5"/>
        <v>0</v>
      </c>
      <c r="R54" s="186">
        <f t="shared" si="2"/>
        <v>0</v>
      </c>
      <c r="S54" s="187">
        <f t="shared" si="3"/>
        <v>0</v>
      </c>
    </row>
    <row r="55" spans="11:19" x14ac:dyDescent="0.25">
      <c r="K55" s="180">
        <v>45</v>
      </c>
      <c r="L55" s="188">
        <f t="shared" si="4"/>
        <v>0</v>
      </c>
      <c r="M55" s="186">
        <f t="shared" si="0"/>
        <v>0</v>
      </c>
      <c r="N55" s="187">
        <f t="shared" si="1"/>
        <v>0</v>
      </c>
      <c r="P55" s="180">
        <v>45</v>
      </c>
      <c r="Q55" s="188">
        <f t="shared" si="5"/>
        <v>0</v>
      </c>
      <c r="R55" s="186">
        <f t="shared" si="2"/>
        <v>0</v>
      </c>
      <c r="S55" s="187">
        <f t="shared" si="3"/>
        <v>0</v>
      </c>
    </row>
    <row r="56" spans="11:19" x14ac:dyDescent="0.25">
      <c r="K56" s="180">
        <v>46</v>
      </c>
      <c r="L56" s="188">
        <f t="shared" si="4"/>
        <v>0</v>
      </c>
      <c r="M56" s="186">
        <f t="shared" si="0"/>
        <v>0</v>
      </c>
      <c r="N56" s="187">
        <f t="shared" si="1"/>
        <v>0</v>
      </c>
      <c r="P56" s="180">
        <v>46</v>
      </c>
      <c r="Q56" s="188">
        <f t="shared" si="5"/>
        <v>0</v>
      </c>
      <c r="R56" s="186">
        <f t="shared" si="2"/>
        <v>0</v>
      </c>
      <c r="S56" s="187">
        <f t="shared" si="3"/>
        <v>0</v>
      </c>
    </row>
    <row r="57" spans="11:19" x14ac:dyDescent="0.25">
      <c r="K57" s="180">
        <v>47</v>
      </c>
      <c r="L57" s="188">
        <f t="shared" si="4"/>
        <v>0</v>
      </c>
      <c r="M57" s="186">
        <f t="shared" si="0"/>
        <v>0</v>
      </c>
      <c r="N57" s="187">
        <f t="shared" si="1"/>
        <v>0</v>
      </c>
      <c r="P57" s="180">
        <v>47</v>
      </c>
      <c r="Q57" s="188">
        <f t="shared" si="5"/>
        <v>0</v>
      </c>
      <c r="R57" s="186">
        <f t="shared" si="2"/>
        <v>0</v>
      </c>
      <c r="S57" s="187">
        <f t="shared" si="3"/>
        <v>0</v>
      </c>
    </row>
    <row r="58" spans="11:19" x14ac:dyDescent="0.25">
      <c r="K58" s="180">
        <v>48</v>
      </c>
      <c r="L58" s="188">
        <f t="shared" si="4"/>
        <v>0</v>
      </c>
      <c r="M58" s="186">
        <f t="shared" si="0"/>
        <v>0</v>
      </c>
      <c r="N58" s="187">
        <f t="shared" si="1"/>
        <v>0</v>
      </c>
      <c r="P58" s="180">
        <v>48</v>
      </c>
      <c r="Q58" s="188">
        <f t="shared" si="5"/>
        <v>0</v>
      </c>
      <c r="R58" s="186">
        <f t="shared" si="2"/>
        <v>0</v>
      </c>
      <c r="S58" s="187">
        <f t="shared" si="3"/>
        <v>0</v>
      </c>
    </row>
    <row r="59" spans="11:19" x14ac:dyDescent="0.25">
      <c r="K59" s="180">
        <v>49</v>
      </c>
      <c r="L59" s="188">
        <f t="shared" si="4"/>
        <v>0</v>
      </c>
      <c r="M59" s="186">
        <f t="shared" si="0"/>
        <v>0</v>
      </c>
      <c r="N59" s="187">
        <f t="shared" si="1"/>
        <v>0</v>
      </c>
      <c r="P59" s="180">
        <v>49</v>
      </c>
      <c r="Q59" s="188">
        <f t="shared" si="5"/>
        <v>0</v>
      </c>
      <c r="R59" s="186">
        <f t="shared" si="2"/>
        <v>0</v>
      </c>
      <c r="S59" s="187">
        <f t="shared" si="3"/>
        <v>0</v>
      </c>
    </row>
    <row r="60" spans="11:19" x14ac:dyDescent="0.25">
      <c r="K60" s="180">
        <v>50</v>
      </c>
      <c r="L60" s="188">
        <f t="shared" si="4"/>
        <v>0</v>
      </c>
      <c r="M60" s="186">
        <f t="shared" si="0"/>
        <v>0</v>
      </c>
      <c r="N60" s="187">
        <f t="shared" si="1"/>
        <v>0</v>
      </c>
      <c r="P60" s="180">
        <v>50</v>
      </c>
      <c r="Q60" s="188">
        <f t="shared" si="5"/>
        <v>0</v>
      </c>
      <c r="R60" s="186">
        <f t="shared" si="2"/>
        <v>0</v>
      </c>
      <c r="S60" s="187">
        <f t="shared" si="3"/>
        <v>0</v>
      </c>
    </row>
    <row r="61" spans="11:19" x14ac:dyDescent="0.25">
      <c r="K61" s="180">
        <v>51</v>
      </c>
      <c r="L61" s="188">
        <f t="shared" si="4"/>
        <v>0</v>
      </c>
      <c r="M61" s="186">
        <f t="shared" si="0"/>
        <v>0</v>
      </c>
      <c r="N61" s="187">
        <f t="shared" si="1"/>
        <v>0</v>
      </c>
      <c r="P61" s="180">
        <v>51</v>
      </c>
      <c r="Q61" s="188">
        <f t="shared" si="5"/>
        <v>0</v>
      </c>
      <c r="R61" s="186">
        <f t="shared" si="2"/>
        <v>0</v>
      </c>
      <c r="S61" s="187">
        <f t="shared" si="3"/>
        <v>0</v>
      </c>
    </row>
    <row r="62" spans="11:19" x14ac:dyDescent="0.25">
      <c r="K62" s="180">
        <v>52</v>
      </c>
      <c r="L62" s="188">
        <f t="shared" si="4"/>
        <v>0</v>
      </c>
      <c r="M62" s="186">
        <f t="shared" si="0"/>
        <v>0</v>
      </c>
      <c r="N62" s="187">
        <f t="shared" si="1"/>
        <v>0</v>
      </c>
      <c r="P62" s="180">
        <v>52</v>
      </c>
      <c r="Q62" s="188">
        <f t="shared" si="5"/>
        <v>0</v>
      </c>
      <c r="R62" s="186">
        <f t="shared" si="2"/>
        <v>0</v>
      </c>
      <c r="S62" s="187">
        <f t="shared" si="3"/>
        <v>0</v>
      </c>
    </row>
    <row r="63" spans="11:19" x14ac:dyDescent="0.25">
      <c r="K63" s="180">
        <v>53</v>
      </c>
      <c r="L63" s="188">
        <f t="shared" si="4"/>
        <v>0</v>
      </c>
      <c r="M63" s="186">
        <f t="shared" si="0"/>
        <v>0</v>
      </c>
      <c r="N63" s="187">
        <f t="shared" si="1"/>
        <v>0</v>
      </c>
      <c r="P63" s="180">
        <v>53</v>
      </c>
      <c r="Q63" s="188">
        <f t="shared" si="5"/>
        <v>0</v>
      </c>
      <c r="R63" s="186">
        <f t="shared" si="2"/>
        <v>0</v>
      </c>
      <c r="S63" s="187">
        <f t="shared" si="3"/>
        <v>0</v>
      </c>
    </row>
    <row r="64" spans="11:19" x14ac:dyDescent="0.25">
      <c r="K64" s="180">
        <v>54</v>
      </c>
      <c r="L64" s="188">
        <f t="shared" si="4"/>
        <v>0</v>
      </c>
      <c r="M64" s="186">
        <f t="shared" si="0"/>
        <v>0</v>
      </c>
      <c r="N64" s="187">
        <f t="shared" si="1"/>
        <v>0</v>
      </c>
      <c r="P64" s="180">
        <v>54</v>
      </c>
      <c r="Q64" s="188">
        <f t="shared" si="5"/>
        <v>0</v>
      </c>
      <c r="R64" s="186">
        <f t="shared" si="2"/>
        <v>0</v>
      </c>
      <c r="S64" s="187">
        <f t="shared" si="3"/>
        <v>0</v>
      </c>
    </row>
    <row r="65" spans="11:19" x14ac:dyDescent="0.25">
      <c r="K65" s="180">
        <v>55</v>
      </c>
      <c r="L65" s="188">
        <f t="shared" si="4"/>
        <v>0</v>
      </c>
      <c r="M65" s="186">
        <f t="shared" si="0"/>
        <v>0</v>
      </c>
      <c r="N65" s="187">
        <f t="shared" si="1"/>
        <v>0</v>
      </c>
      <c r="P65" s="180">
        <v>55</v>
      </c>
      <c r="Q65" s="188">
        <f t="shared" si="5"/>
        <v>0</v>
      </c>
      <c r="R65" s="186">
        <f t="shared" si="2"/>
        <v>0</v>
      </c>
      <c r="S65" s="187">
        <f t="shared" si="3"/>
        <v>0</v>
      </c>
    </row>
    <row r="66" spans="11:19" x14ac:dyDescent="0.25">
      <c r="K66" s="180">
        <v>56</v>
      </c>
      <c r="L66" s="188">
        <f t="shared" si="4"/>
        <v>0</v>
      </c>
      <c r="M66" s="186">
        <f t="shared" si="0"/>
        <v>0</v>
      </c>
      <c r="N66" s="187">
        <f t="shared" si="1"/>
        <v>0</v>
      </c>
      <c r="P66" s="180">
        <v>56</v>
      </c>
      <c r="Q66" s="188">
        <f t="shared" si="5"/>
        <v>0</v>
      </c>
      <c r="R66" s="186">
        <f t="shared" si="2"/>
        <v>0</v>
      </c>
      <c r="S66" s="187">
        <f t="shared" si="3"/>
        <v>0</v>
      </c>
    </row>
    <row r="67" spans="11:19" x14ac:dyDescent="0.25">
      <c r="K67" s="180">
        <v>57</v>
      </c>
      <c r="L67" s="188">
        <f t="shared" si="4"/>
        <v>0</v>
      </c>
      <c r="M67" s="186">
        <f t="shared" si="0"/>
        <v>0</v>
      </c>
      <c r="N67" s="187">
        <f t="shared" si="1"/>
        <v>0</v>
      </c>
      <c r="P67" s="180">
        <v>57</v>
      </c>
      <c r="Q67" s="188">
        <f t="shared" si="5"/>
        <v>0</v>
      </c>
      <c r="R67" s="186">
        <f t="shared" si="2"/>
        <v>0</v>
      </c>
      <c r="S67" s="187">
        <f t="shared" si="3"/>
        <v>0</v>
      </c>
    </row>
    <row r="68" spans="11:19" x14ac:dyDescent="0.25">
      <c r="K68" s="180">
        <v>58</v>
      </c>
      <c r="L68" s="188">
        <f t="shared" si="4"/>
        <v>0</v>
      </c>
      <c r="M68" s="186">
        <f t="shared" si="0"/>
        <v>0</v>
      </c>
      <c r="N68" s="187">
        <f t="shared" si="1"/>
        <v>0</v>
      </c>
      <c r="P68" s="180">
        <v>58</v>
      </c>
      <c r="Q68" s="188">
        <f t="shared" si="5"/>
        <v>0</v>
      </c>
      <c r="R68" s="186">
        <f t="shared" si="2"/>
        <v>0</v>
      </c>
      <c r="S68" s="187">
        <f t="shared" si="3"/>
        <v>0</v>
      </c>
    </row>
    <row r="69" spans="11:19" x14ac:dyDescent="0.25">
      <c r="K69" s="180">
        <v>59</v>
      </c>
      <c r="L69" s="188">
        <f t="shared" si="4"/>
        <v>0</v>
      </c>
      <c r="M69" s="186">
        <f t="shared" si="0"/>
        <v>0</v>
      </c>
      <c r="N69" s="187">
        <f t="shared" si="1"/>
        <v>0</v>
      </c>
      <c r="P69" s="180">
        <v>59</v>
      </c>
      <c r="Q69" s="188">
        <f t="shared" si="5"/>
        <v>0</v>
      </c>
      <c r="R69" s="186">
        <f t="shared" si="2"/>
        <v>0</v>
      </c>
      <c r="S69" s="187">
        <f t="shared" si="3"/>
        <v>0</v>
      </c>
    </row>
    <row r="70" spans="11:19" x14ac:dyDescent="0.25">
      <c r="K70" s="180">
        <v>60</v>
      </c>
      <c r="L70" s="188">
        <f t="shared" si="4"/>
        <v>0</v>
      </c>
      <c r="M70" s="186">
        <f t="shared" si="0"/>
        <v>0</v>
      </c>
      <c r="N70" s="187">
        <f t="shared" si="1"/>
        <v>0</v>
      </c>
      <c r="P70" s="180">
        <v>60</v>
      </c>
      <c r="Q70" s="188">
        <f t="shared" si="5"/>
        <v>0</v>
      </c>
      <c r="R70" s="186">
        <f t="shared" si="2"/>
        <v>0</v>
      </c>
      <c r="S70" s="187">
        <f t="shared" si="3"/>
        <v>0</v>
      </c>
    </row>
    <row r="71" spans="11:19" x14ac:dyDescent="0.25">
      <c r="K71" s="180">
        <v>61</v>
      </c>
      <c r="L71" s="188">
        <f t="shared" si="4"/>
        <v>0</v>
      </c>
      <c r="M71" s="186">
        <f t="shared" si="0"/>
        <v>0</v>
      </c>
      <c r="N71" s="187">
        <f t="shared" si="1"/>
        <v>0</v>
      </c>
      <c r="P71" s="180">
        <v>61</v>
      </c>
      <c r="Q71" s="188">
        <f t="shared" si="5"/>
        <v>0</v>
      </c>
      <c r="R71" s="186">
        <f t="shared" si="2"/>
        <v>0</v>
      </c>
      <c r="S71" s="187">
        <f t="shared" si="3"/>
        <v>0</v>
      </c>
    </row>
    <row r="72" spans="11:19" x14ac:dyDescent="0.25">
      <c r="K72" s="180">
        <v>62</v>
      </c>
      <c r="L72" s="188">
        <f t="shared" si="4"/>
        <v>0</v>
      </c>
      <c r="M72" s="186">
        <f t="shared" si="0"/>
        <v>0</v>
      </c>
      <c r="N72" s="187">
        <f t="shared" si="1"/>
        <v>0</v>
      </c>
      <c r="P72" s="180">
        <v>62</v>
      </c>
      <c r="Q72" s="188">
        <f t="shared" si="5"/>
        <v>0</v>
      </c>
      <c r="R72" s="186">
        <f t="shared" si="2"/>
        <v>0</v>
      </c>
      <c r="S72" s="187">
        <f t="shared" si="3"/>
        <v>0</v>
      </c>
    </row>
    <row r="73" spans="11:19" x14ac:dyDescent="0.25">
      <c r="K73" s="180">
        <v>63</v>
      </c>
      <c r="L73" s="188">
        <f t="shared" si="4"/>
        <v>0</v>
      </c>
      <c r="M73" s="186">
        <f t="shared" si="0"/>
        <v>0</v>
      </c>
      <c r="N73" s="187">
        <f t="shared" si="1"/>
        <v>0</v>
      </c>
      <c r="P73" s="180">
        <v>63</v>
      </c>
      <c r="Q73" s="188">
        <f t="shared" si="5"/>
        <v>0</v>
      </c>
      <c r="R73" s="186">
        <f t="shared" si="2"/>
        <v>0</v>
      </c>
      <c r="S73" s="187">
        <f t="shared" si="3"/>
        <v>0</v>
      </c>
    </row>
    <row r="74" spans="11:19" x14ac:dyDescent="0.25">
      <c r="K74" s="180">
        <v>64</v>
      </c>
      <c r="L74" s="188">
        <f t="shared" si="4"/>
        <v>0</v>
      </c>
      <c r="M74" s="186">
        <f t="shared" si="0"/>
        <v>0</v>
      </c>
      <c r="N74" s="187">
        <f t="shared" si="1"/>
        <v>0</v>
      </c>
      <c r="P74" s="180">
        <v>64</v>
      </c>
      <c r="Q74" s="188">
        <f t="shared" si="5"/>
        <v>0</v>
      </c>
      <c r="R74" s="186">
        <f t="shared" si="2"/>
        <v>0</v>
      </c>
      <c r="S74" s="187">
        <f t="shared" si="3"/>
        <v>0</v>
      </c>
    </row>
    <row r="75" spans="11:19" x14ac:dyDescent="0.25">
      <c r="K75" s="180">
        <v>65</v>
      </c>
      <c r="L75" s="188">
        <f t="shared" si="4"/>
        <v>0</v>
      </c>
      <c r="M75" s="186">
        <f t="shared" si="0"/>
        <v>0</v>
      </c>
      <c r="N75" s="187">
        <f t="shared" si="1"/>
        <v>0</v>
      </c>
      <c r="P75" s="180">
        <v>65</v>
      </c>
      <c r="Q75" s="188">
        <f t="shared" si="5"/>
        <v>0</v>
      </c>
      <c r="R75" s="186">
        <f t="shared" si="2"/>
        <v>0</v>
      </c>
      <c r="S75" s="187">
        <f t="shared" si="3"/>
        <v>0</v>
      </c>
    </row>
    <row r="76" spans="11:19" x14ac:dyDescent="0.25">
      <c r="K76" s="180">
        <v>66</v>
      </c>
      <c r="L76" s="188">
        <f t="shared" si="4"/>
        <v>0</v>
      </c>
      <c r="M76" s="186">
        <f t="shared" ref="M76:M110" si="6">IF($K76&gt;L$7,0,L76*$C$15+$C$22*$C$8*((1+$C$13)^($K76-$K$11))+$C$8*$L$8)</f>
        <v>0</v>
      </c>
      <c r="N76" s="187">
        <f t="shared" ref="N76:N110" si="7">M76/((1+($C$14+$C$13))^($K76-$K$11))</f>
        <v>0</v>
      </c>
      <c r="P76" s="180">
        <v>66</v>
      </c>
      <c r="Q76" s="188">
        <f t="shared" si="5"/>
        <v>0</v>
      </c>
      <c r="R76" s="186">
        <f t="shared" ref="R76:R110" si="8">IF($P76&gt;Q$7,0,Q76*$C$15+$C$23*$C$8*((1+$C$13)^($P76-$P$11))+$C$8*$Q$8)</f>
        <v>0</v>
      </c>
      <c r="S76" s="187">
        <f t="shared" ref="S76:S110" si="9">R76/((1+($C$14+$C$13))^($P76-$P$11))</f>
        <v>0</v>
      </c>
    </row>
    <row r="77" spans="11:19" x14ac:dyDescent="0.25">
      <c r="K77" s="180">
        <v>67</v>
      </c>
      <c r="L77" s="188">
        <f t="shared" ref="L77:L110" si="10">IF($K77&gt;L$7,0,L76-((L$11*L$8)))</f>
        <v>0</v>
      </c>
      <c r="M77" s="186">
        <f t="shared" si="6"/>
        <v>0</v>
      </c>
      <c r="N77" s="187">
        <f t="shared" si="7"/>
        <v>0</v>
      </c>
      <c r="P77" s="180">
        <v>67</v>
      </c>
      <c r="Q77" s="188">
        <f t="shared" ref="Q77:Q110" si="11">IF($P77&gt;Q$7,0,Q76-((Q$11*Q$8)))</f>
        <v>0</v>
      </c>
      <c r="R77" s="186">
        <f t="shared" si="8"/>
        <v>0</v>
      </c>
      <c r="S77" s="187">
        <f t="shared" si="9"/>
        <v>0</v>
      </c>
    </row>
    <row r="78" spans="11:19" x14ac:dyDescent="0.25">
      <c r="K78" s="180">
        <v>68</v>
      </c>
      <c r="L78" s="188">
        <f t="shared" si="10"/>
        <v>0</v>
      </c>
      <c r="M78" s="186">
        <f t="shared" si="6"/>
        <v>0</v>
      </c>
      <c r="N78" s="187">
        <f t="shared" si="7"/>
        <v>0</v>
      </c>
      <c r="P78" s="180">
        <v>68</v>
      </c>
      <c r="Q78" s="188">
        <f t="shared" si="11"/>
        <v>0</v>
      </c>
      <c r="R78" s="186">
        <f t="shared" si="8"/>
        <v>0</v>
      </c>
      <c r="S78" s="187">
        <f t="shared" si="9"/>
        <v>0</v>
      </c>
    </row>
    <row r="79" spans="11:19" x14ac:dyDescent="0.25">
      <c r="K79" s="180">
        <v>69</v>
      </c>
      <c r="L79" s="188">
        <f t="shared" si="10"/>
        <v>0</v>
      </c>
      <c r="M79" s="186">
        <f t="shared" si="6"/>
        <v>0</v>
      </c>
      <c r="N79" s="187">
        <f t="shared" si="7"/>
        <v>0</v>
      </c>
      <c r="P79" s="180">
        <v>69</v>
      </c>
      <c r="Q79" s="188">
        <f t="shared" si="11"/>
        <v>0</v>
      </c>
      <c r="R79" s="186">
        <f t="shared" si="8"/>
        <v>0</v>
      </c>
      <c r="S79" s="187">
        <f t="shared" si="9"/>
        <v>0</v>
      </c>
    </row>
    <row r="80" spans="11:19" x14ac:dyDescent="0.25">
      <c r="K80" s="180">
        <v>70</v>
      </c>
      <c r="L80" s="188">
        <f t="shared" si="10"/>
        <v>0</v>
      </c>
      <c r="M80" s="186">
        <f t="shared" si="6"/>
        <v>0</v>
      </c>
      <c r="N80" s="187">
        <f t="shared" si="7"/>
        <v>0</v>
      </c>
      <c r="P80" s="180">
        <v>70</v>
      </c>
      <c r="Q80" s="188">
        <f t="shared" si="11"/>
        <v>0</v>
      </c>
      <c r="R80" s="186">
        <f t="shared" si="8"/>
        <v>0</v>
      </c>
      <c r="S80" s="187">
        <f t="shared" si="9"/>
        <v>0</v>
      </c>
    </row>
    <row r="81" spans="11:19" x14ac:dyDescent="0.25">
      <c r="K81" s="180">
        <v>71</v>
      </c>
      <c r="L81" s="188">
        <f t="shared" si="10"/>
        <v>0</v>
      </c>
      <c r="M81" s="186">
        <f t="shared" si="6"/>
        <v>0</v>
      </c>
      <c r="N81" s="187">
        <f t="shared" si="7"/>
        <v>0</v>
      </c>
      <c r="P81" s="180">
        <v>71</v>
      </c>
      <c r="Q81" s="188">
        <f t="shared" si="11"/>
        <v>0</v>
      </c>
      <c r="R81" s="186">
        <f t="shared" si="8"/>
        <v>0</v>
      </c>
      <c r="S81" s="187">
        <f t="shared" si="9"/>
        <v>0</v>
      </c>
    </row>
    <row r="82" spans="11:19" x14ac:dyDescent="0.25">
      <c r="K82" s="180">
        <v>72</v>
      </c>
      <c r="L82" s="188">
        <f t="shared" si="10"/>
        <v>0</v>
      </c>
      <c r="M82" s="186">
        <f t="shared" si="6"/>
        <v>0</v>
      </c>
      <c r="N82" s="187">
        <f t="shared" si="7"/>
        <v>0</v>
      </c>
      <c r="P82" s="180">
        <v>72</v>
      </c>
      <c r="Q82" s="188">
        <f t="shared" si="11"/>
        <v>0</v>
      </c>
      <c r="R82" s="186">
        <f t="shared" si="8"/>
        <v>0</v>
      </c>
      <c r="S82" s="187">
        <f t="shared" si="9"/>
        <v>0</v>
      </c>
    </row>
    <row r="83" spans="11:19" x14ac:dyDescent="0.25">
      <c r="K83" s="180">
        <v>73</v>
      </c>
      <c r="L83" s="188">
        <f t="shared" si="10"/>
        <v>0</v>
      </c>
      <c r="M83" s="186">
        <f t="shared" si="6"/>
        <v>0</v>
      </c>
      <c r="N83" s="187">
        <f t="shared" si="7"/>
        <v>0</v>
      </c>
      <c r="P83" s="180">
        <v>73</v>
      </c>
      <c r="Q83" s="188">
        <f t="shared" si="11"/>
        <v>0</v>
      </c>
      <c r="R83" s="186">
        <f t="shared" si="8"/>
        <v>0</v>
      </c>
      <c r="S83" s="187">
        <f t="shared" si="9"/>
        <v>0</v>
      </c>
    </row>
    <row r="84" spans="11:19" x14ac:dyDescent="0.25">
      <c r="K84" s="180">
        <v>74</v>
      </c>
      <c r="L84" s="188">
        <f t="shared" si="10"/>
        <v>0</v>
      </c>
      <c r="M84" s="186">
        <f t="shared" si="6"/>
        <v>0</v>
      </c>
      <c r="N84" s="187">
        <f t="shared" si="7"/>
        <v>0</v>
      </c>
      <c r="P84" s="180">
        <v>74</v>
      </c>
      <c r="Q84" s="188">
        <f t="shared" si="11"/>
        <v>0</v>
      </c>
      <c r="R84" s="186">
        <f t="shared" si="8"/>
        <v>0</v>
      </c>
      <c r="S84" s="187">
        <f t="shared" si="9"/>
        <v>0</v>
      </c>
    </row>
    <row r="85" spans="11:19" x14ac:dyDescent="0.25">
      <c r="K85" s="180">
        <v>75</v>
      </c>
      <c r="L85" s="188">
        <f t="shared" si="10"/>
        <v>0</v>
      </c>
      <c r="M85" s="186">
        <f t="shared" si="6"/>
        <v>0</v>
      </c>
      <c r="N85" s="187">
        <f t="shared" si="7"/>
        <v>0</v>
      </c>
      <c r="P85" s="180">
        <v>75</v>
      </c>
      <c r="Q85" s="188">
        <f t="shared" si="11"/>
        <v>0</v>
      </c>
      <c r="R85" s="186">
        <f t="shared" si="8"/>
        <v>0</v>
      </c>
      <c r="S85" s="187">
        <f t="shared" si="9"/>
        <v>0</v>
      </c>
    </row>
    <row r="86" spans="11:19" x14ac:dyDescent="0.25">
      <c r="K86" s="180">
        <v>76</v>
      </c>
      <c r="L86" s="188">
        <f t="shared" si="10"/>
        <v>0</v>
      </c>
      <c r="M86" s="186">
        <f t="shared" si="6"/>
        <v>0</v>
      </c>
      <c r="N86" s="187">
        <f t="shared" si="7"/>
        <v>0</v>
      </c>
      <c r="P86" s="180">
        <v>76</v>
      </c>
      <c r="Q86" s="188">
        <f t="shared" si="11"/>
        <v>0</v>
      </c>
      <c r="R86" s="186">
        <f t="shared" si="8"/>
        <v>0</v>
      </c>
      <c r="S86" s="187">
        <f t="shared" si="9"/>
        <v>0</v>
      </c>
    </row>
    <row r="87" spans="11:19" x14ac:dyDescent="0.25">
      <c r="K87" s="180">
        <v>77</v>
      </c>
      <c r="L87" s="188">
        <f t="shared" si="10"/>
        <v>0</v>
      </c>
      <c r="M87" s="186">
        <f t="shared" si="6"/>
        <v>0</v>
      </c>
      <c r="N87" s="187">
        <f t="shared" si="7"/>
        <v>0</v>
      </c>
      <c r="P87" s="180">
        <v>77</v>
      </c>
      <c r="Q87" s="188">
        <f t="shared" si="11"/>
        <v>0</v>
      </c>
      <c r="R87" s="186">
        <f t="shared" si="8"/>
        <v>0</v>
      </c>
      <c r="S87" s="187">
        <f t="shared" si="9"/>
        <v>0</v>
      </c>
    </row>
    <row r="88" spans="11:19" x14ac:dyDescent="0.25">
      <c r="K88" s="180">
        <v>78</v>
      </c>
      <c r="L88" s="188">
        <f t="shared" si="10"/>
        <v>0</v>
      </c>
      <c r="M88" s="186">
        <f t="shared" si="6"/>
        <v>0</v>
      </c>
      <c r="N88" s="187">
        <f t="shared" si="7"/>
        <v>0</v>
      </c>
      <c r="P88" s="180">
        <v>78</v>
      </c>
      <c r="Q88" s="188">
        <f t="shared" si="11"/>
        <v>0</v>
      </c>
      <c r="R88" s="186">
        <f t="shared" si="8"/>
        <v>0</v>
      </c>
      <c r="S88" s="187">
        <f t="shared" si="9"/>
        <v>0</v>
      </c>
    </row>
    <row r="89" spans="11:19" x14ac:dyDescent="0.25">
      <c r="K89" s="180">
        <v>79</v>
      </c>
      <c r="L89" s="188">
        <f t="shared" si="10"/>
        <v>0</v>
      </c>
      <c r="M89" s="186">
        <f t="shared" si="6"/>
        <v>0</v>
      </c>
      <c r="N89" s="187">
        <f t="shared" si="7"/>
        <v>0</v>
      </c>
      <c r="P89" s="180">
        <v>79</v>
      </c>
      <c r="Q89" s="188">
        <f t="shared" si="11"/>
        <v>0</v>
      </c>
      <c r="R89" s="186">
        <f t="shared" si="8"/>
        <v>0</v>
      </c>
      <c r="S89" s="187">
        <f t="shared" si="9"/>
        <v>0</v>
      </c>
    </row>
    <row r="90" spans="11:19" x14ac:dyDescent="0.25">
      <c r="K90" s="180">
        <v>80</v>
      </c>
      <c r="L90" s="188">
        <f t="shared" si="10"/>
        <v>0</v>
      </c>
      <c r="M90" s="186">
        <f t="shared" si="6"/>
        <v>0</v>
      </c>
      <c r="N90" s="187">
        <f t="shared" si="7"/>
        <v>0</v>
      </c>
      <c r="P90" s="180">
        <v>80</v>
      </c>
      <c r="Q90" s="188">
        <f t="shared" si="11"/>
        <v>0</v>
      </c>
      <c r="R90" s="186">
        <f t="shared" si="8"/>
        <v>0</v>
      </c>
      <c r="S90" s="187">
        <f t="shared" si="9"/>
        <v>0</v>
      </c>
    </row>
    <row r="91" spans="11:19" x14ac:dyDescent="0.25">
      <c r="K91" s="180">
        <v>81</v>
      </c>
      <c r="L91" s="188">
        <f t="shared" si="10"/>
        <v>0</v>
      </c>
      <c r="M91" s="186">
        <f t="shared" si="6"/>
        <v>0</v>
      </c>
      <c r="N91" s="187">
        <f t="shared" si="7"/>
        <v>0</v>
      </c>
      <c r="P91" s="180">
        <v>81</v>
      </c>
      <c r="Q91" s="188">
        <f t="shared" si="11"/>
        <v>0</v>
      </c>
      <c r="R91" s="186">
        <f t="shared" si="8"/>
        <v>0</v>
      </c>
      <c r="S91" s="187">
        <f t="shared" si="9"/>
        <v>0</v>
      </c>
    </row>
    <row r="92" spans="11:19" x14ac:dyDescent="0.25">
      <c r="K92" s="180">
        <v>82</v>
      </c>
      <c r="L92" s="188">
        <f t="shared" si="10"/>
        <v>0</v>
      </c>
      <c r="M92" s="186">
        <f t="shared" si="6"/>
        <v>0</v>
      </c>
      <c r="N92" s="187">
        <f t="shared" si="7"/>
        <v>0</v>
      </c>
      <c r="P92" s="180">
        <v>82</v>
      </c>
      <c r="Q92" s="188">
        <f t="shared" si="11"/>
        <v>0</v>
      </c>
      <c r="R92" s="186">
        <f t="shared" si="8"/>
        <v>0</v>
      </c>
      <c r="S92" s="187">
        <f t="shared" si="9"/>
        <v>0</v>
      </c>
    </row>
    <row r="93" spans="11:19" x14ac:dyDescent="0.25">
      <c r="K93" s="180">
        <v>83</v>
      </c>
      <c r="L93" s="188">
        <f t="shared" si="10"/>
        <v>0</v>
      </c>
      <c r="M93" s="186">
        <f t="shared" si="6"/>
        <v>0</v>
      </c>
      <c r="N93" s="187">
        <f t="shared" si="7"/>
        <v>0</v>
      </c>
      <c r="P93" s="180">
        <v>83</v>
      </c>
      <c r="Q93" s="188">
        <f t="shared" si="11"/>
        <v>0</v>
      </c>
      <c r="R93" s="186">
        <f t="shared" si="8"/>
        <v>0</v>
      </c>
      <c r="S93" s="187">
        <f t="shared" si="9"/>
        <v>0</v>
      </c>
    </row>
    <row r="94" spans="11:19" x14ac:dyDescent="0.25">
      <c r="K94" s="180">
        <v>84</v>
      </c>
      <c r="L94" s="188">
        <f t="shared" si="10"/>
        <v>0</v>
      </c>
      <c r="M94" s="186">
        <f t="shared" si="6"/>
        <v>0</v>
      </c>
      <c r="N94" s="187">
        <f t="shared" si="7"/>
        <v>0</v>
      </c>
      <c r="P94" s="180">
        <v>84</v>
      </c>
      <c r="Q94" s="188">
        <f t="shared" si="11"/>
        <v>0</v>
      </c>
      <c r="R94" s="186">
        <f t="shared" si="8"/>
        <v>0</v>
      </c>
      <c r="S94" s="187">
        <f t="shared" si="9"/>
        <v>0</v>
      </c>
    </row>
    <row r="95" spans="11:19" x14ac:dyDescent="0.25">
      <c r="K95" s="180">
        <v>85</v>
      </c>
      <c r="L95" s="188">
        <f t="shared" si="10"/>
        <v>0</v>
      </c>
      <c r="M95" s="186">
        <f t="shared" si="6"/>
        <v>0</v>
      </c>
      <c r="N95" s="187">
        <f t="shared" si="7"/>
        <v>0</v>
      </c>
      <c r="P95" s="180">
        <v>85</v>
      </c>
      <c r="Q95" s="188">
        <f t="shared" si="11"/>
        <v>0</v>
      </c>
      <c r="R95" s="186">
        <f t="shared" si="8"/>
        <v>0</v>
      </c>
      <c r="S95" s="187">
        <f t="shared" si="9"/>
        <v>0</v>
      </c>
    </row>
    <row r="96" spans="11:19" x14ac:dyDescent="0.25">
      <c r="K96" s="180">
        <v>86</v>
      </c>
      <c r="L96" s="188">
        <f t="shared" si="10"/>
        <v>0</v>
      </c>
      <c r="M96" s="186">
        <f t="shared" si="6"/>
        <v>0</v>
      </c>
      <c r="N96" s="187">
        <f t="shared" si="7"/>
        <v>0</v>
      </c>
      <c r="P96" s="180">
        <v>86</v>
      </c>
      <c r="Q96" s="188">
        <f t="shared" si="11"/>
        <v>0</v>
      </c>
      <c r="R96" s="186">
        <f t="shared" si="8"/>
        <v>0</v>
      </c>
      <c r="S96" s="187">
        <f t="shared" si="9"/>
        <v>0</v>
      </c>
    </row>
    <row r="97" spans="11:19" x14ac:dyDescent="0.25">
      <c r="K97" s="180">
        <v>87</v>
      </c>
      <c r="L97" s="188">
        <f t="shared" si="10"/>
        <v>0</v>
      </c>
      <c r="M97" s="186">
        <f t="shared" si="6"/>
        <v>0</v>
      </c>
      <c r="N97" s="187">
        <f t="shared" si="7"/>
        <v>0</v>
      </c>
      <c r="P97" s="180">
        <v>87</v>
      </c>
      <c r="Q97" s="188">
        <f t="shared" si="11"/>
        <v>0</v>
      </c>
      <c r="R97" s="186">
        <f t="shared" si="8"/>
        <v>0</v>
      </c>
      <c r="S97" s="187">
        <f t="shared" si="9"/>
        <v>0</v>
      </c>
    </row>
    <row r="98" spans="11:19" x14ac:dyDescent="0.25">
      <c r="K98" s="180">
        <v>88</v>
      </c>
      <c r="L98" s="188">
        <f t="shared" si="10"/>
        <v>0</v>
      </c>
      <c r="M98" s="186">
        <f t="shared" si="6"/>
        <v>0</v>
      </c>
      <c r="N98" s="187">
        <f t="shared" si="7"/>
        <v>0</v>
      </c>
      <c r="P98" s="180">
        <v>88</v>
      </c>
      <c r="Q98" s="188">
        <f t="shared" si="11"/>
        <v>0</v>
      </c>
      <c r="R98" s="186">
        <f t="shared" si="8"/>
        <v>0</v>
      </c>
      <c r="S98" s="187">
        <f t="shared" si="9"/>
        <v>0</v>
      </c>
    </row>
    <row r="99" spans="11:19" x14ac:dyDescent="0.25">
      <c r="K99" s="180">
        <v>89</v>
      </c>
      <c r="L99" s="188">
        <f t="shared" si="10"/>
        <v>0</v>
      </c>
      <c r="M99" s="186">
        <f t="shared" si="6"/>
        <v>0</v>
      </c>
      <c r="N99" s="187">
        <f t="shared" si="7"/>
        <v>0</v>
      </c>
      <c r="P99" s="180">
        <v>89</v>
      </c>
      <c r="Q99" s="188">
        <f t="shared" si="11"/>
        <v>0</v>
      </c>
      <c r="R99" s="186">
        <f t="shared" si="8"/>
        <v>0</v>
      </c>
      <c r="S99" s="187">
        <f t="shared" si="9"/>
        <v>0</v>
      </c>
    </row>
    <row r="100" spans="11:19" x14ac:dyDescent="0.25">
      <c r="K100" s="180">
        <v>90</v>
      </c>
      <c r="L100" s="188">
        <f t="shared" si="10"/>
        <v>0</v>
      </c>
      <c r="M100" s="186">
        <f t="shared" si="6"/>
        <v>0</v>
      </c>
      <c r="N100" s="187">
        <f t="shared" si="7"/>
        <v>0</v>
      </c>
      <c r="P100" s="180">
        <v>90</v>
      </c>
      <c r="Q100" s="188">
        <f t="shared" si="11"/>
        <v>0</v>
      </c>
      <c r="R100" s="186">
        <f t="shared" si="8"/>
        <v>0</v>
      </c>
      <c r="S100" s="187">
        <f t="shared" si="9"/>
        <v>0</v>
      </c>
    </row>
    <row r="101" spans="11:19" x14ac:dyDescent="0.25">
      <c r="K101" s="180">
        <v>91</v>
      </c>
      <c r="L101" s="188">
        <f t="shared" si="10"/>
        <v>0</v>
      </c>
      <c r="M101" s="186">
        <f t="shared" si="6"/>
        <v>0</v>
      </c>
      <c r="N101" s="187">
        <f t="shared" si="7"/>
        <v>0</v>
      </c>
      <c r="P101" s="180">
        <v>91</v>
      </c>
      <c r="Q101" s="188">
        <f t="shared" si="11"/>
        <v>0</v>
      </c>
      <c r="R101" s="186">
        <f t="shared" si="8"/>
        <v>0</v>
      </c>
      <c r="S101" s="187">
        <f t="shared" si="9"/>
        <v>0</v>
      </c>
    </row>
    <row r="102" spans="11:19" x14ac:dyDescent="0.25">
      <c r="K102" s="180">
        <v>92</v>
      </c>
      <c r="L102" s="188">
        <f t="shared" si="10"/>
        <v>0</v>
      </c>
      <c r="M102" s="186">
        <f t="shared" si="6"/>
        <v>0</v>
      </c>
      <c r="N102" s="187">
        <f t="shared" si="7"/>
        <v>0</v>
      </c>
      <c r="P102" s="180">
        <v>92</v>
      </c>
      <c r="Q102" s="188">
        <f t="shared" si="11"/>
        <v>0</v>
      </c>
      <c r="R102" s="186">
        <f t="shared" si="8"/>
        <v>0</v>
      </c>
      <c r="S102" s="187">
        <f t="shared" si="9"/>
        <v>0</v>
      </c>
    </row>
    <row r="103" spans="11:19" x14ac:dyDescent="0.25">
      <c r="K103" s="180">
        <v>93</v>
      </c>
      <c r="L103" s="188">
        <f t="shared" si="10"/>
        <v>0</v>
      </c>
      <c r="M103" s="186">
        <f t="shared" si="6"/>
        <v>0</v>
      </c>
      <c r="N103" s="187">
        <f t="shared" si="7"/>
        <v>0</v>
      </c>
      <c r="P103" s="180">
        <v>93</v>
      </c>
      <c r="Q103" s="188">
        <f t="shared" si="11"/>
        <v>0</v>
      </c>
      <c r="R103" s="186">
        <f t="shared" si="8"/>
        <v>0</v>
      </c>
      <c r="S103" s="187">
        <f t="shared" si="9"/>
        <v>0</v>
      </c>
    </row>
    <row r="104" spans="11:19" x14ac:dyDescent="0.25">
      <c r="K104" s="180">
        <v>94</v>
      </c>
      <c r="L104" s="188">
        <f t="shared" si="10"/>
        <v>0</v>
      </c>
      <c r="M104" s="186">
        <f t="shared" si="6"/>
        <v>0</v>
      </c>
      <c r="N104" s="187">
        <f t="shared" si="7"/>
        <v>0</v>
      </c>
      <c r="P104" s="180">
        <v>94</v>
      </c>
      <c r="Q104" s="188">
        <f t="shared" si="11"/>
        <v>0</v>
      </c>
      <c r="R104" s="186">
        <f t="shared" si="8"/>
        <v>0</v>
      </c>
      <c r="S104" s="187">
        <f t="shared" si="9"/>
        <v>0</v>
      </c>
    </row>
    <row r="105" spans="11:19" x14ac:dyDescent="0.25">
      <c r="K105" s="180">
        <v>95</v>
      </c>
      <c r="L105" s="188">
        <f t="shared" si="10"/>
        <v>0</v>
      </c>
      <c r="M105" s="186">
        <f t="shared" si="6"/>
        <v>0</v>
      </c>
      <c r="N105" s="187">
        <f t="shared" si="7"/>
        <v>0</v>
      </c>
      <c r="P105" s="180">
        <v>95</v>
      </c>
      <c r="Q105" s="188">
        <f t="shared" si="11"/>
        <v>0</v>
      </c>
      <c r="R105" s="186">
        <f t="shared" si="8"/>
        <v>0</v>
      </c>
      <c r="S105" s="187">
        <f t="shared" si="9"/>
        <v>0</v>
      </c>
    </row>
    <row r="106" spans="11:19" x14ac:dyDescent="0.25">
      <c r="K106" s="180">
        <v>96</v>
      </c>
      <c r="L106" s="188">
        <f t="shared" si="10"/>
        <v>0</v>
      </c>
      <c r="M106" s="186">
        <f t="shared" si="6"/>
        <v>0</v>
      </c>
      <c r="N106" s="187">
        <f t="shared" si="7"/>
        <v>0</v>
      </c>
      <c r="P106" s="180">
        <v>96</v>
      </c>
      <c r="Q106" s="188">
        <f t="shared" si="11"/>
        <v>0</v>
      </c>
      <c r="R106" s="186">
        <f t="shared" si="8"/>
        <v>0</v>
      </c>
      <c r="S106" s="187">
        <f t="shared" si="9"/>
        <v>0</v>
      </c>
    </row>
    <row r="107" spans="11:19" x14ac:dyDescent="0.25">
      <c r="K107" s="180">
        <v>97</v>
      </c>
      <c r="L107" s="188">
        <f t="shared" si="10"/>
        <v>0</v>
      </c>
      <c r="M107" s="186">
        <f t="shared" si="6"/>
        <v>0</v>
      </c>
      <c r="N107" s="187">
        <f t="shared" si="7"/>
        <v>0</v>
      </c>
      <c r="P107" s="180">
        <v>97</v>
      </c>
      <c r="Q107" s="188">
        <f t="shared" si="11"/>
        <v>0</v>
      </c>
      <c r="R107" s="186">
        <f t="shared" si="8"/>
        <v>0</v>
      </c>
      <c r="S107" s="187">
        <f t="shared" si="9"/>
        <v>0</v>
      </c>
    </row>
    <row r="108" spans="11:19" x14ac:dyDescent="0.25">
      <c r="K108" s="180">
        <v>98</v>
      </c>
      <c r="L108" s="188">
        <f t="shared" si="10"/>
        <v>0</v>
      </c>
      <c r="M108" s="186">
        <f t="shared" si="6"/>
        <v>0</v>
      </c>
      <c r="N108" s="187">
        <f t="shared" si="7"/>
        <v>0</v>
      </c>
      <c r="P108" s="180">
        <v>98</v>
      </c>
      <c r="Q108" s="188">
        <f t="shared" si="11"/>
        <v>0</v>
      </c>
      <c r="R108" s="186">
        <f t="shared" si="8"/>
        <v>0</v>
      </c>
      <c r="S108" s="187">
        <f t="shared" si="9"/>
        <v>0</v>
      </c>
    </row>
    <row r="109" spans="11:19" x14ac:dyDescent="0.25">
      <c r="K109" s="180">
        <v>99</v>
      </c>
      <c r="L109" s="188">
        <f t="shared" si="10"/>
        <v>0</v>
      </c>
      <c r="M109" s="186">
        <f t="shared" si="6"/>
        <v>0</v>
      </c>
      <c r="N109" s="187">
        <f t="shared" si="7"/>
        <v>0</v>
      </c>
      <c r="P109" s="180">
        <v>99</v>
      </c>
      <c r="Q109" s="188">
        <f t="shared" si="11"/>
        <v>0</v>
      </c>
      <c r="R109" s="186">
        <f t="shared" si="8"/>
        <v>0</v>
      </c>
      <c r="S109" s="187">
        <f t="shared" si="9"/>
        <v>0</v>
      </c>
    </row>
    <row r="110" spans="11:19" x14ac:dyDescent="0.25">
      <c r="K110" s="180">
        <v>100</v>
      </c>
      <c r="L110" s="188">
        <f t="shared" si="10"/>
        <v>0</v>
      </c>
      <c r="M110" s="186">
        <f t="shared" si="6"/>
        <v>0</v>
      </c>
      <c r="N110" s="187">
        <f t="shared" si="7"/>
        <v>0</v>
      </c>
      <c r="P110" s="180">
        <v>100</v>
      </c>
      <c r="Q110" s="188">
        <f t="shared" si="11"/>
        <v>0</v>
      </c>
      <c r="R110" s="186">
        <f t="shared" si="8"/>
        <v>0</v>
      </c>
      <c r="S110" s="187">
        <f t="shared" si="9"/>
        <v>0</v>
      </c>
    </row>
    <row r="111" spans="11:19" ht="14.4" thickBot="1" x14ac:dyDescent="0.3">
      <c r="K111" s="181">
        <v>101</v>
      </c>
      <c r="L111" s="182"/>
      <c r="M111" s="183"/>
      <c r="N111" s="183"/>
      <c r="P111" s="181">
        <v>101</v>
      </c>
      <c r="Q111" s="182"/>
      <c r="R111" s="183"/>
      <c r="S111" s="183"/>
    </row>
  </sheetData>
  <mergeCells count="7">
    <mergeCell ref="R9:R10"/>
    <mergeCell ref="S9:S10"/>
    <mergeCell ref="B6:I6"/>
    <mergeCell ref="L9:L10"/>
    <mergeCell ref="M9:M10"/>
    <mergeCell ref="N9:N10"/>
    <mergeCell ref="Q9:Q10"/>
  </mergeCells>
  <hyperlinks>
    <hyperlink ref="B12" r:id="rId1" xr:uid="{C754214B-62BD-4BAA-80F1-44D828CADD5F}"/>
    <hyperlink ref="B25" r:id="rId2" xr:uid="{BDE30F3B-E026-4A4B-9282-39022988B74E}"/>
    <hyperlink ref="B26" r:id="rId3" xr:uid="{7AB593B8-D667-485B-BC11-08E670661350}"/>
    <hyperlink ref="B18" r:id="rId4" xr:uid="{D1584536-AB83-4D57-B5E1-AB7A2278DB3C}"/>
  </hyperlinks>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E850E-A79C-47B4-8F05-9FA1B339E85B}">
  <sheetPr>
    <tabColor theme="0" tint="-0.249977111117893"/>
  </sheetPr>
  <dimension ref="C6:CC58"/>
  <sheetViews>
    <sheetView workbookViewId="0"/>
    <sheetView workbookViewId="1"/>
  </sheetViews>
  <sheetFormatPr defaultRowHeight="10.199999999999999" x14ac:dyDescent="0.2"/>
  <cols>
    <col min="3" max="3" width="18.28515625" bestFit="1" customWidth="1"/>
    <col min="4" max="4" width="16.7109375" bestFit="1" customWidth="1"/>
    <col min="5" max="81" width="13.42578125" customWidth="1"/>
  </cols>
  <sheetData>
    <row r="6" spans="3:81" x14ac:dyDescent="0.2">
      <c r="C6" s="58" t="s">
        <v>487</v>
      </c>
    </row>
    <row r="7" spans="3:81" ht="10.8" thickBot="1" x14ac:dyDescent="0.25">
      <c r="C7" s="16" t="s">
        <v>10</v>
      </c>
      <c r="D7" s="16" t="s">
        <v>77</v>
      </c>
      <c r="E7" s="15" t="str">
        <f>'8. Project BCA Results'!$C$11</f>
        <v>PV 2026$</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row>
    <row r="8" spans="3:81" x14ac:dyDescent="0.2">
      <c r="C8" s="61" t="str" cm="1">
        <f t="array" ref="C8:C11">_xlfn.ANCHORARRAY('Int VA Calcs'!Z8)</f>
        <v>Pole</v>
      </c>
      <c r="D8" s="61" t="str" cm="1">
        <f t="array" ref="D8:D11">_xlfn.ANCHORARRAY('Int VA Calcs'!AA8)</f>
        <v>Class 5</v>
      </c>
      <c r="E8" s="116" cm="1">
        <f t="array" ref="E8:E11">_xlfn.ANCHORARRAY(F8)+_xlfn.BYROW(_xlfn.ANCHORARRAY(G8):_xlfn.ANCHORARRAY(CC8),_xlfn.LAMBDA(_xlpm.array,NPV(('7. Project Characteristics'!$G$18-'7. Project Characteristics'!$G$17),_xlpm.array)))</f>
        <v>0</v>
      </c>
      <c r="F8" s="69" cm="1">
        <f t="array" ref="F8:F11">IF(F$7&lt;(Calibration!$T$8+'7. Project Characteristics'!$G$27),ROW(_xlfn.ANCHORARRAY($C8))*0,
IF(F$7&gt;('7.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G8" s="69" cm="1">
        <f t="array" ref="G8:G11">IF(G$7&lt;(Calibration!$T$8+'7. Project Characteristics'!$G$27),ROW(_xlfn.ANCHORARRAY($C8))*0,
IF(G$7&gt;('7.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H8" s="69" cm="1">
        <f t="array" ref="H8:H11">IF(H$7&lt;(Calibration!$T$8+'7. Project Characteristics'!$G$27),ROW(_xlfn.ANCHORARRAY($C8))*0,
IF(H$7&gt;('7.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I8" s="69" cm="1">
        <f t="array" ref="I8:I11">IF(I$7&lt;(Calibration!$T$8+'7. Project Characteristics'!$G$27),ROW(_xlfn.ANCHORARRAY($C8))*0,
IF(I$7&gt;('7.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J8" s="69" cm="1">
        <f t="array" ref="J8:J11">IF(J$7&lt;(Calibration!$T$8+'7. Project Characteristics'!$G$27),ROW(_xlfn.ANCHORARRAY($C8))*0,
IF(J$7&gt;('7.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K8" s="69" cm="1">
        <f t="array" ref="K8:K11">IF(K$7&lt;(Calibration!$T$8+'7. Project Characteristics'!$G$27),ROW(_xlfn.ANCHORARRAY($C8))*0,
IF(K$7&gt;('7.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L8" s="69" cm="1">
        <f t="array" ref="L8:L11">IF(L$7&lt;(Calibration!$T$8+'7. Project Characteristics'!$G$27),ROW(_xlfn.ANCHORARRAY($C8))*0,
IF(L$7&gt;('7.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M8" s="69" cm="1">
        <f t="array" ref="M8:M11">IF(M$7&lt;(Calibration!$T$8+'7. Project Characteristics'!$G$27),ROW(_xlfn.ANCHORARRAY($C8))*0,
IF(M$7&gt;('7.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N8" s="69" cm="1">
        <f t="array" ref="N8:N11">IF(N$7&lt;(Calibration!$T$8+'7. Project Characteristics'!$G$27),ROW(_xlfn.ANCHORARRAY($C8))*0,
IF(N$7&gt;('7.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O8" s="69" cm="1">
        <f t="array" ref="O8:O11">IF(O$7&lt;(Calibration!$T$8+'7. Project Characteristics'!$G$27),ROW(_xlfn.ANCHORARRAY($C8))*0,
IF(O$7&gt;('7.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P8" s="69" cm="1">
        <f t="array" ref="P8:P11">IF(P$7&lt;(Calibration!$T$8+'7. Project Characteristics'!$G$27),ROW(_xlfn.ANCHORARRAY($C8))*0,
IF(P$7&gt;('7.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Q8" s="69" cm="1">
        <f t="array" ref="Q8:Q11">IF(Q$7&lt;(Calibration!$T$8+'7. Project Characteristics'!$G$27),ROW(_xlfn.ANCHORARRAY($C8))*0,
IF(Q$7&gt;('7.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R8" s="69" cm="1">
        <f t="array" ref="R8:R11">IF(R$7&lt;(Calibration!$T$8+'7. Project Characteristics'!$G$27),ROW(_xlfn.ANCHORARRAY($C8))*0,
IF(R$7&gt;('7.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S8" s="69" cm="1">
        <f t="array" ref="S8:S11">IF(S$7&lt;(Calibration!$T$8+'7. Project Characteristics'!$G$27),ROW(_xlfn.ANCHORARRAY($C8))*0,
IF(S$7&gt;('7.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T8" s="69" cm="1">
        <f t="array" ref="T8:T11">IF(T$7&lt;(Calibration!$T$8+'7. Project Characteristics'!$G$27),ROW(_xlfn.ANCHORARRAY($C8))*0,
IF(T$7&gt;('7.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U8" s="69" cm="1">
        <f t="array" ref="U8:U11">IF(U$7&lt;(Calibration!$T$8+'7. Project Characteristics'!$G$27),ROW(_xlfn.ANCHORARRAY($C8))*0,
IF(U$7&gt;('7.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V8" s="69" cm="1">
        <f t="array" ref="V8:V11">IF(V$7&lt;(Calibration!$T$8+'7. Project Characteristics'!$G$27),ROW(_xlfn.ANCHORARRAY($C8))*0,
IF(V$7&gt;('7.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W8" s="69" cm="1">
        <f t="array" ref="W8:W11">IF(W$7&lt;(Calibration!$T$8+'7. Project Characteristics'!$G$27),ROW(_xlfn.ANCHORARRAY($C8))*0,
IF(W$7&gt;('7.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X8" s="69" cm="1">
        <f t="array" ref="X8:X11">IF(X$7&lt;(Calibration!$T$8+'7. Project Characteristics'!$G$27),ROW(_xlfn.ANCHORARRAY($C8))*0,
IF(X$7&gt;('7.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Y8" s="69" cm="1">
        <f t="array" ref="Y8:Y11">IF(Y$7&lt;(Calibration!$T$8+'7. Project Characteristics'!$G$27),ROW(_xlfn.ANCHORARRAY($C8))*0,
IF(Y$7&gt;('7.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Z8" s="69" cm="1">
        <f t="array" ref="Z8:Z11">IF(Z$7&lt;(Calibration!$T$8+'7. Project Characteristics'!$G$27),ROW(_xlfn.ANCHORARRAY($C8))*0,
IF(Z$7&gt;('7.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A8" s="69" cm="1">
        <f t="array" ref="AA8:AA11">IF(AA$7&lt;(Calibration!$T$8+'7. Project Characteristics'!$G$27),ROW(_xlfn.ANCHORARRAY($C8))*0,
IF(AA$7&gt;('7.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B8" s="69" cm="1">
        <f t="array" ref="AB8:AB11">IF(AB$7&lt;(Calibration!$T$8+'7. Project Characteristics'!$G$27),ROW(_xlfn.ANCHORARRAY($C8))*0,
IF(AB$7&gt;('7.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C8" s="69" cm="1">
        <f t="array" ref="AC8:AC11">IF(AC$7&lt;(Calibration!$T$8+'7. Project Characteristics'!$G$27),ROW(_xlfn.ANCHORARRAY($C8))*0,
IF(AC$7&gt;('7.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D8" s="69" cm="1">
        <f t="array" ref="AD8:AD11">IF(AD$7&lt;(Calibration!$T$8+'7. Project Characteristics'!$G$27),ROW(_xlfn.ANCHORARRAY($C8))*0,
IF(AD$7&gt;('7.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E8" s="69" cm="1">
        <f t="array" ref="AE8:AE11">IF(AE$7&lt;(Calibration!$T$8+'7. Project Characteristics'!$G$27),ROW(_xlfn.ANCHORARRAY($C8))*0,
IF(AE$7&gt;('7.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F8" s="69" cm="1">
        <f t="array" ref="AF8:AF11">IF(AF$7&lt;(Calibration!$T$8+'7. Project Characteristics'!$G$27),ROW(_xlfn.ANCHORARRAY($C8))*0,
IF(AF$7&gt;('7.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G8" s="69" cm="1">
        <f t="array" ref="AG8:AG11">IF(AG$7&lt;(Calibration!$T$8+'7. Project Characteristics'!$G$27),ROW(_xlfn.ANCHORARRAY($C8))*0,
IF(AG$7&gt;('7.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H8" s="69" cm="1">
        <f t="array" ref="AH8:AH11">IF(AH$7&lt;(Calibration!$T$8+'7. Project Characteristics'!$G$27),ROW(_xlfn.ANCHORARRAY($C8))*0,
IF(AH$7&gt;('7.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I8" s="69" cm="1">
        <f t="array" ref="AI8:AI11">IF(AI$7&lt;(Calibration!$T$8+'7. Project Characteristics'!$G$27),ROW(_xlfn.ANCHORARRAY($C8))*0,
IF(AI$7&gt;('7.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J8" s="69" cm="1">
        <f t="array" ref="AJ8:AJ11">IF(AJ$7&lt;(Calibration!$T$8+'7. Project Characteristics'!$G$27),ROW(_xlfn.ANCHORARRAY($C8))*0,
IF(AJ$7&gt;('7.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K8" s="69" cm="1">
        <f t="array" ref="AK8:AK11">IF(AK$7&lt;(Calibration!$T$8+'7. Project Characteristics'!$G$27),ROW(_xlfn.ANCHORARRAY($C8))*0,
IF(AK$7&gt;('7.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L8" s="69" cm="1">
        <f t="array" ref="AL8:AL11">IF(AL$7&lt;(Calibration!$T$8+'7. Project Characteristics'!$G$27),ROW(_xlfn.ANCHORARRAY($C8))*0,
IF(AL$7&gt;('7.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M8" s="69" cm="1">
        <f t="array" ref="AM8:AM11">IF(AM$7&lt;(Calibration!$T$8+'7. Project Characteristics'!$G$27),ROW(_xlfn.ANCHORARRAY($C8))*0,
IF(AM$7&gt;('7.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N8" s="69" cm="1">
        <f t="array" ref="AN8:AN11">IF(AN$7&lt;(Calibration!$T$8+'7. Project Characteristics'!$G$27),ROW(_xlfn.ANCHORARRAY($C8))*0,
IF(AN$7&gt;('7.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O8" s="69" cm="1">
        <f t="array" ref="AO8:AO11">IF(AO$7&lt;(Calibration!$T$8+'7. Project Characteristics'!$G$27),ROW(_xlfn.ANCHORARRAY($C8))*0,
IF(AO$7&gt;('7.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P8" s="69" cm="1">
        <f t="array" ref="AP8:AP11">IF(AP$7&lt;(Calibration!$T$8+'7. Project Characteristics'!$G$27),ROW(_xlfn.ANCHORARRAY($C8))*0,
IF(AP$7&gt;('7.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Q8" s="69" cm="1">
        <f t="array" ref="AQ8:AQ11">IF(AQ$7&lt;(Calibration!$T$8+'7. Project Characteristics'!$G$27),ROW(_xlfn.ANCHORARRAY($C8))*0,
IF(AQ$7&gt;('7.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R8" s="69" cm="1">
        <f t="array" ref="AR8:AR11">IF(AR$7&lt;(Calibration!$T$8+'7. Project Characteristics'!$G$27),ROW(_xlfn.ANCHORARRAY($C8))*0,
IF(AR$7&gt;('7.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S8" s="69" cm="1">
        <f t="array" ref="AS8:AS11">IF(AS$7&lt;(Calibration!$T$8+'7. Project Characteristics'!$G$27),ROW(_xlfn.ANCHORARRAY($C8))*0,
IF(AS$7&gt;('7.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T8" s="69" cm="1">
        <f t="array" ref="AT8:AT11">IF(AT$7&lt;(Calibration!$T$8+'7. Project Characteristics'!$G$27),ROW(_xlfn.ANCHORARRAY($C8))*0,
IF(AT$7&gt;('7.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U8" s="69" cm="1">
        <f t="array" ref="AU8:AU11">IF(AU$7&lt;(Calibration!$T$8+'7. Project Characteristics'!$G$27),ROW(_xlfn.ANCHORARRAY($C8))*0,
IF(AU$7&gt;('7.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V8" s="69" cm="1">
        <f t="array" ref="AV8:AV11">IF(AV$7&lt;(Calibration!$T$8+'7. Project Characteristics'!$G$27),ROW(_xlfn.ANCHORARRAY($C8))*0,
IF(AV$7&gt;('7.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W8" s="69" cm="1">
        <f t="array" ref="AW8:AW11">IF(AW$7&lt;(Calibration!$T$8+'7. Project Characteristics'!$G$27),ROW(_xlfn.ANCHORARRAY($C8))*0,
IF(AW$7&gt;('7.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X8" s="69" cm="1">
        <f t="array" ref="AX8:AX11">IF(AX$7&lt;(Calibration!$T$8+'7. Project Characteristics'!$G$27),ROW(_xlfn.ANCHORARRAY($C8))*0,
IF(AX$7&gt;('7.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Y8" s="69" cm="1">
        <f t="array" ref="AY8:AY11">IF(AY$7&lt;(Calibration!$T$8+'7. Project Characteristics'!$G$27),ROW(_xlfn.ANCHORARRAY($C8))*0,
IF(AY$7&gt;('7.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Z8" s="69" cm="1">
        <f t="array" ref="AZ8:AZ11">IF(AZ$7&lt;(Calibration!$T$8+'7. Project Characteristics'!$G$27),ROW(_xlfn.ANCHORARRAY($C8))*0,
IF(AZ$7&gt;('7.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A8" s="69" cm="1">
        <f t="array" ref="BA8:BA11">IF(BA$7&lt;(Calibration!$T$8+'7. Project Characteristics'!$G$27),ROW(_xlfn.ANCHORARRAY($C8))*0,
IF(BA$7&gt;('7.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B8" s="69" cm="1">
        <f t="array" ref="BB8:BB11">IF(BB$7&lt;(Calibration!$T$8+'7. Project Characteristics'!$G$27),ROW(_xlfn.ANCHORARRAY($C8))*0,
IF(BB$7&gt;('7.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C8" s="69" cm="1">
        <f t="array" ref="BC8:BC11">IF(BC$7&lt;(Calibration!$T$8+'7. Project Characteristics'!$G$27),ROW(_xlfn.ANCHORARRAY($C8))*0,
IF(BC$7&gt;('7.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D8" s="69" cm="1">
        <f t="array" ref="BD8:BD11">IF(BD$7&lt;(Calibration!$T$8+'7. Project Characteristics'!$G$27),ROW(_xlfn.ANCHORARRAY($C8))*0,
IF(BD$7&gt;('7.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E8" s="69" cm="1">
        <f t="array" ref="BE8:BE11">IF(BE$7&lt;(Calibration!$T$8+'7. Project Characteristics'!$G$27),ROW(_xlfn.ANCHORARRAY($C8))*0,
IF(BE$7&gt;('7.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F8" s="69" cm="1">
        <f t="array" ref="BF8:BF11">IF(BF$7&lt;(Calibration!$T$8+'7. Project Characteristics'!$G$27),ROW(_xlfn.ANCHORARRAY($C8))*0,
IF(BF$7&gt;('7.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G8" s="69" cm="1">
        <f t="array" ref="BG8:BG11">IF(BG$7&lt;(Calibration!$T$8+'7. Project Characteristics'!$G$27),ROW(_xlfn.ANCHORARRAY($C8))*0,
IF(BG$7&gt;('7.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H8" s="69" cm="1">
        <f t="array" ref="BH8:BH11">IF(BH$7&lt;(Calibration!$T$8+'7. Project Characteristics'!$G$27),ROW(_xlfn.ANCHORARRAY($C8))*0,
IF(BH$7&gt;('7.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I8" s="69" cm="1">
        <f t="array" ref="BI8:BI11">IF(BI$7&lt;(Calibration!$T$8+'7. Project Characteristics'!$G$27),ROW(_xlfn.ANCHORARRAY($C8))*0,
IF(BI$7&gt;('7.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J8" s="69" cm="1">
        <f t="array" ref="BJ8:BJ11">IF(BJ$7&lt;(Calibration!$T$8+'7. Project Characteristics'!$G$27),ROW(_xlfn.ANCHORARRAY($C8))*0,
IF(BJ$7&gt;('7.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K8" s="69" cm="1">
        <f t="array" ref="BK8:BK11">IF(BK$7&lt;(Calibration!$T$8+'7. Project Characteristics'!$G$27),ROW(_xlfn.ANCHORARRAY($C8))*0,
IF(BK$7&gt;('7.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L8" s="69" cm="1">
        <f t="array" ref="BL8:BL11">IF(BL$7&lt;(Calibration!$T$8+'7. Project Characteristics'!$G$27),ROW(_xlfn.ANCHORARRAY($C8))*0,
IF(BL$7&gt;('7.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M8" s="69" cm="1">
        <f t="array" ref="BM8:BM11">IF(BM$7&lt;(Calibration!$T$8+'7. Project Characteristics'!$G$27),ROW(_xlfn.ANCHORARRAY($C8))*0,
IF(BM$7&gt;('7.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N8" s="69" cm="1">
        <f t="array" ref="BN8:BN11">IF(BN$7&lt;(Calibration!$T$8+'7. Project Characteristics'!$G$27),ROW(_xlfn.ANCHORARRAY($C8))*0,
IF(BN$7&gt;('7.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O8" s="69" cm="1">
        <f t="array" ref="BO8:BO11">IF(BO$7&lt;(Calibration!$T$8+'7. Project Characteristics'!$G$27),ROW(_xlfn.ANCHORARRAY($C8))*0,
IF(BO$7&gt;('7.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P8" s="69" cm="1">
        <f t="array" ref="BP8:BP11">IF(BP$7&lt;(Calibration!$T$8+'7. Project Characteristics'!$G$27),ROW(_xlfn.ANCHORARRAY($C8))*0,
IF(BP$7&gt;('7.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Q8" s="69" cm="1">
        <f t="array" ref="BQ8:BQ11">IF(BQ$7&lt;(Calibration!$T$8+'7. Project Characteristics'!$G$27),ROW(_xlfn.ANCHORARRAY($C8))*0,
IF(BQ$7&gt;('7.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R8" s="69" cm="1">
        <f t="array" ref="BR8:BR11">IF(BR$7&lt;(Calibration!$T$8+'7. Project Characteristics'!$G$27),ROW(_xlfn.ANCHORARRAY($C8))*0,
IF(BR$7&gt;('7.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S8" s="69" cm="1">
        <f t="array" ref="BS8:BS11">IF(BS$7&lt;(Calibration!$T$8+'7. Project Characteristics'!$G$27),ROW(_xlfn.ANCHORARRAY($C8))*0,
IF(BS$7&gt;('7.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T8" s="69" cm="1">
        <f t="array" ref="BT8:BT11">IF(BT$7&lt;(Calibration!$T$8+'7. Project Characteristics'!$G$27),ROW(_xlfn.ANCHORARRAY($C8))*0,
IF(BT$7&gt;('7.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U8" s="69" cm="1">
        <f t="array" ref="BU8:BU11">IF(BU$7&lt;(Calibration!$T$8+'7. Project Characteristics'!$G$27),ROW(_xlfn.ANCHORARRAY($C8))*0,
IF(BU$7&gt;('7.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V8" s="69" cm="1">
        <f t="array" ref="BV8:BV11">IF(BV$7&lt;(Calibration!$T$8+'7. Project Characteristics'!$G$27),ROW(_xlfn.ANCHORARRAY($C8))*0,
IF(BV$7&gt;('7.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W8" s="69" cm="1">
        <f t="array" ref="BW8:BW11">IF(BW$7&lt;(Calibration!$T$8+'7. Project Characteristics'!$G$27),ROW(_xlfn.ANCHORARRAY($C8))*0,
IF(BW$7&gt;('7.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X8" s="69" cm="1">
        <f t="array" ref="BX8:BX11">IF(BX$7&lt;(Calibration!$T$8+'7. Project Characteristics'!$G$27),ROW(_xlfn.ANCHORARRAY($C8))*0,
IF(BX$7&gt;('7.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Y8" s="69" cm="1">
        <f t="array" ref="BY8:BY11">IF(BY$7&lt;(Calibration!$T$8+'7. Project Characteristics'!$G$27),ROW(_xlfn.ANCHORARRAY($C8))*0,
IF(BY$7&gt;('7.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Z8" s="69" cm="1">
        <f t="array" ref="BZ8:BZ11">IF(BZ$7&lt;(Calibration!$T$8+'7. Project Characteristics'!$G$27),ROW(_xlfn.ANCHORARRAY($C8))*0,
IF(BZ$7&gt;('7.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A8" s="69" cm="1">
        <f t="array" ref="CA8:CA11">IF(CA$7&lt;(Calibration!$T$8+'7. Project Characteristics'!$G$27),ROW(_xlfn.ANCHORARRAY($C8))*0,
IF(CA$7&gt;('7.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B8" s="69" cm="1">
        <f t="array" ref="CB8:CB11">IF(CB$7&lt;(Calibration!$T$8+'7. Project Characteristics'!$G$27),ROW(_xlfn.ANCHORARRAY($C8))*0,
IF(CB$7&gt;('7.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C8" s="69" cm="1">
        <f t="array" ref="CC8:CC11">IF(CC$7&lt;(Calibration!$T$8+'7. Project Characteristics'!$G$27),ROW(_xlfn.ANCHORARRAY($C8))*0,
IF(CC$7&gt;('7.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row>
    <row r="9" spans="3:81" x14ac:dyDescent="0.2">
      <c r="C9" s="61" t="str">
        <v>Pole</v>
      </c>
      <c r="D9" s="61" t="str">
        <v>Class 4</v>
      </c>
      <c r="E9" s="116">
        <v>-652247.50196167012</v>
      </c>
      <c r="F9" s="69">
        <v>-36201.700037586648</v>
      </c>
      <c r="G9" s="69">
        <v>-36201.700037586648</v>
      </c>
      <c r="H9" s="69">
        <v>-36201.700037586648</v>
      </c>
      <c r="I9" s="69">
        <v>-36201.700037586648</v>
      </c>
      <c r="J9" s="69">
        <v>-36201.700037586648</v>
      </c>
      <c r="K9" s="69">
        <v>-36201.700037586648</v>
      </c>
      <c r="L9" s="69">
        <v>-36201.700037586648</v>
      </c>
      <c r="M9" s="69">
        <v>-36201.700037586648</v>
      </c>
      <c r="N9" s="69">
        <v>-36201.700037586648</v>
      </c>
      <c r="O9" s="69">
        <v>-36201.700037586648</v>
      </c>
      <c r="P9" s="69">
        <v>-36201.700037586648</v>
      </c>
      <c r="Q9" s="69">
        <v>-36201.700037586648</v>
      </c>
      <c r="R9" s="69">
        <v>-36201.700037586648</v>
      </c>
      <c r="S9" s="69">
        <v>-36201.700037586648</v>
      </c>
      <c r="T9" s="69">
        <v>-36201.700037586648</v>
      </c>
      <c r="U9" s="69">
        <v>-36201.700037586648</v>
      </c>
      <c r="V9" s="69">
        <v>-36201.700037586648</v>
      </c>
      <c r="W9" s="69">
        <v>-36201.700037586648</v>
      </c>
      <c r="X9" s="69">
        <v>-36201.700037586648</v>
      </c>
      <c r="Y9" s="69">
        <v>-36201.700037586648</v>
      </c>
      <c r="Z9" s="69">
        <v>-36201.700037586648</v>
      </c>
      <c r="AA9" s="69">
        <v>-36201.700037586648</v>
      </c>
      <c r="AB9" s="69">
        <v>-36201.700037586648</v>
      </c>
      <c r="AC9" s="69">
        <v>-36201.700037586648</v>
      </c>
      <c r="AD9" s="69">
        <v>-36201.700037586648</v>
      </c>
      <c r="AE9" s="69">
        <v>-36201.700037586648</v>
      </c>
      <c r="AF9" s="69">
        <v>-36201.700037586648</v>
      </c>
      <c r="AG9" s="69">
        <v>-36201.700037586648</v>
      </c>
      <c r="AH9" s="69">
        <v>-36201.700037586648</v>
      </c>
      <c r="AI9" s="69">
        <v>-36201.700037586648</v>
      </c>
      <c r="AJ9" s="69">
        <v>-36201.700037586648</v>
      </c>
      <c r="AK9" s="69">
        <v>-36201.700037586648</v>
      </c>
      <c r="AL9" s="69">
        <v>-36201.700037586648</v>
      </c>
      <c r="AM9" s="69">
        <v>-36201.700037586648</v>
      </c>
      <c r="AN9" s="69">
        <v>-36201.700037586648</v>
      </c>
      <c r="AO9" s="69">
        <v>-36201.700037586648</v>
      </c>
      <c r="AP9" s="69">
        <v>-36201.700037586648</v>
      </c>
      <c r="AQ9" s="69">
        <v>-36201.700037586648</v>
      </c>
      <c r="AR9" s="69">
        <v>-36201.700037586648</v>
      </c>
      <c r="AS9" s="69">
        <v>-36201.700037586648</v>
      </c>
      <c r="AT9" s="69">
        <v>0</v>
      </c>
      <c r="AU9" s="69">
        <v>0</v>
      </c>
      <c r="AV9" s="69">
        <v>0</v>
      </c>
      <c r="AW9" s="69">
        <v>0</v>
      </c>
      <c r="AX9" s="69">
        <v>0</v>
      </c>
      <c r="AY9" s="69">
        <v>0</v>
      </c>
      <c r="AZ9" s="69">
        <v>0</v>
      </c>
      <c r="BA9" s="69">
        <v>0</v>
      </c>
      <c r="BB9" s="69">
        <v>0</v>
      </c>
      <c r="BC9" s="69">
        <v>0</v>
      </c>
      <c r="BD9" s="69">
        <v>0</v>
      </c>
      <c r="BE9" s="69">
        <v>0</v>
      </c>
      <c r="BF9" s="69">
        <v>0</v>
      </c>
      <c r="BG9" s="69">
        <v>0</v>
      </c>
      <c r="BH9" s="69">
        <v>0</v>
      </c>
      <c r="BI9" s="69">
        <v>0</v>
      </c>
      <c r="BJ9" s="69">
        <v>0</v>
      </c>
      <c r="BK9" s="69">
        <v>0</v>
      </c>
      <c r="BL9" s="69">
        <v>0</v>
      </c>
      <c r="BM9" s="69">
        <v>0</v>
      </c>
      <c r="BN9" s="69">
        <v>0</v>
      </c>
      <c r="BO9" s="69">
        <v>0</v>
      </c>
      <c r="BP9" s="69">
        <v>0</v>
      </c>
      <c r="BQ9" s="69">
        <v>0</v>
      </c>
      <c r="BR9" s="69">
        <v>0</v>
      </c>
      <c r="BS9" s="69">
        <v>0</v>
      </c>
      <c r="BT9" s="69">
        <v>0</v>
      </c>
      <c r="BU9" s="69">
        <v>0</v>
      </c>
      <c r="BV9" s="69">
        <v>0</v>
      </c>
      <c r="BW9" s="69">
        <v>0</v>
      </c>
      <c r="BX9" s="69">
        <v>0</v>
      </c>
      <c r="BY9" s="69">
        <v>0</v>
      </c>
      <c r="BZ9" s="69">
        <v>0</v>
      </c>
      <c r="CA9" s="69">
        <v>0</v>
      </c>
      <c r="CB9" s="69">
        <v>0</v>
      </c>
      <c r="CC9" s="69">
        <v>0</v>
      </c>
    </row>
    <row r="10" spans="3:81" x14ac:dyDescent="0.2">
      <c r="C10" s="61" t="str">
        <v>Pole</v>
      </c>
      <c r="D10" s="61" t="str">
        <v>Class 3</v>
      </c>
      <c r="E10" s="116">
        <v>0</v>
      </c>
      <c r="F10" s="69">
        <v>0</v>
      </c>
      <c r="G10" s="69">
        <v>0</v>
      </c>
      <c r="H10" s="69">
        <v>0</v>
      </c>
      <c r="I10" s="69">
        <v>0</v>
      </c>
      <c r="J10" s="69">
        <v>0</v>
      </c>
      <c r="K10" s="69">
        <v>0</v>
      </c>
      <c r="L10" s="69">
        <v>0</v>
      </c>
      <c r="M10" s="69">
        <v>0</v>
      </c>
      <c r="N10" s="69">
        <v>0</v>
      </c>
      <c r="O10" s="69">
        <v>0</v>
      </c>
      <c r="P10" s="69">
        <v>0</v>
      </c>
      <c r="Q10" s="69">
        <v>0</v>
      </c>
      <c r="R10" s="69">
        <v>0</v>
      </c>
      <c r="S10" s="69">
        <v>0</v>
      </c>
      <c r="T10" s="69">
        <v>0</v>
      </c>
      <c r="U10" s="69">
        <v>0</v>
      </c>
      <c r="V10" s="69">
        <v>0</v>
      </c>
      <c r="W10" s="69">
        <v>0</v>
      </c>
      <c r="X10" s="69">
        <v>0</v>
      </c>
      <c r="Y10" s="69">
        <v>0</v>
      </c>
      <c r="Z10" s="69">
        <v>0</v>
      </c>
      <c r="AA10" s="69">
        <v>0</v>
      </c>
      <c r="AB10" s="69">
        <v>0</v>
      </c>
      <c r="AC10" s="69">
        <v>0</v>
      </c>
      <c r="AD10" s="69">
        <v>0</v>
      </c>
      <c r="AE10" s="69">
        <v>0</v>
      </c>
      <c r="AF10" s="69">
        <v>0</v>
      </c>
      <c r="AG10" s="69">
        <v>0</v>
      </c>
      <c r="AH10" s="69">
        <v>0</v>
      </c>
      <c r="AI10" s="69">
        <v>0</v>
      </c>
      <c r="AJ10" s="69">
        <v>0</v>
      </c>
      <c r="AK10" s="69">
        <v>0</v>
      </c>
      <c r="AL10" s="69">
        <v>0</v>
      </c>
      <c r="AM10" s="69">
        <v>0</v>
      </c>
      <c r="AN10" s="69">
        <v>0</v>
      </c>
      <c r="AO10" s="69">
        <v>0</v>
      </c>
      <c r="AP10" s="69">
        <v>0</v>
      </c>
      <c r="AQ10" s="69">
        <v>0</v>
      </c>
      <c r="AR10" s="69">
        <v>0</v>
      </c>
      <c r="AS10" s="69">
        <v>0</v>
      </c>
      <c r="AT10" s="69">
        <v>0</v>
      </c>
      <c r="AU10" s="69">
        <v>0</v>
      </c>
      <c r="AV10" s="69">
        <v>0</v>
      </c>
      <c r="AW10" s="69">
        <v>0</v>
      </c>
      <c r="AX10" s="69">
        <v>0</v>
      </c>
      <c r="AY10" s="69">
        <v>0</v>
      </c>
      <c r="AZ10" s="69">
        <v>0</v>
      </c>
      <c r="BA10" s="69">
        <v>0</v>
      </c>
      <c r="BB10" s="69">
        <v>0</v>
      </c>
      <c r="BC10" s="69">
        <v>0</v>
      </c>
      <c r="BD10" s="69">
        <v>0</v>
      </c>
      <c r="BE10" s="69">
        <v>0</v>
      </c>
      <c r="BF10" s="69">
        <v>0</v>
      </c>
      <c r="BG10" s="69">
        <v>0</v>
      </c>
      <c r="BH10" s="69">
        <v>0</v>
      </c>
      <c r="BI10" s="69">
        <v>0</v>
      </c>
      <c r="BJ10" s="69">
        <v>0</v>
      </c>
      <c r="BK10" s="69">
        <v>0</v>
      </c>
      <c r="BL10" s="69">
        <v>0</v>
      </c>
      <c r="BM10" s="69">
        <v>0</v>
      </c>
      <c r="BN10" s="69">
        <v>0</v>
      </c>
      <c r="BO10" s="69">
        <v>0</v>
      </c>
      <c r="BP10" s="69">
        <v>0</v>
      </c>
      <c r="BQ10" s="69">
        <v>0</v>
      </c>
      <c r="BR10" s="69">
        <v>0</v>
      </c>
      <c r="BS10" s="69">
        <v>0</v>
      </c>
      <c r="BT10" s="69">
        <v>0</v>
      </c>
      <c r="BU10" s="69">
        <v>0</v>
      </c>
      <c r="BV10" s="69">
        <v>0</v>
      </c>
      <c r="BW10" s="69">
        <v>0</v>
      </c>
      <c r="BX10" s="69">
        <v>0</v>
      </c>
      <c r="BY10" s="69">
        <v>0</v>
      </c>
      <c r="BZ10" s="69">
        <v>0</v>
      </c>
      <c r="CA10" s="69">
        <v>0</v>
      </c>
      <c r="CB10" s="69">
        <v>0</v>
      </c>
      <c r="CC10" s="69">
        <v>0</v>
      </c>
    </row>
    <row r="11" spans="3:81" x14ac:dyDescent="0.2">
      <c r="C11" s="61" t="str">
        <v>Pole</v>
      </c>
      <c r="D11" s="61" t="str">
        <v>Class 2</v>
      </c>
      <c r="E11" s="116">
        <v>0</v>
      </c>
      <c r="F11" s="69">
        <v>0</v>
      </c>
      <c r="G11" s="69">
        <v>0</v>
      </c>
      <c r="H11" s="69">
        <v>0</v>
      </c>
      <c r="I11" s="69">
        <v>0</v>
      </c>
      <c r="J11" s="69">
        <v>0</v>
      </c>
      <c r="K11" s="69">
        <v>0</v>
      </c>
      <c r="L11" s="69">
        <v>0</v>
      </c>
      <c r="M11" s="69">
        <v>0</v>
      </c>
      <c r="N11" s="69">
        <v>0</v>
      </c>
      <c r="O11" s="69">
        <v>0</v>
      </c>
      <c r="P11" s="69">
        <v>0</v>
      </c>
      <c r="Q11" s="69">
        <v>0</v>
      </c>
      <c r="R11" s="69">
        <v>0</v>
      </c>
      <c r="S11" s="69">
        <v>0</v>
      </c>
      <c r="T11" s="69">
        <v>0</v>
      </c>
      <c r="U11" s="69">
        <v>0</v>
      </c>
      <c r="V11" s="69">
        <v>0</v>
      </c>
      <c r="W11" s="69">
        <v>0</v>
      </c>
      <c r="X11" s="69">
        <v>0</v>
      </c>
      <c r="Y11" s="69">
        <v>0</v>
      </c>
      <c r="Z11" s="69">
        <v>0</v>
      </c>
      <c r="AA11" s="69">
        <v>0</v>
      </c>
      <c r="AB11" s="69">
        <v>0</v>
      </c>
      <c r="AC11" s="69">
        <v>0</v>
      </c>
      <c r="AD11" s="69">
        <v>0</v>
      </c>
      <c r="AE11" s="69">
        <v>0</v>
      </c>
      <c r="AF11" s="69">
        <v>0</v>
      </c>
      <c r="AG11" s="69">
        <v>0</v>
      </c>
      <c r="AH11" s="69">
        <v>0</v>
      </c>
      <c r="AI11" s="69">
        <v>0</v>
      </c>
      <c r="AJ11" s="69">
        <v>0</v>
      </c>
      <c r="AK11" s="69">
        <v>0</v>
      </c>
      <c r="AL11" s="69">
        <v>0</v>
      </c>
      <c r="AM11" s="69">
        <v>0</v>
      </c>
      <c r="AN11" s="69">
        <v>0</v>
      </c>
      <c r="AO11" s="69">
        <v>0</v>
      </c>
      <c r="AP11" s="69">
        <v>0</v>
      </c>
      <c r="AQ11" s="69">
        <v>0</v>
      </c>
      <c r="AR11" s="69">
        <v>0</v>
      </c>
      <c r="AS11" s="69">
        <v>0</v>
      </c>
      <c r="AT11" s="69">
        <v>0</v>
      </c>
      <c r="AU11" s="69">
        <v>0</v>
      </c>
      <c r="AV11" s="69">
        <v>0</v>
      </c>
      <c r="AW11" s="69">
        <v>0</v>
      </c>
      <c r="AX11" s="69">
        <v>0</v>
      </c>
      <c r="AY11" s="69">
        <v>0</v>
      </c>
      <c r="AZ11" s="69">
        <v>0</v>
      </c>
      <c r="BA11" s="69">
        <v>0</v>
      </c>
      <c r="BB11" s="69">
        <v>0</v>
      </c>
      <c r="BC11" s="69">
        <v>0</v>
      </c>
      <c r="BD11" s="69">
        <v>0</v>
      </c>
      <c r="BE11" s="69">
        <v>0</v>
      </c>
      <c r="BF11" s="69">
        <v>0</v>
      </c>
      <c r="BG11" s="69">
        <v>0</v>
      </c>
      <c r="BH11" s="69">
        <v>0</v>
      </c>
      <c r="BI11" s="69">
        <v>0</v>
      </c>
      <c r="BJ11" s="69">
        <v>0</v>
      </c>
      <c r="BK11" s="69">
        <v>0</v>
      </c>
      <c r="BL11" s="69">
        <v>0</v>
      </c>
      <c r="BM11" s="69">
        <v>0</v>
      </c>
      <c r="BN11" s="69">
        <v>0</v>
      </c>
      <c r="BO11" s="69">
        <v>0</v>
      </c>
      <c r="BP11" s="69">
        <v>0</v>
      </c>
      <c r="BQ11" s="69">
        <v>0</v>
      </c>
      <c r="BR11" s="69">
        <v>0</v>
      </c>
      <c r="BS11" s="69">
        <v>0</v>
      </c>
      <c r="BT11" s="69">
        <v>0</v>
      </c>
      <c r="BU11" s="69">
        <v>0</v>
      </c>
      <c r="BV11" s="69">
        <v>0</v>
      </c>
      <c r="BW11" s="69">
        <v>0</v>
      </c>
      <c r="BX11" s="69">
        <v>0</v>
      </c>
      <c r="BY11" s="69">
        <v>0</v>
      </c>
      <c r="BZ11" s="69">
        <v>0</v>
      </c>
      <c r="CA11" s="69">
        <v>0</v>
      </c>
      <c r="CB11" s="69">
        <v>0</v>
      </c>
      <c r="CC11" s="69">
        <v>0</v>
      </c>
    </row>
    <row r="12" spans="3:81" x14ac:dyDescent="0.2">
      <c r="C12" s="61"/>
      <c r="D12" s="61"/>
      <c r="E12" s="116"/>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row>
    <row r="13" spans="3:81" x14ac:dyDescent="0.2">
      <c r="C13" s="61"/>
      <c r="D13" s="61"/>
      <c r="E13" s="116"/>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row>
    <row r="14" spans="3:81" x14ac:dyDescent="0.2">
      <c r="C14" s="61"/>
      <c r="D14" s="61"/>
      <c r="E14" s="116"/>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row>
    <row r="15" spans="3:81" x14ac:dyDescent="0.2">
      <c r="C15" s="61"/>
      <c r="D15" s="61"/>
      <c r="E15" s="116"/>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row>
    <row r="16" spans="3:81" x14ac:dyDescent="0.2">
      <c r="C16" s="61"/>
      <c r="D16" s="61"/>
      <c r="E16" s="116"/>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row>
    <row r="17" spans="3:81" x14ac:dyDescent="0.2">
      <c r="C17" s="61"/>
      <c r="D17" s="61"/>
      <c r="E17" s="116"/>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row>
    <row r="18" spans="3:81" x14ac:dyDescent="0.2">
      <c r="C18" s="61"/>
      <c r="D18" s="61"/>
      <c r="E18" s="116"/>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row>
    <row r="19" spans="3:81" x14ac:dyDescent="0.2">
      <c r="C19" s="61"/>
      <c r="D19" s="61"/>
      <c r="E19" s="116"/>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row>
    <row r="20" spans="3:81" x14ac:dyDescent="0.2">
      <c r="C20" s="61"/>
      <c r="D20" s="61"/>
      <c r="E20" s="116"/>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row>
    <row r="21" spans="3:81" x14ac:dyDescent="0.2">
      <c r="C21" s="61"/>
      <c r="D21" s="61"/>
      <c r="E21" s="116"/>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row>
    <row r="22" spans="3:81" x14ac:dyDescent="0.2">
      <c r="C22" s="61"/>
      <c r="D22" s="61"/>
      <c r="E22" s="116"/>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row>
    <row r="23" spans="3:81" x14ac:dyDescent="0.2">
      <c r="C23" s="61"/>
      <c r="D23" s="61"/>
      <c r="E23" s="116"/>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row>
    <row r="24" spans="3:81" x14ac:dyDescent="0.2">
      <c r="C24" s="61"/>
      <c r="D24" s="61"/>
      <c r="E24" s="116"/>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row>
    <row r="25" spans="3:81" x14ac:dyDescent="0.2">
      <c r="C25" s="61"/>
      <c r="D25" s="61"/>
      <c r="E25" s="116"/>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row>
    <row r="26" spans="3:81" x14ac:dyDescent="0.2">
      <c r="C26" s="61"/>
      <c r="D26" s="61"/>
      <c r="E26" s="116"/>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row>
    <row r="27" spans="3:81" x14ac:dyDescent="0.2">
      <c r="C27" s="61"/>
      <c r="D27" s="61"/>
      <c r="E27" s="116"/>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row>
    <row r="28" spans="3:81" x14ac:dyDescent="0.2">
      <c r="C28" s="61"/>
      <c r="D28" s="61"/>
      <c r="E28" s="116"/>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row>
    <row r="29" spans="3:81" x14ac:dyDescent="0.2">
      <c r="C29" s="61"/>
      <c r="D29" s="61"/>
      <c r="E29" s="116"/>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row>
    <row r="30" spans="3:81" x14ac:dyDescent="0.2">
      <c r="C30" s="61"/>
      <c r="D30" s="61"/>
      <c r="E30" s="116"/>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row>
    <row r="31" spans="3:81" x14ac:dyDescent="0.2">
      <c r="C31" s="61"/>
      <c r="D31" s="61"/>
      <c r="E31" s="116"/>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row>
    <row r="32" spans="3:81" x14ac:dyDescent="0.2">
      <c r="C32" s="61"/>
      <c r="D32" s="61"/>
      <c r="E32" s="116"/>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row>
    <row r="33" spans="3:81" x14ac:dyDescent="0.2">
      <c r="C33" s="61"/>
      <c r="D33" s="61"/>
      <c r="E33" s="116"/>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row>
    <row r="34" spans="3:81" x14ac:dyDescent="0.2">
      <c r="C34" s="61"/>
      <c r="D34" s="61"/>
      <c r="E34" s="116"/>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row>
    <row r="35" spans="3:81" x14ac:dyDescent="0.2">
      <c r="C35" s="61"/>
      <c r="D35" s="61"/>
      <c r="E35" s="116"/>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row>
    <row r="36" spans="3:81" x14ac:dyDescent="0.2">
      <c r="C36" s="61"/>
      <c r="D36" s="61"/>
      <c r="E36" s="116"/>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row>
    <row r="37" spans="3:81" x14ac:dyDescent="0.2">
      <c r="C37" s="61"/>
      <c r="D37" s="61"/>
      <c r="E37" s="116"/>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row>
    <row r="38" spans="3:81" x14ac:dyDescent="0.2">
      <c r="C38" s="61"/>
      <c r="D38" s="61"/>
      <c r="E38" s="116"/>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row>
    <row r="39" spans="3:81" x14ac:dyDescent="0.2">
      <c r="C39" s="61"/>
      <c r="D39" s="61"/>
      <c r="E39" s="116"/>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row>
    <row r="40" spans="3:81" x14ac:dyDescent="0.2">
      <c r="C40" s="61"/>
      <c r="D40" s="61"/>
      <c r="E40" s="116"/>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row>
    <row r="41" spans="3:81" x14ac:dyDescent="0.2">
      <c r="C41" s="61"/>
      <c r="D41" s="61"/>
      <c r="E41" s="116"/>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row>
    <row r="42" spans="3:81" x14ac:dyDescent="0.2">
      <c r="C42" s="61"/>
      <c r="D42" s="61"/>
      <c r="E42" s="116"/>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row>
    <row r="43" spans="3:81" x14ac:dyDescent="0.2">
      <c r="C43" s="61"/>
      <c r="D43" s="61"/>
      <c r="E43" s="116"/>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row>
    <row r="44" spans="3:81" x14ac:dyDescent="0.2">
      <c r="C44" s="61"/>
      <c r="D44" s="61"/>
      <c r="E44" s="116"/>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row>
    <row r="45" spans="3:81" x14ac:dyDescent="0.2">
      <c r="C45" s="61"/>
      <c r="D45" s="61"/>
      <c r="E45" s="116"/>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row>
    <row r="46" spans="3:81" x14ac:dyDescent="0.2">
      <c r="C46" s="61"/>
      <c r="D46" s="61"/>
      <c r="E46" s="116"/>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row>
    <row r="47" spans="3:81" x14ac:dyDescent="0.2">
      <c r="C47" s="61"/>
      <c r="D47" s="61"/>
      <c r="E47" s="116"/>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row>
    <row r="48" spans="3:81" x14ac:dyDescent="0.2">
      <c r="C48" s="61"/>
      <c r="D48" s="61"/>
      <c r="E48" s="116"/>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row>
    <row r="49" spans="3:81" x14ac:dyDescent="0.2">
      <c r="C49" s="61"/>
      <c r="D49" s="61"/>
      <c r="E49" s="116"/>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row>
    <row r="50" spans="3:81" x14ac:dyDescent="0.2">
      <c r="C50" s="61"/>
      <c r="D50" s="61"/>
      <c r="E50" s="116"/>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row>
    <row r="51" spans="3:81" x14ac:dyDescent="0.2">
      <c r="C51" s="61"/>
      <c r="D51" s="61"/>
      <c r="E51" s="116"/>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row>
    <row r="52" spans="3:81" x14ac:dyDescent="0.2">
      <c r="C52" s="61"/>
      <c r="D52" s="61"/>
      <c r="E52" s="116"/>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row>
    <row r="53" spans="3:81" x14ac:dyDescent="0.2">
      <c r="C53" s="61"/>
      <c r="D53" s="61"/>
      <c r="E53" s="116"/>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row>
    <row r="54" spans="3:81" x14ac:dyDescent="0.2">
      <c r="C54" s="61"/>
      <c r="D54" s="61"/>
      <c r="E54" s="116"/>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row>
    <row r="55" spans="3:81" x14ac:dyDescent="0.2">
      <c r="C55" s="61"/>
      <c r="D55" s="61"/>
      <c r="E55" s="116"/>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row>
    <row r="56" spans="3:81" x14ac:dyDescent="0.2">
      <c r="C56" s="61"/>
      <c r="D56" s="61"/>
      <c r="E56" s="116"/>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row>
    <row r="57" spans="3:81" x14ac:dyDescent="0.2">
      <c r="C57" s="61"/>
      <c r="D57" s="61"/>
      <c r="E57" s="116"/>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row>
    <row r="58" spans="3:81" x14ac:dyDescent="0.2">
      <c r="C58" s="61"/>
      <c r="D58" s="61"/>
      <c r="E58" s="116"/>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4A5C1-4372-453D-B369-05252E074D99}">
  <sheetPr>
    <tabColor theme="0" tint="-0.249977111117893"/>
  </sheetPr>
  <dimension ref="C3:OP58"/>
  <sheetViews>
    <sheetView workbookViewId="0"/>
    <sheetView workbookViewId="1"/>
  </sheetViews>
  <sheetFormatPr defaultRowHeight="10.199999999999999" x14ac:dyDescent="0.2"/>
  <cols>
    <col min="3" max="3" width="24" customWidth="1"/>
    <col min="4" max="4" width="16.7109375" bestFit="1" customWidth="1"/>
    <col min="5" max="6" width="9.28515625" customWidth="1"/>
    <col min="84" max="84" width="21" customWidth="1"/>
    <col min="85" max="85" width="16.7109375" bestFit="1" customWidth="1"/>
    <col min="165" max="165" width="21" customWidth="1"/>
    <col min="166" max="166" width="16.7109375" bestFit="1" customWidth="1"/>
    <col min="246" max="246" width="18.7109375" customWidth="1"/>
    <col min="247" max="247" width="17.42578125" customWidth="1"/>
  </cols>
  <sheetData>
    <row r="3" spans="3:406" x14ac:dyDescent="0.2">
      <c r="C3" s="47"/>
      <c r="X3" s="47"/>
    </row>
    <row r="6" spans="3:406" ht="20.55" customHeight="1" x14ac:dyDescent="0.2">
      <c r="C6" s="58" t="s">
        <v>134</v>
      </c>
      <c r="G6" s="47"/>
      <c r="K6" s="66"/>
      <c r="CF6" s="58" t="s">
        <v>135</v>
      </c>
      <c r="CH6" s="47"/>
      <c r="CI6" s="47"/>
      <c r="CJ6" s="47"/>
      <c r="CN6" s="66"/>
      <c r="FI6" s="58" t="s">
        <v>488</v>
      </c>
      <c r="FK6" s="47"/>
      <c r="FL6" s="47"/>
      <c r="FM6" s="47"/>
      <c r="FQ6" s="66"/>
      <c r="IL6" s="58" t="s">
        <v>489</v>
      </c>
      <c r="IN6" s="47"/>
      <c r="IO6" s="47"/>
      <c r="IP6" s="47"/>
      <c r="IT6" s="66"/>
      <c r="LO6" s="58" t="s">
        <v>490</v>
      </c>
      <c r="LQ6" s="47"/>
      <c r="LR6" s="47"/>
      <c r="LS6" s="47"/>
      <c r="LW6" s="66"/>
    </row>
    <row r="7" spans="3:406" ht="31.2" thickBot="1" x14ac:dyDescent="0.25">
      <c r="C7" s="16" t="s">
        <v>10</v>
      </c>
      <c r="D7" s="16" t="s">
        <v>77</v>
      </c>
      <c r="E7" s="15">
        <v>2023</v>
      </c>
      <c r="F7" s="15">
        <v>2024</v>
      </c>
      <c r="G7" s="15">
        <v>2025</v>
      </c>
      <c r="H7" s="15">
        <v>2026</v>
      </c>
      <c r="I7" s="15">
        <v>2027</v>
      </c>
      <c r="J7" s="15">
        <v>2028</v>
      </c>
      <c r="K7" s="15">
        <v>2029</v>
      </c>
      <c r="L7" s="15">
        <v>2030</v>
      </c>
      <c r="M7" s="15">
        <v>2031</v>
      </c>
      <c r="N7" s="15">
        <v>2032</v>
      </c>
      <c r="O7" s="15">
        <v>2033</v>
      </c>
      <c r="P7" s="15">
        <v>2034</v>
      </c>
      <c r="Q7" s="15">
        <v>2035</v>
      </c>
      <c r="R7" s="15">
        <v>2036</v>
      </c>
      <c r="S7" s="15">
        <v>2037</v>
      </c>
      <c r="T7" s="15">
        <v>2038</v>
      </c>
      <c r="U7" s="15">
        <v>2039</v>
      </c>
      <c r="V7" s="15">
        <v>2040</v>
      </c>
      <c r="W7" s="15">
        <v>2041</v>
      </c>
      <c r="X7" s="15">
        <v>2042</v>
      </c>
      <c r="Y7" s="15">
        <v>2043</v>
      </c>
      <c r="Z7" s="15">
        <v>2044</v>
      </c>
      <c r="AA7" s="15">
        <v>2045</v>
      </c>
      <c r="AB7" s="15">
        <v>2046</v>
      </c>
      <c r="AC7" s="15">
        <v>2047</v>
      </c>
      <c r="AD7" s="15">
        <v>2048</v>
      </c>
      <c r="AE7" s="15">
        <v>2049</v>
      </c>
      <c r="AF7" s="15">
        <v>2050</v>
      </c>
      <c r="AG7" s="15">
        <v>2051</v>
      </c>
      <c r="AH7" s="15">
        <v>2052</v>
      </c>
      <c r="AI7" s="15">
        <v>2053</v>
      </c>
      <c r="AJ7" s="15">
        <v>2054</v>
      </c>
      <c r="AK7" s="15">
        <v>2055</v>
      </c>
      <c r="AL7" s="15">
        <v>2056</v>
      </c>
      <c r="AM7" s="15">
        <v>2057</v>
      </c>
      <c r="AN7" s="15">
        <v>2058</v>
      </c>
      <c r="AO7" s="15">
        <v>2059</v>
      </c>
      <c r="AP7" s="15">
        <v>2060</v>
      </c>
      <c r="AQ7" s="15">
        <v>2061</v>
      </c>
      <c r="AR7" s="15">
        <v>2062</v>
      </c>
      <c r="AS7" s="15">
        <v>2063</v>
      </c>
      <c r="AT7" s="15">
        <v>2064</v>
      </c>
      <c r="AU7" s="15">
        <v>2065</v>
      </c>
      <c r="AV7" s="15">
        <v>2066</v>
      </c>
      <c r="AW7" s="15">
        <v>2067</v>
      </c>
      <c r="AX7" s="15">
        <v>2068</v>
      </c>
      <c r="AY7" s="15">
        <v>2069</v>
      </c>
      <c r="AZ7" s="15">
        <v>2070</v>
      </c>
      <c r="BA7" s="15">
        <v>2071</v>
      </c>
      <c r="BB7" s="15">
        <v>2072</v>
      </c>
      <c r="BC7" s="15">
        <v>2073</v>
      </c>
      <c r="BD7" s="15">
        <v>2074</v>
      </c>
      <c r="BE7" s="15">
        <v>2075</v>
      </c>
      <c r="BF7" s="15">
        <v>2076</v>
      </c>
      <c r="BG7" s="15">
        <v>2077</v>
      </c>
      <c r="BH7" s="15">
        <v>2078</v>
      </c>
      <c r="BI7" s="15">
        <v>2079</v>
      </c>
      <c r="BJ7" s="15">
        <v>2080</v>
      </c>
      <c r="BK7" s="15">
        <v>2081</v>
      </c>
      <c r="BL7" s="15">
        <v>2082</v>
      </c>
      <c r="BM7" s="15">
        <v>2083</v>
      </c>
      <c r="BN7" s="15">
        <v>2084</v>
      </c>
      <c r="BO7" s="15">
        <v>2085</v>
      </c>
      <c r="BP7" s="15">
        <v>2086</v>
      </c>
      <c r="BQ7" s="15">
        <v>2087</v>
      </c>
      <c r="BR7" s="15">
        <v>2088</v>
      </c>
      <c r="BS7" s="15">
        <v>2089</v>
      </c>
      <c r="BT7" s="15">
        <v>2090</v>
      </c>
      <c r="BU7" s="15">
        <v>2091</v>
      </c>
      <c r="BV7" s="15">
        <v>2092</v>
      </c>
      <c r="BW7" s="15">
        <v>2093</v>
      </c>
      <c r="BX7" s="15">
        <v>2094</v>
      </c>
      <c r="BY7" s="15">
        <v>2095</v>
      </c>
      <c r="BZ7" s="15">
        <v>2096</v>
      </c>
      <c r="CA7" s="15">
        <v>2097</v>
      </c>
      <c r="CB7" s="15">
        <v>2098</v>
      </c>
      <c r="CC7" s="15">
        <v>2099</v>
      </c>
      <c r="CD7" s="15">
        <v>2100</v>
      </c>
      <c r="CF7" s="16" t="s">
        <v>10</v>
      </c>
      <c r="CG7" s="16" t="s">
        <v>77</v>
      </c>
      <c r="CH7" s="15">
        <v>2023</v>
      </c>
      <c r="CI7" s="15">
        <v>2024</v>
      </c>
      <c r="CJ7" s="15">
        <v>2025</v>
      </c>
      <c r="CK7" s="15">
        <v>2026</v>
      </c>
      <c r="CL7" s="15">
        <v>2027</v>
      </c>
      <c r="CM7" s="15">
        <v>2028</v>
      </c>
      <c r="CN7" s="15">
        <v>2029</v>
      </c>
      <c r="CO7" s="15">
        <v>2030</v>
      </c>
      <c r="CP7" s="15">
        <v>2031</v>
      </c>
      <c r="CQ7" s="15">
        <v>2032</v>
      </c>
      <c r="CR7" s="15">
        <v>2033</v>
      </c>
      <c r="CS7" s="15">
        <v>2034</v>
      </c>
      <c r="CT7" s="15">
        <v>2035</v>
      </c>
      <c r="CU7" s="15">
        <v>2036</v>
      </c>
      <c r="CV7" s="15">
        <v>2037</v>
      </c>
      <c r="CW7" s="15">
        <v>2038</v>
      </c>
      <c r="CX7" s="15">
        <v>2039</v>
      </c>
      <c r="CY7" s="15">
        <v>2040</v>
      </c>
      <c r="CZ7" s="15">
        <v>2041</v>
      </c>
      <c r="DA7" s="15">
        <v>2042</v>
      </c>
      <c r="DB7" s="15">
        <v>2043</v>
      </c>
      <c r="DC7" s="15">
        <v>2044</v>
      </c>
      <c r="DD7" s="15">
        <v>2045</v>
      </c>
      <c r="DE7" s="15">
        <v>2046</v>
      </c>
      <c r="DF7" s="15">
        <v>2047</v>
      </c>
      <c r="DG7" s="15">
        <v>2048</v>
      </c>
      <c r="DH7" s="15">
        <v>2049</v>
      </c>
      <c r="DI7" s="15">
        <v>2050</v>
      </c>
      <c r="DJ7" s="15">
        <v>2051</v>
      </c>
      <c r="DK7" s="15">
        <v>2052</v>
      </c>
      <c r="DL7" s="15">
        <v>2053</v>
      </c>
      <c r="DM7" s="15">
        <v>2054</v>
      </c>
      <c r="DN7" s="15">
        <v>2055</v>
      </c>
      <c r="DO7" s="15">
        <v>2056</v>
      </c>
      <c r="DP7" s="15">
        <v>2057</v>
      </c>
      <c r="DQ7" s="15">
        <v>2058</v>
      </c>
      <c r="DR7" s="15">
        <v>2059</v>
      </c>
      <c r="DS7" s="15">
        <v>2060</v>
      </c>
      <c r="DT7" s="15">
        <v>2061</v>
      </c>
      <c r="DU7" s="15">
        <v>2062</v>
      </c>
      <c r="DV7" s="15">
        <v>2063</v>
      </c>
      <c r="DW7" s="15">
        <v>2064</v>
      </c>
      <c r="DX7" s="15">
        <v>2065</v>
      </c>
      <c r="DY7" s="15">
        <v>2066</v>
      </c>
      <c r="DZ7" s="15">
        <v>2067</v>
      </c>
      <c r="EA7" s="15">
        <v>2068</v>
      </c>
      <c r="EB7" s="15">
        <v>2069</v>
      </c>
      <c r="EC7" s="15">
        <v>2070</v>
      </c>
      <c r="ED7" s="15">
        <v>2071</v>
      </c>
      <c r="EE7" s="15">
        <v>2072</v>
      </c>
      <c r="EF7" s="15">
        <v>2073</v>
      </c>
      <c r="EG7" s="15">
        <v>2074</v>
      </c>
      <c r="EH7" s="15">
        <v>2075</v>
      </c>
      <c r="EI7" s="15">
        <v>2076</v>
      </c>
      <c r="EJ7" s="15">
        <v>2077</v>
      </c>
      <c r="EK7" s="15">
        <v>2078</v>
      </c>
      <c r="EL7" s="15">
        <v>2079</v>
      </c>
      <c r="EM7" s="15">
        <v>2080</v>
      </c>
      <c r="EN7" s="15">
        <v>2081</v>
      </c>
      <c r="EO7" s="15">
        <v>2082</v>
      </c>
      <c r="EP7" s="15">
        <v>2083</v>
      </c>
      <c r="EQ7" s="15">
        <v>2084</v>
      </c>
      <c r="ER7" s="15">
        <v>2085</v>
      </c>
      <c r="ES7" s="15">
        <v>2086</v>
      </c>
      <c r="ET7" s="15">
        <v>2087</v>
      </c>
      <c r="EU7" s="15">
        <v>2088</v>
      </c>
      <c r="EV7" s="15">
        <v>2089</v>
      </c>
      <c r="EW7" s="15">
        <v>2090</v>
      </c>
      <c r="EX7" s="15">
        <v>2091</v>
      </c>
      <c r="EY7" s="15">
        <v>2092</v>
      </c>
      <c r="EZ7" s="15">
        <v>2093</v>
      </c>
      <c r="FA7" s="15">
        <v>2094</v>
      </c>
      <c r="FB7" s="15">
        <v>2095</v>
      </c>
      <c r="FC7" s="15">
        <v>2096</v>
      </c>
      <c r="FD7" s="15">
        <v>2097</v>
      </c>
      <c r="FE7" s="15">
        <v>2098</v>
      </c>
      <c r="FF7" s="15">
        <v>2099</v>
      </c>
      <c r="FG7" s="15">
        <v>2100</v>
      </c>
      <c r="FI7" s="16" t="s">
        <v>10</v>
      </c>
      <c r="FJ7" s="16" t="s">
        <v>77</v>
      </c>
      <c r="FK7" s="15">
        <v>2023</v>
      </c>
      <c r="FL7" s="15">
        <v>2024</v>
      </c>
      <c r="FM7" s="15">
        <v>2025</v>
      </c>
      <c r="FN7" s="15">
        <v>2026</v>
      </c>
      <c r="FO7" s="15">
        <v>2027</v>
      </c>
      <c r="FP7" s="15">
        <v>2028</v>
      </c>
      <c r="FQ7" s="15">
        <v>2029</v>
      </c>
      <c r="FR7" s="15">
        <v>2030</v>
      </c>
      <c r="FS7" s="15">
        <v>2031</v>
      </c>
      <c r="FT7" s="15">
        <v>2032</v>
      </c>
      <c r="FU7" s="15">
        <v>2033</v>
      </c>
      <c r="FV7" s="15">
        <v>2034</v>
      </c>
      <c r="FW7" s="15">
        <v>2035</v>
      </c>
      <c r="FX7" s="15">
        <v>2036</v>
      </c>
      <c r="FY7" s="15">
        <v>2037</v>
      </c>
      <c r="FZ7" s="15">
        <v>2038</v>
      </c>
      <c r="GA7" s="15">
        <v>2039</v>
      </c>
      <c r="GB7" s="15">
        <v>2040</v>
      </c>
      <c r="GC7" s="15">
        <v>2041</v>
      </c>
      <c r="GD7" s="15">
        <v>2042</v>
      </c>
      <c r="GE7" s="15">
        <v>2043</v>
      </c>
      <c r="GF7" s="15">
        <v>2044</v>
      </c>
      <c r="GG7" s="15">
        <v>2045</v>
      </c>
      <c r="GH7" s="15">
        <v>2046</v>
      </c>
      <c r="GI7" s="15">
        <v>2047</v>
      </c>
      <c r="GJ7" s="15">
        <v>2048</v>
      </c>
      <c r="GK7" s="15">
        <v>2049</v>
      </c>
      <c r="GL7" s="15">
        <v>2050</v>
      </c>
      <c r="GM7" s="15">
        <v>2051</v>
      </c>
      <c r="GN7" s="15">
        <v>2052</v>
      </c>
      <c r="GO7" s="15">
        <v>2053</v>
      </c>
      <c r="GP7" s="15">
        <v>2054</v>
      </c>
      <c r="GQ7" s="15">
        <v>2055</v>
      </c>
      <c r="GR7" s="15">
        <v>2056</v>
      </c>
      <c r="GS7" s="15">
        <v>2057</v>
      </c>
      <c r="GT7" s="15">
        <v>2058</v>
      </c>
      <c r="GU7" s="15">
        <v>2059</v>
      </c>
      <c r="GV7" s="15">
        <v>2060</v>
      </c>
      <c r="GW7" s="15">
        <v>2061</v>
      </c>
      <c r="GX7" s="15">
        <v>2062</v>
      </c>
      <c r="GY7" s="15">
        <v>2063</v>
      </c>
      <c r="GZ7" s="15">
        <v>2064</v>
      </c>
      <c r="HA7" s="15">
        <v>2065</v>
      </c>
      <c r="HB7" s="15">
        <v>2066</v>
      </c>
      <c r="HC7" s="15">
        <v>2067</v>
      </c>
      <c r="HD7" s="15">
        <v>2068</v>
      </c>
      <c r="HE7" s="15">
        <v>2069</v>
      </c>
      <c r="HF7" s="15">
        <v>2070</v>
      </c>
      <c r="HG7" s="15">
        <v>2071</v>
      </c>
      <c r="HH7" s="15">
        <v>2072</v>
      </c>
      <c r="HI7" s="15">
        <v>2073</v>
      </c>
      <c r="HJ7" s="15">
        <v>2074</v>
      </c>
      <c r="HK7" s="15">
        <v>2075</v>
      </c>
      <c r="HL7" s="15">
        <v>2076</v>
      </c>
      <c r="HM7" s="15">
        <v>2077</v>
      </c>
      <c r="HN7" s="15">
        <v>2078</v>
      </c>
      <c r="HO7" s="15">
        <v>2079</v>
      </c>
      <c r="HP7" s="15">
        <v>2080</v>
      </c>
      <c r="HQ7" s="15">
        <v>2081</v>
      </c>
      <c r="HR7" s="15">
        <v>2082</v>
      </c>
      <c r="HS7" s="15">
        <v>2083</v>
      </c>
      <c r="HT7" s="15">
        <v>2084</v>
      </c>
      <c r="HU7" s="15">
        <v>2085</v>
      </c>
      <c r="HV7" s="15">
        <v>2086</v>
      </c>
      <c r="HW7" s="15">
        <v>2087</v>
      </c>
      <c r="HX7" s="15">
        <v>2088</v>
      </c>
      <c r="HY7" s="15">
        <v>2089</v>
      </c>
      <c r="HZ7" s="15">
        <v>2090</v>
      </c>
      <c r="IA7" s="15">
        <v>2091</v>
      </c>
      <c r="IB7" s="15">
        <v>2092</v>
      </c>
      <c r="IC7" s="15">
        <v>2093</v>
      </c>
      <c r="ID7" s="15">
        <v>2094</v>
      </c>
      <c r="IE7" s="15">
        <v>2095</v>
      </c>
      <c r="IF7" s="15">
        <v>2096</v>
      </c>
      <c r="IG7" s="15">
        <v>2097</v>
      </c>
      <c r="IH7" s="15">
        <v>2098</v>
      </c>
      <c r="II7" s="15">
        <v>2099</v>
      </c>
      <c r="IJ7" s="15">
        <v>2100</v>
      </c>
      <c r="IL7" s="16" t="s">
        <v>10</v>
      </c>
      <c r="IM7" s="16" t="s">
        <v>77</v>
      </c>
      <c r="IN7" s="15">
        <v>2023</v>
      </c>
      <c r="IO7" s="15">
        <v>2024</v>
      </c>
      <c r="IP7" s="15">
        <v>2025</v>
      </c>
      <c r="IQ7" s="15">
        <v>2026</v>
      </c>
      <c r="IR7" s="15">
        <v>2027</v>
      </c>
      <c r="IS7" s="15">
        <v>2028</v>
      </c>
      <c r="IT7" s="15">
        <v>2029</v>
      </c>
      <c r="IU7" s="15">
        <v>2030</v>
      </c>
      <c r="IV7" s="15">
        <v>2031</v>
      </c>
      <c r="IW7" s="15">
        <v>2032</v>
      </c>
      <c r="IX7" s="15">
        <v>2033</v>
      </c>
      <c r="IY7" s="15">
        <v>2034</v>
      </c>
      <c r="IZ7" s="15">
        <v>2035</v>
      </c>
      <c r="JA7" s="15">
        <v>2036</v>
      </c>
      <c r="JB7" s="15">
        <v>2037</v>
      </c>
      <c r="JC7" s="15">
        <v>2038</v>
      </c>
      <c r="JD7" s="15">
        <v>2039</v>
      </c>
      <c r="JE7" s="15">
        <v>2040</v>
      </c>
      <c r="JF7" s="15">
        <v>2041</v>
      </c>
      <c r="JG7" s="15">
        <v>2042</v>
      </c>
      <c r="JH7" s="15">
        <v>2043</v>
      </c>
      <c r="JI7" s="15">
        <v>2044</v>
      </c>
      <c r="JJ7" s="15">
        <v>2045</v>
      </c>
      <c r="JK7" s="15">
        <v>2046</v>
      </c>
      <c r="JL7" s="15">
        <v>2047</v>
      </c>
      <c r="JM7" s="15">
        <v>2048</v>
      </c>
      <c r="JN7" s="15">
        <v>2049</v>
      </c>
      <c r="JO7" s="15">
        <v>2050</v>
      </c>
      <c r="JP7" s="15">
        <v>2051</v>
      </c>
      <c r="JQ7" s="15">
        <v>2052</v>
      </c>
      <c r="JR7" s="15">
        <v>2053</v>
      </c>
      <c r="JS7" s="15">
        <v>2054</v>
      </c>
      <c r="JT7" s="15">
        <v>2055</v>
      </c>
      <c r="JU7" s="15">
        <v>2056</v>
      </c>
      <c r="JV7" s="15">
        <v>2057</v>
      </c>
      <c r="JW7" s="15">
        <v>2058</v>
      </c>
      <c r="JX7" s="15">
        <v>2059</v>
      </c>
      <c r="JY7" s="15">
        <v>2060</v>
      </c>
      <c r="JZ7" s="15">
        <v>2061</v>
      </c>
      <c r="KA7" s="15">
        <v>2062</v>
      </c>
      <c r="KB7" s="15">
        <v>2063</v>
      </c>
      <c r="KC7" s="15">
        <v>2064</v>
      </c>
      <c r="KD7" s="15">
        <v>2065</v>
      </c>
      <c r="KE7" s="15">
        <v>2066</v>
      </c>
      <c r="KF7" s="15">
        <v>2067</v>
      </c>
      <c r="KG7" s="15">
        <v>2068</v>
      </c>
      <c r="KH7" s="15">
        <v>2069</v>
      </c>
      <c r="KI7" s="15">
        <v>2070</v>
      </c>
      <c r="KJ7" s="15">
        <v>2071</v>
      </c>
      <c r="KK7" s="15">
        <v>2072</v>
      </c>
      <c r="KL7" s="15">
        <v>2073</v>
      </c>
      <c r="KM7" s="15">
        <v>2074</v>
      </c>
      <c r="KN7" s="15">
        <v>2075</v>
      </c>
      <c r="KO7" s="15">
        <v>2076</v>
      </c>
      <c r="KP7" s="15">
        <v>2077</v>
      </c>
      <c r="KQ7" s="15">
        <v>2078</v>
      </c>
      <c r="KR7" s="15">
        <v>2079</v>
      </c>
      <c r="KS7" s="15">
        <v>2080</v>
      </c>
      <c r="KT7" s="15">
        <v>2081</v>
      </c>
      <c r="KU7" s="15">
        <v>2082</v>
      </c>
      <c r="KV7" s="15">
        <v>2083</v>
      </c>
      <c r="KW7" s="15">
        <v>2084</v>
      </c>
      <c r="KX7" s="15">
        <v>2085</v>
      </c>
      <c r="KY7" s="15">
        <v>2086</v>
      </c>
      <c r="KZ7" s="15">
        <v>2087</v>
      </c>
      <c r="LA7" s="15">
        <v>2088</v>
      </c>
      <c r="LB7" s="15">
        <v>2089</v>
      </c>
      <c r="LC7" s="15">
        <v>2090</v>
      </c>
      <c r="LD7" s="15">
        <v>2091</v>
      </c>
      <c r="LE7" s="15">
        <v>2092</v>
      </c>
      <c r="LF7" s="15">
        <v>2093</v>
      </c>
      <c r="LG7" s="15">
        <v>2094</v>
      </c>
      <c r="LH7" s="15">
        <v>2095</v>
      </c>
      <c r="LI7" s="15">
        <v>2096</v>
      </c>
      <c r="LJ7" s="15">
        <v>2097</v>
      </c>
      <c r="LK7" s="15">
        <v>2098</v>
      </c>
      <c r="LL7" s="15">
        <v>2099</v>
      </c>
      <c r="LM7" s="15">
        <v>2100</v>
      </c>
      <c r="LO7" s="16" t="s">
        <v>10</v>
      </c>
      <c r="LP7" s="16" t="s">
        <v>77</v>
      </c>
      <c r="LQ7" s="15">
        <v>2023</v>
      </c>
      <c r="LR7" s="15">
        <v>2024</v>
      </c>
      <c r="LS7" s="15">
        <v>2025</v>
      </c>
      <c r="LT7" s="15">
        <v>2026</v>
      </c>
      <c r="LU7" s="15">
        <v>2027</v>
      </c>
      <c r="LV7" s="15">
        <v>2028</v>
      </c>
      <c r="LW7" s="15">
        <v>2029</v>
      </c>
      <c r="LX7" s="15">
        <v>2030</v>
      </c>
      <c r="LY7" s="15">
        <v>2031</v>
      </c>
      <c r="LZ7" s="15">
        <v>2032</v>
      </c>
      <c r="MA7" s="15">
        <v>2033</v>
      </c>
      <c r="MB7" s="15">
        <v>2034</v>
      </c>
      <c r="MC7" s="15">
        <v>2035</v>
      </c>
      <c r="MD7" s="15">
        <v>2036</v>
      </c>
      <c r="ME7" s="15">
        <v>2037</v>
      </c>
      <c r="MF7" s="15">
        <v>2038</v>
      </c>
      <c r="MG7" s="15">
        <v>2039</v>
      </c>
      <c r="MH7" s="15">
        <v>2040</v>
      </c>
      <c r="MI7" s="15">
        <v>2041</v>
      </c>
      <c r="MJ7" s="15">
        <v>2042</v>
      </c>
      <c r="MK7" s="15">
        <v>2043</v>
      </c>
      <c r="ML7" s="15">
        <v>2044</v>
      </c>
      <c r="MM7" s="15">
        <v>2045</v>
      </c>
      <c r="MN7" s="15">
        <v>2046</v>
      </c>
      <c r="MO7" s="15">
        <v>2047</v>
      </c>
      <c r="MP7" s="15">
        <v>2048</v>
      </c>
      <c r="MQ7" s="15">
        <v>2049</v>
      </c>
      <c r="MR7" s="15">
        <v>2050</v>
      </c>
      <c r="MS7" s="15">
        <v>2051</v>
      </c>
      <c r="MT7" s="15">
        <v>2052</v>
      </c>
      <c r="MU7" s="15">
        <v>2053</v>
      </c>
      <c r="MV7" s="15">
        <v>2054</v>
      </c>
      <c r="MW7" s="15">
        <v>2055</v>
      </c>
      <c r="MX7" s="15">
        <v>2056</v>
      </c>
      <c r="MY7" s="15">
        <v>2057</v>
      </c>
      <c r="MZ7" s="15">
        <v>2058</v>
      </c>
      <c r="NA7" s="15">
        <v>2059</v>
      </c>
      <c r="NB7" s="15">
        <v>2060</v>
      </c>
      <c r="NC7" s="15">
        <v>2061</v>
      </c>
      <c r="ND7" s="15">
        <v>2062</v>
      </c>
      <c r="NE7" s="15">
        <v>2063</v>
      </c>
      <c r="NF7" s="15">
        <v>2064</v>
      </c>
      <c r="NG7" s="15">
        <v>2065</v>
      </c>
      <c r="NH7" s="15">
        <v>2066</v>
      </c>
      <c r="NI7" s="15">
        <v>2067</v>
      </c>
      <c r="NJ7" s="15">
        <v>2068</v>
      </c>
      <c r="NK7" s="15">
        <v>2069</v>
      </c>
      <c r="NL7" s="15">
        <v>2070</v>
      </c>
      <c r="NM7" s="15">
        <v>2071</v>
      </c>
      <c r="NN7" s="15">
        <v>2072</v>
      </c>
      <c r="NO7" s="15">
        <v>2073</v>
      </c>
      <c r="NP7" s="15">
        <v>2074</v>
      </c>
      <c r="NQ7" s="15">
        <v>2075</v>
      </c>
      <c r="NR7" s="15">
        <v>2076</v>
      </c>
      <c r="NS7" s="15">
        <v>2077</v>
      </c>
      <c r="NT7" s="15">
        <v>2078</v>
      </c>
      <c r="NU7" s="15">
        <v>2079</v>
      </c>
      <c r="NV7" s="15">
        <v>2080</v>
      </c>
      <c r="NW7" s="15">
        <v>2081</v>
      </c>
      <c r="NX7" s="15">
        <v>2082</v>
      </c>
      <c r="NY7" s="15">
        <v>2083</v>
      </c>
      <c r="NZ7" s="15">
        <v>2084</v>
      </c>
      <c r="OA7" s="15">
        <v>2085</v>
      </c>
      <c r="OB7" s="15">
        <v>2086</v>
      </c>
      <c r="OC7" s="15">
        <v>2087</v>
      </c>
      <c r="OD7" s="15">
        <v>2088</v>
      </c>
      <c r="OE7" s="15">
        <v>2089</v>
      </c>
      <c r="OF7" s="15">
        <v>2090</v>
      </c>
      <c r="OG7" s="15">
        <v>2091</v>
      </c>
      <c r="OH7" s="15">
        <v>2092</v>
      </c>
      <c r="OI7" s="15">
        <v>2093</v>
      </c>
      <c r="OJ7" s="15">
        <v>2094</v>
      </c>
      <c r="OK7" s="15">
        <v>2095</v>
      </c>
      <c r="OL7" s="15">
        <v>2096</v>
      </c>
      <c r="OM7" s="15">
        <v>2097</v>
      </c>
      <c r="ON7" s="15">
        <v>2098</v>
      </c>
      <c r="OO7" s="15">
        <v>2099</v>
      </c>
      <c r="OP7" s="15">
        <v>2100</v>
      </c>
    </row>
    <row r="8" spans="3:406" x14ac:dyDescent="0.2">
      <c r="C8" s="61" t="str" cm="1">
        <f t="array" ref="C8:C11">_xlfn.ANCHORARRAY('Int VA Calcs'!Z8)</f>
        <v>Pole</v>
      </c>
      <c r="D8" s="61" t="str" cm="1">
        <f t="array" ref="D8:D11">_xlfn.ANCHORARRAY('Int VA Calcs'!AA8)</f>
        <v>Class 5</v>
      </c>
      <c r="E8" s="67" cm="1">
        <f t="array" ref="E8:E11">_xlfn.XLOOKUP(_xlfn.ANCHORARRAY($C$8)&amp;_xlfn.ANCHORARRAY($D$8),_xlfn.ANCHORARRAY('Int VA Calcs'!$Z$8)&amp;_xlfn.ANCHORARRAY('Int VA Calcs'!$AA$8),_xlfn.ANCHORARRAY('Int VA Calcs'!AB8))</f>
        <v>0.1160679741016739</v>
      </c>
      <c r="F8" s="68" cm="1">
        <f t="array" ref="F8:F11">_xlfn.ANCHORARRAY(E8)+(_xlfn.ANCHORARRAY(G8)-_xlfn.ANCHORARRAY($E8))*(1/2)</f>
        <v>0.11633179330366536</v>
      </c>
      <c r="G8" s="67" cm="1">
        <f t="array" ref="G8:G11">_xlfn.XLOOKUP(_xlfn.ANCHORARRAY($C$8)&amp;_xlfn.ANCHORARRAY($D$8),_xlfn.ANCHORARRAY('Int VA Calcs'!$Z$8)&amp;_xlfn.ANCHORARRAY('Int VA Calcs'!$AA$8),_xlfn.ANCHORARRAY('Int VA Calcs'!AC8))</f>
        <v>0.11659561250565681</v>
      </c>
      <c r="H8" s="68" cm="1">
        <f t="array" ref="H8:H11">_xlfn.ANCHORARRAY(G8)+(_xlfn.ANCHORARRAY($L8)-_xlfn.ANCHORARRAY($G8))*(1/5)</f>
        <v>0.11670117331749262</v>
      </c>
      <c r="I8" s="68" cm="1">
        <f t="array" ref="I8:I11">_xlfn.ANCHORARRAY(H8)+(_xlfn.ANCHORARRAY($L8)-_xlfn.ANCHORARRAY($G8))*(1/5)</f>
        <v>0.11680673412932843</v>
      </c>
      <c r="J8" s="68" cm="1">
        <f t="array" ref="J8:J11">_xlfn.ANCHORARRAY(I8)+(_xlfn.ANCHORARRAY($L8)-_xlfn.ANCHORARRAY($G8))*(1/5)</f>
        <v>0.11691229494116424</v>
      </c>
      <c r="K8" s="68" cm="1">
        <f t="array" ref="K8:K11">_xlfn.ANCHORARRAY(J8)+(_xlfn.ANCHORARRAY($L8)-_xlfn.ANCHORARRAY($G8))*(1/5)</f>
        <v>0.11701785575300006</v>
      </c>
      <c r="L8" s="67" cm="1">
        <f t="array" ref="L8:L11">_xlfn.XLOOKUP(_xlfn.ANCHORARRAY($C$8)&amp;_xlfn.ANCHORARRAY($D$8),_xlfn.ANCHORARRAY('Int VA Calcs'!$Z$8)&amp;_xlfn.ANCHORARRAY('Int VA Calcs'!$AA$8),_xlfn.ANCHORARRAY('Int VA Calcs'!AD8))</f>
        <v>0.11712341656483587</v>
      </c>
      <c r="M8" s="68" cm="1">
        <f t="array" ref="M8:M11">_xlfn.ANCHORARRAY(L8)+(_xlfn.ANCHORARRAY($Q8)-_xlfn.ANCHORARRAY($L8))*(1/5)</f>
        <v>0.11722900944611626</v>
      </c>
      <c r="N8" s="68" cm="1">
        <f t="array" ref="N8:N11">_xlfn.ANCHORARRAY(M8)+(_xlfn.ANCHORARRAY($Q8)-_xlfn.ANCHORARRAY($L8))*(1/5)</f>
        <v>0.11733460232739666</v>
      </c>
      <c r="O8" s="68" cm="1">
        <f t="array" ref="O8:O11">_xlfn.ANCHORARRAY(N8)+(_xlfn.ANCHORARRAY($Q8)-_xlfn.ANCHORARRAY($L8))*(1/5)</f>
        <v>0.11744019520867706</v>
      </c>
      <c r="P8" s="68" cm="1">
        <f t="array" ref="P8:P11">_xlfn.ANCHORARRAY(O8)+(_xlfn.ANCHORARRAY($Q8)-_xlfn.ANCHORARRAY($L8))*(1/5)</f>
        <v>0.11754578808995746</v>
      </c>
      <c r="Q8" s="67" cm="1">
        <f t="array" ref="Q8:Q11">_xlfn.XLOOKUP(_xlfn.ANCHORARRAY($C$8)&amp;_xlfn.ANCHORARRAY($D$8),_xlfn.ANCHORARRAY('Int VA Calcs'!$Z$8)&amp;_xlfn.ANCHORARRAY('Int VA Calcs'!$AA$8),_xlfn.ANCHORARRAY('Int VA Calcs'!AE8))</f>
        <v>0.11765138097123787</v>
      </c>
      <c r="R8" s="68" cm="1">
        <f t="array" ref="R8:R11">_xlfn.ANCHORARRAY(Q8)+(_xlfn.ANCHORARRAY($V8)-_xlfn.ANCHORARRAY($Q8))*(1/5)</f>
        <v>0.11768438515657299</v>
      </c>
      <c r="S8" s="68" cm="1">
        <f t="array" ref="S8:S11">_xlfn.ANCHORARRAY(R8)+(_xlfn.ANCHORARRAY($V8)-_xlfn.ANCHORARRAY($Q8))*(1/5)</f>
        <v>0.11771738934190812</v>
      </c>
      <c r="T8" s="68" cm="1">
        <f t="array" ref="T8:T11">_xlfn.ANCHORARRAY(S8)+(_xlfn.ANCHORARRAY($V8)-_xlfn.ANCHORARRAY($Q8))*(1/5)</f>
        <v>0.11775039352724324</v>
      </c>
      <c r="U8" s="68" cm="1">
        <f t="array" ref="U8:U11">_xlfn.ANCHORARRAY(T8)+(_xlfn.ANCHORARRAY($V8)-_xlfn.ANCHORARRAY($Q8))*(1/5)</f>
        <v>0.11778339771257837</v>
      </c>
      <c r="V8" s="67" cm="1">
        <f t="array" ref="V8:V11">_xlfn.XLOOKUP(_xlfn.ANCHORARRAY($C$8)&amp;_xlfn.ANCHORARRAY($D$8),_xlfn.ANCHORARRAY('Int VA Calcs'!$Z$8)&amp;_xlfn.ANCHORARRAY('Int VA Calcs'!$AA$8),_xlfn.ANCHORARRAY('Int VA Calcs'!AF8))</f>
        <v>0.11781640189791351</v>
      </c>
      <c r="W8" s="68" cm="1">
        <f t="array" ref="W8:W11">_xlfn.ANCHORARRAY(V8)+(_xlfn.ANCHORARRAY($AA8)-_xlfn.ANCHORARRAY($V8))*(1/5)</f>
        <v>0.117849409080049</v>
      </c>
      <c r="X8" s="68" cm="1">
        <f t="array" ref="X8:X11">_xlfn.ANCHORARRAY(W8)+(_xlfn.ANCHORARRAY($AA8)-_xlfn.ANCHORARRAY($V8))*(1/5)</f>
        <v>0.11788241626218449</v>
      </c>
      <c r="Y8" s="68" cm="1">
        <f t="array" ref="Y8:Y11">_xlfn.ANCHORARRAY(X8)+(_xlfn.ANCHORARRAY($AA8)-_xlfn.ANCHORARRAY($V8))*(1/5)</f>
        <v>0.11791542344431998</v>
      </c>
      <c r="Z8" s="68" cm="1">
        <f t="array" ref="Z8:Z11">_xlfn.ANCHORARRAY(Y8)+(_xlfn.ANCHORARRAY($AA8)-_xlfn.ANCHORARRAY($V8))*(1/5)</f>
        <v>0.11794843062645546</v>
      </c>
      <c r="AA8" s="67" cm="1">
        <f t="array" ref="AA8:AA11">_xlfn.XLOOKUP(_xlfn.ANCHORARRAY($C$8)&amp;_xlfn.ANCHORARRAY($D$8),_xlfn.ANCHORARRAY('Int VA Calcs'!$Z$8)&amp;_xlfn.ANCHORARRAY('Int VA Calcs'!$AA$8),_xlfn.ANCHORARRAY('Int VA Calcs'!AG8))</f>
        <v>0.11798143780859094</v>
      </c>
      <c r="AB8" s="68" cm="1">
        <f t="array" ref="AB8:AB11">_xlfn.ANCHORARRAY(AA8)+(_xlfn.ANCHORARRAY($AF8)-_xlfn.ANCHORARRAY($AA8))*(1/5)</f>
        <v>0.11813661075345339</v>
      </c>
      <c r="AC8" s="68" cm="1">
        <f t="array" ref="AC8:AC11">_xlfn.ANCHORARRAY(AB8)+(_xlfn.ANCHORARRAY($AF8)-_xlfn.ANCHORARRAY($AA8))*(1/5)</f>
        <v>0.11829178369831583</v>
      </c>
      <c r="AD8" s="68" cm="1">
        <f t="array" ref="AD8:AD11">_xlfn.ANCHORARRAY(AC8)+(_xlfn.ANCHORARRAY($AF8)-_xlfn.ANCHORARRAY($AA8))*(1/5)</f>
        <v>0.11844695664317828</v>
      </c>
      <c r="AE8" s="68" cm="1">
        <f t="array" ref="AE8:AE11">_xlfn.ANCHORARRAY(AD8)+(_xlfn.ANCHORARRAY($AF8)-_xlfn.ANCHORARRAY($AA8))*(1/5)</f>
        <v>0.11860212958804073</v>
      </c>
      <c r="AF8" s="67" cm="1">
        <f t="array" ref="AF8:AF11">_xlfn.XLOOKUP(_xlfn.ANCHORARRAY($C$8)&amp;_xlfn.ANCHORARRAY($D$8),_xlfn.ANCHORARRAY('Int VA Calcs'!$Z$8)&amp;_xlfn.ANCHORARRAY('Int VA Calcs'!$AA$8),_xlfn.ANCHORARRAY('Int VA Calcs'!AH8))</f>
        <v>0.1187573025329032</v>
      </c>
      <c r="AG8" s="68" cm="1">
        <f t="array" ref="AG8:AG11">_xlfn.ANCHORARRAY(AF8)+(_xlfn.ANCHORARRAY($AK8)-_xlfn.ANCHORARRAY($AF8))*(1/5)</f>
        <v>0.11887950387943694</v>
      </c>
      <c r="AH8" s="68" cm="1">
        <f t="array" ref="AH8:AH11">_xlfn.ANCHORARRAY(AG8)+(_xlfn.ANCHORARRAY($AK8)-_xlfn.ANCHORARRAY($AF8))*(1/5)</f>
        <v>0.11900170522597067</v>
      </c>
      <c r="AI8" s="68" cm="1">
        <f t="array" ref="AI8:AI11">_xlfn.ANCHORARRAY(AH8)+(_xlfn.ANCHORARRAY($AK8)-_xlfn.ANCHORARRAY($AF8))*(1/5)</f>
        <v>0.11912390657250441</v>
      </c>
      <c r="AJ8" s="68" cm="1">
        <f t="array" ref="AJ8:AJ11">_xlfn.ANCHORARRAY(AI8)+(_xlfn.ANCHORARRAY($AK8)-_xlfn.ANCHORARRAY($AF8))*(1/5)</f>
        <v>0.11924610791903814</v>
      </c>
      <c r="AK8" s="123" cm="1">
        <f t="array" ref="AK8:AK11">_xlfn.XLOOKUP(_xlfn.ANCHORARRAY($C$8)&amp;_xlfn.ANCHORARRAY($D$8),_xlfn.ANCHORARRAY('Int VA Calcs'!$Z$8)&amp;_xlfn.ANCHORARRAY('Int VA Calcs'!$AA$8),_xlfn.ANCHORARRAY('Int VA Calcs'!AI8))</f>
        <v>0.11936830926557188</v>
      </c>
      <c r="AL8" s="68" cm="1">
        <f t="array" ref="AL8:AL11">_xlfn.ANCHORARRAY(AK8)+(_xlfn.ANCHORARRAY($AP8)-_xlfn.ANCHORARRAY($AK8))*(1/5)</f>
        <v>0.11966901248299762</v>
      </c>
      <c r="AM8" s="68" cm="1">
        <f t="array" ref="AM8:AM11">_xlfn.ANCHORARRAY(AL8)+(_xlfn.ANCHORARRAY($AP8)-_xlfn.ANCHORARRAY($AK8))*(1/5)</f>
        <v>0.11996971570042336</v>
      </c>
      <c r="AN8" s="68" cm="1">
        <f t="array" ref="AN8:AN11">_xlfn.ANCHORARRAY(AM8)+(_xlfn.ANCHORARRAY($AP8)-_xlfn.ANCHORARRAY($AK8))*(1/5)</f>
        <v>0.12027041891784911</v>
      </c>
      <c r="AO8" s="68" cm="1">
        <f t="array" ref="AO8:AO11">_xlfn.ANCHORARRAY(AN8)+(_xlfn.ANCHORARRAY($AP8)-_xlfn.ANCHORARRAY($AK8))*(1/5)</f>
        <v>0.12057112213527485</v>
      </c>
      <c r="AP8" s="123" cm="1">
        <f t="array" ref="AP8:AP11">_xlfn.XLOOKUP(_xlfn.ANCHORARRAY($C$8)&amp;_xlfn.ANCHORARRAY($D$8),_xlfn.ANCHORARRAY('Int VA Calcs'!$Z$8)&amp;_xlfn.ANCHORARRAY('Int VA Calcs'!$AA$8),_xlfn.ANCHORARRAY('Int VA Calcs'!AJ8))</f>
        <v>0.12087182535270059</v>
      </c>
      <c r="AQ8" s="68" cm="1">
        <f t="array" ref="AQ8:AQ11">_xlfn.ANCHORARRAY(AP8)+(_xlfn.ANCHORARRAY($AU8)-_xlfn.ANCHORARRAY($AP8))*(1/5)</f>
        <v>0.12105036077245113</v>
      </c>
      <c r="AR8" s="68" cm="1">
        <f t="array" ref="AR8:AR11">_xlfn.ANCHORARRAY(AQ8)+(_xlfn.ANCHORARRAY($AU8)-_xlfn.ANCHORARRAY($AP8))*(1/5)</f>
        <v>0.12122889619220166</v>
      </c>
      <c r="AS8" s="68" cm="1">
        <f t="array" ref="AS8:AS11">_xlfn.ANCHORARRAY(AR8)+(_xlfn.ANCHORARRAY($AU8)-_xlfn.ANCHORARRAY($AP8))*(1/5)</f>
        <v>0.12140743161195219</v>
      </c>
      <c r="AT8" s="68" cm="1">
        <f t="array" ref="AT8:AT11">_xlfn.ANCHORARRAY(AS8)+(_xlfn.ANCHORARRAY($AU8)-_xlfn.ANCHORARRAY($AP8))*(1/5)</f>
        <v>0.12158596703170273</v>
      </c>
      <c r="AU8" s="123" cm="1">
        <f t="array" ref="AU8:AU11">_xlfn.XLOOKUP(_xlfn.ANCHORARRAY($C$8)&amp;_xlfn.ANCHORARRAY($D$8),_xlfn.ANCHORARRAY('Int VA Calcs'!$Z$8)&amp;_xlfn.ANCHORARRAY('Int VA Calcs'!$AA$8),_xlfn.ANCHORARRAY('Int VA Calcs'!AK8))</f>
        <v>0.12176450245145327</v>
      </c>
      <c r="AV8" s="68" cm="1">
        <f t="array" ref="AV8:AV11">_xlfn.ANCHORARRAY(AU8)+(_xlfn.ANCHORARRAY($AZ8)-_xlfn.ANCHORARRAY($AU8))*(1/5)</f>
        <v>0.12210025699459789</v>
      </c>
      <c r="AW8" s="68" cm="1">
        <f t="array" ref="AW8:AW11">_xlfn.ANCHORARRAY(AV8)+(_xlfn.ANCHORARRAY($AZ8)-_xlfn.ANCHORARRAY($AU8))*(1/5)</f>
        <v>0.12243601153774251</v>
      </c>
      <c r="AX8" s="68" cm="1">
        <f t="array" ref="AX8:AX11">_xlfn.ANCHORARRAY(AW8)+(_xlfn.ANCHORARRAY($AZ8)-_xlfn.ANCHORARRAY($AU8))*(1/5)</f>
        <v>0.12277176608088713</v>
      </c>
      <c r="AY8" s="68" cm="1">
        <f t="array" ref="AY8:AY11">_xlfn.ANCHORARRAY(AX8)+(_xlfn.ANCHORARRAY($AZ8)-_xlfn.ANCHORARRAY($AU8))*(1/5)</f>
        <v>0.12310752062403175</v>
      </c>
      <c r="AZ8" s="123" cm="1">
        <f t="array" ref="AZ8:AZ11">_xlfn.XLOOKUP(_xlfn.ANCHORARRAY($C$8)&amp;_xlfn.ANCHORARRAY($D$8),_xlfn.ANCHORARRAY('Int VA Calcs'!$Z$8)&amp;_xlfn.ANCHORARRAY('Int VA Calcs'!$AA$8),_xlfn.ANCHORARRAY('Int VA Calcs'!AL8))</f>
        <v>0.12344327516717638</v>
      </c>
      <c r="BA8" s="68" cm="1">
        <f t="array" ref="BA8:BA11">_xlfn.ANCHORARRAY(AZ8)+(_xlfn.ANCHORARRAY($BE8)-_xlfn.ANCHORARRAY($AZ8))*(1/5)</f>
        <v>0.12360047257467496</v>
      </c>
      <c r="BB8" s="68" cm="1">
        <f t="array" ref="BB8:BB11">_xlfn.ANCHORARRAY(BA8)+(_xlfn.ANCHORARRAY($BE8)-_xlfn.ANCHORARRAY($AZ8))*(1/5)</f>
        <v>0.12375766998217355</v>
      </c>
      <c r="BC8" s="68" cm="1">
        <f t="array" ref="BC8:BC11">_xlfn.ANCHORARRAY(BB8)+(_xlfn.ANCHORARRAY($BE8)-_xlfn.ANCHORARRAY($AZ8))*(1/5)</f>
        <v>0.12391486738967214</v>
      </c>
      <c r="BD8" s="68" cm="1">
        <f t="array" ref="BD8:BD11">_xlfn.ANCHORARRAY(BC8)+(_xlfn.ANCHORARRAY($BE8)-_xlfn.ANCHORARRAY($AZ8))*(1/5)</f>
        <v>0.12407206479717073</v>
      </c>
      <c r="BE8" s="123" cm="1">
        <f t="array" ref="BE8:BE11">_xlfn.XLOOKUP(_xlfn.ANCHORARRAY($C$8)&amp;_xlfn.ANCHORARRAY($D$8),_xlfn.ANCHORARRAY('Int VA Calcs'!$Z$8)&amp;_xlfn.ANCHORARRAY('Int VA Calcs'!$AA$8),_xlfn.ANCHORARRAY('Int VA Calcs'!AM8))</f>
        <v>0.12422926220466929</v>
      </c>
      <c r="BF8" s="68" cm="1">
        <f t="array" ref="BF8:BF11">_xlfn.ANCHORARRAY(BE8)+(_xlfn.ANCHORARRAY($BJ8)-_xlfn.ANCHORARRAY($BE8))*(1/5)</f>
        <v>0.12438650045871472</v>
      </c>
      <c r="BG8" s="68" cm="1">
        <f t="array" ref="BG8:BG11">_xlfn.ANCHORARRAY(BF8)+(_xlfn.ANCHORARRAY($BJ8)-_xlfn.ANCHORARRAY($BE8))*(1/5)</f>
        <v>0.12454373871276014</v>
      </c>
      <c r="BH8" s="68" cm="1">
        <f t="array" ref="BH8:BH11">_xlfn.ANCHORARRAY(BG8)+(_xlfn.ANCHORARRAY($BJ8)-_xlfn.ANCHORARRAY($BE8))*(1/5)</f>
        <v>0.12470097696680557</v>
      </c>
      <c r="BI8" s="68" cm="1">
        <f t="array" ref="BI8:BI11">_xlfn.ANCHORARRAY(BH8)+(_xlfn.ANCHORARRAY($BJ8)-_xlfn.ANCHORARRAY($BE8))*(1/5)</f>
        <v>0.124858215220851</v>
      </c>
      <c r="BJ8" s="123" cm="1">
        <f t="array" ref="BJ8:BJ11">_xlfn.XLOOKUP(_xlfn.ANCHORARRAY($C$8)&amp;_xlfn.ANCHORARRAY($D$8),_xlfn.ANCHORARRAY('Int VA Calcs'!$Z$8)&amp;_xlfn.ANCHORARRAY('Int VA Calcs'!$AA$8),_xlfn.ANCHORARRAY('Int VA Calcs'!AN8))</f>
        <v>0.1250154534748964</v>
      </c>
      <c r="BK8" s="68" cm="1">
        <f t="array" ref="BK8:BK11">_xlfn.ANCHORARRAY(BJ8)+(_xlfn.ANCHORARRAY($BO8)-_xlfn.ANCHORARRAY($BJ8))*(1/5)</f>
        <v>0.12522405874640422</v>
      </c>
      <c r="BL8" s="68" cm="1">
        <f t="array" ref="BL8:BL11">_xlfn.ANCHORARRAY(BK8)+(_xlfn.ANCHORARRAY($BO8)-_xlfn.ANCHORARRAY($BJ8))*(1/5)</f>
        <v>0.12543266401791203</v>
      </c>
      <c r="BM8" s="68" cm="1">
        <f t="array" ref="BM8:BM11">_xlfn.ANCHORARRAY(BL8)+(_xlfn.ANCHORARRAY($BO8)-_xlfn.ANCHORARRAY($BJ8))*(1/5)</f>
        <v>0.12564126928941985</v>
      </c>
      <c r="BN8" s="68" cm="1">
        <f t="array" ref="BN8:BN11">_xlfn.ANCHORARRAY(BM8)+(_xlfn.ANCHORARRAY($BO8)-_xlfn.ANCHORARRAY($BJ8))*(1/5)</f>
        <v>0.12584987456092767</v>
      </c>
      <c r="BO8" s="123" cm="1">
        <f t="array" ref="BO8:BO11">_xlfn.XLOOKUP(_xlfn.ANCHORARRAY($C$8)&amp;_xlfn.ANCHORARRAY($D$8),_xlfn.ANCHORARRAY('Int VA Calcs'!$Z$8)&amp;_xlfn.ANCHORARRAY('Int VA Calcs'!$AA$8),_xlfn.ANCHORARRAY('Int VA Calcs'!AO8))</f>
        <v>0.12605847983243551</v>
      </c>
      <c r="BP8" s="68" cm="1">
        <f t="array" ref="BP8:BP11">_xlfn.ANCHORARRAY(BO8)+(_xlfn.ANCHORARRAY($BT8)-_xlfn.ANCHORARRAY($BO8))*(1/5)</f>
        <v>0.12626714431121452</v>
      </c>
      <c r="BQ8" s="68" cm="1">
        <f t="array" ref="BQ8:BQ11">_xlfn.ANCHORARRAY(BP8)+(_xlfn.ANCHORARRAY($BT8)-_xlfn.ANCHORARRAY($BO8))*(1/5)</f>
        <v>0.12647580878999354</v>
      </c>
      <c r="BR8" s="68" cm="1">
        <f t="array" ref="BR8:BR11">_xlfn.ANCHORARRAY(BQ8)+(_xlfn.ANCHORARRAY($BT8)-_xlfn.ANCHORARRAY($BO8))*(1/5)</f>
        <v>0.12668447326877255</v>
      </c>
      <c r="BS8" s="68" cm="1">
        <f t="array" ref="BS8:BS11">_xlfn.ANCHORARRAY(BR8)+(_xlfn.ANCHORARRAY($BT8)-_xlfn.ANCHORARRAY($BO8))*(1/5)</f>
        <v>0.12689313774755157</v>
      </c>
      <c r="BT8" s="123" cm="1">
        <f t="array" ref="BT8:BT11">_xlfn.XLOOKUP(_xlfn.ANCHORARRAY($C$8)&amp;_xlfn.ANCHORARRAY($D$8),_xlfn.ANCHORARRAY('Int VA Calcs'!$Z$8)&amp;_xlfn.ANCHORARRAY('Int VA Calcs'!$AA$8),_xlfn.ANCHORARRAY('Int VA Calcs'!AP8))</f>
        <v>0.12710180222633055</v>
      </c>
      <c r="BU8" s="68" cm="1">
        <f t="array" ref="BU8:BU11">_xlfn.ANCHORARRAY(BT8)+(_xlfn.ANCHORARRAY($BY8)-_xlfn.ANCHORARRAY($BT8))*(1/5)</f>
        <v>0.12710180222633055</v>
      </c>
      <c r="BV8" s="68" cm="1">
        <f t="array" ref="BV8:BV11">_xlfn.ANCHORARRAY(BU8)+(_xlfn.ANCHORARRAY($BY8)-_xlfn.ANCHORARRAY($BT8))*(1/5)</f>
        <v>0.12710180222633055</v>
      </c>
      <c r="BW8" s="68" cm="1">
        <f t="array" ref="BW8:BW11">_xlfn.ANCHORARRAY(BV8)+(_xlfn.ANCHORARRAY($BY8)-_xlfn.ANCHORARRAY($BT8))*(1/5)</f>
        <v>0.12710180222633055</v>
      </c>
      <c r="BX8" s="68" cm="1">
        <f t="array" ref="BX8:BX11">_xlfn.ANCHORARRAY(BW8)+(_xlfn.ANCHORARRAY($BY8)-_xlfn.ANCHORARRAY($BT8))*(1/5)</f>
        <v>0.12710180222633055</v>
      </c>
      <c r="BY8" s="123" cm="1">
        <f t="array" ref="BY8:BY11">_xlfn.XLOOKUP(_xlfn.ANCHORARRAY($C$8)&amp;_xlfn.ANCHORARRAY($D$8),_xlfn.ANCHORARRAY('Int VA Calcs'!$Z$8)&amp;_xlfn.ANCHORARRAY('Int VA Calcs'!$AA$8),_xlfn.ANCHORARRAY('Int VA Calcs'!AQ8))</f>
        <v>0.12710180222633055</v>
      </c>
      <c r="BZ8" s="68" cm="1">
        <f t="array" ref="BZ8:BZ11">_xlfn.ANCHORARRAY(BY8)+(_xlfn.ANCHORARRAY($CD8)-_xlfn.ANCHORARRAY($BY8))*(1/5)</f>
        <v>0.12710180222633055</v>
      </c>
      <c r="CA8" s="68" cm="1">
        <f t="array" ref="CA8:CA11">_xlfn.ANCHORARRAY(BZ8)+(_xlfn.ANCHORARRAY($CD8)-_xlfn.ANCHORARRAY($BY8))*(1/5)</f>
        <v>0.12710180222633055</v>
      </c>
      <c r="CB8" s="68" cm="1">
        <f t="array" ref="CB8:CB11">_xlfn.ANCHORARRAY(CA8)+(_xlfn.ANCHORARRAY($CD8)-_xlfn.ANCHORARRAY($BY8))*(1/5)</f>
        <v>0.12710180222633055</v>
      </c>
      <c r="CC8" s="68" cm="1">
        <f t="array" ref="CC8:CC11">_xlfn.ANCHORARRAY(CB8)+(_xlfn.ANCHORARRAY($CD8)-_xlfn.ANCHORARRAY($BY8))*(1/5)</f>
        <v>0.12710180222633055</v>
      </c>
      <c r="CD8" s="123" cm="1">
        <f t="array" ref="CD8:CD11">_xlfn.XLOOKUP(_xlfn.ANCHORARRAY($C$8)&amp;_xlfn.ANCHORARRAY($D$8),_xlfn.ANCHORARRAY('Int VA Calcs'!$Z$8)&amp;_xlfn.ANCHORARRAY('Int VA Calcs'!$AA$8),_xlfn.ANCHORARRAY('Int VA Calcs'!AR8))</f>
        <v>0.12710180222633055</v>
      </c>
      <c r="CF8" s="61" t="str" cm="1">
        <f t="array" ref="CF8:CF11">_xlfn.ANCHORARRAY(C8)</f>
        <v>Pole</v>
      </c>
      <c r="CG8" s="61" t="str" cm="1">
        <f t="array" ref="CG8:CG11">_xlfn.ANCHORARRAY(D8)</f>
        <v>Class 5</v>
      </c>
      <c r="CH8" s="101" cm="1">
        <f t="array" ref="CH8:CH11">_xlfn.ANCHORARRAY(E8)*Calibration!$R$8</f>
        <v>2.504870273125874E-2</v>
      </c>
      <c r="CI8" s="101" cm="1">
        <f t="array" ref="CI8:CI11">_xlfn.ANCHORARRAY(F8)*Calibration!$R$8</f>
        <v>2.5105637719713809E-2</v>
      </c>
      <c r="CJ8" s="101" cm="1">
        <f t="array" ref="CJ8:CJ11">_xlfn.ANCHORARRAY(G8)*Calibration!$R$8</f>
        <v>2.5162572708168875E-2</v>
      </c>
      <c r="CK8" s="101" cm="1">
        <f t="array" ref="CK8:CK11">_xlfn.ANCHORARRAY(H8)*Calibration!$R$8</f>
        <v>2.5185353853581383E-2</v>
      </c>
      <c r="CL8" s="101" cm="1">
        <f t="array" ref="CL8:CL11">_xlfn.ANCHORARRAY(I8)*Calibration!$R$8</f>
        <v>2.5208134998993891E-2</v>
      </c>
      <c r="CM8" s="101" cm="1">
        <f t="array" ref="CM8:CM11">_xlfn.ANCHORARRAY(J8)*Calibration!$R$8</f>
        <v>2.5230916144406403E-2</v>
      </c>
      <c r="CN8" s="101" cm="1">
        <f t="array" ref="CN8:CN11">_xlfn.ANCHORARRAY(K8)*Calibration!$R$8</f>
        <v>2.525369728981891E-2</v>
      </c>
      <c r="CO8" s="101" cm="1">
        <f t="array" ref="CO8:CO11">_xlfn.ANCHORARRAY(L8)*Calibration!$R$8</f>
        <v>2.5276478435231422E-2</v>
      </c>
      <c r="CP8" s="101" cm="1">
        <f t="array" ref="CP8:CP11">_xlfn.ANCHORARRAY(M8)*Calibration!$R$8</f>
        <v>2.5299266501571001E-2</v>
      </c>
      <c r="CQ8" s="101" cm="1">
        <f t="array" ref="CQ8:CQ11">_xlfn.ANCHORARRAY(N8)*Calibration!$R$8</f>
        <v>2.5322054567910583E-2</v>
      </c>
      <c r="CR8" s="101" cm="1">
        <f t="array" ref="CR8:CR11">_xlfn.ANCHORARRAY(O8)*Calibration!$R$8</f>
        <v>2.5344842634250166E-2</v>
      </c>
      <c r="CS8" s="101" cm="1">
        <f t="array" ref="CS8:CS11">_xlfn.ANCHORARRAY(P8)*Calibration!$R$8</f>
        <v>2.5367630700589745E-2</v>
      </c>
      <c r="CT8" s="101" cm="1">
        <f t="array" ref="CT8:CT11">_xlfn.ANCHORARRAY(Q8)*Calibration!$R$8</f>
        <v>2.539041876692933E-2</v>
      </c>
      <c r="CU8" s="101" cm="1">
        <f t="array" ref="CU8:CU11">_xlfn.ANCHORARRAY(R8)*Calibration!$R$8</f>
        <v>2.5397541420992566E-2</v>
      </c>
      <c r="CV8" s="101" cm="1">
        <f t="array" ref="CV8:CV11">_xlfn.ANCHORARRAY(S8)*Calibration!$R$8</f>
        <v>2.5404664075055802E-2</v>
      </c>
      <c r="CW8" s="101" cm="1">
        <f t="array" ref="CW8:CW11">_xlfn.ANCHORARRAY(T8)*Calibration!$R$8</f>
        <v>2.5411786729119042E-2</v>
      </c>
      <c r="CX8" s="101" cm="1">
        <f t="array" ref="CX8:CX11">_xlfn.ANCHORARRAY(U8)*Calibration!$R$8</f>
        <v>2.5418909383182278E-2</v>
      </c>
      <c r="CY8" s="101" cm="1">
        <f t="array" ref="CY8:CY11">_xlfn.ANCHORARRAY(V8)*Calibration!$R$8</f>
        <v>2.5426032037245517E-2</v>
      </c>
      <c r="CZ8" s="101" cm="1">
        <f t="array" ref="CZ8:CZ11">_xlfn.ANCHORARRAY(W8)*Calibration!$R$8</f>
        <v>2.5433155338050132E-2</v>
      </c>
      <c r="DA8" s="101" cm="1">
        <f t="array" ref="DA8:DA11">_xlfn.ANCHORARRAY(X8)*Calibration!$R$8</f>
        <v>2.5440278638854744E-2</v>
      </c>
      <c r="DB8" s="101" cm="1">
        <f t="array" ref="DB8:DB11">_xlfn.ANCHORARRAY(Y8)*Calibration!$R$8</f>
        <v>2.5447401939659359E-2</v>
      </c>
      <c r="DC8" s="101" cm="1">
        <f t="array" ref="DC8:DC11">_xlfn.ANCHORARRAY(Z8)*Calibration!$R$8</f>
        <v>2.5454525240463974E-2</v>
      </c>
      <c r="DD8" s="101" cm="1">
        <f t="array" ref="DD8:DD11">_xlfn.ANCHORARRAY(AA8)*Calibration!$R$8</f>
        <v>2.5461648541268582E-2</v>
      </c>
      <c r="DE8" s="101" cm="1">
        <f t="array" ref="DE8:DE11">_xlfn.ANCHORARRAY(AB8)*Calibration!$R$8</f>
        <v>2.5495136512415462E-2</v>
      </c>
      <c r="DF8" s="101" cm="1">
        <f t="array" ref="DF8:DF11">_xlfn.ANCHORARRAY(AC8)*Calibration!$R$8</f>
        <v>2.5528624483562339E-2</v>
      </c>
      <c r="DG8" s="101" cm="1">
        <f t="array" ref="DG8:DG11">_xlfn.ANCHORARRAY(AD8)*Calibration!$R$8</f>
        <v>2.5562112454709216E-2</v>
      </c>
      <c r="DH8" s="101" cm="1">
        <f t="array" ref="DH8:DH11">_xlfn.ANCHORARRAY(AE8)*Calibration!$R$8</f>
        <v>2.5595600425856097E-2</v>
      </c>
      <c r="DI8" s="101" cm="1">
        <f t="array" ref="DI8:DI11">_xlfn.ANCHORARRAY(AF8)*Calibration!$R$8</f>
        <v>2.562908839700298E-2</v>
      </c>
      <c r="DJ8" s="101" cm="1">
        <f t="array" ref="DJ8:DJ11">_xlfn.ANCHORARRAY(AG8)*Calibration!$R$8</f>
        <v>2.565546074670904E-2</v>
      </c>
      <c r="DK8" s="101" cm="1">
        <f t="array" ref="DK8:DK11">_xlfn.ANCHORARRAY(AH8)*Calibration!$R$8</f>
        <v>2.5681833096415096E-2</v>
      </c>
      <c r="DL8" s="101" cm="1">
        <f t="array" ref="DL8:DL11">_xlfn.ANCHORARRAY(AI8)*Calibration!$R$8</f>
        <v>2.5708205446121155E-2</v>
      </c>
      <c r="DM8" s="101" cm="1">
        <f t="array" ref="DM8:DM11">_xlfn.ANCHORARRAY(AJ8)*Calibration!$R$8</f>
        <v>2.5734577795827211E-2</v>
      </c>
      <c r="DN8" s="101" cm="1">
        <f t="array" ref="DN8:DN11">_xlfn.ANCHORARRAY(AK8)*Calibration!$R$8</f>
        <v>2.5760950145533271E-2</v>
      </c>
      <c r="DO8" s="101" cm="1">
        <f t="array" ref="DO8:DO11">_xlfn.ANCHORARRAY(AL8)*Calibration!$R$8</f>
        <v>2.5825845096633496E-2</v>
      </c>
      <c r="DP8" s="101" cm="1">
        <f t="array" ref="DP8:DP11">_xlfn.ANCHORARRAY(AM8)*Calibration!$R$8</f>
        <v>2.5890740047733726E-2</v>
      </c>
      <c r="DQ8" s="101" cm="1">
        <f t="array" ref="DQ8:DQ11">_xlfn.ANCHORARRAY(AN8)*Calibration!$R$8</f>
        <v>2.5955634998833951E-2</v>
      </c>
      <c r="DR8" s="101" cm="1">
        <f t="array" ref="DR8:DR11">_xlfn.ANCHORARRAY(AO8)*Calibration!$R$8</f>
        <v>2.6020529949934177E-2</v>
      </c>
      <c r="DS8" s="101" cm="1">
        <f t="array" ref="DS8:DS11">_xlfn.ANCHORARRAY(AP8)*Calibration!$R$8</f>
        <v>2.6085424901034406E-2</v>
      </c>
      <c r="DT8" s="101" cm="1">
        <f t="array" ref="DT8:DT11">_xlfn.ANCHORARRAY(AQ8)*Calibration!$R$8</f>
        <v>2.6123954742628901E-2</v>
      </c>
      <c r="DU8" s="101" cm="1">
        <f t="array" ref="DU8:DU11">_xlfn.ANCHORARRAY(AR8)*Calibration!$R$8</f>
        <v>2.6162484584223399E-2</v>
      </c>
      <c r="DV8" s="101" cm="1">
        <f t="array" ref="DV8:DV11">_xlfn.ANCHORARRAY(AS8)*Calibration!$R$8</f>
        <v>2.6201014425817893E-2</v>
      </c>
      <c r="DW8" s="101" cm="1">
        <f t="array" ref="DW8:DW11">_xlfn.ANCHORARRAY(AT8)*Calibration!$R$8</f>
        <v>2.6239544267412391E-2</v>
      </c>
      <c r="DX8" s="101" cm="1">
        <f t="array" ref="DX8:DX11">_xlfn.ANCHORARRAY(AU8)*Calibration!$R$8</f>
        <v>2.6278074109006889E-2</v>
      </c>
      <c r="DY8" s="101" cm="1">
        <f t="array" ref="DY8:DY11">_xlfn.ANCHORARRAY(AV8)*Calibration!$R$8</f>
        <v>2.6350533508828343E-2</v>
      </c>
      <c r="DZ8" s="101" cm="1">
        <f t="array" ref="DZ8:DZ11">_xlfn.ANCHORARRAY(AW8)*Calibration!$R$8</f>
        <v>2.6422992908649794E-2</v>
      </c>
      <c r="EA8" s="101" cm="1">
        <f t="array" ref="EA8:EA11">_xlfn.ANCHORARRAY(AX8)*Calibration!$R$8</f>
        <v>2.6495452308471248E-2</v>
      </c>
      <c r="EB8" s="101" cm="1">
        <f t="array" ref="EB8:EB11">_xlfn.ANCHORARRAY(AY8)*Calibration!$R$8</f>
        <v>2.6567911708292698E-2</v>
      </c>
      <c r="EC8" s="101" cm="1">
        <f t="array" ref="EC8:EC11">_xlfn.ANCHORARRAY(AZ8)*Calibration!$R$8</f>
        <v>2.6640371108114153E-2</v>
      </c>
      <c r="ED8" s="101" cm="1">
        <f t="array" ref="ED8:ED11">_xlfn.ANCHORARRAY(BA8)*Calibration!$R$8</f>
        <v>2.6674295979819997E-2</v>
      </c>
      <c r="EE8" s="101" cm="1">
        <f t="array" ref="EE8:EE11">_xlfn.ANCHORARRAY(BB8)*Calibration!$R$8</f>
        <v>2.6708220851525844E-2</v>
      </c>
      <c r="EF8" s="101" cm="1">
        <f t="array" ref="EF8:EF11">_xlfn.ANCHORARRAY(BC8)*Calibration!$R$8</f>
        <v>2.6742145723231688E-2</v>
      </c>
      <c r="EG8" s="101" cm="1">
        <f t="array" ref="EG8:EG11">_xlfn.ANCHORARRAY(BD8)*Calibration!$R$8</f>
        <v>2.6776070594937536E-2</v>
      </c>
      <c r="EH8" s="101" cm="1">
        <f t="array" ref="EH8:EH11">_xlfn.ANCHORARRAY(BE8)*Calibration!$R$8</f>
        <v>2.6809995466643373E-2</v>
      </c>
      <c r="EI8" s="101" cm="1">
        <f t="array" ref="EI8:EI11">_xlfn.ANCHORARRAY(BF8)*Calibration!$R$8</f>
        <v>2.6843929153468268E-2</v>
      </c>
      <c r="EJ8" s="101" cm="1">
        <f t="array" ref="EJ8:EJ11">_xlfn.ANCHORARRAY(BG8)*Calibration!$R$8</f>
        <v>2.687786284029316E-2</v>
      </c>
      <c r="EK8" s="101" cm="1">
        <f t="array" ref="EK8:EK11">_xlfn.ANCHORARRAY(BH8)*Calibration!$R$8</f>
        <v>2.6911796527118056E-2</v>
      </c>
      <c r="EL8" s="101" cm="1">
        <f t="array" ref="EL8:EL11">_xlfn.ANCHORARRAY(BI8)*Calibration!$R$8</f>
        <v>2.6945730213942948E-2</v>
      </c>
      <c r="EM8" s="101" cm="1">
        <f t="array" ref="EM8:EM11">_xlfn.ANCHORARRAY(BJ8)*Calibration!$R$8</f>
        <v>2.6979663900767836E-2</v>
      </c>
      <c r="EN8" s="101" cm="1">
        <f t="array" ref="EN8:EN11">_xlfn.ANCHORARRAY(BK8)*Calibration!$R$8</f>
        <v>2.7024683136044531E-2</v>
      </c>
      <c r="EO8" s="101" cm="1">
        <f t="array" ref="EO8:EO11">_xlfn.ANCHORARRAY(BL8)*Calibration!$R$8</f>
        <v>2.7069702371321228E-2</v>
      </c>
      <c r="EP8" s="101" cm="1">
        <f t="array" ref="EP8:EP11">_xlfn.ANCHORARRAY(BM8)*Calibration!$R$8</f>
        <v>2.7114721606597926E-2</v>
      </c>
      <c r="EQ8" s="101" cm="1">
        <f t="array" ref="EQ8:EQ11">_xlfn.ANCHORARRAY(BN8)*Calibration!$R$8</f>
        <v>2.7159740841874624E-2</v>
      </c>
      <c r="ER8" s="101" cm="1">
        <f t="array" ref="ER8:ER11">_xlfn.ANCHORARRAY(BO8)*Calibration!$R$8</f>
        <v>2.7204760077151325E-2</v>
      </c>
      <c r="ES8" s="101" cm="1">
        <f t="array" ref="ES8:ES11">_xlfn.ANCHORARRAY(BP8)*Calibration!$R$8</f>
        <v>2.7249792089986579E-2</v>
      </c>
      <c r="ET8" s="101" cm="1">
        <f t="array" ref="ET8:ET11">_xlfn.ANCHORARRAY(BQ8)*Calibration!$R$8</f>
        <v>2.7294824102821833E-2</v>
      </c>
      <c r="EU8" s="101" cm="1">
        <f t="array" ref="EU8:EU11">_xlfn.ANCHORARRAY(BR8)*Calibration!$R$8</f>
        <v>2.7339856115657091E-2</v>
      </c>
      <c r="EV8" s="101" cm="1">
        <f t="array" ref="EV8:EV11">_xlfn.ANCHORARRAY(BS8)*Calibration!$R$8</f>
        <v>2.7384888128492345E-2</v>
      </c>
      <c r="EW8" s="101" cm="1">
        <f t="array" ref="EW8:EW11">_xlfn.ANCHORARRAY(BT8)*Calibration!$R$8</f>
        <v>2.7429920141327592E-2</v>
      </c>
      <c r="EX8" s="101" cm="1">
        <f t="array" ref="EX8:EX11">_xlfn.ANCHORARRAY(BU8)*Calibration!$R$8</f>
        <v>2.7429920141327592E-2</v>
      </c>
      <c r="EY8" s="101" cm="1">
        <f t="array" ref="EY8:EY11">_xlfn.ANCHORARRAY(BV8)*Calibration!$R$8</f>
        <v>2.7429920141327592E-2</v>
      </c>
      <c r="EZ8" s="101" cm="1">
        <f t="array" ref="EZ8:EZ11">_xlfn.ANCHORARRAY(BW8)*Calibration!$R$8</f>
        <v>2.7429920141327592E-2</v>
      </c>
      <c r="FA8" s="101" cm="1">
        <f t="array" ref="FA8:FA11">_xlfn.ANCHORARRAY(BX8)*Calibration!$R$8</f>
        <v>2.7429920141327592E-2</v>
      </c>
      <c r="FB8" s="101" cm="1">
        <f t="array" ref="FB8:FB11">_xlfn.ANCHORARRAY(BY8)*Calibration!$R$8</f>
        <v>2.7429920141327592E-2</v>
      </c>
      <c r="FC8" s="101" cm="1">
        <f t="array" ref="FC8:FC11">_xlfn.ANCHORARRAY(BZ8)*Calibration!$R$8</f>
        <v>2.7429920141327592E-2</v>
      </c>
      <c r="FD8" s="101" cm="1">
        <f t="array" ref="FD8:FD11">_xlfn.ANCHORARRAY(CA8)*Calibration!$R$8</f>
        <v>2.7429920141327592E-2</v>
      </c>
      <c r="FE8" s="101" cm="1">
        <f t="array" ref="FE8:FE11">_xlfn.ANCHORARRAY(CB8)*Calibration!$R$8</f>
        <v>2.7429920141327592E-2</v>
      </c>
      <c r="FF8" s="101" cm="1">
        <f t="array" ref="FF8:FF11">_xlfn.ANCHORARRAY(CC8)*Calibration!$R$8</f>
        <v>2.7429920141327592E-2</v>
      </c>
      <c r="FG8" s="101" cm="1">
        <f t="array" ref="FG8:FG11">_xlfn.ANCHORARRAY(CD8)*Calibration!$R$8</f>
        <v>2.7429920141327592E-2</v>
      </c>
      <c r="FI8" s="61" t="str" cm="1">
        <f t="array" ref="FI8:FI11">_xlfn.ANCHORARRAY(CF8)</f>
        <v>Pole</v>
      </c>
      <c r="FJ8" s="61" t="str" cm="1">
        <f t="array" ref="FJ8:FJ11">_xlfn.ANCHORARRAY(CG8)</f>
        <v>Class 5</v>
      </c>
      <c r="FK8" s="101" cm="1">
        <f t="array" ref="FK8:FK11">_xlfn.ANCHORARRAY(CH8)*_xlfn.XLOOKUP(_xlfn.ANCHORARRAY($FI8)&amp;_xlfn.ANCHORARRAY($FJ8),_xlfn.ANCHORARRAY('7. Project Characteristics'!$B$48),repl_assets_proj_budget[Baseline Count])</f>
        <v>0</v>
      </c>
      <c r="FL8" s="101" cm="1">
        <f t="array" ref="FL8:FL11">_xlfn.ANCHORARRAY(CI8)*_xlfn.XLOOKUP(_xlfn.ANCHORARRAY($FI8)&amp;_xlfn.ANCHORARRAY($FJ8),_xlfn.ANCHORARRAY('7. Project Characteristics'!$B$48),repl_assets_proj_budget[Baseline Count])</f>
        <v>0</v>
      </c>
      <c r="FM8" s="101" cm="1">
        <f t="array" ref="FM8:FM11">_xlfn.ANCHORARRAY(CJ8)*_xlfn.XLOOKUP(_xlfn.ANCHORARRAY($FI8)&amp;_xlfn.ANCHORARRAY($FJ8),_xlfn.ANCHORARRAY('7. Project Characteristics'!$B$48),repl_assets_proj_budget[Baseline Count])</f>
        <v>0</v>
      </c>
      <c r="FN8" s="101" cm="1">
        <f t="array" ref="FN8:FN11">_xlfn.ANCHORARRAY(CK8)*_xlfn.XLOOKUP(_xlfn.ANCHORARRAY($FI8)&amp;_xlfn.ANCHORARRAY($FJ8),_xlfn.ANCHORARRAY('7. Project Characteristics'!$B$48),repl_assets_proj_budget[Baseline Count])</f>
        <v>0</v>
      </c>
      <c r="FO8" s="101" cm="1">
        <f t="array" ref="FO8:FO11">_xlfn.ANCHORARRAY(CL8)*_xlfn.XLOOKUP(_xlfn.ANCHORARRAY($FI8)&amp;_xlfn.ANCHORARRAY($FJ8),_xlfn.ANCHORARRAY('7. Project Characteristics'!$B$48),repl_assets_proj_budget[Baseline Count])</f>
        <v>0</v>
      </c>
      <c r="FP8" s="101" cm="1">
        <f t="array" ref="FP8:FP11">_xlfn.ANCHORARRAY(CM8)*_xlfn.XLOOKUP(_xlfn.ANCHORARRAY($FI8)&amp;_xlfn.ANCHORARRAY($FJ8),_xlfn.ANCHORARRAY('7. Project Characteristics'!$B$48),repl_assets_proj_budget[Baseline Count])</f>
        <v>0</v>
      </c>
      <c r="FQ8" s="101" cm="1">
        <f t="array" ref="FQ8:FQ11">_xlfn.ANCHORARRAY(CN8)*_xlfn.XLOOKUP(_xlfn.ANCHORARRAY($FI8)&amp;_xlfn.ANCHORARRAY($FJ8),_xlfn.ANCHORARRAY('7. Project Characteristics'!$B$48),repl_assets_proj_budget[Baseline Count])</f>
        <v>0</v>
      </c>
      <c r="FR8" s="101" cm="1">
        <f t="array" ref="FR8:FR11">_xlfn.ANCHORARRAY(CO8)*_xlfn.XLOOKUP(_xlfn.ANCHORARRAY($FI8)&amp;_xlfn.ANCHORARRAY($FJ8),_xlfn.ANCHORARRAY('7. Project Characteristics'!$B$48),repl_assets_proj_budget[Baseline Count])</f>
        <v>0</v>
      </c>
      <c r="FS8" s="101" cm="1">
        <f t="array" ref="FS8:FS11">_xlfn.ANCHORARRAY(CP8)*_xlfn.XLOOKUP(_xlfn.ANCHORARRAY($FI8)&amp;_xlfn.ANCHORARRAY($FJ8),_xlfn.ANCHORARRAY('7. Project Characteristics'!$B$48),repl_assets_proj_budget[Baseline Count])</f>
        <v>0</v>
      </c>
      <c r="FT8" s="101" cm="1">
        <f t="array" ref="FT8:FT11">_xlfn.ANCHORARRAY(CQ8)*_xlfn.XLOOKUP(_xlfn.ANCHORARRAY($FI8)&amp;_xlfn.ANCHORARRAY($FJ8),_xlfn.ANCHORARRAY('7. Project Characteristics'!$B$48),repl_assets_proj_budget[Baseline Count])</f>
        <v>0</v>
      </c>
      <c r="FU8" s="101" cm="1">
        <f t="array" ref="FU8:FU11">_xlfn.ANCHORARRAY(CR8)*_xlfn.XLOOKUP(_xlfn.ANCHORARRAY($FI8)&amp;_xlfn.ANCHORARRAY($FJ8),_xlfn.ANCHORARRAY('7. Project Characteristics'!$B$48),repl_assets_proj_budget[Baseline Count])</f>
        <v>0</v>
      </c>
      <c r="FV8" s="101" cm="1">
        <f t="array" ref="FV8:FV11">_xlfn.ANCHORARRAY(CS8)*_xlfn.XLOOKUP(_xlfn.ANCHORARRAY($FI8)&amp;_xlfn.ANCHORARRAY($FJ8),_xlfn.ANCHORARRAY('7. Project Characteristics'!$B$48),repl_assets_proj_budget[Baseline Count])</f>
        <v>0</v>
      </c>
      <c r="FW8" s="101" cm="1">
        <f t="array" ref="FW8:FW11">_xlfn.ANCHORARRAY(CT8)*_xlfn.XLOOKUP(_xlfn.ANCHORARRAY($FI8)&amp;_xlfn.ANCHORARRAY($FJ8),_xlfn.ANCHORARRAY('7. Project Characteristics'!$B$48),repl_assets_proj_budget[Baseline Count])</f>
        <v>0</v>
      </c>
      <c r="FX8" s="101" cm="1">
        <f t="array" ref="FX8:FX11">_xlfn.ANCHORARRAY(CU8)*_xlfn.XLOOKUP(_xlfn.ANCHORARRAY($FI8)&amp;_xlfn.ANCHORARRAY($FJ8),_xlfn.ANCHORARRAY('7. Project Characteristics'!$B$48),repl_assets_proj_budget[Baseline Count])</f>
        <v>0</v>
      </c>
      <c r="FY8" s="101" cm="1">
        <f t="array" ref="FY8:FY11">_xlfn.ANCHORARRAY(CV8)*_xlfn.XLOOKUP(_xlfn.ANCHORARRAY($FI8)&amp;_xlfn.ANCHORARRAY($FJ8),_xlfn.ANCHORARRAY('7. Project Characteristics'!$B$48),repl_assets_proj_budget[Baseline Count])</f>
        <v>0</v>
      </c>
      <c r="FZ8" s="101" cm="1">
        <f t="array" ref="FZ8:FZ11">_xlfn.ANCHORARRAY(CW8)*_xlfn.XLOOKUP(_xlfn.ANCHORARRAY($FI8)&amp;_xlfn.ANCHORARRAY($FJ8),_xlfn.ANCHORARRAY('7. Project Characteristics'!$B$48),repl_assets_proj_budget[Baseline Count])</f>
        <v>0</v>
      </c>
      <c r="GA8" s="101" cm="1">
        <f t="array" ref="GA8:GA11">_xlfn.ANCHORARRAY(CX8)*_xlfn.XLOOKUP(_xlfn.ANCHORARRAY($FI8)&amp;_xlfn.ANCHORARRAY($FJ8),_xlfn.ANCHORARRAY('7. Project Characteristics'!$B$48),repl_assets_proj_budget[Baseline Count])</f>
        <v>0</v>
      </c>
      <c r="GB8" s="101" cm="1">
        <f t="array" ref="GB8:GB11">_xlfn.ANCHORARRAY(CY8)*_xlfn.XLOOKUP(_xlfn.ANCHORARRAY($FI8)&amp;_xlfn.ANCHORARRAY($FJ8),_xlfn.ANCHORARRAY('7. Project Characteristics'!$B$48),repl_assets_proj_budget[Baseline Count])</f>
        <v>0</v>
      </c>
      <c r="GC8" s="101" cm="1">
        <f t="array" ref="GC8:GC11">_xlfn.ANCHORARRAY(CZ8)*_xlfn.XLOOKUP(_xlfn.ANCHORARRAY($FI8)&amp;_xlfn.ANCHORARRAY($FJ8),_xlfn.ANCHORARRAY('7. Project Characteristics'!$B$48),repl_assets_proj_budget[Baseline Count])</f>
        <v>0</v>
      </c>
      <c r="GD8" s="101" cm="1">
        <f t="array" ref="GD8:GD11">_xlfn.ANCHORARRAY(DA8)*_xlfn.XLOOKUP(_xlfn.ANCHORARRAY($FI8)&amp;_xlfn.ANCHORARRAY($FJ8),_xlfn.ANCHORARRAY('7. Project Characteristics'!$B$48),repl_assets_proj_budget[Baseline Count])</f>
        <v>0</v>
      </c>
      <c r="GE8" s="101" cm="1">
        <f t="array" ref="GE8:GE11">_xlfn.ANCHORARRAY(DB8)*_xlfn.XLOOKUP(_xlfn.ANCHORARRAY($FI8)&amp;_xlfn.ANCHORARRAY($FJ8),_xlfn.ANCHORARRAY('7. Project Characteristics'!$B$48),repl_assets_proj_budget[Baseline Count])</f>
        <v>0</v>
      </c>
      <c r="GF8" s="101" cm="1">
        <f t="array" ref="GF8:GF11">_xlfn.ANCHORARRAY(DC8)*_xlfn.XLOOKUP(_xlfn.ANCHORARRAY($FI8)&amp;_xlfn.ANCHORARRAY($FJ8),_xlfn.ANCHORARRAY('7. Project Characteristics'!$B$48),repl_assets_proj_budget[Baseline Count])</f>
        <v>0</v>
      </c>
      <c r="GG8" s="101" cm="1">
        <f t="array" ref="GG8:GG11">_xlfn.ANCHORARRAY(DD8)*_xlfn.XLOOKUP(_xlfn.ANCHORARRAY($FI8)&amp;_xlfn.ANCHORARRAY($FJ8),_xlfn.ANCHORARRAY('7. Project Characteristics'!$B$48),repl_assets_proj_budget[Baseline Count])</f>
        <v>0</v>
      </c>
      <c r="GH8" s="101" cm="1">
        <f t="array" ref="GH8:GH11">_xlfn.ANCHORARRAY(DE8)*_xlfn.XLOOKUP(_xlfn.ANCHORARRAY($FI8)&amp;_xlfn.ANCHORARRAY($FJ8),_xlfn.ANCHORARRAY('7. Project Characteristics'!$B$48),repl_assets_proj_budget[Baseline Count])</f>
        <v>0</v>
      </c>
      <c r="GI8" s="101" cm="1">
        <f t="array" ref="GI8:GI11">_xlfn.ANCHORARRAY(DF8)*_xlfn.XLOOKUP(_xlfn.ANCHORARRAY($FI8)&amp;_xlfn.ANCHORARRAY($FJ8),_xlfn.ANCHORARRAY('7. Project Characteristics'!$B$48),repl_assets_proj_budget[Baseline Count])</f>
        <v>0</v>
      </c>
      <c r="GJ8" s="101" cm="1">
        <f t="array" ref="GJ8:GJ11">_xlfn.ANCHORARRAY(DG8)*_xlfn.XLOOKUP(_xlfn.ANCHORARRAY($FI8)&amp;_xlfn.ANCHORARRAY($FJ8),_xlfn.ANCHORARRAY('7. Project Characteristics'!$B$48),repl_assets_proj_budget[Baseline Count])</f>
        <v>0</v>
      </c>
      <c r="GK8" s="101" cm="1">
        <f t="array" ref="GK8:GK11">_xlfn.ANCHORARRAY(DH8)*_xlfn.XLOOKUP(_xlfn.ANCHORARRAY($FI8)&amp;_xlfn.ANCHORARRAY($FJ8),_xlfn.ANCHORARRAY('7. Project Characteristics'!$B$48),repl_assets_proj_budget[Baseline Count])</f>
        <v>0</v>
      </c>
      <c r="GL8" s="101" cm="1">
        <f t="array" ref="GL8:GL11">_xlfn.ANCHORARRAY(DI8)*_xlfn.XLOOKUP(_xlfn.ANCHORARRAY($FI8)&amp;_xlfn.ANCHORARRAY($FJ8),_xlfn.ANCHORARRAY('7. Project Characteristics'!$B$48),repl_assets_proj_budget[Baseline Count])</f>
        <v>0</v>
      </c>
      <c r="GM8" s="101" cm="1">
        <f t="array" ref="GM8:GM11">_xlfn.ANCHORARRAY(DJ8)*_xlfn.XLOOKUP(_xlfn.ANCHORARRAY($FI8)&amp;_xlfn.ANCHORARRAY($FJ8),_xlfn.ANCHORARRAY('7. Project Characteristics'!$B$48),repl_assets_proj_budget[Baseline Count])</f>
        <v>0</v>
      </c>
      <c r="GN8" s="101" cm="1">
        <f t="array" ref="GN8:GN11">_xlfn.ANCHORARRAY(DK8)*_xlfn.XLOOKUP(_xlfn.ANCHORARRAY($FI8)&amp;_xlfn.ANCHORARRAY($FJ8),_xlfn.ANCHORARRAY('7. Project Characteristics'!$B$48),repl_assets_proj_budget[Baseline Count])</f>
        <v>0</v>
      </c>
      <c r="GO8" s="101" cm="1">
        <f t="array" ref="GO8:GO11">_xlfn.ANCHORARRAY(DL8)*_xlfn.XLOOKUP(_xlfn.ANCHORARRAY($FI8)&amp;_xlfn.ANCHORARRAY($FJ8),_xlfn.ANCHORARRAY('7. Project Characteristics'!$B$48),repl_assets_proj_budget[Baseline Count])</f>
        <v>0</v>
      </c>
      <c r="GP8" s="101" cm="1">
        <f t="array" ref="GP8:GP11">_xlfn.ANCHORARRAY(DM8)*_xlfn.XLOOKUP(_xlfn.ANCHORARRAY($FI8)&amp;_xlfn.ANCHORARRAY($FJ8),_xlfn.ANCHORARRAY('7. Project Characteristics'!$B$48),repl_assets_proj_budget[Baseline Count])</f>
        <v>0</v>
      </c>
      <c r="GQ8" s="101" cm="1">
        <f t="array" ref="GQ8:GQ11">_xlfn.ANCHORARRAY(DN8)*_xlfn.XLOOKUP(_xlfn.ANCHORARRAY($FI8)&amp;_xlfn.ANCHORARRAY($FJ8),_xlfn.ANCHORARRAY('7. Project Characteristics'!$B$48),repl_assets_proj_budget[Baseline Count])</f>
        <v>0</v>
      </c>
      <c r="GR8" s="101" cm="1">
        <f t="array" ref="GR8:GR11">_xlfn.ANCHORARRAY(DO8)*_xlfn.XLOOKUP(_xlfn.ANCHORARRAY($FI8)&amp;_xlfn.ANCHORARRAY($FJ8),_xlfn.ANCHORARRAY('7. Project Characteristics'!$B$48),repl_assets_proj_budget[Baseline Count])</f>
        <v>0</v>
      </c>
      <c r="GS8" s="101" cm="1">
        <f t="array" ref="GS8:GS11">_xlfn.ANCHORARRAY(DP8)*_xlfn.XLOOKUP(_xlfn.ANCHORARRAY($FI8)&amp;_xlfn.ANCHORARRAY($FJ8),_xlfn.ANCHORARRAY('7. Project Characteristics'!$B$48),repl_assets_proj_budget[Baseline Count])</f>
        <v>0</v>
      </c>
      <c r="GT8" s="101" cm="1">
        <f t="array" ref="GT8:GT11">_xlfn.ANCHORARRAY(DQ8)*_xlfn.XLOOKUP(_xlfn.ANCHORARRAY($FI8)&amp;_xlfn.ANCHORARRAY($FJ8),_xlfn.ANCHORARRAY('7. Project Characteristics'!$B$48),repl_assets_proj_budget[Baseline Count])</f>
        <v>0</v>
      </c>
      <c r="GU8" s="101" cm="1">
        <f t="array" ref="GU8:GU11">_xlfn.ANCHORARRAY(DR8)*_xlfn.XLOOKUP(_xlfn.ANCHORARRAY($FI8)&amp;_xlfn.ANCHORARRAY($FJ8),_xlfn.ANCHORARRAY('7. Project Characteristics'!$B$48),repl_assets_proj_budget[Baseline Count])</f>
        <v>0</v>
      </c>
      <c r="GV8" s="101" cm="1">
        <f t="array" ref="GV8:GV11">_xlfn.ANCHORARRAY(DS8)*_xlfn.XLOOKUP(_xlfn.ANCHORARRAY($FI8)&amp;_xlfn.ANCHORARRAY($FJ8),_xlfn.ANCHORARRAY('7. Project Characteristics'!$B$48),repl_assets_proj_budget[Baseline Count])</f>
        <v>0</v>
      </c>
      <c r="GW8" s="101" cm="1">
        <f t="array" ref="GW8:GW11">_xlfn.ANCHORARRAY(DT8)*_xlfn.XLOOKUP(_xlfn.ANCHORARRAY($FI8)&amp;_xlfn.ANCHORARRAY($FJ8),_xlfn.ANCHORARRAY('7. Project Characteristics'!$B$48),repl_assets_proj_budget[Baseline Count])</f>
        <v>0</v>
      </c>
      <c r="GX8" s="101" cm="1">
        <f t="array" ref="GX8:GX11">_xlfn.ANCHORARRAY(DU8)*_xlfn.XLOOKUP(_xlfn.ANCHORARRAY($FI8)&amp;_xlfn.ANCHORARRAY($FJ8),_xlfn.ANCHORARRAY('7. Project Characteristics'!$B$48),repl_assets_proj_budget[Baseline Count])</f>
        <v>0</v>
      </c>
      <c r="GY8" s="101" cm="1">
        <f t="array" ref="GY8:GY11">_xlfn.ANCHORARRAY(DV8)*_xlfn.XLOOKUP(_xlfn.ANCHORARRAY($FI8)&amp;_xlfn.ANCHORARRAY($FJ8),_xlfn.ANCHORARRAY('7. Project Characteristics'!$B$48),repl_assets_proj_budget[Baseline Count])</f>
        <v>0</v>
      </c>
      <c r="GZ8" s="101" cm="1">
        <f t="array" ref="GZ8:GZ11">_xlfn.ANCHORARRAY(DW8)*_xlfn.XLOOKUP(_xlfn.ANCHORARRAY($FI8)&amp;_xlfn.ANCHORARRAY($FJ8),_xlfn.ANCHORARRAY('7. Project Characteristics'!$B$48),repl_assets_proj_budget[Baseline Count])</f>
        <v>0</v>
      </c>
      <c r="HA8" s="101" cm="1">
        <f t="array" ref="HA8:HA11">_xlfn.ANCHORARRAY(DX8)*_xlfn.XLOOKUP(_xlfn.ANCHORARRAY($FI8)&amp;_xlfn.ANCHORARRAY($FJ8),_xlfn.ANCHORARRAY('7. Project Characteristics'!$B$48),repl_assets_proj_budget[Baseline Count])</f>
        <v>0</v>
      </c>
      <c r="HB8" s="101" cm="1">
        <f t="array" ref="HB8:HB11">_xlfn.ANCHORARRAY(DY8)*_xlfn.XLOOKUP(_xlfn.ANCHORARRAY($FI8)&amp;_xlfn.ANCHORARRAY($FJ8),_xlfn.ANCHORARRAY('7. Project Characteristics'!$B$48),repl_assets_proj_budget[Baseline Count])</f>
        <v>0</v>
      </c>
      <c r="HC8" s="101" cm="1">
        <f t="array" ref="HC8:HC11">_xlfn.ANCHORARRAY(DZ8)*_xlfn.XLOOKUP(_xlfn.ANCHORARRAY($FI8)&amp;_xlfn.ANCHORARRAY($FJ8),_xlfn.ANCHORARRAY('7. Project Characteristics'!$B$48),repl_assets_proj_budget[Baseline Count])</f>
        <v>0</v>
      </c>
      <c r="HD8" s="101" cm="1">
        <f t="array" ref="HD8:HD11">_xlfn.ANCHORARRAY(EA8)*_xlfn.XLOOKUP(_xlfn.ANCHORARRAY($FI8)&amp;_xlfn.ANCHORARRAY($FJ8),_xlfn.ANCHORARRAY('7. Project Characteristics'!$B$48),repl_assets_proj_budget[Baseline Count])</f>
        <v>0</v>
      </c>
      <c r="HE8" s="101" cm="1">
        <f t="array" ref="HE8:HE11">_xlfn.ANCHORARRAY(EB8)*_xlfn.XLOOKUP(_xlfn.ANCHORARRAY($FI8)&amp;_xlfn.ANCHORARRAY($FJ8),_xlfn.ANCHORARRAY('7. Project Characteristics'!$B$48),repl_assets_proj_budget[Baseline Count])</f>
        <v>0</v>
      </c>
      <c r="HF8" s="101" cm="1">
        <f t="array" ref="HF8:HF11">_xlfn.ANCHORARRAY(EC8)*_xlfn.XLOOKUP(_xlfn.ANCHORARRAY($FI8)&amp;_xlfn.ANCHORARRAY($FJ8),_xlfn.ANCHORARRAY('7. Project Characteristics'!$B$48),repl_assets_proj_budget[Baseline Count])</f>
        <v>0</v>
      </c>
      <c r="HG8" s="101" cm="1">
        <f t="array" ref="HG8:HG11">_xlfn.ANCHORARRAY(ED8)*_xlfn.XLOOKUP(_xlfn.ANCHORARRAY($FI8)&amp;_xlfn.ANCHORARRAY($FJ8),_xlfn.ANCHORARRAY('7. Project Characteristics'!$B$48),repl_assets_proj_budget[Baseline Count])</f>
        <v>0</v>
      </c>
      <c r="HH8" s="101" cm="1">
        <f t="array" ref="HH8:HH11">_xlfn.ANCHORARRAY(EE8)*_xlfn.XLOOKUP(_xlfn.ANCHORARRAY($FI8)&amp;_xlfn.ANCHORARRAY($FJ8),_xlfn.ANCHORARRAY('7. Project Characteristics'!$B$48),repl_assets_proj_budget[Baseline Count])</f>
        <v>0</v>
      </c>
      <c r="HI8" s="101" cm="1">
        <f t="array" ref="HI8:HI11">_xlfn.ANCHORARRAY(EF8)*_xlfn.XLOOKUP(_xlfn.ANCHORARRAY($FI8)&amp;_xlfn.ANCHORARRAY($FJ8),_xlfn.ANCHORARRAY('7. Project Characteristics'!$B$48),repl_assets_proj_budget[Baseline Count])</f>
        <v>0</v>
      </c>
      <c r="HJ8" s="101" cm="1">
        <f t="array" ref="HJ8:HJ11">_xlfn.ANCHORARRAY(EG8)*_xlfn.XLOOKUP(_xlfn.ANCHORARRAY($FI8)&amp;_xlfn.ANCHORARRAY($FJ8),_xlfn.ANCHORARRAY('7. Project Characteristics'!$B$48),repl_assets_proj_budget[Baseline Count])</f>
        <v>0</v>
      </c>
      <c r="HK8" s="101" cm="1">
        <f t="array" ref="HK8:HK11">_xlfn.ANCHORARRAY(EH8)*_xlfn.XLOOKUP(_xlfn.ANCHORARRAY($FI8)&amp;_xlfn.ANCHORARRAY($FJ8),_xlfn.ANCHORARRAY('7. Project Characteristics'!$B$48),repl_assets_proj_budget[Baseline Count])</f>
        <v>0</v>
      </c>
      <c r="HL8" s="101" cm="1">
        <f t="array" ref="HL8:HL11">_xlfn.ANCHORARRAY(EI8)*_xlfn.XLOOKUP(_xlfn.ANCHORARRAY($FI8)&amp;_xlfn.ANCHORARRAY($FJ8),_xlfn.ANCHORARRAY('7. Project Characteristics'!$B$48),repl_assets_proj_budget[Baseline Count])</f>
        <v>0</v>
      </c>
      <c r="HM8" s="101" cm="1">
        <f t="array" ref="HM8:HM11">_xlfn.ANCHORARRAY(EJ8)*_xlfn.XLOOKUP(_xlfn.ANCHORARRAY($FI8)&amp;_xlfn.ANCHORARRAY($FJ8),_xlfn.ANCHORARRAY('7. Project Characteristics'!$B$48),repl_assets_proj_budget[Baseline Count])</f>
        <v>0</v>
      </c>
      <c r="HN8" s="101" cm="1">
        <f t="array" ref="HN8:HN11">_xlfn.ANCHORARRAY(EK8)*_xlfn.XLOOKUP(_xlfn.ANCHORARRAY($FI8)&amp;_xlfn.ANCHORARRAY($FJ8),_xlfn.ANCHORARRAY('7. Project Characteristics'!$B$48),repl_assets_proj_budget[Baseline Count])</f>
        <v>0</v>
      </c>
      <c r="HO8" s="101" cm="1">
        <f t="array" ref="HO8:HO11">_xlfn.ANCHORARRAY(EL8)*_xlfn.XLOOKUP(_xlfn.ANCHORARRAY($FI8)&amp;_xlfn.ANCHORARRAY($FJ8),_xlfn.ANCHORARRAY('7. Project Characteristics'!$B$48),repl_assets_proj_budget[Baseline Count])</f>
        <v>0</v>
      </c>
      <c r="HP8" s="101" cm="1">
        <f t="array" ref="HP8:HP11">_xlfn.ANCHORARRAY(EM8)*_xlfn.XLOOKUP(_xlfn.ANCHORARRAY($FI8)&amp;_xlfn.ANCHORARRAY($FJ8),_xlfn.ANCHORARRAY('7. Project Characteristics'!$B$48),repl_assets_proj_budget[Baseline Count])</f>
        <v>0</v>
      </c>
      <c r="HQ8" s="101" cm="1">
        <f t="array" ref="HQ8:HQ11">_xlfn.ANCHORARRAY(EN8)*_xlfn.XLOOKUP(_xlfn.ANCHORARRAY($FI8)&amp;_xlfn.ANCHORARRAY($FJ8),_xlfn.ANCHORARRAY('7. Project Characteristics'!$B$48),repl_assets_proj_budget[Baseline Count])</f>
        <v>0</v>
      </c>
      <c r="HR8" s="101" cm="1">
        <f t="array" ref="HR8:HR11">_xlfn.ANCHORARRAY(EO8)*_xlfn.XLOOKUP(_xlfn.ANCHORARRAY($FI8)&amp;_xlfn.ANCHORARRAY($FJ8),_xlfn.ANCHORARRAY('7. Project Characteristics'!$B$48),repl_assets_proj_budget[Baseline Count])</f>
        <v>0</v>
      </c>
      <c r="HS8" s="101" cm="1">
        <f t="array" ref="HS8:HS11">_xlfn.ANCHORARRAY(EP8)*_xlfn.XLOOKUP(_xlfn.ANCHORARRAY($FI8)&amp;_xlfn.ANCHORARRAY($FJ8),_xlfn.ANCHORARRAY('7. Project Characteristics'!$B$48),repl_assets_proj_budget[Baseline Count])</f>
        <v>0</v>
      </c>
      <c r="HT8" s="101" cm="1">
        <f t="array" ref="HT8:HT11">_xlfn.ANCHORARRAY(EQ8)*_xlfn.XLOOKUP(_xlfn.ANCHORARRAY($FI8)&amp;_xlfn.ANCHORARRAY($FJ8),_xlfn.ANCHORARRAY('7. Project Characteristics'!$B$48),repl_assets_proj_budget[Baseline Count])</f>
        <v>0</v>
      </c>
      <c r="HU8" s="101" cm="1">
        <f t="array" ref="HU8:HU11">_xlfn.ANCHORARRAY(ER8)*_xlfn.XLOOKUP(_xlfn.ANCHORARRAY($FI8)&amp;_xlfn.ANCHORARRAY($FJ8),_xlfn.ANCHORARRAY('7. Project Characteristics'!$B$48),repl_assets_proj_budget[Baseline Count])</f>
        <v>0</v>
      </c>
      <c r="HV8" s="101" cm="1">
        <f t="array" ref="HV8:HV11">_xlfn.ANCHORARRAY(ES8)*_xlfn.XLOOKUP(_xlfn.ANCHORARRAY($FI8)&amp;_xlfn.ANCHORARRAY($FJ8),_xlfn.ANCHORARRAY('7. Project Characteristics'!$B$48),repl_assets_proj_budget[Baseline Count])</f>
        <v>0</v>
      </c>
      <c r="HW8" s="101" cm="1">
        <f t="array" ref="HW8:HW11">_xlfn.ANCHORARRAY(ET8)*_xlfn.XLOOKUP(_xlfn.ANCHORARRAY($FI8)&amp;_xlfn.ANCHORARRAY($FJ8),_xlfn.ANCHORARRAY('7. Project Characteristics'!$B$48),repl_assets_proj_budget[Baseline Count])</f>
        <v>0</v>
      </c>
      <c r="HX8" s="101" cm="1">
        <f t="array" ref="HX8:HX11">_xlfn.ANCHORARRAY(EU8)*_xlfn.XLOOKUP(_xlfn.ANCHORARRAY($FI8)&amp;_xlfn.ANCHORARRAY($FJ8),_xlfn.ANCHORARRAY('7. Project Characteristics'!$B$48),repl_assets_proj_budget[Baseline Count])</f>
        <v>0</v>
      </c>
      <c r="HY8" s="101" cm="1">
        <f t="array" ref="HY8:HY11">_xlfn.ANCHORARRAY(EV8)*_xlfn.XLOOKUP(_xlfn.ANCHORARRAY($FI8)&amp;_xlfn.ANCHORARRAY($FJ8),_xlfn.ANCHORARRAY('7. Project Characteristics'!$B$48),repl_assets_proj_budget[Baseline Count])</f>
        <v>0</v>
      </c>
      <c r="HZ8" s="101" cm="1">
        <f t="array" ref="HZ8:HZ11">_xlfn.ANCHORARRAY(EW8)*_xlfn.XLOOKUP(_xlfn.ANCHORARRAY($FI8)&amp;_xlfn.ANCHORARRAY($FJ8),_xlfn.ANCHORARRAY('7. Project Characteristics'!$B$48),repl_assets_proj_budget[Baseline Count])</f>
        <v>0</v>
      </c>
      <c r="IA8" s="101" cm="1">
        <f t="array" ref="IA8:IA11">_xlfn.ANCHORARRAY(EX8)*_xlfn.XLOOKUP(_xlfn.ANCHORARRAY($FI8)&amp;_xlfn.ANCHORARRAY($FJ8),_xlfn.ANCHORARRAY('7. Project Characteristics'!$B$48),repl_assets_proj_budget[Baseline Count])</f>
        <v>0</v>
      </c>
      <c r="IB8" s="101" cm="1">
        <f t="array" ref="IB8:IB11">_xlfn.ANCHORARRAY(EY8)*_xlfn.XLOOKUP(_xlfn.ANCHORARRAY($FI8)&amp;_xlfn.ANCHORARRAY($FJ8),_xlfn.ANCHORARRAY('7. Project Characteristics'!$B$48),repl_assets_proj_budget[Baseline Count])</f>
        <v>0</v>
      </c>
      <c r="IC8" s="101" cm="1">
        <f t="array" ref="IC8:IC11">_xlfn.ANCHORARRAY(EZ8)*_xlfn.XLOOKUP(_xlfn.ANCHORARRAY($FI8)&amp;_xlfn.ANCHORARRAY($FJ8),_xlfn.ANCHORARRAY('7. Project Characteristics'!$B$48),repl_assets_proj_budget[Baseline Count])</f>
        <v>0</v>
      </c>
      <c r="ID8" s="101" cm="1">
        <f t="array" ref="ID8:ID11">_xlfn.ANCHORARRAY(FA8)*_xlfn.XLOOKUP(_xlfn.ANCHORARRAY($FI8)&amp;_xlfn.ANCHORARRAY($FJ8),_xlfn.ANCHORARRAY('7. Project Characteristics'!$B$48),repl_assets_proj_budget[Baseline Count])</f>
        <v>0</v>
      </c>
      <c r="IE8" s="101" cm="1">
        <f t="array" ref="IE8:IE11">_xlfn.ANCHORARRAY(FB8)*_xlfn.XLOOKUP(_xlfn.ANCHORARRAY($FI8)&amp;_xlfn.ANCHORARRAY($FJ8),_xlfn.ANCHORARRAY('7. Project Characteristics'!$B$48),repl_assets_proj_budget[Baseline Count])</f>
        <v>0</v>
      </c>
      <c r="IF8" s="101" cm="1">
        <f t="array" ref="IF8:IF11">_xlfn.ANCHORARRAY(FC8)*_xlfn.XLOOKUP(_xlfn.ANCHORARRAY($FI8)&amp;_xlfn.ANCHORARRAY($FJ8),_xlfn.ANCHORARRAY('7. Project Characteristics'!$B$48),repl_assets_proj_budget[Baseline Count])</f>
        <v>0</v>
      </c>
      <c r="IG8" s="101" cm="1">
        <f t="array" ref="IG8:IG11">_xlfn.ANCHORARRAY(FD8)*_xlfn.XLOOKUP(_xlfn.ANCHORARRAY($FI8)&amp;_xlfn.ANCHORARRAY($FJ8),_xlfn.ANCHORARRAY('7. Project Characteristics'!$B$48),repl_assets_proj_budget[Baseline Count])</f>
        <v>0</v>
      </c>
      <c r="IH8" s="101" cm="1">
        <f t="array" ref="IH8:IH11">_xlfn.ANCHORARRAY(FE8)*_xlfn.XLOOKUP(_xlfn.ANCHORARRAY($FI8)&amp;_xlfn.ANCHORARRAY($FJ8),_xlfn.ANCHORARRAY('7. Project Characteristics'!$B$48),repl_assets_proj_budget[Baseline Count])</f>
        <v>0</v>
      </c>
      <c r="II8" s="101" cm="1">
        <f t="array" ref="II8:II11">_xlfn.ANCHORARRAY(FF8)*_xlfn.XLOOKUP(_xlfn.ANCHORARRAY($FI8)&amp;_xlfn.ANCHORARRAY($FJ8),_xlfn.ANCHORARRAY('7. Project Characteristics'!$B$48),repl_assets_proj_budget[Baseline Count])</f>
        <v>0</v>
      </c>
      <c r="IJ8" s="101" cm="1">
        <f t="array" ref="IJ8:IJ11">_xlfn.ANCHORARRAY(FG8)*_xlfn.XLOOKUP(_xlfn.ANCHORARRAY($FI8)&amp;_xlfn.ANCHORARRAY($FJ8),_xlfn.ANCHORARRAY('7. Project Characteristics'!$B$48),repl_assets_proj_budget[Baseline Count])</f>
        <v>0</v>
      </c>
      <c r="IL8" s="61" t="str" cm="1">
        <f t="array" ref="IL8:IL11">_xlfn.ANCHORARRAY(FI8)</f>
        <v>Pole</v>
      </c>
      <c r="IM8" s="61" t="str" cm="1">
        <f t="array" ref="IM8:IM11">_xlfn.ANCHORARRAY(FJ8)</f>
        <v>Class 5</v>
      </c>
      <c r="IN8" s="101" cm="1">
        <f t="array" ref="IN8:IN11">IFERROR(_xlfn.ANCHORARRAY(CH8)*_xlfn.XLOOKUP(_xlfn.ANCHORARRAY($IL8)&amp;_xlfn.ANCHORARRAY($IM8),_xlfn.ANCHORARRAY('7. Project Characteristics'!$D$48),repl_assets_proj_budget[Project Count]),0)</f>
        <v>0</v>
      </c>
      <c r="IO8" s="101" cm="1">
        <f t="array" ref="IO8:IO11">IFERROR(_xlfn.ANCHORARRAY(CI8)*_xlfn.XLOOKUP(_xlfn.ANCHORARRAY($IL8)&amp;_xlfn.ANCHORARRAY($IM8),_xlfn.ANCHORARRAY('7. Project Characteristics'!$D$48),repl_assets_proj_budget[Project Count]),0)</f>
        <v>0</v>
      </c>
      <c r="IP8" s="101" cm="1">
        <f t="array" ref="IP8:IP11">IFERROR(_xlfn.ANCHORARRAY(CJ8)*_xlfn.XLOOKUP(_xlfn.ANCHORARRAY($IL8)&amp;_xlfn.ANCHORARRAY($IM8),_xlfn.ANCHORARRAY('7. Project Characteristics'!$D$48),repl_assets_proj_budget[Project Count]),0)</f>
        <v>0</v>
      </c>
      <c r="IQ8" s="101" cm="1">
        <f t="array" ref="IQ8:IQ11">IFERROR(_xlfn.ANCHORARRAY(CK8)*_xlfn.XLOOKUP(_xlfn.ANCHORARRAY($IL8)&amp;_xlfn.ANCHORARRAY($IM8),_xlfn.ANCHORARRAY('7. Project Characteristics'!$D$48),repl_assets_proj_budget[Project Count]),0)</f>
        <v>0</v>
      </c>
      <c r="IR8" s="101" cm="1">
        <f t="array" ref="IR8:IR11">IFERROR(_xlfn.ANCHORARRAY(CL8)*_xlfn.XLOOKUP(_xlfn.ANCHORARRAY($IL8)&amp;_xlfn.ANCHORARRAY($IM8),_xlfn.ANCHORARRAY('7. Project Characteristics'!$D$48),repl_assets_proj_budget[Project Count]),0)</f>
        <v>0</v>
      </c>
      <c r="IS8" s="101" cm="1">
        <f t="array" ref="IS8:IS11">IFERROR(_xlfn.ANCHORARRAY(CM8)*_xlfn.XLOOKUP(_xlfn.ANCHORARRAY($IL8)&amp;_xlfn.ANCHORARRAY($IM8),_xlfn.ANCHORARRAY('7. Project Characteristics'!$D$48),repl_assets_proj_budget[Project Count]),0)</f>
        <v>0</v>
      </c>
      <c r="IT8" s="101" cm="1">
        <f t="array" ref="IT8:IT11">IFERROR(_xlfn.ANCHORARRAY(CN8)*_xlfn.XLOOKUP(_xlfn.ANCHORARRAY($IL8)&amp;_xlfn.ANCHORARRAY($IM8),_xlfn.ANCHORARRAY('7. Project Characteristics'!$D$48),repl_assets_proj_budget[Project Count]),0)</f>
        <v>0</v>
      </c>
      <c r="IU8" s="101" cm="1">
        <f t="array" ref="IU8:IU11">IFERROR(_xlfn.ANCHORARRAY(CO8)*_xlfn.XLOOKUP(_xlfn.ANCHORARRAY($IL8)&amp;_xlfn.ANCHORARRAY($IM8),_xlfn.ANCHORARRAY('7. Project Characteristics'!$D$48),repl_assets_proj_budget[Project Count]),0)</f>
        <v>0</v>
      </c>
      <c r="IV8" s="101" cm="1">
        <f t="array" ref="IV8:IV11">IFERROR(_xlfn.ANCHORARRAY(CP8)*_xlfn.XLOOKUP(_xlfn.ANCHORARRAY($IL8)&amp;_xlfn.ANCHORARRAY($IM8),_xlfn.ANCHORARRAY('7. Project Characteristics'!$D$48),repl_assets_proj_budget[Project Count]),0)</f>
        <v>0</v>
      </c>
      <c r="IW8" s="101" cm="1">
        <f t="array" ref="IW8:IW11">IFERROR(_xlfn.ANCHORARRAY(CQ8)*_xlfn.XLOOKUP(_xlfn.ANCHORARRAY($IL8)&amp;_xlfn.ANCHORARRAY($IM8),_xlfn.ANCHORARRAY('7. Project Characteristics'!$D$48),repl_assets_proj_budget[Project Count]),0)</f>
        <v>0</v>
      </c>
      <c r="IX8" s="101" cm="1">
        <f t="array" ref="IX8:IX11">IFERROR(_xlfn.ANCHORARRAY(CR8)*_xlfn.XLOOKUP(_xlfn.ANCHORARRAY($IL8)&amp;_xlfn.ANCHORARRAY($IM8),_xlfn.ANCHORARRAY('7. Project Characteristics'!$D$48),repl_assets_proj_budget[Project Count]),0)</f>
        <v>0</v>
      </c>
      <c r="IY8" s="101" cm="1">
        <f t="array" ref="IY8:IY11">IFERROR(_xlfn.ANCHORARRAY(CS8)*_xlfn.XLOOKUP(_xlfn.ANCHORARRAY($IL8)&amp;_xlfn.ANCHORARRAY($IM8),_xlfn.ANCHORARRAY('7. Project Characteristics'!$D$48),repl_assets_proj_budget[Project Count]),0)</f>
        <v>0</v>
      </c>
      <c r="IZ8" s="101" cm="1">
        <f t="array" ref="IZ8:IZ11">IFERROR(_xlfn.ANCHORARRAY(CT8)*_xlfn.XLOOKUP(_xlfn.ANCHORARRAY($IL8)&amp;_xlfn.ANCHORARRAY($IM8),_xlfn.ANCHORARRAY('7. Project Characteristics'!$D$48),repl_assets_proj_budget[Project Count]),0)</f>
        <v>0</v>
      </c>
      <c r="JA8" s="101" cm="1">
        <f t="array" ref="JA8:JA11">IFERROR(_xlfn.ANCHORARRAY(CU8)*_xlfn.XLOOKUP(_xlfn.ANCHORARRAY($IL8)&amp;_xlfn.ANCHORARRAY($IM8),_xlfn.ANCHORARRAY('7. Project Characteristics'!$D$48),repl_assets_proj_budget[Project Count]),0)</f>
        <v>0</v>
      </c>
      <c r="JB8" s="101" cm="1">
        <f t="array" ref="JB8:JB11">IFERROR(_xlfn.ANCHORARRAY(CV8)*_xlfn.XLOOKUP(_xlfn.ANCHORARRAY($IL8)&amp;_xlfn.ANCHORARRAY($IM8),_xlfn.ANCHORARRAY('7. Project Characteristics'!$D$48),repl_assets_proj_budget[Project Count]),0)</f>
        <v>0</v>
      </c>
      <c r="JC8" s="101" cm="1">
        <f t="array" ref="JC8:JC11">IFERROR(_xlfn.ANCHORARRAY(CW8)*_xlfn.XLOOKUP(_xlfn.ANCHORARRAY($IL8)&amp;_xlfn.ANCHORARRAY($IM8),_xlfn.ANCHORARRAY('7. Project Characteristics'!$D$48),repl_assets_proj_budget[Project Count]),0)</f>
        <v>0</v>
      </c>
      <c r="JD8" s="101" cm="1">
        <f t="array" ref="JD8:JD11">IFERROR(_xlfn.ANCHORARRAY(CX8)*_xlfn.XLOOKUP(_xlfn.ANCHORARRAY($IL8)&amp;_xlfn.ANCHORARRAY($IM8),_xlfn.ANCHORARRAY('7. Project Characteristics'!$D$48),repl_assets_proj_budget[Project Count]),0)</f>
        <v>0</v>
      </c>
      <c r="JE8" s="101" cm="1">
        <f t="array" ref="JE8:JE11">IFERROR(_xlfn.ANCHORARRAY(CY8)*_xlfn.XLOOKUP(_xlfn.ANCHORARRAY($IL8)&amp;_xlfn.ANCHORARRAY($IM8),_xlfn.ANCHORARRAY('7. Project Characteristics'!$D$48),repl_assets_proj_budget[Project Count]),0)</f>
        <v>0</v>
      </c>
      <c r="JF8" s="101" cm="1">
        <f t="array" ref="JF8:JF11">IFERROR(_xlfn.ANCHORARRAY(CZ8)*_xlfn.XLOOKUP(_xlfn.ANCHORARRAY($IL8)&amp;_xlfn.ANCHORARRAY($IM8),_xlfn.ANCHORARRAY('7. Project Characteristics'!$D$48),repl_assets_proj_budget[Project Count]),0)</f>
        <v>0</v>
      </c>
      <c r="JG8" s="101" cm="1">
        <f t="array" ref="JG8:JG11">IFERROR(_xlfn.ANCHORARRAY(DA8)*_xlfn.XLOOKUP(_xlfn.ANCHORARRAY($IL8)&amp;_xlfn.ANCHORARRAY($IM8),_xlfn.ANCHORARRAY('7. Project Characteristics'!$D$48),repl_assets_proj_budget[Project Count]),0)</f>
        <v>0</v>
      </c>
      <c r="JH8" s="101" cm="1">
        <f t="array" ref="JH8:JH11">IFERROR(_xlfn.ANCHORARRAY(DB8)*_xlfn.XLOOKUP(_xlfn.ANCHORARRAY($IL8)&amp;_xlfn.ANCHORARRAY($IM8),_xlfn.ANCHORARRAY('7. Project Characteristics'!$D$48),repl_assets_proj_budget[Project Count]),0)</f>
        <v>0</v>
      </c>
      <c r="JI8" s="101" cm="1">
        <f t="array" ref="JI8:JI11">IFERROR(_xlfn.ANCHORARRAY(DC8)*_xlfn.XLOOKUP(_xlfn.ANCHORARRAY($IL8)&amp;_xlfn.ANCHORARRAY($IM8),_xlfn.ANCHORARRAY('7. Project Characteristics'!$D$48),repl_assets_proj_budget[Project Count]),0)</f>
        <v>0</v>
      </c>
      <c r="JJ8" s="101" cm="1">
        <f t="array" ref="JJ8:JJ11">IFERROR(_xlfn.ANCHORARRAY(DD8)*_xlfn.XLOOKUP(_xlfn.ANCHORARRAY($IL8)&amp;_xlfn.ANCHORARRAY($IM8),_xlfn.ANCHORARRAY('7. Project Characteristics'!$D$48),repl_assets_proj_budget[Project Count]),0)</f>
        <v>0</v>
      </c>
      <c r="JK8" s="101" cm="1">
        <f t="array" ref="JK8:JK11">IFERROR(_xlfn.ANCHORARRAY(DE8)*_xlfn.XLOOKUP(_xlfn.ANCHORARRAY($IL8)&amp;_xlfn.ANCHORARRAY($IM8),_xlfn.ANCHORARRAY('7. Project Characteristics'!$D$48),repl_assets_proj_budget[Project Count]),0)</f>
        <v>0</v>
      </c>
      <c r="JL8" s="101" cm="1">
        <f t="array" ref="JL8:JL11">IFERROR(_xlfn.ANCHORARRAY(DF8)*_xlfn.XLOOKUP(_xlfn.ANCHORARRAY($IL8)&amp;_xlfn.ANCHORARRAY($IM8),_xlfn.ANCHORARRAY('7. Project Characteristics'!$D$48),repl_assets_proj_budget[Project Count]),0)</f>
        <v>0</v>
      </c>
      <c r="JM8" s="101" cm="1">
        <f t="array" ref="JM8:JM11">IFERROR(_xlfn.ANCHORARRAY(DG8)*_xlfn.XLOOKUP(_xlfn.ANCHORARRAY($IL8)&amp;_xlfn.ANCHORARRAY($IM8),_xlfn.ANCHORARRAY('7. Project Characteristics'!$D$48),repl_assets_proj_budget[Project Count]),0)</f>
        <v>0</v>
      </c>
      <c r="JN8" s="101" cm="1">
        <f t="array" ref="JN8:JN11">IFERROR(_xlfn.ANCHORARRAY(DH8)*_xlfn.XLOOKUP(_xlfn.ANCHORARRAY($IL8)&amp;_xlfn.ANCHORARRAY($IM8),_xlfn.ANCHORARRAY('7. Project Characteristics'!$D$48),repl_assets_proj_budget[Project Count]),0)</f>
        <v>0</v>
      </c>
      <c r="JO8" s="101" cm="1">
        <f t="array" ref="JO8:JO11">IFERROR(_xlfn.ANCHORARRAY(DI8)*_xlfn.XLOOKUP(_xlfn.ANCHORARRAY($IL8)&amp;_xlfn.ANCHORARRAY($IM8),_xlfn.ANCHORARRAY('7. Project Characteristics'!$D$48),repl_assets_proj_budget[Project Count]),0)</f>
        <v>0</v>
      </c>
      <c r="JP8" s="101" cm="1">
        <f t="array" ref="JP8:JP11">IFERROR(_xlfn.ANCHORARRAY(DJ8)*_xlfn.XLOOKUP(_xlfn.ANCHORARRAY($IL8)&amp;_xlfn.ANCHORARRAY($IM8),_xlfn.ANCHORARRAY('7. Project Characteristics'!$D$48),repl_assets_proj_budget[Project Count]),0)</f>
        <v>0</v>
      </c>
      <c r="JQ8" s="101" cm="1">
        <f t="array" ref="JQ8:JQ11">IFERROR(_xlfn.ANCHORARRAY(DK8)*_xlfn.XLOOKUP(_xlfn.ANCHORARRAY($IL8)&amp;_xlfn.ANCHORARRAY($IM8),_xlfn.ANCHORARRAY('7. Project Characteristics'!$D$48),repl_assets_proj_budget[Project Count]),0)</f>
        <v>0</v>
      </c>
      <c r="JR8" s="101" cm="1">
        <f t="array" ref="JR8:JR11">IFERROR(_xlfn.ANCHORARRAY(DL8)*_xlfn.XLOOKUP(_xlfn.ANCHORARRAY($IL8)&amp;_xlfn.ANCHORARRAY($IM8),_xlfn.ANCHORARRAY('7. Project Characteristics'!$D$48),repl_assets_proj_budget[Project Count]),0)</f>
        <v>0</v>
      </c>
      <c r="JS8" s="101" cm="1">
        <f t="array" ref="JS8:JS11">IFERROR(_xlfn.ANCHORARRAY(DM8)*_xlfn.XLOOKUP(_xlfn.ANCHORARRAY($IL8)&amp;_xlfn.ANCHORARRAY($IM8),_xlfn.ANCHORARRAY('7. Project Characteristics'!$D$48),repl_assets_proj_budget[Project Count]),0)</f>
        <v>0</v>
      </c>
      <c r="JT8" s="101" cm="1">
        <f t="array" ref="JT8:JT11">IFERROR(_xlfn.ANCHORARRAY(DN8)*_xlfn.XLOOKUP(_xlfn.ANCHORARRAY($IL8)&amp;_xlfn.ANCHORARRAY($IM8),_xlfn.ANCHORARRAY('7. Project Characteristics'!$D$48),repl_assets_proj_budget[Project Count]),0)</f>
        <v>0</v>
      </c>
      <c r="JU8" s="101" cm="1">
        <f t="array" ref="JU8:JU11">IFERROR(_xlfn.ANCHORARRAY(DO8)*_xlfn.XLOOKUP(_xlfn.ANCHORARRAY($IL8)&amp;_xlfn.ANCHORARRAY($IM8),_xlfn.ANCHORARRAY('7. Project Characteristics'!$D$48),repl_assets_proj_budget[Project Count]),0)</f>
        <v>0</v>
      </c>
      <c r="JV8" s="101" cm="1">
        <f t="array" ref="JV8:JV11">IFERROR(_xlfn.ANCHORARRAY(DP8)*_xlfn.XLOOKUP(_xlfn.ANCHORARRAY($IL8)&amp;_xlfn.ANCHORARRAY($IM8),_xlfn.ANCHORARRAY('7. Project Characteristics'!$D$48),repl_assets_proj_budget[Project Count]),0)</f>
        <v>0</v>
      </c>
      <c r="JW8" s="101" cm="1">
        <f t="array" ref="JW8:JW11">IFERROR(_xlfn.ANCHORARRAY(DQ8)*_xlfn.XLOOKUP(_xlfn.ANCHORARRAY($IL8)&amp;_xlfn.ANCHORARRAY($IM8),_xlfn.ANCHORARRAY('7. Project Characteristics'!$D$48),repl_assets_proj_budget[Project Count]),0)</f>
        <v>0</v>
      </c>
      <c r="JX8" s="101" cm="1">
        <f t="array" ref="JX8:JX11">IFERROR(_xlfn.ANCHORARRAY(DR8)*_xlfn.XLOOKUP(_xlfn.ANCHORARRAY($IL8)&amp;_xlfn.ANCHORARRAY($IM8),_xlfn.ANCHORARRAY('7. Project Characteristics'!$D$48),repl_assets_proj_budget[Project Count]),0)</f>
        <v>0</v>
      </c>
      <c r="JY8" s="101" cm="1">
        <f t="array" ref="JY8:JY11">IFERROR(_xlfn.ANCHORARRAY(DS8)*_xlfn.XLOOKUP(_xlfn.ANCHORARRAY($IL8)&amp;_xlfn.ANCHORARRAY($IM8),_xlfn.ANCHORARRAY('7. Project Characteristics'!$D$48),repl_assets_proj_budget[Project Count]),0)</f>
        <v>0</v>
      </c>
      <c r="JZ8" s="101" cm="1">
        <f t="array" ref="JZ8:JZ11">IFERROR(_xlfn.ANCHORARRAY(DT8)*_xlfn.XLOOKUP(_xlfn.ANCHORARRAY($IL8)&amp;_xlfn.ANCHORARRAY($IM8),_xlfn.ANCHORARRAY('7. Project Characteristics'!$D$48),repl_assets_proj_budget[Project Count]),0)</f>
        <v>0</v>
      </c>
      <c r="KA8" s="101" cm="1">
        <f t="array" ref="KA8:KA11">IFERROR(_xlfn.ANCHORARRAY(DU8)*_xlfn.XLOOKUP(_xlfn.ANCHORARRAY($IL8)&amp;_xlfn.ANCHORARRAY($IM8),_xlfn.ANCHORARRAY('7. Project Characteristics'!$D$48),repl_assets_proj_budget[Project Count]),0)</f>
        <v>0</v>
      </c>
      <c r="KB8" s="101" cm="1">
        <f t="array" ref="KB8:KB11">IFERROR(_xlfn.ANCHORARRAY(DV8)*_xlfn.XLOOKUP(_xlfn.ANCHORARRAY($IL8)&amp;_xlfn.ANCHORARRAY($IM8),_xlfn.ANCHORARRAY('7. Project Characteristics'!$D$48),repl_assets_proj_budget[Project Count]),0)</f>
        <v>0</v>
      </c>
      <c r="KC8" s="101" cm="1">
        <f t="array" ref="KC8:KC11">IFERROR(_xlfn.ANCHORARRAY(DW8)*_xlfn.XLOOKUP(_xlfn.ANCHORARRAY($IL8)&amp;_xlfn.ANCHORARRAY($IM8),_xlfn.ANCHORARRAY('7. Project Characteristics'!$D$48),repl_assets_proj_budget[Project Count]),0)</f>
        <v>0</v>
      </c>
      <c r="KD8" s="101" cm="1">
        <f t="array" ref="KD8:KD11">IFERROR(_xlfn.ANCHORARRAY(DX8)*_xlfn.XLOOKUP(_xlfn.ANCHORARRAY($IL8)&amp;_xlfn.ANCHORARRAY($IM8),_xlfn.ANCHORARRAY('7. Project Characteristics'!$D$48),repl_assets_proj_budget[Project Count]),0)</f>
        <v>0</v>
      </c>
      <c r="KE8" s="101" cm="1">
        <f t="array" ref="KE8:KE11">IFERROR(_xlfn.ANCHORARRAY(DY8)*_xlfn.XLOOKUP(_xlfn.ANCHORARRAY($IL8)&amp;_xlfn.ANCHORARRAY($IM8),_xlfn.ANCHORARRAY('7. Project Characteristics'!$D$48),repl_assets_proj_budget[Project Count]),0)</f>
        <v>0</v>
      </c>
      <c r="KF8" s="101" cm="1">
        <f t="array" ref="KF8:KF11">IFERROR(_xlfn.ANCHORARRAY(DZ8)*_xlfn.XLOOKUP(_xlfn.ANCHORARRAY($IL8)&amp;_xlfn.ANCHORARRAY($IM8),_xlfn.ANCHORARRAY('7. Project Characteristics'!$D$48),repl_assets_proj_budget[Project Count]),0)</f>
        <v>0</v>
      </c>
      <c r="KG8" s="101" cm="1">
        <f t="array" ref="KG8:KG11">IFERROR(_xlfn.ANCHORARRAY(EA8)*_xlfn.XLOOKUP(_xlfn.ANCHORARRAY($IL8)&amp;_xlfn.ANCHORARRAY($IM8),_xlfn.ANCHORARRAY('7. Project Characteristics'!$D$48),repl_assets_proj_budget[Project Count]),0)</f>
        <v>0</v>
      </c>
      <c r="KH8" s="101" cm="1">
        <f t="array" ref="KH8:KH11">IFERROR(_xlfn.ANCHORARRAY(EB8)*_xlfn.XLOOKUP(_xlfn.ANCHORARRAY($IL8)&amp;_xlfn.ANCHORARRAY($IM8),_xlfn.ANCHORARRAY('7. Project Characteristics'!$D$48),repl_assets_proj_budget[Project Count]),0)</f>
        <v>0</v>
      </c>
      <c r="KI8" s="101" cm="1">
        <f t="array" ref="KI8:KI11">IFERROR(_xlfn.ANCHORARRAY(EC8)*_xlfn.XLOOKUP(_xlfn.ANCHORARRAY($IL8)&amp;_xlfn.ANCHORARRAY($IM8),_xlfn.ANCHORARRAY('7. Project Characteristics'!$D$48),repl_assets_proj_budget[Project Count]),0)</f>
        <v>0</v>
      </c>
      <c r="KJ8" s="101" cm="1">
        <f t="array" ref="KJ8:KJ11">IFERROR(_xlfn.ANCHORARRAY(ED8)*_xlfn.XLOOKUP(_xlfn.ANCHORARRAY($IL8)&amp;_xlfn.ANCHORARRAY($IM8),_xlfn.ANCHORARRAY('7. Project Characteristics'!$D$48),repl_assets_proj_budget[Project Count]),0)</f>
        <v>0</v>
      </c>
      <c r="KK8" s="101" cm="1">
        <f t="array" ref="KK8:KK11">IFERROR(_xlfn.ANCHORARRAY(EE8)*_xlfn.XLOOKUP(_xlfn.ANCHORARRAY($IL8)&amp;_xlfn.ANCHORARRAY($IM8),_xlfn.ANCHORARRAY('7. Project Characteristics'!$D$48),repl_assets_proj_budget[Project Count]),0)</f>
        <v>0</v>
      </c>
      <c r="KL8" s="101" cm="1">
        <f t="array" ref="KL8:KL11">IFERROR(_xlfn.ANCHORARRAY(EF8)*_xlfn.XLOOKUP(_xlfn.ANCHORARRAY($IL8)&amp;_xlfn.ANCHORARRAY($IM8),_xlfn.ANCHORARRAY('7. Project Characteristics'!$D$48),repl_assets_proj_budget[Project Count]),0)</f>
        <v>0</v>
      </c>
      <c r="KM8" s="101" cm="1">
        <f t="array" ref="KM8:KM11">IFERROR(_xlfn.ANCHORARRAY(EG8)*_xlfn.XLOOKUP(_xlfn.ANCHORARRAY($IL8)&amp;_xlfn.ANCHORARRAY($IM8),_xlfn.ANCHORARRAY('7. Project Characteristics'!$D$48),repl_assets_proj_budget[Project Count]),0)</f>
        <v>0</v>
      </c>
      <c r="KN8" s="101" cm="1">
        <f t="array" ref="KN8:KN11">IFERROR(_xlfn.ANCHORARRAY(EH8)*_xlfn.XLOOKUP(_xlfn.ANCHORARRAY($IL8)&amp;_xlfn.ANCHORARRAY($IM8),_xlfn.ANCHORARRAY('7. Project Characteristics'!$D$48),repl_assets_proj_budget[Project Count]),0)</f>
        <v>0</v>
      </c>
      <c r="KO8" s="101" cm="1">
        <f t="array" ref="KO8:KO11">IFERROR(_xlfn.ANCHORARRAY(EI8)*_xlfn.XLOOKUP(_xlfn.ANCHORARRAY($IL8)&amp;_xlfn.ANCHORARRAY($IM8),_xlfn.ANCHORARRAY('7. Project Characteristics'!$D$48),repl_assets_proj_budget[Project Count]),0)</f>
        <v>0</v>
      </c>
      <c r="KP8" s="101" cm="1">
        <f t="array" ref="KP8:KP11">IFERROR(_xlfn.ANCHORARRAY(EJ8)*_xlfn.XLOOKUP(_xlfn.ANCHORARRAY($IL8)&amp;_xlfn.ANCHORARRAY($IM8),_xlfn.ANCHORARRAY('7. Project Characteristics'!$D$48),repl_assets_proj_budget[Project Count]),0)</f>
        <v>0</v>
      </c>
      <c r="KQ8" s="101" cm="1">
        <f t="array" ref="KQ8:KQ11">IFERROR(_xlfn.ANCHORARRAY(EK8)*_xlfn.XLOOKUP(_xlfn.ANCHORARRAY($IL8)&amp;_xlfn.ANCHORARRAY($IM8),_xlfn.ANCHORARRAY('7. Project Characteristics'!$D$48),repl_assets_proj_budget[Project Count]),0)</f>
        <v>0</v>
      </c>
      <c r="KR8" s="101" cm="1">
        <f t="array" ref="KR8:KR11">IFERROR(_xlfn.ANCHORARRAY(EL8)*_xlfn.XLOOKUP(_xlfn.ANCHORARRAY($IL8)&amp;_xlfn.ANCHORARRAY($IM8),_xlfn.ANCHORARRAY('7. Project Characteristics'!$D$48),repl_assets_proj_budget[Project Count]),0)</f>
        <v>0</v>
      </c>
      <c r="KS8" s="101" cm="1">
        <f t="array" ref="KS8:KS11">IFERROR(_xlfn.ANCHORARRAY(EM8)*_xlfn.XLOOKUP(_xlfn.ANCHORARRAY($IL8)&amp;_xlfn.ANCHORARRAY($IM8),_xlfn.ANCHORARRAY('7. Project Characteristics'!$D$48),repl_assets_proj_budget[Project Count]),0)</f>
        <v>0</v>
      </c>
      <c r="KT8" s="101" cm="1">
        <f t="array" ref="KT8:KT11">IFERROR(_xlfn.ANCHORARRAY(EN8)*_xlfn.XLOOKUP(_xlfn.ANCHORARRAY($IL8)&amp;_xlfn.ANCHORARRAY($IM8),_xlfn.ANCHORARRAY('7. Project Characteristics'!$D$48),repl_assets_proj_budget[Project Count]),0)</f>
        <v>0</v>
      </c>
      <c r="KU8" s="101" cm="1">
        <f t="array" ref="KU8:KU11">IFERROR(_xlfn.ANCHORARRAY(EO8)*_xlfn.XLOOKUP(_xlfn.ANCHORARRAY($IL8)&amp;_xlfn.ANCHORARRAY($IM8),_xlfn.ANCHORARRAY('7. Project Characteristics'!$D$48),repl_assets_proj_budget[Project Count]),0)</f>
        <v>0</v>
      </c>
      <c r="KV8" s="101" cm="1">
        <f t="array" ref="KV8:KV11">IFERROR(_xlfn.ANCHORARRAY(EP8)*_xlfn.XLOOKUP(_xlfn.ANCHORARRAY($IL8)&amp;_xlfn.ANCHORARRAY($IM8),_xlfn.ANCHORARRAY('7. Project Characteristics'!$D$48),repl_assets_proj_budget[Project Count]),0)</f>
        <v>0</v>
      </c>
      <c r="KW8" s="101" cm="1">
        <f t="array" ref="KW8:KW11">IFERROR(_xlfn.ANCHORARRAY(EQ8)*_xlfn.XLOOKUP(_xlfn.ANCHORARRAY($IL8)&amp;_xlfn.ANCHORARRAY($IM8),_xlfn.ANCHORARRAY('7. Project Characteristics'!$D$48),repl_assets_proj_budget[Project Count]),0)</f>
        <v>0</v>
      </c>
      <c r="KX8" s="101" cm="1">
        <f t="array" ref="KX8:KX11">IFERROR(_xlfn.ANCHORARRAY(ER8)*_xlfn.XLOOKUP(_xlfn.ANCHORARRAY($IL8)&amp;_xlfn.ANCHORARRAY($IM8),_xlfn.ANCHORARRAY('7. Project Characteristics'!$D$48),repl_assets_proj_budget[Project Count]),0)</f>
        <v>0</v>
      </c>
      <c r="KY8" s="101" cm="1">
        <f t="array" ref="KY8:KY11">IFERROR(_xlfn.ANCHORARRAY(ES8)*_xlfn.XLOOKUP(_xlfn.ANCHORARRAY($IL8)&amp;_xlfn.ANCHORARRAY($IM8),_xlfn.ANCHORARRAY('7. Project Characteristics'!$D$48),repl_assets_proj_budget[Project Count]),0)</f>
        <v>0</v>
      </c>
      <c r="KZ8" s="101" cm="1">
        <f t="array" ref="KZ8:KZ11">IFERROR(_xlfn.ANCHORARRAY(ET8)*_xlfn.XLOOKUP(_xlfn.ANCHORARRAY($IL8)&amp;_xlfn.ANCHORARRAY($IM8),_xlfn.ANCHORARRAY('7. Project Characteristics'!$D$48),repl_assets_proj_budget[Project Count]),0)</f>
        <v>0</v>
      </c>
      <c r="LA8" s="101" cm="1">
        <f t="array" ref="LA8:LA11">IFERROR(_xlfn.ANCHORARRAY(EU8)*_xlfn.XLOOKUP(_xlfn.ANCHORARRAY($IL8)&amp;_xlfn.ANCHORARRAY($IM8),_xlfn.ANCHORARRAY('7. Project Characteristics'!$D$48),repl_assets_proj_budget[Project Count]),0)</f>
        <v>0</v>
      </c>
      <c r="LB8" s="101" cm="1">
        <f t="array" ref="LB8:LB11">IFERROR(_xlfn.ANCHORARRAY(EV8)*_xlfn.XLOOKUP(_xlfn.ANCHORARRAY($IL8)&amp;_xlfn.ANCHORARRAY($IM8),_xlfn.ANCHORARRAY('7. Project Characteristics'!$D$48),repl_assets_proj_budget[Project Count]),0)</f>
        <v>0</v>
      </c>
      <c r="LC8" s="101" cm="1">
        <f t="array" ref="LC8:LC11">IFERROR(_xlfn.ANCHORARRAY(EW8)*_xlfn.XLOOKUP(_xlfn.ANCHORARRAY($IL8)&amp;_xlfn.ANCHORARRAY($IM8),_xlfn.ANCHORARRAY('7. Project Characteristics'!$D$48),repl_assets_proj_budget[Project Count]),0)</f>
        <v>0</v>
      </c>
      <c r="LD8" s="101" cm="1">
        <f t="array" ref="LD8:LD11">IFERROR(_xlfn.ANCHORARRAY(EX8)*_xlfn.XLOOKUP(_xlfn.ANCHORARRAY($IL8)&amp;_xlfn.ANCHORARRAY($IM8),_xlfn.ANCHORARRAY('7. Project Characteristics'!$D$48),repl_assets_proj_budget[Project Count]),0)</f>
        <v>0</v>
      </c>
      <c r="LE8" s="101" cm="1">
        <f t="array" ref="LE8:LE11">IFERROR(_xlfn.ANCHORARRAY(EY8)*_xlfn.XLOOKUP(_xlfn.ANCHORARRAY($IL8)&amp;_xlfn.ANCHORARRAY($IM8),_xlfn.ANCHORARRAY('7. Project Characteristics'!$D$48),repl_assets_proj_budget[Project Count]),0)</f>
        <v>0</v>
      </c>
      <c r="LF8" s="101" cm="1">
        <f t="array" ref="LF8:LF11">IFERROR(_xlfn.ANCHORARRAY(EZ8)*_xlfn.XLOOKUP(_xlfn.ANCHORARRAY($IL8)&amp;_xlfn.ANCHORARRAY($IM8),_xlfn.ANCHORARRAY('7. Project Characteristics'!$D$48),repl_assets_proj_budget[Project Count]),0)</f>
        <v>0</v>
      </c>
      <c r="LG8" s="101" cm="1">
        <f t="array" ref="LG8:LG11">IFERROR(_xlfn.ANCHORARRAY(FA8)*_xlfn.XLOOKUP(_xlfn.ANCHORARRAY($IL8)&amp;_xlfn.ANCHORARRAY($IM8),_xlfn.ANCHORARRAY('7. Project Characteristics'!$D$48),repl_assets_proj_budget[Project Count]),0)</f>
        <v>0</v>
      </c>
      <c r="LH8" s="101" cm="1">
        <f t="array" ref="LH8:LH11">IFERROR(_xlfn.ANCHORARRAY(FB8)*_xlfn.XLOOKUP(_xlfn.ANCHORARRAY($IL8)&amp;_xlfn.ANCHORARRAY($IM8),_xlfn.ANCHORARRAY('7. Project Characteristics'!$D$48),repl_assets_proj_budget[Project Count]),0)</f>
        <v>0</v>
      </c>
      <c r="LI8" s="101" cm="1">
        <f t="array" ref="LI8:LI11">IFERROR(_xlfn.ANCHORARRAY(FC8)*_xlfn.XLOOKUP(_xlfn.ANCHORARRAY($IL8)&amp;_xlfn.ANCHORARRAY($IM8),_xlfn.ANCHORARRAY('7. Project Characteristics'!$D$48),repl_assets_proj_budget[Project Count]),0)</f>
        <v>0</v>
      </c>
      <c r="LJ8" s="101" cm="1">
        <f t="array" ref="LJ8:LJ11">IFERROR(_xlfn.ANCHORARRAY(FD8)*_xlfn.XLOOKUP(_xlfn.ANCHORARRAY($IL8)&amp;_xlfn.ANCHORARRAY($IM8),_xlfn.ANCHORARRAY('7. Project Characteristics'!$D$48),repl_assets_proj_budget[Project Count]),0)</f>
        <v>0</v>
      </c>
      <c r="LK8" s="101" cm="1">
        <f t="array" ref="LK8:LK11">IFERROR(_xlfn.ANCHORARRAY(FE8)*_xlfn.XLOOKUP(_xlfn.ANCHORARRAY($IL8)&amp;_xlfn.ANCHORARRAY($IM8),_xlfn.ANCHORARRAY('7. Project Characteristics'!$D$48),repl_assets_proj_budget[Project Count]),0)</f>
        <v>0</v>
      </c>
      <c r="LL8" s="101" cm="1">
        <f t="array" ref="LL8:LL11">IFERROR(_xlfn.ANCHORARRAY(FF8)*_xlfn.XLOOKUP(_xlfn.ANCHORARRAY($IL8)&amp;_xlfn.ANCHORARRAY($IM8),_xlfn.ANCHORARRAY('7. Project Characteristics'!$D$48),repl_assets_proj_budget[Project Count]),0)</f>
        <v>0</v>
      </c>
      <c r="LM8" s="101" cm="1">
        <f t="array" ref="LM8:LM11">IFERROR(_xlfn.ANCHORARRAY(FG8)*_xlfn.XLOOKUP(_xlfn.ANCHORARRAY($IL8)&amp;_xlfn.ANCHORARRAY($IM8),_xlfn.ANCHORARRAY('7. Project Characteristics'!$D$48),repl_assets_proj_budget[Project Count]),0)</f>
        <v>0</v>
      </c>
      <c r="LO8" s="61" t="str" cm="1">
        <f t="array" ref="LO8:LO11">_xlfn.ANCHORARRAY(IL8)</f>
        <v>Pole</v>
      </c>
      <c r="LP8" s="61" t="str" cm="1">
        <f t="array" ref="LP8:LP11">_xlfn.ANCHORARRAY(IM8)</f>
        <v>Class 5</v>
      </c>
      <c r="LQ8" s="101" cm="1">
        <f t="array" ref="LQ8:LQ11">IFERROR(_xlfn.ANCHORARRAY(CH8)*_xlfn.XLOOKUP(_xlfn.ANCHORARRAY($LO8)&amp;_xlfn.ANCHORARRAY($LP8),_xlfn.ANCHORARRAY('7. Project Characteristics'!$C$48),repl_assets_proj_budget[Baseline Count]),0)</f>
        <v>0</v>
      </c>
      <c r="LR8" s="101" cm="1">
        <f t="array" ref="LR8:LR11">IFERROR(_xlfn.ANCHORARRAY(CI8)*_xlfn.XLOOKUP(_xlfn.ANCHORARRAY($LO8)&amp;_xlfn.ANCHORARRAY($LP8),_xlfn.ANCHORARRAY('7. Project Characteristics'!$C$48),repl_assets_proj_budget[Baseline Count]),0)</f>
        <v>0</v>
      </c>
      <c r="LS8" s="101" cm="1">
        <f t="array" ref="LS8:LS11">IFERROR(_xlfn.ANCHORARRAY(CJ8)*_xlfn.XLOOKUP(_xlfn.ANCHORARRAY($LO8)&amp;_xlfn.ANCHORARRAY($LP8),_xlfn.ANCHORARRAY('7. Project Characteristics'!$C$48),repl_assets_proj_budget[Baseline Count]),0)</f>
        <v>0</v>
      </c>
      <c r="LT8" s="101" cm="1">
        <f t="array" ref="LT8:LT11">IFERROR(_xlfn.ANCHORARRAY(CK8)*_xlfn.XLOOKUP(_xlfn.ANCHORARRAY($LO8)&amp;_xlfn.ANCHORARRAY($LP8),_xlfn.ANCHORARRAY('7. Project Characteristics'!$C$48),repl_assets_proj_budget[Baseline Count]),0)</f>
        <v>0</v>
      </c>
      <c r="LU8" s="101" cm="1">
        <f t="array" ref="LU8:LU11">IFERROR(_xlfn.ANCHORARRAY(CL8)*_xlfn.XLOOKUP(_xlfn.ANCHORARRAY($LO8)&amp;_xlfn.ANCHORARRAY($LP8),_xlfn.ANCHORARRAY('7. Project Characteristics'!$C$48),repl_assets_proj_budget[Baseline Count]),0)</f>
        <v>0</v>
      </c>
      <c r="LV8" s="101" cm="1">
        <f t="array" ref="LV8:LV11">IFERROR(_xlfn.ANCHORARRAY(CM8)*_xlfn.XLOOKUP(_xlfn.ANCHORARRAY($LO8)&amp;_xlfn.ANCHORARRAY($LP8),_xlfn.ANCHORARRAY('7. Project Characteristics'!$C$48),repl_assets_proj_budget[Baseline Count]),0)</f>
        <v>0</v>
      </c>
      <c r="LW8" s="101" cm="1">
        <f t="array" ref="LW8:LW11">IFERROR(_xlfn.ANCHORARRAY(CN8)*_xlfn.XLOOKUP(_xlfn.ANCHORARRAY($LO8)&amp;_xlfn.ANCHORARRAY($LP8),_xlfn.ANCHORARRAY('7. Project Characteristics'!$C$48),repl_assets_proj_budget[Baseline Count]),0)</f>
        <v>0</v>
      </c>
      <c r="LX8" s="101" cm="1">
        <f t="array" ref="LX8:LX11">IFERROR(_xlfn.ANCHORARRAY(CO8)*_xlfn.XLOOKUP(_xlfn.ANCHORARRAY($LO8)&amp;_xlfn.ANCHORARRAY($LP8),_xlfn.ANCHORARRAY('7. Project Characteristics'!$C$48),repl_assets_proj_budget[Baseline Count]),0)</f>
        <v>0</v>
      </c>
      <c r="LY8" s="101" cm="1">
        <f t="array" ref="LY8:LY11">IFERROR(_xlfn.ANCHORARRAY(CP8)*_xlfn.XLOOKUP(_xlfn.ANCHORARRAY($LO8)&amp;_xlfn.ANCHORARRAY($LP8),_xlfn.ANCHORARRAY('7. Project Characteristics'!$C$48),repl_assets_proj_budget[Baseline Count]),0)</f>
        <v>0</v>
      </c>
      <c r="LZ8" s="101" cm="1">
        <f t="array" ref="LZ8:LZ11">IFERROR(_xlfn.ANCHORARRAY(CQ8)*_xlfn.XLOOKUP(_xlfn.ANCHORARRAY($LO8)&amp;_xlfn.ANCHORARRAY($LP8),_xlfn.ANCHORARRAY('7. Project Characteristics'!$C$48),repl_assets_proj_budget[Baseline Count]),0)</f>
        <v>0</v>
      </c>
      <c r="MA8" s="101" cm="1">
        <f t="array" ref="MA8:MA11">IFERROR(_xlfn.ANCHORARRAY(CR8)*_xlfn.XLOOKUP(_xlfn.ANCHORARRAY($LO8)&amp;_xlfn.ANCHORARRAY($LP8),_xlfn.ANCHORARRAY('7. Project Characteristics'!$C$48),repl_assets_proj_budget[Baseline Count]),0)</f>
        <v>0</v>
      </c>
      <c r="MB8" s="101" cm="1">
        <f t="array" ref="MB8:MB11">IFERROR(_xlfn.ANCHORARRAY(CS8)*_xlfn.XLOOKUP(_xlfn.ANCHORARRAY($LO8)&amp;_xlfn.ANCHORARRAY($LP8),_xlfn.ANCHORARRAY('7. Project Characteristics'!$C$48),repl_assets_proj_budget[Baseline Count]),0)</f>
        <v>0</v>
      </c>
      <c r="MC8" s="101" cm="1">
        <f t="array" ref="MC8:MC11">IFERROR(_xlfn.ANCHORARRAY(CT8)*_xlfn.XLOOKUP(_xlfn.ANCHORARRAY($LO8)&amp;_xlfn.ANCHORARRAY($LP8),_xlfn.ANCHORARRAY('7. Project Characteristics'!$C$48),repl_assets_proj_budget[Baseline Count]),0)</f>
        <v>0</v>
      </c>
      <c r="MD8" s="101" cm="1">
        <f t="array" ref="MD8:MD11">IFERROR(_xlfn.ANCHORARRAY(CU8)*_xlfn.XLOOKUP(_xlfn.ANCHORARRAY($LO8)&amp;_xlfn.ANCHORARRAY($LP8),_xlfn.ANCHORARRAY('7. Project Characteristics'!$C$48),repl_assets_proj_budget[Baseline Count]),0)</f>
        <v>0</v>
      </c>
      <c r="ME8" s="101" cm="1">
        <f t="array" ref="ME8:ME11">IFERROR(_xlfn.ANCHORARRAY(CV8)*_xlfn.XLOOKUP(_xlfn.ANCHORARRAY($LO8)&amp;_xlfn.ANCHORARRAY($LP8),_xlfn.ANCHORARRAY('7. Project Characteristics'!$C$48),repl_assets_proj_budget[Baseline Count]),0)</f>
        <v>0</v>
      </c>
      <c r="MF8" s="101" cm="1">
        <f t="array" ref="MF8:MF11">IFERROR(_xlfn.ANCHORARRAY(CW8)*_xlfn.XLOOKUP(_xlfn.ANCHORARRAY($LO8)&amp;_xlfn.ANCHORARRAY($LP8),_xlfn.ANCHORARRAY('7. Project Characteristics'!$C$48),repl_assets_proj_budget[Baseline Count]),0)</f>
        <v>0</v>
      </c>
      <c r="MG8" s="101" cm="1">
        <f t="array" ref="MG8:MG11">IFERROR(_xlfn.ANCHORARRAY(CX8)*_xlfn.XLOOKUP(_xlfn.ANCHORARRAY($LO8)&amp;_xlfn.ANCHORARRAY($LP8),_xlfn.ANCHORARRAY('7. Project Characteristics'!$C$48),repl_assets_proj_budget[Baseline Count]),0)</f>
        <v>0</v>
      </c>
      <c r="MH8" s="101" cm="1">
        <f t="array" ref="MH8:MH11">IFERROR(_xlfn.ANCHORARRAY(CY8)*_xlfn.XLOOKUP(_xlfn.ANCHORARRAY($LO8)&amp;_xlfn.ANCHORARRAY($LP8),_xlfn.ANCHORARRAY('7. Project Characteristics'!$C$48),repl_assets_proj_budget[Baseline Count]),0)</f>
        <v>0</v>
      </c>
      <c r="MI8" s="101" cm="1">
        <f t="array" ref="MI8:MI11">IFERROR(_xlfn.ANCHORARRAY(CZ8)*_xlfn.XLOOKUP(_xlfn.ANCHORARRAY($LO8)&amp;_xlfn.ANCHORARRAY($LP8),_xlfn.ANCHORARRAY('7. Project Characteristics'!$C$48),repl_assets_proj_budget[Baseline Count]),0)</f>
        <v>0</v>
      </c>
      <c r="MJ8" s="101" cm="1">
        <f t="array" ref="MJ8:MJ11">IFERROR(_xlfn.ANCHORARRAY(DA8)*_xlfn.XLOOKUP(_xlfn.ANCHORARRAY($LO8)&amp;_xlfn.ANCHORARRAY($LP8),_xlfn.ANCHORARRAY('7. Project Characteristics'!$C$48),repl_assets_proj_budget[Baseline Count]),0)</f>
        <v>0</v>
      </c>
      <c r="MK8" s="101" cm="1">
        <f t="array" ref="MK8:MK11">IFERROR(_xlfn.ANCHORARRAY(DB8)*_xlfn.XLOOKUP(_xlfn.ANCHORARRAY($LO8)&amp;_xlfn.ANCHORARRAY($LP8),_xlfn.ANCHORARRAY('7. Project Characteristics'!$C$48),repl_assets_proj_budget[Baseline Count]),0)</f>
        <v>0</v>
      </c>
      <c r="ML8" s="101" cm="1">
        <f t="array" ref="ML8:ML11">IFERROR(_xlfn.ANCHORARRAY(DC8)*_xlfn.XLOOKUP(_xlfn.ANCHORARRAY($LO8)&amp;_xlfn.ANCHORARRAY($LP8),_xlfn.ANCHORARRAY('7. Project Characteristics'!$C$48),repl_assets_proj_budget[Baseline Count]),0)</f>
        <v>0</v>
      </c>
      <c r="MM8" s="101" cm="1">
        <f t="array" ref="MM8:MM11">IFERROR(_xlfn.ANCHORARRAY(DD8)*_xlfn.XLOOKUP(_xlfn.ANCHORARRAY($LO8)&amp;_xlfn.ANCHORARRAY($LP8),_xlfn.ANCHORARRAY('7. Project Characteristics'!$C$48),repl_assets_proj_budget[Baseline Count]),0)</f>
        <v>0</v>
      </c>
      <c r="MN8" s="101" cm="1">
        <f t="array" ref="MN8:MN11">IFERROR(_xlfn.ANCHORARRAY(DE8)*_xlfn.XLOOKUP(_xlfn.ANCHORARRAY($LO8)&amp;_xlfn.ANCHORARRAY($LP8),_xlfn.ANCHORARRAY('7. Project Characteristics'!$C$48),repl_assets_proj_budget[Baseline Count]),0)</f>
        <v>0</v>
      </c>
      <c r="MO8" s="101" cm="1">
        <f t="array" ref="MO8:MO11">IFERROR(_xlfn.ANCHORARRAY(DF8)*_xlfn.XLOOKUP(_xlfn.ANCHORARRAY($LO8)&amp;_xlfn.ANCHORARRAY($LP8),_xlfn.ANCHORARRAY('7. Project Characteristics'!$C$48),repl_assets_proj_budget[Baseline Count]),0)</f>
        <v>0</v>
      </c>
      <c r="MP8" s="101" cm="1">
        <f t="array" ref="MP8:MP11">IFERROR(_xlfn.ANCHORARRAY(DG8)*_xlfn.XLOOKUP(_xlfn.ANCHORARRAY($LO8)&amp;_xlfn.ANCHORARRAY($LP8),_xlfn.ANCHORARRAY('7. Project Characteristics'!$C$48),repl_assets_proj_budget[Baseline Count]),0)</f>
        <v>0</v>
      </c>
      <c r="MQ8" s="101" cm="1">
        <f t="array" ref="MQ8:MQ11">IFERROR(_xlfn.ANCHORARRAY(DH8)*_xlfn.XLOOKUP(_xlfn.ANCHORARRAY($LO8)&amp;_xlfn.ANCHORARRAY($LP8),_xlfn.ANCHORARRAY('7. Project Characteristics'!$C$48),repl_assets_proj_budget[Baseline Count]),0)</f>
        <v>0</v>
      </c>
      <c r="MR8" s="101" cm="1">
        <f t="array" ref="MR8:MR11">IFERROR(_xlfn.ANCHORARRAY(DI8)*_xlfn.XLOOKUP(_xlfn.ANCHORARRAY($LO8)&amp;_xlfn.ANCHORARRAY($LP8),_xlfn.ANCHORARRAY('7. Project Characteristics'!$C$48),repl_assets_proj_budget[Baseline Count]),0)</f>
        <v>0</v>
      </c>
      <c r="MS8" s="101" cm="1">
        <f t="array" ref="MS8:MS11">IFERROR(_xlfn.ANCHORARRAY(DJ8)*_xlfn.XLOOKUP(_xlfn.ANCHORARRAY($LO8)&amp;_xlfn.ANCHORARRAY($LP8),_xlfn.ANCHORARRAY('7. Project Characteristics'!$C$48),repl_assets_proj_budget[Baseline Count]),0)</f>
        <v>0</v>
      </c>
      <c r="MT8" s="101" cm="1">
        <f t="array" ref="MT8:MT11">IFERROR(_xlfn.ANCHORARRAY(DK8)*_xlfn.XLOOKUP(_xlfn.ANCHORARRAY($LO8)&amp;_xlfn.ANCHORARRAY($LP8),_xlfn.ANCHORARRAY('7. Project Characteristics'!$C$48),repl_assets_proj_budget[Baseline Count]),0)</f>
        <v>0</v>
      </c>
      <c r="MU8" s="101" cm="1">
        <f t="array" ref="MU8:MU11">IFERROR(_xlfn.ANCHORARRAY(DL8)*_xlfn.XLOOKUP(_xlfn.ANCHORARRAY($LO8)&amp;_xlfn.ANCHORARRAY($LP8),_xlfn.ANCHORARRAY('7. Project Characteristics'!$C$48),repl_assets_proj_budget[Baseline Count]),0)</f>
        <v>0</v>
      </c>
      <c r="MV8" s="101" cm="1">
        <f t="array" ref="MV8:MV11">IFERROR(_xlfn.ANCHORARRAY(DM8)*_xlfn.XLOOKUP(_xlfn.ANCHORARRAY($LO8)&amp;_xlfn.ANCHORARRAY($LP8),_xlfn.ANCHORARRAY('7. Project Characteristics'!$C$48),repl_assets_proj_budget[Baseline Count]),0)</f>
        <v>0</v>
      </c>
      <c r="MW8" s="101" cm="1">
        <f t="array" ref="MW8:MW11">IFERROR(_xlfn.ANCHORARRAY(DN8)*_xlfn.XLOOKUP(_xlfn.ANCHORARRAY($LO8)&amp;_xlfn.ANCHORARRAY($LP8),_xlfn.ANCHORARRAY('7. Project Characteristics'!$C$48),repl_assets_proj_budget[Baseline Count]),0)</f>
        <v>0</v>
      </c>
      <c r="MX8" s="101" cm="1">
        <f t="array" ref="MX8:MX11">IFERROR(_xlfn.ANCHORARRAY(DO8)*_xlfn.XLOOKUP(_xlfn.ANCHORARRAY($LO8)&amp;_xlfn.ANCHORARRAY($LP8),_xlfn.ANCHORARRAY('7. Project Characteristics'!$C$48),repl_assets_proj_budget[Baseline Count]),0)</f>
        <v>0</v>
      </c>
      <c r="MY8" s="101" cm="1">
        <f t="array" ref="MY8:MY11">IFERROR(_xlfn.ANCHORARRAY(DP8)*_xlfn.XLOOKUP(_xlfn.ANCHORARRAY($LO8)&amp;_xlfn.ANCHORARRAY($LP8),_xlfn.ANCHORARRAY('7. Project Characteristics'!$C$48),repl_assets_proj_budget[Baseline Count]),0)</f>
        <v>0</v>
      </c>
      <c r="MZ8" s="101" cm="1">
        <f t="array" ref="MZ8:MZ11">IFERROR(_xlfn.ANCHORARRAY(DQ8)*_xlfn.XLOOKUP(_xlfn.ANCHORARRAY($LO8)&amp;_xlfn.ANCHORARRAY($LP8),_xlfn.ANCHORARRAY('7. Project Characteristics'!$C$48),repl_assets_proj_budget[Baseline Count]),0)</f>
        <v>0</v>
      </c>
      <c r="NA8" s="101" cm="1">
        <f t="array" ref="NA8:NA11">IFERROR(_xlfn.ANCHORARRAY(DR8)*_xlfn.XLOOKUP(_xlfn.ANCHORARRAY($LO8)&amp;_xlfn.ANCHORARRAY($LP8),_xlfn.ANCHORARRAY('7. Project Characteristics'!$C$48),repl_assets_proj_budget[Baseline Count]),0)</f>
        <v>0</v>
      </c>
      <c r="NB8" s="101" cm="1">
        <f t="array" ref="NB8:NB11">IFERROR(_xlfn.ANCHORARRAY(DS8)*_xlfn.XLOOKUP(_xlfn.ANCHORARRAY($LO8)&amp;_xlfn.ANCHORARRAY($LP8),_xlfn.ANCHORARRAY('7. Project Characteristics'!$C$48),repl_assets_proj_budget[Baseline Count]),0)</f>
        <v>0</v>
      </c>
      <c r="NC8" s="101" cm="1">
        <f t="array" ref="NC8:NC11">IFERROR(_xlfn.ANCHORARRAY(DT8)*_xlfn.XLOOKUP(_xlfn.ANCHORARRAY($LO8)&amp;_xlfn.ANCHORARRAY($LP8),_xlfn.ANCHORARRAY('7. Project Characteristics'!$C$48),repl_assets_proj_budget[Baseline Count]),0)</f>
        <v>0</v>
      </c>
      <c r="ND8" s="101" cm="1">
        <f t="array" ref="ND8:ND11">IFERROR(_xlfn.ANCHORARRAY(DU8)*_xlfn.XLOOKUP(_xlfn.ANCHORARRAY($LO8)&amp;_xlfn.ANCHORARRAY($LP8),_xlfn.ANCHORARRAY('7. Project Characteristics'!$C$48),repl_assets_proj_budget[Baseline Count]),0)</f>
        <v>0</v>
      </c>
      <c r="NE8" s="101" cm="1">
        <f t="array" ref="NE8:NE11">IFERROR(_xlfn.ANCHORARRAY(DV8)*_xlfn.XLOOKUP(_xlfn.ANCHORARRAY($LO8)&amp;_xlfn.ANCHORARRAY($LP8),_xlfn.ANCHORARRAY('7. Project Characteristics'!$C$48),repl_assets_proj_budget[Baseline Count]),0)</f>
        <v>0</v>
      </c>
      <c r="NF8" s="101" cm="1">
        <f t="array" ref="NF8:NF11">IFERROR(_xlfn.ANCHORARRAY(DW8)*_xlfn.XLOOKUP(_xlfn.ANCHORARRAY($LO8)&amp;_xlfn.ANCHORARRAY($LP8),_xlfn.ANCHORARRAY('7. Project Characteristics'!$C$48),repl_assets_proj_budget[Baseline Count]),0)</f>
        <v>0</v>
      </c>
      <c r="NG8" s="101" cm="1">
        <f t="array" ref="NG8:NG11">IFERROR(_xlfn.ANCHORARRAY(DX8)*_xlfn.XLOOKUP(_xlfn.ANCHORARRAY($LO8)&amp;_xlfn.ANCHORARRAY($LP8),_xlfn.ANCHORARRAY('7. Project Characteristics'!$C$48),repl_assets_proj_budget[Baseline Count]),0)</f>
        <v>0</v>
      </c>
      <c r="NH8" s="101" cm="1">
        <f t="array" ref="NH8:NH11">IFERROR(_xlfn.ANCHORARRAY(DY8)*_xlfn.XLOOKUP(_xlfn.ANCHORARRAY($LO8)&amp;_xlfn.ANCHORARRAY($LP8),_xlfn.ANCHORARRAY('7. Project Characteristics'!$C$48),repl_assets_proj_budget[Baseline Count]),0)</f>
        <v>0</v>
      </c>
      <c r="NI8" s="101" cm="1">
        <f t="array" ref="NI8:NI11">IFERROR(_xlfn.ANCHORARRAY(DZ8)*_xlfn.XLOOKUP(_xlfn.ANCHORARRAY($LO8)&amp;_xlfn.ANCHORARRAY($LP8),_xlfn.ANCHORARRAY('7. Project Characteristics'!$C$48),repl_assets_proj_budget[Baseline Count]),0)</f>
        <v>0</v>
      </c>
      <c r="NJ8" s="101" cm="1">
        <f t="array" ref="NJ8:NJ11">IFERROR(_xlfn.ANCHORARRAY(EA8)*_xlfn.XLOOKUP(_xlfn.ANCHORARRAY($LO8)&amp;_xlfn.ANCHORARRAY($LP8),_xlfn.ANCHORARRAY('7. Project Characteristics'!$C$48),repl_assets_proj_budget[Baseline Count]),0)</f>
        <v>0</v>
      </c>
      <c r="NK8" s="101" cm="1">
        <f t="array" ref="NK8:NK11">IFERROR(_xlfn.ANCHORARRAY(EB8)*_xlfn.XLOOKUP(_xlfn.ANCHORARRAY($LO8)&amp;_xlfn.ANCHORARRAY($LP8),_xlfn.ANCHORARRAY('7. Project Characteristics'!$C$48),repl_assets_proj_budget[Baseline Count]),0)</f>
        <v>0</v>
      </c>
      <c r="NL8" s="101" cm="1">
        <f t="array" ref="NL8:NL11">IFERROR(_xlfn.ANCHORARRAY(EC8)*_xlfn.XLOOKUP(_xlfn.ANCHORARRAY($LO8)&amp;_xlfn.ANCHORARRAY($LP8),_xlfn.ANCHORARRAY('7. Project Characteristics'!$C$48),repl_assets_proj_budget[Baseline Count]),0)</f>
        <v>0</v>
      </c>
      <c r="NM8" s="101" cm="1">
        <f t="array" ref="NM8:NM11">IFERROR(_xlfn.ANCHORARRAY(ED8)*_xlfn.XLOOKUP(_xlfn.ANCHORARRAY($LO8)&amp;_xlfn.ANCHORARRAY($LP8),_xlfn.ANCHORARRAY('7. Project Characteristics'!$C$48),repl_assets_proj_budget[Baseline Count]),0)</f>
        <v>0</v>
      </c>
      <c r="NN8" s="101" cm="1">
        <f t="array" ref="NN8:NN11">IFERROR(_xlfn.ANCHORARRAY(EE8)*_xlfn.XLOOKUP(_xlfn.ANCHORARRAY($LO8)&amp;_xlfn.ANCHORARRAY($LP8),_xlfn.ANCHORARRAY('7. Project Characteristics'!$C$48),repl_assets_proj_budget[Baseline Count]),0)</f>
        <v>0</v>
      </c>
      <c r="NO8" s="101" cm="1">
        <f t="array" ref="NO8:NO11">IFERROR(_xlfn.ANCHORARRAY(EF8)*_xlfn.XLOOKUP(_xlfn.ANCHORARRAY($LO8)&amp;_xlfn.ANCHORARRAY($LP8),_xlfn.ANCHORARRAY('7. Project Characteristics'!$C$48),repl_assets_proj_budget[Baseline Count]),0)</f>
        <v>0</v>
      </c>
      <c r="NP8" s="101" cm="1">
        <f t="array" ref="NP8:NP11">IFERROR(_xlfn.ANCHORARRAY(EG8)*_xlfn.XLOOKUP(_xlfn.ANCHORARRAY($LO8)&amp;_xlfn.ANCHORARRAY($LP8),_xlfn.ANCHORARRAY('7. Project Characteristics'!$C$48),repl_assets_proj_budget[Baseline Count]),0)</f>
        <v>0</v>
      </c>
      <c r="NQ8" s="101" cm="1">
        <f t="array" ref="NQ8:NQ11">IFERROR(_xlfn.ANCHORARRAY(EH8)*_xlfn.XLOOKUP(_xlfn.ANCHORARRAY($LO8)&amp;_xlfn.ANCHORARRAY($LP8),_xlfn.ANCHORARRAY('7. Project Characteristics'!$C$48),repl_assets_proj_budget[Baseline Count]),0)</f>
        <v>0</v>
      </c>
      <c r="NR8" s="101" cm="1">
        <f t="array" ref="NR8:NR11">IFERROR(_xlfn.ANCHORARRAY(EI8)*_xlfn.XLOOKUP(_xlfn.ANCHORARRAY($LO8)&amp;_xlfn.ANCHORARRAY($LP8),_xlfn.ANCHORARRAY('7. Project Characteristics'!$C$48),repl_assets_proj_budget[Baseline Count]),0)</f>
        <v>0</v>
      </c>
      <c r="NS8" s="101" cm="1">
        <f t="array" ref="NS8:NS11">IFERROR(_xlfn.ANCHORARRAY(EJ8)*_xlfn.XLOOKUP(_xlfn.ANCHORARRAY($LO8)&amp;_xlfn.ANCHORARRAY($LP8),_xlfn.ANCHORARRAY('7. Project Characteristics'!$C$48),repl_assets_proj_budget[Baseline Count]),0)</f>
        <v>0</v>
      </c>
      <c r="NT8" s="101" cm="1">
        <f t="array" ref="NT8:NT11">IFERROR(_xlfn.ANCHORARRAY(EK8)*_xlfn.XLOOKUP(_xlfn.ANCHORARRAY($LO8)&amp;_xlfn.ANCHORARRAY($LP8),_xlfn.ANCHORARRAY('7. Project Characteristics'!$C$48),repl_assets_proj_budget[Baseline Count]),0)</f>
        <v>0</v>
      </c>
      <c r="NU8" s="101" cm="1">
        <f t="array" ref="NU8:NU11">IFERROR(_xlfn.ANCHORARRAY(EL8)*_xlfn.XLOOKUP(_xlfn.ANCHORARRAY($LO8)&amp;_xlfn.ANCHORARRAY($LP8),_xlfn.ANCHORARRAY('7. Project Characteristics'!$C$48),repl_assets_proj_budget[Baseline Count]),0)</f>
        <v>0</v>
      </c>
      <c r="NV8" s="101" cm="1">
        <f t="array" ref="NV8:NV11">IFERROR(_xlfn.ANCHORARRAY(EM8)*_xlfn.XLOOKUP(_xlfn.ANCHORARRAY($LO8)&amp;_xlfn.ANCHORARRAY($LP8),_xlfn.ANCHORARRAY('7. Project Characteristics'!$C$48),repl_assets_proj_budget[Baseline Count]),0)</f>
        <v>0</v>
      </c>
      <c r="NW8" s="101" cm="1">
        <f t="array" ref="NW8:NW11">IFERROR(_xlfn.ANCHORARRAY(EN8)*_xlfn.XLOOKUP(_xlfn.ANCHORARRAY($LO8)&amp;_xlfn.ANCHORARRAY($LP8),_xlfn.ANCHORARRAY('7. Project Characteristics'!$C$48),repl_assets_proj_budget[Baseline Count]),0)</f>
        <v>0</v>
      </c>
      <c r="NX8" s="101" cm="1">
        <f t="array" ref="NX8:NX11">IFERROR(_xlfn.ANCHORARRAY(EO8)*_xlfn.XLOOKUP(_xlfn.ANCHORARRAY($LO8)&amp;_xlfn.ANCHORARRAY($LP8),_xlfn.ANCHORARRAY('7. Project Characteristics'!$C$48),repl_assets_proj_budget[Baseline Count]),0)</f>
        <v>0</v>
      </c>
      <c r="NY8" s="101" cm="1">
        <f t="array" ref="NY8:NY11">IFERROR(_xlfn.ANCHORARRAY(EP8)*_xlfn.XLOOKUP(_xlfn.ANCHORARRAY($LO8)&amp;_xlfn.ANCHORARRAY($LP8),_xlfn.ANCHORARRAY('7. Project Characteristics'!$C$48),repl_assets_proj_budget[Baseline Count]),0)</f>
        <v>0</v>
      </c>
      <c r="NZ8" s="101" cm="1">
        <f t="array" ref="NZ8:NZ11">IFERROR(_xlfn.ANCHORARRAY(EQ8)*_xlfn.XLOOKUP(_xlfn.ANCHORARRAY($LO8)&amp;_xlfn.ANCHORARRAY($LP8),_xlfn.ANCHORARRAY('7. Project Characteristics'!$C$48),repl_assets_proj_budget[Baseline Count]),0)</f>
        <v>0</v>
      </c>
      <c r="OA8" s="101" cm="1">
        <f t="array" ref="OA8:OA11">IFERROR(_xlfn.ANCHORARRAY(ER8)*_xlfn.XLOOKUP(_xlfn.ANCHORARRAY($LO8)&amp;_xlfn.ANCHORARRAY($LP8),_xlfn.ANCHORARRAY('7. Project Characteristics'!$C$48),repl_assets_proj_budget[Baseline Count]),0)</f>
        <v>0</v>
      </c>
      <c r="OB8" s="101" cm="1">
        <f t="array" ref="OB8:OB11">IFERROR(_xlfn.ANCHORARRAY(ES8)*_xlfn.XLOOKUP(_xlfn.ANCHORARRAY($LO8)&amp;_xlfn.ANCHORARRAY($LP8),_xlfn.ANCHORARRAY('7. Project Characteristics'!$C$48),repl_assets_proj_budget[Baseline Count]),0)</f>
        <v>0</v>
      </c>
      <c r="OC8" s="101" cm="1">
        <f t="array" ref="OC8:OC11">IFERROR(_xlfn.ANCHORARRAY(ET8)*_xlfn.XLOOKUP(_xlfn.ANCHORARRAY($LO8)&amp;_xlfn.ANCHORARRAY($LP8),_xlfn.ANCHORARRAY('7. Project Characteristics'!$C$48),repl_assets_proj_budget[Baseline Count]),0)</f>
        <v>0</v>
      </c>
      <c r="OD8" s="101" cm="1">
        <f t="array" ref="OD8:OD11">IFERROR(_xlfn.ANCHORARRAY(EU8)*_xlfn.XLOOKUP(_xlfn.ANCHORARRAY($LO8)&amp;_xlfn.ANCHORARRAY($LP8),_xlfn.ANCHORARRAY('7. Project Characteristics'!$C$48),repl_assets_proj_budget[Baseline Count]),0)</f>
        <v>0</v>
      </c>
      <c r="OE8" s="101" cm="1">
        <f t="array" ref="OE8:OE11">IFERROR(_xlfn.ANCHORARRAY(EV8)*_xlfn.XLOOKUP(_xlfn.ANCHORARRAY($LO8)&amp;_xlfn.ANCHORARRAY($LP8),_xlfn.ANCHORARRAY('7. Project Characteristics'!$C$48),repl_assets_proj_budget[Baseline Count]),0)</f>
        <v>0</v>
      </c>
      <c r="OF8" s="101" cm="1">
        <f t="array" ref="OF8:OF11">IFERROR(_xlfn.ANCHORARRAY(EW8)*_xlfn.XLOOKUP(_xlfn.ANCHORARRAY($LO8)&amp;_xlfn.ANCHORARRAY($LP8),_xlfn.ANCHORARRAY('7. Project Characteristics'!$C$48),repl_assets_proj_budget[Baseline Count]),0)</f>
        <v>0</v>
      </c>
      <c r="OG8" s="101" cm="1">
        <f t="array" ref="OG8:OG11">IFERROR(_xlfn.ANCHORARRAY(EX8)*_xlfn.XLOOKUP(_xlfn.ANCHORARRAY($LO8)&amp;_xlfn.ANCHORARRAY($LP8),_xlfn.ANCHORARRAY('7. Project Characteristics'!$C$48),repl_assets_proj_budget[Baseline Count]),0)</f>
        <v>0</v>
      </c>
      <c r="OH8" s="101" cm="1">
        <f t="array" ref="OH8:OH11">IFERROR(_xlfn.ANCHORARRAY(EY8)*_xlfn.XLOOKUP(_xlfn.ANCHORARRAY($LO8)&amp;_xlfn.ANCHORARRAY($LP8),_xlfn.ANCHORARRAY('7. Project Characteristics'!$C$48),repl_assets_proj_budget[Baseline Count]),0)</f>
        <v>0</v>
      </c>
      <c r="OI8" s="101" cm="1">
        <f t="array" ref="OI8:OI11">IFERROR(_xlfn.ANCHORARRAY(EZ8)*_xlfn.XLOOKUP(_xlfn.ANCHORARRAY($LO8)&amp;_xlfn.ANCHORARRAY($LP8),_xlfn.ANCHORARRAY('7. Project Characteristics'!$C$48),repl_assets_proj_budget[Baseline Count]),0)</f>
        <v>0</v>
      </c>
      <c r="OJ8" s="101" cm="1">
        <f t="array" ref="OJ8:OJ11">IFERROR(_xlfn.ANCHORARRAY(FA8)*_xlfn.XLOOKUP(_xlfn.ANCHORARRAY($LO8)&amp;_xlfn.ANCHORARRAY($LP8),_xlfn.ANCHORARRAY('7. Project Characteristics'!$C$48),repl_assets_proj_budget[Baseline Count]),0)</f>
        <v>0</v>
      </c>
      <c r="OK8" s="101" cm="1">
        <f t="array" ref="OK8:OK11">IFERROR(_xlfn.ANCHORARRAY(FB8)*_xlfn.XLOOKUP(_xlfn.ANCHORARRAY($LO8)&amp;_xlfn.ANCHORARRAY($LP8),_xlfn.ANCHORARRAY('7. Project Characteristics'!$C$48),repl_assets_proj_budget[Baseline Count]),0)</f>
        <v>0</v>
      </c>
      <c r="OL8" s="101" cm="1">
        <f t="array" ref="OL8:OL11">IFERROR(_xlfn.ANCHORARRAY(FC8)*_xlfn.XLOOKUP(_xlfn.ANCHORARRAY($LO8)&amp;_xlfn.ANCHORARRAY($LP8),_xlfn.ANCHORARRAY('7. Project Characteristics'!$C$48),repl_assets_proj_budget[Baseline Count]),0)</f>
        <v>0</v>
      </c>
      <c r="OM8" s="101" cm="1">
        <f t="array" ref="OM8:OM11">IFERROR(_xlfn.ANCHORARRAY(FD8)*_xlfn.XLOOKUP(_xlfn.ANCHORARRAY($LO8)&amp;_xlfn.ANCHORARRAY($LP8),_xlfn.ANCHORARRAY('7. Project Characteristics'!$C$48),repl_assets_proj_budget[Baseline Count]),0)</f>
        <v>0</v>
      </c>
      <c r="ON8" s="101" cm="1">
        <f t="array" ref="ON8:ON11">IFERROR(_xlfn.ANCHORARRAY(FE8)*_xlfn.XLOOKUP(_xlfn.ANCHORARRAY($LO8)&amp;_xlfn.ANCHORARRAY($LP8),_xlfn.ANCHORARRAY('7. Project Characteristics'!$C$48),repl_assets_proj_budget[Baseline Count]),0)</f>
        <v>0</v>
      </c>
      <c r="OO8" s="101" cm="1">
        <f t="array" ref="OO8:OO11">IFERROR(_xlfn.ANCHORARRAY(FF8)*_xlfn.XLOOKUP(_xlfn.ANCHORARRAY($LO8)&amp;_xlfn.ANCHORARRAY($LP8),_xlfn.ANCHORARRAY('7. Project Characteristics'!$C$48),repl_assets_proj_budget[Baseline Count]),0)</f>
        <v>0</v>
      </c>
      <c r="OP8" s="101" cm="1">
        <f t="array" ref="OP8:OP11">IFERROR(_xlfn.ANCHORARRAY(FG8)*_xlfn.XLOOKUP(_xlfn.ANCHORARRAY($LO8)&amp;_xlfn.ANCHORARRAY($LP8),_xlfn.ANCHORARRAY('7. Project Characteristics'!$C$48),repl_assets_proj_budget[Baseline Count]),0)</f>
        <v>0</v>
      </c>
    </row>
    <row r="9" spans="3:406" x14ac:dyDescent="0.2">
      <c r="C9" s="61" t="str">
        <v>Pole</v>
      </c>
      <c r="D9" s="61" t="str">
        <v>Class 4</v>
      </c>
      <c r="E9" s="67">
        <v>0.10145113950364613</v>
      </c>
      <c r="F9" s="68">
        <v>0.10169618203527421</v>
      </c>
      <c r="G9" s="67">
        <v>0.10194122456690229</v>
      </c>
      <c r="H9" s="68">
        <v>0.10203930009234233</v>
      </c>
      <c r="I9" s="68">
        <v>0.10213737561778237</v>
      </c>
      <c r="J9" s="68">
        <v>0.10223545114322241</v>
      </c>
      <c r="K9" s="68">
        <v>0.10233352666866245</v>
      </c>
      <c r="L9" s="67">
        <v>0.10243160219410251</v>
      </c>
      <c r="M9" s="68">
        <v>0.10252973515443659</v>
      </c>
      <c r="N9" s="68">
        <v>0.10262786811477066</v>
      </c>
      <c r="O9" s="68">
        <v>0.10272600107510474</v>
      </c>
      <c r="P9" s="68">
        <v>0.10282413403543882</v>
      </c>
      <c r="Q9" s="67">
        <v>0.10292226699577288</v>
      </c>
      <c r="R9" s="68">
        <v>0.10295294515502422</v>
      </c>
      <c r="S9" s="68">
        <v>0.10298362331427556</v>
      </c>
      <c r="T9" s="68">
        <v>0.1030143014735269</v>
      </c>
      <c r="U9" s="68">
        <v>0.10304497963277824</v>
      </c>
      <c r="V9" s="67">
        <v>0.10307565779202961</v>
      </c>
      <c r="W9" s="68">
        <v>0.10310634142296855</v>
      </c>
      <c r="X9" s="68">
        <v>0.1031370250539075</v>
      </c>
      <c r="Y9" s="68">
        <v>0.10316770868484644</v>
      </c>
      <c r="Z9" s="68">
        <v>0.10319839231578538</v>
      </c>
      <c r="AA9" s="67">
        <v>0.10322907594672436</v>
      </c>
      <c r="AB9" s="68">
        <v>0.10337336133548262</v>
      </c>
      <c r="AC9" s="68">
        <v>0.10351764672424089</v>
      </c>
      <c r="AD9" s="68">
        <v>0.10366193211299916</v>
      </c>
      <c r="AE9" s="68">
        <v>0.10380621750175743</v>
      </c>
      <c r="AF9" s="67">
        <v>0.10395050289051569</v>
      </c>
      <c r="AG9" s="68">
        <v>0.10406417159474983</v>
      </c>
      <c r="AH9" s="68">
        <v>0.10417784029898397</v>
      </c>
      <c r="AI9" s="68">
        <v>0.10429150900321811</v>
      </c>
      <c r="AJ9" s="68">
        <v>0.10440517770745225</v>
      </c>
      <c r="AK9" s="123">
        <v>0.10451884641168642</v>
      </c>
      <c r="AL9" s="68">
        <v>0.10479870769448191</v>
      </c>
      <c r="AM9" s="68">
        <v>0.1050785689772774</v>
      </c>
      <c r="AN9" s="68">
        <v>0.10535843026007288</v>
      </c>
      <c r="AO9" s="68">
        <v>0.10563829154286837</v>
      </c>
      <c r="AP9" s="123">
        <v>0.10591815282566387</v>
      </c>
      <c r="AQ9" s="68">
        <v>0.1060844169826109</v>
      </c>
      <c r="AR9" s="68">
        <v>0.10625068113955792</v>
      </c>
      <c r="AS9" s="68">
        <v>0.10641694529650494</v>
      </c>
      <c r="AT9" s="68">
        <v>0.10658320945345197</v>
      </c>
      <c r="AU9" s="123">
        <v>0.10674947361039901</v>
      </c>
      <c r="AV9" s="68">
        <v>0.10706235674445208</v>
      </c>
      <c r="AW9" s="68">
        <v>0.10737523987850515</v>
      </c>
      <c r="AX9" s="68">
        <v>0.10768812301255823</v>
      </c>
      <c r="AY9" s="68">
        <v>0.1080010061466113</v>
      </c>
      <c r="AZ9" s="123">
        <v>0.1083138892806644</v>
      </c>
      <c r="BA9" s="68">
        <v>0.10846047014103376</v>
      </c>
      <c r="BB9" s="68">
        <v>0.10860705100140311</v>
      </c>
      <c r="BC9" s="68">
        <v>0.10875363186177246</v>
      </c>
      <c r="BD9" s="68">
        <v>0.10890021272214181</v>
      </c>
      <c r="BE9" s="123">
        <v>0.1090467935825112</v>
      </c>
      <c r="BF9" s="68">
        <v>0.10919347052792427</v>
      </c>
      <c r="BG9" s="68">
        <v>0.10934014747333735</v>
      </c>
      <c r="BH9" s="68">
        <v>0.10948682441875043</v>
      </c>
      <c r="BI9" s="68">
        <v>0.10963350136416351</v>
      </c>
      <c r="BJ9" s="123">
        <v>0.10978017830957658</v>
      </c>
      <c r="BK9" s="68">
        <v>0.10997486101436368</v>
      </c>
      <c r="BL9" s="68">
        <v>0.11016954371915079</v>
      </c>
      <c r="BM9" s="68">
        <v>0.11036422642393789</v>
      </c>
      <c r="BN9" s="68">
        <v>0.110558909128725</v>
      </c>
      <c r="BO9" s="123">
        <v>0.11075359183351213</v>
      </c>
      <c r="BP9" s="68">
        <v>0.11094843054103851</v>
      </c>
      <c r="BQ9" s="68">
        <v>0.11114326924856488</v>
      </c>
      <c r="BR9" s="68">
        <v>0.11133810795609125</v>
      </c>
      <c r="BS9" s="68">
        <v>0.11153294666361763</v>
      </c>
      <c r="BT9" s="123">
        <v>0.11172778537114403</v>
      </c>
      <c r="BU9" s="68">
        <v>0.11172778537114403</v>
      </c>
      <c r="BV9" s="68">
        <v>0.11172778537114403</v>
      </c>
      <c r="BW9" s="68">
        <v>0.11172778537114403</v>
      </c>
      <c r="BX9" s="68">
        <v>0.11172778537114403</v>
      </c>
      <c r="BY9" s="123">
        <v>0.11172778537114403</v>
      </c>
      <c r="BZ9" s="68">
        <v>0.11172778537114403</v>
      </c>
      <c r="CA9" s="68">
        <v>0.11172778537114403</v>
      </c>
      <c r="CB9" s="68">
        <v>0.11172778537114403</v>
      </c>
      <c r="CC9" s="68">
        <v>0.11172778537114403</v>
      </c>
      <c r="CD9" s="123">
        <v>0.11172778537114403</v>
      </c>
      <c r="CF9" s="61" t="str">
        <v>Pole</v>
      </c>
      <c r="CG9" s="61" t="str">
        <v>Class 4</v>
      </c>
      <c r="CH9" s="101">
        <v>2.1894234433248744E-2</v>
      </c>
      <c r="CI9" s="101">
        <v>2.1947117216624373E-2</v>
      </c>
      <c r="CJ9" s="101">
        <v>2.1999999999999999E-2</v>
      </c>
      <c r="CK9" s="101">
        <v>2.2021165741032127E-2</v>
      </c>
      <c r="CL9" s="101">
        <v>2.2042331482064255E-2</v>
      </c>
      <c r="CM9" s="101">
        <v>2.206349722309638E-2</v>
      </c>
      <c r="CN9" s="101">
        <v>2.2084662964128508E-2</v>
      </c>
      <c r="CO9" s="101">
        <v>2.2105828705160636E-2</v>
      </c>
      <c r="CP9" s="101">
        <v>2.2127006841253488E-2</v>
      </c>
      <c r="CQ9" s="101">
        <v>2.2148184977346337E-2</v>
      </c>
      <c r="CR9" s="101">
        <v>2.216936311343919E-2</v>
      </c>
      <c r="CS9" s="101">
        <v>2.2190541249532039E-2</v>
      </c>
      <c r="CT9" s="101">
        <v>2.2211719385624887E-2</v>
      </c>
      <c r="CU9" s="101">
        <v>2.2218340058531228E-2</v>
      </c>
      <c r="CV9" s="101">
        <v>2.2224960731437572E-2</v>
      </c>
      <c r="CW9" s="101">
        <v>2.2231581404343913E-2</v>
      </c>
      <c r="CX9" s="101">
        <v>2.2238202077250257E-2</v>
      </c>
      <c r="CY9" s="101">
        <v>2.2244822750156604E-2</v>
      </c>
      <c r="CZ9" s="101">
        <v>2.2251444603911302E-2</v>
      </c>
      <c r="DA9" s="101">
        <v>2.2258066457665999E-2</v>
      </c>
      <c r="DB9" s="101">
        <v>2.2264688311420696E-2</v>
      </c>
      <c r="DC9" s="101">
        <v>2.2271310165175393E-2</v>
      </c>
      <c r="DD9" s="101">
        <v>2.2277932018930097E-2</v>
      </c>
      <c r="DE9" s="101">
        <v>2.2309070339723944E-2</v>
      </c>
      <c r="DF9" s="101">
        <v>2.2340208660517794E-2</v>
      </c>
      <c r="DG9" s="101">
        <v>2.2371346981311643E-2</v>
      </c>
      <c r="DH9" s="101">
        <v>2.240248530210549E-2</v>
      </c>
      <c r="DI9" s="101">
        <v>2.2433623622899336E-2</v>
      </c>
      <c r="DJ9" s="101">
        <v>2.2458154537686511E-2</v>
      </c>
      <c r="DK9" s="101">
        <v>2.2482685452473689E-2</v>
      </c>
      <c r="DL9" s="101">
        <v>2.2507216367260864E-2</v>
      </c>
      <c r="DM9" s="101">
        <v>2.2531747282048042E-2</v>
      </c>
      <c r="DN9" s="101">
        <v>2.2556278196835224E-2</v>
      </c>
      <c r="DO9" s="101">
        <v>2.2616675236871366E-2</v>
      </c>
      <c r="DP9" s="101">
        <v>2.267707227690751E-2</v>
      </c>
      <c r="DQ9" s="101">
        <v>2.2737469316943655E-2</v>
      </c>
      <c r="DR9" s="101">
        <v>2.27978663569798E-2</v>
      </c>
      <c r="DS9" s="101">
        <v>2.2858263397015945E-2</v>
      </c>
      <c r="DT9" s="101">
        <v>2.2894144969641494E-2</v>
      </c>
      <c r="DU9" s="101">
        <v>2.2930026542267039E-2</v>
      </c>
      <c r="DV9" s="101">
        <v>2.2965908114892589E-2</v>
      </c>
      <c r="DW9" s="101">
        <v>2.3001789687518134E-2</v>
      </c>
      <c r="DX9" s="101">
        <v>2.3037671260143684E-2</v>
      </c>
      <c r="DY9" s="101">
        <v>2.310519476673694E-2</v>
      </c>
      <c r="DZ9" s="101">
        <v>2.3172718273330194E-2</v>
      </c>
      <c r="EA9" s="101">
        <v>2.3240241779923447E-2</v>
      </c>
      <c r="EB9" s="101">
        <v>2.33077652865167E-2</v>
      </c>
      <c r="EC9" s="101">
        <v>2.3375288793109961E-2</v>
      </c>
      <c r="ED9" s="101">
        <v>2.340692250108067E-2</v>
      </c>
      <c r="EE9" s="101">
        <v>2.343855620905138E-2</v>
      </c>
      <c r="EF9" s="101">
        <v>2.3470189917022086E-2</v>
      </c>
      <c r="EG9" s="101">
        <v>2.3501823624992795E-2</v>
      </c>
      <c r="EH9" s="101">
        <v>2.3533457332963508E-2</v>
      </c>
      <c r="EI9" s="101">
        <v>2.3565111777108134E-2</v>
      </c>
      <c r="EJ9" s="101">
        <v>2.3596766221252761E-2</v>
      </c>
      <c r="EK9" s="101">
        <v>2.3628420665397384E-2</v>
      </c>
      <c r="EL9" s="101">
        <v>2.366007510954201E-2</v>
      </c>
      <c r="EM9" s="101">
        <v>2.3691729553686633E-2</v>
      </c>
      <c r="EN9" s="101">
        <v>2.3733744151054018E-2</v>
      </c>
      <c r="EO9" s="101">
        <v>2.3775758748421399E-2</v>
      </c>
      <c r="EP9" s="101">
        <v>2.381777334578878E-2</v>
      </c>
      <c r="EQ9" s="101">
        <v>2.3859787943156165E-2</v>
      </c>
      <c r="ER9" s="101">
        <v>2.3901802540523553E-2</v>
      </c>
      <c r="ES9" s="101">
        <v>2.3943850804940537E-2</v>
      </c>
      <c r="ET9" s="101">
        <v>2.3985899069357518E-2</v>
      </c>
      <c r="EU9" s="101">
        <v>2.4027947333774502E-2</v>
      </c>
      <c r="EV9" s="101">
        <v>2.4069995598191486E-2</v>
      </c>
      <c r="EW9" s="101">
        <v>2.4112043862608477E-2</v>
      </c>
      <c r="EX9" s="101">
        <v>2.4112043862608477E-2</v>
      </c>
      <c r="EY9" s="101">
        <v>2.4112043862608477E-2</v>
      </c>
      <c r="EZ9" s="101">
        <v>2.4112043862608477E-2</v>
      </c>
      <c r="FA9" s="101">
        <v>2.4112043862608477E-2</v>
      </c>
      <c r="FB9" s="101">
        <v>2.4112043862608477E-2</v>
      </c>
      <c r="FC9" s="101">
        <v>2.4112043862608477E-2</v>
      </c>
      <c r="FD9" s="101">
        <v>2.4112043862608477E-2</v>
      </c>
      <c r="FE9" s="101">
        <v>2.4112043862608477E-2</v>
      </c>
      <c r="FF9" s="101">
        <v>2.4112043862608477E-2</v>
      </c>
      <c r="FG9" s="101">
        <v>2.4112043862608477E-2</v>
      </c>
      <c r="FI9" s="61" t="str">
        <v>Pole</v>
      </c>
      <c r="FJ9" s="61" t="str">
        <v>Class 4</v>
      </c>
      <c r="FK9" s="101">
        <v>2.1894234433248743</v>
      </c>
      <c r="FL9" s="101">
        <v>2.1947117216624372</v>
      </c>
      <c r="FM9" s="101">
        <v>2.1999999999999997</v>
      </c>
      <c r="FN9" s="101">
        <v>2.2021165741032127</v>
      </c>
      <c r="FO9" s="101">
        <v>2.2042331482064257</v>
      </c>
      <c r="FP9" s="101">
        <v>2.2063497223096378</v>
      </c>
      <c r="FQ9" s="101">
        <v>2.2084662964128507</v>
      </c>
      <c r="FR9" s="101">
        <v>2.2105828705160637</v>
      </c>
      <c r="FS9" s="101">
        <v>2.2127006841253487</v>
      </c>
      <c r="FT9" s="101">
        <v>2.2148184977346337</v>
      </c>
      <c r="FU9" s="101">
        <v>2.2169363113439191</v>
      </c>
      <c r="FV9" s="101">
        <v>2.2190541249532036</v>
      </c>
      <c r="FW9" s="101">
        <v>2.2211719385624886</v>
      </c>
      <c r="FX9" s="101">
        <v>2.2218340058531227</v>
      </c>
      <c r="FY9" s="101">
        <v>2.2224960731437573</v>
      </c>
      <c r="FZ9" s="101">
        <v>2.2231581404343914</v>
      </c>
      <c r="GA9" s="101">
        <v>2.2238202077250255</v>
      </c>
      <c r="GB9" s="101">
        <v>2.2244822750156605</v>
      </c>
      <c r="GC9" s="101">
        <v>2.2251444603911303</v>
      </c>
      <c r="GD9" s="101">
        <v>2.2258066457665997</v>
      </c>
      <c r="GE9" s="101">
        <v>2.2264688311420695</v>
      </c>
      <c r="GF9" s="101">
        <v>2.2271310165175393</v>
      </c>
      <c r="GG9" s="101">
        <v>2.2277932018930096</v>
      </c>
      <c r="GH9" s="101">
        <v>2.2309070339723944</v>
      </c>
      <c r="GI9" s="101">
        <v>2.2340208660517793</v>
      </c>
      <c r="GJ9" s="101">
        <v>2.2371346981311642</v>
      </c>
      <c r="GK9" s="101">
        <v>2.240248530210549</v>
      </c>
      <c r="GL9" s="101">
        <v>2.2433623622899335</v>
      </c>
      <c r="GM9" s="101">
        <v>2.245815453768651</v>
      </c>
      <c r="GN9" s="101">
        <v>2.248268545247369</v>
      </c>
      <c r="GO9" s="101">
        <v>2.2507216367260865</v>
      </c>
      <c r="GP9" s="101">
        <v>2.2531747282048045</v>
      </c>
      <c r="GQ9" s="101">
        <v>2.2556278196835224</v>
      </c>
      <c r="GR9" s="101">
        <v>2.2616675236871364</v>
      </c>
      <c r="GS9" s="101">
        <v>2.2677072276907508</v>
      </c>
      <c r="GT9" s="101">
        <v>2.2737469316943657</v>
      </c>
      <c r="GU9" s="101">
        <v>2.2797866356979801</v>
      </c>
      <c r="GV9" s="101">
        <v>2.2858263397015945</v>
      </c>
      <c r="GW9" s="101">
        <v>2.2894144969641492</v>
      </c>
      <c r="GX9" s="101">
        <v>2.2930026542267039</v>
      </c>
      <c r="GY9" s="101">
        <v>2.296590811489259</v>
      </c>
      <c r="GZ9" s="101">
        <v>2.3001789687518133</v>
      </c>
      <c r="HA9" s="101">
        <v>2.3037671260143684</v>
      </c>
      <c r="HB9" s="101">
        <v>2.3105194766736941</v>
      </c>
      <c r="HC9" s="101">
        <v>2.3172718273330193</v>
      </c>
      <c r="HD9" s="101">
        <v>2.3240241779923445</v>
      </c>
      <c r="HE9" s="101">
        <v>2.3307765286516702</v>
      </c>
      <c r="HF9" s="101">
        <v>2.3375288793109963</v>
      </c>
      <c r="HG9" s="101">
        <v>2.3406922501080669</v>
      </c>
      <c r="HH9" s="101">
        <v>2.343855620905138</v>
      </c>
      <c r="HI9" s="101">
        <v>2.3470189917022086</v>
      </c>
      <c r="HJ9" s="101">
        <v>2.3501823624992797</v>
      </c>
      <c r="HK9" s="101">
        <v>2.3533457332963508</v>
      </c>
      <c r="HL9" s="101">
        <v>2.3565111777108134</v>
      </c>
      <c r="HM9" s="101">
        <v>2.3596766221252761</v>
      </c>
      <c r="HN9" s="101">
        <v>2.3628420665397383</v>
      </c>
      <c r="HO9" s="101">
        <v>2.3660075109542009</v>
      </c>
      <c r="HP9" s="101">
        <v>2.3691729553686631</v>
      </c>
      <c r="HQ9" s="101">
        <v>2.3733744151054017</v>
      </c>
      <c r="HR9" s="101">
        <v>2.3775758748421398</v>
      </c>
      <c r="HS9" s="101">
        <v>2.381777334578878</v>
      </c>
      <c r="HT9" s="101">
        <v>2.3859787943156165</v>
      </c>
      <c r="HU9" s="101">
        <v>2.3901802540523551</v>
      </c>
      <c r="HV9" s="101">
        <v>2.3943850804940539</v>
      </c>
      <c r="HW9" s="101">
        <v>2.3985899069357517</v>
      </c>
      <c r="HX9" s="101">
        <v>2.4027947333774504</v>
      </c>
      <c r="HY9" s="101">
        <v>2.4069995598191487</v>
      </c>
      <c r="HZ9" s="101">
        <v>2.4112043862608479</v>
      </c>
      <c r="IA9" s="101">
        <v>2.4112043862608479</v>
      </c>
      <c r="IB9" s="101">
        <v>2.4112043862608479</v>
      </c>
      <c r="IC9" s="101">
        <v>2.4112043862608479</v>
      </c>
      <c r="ID9" s="101">
        <v>2.4112043862608479</v>
      </c>
      <c r="IE9" s="101">
        <v>2.4112043862608479</v>
      </c>
      <c r="IF9" s="101">
        <v>2.4112043862608479</v>
      </c>
      <c r="IG9" s="101">
        <v>2.4112043862608479</v>
      </c>
      <c r="IH9" s="101">
        <v>2.4112043862608479</v>
      </c>
      <c r="II9" s="101">
        <v>2.4112043862608479</v>
      </c>
      <c r="IJ9" s="101">
        <v>2.4112043862608479</v>
      </c>
      <c r="IL9" s="61" t="str">
        <v>Pole</v>
      </c>
      <c r="IM9" s="61" t="str">
        <v>Class 4</v>
      </c>
      <c r="IN9" s="101">
        <v>2.1894234433248743</v>
      </c>
      <c r="IO9" s="101">
        <v>2.1947117216624372</v>
      </c>
      <c r="IP9" s="101">
        <v>2.1999999999999997</v>
      </c>
      <c r="IQ9" s="101">
        <v>2.2021165741032127</v>
      </c>
      <c r="IR9" s="101">
        <v>2.2042331482064257</v>
      </c>
      <c r="IS9" s="101">
        <v>2.2063497223096378</v>
      </c>
      <c r="IT9" s="101">
        <v>2.2084662964128507</v>
      </c>
      <c r="IU9" s="101">
        <v>2.2105828705160637</v>
      </c>
      <c r="IV9" s="101">
        <v>2.2127006841253487</v>
      </c>
      <c r="IW9" s="101">
        <v>2.2148184977346337</v>
      </c>
      <c r="IX9" s="101">
        <v>2.2169363113439191</v>
      </c>
      <c r="IY9" s="101">
        <v>2.2190541249532036</v>
      </c>
      <c r="IZ9" s="101">
        <v>2.2211719385624886</v>
      </c>
      <c r="JA9" s="101">
        <v>2.2218340058531227</v>
      </c>
      <c r="JB9" s="101">
        <v>2.2224960731437573</v>
      </c>
      <c r="JC9" s="101">
        <v>2.2231581404343914</v>
      </c>
      <c r="JD9" s="101">
        <v>2.2238202077250255</v>
      </c>
      <c r="JE9" s="101">
        <v>2.2244822750156605</v>
      </c>
      <c r="JF9" s="101">
        <v>2.2251444603911303</v>
      </c>
      <c r="JG9" s="101">
        <v>2.2258066457665997</v>
      </c>
      <c r="JH9" s="101">
        <v>2.2264688311420695</v>
      </c>
      <c r="JI9" s="101">
        <v>2.2271310165175393</v>
      </c>
      <c r="JJ9" s="101">
        <v>2.2277932018930096</v>
      </c>
      <c r="JK9" s="101">
        <v>2.2309070339723944</v>
      </c>
      <c r="JL9" s="101">
        <v>2.2340208660517793</v>
      </c>
      <c r="JM9" s="101">
        <v>2.2371346981311642</v>
      </c>
      <c r="JN9" s="101">
        <v>2.240248530210549</v>
      </c>
      <c r="JO9" s="101">
        <v>2.2433623622899335</v>
      </c>
      <c r="JP9" s="101">
        <v>2.245815453768651</v>
      </c>
      <c r="JQ9" s="101">
        <v>2.248268545247369</v>
      </c>
      <c r="JR9" s="101">
        <v>2.2507216367260865</v>
      </c>
      <c r="JS9" s="101">
        <v>2.2531747282048045</v>
      </c>
      <c r="JT9" s="101">
        <v>2.2556278196835224</v>
      </c>
      <c r="JU9" s="101">
        <v>2.2616675236871364</v>
      </c>
      <c r="JV9" s="101">
        <v>2.2677072276907508</v>
      </c>
      <c r="JW9" s="101">
        <v>2.2737469316943657</v>
      </c>
      <c r="JX9" s="101">
        <v>2.2797866356979801</v>
      </c>
      <c r="JY9" s="101">
        <v>2.2858263397015945</v>
      </c>
      <c r="JZ9" s="101">
        <v>2.2894144969641492</v>
      </c>
      <c r="KA9" s="101">
        <v>2.2930026542267039</v>
      </c>
      <c r="KB9" s="101">
        <v>2.296590811489259</v>
      </c>
      <c r="KC9" s="101">
        <v>2.3001789687518133</v>
      </c>
      <c r="KD9" s="101">
        <v>2.3037671260143684</v>
      </c>
      <c r="KE9" s="101">
        <v>2.3105194766736941</v>
      </c>
      <c r="KF9" s="101">
        <v>2.3172718273330193</v>
      </c>
      <c r="KG9" s="101">
        <v>2.3240241779923445</v>
      </c>
      <c r="KH9" s="101">
        <v>2.3307765286516702</v>
      </c>
      <c r="KI9" s="101">
        <v>2.3375288793109963</v>
      </c>
      <c r="KJ9" s="101">
        <v>2.3406922501080669</v>
      </c>
      <c r="KK9" s="101">
        <v>2.343855620905138</v>
      </c>
      <c r="KL9" s="101">
        <v>2.3470189917022086</v>
      </c>
      <c r="KM9" s="101">
        <v>2.3501823624992797</v>
      </c>
      <c r="KN9" s="101">
        <v>2.3533457332963508</v>
      </c>
      <c r="KO9" s="101">
        <v>2.3565111777108134</v>
      </c>
      <c r="KP9" s="101">
        <v>2.3596766221252761</v>
      </c>
      <c r="KQ9" s="101">
        <v>2.3628420665397383</v>
      </c>
      <c r="KR9" s="101">
        <v>2.3660075109542009</v>
      </c>
      <c r="KS9" s="101">
        <v>2.3691729553686631</v>
      </c>
      <c r="KT9" s="101">
        <v>2.3733744151054017</v>
      </c>
      <c r="KU9" s="101">
        <v>2.3775758748421398</v>
      </c>
      <c r="KV9" s="101">
        <v>2.381777334578878</v>
      </c>
      <c r="KW9" s="101">
        <v>2.3859787943156165</v>
      </c>
      <c r="KX9" s="101">
        <v>2.3901802540523551</v>
      </c>
      <c r="KY9" s="101">
        <v>2.3943850804940539</v>
      </c>
      <c r="KZ9" s="101">
        <v>2.3985899069357517</v>
      </c>
      <c r="LA9" s="101">
        <v>2.4027947333774504</v>
      </c>
      <c r="LB9" s="101">
        <v>2.4069995598191487</v>
      </c>
      <c r="LC9" s="101">
        <v>2.4112043862608479</v>
      </c>
      <c r="LD9" s="101">
        <v>2.4112043862608479</v>
      </c>
      <c r="LE9" s="101">
        <v>2.4112043862608479</v>
      </c>
      <c r="LF9" s="101">
        <v>2.4112043862608479</v>
      </c>
      <c r="LG9" s="101">
        <v>2.4112043862608479</v>
      </c>
      <c r="LH9" s="101">
        <v>2.4112043862608479</v>
      </c>
      <c r="LI9" s="101">
        <v>2.4112043862608479</v>
      </c>
      <c r="LJ9" s="101">
        <v>2.4112043862608479</v>
      </c>
      <c r="LK9" s="101">
        <v>2.4112043862608479</v>
      </c>
      <c r="LL9" s="101">
        <v>2.4112043862608479</v>
      </c>
      <c r="LM9" s="101">
        <v>2.4112043862608479</v>
      </c>
      <c r="LO9" s="61" t="str">
        <v>Pole</v>
      </c>
      <c r="LP9" s="61" t="str">
        <v>Class 4</v>
      </c>
      <c r="LQ9" s="101">
        <v>2.1894234433248743</v>
      </c>
      <c r="LR9" s="101">
        <v>2.1947117216624372</v>
      </c>
      <c r="LS9" s="101">
        <v>2.1999999999999997</v>
      </c>
      <c r="LT9" s="101">
        <v>2.2021165741032127</v>
      </c>
      <c r="LU9" s="101">
        <v>2.2042331482064257</v>
      </c>
      <c r="LV9" s="101">
        <v>2.2063497223096378</v>
      </c>
      <c r="LW9" s="101">
        <v>2.2084662964128507</v>
      </c>
      <c r="LX9" s="101">
        <v>2.2105828705160637</v>
      </c>
      <c r="LY9" s="101">
        <v>2.2127006841253487</v>
      </c>
      <c r="LZ9" s="101">
        <v>2.2148184977346337</v>
      </c>
      <c r="MA9" s="101">
        <v>2.2169363113439191</v>
      </c>
      <c r="MB9" s="101">
        <v>2.2190541249532036</v>
      </c>
      <c r="MC9" s="101">
        <v>2.2211719385624886</v>
      </c>
      <c r="MD9" s="101">
        <v>2.2218340058531227</v>
      </c>
      <c r="ME9" s="101">
        <v>2.2224960731437573</v>
      </c>
      <c r="MF9" s="101">
        <v>2.2231581404343914</v>
      </c>
      <c r="MG9" s="101">
        <v>2.2238202077250255</v>
      </c>
      <c r="MH9" s="101">
        <v>2.2244822750156605</v>
      </c>
      <c r="MI9" s="101">
        <v>2.2251444603911303</v>
      </c>
      <c r="MJ9" s="101">
        <v>2.2258066457665997</v>
      </c>
      <c r="MK9" s="101">
        <v>2.2264688311420695</v>
      </c>
      <c r="ML9" s="101">
        <v>2.2271310165175393</v>
      </c>
      <c r="MM9" s="101">
        <v>2.2277932018930096</v>
      </c>
      <c r="MN9" s="101">
        <v>2.2309070339723944</v>
      </c>
      <c r="MO9" s="101">
        <v>2.2340208660517793</v>
      </c>
      <c r="MP9" s="101">
        <v>2.2371346981311642</v>
      </c>
      <c r="MQ9" s="101">
        <v>2.240248530210549</v>
      </c>
      <c r="MR9" s="101">
        <v>2.2433623622899335</v>
      </c>
      <c r="MS9" s="101">
        <v>2.245815453768651</v>
      </c>
      <c r="MT9" s="101">
        <v>2.248268545247369</v>
      </c>
      <c r="MU9" s="101">
        <v>2.2507216367260865</v>
      </c>
      <c r="MV9" s="101">
        <v>2.2531747282048045</v>
      </c>
      <c r="MW9" s="101">
        <v>2.2556278196835224</v>
      </c>
      <c r="MX9" s="101">
        <v>2.2616675236871364</v>
      </c>
      <c r="MY9" s="101">
        <v>2.2677072276907508</v>
      </c>
      <c r="MZ9" s="101">
        <v>2.2737469316943657</v>
      </c>
      <c r="NA9" s="101">
        <v>2.2797866356979801</v>
      </c>
      <c r="NB9" s="101">
        <v>2.2858263397015945</v>
      </c>
      <c r="NC9" s="101">
        <v>2.2894144969641492</v>
      </c>
      <c r="ND9" s="101">
        <v>2.2930026542267039</v>
      </c>
      <c r="NE9" s="101">
        <v>2.296590811489259</v>
      </c>
      <c r="NF9" s="101">
        <v>2.3001789687518133</v>
      </c>
      <c r="NG9" s="101">
        <v>2.3037671260143684</v>
      </c>
      <c r="NH9" s="101">
        <v>2.3105194766736941</v>
      </c>
      <c r="NI9" s="101">
        <v>2.3172718273330193</v>
      </c>
      <c r="NJ9" s="101">
        <v>2.3240241779923445</v>
      </c>
      <c r="NK9" s="101">
        <v>2.3307765286516702</v>
      </c>
      <c r="NL9" s="101">
        <v>2.3375288793109963</v>
      </c>
      <c r="NM9" s="101">
        <v>2.3406922501080669</v>
      </c>
      <c r="NN9" s="101">
        <v>2.343855620905138</v>
      </c>
      <c r="NO9" s="101">
        <v>2.3470189917022086</v>
      </c>
      <c r="NP9" s="101">
        <v>2.3501823624992797</v>
      </c>
      <c r="NQ9" s="101">
        <v>2.3533457332963508</v>
      </c>
      <c r="NR9" s="101">
        <v>2.3565111777108134</v>
      </c>
      <c r="NS9" s="101">
        <v>2.3596766221252761</v>
      </c>
      <c r="NT9" s="101">
        <v>2.3628420665397383</v>
      </c>
      <c r="NU9" s="101">
        <v>2.3660075109542009</v>
      </c>
      <c r="NV9" s="101">
        <v>2.3691729553686631</v>
      </c>
      <c r="NW9" s="101">
        <v>2.3733744151054017</v>
      </c>
      <c r="NX9" s="101">
        <v>2.3775758748421398</v>
      </c>
      <c r="NY9" s="101">
        <v>2.381777334578878</v>
      </c>
      <c r="NZ9" s="101">
        <v>2.3859787943156165</v>
      </c>
      <c r="OA9" s="101">
        <v>2.3901802540523551</v>
      </c>
      <c r="OB9" s="101">
        <v>2.3943850804940539</v>
      </c>
      <c r="OC9" s="101">
        <v>2.3985899069357517</v>
      </c>
      <c r="OD9" s="101">
        <v>2.4027947333774504</v>
      </c>
      <c r="OE9" s="101">
        <v>2.4069995598191487</v>
      </c>
      <c r="OF9" s="101">
        <v>2.4112043862608479</v>
      </c>
      <c r="OG9" s="101">
        <v>2.4112043862608479</v>
      </c>
      <c r="OH9" s="101">
        <v>2.4112043862608479</v>
      </c>
      <c r="OI9" s="101">
        <v>2.4112043862608479</v>
      </c>
      <c r="OJ9" s="101">
        <v>2.4112043862608479</v>
      </c>
      <c r="OK9" s="101">
        <v>2.4112043862608479</v>
      </c>
      <c r="OL9" s="101">
        <v>2.4112043862608479</v>
      </c>
      <c r="OM9" s="101">
        <v>2.4112043862608479</v>
      </c>
      <c r="ON9" s="101">
        <v>2.4112043862608479</v>
      </c>
      <c r="OO9" s="101">
        <v>2.4112043862608479</v>
      </c>
      <c r="OP9" s="101">
        <v>2.4112043862608479</v>
      </c>
    </row>
    <row r="10" spans="3:406" x14ac:dyDescent="0.2">
      <c r="C10" s="61" t="str">
        <v>Pole</v>
      </c>
      <c r="D10" s="61" t="str">
        <v>Class 3</v>
      </c>
      <c r="E10" s="67">
        <v>1.8976055196358962E-2</v>
      </c>
      <c r="F10" s="68">
        <v>1.9269034963919698E-2</v>
      </c>
      <c r="G10" s="67">
        <v>1.9562014731480431E-2</v>
      </c>
      <c r="H10" s="68">
        <v>1.9690366758717267E-2</v>
      </c>
      <c r="I10" s="68">
        <v>1.9818718785954103E-2</v>
      </c>
      <c r="J10" s="68">
        <v>1.9947070813190939E-2</v>
      </c>
      <c r="K10" s="68">
        <v>2.0075422840427775E-2</v>
      </c>
      <c r="L10" s="67">
        <v>2.0203774867664608E-2</v>
      </c>
      <c r="M10" s="68">
        <v>2.0362020731640802E-2</v>
      </c>
      <c r="N10" s="68">
        <v>2.0520266595616996E-2</v>
      </c>
      <c r="O10" s="68">
        <v>2.0678512459593189E-2</v>
      </c>
      <c r="P10" s="68">
        <v>2.0836758323569383E-2</v>
      </c>
      <c r="Q10" s="67">
        <v>2.0995004187545577E-2</v>
      </c>
      <c r="R10" s="68">
        <v>2.1040596063291825E-2</v>
      </c>
      <c r="S10" s="68">
        <v>2.1086187939038072E-2</v>
      </c>
      <c r="T10" s="68">
        <v>2.113177981478432E-2</v>
      </c>
      <c r="U10" s="68">
        <v>2.1177371690530567E-2</v>
      </c>
      <c r="V10" s="67">
        <v>2.1222963566276815E-2</v>
      </c>
      <c r="W10" s="68">
        <v>2.1268821575873103E-2</v>
      </c>
      <c r="X10" s="68">
        <v>2.1314679585469391E-2</v>
      </c>
      <c r="Y10" s="68">
        <v>2.136053759506568E-2</v>
      </c>
      <c r="Z10" s="68">
        <v>2.1406395604661968E-2</v>
      </c>
      <c r="AA10" s="67">
        <v>2.1452253614258256E-2</v>
      </c>
      <c r="AB10" s="68">
        <v>2.1691759764300704E-2</v>
      </c>
      <c r="AC10" s="68">
        <v>2.1931265914343152E-2</v>
      </c>
      <c r="AD10" s="68">
        <v>2.2170772064385599E-2</v>
      </c>
      <c r="AE10" s="68">
        <v>2.2410278214428047E-2</v>
      </c>
      <c r="AF10" s="67">
        <v>2.2649784364470502E-2</v>
      </c>
      <c r="AG10" s="68">
        <v>2.2847106791112126E-2</v>
      </c>
      <c r="AH10" s="68">
        <v>2.3044429217753751E-2</v>
      </c>
      <c r="AI10" s="68">
        <v>2.3241751644395375E-2</v>
      </c>
      <c r="AJ10" s="68">
        <v>2.3439074071037E-2</v>
      </c>
      <c r="AK10" s="123">
        <v>2.3636396497678628E-2</v>
      </c>
      <c r="AL10" s="68">
        <v>2.4087059558750543E-2</v>
      </c>
      <c r="AM10" s="68">
        <v>2.4537722619822459E-2</v>
      </c>
      <c r="AN10" s="68">
        <v>2.4988385680894374E-2</v>
      </c>
      <c r="AO10" s="68">
        <v>2.5439048741966289E-2</v>
      </c>
      <c r="AP10" s="123">
        <v>2.5889711803038201E-2</v>
      </c>
      <c r="AQ10" s="68">
        <v>2.6147012408528587E-2</v>
      </c>
      <c r="AR10" s="68">
        <v>2.6404313014018972E-2</v>
      </c>
      <c r="AS10" s="68">
        <v>2.6661613619509358E-2</v>
      </c>
      <c r="AT10" s="68">
        <v>2.6918914224999743E-2</v>
      </c>
      <c r="AU10" s="123">
        <v>2.7176214830490136E-2</v>
      </c>
      <c r="AV10" s="68">
        <v>2.7722214990253975E-2</v>
      </c>
      <c r="AW10" s="68">
        <v>2.8268215150017813E-2</v>
      </c>
      <c r="AX10" s="68">
        <v>2.8814215309781652E-2</v>
      </c>
      <c r="AY10" s="68">
        <v>2.9360215469545491E-2</v>
      </c>
      <c r="AZ10" s="123">
        <v>2.9906215629309323E-2</v>
      </c>
      <c r="BA10" s="68">
        <v>3.0192583077624485E-2</v>
      </c>
      <c r="BB10" s="68">
        <v>3.0478950525939647E-2</v>
      </c>
      <c r="BC10" s="68">
        <v>3.0765317974254809E-2</v>
      </c>
      <c r="BD10" s="68">
        <v>3.1051685422569971E-2</v>
      </c>
      <c r="BE10" s="123">
        <v>3.133805287088514E-2</v>
      </c>
      <c r="BF10" s="68">
        <v>3.162982783717417E-2</v>
      </c>
      <c r="BG10" s="68">
        <v>3.1921602803463199E-2</v>
      </c>
      <c r="BH10" s="68">
        <v>3.2213377769752229E-2</v>
      </c>
      <c r="BI10" s="68">
        <v>3.2505152736041258E-2</v>
      </c>
      <c r="BJ10" s="123">
        <v>3.2796927702330281E-2</v>
      </c>
      <c r="BK10" s="68">
        <v>3.3171874130982631E-2</v>
      </c>
      <c r="BL10" s="68">
        <v>3.3546820559634982E-2</v>
      </c>
      <c r="BM10" s="68">
        <v>3.3921766988287333E-2</v>
      </c>
      <c r="BN10" s="68">
        <v>3.4296713416939684E-2</v>
      </c>
      <c r="BO10" s="123">
        <v>3.4671659845592041E-2</v>
      </c>
      <c r="BP10" s="68">
        <v>3.5056315386012886E-2</v>
      </c>
      <c r="BQ10" s="68">
        <v>3.5440970926433731E-2</v>
      </c>
      <c r="BR10" s="68">
        <v>3.5825626466854575E-2</v>
      </c>
      <c r="BS10" s="68">
        <v>3.621028200727542E-2</v>
      </c>
      <c r="BT10" s="123">
        <v>3.6594937547696271E-2</v>
      </c>
      <c r="BU10" s="68">
        <v>3.6594937547696271E-2</v>
      </c>
      <c r="BV10" s="68">
        <v>3.6594937547696271E-2</v>
      </c>
      <c r="BW10" s="68">
        <v>3.6594937547696271E-2</v>
      </c>
      <c r="BX10" s="68">
        <v>3.6594937547696271E-2</v>
      </c>
      <c r="BY10" s="123">
        <v>3.6594937547696271E-2</v>
      </c>
      <c r="BZ10" s="68">
        <v>3.6594937547696271E-2</v>
      </c>
      <c r="CA10" s="68">
        <v>3.6594937547696271E-2</v>
      </c>
      <c r="CB10" s="68">
        <v>3.6594937547696271E-2</v>
      </c>
      <c r="CC10" s="68">
        <v>3.6594937547696271E-2</v>
      </c>
      <c r="CD10" s="123">
        <v>3.6594937547696271E-2</v>
      </c>
      <c r="CF10" s="61" t="str">
        <v>Pole</v>
      </c>
      <c r="CG10" s="61" t="str">
        <v>Class 3</v>
      </c>
      <c r="CH10" s="101">
        <v>4.0952344460598138E-3</v>
      </c>
      <c r="CI10" s="101">
        <v>4.1584625945710781E-3</v>
      </c>
      <c r="CJ10" s="101">
        <v>4.2216907430823406E-3</v>
      </c>
      <c r="CK10" s="101">
        <v>4.2493904750720932E-3</v>
      </c>
      <c r="CL10" s="101">
        <v>4.2770902070618467E-3</v>
      </c>
      <c r="CM10" s="101">
        <v>4.3047899390515993E-3</v>
      </c>
      <c r="CN10" s="101">
        <v>4.332489671041352E-3</v>
      </c>
      <c r="CO10" s="101">
        <v>4.3601894030311037E-3</v>
      </c>
      <c r="CP10" s="101">
        <v>4.3943405427909711E-3</v>
      </c>
      <c r="CQ10" s="101">
        <v>4.4284916825508376E-3</v>
      </c>
      <c r="CR10" s="101">
        <v>4.4626428223107049E-3</v>
      </c>
      <c r="CS10" s="101">
        <v>4.4967939620705714E-3</v>
      </c>
      <c r="CT10" s="101">
        <v>4.5309451018304388E-3</v>
      </c>
      <c r="CU10" s="101">
        <v>4.5407843133042931E-3</v>
      </c>
      <c r="CV10" s="101">
        <v>4.5506235247781482E-3</v>
      </c>
      <c r="CW10" s="101">
        <v>4.5604627362520024E-3</v>
      </c>
      <c r="CX10" s="101">
        <v>4.5703019477258567E-3</v>
      </c>
      <c r="CY10" s="101">
        <v>4.580141159199711E-3</v>
      </c>
      <c r="CZ10" s="101">
        <v>4.5900378051876769E-3</v>
      </c>
      <c r="DA10" s="101">
        <v>4.5999344511756428E-3</v>
      </c>
      <c r="DB10" s="101">
        <v>4.6098310971636088E-3</v>
      </c>
      <c r="DC10" s="101">
        <v>4.6197277431515738E-3</v>
      </c>
      <c r="DD10" s="101">
        <v>4.6296243891395398E-3</v>
      </c>
      <c r="DE10" s="101">
        <v>4.6813123625116448E-3</v>
      </c>
      <c r="DF10" s="101">
        <v>4.7330003358837507E-3</v>
      </c>
      <c r="DG10" s="101">
        <v>4.7846883092558558E-3</v>
      </c>
      <c r="DH10" s="101">
        <v>4.8363762826279608E-3</v>
      </c>
      <c r="DI10" s="101">
        <v>4.8880642560000676E-3</v>
      </c>
      <c r="DJ10" s="101">
        <v>4.9306485334065725E-3</v>
      </c>
      <c r="DK10" s="101">
        <v>4.9732328108130766E-3</v>
      </c>
      <c r="DL10" s="101">
        <v>5.0158170882195815E-3</v>
      </c>
      <c r="DM10" s="101">
        <v>5.0584013656260855E-3</v>
      </c>
      <c r="DN10" s="101">
        <v>5.1009856430325913E-3</v>
      </c>
      <c r="DO10" s="101">
        <v>5.1982435226166782E-3</v>
      </c>
      <c r="DP10" s="101">
        <v>5.2955014022007651E-3</v>
      </c>
      <c r="DQ10" s="101">
        <v>5.392759281784852E-3</v>
      </c>
      <c r="DR10" s="101">
        <v>5.490017161368938E-3</v>
      </c>
      <c r="DS10" s="101">
        <v>5.5872750409530249E-3</v>
      </c>
      <c r="DT10" s="101">
        <v>5.6428032469838778E-3</v>
      </c>
      <c r="DU10" s="101">
        <v>5.6983314530147317E-3</v>
      </c>
      <c r="DV10" s="101">
        <v>5.7538596590455855E-3</v>
      </c>
      <c r="DW10" s="101">
        <v>5.8093878650764394E-3</v>
      </c>
      <c r="DX10" s="101">
        <v>5.8649160711072949E-3</v>
      </c>
      <c r="DY10" s="101">
        <v>5.9827487101190143E-3</v>
      </c>
      <c r="DZ10" s="101">
        <v>6.1005813491307346E-3</v>
      </c>
      <c r="EA10" s="101">
        <v>6.218413988142454E-3</v>
      </c>
      <c r="EB10" s="101">
        <v>6.3362466271541735E-3</v>
      </c>
      <c r="EC10" s="101">
        <v>6.454079266165892E-3</v>
      </c>
      <c r="ED10" s="101">
        <v>6.5158804058883107E-3</v>
      </c>
      <c r="EE10" s="101">
        <v>6.5776815456107286E-3</v>
      </c>
      <c r="EF10" s="101">
        <v>6.6394826853331474E-3</v>
      </c>
      <c r="EG10" s="101">
        <v>6.7012838250555661E-3</v>
      </c>
      <c r="EH10" s="101">
        <v>6.7630849647779857E-3</v>
      </c>
      <c r="EI10" s="101">
        <v>6.8260531043665574E-3</v>
      </c>
      <c r="EJ10" s="101">
        <v>6.889021243955129E-3</v>
      </c>
      <c r="EK10" s="101">
        <v>6.9519893835437016E-3</v>
      </c>
      <c r="EL10" s="101">
        <v>7.0149575231322732E-3</v>
      </c>
      <c r="EM10" s="101">
        <v>7.0779256627208431E-3</v>
      </c>
      <c r="EN10" s="101">
        <v>7.1588430880843001E-3</v>
      </c>
      <c r="EO10" s="101">
        <v>7.239760513447757E-3</v>
      </c>
      <c r="EP10" s="101">
        <v>7.3206779388112139E-3</v>
      </c>
      <c r="EQ10" s="101">
        <v>7.4015953641746709E-3</v>
      </c>
      <c r="ER10" s="101">
        <v>7.4825127895381295E-3</v>
      </c>
      <c r="ES10" s="101">
        <v>7.5655255444389185E-3</v>
      </c>
      <c r="ET10" s="101">
        <v>7.6485382993397083E-3</v>
      </c>
      <c r="EU10" s="101">
        <v>7.7315510542404972E-3</v>
      </c>
      <c r="EV10" s="101">
        <v>7.814563809141287E-3</v>
      </c>
      <c r="EW10" s="101">
        <v>7.8975765640420768E-3</v>
      </c>
      <c r="EX10" s="101">
        <v>7.8975765640420768E-3</v>
      </c>
      <c r="EY10" s="101">
        <v>7.8975765640420768E-3</v>
      </c>
      <c r="EZ10" s="101">
        <v>7.8975765640420768E-3</v>
      </c>
      <c r="FA10" s="101">
        <v>7.8975765640420768E-3</v>
      </c>
      <c r="FB10" s="101">
        <v>7.8975765640420768E-3</v>
      </c>
      <c r="FC10" s="101">
        <v>7.8975765640420768E-3</v>
      </c>
      <c r="FD10" s="101">
        <v>7.8975765640420768E-3</v>
      </c>
      <c r="FE10" s="101">
        <v>7.8975765640420768E-3</v>
      </c>
      <c r="FF10" s="101">
        <v>7.8975765640420768E-3</v>
      </c>
      <c r="FG10" s="101">
        <v>7.8975765640420768E-3</v>
      </c>
      <c r="FI10" s="61" t="str">
        <v>Pole</v>
      </c>
      <c r="FJ10" s="61" t="str">
        <v>Class 3</v>
      </c>
      <c r="FK10" s="101">
        <v>0</v>
      </c>
      <c r="FL10" s="101">
        <v>0</v>
      </c>
      <c r="FM10" s="101">
        <v>0</v>
      </c>
      <c r="FN10" s="101">
        <v>0</v>
      </c>
      <c r="FO10" s="101">
        <v>0</v>
      </c>
      <c r="FP10" s="101">
        <v>0</v>
      </c>
      <c r="FQ10" s="101">
        <v>0</v>
      </c>
      <c r="FR10" s="101">
        <v>0</v>
      </c>
      <c r="FS10" s="101">
        <v>0</v>
      </c>
      <c r="FT10" s="101">
        <v>0</v>
      </c>
      <c r="FU10" s="101">
        <v>0</v>
      </c>
      <c r="FV10" s="101">
        <v>0</v>
      </c>
      <c r="FW10" s="101">
        <v>0</v>
      </c>
      <c r="FX10" s="101">
        <v>0</v>
      </c>
      <c r="FY10" s="101">
        <v>0</v>
      </c>
      <c r="FZ10" s="101">
        <v>0</v>
      </c>
      <c r="GA10" s="101">
        <v>0</v>
      </c>
      <c r="GB10" s="101">
        <v>0</v>
      </c>
      <c r="GC10" s="101">
        <v>0</v>
      </c>
      <c r="GD10" s="101">
        <v>0</v>
      </c>
      <c r="GE10" s="101">
        <v>0</v>
      </c>
      <c r="GF10" s="101">
        <v>0</v>
      </c>
      <c r="GG10" s="101">
        <v>0</v>
      </c>
      <c r="GH10" s="101">
        <v>0</v>
      </c>
      <c r="GI10" s="101">
        <v>0</v>
      </c>
      <c r="GJ10" s="101">
        <v>0</v>
      </c>
      <c r="GK10" s="101">
        <v>0</v>
      </c>
      <c r="GL10" s="101">
        <v>0</v>
      </c>
      <c r="GM10" s="101">
        <v>0</v>
      </c>
      <c r="GN10" s="101">
        <v>0</v>
      </c>
      <c r="GO10" s="101">
        <v>0</v>
      </c>
      <c r="GP10" s="101">
        <v>0</v>
      </c>
      <c r="GQ10" s="101">
        <v>0</v>
      </c>
      <c r="GR10" s="101">
        <v>0</v>
      </c>
      <c r="GS10" s="101">
        <v>0</v>
      </c>
      <c r="GT10" s="101">
        <v>0</v>
      </c>
      <c r="GU10" s="101">
        <v>0</v>
      </c>
      <c r="GV10" s="101">
        <v>0</v>
      </c>
      <c r="GW10" s="101">
        <v>0</v>
      </c>
      <c r="GX10" s="101">
        <v>0</v>
      </c>
      <c r="GY10" s="101">
        <v>0</v>
      </c>
      <c r="GZ10" s="101">
        <v>0</v>
      </c>
      <c r="HA10" s="101">
        <v>0</v>
      </c>
      <c r="HB10" s="101">
        <v>0</v>
      </c>
      <c r="HC10" s="101">
        <v>0</v>
      </c>
      <c r="HD10" s="101">
        <v>0</v>
      </c>
      <c r="HE10" s="101">
        <v>0</v>
      </c>
      <c r="HF10" s="101">
        <v>0</v>
      </c>
      <c r="HG10" s="101">
        <v>0</v>
      </c>
      <c r="HH10" s="101">
        <v>0</v>
      </c>
      <c r="HI10" s="101">
        <v>0</v>
      </c>
      <c r="HJ10" s="101">
        <v>0</v>
      </c>
      <c r="HK10" s="101">
        <v>0</v>
      </c>
      <c r="HL10" s="101">
        <v>0</v>
      </c>
      <c r="HM10" s="101">
        <v>0</v>
      </c>
      <c r="HN10" s="101">
        <v>0</v>
      </c>
      <c r="HO10" s="101">
        <v>0</v>
      </c>
      <c r="HP10" s="101">
        <v>0</v>
      </c>
      <c r="HQ10" s="101">
        <v>0</v>
      </c>
      <c r="HR10" s="101">
        <v>0</v>
      </c>
      <c r="HS10" s="101">
        <v>0</v>
      </c>
      <c r="HT10" s="101">
        <v>0</v>
      </c>
      <c r="HU10" s="101">
        <v>0</v>
      </c>
      <c r="HV10" s="101">
        <v>0</v>
      </c>
      <c r="HW10" s="101">
        <v>0</v>
      </c>
      <c r="HX10" s="101">
        <v>0</v>
      </c>
      <c r="HY10" s="101">
        <v>0</v>
      </c>
      <c r="HZ10" s="101">
        <v>0</v>
      </c>
      <c r="IA10" s="101">
        <v>0</v>
      </c>
      <c r="IB10" s="101">
        <v>0</v>
      </c>
      <c r="IC10" s="101">
        <v>0</v>
      </c>
      <c r="ID10" s="101">
        <v>0</v>
      </c>
      <c r="IE10" s="101">
        <v>0</v>
      </c>
      <c r="IF10" s="101">
        <v>0</v>
      </c>
      <c r="IG10" s="101">
        <v>0</v>
      </c>
      <c r="IH10" s="101">
        <v>0</v>
      </c>
      <c r="II10" s="101">
        <v>0</v>
      </c>
      <c r="IJ10" s="101">
        <v>0</v>
      </c>
      <c r="IL10" s="61" t="str">
        <v>Pole</v>
      </c>
      <c r="IM10" s="61" t="str">
        <v>Class 3</v>
      </c>
      <c r="IN10" s="101">
        <v>0</v>
      </c>
      <c r="IO10" s="101">
        <v>0</v>
      </c>
      <c r="IP10" s="101">
        <v>0</v>
      </c>
      <c r="IQ10" s="101">
        <v>0</v>
      </c>
      <c r="IR10" s="101">
        <v>0</v>
      </c>
      <c r="IS10" s="101">
        <v>0</v>
      </c>
      <c r="IT10" s="101">
        <v>0</v>
      </c>
      <c r="IU10" s="101">
        <v>0</v>
      </c>
      <c r="IV10" s="101">
        <v>0</v>
      </c>
      <c r="IW10" s="101">
        <v>0</v>
      </c>
      <c r="IX10" s="101">
        <v>0</v>
      </c>
      <c r="IY10" s="101">
        <v>0</v>
      </c>
      <c r="IZ10" s="101">
        <v>0</v>
      </c>
      <c r="JA10" s="101">
        <v>0</v>
      </c>
      <c r="JB10" s="101">
        <v>0</v>
      </c>
      <c r="JC10" s="101">
        <v>0</v>
      </c>
      <c r="JD10" s="101">
        <v>0</v>
      </c>
      <c r="JE10" s="101">
        <v>0</v>
      </c>
      <c r="JF10" s="101">
        <v>0</v>
      </c>
      <c r="JG10" s="101">
        <v>0</v>
      </c>
      <c r="JH10" s="101">
        <v>0</v>
      </c>
      <c r="JI10" s="101">
        <v>0</v>
      </c>
      <c r="JJ10" s="101">
        <v>0</v>
      </c>
      <c r="JK10" s="101">
        <v>0</v>
      </c>
      <c r="JL10" s="101">
        <v>0</v>
      </c>
      <c r="JM10" s="101">
        <v>0</v>
      </c>
      <c r="JN10" s="101">
        <v>0</v>
      </c>
      <c r="JO10" s="101">
        <v>0</v>
      </c>
      <c r="JP10" s="101">
        <v>0</v>
      </c>
      <c r="JQ10" s="101">
        <v>0</v>
      </c>
      <c r="JR10" s="101">
        <v>0</v>
      </c>
      <c r="JS10" s="101">
        <v>0</v>
      </c>
      <c r="JT10" s="101">
        <v>0</v>
      </c>
      <c r="JU10" s="101">
        <v>0</v>
      </c>
      <c r="JV10" s="101">
        <v>0</v>
      </c>
      <c r="JW10" s="101">
        <v>0</v>
      </c>
      <c r="JX10" s="101">
        <v>0</v>
      </c>
      <c r="JY10" s="101">
        <v>0</v>
      </c>
      <c r="JZ10" s="101">
        <v>0</v>
      </c>
      <c r="KA10" s="101">
        <v>0</v>
      </c>
      <c r="KB10" s="101">
        <v>0</v>
      </c>
      <c r="KC10" s="101">
        <v>0</v>
      </c>
      <c r="KD10" s="101">
        <v>0</v>
      </c>
      <c r="KE10" s="101">
        <v>0</v>
      </c>
      <c r="KF10" s="101">
        <v>0</v>
      </c>
      <c r="KG10" s="101">
        <v>0</v>
      </c>
      <c r="KH10" s="101">
        <v>0</v>
      </c>
      <c r="KI10" s="101">
        <v>0</v>
      </c>
      <c r="KJ10" s="101">
        <v>0</v>
      </c>
      <c r="KK10" s="101">
        <v>0</v>
      </c>
      <c r="KL10" s="101">
        <v>0</v>
      </c>
      <c r="KM10" s="101">
        <v>0</v>
      </c>
      <c r="KN10" s="101">
        <v>0</v>
      </c>
      <c r="KO10" s="101">
        <v>0</v>
      </c>
      <c r="KP10" s="101">
        <v>0</v>
      </c>
      <c r="KQ10" s="101">
        <v>0</v>
      </c>
      <c r="KR10" s="101">
        <v>0</v>
      </c>
      <c r="KS10" s="101">
        <v>0</v>
      </c>
      <c r="KT10" s="101">
        <v>0</v>
      </c>
      <c r="KU10" s="101">
        <v>0</v>
      </c>
      <c r="KV10" s="101">
        <v>0</v>
      </c>
      <c r="KW10" s="101">
        <v>0</v>
      </c>
      <c r="KX10" s="101">
        <v>0</v>
      </c>
      <c r="KY10" s="101">
        <v>0</v>
      </c>
      <c r="KZ10" s="101">
        <v>0</v>
      </c>
      <c r="LA10" s="101">
        <v>0</v>
      </c>
      <c r="LB10" s="101">
        <v>0</v>
      </c>
      <c r="LC10" s="101">
        <v>0</v>
      </c>
      <c r="LD10" s="101">
        <v>0</v>
      </c>
      <c r="LE10" s="101">
        <v>0</v>
      </c>
      <c r="LF10" s="101">
        <v>0</v>
      </c>
      <c r="LG10" s="101">
        <v>0</v>
      </c>
      <c r="LH10" s="101">
        <v>0</v>
      </c>
      <c r="LI10" s="101">
        <v>0</v>
      </c>
      <c r="LJ10" s="101">
        <v>0</v>
      </c>
      <c r="LK10" s="101">
        <v>0</v>
      </c>
      <c r="LL10" s="101">
        <v>0</v>
      </c>
      <c r="LM10" s="101">
        <v>0</v>
      </c>
      <c r="LO10" s="61" t="str">
        <v>Pole</v>
      </c>
      <c r="LP10" s="61" t="str">
        <v>Class 3</v>
      </c>
      <c r="LQ10" s="101">
        <v>0</v>
      </c>
      <c r="LR10" s="101">
        <v>0</v>
      </c>
      <c r="LS10" s="101">
        <v>0</v>
      </c>
      <c r="LT10" s="101">
        <v>0</v>
      </c>
      <c r="LU10" s="101">
        <v>0</v>
      </c>
      <c r="LV10" s="101">
        <v>0</v>
      </c>
      <c r="LW10" s="101">
        <v>0</v>
      </c>
      <c r="LX10" s="101">
        <v>0</v>
      </c>
      <c r="LY10" s="101">
        <v>0</v>
      </c>
      <c r="LZ10" s="101">
        <v>0</v>
      </c>
      <c r="MA10" s="101">
        <v>0</v>
      </c>
      <c r="MB10" s="101">
        <v>0</v>
      </c>
      <c r="MC10" s="101">
        <v>0</v>
      </c>
      <c r="MD10" s="101">
        <v>0</v>
      </c>
      <c r="ME10" s="101">
        <v>0</v>
      </c>
      <c r="MF10" s="101">
        <v>0</v>
      </c>
      <c r="MG10" s="101">
        <v>0</v>
      </c>
      <c r="MH10" s="101">
        <v>0</v>
      </c>
      <c r="MI10" s="101">
        <v>0</v>
      </c>
      <c r="MJ10" s="101">
        <v>0</v>
      </c>
      <c r="MK10" s="101">
        <v>0</v>
      </c>
      <c r="ML10" s="101">
        <v>0</v>
      </c>
      <c r="MM10" s="101">
        <v>0</v>
      </c>
      <c r="MN10" s="101">
        <v>0</v>
      </c>
      <c r="MO10" s="101">
        <v>0</v>
      </c>
      <c r="MP10" s="101">
        <v>0</v>
      </c>
      <c r="MQ10" s="101">
        <v>0</v>
      </c>
      <c r="MR10" s="101">
        <v>0</v>
      </c>
      <c r="MS10" s="101">
        <v>0</v>
      </c>
      <c r="MT10" s="101">
        <v>0</v>
      </c>
      <c r="MU10" s="101">
        <v>0</v>
      </c>
      <c r="MV10" s="101">
        <v>0</v>
      </c>
      <c r="MW10" s="101">
        <v>0</v>
      </c>
      <c r="MX10" s="101">
        <v>0</v>
      </c>
      <c r="MY10" s="101">
        <v>0</v>
      </c>
      <c r="MZ10" s="101">
        <v>0</v>
      </c>
      <c r="NA10" s="101">
        <v>0</v>
      </c>
      <c r="NB10" s="101">
        <v>0</v>
      </c>
      <c r="NC10" s="101">
        <v>0</v>
      </c>
      <c r="ND10" s="101">
        <v>0</v>
      </c>
      <c r="NE10" s="101">
        <v>0</v>
      </c>
      <c r="NF10" s="101">
        <v>0</v>
      </c>
      <c r="NG10" s="101">
        <v>0</v>
      </c>
      <c r="NH10" s="101">
        <v>0</v>
      </c>
      <c r="NI10" s="101">
        <v>0</v>
      </c>
      <c r="NJ10" s="101">
        <v>0</v>
      </c>
      <c r="NK10" s="101">
        <v>0</v>
      </c>
      <c r="NL10" s="101">
        <v>0</v>
      </c>
      <c r="NM10" s="101">
        <v>0</v>
      </c>
      <c r="NN10" s="101">
        <v>0</v>
      </c>
      <c r="NO10" s="101">
        <v>0</v>
      </c>
      <c r="NP10" s="101">
        <v>0</v>
      </c>
      <c r="NQ10" s="101">
        <v>0</v>
      </c>
      <c r="NR10" s="101">
        <v>0</v>
      </c>
      <c r="NS10" s="101">
        <v>0</v>
      </c>
      <c r="NT10" s="101">
        <v>0</v>
      </c>
      <c r="NU10" s="101">
        <v>0</v>
      </c>
      <c r="NV10" s="101">
        <v>0</v>
      </c>
      <c r="NW10" s="101">
        <v>0</v>
      </c>
      <c r="NX10" s="101">
        <v>0</v>
      </c>
      <c r="NY10" s="101">
        <v>0</v>
      </c>
      <c r="NZ10" s="101">
        <v>0</v>
      </c>
      <c r="OA10" s="101">
        <v>0</v>
      </c>
      <c r="OB10" s="101">
        <v>0</v>
      </c>
      <c r="OC10" s="101">
        <v>0</v>
      </c>
      <c r="OD10" s="101">
        <v>0</v>
      </c>
      <c r="OE10" s="101">
        <v>0</v>
      </c>
      <c r="OF10" s="101">
        <v>0</v>
      </c>
      <c r="OG10" s="101">
        <v>0</v>
      </c>
      <c r="OH10" s="101">
        <v>0</v>
      </c>
      <c r="OI10" s="101">
        <v>0</v>
      </c>
      <c r="OJ10" s="101">
        <v>0</v>
      </c>
      <c r="OK10" s="101">
        <v>0</v>
      </c>
      <c r="OL10" s="101">
        <v>0</v>
      </c>
      <c r="OM10" s="101">
        <v>0</v>
      </c>
      <c r="ON10" s="101">
        <v>0</v>
      </c>
      <c r="OO10" s="101">
        <v>0</v>
      </c>
      <c r="OP10" s="101">
        <v>0</v>
      </c>
    </row>
    <row r="11" spans="3:406" x14ac:dyDescent="0.2">
      <c r="C11" s="61" t="str">
        <v>Pole</v>
      </c>
      <c r="D11" s="61" t="str">
        <v>Class 2</v>
      </c>
      <c r="E11" s="67">
        <v>0</v>
      </c>
      <c r="F11" s="68">
        <v>0</v>
      </c>
      <c r="G11" s="67">
        <v>0</v>
      </c>
      <c r="H11" s="68">
        <v>0</v>
      </c>
      <c r="I11" s="68">
        <v>0</v>
      </c>
      <c r="J11" s="68">
        <v>0</v>
      </c>
      <c r="K11" s="68">
        <v>0</v>
      </c>
      <c r="L11" s="67">
        <v>0</v>
      </c>
      <c r="M11" s="68">
        <v>0</v>
      </c>
      <c r="N11" s="68">
        <v>0</v>
      </c>
      <c r="O11" s="68">
        <v>0</v>
      </c>
      <c r="P11" s="68">
        <v>0</v>
      </c>
      <c r="Q11" s="67">
        <v>0</v>
      </c>
      <c r="R11" s="68">
        <v>0</v>
      </c>
      <c r="S11" s="68">
        <v>0</v>
      </c>
      <c r="T11" s="68">
        <v>0</v>
      </c>
      <c r="U11" s="68">
        <v>0</v>
      </c>
      <c r="V11" s="67">
        <v>0</v>
      </c>
      <c r="W11" s="68">
        <v>0</v>
      </c>
      <c r="X11" s="68">
        <v>0</v>
      </c>
      <c r="Y11" s="68">
        <v>0</v>
      </c>
      <c r="Z11" s="68">
        <v>0</v>
      </c>
      <c r="AA11" s="67">
        <v>0</v>
      </c>
      <c r="AB11" s="68">
        <v>0</v>
      </c>
      <c r="AC11" s="68">
        <v>0</v>
      </c>
      <c r="AD11" s="68">
        <v>0</v>
      </c>
      <c r="AE11" s="68">
        <v>0</v>
      </c>
      <c r="AF11" s="67">
        <v>0</v>
      </c>
      <c r="AG11" s="68">
        <v>0</v>
      </c>
      <c r="AH11" s="68">
        <v>0</v>
      </c>
      <c r="AI11" s="68">
        <v>0</v>
      </c>
      <c r="AJ11" s="68">
        <v>0</v>
      </c>
      <c r="AK11" s="123">
        <v>0</v>
      </c>
      <c r="AL11" s="68">
        <v>0</v>
      </c>
      <c r="AM11" s="68">
        <v>0</v>
      </c>
      <c r="AN11" s="68">
        <v>0</v>
      </c>
      <c r="AO11" s="68">
        <v>0</v>
      </c>
      <c r="AP11" s="123">
        <v>0</v>
      </c>
      <c r="AQ11" s="68">
        <v>0</v>
      </c>
      <c r="AR11" s="68">
        <v>0</v>
      </c>
      <c r="AS11" s="68">
        <v>0</v>
      </c>
      <c r="AT11" s="68">
        <v>0</v>
      </c>
      <c r="AU11" s="123">
        <v>0</v>
      </c>
      <c r="AV11" s="68">
        <v>0</v>
      </c>
      <c r="AW11" s="68">
        <v>0</v>
      </c>
      <c r="AX11" s="68">
        <v>0</v>
      </c>
      <c r="AY11" s="68">
        <v>0</v>
      </c>
      <c r="AZ11" s="123">
        <v>0</v>
      </c>
      <c r="BA11" s="68">
        <v>0</v>
      </c>
      <c r="BB11" s="68">
        <v>0</v>
      </c>
      <c r="BC11" s="68">
        <v>0</v>
      </c>
      <c r="BD11" s="68">
        <v>0</v>
      </c>
      <c r="BE11" s="123">
        <v>0</v>
      </c>
      <c r="BF11" s="68">
        <v>0</v>
      </c>
      <c r="BG11" s="68">
        <v>0</v>
      </c>
      <c r="BH11" s="68">
        <v>0</v>
      </c>
      <c r="BI11" s="68">
        <v>0</v>
      </c>
      <c r="BJ11" s="123">
        <v>0</v>
      </c>
      <c r="BK11" s="68">
        <v>0</v>
      </c>
      <c r="BL11" s="68">
        <v>0</v>
      </c>
      <c r="BM11" s="68">
        <v>0</v>
      </c>
      <c r="BN11" s="68">
        <v>0</v>
      </c>
      <c r="BO11" s="123">
        <v>0</v>
      </c>
      <c r="BP11" s="68">
        <v>0</v>
      </c>
      <c r="BQ11" s="68">
        <v>0</v>
      </c>
      <c r="BR11" s="68">
        <v>0</v>
      </c>
      <c r="BS11" s="68">
        <v>0</v>
      </c>
      <c r="BT11" s="123">
        <v>0</v>
      </c>
      <c r="BU11" s="68">
        <v>0</v>
      </c>
      <c r="BV11" s="68">
        <v>0</v>
      </c>
      <c r="BW11" s="68">
        <v>0</v>
      </c>
      <c r="BX11" s="68">
        <v>0</v>
      </c>
      <c r="BY11" s="123">
        <v>0</v>
      </c>
      <c r="BZ11" s="68">
        <v>0</v>
      </c>
      <c r="CA11" s="68">
        <v>0</v>
      </c>
      <c r="CB11" s="68">
        <v>0</v>
      </c>
      <c r="CC11" s="68">
        <v>0</v>
      </c>
      <c r="CD11" s="123">
        <v>0</v>
      </c>
      <c r="CF11" s="61" t="str">
        <v>Pole</v>
      </c>
      <c r="CG11" s="61" t="str">
        <v>Class 2</v>
      </c>
      <c r="CH11" s="101">
        <v>0</v>
      </c>
      <c r="CI11" s="101">
        <v>0</v>
      </c>
      <c r="CJ11" s="101">
        <v>0</v>
      </c>
      <c r="CK11" s="101">
        <v>0</v>
      </c>
      <c r="CL11" s="101">
        <v>0</v>
      </c>
      <c r="CM11" s="101">
        <v>0</v>
      </c>
      <c r="CN11" s="101">
        <v>0</v>
      </c>
      <c r="CO11" s="101">
        <v>0</v>
      </c>
      <c r="CP11" s="101">
        <v>0</v>
      </c>
      <c r="CQ11" s="101">
        <v>0</v>
      </c>
      <c r="CR11" s="101">
        <v>0</v>
      </c>
      <c r="CS11" s="101">
        <v>0</v>
      </c>
      <c r="CT11" s="101">
        <v>0</v>
      </c>
      <c r="CU11" s="101">
        <v>0</v>
      </c>
      <c r="CV11" s="101">
        <v>0</v>
      </c>
      <c r="CW11" s="101">
        <v>0</v>
      </c>
      <c r="CX11" s="101">
        <v>0</v>
      </c>
      <c r="CY11" s="101">
        <v>0</v>
      </c>
      <c r="CZ11" s="101">
        <v>0</v>
      </c>
      <c r="DA11" s="101">
        <v>0</v>
      </c>
      <c r="DB11" s="101">
        <v>0</v>
      </c>
      <c r="DC11" s="101">
        <v>0</v>
      </c>
      <c r="DD11" s="101">
        <v>0</v>
      </c>
      <c r="DE11" s="101">
        <v>0</v>
      </c>
      <c r="DF11" s="101">
        <v>0</v>
      </c>
      <c r="DG11" s="101">
        <v>0</v>
      </c>
      <c r="DH11" s="101">
        <v>0</v>
      </c>
      <c r="DI11" s="101">
        <v>0</v>
      </c>
      <c r="DJ11" s="101">
        <v>0</v>
      </c>
      <c r="DK11" s="101">
        <v>0</v>
      </c>
      <c r="DL11" s="101">
        <v>0</v>
      </c>
      <c r="DM11" s="101">
        <v>0</v>
      </c>
      <c r="DN11" s="101">
        <v>0</v>
      </c>
      <c r="DO11" s="101">
        <v>0</v>
      </c>
      <c r="DP11" s="101">
        <v>0</v>
      </c>
      <c r="DQ11" s="101">
        <v>0</v>
      </c>
      <c r="DR11" s="101">
        <v>0</v>
      </c>
      <c r="DS11" s="101">
        <v>0</v>
      </c>
      <c r="DT11" s="101">
        <v>0</v>
      </c>
      <c r="DU11" s="101">
        <v>0</v>
      </c>
      <c r="DV11" s="101">
        <v>0</v>
      </c>
      <c r="DW11" s="101">
        <v>0</v>
      </c>
      <c r="DX11" s="101">
        <v>0</v>
      </c>
      <c r="DY11" s="101">
        <v>0</v>
      </c>
      <c r="DZ11" s="101">
        <v>0</v>
      </c>
      <c r="EA11" s="101">
        <v>0</v>
      </c>
      <c r="EB11" s="101">
        <v>0</v>
      </c>
      <c r="EC11" s="101">
        <v>0</v>
      </c>
      <c r="ED11" s="101">
        <v>0</v>
      </c>
      <c r="EE11" s="101">
        <v>0</v>
      </c>
      <c r="EF11" s="101">
        <v>0</v>
      </c>
      <c r="EG11" s="101">
        <v>0</v>
      </c>
      <c r="EH11" s="101">
        <v>0</v>
      </c>
      <c r="EI11" s="101">
        <v>0</v>
      </c>
      <c r="EJ11" s="101">
        <v>0</v>
      </c>
      <c r="EK11" s="101">
        <v>0</v>
      </c>
      <c r="EL11" s="101">
        <v>0</v>
      </c>
      <c r="EM11" s="101">
        <v>0</v>
      </c>
      <c r="EN11" s="101">
        <v>0</v>
      </c>
      <c r="EO11" s="101">
        <v>0</v>
      </c>
      <c r="EP11" s="101">
        <v>0</v>
      </c>
      <c r="EQ11" s="101">
        <v>0</v>
      </c>
      <c r="ER11" s="101">
        <v>0</v>
      </c>
      <c r="ES11" s="101">
        <v>0</v>
      </c>
      <c r="ET11" s="101">
        <v>0</v>
      </c>
      <c r="EU11" s="101">
        <v>0</v>
      </c>
      <c r="EV11" s="101">
        <v>0</v>
      </c>
      <c r="EW11" s="101">
        <v>0</v>
      </c>
      <c r="EX11" s="101">
        <v>0</v>
      </c>
      <c r="EY11" s="101">
        <v>0</v>
      </c>
      <c r="EZ11" s="101">
        <v>0</v>
      </c>
      <c r="FA11" s="101">
        <v>0</v>
      </c>
      <c r="FB11" s="101">
        <v>0</v>
      </c>
      <c r="FC11" s="101">
        <v>0</v>
      </c>
      <c r="FD11" s="101">
        <v>0</v>
      </c>
      <c r="FE11" s="101">
        <v>0</v>
      </c>
      <c r="FF11" s="101">
        <v>0</v>
      </c>
      <c r="FG11" s="101">
        <v>0</v>
      </c>
      <c r="FI11" s="61" t="str">
        <v>Pole</v>
      </c>
      <c r="FJ11" s="61" t="str">
        <v>Class 2</v>
      </c>
      <c r="FK11" s="101">
        <v>0</v>
      </c>
      <c r="FL11" s="101">
        <v>0</v>
      </c>
      <c r="FM11" s="101">
        <v>0</v>
      </c>
      <c r="FN11" s="101">
        <v>0</v>
      </c>
      <c r="FO11" s="101">
        <v>0</v>
      </c>
      <c r="FP11" s="101">
        <v>0</v>
      </c>
      <c r="FQ11" s="101">
        <v>0</v>
      </c>
      <c r="FR11" s="101">
        <v>0</v>
      </c>
      <c r="FS11" s="101">
        <v>0</v>
      </c>
      <c r="FT11" s="101">
        <v>0</v>
      </c>
      <c r="FU11" s="101">
        <v>0</v>
      </c>
      <c r="FV11" s="101">
        <v>0</v>
      </c>
      <c r="FW11" s="101">
        <v>0</v>
      </c>
      <c r="FX11" s="101">
        <v>0</v>
      </c>
      <c r="FY11" s="101">
        <v>0</v>
      </c>
      <c r="FZ11" s="101">
        <v>0</v>
      </c>
      <c r="GA11" s="101">
        <v>0</v>
      </c>
      <c r="GB11" s="101">
        <v>0</v>
      </c>
      <c r="GC11" s="101">
        <v>0</v>
      </c>
      <c r="GD11" s="101">
        <v>0</v>
      </c>
      <c r="GE11" s="101">
        <v>0</v>
      </c>
      <c r="GF11" s="101">
        <v>0</v>
      </c>
      <c r="GG11" s="101">
        <v>0</v>
      </c>
      <c r="GH11" s="101">
        <v>0</v>
      </c>
      <c r="GI11" s="101">
        <v>0</v>
      </c>
      <c r="GJ11" s="101">
        <v>0</v>
      </c>
      <c r="GK11" s="101">
        <v>0</v>
      </c>
      <c r="GL11" s="101">
        <v>0</v>
      </c>
      <c r="GM11" s="101">
        <v>0</v>
      </c>
      <c r="GN11" s="101">
        <v>0</v>
      </c>
      <c r="GO11" s="101">
        <v>0</v>
      </c>
      <c r="GP11" s="101">
        <v>0</v>
      </c>
      <c r="GQ11" s="101">
        <v>0</v>
      </c>
      <c r="GR11" s="101">
        <v>0</v>
      </c>
      <c r="GS11" s="101">
        <v>0</v>
      </c>
      <c r="GT11" s="101">
        <v>0</v>
      </c>
      <c r="GU11" s="101">
        <v>0</v>
      </c>
      <c r="GV11" s="101">
        <v>0</v>
      </c>
      <c r="GW11" s="101">
        <v>0</v>
      </c>
      <c r="GX11" s="101">
        <v>0</v>
      </c>
      <c r="GY11" s="101">
        <v>0</v>
      </c>
      <c r="GZ11" s="101">
        <v>0</v>
      </c>
      <c r="HA11" s="101">
        <v>0</v>
      </c>
      <c r="HB11" s="101">
        <v>0</v>
      </c>
      <c r="HC11" s="101">
        <v>0</v>
      </c>
      <c r="HD11" s="101">
        <v>0</v>
      </c>
      <c r="HE11" s="101">
        <v>0</v>
      </c>
      <c r="HF11" s="101">
        <v>0</v>
      </c>
      <c r="HG11" s="101">
        <v>0</v>
      </c>
      <c r="HH11" s="101">
        <v>0</v>
      </c>
      <c r="HI11" s="101">
        <v>0</v>
      </c>
      <c r="HJ11" s="101">
        <v>0</v>
      </c>
      <c r="HK11" s="101">
        <v>0</v>
      </c>
      <c r="HL11" s="101">
        <v>0</v>
      </c>
      <c r="HM11" s="101">
        <v>0</v>
      </c>
      <c r="HN11" s="101">
        <v>0</v>
      </c>
      <c r="HO11" s="101">
        <v>0</v>
      </c>
      <c r="HP11" s="101">
        <v>0</v>
      </c>
      <c r="HQ11" s="101">
        <v>0</v>
      </c>
      <c r="HR11" s="101">
        <v>0</v>
      </c>
      <c r="HS11" s="101">
        <v>0</v>
      </c>
      <c r="HT11" s="101">
        <v>0</v>
      </c>
      <c r="HU11" s="101">
        <v>0</v>
      </c>
      <c r="HV11" s="101">
        <v>0</v>
      </c>
      <c r="HW11" s="101">
        <v>0</v>
      </c>
      <c r="HX11" s="101">
        <v>0</v>
      </c>
      <c r="HY11" s="101">
        <v>0</v>
      </c>
      <c r="HZ11" s="101">
        <v>0</v>
      </c>
      <c r="IA11" s="101">
        <v>0</v>
      </c>
      <c r="IB11" s="101">
        <v>0</v>
      </c>
      <c r="IC11" s="101">
        <v>0</v>
      </c>
      <c r="ID11" s="101">
        <v>0</v>
      </c>
      <c r="IE11" s="101">
        <v>0</v>
      </c>
      <c r="IF11" s="101">
        <v>0</v>
      </c>
      <c r="IG11" s="101">
        <v>0</v>
      </c>
      <c r="IH11" s="101">
        <v>0</v>
      </c>
      <c r="II11" s="101">
        <v>0</v>
      </c>
      <c r="IJ11" s="101">
        <v>0</v>
      </c>
      <c r="IL11" s="61" t="str">
        <v>Pole</v>
      </c>
      <c r="IM11" s="61" t="str">
        <v>Class 2</v>
      </c>
      <c r="IN11" s="101">
        <v>0</v>
      </c>
      <c r="IO11" s="101">
        <v>0</v>
      </c>
      <c r="IP11" s="101">
        <v>0</v>
      </c>
      <c r="IQ11" s="101">
        <v>0</v>
      </c>
      <c r="IR11" s="101">
        <v>0</v>
      </c>
      <c r="IS11" s="101">
        <v>0</v>
      </c>
      <c r="IT11" s="101">
        <v>0</v>
      </c>
      <c r="IU11" s="101">
        <v>0</v>
      </c>
      <c r="IV11" s="101">
        <v>0</v>
      </c>
      <c r="IW11" s="101">
        <v>0</v>
      </c>
      <c r="IX11" s="101">
        <v>0</v>
      </c>
      <c r="IY11" s="101">
        <v>0</v>
      </c>
      <c r="IZ11" s="101">
        <v>0</v>
      </c>
      <c r="JA11" s="101">
        <v>0</v>
      </c>
      <c r="JB11" s="101">
        <v>0</v>
      </c>
      <c r="JC11" s="101">
        <v>0</v>
      </c>
      <c r="JD11" s="101">
        <v>0</v>
      </c>
      <c r="JE11" s="101">
        <v>0</v>
      </c>
      <c r="JF11" s="101">
        <v>0</v>
      </c>
      <c r="JG11" s="101">
        <v>0</v>
      </c>
      <c r="JH11" s="101">
        <v>0</v>
      </c>
      <c r="JI11" s="101">
        <v>0</v>
      </c>
      <c r="JJ11" s="101">
        <v>0</v>
      </c>
      <c r="JK11" s="101">
        <v>0</v>
      </c>
      <c r="JL11" s="101">
        <v>0</v>
      </c>
      <c r="JM11" s="101">
        <v>0</v>
      </c>
      <c r="JN11" s="101">
        <v>0</v>
      </c>
      <c r="JO11" s="101">
        <v>0</v>
      </c>
      <c r="JP11" s="101">
        <v>0</v>
      </c>
      <c r="JQ11" s="101">
        <v>0</v>
      </c>
      <c r="JR11" s="101">
        <v>0</v>
      </c>
      <c r="JS11" s="101">
        <v>0</v>
      </c>
      <c r="JT11" s="101">
        <v>0</v>
      </c>
      <c r="JU11" s="101">
        <v>0</v>
      </c>
      <c r="JV11" s="101">
        <v>0</v>
      </c>
      <c r="JW11" s="101">
        <v>0</v>
      </c>
      <c r="JX11" s="101">
        <v>0</v>
      </c>
      <c r="JY11" s="101">
        <v>0</v>
      </c>
      <c r="JZ11" s="101">
        <v>0</v>
      </c>
      <c r="KA11" s="101">
        <v>0</v>
      </c>
      <c r="KB11" s="101">
        <v>0</v>
      </c>
      <c r="KC11" s="101">
        <v>0</v>
      </c>
      <c r="KD11" s="101">
        <v>0</v>
      </c>
      <c r="KE11" s="101">
        <v>0</v>
      </c>
      <c r="KF11" s="101">
        <v>0</v>
      </c>
      <c r="KG11" s="101">
        <v>0</v>
      </c>
      <c r="KH11" s="101">
        <v>0</v>
      </c>
      <c r="KI11" s="101">
        <v>0</v>
      </c>
      <c r="KJ11" s="101">
        <v>0</v>
      </c>
      <c r="KK11" s="101">
        <v>0</v>
      </c>
      <c r="KL11" s="101">
        <v>0</v>
      </c>
      <c r="KM11" s="101">
        <v>0</v>
      </c>
      <c r="KN11" s="101">
        <v>0</v>
      </c>
      <c r="KO11" s="101">
        <v>0</v>
      </c>
      <c r="KP11" s="101">
        <v>0</v>
      </c>
      <c r="KQ11" s="101">
        <v>0</v>
      </c>
      <c r="KR11" s="101">
        <v>0</v>
      </c>
      <c r="KS11" s="101">
        <v>0</v>
      </c>
      <c r="KT11" s="101">
        <v>0</v>
      </c>
      <c r="KU11" s="101">
        <v>0</v>
      </c>
      <c r="KV11" s="101">
        <v>0</v>
      </c>
      <c r="KW11" s="101">
        <v>0</v>
      </c>
      <c r="KX11" s="101">
        <v>0</v>
      </c>
      <c r="KY11" s="101">
        <v>0</v>
      </c>
      <c r="KZ11" s="101">
        <v>0</v>
      </c>
      <c r="LA11" s="101">
        <v>0</v>
      </c>
      <c r="LB11" s="101">
        <v>0</v>
      </c>
      <c r="LC11" s="101">
        <v>0</v>
      </c>
      <c r="LD11" s="101">
        <v>0</v>
      </c>
      <c r="LE11" s="101">
        <v>0</v>
      </c>
      <c r="LF11" s="101">
        <v>0</v>
      </c>
      <c r="LG11" s="101">
        <v>0</v>
      </c>
      <c r="LH11" s="101">
        <v>0</v>
      </c>
      <c r="LI11" s="101">
        <v>0</v>
      </c>
      <c r="LJ11" s="101">
        <v>0</v>
      </c>
      <c r="LK11" s="101">
        <v>0</v>
      </c>
      <c r="LL11" s="101">
        <v>0</v>
      </c>
      <c r="LM11" s="101">
        <v>0</v>
      </c>
      <c r="LO11" s="61" t="str">
        <v>Pole</v>
      </c>
      <c r="LP11" s="61" t="str">
        <v>Class 2</v>
      </c>
      <c r="LQ11" s="101">
        <v>0</v>
      </c>
      <c r="LR11" s="101">
        <v>0</v>
      </c>
      <c r="LS11" s="101">
        <v>0</v>
      </c>
      <c r="LT11" s="101">
        <v>0</v>
      </c>
      <c r="LU11" s="101">
        <v>0</v>
      </c>
      <c r="LV11" s="101">
        <v>0</v>
      </c>
      <c r="LW11" s="101">
        <v>0</v>
      </c>
      <c r="LX11" s="101">
        <v>0</v>
      </c>
      <c r="LY11" s="101">
        <v>0</v>
      </c>
      <c r="LZ11" s="101">
        <v>0</v>
      </c>
      <c r="MA11" s="101">
        <v>0</v>
      </c>
      <c r="MB11" s="101">
        <v>0</v>
      </c>
      <c r="MC11" s="101">
        <v>0</v>
      </c>
      <c r="MD11" s="101">
        <v>0</v>
      </c>
      <c r="ME11" s="101">
        <v>0</v>
      </c>
      <c r="MF11" s="101">
        <v>0</v>
      </c>
      <c r="MG11" s="101">
        <v>0</v>
      </c>
      <c r="MH11" s="101">
        <v>0</v>
      </c>
      <c r="MI11" s="101">
        <v>0</v>
      </c>
      <c r="MJ11" s="101">
        <v>0</v>
      </c>
      <c r="MK11" s="101">
        <v>0</v>
      </c>
      <c r="ML11" s="101">
        <v>0</v>
      </c>
      <c r="MM11" s="101">
        <v>0</v>
      </c>
      <c r="MN11" s="101">
        <v>0</v>
      </c>
      <c r="MO11" s="101">
        <v>0</v>
      </c>
      <c r="MP11" s="101">
        <v>0</v>
      </c>
      <c r="MQ11" s="101">
        <v>0</v>
      </c>
      <c r="MR11" s="101">
        <v>0</v>
      </c>
      <c r="MS11" s="101">
        <v>0</v>
      </c>
      <c r="MT11" s="101">
        <v>0</v>
      </c>
      <c r="MU11" s="101">
        <v>0</v>
      </c>
      <c r="MV11" s="101">
        <v>0</v>
      </c>
      <c r="MW11" s="101">
        <v>0</v>
      </c>
      <c r="MX11" s="101">
        <v>0</v>
      </c>
      <c r="MY11" s="101">
        <v>0</v>
      </c>
      <c r="MZ11" s="101">
        <v>0</v>
      </c>
      <c r="NA11" s="101">
        <v>0</v>
      </c>
      <c r="NB11" s="101">
        <v>0</v>
      </c>
      <c r="NC11" s="101">
        <v>0</v>
      </c>
      <c r="ND11" s="101">
        <v>0</v>
      </c>
      <c r="NE11" s="101">
        <v>0</v>
      </c>
      <c r="NF11" s="101">
        <v>0</v>
      </c>
      <c r="NG11" s="101">
        <v>0</v>
      </c>
      <c r="NH11" s="101">
        <v>0</v>
      </c>
      <c r="NI11" s="101">
        <v>0</v>
      </c>
      <c r="NJ11" s="101">
        <v>0</v>
      </c>
      <c r="NK11" s="101">
        <v>0</v>
      </c>
      <c r="NL11" s="101">
        <v>0</v>
      </c>
      <c r="NM11" s="101">
        <v>0</v>
      </c>
      <c r="NN11" s="101">
        <v>0</v>
      </c>
      <c r="NO11" s="101">
        <v>0</v>
      </c>
      <c r="NP11" s="101">
        <v>0</v>
      </c>
      <c r="NQ11" s="101">
        <v>0</v>
      </c>
      <c r="NR11" s="101">
        <v>0</v>
      </c>
      <c r="NS11" s="101">
        <v>0</v>
      </c>
      <c r="NT11" s="101">
        <v>0</v>
      </c>
      <c r="NU11" s="101">
        <v>0</v>
      </c>
      <c r="NV11" s="101">
        <v>0</v>
      </c>
      <c r="NW11" s="101">
        <v>0</v>
      </c>
      <c r="NX11" s="101">
        <v>0</v>
      </c>
      <c r="NY11" s="101">
        <v>0</v>
      </c>
      <c r="NZ11" s="101">
        <v>0</v>
      </c>
      <c r="OA11" s="101">
        <v>0</v>
      </c>
      <c r="OB11" s="101">
        <v>0</v>
      </c>
      <c r="OC11" s="101">
        <v>0</v>
      </c>
      <c r="OD11" s="101">
        <v>0</v>
      </c>
      <c r="OE11" s="101">
        <v>0</v>
      </c>
      <c r="OF11" s="101">
        <v>0</v>
      </c>
      <c r="OG11" s="101">
        <v>0</v>
      </c>
      <c r="OH11" s="101">
        <v>0</v>
      </c>
      <c r="OI11" s="101">
        <v>0</v>
      </c>
      <c r="OJ11" s="101">
        <v>0</v>
      </c>
      <c r="OK11" s="101">
        <v>0</v>
      </c>
      <c r="OL11" s="101">
        <v>0</v>
      </c>
      <c r="OM11" s="101">
        <v>0</v>
      </c>
      <c r="ON11" s="101">
        <v>0</v>
      </c>
      <c r="OO11" s="101">
        <v>0</v>
      </c>
      <c r="OP11" s="101">
        <v>0</v>
      </c>
    </row>
    <row r="12" spans="3:406" x14ac:dyDescent="0.2">
      <c r="C12" s="61"/>
      <c r="D12" s="61"/>
      <c r="E12" s="67"/>
      <c r="F12" s="68"/>
      <c r="G12" s="67"/>
      <c r="H12" s="68"/>
      <c r="I12" s="68"/>
      <c r="J12" s="68"/>
      <c r="K12" s="68"/>
      <c r="L12" s="67"/>
      <c r="M12" s="68"/>
      <c r="N12" s="68"/>
      <c r="O12" s="68"/>
      <c r="P12" s="68"/>
      <c r="Q12" s="67"/>
      <c r="R12" s="68"/>
      <c r="S12" s="68"/>
      <c r="T12" s="68"/>
      <c r="U12" s="68"/>
      <c r="V12" s="67"/>
      <c r="W12" s="68"/>
      <c r="X12" s="68"/>
      <c r="Y12" s="68"/>
      <c r="Z12" s="68"/>
      <c r="AA12" s="67"/>
      <c r="AB12" s="68"/>
      <c r="AC12" s="68"/>
      <c r="AD12" s="68"/>
      <c r="AE12" s="68"/>
      <c r="AF12" s="67"/>
      <c r="AG12" s="68"/>
      <c r="AH12" s="68"/>
      <c r="AI12" s="68"/>
      <c r="AJ12" s="68"/>
      <c r="AK12" s="123"/>
      <c r="AL12" s="68"/>
      <c r="AM12" s="68"/>
      <c r="AN12" s="68"/>
      <c r="AO12" s="68"/>
      <c r="AP12" s="123"/>
      <c r="AQ12" s="68"/>
      <c r="AR12" s="68"/>
      <c r="AS12" s="68"/>
      <c r="AT12" s="68"/>
      <c r="AU12" s="123"/>
      <c r="AV12" s="68"/>
      <c r="AW12" s="68"/>
      <c r="AX12" s="68"/>
      <c r="AY12" s="68"/>
      <c r="AZ12" s="123"/>
      <c r="BA12" s="68"/>
      <c r="BB12" s="68"/>
      <c r="BC12" s="68"/>
      <c r="BD12" s="68"/>
      <c r="BE12" s="123"/>
      <c r="BF12" s="68"/>
      <c r="BG12" s="68"/>
      <c r="BH12" s="68"/>
      <c r="BI12" s="68"/>
      <c r="BJ12" s="123"/>
      <c r="BK12" s="68"/>
      <c r="BL12" s="68"/>
      <c r="BM12" s="68"/>
      <c r="BN12" s="68"/>
      <c r="BO12" s="123"/>
      <c r="BP12" s="68"/>
      <c r="BQ12" s="68"/>
      <c r="BR12" s="68"/>
      <c r="BS12" s="68"/>
      <c r="BT12" s="123"/>
      <c r="BU12" s="68"/>
      <c r="BV12" s="68"/>
      <c r="BW12" s="68"/>
      <c r="BX12" s="68"/>
      <c r="BY12" s="123"/>
      <c r="BZ12" s="68"/>
      <c r="CA12" s="68"/>
      <c r="CB12" s="68"/>
      <c r="CC12" s="68"/>
      <c r="CD12" s="123"/>
      <c r="CF12" s="61"/>
      <c r="CG12" s="6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I12" s="61"/>
      <c r="FJ12" s="6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L12" s="61"/>
      <c r="IM12" s="6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O12" s="61"/>
      <c r="LP12" s="6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row>
    <row r="13" spans="3:406" x14ac:dyDescent="0.2">
      <c r="C13" s="61"/>
      <c r="D13" s="61"/>
      <c r="E13" s="67"/>
      <c r="F13" s="68"/>
      <c r="G13" s="67"/>
      <c r="H13" s="68"/>
      <c r="I13" s="68"/>
      <c r="J13" s="68"/>
      <c r="K13" s="68"/>
      <c r="L13" s="67"/>
      <c r="M13" s="68"/>
      <c r="N13" s="68"/>
      <c r="O13" s="68"/>
      <c r="P13" s="68"/>
      <c r="Q13" s="67"/>
      <c r="R13" s="68"/>
      <c r="S13" s="68"/>
      <c r="T13" s="68"/>
      <c r="U13" s="68"/>
      <c r="V13" s="67"/>
      <c r="W13" s="68"/>
      <c r="X13" s="68"/>
      <c r="Y13" s="68"/>
      <c r="Z13" s="68"/>
      <c r="AA13" s="67"/>
      <c r="AB13" s="68"/>
      <c r="AC13" s="68"/>
      <c r="AD13" s="68"/>
      <c r="AE13" s="68"/>
      <c r="AF13" s="67"/>
      <c r="AG13" s="68"/>
      <c r="AH13" s="68"/>
      <c r="AI13" s="68"/>
      <c r="AJ13" s="68"/>
      <c r="AK13" s="123"/>
      <c r="AL13" s="68"/>
      <c r="AM13" s="68"/>
      <c r="AN13" s="68"/>
      <c r="AO13" s="68"/>
      <c r="AP13" s="123"/>
      <c r="AQ13" s="68"/>
      <c r="AR13" s="68"/>
      <c r="AS13" s="68"/>
      <c r="AT13" s="68"/>
      <c r="AU13" s="123"/>
      <c r="AV13" s="68"/>
      <c r="AW13" s="68"/>
      <c r="AX13" s="68"/>
      <c r="AY13" s="68"/>
      <c r="AZ13" s="123"/>
      <c r="BA13" s="68"/>
      <c r="BB13" s="68"/>
      <c r="BC13" s="68"/>
      <c r="BD13" s="68"/>
      <c r="BE13" s="123"/>
      <c r="BF13" s="68"/>
      <c r="BG13" s="68"/>
      <c r="BH13" s="68"/>
      <c r="BI13" s="68"/>
      <c r="BJ13" s="123"/>
      <c r="BK13" s="68"/>
      <c r="BL13" s="68"/>
      <c r="BM13" s="68"/>
      <c r="BN13" s="68"/>
      <c r="BO13" s="123"/>
      <c r="BP13" s="68"/>
      <c r="BQ13" s="68"/>
      <c r="BR13" s="68"/>
      <c r="BS13" s="68"/>
      <c r="BT13" s="123"/>
      <c r="BU13" s="68"/>
      <c r="BV13" s="68"/>
      <c r="BW13" s="68"/>
      <c r="BX13" s="68"/>
      <c r="BY13" s="123"/>
      <c r="BZ13" s="68"/>
      <c r="CA13" s="68"/>
      <c r="CB13" s="68"/>
      <c r="CC13" s="68"/>
      <c r="CD13" s="123"/>
      <c r="CF13" s="61"/>
      <c r="CG13" s="6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I13" s="61"/>
      <c r="FJ13" s="6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L13" s="61"/>
      <c r="IM13" s="61"/>
      <c r="IN13" s="101"/>
      <c r="IO13" s="101"/>
      <c r="IP13" s="101"/>
      <c r="IQ13" s="101"/>
      <c r="IR13" s="101"/>
      <c r="IS13" s="101"/>
      <c r="IT13" s="101"/>
      <c r="IU13" s="101"/>
      <c r="IV13" s="101"/>
      <c r="IW13" s="101"/>
      <c r="IX13" s="101"/>
      <c r="IY13" s="101"/>
      <c r="IZ13" s="101"/>
      <c r="JA13" s="101"/>
      <c r="JB13" s="101"/>
      <c r="JC13" s="101"/>
      <c r="JD13" s="101"/>
      <c r="JE13" s="101"/>
      <c r="JF13" s="101"/>
      <c r="JG13" s="101"/>
      <c r="JH13" s="101"/>
      <c r="JI13" s="101"/>
      <c r="JJ13" s="101"/>
      <c r="JK13" s="101"/>
      <c r="JL13" s="101"/>
      <c r="JM13" s="101"/>
      <c r="JN13" s="101"/>
      <c r="JO13" s="101"/>
      <c r="JP13" s="101"/>
      <c r="JQ13" s="101"/>
      <c r="JR13" s="101"/>
      <c r="JS13" s="101"/>
      <c r="JT13" s="101"/>
      <c r="JU13" s="101"/>
      <c r="JV13" s="101"/>
      <c r="JW13" s="101"/>
      <c r="JX13" s="101"/>
      <c r="JY13" s="101"/>
      <c r="JZ13" s="101"/>
      <c r="KA13" s="101"/>
      <c r="KB13" s="101"/>
      <c r="KC13" s="101"/>
      <c r="KD13" s="101"/>
      <c r="KE13" s="101"/>
      <c r="KF13" s="101"/>
      <c r="KG13" s="101"/>
      <c r="KH13" s="101"/>
      <c r="KI13" s="101"/>
      <c r="KJ13" s="101"/>
      <c r="KK13" s="101"/>
      <c r="KL13" s="101"/>
      <c r="KM13" s="101"/>
      <c r="KN13" s="101"/>
      <c r="KO13" s="101"/>
      <c r="KP13" s="101"/>
      <c r="KQ13" s="101"/>
      <c r="KR13" s="101"/>
      <c r="KS13" s="101"/>
      <c r="KT13" s="101"/>
      <c r="KU13" s="101"/>
      <c r="KV13" s="101"/>
      <c r="KW13" s="101"/>
      <c r="KX13" s="101"/>
      <c r="KY13" s="101"/>
      <c r="KZ13" s="101"/>
      <c r="LA13" s="101"/>
      <c r="LB13" s="101"/>
      <c r="LC13" s="101"/>
      <c r="LD13" s="101"/>
      <c r="LE13" s="101"/>
      <c r="LF13" s="101"/>
      <c r="LG13" s="101"/>
      <c r="LH13" s="101"/>
      <c r="LI13" s="101"/>
      <c r="LJ13" s="101"/>
      <c r="LK13" s="101"/>
      <c r="LL13" s="101"/>
      <c r="LM13" s="101"/>
      <c r="LO13" s="61"/>
      <c r="LP13" s="61"/>
      <c r="LQ13" s="101"/>
      <c r="LR13" s="101"/>
      <c r="LS13" s="101"/>
      <c r="LT13" s="101"/>
      <c r="LU13" s="101"/>
      <c r="LV13" s="101"/>
      <c r="LW13" s="101"/>
      <c r="LX13" s="101"/>
      <c r="LY13" s="101"/>
      <c r="LZ13" s="101"/>
      <c r="MA13" s="101"/>
      <c r="MB13" s="101"/>
      <c r="MC13" s="101"/>
      <c r="MD13" s="101"/>
      <c r="ME13" s="101"/>
      <c r="MF13" s="101"/>
      <c r="MG13" s="101"/>
      <c r="MH13" s="101"/>
      <c r="MI13" s="101"/>
      <c r="MJ13" s="101"/>
      <c r="MK13" s="101"/>
      <c r="ML13" s="101"/>
      <c r="MM13" s="101"/>
      <c r="MN13" s="101"/>
      <c r="MO13" s="101"/>
      <c r="MP13" s="101"/>
      <c r="MQ13" s="101"/>
      <c r="MR13" s="101"/>
      <c r="MS13" s="101"/>
      <c r="MT13" s="101"/>
      <c r="MU13" s="101"/>
      <c r="MV13" s="101"/>
      <c r="MW13" s="101"/>
      <c r="MX13" s="101"/>
      <c r="MY13" s="101"/>
      <c r="MZ13" s="101"/>
      <c r="NA13" s="101"/>
      <c r="NB13" s="101"/>
      <c r="NC13" s="101"/>
      <c r="ND13" s="101"/>
      <c r="NE13" s="101"/>
      <c r="NF13" s="101"/>
      <c r="NG13" s="101"/>
      <c r="NH13" s="101"/>
      <c r="NI13" s="101"/>
      <c r="NJ13" s="101"/>
      <c r="NK13" s="101"/>
      <c r="NL13" s="101"/>
      <c r="NM13" s="101"/>
      <c r="NN13" s="101"/>
      <c r="NO13" s="101"/>
      <c r="NP13" s="101"/>
      <c r="NQ13" s="101"/>
      <c r="NR13" s="101"/>
      <c r="NS13" s="101"/>
      <c r="NT13" s="101"/>
      <c r="NU13" s="101"/>
      <c r="NV13" s="101"/>
      <c r="NW13" s="101"/>
      <c r="NX13" s="101"/>
      <c r="NY13" s="101"/>
      <c r="NZ13" s="101"/>
      <c r="OA13" s="101"/>
      <c r="OB13" s="101"/>
      <c r="OC13" s="101"/>
      <c r="OD13" s="101"/>
      <c r="OE13" s="101"/>
      <c r="OF13" s="101"/>
      <c r="OG13" s="101"/>
      <c r="OH13" s="101"/>
      <c r="OI13" s="101"/>
      <c r="OJ13" s="101"/>
      <c r="OK13" s="101"/>
      <c r="OL13" s="101"/>
      <c r="OM13" s="101"/>
      <c r="ON13" s="101"/>
      <c r="OO13" s="101"/>
      <c r="OP13" s="101"/>
    </row>
    <row r="14" spans="3:406" x14ac:dyDescent="0.2">
      <c r="C14" s="61"/>
      <c r="D14" s="61"/>
      <c r="E14" s="67"/>
      <c r="F14" s="68"/>
      <c r="G14" s="67"/>
      <c r="H14" s="68"/>
      <c r="I14" s="68"/>
      <c r="J14" s="68"/>
      <c r="K14" s="68"/>
      <c r="L14" s="67"/>
      <c r="M14" s="68"/>
      <c r="N14" s="68"/>
      <c r="O14" s="68"/>
      <c r="P14" s="68"/>
      <c r="Q14" s="67"/>
      <c r="R14" s="68"/>
      <c r="S14" s="68"/>
      <c r="T14" s="68"/>
      <c r="U14" s="68"/>
      <c r="V14" s="67"/>
      <c r="W14" s="68"/>
      <c r="X14" s="68"/>
      <c r="Y14" s="68"/>
      <c r="Z14" s="68"/>
      <c r="AA14" s="67"/>
      <c r="AB14" s="68"/>
      <c r="AC14" s="68"/>
      <c r="AD14" s="68"/>
      <c r="AE14" s="68"/>
      <c r="AF14" s="67"/>
      <c r="AG14" s="68"/>
      <c r="AH14" s="68"/>
      <c r="AI14" s="68"/>
      <c r="AJ14" s="68"/>
      <c r="AK14" s="123"/>
      <c r="AL14" s="68"/>
      <c r="AM14" s="68"/>
      <c r="AN14" s="68"/>
      <c r="AO14" s="68"/>
      <c r="AP14" s="123"/>
      <c r="AQ14" s="68"/>
      <c r="AR14" s="68"/>
      <c r="AS14" s="68"/>
      <c r="AT14" s="68"/>
      <c r="AU14" s="123"/>
      <c r="AV14" s="68"/>
      <c r="AW14" s="68"/>
      <c r="AX14" s="68"/>
      <c r="AY14" s="68"/>
      <c r="AZ14" s="123"/>
      <c r="BA14" s="68"/>
      <c r="BB14" s="68"/>
      <c r="BC14" s="68"/>
      <c r="BD14" s="68"/>
      <c r="BE14" s="123"/>
      <c r="BF14" s="68"/>
      <c r="BG14" s="68"/>
      <c r="BH14" s="68"/>
      <c r="BI14" s="68"/>
      <c r="BJ14" s="123"/>
      <c r="BK14" s="68"/>
      <c r="BL14" s="68"/>
      <c r="BM14" s="68"/>
      <c r="BN14" s="68"/>
      <c r="BO14" s="123"/>
      <c r="BP14" s="68"/>
      <c r="BQ14" s="68"/>
      <c r="BR14" s="68"/>
      <c r="BS14" s="68"/>
      <c r="BT14" s="123"/>
      <c r="BU14" s="68"/>
      <c r="BV14" s="68"/>
      <c r="BW14" s="68"/>
      <c r="BX14" s="68"/>
      <c r="BY14" s="123"/>
      <c r="BZ14" s="68"/>
      <c r="CA14" s="68"/>
      <c r="CB14" s="68"/>
      <c r="CC14" s="68"/>
      <c r="CD14" s="123"/>
      <c r="CF14" s="61"/>
      <c r="CG14" s="6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I14" s="61"/>
      <c r="FJ14" s="6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L14" s="61"/>
      <c r="IM14" s="61"/>
      <c r="IN14" s="101"/>
      <c r="IO14" s="101"/>
      <c r="IP14" s="101"/>
      <c r="IQ14" s="101"/>
      <c r="IR14" s="101"/>
      <c r="IS14" s="101"/>
      <c r="IT14" s="101"/>
      <c r="IU14" s="101"/>
      <c r="IV14" s="101"/>
      <c r="IW14" s="101"/>
      <c r="IX14" s="101"/>
      <c r="IY14" s="101"/>
      <c r="IZ14" s="101"/>
      <c r="JA14" s="101"/>
      <c r="JB14" s="101"/>
      <c r="JC14" s="101"/>
      <c r="JD14" s="101"/>
      <c r="JE14" s="101"/>
      <c r="JF14" s="101"/>
      <c r="JG14" s="101"/>
      <c r="JH14" s="101"/>
      <c r="JI14" s="101"/>
      <c r="JJ14" s="101"/>
      <c r="JK14" s="101"/>
      <c r="JL14" s="101"/>
      <c r="JM14" s="101"/>
      <c r="JN14" s="101"/>
      <c r="JO14" s="101"/>
      <c r="JP14" s="101"/>
      <c r="JQ14" s="101"/>
      <c r="JR14" s="101"/>
      <c r="JS14" s="101"/>
      <c r="JT14" s="101"/>
      <c r="JU14" s="101"/>
      <c r="JV14" s="101"/>
      <c r="JW14" s="101"/>
      <c r="JX14" s="101"/>
      <c r="JY14" s="101"/>
      <c r="JZ14" s="101"/>
      <c r="KA14" s="101"/>
      <c r="KB14" s="101"/>
      <c r="KC14" s="101"/>
      <c r="KD14" s="101"/>
      <c r="KE14" s="101"/>
      <c r="KF14" s="101"/>
      <c r="KG14" s="101"/>
      <c r="KH14" s="101"/>
      <c r="KI14" s="101"/>
      <c r="KJ14" s="101"/>
      <c r="KK14" s="101"/>
      <c r="KL14" s="101"/>
      <c r="KM14" s="101"/>
      <c r="KN14" s="101"/>
      <c r="KO14" s="101"/>
      <c r="KP14" s="101"/>
      <c r="KQ14" s="101"/>
      <c r="KR14" s="101"/>
      <c r="KS14" s="101"/>
      <c r="KT14" s="101"/>
      <c r="KU14" s="101"/>
      <c r="KV14" s="101"/>
      <c r="KW14" s="101"/>
      <c r="KX14" s="101"/>
      <c r="KY14" s="101"/>
      <c r="KZ14" s="101"/>
      <c r="LA14" s="101"/>
      <c r="LB14" s="101"/>
      <c r="LC14" s="101"/>
      <c r="LD14" s="101"/>
      <c r="LE14" s="101"/>
      <c r="LF14" s="101"/>
      <c r="LG14" s="101"/>
      <c r="LH14" s="101"/>
      <c r="LI14" s="101"/>
      <c r="LJ14" s="101"/>
      <c r="LK14" s="101"/>
      <c r="LL14" s="101"/>
      <c r="LM14" s="101"/>
      <c r="LO14" s="61"/>
      <c r="LP14" s="61"/>
      <c r="LQ14" s="101"/>
      <c r="LR14" s="101"/>
      <c r="LS14" s="101"/>
      <c r="LT14" s="101"/>
      <c r="LU14" s="101"/>
      <c r="LV14" s="101"/>
      <c r="LW14" s="101"/>
      <c r="LX14" s="101"/>
      <c r="LY14" s="101"/>
      <c r="LZ14" s="101"/>
      <c r="MA14" s="101"/>
      <c r="MB14" s="101"/>
      <c r="MC14" s="101"/>
      <c r="MD14" s="101"/>
      <c r="ME14" s="101"/>
      <c r="MF14" s="101"/>
      <c r="MG14" s="101"/>
      <c r="MH14" s="101"/>
      <c r="MI14" s="101"/>
      <c r="MJ14" s="101"/>
      <c r="MK14" s="101"/>
      <c r="ML14" s="101"/>
      <c r="MM14" s="101"/>
      <c r="MN14" s="101"/>
      <c r="MO14" s="101"/>
      <c r="MP14" s="101"/>
      <c r="MQ14" s="101"/>
      <c r="MR14" s="101"/>
      <c r="MS14" s="101"/>
      <c r="MT14" s="101"/>
      <c r="MU14" s="101"/>
      <c r="MV14" s="101"/>
      <c r="MW14" s="101"/>
      <c r="MX14" s="101"/>
      <c r="MY14" s="101"/>
      <c r="MZ14" s="101"/>
      <c r="NA14" s="101"/>
      <c r="NB14" s="101"/>
      <c r="NC14" s="101"/>
      <c r="ND14" s="101"/>
      <c r="NE14" s="101"/>
      <c r="NF14" s="101"/>
      <c r="NG14" s="101"/>
      <c r="NH14" s="101"/>
      <c r="NI14" s="101"/>
      <c r="NJ14" s="101"/>
      <c r="NK14" s="101"/>
      <c r="NL14" s="101"/>
      <c r="NM14" s="101"/>
      <c r="NN14" s="101"/>
      <c r="NO14" s="101"/>
      <c r="NP14" s="101"/>
      <c r="NQ14" s="101"/>
      <c r="NR14" s="101"/>
      <c r="NS14" s="101"/>
      <c r="NT14" s="101"/>
      <c r="NU14" s="101"/>
      <c r="NV14" s="101"/>
      <c r="NW14" s="101"/>
      <c r="NX14" s="101"/>
      <c r="NY14" s="101"/>
      <c r="NZ14" s="101"/>
      <c r="OA14" s="101"/>
      <c r="OB14" s="101"/>
      <c r="OC14" s="101"/>
      <c r="OD14" s="101"/>
      <c r="OE14" s="101"/>
      <c r="OF14" s="101"/>
      <c r="OG14" s="101"/>
      <c r="OH14" s="101"/>
      <c r="OI14" s="101"/>
      <c r="OJ14" s="101"/>
      <c r="OK14" s="101"/>
      <c r="OL14" s="101"/>
      <c r="OM14" s="101"/>
      <c r="ON14" s="101"/>
      <c r="OO14" s="101"/>
      <c r="OP14" s="101"/>
    </row>
    <row r="15" spans="3:406" x14ac:dyDescent="0.2">
      <c r="C15" s="61"/>
      <c r="D15" s="61"/>
      <c r="E15" s="67"/>
      <c r="F15" s="68"/>
      <c r="G15" s="67"/>
      <c r="H15" s="68"/>
      <c r="I15" s="68"/>
      <c r="J15" s="68"/>
      <c r="K15" s="68"/>
      <c r="L15" s="67"/>
      <c r="M15" s="68"/>
      <c r="N15" s="68"/>
      <c r="O15" s="68"/>
      <c r="P15" s="68"/>
      <c r="Q15" s="67"/>
      <c r="R15" s="68"/>
      <c r="S15" s="68"/>
      <c r="T15" s="68"/>
      <c r="U15" s="68"/>
      <c r="V15" s="67"/>
      <c r="W15" s="68"/>
      <c r="X15" s="68"/>
      <c r="Y15" s="68"/>
      <c r="Z15" s="68"/>
      <c r="AA15" s="67"/>
      <c r="AB15" s="68"/>
      <c r="AC15" s="68"/>
      <c r="AD15" s="68"/>
      <c r="AE15" s="68"/>
      <c r="AF15" s="67"/>
      <c r="AG15" s="68"/>
      <c r="AH15" s="68"/>
      <c r="AI15" s="68"/>
      <c r="AJ15" s="68"/>
      <c r="AK15" s="123"/>
      <c r="AL15" s="68"/>
      <c r="AM15" s="68"/>
      <c r="AN15" s="68"/>
      <c r="AO15" s="68"/>
      <c r="AP15" s="123"/>
      <c r="AQ15" s="68"/>
      <c r="AR15" s="68"/>
      <c r="AS15" s="68"/>
      <c r="AT15" s="68"/>
      <c r="AU15" s="123"/>
      <c r="AV15" s="68"/>
      <c r="AW15" s="68"/>
      <c r="AX15" s="68"/>
      <c r="AY15" s="68"/>
      <c r="AZ15" s="123"/>
      <c r="BA15" s="68"/>
      <c r="BB15" s="68"/>
      <c r="BC15" s="68"/>
      <c r="BD15" s="68"/>
      <c r="BE15" s="123"/>
      <c r="BF15" s="68"/>
      <c r="BG15" s="68"/>
      <c r="BH15" s="68"/>
      <c r="BI15" s="68"/>
      <c r="BJ15" s="123"/>
      <c r="BK15" s="68"/>
      <c r="BL15" s="68"/>
      <c r="BM15" s="68"/>
      <c r="BN15" s="68"/>
      <c r="BO15" s="123"/>
      <c r="BP15" s="68"/>
      <c r="BQ15" s="68"/>
      <c r="BR15" s="68"/>
      <c r="BS15" s="68"/>
      <c r="BT15" s="123"/>
      <c r="BU15" s="68"/>
      <c r="BV15" s="68"/>
      <c r="BW15" s="68"/>
      <c r="BX15" s="68"/>
      <c r="BY15" s="123"/>
      <c r="BZ15" s="68"/>
      <c r="CA15" s="68"/>
      <c r="CB15" s="68"/>
      <c r="CC15" s="68"/>
      <c r="CD15" s="123"/>
      <c r="CF15" s="61"/>
      <c r="CG15" s="6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I15" s="61"/>
      <c r="FJ15" s="6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L15" s="61"/>
      <c r="IM15" s="61"/>
      <c r="IN15" s="101"/>
      <c r="IO15" s="101"/>
      <c r="IP15" s="101"/>
      <c r="IQ15" s="101"/>
      <c r="IR15" s="101"/>
      <c r="IS15" s="101"/>
      <c r="IT15" s="101"/>
      <c r="IU15" s="101"/>
      <c r="IV15" s="101"/>
      <c r="IW15" s="101"/>
      <c r="IX15" s="101"/>
      <c r="IY15" s="101"/>
      <c r="IZ15" s="101"/>
      <c r="JA15" s="101"/>
      <c r="JB15" s="101"/>
      <c r="JC15" s="101"/>
      <c r="JD15" s="101"/>
      <c r="JE15" s="101"/>
      <c r="JF15" s="101"/>
      <c r="JG15" s="101"/>
      <c r="JH15" s="101"/>
      <c r="JI15" s="101"/>
      <c r="JJ15" s="101"/>
      <c r="JK15" s="101"/>
      <c r="JL15" s="101"/>
      <c r="JM15" s="101"/>
      <c r="JN15" s="101"/>
      <c r="JO15" s="101"/>
      <c r="JP15" s="101"/>
      <c r="JQ15" s="101"/>
      <c r="JR15" s="101"/>
      <c r="JS15" s="101"/>
      <c r="JT15" s="101"/>
      <c r="JU15" s="101"/>
      <c r="JV15" s="101"/>
      <c r="JW15" s="101"/>
      <c r="JX15" s="101"/>
      <c r="JY15" s="101"/>
      <c r="JZ15" s="101"/>
      <c r="KA15" s="101"/>
      <c r="KB15" s="101"/>
      <c r="KC15" s="101"/>
      <c r="KD15" s="101"/>
      <c r="KE15" s="101"/>
      <c r="KF15" s="101"/>
      <c r="KG15" s="101"/>
      <c r="KH15" s="101"/>
      <c r="KI15" s="101"/>
      <c r="KJ15" s="101"/>
      <c r="KK15" s="101"/>
      <c r="KL15" s="101"/>
      <c r="KM15" s="101"/>
      <c r="KN15" s="101"/>
      <c r="KO15" s="101"/>
      <c r="KP15" s="101"/>
      <c r="KQ15" s="101"/>
      <c r="KR15" s="101"/>
      <c r="KS15" s="101"/>
      <c r="KT15" s="101"/>
      <c r="KU15" s="101"/>
      <c r="KV15" s="101"/>
      <c r="KW15" s="101"/>
      <c r="KX15" s="101"/>
      <c r="KY15" s="101"/>
      <c r="KZ15" s="101"/>
      <c r="LA15" s="101"/>
      <c r="LB15" s="101"/>
      <c r="LC15" s="101"/>
      <c r="LD15" s="101"/>
      <c r="LE15" s="101"/>
      <c r="LF15" s="101"/>
      <c r="LG15" s="101"/>
      <c r="LH15" s="101"/>
      <c r="LI15" s="101"/>
      <c r="LJ15" s="101"/>
      <c r="LK15" s="101"/>
      <c r="LL15" s="101"/>
      <c r="LM15" s="101"/>
      <c r="LO15" s="61"/>
      <c r="LP15" s="61"/>
      <c r="LQ15" s="101"/>
      <c r="LR15" s="101"/>
      <c r="LS15" s="101"/>
      <c r="LT15" s="101"/>
      <c r="LU15" s="101"/>
      <c r="LV15" s="101"/>
      <c r="LW15" s="101"/>
      <c r="LX15" s="101"/>
      <c r="LY15" s="101"/>
      <c r="LZ15" s="101"/>
      <c r="MA15" s="101"/>
      <c r="MB15" s="101"/>
      <c r="MC15" s="101"/>
      <c r="MD15" s="101"/>
      <c r="ME15" s="101"/>
      <c r="MF15" s="101"/>
      <c r="MG15" s="101"/>
      <c r="MH15" s="101"/>
      <c r="MI15" s="101"/>
      <c r="MJ15" s="101"/>
      <c r="MK15" s="101"/>
      <c r="ML15" s="101"/>
      <c r="MM15" s="101"/>
      <c r="MN15" s="101"/>
      <c r="MO15" s="101"/>
      <c r="MP15" s="101"/>
      <c r="MQ15" s="101"/>
      <c r="MR15" s="101"/>
      <c r="MS15" s="101"/>
      <c r="MT15" s="101"/>
      <c r="MU15" s="101"/>
      <c r="MV15" s="101"/>
      <c r="MW15" s="101"/>
      <c r="MX15" s="101"/>
      <c r="MY15" s="101"/>
      <c r="MZ15" s="101"/>
      <c r="NA15" s="101"/>
      <c r="NB15" s="101"/>
      <c r="NC15" s="101"/>
      <c r="ND15" s="101"/>
      <c r="NE15" s="101"/>
      <c r="NF15" s="101"/>
      <c r="NG15" s="101"/>
      <c r="NH15" s="101"/>
      <c r="NI15" s="101"/>
      <c r="NJ15" s="101"/>
      <c r="NK15" s="101"/>
      <c r="NL15" s="101"/>
      <c r="NM15" s="101"/>
      <c r="NN15" s="101"/>
      <c r="NO15" s="101"/>
      <c r="NP15" s="101"/>
      <c r="NQ15" s="101"/>
      <c r="NR15" s="101"/>
      <c r="NS15" s="101"/>
      <c r="NT15" s="101"/>
      <c r="NU15" s="101"/>
      <c r="NV15" s="101"/>
      <c r="NW15" s="101"/>
      <c r="NX15" s="101"/>
      <c r="NY15" s="101"/>
      <c r="NZ15" s="101"/>
      <c r="OA15" s="101"/>
      <c r="OB15" s="101"/>
      <c r="OC15" s="101"/>
      <c r="OD15" s="101"/>
      <c r="OE15" s="101"/>
      <c r="OF15" s="101"/>
      <c r="OG15" s="101"/>
      <c r="OH15" s="101"/>
      <c r="OI15" s="101"/>
      <c r="OJ15" s="101"/>
      <c r="OK15" s="101"/>
      <c r="OL15" s="101"/>
      <c r="OM15" s="101"/>
      <c r="ON15" s="101"/>
      <c r="OO15" s="101"/>
      <c r="OP15" s="101"/>
    </row>
    <row r="16" spans="3:406" x14ac:dyDescent="0.2">
      <c r="C16" s="61"/>
      <c r="D16" s="61"/>
      <c r="E16" s="67"/>
      <c r="F16" s="68"/>
      <c r="G16" s="67"/>
      <c r="H16" s="68"/>
      <c r="I16" s="68"/>
      <c r="J16" s="68"/>
      <c r="K16" s="68"/>
      <c r="L16" s="67"/>
      <c r="M16" s="68"/>
      <c r="N16" s="68"/>
      <c r="O16" s="68"/>
      <c r="P16" s="68"/>
      <c r="Q16" s="67"/>
      <c r="R16" s="68"/>
      <c r="S16" s="68"/>
      <c r="T16" s="68"/>
      <c r="U16" s="68"/>
      <c r="V16" s="67"/>
      <c r="W16" s="68"/>
      <c r="X16" s="68"/>
      <c r="Y16" s="68"/>
      <c r="Z16" s="68"/>
      <c r="AA16" s="67"/>
      <c r="AB16" s="68"/>
      <c r="AC16" s="68"/>
      <c r="AD16" s="68"/>
      <c r="AE16" s="68"/>
      <c r="AF16" s="67"/>
      <c r="AG16" s="68"/>
      <c r="AH16" s="68"/>
      <c r="AI16" s="68"/>
      <c r="AJ16" s="68"/>
      <c r="AK16" s="123"/>
      <c r="AL16" s="68"/>
      <c r="AM16" s="68"/>
      <c r="AN16" s="68"/>
      <c r="AO16" s="68"/>
      <c r="AP16" s="123"/>
      <c r="AQ16" s="68"/>
      <c r="AR16" s="68"/>
      <c r="AS16" s="68"/>
      <c r="AT16" s="68"/>
      <c r="AU16" s="123"/>
      <c r="AV16" s="68"/>
      <c r="AW16" s="68"/>
      <c r="AX16" s="68"/>
      <c r="AY16" s="68"/>
      <c r="AZ16" s="123"/>
      <c r="BA16" s="68"/>
      <c r="BB16" s="68"/>
      <c r="BC16" s="68"/>
      <c r="BD16" s="68"/>
      <c r="BE16" s="123"/>
      <c r="BF16" s="68"/>
      <c r="BG16" s="68"/>
      <c r="BH16" s="68"/>
      <c r="BI16" s="68"/>
      <c r="BJ16" s="123"/>
      <c r="BK16" s="68"/>
      <c r="BL16" s="68"/>
      <c r="BM16" s="68"/>
      <c r="BN16" s="68"/>
      <c r="BO16" s="123"/>
      <c r="BP16" s="68"/>
      <c r="BQ16" s="68"/>
      <c r="BR16" s="68"/>
      <c r="BS16" s="68"/>
      <c r="BT16" s="123"/>
      <c r="BU16" s="68"/>
      <c r="BV16" s="68"/>
      <c r="BW16" s="68"/>
      <c r="BX16" s="68"/>
      <c r="BY16" s="123"/>
      <c r="BZ16" s="68"/>
      <c r="CA16" s="68"/>
      <c r="CB16" s="68"/>
      <c r="CC16" s="68"/>
      <c r="CD16" s="123"/>
      <c r="CF16" s="61"/>
      <c r="CG16" s="6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I16" s="61"/>
      <c r="FJ16" s="6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L16" s="61"/>
      <c r="IM16" s="6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O16" s="61"/>
      <c r="LP16" s="6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row>
    <row r="17" spans="3:406" x14ac:dyDescent="0.2">
      <c r="C17" s="61"/>
      <c r="D17" s="61"/>
      <c r="E17" s="67"/>
      <c r="F17" s="68"/>
      <c r="G17" s="67"/>
      <c r="H17" s="68"/>
      <c r="I17" s="68"/>
      <c r="J17" s="68"/>
      <c r="K17" s="68"/>
      <c r="L17" s="67"/>
      <c r="M17" s="68"/>
      <c r="N17" s="68"/>
      <c r="O17" s="68"/>
      <c r="P17" s="68"/>
      <c r="Q17" s="67"/>
      <c r="R17" s="68"/>
      <c r="S17" s="68"/>
      <c r="T17" s="68"/>
      <c r="U17" s="68"/>
      <c r="V17" s="67"/>
      <c r="W17" s="68"/>
      <c r="X17" s="68"/>
      <c r="Y17" s="68"/>
      <c r="Z17" s="68"/>
      <c r="AA17" s="67"/>
      <c r="AB17" s="68"/>
      <c r="AC17" s="68"/>
      <c r="AD17" s="68"/>
      <c r="AE17" s="68"/>
      <c r="AF17" s="67"/>
      <c r="AG17" s="68"/>
      <c r="AH17" s="68"/>
      <c r="AI17" s="68"/>
      <c r="AJ17" s="68"/>
      <c r="AK17" s="123"/>
      <c r="AL17" s="68"/>
      <c r="AM17" s="68"/>
      <c r="AN17" s="68"/>
      <c r="AO17" s="68"/>
      <c r="AP17" s="123"/>
      <c r="AQ17" s="68"/>
      <c r="AR17" s="68"/>
      <c r="AS17" s="68"/>
      <c r="AT17" s="68"/>
      <c r="AU17" s="123"/>
      <c r="AV17" s="68"/>
      <c r="AW17" s="68"/>
      <c r="AX17" s="68"/>
      <c r="AY17" s="68"/>
      <c r="AZ17" s="123"/>
      <c r="BA17" s="68"/>
      <c r="BB17" s="68"/>
      <c r="BC17" s="68"/>
      <c r="BD17" s="68"/>
      <c r="BE17" s="123"/>
      <c r="BF17" s="68"/>
      <c r="BG17" s="68"/>
      <c r="BH17" s="68"/>
      <c r="BI17" s="68"/>
      <c r="BJ17" s="123"/>
      <c r="BK17" s="68"/>
      <c r="BL17" s="68"/>
      <c r="BM17" s="68"/>
      <c r="BN17" s="68"/>
      <c r="BO17" s="123"/>
      <c r="BP17" s="68"/>
      <c r="BQ17" s="68"/>
      <c r="BR17" s="68"/>
      <c r="BS17" s="68"/>
      <c r="BT17" s="123"/>
      <c r="BU17" s="68"/>
      <c r="BV17" s="68"/>
      <c r="BW17" s="68"/>
      <c r="BX17" s="68"/>
      <c r="BY17" s="123"/>
      <c r="BZ17" s="68"/>
      <c r="CA17" s="68"/>
      <c r="CB17" s="68"/>
      <c r="CC17" s="68"/>
      <c r="CD17" s="123"/>
      <c r="CF17" s="61"/>
      <c r="CG17" s="6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I17" s="61"/>
      <c r="FJ17" s="6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L17" s="61"/>
      <c r="IM17" s="61"/>
      <c r="IN17" s="101"/>
      <c r="IO17" s="101"/>
      <c r="IP17" s="101"/>
      <c r="IQ17" s="101"/>
      <c r="IR17" s="101"/>
      <c r="IS17" s="101"/>
      <c r="IT17" s="101"/>
      <c r="IU17" s="101"/>
      <c r="IV17" s="101"/>
      <c r="IW17" s="101"/>
      <c r="IX17" s="101"/>
      <c r="IY17" s="101"/>
      <c r="IZ17" s="101"/>
      <c r="JA17" s="101"/>
      <c r="JB17" s="101"/>
      <c r="JC17" s="101"/>
      <c r="JD17" s="101"/>
      <c r="JE17" s="101"/>
      <c r="JF17" s="101"/>
      <c r="JG17" s="101"/>
      <c r="JH17" s="101"/>
      <c r="JI17" s="101"/>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1"/>
      <c r="KP17" s="101"/>
      <c r="KQ17" s="101"/>
      <c r="KR17" s="101"/>
      <c r="KS17" s="101"/>
      <c r="KT17" s="101"/>
      <c r="KU17" s="101"/>
      <c r="KV17" s="101"/>
      <c r="KW17" s="101"/>
      <c r="KX17" s="101"/>
      <c r="KY17" s="101"/>
      <c r="KZ17" s="101"/>
      <c r="LA17" s="101"/>
      <c r="LB17" s="101"/>
      <c r="LC17" s="101"/>
      <c r="LD17" s="101"/>
      <c r="LE17" s="101"/>
      <c r="LF17" s="101"/>
      <c r="LG17" s="101"/>
      <c r="LH17" s="101"/>
      <c r="LI17" s="101"/>
      <c r="LJ17" s="101"/>
      <c r="LK17" s="101"/>
      <c r="LL17" s="101"/>
      <c r="LM17" s="101"/>
      <c r="LO17" s="61"/>
      <c r="LP17" s="61"/>
      <c r="LQ17" s="101"/>
      <c r="LR17" s="101"/>
      <c r="LS17" s="101"/>
      <c r="LT17" s="101"/>
      <c r="LU17" s="101"/>
      <c r="LV17" s="101"/>
      <c r="LW17" s="101"/>
      <c r="LX17" s="101"/>
      <c r="LY17" s="101"/>
      <c r="LZ17" s="101"/>
      <c r="MA17" s="101"/>
      <c r="MB17" s="101"/>
      <c r="MC17" s="101"/>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1"/>
      <c r="NJ17" s="101"/>
      <c r="NK17" s="101"/>
      <c r="NL17" s="101"/>
      <c r="NM17" s="101"/>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row>
    <row r="18" spans="3:406" x14ac:dyDescent="0.2">
      <c r="C18" s="61"/>
      <c r="D18" s="61"/>
      <c r="E18" s="67"/>
      <c r="F18" s="68"/>
      <c r="G18" s="67"/>
      <c r="H18" s="68"/>
      <c r="I18" s="68"/>
      <c r="J18" s="68"/>
      <c r="K18" s="68"/>
      <c r="L18" s="67"/>
      <c r="M18" s="68"/>
      <c r="N18" s="68"/>
      <c r="O18" s="68"/>
      <c r="P18" s="68"/>
      <c r="Q18" s="67"/>
      <c r="R18" s="68"/>
      <c r="S18" s="68"/>
      <c r="T18" s="68"/>
      <c r="U18" s="68"/>
      <c r="V18" s="67"/>
      <c r="W18" s="68"/>
      <c r="X18" s="68"/>
      <c r="Y18" s="68"/>
      <c r="Z18" s="68"/>
      <c r="AA18" s="67"/>
      <c r="AB18" s="68"/>
      <c r="AC18" s="68"/>
      <c r="AD18" s="68"/>
      <c r="AE18" s="68"/>
      <c r="AF18" s="67"/>
      <c r="AG18" s="68"/>
      <c r="AH18" s="68"/>
      <c r="AI18" s="68"/>
      <c r="AJ18" s="68"/>
      <c r="AK18" s="123"/>
      <c r="AL18" s="68"/>
      <c r="AM18" s="68"/>
      <c r="AN18" s="68"/>
      <c r="AO18" s="68"/>
      <c r="AP18" s="123"/>
      <c r="AQ18" s="68"/>
      <c r="AR18" s="68"/>
      <c r="AS18" s="68"/>
      <c r="AT18" s="68"/>
      <c r="AU18" s="123"/>
      <c r="AV18" s="68"/>
      <c r="AW18" s="68"/>
      <c r="AX18" s="68"/>
      <c r="AY18" s="68"/>
      <c r="AZ18" s="123"/>
      <c r="BA18" s="68"/>
      <c r="BB18" s="68"/>
      <c r="BC18" s="68"/>
      <c r="BD18" s="68"/>
      <c r="BE18" s="123"/>
      <c r="BF18" s="68"/>
      <c r="BG18" s="68"/>
      <c r="BH18" s="68"/>
      <c r="BI18" s="68"/>
      <c r="BJ18" s="123"/>
      <c r="BK18" s="68"/>
      <c r="BL18" s="68"/>
      <c r="BM18" s="68"/>
      <c r="BN18" s="68"/>
      <c r="BO18" s="123"/>
      <c r="BP18" s="68"/>
      <c r="BQ18" s="68"/>
      <c r="BR18" s="68"/>
      <c r="BS18" s="68"/>
      <c r="BT18" s="123"/>
      <c r="BU18" s="68"/>
      <c r="BV18" s="68"/>
      <c r="BW18" s="68"/>
      <c r="BX18" s="68"/>
      <c r="BY18" s="123"/>
      <c r="BZ18" s="68"/>
      <c r="CA18" s="68"/>
      <c r="CB18" s="68"/>
      <c r="CC18" s="68"/>
      <c r="CD18" s="123"/>
      <c r="CF18" s="61"/>
      <c r="CG18" s="6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I18" s="61"/>
      <c r="FJ18" s="6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L18" s="61"/>
      <c r="IM18" s="61"/>
      <c r="IN18" s="101"/>
      <c r="IO18" s="101"/>
      <c r="IP18" s="101"/>
      <c r="IQ18" s="101"/>
      <c r="IR18" s="101"/>
      <c r="IS18" s="101"/>
      <c r="IT18" s="101"/>
      <c r="IU18" s="101"/>
      <c r="IV18" s="101"/>
      <c r="IW18" s="101"/>
      <c r="IX18" s="101"/>
      <c r="IY18" s="101"/>
      <c r="IZ18" s="101"/>
      <c r="JA18" s="101"/>
      <c r="JB18" s="101"/>
      <c r="JC18" s="101"/>
      <c r="JD18" s="101"/>
      <c r="JE18" s="101"/>
      <c r="JF18" s="101"/>
      <c r="JG18" s="101"/>
      <c r="JH18" s="101"/>
      <c r="JI18" s="101"/>
      <c r="JJ18" s="101"/>
      <c r="JK18" s="101"/>
      <c r="JL18" s="101"/>
      <c r="JM18" s="101"/>
      <c r="JN18" s="101"/>
      <c r="JO18" s="101"/>
      <c r="JP18" s="101"/>
      <c r="JQ18" s="101"/>
      <c r="JR18" s="101"/>
      <c r="JS18" s="101"/>
      <c r="JT18" s="101"/>
      <c r="JU18" s="101"/>
      <c r="JV18" s="101"/>
      <c r="JW18" s="101"/>
      <c r="JX18" s="101"/>
      <c r="JY18" s="101"/>
      <c r="JZ18" s="101"/>
      <c r="KA18" s="101"/>
      <c r="KB18" s="101"/>
      <c r="KC18" s="101"/>
      <c r="KD18" s="101"/>
      <c r="KE18" s="101"/>
      <c r="KF18" s="101"/>
      <c r="KG18" s="101"/>
      <c r="KH18" s="101"/>
      <c r="KI18" s="101"/>
      <c r="KJ18" s="101"/>
      <c r="KK18" s="101"/>
      <c r="KL18" s="101"/>
      <c r="KM18" s="101"/>
      <c r="KN18" s="101"/>
      <c r="KO18" s="101"/>
      <c r="KP18" s="101"/>
      <c r="KQ18" s="101"/>
      <c r="KR18" s="101"/>
      <c r="KS18" s="101"/>
      <c r="KT18" s="101"/>
      <c r="KU18" s="101"/>
      <c r="KV18" s="101"/>
      <c r="KW18" s="101"/>
      <c r="KX18" s="101"/>
      <c r="KY18" s="101"/>
      <c r="KZ18" s="101"/>
      <c r="LA18" s="101"/>
      <c r="LB18" s="101"/>
      <c r="LC18" s="101"/>
      <c r="LD18" s="101"/>
      <c r="LE18" s="101"/>
      <c r="LF18" s="101"/>
      <c r="LG18" s="101"/>
      <c r="LH18" s="101"/>
      <c r="LI18" s="101"/>
      <c r="LJ18" s="101"/>
      <c r="LK18" s="101"/>
      <c r="LL18" s="101"/>
      <c r="LM18" s="101"/>
      <c r="LO18" s="61"/>
      <c r="LP18" s="61"/>
      <c r="LQ18" s="101"/>
      <c r="LR18" s="101"/>
      <c r="LS18" s="101"/>
      <c r="LT18" s="101"/>
      <c r="LU18" s="101"/>
      <c r="LV18" s="101"/>
      <c r="LW18" s="101"/>
      <c r="LX18" s="101"/>
      <c r="LY18" s="101"/>
      <c r="LZ18" s="101"/>
      <c r="MA18" s="101"/>
      <c r="MB18" s="101"/>
      <c r="MC18" s="101"/>
      <c r="MD18" s="101"/>
      <c r="ME18" s="101"/>
      <c r="MF18" s="101"/>
      <c r="MG18" s="101"/>
      <c r="MH18" s="101"/>
      <c r="MI18" s="101"/>
      <c r="MJ18" s="101"/>
      <c r="MK18" s="101"/>
      <c r="ML18" s="101"/>
      <c r="MM18" s="101"/>
      <c r="MN18" s="101"/>
      <c r="MO18" s="101"/>
      <c r="MP18" s="101"/>
      <c r="MQ18" s="101"/>
      <c r="MR18" s="101"/>
      <c r="MS18" s="101"/>
      <c r="MT18" s="101"/>
      <c r="MU18" s="101"/>
      <c r="MV18" s="101"/>
      <c r="MW18" s="101"/>
      <c r="MX18" s="101"/>
      <c r="MY18" s="101"/>
      <c r="MZ18" s="101"/>
      <c r="NA18" s="101"/>
      <c r="NB18" s="101"/>
      <c r="NC18" s="101"/>
      <c r="ND18" s="101"/>
      <c r="NE18" s="101"/>
      <c r="NF18" s="101"/>
      <c r="NG18" s="101"/>
      <c r="NH18" s="101"/>
      <c r="NI18" s="101"/>
      <c r="NJ18" s="101"/>
      <c r="NK18" s="101"/>
      <c r="NL18" s="101"/>
      <c r="NM18" s="101"/>
      <c r="NN18" s="101"/>
      <c r="NO18" s="101"/>
      <c r="NP18" s="101"/>
      <c r="NQ18" s="101"/>
      <c r="NR18" s="101"/>
      <c r="NS18" s="101"/>
      <c r="NT18" s="101"/>
      <c r="NU18" s="101"/>
      <c r="NV18" s="101"/>
      <c r="NW18" s="101"/>
      <c r="NX18" s="101"/>
      <c r="NY18" s="101"/>
      <c r="NZ18" s="101"/>
      <c r="OA18" s="101"/>
      <c r="OB18" s="101"/>
      <c r="OC18" s="101"/>
      <c r="OD18" s="101"/>
      <c r="OE18" s="101"/>
      <c r="OF18" s="101"/>
      <c r="OG18" s="101"/>
      <c r="OH18" s="101"/>
      <c r="OI18" s="101"/>
      <c r="OJ18" s="101"/>
      <c r="OK18" s="101"/>
      <c r="OL18" s="101"/>
      <c r="OM18" s="101"/>
      <c r="ON18" s="101"/>
      <c r="OO18" s="101"/>
      <c r="OP18" s="101"/>
    </row>
    <row r="19" spans="3:406" x14ac:dyDescent="0.2">
      <c r="C19" s="61"/>
      <c r="D19" s="61"/>
      <c r="E19" s="67"/>
      <c r="F19" s="68"/>
      <c r="G19" s="67"/>
      <c r="H19" s="68"/>
      <c r="I19" s="68"/>
      <c r="J19" s="68"/>
      <c r="K19" s="68"/>
      <c r="L19" s="67"/>
      <c r="M19" s="68"/>
      <c r="N19" s="68"/>
      <c r="O19" s="68"/>
      <c r="P19" s="68"/>
      <c r="Q19" s="67"/>
      <c r="R19" s="68"/>
      <c r="S19" s="68"/>
      <c r="T19" s="68"/>
      <c r="U19" s="68"/>
      <c r="V19" s="67"/>
      <c r="W19" s="68"/>
      <c r="X19" s="68"/>
      <c r="Y19" s="68"/>
      <c r="Z19" s="68"/>
      <c r="AA19" s="67"/>
      <c r="AB19" s="68"/>
      <c r="AC19" s="68"/>
      <c r="AD19" s="68"/>
      <c r="AE19" s="68"/>
      <c r="AF19" s="67"/>
      <c r="AG19" s="68"/>
      <c r="AH19" s="68"/>
      <c r="AI19" s="68"/>
      <c r="AJ19" s="68"/>
      <c r="AK19" s="123"/>
      <c r="AL19" s="68"/>
      <c r="AM19" s="68"/>
      <c r="AN19" s="68"/>
      <c r="AO19" s="68"/>
      <c r="AP19" s="123"/>
      <c r="AQ19" s="68"/>
      <c r="AR19" s="68"/>
      <c r="AS19" s="68"/>
      <c r="AT19" s="68"/>
      <c r="AU19" s="123"/>
      <c r="AV19" s="68"/>
      <c r="AW19" s="68"/>
      <c r="AX19" s="68"/>
      <c r="AY19" s="68"/>
      <c r="AZ19" s="123"/>
      <c r="BA19" s="68"/>
      <c r="BB19" s="68"/>
      <c r="BC19" s="68"/>
      <c r="BD19" s="68"/>
      <c r="BE19" s="123"/>
      <c r="BF19" s="68"/>
      <c r="BG19" s="68"/>
      <c r="BH19" s="68"/>
      <c r="BI19" s="68"/>
      <c r="BJ19" s="123"/>
      <c r="BK19" s="68"/>
      <c r="BL19" s="68"/>
      <c r="BM19" s="68"/>
      <c r="BN19" s="68"/>
      <c r="BO19" s="123"/>
      <c r="BP19" s="68"/>
      <c r="BQ19" s="68"/>
      <c r="BR19" s="68"/>
      <c r="BS19" s="68"/>
      <c r="BT19" s="123"/>
      <c r="BU19" s="68"/>
      <c r="BV19" s="68"/>
      <c r="BW19" s="68"/>
      <c r="BX19" s="68"/>
      <c r="BY19" s="123"/>
      <c r="BZ19" s="68"/>
      <c r="CA19" s="68"/>
      <c r="CB19" s="68"/>
      <c r="CC19" s="68"/>
      <c r="CD19" s="123"/>
      <c r="CF19" s="61"/>
      <c r="CG19" s="6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I19" s="61"/>
      <c r="FJ19" s="6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L19" s="61"/>
      <c r="IM19" s="61"/>
      <c r="IN19" s="101"/>
      <c r="IO19" s="101"/>
      <c r="IP19" s="101"/>
      <c r="IQ19" s="101"/>
      <c r="IR19" s="101"/>
      <c r="IS19" s="101"/>
      <c r="IT19" s="101"/>
      <c r="IU19" s="101"/>
      <c r="IV19" s="101"/>
      <c r="IW19" s="101"/>
      <c r="IX19" s="101"/>
      <c r="IY19" s="101"/>
      <c r="IZ19" s="101"/>
      <c r="JA19" s="101"/>
      <c r="JB19" s="101"/>
      <c r="JC19" s="101"/>
      <c r="JD19" s="101"/>
      <c r="JE19" s="101"/>
      <c r="JF19" s="101"/>
      <c r="JG19" s="101"/>
      <c r="JH19" s="101"/>
      <c r="JI19" s="101"/>
      <c r="JJ19" s="101"/>
      <c r="JK19" s="101"/>
      <c r="JL19" s="101"/>
      <c r="JM19" s="101"/>
      <c r="JN19" s="101"/>
      <c r="JO19" s="101"/>
      <c r="JP19" s="101"/>
      <c r="JQ19" s="101"/>
      <c r="JR19" s="101"/>
      <c r="JS19" s="101"/>
      <c r="JT19" s="101"/>
      <c r="JU19" s="101"/>
      <c r="JV19" s="101"/>
      <c r="JW19" s="101"/>
      <c r="JX19" s="101"/>
      <c r="JY19" s="101"/>
      <c r="JZ19" s="101"/>
      <c r="KA19" s="101"/>
      <c r="KB19" s="101"/>
      <c r="KC19" s="101"/>
      <c r="KD19" s="101"/>
      <c r="KE19" s="101"/>
      <c r="KF19" s="101"/>
      <c r="KG19" s="101"/>
      <c r="KH19" s="101"/>
      <c r="KI19" s="101"/>
      <c r="KJ19" s="101"/>
      <c r="KK19" s="101"/>
      <c r="KL19" s="101"/>
      <c r="KM19" s="101"/>
      <c r="KN19" s="101"/>
      <c r="KO19" s="101"/>
      <c r="KP19" s="101"/>
      <c r="KQ19" s="101"/>
      <c r="KR19" s="101"/>
      <c r="KS19" s="101"/>
      <c r="KT19" s="101"/>
      <c r="KU19" s="101"/>
      <c r="KV19" s="101"/>
      <c r="KW19" s="101"/>
      <c r="KX19" s="101"/>
      <c r="KY19" s="101"/>
      <c r="KZ19" s="101"/>
      <c r="LA19" s="101"/>
      <c r="LB19" s="101"/>
      <c r="LC19" s="101"/>
      <c r="LD19" s="101"/>
      <c r="LE19" s="101"/>
      <c r="LF19" s="101"/>
      <c r="LG19" s="101"/>
      <c r="LH19" s="101"/>
      <c r="LI19" s="101"/>
      <c r="LJ19" s="101"/>
      <c r="LK19" s="101"/>
      <c r="LL19" s="101"/>
      <c r="LM19" s="101"/>
      <c r="LO19" s="61"/>
      <c r="LP19" s="61"/>
      <c r="LQ19" s="101"/>
      <c r="LR19" s="101"/>
      <c r="LS19" s="101"/>
      <c r="LT19" s="101"/>
      <c r="LU19" s="101"/>
      <c r="LV19" s="101"/>
      <c r="LW19" s="101"/>
      <c r="LX19" s="101"/>
      <c r="LY19" s="101"/>
      <c r="LZ19" s="101"/>
      <c r="MA19" s="101"/>
      <c r="MB19" s="101"/>
      <c r="MC19" s="101"/>
      <c r="MD19" s="101"/>
      <c r="ME19" s="101"/>
      <c r="MF19" s="101"/>
      <c r="MG19" s="101"/>
      <c r="MH19" s="101"/>
      <c r="MI19" s="101"/>
      <c r="MJ19" s="101"/>
      <c r="MK19" s="101"/>
      <c r="ML19" s="101"/>
      <c r="MM19" s="101"/>
      <c r="MN19" s="101"/>
      <c r="MO19" s="101"/>
      <c r="MP19" s="101"/>
      <c r="MQ19" s="101"/>
      <c r="MR19" s="101"/>
      <c r="MS19" s="101"/>
      <c r="MT19" s="101"/>
      <c r="MU19" s="101"/>
      <c r="MV19" s="101"/>
      <c r="MW19" s="101"/>
      <c r="MX19" s="101"/>
      <c r="MY19" s="101"/>
      <c r="MZ19" s="101"/>
      <c r="NA19" s="101"/>
      <c r="NB19" s="101"/>
      <c r="NC19" s="101"/>
      <c r="ND19" s="101"/>
      <c r="NE19" s="101"/>
      <c r="NF19" s="101"/>
      <c r="NG19" s="101"/>
      <c r="NH19" s="101"/>
      <c r="NI19" s="101"/>
      <c r="NJ19" s="101"/>
      <c r="NK19" s="101"/>
      <c r="NL19" s="101"/>
      <c r="NM19" s="101"/>
      <c r="NN19" s="101"/>
      <c r="NO19" s="101"/>
      <c r="NP19" s="101"/>
      <c r="NQ19" s="101"/>
      <c r="NR19" s="101"/>
      <c r="NS19" s="101"/>
      <c r="NT19" s="101"/>
      <c r="NU19" s="101"/>
      <c r="NV19" s="101"/>
      <c r="NW19" s="101"/>
      <c r="NX19" s="101"/>
      <c r="NY19" s="101"/>
      <c r="NZ19" s="101"/>
      <c r="OA19" s="101"/>
      <c r="OB19" s="101"/>
      <c r="OC19" s="101"/>
      <c r="OD19" s="101"/>
      <c r="OE19" s="101"/>
      <c r="OF19" s="101"/>
      <c r="OG19" s="101"/>
      <c r="OH19" s="101"/>
      <c r="OI19" s="101"/>
      <c r="OJ19" s="101"/>
      <c r="OK19" s="101"/>
      <c r="OL19" s="101"/>
      <c r="OM19" s="101"/>
      <c r="ON19" s="101"/>
      <c r="OO19" s="101"/>
      <c r="OP19" s="101"/>
    </row>
    <row r="20" spans="3:406" x14ac:dyDescent="0.2">
      <c r="C20" s="61"/>
      <c r="D20" s="61"/>
      <c r="E20" s="67"/>
      <c r="F20" s="68"/>
      <c r="G20" s="67"/>
      <c r="H20" s="68"/>
      <c r="I20" s="68"/>
      <c r="J20" s="68"/>
      <c r="K20" s="68"/>
      <c r="L20" s="67"/>
      <c r="M20" s="68"/>
      <c r="N20" s="68"/>
      <c r="O20" s="68"/>
      <c r="P20" s="68"/>
      <c r="Q20" s="67"/>
      <c r="R20" s="68"/>
      <c r="S20" s="68"/>
      <c r="T20" s="68"/>
      <c r="U20" s="68"/>
      <c r="V20" s="67"/>
      <c r="W20" s="68"/>
      <c r="X20" s="68"/>
      <c r="Y20" s="68"/>
      <c r="Z20" s="68"/>
      <c r="AA20" s="67"/>
      <c r="AB20" s="68"/>
      <c r="AC20" s="68"/>
      <c r="AD20" s="68"/>
      <c r="AE20" s="68"/>
      <c r="AF20" s="67"/>
      <c r="AG20" s="68"/>
      <c r="AH20" s="68"/>
      <c r="AI20" s="68"/>
      <c r="AJ20" s="68"/>
      <c r="AK20" s="123"/>
      <c r="AL20" s="68"/>
      <c r="AM20" s="68"/>
      <c r="AN20" s="68"/>
      <c r="AO20" s="68"/>
      <c r="AP20" s="123"/>
      <c r="AQ20" s="68"/>
      <c r="AR20" s="68"/>
      <c r="AS20" s="68"/>
      <c r="AT20" s="68"/>
      <c r="AU20" s="123"/>
      <c r="AV20" s="68"/>
      <c r="AW20" s="68"/>
      <c r="AX20" s="68"/>
      <c r="AY20" s="68"/>
      <c r="AZ20" s="123"/>
      <c r="BA20" s="68"/>
      <c r="BB20" s="68"/>
      <c r="BC20" s="68"/>
      <c r="BD20" s="68"/>
      <c r="BE20" s="123"/>
      <c r="BF20" s="68"/>
      <c r="BG20" s="68"/>
      <c r="BH20" s="68"/>
      <c r="BI20" s="68"/>
      <c r="BJ20" s="123"/>
      <c r="BK20" s="68"/>
      <c r="BL20" s="68"/>
      <c r="BM20" s="68"/>
      <c r="BN20" s="68"/>
      <c r="BO20" s="123"/>
      <c r="BP20" s="68"/>
      <c r="BQ20" s="68"/>
      <c r="BR20" s="68"/>
      <c r="BS20" s="68"/>
      <c r="BT20" s="123"/>
      <c r="BU20" s="68"/>
      <c r="BV20" s="68"/>
      <c r="BW20" s="68"/>
      <c r="BX20" s="68"/>
      <c r="BY20" s="123"/>
      <c r="BZ20" s="68"/>
      <c r="CA20" s="68"/>
      <c r="CB20" s="68"/>
      <c r="CC20" s="68"/>
      <c r="CD20" s="123"/>
      <c r="CF20" s="61"/>
      <c r="CG20" s="6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I20" s="61"/>
      <c r="FJ20" s="6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c r="HC20" s="101"/>
      <c r="HD20" s="101"/>
      <c r="HE20" s="101"/>
      <c r="HF20" s="101"/>
      <c r="HG20" s="101"/>
      <c r="HH20" s="101"/>
      <c r="HI20" s="101"/>
      <c r="HJ20" s="101"/>
      <c r="HK20" s="101"/>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L20" s="61"/>
      <c r="IM20" s="61"/>
      <c r="IN20" s="101"/>
      <c r="IO20" s="101"/>
      <c r="IP20" s="101"/>
      <c r="IQ20" s="101"/>
      <c r="IR20" s="101"/>
      <c r="IS20" s="101"/>
      <c r="IT20" s="101"/>
      <c r="IU20" s="101"/>
      <c r="IV20" s="101"/>
      <c r="IW20" s="101"/>
      <c r="IX20" s="101"/>
      <c r="IY20" s="101"/>
      <c r="IZ20" s="101"/>
      <c r="JA20" s="101"/>
      <c r="JB20" s="101"/>
      <c r="JC20" s="101"/>
      <c r="JD20" s="101"/>
      <c r="JE20" s="101"/>
      <c r="JF20" s="101"/>
      <c r="JG20" s="101"/>
      <c r="JH20" s="101"/>
      <c r="JI20" s="101"/>
      <c r="JJ20" s="101"/>
      <c r="JK20" s="101"/>
      <c r="JL20" s="101"/>
      <c r="JM20" s="101"/>
      <c r="JN20" s="101"/>
      <c r="JO20" s="101"/>
      <c r="JP20" s="101"/>
      <c r="JQ20" s="101"/>
      <c r="JR20" s="101"/>
      <c r="JS20" s="101"/>
      <c r="JT20" s="101"/>
      <c r="JU20" s="101"/>
      <c r="JV20" s="101"/>
      <c r="JW20" s="101"/>
      <c r="JX20" s="101"/>
      <c r="JY20" s="101"/>
      <c r="JZ20" s="101"/>
      <c r="KA20" s="101"/>
      <c r="KB20" s="101"/>
      <c r="KC20" s="101"/>
      <c r="KD20" s="101"/>
      <c r="KE20" s="101"/>
      <c r="KF20" s="101"/>
      <c r="KG20" s="101"/>
      <c r="KH20" s="101"/>
      <c r="KI20" s="101"/>
      <c r="KJ20" s="101"/>
      <c r="KK20" s="101"/>
      <c r="KL20" s="101"/>
      <c r="KM20" s="101"/>
      <c r="KN20" s="101"/>
      <c r="KO20" s="101"/>
      <c r="KP20" s="101"/>
      <c r="KQ20" s="101"/>
      <c r="KR20" s="101"/>
      <c r="KS20" s="101"/>
      <c r="KT20" s="101"/>
      <c r="KU20" s="101"/>
      <c r="KV20" s="101"/>
      <c r="KW20" s="101"/>
      <c r="KX20" s="101"/>
      <c r="KY20" s="101"/>
      <c r="KZ20" s="101"/>
      <c r="LA20" s="101"/>
      <c r="LB20" s="101"/>
      <c r="LC20" s="101"/>
      <c r="LD20" s="101"/>
      <c r="LE20" s="101"/>
      <c r="LF20" s="101"/>
      <c r="LG20" s="101"/>
      <c r="LH20" s="101"/>
      <c r="LI20" s="101"/>
      <c r="LJ20" s="101"/>
      <c r="LK20" s="101"/>
      <c r="LL20" s="101"/>
      <c r="LM20" s="101"/>
      <c r="LO20" s="61"/>
      <c r="LP20" s="61"/>
      <c r="LQ20" s="101"/>
      <c r="LR20" s="101"/>
      <c r="LS20" s="101"/>
      <c r="LT20" s="101"/>
      <c r="LU20" s="101"/>
      <c r="LV20" s="101"/>
      <c r="LW20" s="101"/>
      <c r="LX20" s="101"/>
      <c r="LY20" s="101"/>
      <c r="LZ20" s="101"/>
      <c r="MA20" s="101"/>
      <c r="MB20" s="101"/>
      <c r="MC20" s="101"/>
      <c r="MD20" s="101"/>
      <c r="ME20" s="101"/>
      <c r="MF20" s="101"/>
      <c r="MG20" s="101"/>
      <c r="MH20" s="101"/>
      <c r="MI20" s="101"/>
      <c r="MJ20" s="101"/>
      <c r="MK20" s="101"/>
      <c r="ML20" s="101"/>
      <c r="MM20" s="101"/>
      <c r="MN20" s="101"/>
      <c r="MO20" s="101"/>
      <c r="MP20" s="101"/>
      <c r="MQ20" s="101"/>
      <c r="MR20" s="101"/>
      <c r="MS20" s="101"/>
      <c r="MT20" s="101"/>
      <c r="MU20" s="101"/>
      <c r="MV20" s="101"/>
      <c r="MW20" s="101"/>
      <c r="MX20" s="101"/>
      <c r="MY20" s="101"/>
      <c r="MZ20" s="101"/>
      <c r="NA20" s="101"/>
      <c r="NB20" s="101"/>
      <c r="NC20" s="101"/>
      <c r="ND20" s="101"/>
      <c r="NE20" s="101"/>
      <c r="NF20" s="101"/>
      <c r="NG20" s="101"/>
      <c r="NH20" s="101"/>
      <c r="NI20" s="101"/>
      <c r="NJ20" s="101"/>
      <c r="NK20" s="101"/>
      <c r="NL20" s="101"/>
      <c r="NM20" s="101"/>
      <c r="NN20" s="101"/>
      <c r="NO20" s="101"/>
      <c r="NP20" s="101"/>
      <c r="NQ20" s="101"/>
      <c r="NR20" s="101"/>
      <c r="NS20" s="101"/>
      <c r="NT20" s="101"/>
      <c r="NU20" s="101"/>
      <c r="NV20" s="101"/>
      <c r="NW20" s="101"/>
      <c r="NX20" s="101"/>
      <c r="NY20" s="101"/>
      <c r="NZ20" s="101"/>
      <c r="OA20" s="101"/>
      <c r="OB20" s="101"/>
      <c r="OC20" s="101"/>
      <c r="OD20" s="101"/>
      <c r="OE20" s="101"/>
      <c r="OF20" s="101"/>
      <c r="OG20" s="101"/>
      <c r="OH20" s="101"/>
      <c r="OI20" s="101"/>
      <c r="OJ20" s="101"/>
      <c r="OK20" s="101"/>
      <c r="OL20" s="101"/>
      <c r="OM20" s="101"/>
      <c r="ON20" s="101"/>
      <c r="OO20" s="101"/>
      <c r="OP20" s="101"/>
    </row>
    <row r="21" spans="3:406" x14ac:dyDescent="0.2">
      <c r="C21" s="61"/>
      <c r="D21" s="61"/>
      <c r="E21" s="67"/>
      <c r="F21" s="68"/>
      <c r="G21" s="67"/>
      <c r="H21" s="68"/>
      <c r="I21" s="68"/>
      <c r="J21" s="68"/>
      <c r="K21" s="68"/>
      <c r="L21" s="67"/>
      <c r="M21" s="68"/>
      <c r="N21" s="68"/>
      <c r="O21" s="68"/>
      <c r="P21" s="68"/>
      <c r="Q21" s="67"/>
      <c r="R21" s="68"/>
      <c r="S21" s="68"/>
      <c r="T21" s="68"/>
      <c r="U21" s="68"/>
      <c r="V21" s="67"/>
      <c r="W21" s="68"/>
      <c r="X21" s="68"/>
      <c r="Y21" s="68"/>
      <c r="Z21" s="68"/>
      <c r="AA21" s="67"/>
      <c r="AB21" s="68"/>
      <c r="AC21" s="68"/>
      <c r="AD21" s="68"/>
      <c r="AE21" s="68"/>
      <c r="AF21" s="67"/>
      <c r="AG21" s="68"/>
      <c r="AH21" s="68"/>
      <c r="AI21" s="68"/>
      <c r="AJ21" s="68"/>
      <c r="AK21" s="123"/>
      <c r="AL21" s="68"/>
      <c r="AM21" s="68"/>
      <c r="AN21" s="68"/>
      <c r="AO21" s="68"/>
      <c r="AP21" s="123"/>
      <c r="AQ21" s="68"/>
      <c r="AR21" s="68"/>
      <c r="AS21" s="68"/>
      <c r="AT21" s="68"/>
      <c r="AU21" s="123"/>
      <c r="AV21" s="68"/>
      <c r="AW21" s="68"/>
      <c r="AX21" s="68"/>
      <c r="AY21" s="68"/>
      <c r="AZ21" s="123"/>
      <c r="BA21" s="68"/>
      <c r="BB21" s="68"/>
      <c r="BC21" s="68"/>
      <c r="BD21" s="68"/>
      <c r="BE21" s="123"/>
      <c r="BF21" s="68"/>
      <c r="BG21" s="68"/>
      <c r="BH21" s="68"/>
      <c r="BI21" s="68"/>
      <c r="BJ21" s="123"/>
      <c r="BK21" s="68"/>
      <c r="BL21" s="68"/>
      <c r="BM21" s="68"/>
      <c r="BN21" s="68"/>
      <c r="BO21" s="123"/>
      <c r="BP21" s="68"/>
      <c r="BQ21" s="68"/>
      <c r="BR21" s="68"/>
      <c r="BS21" s="68"/>
      <c r="BT21" s="123"/>
      <c r="BU21" s="68"/>
      <c r="BV21" s="68"/>
      <c r="BW21" s="68"/>
      <c r="BX21" s="68"/>
      <c r="BY21" s="123"/>
      <c r="BZ21" s="68"/>
      <c r="CA21" s="68"/>
      <c r="CB21" s="68"/>
      <c r="CC21" s="68"/>
      <c r="CD21" s="123"/>
      <c r="CF21" s="61"/>
      <c r="CG21" s="6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I21" s="61"/>
      <c r="FJ21" s="6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c r="GZ21" s="101"/>
      <c r="HA21" s="101"/>
      <c r="HB21" s="101"/>
      <c r="HC21" s="101"/>
      <c r="HD21" s="101"/>
      <c r="HE21" s="101"/>
      <c r="HF21" s="101"/>
      <c r="HG21" s="101"/>
      <c r="HH21" s="101"/>
      <c r="HI21" s="101"/>
      <c r="HJ21" s="101"/>
      <c r="HK21" s="101"/>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L21" s="61"/>
      <c r="IM21" s="61"/>
      <c r="IN21" s="101"/>
      <c r="IO21" s="101"/>
      <c r="IP21" s="101"/>
      <c r="IQ21" s="101"/>
      <c r="IR21" s="101"/>
      <c r="IS21" s="101"/>
      <c r="IT21" s="101"/>
      <c r="IU21" s="101"/>
      <c r="IV21" s="101"/>
      <c r="IW21" s="101"/>
      <c r="IX21" s="101"/>
      <c r="IY21" s="101"/>
      <c r="IZ21" s="101"/>
      <c r="JA21" s="101"/>
      <c r="JB21" s="101"/>
      <c r="JC21" s="101"/>
      <c r="JD21" s="101"/>
      <c r="JE21" s="101"/>
      <c r="JF21" s="101"/>
      <c r="JG21" s="101"/>
      <c r="JH21" s="101"/>
      <c r="JI21" s="101"/>
      <c r="JJ21" s="101"/>
      <c r="JK21" s="101"/>
      <c r="JL21" s="101"/>
      <c r="JM21" s="101"/>
      <c r="JN21" s="101"/>
      <c r="JO21" s="101"/>
      <c r="JP21" s="101"/>
      <c r="JQ21" s="101"/>
      <c r="JR21" s="101"/>
      <c r="JS21" s="101"/>
      <c r="JT21" s="101"/>
      <c r="JU21" s="101"/>
      <c r="JV21" s="101"/>
      <c r="JW21" s="101"/>
      <c r="JX21" s="101"/>
      <c r="JY21" s="101"/>
      <c r="JZ21" s="101"/>
      <c r="KA21" s="101"/>
      <c r="KB21" s="101"/>
      <c r="KC21" s="101"/>
      <c r="KD21" s="101"/>
      <c r="KE21" s="101"/>
      <c r="KF21" s="101"/>
      <c r="KG21" s="101"/>
      <c r="KH21" s="101"/>
      <c r="KI21" s="101"/>
      <c r="KJ21" s="101"/>
      <c r="KK21" s="101"/>
      <c r="KL21" s="101"/>
      <c r="KM21" s="101"/>
      <c r="KN21" s="101"/>
      <c r="KO21" s="101"/>
      <c r="KP21" s="101"/>
      <c r="KQ21" s="101"/>
      <c r="KR21" s="101"/>
      <c r="KS21" s="101"/>
      <c r="KT21" s="101"/>
      <c r="KU21" s="101"/>
      <c r="KV21" s="101"/>
      <c r="KW21" s="101"/>
      <c r="KX21" s="101"/>
      <c r="KY21" s="101"/>
      <c r="KZ21" s="101"/>
      <c r="LA21" s="101"/>
      <c r="LB21" s="101"/>
      <c r="LC21" s="101"/>
      <c r="LD21" s="101"/>
      <c r="LE21" s="101"/>
      <c r="LF21" s="101"/>
      <c r="LG21" s="101"/>
      <c r="LH21" s="101"/>
      <c r="LI21" s="101"/>
      <c r="LJ21" s="101"/>
      <c r="LK21" s="101"/>
      <c r="LL21" s="101"/>
      <c r="LM21" s="101"/>
      <c r="LO21" s="61"/>
      <c r="LP21" s="61"/>
      <c r="LQ21" s="101"/>
      <c r="LR21" s="101"/>
      <c r="LS21" s="101"/>
      <c r="LT21" s="101"/>
      <c r="LU21" s="101"/>
      <c r="LV21" s="101"/>
      <c r="LW21" s="101"/>
      <c r="LX21" s="101"/>
      <c r="LY21" s="101"/>
      <c r="LZ21" s="101"/>
      <c r="MA21" s="101"/>
      <c r="MB21" s="101"/>
      <c r="MC21" s="101"/>
      <c r="MD21" s="101"/>
      <c r="ME21" s="101"/>
      <c r="MF21" s="101"/>
      <c r="MG21" s="101"/>
      <c r="MH21" s="101"/>
      <c r="MI21" s="101"/>
      <c r="MJ21" s="101"/>
      <c r="MK21" s="101"/>
      <c r="ML21" s="101"/>
      <c r="MM21" s="101"/>
      <c r="MN21" s="101"/>
      <c r="MO21" s="101"/>
      <c r="MP21" s="101"/>
      <c r="MQ21" s="101"/>
      <c r="MR21" s="101"/>
      <c r="MS21" s="101"/>
      <c r="MT21" s="101"/>
      <c r="MU21" s="101"/>
      <c r="MV21" s="101"/>
      <c r="MW21" s="101"/>
      <c r="MX21" s="101"/>
      <c r="MY21" s="101"/>
      <c r="MZ21" s="101"/>
      <c r="NA21" s="101"/>
      <c r="NB21" s="101"/>
      <c r="NC21" s="101"/>
      <c r="ND21" s="101"/>
      <c r="NE21" s="101"/>
      <c r="NF21" s="101"/>
      <c r="NG21" s="101"/>
      <c r="NH21" s="101"/>
      <c r="NI21" s="101"/>
      <c r="NJ21" s="101"/>
      <c r="NK21" s="101"/>
      <c r="NL21" s="101"/>
      <c r="NM21" s="101"/>
      <c r="NN21" s="101"/>
      <c r="NO21" s="101"/>
      <c r="NP21" s="101"/>
      <c r="NQ21" s="101"/>
      <c r="NR21" s="101"/>
      <c r="NS21" s="101"/>
      <c r="NT21" s="101"/>
      <c r="NU21" s="101"/>
      <c r="NV21" s="101"/>
      <c r="NW21" s="101"/>
      <c r="NX21" s="101"/>
      <c r="NY21" s="101"/>
      <c r="NZ21" s="101"/>
      <c r="OA21" s="101"/>
      <c r="OB21" s="101"/>
      <c r="OC21" s="101"/>
      <c r="OD21" s="101"/>
      <c r="OE21" s="101"/>
      <c r="OF21" s="101"/>
      <c r="OG21" s="101"/>
      <c r="OH21" s="101"/>
      <c r="OI21" s="101"/>
      <c r="OJ21" s="101"/>
      <c r="OK21" s="101"/>
      <c r="OL21" s="101"/>
      <c r="OM21" s="101"/>
      <c r="ON21" s="101"/>
      <c r="OO21" s="101"/>
      <c r="OP21" s="101"/>
    </row>
    <row r="22" spans="3:406" x14ac:dyDescent="0.2">
      <c r="C22" s="61"/>
      <c r="D22" s="61"/>
      <c r="E22" s="61"/>
      <c r="F22" s="68"/>
      <c r="G22" s="67"/>
      <c r="H22" s="68"/>
      <c r="I22" s="68"/>
      <c r="J22" s="68"/>
      <c r="K22" s="68"/>
      <c r="L22" s="67"/>
      <c r="M22" s="68"/>
      <c r="N22" s="68"/>
      <c r="O22" s="68"/>
      <c r="P22" s="68"/>
      <c r="Q22" s="67"/>
      <c r="R22" s="68"/>
      <c r="S22" s="68"/>
      <c r="T22" s="68"/>
      <c r="U22" s="68"/>
      <c r="V22" s="67"/>
      <c r="W22" s="68"/>
      <c r="X22" s="68"/>
      <c r="Y22" s="68"/>
      <c r="Z22" s="68"/>
      <c r="AA22" s="67"/>
      <c r="AB22" s="68"/>
      <c r="AC22" s="68"/>
      <c r="AD22" s="68"/>
      <c r="AE22" s="68"/>
      <c r="AF22" s="67"/>
      <c r="AG22" s="68"/>
      <c r="AH22" s="68"/>
      <c r="AI22" s="68"/>
      <c r="AJ22" s="68"/>
      <c r="AK22" s="123"/>
      <c r="AL22" s="68"/>
      <c r="AM22" s="68"/>
      <c r="AN22" s="68"/>
      <c r="AO22" s="68"/>
      <c r="AP22" s="123"/>
      <c r="AQ22" s="68"/>
      <c r="AR22" s="68"/>
      <c r="AS22" s="68"/>
      <c r="AT22" s="68"/>
      <c r="AU22" s="123"/>
      <c r="AV22" s="68"/>
      <c r="AW22" s="68"/>
      <c r="AX22" s="68"/>
      <c r="AY22" s="68"/>
      <c r="AZ22" s="123"/>
      <c r="BA22" s="68"/>
      <c r="BB22" s="68"/>
      <c r="BC22" s="68"/>
      <c r="BD22" s="68"/>
      <c r="BE22" s="123"/>
      <c r="BF22" s="68"/>
      <c r="BG22" s="68"/>
      <c r="BH22" s="68"/>
      <c r="BI22" s="68"/>
      <c r="BJ22" s="123"/>
      <c r="BK22" s="68"/>
      <c r="BL22" s="68"/>
      <c r="BM22" s="68"/>
      <c r="BN22" s="68"/>
      <c r="BO22" s="123"/>
      <c r="BP22" s="68"/>
      <c r="BQ22" s="68"/>
      <c r="BR22" s="68"/>
      <c r="BS22" s="68"/>
      <c r="BT22" s="123"/>
      <c r="BU22" s="68"/>
      <c r="BV22" s="68"/>
      <c r="BW22" s="68"/>
      <c r="BX22" s="68"/>
      <c r="BY22" s="123"/>
      <c r="BZ22" s="68"/>
      <c r="CA22" s="68"/>
      <c r="CB22" s="68"/>
      <c r="CC22" s="68"/>
      <c r="CD22" s="123"/>
      <c r="CF22" s="61"/>
      <c r="CG22" s="6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I22" s="61"/>
      <c r="FJ22" s="6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c r="HC22" s="101"/>
      <c r="HD22" s="101"/>
      <c r="HE22" s="101"/>
      <c r="HF22" s="101"/>
      <c r="HG22" s="101"/>
      <c r="HH22" s="101"/>
      <c r="HI22" s="101"/>
      <c r="HJ22" s="101"/>
      <c r="HK22" s="101"/>
      <c r="HL22" s="101"/>
      <c r="HM22" s="101"/>
      <c r="HN22" s="101"/>
      <c r="HO22" s="101"/>
      <c r="HP22" s="101"/>
      <c r="HQ22" s="101"/>
      <c r="HR22" s="101"/>
      <c r="HS22" s="101"/>
      <c r="HT22" s="101"/>
      <c r="HU22" s="101"/>
      <c r="HV22" s="101"/>
      <c r="HW22" s="101"/>
      <c r="HX22" s="101"/>
      <c r="HY22" s="101"/>
      <c r="HZ22" s="101"/>
      <c r="IA22" s="101"/>
      <c r="IB22" s="101"/>
      <c r="IC22" s="101"/>
      <c r="ID22" s="101"/>
      <c r="IE22" s="101"/>
      <c r="IF22" s="101"/>
      <c r="IG22" s="101"/>
      <c r="IH22" s="101"/>
      <c r="II22" s="101"/>
      <c r="IJ22" s="101"/>
      <c r="IL22" s="61"/>
      <c r="IM22" s="61"/>
      <c r="IN22" s="101"/>
      <c r="IO22" s="101"/>
      <c r="IP22" s="101"/>
      <c r="IQ22" s="101"/>
      <c r="IR22" s="101"/>
      <c r="IS22" s="101"/>
      <c r="IT22" s="101"/>
      <c r="IU22" s="101"/>
      <c r="IV22" s="101"/>
      <c r="IW22" s="101"/>
      <c r="IX22" s="101"/>
      <c r="IY22" s="101"/>
      <c r="IZ22" s="101"/>
      <c r="JA22" s="101"/>
      <c r="JB22" s="101"/>
      <c r="JC22" s="101"/>
      <c r="JD22" s="101"/>
      <c r="JE22" s="101"/>
      <c r="JF22" s="101"/>
      <c r="JG22" s="101"/>
      <c r="JH22" s="101"/>
      <c r="JI22" s="101"/>
      <c r="JJ22" s="101"/>
      <c r="JK22" s="101"/>
      <c r="JL22" s="101"/>
      <c r="JM22" s="101"/>
      <c r="JN22" s="101"/>
      <c r="JO22" s="101"/>
      <c r="JP22" s="101"/>
      <c r="JQ22" s="101"/>
      <c r="JR22" s="101"/>
      <c r="JS22" s="101"/>
      <c r="JT22" s="101"/>
      <c r="JU22" s="101"/>
      <c r="JV22" s="101"/>
      <c r="JW22" s="101"/>
      <c r="JX22" s="101"/>
      <c r="JY22" s="101"/>
      <c r="JZ22" s="101"/>
      <c r="KA22" s="101"/>
      <c r="KB22" s="101"/>
      <c r="KC22" s="101"/>
      <c r="KD22" s="101"/>
      <c r="KE22" s="101"/>
      <c r="KF22" s="101"/>
      <c r="KG22" s="101"/>
      <c r="KH22" s="101"/>
      <c r="KI22" s="101"/>
      <c r="KJ22" s="101"/>
      <c r="KK22" s="101"/>
      <c r="KL22" s="101"/>
      <c r="KM22" s="101"/>
      <c r="KN22" s="101"/>
      <c r="KO22" s="101"/>
      <c r="KP22" s="101"/>
      <c r="KQ22" s="101"/>
      <c r="KR22" s="101"/>
      <c r="KS22" s="101"/>
      <c r="KT22" s="101"/>
      <c r="KU22" s="101"/>
      <c r="KV22" s="101"/>
      <c r="KW22" s="101"/>
      <c r="KX22" s="101"/>
      <c r="KY22" s="101"/>
      <c r="KZ22" s="101"/>
      <c r="LA22" s="101"/>
      <c r="LB22" s="101"/>
      <c r="LC22" s="101"/>
      <c r="LD22" s="101"/>
      <c r="LE22" s="101"/>
      <c r="LF22" s="101"/>
      <c r="LG22" s="101"/>
      <c r="LH22" s="101"/>
      <c r="LI22" s="101"/>
      <c r="LJ22" s="101"/>
      <c r="LK22" s="101"/>
      <c r="LL22" s="101"/>
      <c r="LM22" s="101"/>
      <c r="LO22" s="61"/>
      <c r="LP22" s="61"/>
      <c r="LQ22" s="101"/>
      <c r="LR22" s="101"/>
      <c r="LS22" s="101"/>
      <c r="LT22" s="101"/>
      <c r="LU22" s="101"/>
      <c r="LV22" s="101"/>
      <c r="LW22" s="101"/>
      <c r="LX22" s="101"/>
      <c r="LY22" s="101"/>
      <c r="LZ22" s="101"/>
      <c r="MA22" s="101"/>
      <c r="MB22" s="101"/>
      <c r="MC22" s="101"/>
      <c r="MD22" s="101"/>
      <c r="ME22" s="101"/>
      <c r="MF22" s="101"/>
      <c r="MG22" s="101"/>
      <c r="MH22" s="101"/>
      <c r="MI22" s="101"/>
      <c r="MJ22" s="101"/>
      <c r="MK22" s="101"/>
      <c r="ML22" s="101"/>
      <c r="MM22" s="101"/>
      <c r="MN22" s="101"/>
      <c r="MO22" s="101"/>
      <c r="MP22" s="101"/>
      <c r="MQ22" s="101"/>
      <c r="MR22" s="101"/>
      <c r="MS22" s="101"/>
      <c r="MT22" s="101"/>
      <c r="MU22" s="101"/>
      <c r="MV22" s="101"/>
      <c r="MW22" s="101"/>
      <c r="MX22" s="101"/>
      <c r="MY22" s="101"/>
      <c r="MZ22" s="101"/>
      <c r="NA22" s="101"/>
      <c r="NB22" s="101"/>
      <c r="NC22" s="101"/>
      <c r="ND22" s="101"/>
      <c r="NE22" s="101"/>
      <c r="NF22" s="101"/>
      <c r="NG22" s="101"/>
      <c r="NH22" s="101"/>
      <c r="NI22" s="101"/>
      <c r="NJ22" s="101"/>
      <c r="NK22" s="101"/>
      <c r="NL22" s="101"/>
      <c r="NM22" s="101"/>
      <c r="NN22" s="101"/>
      <c r="NO22" s="101"/>
      <c r="NP22" s="101"/>
      <c r="NQ22" s="101"/>
      <c r="NR22" s="101"/>
      <c r="NS22" s="101"/>
      <c r="NT22" s="101"/>
      <c r="NU22" s="101"/>
      <c r="NV22" s="101"/>
      <c r="NW22" s="101"/>
      <c r="NX22" s="101"/>
      <c r="NY22" s="101"/>
      <c r="NZ22" s="101"/>
      <c r="OA22" s="101"/>
      <c r="OB22" s="101"/>
      <c r="OC22" s="101"/>
      <c r="OD22" s="101"/>
      <c r="OE22" s="101"/>
      <c r="OF22" s="101"/>
      <c r="OG22" s="101"/>
      <c r="OH22" s="101"/>
      <c r="OI22" s="101"/>
      <c r="OJ22" s="101"/>
      <c r="OK22" s="101"/>
      <c r="OL22" s="101"/>
      <c r="OM22" s="101"/>
      <c r="ON22" s="101"/>
      <c r="OO22" s="101"/>
      <c r="OP22" s="101"/>
    </row>
    <row r="23" spans="3:406" x14ac:dyDescent="0.2">
      <c r="C23" s="61"/>
      <c r="D23" s="61"/>
      <c r="E23" s="61"/>
      <c r="F23" s="68"/>
      <c r="G23" s="67"/>
      <c r="H23" s="68"/>
      <c r="I23" s="68"/>
      <c r="J23" s="68"/>
      <c r="K23" s="68"/>
      <c r="L23" s="67"/>
      <c r="M23" s="68"/>
      <c r="N23" s="68"/>
      <c r="O23" s="68"/>
      <c r="P23" s="68"/>
      <c r="Q23" s="67"/>
      <c r="R23" s="68"/>
      <c r="S23" s="68"/>
      <c r="T23" s="68"/>
      <c r="U23" s="68"/>
      <c r="V23" s="67"/>
      <c r="W23" s="68"/>
      <c r="X23" s="68"/>
      <c r="Y23" s="68"/>
      <c r="Z23" s="68"/>
      <c r="AA23" s="67"/>
      <c r="AB23" s="68"/>
      <c r="AC23" s="68"/>
      <c r="AD23" s="68"/>
      <c r="AE23" s="68"/>
      <c r="AF23" s="67"/>
      <c r="AG23" s="68"/>
      <c r="AH23" s="68"/>
      <c r="AI23" s="68"/>
      <c r="AJ23" s="68"/>
      <c r="AK23" s="123"/>
      <c r="AL23" s="68"/>
      <c r="AM23" s="68"/>
      <c r="AN23" s="68"/>
      <c r="AO23" s="68"/>
      <c r="AP23" s="123"/>
      <c r="AQ23" s="68"/>
      <c r="AR23" s="68"/>
      <c r="AS23" s="68"/>
      <c r="AT23" s="68"/>
      <c r="AU23" s="123"/>
      <c r="AV23" s="68"/>
      <c r="AW23" s="68"/>
      <c r="AX23" s="68"/>
      <c r="AY23" s="68"/>
      <c r="AZ23" s="123"/>
      <c r="BA23" s="68"/>
      <c r="BB23" s="68"/>
      <c r="BC23" s="68"/>
      <c r="BD23" s="68"/>
      <c r="BE23" s="123"/>
      <c r="BF23" s="68"/>
      <c r="BG23" s="68"/>
      <c r="BH23" s="68"/>
      <c r="BI23" s="68"/>
      <c r="BJ23" s="123"/>
      <c r="BK23" s="68"/>
      <c r="BL23" s="68"/>
      <c r="BM23" s="68"/>
      <c r="BN23" s="68"/>
      <c r="BO23" s="123"/>
      <c r="BP23" s="68"/>
      <c r="BQ23" s="68"/>
      <c r="BR23" s="68"/>
      <c r="BS23" s="68"/>
      <c r="BT23" s="123"/>
      <c r="BU23" s="68"/>
      <c r="BV23" s="68"/>
      <c r="BW23" s="68"/>
      <c r="BX23" s="68"/>
      <c r="BY23" s="123"/>
      <c r="BZ23" s="68"/>
      <c r="CA23" s="68"/>
      <c r="CB23" s="68"/>
      <c r="CC23" s="68"/>
      <c r="CD23" s="123"/>
      <c r="CF23" s="61"/>
      <c r="CG23" s="6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I23" s="61"/>
      <c r="FJ23" s="6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c r="HC23" s="101"/>
      <c r="HD23" s="101"/>
      <c r="HE23" s="101"/>
      <c r="HF23" s="101"/>
      <c r="HG23" s="101"/>
      <c r="HH23" s="101"/>
      <c r="HI23" s="101"/>
      <c r="HJ23" s="101"/>
      <c r="HK23" s="101"/>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L23" s="61"/>
      <c r="IM23" s="61"/>
      <c r="IN23" s="101"/>
      <c r="IO23" s="101"/>
      <c r="IP23" s="101"/>
      <c r="IQ23" s="101"/>
      <c r="IR23" s="101"/>
      <c r="IS23" s="101"/>
      <c r="IT23" s="101"/>
      <c r="IU23" s="101"/>
      <c r="IV23" s="101"/>
      <c r="IW23" s="101"/>
      <c r="IX23" s="101"/>
      <c r="IY23" s="101"/>
      <c r="IZ23" s="101"/>
      <c r="JA23" s="101"/>
      <c r="JB23" s="101"/>
      <c r="JC23" s="101"/>
      <c r="JD23" s="101"/>
      <c r="JE23" s="101"/>
      <c r="JF23" s="101"/>
      <c r="JG23" s="101"/>
      <c r="JH23" s="101"/>
      <c r="JI23" s="101"/>
      <c r="JJ23" s="101"/>
      <c r="JK23" s="101"/>
      <c r="JL23" s="101"/>
      <c r="JM23" s="101"/>
      <c r="JN23" s="101"/>
      <c r="JO23" s="101"/>
      <c r="JP23" s="101"/>
      <c r="JQ23" s="101"/>
      <c r="JR23" s="101"/>
      <c r="JS23" s="101"/>
      <c r="JT23" s="101"/>
      <c r="JU23" s="101"/>
      <c r="JV23" s="101"/>
      <c r="JW23" s="101"/>
      <c r="JX23" s="101"/>
      <c r="JY23" s="101"/>
      <c r="JZ23" s="101"/>
      <c r="KA23" s="101"/>
      <c r="KB23" s="101"/>
      <c r="KC23" s="101"/>
      <c r="KD23" s="101"/>
      <c r="KE23" s="101"/>
      <c r="KF23" s="101"/>
      <c r="KG23" s="101"/>
      <c r="KH23" s="101"/>
      <c r="KI23" s="101"/>
      <c r="KJ23" s="101"/>
      <c r="KK23" s="101"/>
      <c r="KL23" s="101"/>
      <c r="KM23" s="101"/>
      <c r="KN23" s="101"/>
      <c r="KO23" s="101"/>
      <c r="KP23" s="101"/>
      <c r="KQ23" s="101"/>
      <c r="KR23" s="101"/>
      <c r="KS23" s="101"/>
      <c r="KT23" s="101"/>
      <c r="KU23" s="101"/>
      <c r="KV23" s="101"/>
      <c r="KW23" s="101"/>
      <c r="KX23" s="101"/>
      <c r="KY23" s="101"/>
      <c r="KZ23" s="101"/>
      <c r="LA23" s="101"/>
      <c r="LB23" s="101"/>
      <c r="LC23" s="101"/>
      <c r="LD23" s="101"/>
      <c r="LE23" s="101"/>
      <c r="LF23" s="101"/>
      <c r="LG23" s="101"/>
      <c r="LH23" s="101"/>
      <c r="LI23" s="101"/>
      <c r="LJ23" s="101"/>
      <c r="LK23" s="101"/>
      <c r="LL23" s="101"/>
      <c r="LM23" s="101"/>
      <c r="LO23" s="61"/>
      <c r="LP23" s="61"/>
      <c r="LQ23" s="101"/>
      <c r="LR23" s="101"/>
      <c r="LS23" s="101"/>
      <c r="LT23" s="101"/>
      <c r="LU23" s="101"/>
      <c r="LV23" s="101"/>
      <c r="LW23" s="101"/>
      <c r="LX23" s="101"/>
      <c r="LY23" s="101"/>
      <c r="LZ23" s="101"/>
      <c r="MA23" s="101"/>
      <c r="MB23" s="101"/>
      <c r="MC23" s="101"/>
      <c r="MD23" s="101"/>
      <c r="ME23" s="101"/>
      <c r="MF23" s="101"/>
      <c r="MG23" s="101"/>
      <c r="MH23" s="101"/>
      <c r="MI23" s="101"/>
      <c r="MJ23" s="101"/>
      <c r="MK23" s="101"/>
      <c r="ML23" s="101"/>
      <c r="MM23" s="101"/>
      <c r="MN23" s="101"/>
      <c r="MO23" s="101"/>
      <c r="MP23" s="101"/>
      <c r="MQ23" s="101"/>
      <c r="MR23" s="101"/>
      <c r="MS23" s="101"/>
      <c r="MT23" s="101"/>
      <c r="MU23" s="101"/>
      <c r="MV23" s="101"/>
      <c r="MW23" s="101"/>
      <c r="MX23" s="101"/>
      <c r="MY23" s="101"/>
      <c r="MZ23" s="101"/>
      <c r="NA23" s="101"/>
      <c r="NB23" s="101"/>
      <c r="NC23" s="101"/>
      <c r="ND23" s="101"/>
      <c r="NE23" s="101"/>
      <c r="NF23" s="101"/>
      <c r="NG23" s="101"/>
      <c r="NH23" s="101"/>
      <c r="NI23" s="101"/>
      <c r="NJ23" s="101"/>
      <c r="NK23" s="101"/>
      <c r="NL23" s="101"/>
      <c r="NM23" s="101"/>
      <c r="NN23" s="101"/>
      <c r="NO23" s="101"/>
      <c r="NP23" s="101"/>
      <c r="NQ23" s="101"/>
      <c r="NR23" s="101"/>
      <c r="NS23" s="101"/>
      <c r="NT23" s="101"/>
      <c r="NU23" s="101"/>
      <c r="NV23" s="101"/>
      <c r="NW23" s="101"/>
      <c r="NX23" s="101"/>
      <c r="NY23" s="101"/>
      <c r="NZ23" s="101"/>
      <c r="OA23" s="101"/>
      <c r="OB23" s="101"/>
      <c r="OC23" s="101"/>
      <c r="OD23" s="101"/>
      <c r="OE23" s="101"/>
      <c r="OF23" s="101"/>
      <c r="OG23" s="101"/>
      <c r="OH23" s="101"/>
      <c r="OI23" s="101"/>
      <c r="OJ23" s="101"/>
      <c r="OK23" s="101"/>
      <c r="OL23" s="101"/>
      <c r="OM23" s="101"/>
      <c r="ON23" s="101"/>
      <c r="OO23" s="101"/>
      <c r="OP23" s="101"/>
    </row>
    <row r="24" spans="3:406" x14ac:dyDescent="0.2">
      <c r="C24" s="61"/>
      <c r="D24" s="61"/>
      <c r="E24" s="61"/>
      <c r="F24" s="68"/>
      <c r="G24" s="67"/>
      <c r="H24" s="68"/>
      <c r="I24" s="68"/>
      <c r="J24" s="68"/>
      <c r="K24" s="68"/>
      <c r="L24" s="67"/>
      <c r="M24" s="68"/>
      <c r="N24" s="68"/>
      <c r="O24" s="68"/>
      <c r="P24" s="68"/>
      <c r="Q24" s="67"/>
      <c r="R24" s="68"/>
      <c r="S24" s="68"/>
      <c r="T24" s="68"/>
      <c r="U24" s="68"/>
      <c r="V24" s="67"/>
      <c r="W24" s="68"/>
      <c r="X24" s="68"/>
      <c r="Y24" s="68"/>
      <c r="Z24" s="68"/>
      <c r="AA24" s="67"/>
      <c r="AB24" s="68"/>
      <c r="AC24" s="68"/>
      <c r="AD24" s="68"/>
      <c r="AE24" s="68"/>
      <c r="AF24" s="67"/>
      <c r="AG24" s="68"/>
      <c r="AH24" s="68"/>
      <c r="AI24" s="68"/>
      <c r="AJ24" s="68"/>
      <c r="AK24" s="123"/>
      <c r="AL24" s="68"/>
      <c r="AM24" s="68"/>
      <c r="AN24" s="68"/>
      <c r="AO24" s="68"/>
      <c r="AP24" s="123"/>
      <c r="AQ24" s="68"/>
      <c r="AR24" s="68"/>
      <c r="AS24" s="68"/>
      <c r="AT24" s="68"/>
      <c r="AU24" s="123"/>
      <c r="AV24" s="68"/>
      <c r="AW24" s="68"/>
      <c r="AX24" s="68"/>
      <c r="AY24" s="68"/>
      <c r="AZ24" s="123"/>
      <c r="BA24" s="68"/>
      <c r="BB24" s="68"/>
      <c r="BC24" s="68"/>
      <c r="BD24" s="68"/>
      <c r="BE24" s="123"/>
      <c r="BF24" s="68"/>
      <c r="BG24" s="68"/>
      <c r="BH24" s="68"/>
      <c r="BI24" s="68"/>
      <c r="BJ24" s="123"/>
      <c r="BK24" s="68"/>
      <c r="BL24" s="68"/>
      <c r="BM24" s="68"/>
      <c r="BN24" s="68"/>
      <c r="BO24" s="123"/>
      <c r="BP24" s="68"/>
      <c r="BQ24" s="68"/>
      <c r="BR24" s="68"/>
      <c r="BS24" s="68"/>
      <c r="BT24" s="123"/>
      <c r="BU24" s="68"/>
      <c r="BV24" s="68"/>
      <c r="BW24" s="68"/>
      <c r="BX24" s="68"/>
      <c r="BY24" s="123"/>
      <c r="BZ24" s="68"/>
      <c r="CA24" s="68"/>
      <c r="CB24" s="68"/>
      <c r="CC24" s="68"/>
      <c r="CD24" s="123"/>
      <c r="CF24" s="61"/>
      <c r="CG24" s="6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I24" s="61"/>
      <c r="FJ24" s="61"/>
      <c r="FK24" s="101"/>
      <c r="FL24" s="101"/>
      <c r="FM24" s="101"/>
      <c r="FN24" s="101"/>
      <c r="FO24" s="101"/>
      <c r="FP24" s="101"/>
      <c r="FQ24" s="101"/>
      <c r="FR24" s="101"/>
      <c r="FS24" s="101"/>
      <c r="FT24" s="101"/>
      <c r="FU24" s="101"/>
      <c r="FV24" s="101"/>
      <c r="FW24" s="101"/>
      <c r="FX24" s="101"/>
      <c r="FY24" s="101"/>
      <c r="FZ24" s="101"/>
      <c r="GA24" s="101"/>
      <c r="GB24" s="101"/>
      <c r="GC24" s="101"/>
      <c r="GD24" s="101"/>
      <c r="GE24" s="101"/>
      <c r="GF24" s="101"/>
      <c r="GG24" s="101"/>
      <c r="GH24" s="101"/>
      <c r="GI24" s="101"/>
      <c r="GJ24" s="101"/>
      <c r="GK24" s="101"/>
      <c r="GL24" s="101"/>
      <c r="GM24" s="101"/>
      <c r="GN24" s="101"/>
      <c r="GO24" s="101"/>
      <c r="GP24" s="101"/>
      <c r="GQ24" s="101"/>
      <c r="GR24" s="101"/>
      <c r="GS24" s="101"/>
      <c r="GT24" s="101"/>
      <c r="GU24" s="101"/>
      <c r="GV24" s="101"/>
      <c r="GW24" s="101"/>
      <c r="GX24" s="101"/>
      <c r="GY24" s="101"/>
      <c r="GZ24" s="101"/>
      <c r="HA24" s="101"/>
      <c r="HB24" s="101"/>
      <c r="HC24" s="101"/>
      <c r="HD24" s="101"/>
      <c r="HE24" s="101"/>
      <c r="HF24" s="101"/>
      <c r="HG24" s="101"/>
      <c r="HH24" s="101"/>
      <c r="HI24" s="101"/>
      <c r="HJ24" s="101"/>
      <c r="HK24" s="101"/>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L24" s="61"/>
      <c r="IM24" s="61"/>
      <c r="IN24" s="101"/>
      <c r="IO24" s="101"/>
      <c r="IP24" s="101"/>
      <c r="IQ24" s="101"/>
      <c r="IR24" s="101"/>
      <c r="IS24" s="101"/>
      <c r="IT24" s="101"/>
      <c r="IU24" s="101"/>
      <c r="IV24" s="101"/>
      <c r="IW24" s="101"/>
      <c r="IX24" s="101"/>
      <c r="IY24" s="101"/>
      <c r="IZ24" s="101"/>
      <c r="JA24" s="101"/>
      <c r="JB24" s="101"/>
      <c r="JC24" s="101"/>
      <c r="JD24" s="101"/>
      <c r="JE24" s="101"/>
      <c r="JF24" s="101"/>
      <c r="JG24" s="101"/>
      <c r="JH24" s="101"/>
      <c r="JI24" s="101"/>
      <c r="JJ24" s="101"/>
      <c r="JK24" s="101"/>
      <c r="JL24" s="101"/>
      <c r="JM24" s="101"/>
      <c r="JN24" s="101"/>
      <c r="JO24" s="101"/>
      <c r="JP24" s="101"/>
      <c r="JQ24" s="101"/>
      <c r="JR24" s="101"/>
      <c r="JS24" s="101"/>
      <c r="JT24" s="101"/>
      <c r="JU24" s="101"/>
      <c r="JV24" s="101"/>
      <c r="JW24" s="101"/>
      <c r="JX24" s="101"/>
      <c r="JY24" s="101"/>
      <c r="JZ24" s="101"/>
      <c r="KA24" s="101"/>
      <c r="KB24" s="101"/>
      <c r="KC24" s="101"/>
      <c r="KD24" s="101"/>
      <c r="KE24" s="101"/>
      <c r="KF24" s="101"/>
      <c r="KG24" s="101"/>
      <c r="KH24" s="101"/>
      <c r="KI24" s="101"/>
      <c r="KJ24" s="101"/>
      <c r="KK24" s="101"/>
      <c r="KL24" s="101"/>
      <c r="KM24" s="101"/>
      <c r="KN24" s="101"/>
      <c r="KO24" s="101"/>
      <c r="KP24" s="101"/>
      <c r="KQ24" s="101"/>
      <c r="KR24" s="101"/>
      <c r="KS24" s="101"/>
      <c r="KT24" s="101"/>
      <c r="KU24" s="101"/>
      <c r="KV24" s="101"/>
      <c r="KW24" s="101"/>
      <c r="KX24" s="101"/>
      <c r="KY24" s="101"/>
      <c r="KZ24" s="101"/>
      <c r="LA24" s="101"/>
      <c r="LB24" s="101"/>
      <c r="LC24" s="101"/>
      <c r="LD24" s="101"/>
      <c r="LE24" s="101"/>
      <c r="LF24" s="101"/>
      <c r="LG24" s="101"/>
      <c r="LH24" s="101"/>
      <c r="LI24" s="101"/>
      <c r="LJ24" s="101"/>
      <c r="LK24" s="101"/>
      <c r="LL24" s="101"/>
      <c r="LM24" s="101"/>
      <c r="LO24" s="61"/>
      <c r="LP24" s="61"/>
      <c r="LQ24" s="101"/>
      <c r="LR24" s="101"/>
      <c r="LS24" s="101"/>
      <c r="LT24" s="101"/>
      <c r="LU24" s="101"/>
      <c r="LV24" s="101"/>
      <c r="LW24" s="101"/>
      <c r="LX24" s="101"/>
      <c r="LY24" s="101"/>
      <c r="LZ24" s="101"/>
      <c r="MA24" s="101"/>
      <c r="MB24" s="101"/>
      <c r="MC24" s="101"/>
      <c r="MD24" s="101"/>
      <c r="ME24" s="101"/>
      <c r="MF24" s="101"/>
      <c r="MG24" s="101"/>
      <c r="MH24" s="101"/>
      <c r="MI24" s="101"/>
      <c r="MJ24" s="101"/>
      <c r="MK24" s="101"/>
      <c r="ML24" s="101"/>
      <c r="MM24" s="101"/>
      <c r="MN24" s="101"/>
      <c r="MO24" s="101"/>
      <c r="MP24" s="101"/>
      <c r="MQ24" s="101"/>
      <c r="MR24" s="101"/>
      <c r="MS24" s="101"/>
      <c r="MT24" s="101"/>
      <c r="MU24" s="101"/>
      <c r="MV24" s="101"/>
      <c r="MW24" s="101"/>
      <c r="MX24" s="101"/>
      <c r="MY24" s="101"/>
      <c r="MZ24" s="101"/>
      <c r="NA24" s="101"/>
      <c r="NB24" s="101"/>
      <c r="NC24" s="101"/>
      <c r="ND24" s="101"/>
      <c r="NE24" s="101"/>
      <c r="NF24" s="101"/>
      <c r="NG24" s="101"/>
      <c r="NH24" s="101"/>
      <c r="NI24" s="101"/>
      <c r="NJ24" s="101"/>
      <c r="NK24" s="101"/>
      <c r="NL24" s="101"/>
      <c r="NM24" s="101"/>
      <c r="NN24" s="101"/>
      <c r="NO24" s="101"/>
      <c r="NP24" s="101"/>
      <c r="NQ24" s="101"/>
      <c r="NR24" s="101"/>
      <c r="NS24" s="101"/>
      <c r="NT24" s="101"/>
      <c r="NU24" s="101"/>
      <c r="NV24" s="101"/>
      <c r="NW24" s="101"/>
      <c r="NX24" s="101"/>
      <c r="NY24" s="101"/>
      <c r="NZ24" s="101"/>
      <c r="OA24" s="101"/>
      <c r="OB24" s="101"/>
      <c r="OC24" s="101"/>
      <c r="OD24" s="101"/>
      <c r="OE24" s="101"/>
      <c r="OF24" s="101"/>
      <c r="OG24" s="101"/>
      <c r="OH24" s="101"/>
      <c r="OI24" s="101"/>
      <c r="OJ24" s="101"/>
      <c r="OK24" s="101"/>
      <c r="OL24" s="101"/>
      <c r="OM24" s="101"/>
      <c r="ON24" s="101"/>
      <c r="OO24" s="101"/>
      <c r="OP24" s="101"/>
    </row>
    <row r="25" spans="3:406" x14ac:dyDescent="0.2">
      <c r="C25" s="61"/>
      <c r="D25" s="61"/>
      <c r="E25" s="61"/>
      <c r="F25" s="68"/>
      <c r="G25" s="67"/>
      <c r="H25" s="68"/>
      <c r="I25" s="68"/>
      <c r="J25" s="68"/>
      <c r="K25" s="68"/>
      <c r="L25" s="67"/>
      <c r="M25" s="68"/>
      <c r="N25" s="68"/>
      <c r="O25" s="68"/>
      <c r="P25" s="68"/>
      <c r="Q25" s="67"/>
      <c r="R25" s="68"/>
      <c r="S25" s="68"/>
      <c r="T25" s="68"/>
      <c r="U25" s="68"/>
      <c r="V25" s="67"/>
      <c r="W25" s="68"/>
      <c r="X25" s="68"/>
      <c r="Y25" s="68"/>
      <c r="Z25" s="68"/>
      <c r="AA25" s="67"/>
      <c r="AB25" s="68"/>
      <c r="AC25" s="68"/>
      <c r="AD25" s="68"/>
      <c r="AE25" s="68"/>
      <c r="AF25" s="67"/>
      <c r="AG25" s="68"/>
      <c r="AH25" s="68"/>
      <c r="AI25" s="68"/>
      <c r="AJ25" s="68"/>
      <c r="AK25" s="123"/>
      <c r="AL25" s="68"/>
      <c r="AM25" s="68"/>
      <c r="AN25" s="68"/>
      <c r="AO25" s="68"/>
      <c r="AP25" s="123"/>
      <c r="AQ25" s="68"/>
      <c r="AR25" s="68"/>
      <c r="AS25" s="68"/>
      <c r="AT25" s="68"/>
      <c r="AU25" s="123"/>
      <c r="AV25" s="68"/>
      <c r="AW25" s="68"/>
      <c r="AX25" s="68"/>
      <c r="AY25" s="68"/>
      <c r="AZ25" s="123"/>
      <c r="BA25" s="68"/>
      <c r="BB25" s="68"/>
      <c r="BC25" s="68"/>
      <c r="BD25" s="68"/>
      <c r="BE25" s="123"/>
      <c r="BF25" s="68"/>
      <c r="BG25" s="68"/>
      <c r="BH25" s="68"/>
      <c r="BI25" s="68"/>
      <c r="BJ25" s="123"/>
      <c r="BK25" s="68"/>
      <c r="BL25" s="68"/>
      <c r="BM25" s="68"/>
      <c r="BN25" s="68"/>
      <c r="BO25" s="123"/>
      <c r="BP25" s="68"/>
      <c r="BQ25" s="68"/>
      <c r="BR25" s="68"/>
      <c r="BS25" s="68"/>
      <c r="BT25" s="123"/>
      <c r="BU25" s="68"/>
      <c r="BV25" s="68"/>
      <c r="BW25" s="68"/>
      <c r="BX25" s="68"/>
      <c r="BY25" s="123"/>
      <c r="BZ25" s="68"/>
      <c r="CA25" s="68"/>
      <c r="CB25" s="68"/>
      <c r="CC25" s="68"/>
      <c r="CD25" s="123"/>
      <c r="CF25" s="61"/>
      <c r="CG25" s="6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I25" s="61"/>
      <c r="FJ25" s="6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L25" s="61"/>
      <c r="IM25" s="61"/>
      <c r="IN25" s="101"/>
      <c r="IO25" s="101"/>
      <c r="IP25" s="101"/>
      <c r="IQ25" s="101"/>
      <c r="IR25" s="101"/>
      <c r="IS25" s="101"/>
      <c r="IT25" s="101"/>
      <c r="IU25" s="101"/>
      <c r="IV25" s="101"/>
      <c r="IW25" s="101"/>
      <c r="IX25" s="101"/>
      <c r="IY25" s="101"/>
      <c r="IZ25" s="101"/>
      <c r="JA25" s="101"/>
      <c r="JB25" s="101"/>
      <c r="JC25" s="101"/>
      <c r="JD25" s="101"/>
      <c r="JE25" s="101"/>
      <c r="JF25" s="101"/>
      <c r="JG25" s="101"/>
      <c r="JH25" s="101"/>
      <c r="JI25" s="101"/>
      <c r="JJ25" s="101"/>
      <c r="JK25" s="101"/>
      <c r="JL25" s="101"/>
      <c r="JM25" s="101"/>
      <c r="JN25" s="101"/>
      <c r="JO25" s="101"/>
      <c r="JP25" s="101"/>
      <c r="JQ25" s="101"/>
      <c r="JR25" s="101"/>
      <c r="JS25" s="101"/>
      <c r="JT25" s="101"/>
      <c r="JU25" s="101"/>
      <c r="JV25" s="101"/>
      <c r="JW25" s="101"/>
      <c r="JX25" s="101"/>
      <c r="JY25" s="101"/>
      <c r="JZ25" s="101"/>
      <c r="KA25" s="101"/>
      <c r="KB25" s="101"/>
      <c r="KC25" s="101"/>
      <c r="KD25" s="101"/>
      <c r="KE25" s="101"/>
      <c r="KF25" s="101"/>
      <c r="KG25" s="101"/>
      <c r="KH25" s="101"/>
      <c r="KI25" s="101"/>
      <c r="KJ25" s="101"/>
      <c r="KK25" s="101"/>
      <c r="KL25" s="101"/>
      <c r="KM25" s="101"/>
      <c r="KN25" s="101"/>
      <c r="KO25" s="101"/>
      <c r="KP25" s="101"/>
      <c r="KQ25" s="101"/>
      <c r="KR25" s="101"/>
      <c r="KS25" s="101"/>
      <c r="KT25" s="101"/>
      <c r="KU25" s="101"/>
      <c r="KV25" s="101"/>
      <c r="KW25" s="101"/>
      <c r="KX25" s="101"/>
      <c r="KY25" s="101"/>
      <c r="KZ25" s="101"/>
      <c r="LA25" s="101"/>
      <c r="LB25" s="101"/>
      <c r="LC25" s="101"/>
      <c r="LD25" s="101"/>
      <c r="LE25" s="101"/>
      <c r="LF25" s="101"/>
      <c r="LG25" s="101"/>
      <c r="LH25" s="101"/>
      <c r="LI25" s="101"/>
      <c r="LJ25" s="101"/>
      <c r="LK25" s="101"/>
      <c r="LL25" s="101"/>
      <c r="LM25" s="101"/>
      <c r="LO25" s="61"/>
      <c r="LP25" s="61"/>
      <c r="LQ25" s="101"/>
      <c r="LR25" s="101"/>
      <c r="LS25" s="101"/>
      <c r="LT25" s="101"/>
      <c r="LU25" s="101"/>
      <c r="LV25" s="101"/>
      <c r="LW25" s="101"/>
      <c r="LX25" s="101"/>
      <c r="LY25" s="101"/>
      <c r="LZ25" s="101"/>
      <c r="MA25" s="101"/>
      <c r="MB25" s="101"/>
      <c r="MC25" s="101"/>
      <c r="MD25" s="101"/>
      <c r="ME25" s="101"/>
      <c r="MF25" s="101"/>
      <c r="MG25" s="101"/>
      <c r="MH25" s="101"/>
      <c r="MI25" s="101"/>
      <c r="MJ25" s="101"/>
      <c r="MK25" s="101"/>
      <c r="ML25" s="101"/>
      <c r="MM25" s="101"/>
      <c r="MN25" s="101"/>
      <c r="MO25" s="101"/>
      <c r="MP25" s="101"/>
      <c r="MQ25" s="101"/>
      <c r="MR25" s="101"/>
      <c r="MS25" s="101"/>
      <c r="MT25" s="101"/>
      <c r="MU25" s="101"/>
      <c r="MV25" s="101"/>
      <c r="MW25" s="101"/>
      <c r="MX25" s="101"/>
      <c r="MY25" s="101"/>
      <c r="MZ25" s="101"/>
      <c r="NA25" s="101"/>
      <c r="NB25" s="101"/>
      <c r="NC25" s="101"/>
      <c r="ND25" s="101"/>
      <c r="NE25" s="101"/>
      <c r="NF25" s="101"/>
      <c r="NG25" s="101"/>
      <c r="NH25" s="101"/>
      <c r="NI25" s="101"/>
      <c r="NJ25" s="101"/>
      <c r="NK25" s="101"/>
      <c r="NL25" s="101"/>
      <c r="NM25" s="101"/>
      <c r="NN25" s="101"/>
      <c r="NO25" s="101"/>
      <c r="NP25" s="101"/>
      <c r="NQ25" s="101"/>
      <c r="NR25" s="101"/>
      <c r="NS25" s="101"/>
      <c r="NT25" s="101"/>
      <c r="NU25" s="101"/>
      <c r="NV25" s="101"/>
      <c r="NW25" s="101"/>
      <c r="NX25" s="101"/>
      <c r="NY25" s="101"/>
      <c r="NZ25" s="101"/>
      <c r="OA25" s="101"/>
      <c r="OB25" s="101"/>
      <c r="OC25" s="101"/>
      <c r="OD25" s="101"/>
      <c r="OE25" s="101"/>
      <c r="OF25" s="101"/>
      <c r="OG25" s="101"/>
      <c r="OH25" s="101"/>
      <c r="OI25" s="101"/>
      <c r="OJ25" s="101"/>
      <c r="OK25" s="101"/>
      <c r="OL25" s="101"/>
      <c r="OM25" s="101"/>
      <c r="ON25" s="101"/>
      <c r="OO25" s="101"/>
      <c r="OP25" s="101"/>
    </row>
    <row r="26" spans="3:406" x14ac:dyDescent="0.2">
      <c r="C26" s="61"/>
      <c r="D26" s="61"/>
      <c r="E26" s="61"/>
      <c r="F26" s="68"/>
      <c r="G26" s="67"/>
      <c r="H26" s="68"/>
      <c r="I26" s="68"/>
      <c r="J26" s="68"/>
      <c r="K26" s="68"/>
      <c r="L26" s="67"/>
      <c r="M26" s="68"/>
      <c r="N26" s="68"/>
      <c r="O26" s="68"/>
      <c r="P26" s="68"/>
      <c r="Q26" s="67"/>
      <c r="R26" s="68"/>
      <c r="S26" s="68"/>
      <c r="T26" s="68"/>
      <c r="U26" s="68"/>
      <c r="V26" s="67"/>
      <c r="W26" s="68"/>
      <c r="X26" s="68"/>
      <c r="Y26" s="68"/>
      <c r="Z26" s="68"/>
      <c r="AA26" s="67"/>
      <c r="AB26" s="68"/>
      <c r="AC26" s="68"/>
      <c r="AD26" s="68"/>
      <c r="AE26" s="68"/>
      <c r="AF26" s="67"/>
      <c r="AG26" s="68"/>
      <c r="AH26" s="68"/>
      <c r="AI26" s="68"/>
      <c r="AJ26" s="68"/>
      <c r="AK26" s="123"/>
      <c r="AL26" s="68"/>
      <c r="AM26" s="68"/>
      <c r="AN26" s="68"/>
      <c r="AO26" s="68"/>
      <c r="AP26" s="123"/>
      <c r="AQ26" s="68"/>
      <c r="AR26" s="68"/>
      <c r="AS26" s="68"/>
      <c r="AT26" s="68"/>
      <c r="AU26" s="123"/>
      <c r="AV26" s="68"/>
      <c r="AW26" s="68"/>
      <c r="AX26" s="68"/>
      <c r="AY26" s="68"/>
      <c r="AZ26" s="123"/>
      <c r="BA26" s="68"/>
      <c r="BB26" s="68"/>
      <c r="BC26" s="68"/>
      <c r="BD26" s="68"/>
      <c r="BE26" s="123"/>
      <c r="BF26" s="68"/>
      <c r="BG26" s="68"/>
      <c r="BH26" s="68"/>
      <c r="BI26" s="68"/>
      <c r="BJ26" s="123"/>
      <c r="BK26" s="68"/>
      <c r="BL26" s="68"/>
      <c r="BM26" s="68"/>
      <c r="BN26" s="68"/>
      <c r="BO26" s="123"/>
      <c r="BP26" s="68"/>
      <c r="BQ26" s="68"/>
      <c r="BR26" s="68"/>
      <c r="BS26" s="68"/>
      <c r="BT26" s="123"/>
      <c r="BU26" s="68"/>
      <c r="BV26" s="68"/>
      <c r="BW26" s="68"/>
      <c r="BX26" s="68"/>
      <c r="BY26" s="123"/>
      <c r="BZ26" s="68"/>
      <c r="CA26" s="68"/>
      <c r="CB26" s="68"/>
      <c r="CC26" s="68"/>
      <c r="CD26" s="123"/>
      <c r="CF26" s="61"/>
      <c r="CG26" s="6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I26" s="61"/>
      <c r="FJ26" s="61"/>
      <c r="FK26" s="101"/>
      <c r="FL26" s="101"/>
      <c r="FM26" s="101"/>
      <c r="FN26" s="101"/>
      <c r="FO26" s="101"/>
      <c r="FP26" s="101"/>
      <c r="FQ26" s="101"/>
      <c r="FR26" s="101"/>
      <c r="FS26" s="101"/>
      <c r="FT26" s="101"/>
      <c r="FU26" s="101"/>
      <c r="FV26" s="101"/>
      <c r="FW26" s="101"/>
      <c r="FX26" s="101"/>
      <c r="FY26" s="101"/>
      <c r="FZ26" s="101"/>
      <c r="GA26" s="101"/>
      <c r="GB26" s="101"/>
      <c r="GC26" s="101"/>
      <c r="GD26" s="101"/>
      <c r="GE26" s="101"/>
      <c r="GF26" s="101"/>
      <c r="GG26" s="101"/>
      <c r="GH26" s="101"/>
      <c r="GI26" s="101"/>
      <c r="GJ26" s="101"/>
      <c r="GK26" s="101"/>
      <c r="GL26" s="101"/>
      <c r="GM26" s="101"/>
      <c r="GN26" s="101"/>
      <c r="GO26" s="101"/>
      <c r="GP26" s="101"/>
      <c r="GQ26" s="101"/>
      <c r="GR26" s="101"/>
      <c r="GS26" s="101"/>
      <c r="GT26" s="101"/>
      <c r="GU26" s="101"/>
      <c r="GV26" s="101"/>
      <c r="GW26" s="101"/>
      <c r="GX26" s="101"/>
      <c r="GY26" s="101"/>
      <c r="GZ26" s="101"/>
      <c r="HA26" s="101"/>
      <c r="HB26" s="101"/>
      <c r="HC26" s="101"/>
      <c r="HD26" s="101"/>
      <c r="HE26" s="101"/>
      <c r="HF26" s="101"/>
      <c r="HG26" s="101"/>
      <c r="HH26" s="101"/>
      <c r="HI26" s="101"/>
      <c r="HJ26" s="101"/>
      <c r="HK26" s="101"/>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L26" s="61"/>
      <c r="IM26" s="61"/>
      <c r="IN26" s="101"/>
      <c r="IO26" s="101"/>
      <c r="IP26" s="101"/>
      <c r="IQ26" s="101"/>
      <c r="IR26" s="101"/>
      <c r="IS26" s="101"/>
      <c r="IT26" s="101"/>
      <c r="IU26" s="101"/>
      <c r="IV26" s="101"/>
      <c r="IW26" s="101"/>
      <c r="IX26" s="101"/>
      <c r="IY26" s="101"/>
      <c r="IZ26" s="101"/>
      <c r="JA26" s="101"/>
      <c r="JB26" s="101"/>
      <c r="JC26" s="101"/>
      <c r="JD26" s="101"/>
      <c r="JE26" s="101"/>
      <c r="JF26" s="101"/>
      <c r="JG26" s="101"/>
      <c r="JH26" s="101"/>
      <c r="JI26" s="101"/>
      <c r="JJ26" s="101"/>
      <c r="JK26" s="101"/>
      <c r="JL26" s="101"/>
      <c r="JM26" s="101"/>
      <c r="JN26" s="101"/>
      <c r="JO26" s="101"/>
      <c r="JP26" s="101"/>
      <c r="JQ26" s="101"/>
      <c r="JR26" s="101"/>
      <c r="JS26" s="101"/>
      <c r="JT26" s="101"/>
      <c r="JU26" s="101"/>
      <c r="JV26" s="101"/>
      <c r="JW26" s="101"/>
      <c r="JX26" s="101"/>
      <c r="JY26" s="101"/>
      <c r="JZ26" s="101"/>
      <c r="KA26" s="101"/>
      <c r="KB26" s="101"/>
      <c r="KC26" s="101"/>
      <c r="KD26" s="101"/>
      <c r="KE26" s="101"/>
      <c r="KF26" s="101"/>
      <c r="KG26" s="101"/>
      <c r="KH26" s="101"/>
      <c r="KI26" s="101"/>
      <c r="KJ26" s="101"/>
      <c r="KK26" s="101"/>
      <c r="KL26" s="101"/>
      <c r="KM26" s="101"/>
      <c r="KN26" s="101"/>
      <c r="KO26" s="101"/>
      <c r="KP26" s="101"/>
      <c r="KQ26" s="101"/>
      <c r="KR26" s="101"/>
      <c r="KS26" s="101"/>
      <c r="KT26" s="101"/>
      <c r="KU26" s="101"/>
      <c r="KV26" s="101"/>
      <c r="KW26" s="101"/>
      <c r="KX26" s="101"/>
      <c r="KY26" s="101"/>
      <c r="KZ26" s="101"/>
      <c r="LA26" s="101"/>
      <c r="LB26" s="101"/>
      <c r="LC26" s="101"/>
      <c r="LD26" s="101"/>
      <c r="LE26" s="101"/>
      <c r="LF26" s="101"/>
      <c r="LG26" s="101"/>
      <c r="LH26" s="101"/>
      <c r="LI26" s="101"/>
      <c r="LJ26" s="101"/>
      <c r="LK26" s="101"/>
      <c r="LL26" s="101"/>
      <c r="LM26" s="101"/>
      <c r="LO26" s="61"/>
      <c r="LP26" s="61"/>
      <c r="LQ26" s="101"/>
      <c r="LR26" s="101"/>
      <c r="LS26" s="101"/>
      <c r="LT26" s="101"/>
      <c r="LU26" s="101"/>
      <c r="LV26" s="101"/>
      <c r="LW26" s="101"/>
      <c r="LX26" s="101"/>
      <c r="LY26" s="101"/>
      <c r="LZ26" s="101"/>
      <c r="MA26" s="101"/>
      <c r="MB26" s="101"/>
      <c r="MC26" s="101"/>
      <c r="MD26" s="101"/>
      <c r="ME26" s="101"/>
      <c r="MF26" s="101"/>
      <c r="MG26" s="101"/>
      <c r="MH26" s="101"/>
      <c r="MI26" s="101"/>
      <c r="MJ26" s="101"/>
      <c r="MK26" s="101"/>
      <c r="ML26" s="101"/>
      <c r="MM26" s="101"/>
      <c r="MN26" s="101"/>
      <c r="MO26" s="101"/>
      <c r="MP26" s="101"/>
      <c r="MQ26" s="101"/>
      <c r="MR26" s="101"/>
      <c r="MS26" s="101"/>
      <c r="MT26" s="101"/>
      <c r="MU26" s="101"/>
      <c r="MV26" s="101"/>
      <c r="MW26" s="101"/>
      <c r="MX26" s="101"/>
      <c r="MY26" s="101"/>
      <c r="MZ26" s="101"/>
      <c r="NA26" s="101"/>
      <c r="NB26" s="101"/>
      <c r="NC26" s="101"/>
      <c r="ND26" s="101"/>
      <c r="NE26" s="101"/>
      <c r="NF26" s="101"/>
      <c r="NG26" s="101"/>
      <c r="NH26" s="101"/>
      <c r="NI26" s="101"/>
      <c r="NJ26" s="101"/>
      <c r="NK26" s="101"/>
      <c r="NL26" s="101"/>
      <c r="NM26" s="101"/>
      <c r="NN26" s="101"/>
      <c r="NO26" s="101"/>
      <c r="NP26" s="101"/>
      <c r="NQ26" s="101"/>
      <c r="NR26" s="101"/>
      <c r="NS26" s="101"/>
      <c r="NT26" s="101"/>
      <c r="NU26" s="101"/>
      <c r="NV26" s="101"/>
      <c r="NW26" s="101"/>
      <c r="NX26" s="101"/>
      <c r="NY26" s="101"/>
      <c r="NZ26" s="101"/>
      <c r="OA26" s="101"/>
      <c r="OB26" s="101"/>
      <c r="OC26" s="101"/>
      <c r="OD26" s="101"/>
      <c r="OE26" s="101"/>
      <c r="OF26" s="101"/>
      <c r="OG26" s="101"/>
      <c r="OH26" s="101"/>
      <c r="OI26" s="101"/>
      <c r="OJ26" s="101"/>
      <c r="OK26" s="101"/>
      <c r="OL26" s="101"/>
      <c r="OM26" s="101"/>
      <c r="ON26" s="101"/>
      <c r="OO26" s="101"/>
      <c r="OP26" s="101"/>
    </row>
    <row r="27" spans="3:406" x14ac:dyDescent="0.2">
      <c r="C27" s="61"/>
      <c r="D27" s="61"/>
      <c r="E27" s="61"/>
      <c r="F27" s="68"/>
      <c r="G27" s="67"/>
      <c r="H27" s="68"/>
      <c r="I27" s="68"/>
      <c r="J27" s="68"/>
      <c r="K27" s="68"/>
      <c r="L27" s="67"/>
      <c r="M27" s="68"/>
      <c r="N27" s="68"/>
      <c r="O27" s="68"/>
      <c r="P27" s="68"/>
      <c r="Q27" s="67"/>
      <c r="R27" s="68"/>
      <c r="S27" s="68"/>
      <c r="T27" s="68"/>
      <c r="U27" s="68"/>
      <c r="V27" s="67"/>
      <c r="W27" s="68"/>
      <c r="X27" s="68"/>
      <c r="Y27" s="68"/>
      <c r="Z27" s="68"/>
      <c r="AA27" s="67"/>
      <c r="AB27" s="68"/>
      <c r="AC27" s="68"/>
      <c r="AD27" s="68"/>
      <c r="AE27" s="68"/>
      <c r="AF27" s="67"/>
      <c r="AG27" s="68"/>
      <c r="AH27" s="68"/>
      <c r="AI27" s="68"/>
      <c r="AJ27" s="68"/>
      <c r="AK27" s="123"/>
      <c r="AL27" s="68"/>
      <c r="AM27" s="68"/>
      <c r="AN27" s="68"/>
      <c r="AO27" s="68"/>
      <c r="AP27" s="123"/>
      <c r="AQ27" s="68"/>
      <c r="AR27" s="68"/>
      <c r="AS27" s="68"/>
      <c r="AT27" s="68"/>
      <c r="AU27" s="123"/>
      <c r="AV27" s="68"/>
      <c r="AW27" s="68"/>
      <c r="AX27" s="68"/>
      <c r="AY27" s="68"/>
      <c r="AZ27" s="123"/>
      <c r="BA27" s="68"/>
      <c r="BB27" s="68"/>
      <c r="BC27" s="68"/>
      <c r="BD27" s="68"/>
      <c r="BE27" s="123"/>
      <c r="BF27" s="68"/>
      <c r="BG27" s="68"/>
      <c r="BH27" s="68"/>
      <c r="BI27" s="68"/>
      <c r="BJ27" s="123"/>
      <c r="BK27" s="68"/>
      <c r="BL27" s="68"/>
      <c r="BM27" s="68"/>
      <c r="BN27" s="68"/>
      <c r="BO27" s="123"/>
      <c r="BP27" s="68"/>
      <c r="BQ27" s="68"/>
      <c r="BR27" s="68"/>
      <c r="BS27" s="68"/>
      <c r="BT27" s="123"/>
      <c r="BU27" s="68"/>
      <c r="BV27" s="68"/>
      <c r="BW27" s="68"/>
      <c r="BX27" s="68"/>
      <c r="BY27" s="123"/>
      <c r="BZ27" s="68"/>
      <c r="CA27" s="68"/>
      <c r="CB27" s="68"/>
      <c r="CC27" s="68"/>
      <c r="CD27" s="123"/>
      <c r="CF27" s="61"/>
      <c r="CG27" s="6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I27" s="61"/>
      <c r="FJ27" s="6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c r="HC27" s="101"/>
      <c r="HD27" s="101"/>
      <c r="HE27" s="101"/>
      <c r="HF27" s="101"/>
      <c r="HG27" s="101"/>
      <c r="HH27" s="101"/>
      <c r="HI27" s="101"/>
      <c r="HJ27" s="101"/>
      <c r="HK27" s="101"/>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L27" s="61"/>
      <c r="IM27" s="61"/>
      <c r="IN27" s="101"/>
      <c r="IO27" s="101"/>
      <c r="IP27" s="101"/>
      <c r="IQ27" s="101"/>
      <c r="IR27" s="101"/>
      <c r="IS27" s="101"/>
      <c r="IT27" s="101"/>
      <c r="IU27" s="101"/>
      <c r="IV27" s="101"/>
      <c r="IW27" s="101"/>
      <c r="IX27" s="101"/>
      <c r="IY27" s="101"/>
      <c r="IZ27" s="101"/>
      <c r="JA27" s="101"/>
      <c r="JB27" s="101"/>
      <c r="JC27" s="101"/>
      <c r="JD27" s="101"/>
      <c r="JE27" s="101"/>
      <c r="JF27" s="101"/>
      <c r="JG27" s="101"/>
      <c r="JH27" s="101"/>
      <c r="JI27" s="101"/>
      <c r="JJ27" s="101"/>
      <c r="JK27" s="101"/>
      <c r="JL27" s="101"/>
      <c r="JM27" s="101"/>
      <c r="JN27" s="101"/>
      <c r="JO27" s="101"/>
      <c r="JP27" s="101"/>
      <c r="JQ27" s="101"/>
      <c r="JR27" s="101"/>
      <c r="JS27" s="101"/>
      <c r="JT27" s="101"/>
      <c r="JU27" s="101"/>
      <c r="JV27" s="101"/>
      <c r="JW27" s="101"/>
      <c r="JX27" s="101"/>
      <c r="JY27" s="101"/>
      <c r="JZ27" s="101"/>
      <c r="KA27" s="101"/>
      <c r="KB27" s="101"/>
      <c r="KC27" s="101"/>
      <c r="KD27" s="101"/>
      <c r="KE27" s="101"/>
      <c r="KF27" s="101"/>
      <c r="KG27" s="101"/>
      <c r="KH27" s="101"/>
      <c r="KI27" s="101"/>
      <c r="KJ27" s="101"/>
      <c r="KK27" s="101"/>
      <c r="KL27" s="101"/>
      <c r="KM27" s="101"/>
      <c r="KN27" s="101"/>
      <c r="KO27" s="101"/>
      <c r="KP27" s="101"/>
      <c r="KQ27" s="101"/>
      <c r="KR27" s="101"/>
      <c r="KS27" s="101"/>
      <c r="KT27" s="101"/>
      <c r="KU27" s="101"/>
      <c r="KV27" s="101"/>
      <c r="KW27" s="101"/>
      <c r="KX27" s="101"/>
      <c r="KY27" s="101"/>
      <c r="KZ27" s="101"/>
      <c r="LA27" s="101"/>
      <c r="LB27" s="101"/>
      <c r="LC27" s="101"/>
      <c r="LD27" s="101"/>
      <c r="LE27" s="101"/>
      <c r="LF27" s="101"/>
      <c r="LG27" s="101"/>
      <c r="LH27" s="101"/>
      <c r="LI27" s="101"/>
      <c r="LJ27" s="101"/>
      <c r="LK27" s="101"/>
      <c r="LL27" s="101"/>
      <c r="LM27" s="101"/>
      <c r="LO27" s="61"/>
      <c r="LP27" s="61"/>
      <c r="LQ27" s="101"/>
      <c r="LR27" s="101"/>
      <c r="LS27" s="101"/>
      <c r="LT27" s="101"/>
      <c r="LU27" s="101"/>
      <c r="LV27" s="101"/>
      <c r="LW27" s="101"/>
      <c r="LX27" s="101"/>
      <c r="LY27" s="101"/>
      <c r="LZ27" s="101"/>
      <c r="MA27" s="101"/>
      <c r="MB27" s="101"/>
      <c r="MC27" s="101"/>
      <c r="MD27" s="101"/>
      <c r="ME27" s="101"/>
      <c r="MF27" s="101"/>
      <c r="MG27" s="101"/>
      <c r="MH27" s="101"/>
      <c r="MI27" s="101"/>
      <c r="MJ27" s="101"/>
      <c r="MK27" s="101"/>
      <c r="ML27" s="101"/>
      <c r="MM27" s="101"/>
      <c r="MN27" s="101"/>
      <c r="MO27" s="101"/>
      <c r="MP27" s="101"/>
      <c r="MQ27" s="101"/>
      <c r="MR27" s="101"/>
      <c r="MS27" s="101"/>
      <c r="MT27" s="101"/>
      <c r="MU27" s="101"/>
      <c r="MV27" s="101"/>
      <c r="MW27" s="101"/>
      <c r="MX27" s="101"/>
      <c r="MY27" s="101"/>
      <c r="MZ27" s="101"/>
      <c r="NA27" s="101"/>
      <c r="NB27" s="101"/>
      <c r="NC27" s="101"/>
      <c r="ND27" s="101"/>
      <c r="NE27" s="101"/>
      <c r="NF27" s="101"/>
      <c r="NG27" s="101"/>
      <c r="NH27" s="101"/>
      <c r="NI27" s="101"/>
      <c r="NJ27" s="101"/>
      <c r="NK27" s="101"/>
      <c r="NL27" s="101"/>
      <c r="NM27" s="101"/>
      <c r="NN27" s="101"/>
      <c r="NO27" s="101"/>
      <c r="NP27" s="101"/>
      <c r="NQ27" s="101"/>
      <c r="NR27" s="101"/>
      <c r="NS27" s="101"/>
      <c r="NT27" s="101"/>
      <c r="NU27" s="101"/>
      <c r="NV27" s="101"/>
      <c r="NW27" s="101"/>
      <c r="NX27" s="101"/>
      <c r="NY27" s="101"/>
      <c r="NZ27" s="101"/>
      <c r="OA27" s="101"/>
      <c r="OB27" s="101"/>
      <c r="OC27" s="101"/>
      <c r="OD27" s="101"/>
      <c r="OE27" s="101"/>
      <c r="OF27" s="101"/>
      <c r="OG27" s="101"/>
      <c r="OH27" s="101"/>
      <c r="OI27" s="101"/>
      <c r="OJ27" s="101"/>
      <c r="OK27" s="101"/>
      <c r="OL27" s="101"/>
      <c r="OM27" s="101"/>
      <c r="ON27" s="101"/>
      <c r="OO27" s="101"/>
      <c r="OP27" s="101"/>
    </row>
    <row r="28" spans="3:406" x14ac:dyDescent="0.2">
      <c r="C28" s="61"/>
      <c r="D28" s="61"/>
      <c r="E28" s="61"/>
      <c r="F28" s="68"/>
      <c r="G28" s="67"/>
      <c r="H28" s="68"/>
      <c r="I28" s="68"/>
      <c r="J28" s="68"/>
      <c r="K28" s="68"/>
      <c r="L28" s="67"/>
      <c r="M28" s="68"/>
      <c r="N28" s="68"/>
      <c r="O28" s="68"/>
      <c r="P28" s="68"/>
      <c r="Q28" s="67"/>
      <c r="R28" s="68"/>
      <c r="S28" s="68"/>
      <c r="T28" s="68"/>
      <c r="U28" s="68"/>
      <c r="V28" s="67"/>
      <c r="W28" s="68"/>
      <c r="X28" s="68"/>
      <c r="Y28" s="68"/>
      <c r="Z28" s="68"/>
      <c r="AA28" s="67"/>
      <c r="AB28" s="68"/>
      <c r="AC28" s="68"/>
      <c r="AD28" s="68"/>
      <c r="AE28" s="68"/>
      <c r="AF28" s="67"/>
      <c r="AG28" s="68"/>
      <c r="AH28" s="68"/>
      <c r="AI28" s="68"/>
      <c r="AJ28" s="68"/>
      <c r="AK28" s="123"/>
      <c r="AL28" s="68"/>
      <c r="AM28" s="68"/>
      <c r="AN28" s="68"/>
      <c r="AO28" s="68"/>
      <c r="AP28" s="123"/>
      <c r="AQ28" s="68"/>
      <c r="AR28" s="68"/>
      <c r="AS28" s="68"/>
      <c r="AT28" s="68"/>
      <c r="AU28" s="123"/>
      <c r="AV28" s="68"/>
      <c r="AW28" s="68"/>
      <c r="AX28" s="68"/>
      <c r="AY28" s="68"/>
      <c r="AZ28" s="123"/>
      <c r="BA28" s="68"/>
      <c r="BB28" s="68"/>
      <c r="BC28" s="68"/>
      <c r="BD28" s="68"/>
      <c r="BE28" s="123"/>
      <c r="BF28" s="68"/>
      <c r="BG28" s="68"/>
      <c r="BH28" s="68"/>
      <c r="BI28" s="68"/>
      <c r="BJ28" s="123"/>
      <c r="BK28" s="68"/>
      <c r="BL28" s="68"/>
      <c r="BM28" s="68"/>
      <c r="BN28" s="68"/>
      <c r="BO28" s="123"/>
      <c r="BP28" s="68"/>
      <c r="BQ28" s="68"/>
      <c r="BR28" s="68"/>
      <c r="BS28" s="68"/>
      <c r="BT28" s="123"/>
      <c r="BU28" s="68"/>
      <c r="BV28" s="68"/>
      <c r="BW28" s="68"/>
      <c r="BX28" s="68"/>
      <c r="BY28" s="123"/>
      <c r="BZ28" s="68"/>
      <c r="CA28" s="68"/>
      <c r="CB28" s="68"/>
      <c r="CC28" s="68"/>
      <c r="CD28" s="123"/>
      <c r="CF28" s="61"/>
      <c r="CG28" s="6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I28" s="61"/>
      <c r="FJ28" s="6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L28" s="61"/>
      <c r="IM28" s="61"/>
      <c r="IN28" s="101"/>
      <c r="IO28" s="101"/>
      <c r="IP28" s="101"/>
      <c r="IQ28" s="101"/>
      <c r="IR28" s="101"/>
      <c r="IS28" s="101"/>
      <c r="IT28" s="101"/>
      <c r="IU28" s="101"/>
      <c r="IV28" s="101"/>
      <c r="IW28" s="101"/>
      <c r="IX28" s="101"/>
      <c r="IY28" s="101"/>
      <c r="IZ28" s="101"/>
      <c r="JA28" s="101"/>
      <c r="JB28" s="101"/>
      <c r="JC28" s="101"/>
      <c r="JD28" s="101"/>
      <c r="JE28" s="101"/>
      <c r="JF28" s="101"/>
      <c r="JG28" s="101"/>
      <c r="JH28" s="101"/>
      <c r="JI28" s="101"/>
      <c r="JJ28" s="101"/>
      <c r="JK28" s="101"/>
      <c r="JL28" s="101"/>
      <c r="JM28" s="101"/>
      <c r="JN28" s="101"/>
      <c r="JO28" s="101"/>
      <c r="JP28" s="101"/>
      <c r="JQ28" s="101"/>
      <c r="JR28" s="101"/>
      <c r="JS28" s="101"/>
      <c r="JT28" s="101"/>
      <c r="JU28" s="101"/>
      <c r="JV28" s="101"/>
      <c r="JW28" s="101"/>
      <c r="JX28" s="101"/>
      <c r="JY28" s="101"/>
      <c r="JZ28" s="101"/>
      <c r="KA28" s="101"/>
      <c r="KB28" s="101"/>
      <c r="KC28" s="101"/>
      <c r="KD28" s="101"/>
      <c r="KE28" s="101"/>
      <c r="KF28" s="101"/>
      <c r="KG28" s="101"/>
      <c r="KH28" s="101"/>
      <c r="KI28" s="101"/>
      <c r="KJ28" s="101"/>
      <c r="KK28" s="101"/>
      <c r="KL28" s="101"/>
      <c r="KM28" s="101"/>
      <c r="KN28" s="101"/>
      <c r="KO28" s="101"/>
      <c r="KP28" s="101"/>
      <c r="KQ28" s="101"/>
      <c r="KR28" s="101"/>
      <c r="KS28" s="101"/>
      <c r="KT28" s="101"/>
      <c r="KU28" s="101"/>
      <c r="KV28" s="101"/>
      <c r="KW28" s="101"/>
      <c r="KX28" s="101"/>
      <c r="KY28" s="101"/>
      <c r="KZ28" s="101"/>
      <c r="LA28" s="101"/>
      <c r="LB28" s="101"/>
      <c r="LC28" s="101"/>
      <c r="LD28" s="101"/>
      <c r="LE28" s="101"/>
      <c r="LF28" s="101"/>
      <c r="LG28" s="101"/>
      <c r="LH28" s="101"/>
      <c r="LI28" s="101"/>
      <c r="LJ28" s="101"/>
      <c r="LK28" s="101"/>
      <c r="LL28" s="101"/>
      <c r="LM28" s="101"/>
      <c r="LO28" s="61"/>
      <c r="LP28" s="61"/>
      <c r="LQ28" s="101"/>
      <c r="LR28" s="101"/>
      <c r="LS28" s="101"/>
      <c r="LT28" s="101"/>
      <c r="LU28" s="101"/>
      <c r="LV28" s="101"/>
      <c r="LW28" s="101"/>
      <c r="LX28" s="101"/>
      <c r="LY28" s="101"/>
      <c r="LZ28" s="101"/>
      <c r="MA28" s="101"/>
      <c r="MB28" s="101"/>
      <c r="MC28" s="101"/>
      <c r="MD28" s="101"/>
      <c r="ME28" s="101"/>
      <c r="MF28" s="101"/>
      <c r="MG28" s="101"/>
      <c r="MH28" s="101"/>
      <c r="MI28" s="101"/>
      <c r="MJ28" s="101"/>
      <c r="MK28" s="101"/>
      <c r="ML28" s="101"/>
      <c r="MM28" s="101"/>
      <c r="MN28" s="101"/>
      <c r="MO28" s="101"/>
      <c r="MP28" s="101"/>
      <c r="MQ28" s="101"/>
      <c r="MR28" s="101"/>
      <c r="MS28" s="101"/>
      <c r="MT28" s="101"/>
      <c r="MU28" s="101"/>
      <c r="MV28" s="101"/>
      <c r="MW28" s="101"/>
      <c r="MX28" s="101"/>
      <c r="MY28" s="101"/>
      <c r="MZ28" s="101"/>
      <c r="NA28" s="101"/>
      <c r="NB28" s="101"/>
      <c r="NC28" s="101"/>
      <c r="ND28" s="101"/>
      <c r="NE28" s="101"/>
      <c r="NF28" s="101"/>
      <c r="NG28" s="101"/>
      <c r="NH28" s="101"/>
      <c r="NI28" s="101"/>
      <c r="NJ28" s="101"/>
      <c r="NK28" s="101"/>
      <c r="NL28" s="101"/>
      <c r="NM28" s="101"/>
      <c r="NN28" s="101"/>
      <c r="NO28" s="101"/>
      <c r="NP28" s="101"/>
      <c r="NQ28" s="101"/>
      <c r="NR28" s="101"/>
      <c r="NS28" s="101"/>
      <c r="NT28" s="101"/>
      <c r="NU28" s="101"/>
      <c r="NV28" s="101"/>
      <c r="NW28" s="101"/>
      <c r="NX28" s="101"/>
      <c r="NY28" s="101"/>
      <c r="NZ28" s="101"/>
      <c r="OA28" s="101"/>
      <c r="OB28" s="101"/>
      <c r="OC28" s="101"/>
      <c r="OD28" s="101"/>
      <c r="OE28" s="101"/>
      <c r="OF28" s="101"/>
      <c r="OG28" s="101"/>
      <c r="OH28" s="101"/>
      <c r="OI28" s="101"/>
      <c r="OJ28" s="101"/>
      <c r="OK28" s="101"/>
      <c r="OL28" s="101"/>
      <c r="OM28" s="101"/>
      <c r="ON28" s="101"/>
      <c r="OO28" s="101"/>
      <c r="OP28" s="101"/>
    </row>
    <row r="29" spans="3:406" x14ac:dyDescent="0.2">
      <c r="C29" s="61"/>
      <c r="D29" s="61"/>
      <c r="E29" s="61"/>
      <c r="F29" s="68"/>
      <c r="G29" s="67"/>
      <c r="H29" s="68"/>
      <c r="I29" s="68"/>
      <c r="J29" s="68"/>
      <c r="K29" s="68"/>
      <c r="L29" s="67"/>
      <c r="M29" s="68"/>
      <c r="N29" s="68"/>
      <c r="O29" s="68"/>
      <c r="P29" s="68"/>
      <c r="Q29" s="67"/>
      <c r="R29" s="68"/>
      <c r="S29" s="68"/>
      <c r="T29" s="68"/>
      <c r="U29" s="68"/>
      <c r="V29" s="67"/>
      <c r="W29" s="68"/>
      <c r="X29" s="68"/>
      <c r="Y29" s="68"/>
      <c r="Z29" s="68"/>
      <c r="AA29" s="67"/>
      <c r="AB29" s="68"/>
      <c r="AC29" s="68"/>
      <c r="AD29" s="68"/>
      <c r="AE29" s="68"/>
      <c r="AF29" s="67"/>
      <c r="AG29" s="68"/>
      <c r="AH29" s="68"/>
      <c r="AI29" s="68"/>
      <c r="AJ29" s="68"/>
      <c r="AK29" s="123"/>
      <c r="AL29" s="68"/>
      <c r="AM29" s="68"/>
      <c r="AN29" s="68"/>
      <c r="AO29" s="68"/>
      <c r="AP29" s="123"/>
      <c r="AQ29" s="68"/>
      <c r="AR29" s="68"/>
      <c r="AS29" s="68"/>
      <c r="AT29" s="68"/>
      <c r="AU29" s="123"/>
      <c r="AV29" s="68"/>
      <c r="AW29" s="68"/>
      <c r="AX29" s="68"/>
      <c r="AY29" s="68"/>
      <c r="AZ29" s="123"/>
      <c r="BA29" s="68"/>
      <c r="BB29" s="68"/>
      <c r="BC29" s="68"/>
      <c r="BD29" s="68"/>
      <c r="BE29" s="123"/>
      <c r="BF29" s="68"/>
      <c r="BG29" s="68"/>
      <c r="BH29" s="68"/>
      <c r="BI29" s="68"/>
      <c r="BJ29" s="123"/>
      <c r="BK29" s="68"/>
      <c r="BL29" s="68"/>
      <c r="BM29" s="68"/>
      <c r="BN29" s="68"/>
      <c r="BO29" s="123"/>
      <c r="BP29" s="68"/>
      <c r="BQ29" s="68"/>
      <c r="BR29" s="68"/>
      <c r="BS29" s="68"/>
      <c r="BT29" s="123"/>
      <c r="BU29" s="68"/>
      <c r="BV29" s="68"/>
      <c r="BW29" s="68"/>
      <c r="BX29" s="68"/>
      <c r="BY29" s="123"/>
      <c r="BZ29" s="68"/>
      <c r="CA29" s="68"/>
      <c r="CB29" s="68"/>
      <c r="CC29" s="68"/>
      <c r="CD29" s="123"/>
      <c r="CF29" s="61"/>
      <c r="CG29" s="6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I29" s="61"/>
      <c r="FJ29" s="6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c r="HC29" s="101"/>
      <c r="HD29" s="101"/>
      <c r="HE29" s="101"/>
      <c r="HF29" s="101"/>
      <c r="HG29" s="101"/>
      <c r="HH29" s="101"/>
      <c r="HI29" s="101"/>
      <c r="HJ29" s="101"/>
      <c r="HK29" s="101"/>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L29" s="61"/>
      <c r="IM29" s="61"/>
      <c r="IN29" s="101"/>
      <c r="IO29" s="101"/>
      <c r="IP29" s="101"/>
      <c r="IQ29" s="101"/>
      <c r="IR29" s="101"/>
      <c r="IS29" s="101"/>
      <c r="IT29" s="101"/>
      <c r="IU29" s="101"/>
      <c r="IV29" s="101"/>
      <c r="IW29" s="101"/>
      <c r="IX29" s="101"/>
      <c r="IY29" s="101"/>
      <c r="IZ29" s="101"/>
      <c r="JA29" s="101"/>
      <c r="JB29" s="101"/>
      <c r="JC29" s="101"/>
      <c r="JD29" s="101"/>
      <c r="JE29" s="101"/>
      <c r="JF29" s="101"/>
      <c r="JG29" s="101"/>
      <c r="JH29" s="101"/>
      <c r="JI29" s="101"/>
      <c r="JJ29" s="101"/>
      <c r="JK29" s="101"/>
      <c r="JL29" s="101"/>
      <c r="JM29" s="101"/>
      <c r="JN29" s="101"/>
      <c r="JO29" s="101"/>
      <c r="JP29" s="101"/>
      <c r="JQ29" s="101"/>
      <c r="JR29" s="101"/>
      <c r="JS29" s="101"/>
      <c r="JT29" s="101"/>
      <c r="JU29" s="101"/>
      <c r="JV29" s="101"/>
      <c r="JW29" s="101"/>
      <c r="JX29" s="101"/>
      <c r="JY29" s="101"/>
      <c r="JZ29" s="101"/>
      <c r="KA29" s="101"/>
      <c r="KB29" s="101"/>
      <c r="KC29" s="101"/>
      <c r="KD29" s="101"/>
      <c r="KE29" s="101"/>
      <c r="KF29" s="101"/>
      <c r="KG29" s="101"/>
      <c r="KH29" s="101"/>
      <c r="KI29" s="101"/>
      <c r="KJ29" s="101"/>
      <c r="KK29" s="101"/>
      <c r="KL29" s="101"/>
      <c r="KM29" s="101"/>
      <c r="KN29" s="101"/>
      <c r="KO29" s="101"/>
      <c r="KP29" s="101"/>
      <c r="KQ29" s="101"/>
      <c r="KR29" s="101"/>
      <c r="KS29" s="101"/>
      <c r="KT29" s="101"/>
      <c r="KU29" s="101"/>
      <c r="KV29" s="101"/>
      <c r="KW29" s="101"/>
      <c r="KX29" s="101"/>
      <c r="KY29" s="101"/>
      <c r="KZ29" s="101"/>
      <c r="LA29" s="101"/>
      <c r="LB29" s="101"/>
      <c r="LC29" s="101"/>
      <c r="LD29" s="101"/>
      <c r="LE29" s="101"/>
      <c r="LF29" s="101"/>
      <c r="LG29" s="101"/>
      <c r="LH29" s="101"/>
      <c r="LI29" s="101"/>
      <c r="LJ29" s="101"/>
      <c r="LK29" s="101"/>
      <c r="LL29" s="101"/>
      <c r="LM29" s="101"/>
      <c r="LO29" s="61"/>
      <c r="LP29" s="61"/>
      <c r="LQ29" s="101"/>
      <c r="LR29" s="101"/>
      <c r="LS29" s="101"/>
      <c r="LT29" s="101"/>
      <c r="LU29" s="101"/>
      <c r="LV29" s="101"/>
      <c r="LW29" s="101"/>
      <c r="LX29" s="101"/>
      <c r="LY29" s="101"/>
      <c r="LZ29" s="101"/>
      <c r="MA29" s="101"/>
      <c r="MB29" s="101"/>
      <c r="MC29" s="101"/>
      <c r="MD29" s="101"/>
      <c r="ME29" s="101"/>
      <c r="MF29" s="101"/>
      <c r="MG29" s="101"/>
      <c r="MH29" s="101"/>
      <c r="MI29" s="101"/>
      <c r="MJ29" s="101"/>
      <c r="MK29" s="101"/>
      <c r="ML29" s="101"/>
      <c r="MM29" s="101"/>
      <c r="MN29" s="101"/>
      <c r="MO29" s="101"/>
      <c r="MP29" s="101"/>
      <c r="MQ29" s="101"/>
      <c r="MR29" s="101"/>
      <c r="MS29" s="101"/>
      <c r="MT29" s="101"/>
      <c r="MU29" s="101"/>
      <c r="MV29" s="101"/>
      <c r="MW29" s="101"/>
      <c r="MX29" s="101"/>
      <c r="MY29" s="101"/>
      <c r="MZ29" s="101"/>
      <c r="NA29" s="101"/>
      <c r="NB29" s="101"/>
      <c r="NC29" s="101"/>
      <c r="ND29" s="101"/>
      <c r="NE29" s="101"/>
      <c r="NF29" s="101"/>
      <c r="NG29" s="101"/>
      <c r="NH29" s="101"/>
      <c r="NI29" s="101"/>
      <c r="NJ29" s="101"/>
      <c r="NK29" s="101"/>
      <c r="NL29" s="101"/>
      <c r="NM29" s="101"/>
      <c r="NN29" s="101"/>
      <c r="NO29" s="101"/>
      <c r="NP29" s="101"/>
      <c r="NQ29" s="101"/>
      <c r="NR29" s="101"/>
      <c r="NS29" s="101"/>
      <c r="NT29" s="101"/>
      <c r="NU29" s="101"/>
      <c r="NV29" s="101"/>
      <c r="NW29" s="101"/>
      <c r="NX29" s="101"/>
      <c r="NY29" s="101"/>
      <c r="NZ29" s="101"/>
      <c r="OA29" s="101"/>
      <c r="OB29" s="101"/>
      <c r="OC29" s="101"/>
      <c r="OD29" s="101"/>
      <c r="OE29" s="101"/>
      <c r="OF29" s="101"/>
      <c r="OG29" s="101"/>
      <c r="OH29" s="101"/>
      <c r="OI29" s="101"/>
      <c r="OJ29" s="101"/>
      <c r="OK29" s="101"/>
      <c r="OL29" s="101"/>
      <c r="OM29" s="101"/>
      <c r="ON29" s="101"/>
      <c r="OO29" s="101"/>
      <c r="OP29" s="101"/>
    </row>
    <row r="30" spans="3:406" x14ac:dyDescent="0.2">
      <c r="C30" s="61"/>
      <c r="D30" s="61"/>
      <c r="E30" s="61"/>
      <c r="F30" s="68"/>
      <c r="G30" s="67"/>
      <c r="H30" s="68"/>
      <c r="I30" s="68"/>
      <c r="J30" s="68"/>
      <c r="K30" s="68"/>
      <c r="L30" s="67"/>
      <c r="M30" s="68"/>
      <c r="N30" s="68"/>
      <c r="O30" s="68"/>
      <c r="P30" s="68"/>
      <c r="Q30" s="67"/>
      <c r="R30" s="68"/>
      <c r="S30" s="68"/>
      <c r="T30" s="68"/>
      <c r="U30" s="68"/>
      <c r="V30" s="67"/>
      <c r="W30" s="68"/>
      <c r="X30" s="68"/>
      <c r="Y30" s="68"/>
      <c r="Z30" s="68"/>
      <c r="AA30" s="67"/>
      <c r="AB30" s="68"/>
      <c r="AC30" s="68"/>
      <c r="AD30" s="68"/>
      <c r="AE30" s="68"/>
      <c r="AF30" s="67"/>
      <c r="AG30" s="68"/>
      <c r="AH30" s="68"/>
      <c r="AI30" s="68"/>
      <c r="AJ30" s="68"/>
      <c r="AK30" s="123"/>
      <c r="AL30" s="68"/>
      <c r="AM30" s="68"/>
      <c r="AN30" s="68"/>
      <c r="AO30" s="68"/>
      <c r="AP30" s="123"/>
      <c r="AQ30" s="68"/>
      <c r="AR30" s="68"/>
      <c r="AS30" s="68"/>
      <c r="AT30" s="68"/>
      <c r="AU30" s="123"/>
      <c r="AV30" s="68"/>
      <c r="AW30" s="68"/>
      <c r="AX30" s="68"/>
      <c r="AY30" s="68"/>
      <c r="AZ30" s="123"/>
      <c r="BA30" s="68"/>
      <c r="BB30" s="68"/>
      <c r="BC30" s="68"/>
      <c r="BD30" s="68"/>
      <c r="BE30" s="123"/>
      <c r="BF30" s="68"/>
      <c r="BG30" s="68"/>
      <c r="BH30" s="68"/>
      <c r="BI30" s="68"/>
      <c r="BJ30" s="123"/>
      <c r="BK30" s="68"/>
      <c r="BL30" s="68"/>
      <c r="BM30" s="68"/>
      <c r="BN30" s="68"/>
      <c r="BO30" s="123"/>
      <c r="BP30" s="68"/>
      <c r="BQ30" s="68"/>
      <c r="BR30" s="68"/>
      <c r="BS30" s="68"/>
      <c r="BT30" s="123"/>
      <c r="BU30" s="68"/>
      <c r="BV30" s="68"/>
      <c r="BW30" s="68"/>
      <c r="BX30" s="68"/>
      <c r="BY30" s="123"/>
      <c r="BZ30" s="68"/>
      <c r="CA30" s="68"/>
      <c r="CB30" s="68"/>
      <c r="CC30" s="68"/>
      <c r="CD30" s="123"/>
      <c r="CF30" s="61"/>
      <c r="CG30" s="6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I30" s="61"/>
      <c r="FJ30" s="61"/>
      <c r="FK30" s="101"/>
      <c r="FL30" s="101"/>
      <c r="FM30" s="101"/>
      <c r="FN30" s="101"/>
      <c r="FO30" s="101"/>
      <c r="FP30" s="101"/>
      <c r="FQ30" s="101"/>
      <c r="FR30" s="101"/>
      <c r="FS30" s="101"/>
      <c r="FT30" s="101"/>
      <c r="FU30" s="101"/>
      <c r="FV30" s="101"/>
      <c r="FW30" s="101"/>
      <c r="FX30" s="101"/>
      <c r="FY30" s="101"/>
      <c r="FZ30" s="101"/>
      <c r="GA30" s="101"/>
      <c r="GB30" s="101"/>
      <c r="GC30" s="101"/>
      <c r="GD30" s="101"/>
      <c r="GE30" s="101"/>
      <c r="GF30" s="101"/>
      <c r="GG30" s="101"/>
      <c r="GH30" s="101"/>
      <c r="GI30" s="101"/>
      <c r="GJ30" s="101"/>
      <c r="GK30" s="101"/>
      <c r="GL30" s="101"/>
      <c r="GM30" s="101"/>
      <c r="GN30" s="101"/>
      <c r="GO30" s="101"/>
      <c r="GP30" s="101"/>
      <c r="GQ30" s="101"/>
      <c r="GR30" s="101"/>
      <c r="GS30" s="101"/>
      <c r="GT30" s="101"/>
      <c r="GU30" s="101"/>
      <c r="GV30" s="101"/>
      <c r="GW30" s="101"/>
      <c r="GX30" s="101"/>
      <c r="GY30" s="101"/>
      <c r="GZ30" s="101"/>
      <c r="HA30" s="101"/>
      <c r="HB30" s="101"/>
      <c r="HC30" s="101"/>
      <c r="HD30" s="101"/>
      <c r="HE30" s="101"/>
      <c r="HF30" s="101"/>
      <c r="HG30" s="101"/>
      <c r="HH30" s="101"/>
      <c r="HI30" s="101"/>
      <c r="HJ30" s="101"/>
      <c r="HK30" s="101"/>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L30" s="61"/>
      <c r="IM30" s="61"/>
      <c r="IN30" s="101"/>
      <c r="IO30" s="101"/>
      <c r="IP30" s="101"/>
      <c r="IQ30" s="101"/>
      <c r="IR30" s="101"/>
      <c r="IS30" s="101"/>
      <c r="IT30" s="101"/>
      <c r="IU30" s="101"/>
      <c r="IV30" s="101"/>
      <c r="IW30" s="101"/>
      <c r="IX30" s="101"/>
      <c r="IY30" s="101"/>
      <c r="IZ30" s="101"/>
      <c r="JA30" s="101"/>
      <c r="JB30" s="101"/>
      <c r="JC30" s="101"/>
      <c r="JD30" s="101"/>
      <c r="JE30" s="101"/>
      <c r="JF30" s="101"/>
      <c r="JG30" s="101"/>
      <c r="JH30" s="101"/>
      <c r="JI30" s="101"/>
      <c r="JJ30" s="101"/>
      <c r="JK30" s="101"/>
      <c r="JL30" s="101"/>
      <c r="JM30" s="101"/>
      <c r="JN30" s="101"/>
      <c r="JO30" s="101"/>
      <c r="JP30" s="101"/>
      <c r="JQ30" s="101"/>
      <c r="JR30" s="101"/>
      <c r="JS30" s="101"/>
      <c r="JT30" s="101"/>
      <c r="JU30" s="101"/>
      <c r="JV30" s="101"/>
      <c r="JW30" s="101"/>
      <c r="JX30" s="101"/>
      <c r="JY30" s="101"/>
      <c r="JZ30" s="101"/>
      <c r="KA30" s="101"/>
      <c r="KB30" s="101"/>
      <c r="KC30" s="101"/>
      <c r="KD30" s="101"/>
      <c r="KE30" s="101"/>
      <c r="KF30" s="101"/>
      <c r="KG30" s="101"/>
      <c r="KH30" s="101"/>
      <c r="KI30" s="101"/>
      <c r="KJ30" s="101"/>
      <c r="KK30" s="101"/>
      <c r="KL30" s="101"/>
      <c r="KM30" s="101"/>
      <c r="KN30" s="101"/>
      <c r="KO30" s="101"/>
      <c r="KP30" s="101"/>
      <c r="KQ30" s="101"/>
      <c r="KR30" s="101"/>
      <c r="KS30" s="101"/>
      <c r="KT30" s="101"/>
      <c r="KU30" s="101"/>
      <c r="KV30" s="101"/>
      <c r="KW30" s="101"/>
      <c r="KX30" s="101"/>
      <c r="KY30" s="101"/>
      <c r="KZ30" s="101"/>
      <c r="LA30" s="101"/>
      <c r="LB30" s="101"/>
      <c r="LC30" s="101"/>
      <c r="LD30" s="101"/>
      <c r="LE30" s="101"/>
      <c r="LF30" s="101"/>
      <c r="LG30" s="101"/>
      <c r="LH30" s="101"/>
      <c r="LI30" s="101"/>
      <c r="LJ30" s="101"/>
      <c r="LK30" s="101"/>
      <c r="LL30" s="101"/>
      <c r="LM30" s="101"/>
      <c r="LO30" s="61"/>
      <c r="LP30" s="61"/>
      <c r="LQ30" s="101"/>
      <c r="LR30" s="101"/>
      <c r="LS30" s="101"/>
      <c r="LT30" s="101"/>
      <c r="LU30" s="101"/>
      <c r="LV30" s="101"/>
      <c r="LW30" s="101"/>
      <c r="LX30" s="101"/>
      <c r="LY30" s="101"/>
      <c r="LZ30" s="101"/>
      <c r="MA30" s="101"/>
      <c r="MB30" s="101"/>
      <c r="MC30" s="101"/>
      <c r="MD30" s="101"/>
      <c r="ME30" s="101"/>
      <c r="MF30" s="101"/>
      <c r="MG30" s="101"/>
      <c r="MH30" s="101"/>
      <c r="MI30" s="101"/>
      <c r="MJ30" s="101"/>
      <c r="MK30" s="101"/>
      <c r="ML30" s="101"/>
      <c r="MM30" s="101"/>
      <c r="MN30" s="101"/>
      <c r="MO30" s="101"/>
      <c r="MP30" s="101"/>
      <c r="MQ30" s="101"/>
      <c r="MR30" s="101"/>
      <c r="MS30" s="101"/>
      <c r="MT30" s="101"/>
      <c r="MU30" s="101"/>
      <c r="MV30" s="101"/>
      <c r="MW30" s="101"/>
      <c r="MX30" s="101"/>
      <c r="MY30" s="101"/>
      <c r="MZ30" s="101"/>
      <c r="NA30" s="101"/>
      <c r="NB30" s="101"/>
      <c r="NC30" s="101"/>
      <c r="ND30" s="101"/>
      <c r="NE30" s="101"/>
      <c r="NF30" s="101"/>
      <c r="NG30" s="101"/>
      <c r="NH30" s="101"/>
      <c r="NI30" s="101"/>
      <c r="NJ30" s="101"/>
      <c r="NK30" s="101"/>
      <c r="NL30" s="101"/>
      <c r="NM30" s="101"/>
      <c r="NN30" s="101"/>
      <c r="NO30" s="101"/>
      <c r="NP30" s="101"/>
      <c r="NQ30" s="101"/>
      <c r="NR30" s="101"/>
      <c r="NS30" s="101"/>
      <c r="NT30" s="101"/>
      <c r="NU30" s="101"/>
      <c r="NV30" s="101"/>
      <c r="NW30" s="101"/>
      <c r="NX30" s="101"/>
      <c r="NY30" s="101"/>
      <c r="NZ30" s="101"/>
      <c r="OA30" s="101"/>
      <c r="OB30" s="101"/>
      <c r="OC30" s="101"/>
      <c r="OD30" s="101"/>
      <c r="OE30" s="101"/>
      <c r="OF30" s="101"/>
      <c r="OG30" s="101"/>
      <c r="OH30" s="101"/>
      <c r="OI30" s="101"/>
      <c r="OJ30" s="101"/>
      <c r="OK30" s="101"/>
      <c r="OL30" s="101"/>
      <c r="OM30" s="101"/>
      <c r="ON30" s="101"/>
      <c r="OO30" s="101"/>
      <c r="OP30" s="101"/>
    </row>
    <row r="31" spans="3:406" x14ac:dyDescent="0.2">
      <c r="C31" s="61"/>
      <c r="D31" s="61"/>
      <c r="E31" s="61"/>
      <c r="F31" s="68"/>
      <c r="G31" s="67"/>
      <c r="H31" s="68"/>
      <c r="I31" s="68"/>
      <c r="J31" s="68"/>
      <c r="K31" s="68"/>
      <c r="L31" s="67"/>
      <c r="M31" s="68"/>
      <c r="N31" s="68"/>
      <c r="O31" s="68"/>
      <c r="P31" s="68"/>
      <c r="Q31" s="67"/>
      <c r="R31" s="68"/>
      <c r="S31" s="68"/>
      <c r="T31" s="68"/>
      <c r="U31" s="68"/>
      <c r="V31" s="67"/>
      <c r="W31" s="68"/>
      <c r="X31" s="68"/>
      <c r="Y31" s="68"/>
      <c r="Z31" s="68"/>
      <c r="AA31" s="67"/>
      <c r="AB31" s="68"/>
      <c r="AC31" s="68"/>
      <c r="AD31" s="68"/>
      <c r="AE31" s="68"/>
      <c r="AF31" s="67"/>
      <c r="AG31" s="68"/>
      <c r="AH31" s="68"/>
      <c r="AI31" s="68"/>
      <c r="AJ31" s="68"/>
      <c r="AK31" s="123"/>
      <c r="AL31" s="68"/>
      <c r="AM31" s="68"/>
      <c r="AN31" s="68"/>
      <c r="AO31" s="68"/>
      <c r="AP31" s="123"/>
      <c r="AQ31" s="68"/>
      <c r="AR31" s="68"/>
      <c r="AS31" s="68"/>
      <c r="AT31" s="68"/>
      <c r="AU31" s="123"/>
      <c r="AV31" s="68"/>
      <c r="AW31" s="68"/>
      <c r="AX31" s="68"/>
      <c r="AY31" s="68"/>
      <c r="AZ31" s="123"/>
      <c r="BA31" s="68"/>
      <c r="BB31" s="68"/>
      <c r="BC31" s="68"/>
      <c r="BD31" s="68"/>
      <c r="BE31" s="123"/>
      <c r="BF31" s="68"/>
      <c r="BG31" s="68"/>
      <c r="BH31" s="68"/>
      <c r="BI31" s="68"/>
      <c r="BJ31" s="123"/>
      <c r="BK31" s="68"/>
      <c r="BL31" s="68"/>
      <c r="BM31" s="68"/>
      <c r="BN31" s="68"/>
      <c r="BO31" s="123"/>
      <c r="BP31" s="68"/>
      <c r="BQ31" s="68"/>
      <c r="BR31" s="68"/>
      <c r="BS31" s="68"/>
      <c r="BT31" s="123"/>
      <c r="BU31" s="68"/>
      <c r="BV31" s="68"/>
      <c r="BW31" s="68"/>
      <c r="BX31" s="68"/>
      <c r="BY31" s="123"/>
      <c r="BZ31" s="68"/>
      <c r="CA31" s="68"/>
      <c r="CB31" s="68"/>
      <c r="CC31" s="68"/>
      <c r="CD31" s="123"/>
      <c r="CF31" s="61"/>
      <c r="CG31" s="6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I31" s="61"/>
      <c r="FJ31" s="61"/>
      <c r="FK31" s="101"/>
      <c r="FL31" s="101"/>
      <c r="FM31" s="101"/>
      <c r="FN31" s="101"/>
      <c r="FO31" s="101"/>
      <c r="FP31" s="101"/>
      <c r="FQ31" s="101"/>
      <c r="FR31" s="101"/>
      <c r="FS31" s="101"/>
      <c r="FT31" s="101"/>
      <c r="FU31" s="101"/>
      <c r="FV31" s="101"/>
      <c r="FW31" s="101"/>
      <c r="FX31" s="101"/>
      <c r="FY31" s="101"/>
      <c r="FZ31" s="101"/>
      <c r="GA31" s="101"/>
      <c r="GB31" s="101"/>
      <c r="GC31" s="101"/>
      <c r="GD31" s="101"/>
      <c r="GE31" s="101"/>
      <c r="GF31" s="101"/>
      <c r="GG31" s="101"/>
      <c r="GH31" s="101"/>
      <c r="GI31" s="101"/>
      <c r="GJ31" s="101"/>
      <c r="GK31" s="101"/>
      <c r="GL31" s="101"/>
      <c r="GM31" s="101"/>
      <c r="GN31" s="101"/>
      <c r="GO31" s="101"/>
      <c r="GP31" s="101"/>
      <c r="GQ31" s="101"/>
      <c r="GR31" s="101"/>
      <c r="GS31" s="101"/>
      <c r="GT31" s="101"/>
      <c r="GU31" s="101"/>
      <c r="GV31" s="101"/>
      <c r="GW31" s="101"/>
      <c r="GX31" s="101"/>
      <c r="GY31" s="101"/>
      <c r="GZ31" s="101"/>
      <c r="HA31" s="101"/>
      <c r="HB31" s="101"/>
      <c r="HC31" s="101"/>
      <c r="HD31" s="101"/>
      <c r="HE31" s="101"/>
      <c r="HF31" s="101"/>
      <c r="HG31" s="101"/>
      <c r="HH31" s="101"/>
      <c r="HI31" s="101"/>
      <c r="HJ31" s="101"/>
      <c r="HK31" s="101"/>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L31" s="61"/>
      <c r="IM31" s="61"/>
      <c r="IN31" s="101"/>
      <c r="IO31" s="101"/>
      <c r="IP31" s="101"/>
      <c r="IQ31" s="101"/>
      <c r="IR31" s="101"/>
      <c r="IS31" s="101"/>
      <c r="IT31" s="101"/>
      <c r="IU31" s="101"/>
      <c r="IV31" s="101"/>
      <c r="IW31" s="101"/>
      <c r="IX31" s="101"/>
      <c r="IY31" s="101"/>
      <c r="IZ31" s="101"/>
      <c r="JA31" s="101"/>
      <c r="JB31" s="101"/>
      <c r="JC31" s="101"/>
      <c r="JD31" s="101"/>
      <c r="JE31" s="101"/>
      <c r="JF31" s="101"/>
      <c r="JG31" s="101"/>
      <c r="JH31" s="101"/>
      <c r="JI31" s="101"/>
      <c r="JJ31" s="101"/>
      <c r="JK31" s="101"/>
      <c r="JL31" s="101"/>
      <c r="JM31" s="101"/>
      <c r="JN31" s="101"/>
      <c r="JO31" s="101"/>
      <c r="JP31" s="101"/>
      <c r="JQ31" s="101"/>
      <c r="JR31" s="101"/>
      <c r="JS31" s="101"/>
      <c r="JT31" s="101"/>
      <c r="JU31" s="101"/>
      <c r="JV31" s="101"/>
      <c r="JW31" s="101"/>
      <c r="JX31" s="101"/>
      <c r="JY31" s="101"/>
      <c r="JZ31" s="101"/>
      <c r="KA31" s="101"/>
      <c r="KB31" s="101"/>
      <c r="KC31" s="101"/>
      <c r="KD31" s="101"/>
      <c r="KE31" s="101"/>
      <c r="KF31" s="101"/>
      <c r="KG31" s="101"/>
      <c r="KH31" s="101"/>
      <c r="KI31" s="101"/>
      <c r="KJ31" s="101"/>
      <c r="KK31" s="101"/>
      <c r="KL31" s="101"/>
      <c r="KM31" s="101"/>
      <c r="KN31" s="101"/>
      <c r="KO31" s="101"/>
      <c r="KP31" s="101"/>
      <c r="KQ31" s="101"/>
      <c r="KR31" s="101"/>
      <c r="KS31" s="101"/>
      <c r="KT31" s="101"/>
      <c r="KU31" s="101"/>
      <c r="KV31" s="101"/>
      <c r="KW31" s="101"/>
      <c r="KX31" s="101"/>
      <c r="KY31" s="101"/>
      <c r="KZ31" s="101"/>
      <c r="LA31" s="101"/>
      <c r="LB31" s="101"/>
      <c r="LC31" s="101"/>
      <c r="LD31" s="101"/>
      <c r="LE31" s="101"/>
      <c r="LF31" s="101"/>
      <c r="LG31" s="101"/>
      <c r="LH31" s="101"/>
      <c r="LI31" s="101"/>
      <c r="LJ31" s="101"/>
      <c r="LK31" s="101"/>
      <c r="LL31" s="101"/>
      <c r="LM31" s="101"/>
      <c r="LO31" s="61"/>
      <c r="LP31" s="61"/>
      <c r="LQ31" s="101"/>
      <c r="LR31" s="101"/>
      <c r="LS31" s="101"/>
      <c r="LT31" s="101"/>
      <c r="LU31" s="101"/>
      <c r="LV31" s="101"/>
      <c r="LW31" s="101"/>
      <c r="LX31" s="101"/>
      <c r="LY31" s="101"/>
      <c r="LZ31" s="101"/>
      <c r="MA31" s="101"/>
      <c r="MB31" s="101"/>
      <c r="MC31" s="101"/>
      <c r="MD31" s="101"/>
      <c r="ME31" s="101"/>
      <c r="MF31" s="101"/>
      <c r="MG31" s="101"/>
      <c r="MH31" s="101"/>
      <c r="MI31" s="101"/>
      <c r="MJ31" s="101"/>
      <c r="MK31" s="101"/>
      <c r="ML31" s="101"/>
      <c r="MM31" s="101"/>
      <c r="MN31" s="101"/>
      <c r="MO31" s="101"/>
      <c r="MP31" s="101"/>
      <c r="MQ31" s="101"/>
      <c r="MR31" s="101"/>
      <c r="MS31" s="101"/>
      <c r="MT31" s="101"/>
      <c r="MU31" s="101"/>
      <c r="MV31" s="101"/>
      <c r="MW31" s="101"/>
      <c r="MX31" s="101"/>
      <c r="MY31" s="101"/>
      <c r="MZ31" s="101"/>
      <c r="NA31" s="101"/>
      <c r="NB31" s="101"/>
      <c r="NC31" s="101"/>
      <c r="ND31" s="101"/>
      <c r="NE31" s="101"/>
      <c r="NF31" s="101"/>
      <c r="NG31" s="101"/>
      <c r="NH31" s="101"/>
      <c r="NI31" s="101"/>
      <c r="NJ31" s="101"/>
      <c r="NK31" s="101"/>
      <c r="NL31" s="101"/>
      <c r="NM31" s="101"/>
      <c r="NN31" s="101"/>
      <c r="NO31" s="101"/>
      <c r="NP31" s="101"/>
      <c r="NQ31" s="101"/>
      <c r="NR31" s="101"/>
      <c r="NS31" s="101"/>
      <c r="NT31" s="101"/>
      <c r="NU31" s="101"/>
      <c r="NV31" s="101"/>
      <c r="NW31" s="101"/>
      <c r="NX31" s="101"/>
      <c r="NY31" s="101"/>
      <c r="NZ31" s="101"/>
      <c r="OA31" s="101"/>
      <c r="OB31" s="101"/>
      <c r="OC31" s="101"/>
      <c r="OD31" s="101"/>
      <c r="OE31" s="101"/>
      <c r="OF31" s="101"/>
      <c r="OG31" s="101"/>
      <c r="OH31" s="101"/>
      <c r="OI31" s="101"/>
      <c r="OJ31" s="101"/>
      <c r="OK31" s="101"/>
      <c r="OL31" s="101"/>
      <c r="OM31" s="101"/>
      <c r="ON31" s="101"/>
      <c r="OO31" s="101"/>
      <c r="OP31" s="101"/>
    </row>
    <row r="32" spans="3:406" x14ac:dyDescent="0.2">
      <c r="C32" s="61"/>
      <c r="D32" s="61"/>
      <c r="E32" s="61"/>
      <c r="F32" s="68"/>
      <c r="G32" s="67"/>
      <c r="H32" s="68"/>
      <c r="I32" s="68"/>
      <c r="J32" s="68"/>
      <c r="K32" s="68"/>
      <c r="L32" s="67"/>
      <c r="M32" s="68"/>
      <c r="N32" s="68"/>
      <c r="O32" s="68"/>
      <c r="P32" s="68"/>
      <c r="Q32" s="67"/>
      <c r="R32" s="68"/>
      <c r="S32" s="68"/>
      <c r="T32" s="68"/>
      <c r="U32" s="68"/>
      <c r="V32" s="67"/>
      <c r="W32" s="68"/>
      <c r="X32" s="68"/>
      <c r="Y32" s="68"/>
      <c r="Z32" s="68"/>
      <c r="AA32" s="67"/>
      <c r="AB32" s="68"/>
      <c r="AC32" s="68"/>
      <c r="AD32" s="68"/>
      <c r="AE32" s="68"/>
      <c r="AF32" s="67"/>
      <c r="AG32" s="68"/>
      <c r="AH32" s="68"/>
      <c r="AI32" s="68"/>
      <c r="AJ32" s="68"/>
      <c r="AK32" s="123"/>
      <c r="AL32" s="68"/>
      <c r="AM32" s="68"/>
      <c r="AN32" s="68"/>
      <c r="AO32" s="68"/>
      <c r="AP32" s="123"/>
      <c r="AQ32" s="68"/>
      <c r="AR32" s="68"/>
      <c r="AS32" s="68"/>
      <c r="AT32" s="68"/>
      <c r="AU32" s="123"/>
      <c r="AV32" s="68"/>
      <c r="AW32" s="68"/>
      <c r="AX32" s="68"/>
      <c r="AY32" s="68"/>
      <c r="AZ32" s="123"/>
      <c r="BA32" s="68"/>
      <c r="BB32" s="68"/>
      <c r="BC32" s="68"/>
      <c r="BD32" s="68"/>
      <c r="BE32" s="123"/>
      <c r="BF32" s="68"/>
      <c r="BG32" s="68"/>
      <c r="BH32" s="68"/>
      <c r="BI32" s="68"/>
      <c r="BJ32" s="123"/>
      <c r="BK32" s="68"/>
      <c r="BL32" s="68"/>
      <c r="BM32" s="68"/>
      <c r="BN32" s="68"/>
      <c r="BO32" s="123"/>
      <c r="BP32" s="68"/>
      <c r="BQ32" s="68"/>
      <c r="BR32" s="68"/>
      <c r="BS32" s="68"/>
      <c r="BT32" s="123"/>
      <c r="BU32" s="68"/>
      <c r="BV32" s="68"/>
      <c r="BW32" s="68"/>
      <c r="BX32" s="68"/>
      <c r="BY32" s="123"/>
      <c r="BZ32" s="68"/>
      <c r="CA32" s="68"/>
      <c r="CB32" s="68"/>
      <c r="CC32" s="68"/>
      <c r="CD32" s="123"/>
      <c r="CF32" s="61"/>
      <c r="CG32" s="6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I32" s="61"/>
      <c r="FJ32" s="61"/>
      <c r="FK32" s="101"/>
      <c r="FL32" s="101"/>
      <c r="FM32" s="101"/>
      <c r="FN32" s="101"/>
      <c r="FO32" s="101"/>
      <c r="FP32" s="101"/>
      <c r="FQ32" s="101"/>
      <c r="FR32" s="101"/>
      <c r="FS32" s="101"/>
      <c r="FT32" s="101"/>
      <c r="FU32" s="101"/>
      <c r="FV32" s="101"/>
      <c r="FW32" s="101"/>
      <c r="FX32" s="101"/>
      <c r="FY32" s="101"/>
      <c r="FZ32" s="101"/>
      <c r="GA32" s="101"/>
      <c r="GB32" s="101"/>
      <c r="GC32" s="101"/>
      <c r="GD32" s="101"/>
      <c r="GE32" s="101"/>
      <c r="GF32" s="101"/>
      <c r="GG32" s="101"/>
      <c r="GH32" s="101"/>
      <c r="GI32" s="101"/>
      <c r="GJ32" s="101"/>
      <c r="GK32" s="101"/>
      <c r="GL32" s="101"/>
      <c r="GM32" s="101"/>
      <c r="GN32" s="101"/>
      <c r="GO32" s="101"/>
      <c r="GP32" s="101"/>
      <c r="GQ32" s="101"/>
      <c r="GR32" s="101"/>
      <c r="GS32" s="101"/>
      <c r="GT32" s="101"/>
      <c r="GU32" s="101"/>
      <c r="GV32" s="101"/>
      <c r="GW32" s="101"/>
      <c r="GX32" s="101"/>
      <c r="GY32" s="101"/>
      <c r="GZ32" s="101"/>
      <c r="HA32" s="101"/>
      <c r="HB32" s="101"/>
      <c r="HC32" s="101"/>
      <c r="HD32" s="101"/>
      <c r="HE32" s="101"/>
      <c r="HF32" s="101"/>
      <c r="HG32" s="101"/>
      <c r="HH32" s="101"/>
      <c r="HI32" s="101"/>
      <c r="HJ32" s="101"/>
      <c r="HK32" s="101"/>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L32" s="61"/>
      <c r="IM32" s="61"/>
      <c r="IN32" s="101"/>
      <c r="IO32" s="101"/>
      <c r="IP32" s="101"/>
      <c r="IQ32" s="101"/>
      <c r="IR32" s="101"/>
      <c r="IS32" s="101"/>
      <c r="IT32" s="101"/>
      <c r="IU32" s="101"/>
      <c r="IV32" s="101"/>
      <c r="IW32" s="101"/>
      <c r="IX32" s="101"/>
      <c r="IY32" s="101"/>
      <c r="IZ32" s="101"/>
      <c r="JA32" s="101"/>
      <c r="JB32" s="101"/>
      <c r="JC32" s="101"/>
      <c r="JD32" s="101"/>
      <c r="JE32" s="101"/>
      <c r="JF32" s="101"/>
      <c r="JG32" s="101"/>
      <c r="JH32" s="101"/>
      <c r="JI32" s="101"/>
      <c r="JJ32" s="101"/>
      <c r="JK32" s="101"/>
      <c r="JL32" s="101"/>
      <c r="JM32" s="101"/>
      <c r="JN32" s="101"/>
      <c r="JO32" s="101"/>
      <c r="JP32" s="101"/>
      <c r="JQ32" s="101"/>
      <c r="JR32" s="101"/>
      <c r="JS32" s="101"/>
      <c r="JT32" s="101"/>
      <c r="JU32" s="101"/>
      <c r="JV32" s="101"/>
      <c r="JW32" s="101"/>
      <c r="JX32" s="101"/>
      <c r="JY32" s="101"/>
      <c r="JZ32" s="101"/>
      <c r="KA32" s="101"/>
      <c r="KB32" s="101"/>
      <c r="KC32" s="101"/>
      <c r="KD32" s="101"/>
      <c r="KE32" s="101"/>
      <c r="KF32" s="101"/>
      <c r="KG32" s="101"/>
      <c r="KH32" s="101"/>
      <c r="KI32" s="101"/>
      <c r="KJ32" s="101"/>
      <c r="KK32" s="101"/>
      <c r="KL32" s="101"/>
      <c r="KM32" s="101"/>
      <c r="KN32" s="101"/>
      <c r="KO32" s="101"/>
      <c r="KP32" s="101"/>
      <c r="KQ32" s="101"/>
      <c r="KR32" s="101"/>
      <c r="KS32" s="101"/>
      <c r="KT32" s="101"/>
      <c r="KU32" s="101"/>
      <c r="KV32" s="101"/>
      <c r="KW32" s="101"/>
      <c r="KX32" s="101"/>
      <c r="KY32" s="101"/>
      <c r="KZ32" s="101"/>
      <c r="LA32" s="101"/>
      <c r="LB32" s="101"/>
      <c r="LC32" s="101"/>
      <c r="LD32" s="101"/>
      <c r="LE32" s="101"/>
      <c r="LF32" s="101"/>
      <c r="LG32" s="101"/>
      <c r="LH32" s="101"/>
      <c r="LI32" s="101"/>
      <c r="LJ32" s="101"/>
      <c r="LK32" s="101"/>
      <c r="LL32" s="101"/>
      <c r="LM32" s="101"/>
      <c r="LO32" s="61"/>
      <c r="LP32" s="61"/>
      <c r="LQ32" s="101"/>
      <c r="LR32" s="101"/>
      <c r="LS32" s="101"/>
      <c r="LT32" s="101"/>
      <c r="LU32" s="101"/>
      <c r="LV32" s="101"/>
      <c r="LW32" s="101"/>
      <c r="LX32" s="101"/>
      <c r="LY32" s="101"/>
      <c r="LZ32" s="101"/>
      <c r="MA32" s="101"/>
      <c r="MB32" s="101"/>
      <c r="MC32" s="101"/>
      <c r="MD32" s="101"/>
      <c r="ME32" s="101"/>
      <c r="MF32" s="101"/>
      <c r="MG32" s="101"/>
      <c r="MH32" s="101"/>
      <c r="MI32" s="101"/>
      <c r="MJ32" s="101"/>
      <c r="MK32" s="101"/>
      <c r="ML32" s="101"/>
      <c r="MM32" s="101"/>
      <c r="MN32" s="101"/>
      <c r="MO32" s="101"/>
      <c r="MP32" s="101"/>
      <c r="MQ32" s="101"/>
      <c r="MR32" s="101"/>
      <c r="MS32" s="101"/>
      <c r="MT32" s="101"/>
      <c r="MU32" s="101"/>
      <c r="MV32" s="101"/>
      <c r="MW32" s="101"/>
      <c r="MX32" s="101"/>
      <c r="MY32" s="101"/>
      <c r="MZ32" s="101"/>
      <c r="NA32" s="101"/>
      <c r="NB32" s="101"/>
      <c r="NC32" s="101"/>
      <c r="ND32" s="101"/>
      <c r="NE32" s="101"/>
      <c r="NF32" s="101"/>
      <c r="NG32" s="101"/>
      <c r="NH32" s="101"/>
      <c r="NI32" s="101"/>
      <c r="NJ32" s="101"/>
      <c r="NK32" s="101"/>
      <c r="NL32" s="101"/>
      <c r="NM32" s="101"/>
      <c r="NN32" s="101"/>
      <c r="NO32" s="101"/>
      <c r="NP32" s="101"/>
      <c r="NQ32" s="101"/>
      <c r="NR32" s="101"/>
      <c r="NS32" s="101"/>
      <c r="NT32" s="101"/>
      <c r="NU32" s="101"/>
      <c r="NV32" s="101"/>
      <c r="NW32" s="101"/>
      <c r="NX32" s="101"/>
      <c r="NY32" s="101"/>
      <c r="NZ32" s="101"/>
      <c r="OA32" s="101"/>
      <c r="OB32" s="101"/>
      <c r="OC32" s="101"/>
      <c r="OD32" s="101"/>
      <c r="OE32" s="101"/>
      <c r="OF32" s="101"/>
      <c r="OG32" s="101"/>
      <c r="OH32" s="101"/>
      <c r="OI32" s="101"/>
      <c r="OJ32" s="101"/>
      <c r="OK32" s="101"/>
      <c r="OL32" s="101"/>
      <c r="OM32" s="101"/>
      <c r="ON32" s="101"/>
      <c r="OO32" s="101"/>
      <c r="OP32" s="101"/>
    </row>
    <row r="33" spans="3:406" x14ac:dyDescent="0.2">
      <c r="C33" s="61"/>
      <c r="D33" s="61"/>
      <c r="E33" s="61"/>
      <c r="F33" s="68"/>
      <c r="G33" s="67"/>
      <c r="H33" s="68"/>
      <c r="I33" s="68"/>
      <c r="J33" s="68"/>
      <c r="K33" s="68"/>
      <c r="L33" s="67"/>
      <c r="M33" s="68"/>
      <c r="N33" s="68"/>
      <c r="O33" s="68"/>
      <c r="P33" s="68"/>
      <c r="Q33" s="67"/>
      <c r="R33" s="68"/>
      <c r="S33" s="68"/>
      <c r="T33" s="68"/>
      <c r="U33" s="68"/>
      <c r="V33" s="67"/>
      <c r="W33" s="68"/>
      <c r="X33" s="68"/>
      <c r="Y33" s="68"/>
      <c r="Z33" s="68"/>
      <c r="AA33" s="67"/>
      <c r="AB33" s="68"/>
      <c r="AC33" s="68"/>
      <c r="AD33" s="68"/>
      <c r="AE33" s="68"/>
      <c r="AF33" s="67"/>
      <c r="AG33" s="68"/>
      <c r="AH33" s="68"/>
      <c r="AI33" s="68"/>
      <c r="AJ33" s="68"/>
      <c r="AK33" s="123"/>
      <c r="AL33" s="68"/>
      <c r="AM33" s="68"/>
      <c r="AN33" s="68"/>
      <c r="AO33" s="68"/>
      <c r="AP33" s="123"/>
      <c r="AQ33" s="68"/>
      <c r="AR33" s="68"/>
      <c r="AS33" s="68"/>
      <c r="AT33" s="68"/>
      <c r="AU33" s="123"/>
      <c r="AV33" s="68"/>
      <c r="AW33" s="68"/>
      <c r="AX33" s="68"/>
      <c r="AY33" s="68"/>
      <c r="AZ33" s="123"/>
      <c r="BA33" s="68"/>
      <c r="BB33" s="68"/>
      <c r="BC33" s="68"/>
      <c r="BD33" s="68"/>
      <c r="BE33" s="123"/>
      <c r="BF33" s="68"/>
      <c r="BG33" s="68"/>
      <c r="BH33" s="68"/>
      <c r="BI33" s="68"/>
      <c r="BJ33" s="123"/>
      <c r="BK33" s="68"/>
      <c r="BL33" s="68"/>
      <c r="BM33" s="68"/>
      <c r="BN33" s="68"/>
      <c r="BO33" s="123"/>
      <c r="BP33" s="68"/>
      <c r="BQ33" s="68"/>
      <c r="BR33" s="68"/>
      <c r="BS33" s="68"/>
      <c r="BT33" s="123"/>
      <c r="BU33" s="68"/>
      <c r="BV33" s="68"/>
      <c r="BW33" s="68"/>
      <c r="BX33" s="68"/>
      <c r="BY33" s="123"/>
      <c r="BZ33" s="68"/>
      <c r="CA33" s="68"/>
      <c r="CB33" s="68"/>
      <c r="CC33" s="68"/>
      <c r="CD33" s="123"/>
      <c r="CF33" s="61"/>
      <c r="CG33" s="6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101"/>
      <c r="EZ33" s="101"/>
      <c r="FA33" s="101"/>
      <c r="FB33" s="101"/>
      <c r="FC33" s="101"/>
      <c r="FD33" s="101"/>
      <c r="FE33" s="101"/>
      <c r="FF33" s="101"/>
      <c r="FG33" s="101"/>
      <c r="FI33" s="61"/>
      <c r="FJ33" s="61"/>
      <c r="FK33" s="101"/>
      <c r="FL33" s="101"/>
      <c r="FM33" s="101"/>
      <c r="FN33" s="101"/>
      <c r="FO33" s="101"/>
      <c r="FP33" s="101"/>
      <c r="FQ33" s="101"/>
      <c r="FR33" s="101"/>
      <c r="FS33" s="101"/>
      <c r="FT33" s="101"/>
      <c r="FU33" s="101"/>
      <c r="FV33" s="101"/>
      <c r="FW33" s="101"/>
      <c r="FX33" s="101"/>
      <c r="FY33" s="101"/>
      <c r="FZ33" s="101"/>
      <c r="GA33" s="101"/>
      <c r="GB33" s="101"/>
      <c r="GC33" s="101"/>
      <c r="GD33" s="101"/>
      <c r="GE33" s="101"/>
      <c r="GF33" s="101"/>
      <c r="GG33" s="101"/>
      <c r="GH33" s="101"/>
      <c r="GI33" s="101"/>
      <c r="GJ33" s="101"/>
      <c r="GK33" s="101"/>
      <c r="GL33" s="101"/>
      <c r="GM33" s="101"/>
      <c r="GN33" s="101"/>
      <c r="GO33" s="101"/>
      <c r="GP33" s="101"/>
      <c r="GQ33" s="101"/>
      <c r="GR33" s="101"/>
      <c r="GS33" s="101"/>
      <c r="GT33" s="101"/>
      <c r="GU33" s="101"/>
      <c r="GV33" s="101"/>
      <c r="GW33" s="101"/>
      <c r="GX33" s="101"/>
      <c r="GY33" s="101"/>
      <c r="GZ33" s="101"/>
      <c r="HA33" s="101"/>
      <c r="HB33" s="101"/>
      <c r="HC33" s="101"/>
      <c r="HD33" s="101"/>
      <c r="HE33" s="101"/>
      <c r="HF33" s="101"/>
      <c r="HG33" s="101"/>
      <c r="HH33" s="101"/>
      <c r="HI33" s="101"/>
      <c r="HJ33" s="101"/>
      <c r="HK33" s="101"/>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L33" s="61"/>
      <c r="IM33" s="61"/>
      <c r="IN33" s="101"/>
      <c r="IO33" s="101"/>
      <c r="IP33" s="101"/>
      <c r="IQ33" s="101"/>
      <c r="IR33" s="101"/>
      <c r="IS33" s="101"/>
      <c r="IT33" s="101"/>
      <c r="IU33" s="101"/>
      <c r="IV33" s="101"/>
      <c r="IW33" s="101"/>
      <c r="IX33" s="101"/>
      <c r="IY33" s="101"/>
      <c r="IZ33" s="101"/>
      <c r="JA33" s="101"/>
      <c r="JB33" s="101"/>
      <c r="JC33" s="101"/>
      <c r="JD33" s="101"/>
      <c r="JE33" s="101"/>
      <c r="JF33" s="101"/>
      <c r="JG33" s="101"/>
      <c r="JH33" s="101"/>
      <c r="JI33" s="101"/>
      <c r="JJ33" s="101"/>
      <c r="JK33" s="101"/>
      <c r="JL33" s="101"/>
      <c r="JM33" s="101"/>
      <c r="JN33" s="101"/>
      <c r="JO33" s="101"/>
      <c r="JP33" s="101"/>
      <c r="JQ33" s="101"/>
      <c r="JR33" s="101"/>
      <c r="JS33" s="101"/>
      <c r="JT33" s="101"/>
      <c r="JU33" s="101"/>
      <c r="JV33" s="101"/>
      <c r="JW33" s="101"/>
      <c r="JX33" s="101"/>
      <c r="JY33" s="101"/>
      <c r="JZ33" s="101"/>
      <c r="KA33" s="101"/>
      <c r="KB33" s="101"/>
      <c r="KC33" s="101"/>
      <c r="KD33" s="101"/>
      <c r="KE33" s="101"/>
      <c r="KF33" s="101"/>
      <c r="KG33" s="101"/>
      <c r="KH33" s="101"/>
      <c r="KI33" s="101"/>
      <c r="KJ33" s="101"/>
      <c r="KK33" s="101"/>
      <c r="KL33" s="101"/>
      <c r="KM33" s="101"/>
      <c r="KN33" s="101"/>
      <c r="KO33" s="101"/>
      <c r="KP33" s="101"/>
      <c r="KQ33" s="101"/>
      <c r="KR33" s="101"/>
      <c r="KS33" s="101"/>
      <c r="KT33" s="101"/>
      <c r="KU33" s="101"/>
      <c r="KV33" s="101"/>
      <c r="KW33" s="101"/>
      <c r="KX33" s="101"/>
      <c r="KY33" s="101"/>
      <c r="KZ33" s="101"/>
      <c r="LA33" s="101"/>
      <c r="LB33" s="101"/>
      <c r="LC33" s="101"/>
      <c r="LD33" s="101"/>
      <c r="LE33" s="101"/>
      <c r="LF33" s="101"/>
      <c r="LG33" s="101"/>
      <c r="LH33" s="101"/>
      <c r="LI33" s="101"/>
      <c r="LJ33" s="101"/>
      <c r="LK33" s="101"/>
      <c r="LL33" s="101"/>
      <c r="LM33" s="101"/>
      <c r="LO33" s="61"/>
      <c r="LP33" s="61"/>
      <c r="LQ33" s="101"/>
      <c r="LR33" s="101"/>
      <c r="LS33" s="101"/>
      <c r="LT33" s="101"/>
      <c r="LU33" s="101"/>
      <c r="LV33" s="101"/>
      <c r="LW33" s="101"/>
      <c r="LX33" s="101"/>
      <c r="LY33" s="101"/>
      <c r="LZ33" s="101"/>
      <c r="MA33" s="101"/>
      <c r="MB33" s="101"/>
      <c r="MC33" s="101"/>
      <c r="MD33" s="101"/>
      <c r="ME33" s="101"/>
      <c r="MF33" s="101"/>
      <c r="MG33" s="101"/>
      <c r="MH33" s="101"/>
      <c r="MI33" s="101"/>
      <c r="MJ33" s="101"/>
      <c r="MK33" s="101"/>
      <c r="ML33" s="101"/>
      <c r="MM33" s="101"/>
      <c r="MN33" s="101"/>
      <c r="MO33" s="101"/>
      <c r="MP33" s="101"/>
      <c r="MQ33" s="101"/>
      <c r="MR33" s="101"/>
      <c r="MS33" s="101"/>
      <c r="MT33" s="101"/>
      <c r="MU33" s="101"/>
      <c r="MV33" s="101"/>
      <c r="MW33" s="101"/>
      <c r="MX33" s="101"/>
      <c r="MY33" s="101"/>
      <c r="MZ33" s="101"/>
      <c r="NA33" s="101"/>
      <c r="NB33" s="101"/>
      <c r="NC33" s="101"/>
      <c r="ND33" s="101"/>
      <c r="NE33" s="101"/>
      <c r="NF33" s="101"/>
      <c r="NG33" s="101"/>
      <c r="NH33" s="101"/>
      <c r="NI33" s="101"/>
      <c r="NJ33" s="101"/>
      <c r="NK33" s="101"/>
      <c r="NL33" s="101"/>
      <c r="NM33" s="101"/>
      <c r="NN33" s="101"/>
      <c r="NO33" s="101"/>
      <c r="NP33" s="101"/>
      <c r="NQ33" s="101"/>
      <c r="NR33" s="101"/>
      <c r="NS33" s="101"/>
      <c r="NT33" s="101"/>
      <c r="NU33" s="101"/>
      <c r="NV33" s="101"/>
      <c r="NW33" s="101"/>
      <c r="NX33" s="101"/>
      <c r="NY33" s="101"/>
      <c r="NZ33" s="101"/>
      <c r="OA33" s="101"/>
      <c r="OB33" s="101"/>
      <c r="OC33" s="101"/>
      <c r="OD33" s="101"/>
      <c r="OE33" s="101"/>
      <c r="OF33" s="101"/>
      <c r="OG33" s="101"/>
      <c r="OH33" s="101"/>
      <c r="OI33" s="101"/>
      <c r="OJ33" s="101"/>
      <c r="OK33" s="101"/>
      <c r="OL33" s="101"/>
      <c r="OM33" s="101"/>
      <c r="ON33" s="101"/>
      <c r="OO33" s="101"/>
      <c r="OP33" s="101"/>
    </row>
    <row r="34" spans="3:406" x14ac:dyDescent="0.2">
      <c r="C34" s="61"/>
      <c r="D34" s="61"/>
      <c r="E34" s="61"/>
      <c r="F34" s="68"/>
      <c r="G34" s="67"/>
      <c r="H34" s="68"/>
      <c r="I34" s="68"/>
      <c r="J34" s="68"/>
      <c r="K34" s="68"/>
      <c r="L34" s="67"/>
      <c r="M34" s="68"/>
      <c r="N34" s="68"/>
      <c r="O34" s="68"/>
      <c r="P34" s="68"/>
      <c r="Q34" s="67"/>
      <c r="R34" s="68"/>
      <c r="S34" s="68"/>
      <c r="T34" s="68"/>
      <c r="U34" s="68"/>
      <c r="V34" s="67"/>
      <c r="W34" s="68"/>
      <c r="X34" s="68"/>
      <c r="Y34" s="68"/>
      <c r="Z34" s="68"/>
      <c r="AA34" s="67"/>
      <c r="AB34" s="68"/>
      <c r="AC34" s="68"/>
      <c r="AD34" s="68"/>
      <c r="AE34" s="68"/>
      <c r="AF34" s="67"/>
      <c r="AG34" s="68"/>
      <c r="AH34" s="68"/>
      <c r="AI34" s="68"/>
      <c r="AJ34" s="68"/>
      <c r="AK34" s="123"/>
      <c r="AL34" s="68"/>
      <c r="AM34" s="68"/>
      <c r="AN34" s="68"/>
      <c r="AO34" s="68"/>
      <c r="AP34" s="123"/>
      <c r="AQ34" s="68"/>
      <c r="AR34" s="68"/>
      <c r="AS34" s="68"/>
      <c r="AT34" s="68"/>
      <c r="AU34" s="123"/>
      <c r="AV34" s="68"/>
      <c r="AW34" s="68"/>
      <c r="AX34" s="68"/>
      <c r="AY34" s="68"/>
      <c r="AZ34" s="123"/>
      <c r="BA34" s="68"/>
      <c r="BB34" s="68"/>
      <c r="BC34" s="68"/>
      <c r="BD34" s="68"/>
      <c r="BE34" s="123"/>
      <c r="BF34" s="68"/>
      <c r="BG34" s="68"/>
      <c r="BH34" s="68"/>
      <c r="BI34" s="68"/>
      <c r="BJ34" s="123"/>
      <c r="BK34" s="68"/>
      <c r="BL34" s="68"/>
      <c r="BM34" s="68"/>
      <c r="BN34" s="68"/>
      <c r="BO34" s="123"/>
      <c r="BP34" s="68"/>
      <c r="BQ34" s="68"/>
      <c r="BR34" s="68"/>
      <c r="BS34" s="68"/>
      <c r="BT34" s="123"/>
      <c r="BU34" s="68"/>
      <c r="BV34" s="68"/>
      <c r="BW34" s="68"/>
      <c r="BX34" s="68"/>
      <c r="BY34" s="123"/>
      <c r="BZ34" s="68"/>
      <c r="CA34" s="68"/>
      <c r="CB34" s="68"/>
      <c r="CC34" s="68"/>
      <c r="CD34" s="123"/>
      <c r="CF34" s="61"/>
      <c r="CG34" s="6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I34" s="61"/>
      <c r="FJ34" s="61"/>
      <c r="FK34" s="101"/>
      <c r="FL34" s="101"/>
      <c r="FM34" s="101"/>
      <c r="FN34" s="101"/>
      <c r="FO34" s="101"/>
      <c r="FP34" s="101"/>
      <c r="FQ34" s="101"/>
      <c r="FR34" s="101"/>
      <c r="FS34" s="101"/>
      <c r="FT34" s="101"/>
      <c r="FU34" s="101"/>
      <c r="FV34" s="101"/>
      <c r="FW34" s="101"/>
      <c r="FX34" s="101"/>
      <c r="FY34" s="101"/>
      <c r="FZ34" s="101"/>
      <c r="GA34" s="101"/>
      <c r="GB34" s="101"/>
      <c r="GC34" s="101"/>
      <c r="GD34" s="101"/>
      <c r="GE34" s="101"/>
      <c r="GF34" s="101"/>
      <c r="GG34" s="101"/>
      <c r="GH34" s="101"/>
      <c r="GI34" s="101"/>
      <c r="GJ34" s="101"/>
      <c r="GK34" s="101"/>
      <c r="GL34" s="101"/>
      <c r="GM34" s="101"/>
      <c r="GN34" s="101"/>
      <c r="GO34" s="101"/>
      <c r="GP34" s="101"/>
      <c r="GQ34" s="101"/>
      <c r="GR34" s="101"/>
      <c r="GS34" s="101"/>
      <c r="GT34" s="101"/>
      <c r="GU34" s="101"/>
      <c r="GV34" s="101"/>
      <c r="GW34" s="101"/>
      <c r="GX34" s="101"/>
      <c r="GY34" s="101"/>
      <c r="GZ34" s="101"/>
      <c r="HA34" s="101"/>
      <c r="HB34" s="101"/>
      <c r="HC34" s="101"/>
      <c r="HD34" s="101"/>
      <c r="HE34" s="101"/>
      <c r="HF34" s="101"/>
      <c r="HG34" s="101"/>
      <c r="HH34" s="101"/>
      <c r="HI34" s="101"/>
      <c r="HJ34" s="101"/>
      <c r="HK34" s="101"/>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L34" s="61"/>
      <c r="IM34" s="61"/>
      <c r="IN34" s="101"/>
      <c r="IO34" s="101"/>
      <c r="IP34" s="101"/>
      <c r="IQ34" s="101"/>
      <c r="IR34" s="101"/>
      <c r="IS34" s="101"/>
      <c r="IT34" s="101"/>
      <c r="IU34" s="101"/>
      <c r="IV34" s="101"/>
      <c r="IW34" s="101"/>
      <c r="IX34" s="101"/>
      <c r="IY34" s="101"/>
      <c r="IZ34" s="101"/>
      <c r="JA34" s="101"/>
      <c r="JB34" s="101"/>
      <c r="JC34" s="101"/>
      <c r="JD34" s="101"/>
      <c r="JE34" s="101"/>
      <c r="JF34" s="101"/>
      <c r="JG34" s="101"/>
      <c r="JH34" s="101"/>
      <c r="JI34" s="101"/>
      <c r="JJ34" s="101"/>
      <c r="JK34" s="101"/>
      <c r="JL34" s="101"/>
      <c r="JM34" s="101"/>
      <c r="JN34" s="101"/>
      <c r="JO34" s="101"/>
      <c r="JP34" s="101"/>
      <c r="JQ34" s="101"/>
      <c r="JR34" s="101"/>
      <c r="JS34" s="101"/>
      <c r="JT34" s="101"/>
      <c r="JU34" s="101"/>
      <c r="JV34" s="101"/>
      <c r="JW34" s="101"/>
      <c r="JX34" s="101"/>
      <c r="JY34" s="101"/>
      <c r="JZ34" s="101"/>
      <c r="KA34" s="101"/>
      <c r="KB34" s="101"/>
      <c r="KC34" s="101"/>
      <c r="KD34" s="101"/>
      <c r="KE34" s="101"/>
      <c r="KF34" s="101"/>
      <c r="KG34" s="101"/>
      <c r="KH34" s="101"/>
      <c r="KI34" s="101"/>
      <c r="KJ34" s="101"/>
      <c r="KK34" s="101"/>
      <c r="KL34" s="101"/>
      <c r="KM34" s="101"/>
      <c r="KN34" s="101"/>
      <c r="KO34" s="101"/>
      <c r="KP34" s="101"/>
      <c r="KQ34" s="101"/>
      <c r="KR34" s="101"/>
      <c r="KS34" s="101"/>
      <c r="KT34" s="101"/>
      <c r="KU34" s="101"/>
      <c r="KV34" s="101"/>
      <c r="KW34" s="101"/>
      <c r="KX34" s="101"/>
      <c r="KY34" s="101"/>
      <c r="KZ34" s="101"/>
      <c r="LA34" s="101"/>
      <c r="LB34" s="101"/>
      <c r="LC34" s="101"/>
      <c r="LD34" s="101"/>
      <c r="LE34" s="101"/>
      <c r="LF34" s="101"/>
      <c r="LG34" s="101"/>
      <c r="LH34" s="101"/>
      <c r="LI34" s="101"/>
      <c r="LJ34" s="101"/>
      <c r="LK34" s="101"/>
      <c r="LL34" s="101"/>
      <c r="LM34" s="101"/>
      <c r="LO34" s="61"/>
      <c r="LP34" s="61"/>
      <c r="LQ34" s="101"/>
      <c r="LR34" s="101"/>
      <c r="LS34" s="101"/>
      <c r="LT34" s="101"/>
      <c r="LU34" s="101"/>
      <c r="LV34" s="101"/>
      <c r="LW34" s="101"/>
      <c r="LX34" s="101"/>
      <c r="LY34" s="101"/>
      <c r="LZ34" s="101"/>
      <c r="MA34" s="101"/>
      <c r="MB34" s="101"/>
      <c r="MC34" s="101"/>
      <c r="MD34" s="101"/>
      <c r="ME34" s="101"/>
      <c r="MF34" s="101"/>
      <c r="MG34" s="101"/>
      <c r="MH34" s="101"/>
      <c r="MI34" s="101"/>
      <c r="MJ34" s="101"/>
      <c r="MK34" s="101"/>
      <c r="ML34" s="101"/>
      <c r="MM34" s="101"/>
      <c r="MN34" s="101"/>
      <c r="MO34" s="101"/>
      <c r="MP34" s="101"/>
      <c r="MQ34" s="101"/>
      <c r="MR34" s="101"/>
      <c r="MS34" s="101"/>
      <c r="MT34" s="101"/>
      <c r="MU34" s="101"/>
      <c r="MV34" s="101"/>
      <c r="MW34" s="101"/>
      <c r="MX34" s="101"/>
      <c r="MY34" s="101"/>
      <c r="MZ34" s="101"/>
      <c r="NA34" s="101"/>
      <c r="NB34" s="101"/>
      <c r="NC34" s="101"/>
      <c r="ND34" s="101"/>
      <c r="NE34" s="101"/>
      <c r="NF34" s="101"/>
      <c r="NG34" s="101"/>
      <c r="NH34" s="101"/>
      <c r="NI34" s="101"/>
      <c r="NJ34" s="101"/>
      <c r="NK34" s="101"/>
      <c r="NL34" s="101"/>
      <c r="NM34" s="101"/>
      <c r="NN34" s="101"/>
      <c r="NO34" s="101"/>
      <c r="NP34" s="101"/>
      <c r="NQ34" s="101"/>
      <c r="NR34" s="101"/>
      <c r="NS34" s="101"/>
      <c r="NT34" s="101"/>
      <c r="NU34" s="101"/>
      <c r="NV34" s="101"/>
      <c r="NW34" s="101"/>
      <c r="NX34" s="101"/>
      <c r="NY34" s="101"/>
      <c r="NZ34" s="101"/>
      <c r="OA34" s="101"/>
      <c r="OB34" s="101"/>
      <c r="OC34" s="101"/>
      <c r="OD34" s="101"/>
      <c r="OE34" s="101"/>
      <c r="OF34" s="101"/>
      <c r="OG34" s="101"/>
      <c r="OH34" s="101"/>
      <c r="OI34" s="101"/>
      <c r="OJ34" s="101"/>
      <c r="OK34" s="101"/>
      <c r="OL34" s="101"/>
      <c r="OM34" s="101"/>
      <c r="ON34" s="101"/>
      <c r="OO34" s="101"/>
      <c r="OP34" s="101"/>
    </row>
    <row r="35" spans="3:406" x14ac:dyDescent="0.2">
      <c r="C35" s="61"/>
      <c r="D35" s="61"/>
      <c r="E35" s="61"/>
      <c r="F35" s="68"/>
      <c r="G35" s="67"/>
      <c r="H35" s="68"/>
      <c r="I35" s="68"/>
      <c r="J35" s="68"/>
      <c r="K35" s="68"/>
      <c r="L35" s="67"/>
      <c r="M35" s="68"/>
      <c r="N35" s="68"/>
      <c r="O35" s="68"/>
      <c r="P35" s="68"/>
      <c r="Q35" s="67"/>
      <c r="R35" s="68"/>
      <c r="S35" s="68"/>
      <c r="T35" s="68"/>
      <c r="U35" s="68"/>
      <c r="V35" s="67"/>
      <c r="W35" s="68"/>
      <c r="X35" s="68"/>
      <c r="Y35" s="68"/>
      <c r="Z35" s="68"/>
      <c r="AA35" s="67"/>
      <c r="AB35" s="68"/>
      <c r="AC35" s="68"/>
      <c r="AD35" s="68"/>
      <c r="AE35" s="68"/>
      <c r="AF35" s="67"/>
      <c r="AG35" s="68"/>
      <c r="AH35" s="68"/>
      <c r="AI35" s="68"/>
      <c r="AJ35" s="68"/>
      <c r="AK35" s="123"/>
      <c r="AL35" s="68"/>
      <c r="AM35" s="68"/>
      <c r="AN35" s="68"/>
      <c r="AO35" s="68"/>
      <c r="AP35" s="123"/>
      <c r="AQ35" s="68"/>
      <c r="AR35" s="68"/>
      <c r="AS35" s="68"/>
      <c r="AT35" s="68"/>
      <c r="AU35" s="123"/>
      <c r="AV35" s="68"/>
      <c r="AW35" s="68"/>
      <c r="AX35" s="68"/>
      <c r="AY35" s="68"/>
      <c r="AZ35" s="123"/>
      <c r="BA35" s="68"/>
      <c r="BB35" s="68"/>
      <c r="BC35" s="68"/>
      <c r="BD35" s="68"/>
      <c r="BE35" s="123"/>
      <c r="BF35" s="68"/>
      <c r="BG35" s="68"/>
      <c r="BH35" s="68"/>
      <c r="BI35" s="68"/>
      <c r="BJ35" s="123"/>
      <c r="BK35" s="68"/>
      <c r="BL35" s="68"/>
      <c r="BM35" s="68"/>
      <c r="BN35" s="68"/>
      <c r="BO35" s="123"/>
      <c r="BP35" s="68"/>
      <c r="BQ35" s="68"/>
      <c r="BR35" s="68"/>
      <c r="BS35" s="68"/>
      <c r="BT35" s="123"/>
      <c r="BU35" s="68"/>
      <c r="BV35" s="68"/>
      <c r="BW35" s="68"/>
      <c r="BX35" s="68"/>
      <c r="BY35" s="123"/>
      <c r="BZ35" s="68"/>
      <c r="CA35" s="68"/>
      <c r="CB35" s="68"/>
      <c r="CC35" s="68"/>
      <c r="CD35" s="123"/>
      <c r="CF35" s="61"/>
      <c r="CG35" s="6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I35" s="61"/>
      <c r="FJ35" s="6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c r="HC35" s="101"/>
      <c r="HD35" s="101"/>
      <c r="HE35" s="101"/>
      <c r="HF35" s="101"/>
      <c r="HG35" s="101"/>
      <c r="HH35" s="101"/>
      <c r="HI35" s="101"/>
      <c r="HJ35" s="101"/>
      <c r="HK35" s="101"/>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L35" s="61"/>
      <c r="IM35" s="61"/>
      <c r="IN35" s="101"/>
      <c r="IO35" s="101"/>
      <c r="IP35" s="101"/>
      <c r="IQ35" s="101"/>
      <c r="IR35" s="101"/>
      <c r="IS35" s="101"/>
      <c r="IT35" s="101"/>
      <c r="IU35" s="101"/>
      <c r="IV35" s="101"/>
      <c r="IW35" s="101"/>
      <c r="IX35" s="101"/>
      <c r="IY35" s="101"/>
      <c r="IZ35" s="101"/>
      <c r="JA35" s="101"/>
      <c r="JB35" s="101"/>
      <c r="JC35" s="101"/>
      <c r="JD35" s="101"/>
      <c r="JE35" s="101"/>
      <c r="JF35" s="101"/>
      <c r="JG35" s="101"/>
      <c r="JH35" s="101"/>
      <c r="JI35" s="101"/>
      <c r="JJ35" s="101"/>
      <c r="JK35" s="101"/>
      <c r="JL35" s="101"/>
      <c r="JM35" s="101"/>
      <c r="JN35" s="101"/>
      <c r="JO35" s="101"/>
      <c r="JP35" s="101"/>
      <c r="JQ35" s="101"/>
      <c r="JR35" s="101"/>
      <c r="JS35" s="101"/>
      <c r="JT35" s="101"/>
      <c r="JU35" s="101"/>
      <c r="JV35" s="101"/>
      <c r="JW35" s="101"/>
      <c r="JX35" s="101"/>
      <c r="JY35" s="101"/>
      <c r="JZ35" s="101"/>
      <c r="KA35" s="101"/>
      <c r="KB35" s="101"/>
      <c r="KC35" s="101"/>
      <c r="KD35" s="101"/>
      <c r="KE35" s="101"/>
      <c r="KF35" s="101"/>
      <c r="KG35" s="101"/>
      <c r="KH35" s="101"/>
      <c r="KI35" s="101"/>
      <c r="KJ35" s="101"/>
      <c r="KK35" s="101"/>
      <c r="KL35" s="101"/>
      <c r="KM35" s="101"/>
      <c r="KN35" s="101"/>
      <c r="KO35" s="101"/>
      <c r="KP35" s="101"/>
      <c r="KQ35" s="101"/>
      <c r="KR35" s="101"/>
      <c r="KS35" s="101"/>
      <c r="KT35" s="101"/>
      <c r="KU35" s="101"/>
      <c r="KV35" s="101"/>
      <c r="KW35" s="101"/>
      <c r="KX35" s="101"/>
      <c r="KY35" s="101"/>
      <c r="KZ35" s="101"/>
      <c r="LA35" s="101"/>
      <c r="LB35" s="101"/>
      <c r="LC35" s="101"/>
      <c r="LD35" s="101"/>
      <c r="LE35" s="101"/>
      <c r="LF35" s="101"/>
      <c r="LG35" s="101"/>
      <c r="LH35" s="101"/>
      <c r="LI35" s="101"/>
      <c r="LJ35" s="101"/>
      <c r="LK35" s="101"/>
      <c r="LL35" s="101"/>
      <c r="LM35" s="101"/>
      <c r="LO35" s="61"/>
      <c r="LP35" s="61"/>
      <c r="LQ35" s="101"/>
      <c r="LR35" s="101"/>
      <c r="LS35" s="101"/>
      <c r="LT35" s="101"/>
      <c r="LU35" s="101"/>
      <c r="LV35" s="101"/>
      <c r="LW35" s="101"/>
      <c r="LX35" s="101"/>
      <c r="LY35" s="101"/>
      <c r="LZ35" s="101"/>
      <c r="MA35" s="101"/>
      <c r="MB35" s="101"/>
      <c r="MC35" s="101"/>
      <c r="MD35" s="101"/>
      <c r="ME35" s="101"/>
      <c r="MF35" s="101"/>
      <c r="MG35" s="101"/>
      <c r="MH35" s="101"/>
      <c r="MI35" s="101"/>
      <c r="MJ35" s="101"/>
      <c r="MK35" s="101"/>
      <c r="ML35" s="101"/>
      <c r="MM35" s="101"/>
      <c r="MN35" s="101"/>
      <c r="MO35" s="101"/>
      <c r="MP35" s="101"/>
      <c r="MQ35" s="101"/>
      <c r="MR35" s="101"/>
      <c r="MS35" s="101"/>
      <c r="MT35" s="101"/>
      <c r="MU35" s="101"/>
      <c r="MV35" s="101"/>
      <c r="MW35" s="101"/>
      <c r="MX35" s="101"/>
      <c r="MY35" s="101"/>
      <c r="MZ35" s="101"/>
      <c r="NA35" s="101"/>
      <c r="NB35" s="101"/>
      <c r="NC35" s="101"/>
      <c r="ND35" s="101"/>
      <c r="NE35" s="101"/>
      <c r="NF35" s="101"/>
      <c r="NG35" s="101"/>
      <c r="NH35" s="101"/>
      <c r="NI35" s="101"/>
      <c r="NJ35" s="101"/>
      <c r="NK35" s="101"/>
      <c r="NL35" s="101"/>
      <c r="NM35" s="101"/>
      <c r="NN35" s="101"/>
      <c r="NO35" s="101"/>
      <c r="NP35" s="101"/>
      <c r="NQ35" s="101"/>
      <c r="NR35" s="101"/>
      <c r="NS35" s="101"/>
      <c r="NT35" s="101"/>
      <c r="NU35" s="101"/>
      <c r="NV35" s="101"/>
      <c r="NW35" s="101"/>
      <c r="NX35" s="101"/>
      <c r="NY35" s="101"/>
      <c r="NZ35" s="101"/>
      <c r="OA35" s="101"/>
      <c r="OB35" s="101"/>
      <c r="OC35" s="101"/>
      <c r="OD35" s="101"/>
      <c r="OE35" s="101"/>
      <c r="OF35" s="101"/>
      <c r="OG35" s="101"/>
      <c r="OH35" s="101"/>
      <c r="OI35" s="101"/>
      <c r="OJ35" s="101"/>
      <c r="OK35" s="101"/>
      <c r="OL35" s="101"/>
      <c r="OM35" s="101"/>
      <c r="ON35" s="101"/>
      <c r="OO35" s="101"/>
      <c r="OP35" s="101"/>
    </row>
    <row r="36" spans="3:406" x14ac:dyDescent="0.2">
      <c r="C36" s="61"/>
      <c r="D36" s="61"/>
      <c r="E36" s="61"/>
      <c r="F36" s="68"/>
      <c r="G36" s="67"/>
      <c r="H36" s="68"/>
      <c r="I36" s="68"/>
      <c r="J36" s="68"/>
      <c r="K36" s="68"/>
      <c r="L36" s="67"/>
      <c r="M36" s="68"/>
      <c r="N36" s="68"/>
      <c r="O36" s="68"/>
      <c r="P36" s="68"/>
      <c r="Q36" s="67"/>
      <c r="R36" s="68"/>
      <c r="S36" s="68"/>
      <c r="T36" s="68"/>
      <c r="U36" s="68"/>
      <c r="V36" s="67"/>
      <c r="W36" s="68"/>
      <c r="X36" s="68"/>
      <c r="Y36" s="68"/>
      <c r="Z36" s="68"/>
      <c r="AA36" s="67"/>
      <c r="AB36" s="68"/>
      <c r="AC36" s="68"/>
      <c r="AD36" s="68"/>
      <c r="AE36" s="68"/>
      <c r="AF36" s="67"/>
      <c r="AG36" s="68"/>
      <c r="AH36" s="68"/>
      <c r="AI36" s="68"/>
      <c r="AJ36" s="68"/>
      <c r="AK36" s="123"/>
      <c r="AL36" s="68"/>
      <c r="AM36" s="68"/>
      <c r="AN36" s="68"/>
      <c r="AO36" s="68"/>
      <c r="AP36" s="123"/>
      <c r="AQ36" s="68"/>
      <c r="AR36" s="68"/>
      <c r="AS36" s="68"/>
      <c r="AT36" s="68"/>
      <c r="AU36" s="123"/>
      <c r="AV36" s="68"/>
      <c r="AW36" s="68"/>
      <c r="AX36" s="68"/>
      <c r="AY36" s="68"/>
      <c r="AZ36" s="123"/>
      <c r="BA36" s="68"/>
      <c r="BB36" s="68"/>
      <c r="BC36" s="68"/>
      <c r="BD36" s="68"/>
      <c r="BE36" s="123"/>
      <c r="BF36" s="68"/>
      <c r="BG36" s="68"/>
      <c r="BH36" s="68"/>
      <c r="BI36" s="68"/>
      <c r="BJ36" s="123"/>
      <c r="BK36" s="68"/>
      <c r="BL36" s="68"/>
      <c r="BM36" s="68"/>
      <c r="BN36" s="68"/>
      <c r="BO36" s="123"/>
      <c r="BP36" s="68"/>
      <c r="BQ36" s="68"/>
      <c r="BR36" s="68"/>
      <c r="BS36" s="68"/>
      <c r="BT36" s="123"/>
      <c r="BU36" s="68"/>
      <c r="BV36" s="68"/>
      <c r="BW36" s="68"/>
      <c r="BX36" s="68"/>
      <c r="BY36" s="123"/>
      <c r="BZ36" s="68"/>
      <c r="CA36" s="68"/>
      <c r="CB36" s="68"/>
      <c r="CC36" s="68"/>
      <c r="CD36" s="123"/>
      <c r="CF36" s="61"/>
      <c r="CG36" s="6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I36" s="61"/>
      <c r="FJ36" s="6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c r="HC36" s="101"/>
      <c r="HD36" s="101"/>
      <c r="HE36" s="101"/>
      <c r="HF36" s="101"/>
      <c r="HG36" s="101"/>
      <c r="HH36" s="101"/>
      <c r="HI36" s="101"/>
      <c r="HJ36" s="101"/>
      <c r="HK36" s="101"/>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L36" s="61"/>
      <c r="IM36" s="61"/>
      <c r="IN36" s="101"/>
      <c r="IO36" s="101"/>
      <c r="IP36" s="101"/>
      <c r="IQ36" s="101"/>
      <c r="IR36" s="101"/>
      <c r="IS36" s="101"/>
      <c r="IT36" s="101"/>
      <c r="IU36" s="101"/>
      <c r="IV36" s="101"/>
      <c r="IW36" s="101"/>
      <c r="IX36" s="101"/>
      <c r="IY36" s="101"/>
      <c r="IZ36" s="101"/>
      <c r="JA36" s="101"/>
      <c r="JB36" s="101"/>
      <c r="JC36" s="101"/>
      <c r="JD36" s="101"/>
      <c r="JE36" s="101"/>
      <c r="JF36" s="101"/>
      <c r="JG36" s="101"/>
      <c r="JH36" s="101"/>
      <c r="JI36" s="101"/>
      <c r="JJ36" s="101"/>
      <c r="JK36" s="101"/>
      <c r="JL36" s="101"/>
      <c r="JM36" s="101"/>
      <c r="JN36" s="101"/>
      <c r="JO36" s="101"/>
      <c r="JP36" s="101"/>
      <c r="JQ36" s="101"/>
      <c r="JR36" s="101"/>
      <c r="JS36" s="101"/>
      <c r="JT36" s="101"/>
      <c r="JU36" s="101"/>
      <c r="JV36" s="101"/>
      <c r="JW36" s="101"/>
      <c r="JX36" s="101"/>
      <c r="JY36" s="101"/>
      <c r="JZ36" s="101"/>
      <c r="KA36" s="101"/>
      <c r="KB36" s="101"/>
      <c r="KC36" s="101"/>
      <c r="KD36" s="101"/>
      <c r="KE36" s="101"/>
      <c r="KF36" s="101"/>
      <c r="KG36" s="101"/>
      <c r="KH36" s="101"/>
      <c r="KI36" s="101"/>
      <c r="KJ36" s="101"/>
      <c r="KK36" s="101"/>
      <c r="KL36" s="101"/>
      <c r="KM36" s="101"/>
      <c r="KN36" s="101"/>
      <c r="KO36" s="101"/>
      <c r="KP36" s="101"/>
      <c r="KQ36" s="101"/>
      <c r="KR36" s="101"/>
      <c r="KS36" s="101"/>
      <c r="KT36" s="101"/>
      <c r="KU36" s="101"/>
      <c r="KV36" s="101"/>
      <c r="KW36" s="101"/>
      <c r="KX36" s="101"/>
      <c r="KY36" s="101"/>
      <c r="KZ36" s="101"/>
      <c r="LA36" s="101"/>
      <c r="LB36" s="101"/>
      <c r="LC36" s="101"/>
      <c r="LD36" s="101"/>
      <c r="LE36" s="101"/>
      <c r="LF36" s="101"/>
      <c r="LG36" s="101"/>
      <c r="LH36" s="101"/>
      <c r="LI36" s="101"/>
      <c r="LJ36" s="101"/>
      <c r="LK36" s="101"/>
      <c r="LL36" s="101"/>
      <c r="LM36" s="101"/>
      <c r="LO36" s="61"/>
      <c r="LP36" s="61"/>
      <c r="LQ36" s="101"/>
      <c r="LR36" s="101"/>
      <c r="LS36" s="101"/>
      <c r="LT36" s="101"/>
      <c r="LU36" s="101"/>
      <c r="LV36" s="101"/>
      <c r="LW36" s="101"/>
      <c r="LX36" s="101"/>
      <c r="LY36" s="101"/>
      <c r="LZ36" s="101"/>
      <c r="MA36" s="101"/>
      <c r="MB36" s="101"/>
      <c r="MC36" s="101"/>
      <c r="MD36" s="101"/>
      <c r="ME36" s="101"/>
      <c r="MF36" s="101"/>
      <c r="MG36" s="101"/>
      <c r="MH36" s="101"/>
      <c r="MI36" s="101"/>
      <c r="MJ36" s="101"/>
      <c r="MK36" s="101"/>
      <c r="ML36" s="101"/>
      <c r="MM36" s="101"/>
      <c r="MN36" s="101"/>
      <c r="MO36" s="101"/>
      <c r="MP36" s="101"/>
      <c r="MQ36" s="101"/>
      <c r="MR36" s="101"/>
      <c r="MS36" s="101"/>
      <c r="MT36" s="101"/>
      <c r="MU36" s="101"/>
      <c r="MV36" s="101"/>
      <c r="MW36" s="101"/>
      <c r="MX36" s="101"/>
      <c r="MY36" s="101"/>
      <c r="MZ36" s="101"/>
      <c r="NA36" s="101"/>
      <c r="NB36" s="101"/>
      <c r="NC36" s="101"/>
      <c r="ND36" s="101"/>
      <c r="NE36" s="101"/>
      <c r="NF36" s="101"/>
      <c r="NG36" s="101"/>
      <c r="NH36" s="101"/>
      <c r="NI36" s="101"/>
      <c r="NJ36" s="101"/>
      <c r="NK36" s="101"/>
      <c r="NL36" s="101"/>
      <c r="NM36" s="101"/>
      <c r="NN36" s="101"/>
      <c r="NO36" s="101"/>
      <c r="NP36" s="101"/>
      <c r="NQ36" s="101"/>
      <c r="NR36" s="101"/>
      <c r="NS36" s="101"/>
      <c r="NT36" s="101"/>
      <c r="NU36" s="101"/>
      <c r="NV36" s="101"/>
      <c r="NW36" s="101"/>
      <c r="NX36" s="101"/>
      <c r="NY36" s="101"/>
      <c r="NZ36" s="101"/>
      <c r="OA36" s="101"/>
      <c r="OB36" s="101"/>
      <c r="OC36" s="101"/>
      <c r="OD36" s="101"/>
      <c r="OE36" s="101"/>
      <c r="OF36" s="101"/>
      <c r="OG36" s="101"/>
      <c r="OH36" s="101"/>
      <c r="OI36" s="101"/>
      <c r="OJ36" s="101"/>
      <c r="OK36" s="101"/>
      <c r="OL36" s="101"/>
      <c r="OM36" s="101"/>
      <c r="ON36" s="101"/>
      <c r="OO36" s="101"/>
      <c r="OP36" s="101"/>
    </row>
    <row r="37" spans="3:406" x14ac:dyDescent="0.2">
      <c r="C37" s="61"/>
      <c r="D37" s="61"/>
      <c r="E37" s="61"/>
      <c r="F37" s="68"/>
      <c r="G37" s="67"/>
      <c r="H37" s="68"/>
      <c r="I37" s="68"/>
      <c r="J37" s="68"/>
      <c r="K37" s="68"/>
      <c r="L37" s="67"/>
      <c r="M37" s="68"/>
      <c r="N37" s="68"/>
      <c r="O37" s="68"/>
      <c r="P37" s="68"/>
      <c r="Q37" s="67"/>
      <c r="R37" s="68"/>
      <c r="S37" s="68"/>
      <c r="T37" s="68"/>
      <c r="U37" s="68"/>
      <c r="V37" s="67"/>
      <c r="W37" s="68"/>
      <c r="X37" s="68"/>
      <c r="Y37" s="68"/>
      <c r="Z37" s="68"/>
      <c r="AA37" s="67"/>
      <c r="AB37" s="68"/>
      <c r="AC37" s="68"/>
      <c r="AD37" s="68"/>
      <c r="AE37" s="68"/>
      <c r="AF37" s="67"/>
      <c r="AG37" s="68"/>
      <c r="AH37" s="68"/>
      <c r="AI37" s="68"/>
      <c r="AJ37" s="68"/>
      <c r="AK37" s="123"/>
      <c r="AL37" s="68"/>
      <c r="AM37" s="68"/>
      <c r="AN37" s="68"/>
      <c r="AO37" s="68"/>
      <c r="AP37" s="123"/>
      <c r="AQ37" s="68"/>
      <c r="AR37" s="68"/>
      <c r="AS37" s="68"/>
      <c r="AT37" s="68"/>
      <c r="AU37" s="123"/>
      <c r="AV37" s="68"/>
      <c r="AW37" s="68"/>
      <c r="AX37" s="68"/>
      <c r="AY37" s="68"/>
      <c r="AZ37" s="123"/>
      <c r="BA37" s="68"/>
      <c r="BB37" s="68"/>
      <c r="BC37" s="68"/>
      <c r="BD37" s="68"/>
      <c r="BE37" s="123"/>
      <c r="BF37" s="68"/>
      <c r="BG37" s="68"/>
      <c r="BH37" s="68"/>
      <c r="BI37" s="68"/>
      <c r="BJ37" s="123"/>
      <c r="BK37" s="68"/>
      <c r="BL37" s="68"/>
      <c r="BM37" s="68"/>
      <c r="BN37" s="68"/>
      <c r="BO37" s="123"/>
      <c r="BP37" s="68"/>
      <c r="BQ37" s="68"/>
      <c r="BR37" s="68"/>
      <c r="BS37" s="68"/>
      <c r="BT37" s="123"/>
      <c r="BU37" s="68"/>
      <c r="BV37" s="68"/>
      <c r="BW37" s="68"/>
      <c r="BX37" s="68"/>
      <c r="BY37" s="123"/>
      <c r="BZ37" s="68"/>
      <c r="CA37" s="68"/>
      <c r="CB37" s="68"/>
      <c r="CC37" s="68"/>
      <c r="CD37" s="123"/>
      <c r="CF37" s="61"/>
      <c r="CG37" s="6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I37" s="61"/>
      <c r="FJ37" s="61"/>
      <c r="FK37" s="101"/>
      <c r="FL37" s="101"/>
      <c r="FM37" s="101"/>
      <c r="FN37" s="101"/>
      <c r="FO37" s="101"/>
      <c r="FP37" s="101"/>
      <c r="FQ37" s="101"/>
      <c r="FR37" s="101"/>
      <c r="FS37" s="101"/>
      <c r="FT37" s="101"/>
      <c r="FU37" s="101"/>
      <c r="FV37" s="101"/>
      <c r="FW37" s="101"/>
      <c r="FX37" s="101"/>
      <c r="FY37" s="101"/>
      <c r="FZ37" s="101"/>
      <c r="GA37" s="101"/>
      <c r="GB37" s="101"/>
      <c r="GC37" s="101"/>
      <c r="GD37" s="101"/>
      <c r="GE37" s="101"/>
      <c r="GF37" s="101"/>
      <c r="GG37" s="101"/>
      <c r="GH37" s="101"/>
      <c r="GI37" s="101"/>
      <c r="GJ37" s="101"/>
      <c r="GK37" s="101"/>
      <c r="GL37" s="101"/>
      <c r="GM37" s="101"/>
      <c r="GN37" s="101"/>
      <c r="GO37" s="101"/>
      <c r="GP37" s="101"/>
      <c r="GQ37" s="101"/>
      <c r="GR37" s="101"/>
      <c r="GS37" s="101"/>
      <c r="GT37" s="101"/>
      <c r="GU37" s="101"/>
      <c r="GV37" s="101"/>
      <c r="GW37" s="101"/>
      <c r="GX37" s="101"/>
      <c r="GY37" s="101"/>
      <c r="GZ37" s="101"/>
      <c r="HA37" s="101"/>
      <c r="HB37" s="101"/>
      <c r="HC37" s="101"/>
      <c r="HD37" s="101"/>
      <c r="HE37" s="101"/>
      <c r="HF37" s="101"/>
      <c r="HG37" s="101"/>
      <c r="HH37" s="101"/>
      <c r="HI37" s="101"/>
      <c r="HJ37" s="101"/>
      <c r="HK37" s="101"/>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L37" s="61"/>
      <c r="IM37" s="61"/>
      <c r="IN37" s="101"/>
      <c r="IO37" s="101"/>
      <c r="IP37" s="101"/>
      <c r="IQ37" s="101"/>
      <c r="IR37" s="101"/>
      <c r="IS37" s="101"/>
      <c r="IT37" s="101"/>
      <c r="IU37" s="101"/>
      <c r="IV37" s="101"/>
      <c r="IW37" s="101"/>
      <c r="IX37" s="101"/>
      <c r="IY37" s="101"/>
      <c r="IZ37" s="101"/>
      <c r="JA37" s="101"/>
      <c r="JB37" s="101"/>
      <c r="JC37" s="101"/>
      <c r="JD37" s="101"/>
      <c r="JE37" s="101"/>
      <c r="JF37" s="101"/>
      <c r="JG37" s="101"/>
      <c r="JH37" s="101"/>
      <c r="JI37" s="101"/>
      <c r="JJ37" s="101"/>
      <c r="JK37" s="101"/>
      <c r="JL37" s="101"/>
      <c r="JM37" s="101"/>
      <c r="JN37" s="101"/>
      <c r="JO37" s="101"/>
      <c r="JP37" s="101"/>
      <c r="JQ37" s="101"/>
      <c r="JR37" s="101"/>
      <c r="JS37" s="101"/>
      <c r="JT37" s="101"/>
      <c r="JU37" s="101"/>
      <c r="JV37" s="101"/>
      <c r="JW37" s="101"/>
      <c r="JX37" s="101"/>
      <c r="JY37" s="101"/>
      <c r="JZ37" s="101"/>
      <c r="KA37" s="101"/>
      <c r="KB37" s="101"/>
      <c r="KC37" s="101"/>
      <c r="KD37" s="101"/>
      <c r="KE37" s="101"/>
      <c r="KF37" s="101"/>
      <c r="KG37" s="101"/>
      <c r="KH37" s="101"/>
      <c r="KI37" s="101"/>
      <c r="KJ37" s="101"/>
      <c r="KK37" s="101"/>
      <c r="KL37" s="101"/>
      <c r="KM37" s="101"/>
      <c r="KN37" s="101"/>
      <c r="KO37" s="101"/>
      <c r="KP37" s="101"/>
      <c r="KQ37" s="101"/>
      <c r="KR37" s="101"/>
      <c r="KS37" s="101"/>
      <c r="KT37" s="101"/>
      <c r="KU37" s="101"/>
      <c r="KV37" s="101"/>
      <c r="KW37" s="101"/>
      <c r="KX37" s="101"/>
      <c r="KY37" s="101"/>
      <c r="KZ37" s="101"/>
      <c r="LA37" s="101"/>
      <c r="LB37" s="101"/>
      <c r="LC37" s="101"/>
      <c r="LD37" s="101"/>
      <c r="LE37" s="101"/>
      <c r="LF37" s="101"/>
      <c r="LG37" s="101"/>
      <c r="LH37" s="101"/>
      <c r="LI37" s="101"/>
      <c r="LJ37" s="101"/>
      <c r="LK37" s="101"/>
      <c r="LL37" s="101"/>
      <c r="LM37" s="101"/>
      <c r="LO37" s="61"/>
      <c r="LP37" s="61"/>
      <c r="LQ37" s="101"/>
      <c r="LR37" s="101"/>
      <c r="LS37" s="101"/>
      <c r="LT37" s="101"/>
      <c r="LU37" s="101"/>
      <c r="LV37" s="101"/>
      <c r="LW37" s="101"/>
      <c r="LX37" s="101"/>
      <c r="LY37" s="101"/>
      <c r="LZ37" s="101"/>
      <c r="MA37" s="101"/>
      <c r="MB37" s="101"/>
      <c r="MC37" s="101"/>
      <c r="MD37" s="101"/>
      <c r="ME37" s="101"/>
      <c r="MF37" s="101"/>
      <c r="MG37" s="101"/>
      <c r="MH37" s="101"/>
      <c r="MI37" s="101"/>
      <c r="MJ37" s="101"/>
      <c r="MK37" s="101"/>
      <c r="ML37" s="101"/>
      <c r="MM37" s="101"/>
      <c r="MN37" s="101"/>
      <c r="MO37" s="101"/>
      <c r="MP37" s="101"/>
      <c r="MQ37" s="101"/>
      <c r="MR37" s="101"/>
      <c r="MS37" s="101"/>
      <c r="MT37" s="101"/>
      <c r="MU37" s="101"/>
      <c r="MV37" s="101"/>
      <c r="MW37" s="101"/>
      <c r="MX37" s="101"/>
      <c r="MY37" s="101"/>
      <c r="MZ37" s="101"/>
      <c r="NA37" s="101"/>
      <c r="NB37" s="101"/>
      <c r="NC37" s="101"/>
      <c r="ND37" s="101"/>
      <c r="NE37" s="101"/>
      <c r="NF37" s="101"/>
      <c r="NG37" s="101"/>
      <c r="NH37" s="101"/>
      <c r="NI37" s="101"/>
      <c r="NJ37" s="101"/>
      <c r="NK37" s="101"/>
      <c r="NL37" s="101"/>
      <c r="NM37" s="101"/>
      <c r="NN37" s="101"/>
      <c r="NO37" s="101"/>
      <c r="NP37" s="101"/>
      <c r="NQ37" s="101"/>
      <c r="NR37" s="101"/>
      <c r="NS37" s="101"/>
      <c r="NT37" s="101"/>
      <c r="NU37" s="101"/>
      <c r="NV37" s="101"/>
      <c r="NW37" s="101"/>
      <c r="NX37" s="101"/>
      <c r="NY37" s="101"/>
      <c r="NZ37" s="101"/>
      <c r="OA37" s="101"/>
      <c r="OB37" s="101"/>
      <c r="OC37" s="101"/>
      <c r="OD37" s="101"/>
      <c r="OE37" s="101"/>
      <c r="OF37" s="101"/>
      <c r="OG37" s="101"/>
      <c r="OH37" s="101"/>
      <c r="OI37" s="101"/>
      <c r="OJ37" s="101"/>
      <c r="OK37" s="101"/>
      <c r="OL37" s="101"/>
      <c r="OM37" s="101"/>
      <c r="ON37" s="101"/>
      <c r="OO37" s="101"/>
      <c r="OP37" s="101"/>
    </row>
    <row r="38" spans="3:406" x14ac:dyDescent="0.2">
      <c r="C38" s="61"/>
      <c r="D38" s="61"/>
      <c r="E38" s="61"/>
      <c r="F38" s="68"/>
      <c r="G38" s="67"/>
      <c r="H38" s="68"/>
      <c r="I38" s="68"/>
      <c r="J38" s="68"/>
      <c r="K38" s="68"/>
      <c r="L38" s="67"/>
      <c r="M38" s="68"/>
      <c r="N38" s="68"/>
      <c r="O38" s="68"/>
      <c r="P38" s="68"/>
      <c r="Q38" s="67"/>
      <c r="R38" s="68"/>
      <c r="S38" s="68"/>
      <c r="T38" s="68"/>
      <c r="U38" s="68"/>
      <c r="V38" s="67"/>
      <c r="W38" s="68"/>
      <c r="X38" s="68"/>
      <c r="Y38" s="68"/>
      <c r="Z38" s="68"/>
      <c r="AA38" s="67"/>
      <c r="AB38" s="68"/>
      <c r="AC38" s="68"/>
      <c r="AD38" s="68"/>
      <c r="AE38" s="68"/>
      <c r="AF38" s="67"/>
      <c r="AG38" s="68"/>
      <c r="AH38" s="68"/>
      <c r="AI38" s="68"/>
      <c r="AJ38" s="68"/>
      <c r="AK38" s="123"/>
      <c r="AL38" s="68"/>
      <c r="AM38" s="68"/>
      <c r="AN38" s="68"/>
      <c r="AO38" s="68"/>
      <c r="AP38" s="123"/>
      <c r="AQ38" s="68"/>
      <c r="AR38" s="68"/>
      <c r="AS38" s="68"/>
      <c r="AT38" s="68"/>
      <c r="AU38" s="123"/>
      <c r="AV38" s="68"/>
      <c r="AW38" s="68"/>
      <c r="AX38" s="68"/>
      <c r="AY38" s="68"/>
      <c r="AZ38" s="123"/>
      <c r="BA38" s="68"/>
      <c r="BB38" s="68"/>
      <c r="BC38" s="68"/>
      <c r="BD38" s="68"/>
      <c r="BE38" s="123"/>
      <c r="BF38" s="68"/>
      <c r="BG38" s="68"/>
      <c r="BH38" s="68"/>
      <c r="BI38" s="68"/>
      <c r="BJ38" s="123"/>
      <c r="BK38" s="68"/>
      <c r="BL38" s="68"/>
      <c r="BM38" s="68"/>
      <c r="BN38" s="68"/>
      <c r="BO38" s="123"/>
      <c r="BP38" s="68"/>
      <c r="BQ38" s="68"/>
      <c r="BR38" s="68"/>
      <c r="BS38" s="68"/>
      <c r="BT38" s="123"/>
      <c r="BU38" s="68"/>
      <c r="BV38" s="68"/>
      <c r="BW38" s="68"/>
      <c r="BX38" s="68"/>
      <c r="BY38" s="123"/>
      <c r="BZ38" s="68"/>
      <c r="CA38" s="68"/>
      <c r="CB38" s="68"/>
      <c r="CC38" s="68"/>
      <c r="CD38" s="123"/>
      <c r="CF38" s="61"/>
      <c r="CG38" s="6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I38" s="61"/>
      <c r="FJ38" s="61"/>
      <c r="FK38" s="101"/>
      <c r="FL38" s="101"/>
      <c r="FM38" s="101"/>
      <c r="FN38" s="101"/>
      <c r="FO38" s="101"/>
      <c r="FP38" s="101"/>
      <c r="FQ38" s="101"/>
      <c r="FR38" s="101"/>
      <c r="FS38" s="101"/>
      <c r="FT38" s="101"/>
      <c r="FU38" s="101"/>
      <c r="FV38" s="101"/>
      <c r="FW38" s="101"/>
      <c r="FX38" s="101"/>
      <c r="FY38" s="101"/>
      <c r="FZ38" s="101"/>
      <c r="GA38" s="101"/>
      <c r="GB38" s="101"/>
      <c r="GC38" s="101"/>
      <c r="GD38" s="101"/>
      <c r="GE38" s="101"/>
      <c r="GF38" s="101"/>
      <c r="GG38" s="101"/>
      <c r="GH38" s="101"/>
      <c r="GI38" s="101"/>
      <c r="GJ38" s="101"/>
      <c r="GK38" s="101"/>
      <c r="GL38" s="101"/>
      <c r="GM38" s="101"/>
      <c r="GN38" s="101"/>
      <c r="GO38" s="101"/>
      <c r="GP38" s="101"/>
      <c r="GQ38" s="101"/>
      <c r="GR38" s="101"/>
      <c r="GS38" s="101"/>
      <c r="GT38" s="101"/>
      <c r="GU38" s="101"/>
      <c r="GV38" s="101"/>
      <c r="GW38" s="101"/>
      <c r="GX38" s="101"/>
      <c r="GY38" s="101"/>
      <c r="GZ38" s="101"/>
      <c r="HA38" s="101"/>
      <c r="HB38" s="101"/>
      <c r="HC38" s="101"/>
      <c r="HD38" s="101"/>
      <c r="HE38" s="101"/>
      <c r="HF38" s="101"/>
      <c r="HG38" s="101"/>
      <c r="HH38" s="101"/>
      <c r="HI38" s="101"/>
      <c r="HJ38" s="101"/>
      <c r="HK38" s="101"/>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L38" s="61"/>
      <c r="IM38" s="61"/>
      <c r="IN38" s="101"/>
      <c r="IO38" s="101"/>
      <c r="IP38" s="101"/>
      <c r="IQ38" s="101"/>
      <c r="IR38" s="101"/>
      <c r="IS38" s="101"/>
      <c r="IT38" s="101"/>
      <c r="IU38" s="101"/>
      <c r="IV38" s="101"/>
      <c r="IW38" s="101"/>
      <c r="IX38" s="101"/>
      <c r="IY38" s="101"/>
      <c r="IZ38" s="101"/>
      <c r="JA38" s="101"/>
      <c r="JB38" s="101"/>
      <c r="JC38" s="101"/>
      <c r="JD38" s="101"/>
      <c r="JE38" s="101"/>
      <c r="JF38" s="101"/>
      <c r="JG38" s="101"/>
      <c r="JH38" s="101"/>
      <c r="JI38" s="101"/>
      <c r="JJ38" s="101"/>
      <c r="JK38" s="101"/>
      <c r="JL38" s="101"/>
      <c r="JM38" s="101"/>
      <c r="JN38" s="101"/>
      <c r="JO38" s="101"/>
      <c r="JP38" s="101"/>
      <c r="JQ38" s="101"/>
      <c r="JR38" s="101"/>
      <c r="JS38" s="101"/>
      <c r="JT38" s="101"/>
      <c r="JU38" s="101"/>
      <c r="JV38" s="101"/>
      <c r="JW38" s="101"/>
      <c r="JX38" s="101"/>
      <c r="JY38" s="101"/>
      <c r="JZ38" s="101"/>
      <c r="KA38" s="101"/>
      <c r="KB38" s="101"/>
      <c r="KC38" s="101"/>
      <c r="KD38" s="101"/>
      <c r="KE38" s="101"/>
      <c r="KF38" s="101"/>
      <c r="KG38" s="101"/>
      <c r="KH38" s="101"/>
      <c r="KI38" s="101"/>
      <c r="KJ38" s="101"/>
      <c r="KK38" s="101"/>
      <c r="KL38" s="101"/>
      <c r="KM38" s="101"/>
      <c r="KN38" s="101"/>
      <c r="KO38" s="101"/>
      <c r="KP38" s="101"/>
      <c r="KQ38" s="101"/>
      <c r="KR38" s="101"/>
      <c r="KS38" s="101"/>
      <c r="KT38" s="101"/>
      <c r="KU38" s="101"/>
      <c r="KV38" s="101"/>
      <c r="KW38" s="101"/>
      <c r="KX38" s="101"/>
      <c r="KY38" s="101"/>
      <c r="KZ38" s="101"/>
      <c r="LA38" s="101"/>
      <c r="LB38" s="101"/>
      <c r="LC38" s="101"/>
      <c r="LD38" s="101"/>
      <c r="LE38" s="101"/>
      <c r="LF38" s="101"/>
      <c r="LG38" s="101"/>
      <c r="LH38" s="101"/>
      <c r="LI38" s="101"/>
      <c r="LJ38" s="101"/>
      <c r="LK38" s="101"/>
      <c r="LL38" s="101"/>
      <c r="LM38" s="101"/>
      <c r="LO38" s="61"/>
      <c r="LP38" s="61"/>
      <c r="LQ38" s="101"/>
      <c r="LR38" s="101"/>
      <c r="LS38" s="101"/>
      <c r="LT38" s="101"/>
      <c r="LU38" s="101"/>
      <c r="LV38" s="101"/>
      <c r="LW38" s="101"/>
      <c r="LX38" s="101"/>
      <c r="LY38" s="101"/>
      <c r="LZ38" s="101"/>
      <c r="MA38" s="101"/>
      <c r="MB38" s="101"/>
      <c r="MC38" s="101"/>
      <c r="MD38" s="101"/>
      <c r="ME38" s="101"/>
      <c r="MF38" s="101"/>
      <c r="MG38" s="101"/>
      <c r="MH38" s="101"/>
      <c r="MI38" s="101"/>
      <c r="MJ38" s="101"/>
      <c r="MK38" s="101"/>
      <c r="ML38" s="101"/>
      <c r="MM38" s="101"/>
      <c r="MN38" s="101"/>
      <c r="MO38" s="101"/>
      <c r="MP38" s="101"/>
      <c r="MQ38" s="101"/>
      <c r="MR38" s="101"/>
      <c r="MS38" s="101"/>
      <c r="MT38" s="101"/>
      <c r="MU38" s="101"/>
      <c r="MV38" s="101"/>
      <c r="MW38" s="101"/>
      <c r="MX38" s="101"/>
      <c r="MY38" s="101"/>
      <c r="MZ38" s="101"/>
      <c r="NA38" s="101"/>
      <c r="NB38" s="101"/>
      <c r="NC38" s="101"/>
      <c r="ND38" s="101"/>
      <c r="NE38" s="101"/>
      <c r="NF38" s="101"/>
      <c r="NG38" s="101"/>
      <c r="NH38" s="101"/>
      <c r="NI38" s="101"/>
      <c r="NJ38" s="101"/>
      <c r="NK38" s="101"/>
      <c r="NL38" s="101"/>
      <c r="NM38" s="101"/>
      <c r="NN38" s="101"/>
      <c r="NO38" s="101"/>
      <c r="NP38" s="101"/>
      <c r="NQ38" s="101"/>
      <c r="NR38" s="101"/>
      <c r="NS38" s="101"/>
      <c r="NT38" s="101"/>
      <c r="NU38" s="101"/>
      <c r="NV38" s="101"/>
      <c r="NW38" s="101"/>
      <c r="NX38" s="101"/>
      <c r="NY38" s="101"/>
      <c r="NZ38" s="101"/>
      <c r="OA38" s="101"/>
      <c r="OB38" s="101"/>
      <c r="OC38" s="101"/>
      <c r="OD38" s="101"/>
      <c r="OE38" s="101"/>
      <c r="OF38" s="101"/>
      <c r="OG38" s="101"/>
      <c r="OH38" s="101"/>
      <c r="OI38" s="101"/>
      <c r="OJ38" s="101"/>
      <c r="OK38" s="101"/>
      <c r="OL38" s="101"/>
      <c r="OM38" s="101"/>
      <c r="ON38" s="101"/>
      <c r="OO38" s="101"/>
      <c r="OP38" s="101"/>
    </row>
    <row r="39" spans="3:406" x14ac:dyDescent="0.2">
      <c r="C39" s="61"/>
      <c r="D39" s="61"/>
      <c r="E39" s="61"/>
      <c r="F39" s="68"/>
      <c r="G39" s="67"/>
      <c r="H39" s="68"/>
      <c r="I39" s="68"/>
      <c r="J39" s="68"/>
      <c r="K39" s="68"/>
      <c r="L39" s="67"/>
      <c r="M39" s="68"/>
      <c r="N39" s="68"/>
      <c r="O39" s="68"/>
      <c r="P39" s="68"/>
      <c r="Q39" s="67"/>
      <c r="R39" s="68"/>
      <c r="S39" s="68"/>
      <c r="T39" s="68"/>
      <c r="U39" s="68"/>
      <c r="V39" s="67"/>
      <c r="W39" s="68"/>
      <c r="X39" s="68"/>
      <c r="Y39" s="68"/>
      <c r="Z39" s="68"/>
      <c r="AA39" s="67"/>
      <c r="AB39" s="68"/>
      <c r="AC39" s="68"/>
      <c r="AD39" s="68"/>
      <c r="AE39" s="68"/>
      <c r="AF39" s="67"/>
      <c r="AG39" s="68"/>
      <c r="AH39" s="68"/>
      <c r="AI39" s="68"/>
      <c r="AJ39" s="68"/>
      <c r="AK39" s="123"/>
      <c r="AL39" s="68"/>
      <c r="AM39" s="68"/>
      <c r="AN39" s="68"/>
      <c r="AO39" s="68"/>
      <c r="AP39" s="123"/>
      <c r="AQ39" s="68"/>
      <c r="AR39" s="68"/>
      <c r="AS39" s="68"/>
      <c r="AT39" s="68"/>
      <c r="AU39" s="123"/>
      <c r="AV39" s="68"/>
      <c r="AW39" s="68"/>
      <c r="AX39" s="68"/>
      <c r="AY39" s="68"/>
      <c r="AZ39" s="123"/>
      <c r="BA39" s="68"/>
      <c r="BB39" s="68"/>
      <c r="BC39" s="68"/>
      <c r="BD39" s="68"/>
      <c r="BE39" s="123"/>
      <c r="BF39" s="68"/>
      <c r="BG39" s="68"/>
      <c r="BH39" s="68"/>
      <c r="BI39" s="68"/>
      <c r="BJ39" s="123"/>
      <c r="BK39" s="68"/>
      <c r="BL39" s="68"/>
      <c r="BM39" s="68"/>
      <c r="BN39" s="68"/>
      <c r="BO39" s="123"/>
      <c r="BP39" s="68"/>
      <c r="BQ39" s="68"/>
      <c r="BR39" s="68"/>
      <c r="BS39" s="68"/>
      <c r="BT39" s="123"/>
      <c r="BU39" s="68"/>
      <c r="BV39" s="68"/>
      <c r="BW39" s="68"/>
      <c r="BX39" s="68"/>
      <c r="BY39" s="123"/>
      <c r="BZ39" s="68"/>
      <c r="CA39" s="68"/>
      <c r="CB39" s="68"/>
      <c r="CC39" s="68"/>
      <c r="CD39" s="123"/>
      <c r="CF39" s="61"/>
      <c r="CG39" s="6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101"/>
      <c r="EZ39" s="101"/>
      <c r="FA39" s="101"/>
      <c r="FB39" s="101"/>
      <c r="FC39" s="101"/>
      <c r="FD39" s="101"/>
      <c r="FE39" s="101"/>
      <c r="FF39" s="101"/>
      <c r="FG39" s="101"/>
      <c r="FI39" s="61"/>
      <c r="FJ39" s="61"/>
      <c r="FK39" s="101"/>
      <c r="FL39" s="101"/>
      <c r="FM39" s="101"/>
      <c r="FN39" s="101"/>
      <c r="FO39" s="101"/>
      <c r="FP39" s="101"/>
      <c r="FQ39" s="101"/>
      <c r="FR39" s="101"/>
      <c r="FS39" s="101"/>
      <c r="FT39" s="101"/>
      <c r="FU39" s="101"/>
      <c r="FV39" s="101"/>
      <c r="FW39" s="101"/>
      <c r="FX39" s="101"/>
      <c r="FY39" s="101"/>
      <c r="FZ39" s="101"/>
      <c r="GA39" s="101"/>
      <c r="GB39" s="101"/>
      <c r="GC39" s="101"/>
      <c r="GD39" s="101"/>
      <c r="GE39" s="101"/>
      <c r="GF39" s="101"/>
      <c r="GG39" s="101"/>
      <c r="GH39" s="101"/>
      <c r="GI39" s="101"/>
      <c r="GJ39" s="101"/>
      <c r="GK39" s="101"/>
      <c r="GL39" s="101"/>
      <c r="GM39" s="101"/>
      <c r="GN39" s="101"/>
      <c r="GO39" s="101"/>
      <c r="GP39" s="101"/>
      <c r="GQ39" s="101"/>
      <c r="GR39" s="101"/>
      <c r="GS39" s="101"/>
      <c r="GT39" s="101"/>
      <c r="GU39" s="101"/>
      <c r="GV39" s="101"/>
      <c r="GW39" s="101"/>
      <c r="GX39" s="101"/>
      <c r="GY39" s="101"/>
      <c r="GZ39" s="101"/>
      <c r="HA39" s="101"/>
      <c r="HB39" s="101"/>
      <c r="HC39" s="101"/>
      <c r="HD39" s="101"/>
      <c r="HE39" s="101"/>
      <c r="HF39" s="101"/>
      <c r="HG39" s="101"/>
      <c r="HH39" s="101"/>
      <c r="HI39" s="101"/>
      <c r="HJ39" s="101"/>
      <c r="HK39" s="101"/>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L39" s="61"/>
      <c r="IM39" s="61"/>
      <c r="IN39" s="101"/>
      <c r="IO39" s="101"/>
      <c r="IP39" s="101"/>
      <c r="IQ39" s="101"/>
      <c r="IR39" s="101"/>
      <c r="IS39" s="101"/>
      <c r="IT39" s="101"/>
      <c r="IU39" s="101"/>
      <c r="IV39" s="101"/>
      <c r="IW39" s="101"/>
      <c r="IX39" s="101"/>
      <c r="IY39" s="101"/>
      <c r="IZ39" s="101"/>
      <c r="JA39" s="101"/>
      <c r="JB39" s="101"/>
      <c r="JC39" s="101"/>
      <c r="JD39" s="101"/>
      <c r="JE39" s="101"/>
      <c r="JF39" s="101"/>
      <c r="JG39" s="101"/>
      <c r="JH39" s="101"/>
      <c r="JI39" s="101"/>
      <c r="JJ39" s="101"/>
      <c r="JK39" s="101"/>
      <c r="JL39" s="101"/>
      <c r="JM39" s="101"/>
      <c r="JN39" s="101"/>
      <c r="JO39" s="101"/>
      <c r="JP39" s="101"/>
      <c r="JQ39" s="101"/>
      <c r="JR39" s="101"/>
      <c r="JS39" s="101"/>
      <c r="JT39" s="101"/>
      <c r="JU39" s="101"/>
      <c r="JV39" s="101"/>
      <c r="JW39" s="101"/>
      <c r="JX39" s="101"/>
      <c r="JY39" s="101"/>
      <c r="JZ39" s="101"/>
      <c r="KA39" s="101"/>
      <c r="KB39" s="101"/>
      <c r="KC39" s="101"/>
      <c r="KD39" s="101"/>
      <c r="KE39" s="101"/>
      <c r="KF39" s="101"/>
      <c r="KG39" s="101"/>
      <c r="KH39" s="101"/>
      <c r="KI39" s="101"/>
      <c r="KJ39" s="101"/>
      <c r="KK39" s="101"/>
      <c r="KL39" s="101"/>
      <c r="KM39" s="101"/>
      <c r="KN39" s="101"/>
      <c r="KO39" s="101"/>
      <c r="KP39" s="101"/>
      <c r="KQ39" s="101"/>
      <c r="KR39" s="101"/>
      <c r="KS39" s="101"/>
      <c r="KT39" s="101"/>
      <c r="KU39" s="101"/>
      <c r="KV39" s="101"/>
      <c r="KW39" s="101"/>
      <c r="KX39" s="101"/>
      <c r="KY39" s="101"/>
      <c r="KZ39" s="101"/>
      <c r="LA39" s="101"/>
      <c r="LB39" s="101"/>
      <c r="LC39" s="101"/>
      <c r="LD39" s="101"/>
      <c r="LE39" s="101"/>
      <c r="LF39" s="101"/>
      <c r="LG39" s="101"/>
      <c r="LH39" s="101"/>
      <c r="LI39" s="101"/>
      <c r="LJ39" s="101"/>
      <c r="LK39" s="101"/>
      <c r="LL39" s="101"/>
      <c r="LM39" s="101"/>
      <c r="LO39" s="61"/>
      <c r="LP39" s="61"/>
      <c r="LQ39" s="101"/>
      <c r="LR39" s="101"/>
      <c r="LS39" s="101"/>
      <c r="LT39" s="101"/>
      <c r="LU39" s="101"/>
      <c r="LV39" s="101"/>
      <c r="LW39" s="101"/>
      <c r="LX39" s="101"/>
      <c r="LY39" s="101"/>
      <c r="LZ39" s="101"/>
      <c r="MA39" s="101"/>
      <c r="MB39" s="101"/>
      <c r="MC39" s="101"/>
      <c r="MD39" s="101"/>
      <c r="ME39" s="101"/>
      <c r="MF39" s="101"/>
      <c r="MG39" s="101"/>
      <c r="MH39" s="101"/>
      <c r="MI39" s="101"/>
      <c r="MJ39" s="101"/>
      <c r="MK39" s="101"/>
      <c r="ML39" s="101"/>
      <c r="MM39" s="101"/>
      <c r="MN39" s="101"/>
      <c r="MO39" s="101"/>
      <c r="MP39" s="101"/>
      <c r="MQ39" s="101"/>
      <c r="MR39" s="101"/>
      <c r="MS39" s="101"/>
      <c r="MT39" s="101"/>
      <c r="MU39" s="101"/>
      <c r="MV39" s="101"/>
      <c r="MW39" s="101"/>
      <c r="MX39" s="101"/>
      <c r="MY39" s="101"/>
      <c r="MZ39" s="101"/>
      <c r="NA39" s="101"/>
      <c r="NB39" s="101"/>
      <c r="NC39" s="101"/>
      <c r="ND39" s="101"/>
      <c r="NE39" s="101"/>
      <c r="NF39" s="101"/>
      <c r="NG39" s="101"/>
      <c r="NH39" s="101"/>
      <c r="NI39" s="101"/>
      <c r="NJ39" s="101"/>
      <c r="NK39" s="101"/>
      <c r="NL39" s="101"/>
      <c r="NM39" s="101"/>
      <c r="NN39" s="101"/>
      <c r="NO39" s="101"/>
      <c r="NP39" s="101"/>
      <c r="NQ39" s="101"/>
      <c r="NR39" s="101"/>
      <c r="NS39" s="101"/>
      <c r="NT39" s="101"/>
      <c r="NU39" s="101"/>
      <c r="NV39" s="101"/>
      <c r="NW39" s="101"/>
      <c r="NX39" s="101"/>
      <c r="NY39" s="101"/>
      <c r="NZ39" s="101"/>
      <c r="OA39" s="101"/>
      <c r="OB39" s="101"/>
      <c r="OC39" s="101"/>
      <c r="OD39" s="101"/>
      <c r="OE39" s="101"/>
      <c r="OF39" s="101"/>
      <c r="OG39" s="101"/>
      <c r="OH39" s="101"/>
      <c r="OI39" s="101"/>
      <c r="OJ39" s="101"/>
      <c r="OK39" s="101"/>
      <c r="OL39" s="101"/>
      <c r="OM39" s="101"/>
      <c r="ON39" s="101"/>
      <c r="OO39" s="101"/>
      <c r="OP39" s="101"/>
    </row>
    <row r="40" spans="3:406" x14ac:dyDescent="0.2">
      <c r="C40" s="61"/>
      <c r="D40" s="61"/>
      <c r="E40" s="61"/>
      <c r="F40" s="68"/>
      <c r="G40" s="67"/>
      <c r="H40" s="68"/>
      <c r="I40" s="68"/>
      <c r="J40" s="68"/>
      <c r="K40" s="68"/>
      <c r="L40" s="67"/>
      <c r="M40" s="68"/>
      <c r="N40" s="68"/>
      <c r="O40" s="68"/>
      <c r="P40" s="68"/>
      <c r="Q40" s="67"/>
      <c r="R40" s="68"/>
      <c r="S40" s="68"/>
      <c r="T40" s="68"/>
      <c r="U40" s="68"/>
      <c r="V40" s="67"/>
      <c r="W40" s="68"/>
      <c r="X40" s="68"/>
      <c r="Y40" s="68"/>
      <c r="Z40" s="68"/>
      <c r="AA40" s="67"/>
      <c r="AB40" s="68"/>
      <c r="AC40" s="68"/>
      <c r="AD40" s="68"/>
      <c r="AE40" s="68"/>
      <c r="AF40" s="67"/>
      <c r="AG40" s="68"/>
      <c r="AH40" s="68"/>
      <c r="AI40" s="68"/>
      <c r="AJ40" s="68"/>
      <c r="AK40" s="123"/>
      <c r="AL40" s="68"/>
      <c r="AM40" s="68"/>
      <c r="AN40" s="68"/>
      <c r="AO40" s="68"/>
      <c r="AP40" s="123"/>
      <c r="AQ40" s="68"/>
      <c r="AR40" s="68"/>
      <c r="AS40" s="68"/>
      <c r="AT40" s="68"/>
      <c r="AU40" s="123"/>
      <c r="AV40" s="68"/>
      <c r="AW40" s="68"/>
      <c r="AX40" s="68"/>
      <c r="AY40" s="68"/>
      <c r="AZ40" s="123"/>
      <c r="BA40" s="68"/>
      <c r="BB40" s="68"/>
      <c r="BC40" s="68"/>
      <c r="BD40" s="68"/>
      <c r="BE40" s="123"/>
      <c r="BF40" s="68"/>
      <c r="BG40" s="68"/>
      <c r="BH40" s="68"/>
      <c r="BI40" s="68"/>
      <c r="BJ40" s="123"/>
      <c r="BK40" s="68"/>
      <c r="BL40" s="68"/>
      <c r="BM40" s="68"/>
      <c r="BN40" s="68"/>
      <c r="BO40" s="123"/>
      <c r="BP40" s="68"/>
      <c r="BQ40" s="68"/>
      <c r="BR40" s="68"/>
      <c r="BS40" s="68"/>
      <c r="BT40" s="123"/>
      <c r="BU40" s="68"/>
      <c r="BV40" s="68"/>
      <c r="BW40" s="68"/>
      <c r="BX40" s="68"/>
      <c r="BY40" s="123"/>
      <c r="BZ40" s="68"/>
      <c r="CA40" s="68"/>
      <c r="CB40" s="68"/>
      <c r="CC40" s="68"/>
      <c r="CD40" s="123"/>
      <c r="CF40" s="61"/>
      <c r="CG40" s="6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I40" s="61"/>
      <c r="FJ40" s="61"/>
      <c r="FK40" s="101"/>
      <c r="FL40" s="101"/>
      <c r="FM40" s="101"/>
      <c r="FN40" s="101"/>
      <c r="FO40" s="101"/>
      <c r="FP40" s="101"/>
      <c r="FQ40" s="101"/>
      <c r="FR40" s="101"/>
      <c r="FS40" s="101"/>
      <c r="FT40" s="101"/>
      <c r="FU40" s="101"/>
      <c r="FV40" s="101"/>
      <c r="FW40" s="101"/>
      <c r="FX40" s="101"/>
      <c r="FY40" s="101"/>
      <c r="FZ40" s="101"/>
      <c r="GA40" s="101"/>
      <c r="GB40" s="101"/>
      <c r="GC40" s="101"/>
      <c r="GD40" s="101"/>
      <c r="GE40" s="101"/>
      <c r="GF40" s="101"/>
      <c r="GG40" s="101"/>
      <c r="GH40" s="101"/>
      <c r="GI40" s="101"/>
      <c r="GJ40" s="101"/>
      <c r="GK40" s="101"/>
      <c r="GL40" s="101"/>
      <c r="GM40" s="101"/>
      <c r="GN40" s="101"/>
      <c r="GO40" s="101"/>
      <c r="GP40" s="101"/>
      <c r="GQ40" s="101"/>
      <c r="GR40" s="101"/>
      <c r="GS40" s="101"/>
      <c r="GT40" s="101"/>
      <c r="GU40" s="101"/>
      <c r="GV40" s="101"/>
      <c r="GW40" s="101"/>
      <c r="GX40" s="101"/>
      <c r="GY40" s="101"/>
      <c r="GZ40" s="101"/>
      <c r="HA40" s="101"/>
      <c r="HB40" s="101"/>
      <c r="HC40" s="101"/>
      <c r="HD40" s="101"/>
      <c r="HE40" s="101"/>
      <c r="HF40" s="101"/>
      <c r="HG40" s="101"/>
      <c r="HH40" s="101"/>
      <c r="HI40" s="101"/>
      <c r="HJ40" s="101"/>
      <c r="HK40" s="101"/>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L40" s="61"/>
      <c r="IM40" s="61"/>
      <c r="IN40" s="101"/>
      <c r="IO40" s="101"/>
      <c r="IP40" s="101"/>
      <c r="IQ40" s="101"/>
      <c r="IR40" s="101"/>
      <c r="IS40" s="101"/>
      <c r="IT40" s="101"/>
      <c r="IU40" s="101"/>
      <c r="IV40" s="101"/>
      <c r="IW40" s="101"/>
      <c r="IX40" s="101"/>
      <c r="IY40" s="101"/>
      <c r="IZ40" s="101"/>
      <c r="JA40" s="101"/>
      <c r="JB40" s="101"/>
      <c r="JC40" s="101"/>
      <c r="JD40" s="101"/>
      <c r="JE40" s="101"/>
      <c r="JF40" s="101"/>
      <c r="JG40" s="101"/>
      <c r="JH40" s="101"/>
      <c r="JI40" s="101"/>
      <c r="JJ40" s="101"/>
      <c r="JK40" s="101"/>
      <c r="JL40" s="101"/>
      <c r="JM40" s="101"/>
      <c r="JN40" s="101"/>
      <c r="JO40" s="101"/>
      <c r="JP40" s="101"/>
      <c r="JQ40" s="101"/>
      <c r="JR40" s="101"/>
      <c r="JS40" s="101"/>
      <c r="JT40" s="101"/>
      <c r="JU40" s="101"/>
      <c r="JV40" s="101"/>
      <c r="JW40" s="101"/>
      <c r="JX40" s="101"/>
      <c r="JY40" s="101"/>
      <c r="JZ40" s="101"/>
      <c r="KA40" s="101"/>
      <c r="KB40" s="101"/>
      <c r="KC40" s="101"/>
      <c r="KD40" s="101"/>
      <c r="KE40" s="101"/>
      <c r="KF40" s="101"/>
      <c r="KG40" s="101"/>
      <c r="KH40" s="101"/>
      <c r="KI40" s="101"/>
      <c r="KJ40" s="101"/>
      <c r="KK40" s="101"/>
      <c r="KL40" s="101"/>
      <c r="KM40" s="101"/>
      <c r="KN40" s="101"/>
      <c r="KO40" s="101"/>
      <c r="KP40" s="101"/>
      <c r="KQ40" s="101"/>
      <c r="KR40" s="101"/>
      <c r="KS40" s="101"/>
      <c r="KT40" s="101"/>
      <c r="KU40" s="101"/>
      <c r="KV40" s="101"/>
      <c r="KW40" s="101"/>
      <c r="KX40" s="101"/>
      <c r="KY40" s="101"/>
      <c r="KZ40" s="101"/>
      <c r="LA40" s="101"/>
      <c r="LB40" s="101"/>
      <c r="LC40" s="101"/>
      <c r="LD40" s="101"/>
      <c r="LE40" s="101"/>
      <c r="LF40" s="101"/>
      <c r="LG40" s="101"/>
      <c r="LH40" s="101"/>
      <c r="LI40" s="101"/>
      <c r="LJ40" s="101"/>
      <c r="LK40" s="101"/>
      <c r="LL40" s="101"/>
      <c r="LM40" s="101"/>
      <c r="LO40" s="61"/>
      <c r="LP40" s="61"/>
      <c r="LQ40" s="101"/>
      <c r="LR40" s="101"/>
      <c r="LS40" s="101"/>
      <c r="LT40" s="101"/>
      <c r="LU40" s="101"/>
      <c r="LV40" s="101"/>
      <c r="LW40" s="101"/>
      <c r="LX40" s="101"/>
      <c r="LY40" s="101"/>
      <c r="LZ40" s="101"/>
      <c r="MA40" s="101"/>
      <c r="MB40" s="101"/>
      <c r="MC40" s="101"/>
      <c r="MD40" s="101"/>
      <c r="ME40" s="101"/>
      <c r="MF40" s="101"/>
      <c r="MG40" s="101"/>
      <c r="MH40" s="101"/>
      <c r="MI40" s="101"/>
      <c r="MJ40" s="101"/>
      <c r="MK40" s="101"/>
      <c r="ML40" s="101"/>
      <c r="MM40" s="101"/>
      <c r="MN40" s="101"/>
      <c r="MO40" s="101"/>
      <c r="MP40" s="101"/>
      <c r="MQ40" s="101"/>
      <c r="MR40" s="101"/>
      <c r="MS40" s="101"/>
      <c r="MT40" s="101"/>
      <c r="MU40" s="101"/>
      <c r="MV40" s="101"/>
      <c r="MW40" s="101"/>
      <c r="MX40" s="101"/>
      <c r="MY40" s="101"/>
      <c r="MZ40" s="101"/>
      <c r="NA40" s="101"/>
      <c r="NB40" s="101"/>
      <c r="NC40" s="101"/>
      <c r="ND40" s="101"/>
      <c r="NE40" s="101"/>
      <c r="NF40" s="101"/>
      <c r="NG40" s="101"/>
      <c r="NH40" s="101"/>
      <c r="NI40" s="101"/>
      <c r="NJ40" s="101"/>
      <c r="NK40" s="101"/>
      <c r="NL40" s="101"/>
      <c r="NM40" s="101"/>
      <c r="NN40" s="101"/>
      <c r="NO40" s="101"/>
      <c r="NP40" s="101"/>
      <c r="NQ40" s="101"/>
      <c r="NR40" s="101"/>
      <c r="NS40" s="101"/>
      <c r="NT40" s="101"/>
      <c r="NU40" s="101"/>
      <c r="NV40" s="101"/>
      <c r="NW40" s="101"/>
      <c r="NX40" s="101"/>
      <c r="NY40" s="101"/>
      <c r="NZ40" s="101"/>
      <c r="OA40" s="101"/>
      <c r="OB40" s="101"/>
      <c r="OC40" s="101"/>
      <c r="OD40" s="101"/>
      <c r="OE40" s="101"/>
      <c r="OF40" s="101"/>
      <c r="OG40" s="101"/>
      <c r="OH40" s="101"/>
      <c r="OI40" s="101"/>
      <c r="OJ40" s="101"/>
      <c r="OK40" s="101"/>
      <c r="OL40" s="101"/>
      <c r="OM40" s="101"/>
      <c r="ON40" s="101"/>
      <c r="OO40" s="101"/>
      <c r="OP40" s="101"/>
    </row>
    <row r="41" spans="3:406" x14ac:dyDescent="0.2">
      <c r="C41" s="61"/>
      <c r="D41" s="61"/>
      <c r="E41" s="61"/>
      <c r="F41" s="68"/>
      <c r="G41" s="67"/>
      <c r="H41" s="68"/>
      <c r="I41" s="68"/>
      <c r="J41" s="68"/>
      <c r="K41" s="68"/>
      <c r="L41" s="67"/>
      <c r="M41" s="68"/>
      <c r="N41" s="68"/>
      <c r="O41" s="68"/>
      <c r="P41" s="68"/>
      <c r="Q41" s="67"/>
      <c r="R41" s="68"/>
      <c r="S41" s="68"/>
      <c r="T41" s="68"/>
      <c r="U41" s="68"/>
      <c r="V41" s="67"/>
      <c r="W41" s="68"/>
      <c r="X41" s="68"/>
      <c r="Y41" s="68"/>
      <c r="Z41" s="68"/>
      <c r="AA41" s="67"/>
      <c r="AB41" s="68"/>
      <c r="AC41" s="68"/>
      <c r="AD41" s="68"/>
      <c r="AE41" s="68"/>
      <c r="AF41" s="67"/>
      <c r="AG41" s="68"/>
      <c r="AH41" s="68"/>
      <c r="AI41" s="68"/>
      <c r="AJ41" s="68"/>
      <c r="AK41" s="123"/>
      <c r="AL41" s="68"/>
      <c r="AM41" s="68"/>
      <c r="AN41" s="68"/>
      <c r="AO41" s="68"/>
      <c r="AP41" s="123"/>
      <c r="AQ41" s="68"/>
      <c r="AR41" s="68"/>
      <c r="AS41" s="68"/>
      <c r="AT41" s="68"/>
      <c r="AU41" s="123"/>
      <c r="AV41" s="68"/>
      <c r="AW41" s="68"/>
      <c r="AX41" s="68"/>
      <c r="AY41" s="68"/>
      <c r="AZ41" s="123"/>
      <c r="BA41" s="68"/>
      <c r="BB41" s="68"/>
      <c r="BC41" s="68"/>
      <c r="BD41" s="68"/>
      <c r="BE41" s="123"/>
      <c r="BF41" s="68"/>
      <c r="BG41" s="68"/>
      <c r="BH41" s="68"/>
      <c r="BI41" s="68"/>
      <c r="BJ41" s="123"/>
      <c r="BK41" s="68"/>
      <c r="BL41" s="68"/>
      <c r="BM41" s="68"/>
      <c r="BN41" s="68"/>
      <c r="BO41" s="123"/>
      <c r="BP41" s="68"/>
      <c r="BQ41" s="68"/>
      <c r="BR41" s="68"/>
      <c r="BS41" s="68"/>
      <c r="BT41" s="123"/>
      <c r="BU41" s="68"/>
      <c r="BV41" s="68"/>
      <c r="BW41" s="68"/>
      <c r="BX41" s="68"/>
      <c r="BY41" s="123"/>
      <c r="BZ41" s="68"/>
      <c r="CA41" s="68"/>
      <c r="CB41" s="68"/>
      <c r="CC41" s="68"/>
      <c r="CD41" s="123"/>
      <c r="CF41" s="61"/>
      <c r="CG41" s="6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I41" s="61"/>
      <c r="FJ41" s="6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L41" s="61"/>
      <c r="IM41" s="61"/>
      <c r="IN41" s="101"/>
      <c r="IO41" s="101"/>
      <c r="IP41" s="101"/>
      <c r="IQ41" s="101"/>
      <c r="IR41" s="101"/>
      <c r="IS41" s="101"/>
      <c r="IT41" s="101"/>
      <c r="IU41" s="101"/>
      <c r="IV41" s="101"/>
      <c r="IW41" s="101"/>
      <c r="IX41" s="101"/>
      <c r="IY41" s="101"/>
      <c r="IZ41" s="101"/>
      <c r="JA41" s="101"/>
      <c r="JB41" s="101"/>
      <c r="JC41" s="101"/>
      <c r="JD41" s="101"/>
      <c r="JE41" s="101"/>
      <c r="JF41" s="101"/>
      <c r="JG41" s="101"/>
      <c r="JH41" s="101"/>
      <c r="JI41" s="101"/>
      <c r="JJ41" s="101"/>
      <c r="JK41" s="101"/>
      <c r="JL41" s="101"/>
      <c r="JM41" s="101"/>
      <c r="JN41" s="101"/>
      <c r="JO41" s="101"/>
      <c r="JP41" s="101"/>
      <c r="JQ41" s="101"/>
      <c r="JR41" s="101"/>
      <c r="JS41" s="101"/>
      <c r="JT41" s="101"/>
      <c r="JU41" s="101"/>
      <c r="JV41" s="101"/>
      <c r="JW41" s="101"/>
      <c r="JX41" s="101"/>
      <c r="JY41" s="101"/>
      <c r="JZ41" s="101"/>
      <c r="KA41" s="101"/>
      <c r="KB41" s="101"/>
      <c r="KC41" s="101"/>
      <c r="KD41" s="101"/>
      <c r="KE41" s="101"/>
      <c r="KF41" s="101"/>
      <c r="KG41" s="101"/>
      <c r="KH41" s="101"/>
      <c r="KI41" s="101"/>
      <c r="KJ41" s="101"/>
      <c r="KK41" s="101"/>
      <c r="KL41" s="101"/>
      <c r="KM41" s="101"/>
      <c r="KN41" s="101"/>
      <c r="KO41" s="101"/>
      <c r="KP41" s="101"/>
      <c r="KQ41" s="101"/>
      <c r="KR41" s="101"/>
      <c r="KS41" s="101"/>
      <c r="KT41" s="101"/>
      <c r="KU41" s="101"/>
      <c r="KV41" s="101"/>
      <c r="KW41" s="101"/>
      <c r="KX41" s="101"/>
      <c r="KY41" s="101"/>
      <c r="KZ41" s="101"/>
      <c r="LA41" s="101"/>
      <c r="LB41" s="101"/>
      <c r="LC41" s="101"/>
      <c r="LD41" s="101"/>
      <c r="LE41" s="101"/>
      <c r="LF41" s="101"/>
      <c r="LG41" s="101"/>
      <c r="LH41" s="101"/>
      <c r="LI41" s="101"/>
      <c r="LJ41" s="101"/>
      <c r="LK41" s="101"/>
      <c r="LL41" s="101"/>
      <c r="LM41" s="101"/>
      <c r="LO41" s="61"/>
      <c r="LP41" s="61"/>
      <c r="LQ41" s="101"/>
      <c r="LR41" s="101"/>
      <c r="LS41" s="101"/>
      <c r="LT41" s="101"/>
      <c r="LU41" s="101"/>
      <c r="LV41" s="101"/>
      <c r="LW41" s="101"/>
      <c r="LX41" s="101"/>
      <c r="LY41" s="101"/>
      <c r="LZ41" s="101"/>
      <c r="MA41" s="101"/>
      <c r="MB41" s="101"/>
      <c r="MC41" s="101"/>
      <c r="MD41" s="101"/>
      <c r="ME41" s="101"/>
      <c r="MF41" s="101"/>
      <c r="MG41" s="101"/>
      <c r="MH41" s="101"/>
      <c r="MI41" s="101"/>
      <c r="MJ41" s="101"/>
      <c r="MK41" s="101"/>
      <c r="ML41" s="101"/>
      <c r="MM41" s="101"/>
      <c r="MN41" s="101"/>
      <c r="MO41" s="101"/>
      <c r="MP41" s="101"/>
      <c r="MQ41" s="101"/>
      <c r="MR41" s="101"/>
      <c r="MS41" s="101"/>
      <c r="MT41" s="101"/>
      <c r="MU41" s="101"/>
      <c r="MV41" s="101"/>
      <c r="MW41" s="101"/>
      <c r="MX41" s="101"/>
      <c r="MY41" s="101"/>
      <c r="MZ41" s="101"/>
      <c r="NA41" s="101"/>
      <c r="NB41" s="101"/>
      <c r="NC41" s="101"/>
      <c r="ND41" s="101"/>
      <c r="NE41" s="101"/>
      <c r="NF41" s="101"/>
      <c r="NG41" s="101"/>
      <c r="NH41" s="101"/>
      <c r="NI41" s="101"/>
      <c r="NJ41" s="101"/>
      <c r="NK41" s="101"/>
      <c r="NL41" s="101"/>
      <c r="NM41" s="101"/>
      <c r="NN41" s="101"/>
      <c r="NO41" s="101"/>
      <c r="NP41" s="101"/>
      <c r="NQ41" s="101"/>
      <c r="NR41" s="101"/>
      <c r="NS41" s="101"/>
      <c r="NT41" s="101"/>
      <c r="NU41" s="101"/>
      <c r="NV41" s="101"/>
      <c r="NW41" s="101"/>
      <c r="NX41" s="101"/>
      <c r="NY41" s="101"/>
      <c r="NZ41" s="101"/>
      <c r="OA41" s="101"/>
      <c r="OB41" s="101"/>
      <c r="OC41" s="101"/>
      <c r="OD41" s="101"/>
      <c r="OE41" s="101"/>
      <c r="OF41" s="101"/>
      <c r="OG41" s="101"/>
      <c r="OH41" s="101"/>
      <c r="OI41" s="101"/>
      <c r="OJ41" s="101"/>
      <c r="OK41" s="101"/>
      <c r="OL41" s="101"/>
      <c r="OM41" s="101"/>
      <c r="ON41" s="101"/>
      <c r="OO41" s="101"/>
      <c r="OP41" s="101"/>
    </row>
    <row r="42" spans="3:406" x14ac:dyDescent="0.2">
      <c r="C42" s="61"/>
      <c r="D42" s="61"/>
      <c r="E42" s="61"/>
      <c r="F42" s="68"/>
      <c r="G42" s="67"/>
      <c r="H42" s="68"/>
      <c r="I42" s="68"/>
      <c r="J42" s="68"/>
      <c r="K42" s="68"/>
      <c r="L42" s="67"/>
      <c r="M42" s="68"/>
      <c r="N42" s="68"/>
      <c r="O42" s="68"/>
      <c r="P42" s="68"/>
      <c r="Q42" s="67"/>
      <c r="R42" s="68"/>
      <c r="S42" s="68"/>
      <c r="T42" s="68"/>
      <c r="U42" s="68"/>
      <c r="V42" s="67"/>
      <c r="W42" s="68"/>
      <c r="X42" s="68"/>
      <c r="Y42" s="68"/>
      <c r="Z42" s="68"/>
      <c r="AA42" s="67"/>
      <c r="AB42" s="68"/>
      <c r="AC42" s="68"/>
      <c r="AD42" s="68"/>
      <c r="AE42" s="68"/>
      <c r="AF42" s="67"/>
      <c r="AG42" s="68"/>
      <c r="AH42" s="68"/>
      <c r="AI42" s="68"/>
      <c r="AJ42" s="68"/>
      <c r="AK42" s="123"/>
      <c r="AL42" s="68"/>
      <c r="AM42" s="68"/>
      <c r="AN42" s="68"/>
      <c r="AO42" s="68"/>
      <c r="AP42" s="123"/>
      <c r="AQ42" s="68"/>
      <c r="AR42" s="68"/>
      <c r="AS42" s="68"/>
      <c r="AT42" s="68"/>
      <c r="AU42" s="123"/>
      <c r="AV42" s="68"/>
      <c r="AW42" s="68"/>
      <c r="AX42" s="68"/>
      <c r="AY42" s="68"/>
      <c r="AZ42" s="123"/>
      <c r="BA42" s="68"/>
      <c r="BB42" s="68"/>
      <c r="BC42" s="68"/>
      <c r="BD42" s="68"/>
      <c r="BE42" s="123"/>
      <c r="BF42" s="68"/>
      <c r="BG42" s="68"/>
      <c r="BH42" s="68"/>
      <c r="BI42" s="68"/>
      <c r="BJ42" s="123"/>
      <c r="BK42" s="68"/>
      <c r="BL42" s="68"/>
      <c r="BM42" s="68"/>
      <c r="BN42" s="68"/>
      <c r="BO42" s="123"/>
      <c r="BP42" s="68"/>
      <c r="BQ42" s="68"/>
      <c r="BR42" s="68"/>
      <c r="BS42" s="68"/>
      <c r="BT42" s="123"/>
      <c r="BU42" s="68"/>
      <c r="BV42" s="68"/>
      <c r="BW42" s="68"/>
      <c r="BX42" s="68"/>
      <c r="BY42" s="123"/>
      <c r="BZ42" s="68"/>
      <c r="CA42" s="68"/>
      <c r="CB42" s="68"/>
      <c r="CC42" s="68"/>
      <c r="CD42" s="123"/>
      <c r="CF42" s="61"/>
      <c r="CG42" s="6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I42" s="61"/>
      <c r="FJ42" s="6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c r="HC42" s="101"/>
      <c r="HD42" s="101"/>
      <c r="HE42" s="101"/>
      <c r="HF42" s="101"/>
      <c r="HG42" s="101"/>
      <c r="HH42" s="101"/>
      <c r="HI42" s="101"/>
      <c r="HJ42" s="101"/>
      <c r="HK42" s="101"/>
      <c r="HL42" s="101"/>
      <c r="HM42" s="101"/>
      <c r="HN42" s="101"/>
      <c r="HO42" s="101"/>
      <c r="HP42" s="101"/>
      <c r="HQ42" s="101"/>
      <c r="HR42" s="101"/>
      <c r="HS42" s="101"/>
      <c r="HT42" s="101"/>
      <c r="HU42" s="101"/>
      <c r="HV42" s="101"/>
      <c r="HW42" s="101"/>
      <c r="HX42" s="101"/>
      <c r="HY42" s="101"/>
      <c r="HZ42" s="101"/>
      <c r="IA42" s="101"/>
      <c r="IB42" s="101"/>
      <c r="IC42" s="101"/>
      <c r="ID42" s="101"/>
      <c r="IE42" s="101"/>
      <c r="IF42" s="101"/>
      <c r="IG42" s="101"/>
      <c r="IH42" s="101"/>
      <c r="II42" s="101"/>
      <c r="IJ42" s="101"/>
      <c r="IL42" s="61"/>
      <c r="IM42" s="61"/>
      <c r="IN42" s="101"/>
      <c r="IO42" s="101"/>
      <c r="IP42" s="101"/>
      <c r="IQ42" s="101"/>
      <c r="IR42" s="101"/>
      <c r="IS42" s="101"/>
      <c r="IT42" s="101"/>
      <c r="IU42" s="101"/>
      <c r="IV42" s="101"/>
      <c r="IW42" s="101"/>
      <c r="IX42" s="101"/>
      <c r="IY42" s="101"/>
      <c r="IZ42" s="101"/>
      <c r="JA42" s="101"/>
      <c r="JB42" s="101"/>
      <c r="JC42" s="101"/>
      <c r="JD42" s="101"/>
      <c r="JE42" s="101"/>
      <c r="JF42" s="101"/>
      <c r="JG42" s="101"/>
      <c r="JH42" s="101"/>
      <c r="JI42" s="101"/>
      <c r="JJ42" s="101"/>
      <c r="JK42" s="101"/>
      <c r="JL42" s="101"/>
      <c r="JM42" s="101"/>
      <c r="JN42" s="101"/>
      <c r="JO42" s="101"/>
      <c r="JP42" s="101"/>
      <c r="JQ42" s="101"/>
      <c r="JR42" s="101"/>
      <c r="JS42" s="101"/>
      <c r="JT42" s="101"/>
      <c r="JU42" s="101"/>
      <c r="JV42" s="101"/>
      <c r="JW42" s="101"/>
      <c r="JX42" s="101"/>
      <c r="JY42" s="101"/>
      <c r="JZ42" s="101"/>
      <c r="KA42" s="101"/>
      <c r="KB42" s="101"/>
      <c r="KC42" s="101"/>
      <c r="KD42" s="101"/>
      <c r="KE42" s="101"/>
      <c r="KF42" s="101"/>
      <c r="KG42" s="101"/>
      <c r="KH42" s="101"/>
      <c r="KI42" s="101"/>
      <c r="KJ42" s="101"/>
      <c r="KK42" s="101"/>
      <c r="KL42" s="101"/>
      <c r="KM42" s="101"/>
      <c r="KN42" s="101"/>
      <c r="KO42" s="101"/>
      <c r="KP42" s="101"/>
      <c r="KQ42" s="101"/>
      <c r="KR42" s="101"/>
      <c r="KS42" s="101"/>
      <c r="KT42" s="101"/>
      <c r="KU42" s="101"/>
      <c r="KV42" s="101"/>
      <c r="KW42" s="101"/>
      <c r="KX42" s="101"/>
      <c r="KY42" s="101"/>
      <c r="KZ42" s="101"/>
      <c r="LA42" s="101"/>
      <c r="LB42" s="101"/>
      <c r="LC42" s="101"/>
      <c r="LD42" s="101"/>
      <c r="LE42" s="101"/>
      <c r="LF42" s="101"/>
      <c r="LG42" s="101"/>
      <c r="LH42" s="101"/>
      <c r="LI42" s="101"/>
      <c r="LJ42" s="101"/>
      <c r="LK42" s="101"/>
      <c r="LL42" s="101"/>
      <c r="LM42" s="101"/>
      <c r="LO42" s="61"/>
      <c r="LP42" s="61"/>
      <c r="LQ42" s="101"/>
      <c r="LR42" s="101"/>
      <c r="LS42" s="101"/>
      <c r="LT42" s="101"/>
      <c r="LU42" s="101"/>
      <c r="LV42" s="101"/>
      <c r="LW42" s="101"/>
      <c r="LX42" s="101"/>
      <c r="LY42" s="101"/>
      <c r="LZ42" s="101"/>
      <c r="MA42" s="101"/>
      <c r="MB42" s="101"/>
      <c r="MC42" s="101"/>
      <c r="MD42" s="101"/>
      <c r="ME42" s="101"/>
      <c r="MF42" s="101"/>
      <c r="MG42" s="101"/>
      <c r="MH42" s="101"/>
      <c r="MI42" s="101"/>
      <c r="MJ42" s="101"/>
      <c r="MK42" s="101"/>
      <c r="ML42" s="101"/>
      <c r="MM42" s="101"/>
      <c r="MN42" s="101"/>
      <c r="MO42" s="101"/>
      <c r="MP42" s="101"/>
      <c r="MQ42" s="101"/>
      <c r="MR42" s="101"/>
      <c r="MS42" s="101"/>
      <c r="MT42" s="101"/>
      <c r="MU42" s="101"/>
      <c r="MV42" s="101"/>
      <c r="MW42" s="101"/>
      <c r="MX42" s="101"/>
      <c r="MY42" s="101"/>
      <c r="MZ42" s="101"/>
      <c r="NA42" s="101"/>
      <c r="NB42" s="101"/>
      <c r="NC42" s="101"/>
      <c r="ND42" s="101"/>
      <c r="NE42" s="101"/>
      <c r="NF42" s="101"/>
      <c r="NG42" s="101"/>
      <c r="NH42" s="101"/>
      <c r="NI42" s="101"/>
      <c r="NJ42" s="101"/>
      <c r="NK42" s="101"/>
      <c r="NL42" s="101"/>
      <c r="NM42" s="101"/>
      <c r="NN42" s="101"/>
      <c r="NO42" s="101"/>
      <c r="NP42" s="101"/>
      <c r="NQ42" s="101"/>
      <c r="NR42" s="101"/>
      <c r="NS42" s="101"/>
      <c r="NT42" s="101"/>
      <c r="NU42" s="101"/>
      <c r="NV42" s="101"/>
      <c r="NW42" s="101"/>
      <c r="NX42" s="101"/>
      <c r="NY42" s="101"/>
      <c r="NZ42" s="101"/>
      <c r="OA42" s="101"/>
      <c r="OB42" s="101"/>
      <c r="OC42" s="101"/>
      <c r="OD42" s="101"/>
      <c r="OE42" s="101"/>
      <c r="OF42" s="101"/>
      <c r="OG42" s="101"/>
      <c r="OH42" s="101"/>
      <c r="OI42" s="101"/>
      <c r="OJ42" s="101"/>
      <c r="OK42" s="101"/>
      <c r="OL42" s="101"/>
      <c r="OM42" s="101"/>
      <c r="ON42" s="101"/>
      <c r="OO42" s="101"/>
      <c r="OP42" s="101"/>
    </row>
    <row r="43" spans="3:406" x14ac:dyDescent="0.2">
      <c r="C43" s="61"/>
      <c r="D43" s="61"/>
      <c r="E43" s="61"/>
      <c r="F43" s="68"/>
      <c r="G43" s="67"/>
      <c r="H43" s="68"/>
      <c r="I43" s="68"/>
      <c r="J43" s="68"/>
      <c r="K43" s="68"/>
      <c r="L43" s="67"/>
      <c r="M43" s="68"/>
      <c r="N43" s="68"/>
      <c r="O43" s="68"/>
      <c r="P43" s="68"/>
      <c r="Q43" s="67"/>
      <c r="R43" s="68"/>
      <c r="S43" s="68"/>
      <c r="T43" s="68"/>
      <c r="U43" s="68"/>
      <c r="V43" s="67"/>
      <c r="W43" s="68"/>
      <c r="X43" s="68"/>
      <c r="Y43" s="68"/>
      <c r="Z43" s="68"/>
      <c r="AA43" s="67"/>
      <c r="AB43" s="68"/>
      <c r="AC43" s="68"/>
      <c r="AD43" s="68"/>
      <c r="AE43" s="68"/>
      <c r="AF43" s="67"/>
      <c r="AG43" s="68"/>
      <c r="AH43" s="68"/>
      <c r="AI43" s="68"/>
      <c r="AJ43" s="68"/>
      <c r="AK43" s="123"/>
      <c r="AL43" s="68"/>
      <c r="AM43" s="68"/>
      <c r="AN43" s="68"/>
      <c r="AO43" s="68"/>
      <c r="AP43" s="123"/>
      <c r="AQ43" s="68"/>
      <c r="AR43" s="68"/>
      <c r="AS43" s="68"/>
      <c r="AT43" s="68"/>
      <c r="AU43" s="123"/>
      <c r="AV43" s="68"/>
      <c r="AW43" s="68"/>
      <c r="AX43" s="68"/>
      <c r="AY43" s="68"/>
      <c r="AZ43" s="123"/>
      <c r="BA43" s="68"/>
      <c r="BB43" s="68"/>
      <c r="BC43" s="68"/>
      <c r="BD43" s="68"/>
      <c r="BE43" s="123"/>
      <c r="BF43" s="68"/>
      <c r="BG43" s="68"/>
      <c r="BH43" s="68"/>
      <c r="BI43" s="68"/>
      <c r="BJ43" s="123"/>
      <c r="BK43" s="68"/>
      <c r="BL43" s="68"/>
      <c r="BM43" s="68"/>
      <c r="BN43" s="68"/>
      <c r="BO43" s="123"/>
      <c r="BP43" s="68"/>
      <c r="BQ43" s="68"/>
      <c r="BR43" s="68"/>
      <c r="BS43" s="68"/>
      <c r="BT43" s="123"/>
      <c r="BU43" s="68"/>
      <c r="BV43" s="68"/>
      <c r="BW43" s="68"/>
      <c r="BX43" s="68"/>
      <c r="BY43" s="123"/>
      <c r="BZ43" s="68"/>
      <c r="CA43" s="68"/>
      <c r="CB43" s="68"/>
      <c r="CC43" s="68"/>
      <c r="CD43" s="123"/>
      <c r="CF43" s="61"/>
      <c r="CG43" s="6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I43" s="61"/>
      <c r="FJ43" s="6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c r="GU43" s="101"/>
      <c r="GV43" s="101"/>
      <c r="GW43" s="101"/>
      <c r="GX43" s="101"/>
      <c r="GY43" s="101"/>
      <c r="GZ43" s="101"/>
      <c r="HA43" s="101"/>
      <c r="HB43" s="101"/>
      <c r="HC43" s="101"/>
      <c r="HD43" s="101"/>
      <c r="HE43" s="101"/>
      <c r="HF43" s="101"/>
      <c r="HG43" s="101"/>
      <c r="HH43" s="101"/>
      <c r="HI43" s="101"/>
      <c r="HJ43" s="101"/>
      <c r="HK43" s="101"/>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L43" s="61"/>
      <c r="IM43" s="61"/>
      <c r="IN43" s="101"/>
      <c r="IO43" s="101"/>
      <c r="IP43" s="101"/>
      <c r="IQ43" s="101"/>
      <c r="IR43" s="101"/>
      <c r="IS43" s="101"/>
      <c r="IT43" s="101"/>
      <c r="IU43" s="101"/>
      <c r="IV43" s="101"/>
      <c r="IW43" s="101"/>
      <c r="IX43" s="101"/>
      <c r="IY43" s="101"/>
      <c r="IZ43" s="101"/>
      <c r="JA43" s="101"/>
      <c r="JB43" s="101"/>
      <c r="JC43" s="101"/>
      <c r="JD43" s="101"/>
      <c r="JE43" s="101"/>
      <c r="JF43" s="101"/>
      <c r="JG43" s="101"/>
      <c r="JH43" s="101"/>
      <c r="JI43" s="101"/>
      <c r="JJ43" s="101"/>
      <c r="JK43" s="101"/>
      <c r="JL43" s="101"/>
      <c r="JM43" s="101"/>
      <c r="JN43" s="101"/>
      <c r="JO43" s="101"/>
      <c r="JP43" s="101"/>
      <c r="JQ43" s="101"/>
      <c r="JR43" s="101"/>
      <c r="JS43" s="101"/>
      <c r="JT43" s="101"/>
      <c r="JU43" s="101"/>
      <c r="JV43" s="101"/>
      <c r="JW43" s="101"/>
      <c r="JX43" s="101"/>
      <c r="JY43" s="101"/>
      <c r="JZ43" s="101"/>
      <c r="KA43" s="101"/>
      <c r="KB43" s="101"/>
      <c r="KC43" s="101"/>
      <c r="KD43" s="101"/>
      <c r="KE43" s="101"/>
      <c r="KF43" s="101"/>
      <c r="KG43" s="101"/>
      <c r="KH43" s="101"/>
      <c r="KI43" s="101"/>
      <c r="KJ43" s="101"/>
      <c r="KK43" s="101"/>
      <c r="KL43" s="101"/>
      <c r="KM43" s="101"/>
      <c r="KN43" s="101"/>
      <c r="KO43" s="101"/>
      <c r="KP43" s="101"/>
      <c r="KQ43" s="101"/>
      <c r="KR43" s="101"/>
      <c r="KS43" s="101"/>
      <c r="KT43" s="101"/>
      <c r="KU43" s="101"/>
      <c r="KV43" s="101"/>
      <c r="KW43" s="101"/>
      <c r="KX43" s="101"/>
      <c r="KY43" s="101"/>
      <c r="KZ43" s="101"/>
      <c r="LA43" s="101"/>
      <c r="LB43" s="101"/>
      <c r="LC43" s="101"/>
      <c r="LD43" s="101"/>
      <c r="LE43" s="101"/>
      <c r="LF43" s="101"/>
      <c r="LG43" s="101"/>
      <c r="LH43" s="101"/>
      <c r="LI43" s="101"/>
      <c r="LJ43" s="101"/>
      <c r="LK43" s="101"/>
      <c r="LL43" s="101"/>
      <c r="LM43" s="101"/>
      <c r="LO43" s="61"/>
      <c r="LP43" s="61"/>
      <c r="LQ43" s="101"/>
      <c r="LR43" s="101"/>
      <c r="LS43" s="101"/>
      <c r="LT43" s="101"/>
      <c r="LU43" s="101"/>
      <c r="LV43" s="101"/>
      <c r="LW43" s="101"/>
      <c r="LX43" s="101"/>
      <c r="LY43" s="101"/>
      <c r="LZ43" s="101"/>
      <c r="MA43" s="101"/>
      <c r="MB43" s="101"/>
      <c r="MC43" s="101"/>
      <c r="MD43" s="101"/>
      <c r="ME43" s="101"/>
      <c r="MF43" s="101"/>
      <c r="MG43" s="101"/>
      <c r="MH43" s="101"/>
      <c r="MI43" s="101"/>
      <c r="MJ43" s="101"/>
      <c r="MK43" s="101"/>
      <c r="ML43" s="101"/>
      <c r="MM43" s="101"/>
      <c r="MN43" s="101"/>
      <c r="MO43" s="101"/>
      <c r="MP43" s="101"/>
      <c r="MQ43" s="101"/>
      <c r="MR43" s="101"/>
      <c r="MS43" s="101"/>
      <c r="MT43" s="101"/>
      <c r="MU43" s="101"/>
      <c r="MV43" s="101"/>
      <c r="MW43" s="101"/>
      <c r="MX43" s="101"/>
      <c r="MY43" s="101"/>
      <c r="MZ43" s="101"/>
      <c r="NA43" s="101"/>
      <c r="NB43" s="101"/>
      <c r="NC43" s="101"/>
      <c r="ND43" s="101"/>
      <c r="NE43" s="101"/>
      <c r="NF43" s="101"/>
      <c r="NG43" s="101"/>
      <c r="NH43" s="101"/>
      <c r="NI43" s="101"/>
      <c r="NJ43" s="101"/>
      <c r="NK43" s="101"/>
      <c r="NL43" s="101"/>
      <c r="NM43" s="101"/>
      <c r="NN43" s="101"/>
      <c r="NO43" s="101"/>
      <c r="NP43" s="101"/>
      <c r="NQ43" s="101"/>
      <c r="NR43" s="101"/>
      <c r="NS43" s="101"/>
      <c r="NT43" s="101"/>
      <c r="NU43" s="101"/>
      <c r="NV43" s="101"/>
      <c r="NW43" s="101"/>
      <c r="NX43" s="101"/>
      <c r="NY43" s="101"/>
      <c r="NZ43" s="101"/>
      <c r="OA43" s="101"/>
      <c r="OB43" s="101"/>
      <c r="OC43" s="101"/>
      <c r="OD43" s="101"/>
      <c r="OE43" s="101"/>
      <c r="OF43" s="101"/>
      <c r="OG43" s="101"/>
      <c r="OH43" s="101"/>
      <c r="OI43" s="101"/>
      <c r="OJ43" s="101"/>
      <c r="OK43" s="101"/>
      <c r="OL43" s="101"/>
      <c r="OM43" s="101"/>
      <c r="ON43" s="101"/>
      <c r="OO43" s="101"/>
      <c r="OP43" s="101"/>
    </row>
    <row r="44" spans="3:406" x14ac:dyDescent="0.2">
      <c r="C44" s="61"/>
      <c r="D44" s="61"/>
      <c r="E44" s="61"/>
      <c r="F44" s="68"/>
      <c r="G44" s="67"/>
      <c r="H44" s="68"/>
      <c r="I44" s="68"/>
      <c r="J44" s="68"/>
      <c r="K44" s="68"/>
      <c r="L44" s="67"/>
      <c r="M44" s="68"/>
      <c r="N44" s="68"/>
      <c r="O44" s="68"/>
      <c r="P44" s="68"/>
      <c r="Q44" s="67"/>
      <c r="R44" s="68"/>
      <c r="S44" s="68"/>
      <c r="T44" s="68"/>
      <c r="U44" s="68"/>
      <c r="V44" s="67"/>
      <c r="W44" s="68"/>
      <c r="X44" s="68"/>
      <c r="Y44" s="68"/>
      <c r="Z44" s="68"/>
      <c r="AA44" s="67"/>
      <c r="AB44" s="68"/>
      <c r="AC44" s="68"/>
      <c r="AD44" s="68"/>
      <c r="AE44" s="68"/>
      <c r="AF44" s="67"/>
      <c r="AG44" s="68"/>
      <c r="AH44" s="68"/>
      <c r="AI44" s="68"/>
      <c r="AJ44" s="68"/>
      <c r="AK44" s="123"/>
      <c r="AL44" s="68"/>
      <c r="AM44" s="68"/>
      <c r="AN44" s="68"/>
      <c r="AO44" s="68"/>
      <c r="AP44" s="123"/>
      <c r="AQ44" s="68"/>
      <c r="AR44" s="68"/>
      <c r="AS44" s="68"/>
      <c r="AT44" s="68"/>
      <c r="AU44" s="123"/>
      <c r="AV44" s="68"/>
      <c r="AW44" s="68"/>
      <c r="AX44" s="68"/>
      <c r="AY44" s="68"/>
      <c r="AZ44" s="123"/>
      <c r="BA44" s="68"/>
      <c r="BB44" s="68"/>
      <c r="BC44" s="68"/>
      <c r="BD44" s="68"/>
      <c r="BE44" s="123"/>
      <c r="BF44" s="68"/>
      <c r="BG44" s="68"/>
      <c r="BH44" s="68"/>
      <c r="BI44" s="68"/>
      <c r="BJ44" s="123"/>
      <c r="BK44" s="68"/>
      <c r="BL44" s="68"/>
      <c r="BM44" s="68"/>
      <c r="BN44" s="68"/>
      <c r="BO44" s="123"/>
      <c r="BP44" s="68"/>
      <c r="BQ44" s="68"/>
      <c r="BR44" s="68"/>
      <c r="BS44" s="68"/>
      <c r="BT44" s="123"/>
      <c r="BU44" s="68"/>
      <c r="BV44" s="68"/>
      <c r="BW44" s="68"/>
      <c r="BX44" s="68"/>
      <c r="BY44" s="123"/>
      <c r="BZ44" s="68"/>
      <c r="CA44" s="68"/>
      <c r="CB44" s="68"/>
      <c r="CC44" s="68"/>
      <c r="CD44" s="123"/>
      <c r="CF44" s="61"/>
      <c r="CG44" s="6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I44" s="61"/>
      <c r="FJ44" s="6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c r="GU44" s="101"/>
      <c r="GV44" s="101"/>
      <c r="GW44" s="101"/>
      <c r="GX44" s="101"/>
      <c r="GY44" s="101"/>
      <c r="GZ44" s="101"/>
      <c r="HA44" s="101"/>
      <c r="HB44" s="101"/>
      <c r="HC44" s="101"/>
      <c r="HD44" s="101"/>
      <c r="HE44" s="101"/>
      <c r="HF44" s="101"/>
      <c r="HG44" s="101"/>
      <c r="HH44" s="101"/>
      <c r="HI44" s="101"/>
      <c r="HJ44" s="101"/>
      <c r="HK44" s="101"/>
      <c r="HL44" s="101"/>
      <c r="HM44" s="101"/>
      <c r="HN44" s="101"/>
      <c r="HO44" s="101"/>
      <c r="HP44" s="101"/>
      <c r="HQ44" s="101"/>
      <c r="HR44" s="101"/>
      <c r="HS44" s="101"/>
      <c r="HT44" s="101"/>
      <c r="HU44" s="101"/>
      <c r="HV44" s="101"/>
      <c r="HW44" s="101"/>
      <c r="HX44" s="101"/>
      <c r="HY44" s="101"/>
      <c r="HZ44" s="101"/>
      <c r="IA44" s="101"/>
      <c r="IB44" s="101"/>
      <c r="IC44" s="101"/>
      <c r="ID44" s="101"/>
      <c r="IE44" s="101"/>
      <c r="IF44" s="101"/>
      <c r="IG44" s="101"/>
      <c r="IH44" s="101"/>
      <c r="II44" s="101"/>
      <c r="IJ44" s="101"/>
      <c r="IL44" s="61"/>
      <c r="IM44" s="61"/>
      <c r="IN44" s="101"/>
      <c r="IO44" s="101"/>
      <c r="IP44" s="101"/>
      <c r="IQ44" s="101"/>
      <c r="IR44" s="101"/>
      <c r="IS44" s="101"/>
      <c r="IT44" s="101"/>
      <c r="IU44" s="101"/>
      <c r="IV44" s="101"/>
      <c r="IW44" s="101"/>
      <c r="IX44" s="101"/>
      <c r="IY44" s="101"/>
      <c r="IZ44" s="101"/>
      <c r="JA44" s="101"/>
      <c r="JB44" s="101"/>
      <c r="JC44" s="101"/>
      <c r="JD44" s="101"/>
      <c r="JE44" s="101"/>
      <c r="JF44" s="101"/>
      <c r="JG44" s="101"/>
      <c r="JH44" s="101"/>
      <c r="JI44" s="101"/>
      <c r="JJ44" s="101"/>
      <c r="JK44" s="101"/>
      <c r="JL44" s="101"/>
      <c r="JM44" s="101"/>
      <c r="JN44" s="101"/>
      <c r="JO44" s="101"/>
      <c r="JP44" s="101"/>
      <c r="JQ44" s="101"/>
      <c r="JR44" s="101"/>
      <c r="JS44" s="101"/>
      <c r="JT44" s="101"/>
      <c r="JU44" s="101"/>
      <c r="JV44" s="101"/>
      <c r="JW44" s="101"/>
      <c r="JX44" s="101"/>
      <c r="JY44" s="101"/>
      <c r="JZ44" s="101"/>
      <c r="KA44" s="101"/>
      <c r="KB44" s="101"/>
      <c r="KC44" s="101"/>
      <c r="KD44" s="101"/>
      <c r="KE44" s="101"/>
      <c r="KF44" s="101"/>
      <c r="KG44" s="101"/>
      <c r="KH44" s="101"/>
      <c r="KI44" s="101"/>
      <c r="KJ44" s="101"/>
      <c r="KK44" s="101"/>
      <c r="KL44" s="101"/>
      <c r="KM44" s="101"/>
      <c r="KN44" s="101"/>
      <c r="KO44" s="101"/>
      <c r="KP44" s="101"/>
      <c r="KQ44" s="101"/>
      <c r="KR44" s="101"/>
      <c r="KS44" s="101"/>
      <c r="KT44" s="101"/>
      <c r="KU44" s="101"/>
      <c r="KV44" s="101"/>
      <c r="KW44" s="101"/>
      <c r="KX44" s="101"/>
      <c r="KY44" s="101"/>
      <c r="KZ44" s="101"/>
      <c r="LA44" s="101"/>
      <c r="LB44" s="101"/>
      <c r="LC44" s="101"/>
      <c r="LD44" s="101"/>
      <c r="LE44" s="101"/>
      <c r="LF44" s="101"/>
      <c r="LG44" s="101"/>
      <c r="LH44" s="101"/>
      <c r="LI44" s="101"/>
      <c r="LJ44" s="101"/>
      <c r="LK44" s="101"/>
      <c r="LL44" s="101"/>
      <c r="LM44" s="101"/>
      <c r="LO44" s="61"/>
      <c r="LP44" s="61"/>
      <c r="LQ44" s="101"/>
      <c r="LR44" s="101"/>
      <c r="LS44" s="101"/>
      <c r="LT44" s="101"/>
      <c r="LU44" s="101"/>
      <c r="LV44" s="101"/>
      <c r="LW44" s="101"/>
      <c r="LX44" s="101"/>
      <c r="LY44" s="101"/>
      <c r="LZ44" s="101"/>
      <c r="MA44" s="101"/>
      <c r="MB44" s="101"/>
      <c r="MC44" s="101"/>
      <c r="MD44" s="101"/>
      <c r="ME44" s="101"/>
      <c r="MF44" s="101"/>
      <c r="MG44" s="101"/>
      <c r="MH44" s="101"/>
      <c r="MI44" s="101"/>
      <c r="MJ44" s="101"/>
      <c r="MK44" s="101"/>
      <c r="ML44" s="101"/>
      <c r="MM44" s="101"/>
      <c r="MN44" s="101"/>
      <c r="MO44" s="101"/>
      <c r="MP44" s="101"/>
      <c r="MQ44" s="101"/>
      <c r="MR44" s="101"/>
      <c r="MS44" s="101"/>
      <c r="MT44" s="101"/>
      <c r="MU44" s="101"/>
      <c r="MV44" s="101"/>
      <c r="MW44" s="101"/>
      <c r="MX44" s="101"/>
      <c r="MY44" s="101"/>
      <c r="MZ44" s="101"/>
      <c r="NA44" s="101"/>
      <c r="NB44" s="101"/>
      <c r="NC44" s="101"/>
      <c r="ND44" s="101"/>
      <c r="NE44" s="101"/>
      <c r="NF44" s="101"/>
      <c r="NG44" s="101"/>
      <c r="NH44" s="101"/>
      <c r="NI44" s="101"/>
      <c r="NJ44" s="101"/>
      <c r="NK44" s="101"/>
      <c r="NL44" s="101"/>
      <c r="NM44" s="101"/>
      <c r="NN44" s="101"/>
      <c r="NO44" s="101"/>
      <c r="NP44" s="101"/>
      <c r="NQ44" s="101"/>
      <c r="NR44" s="101"/>
      <c r="NS44" s="101"/>
      <c r="NT44" s="101"/>
      <c r="NU44" s="101"/>
      <c r="NV44" s="101"/>
      <c r="NW44" s="101"/>
      <c r="NX44" s="101"/>
      <c r="NY44" s="101"/>
      <c r="NZ44" s="101"/>
      <c r="OA44" s="101"/>
      <c r="OB44" s="101"/>
      <c r="OC44" s="101"/>
      <c r="OD44" s="101"/>
      <c r="OE44" s="101"/>
      <c r="OF44" s="101"/>
      <c r="OG44" s="101"/>
      <c r="OH44" s="101"/>
      <c r="OI44" s="101"/>
      <c r="OJ44" s="101"/>
      <c r="OK44" s="101"/>
      <c r="OL44" s="101"/>
      <c r="OM44" s="101"/>
      <c r="ON44" s="101"/>
      <c r="OO44" s="101"/>
      <c r="OP44" s="101"/>
    </row>
    <row r="45" spans="3:406" x14ac:dyDescent="0.2">
      <c r="C45" s="61"/>
      <c r="D45" s="61"/>
      <c r="E45" s="61"/>
      <c r="F45" s="68"/>
      <c r="G45" s="67"/>
      <c r="H45" s="68"/>
      <c r="I45" s="68"/>
      <c r="J45" s="68"/>
      <c r="K45" s="68"/>
      <c r="L45" s="67"/>
      <c r="M45" s="68"/>
      <c r="N45" s="68"/>
      <c r="O45" s="68"/>
      <c r="P45" s="68"/>
      <c r="Q45" s="67"/>
      <c r="R45" s="68"/>
      <c r="S45" s="68"/>
      <c r="T45" s="68"/>
      <c r="U45" s="68"/>
      <c r="V45" s="67"/>
      <c r="W45" s="68"/>
      <c r="X45" s="68"/>
      <c r="Y45" s="68"/>
      <c r="Z45" s="68"/>
      <c r="AA45" s="67"/>
      <c r="AB45" s="68"/>
      <c r="AC45" s="68"/>
      <c r="AD45" s="68"/>
      <c r="AE45" s="68"/>
      <c r="AF45" s="67"/>
      <c r="AG45" s="68"/>
      <c r="AH45" s="68"/>
      <c r="AI45" s="68"/>
      <c r="AJ45" s="68"/>
      <c r="AK45" s="123"/>
      <c r="AL45" s="68"/>
      <c r="AM45" s="68"/>
      <c r="AN45" s="68"/>
      <c r="AO45" s="68"/>
      <c r="AP45" s="123"/>
      <c r="AQ45" s="68"/>
      <c r="AR45" s="68"/>
      <c r="AS45" s="68"/>
      <c r="AT45" s="68"/>
      <c r="AU45" s="123"/>
      <c r="AV45" s="68"/>
      <c r="AW45" s="68"/>
      <c r="AX45" s="68"/>
      <c r="AY45" s="68"/>
      <c r="AZ45" s="123"/>
      <c r="BA45" s="68"/>
      <c r="BB45" s="68"/>
      <c r="BC45" s="68"/>
      <c r="BD45" s="68"/>
      <c r="BE45" s="123"/>
      <c r="BF45" s="68"/>
      <c r="BG45" s="68"/>
      <c r="BH45" s="68"/>
      <c r="BI45" s="68"/>
      <c r="BJ45" s="123"/>
      <c r="BK45" s="68"/>
      <c r="BL45" s="68"/>
      <c r="BM45" s="68"/>
      <c r="BN45" s="68"/>
      <c r="BO45" s="123"/>
      <c r="BP45" s="68"/>
      <c r="BQ45" s="68"/>
      <c r="BR45" s="68"/>
      <c r="BS45" s="68"/>
      <c r="BT45" s="123"/>
      <c r="BU45" s="68"/>
      <c r="BV45" s="68"/>
      <c r="BW45" s="68"/>
      <c r="BX45" s="68"/>
      <c r="BY45" s="123"/>
      <c r="BZ45" s="68"/>
      <c r="CA45" s="68"/>
      <c r="CB45" s="68"/>
      <c r="CC45" s="68"/>
      <c r="CD45" s="123"/>
      <c r="CF45" s="61"/>
      <c r="CG45" s="6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I45" s="61"/>
      <c r="FJ45" s="6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c r="GU45" s="101"/>
      <c r="GV45" s="101"/>
      <c r="GW45" s="101"/>
      <c r="GX45" s="101"/>
      <c r="GY45" s="101"/>
      <c r="GZ45" s="101"/>
      <c r="HA45" s="101"/>
      <c r="HB45" s="101"/>
      <c r="HC45" s="101"/>
      <c r="HD45" s="101"/>
      <c r="HE45" s="101"/>
      <c r="HF45" s="101"/>
      <c r="HG45" s="101"/>
      <c r="HH45" s="101"/>
      <c r="HI45" s="101"/>
      <c r="HJ45" s="101"/>
      <c r="HK45" s="101"/>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L45" s="61"/>
      <c r="IM45" s="61"/>
      <c r="IN45" s="101"/>
      <c r="IO45" s="101"/>
      <c r="IP45" s="101"/>
      <c r="IQ45" s="101"/>
      <c r="IR45" s="101"/>
      <c r="IS45" s="101"/>
      <c r="IT45" s="101"/>
      <c r="IU45" s="101"/>
      <c r="IV45" s="101"/>
      <c r="IW45" s="101"/>
      <c r="IX45" s="101"/>
      <c r="IY45" s="101"/>
      <c r="IZ45" s="101"/>
      <c r="JA45" s="101"/>
      <c r="JB45" s="101"/>
      <c r="JC45" s="101"/>
      <c r="JD45" s="101"/>
      <c r="JE45" s="101"/>
      <c r="JF45" s="101"/>
      <c r="JG45" s="101"/>
      <c r="JH45" s="101"/>
      <c r="JI45" s="101"/>
      <c r="JJ45" s="101"/>
      <c r="JK45" s="101"/>
      <c r="JL45" s="101"/>
      <c r="JM45" s="101"/>
      <c r="JN45" s="101"/>
      <c r="JO45" s="101"/>
      <c r="JP45" s="101"/>
      <c r="JQ45" s="101"/>
      <c r="JR45" s="101"/>
      <c r="JS45" s="101"/>
      <c r="JT45" s="101"/>
      <c r="JU45" s="101"/>
      <c r="JV45" s="101"/>
      <c r="JW45" s="101"/>
      <c r="JX45" s="101"/>
      <c r="JY45" s="101"/>
      <c r="JZ45" s="101"/>
      <c r="KA45" s="101"/>
      <c r="KB45" s="101"/>
      <c r="KC45" s="101"/>
      <c r="KD45" s="101"/>
      <c r="KE45" s="101"/>
      <c r="KF45" s="101"/>
      <c r="KG45" s="101"/>
      <c r="KH45" s="101"/>
      <c r="KI45" s="101"/>
      <c r="KJ45" s="101"/>
      <c r="KK45" s="101"/>
      <c r="KL45" s="101"/>
      <c r="KM45" s="101"/>
      <c r="KN45" s="101"/>
      <c r="KO45" s="101"/>
      <c r="KP45" s="101"/>
      <c r="KQ45" s="101"/>
      <c r="KR45" s="101"/>
      <c r="KS45" s="101"/>
      <c r="KT45" s="101"/>
      <c r="KU45" s="101"/>
      <c r="KV45" s="101"/>
      <c r="KW45" s="101"/>
      <c r="KX45" s="101"/>
      <c r="KY45" s="101"/>
      <c r="KZ45" s="101"/>
      <c r="LA45" s="101"/>
      <c r="LB45" s="101"/>
      <c r="LC45" s="101"/>
      <c r="LD45" s="101"/>
      <c r="LE45" s="101"/>
      <c r="LF45" s="101"/>
      <c r="LG45" s="101"/>
      <c r="LH45" s="101"/>
      <c r="LI45" s="101"/>
      <c r="LJ45" s="101"/>
      <c r="LK45" s="101"/>
      <c r="LL45" s="101"/>
      <c r="LM45" s="101"/>
      <c r="LO45" s="61"/>
      <c r="LP45" s="61"/>
      <c r="LQ45" s="101"/>
      <c r="LR45" s="101"/>
      <c r="LS45" s="101"/>
      <c r="LT45" s="101"/>
      <c r="LU45" s="101"/>
      <c r="LV45" s="101"/>
      <c r="LW45" s="101"/>
      <c r="LX45" s="101"/>
      <c r="LY45" s="101"/>
      <c r="LZ45" s="101"/>
      <c r="MA45" s="101"/>
      <c r="MB45" s="101"/>
      <c r="MC45" s="101"/>
      <c r="MD45" s="101"/>
      <c r="ME45" s="101"/>
      <c r="MF45" s="101"/>
      <c r="MG45" s="101"/>
      <c r="MH45" s="101"/>
      <c r="MI45" s="101"/>
      <c r="MJ45" s="101"/>
      <c r="MK45" s="101"/>
      <c r="ML45" s="101"/>
      <c r="MM45" s="101"/>
      <c r="MN45" s="101"/>
      <c r="MO45" s="101"/>
      <c r="MP45" s="101"/>
      <c r="MQ45" s="101"/>
      <c r="MR45" s="101"/>
      <c r="MS45" s="101"/>
      <c r="MT45" s="101"/>
      <c r="MU45" s="101"/>
      <c r="MV45" s="101"/>
      <c r="MW45" s="101"/>
      <c r="MX45" s="101"/>
      <c r="MY45" s="101"/>
      <c r="MZ45" s="101"/>
      <c r="NA45" s="101"/>
      <c r="NB45" s="101"/>
      <c r="NC45" s="101"/>
      <c r="ND45" s="101"/>
      <c r="NE45" s="101"/>
      <c r="NF45" s="101"/>
      <c r="NG45" s="101"/>
      <c r="NH45" s="101"/>
      <c r="NI45" s="101"/>
      <c r="NJ45" s="101"/>
      <c r="NK45" s="101"/>
      <c r="NL45" s="101"/>
      <c r="NM45" s="101"/>
      <c r="NN45" s="101"/>
      <c r="NO45" s="101"/>
      <c r="NP45" s="101"/>
      <c r="NQ45" s="101"/>
      <c r="NR45" s="101"/>
      <c r="NS45" s="101"/>
      <c r="NT45" s="101"/>
      <c r="NU45" s="101"/>
      <c r="NV45" s="101"/>
      <c r="NW45" s="101"/>
      <c r="NX45" s="101"/>
      <c r="NY45" s="101"/>
      <c r="NZ45" s="101"/>
      <c r="OA45" s="101"/>
      <c r="OB45" s="101"/>
      <c r="OC45" s="101"/>
      <c r="OD45" s="101"/>
      <c r="OE45" s="101"/>
      <c r="OF45" s="101"/>
      <c r="OG45" s="101"/>
      <c r="OH45" s="101"/>
      <c r="OI45" s="101"/>
      <c r="OJ45" s="101"/>
      <c r="OK45" s="101"/>
      <c r="OL45" s="101"/>
      <c r="OM45" s="101"/>
      <c r="ON45" s="101"/>
      <c r="OO45" s="101"/>
      <c r="OP45" s="101"/>
    </row>
    <row r="46" spans="3:406" x14ac:dyDescent="0.2">
      <c r="C46" s="61"/>
      <c r="D46" s="61"/>
      <c r="E46" s="61"/>
      <c r="F46" s="68"/>
      <c r="G46" s="67"/>
      <c r="H46" s="68"/>
      <c r="I46" s="68"/>
      <c r="J46" s="68"/>
      <c r="K46" s="68"/>
      <c r="L46" s="67"/>
      <c r="M46" s="68"/>
      <c r="N46" s="68"/>
      <c r="O46" s="68"/>
      <c r="P46" s="68"/>
      <c r="Q46" s="67"/>
      <c r="R46" s="68"/>
      <c r="S46" s="68"/>
      <c r="T46" s="68"/>
      <c r="U46" s="68"/>
      <c r="V46" s="67"/>
      <c r="W46" s="68"/>
      <c r="X46" s="68"/>
      <c r="Y46" s="68"/>
      <c r="Z46" s="68"/>
      <c r="AA46" s="67"/>
      <c r="AB46" s="68"/>
      <c r="AC46" s="68"/>
      <c r="AD46" s="68"/>
      <c r="AE46" s="68"/>
      <c r="AF46" s="67"/>
      <c r="AG46" s="68"/>
      <c r="AH46" s="68"/>
      <c r="AI46" s="68"/>
      <c r="AJ46" s="68"/>
      <c r="AK46" s="123"/>
      <c r="AL46" s="68"/>
      <c r="AM46" s="68"/>
      <c r="AN46" s="68"/>
      <c r="AO46" s="68"/>
      <c r="AP46" s="123"/>
      <c r="AQ46" s="68"/>
      <c r="AR46" s="68"/>
      <c r="AS46" s="68"/>
      <c r="AT46" s="68"/>
      <c r="AU46" s="123"/>
      <c r="AV46" s="68"/>
      <c r="AW46" s="68"/>
      <c r="AX46" s="68"/>
      <c r="AY46" s="68"/>
      <c r="AZ46" s="123"/>
      <c r="BA46" s="68"/>
      <c r="BB46" s="68"/>
      <c r="BC46" s="68"/>
      <c r="BD46" s="68"/>
      <c r="BE46" s="123"/>
      <c r="BF46" s="68"/>
      <c r="BG46" s="68"/>
      <c r="BH46" s="68"/>
      <c r="BI46" s="68"/>
      <c r="BJ46" s="123"/>
      <c r="BK46" s="68"/>
      <c r="BL46" s="68"/>
      <c r="BM46" s="68"/>
      <c r="BN46" s="68"/>
      <c r="BO46" s="123"/>
      <c r="BP46" s="68"/>
      <c r="BQ46" s="68"/>
      <c r="BR46" s="68"/>
      <c r="BS46" s="68"/>
      <c r="BT46" s="123"/>
      <c r="BU46" s="68"/>
      <c r="BV46" s="68"/>
      <c r="BW46" s="68"/>
      <c r="BX46" s="68"/>
      <c r="BY46" s="123"/>
      <c r="BZ46" s="68"/>
      <c r="CA46" s="68"/>
      <c r="CB46" s="68"/>
      <c r="CC46" s="68"/>
      <c r="CD46" s="123"/>
      <c r="CF46" s="61"/>
      <c r="CG46" s="6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I46" s="61"/>
      <c r="FJ46" s="6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c r="HC46" s="101"/>
      <c r="HD46" s="101"/>
      <c r="HE46" s="101"/>
      <c r="HF46" s="101"/>
      <c r="HG46" s="101"/>
      <c r="HH46" s="101"/>
      <c r="HI46" s="101"/>
      <c r="HJ46" s="101"/>
      <c r="HK46" s="101"/>
      <c r="HL46" s="101"/>
      <c r="HM46" s="101"/>
      <c r="HN46" s="101"/>
      <c r="HO46" s="101"/>
      <c r="HP46" s="101"/>
      <c r="HQ46" s="101"/>
      <c r="HR46" s="101"/>
      <c r="HS46" s="101"/>
      <c r="HT46" s="101"/>
      <c r="HU46" s="101"/>
      <c r="HV46" s="101"/>
      <c r="HW46" s="101"/>
      <c r="HX46" s="101"/>
      <c r="HY46" s="101"/>
      <c r="HZ46" s="101"/>
      <c r="IA46" s="101"/>
      <c r="IB46" s="101"/>
      <c r="IC46" s="101"/>
      <c r="ID46" s="101"/>
      <c r="IE46" s="101"/>
      <c r="IF46" s="101"/>
      <c r="IG46" s="101"/>
      <c r="IH46" s="101"/>
      <c r="II46" s="101"/>
      <c r="IJ46" s="101"/>
      <c r="IL46" s="61"/>
      <c r="IM46" s="61"/>
      <c r="IN46" s="101"/>
      <c r="IO46" s="101"/>
      <c r="IP46" s="101"/>
      <c r="IQ46" s="101"/>
      <c r="IR46" s="101"/>
      <c r="IS46" s="101"/>
      <c r="IT46" s="101"/>
      <c r="IU46" s="101"/>
      <c r="IV46" s="101"/>
      <c r="IW46" s="101"/>
      <c r="IX46" s="101"/>
      <c r="IY46" s="101"/>
      <c r="IZ46" s="101"/>
      <c r="JA46" s="101"/>
      <c r="JB46" s="101"/>
      <c r="JC46" s="101"/>
      <c r="JD46" s="101"/>
      <c r="JE46" s="101"/>
      <c r="JF46" s="101"/>
      <c r="JG46" s="101"/>
      <c r="JH46" s="101"/>
      <c r="JI46" s="101"/>
      <c r="JJ46" s="101"/>
      <c r="JK46" s="101"/>
      <c r="JL46" s="101"/>
      <c r="JM46" s="101"/>
      <c r="JN46" s="101"/>
      <c r="JO46" s="101"/>
      <c r="JP46" s="101"/>
      <c r="JQ46" s="101"/>
      <c r="JR46" s="101"/>
      <c r="JS46" s="101"/>
      <c r="JT46" s="101"/>
      <c r="JU46" s="101"/>
      <c r="JV46" s="101"/>
      <c r="JW46" s="101"/>
      <c r="JX46" s="101"/>
      <c r="JY46" s="101"/>
      <c r="JZ46" s="101"/>
      <c r="KA46" s="101"/>
      <c r="KB46" s="101"/>
      <c r="KC46" s="101"/>
      <c r="KD46" s="101"/>
      <c r="KE46" s="101"/>
      <c r="KF46" s="101"/>
      <c r="KG46" s="101"/>
      <c r="KH46" s="101"/>
      <c r="KI46" s="101"/>
      <c r="KJ46" s="101"/>
      <c r="KK46" s="101"/>
      <c r="KL46" s="101"/>
      <c r="KM46" s="101"/>
      <c r="KN46" s="101"/>
      <c r="KO46" s="101"/>
      <c r="KP46" s="101"/>
      <c r="KQ46" s="101"/>
      <c r="KR46" s="101"/>
      <c r="KS46" s="101"/>
      <c r="KT46" s="101"/>
      <c r="KU46" s="101"/>
      <c r="KV46" s="101"/>
      <c r="KW46" s="101"/>
      <c r="KX46" s="101"/>
      <c r="KY46" s="101"/>
      <c r="KZ46" s="101"/>
      <c r="LA46" s="101"/>
      <c r="LB46" s="101"/>
      <c r="LC46" s="101"/>
      <c r="LD46" s="101"/>
      <c r="LE46" s="101"/>
      <c r="LF46" s="101"/>
      <c r="LG46" s="101"/>
      <c r="LH46" s="101"/>
      <c r="LI46" s="101"/>
      <c r="LJ46" s="101"/>
      <c r="LK46" s="101"/>
      <c r="LL46" s="101"/>
      <c r="LM46" s="101"/>
      <c r="LO46" s="61"/>
      <c r="LP46" s="61"/>
      <c r="LQ46" s="101"/>
      <c r="LR46" s="101"/>
      <c r="LS46" s="101"/>
      <c r="LT46" s="101"/>
      <c r="LU46" s="101"/>
      <c r="LV46" s="101"/>
      <c r="LW46" s="101"/>
      <c r="LX46" s="101"/>
      <c r="LY46" s="101"/>
      <c r="LZ46" s="101"/>
      <c r="MA46" s="101"/>
      <c r="MB46" s="101"/>
      <c r="MC46" s="101"/>
      <c r="MD46" s="101"/>
      <c r="ME46" s="101"/>
      <c r="MF46" s="101"/>
      <c r="MG46" s="101"/>
      <c r="MH46" s="101"/>
      <c r="MI46" s="101"/>
      <c r="MJ46" s="101"/>
      <c r="MK46" s="101"/>
      <c r="ML46" s="101"/>
      <c r="MM46" s="101"/>
      <c r="MN46" s="101"/>
      <c r="MO46" s="101"/>
      <c r="MP46" s="101"/>
      <c r="MQ46" s="101"/>
      <c r="MR46" s="101"/>
      <c r="MS46" s="101"/>
      <c r="MT46" s="101"/>
      <c r="MU46" s="101"/>
      <c r="MV46" s="101"/>
      <c r="MW46" s="101"/>
      <c r="MX46" s="101"/>
      <c r="MY46" s="101"/>
      <c r="MZ46" s="101"/>
      <c r="NA46" s="101"/>
      <c r="NB46" s="101"/>
      <c r="NC46" s="101"/>
      <c r="ND46" s="101"/>
      <c r="NE46" s="101"/>
      <c r="NF46" s="101"/>
      <c r="NG46" s="101"/>
      <c r="NH46" s="101"/>
      <c r="NI46" s="101"/>
      <c r="NJ46" s="101"/>
      <c r="NK46" s="101"/>
      <c r="NL46" s="101"/>
      <c r="NM46" s="101"/>
      <c r="NN46" s="101"/>
      <c r="NO46" s="101"/>
      <c r="NP46" s="101"/>
      <c r="NQ46" s="101"/>
      <c r="NR46" s="101"/>
      <c r="NS46" s="101"/>
      <c r="NT46" s="101"/>
      <c r="NU46" s="101"/>
      <c r="NV46" s="101"/>
      <c r="NW46" s="101"/>
      <c r="NX46" s="101"/>
      <c r="NY46" s="101"/>
      <c r="NZ46" s="101"/>
      <c r="OA46" s="101"/>
      <c r="OB46" s="101"/>
      <c r="OC46" s="101"/>
      <c r="OD46" s="101"/>
      <c r="OE46" s="101"/>
      <c r="OF46" s="101"/>
      <c r="OG46" s="101"/>
      <c r="OH46" s="101"/>
      <c r="OI46" s="101"/>
      <c r="OJ46" s="101"/>
      <c r="OK46" s="101"/>
      <c r="OL46" s="101"/>
      <c r="OM46" s="101"/>
      <c r="ON46" s="101"/>
      <c r="OO46" s="101"/>
      <c r="OP46" s="101"/>
    </row>
    <row r="47" spans="3:406" x14ac:dyDescent="0.2">
      <c r="C47" s="61"/>
      <c r="D47" s="61"/>
      <c r="E47" s="61"/>
      <c r="F47" s="68"/>
      <c r="G47" s="67"/>
      <c r="H47" s="68"/>
      <c r="I47" s="68"/>
      <c r="J47" s="68"/>
      <c r="K47" s="68"/>
      <c r="L47" s="67"/>
      <c r="M47" s="68"/>
      <c r="N47" s="68"/>
      <c r="O47" s="68"/>
      <c r="P47" s="68"/>
      <c r="Q47" s="67"/>
      <c r="R47" s="68"/>
      <c r="S47" s="68"/>
      <c r="T47" s="68"/>
      <c r="U47" s="68"/>
      <c r="V47" s="67"/>
      <c r="W47" s="68"/>
      <c r="X47" s="68"/>
      <c r="Y47" s="68"/>
      <c r="Z47" s="68"/>
      <c r="AA47" s="67"/>
      <c r="AB47" s="68"/>
      <c r="AC47" s="68"/>
      <c r="AD47" s="68"/>
      <c r="AE47" s="68"/>
      <c r="AF47" s="67"/>
      <c r="AG47" s="68"/>
      <c r="AH47" s="68"/>
      <c r="AI47" s="68"/>
      <c r="AJ47" s="68"/>
      <c r="AK47" s="123"/>
      <c r="AL47" s="68"/>
      <c r="AM47" s="68"/>
      <c r="AN47" s="68"/>
      <c r="AO47" s="68"/>
      <c r="AP47" s="123"/>
      <c r="AQ47" s="68"/>
      <c r="AR47" s="68"/>
      <c r="AS47" s="68"/>
      <c r="AT47" s="68"/>
      <c r="AU47" s="123"/>
      <c r="AV47" s="68"/>
      <c r="AW47" s="68"/>
      <c r="AX47" s="68"/>
      <c r="AY47" s="68"/>
      <c r="AZ47" s="123"/>
      <c r="BA47" s="68"/>
      <c r="BB47" s="68"/>
      <c r="BC47" s="68"/>
      <c r="BD47" s="68"/>
      <c r="BE47" s="123"/>
      <c r="BF47" s="68"/>
      <c r="BG47" s="68"/>
      <c r="BH47" s="68"/>
      <c r="BI47" s="68"/>
      <c r="BJ47" s="123"/>
      <c r="BK47" s="68"/>
      <c r="BL47" s="68"/>
      <c r="BM47" s="68"/>
      <c r="BN47" s="68"/>
      <c r="BO47" s="123"/>
      <c r="BP47" s="68"/>
      <c r="BQ47" s="68"/>
      <c r="BR47" s="68"/>
      <c r="BS47" s="68"/>
      <c r="BT47" s="123"/>
      <c r="BU47" s="68"/>
      <c r="BV47" s="68"/>
      <c r="BW47" s="68"/>
      <c r="BX47" s="68"/>
      <c r="BY47" s="123"/>
      <c r="BZ47" s="68"/>
      <c r="CA47" s="68"/>
      <c r="CB47" s="68"/>
      <c r="CC47" s="68"/>
      <c r="CD47" s="123"/>
      <c r="CF47" s="61"/>
      <c r="CG47" s="6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I47" s="61"/>
      <c r="FJ47" s="6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L47" s="61"/>
      <c r="IM47" s="61"/>
      <c r="IN47" s="101"/>
      <c r="IO47" s="101"/>
      <c r="IP47" s="101"/>
      <c r="IQ47" s="101"/>
      <c r="IR47" s="101"/>
      <c r="IS47" s="101"/>
      <c r="IT47" s="101"/>
      <c r="IU47" s="101"/>
      <c r="IV47" s="101"/>
      <c r="IW47" s="101"/>
      <c r="IX47" s="101"/>
      <c r="IY47" s="101"/>
      <c r="IZ47" s="101"/>
      <c r="JA47" s="101"/>
      <c r="JB47" s="101"/>
      <c r="JC47" s="101"/>
      <c r="JD47" s="101"/>
      <c r="JE47" s="101"/>
      <c r="JF47" s="101"/>
      <c r="JG47" s="101"/>
      <c r="JH47" s="101"/>
      <c r="JI47" s="101"/>
      <c r="JJ47" s="101"/>
      <c r="JK47" s="101"/>
      <c r="JL47" s="101"/>
      <c r="JM47" s="101"/>
      <c r="JN47" s="101"/>
      <c r="JO47" s="101"/>
      <c r="JP47" s="101"/>
      <c r="JQ47" s="101"/>
      <c r="JR47" s="101"/>
      <c r="JS47" s="101"/>
      <c r="JT47" s="101"/>
      <c r="JU47" s="101"/>
      <c r="JV47" s="101"/>
      <c r="JW47" s="101"/>
      <c r="JX47" s="101"/>
      <c r="JY47" s="101"/>
      <c r="JZ47" s="101"/>
      <c r="KA47" s="101"/>
      <c r="KB47" s="101"/>
      <c r="KC47" s="101"/>
      <c r="KD47" s="101"/>
      <c r="KE47" s="101"/>
      <c r="KF47" s="101"/>
      <c r="KG47" s="101"/>
      <c r="KH47" s="101"/>
      <c r="KI47" s="101"/>
      <c r="KJ47" s="101"/>
      <c r="KK47" s="101"/>
      <c r="KL47" s="101"/>
      <c r="KM47" s="101"/>
      <c r="KN47" s="101"/>
      <c r="KO47" s="101"/>
      <c r="KP47" s="101"/>
      <c r="KQ47" s="101"/>
      <c r="KR47" s="101"/>
      <c r="KS47" s="101"/>
      <c r="KT47" s="101"/>
      <c r="KU47" s="101"/>
      <c r="KV47" s="101"/>
      <c r="KW47" s="101"/>
      <c r="KX47" s="101"/>
      <c r="KY47" s="101"/>
      <c r="KZ47" s="101"/>
      <c r="LA47" s="101"/>
      <c r="LB47" s="101"/>
      <c r="LC47" s="101"/>
      <c r="LD47" s="101"/>
      <c r="LE47" s="101"/>
      <c r="LF47" s="101"/>
      <c r="LG47" s="101"/>
      <c r="LH47" s="101"/>
      <c r="LI47" s="101"/>
      <c r="LJ47" s="101"/>
      <c r="LK47" s="101"/>
      <c r="LL47" s="101"/>
      <c r="LM47" s="101"/>
      <c r="LO47" s="61"/>
      <c r="LP47" s="61"/>
      <c r="LQ47" s="101"/>
      <c r="LR47" s="101"/>
      <c r="LS47" s="101"/>
      <c r="LT47" s="101"/>
      <c r="LU47" s="101"/>
      <c r="LV47" s="101"/>
      <c r="LW47" s="101"/>
      <c r="LX47" s="101"/>
      <c r="LY47" s="101"/>
      <c r="LZ47" s="101"/>
      <c r="MA47" s="101"/>
      <c r="MB47" s="101"/>
      <c r="MC47" s="101"/>
      <c r="MD47" s="101"/>
      <c r="ME47" s="101"/>
      <c r="MF47" s="101"/>
      <c r="MG47" s="101"/>
      <c r="MH47" s="101"/>
      <c r="MI47" s="101"/>
      <c r="MJ47" s="101"/>
      <c r="MK47" s="101"/>
      <c r="ML47" s="101"/>
      <c r="MM47" s="101"/>
      <c r="MN47" s="101"/>
      <c r="MO47" s="101"/>
      <c r="MP47" s="101"/>
      <c r="MQ47" s="101"/>
      <c r="MR47" s="101"/>
      <c r="MS47" s="101"/>
      <c r="MT47" s="101"/>
      <c r="MU47" s="101"/>
      <c r="MV47" s="101"/>
      <c r="MW47" s="101"/>
      <c r="MX47" s="101"/>
      <c r="MY47" s="101"/>
      <c r="MZ47" s="101"/>
      <c r="NA47" s="101"/>
      <c r="NB47" s="101"/>
      <c r="NC47" s="101"/>
      <c r="ND47" s="101"/>
      <c r="NE47" s="101"/>
      <c r="NF47" s="101"/>
      <c r="NG47" s="101"/>
      <c r="NH47" s="101"/>
      <c r="NI47" s="101"/>
      <c r="NJ47" s="101"/>
      <c r="NK47" s="101"/>
      <c r="NL47" s="101"/>
      <c r="NM47" s="101"/>
      <c r="NN47" s="101"/>
      <c r="NO47" s="101"/>
      <c r="NP47" s="101"/>
      <c r="NQ47" s="101"/>
      <c r="NR47" s="101"/>
      <c r="NS47" s="101"/>
      <c r="NT47" s="101"/>
      <c r="NU47" s="101"/>
      <c r="NV47" s="101"/>
      <c r="NW47" s="101"/>
      <c r="NX47" s="101"/>
      <c r="NY47" s="101"/>
      <c r="NZ47" s="101"/>
      <c r="OA47" s="101"/>
      <c r="OB47" s="101"/>
      <c r="OC47" s="101"/>
      <c r="OD47" s="101"/>
      <c r="OE47" s="101"/>
      <c r="OF47" s="101"/>
      <c r="OG47" s="101"/>
      <c r="OH47" s="101"/>
      <c r="OI47" s="101"/>
      <c r="OJ47" s="101"/>
      <c r="OK47" s="101"/>
      <c r="OL47" s="101"/>
      <c r="OM47" s="101"/>
      <c r="ON47" s="101"/>
      <c r="OO47" s="101"/>
      <c r="OP47" s="101"/>
    </row>
    <row r="48" spans="3:406" x14ac:dyDescent="0.2">
      <c r="C48" s="61"/>
      <c r="D48" s="61"/>
      <c r="E48" s="61"/>
      <c r="F48" s="68"/>
      <c r="G48" s="67"/>
      <c r="H48" s="68"/>
      <c r="I48" s="68"/>
      <c r="J48" s="68"/>
      <c r="K48" s="68"/>
      <c r="L48" s="67"/>
      <c r="M48" s="68"/>
      <c r="N48" s="68"/>
      <c r="O48" s="68"/>
      <c r="P48" s="68"/>
      <c r="Q48" s="67"/>
      <c r="R48" s="68"/>
      <c r="S48" s="68"/>
      <c r="T48" s="68"/>
      <c r="U48" s="68"/>
      <c r="V48" s="67"/>
      <c r="W48" s="68"/>
      <c r="X48" s="68"/>
      <c r="Y48" s="68"/>
      <c r="Z48" s="68"/>
      <c r="AA48" s="67"/>
      <c r="AB48" s="68"/>
      <c r="AC48" s="68"/>
      <c r="AD48" s="68"/>
      <c r="AE48" s="68"/>
      <c r="AF48" s="67"/>
      <c r="AG48" s="68"/>
      <c r="AH48" s="68"/>
      <c r="AI48" s="68"/>
      <c r="AJ48" s="68"/>
      <c r="AK48" s="123"/>
      <c r="AL48" s="68"/>
      <c r="AM48" s="68"/>
      <c r="AN48" s="68"/>
      <c r="AO48" s="68"/>
      <c r="AP48" s="123"/>
      <c r="AQ48" s="68"/>
      <c r="AR48" s="68"/>
      <c r="AS48" s="68"/>
      <c r="AT48" s="68"/>
      <c r="AU48" s="123"/>
      <c r="AV48" s="68"/>
      <c r="AW48" s="68"/>
      <c r="AX48" s="68"/>
      <c r="AY48" s="68"/>
      <c r="AZ48" s="123"/>
      <c r="BA48" s="68"/>
      <c r="BB48" s="68"/>
      <c r="BC48" s="68"/>
      <c r="BD48" s="68"/>
      <c r="BE48" s="123"/>
      <c r="BF48" s="68"/>
      <c r="BG48" s="68"/>
      <c r="BH48" s="68"/>
      <c r="BI48" s="68"/>
      <c r="BJ48" s="123"/>
      <c r="BK48" s="68"/>
      <c r="BL48" s="68"/>
      <c r="BM48" s="68"/>
      <c r="BN48" s="68"/>
      <c r="BO48" s="123"/>
      <c r="BP48" s="68"/>
      <c r="BQ48" s="68"/>
      <c r="BR48" s="68"/>
      <c r="BS48" s="68"/>
      <c r="BT48" s="123"/>
      <c r="BU48" s="68"/>
      <c r="BV48" s="68"/>
      <c r="BW48" s="68"/>
      <c r="BX48" s="68"/>
      <c r="BY48" s="123"/>
      <c r="BZ48" s="68"/>
      <c r="CA48" s="68"/>
      <c r="CB48" s="68"/>
      <c r="CC48" s="68"/>
      <c r="CD48" s="123"/>
      <c r="CF48" s="61"/>
      <c r="CG48" s="6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I48" s="61"/>
      <c r="FJ48" s="6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c r="GU48" s="101"/>
      <c r="GV48" s="101"/>
      <c r="GW48" s="101"/>
      <c r="GX48" s="101"/>
      <c r="GY48" s="101"/>
      <c r="GZ48" s="101"/>
      <c r="HA48" s="101"/>
      <c r="HB48" s="101"/>
      <c r="HC48" s="101"/>
      <c r="HD48" s="101"/>
      <c r="HE48" s="101"/>
      <c r="HF48" s="101"/>
      <c r="HG48" s="101"/>
      <c r="HH48" s="101"/>
      <c r="HI48" s="101"/>
      <c r="HJ48" s="101"/>
      <c r="HK48" s="101"/>
      <c r="HL48" s="101"/>
      <c r="HM48" s="101"/>
      <c r="HN48" s="101"/>
      <c r="HO48" s="101"/>
      <c r="HP48" s="101"/>
      <c r="HQ48" s="101"/>
      <c r="HR48" s="101"/>
      <c r="HS48" s="101"/>
      <c r="HT48" s="101"/>
      <c r="HU48" s="101"/>
      <c r="HV48" s="101"/>
      <c r="HW48" s="101"/>
      <c r="HX48" s="101"/>
      <c r="HY48" s="101"/>
      <c r="HZ48" s="101"/>
      <c r="IA48" s="101"/>
      <c r="IB48" s="101"/>
      <c r="IC48" s="101"/>
      <c r="ID48" s="101"/>
      <c r="IE48" s="101"/>
      <c r="IF48" s="101"/>
      <c r="IG48" s="101"/>
      <c r="IH48" s="101"/>
      <c r="II48" s="101"/>
      <c r="IJ48" s="101"/>
      <c r="IL48" s="61"/>
      <c r="IM48" s="61"/>
      <c r="IN48" s="101"/>
      <c r="IO48" s="101"/>
      <c r="IP48" s="101"/>
      <c r="IQ48" s="101"/>
      <c r="IR48" s="101"/>
      <c r="IS48" s="101"/>
      <c r="IT48" s="101"/>
      <c r="IU48" s="101"/>
      <c r="IV48" s="101"/>
      <c r="IW48" s="101"/>
      <c r="IX48" s="101"/>
      <c r="IY48" s="101"/>
      <c r="IZ48" s="101"/>
      <c r="JA48" s="101"/>
      <c r="JB48" s="101"/>
      <c r="JC48" s="101"/>
      <c r="JD48" s="101"/>
      <c r="JE48" s="101"/>
      <c r="JF48" s="101"/>
      <c r="JG48" s="101"/>
      <c r="JH48" s="101"/>
      <c r="JI48" s="101"/>
      <c r="JJ48" s="101"/>
      <c r="JK48" s="101"/>
      <c r="JL48" s="101"/>
      <c r="JM48" s="101"/>
      <c r="JN48" s="101"/>
      <c r="JO48" s="101"/>
      <c r="JP48" s="101"/>
      <c r="JQ48" s="101"/>
      <c r="JR48" s="101"/>
      <c r="JS48" s="101"/>
      <c r="JT48" s="101"/>
      <c r="JU48" s="101"/>
      <c r="JV48" s="101"/>
      <c r="JW48" s="101"/>
      <c r="JX48" s="101"/>
      <c r="JY48" s="101"/>
      <c r="JZ48" s="101"/>
      <c r="KA48" s="101"/>
      <c r="KB48" s="101"/>
      <c r="KC48" s="101"/>
      <c r="KD48" s="101"/>
      <c r="KE48" s="101"/>
      <c r="KF48" s="101"/>
      <c r="KG48" s="101"/>
      <c r="KH48" s="101"/>
      <c r="KI48" s="101"/>
      <c r="KJ48" s="101"/>
      <c r="KK48" s="101"/>
      <c r="KL48" s="101"/>
      <c r="KM48" s="101"/>
      <c r="KN48" s="101"/>
      <c r="KO48" s="101"/>
      <c r="KP48" s="101"/>
      <c r="KQ48" s="101"/>
      <c r="KR48" s="101"/>
      <c r="KS48" s="101"/>
      <c r="KT48" s="101"/>
      <c r="KU48" s="101"/>
      <c r="KV48" s="101"/>
      <c r="KW48" s="101"/>
      <c r="KX48" s="101"/>
      <c r="KY48" s="101"/>
      <c r="KZ48" s="101"/>
      <c r="LA48" s="101"/>
      <c r="LB48" s="101"/>
      <c r="LC48" s="101"/>
      <c r="LD48" s="101"/>
      <c r="LE48" s="101"/>
      <c r="LF48" s="101"/>
      <c r="LG48" s="101"/>
      <c r="LH48" s="101"/>
      <c r="LI48" s="101"/>
      <c r="LJ48" s="101"/>
      <c r="LK48" s="101"/>
      <c r="LL48" s="101"/>
      <c r="LM48" s="101"/>
      <c r="LO48" s="61"/>
      <c r="LP48" s="61"/>
      <c r="LQ48" s="101"/>
      <c r="LR48" s="101"/>
      <c r="LS48" s="101"/>
      <c r="LT48" s="101"/>
      <c r="LU48" s="101"/>
      <c r="LV48" s="101"/>
      <c r="LW48" s="101"/>
      <c r="LX48" s="101"/>
      <c r="LY48" s="101"/>
      <c r="LZ48" s="101"/>
      <c r="MA48" s="101"/>
      <c r="MB48" s="101"/>
      <c r="MC48" s="101"/>
      <c r="MD48" s="101"/>
      <c r="ME48" s="101"/>
      <c r="MF48" s="101"/>
      <c r="MG48" s="101"/>
      <c r="MH48" s="101"/>
      <c r="MI48" s="101"/>
      <c r="MJ48" s="101"/>
      <c r="MK48" s="101"/>
      <c r="ML48" s="101"/>
      <c r="MM48" s="101"/>
      <c r="MN48" s="101"/>
      <c r="MO48" s="101"/>
      <c r="MP48" s="101"/>
      <c r="MQ48" s="101"/>
      <c r="MR48" s="101"/>
      <c r="MS48" s="101"/>
      <c r="MT48" s="101"/>
      <c r="MU48" s="101"/>
      <c r="MV48" s="101"/>
      <c r="MW48" s="101"/>
      <c r="MX48" s="101"/>
      <c r="MY48" s="101"/>
      <c r="MZ48" s="101"/>
      <c r="NA48" s="101"/>
      <c r="NB48" s="101"/>
      <c r="NC48" s="101"/>
      <c r="ND48" s="101"/>
      <c r="NE48" s="101"/>
      <c r="NF48" s="101"/>
      <c r="NG48" s="101"/>
      <c r="NH48" s="101"/>
      <c r="NI48" s="101"/>
      <c r="NJ48" s="101"/>
      <c r="NK48" s="101"/>
      <c r="NL48" s="101"/>
      <c r="NM48" s="101"/>
      <c r="NN48" s="101"/>
      <c r="NO48" s="101"/>
      <c r="NP48" s="101"/>
      <c r="NQ48" s="101"/>
      <c r="NR48" s="101"/>
      <c r="NS48" s="101"/>
      <c r="NT48" s="101"/>
      <c r="NU48" s="101"/>
      <c r="NV48" s="101"/>
      <c r="NW48" s="101"/>
      <c r="NX48" s="101"/>
      <c r="NY48" s="101"/>
      <c r="NZ48" s="101"/>
      <c r="OA48" s="101"/>
      <c r="OB48" s="101"/>
      <c r="OC48" s="101"/>
      <c r="OD48" s="101"/>
      <c r="OE48" s="101"/>
      <c r="OF48" s="101"/>
      <c r="OG48" s="101"/>
      <c r="OH48" s="101"/>
      <c r="OI48" s="101"/>
      <c r="OJ48" s="101"/>
      <c r="OK48" s="101"/>
      <c r="OL48" s="101"/>
      <c r="OM48" s="101"/>
      <c r="ON48" s="101"/>
      <c r="OO48" s="101"/>
      <c r="OP48" s="101"/>
    </row>
    <row r="49" spans="3:406" x14ac:dyDescent="0.2">
      <c r="C49" s="61"/>
      <c r="D49" s="61"/>
      <c r="E49" s="61"/>
      <c r="F49" s="68"/>
      <c r="G49" s="67"/>
      <c r="H49" s="68"/>
      <c r="I49" s="68"/>
      <c r="J49" s="68"/>
      <c r="K49" s="68"/>
      <c r="L49" s="67"/>
      <c r="M49" s="68"/>
      <c r="N49" s="68"/>
      <c r="O49" s="68"/>
      <c r="P49" s="68"/>
      <c r="Q49" s="67"/>
      <c r="R49" s="68"/>
      <c r="S49" s="68"/>
      <c r="T49" s="68"/>
      <c r="U49" s="68"/>
      <c r="V49" s="67"/>
      <c r="W49" s="68"/>
      <c r="X49" s="68"/>
      <c r="Y49" s="68"/>
      <c r="Z49" s="68"/>
      <c r="AA49" s="67"/>
      <c r="AB49" s="68"/>
      <c r="AC49" s="68"/>
      <c r="AD49" s="68"/>
      <c r="AE49" s="68"/>
      <c r="AF49" s="67"/>
      <c r="AG49" s="68"/>
      <c r="AH49" s="68"/>
      <c r="AI49" s="68"/>
      <c r="AJ49" s="68"/>
      <c r="AK49" s="123"/>
      <c r="AL49" s="68"/>
      <c r="AM49" s="68"/>
      <c r="AN49" s="68"/>
      <c r="AO49" s="68"/>
      <c r="AP49" s="123"/>
      <c r="AQ49" s="68"/>
      <c r="AR49" s="68"/>
      <c r="AS49" s="68"/>
      <c r="AT49" s="68"/>
      <c r="AU49" s="123"/>
      <c r="AV49" s="68"/>
      <c r="AW49" s="68"/>
      <c r="AX49" s="68"/>
      <c r="AY49" s="68"/>
      <c r="AZ49" s="123"/>
      <c r="BA49" s="68"/>
      <c r="BB49" s="68"/>
      <c r="BC49" s="68"/>
      <c r="BD49" s="68"/>
      <c r="BE49" s="123"/>
      <c r="BF49" s="68"/>
      <c r="BG49" s="68"/>
      <c r="BH49" s="68"/>
      <c r="BI49" s="68"/>
      <c r="BJ49" s="123"/>
      <c r="BK49" s="68"/>
      <c r="BL49" s="68"/>
      <c r="BM49" s="68"/>
      <c r="BN49" s="68"/>
      <c r="BO49" s="123"/>
      <c r="BP49" s="68"/>
      <c r="BQ49" s="68"/>
      <c r="BR49" s="68"/>
      <c r="BS49" s="68"/>
      <c r="BT49" s="123"/>
      <c r="BU49" s="68"/>
      <c r="BV49" s="68"/>
      <c r="BW49" s="68"/>
      <c r="BX49" s="68"/>
      <c r="BY49" s="123"/>
      <c r="BZ49" s="68"/>
      <c r="CA49" s="68"/>
      <c r="CB49" s="68"/>
      <c r="CC49" s="68"/>
      <c r="CD49" s="123"/>
      <c r="CF49" s="61"/>
      <c r="CG49" s="6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I49" s="61"/>
      <c r="FJ49" s="6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c r="GU49" s="101"/>
      <c r="GV49" s="101"/>
      <c r="GW49" s="101"/>
      <c r="GX49" s="101"/>
      <c r="GY49" s="101"/>
      <c r="GZ49" s="101"/>
      <c r="HA49" s="101"/>
      <c r="HB49" s="101"/>
      <c r="HC49" s="101"/>
      <c r="HD49" s="101"/>
      <c r="HE49" s="101"/>
      <c r="HF49" s="101"/>
      <c r="HG49" s="101"/>
      <c r="HH49" s="101"/>
      <c r="HI49" s="101"/>
      <c r="HJ49" s="101"/>
      <c r="HK49" s="101"/>
      <c r="HL49" s="101"/>
      <c r="HM49" s="101"/>
      <c r="HN49" s="101"/>
      <c r="HO49" s="101"/>
      <c r="HP49" s="101"/>
      <c r="HQ49" s="101"/>
      <c r="HR49" s="101"/>
      <c r="HS49" s="101"/>
      <c r="HT49" s="101"/>
      <c r="HU49" s="101"/>
      <c r="HV49" s="101"/>
      <c r="HW49" s="101"/>
      <c r="HX49" s="101"/>
      <c r="HY49" s="101"/>
      <c r="HZ49" s="101"/>
      <c r="IA49" s="101"/>
      <c r="IB49" s="101"/>
      <c r="IC49" s="101"/>
      <c r="ID49" s="101"/>
      <c r="IE49" s="101"/>
      <c r="IF49" s="101"/>
      <c r="IG49" s="101"/>
      <c r="IH49" s="101"/>
      <c r="II49" s="101"/>
      <c r="IJ49" s="101"/>
      <c r="IL49" s="61"/>
      <c r="IM49" s="61"/>
      <c r="IN49" s="101"/>
      <c r="IO49" s="101"/>
      <c r="IP49" s="101"/>
      <c r="IQ49" s="101"/>
      <c r="IR49" s="101"/>
      <c r="IS49" s="101"/>
      <c r="IT49" s="101"/>
      <c r="IU49" s="101"/>
      <c r="IV49" s="101"/>
      <c r="IW49" s="101"/>
      <c r="IX49" s="101"/>
      <c r="IY49" s="101"/>
      <c r="IZ49" s="101"/>
      <c r="JA49" s="101"/>
      <c r="JB49" s="101"/>
      <c r="JC49" s="101"/>
      <c r="JD49" s="101"/>
      <c r="JE49" s="101"/>
      <c r="JF49" s="101"/>
      <c r="JG49" s="101"/>
      <c r="JH49" s="101"/>
      <c r="JI49" s="101"/>
      <c r="JJ49" s="101"/>
      <c r="JK49" s="101"/>
      <c r="JL49" s="101"/>
      <c r="JM49" s="101"/>
      <c r="JN49" s="101"/>
      <c r="JO49" s="101"/>
      <c r="JP49" s="101"/>
      <c r="JQ49" s="101"/>
      <c r="JR49" s="101"/>
      <c r="JS49" s="101"/>
      <c r="JT49" s="101"/>
      <c r="JU49" s="101"/>
      <c r="JV49" s="101"/>
      <c r="JW49" s="101"/>
      <c r="JX49" s="101"/>
      <c r="JY49" s="101"/>
      <c r="JZ49" s="101"/>
      <c r="KA49" s="101"/>
      <c r="KB49" s="101"/>
      <c r="KC49" s="101"/>
      <c r="KD49" s="101"/>
      <c r="KE49" s="101"/>
      <c r="KF49" s="101"/>
      <c r="KG49" s="101"/>
      <c r="KH49" s="101"/>
      <c r="KI49" s="101"/>
      <c r="KJ49" s="101"/>
      <c r="KK49" s="101"/>
      <c r="KL49" s="101"/>
      <c r="KM49" s="101"/>
      <c r="KN49" s="101"/>
      <c r="KO49" s="101"/>
      <c r="KP49" s="101"/>
      <c r="KQ49" s="101"/>
      <c r="KR49" s="101"/>
      <c r="KS49" s="101"/>
      <c r="KT49" s="101"/>
      <c r="KU49" s="101"/>
      <c r="KV49" s="101"/>
      <c r="KW49" s="101"/>
      <c r="KX49" s="101"/>
      <c r="KY49" s="101"/>
      <c r="KZ49" s="101"/>
      <c r="LA49" s="101"/>
      <c r="LB49" s="101"/>
      <c r="LC49" s="101"/>
      <c r="LD49" s="101"/>
      <c r="LE49" s="101"/>
      <c r="LF49" s="101"/>
      <c r="LG49" s="101"/>
      <c r="LH49" s="101"/>
      <c r="LI49" s="101"/>
      <c r="LJ49" s="101"/>
      <c r="LK49" s="101"/>
      <c r="LL49" s="101"/>
      <c r="LM49" s="101"/>
      <c r="LO49" s="61"/>
      <c r="LP49" s="61"/>
      <c r="LQ49" s="101"/>
      <c r="LR49" s="101"/>
      <c r="LS49" s="101"/>
      <c r="LT49" s="101"/>
      <c r="LU49" s="101"/>
      <c r="LV49" s="101"/>
      <c r="LW49" s="101"/>
      <c r="LX49" s="101"/>
      <c r="LY49" s="101"/>
      <c r="LZ49" s="101"/>
      <c r="MA49" s="101"/>
      <c r="MB49" s="101"/>
      <c r="MC49" s="101"/>
      <c r="MD49" s="101"/>
      <c r="ME49" s="101"/>
      <c r="MF49" s="101"/>
      <c r="MG49" s="101"/>
      <c r="MH49" s="101"/>
      <c r="MI49" s="101"/>
      <c r="MJ49" s="101"/>
      <c r="MK49" s="101"/>
      <c r="ML49" s="101"/>
      <c r="MM49" s="101"/>
      <c r="MN49" s="101"/>
      <c r="MO49" s="101"/>
      <c r="MP49" s="101"/>
      <c r="MQ49" s="101"/>
      <c r="MR49" s="101"/>
      <c r="MS49" s="101"/>
      <c r="MT49" s="101"/>
      <c r="MU49" s="101"/>
      <c r="MV49" s="101"/>
      <c r="MW49" s="101"/>
      <c r="MX49" s="101"/>
      <c r="MY49" s="101"/>
      <c r="MZ49" s="101"/>
      <c r="NA49" s="101"/>
      <c r="NB49" s="101"/>
      <c r="NC49" s="101"/>
      <c r="ND49" s="101"/>
      <c r="NE49" s="101"/>
      <c r="NF49" s="101"/>
      <c r="NG49" s="101"/>
      <c r="NH49" s="101"/>
      <c r="NI49" s="101"/>
      <c r="NJ49" s="101"/>
      <c r="NK49" s="101"/>
      <c r="NL49" s="101"/>
      <c r="NM49" s="101"/>
      <c r="NN49" s="101"/>
      <c r="NO49" s="101"/>
      <c r="NP49" s="101"/>
      <c r="NQ49" s="101"/>
      <c r="NR49" s="101"/>
      <c r="NS49" s="101"/>
      <c r="NT49" s="101"/>
      <c r="NU49" s="101"/>
      <c r="NV49" s="101"/>
      <c r="NW49" s="101"/>
      <c r="NX49" s="101"/>
      <c r="NY49" s="101"/>
      <c r="NZ49" s="101"/>
      <c r="OA49" s="101"/>
      <c r="OB49" s="101"/>
      <c r="OC49" s="101"/>
      <c r="OD49" s="101"/>
      <c r="OE49" s="101"/>
      <c r="OF49" s="101"/>
      <c r="OG49" s="101"/>
      <c r="OH49" s="101"/>
      <c r="OI49" s="101"/>
      <c r="OJ49" s="101"/>
      <c r="OK49" s="101"/>
      <c r="OL49" s="101"/>
      <c r="OM49" s="101"/>
      <c r="ON49" s="101"/>
      <c r="OO49" s="101"/>
      <c r="OP49" s="101"/>
    </row>
    <row r="50" spans="3:406" x14ac:dyDescent="0.2">
      <c r="C50" s="61"/>
      <c r="D50" s="61"/>
      <c r="E50" s="61"/>
      <c r="F50" s="68"/>
      <c r="G50" s="67"/>
      <c r="H50" s="68"/>
      <c r="I50" s="68"/>
      <c r="J50" s="68"/>
      <c r="K50" s="68"/>
      <c r="L50" s="67"/>
      <c r="M50" s="68"/>
      <c r="N50" s="68"/>
      <c r="O50" s="68"/>
      <c r="P50" s="68"/>
      <c r="Q50" s="67"/>
      <c r="R50" s="68"/>
      <c r="S50" s="68"/>
      <c r="T50" s="68"/>
      <c r="U50" s="68"/>
      <c r="V50" s="67"/>
      <c r="W50" s="68"/>
      <c r="X50" s="68"/>
      <c r="Y50" s="68"/>
      <c r="Z50" s="68"/>
      <c r="AA50" s="67"/>
      <c r="AB50" s="68"/>
      <c r="AC50" s="68"/>
      <c r="AD50" s="68"/>
      <c r="AE50" s="68"/>
      <c r="AF50" s="67"/>
      <c r="AG50" s="68"/>
      <c r="AH50" s="68"/>
      <c r="AI50" s="68"/>
      <c r="AJ50" s="68"/>
      <c r="AK50" s="123"/>
      <c r="AL50" s="68"/>
      <c r="AM50" s="68"/>
      <c r="AN50" s="68"/>
      <c r="AO50" s="68"/>
      <c r="AP50" s="123"/>
      <c r="AQ50" s="68"/>
      <c r="AR50" s="68"/>
      <c r="AS50" s="68"/>
      <c r="AT50" s="68"/>
      <c r="AU50" s="123"/>
      <c r="AV50" s="68"/>
      <c r="AW50" s="68"/>
      <c r="AX50" s="68"/>
      <c r="AY50" s="68"/>
      <c r="AZ50" s="123"/>
      <c r="BA50" s="68"/>
      <c r="BB50" s="68"/>
      <c r="BC50" s="68"/>
      <c r="BD50" s="68"/>
      <c r="BE50" s="123"/>
      <c r="BF50" s="68"/>
      <c r="BG50" s="68"/>
      <c r="BH50" s="68"/>
      <c r="BI50" s="68"/>
      <c r="BJ50" s="123"/>
      <c r="BK50" s="68"/>
      <c r="BL50" s="68"/>
      <c r="BM50" s="68"/>
      <c r="BN50" s="68"/>
      <c r="BO50" s="123"/>
      <c r="BP50" s="68"/>
      <c r="BQ50" s="68"/>
      <c r="BR50" s="68"/>
      <c r="BS50" s="68"/>
      <c r="BT50" s="123"/>
      <c r="BU50" s="68"/>
      <c r="BV50" s="68"/>
      <c r="BW50" s="68"/>
      <c r="BX50" s="68"/>
      <c r="BY50" s="123"/>
      <c r="BZ50" s="68"/>
      <c r="CA50" s="68"/>
      <c r="CB50" s="68"/>
      <c r="CC50" s="68"/>
      <c r="CD50" s="123"/>
      <c r="CF50" s="61"/>
      <c r="CG50" s="6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I50" s="61"/>
      <c r="FJ50" s="6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c r="GU50" s="101"/>
      <c r="GV50" s="101"/>
      <c r="GW50" s="101"/>
      <c r="GX50" s="101"/>
      <c r="GY50" s="101"/>
      <c r="GZ50" s="101"/>
      <c r="HA50" s="101"/>
      <c r="HB50" s="101"/>
      <c r="HC50" s="101"/>
      <c r="HD50" s="101"/>
      <c r="HE50" s="101"/>
      <c r="HF50" s="101"/>
      <c r="HG50" s="101"/>
      <c r="HH50" s="101"/>
      <c r="HI50" s="101"/>
      <c r="HJ50" s="101"/>
      <c r="HK50" s="101"/>
      <c r="HL50" s="101"/>
      <c r="HM50" s="101"/>
      <c r="HN50" s="101"/>
      <c r="HO50" s="101"/>
      <c r="HP50" s="101"/>
      <c r="HQ50" s="101"/>
      <c r="HR50" s="101"/>
      <c r="HS50" s="101"/>
      <c r="HT50" s="101"/>
      <c r="HU50" s="101"/>
      <c r="HV50" s="101"/>
      <c r="HW50" s="101"/>
      <c r="HX50" s="101"/>
      <c r="HY50" s="101"/>
      <c r="HZ50" s="101"/>
      <c r="IA50" s="101"/>
      <c r="IB50" s="101"/>
      <c r="IC50" s="101"/>
      <c r="ID50" s="101"/>
      <c r="IE50" s="101"/>
      <c r="IF50" s="101"/>
      <c r="IG50" s="101"/>
      <c r="IH50" s="101"/>
      <c r="II50" s="101"/>
      <c r="IJ50" s="101"/>
      <c r="IL50" s="61"/>
      <c r="IM50" s="61"/>
      <c r="IN50" s="101"/>
      <c r="IO50" s="101"/>
      <c r="IP50" s="101"/>
      <c r="IQ50" s="101"/>
      <c r="IR50" s="101"/>
      <c r="IS50" s="101"/>
      <c r="IT50" s="101"/>
      <c r="IU50" s="101"/>
      <c r="IV50" s="101"/>
      <c r="IW50" s="101"/>
      <c r="IX50" s="101"/>
      <c r="IY50" s="101"/>
      <c r="IZ50" s="101"/>
      <c r="JA50" s="101"/>
      <c r="JB50" s="101"/>
      <c r="JC50" s="101"/>
      <c r="JD50" s="101"/>
      <c r="JE50" s="101"/>
      <c r="JF50" s="101"/>
      <c r="JG50" s="101"/>
      <c r="JH50" s="101"/>
      <c r="JI50" s="101"/>
      <c r="JJ50" s="101"/>
      <c r="JK50" s="101"/>
      <c r="JL50" s="101"/>
      <c r="JM50" s="101"/>
      <c r="JN50" s="101"/>
      <c r="JO50" s="101"/>
      <c r="JP50" s="101"/>
      <c r="JQ50" s="101"/>
      <c r="JR50" s="101"/>
      <c r="JS50" s="101"/>
      <c r="JT50" s="101"/>
      <c r="JU50" s="101"/>
      <c r="JV50" s="101"/>
      <c r="JW50" s="101"/>
      <c r="JX50" s="101"/>
      <c r="JY50" s="101"/>
      <c r="JZ50" s="101"/>
      <c r="KA50" s="101"/>
      <c r="KB50" s="101"/>
      <c r="KC50" s="101"/>
      <c r="KD50" s="101"/>
      <c r="KE50" s="101"/>
      <c r="KF50" s="101"/>
      <c r="KG50" s="101"/>
      <c r="KH50" s="101"/>
      <c r="KI50" s="101"/>
      <c r="KJ50" s="101"/>
      <c r="KK50" s="101"/>
      <c r="KL50" s="101"/>
      <c r="KM50" s="101"/>
      <c r="KN50" s="101"/>
      <c r="KO50" s="101"/>
      <c r="KP50" s="101"/>
      <c r="KQ50" s="101"/>
      <c r="KR50" s="101"/>
      <c r="KS50" s="101"/>
      <c r="KT50" s="101"/>
      <c r="KU50" s="101"/>
      <c r="KV50" s="101"/>
      <c r="KW50" s="101"/>
      <c r="KX50" s="101"/>
      <c r="KY50" s="101"/>
      <c r="KZ50" s="101"/>
      <c r="LA50" s="101"/>
      <c r="LB50" s="101"/>
      <c r="LC50" s="101"/>
      <c r="LD50" s="101"/>
      <c r="LE50" s="101"/>
      <c r="LF50" s="101"/>
      <c r="LG50" s="101"/>
      <c r="LH50" s="101"/>
      <c r="LI50" s="101"/>
      <c r="LJ50" s="101"/>
      <c r="LK50" s="101"/>
      <c r="LL50" s="101"/>
      <c r="LM50" s="101"/>
      <c r="LO50" s="61"/>
      <c r="LP50" s="61"/>
      <c r="LQ50" s="101"/>
      <c r="LR50" s="101"/>
      <c r="LS50" s="101"/>
      <c r="LT50" s="101"/>
      <c r="LU50" s="101"/>
      <c r="LV50" s="101"/>
      <c r="LW50" s="101"/>
      <c r="LX50" s="101"/>
      <c r="LY50" s="101"/>
      <c r="LZ50" s="101"/>
      <c r="MA50" s="101"/>
      <c r="MB50" s="101"/>
      <c r="MC50" s="101"/>
      <c r="MD50" s="101"/>
      <c r="ME50" s="101"/>
      <c r="MF50" s="101"/>
      <c r="MG50" s="101"/>
      <c r="MH50" s="101"/>
      <c r="MI50" s="101"/>
      <c r="MJ50" s="101"/>
      <c r="MK50" s="101"/>
      <c r="ML50" s="101"/>
      <c r="MM50" s="101"/>
      <c r="MN50" s="101"/>
      <c r="MO50" s="101"/>
      <c r="MP50" s="101"/>
      <c r="MQ50" s="101"/>
      <c r="MR50" s="101"/>
      <c r="MS50" s="101"/>
      <c r="MT50" s="101"/>
      <c r="MU50" s="101"/>
      <c r="MV50" s="101"/>
      <c r="MW50" s="101"/>
      <c r="MX50" s="101"/>
      <c r="MY50" s="101"/>
      <c r="MZ50" s="101"/>
      <c r="NA50" s="101"/>
      <c r="NB50" s="101"/>
      <c r="NC50" s="101"/>
      <c r="ND50" s="101"/>
      <c r="NE50" s="101"/>
      <c r="NF50" s="101"/>
      <c r="NG50" s="101"/>
      <c r="NH50" s="101"/>
      <c r="NI50" s="101"/>
      <c r="NJ50" s="101"/>
      <c r="NK50" s="101"/>
      <c r="NL50" s="101"/>
      <c r="NM50" s="101"/>
      <c r="NN50" s="101"/>
      <c r="NO50" s="101"/>
      <c r="NP50" s="101"/>
      <c r="NQ50" s="101"/>
      <c r="NR50" s="101"/>
      <c r="NS50" s="101"/>
      <c r="NT50" s="101"/>
      <c r="NU50" s="101"/>
      <c r="NV50" s="101"/>
      <c r="NW50" s="101"/>
      <c r="NX50" s="101"/>
      <c r="NY50" s="101"/>
      <c r="NZ50" s="101"/>
      <c r="OA50" s="101"/>
      <c r="OB50" s="101"/>
      <c r="OC50" s="101"/>
      <c r="OD50" s="101"/>
      <c r="OE50" s="101"/>
      <c r="OF50" s="101"/>
      <c r="OG50" s="101"/>
      <c r="OH50" s="101"/>
      <c r="OI50" s="101"/>
      <c r="OJ50" s="101"/>
      <c r="OK50" s="101"/>
      <c r="OL50" s="101"/>
      <c r="OM50" s="101"/>
      <c r="ON50" s="101"/>
      <c r="OO50" s="101"/>
      <c r="OP50" s="101"/>
    </row>
    <row r="51" spans="3:406" x14ac:dyDescent="0.2">
      <c r="C51" s="61"/>
      <c r="D51" s="61"/>
      <c r="E51" s="61"/>
      <c r="F51" s="68"/>
      <c r="G51" s="67"/>
      <c r="H51" s="68"/>
      <c r="I51" s="68"/>
      <c r="J51" s="68"/>
      <c r="K51" s="68"/>
      <c r="L51" s="67"/>
      <c r="M51" s="68"/>
      <c r="N51" s="68"/>
      <c r="O51" s="68"/>
      <c r="P51" s="68"/>
      <c r="Q51" s="67"/>
      <c r="R51" s="68"/>
      <c r="S51" s="68"/>
      <c r="T51" s="68"/>
      <c r="U51" s="68"/>
      <c r="V51" s="67"/>
      <c r="W51" s="68"/>
      <c r="X51" s="68"/>
      <c r="Y51" s="68"/>
      <c r="Z51" s="68"/>
      <c r="AA51" s="67"/>
      <c r="AB51" s="68"/>
      <c r="AC51" s="68"/>
      <c r="AD51" s="68"/>
      <c r="AE51" s="68"/>
      <c r="AF51" s="67"/>
      <c r="AG51" s="68"/>
      <c r="AH51" s="68"/>
      <c r="AI51" s="68"/>
      <c r="AJ51" s="68"/>
      <c r="AK51" s="123"/>
      <c r="AL51" s="68"/>
      <c r="AM51" s="68"/>
      <c r="AN51" s="68"/>
      <c r="AO51" s="68"/>
      <c r="AP51" s="123"/>
      <c r="AQ51" s="68"/>
      <c r="AR51" s="68"/>
      <c r="AS51" s="68"/>
      <c r="AT51" s="68"/>
      <c r="AU51" s="123"/>
      <c r="AV51" s="68"/>
      <c r="AW51" s="68"/>
      <c r="AX51" s="68"/>
      <c r="AY51" s="68"/>
      <c r="AZ51" s="123"/>
      <c r="BA51" s="68"/>
      <c r="BB51" s="68"/>
      <c r="BC51" s="68"/>
      <c r="BD51" s="68"/>
      <c r="BE51" s="123"/>
      <c r="BF51" s="68"/>
      <c r="BG51" s="68"/>
      <c r="BH51" s="68"/>
      <c r="BI51" s="68"/>
      <c r="BJ51" s="123"/>
      <c r="BK51" s="68"/>
      <c r="BL51" s="68"/>
      <c r="BM51" s="68"/>
      <c r="BN51" s="68"/>
      <c r="BO51" s="123"/>
      <c r="BP51" s="68"/>
      <c r="BQ51" s="68"/>
      <c r="BR51" s="68"/>
      <c r="BS51" s="68"/>
      <c r="BT51" s="123"/>
      <c r="BU51" s="68"/>
      <c r="BV51" s="68"/>
      <c r="BW51" s="68"/>
      <c r="BX51" s="68"/>
      <c r="BY51" s="123"/>
      <c r="BZ51" s="68"/>
      <c r="CA51" s="68"/>
      <c r="CB51" s="68"/>
      <c r="CC51" s="68"/>
      <c r="CD51" s="123"/>
      <c r="CF51" s="61"/>
      <c r="CG51" s="6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I51" s="61"/>
      <c r="FJ51" s="6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c r="HC51" s="101"/>
      <c r="HD51" s="101"/>
      <c r="HE51" s="101"/>
      <c r="HF51" s="101"/>
      <c r="HG51" s="101"/>
      <c r="HH51" s="101"/>
      <c r="HI51" s="101"/>
      <c r="HJ51" s="101"/>
      <c r="HK51" s="101"/>
      <c r="HL51" s="101"/>
      <c r="HM51" s="101"/>
      <c r="HN51" s="101"/>
      <c r="HO51" s="101"/>
      <c r="HP51" s="101"/>
      <c r="HQ51" s="101"/>
      <c r="HR51" s="101"/>
      <c r="HS51" s="101"/>
      <c r="HT51" s="101"/>
      <c r="HU51" s="101"/>
      <c r="HV51" s="101"/>
      <c r="HW51" s="101"/>
      <c r="HX51" s="101"/>
      <c r="HY51" s="101"/>
      <c r="HZ51" s="101"/>
      <c r="IA51" s="101"/>
      <c r="IB51" s="101"/>
      <c r="IC51" s="101"/>
      <c r="ID51" s="101"/>
      <c r="IE51" s="101"/>
      <c r="IF51" s="101"/>
      <c r="IG51" s="101"/>
      <c r="IH51" s="101"/>
      <c r="II51" s="101"/>
      <c r="IJ51" s="101"/>
      <c r="IL51" s="61"/>
      <c r="IM51" s="61"/>
      <c r="IN51" s="101"/>
      <c r="IO51" s="101"/>
      <c r="IP51" s="101"/>
      <c r="IQ51" s="101"/>
      <c r="IR51" s="101"/>
      <c r="IS51" s="101"/>
      <c r="IT51" s="101"/>
      <c r="IU51" s="101"/>
      <c r="IV51" s="101"/>
      <c r="IW51" s="101"/>
      <c r="IX51" s="101"/>
      <c r="IY51" s="101"/>
      <c r="IZ51" s="101"/>
      <c r="JA51" s="101"/>
      <c r="JB51" s="101"/>
      <c r="JC51" s="101"/>
      <c r="JD51" s="101"/>
      <c r="JE51" s="101"/>
      <c r="JF51" s="101"/>
      <c r="JG51" s="101"/>
      <c r="JH51" s="101"/>
      <c r="JI51" s="101"/>
      <c r="JJ51" s="101"/>
      <c r="JK51" s="101"/>
      <c r="JL51" s="101"/>
      <c r="JM51" s="101"/>
      <c r="JN51" s="101"/>
      <c r="JO51" s="101"/>
      <c r="JP51" s="101"/>
      <c r="JQ51" s="101"/>
      <c r="JR51" s="101"/>
      <c r="JS51" s="101"/>
      <c r="JT51" s="101"/>
      <c r="JU51" s="101"/>
      <c r="JV51" s="101"/>
      <c r="JW51" s="101"/>
      <c r="JX51" s="101"/>
      <c r="JY51" s="101"/>
      <c r="JZ51" s="101"/>
      <c r="KA51" s="101"/>
      <c r="KB51" s="101"/>
      <c r="KC51" s="101"/>
      <c r="KD51" s="101"/>
      <c r="KE51" s="101"/>
      <c r="KF51" s="101"/>
      <c r="KG51" s="101"/>
      <c r="KH51" s="101"/>
      <c r="KI51" s="101"/>
      <c r="KJ51" s="101"/>
      <c r="KK51" s="101"/>
      <c r="KL51" s="101"/>
      <c r="KM51" s="101"/>
      <c r="KN51" s="101"/>
      <c r="KO51" s="101"/>
      <c r="KP51" s="101"/>
      <c r="KQ51" s="101"/>
      <c r="KR51" s="101"/>
      <c r="KS51" s="101"/>
      <c r="KT51" s="101"/>
      <c r="KU51" s="101"/>
      <c r="KV51" s="101"/>
      <c r="KW51" s="101"/>
      <c r="KX51" s="101"/>
      <c r="KY51" s="101"/>
      <c r="KZ51" s="101"/>
      <c r="LA51" s="101"/>
      <c r="LB51" s="101"/>
      <c r="LC51" s="101"/>
      <c r="LD51" s="101"/>
      <c r="LE51" s="101"/>
      <c r="LF51" s="101"/>
      <c r="LG51" s="101"/>
      <c r="LH51" s="101"/>
      <c r="LI51" s="101"/>
      <c r="LJ51" s="101"/>
      <c r="LK51" s="101"/>
      <c r="LL51" s="101"/>
      <c r="LM51" s="101"/>
      <c r="LO51" s="61"/>
      <c r="LP51" s="61"/>
      <c r="LQ51" s="101"/>
      <c r="LR51" s="101"/>
      <c r="LS51" s="101"/>
      <c r="LT51" s="101"/>
      <c r="LU51" s="101"/>
      <c r="LV51" s="101"/>
      <c r="LW51" s="101"/>
      <c r="LX51" s="101"/>
      <c r="LY51" s="101"/>
      <c r="LZ51" s="101"/>
      <c r="MA51" s="101"/>
      <c r="MB51" s="101"/>
      <c r="MC51" s="101"/>
      <c r="MD51" s="101"/>
      <c r="ME51" s="101"/>
      <c r="MF51" s="101"/>
      <c r="MG51" s="101"/>
      <c r="MH51" s="101"/>
      <c r="MI51" s="101"/>
      <c r="MJ51" s="101"/>
      <c r="MK51" s="101"/>
      <c r="ML51" s="101"/>
      <c r="MM51" s="101"/>
      <c r="MN51" s="101"/>
      <c r="MO51" s="101"/>
      <c r="MP51" s="101"/>
      <c r="MQ51" s="101"/>
      <c r="MR51" s="101"/>
      <c r="MS51" s="101"/>
      <c r="MT51" s="101"/>
      <c r="MU51" s="101"/>
      <c r="MV51" s="101"/>
      <c r="MW51" s="101"/>
      <c r="MX51" s="101"/>
      <c r="MY51" s="101"/>
      <c r="MZ51" s="101"/>
      <c r="NA51" s="101"/>
      <c r="NB51" s="101"/>
      <c r="NC51" s="101"/>
      <c r="ND51" s="101"/>
      <c r="NE51" s="101"/>
      <c r="NF51" s="101"/>
      <c r="NG51" s="101"/>
      <c r="NH51" s="101"/>
      <c r="NI51" s="101"/>
      <c r="NJ51" s="101"/>
      <c r="NK51" s="101"/>
      <c r="NL51" s="101"/>
      <c r="NM51" s="101"/>
      <c r="NN51" s="101"/>
      <c r="NO51" s="101"/>
      <c r="NP51" s="101"/>
      <c r="NQ51" s="101"/>
      <c r="NR51" s="101"/>
      <c r="NS51" s="101"/>
      <c r="NT51" s="101"/>
      <c r="NU51" s="101"/>
      <c r="NV51" s="101"/>
      <c r="NW51" s="101"/>
      <c r="NX51" s="101"/>
      <c r="NY51" s="101"/>
      <c r="NZ51" s="101"/>
      <c r="OA51" s="101"/>
      <c r="OB51" s="101"/>
      <c r="OC51" s="101"/>
      <c r="OD51" s="101"/>
      <c r="OE51" s="101"/>
      <c r="OF51" s="101"/>
      <c r="OG51" s="101"/>
      <c r="OH51" s="101"/>
      <c r="OI51" s="101"/>
      <c r="OJ51" s="101"/>
      <c r="OK51" s="101"/>
      <c r="OL51" s="101"/>
      <c r="OM51" s="101"/>
      <c r="ON51" s="101"/>
      <c r="OO51" s="101"/>
      <c r="OP51" s="101"/>
    </row>
    <row r="52" spans="3:406" x14ac:dyDescent="0.2">
      <c r="C52" s="61"/>
      <c r="D52" s="61"/>
      <c r="E52" s="61"/>
      <c r="F52" s="68"/>
      <c r="G52" s="67"/>
      <c r="H52" s="68"/>
      <c r="I52" s="68"/>
      <c r="J52" s="68"/>
      <c r="K52" s="68"/>
      <c r="L52" s="67"/>
      <c r="M52" s="68"/>
      <c r="N52" s="68"/>
      <c r="O52" s="68"/>
      <c r="P52" s="68"/>
      <c r="Q52" s="67"/>
      <c r="R52" s="68"/>
      <c r="S52" s="68"/>
      <c r="T52" s="68"/>
      <c r="U52" s="68"/>
      <c r="V52" s="67"/>
      <c r="W52" s="68"/>
      <c r="X52" s="68"/>
      <c r="Y52" s="68"/>
      <c r="Z52" s="68"/>
      <c r="AA52" s="67"/>
      <c r="AB52" s="68"/>
      <c r="AC52" s="68"/>
      <c r="AD52" s="68"/>
      <c r="AE52" s="68"/>
      <c r="AF52" s="67"/>
      <c r="AG52" s="68"/>
      <c r="AH52" s="68"/>
      <c r="AI52" s="68"/>
      <c r="AJ52" s="68"/>
      <c r="AK52" s="123"/>
      <c r="AL52" s="68"/>
      <c r="AM52" s="68"/>
      <c r="AN52" s="68"/>
      <c r="AO52" s="68"/>
      <c r="AP52" s="123"/>
      <c r="AQ52" s="68"/>
      <c r="AR52" s="68"/>
      <c r="AS52" s="68"/>
      <c r="AT52" s="68"/>
      <c r="AU52" s="123"/>
      <c r="AV52" s="68"/>
      <c r="AW52" s="68"/>
      <c r="AX52" s="68"/>
      <c r="AY52" s="68"/>
      <c r="AZ52" s="123"/>
      <c r="BA52" s="68"/>
      <c r="BB52" s="68"/>
      <c r="BC52" s="68"/>
      <c r="BD52" s="68"/>
      <c r="BE52" s="123"/>
      <c r="BF52" s="68"/>
      <c r="BG52" s="68"/>
      <c r="BH52" s="68"/>
      <c r="BI52" s="68"/>
      <c r="BJ52" s="123"/>
      <c r="BK52" s="68"/>
      <c r="BL52" s="68"/>
      <c r="BM52" s="68"/>
      <c r="BN52" s="68"/>
      <c r="BO52" s="123"/>
      <c r="BP52" s="68"/>
      <c r="BQ52" s="68"/>
      <c r="BR52" s="68"/>
      <c r="BS52" s="68"/>
      <c r="BT52" s="123"/>
      <c r="BU52" s="68"/>
      <c r="BV52" s="68"/>
      <c r="BW52" s="68"/>
      <c r="BX52" s="68"/>
      <c r="BY52" s="123"/>
      <c r="BZ52" s="68"/>
      <c r="CA52" s="68"/>
      <c r="CB52" s="68"/>
      <c r="CC52" s="68"/>
      <c r="CD52" s="123"/>
      <c r="CF52" s="61"/>
      <c r="CG52" s="6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I52" s="61"/>
      <c r="FJ52" s="6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c r="HC52" s="101"/>
      <c r="HD52" s="101"/>
      <c r="HE52" s="101"/>
      <c r="HF52" s="101"/>
      <c r="HG52" s="101"/>
      <c r="HH52" s="101"/>
      <c r="HI52" s="101"/>
      <c r="HJ52" s="101"/>
      <c r="HK52" s="101"/>
      <c r="HL52" s="101"/>
      <c r="HM52" s="101"/>
      <c r="HN52" s="101"/>
      <c r="HO52" s="101"/>
      <c r="HP52" s="101"/>
      <c r="HQ52" s="101"/>
      <c r="HR52" s="101"/>
      <c r="HS52" s="101"/>
      <c r="HT52" s="101"/>
      <c r="HU52" s="101"/>
      <c r="HV52" s="101"/>
      <c r="HW52" s="101"/>
      <c r="HX52" s="101"/>
      <c r="HY52" s="101"/>
      <c r="HZ52" s="101"/>
      <c r="IA52" s="101"/>
      <c r="IB52" s="101"/>
      <c r="IC52" s="101"/>
      <c r="ID52" s="101"/>
      <c r="IE52" s="101"/>
      <c r="IF52" s="101"/>
      <c r="IG52" s="101"/>
      <c r="IH52" s="101"/>
      <c r="II52" s="101"/>
      <c r="IJ52" s="101"/>
      <c r="IL52" s="61"/>
      <c r="IM52" s="61"/>
      <c r="IN52" s="101"/>
      <c r="IO52" s="101"/>
      <c r="IP52" s="101"/>
      <c r="IQ52" s="101"/>
      <c r="IR52" s="101"/>
      <c r="IS52" s="101"/>
      <c r="IT52" s="101"/>
      <c r="IU52" s="101"/>
      <c r="IV52" s="101"/>
      <c r="IW52" s="101"/>
      <c r="IX52" s="101"/>
      <c r="IY52" s="101"/>
      <c r="IZ52" s="101"/>
      <c r="JA52" s="101"/>
      <c r="JB52" s="101"/>
      <c r="JC52" s="101"/>
      <c r="JD52" s="101"/>
      <c r="JE52" s="101"/>
      <c r="JF52" s="101"/>
      <c r="JG52" s="101"/>
      <c r="JH52" s="101"/>
      <c r="JI52" s="101"/>
      <c r="JJ52" s="101"/>
      <c r="JK52" s="101"/>
      <c r="JL52" s="101"/>
      <c r="JM52" s="101"/>
      <c r="JN52" s="101"/>
      <c r="JO52" s="101"/>
      <c r="JP52" s="101"/>
      <c r="JQ52" s="101"/>
      <c r="JR52" s="101"/>
      <c r="JS52" s="101"/>
      <c r="JT52" s="101"/>
      <c r="JU52" s="101"/>
      <c r="JV52" s="101"/>
      <c r="JW52" s="101"/>
      <c r="JX52" s="101"/>
      <c r="JY52" s="101"/>
      <c r="JZ52" s="101"/>
      <c r="KA52" s="101"/>
      <c r="KB52" s="101"/>
      <c r="KC52" s="101"/>
      <c r="KD52" s="101"/>
      <c r="KE52" s="101"/>
      <c r="KF52" s="101"/>
      <c r="KG52" s="101"/>
      <c r="KH52" s="101"/>
      <c r="KI52" s="101"/>
      <c r="KJ52" s="101"/>
      <c r="KK52" s="101"/>
      <c r="KL52" s="101"/>
      <c r="KM52" s="101"/>
      <c r="KN52" s="101"/>
      <c r="KO52" s="101"/>
      <c r="KP52" s="101"/>
      <c r="KQ52" s="101"/>
      <c r="KR52" s="101"/>
      <c r="KS52" s="101"/>
      <c r="KT52" s="101"/>
      <c r="KU52" s="101"/>
      <c r="KV52" s="101"/>
      <c r="KW52" s="101"/>
      <c r="KX52" s="101"/>
      <c r="KY52" s="101"/>
      <c r="KZ52" s="101"/>
      <c r="LA52" s="101"/>
      <c r="LB52" s="101"/>
      <c r="LC52" s="101"/>
      <c r="LD52" s="101"/>
      <c r="LE52" s="101"/>
      <c r="LF52" s="101"/>
      <c r="LG52" s="101"/>
      <c r="LH52" s="101"/>
      <c r="LI52" s="101"/>
      <c r="LJ52" s="101"/>
      <c r="LK52" s="101"/>
      <c r="LL52" s="101"/>
      <c r="LM52" s="101"/>
      <c r="LO52" s="61"/>
      <c r="LP52" s="61"/>
      <c r="LQ52" s="101"/>
      <c r="LR52" s="101"/>
      <c r="LS52" s="101"/>
      <c r="LT52" s="101"/>
      <c r="LU52" s="101"/>
      <c r="LV52" s="101"/>
      <c r="LW52" s="101"/>
      <c r="LX52" s="101"/>
      <c r="LY52" s="101"/>
      <c r="LZ52" s="101"/>
      <c r="MA52" s="101"/>
      <c r="MB52" s="101"/>
      <c r="MC52" s="101"/>
      <c r="MD52" s="101"/>
      <c r="ME52" s="101"/>
      <c r="MF52" s="101"/>
      <c r="MG52" s="101"/>
      <c r="MH52" s="101"/>
      <c r="MI52" s="101"/>
      <c r="MJ52" s="101"/>
      <c r="MK52" s="101"/>
      <c r="ML52" s="101"/>
      <c r="MM52" s="101"/>
      <c r="MN52" s="101"/>
      <c r="MO52" s="101"/>
      <c r="MP52" s="101"/>
      <c r="MQ52" s="101"/>
      <c r="MR52" s="101"/>
      <c r="MS52" s="101"/>
      <c r="MT52" s="101"/>
      <c r="MU52" s="101"/>
      <c r="MV52" s="101"/>
      <c r="MW52" s="101"/>
      <c r="MX52" s="101"/>
      <c r="MY52" s="101"/>
      <c r="MZ52" s="101"/>
      <c r="NA52" s="101"/>
      <c r="NB52" s="101"/>
      <c r="NC52" s="101"/>
      <c r="ND52" s="101"/>
      <c r="NE52" s="101"/>
      <c r="NF52" s="101"/>
      <c r="NG52" s="101"/>
      <c r="NH52" s="101"/>
      <c r="NI52" s="101"/>
      <c r="NJ52" s="101"/>
      <c r="NK52" s="101"/>
      <c r="NL52" s="101"/>
      <c r="NM52" s="101"/>
      <c r="NN52" s="101"/>
      <c r="NO52" s="101"/>
      <c r="NP52" s="101"/>
      <c r="NQ52" s="101"/>
      <c r="NR52" s="101"/>
      <c r="NS52" s="101"/>
      <c r="NT52" s="101"/>
      <c r="NU52" s="101"/>
      <c r="NV52" s="101"/>
      <c r="NW52" s="101"/>
      <c r="NX52" s="101"/>
      <c r="NY52" s="101"/>
      <c r="NZ52" s="101"/>
      <c r="OA52" s="101"/>
      <c r="OB52" s="101"/>
      <c r="OC52" s="101"/>
      <c r="OD52" s="101"/>
      <c r="OE52" s="101"/>
      <c r="OF52" s="101"/>
      <c r="OG52" s="101"/>
      <c r="OH52" s="101"/>
      <c r="OI52" s="101"/>
      <c r="OJ52" s="101"/>
      <c r="OK52" s="101"/>
      <c r="OL52" s="101"/>
      <c r="OM52" s="101"/>
      <c r="ON52" s="101"/>
      <c r="OO52" s="101"/>
      <c r="OP52" s="101"/>
    </row>
    <row r="53" spans="3:406" x14ac:dyDescent="0.2">
      <c r="C53" s="61"/>
      <c r="D53" s="61"/>
      <c r="E53" s="61"/>
      <c r="F53" s="68"/>
      <c r="G53" s="67"/>
      <c r="H53" s="68"/>
      <c r="I53" s="68"/>
      <c r="J53" s="68"/>
      <c r="K53" s="68"/>
      <c r="L53" s="67"/>
      <c r="M53" s="68"/>
      <c r="N53" s="68"/>
      <c r="O53" s="68"/>
      <c r="P53" s="68"/>
      <c r="Q53" s="67"/>
      <c r="R53" s="68"/>
      <c r="S53" s="68"/>
      <c r="T53" s="68"/>
      <c r="U53" s="68"/>
      <c r="V53" s="67"/>
      <c r="W53" s="68"/>
      <c r="X53" s="68"/>
      <c r="Y53" s="68"/>
      <c r="Z53" s="68"/>
      <c r="AA53" s="67"/>
      <c r="AB53" s="68"/>
      <c r="AC53" s="68"/>
      <c r="AD53" s="68"/>
      <c r="AE53" s="68"/>
      <c r="AF53" s="67"/>
      <c r="AG53" s="68"/>
      <c r="AH53" s="68"/>
      <c r="AI53" s="68"/>
      <c r="AJ53" s="68"/>
      <c r="AK53" s="123"/>
      <c r="AL53" s="68"/>
      <c r="AM53" s="68"/>
      <c r="AN53" s="68"/>
      <c r="AO53" s="68"/>
      <c r="AP53" s="123"/>
      <c r="AQ53" s="68"/>
      <c r="AR53" s="68"/>
      <c r="AS53" s="68"/>
      <c r="AT53" s="68"/>
      <c r="AU53" s="123"/>
      <c r="AV53" s="68"/>
      <c r="AW53" s="68"/>
      <c r="AX53" s="68"/>
      <c r="AY53" s="68"/>
      <c r="AZ53" s="123"/>
      <c r="BA53" s="68"/>
      <c r="BB53" s="68"/>
      <c r="BC53" s="68"/>
      <c r="BD53" s="68"/>
      <c r="BE53" s="123"/>
      <c r="BF53" s="68"/>
      <c r="BG53" s="68"/>
      <c r="BH53" s="68"/>
      <c r="BI53" s="68"/>
      <c r="BJ53" s="123"/>
      <c r="BK53" s="68"/>
      <c r="BL53" s="68"/>
      <c r="BM53" s="68"/>
      <c r="BN53" s="68"/>
      <c r="BO53" s="123"/>
      <c r="BP53" s="68"/>
      <c r="BQ53" s="68"/>
      <c r="BR53" s="68"/>
      <c r="BS53" s="68"/>
      <c r="BT53" s="123"/>
      <c r="BU53" s="68"/>
      <c r="BV53" s="68"/>
      <c r="BW53" s="68"/>
      <c r="BX53" s="68"/>
      <c r="BY53" s="123"/>
      <c r="BZ53" s="68"/>
      <c r="CA53" s="68"/>
      <c r="CB53" s="68"/>
      <c r="CC53" s="68"/>
      <c r="CD53" s="123"/>
      <c r="CF53" s="61"/>
      <c r="CG53" s="6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I53" s="61"/>
      <c r="FJ53" s="6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c r="IF53" s="101"/>
      <c r="IG53" s="101"/>
      <c r="IH53" s="101"/>
      <c r="II53" s="101"/>
      <c r="IJ53" s="101"/>
      <c r="IL53" s="61"/>
      <c r="IM53" s="61"/>
      <c r="IN53" s="101"/>
      <c r="IO53" s="101"/>
      <c r="IP53" s="101"/>
      <c r="IQ53" s="101"/>
      <c r="IR53" s="101"/>
      <c r="IS53" s="101"/>
      <c r="IT53" s="101"/>
      <c r="IU53" s="101"/>
      <c r="IV53" s="101"/>
      <c r="IW53" s="101"/>
      <c r="IX53" s="101"/>
      <c r="IY53" s="101"/>
      <c r="IZ53" s="101"/>
      <c r="JA53" s="101"/>
      <c r="JB53" s="101"/>
      <c r="JC53" s="101"/>
      <c r="JD53" s="101"/>
      <c r="JE53" s="101"/>
      <c r="JF53" s="101"/>
      <c r="JG53" s="101"/>
      <c r="JH53" s="101"/>
      <c r="JI53" s="101"/>
      <c r="JJ53" s="101"/>
      <c r="JK53" s="101"/>
      <c r="JL53" s="101"/>
      <c r="JM53" s="101"/>
      <c r="JN53" s="101"/>
      <c r="JO53" s="101"/>
      <c r="JP53" s="101"/>
      <c r="JQ53" s="101"/>
      <c r="JR53" s="101"/>
      <c r="JS53" s="101"/>
      <c r="JT53" s="101"/>
      <c r="JU53" s="101"/>
      <c r="JV53" s="101"/>
      <c r="JW53" s="101"/>
      <c r="JX53" s="101"/>
      <c r="JY53" s="101"/>
      <c r="JZ53" s="101"/>
      <c r="KA53" s="101"/>
      <c r="KB53" s="101"/>
      <c r="KC53" s="101"/>
      <c r="KD53" s="101"/>
      <c r="KE53" s="101"/>
      <c r="KF53" s="101"/>
      <c r="KG53" s="101"/>
      <c r="KH53" s="101"/>
      <c r="KI53" s="101"/>
      <c r="KJ53" s="101"/>
      <c r="KK53" s="101"/>
      <c r="KL53" s="101"/>
      <c r="KM53" s="101"/>
      <c r="KN53" s="101"/>
      <c r="KO53" s="101"/>
      <c r="KP53" s="101"/>
      <c r="KQ53" s="101"/>
      <c r="KR53" s="101"/>
      <c r="KS53" s="101"/>
      <c r="KT53" s="101"/>
      <c r="KU53" s="101"/>
      <c r="KV53" s="101"/>
      <c r="KW53" s="101"/>
      <c r="KX53" s="101"/>
      <c r="KY53" s="101"/>
      <c r="KZ53" s="101"/>
      <c r="LA53" s="101"/>
      <c r="LB53" s="101"/>
      <c r="LC53" s="101"/>
      <c r="LD53" s="101"/>
      <c r="LE53" s="101"/>
      <c r="LF53" s="101"/>
      <c r="LG53" s="101"/>
      <c r="LH53" s="101"/>
      <c r="LI53" s="101"/>
      <c r="LJ53" s="101"/>
      <c r="LK53" s="101"/>
      <c r="LL53" s="101"/>
      <c r="LM53" s="101"/>
      <c r="LO53" s="61"/>
      <c r="LP53" s="61"/>
      <c r="LQ53" s="101"/>
      <c r="LR53" s="101"/>
      <c r="LS53" s="101"/>
      <c r="LT53" s="101"/>
      <c r="LU53" s="101"/>
      <c r="LV53" s="101"/>
      <c r="LW53" s="101"/>
      <c r="LX53" s="101"/>
      <c r="LY53" s="101"/>
      <c r="LZ53" s="101"/>
      <c r="MA53" s="101"/>
      <c r="MB53" s="101"/>
      <c r="MC53" s="101"/>
      <c r="MD53" s="101"/>
      <c r="ME53" s="101"/>
      <c r="MF53" s="101"/>
      <c r="MG53" s="101"/>
      <c r="MH53" s="101"/>
      <c r="MI53" s="101"/>
      <c r="MJ53" s="101"/>
      <c r="MK53" s="101"/>
      <c r="ML53" s="101"/>
      <c r="MM53" s="101"/>
      <c r="MN53" s="101"/>
      <c r="MO53" s="101"/>
      <c r="MP53" s="101"/>
      <c r="MQ53" s="101"/>
      <c r="MR53" s="101"/>
      <c r="MS53" s="101"/>
      <c r="MT53" s="101"/>
      <c r="MU53" s="101"/>
      <c r="MV53" s="101"/>
      <c r="MW53" s="101"/>
      <c r="MX53" s="101"/>
      <c r="MY53" s="101"/>
      <c r="MZ53" s="101"/>
      <c r="NA53" s="101"/>
      <c r="NB53" s="101"/>
      <c r="NC53" s="101"/>
      <c r="ND53" s="101"/>
      <c r="NE53" s="101"/>
      <c r="NF53" s="101"/>
      <c r="NG53" s="101"/>
      <c r="NH53" s="101"/>
      <c r="NI53" s="101"/>
      <c r="NJ53" s="101"/>
      <c r="NK53" s="101"/>
      <c r="NL53" s="101"/>
      <c r="NM53" s="101"/>
      <c r="NN53" s="101"/>
      <c r="NO53" s="101"/>
      <c r="NP53" s="101"/>
      <c r="NQ53" s="101"/>
      <c r="NR53" s="101"/>
      <c r="NS53" s="101"/>
      <c r="NT53" s="101"/>
      <c r="NU53" s="101"/>
      <c r="NV53" s="101"/>
      <c r="NW53" s="101"/>
      <c r="NX53" s="101"/>
      <c r="NY53" s="101"/>
      <c r="NZ53" s="101"/>
      <c r="OA53" s="101"/>
      <c r="OB53" s="101"/>
      <c r="OC53" s="101"/>
      <c r="OD53" s="101"/>
      <c r="OE53" s="101"/>
      <c r="OF53" s="101"/>
      <c r="OG53" s="101"/>
      <c r="OH53" s="101"/>
      <c r="OI53" s="101"/>
      <c r="OJ53" s="101"/>
      <c r="OK53" s="101"/>
      <c r="OL53" s="101"/>
      <c r="OM53" s="101"/>
      <c r="ON53" s="101"/>
      <c r="OO53" s="101"/>
      <c r="OP53" s="101"/>
    </row>
    <row r="54" spans="3:406" x14ac:dyDescent="0.2">
      <c r="C54" s="61"/>
      <c r="D54" s="61"/>
      <c r="E54" s="61"/>
      <c r="F54" s="68"/>
      <c r="G54" s="67"/>
      <c r="H54" s="68"/>
      <c r="I54" s="68"/>
      <c r="J54" s="68"/>
      <c r="K54" s="68"/>
      <c r="L54" s="67"/>
      <c r="M54" s="68"/>
      <c r="N54" s="68"/>
      <c r="O54" s="68"/>
      <c r="P54" s="68"/>
      <c r="Q54" s="67"/>
      <c r="R54" s="68"/>
      <c r="S54" s="68"/>
      <c r="T54" s="68"/>
      <c r="U54" s="68"/>
      <c r="V54" s="67"/>
      <c r="W54" s="68"/>
      <c r="X54" s="68"/>
      <c r="Y54" s="68"/>
      <c r="Z54" s="68"/>
      <c r="AA54" s="67"/>
      <c r="AB54" s="68"/>
      <c r="AC54" s="68"/>
      <c r="AD54" s="68"/>
      <c r="AE54" s="68"/>
      <c r="AF54" s="67"/>
      <c r="AG54" s="68"/>
      <c r="AH54" s="68"/>
      <c r="AI54" s="68"/>
      <c r="AJ54" s="68"/>
      <c r="AK54" s="123"/>
      <c r="AL54" s="68"/>
      <c r="AM54" s="68"/>
      <c r="AN54" s="68"/>
      <c r="AO54" s="68"/>
      <c r="AP54" s="123"/>
      <c r="AQ54" s="68"/>
      <c r="AR54" s="68"/>
      <c r="AS54" s="68"/>
      <c r="AT54" s="68"/>
      <c r="AU54" s="123"/>
      <c r="AV54" s="68"/>
      <c r="AW54" s="68"/>
      <c r="AX54" s="68"/>
      <c r="AY54" s="68"/>
      <c r="AZ54" s="123"/>
      <c r="BA54" s="68"/>
      <c r="BB54" s="68"/>
      <c r="BC54" s="68"/>
      <c r="BD54" s="68"/>
      <c r="BE54" s="123"/>
      <c r="BF54" s="68"/>
      <c r="BG54" s="68"/>
      <c r="BH54" s="68"/>
      <c r="BI54" s="68"/>
      <c r="BJ54" s="123"/>
      <c r="BK54" s="68"/>
      <c r="BL54" s="68"/>
      <c r="BM54" s="68"/>
      <c r="BN54" s="68"/>
      <c r="BO54" s="123"/>
      <c r="BP54" s="68"/>
      <c r="BQ54" s="68"/>
      <c r="BR54" s="68"/>
      <c r="BS54" s="68"/>
      <c r="BT54" s="123"/>
      <c r="BU54" s="68"/>
      <c r="BV54" s="68"/>
      <c r="BW54" s="68"/>
      <c r="BX54" s="68"/>
      <c r="BY54" s="123"/>
      <c r="BZ54" s="68"/>
      <c r="CA54" s="68"/>
      <c r="CB54" s="68"/>
      <c r="CC54" s="68"/>
      <c r="CD54" s="123"/>
      <c r="CF54" s="61"/>
      <c r="CG54" s="6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I54" s="61"/>
      <c r="FJ54" s="6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c r="HC54" s="101"/>
      <c r="HD54" s="101"/>
      <c r="HE54" s="101"/>
      <c r="HF54" s="101"/>
      <c r="HG54" s="101"/>
      <c r="HH54" s="101"/>
      <c r="HI54" s="101"/>
      <c r="HJ54" s="101"/>
      <c r="HK54" s="101"/>
      <c r="HL54" s="101"/>
      <c r="HM54" s="101"/>
      <c r="HN54" s="101"/>
      <c r="HO54" s="101"/>
      <c r="HP54" s="101"/>
      <c r="HQ54" s="101"/>
      <c r="HR54" s="101"/>
      <c r="HS54" s="101"/>
      <c r="HT54" s="101"/>
      <c r="HU54" s="101"/>
      <c r="HV54" s="101"/>
      <c r="HW54" s="101"/>
      <c r="HX54" s="101"/>
      <c r="HY54" s="101"/>
      <c r="HZ54" s="101"/>
      <c r="IA54" s="101"/>
      <c r="IB54" s="101"/>
      <c r="IC54" s="101"/>
      <c r="ID54" s="101"/>
      <c r="IE54" s="101"/>
      <c r="IF54" s="101"/>
      <c r="IG54" s="101"/>
      <c r="IH54" s="101"/>
      <c r="II54" s="101"/>
      <c r="IJ54" s="101"/>
      <c r="IL54" s="61"/>
      <c r="IM54" s="61"/>
      <c r="IN54" s="101"/>
      <c r="IO54" s="101"/>
      <c r="IP54" s="101"/>
      <c r="IQ54" s="101"/>
      <c r="IR54" s="101"/>
      <c r="IS54" s="101"/>
      <c r="IT54" s="101"/>
      <c r="IU54" s="101"/>
      <c r="IV54" s="101"/>
      <c r="IW54" s="101"/>
      <c r="IX54" s="101"/>
      <c r="IY54" s="101"/>
      <c r="IZ54" s="101"/>
      <c r="JA54" s="101"/>
      <c r="JB54" s="101"/>
      <c r="JC54" s="101"/>
      <c r="JD54" s="101"/>
      <c r="JE54" s="101"/>
      <c r="JF54" s="101"/>
      <c r="JG54" s="101"/>
      <c r="JH54" s="101"/>
      <c r="JI54" s="101"/>
      <c r="JJ54" s="101"/>
      <c r="JK54" s="101"/>
      <c r="JL54" s="101"/>
      <c r="JM54" s="101"/>
      <c r="JN54" s="101"/>
      <c r="JO54" s="101"/>
      <c r="JP54" s="101"/>
      <c r="JQ54" s="101"/>
      <c r="JR54" s="101"/>
      <c r="JS54" s="101"/>
      <c r="JT54" s="101"/>
      <c r="JU54" s="101"/>
      <c r="JV54" s="101"/>
      <c r="JW54" s="101"/>
      <c r="JX54" s="101"/>
      <c r="JY54" s="101"/>
      <c r="JZ54" s="101"/>
      <c r="KA54" s="101"/>
      <c r="KB54" s="101"/>
      <c r="KC54" s="101"/>
      <c r="KD54" s="101"/>
      <c r="KE54" s="101"/>
      <c r="KF54" s="101"/>
      <c r="KG54" s="101"/>
      <c r="KH54" s="101"/>
      <c r="KI54" s="101"/>
      <c r="KJ54" s="101"/>
      <c r="KK54" s="101"/>
      <c r="KL54" s="101"/>
      <c r="KM54" s="101"/>
      <c r="KN54" s="101"/>
      <c r="KO54" s="101"/>
      <c r="KP54" s="101"/>
      <c r="KQ54" s="101"/>
      <c r="KR54" s="101"/>
      <c r="KS54" s="101"/>
      <c r="KT54" s="101"/>
      <c r="KU54" s="101"/>
      <c r="KV54" s="101"/>
      <c r="KW54" s="101"/>
      <c r="KX54" s="101"/>
      <c r="KY54" s="101"/>
      <c r="KZ54" s="101"/>
      <c r="LA54" s="101"/>
      <c r="LB54" s="101"/>
      <c r="LC54" s="101"/>
      <c r="LD54" s="101"/>
      <c r="LE54" s="101"/>
      <c r="LF54" s="101"/>
      <c r="LG54" s="101"/>
      <c r="LH54" s="101"/>
      <c r="LI54" s="101"/>
      <c r="LJ54" s="101"/>
      <c r="LK54" s="101"/>
      <c r="LL54" s="101"/>
      <c r="LM54" s="101"/>
      <c r="LO54" s="61"/>
      <c r="LP54" s="61"/>
      <c r="LQ54" s="101"/>
      <c r="LR54" s="101"/>
      <c r="LS54" s="101"/>
      <c r="LT54" s="101"/>
      <c r="LU54" s="101"/>
      <c r="LV54" s="101"/>
      <c r="LW54" s="101"/>
      <c r="LX54" s="101"/>
      <c r="LY54" s="101"/>
      <c r="LZ54" s="101"/>
      <c r="MA54" s="101"/>
      <c r="MB54" s="101"/>
      <c r="MC54" s="101"/>
      <c r="MD54" s="101"/>
      <c r="ME54" s="101"/>
      <c r="MF54" s="101"/>
      <c r="MG54" s="101"/>
      <c r="MH54" s="101"/>
      <c r="MI54" s="101"/>
      <c r="MJ54" s="101"/>
      <c r="MK54" s="101"/>
      <c r="ML54" s="101"/>
      <c r="MM54" s="101"/>
      <c r="MN54" s="101"/>
      <c r="MO54" s="101"/>
      <c r="MP54" s="101"/>
      <c r="MQ54" s="101"/>
      <c r="MR54" s="101"/>
      <c r="MS54" s="101"/>
      <c r="MT54" s="101"/>
      <c r="MU54" s="101"/>
      <c r="MV54" s="101"/>
      <c r="MW54" s="101"/>
      <c r="MX54" s="101"/>
      <c r="MY54" s="101"/>
      <c r="MZ54" s="101"/>
      <c r="NA54" s="101"/>
      <c r="NB54" s="101"/>
      <c r="NC54" s="101"/>
      <c r="ND54" s="101"/>
      <c r="NE54" s="101"/>
      <c r="NF54" s="101"/>
      <c r="NG54" s="101"/>
      <c r="NH54" s="101"/>
      <c r="NI54" s="101"/>
      <c r="NJ54" s="101"/>
      <c r="NK54" s="101"/>
      <c r="NL54" s="101"/>
      <c r="NM54" s="101"/>
      <c r="NN54" s="101"/>
      <c r="NO54" s="101"/>
      <c r="NP54" s="101"/>
      <c r="NQ54" s="101"/>
      <c r="NR54" s="101"/>
      <c r="NS54" s="101"/>
      <c r="NT54" s="101"/>
      <c r="NU54" s="101"/>
      <c r="NV54" s="101"/>
      <c r="NW54" s="101"/>
      <c r="NX54" s="101"/>
      <c r="NY54" s="101"/>
      <c r="NZ54" s="101"/>
      <c r="OA54" s="101"/>
      <c r="OB54" s="101"/>
      <c r="OC54" s="101"/>
      <c r="OD54" s="101"/>
      <c r="OE54" s="101"/>
      <c r="OF54" s="101"/>
      <c r="OG54" s="101"/>
      <c r="OH54" s="101"/>
      <c r="OI54" s="101"/>
      <c r="OJ54" s="101"/>
      <c r="OK54" s="101"/>
      <c r="OL54" s="101"/>
      <c r="OM54" s="101"/>
      <c r="ON54" s="101"/>
      <c r="OO54" s="101"/>
      <c r="OP54" s="101"/>
    </row>
    <row r="55" spans="3:406" x14ac:dyDescent="0.2">
      <c r="C55" s="61"/>
      <c r="D55" s="61"/>
      <c r="E55" s="61"/>
      <c r="F55" s="68"/>
      <c r="G55" s="67"/>
      <c r="H55" s="68"/>
      <c r="I55" s="68"/>
      <c r="J55" s="68"/>
      <c r="K55" s="68"/>
      <c r="L55" s="67"/>
      <c r="M55" s="68"/>
      <c r="N55" s="68"/>
      <c r="O55" s="68"/>
      <c r="P55" s="68"/>
      <c r="Q55" s="67"/>
      <c r="R55" s="68"/>
      <c r="S55" s="68"/>
      <c r="T55" s="68"/>
      <c r="U55" s="68"/>
      <c r="V55" s="67"/>
      <c r="W55" s="68"/>
      <c r="X55" s="68"/>
      <c r="Y55" s="68"/>
      <c r="Z55" s="68"/>
      <c r="AA55" s="67"/>
      <c r="AB55" s="68"/>
      <c r="AC55" s="68"/>
      <c r="AD55" s="68"/>
      <c r="AE55" s="68"/>
      <c r="AF55" s="67"/>
      <c r="AG55" s="68"/>
      <c r="AH55" s="68"/>
      <c r="AI55" s="68"/>
      <c r="AJ55" s="68"/>
      <c r="AK55" s="123"/>
      <c r="AL55" s="68"/>
      <c r="AM55" s="68"/>
      <c r="AN55" s="68"/>
      <c r="AO55" s="68"/>
      <c r="AP55" s="123"/>
      <c r="AQ55" s="68"/>
      <c r="AR55" s="68"/>
      <c r="AS55" s="68"/>
      <c r="AT55" s="68"/>
      <c r="AU55" s="123"/>
      <c r="AV55" s="68"/>
      <c r="AW55" s="68"/>
      <c r="AX55" s="68"/>
      <c r="AY55" s="68"/>
      <c r="AZ55" s="123"/>
      <c r="BA55" s="68"/>
      <c r="BB55" s="68"/>
      <c r="BC55" s="68"/>
      <c r="BD55" s="68"/>
      <c r="BE55" s="123"/>
      <c r="BF55" s="68"/>
      <c r="BG55" s="68"/>
      <c r="BH55" s="68"/>
      <c r="BI55" s="68"/>
      <c r="BJ55" s="123"/>
      <c r="BK55" s="68"/>
      <c r="BL55" s="68"/>
      <c r="BM55" s="68"/>
      <c r="BN55" s="68"/>
      <c r="BO55" s="123"/>
      <c r="BP55" s="68"/>
      <c r="BQ55" s="68"/>
      <c r="BR55" s="68"/>
      <c r="BS55" s="68"/>
      <c r="BT55" s="123"/>
      <c r="BU55" s="68"/>
      <c r="BV55" s="68"/>
      <c r="BW55" s="68"/>
      <c r="BX55" s="68"/>
      <c r="BY55" s="123"/>
      <c r="BZ55" s="68"/>
      <c r="CA55" s="68"/>
      <c r="CB55" s="68"/>
      <c r="CC55" s="68"/>
      <c r="CD55" s="123"/>
      <c r="CF55" s="61"/>
      <c r="CG55" s="6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I55" s="61"/>
      <c r="FJ55" s="6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c r="HC55" s="101"/>
      <c r="HD55" s="101"/>
      <c r="HE55" s="101"/>
      <c r="HF55" s="101"/>
      <c r="HG55" s="101"/>
      <c r="HH55" s="101"/>
      <c r="HI55" s="101"/>
      <c r="HJ55" s="101"/>
      <c r="HK55" s="101"/>
      <c r="HL55" s="101"/>
      <c r="HM55" s="101"/>
      <c r="HN55" s="101"/>
      <c r="HO55" s="101"/>
      <c r="HP55" s="101"/>
      <c r="HQ55" s="101"/>
      <c r="HR55" s="101"/>
      <c r="HS55" s="101"/>
      <c r="HT55" s="101"/>
      <c r="HU55" s="101"/>
      <c r="HV55" s="101"/>
      <c r="HW55" s="101"/>
      <c r="HX55" s="101"/>
      <c r="HY55" s="101"/>
      <c r="HZ55" s="101"/>
      <c r="IA55" s="101"/>
      <c r="IB55" s="101"/>
      <c r="IC55" s="101"/>
      <c r="ID55" s="101"/>
      <c r="IE55" s="101"/>
      <c r="IF55" s="101"/>
      <c r="IG55" s="101"/>
      <c r="IH55" s="101"/>
      <c r="II55" s="101"/>
      <c r="IJ55" s="101"/>
      <c r="IL55" s="61"/>
      <c r="IM55" s="61"/>
      <c r="IN55" s="101"/>
      <c r="IO55" s="101"/>
      <c r="IP55" s="101"/>
      <c r="IQ55" s="101"/>
      <c r="IR55" s="101"/>
      <c r="IS55" s="101"/>
      <c r="IT55" s="101"/>
      <c r="IU55" s="101"/>
      <c r="IV55" s="101"/>
      <c r="IW55" s="101"/>
      <c r="IX55" s="101"/>
      <c r="IY55" s="101"/>
      <c r="IZ55" s="101"/>
      <c r="JA55" s="101"/>
      <c r="JB55" s="101"/>
      <c r="JC55" s="101"/>
      <c r="JD55" s="101"/>
      <c r="JE55" s="101"/>
      <c r="JF55" s="101"/>
      <c r="JG55" s="101"/>
      <c r="JH55" s="101"/>
      <c r="JI55" s="101"/>
      <c r="JJ55" s="101"/>
      <c r="JK55" s="101"/>
      <c r="JL55" s="101"/>
      <c r="JM55" s="101"/>
      <c r="JN55" s="101"/>
      <c r="JO55" s="101"/>
      <c r="JP55" s="101"/>
      <c r="JQ55" s="101"/>
      <c r="JR55" s="101"/>
      <c r="JS55" s="101"/>
      <c r="JT55" s="101"/>
      <c r="JU55" s="101"/>
      <c r="JV55" s="101"/>
      <c r="JW55" s="101"/>
      <c r="JX55" s="101"/>
      <c r="JY55" s="101"/>
      <c r="JZ55" s="101"/>
      <c r="KA55" s="101"/>
      <c r="KB55" s="101"/>
      <c r="KC55" s="101"/>
      <c r="KD55" s="101"/>
      <c r="KE55" s="101"/>
      <c r="KF55" s="101"/>
      <c r="KG55" s="101"/>
      <c r="KH55" s="101"/>
      <c r="KI55" s="101"/>
      <c r="KJ55" s="101"/>
      <c r="KK55" s="101"/>
      <c r="KL55" s="101"/>
      <c r="KM55" s="101"/>
      <c r="KN55" s="101"/>
      <c r="KO55" s="101"/>
      <c r="KP55" s="101"/>
      <c r="KQ55" s="101"/>
      <c r="KR55" s="101"/>
      <c r="KS55" s="101"/>
      <c r="KT55" s="101"/>
      <c r="KU55" s="101"/>
      <c r="KV55" s="101"/>
      <c r="KW55" s="101"/>
      <c r="KX55" s="101"/>
      <c r="KY55" s="101"/>
      <c r="KZ55" s="101"/>
      <c r="LA55" s="101"/>
      <c r="LB55" s="101"/>
      <c r="LC55" s="101"/>
      <c r="LD55" s="101"/>
      <c r="LE55" s="101"/>
      <c r="LF55" s="101"/>
      <c r="LG55" s="101"/>
      <c r="LH55" s="101"/>
      <c r="LI55" s="101"/>
      <c r="LJ55" s="101"/>
      <c r="LK55" s="101"/>
      <c r="LL55" s="101"/>
      <c r="LM55" s="101"/>
      <c r="LO55" s="61"/>
      <c r="LP55" s="61"/>
      <c r="LQ55" s="101"/>
      <c r="LR55" s="101"/>
      <c r="LS55" s="101"/>
      <c r="LT55" s="101"/>
      <c r="LU55" s="101"/>
      <c r="LV55" s="101"/>
      <c r="LW55" s="101"/>
      <c r="LX55" s="101"/>
      <c r="LY55" s="101"/>
      <c r="LZ55" s="101"/>
      <c r="MA55" s="101"/>
      <c r="MB55" s="101"/>
      <c r="MC55" s="101"/>
      <c r="MD55" s="101"/>
      <c r="ME55" s="101"/>
      <c r="MF55" s="101"/>
      <c r="MG55" s="101"/>
      <c r="MH55" s="101"/>
      <c r="MI55" s="101"/>
      <c r="MJ55" s="101"/>
      <c r="MK55" s="101"/>
      <c r="ML55" s="101"/>
      <c r="MM55" s="101"/>
      <c r="MN55" s="101"/>
      <c r="MO55" s="101"/>
      <c r="MP55" s="101"/>
      <c r="MQ55" s="101"/>
      <c r="MR55" s="101"/>
      <c r="MS55" s="101"/>
      <c r="MT55" s="101"/>
      <c r="MU55" s="101"/>
      <c r="MV55" s="101"/>
      <c r="MW55" s="101"/>
      <c r="MX55" s="101"/>
      <c r="MY55" s="101"/>
      <c r="MZ55" s="101"/>
      <c r="NA55" s="101"/>
      <c r="NB55" s="101"/>
      <c r="NC55" s="101"/>
      <c r="ND55" s="101"/>
      <c r="NE55" s="101"/>
      <c r="NF55" s="101"/>
      <c r="NG55" s="101"/>
      <c r="NH55" s="101"/>
      <c r="NI55" s="101"/>
      <c r="NJ55" s="101"/>
      <c r="NK55" s="101"/>
      <c r="NL55" s="101"/>
      <c r="NM55" s="101"/>
      <c r="NN55" s="101"/>
      <c r="NO55" s="101"/>
      <c r="NP55" s="101"/>
      <c r="NQ55" s="101"/>
      <c r="NR55" s="101"/>
      <c r="NS55" s="101"/>
      <c r="NT55" s="101"/>
      <c r="NU55" s="101"/>
      <c r="NV55" s="101"/>
      <c r="NW55" s="101"/>
      <c r="NX55" s="101"/>
      <c r="NY55" s="101"/>
      <c r="NZ55" s="101"/>
      <c r="OA55" s="101"/>
      <c r="OB55" s="101"/>
      <c r="OC55" s="101"/>
      <c r="OD55" s="101"/>
      <c r="OE55" s="101"/>
      <c r="OF55" s="101"/>
      <c r="OG55" s="101"/>
      <c r="OH55" s="101"/>
      <c r="OI55" s="101"/>
      <c r="OJ55" s="101"/>
      <c r="OK55" s="101"/>
      <c r="OL55" s="101"/>
      <c r="OM55" s="101"/>
      <c r="ON55" s="101"/>
      <c r="OO55" s="101"/>
      <c r="OP55" s="101"/>
    </row>
    <row r="56" spans="3:406" x14ac:dyDescent="0.2">
      <c r="C56" s="61"/>
      <c r="D56" s="61"/>
      <c r="E56" s="61"/>
      <c r="F56" s="68"/>
      <c r="G56" s="67"/>
      <c r="H56" s="68"/>
      <c r="I56" s="68"/>
      <c r="J56" s="68"/>
      <c r="K56" s="68"/>
      <c r="L56" s="67"/>
      <c r="M56" s="68"/>
      <c r="N56" s="68"/>
      <c r="O56" s="68"/>
      <c r="P56" s="68"/>
      <c r="Q56" s="67"/>
      <c r="R56" s="68"/>
      <c r="S56" s="68"/>
      <c r="T56" s="68"/>
      <c r="U56" s="68"/>
      <c r="V56" s="67"/>
      <c r="W56" s="68"/>
      <c r="X56" s="68"/>
      <c r="Y56" s="68"/>
      <c r="Z56" s="68"/>
      <c r="AA56" s="67"/>
      <c r="AB56" s="68"/>
      <c r="AC56" s="68"/>
      <c r="AD56" s="68"/>
      <c r="AE56" s="68"/>
      <c r="AF56" s="67"/>
      <c r="AG56" s="68"/>
      <c r="AH56" s="68"/>
      <c r="AI56" s="68"/>
      <c r="AJ56" s="68"/>
      <c r="AK56" s="123"/>
      <c r="AL56" s="68"/>
      <c r="AM56" s="68"/>
      <c r="AN56" s="68"/>
      <c r="AO56" s="68"/>
      <c r="AP56" s="123"/>
      <c r="AQ56" s="68"/>
      <c r="AR56" s="68"/>
      <c r="AS56" s="68"/>
      <c r="AT56" s="68"/>
      <c r="AU56" s="123"/>
      <c r="AV56" s="68"/>
      <c r="AW56" s="68"/>
      <c r="AX56" s="68"/>
      <c r="AY56" s="68"/>
      <c r="AZ56" s="123"/>
      <c r="BA56" s="68"/>
      <c r="BB56" s="68"/>
      <c r="BC56" s="68"/>
      <c r="BD56" s="68"/>
      <c r="BE56" s="123"/>
      <c r="BF56" s="68"/>
      <c r="BG56" s="68"/>
      <c r="BH56" s="68"/>
      <c r="BI56" s="68"/>
      <c r="BJ56" s="123"/>
      <c r="BK56" s="68"/>
      <c r="BL56" s="68"/>
      <c r="BM56" s="68"/>
      <c r="BN56" s="68"/>
      <c r="BO56" s="123"/>
      <c r="BP56" s="68"/>
      <c r="BQ56" s="68"/>
      <c r="BR56" s="68"/>
      <c r="BS56" s="68"/>
      <c r="BT56" s="123"/>
      <c r="BU56" s="68"/>
      <c r="BV56" s="68"/>
      <c r="BW56" s="68"/>
      <c r="BX56" s="68"/>
      <c r="BY56" s="123"/>
      <c r="BZ56" s="68"/>
      <c r="CA56" s="68"/>
      <c r="CB56" s="68"/>
      <c r="CC56" s="68"/>
      <c r="CD56" s="123"/>
      <c r="CF56" s="61"/>
      <c r="CG56" s="6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I56" s="61"/>
      <c r="FJ56" s="61"/>
      <c r="FK56" s="101"/>
      <c r="FL56" s="101"/>
      <c r="FM56" s="101"/>
      <c r="FN56" s="101"/>
      <c r="FO56" s="101"/>
      <c r="FP56" s="101"/>
      <c r="FQ56" s="101"/>
      <c r="FR56" s="101"/>
      <c r="FS56" s="101"/>
      <c r="FT56" s="101"/>
      <c r="FU56" s="101"/>
      <c r="FV56" s="101"/>
      <c r="FW56" s="101"/>
      <c r="FX56" s="101"/>
      <c r="FY56" s="101"/>
      <c r="FZ56" s="101"/>
      <c r="GA56" s="101"/>
      <c r="GB56" s="101"/>
      <c r="GC56" s="101"/>
      <c r="GD56" s="101"/>
      <c r="GE56" s="101"/>
      <c r="GF56" s="101"/>
      <c r="GG56" s="101"/>
      <c r="GH56" s="101"/>
      <c r="GI56" s="101"/>
      <c r="GJ56" s="101"/>
      <c r="GK56" s="101"/>
      <c r="GL56" s="101"/>
      <c r="GM56" s="101"/>
      <c r="GN56" s="101"/>
      <c r="GO56" s="101"/>
      <c r="GP56" s="101"/>
      <c r="GQ56" s="101"/>
      <c r="GR56" s="101"/>
      <c r="GS56" s="101"/>
      <c r="GT56" s="101"/>
      <c r="GU56" s="101"/>
      <c r="GV56" s="101"/>
      <c r="GW56" s="101"/>
      <c r="GX56" s="101"/>
      <c r="GY56" s="101"/>
      <c r="GZ56" s="101"/>
      <c r="HA56" s="101"/>
      <c r="HB56" s="101"/>
      <c r="HC56" s="101"/>
      <c r="HD56" s="101"/>
      <c r="HE56" s="101"/>
      <c r="HF56" s="101"/>
      <c r="HG56" s="101"/>
      <c r="HH56" s="101"/>
      <c r="HI56" s="101"/>
      <c r="HJ56" s="101"/>
      <c r="HK56" s="101"/>
      <c r="HL56" s="101"/>
      <c r="HM56" s="101"/>
      <c r="HN56" s="101"/>
      <c r="HO56" s="101"/>
      <c r="HP56" s="101"/>
      <c r="HQ56" s="101"/>
      <c r="HR56" s="101"/>
      <c r="HS56" s="101"/>
      <c r="HT56" s="101"/>
      <c r="HU56" s="101"/>
      <c r="HV56" s="101"/>
      <c r="HW56" s="101"/>
      <c r="HX56" s="101"/>
      <c r="HY56" s="101"/>
      <c r="HZ56" s="101"/>
      <c r="IA56" s="101"/>
      <c r="IB56" s="101"/>
      <c r="IC56" s="101"/>
      <c r="ID56" s="101"/>
      <c r="IE56" s="101"/>
      <c r="IF56" s="101"/>
      <c r="IG56" s="101"/>
      <c r="IH56" s="101"/>
      <c r="II56" s="101"/>
      <c r="IJ56" s="101"/>
      <c r="IL56" s="61"/>
      <c r="IM56" s="61"/>
      <c r="IN56" s="101"/>
      <c r="IO56" s="101"/>
      <c r="IP56" s="101"/>
      <c r="IQ56" s="101"/>
      <c r="IR56" s="101"/>
      <c r="IS56" s="101"/>
      <c r="IT56" s="101"/>
      <c r="IU56" s="101"/>
      <c r="IV56" s="101"/>
      <c r="IW56" s="101"/>
      <c r="IX56" s="101"/>
      <c r="IY56" s="101"/>
      <c r="IZ56" s="101"/>
      <c r="JA56" s="101"/>
      <c r="JB56" s="101"/>
      <c r="JC56" s="101"/>
      <c r="JD56" s="101"/>
      <c r="JE56" s="101"/>
      <c r="JF56" s="101"/>
      <c r="JG56" s="101"/>
      <c r="JH56" s="101"/>
      <c r="JI56" s="101"/>
      <c r="JJ56" s="101"/>
      <c r="JK56" s="101"/>
      <c r="JL56" s="101"/>
      <c r="JM56" s="101"/>
      <c r="JN56" s="101"/>
      <c r="JO56" s="101"/>
      <c r="JP56" s="101"/>
      <c r="JQ56" s="101"/>
      <c r="JR56" s="101"/>
      <c r="JS56" s="101"/>
      <c r="JT56" s="101"/>
      <c r="JU56" s="101"/>
      <c r="JV56" s="101"/>
      <c r="JW56" s="101"/>
      <c r="JX56" s="101"/>
      <c r="JY56" s="101"/>
      <c r="JZ56" s="101"/>
      <c r="KA56" s="101"/>
      <c r="KB56" s="101"/>
      <c r="KC56" s="101"/>
      <c r="KD56" s="101"/>
      <c r="KE56" s="101"/>
      <c r="KF56" s="101"/>
      <c r="KG56" s="101"/>
      <c r="KH56" s="101"/>
      <c r="KI56" s="101"/>
      <c r="KJ56" s="101"/>
      <c r="KK56" s="101"/>
      <c r="KL56" s="101"/>
      <c r="KM56" s="101"/>
      <c r="KN56" s="101"/>
      <c r="KO56" s="101"/>
      <c r="KP56" s="101"/>
      <c r="KQ56" s="101"/>
      <c r="KR56" s="101"/>
      <c r="KS56" s="101"/>
      <c r="KT56" s="101"/>
      <c r="KU56" s="101"/>
      <c r="KV56" s="101"/>
      <c r="KW56" s="101"/>
      <c r="KX56" s="101"/>
      <c r="KY56" s="101"/>
      <c r="KZ56" s="101"/>
      <c r="LA56" s="101"/>
      <c r="LB56" s="101"/>
      <c r="LC56" s="101"/>
      <c r="LD56" s="101"/>
      <c r="LE56" s="101"/>
      <c r="LF56" s="101"/>
      <c r="LG56" s="101"/>
      <c r="LH56" s="101"/>
      <c r="LI56" s="101"/>
      <c r="LJ56" s="101"/>
      <c r="LK56" s="101"/>
      <c r="LL56" s="101"/>
      <c r="LM56" s="101"/>
      <c r="LO56" s="61"/>
      <c r="LP56" s="61"/>
      <c r="LQ56" s="101"/>
      <c r="LR56" s="101"/>
      <c r="LS56" s="101"/>
      <c r="LT56" s="101"/>
      <c r="LU56" s="101"/>
      <c r="LV56" s="101"/>
      <c r="LW56" s="101"/>
      <c r="LX56" s="101"/>
      <c r="LY56" s="101"/>
      <c r="LZ56" s="101"/>
      <c r="MA56" s="101"/>
      <c r="MB56" s="101"/>
      <c r="MC56" s="101"/>
      <c r="MD56" s="101"/>
      <c r="ME56" s="101"/>
      <c r="MF56" s="101"/>
      <c r="MG56" s="101"/>
      <c r="MH56" s="101"/>
      <c r="MI56" s="101"/>
      <c r="MJ56" s="101"/>
      <c r="MK56" s="101"/>
      <c r="ML56" s="101"/>
      <c r="MM56" s="101"/>
      <c r="MN56" s="101"/>
      <c r="MO56" s="101"/>
      <c r="MP56" s="101"/>
      <c r="MQ56" s="101"/>
      <c r="MR56" s="101"/>
      <c r="MS56" s="101"/>
      <c r="MT56" s="101"/>
      <c r="MU56" s="101"/>
      <c r="MV56" s="101"/>
      <c r="MW56" s="101"/>
      <c r="MX56" s="101"/>
      <c r="MY56" s="101"/>
      <c r="MZ56" s="101"/>
      <c r="NA56" s="101"/>
      <c r="NB56" s="101"/>
      <c r="NC56" s="101"/>
      <c r="ND56" s="101"/>
      <c r="NE56" s="101"/>
      <c r="NF56" s="101"/>
      <c r="NG56" s="101"/>
      <c r="NH56" s="101"/>
      <c r="NI56" s="101"/>
      <c r="NJ56" s="101"/>
      <c r="NK56" s="101"/>
      <c r="NL56" s="101"/>
      <c r="NM56" s="101"/>
      <c r="NN56" s="101"/>
      <c r="NO56" s="101"/>
      <c r="NP56" s="101"/>
      <c r="NQ56" s="101"/>
      <c r="NR56" s="101"/>
      <c r="NS56" s="101"/>
      <c r="NT56" s="101"/>
      <c r="NU56" s="101"/>
      <c r="NV56" s="101"/>
      <c r="NW56" s="101"/>
      <c r="NX56" s="101"/>
      <c r="NY56" s="101"/>
      <c r="NZ56" s="101"/>
      <c r="OA56" s="101"/>
      <c r="OB56" s="101"/>
      <c r="OC56" s="101"/>
      <c r="OD56" s="101"/>
      <c r="OE56" s="101"/>
      <c r="OF56" s="101"/>
      <c r="OG56" s="101"/>
      <c r="OH56" s="101"/>
      <c r="OI56" s="101"/>
      <c r="OJ56" s="101"/>
      <c r="OK56" s="101"/>
      <c r="OL56" s="101"/>
      <c r="OM56" s="101"/>
      <c r="ON56" s="101"/>
      <c r="OO56" s="101"/>
      <c r="OP56" s="101"/>
    </row>
    <row r="57" spans="3:406" x14ac:dyDescent="0.2">
      <c r="C57" s="61"/>
      <c r="D57" s="61"/>
      <c r="E57" s="61"/>
      <c r="F57" s="68"/>
      <c r="G57" s="67"/>
      <c r="H57" s="68"/>
      <c r="I57" s="68"/>
      <c r="J57" s="68"/>
      <c r="K57" s="68"/>
      <c r="L57" s="67"/>
      <c r="M57" s="68"/>
      <c r="N57" s="68"/>
      <c r="O57" s="68"/>
      <c r="P57" s="68"/>
      <c r="Q57" s="67"/>
      <c r="R57" s="68"/>
      <c r="S57" s="68"/>
      <c r="T57" s="68"/>
      <c r="U57" s="68"/>
      <c r="V57" s="67"/>
      <c r="W57" s="68"/>
      <c r="X57" s="68"/>
      <c r="Y57" s="68"/>
      <c r="Z57" s="68"/>
      <c r="AA57" s="67"/>
      <c r="AB57" s="68"/>
      <c r="AC57" s="68"/>
      <c r="AD57" s="68"/>
      <c r="AE57" s="68"/>
      <c r="AF57" s="67"/>
      <c r="AG57" s="68"/>
      <c r="AH57" s="68"/>
      <c r="AI57" s="68"/>
      <c r="AJ57" s="68"/>
      <c r="AK57" s="123"/>
      <c r="AL57" s="68"/>
      <c r="AM57" s="68"/>
      <c r="AN57" s="68"/>
      <c r="AO57" s="68"/>
      <c r="AP57" s="123"/>
      <c r="AQ57" s="68"/>
      <c r="AR57" s="68"/>
      <c r="AS57" s="68"/>
      <c r="AT57" s="68"/>
      <c r="AU57" s="123"/>
      <c r="AV57" s="68"/>
      <c r="AW57" s="68"/>
      <c r="AX57" s="68"/>
      <c r="AY57" s="68"/>
      <c r="AZ57" s="123"/>
      <c r="BA57" s="68"/>
      <c r="BB57" s="68"/>
      <c r="BC57" s="68"/>
      <c r="BD57" s="68"/>
      <c r="BE57" s="123"/>
      <c r="BF57" s="68"/>
      <c r="BG57" s="68"/>
      <c r="BH57" s="68"/>
      <c r="BI57" s="68"/>
      <c r="BJ57" s="123"/>
      <c r="BK57" s="68"/>
      <c r="BL57" s="68"/>
      <c r="BM57" s="68"/>
      <c r="BN57" s="68"/>
      <c r="BO57" s="123"/>
      <c r="BP57" s="68"/>
      <c r="BQ57" s="68"/>
      <c r="BR57" s="68"/>
      <c r="BS57" s="68"/>
      <c r="BT57" s="123"/>
      <c r="BU57" s="68"/>
      <c r="BV57" s="68"/>
      <c r="BW57" s="68"/>
      <c r="BX57" s="68"/>
      <c r="BY57" s="123"/>
      <c r="BZ57" s="68"/>
      <c r="CA57" s="68"/>
      <c r="CB57" s="68"/>
      <c r="CC57" s="68"/>
      <c r="CD57" s="123"/>
      <c r="CF57" s="61"/>
      <c r="CG57" s="6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I57" s="61"/>
      <c r="FJ57" s="6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c r="HC57" s="101"/>
      <c r="HD57" s="101"/>
      <c r="HE57" s="101"/>
      <c r="HF57" s="101"/>
      <c r="HG57" s="101"/>
      <c r="HH57" s="101"/>
      <c r="HI57" s="101"/>
      <c r="HJ57" s="101"/>
      <c r="HK57" s="101"/>
      <c r="HL57" s="101"/>
      <c r="HM57" s="101"/>
      <c r="HN57" s="101"/>
      <c r="HO57" s="101"/>
      <c r="HP57" s="101"/>
      <c r="HQ57" s="101"/>
      <c r="HR57" s="101"/>
      <c r="HS57" s="101"/>
      <c r="HT57" s="101"/>
      <c r="HU57" s="101"/>
      <c r="HV57" s="101"/>
      <c r="HW57" s="101"/>
      <c r="HX57" s="101"/>
      <c r="HY57" s="101"/>
      <c r="HZ57" s="101"/>
      <c r="IA57" s="101"/>
      <c r="IB57" s="101"/>
      <c r="IC57" s="101"/>
      <c r="ID57" s="101"/>
      <c r="IE57" s="101"/>
      <c r="IF57" s="101"/>
      <c r="IG57" s="101"/>
      <c r="IH57" s="101"/>
      <c r="II57" s="101"/>
      <c r="IJ57" s="101"/>
      <c r="IL57" s="61"/>
      <c r="IM57" s="61"/>
      <c r="IN57" s="101"/>
      <c r="IO57" s="101"/>
      <c r="IP57" s="101"/>
      <c r="IQ57" s="101"/>
      <c r="IR57" s="101"/>
      <c r="IS57" s="101"/>
      <c r="IT57" s="101"/>
      <c r="IU57" s="101"/>
      <c r="IV57" s="101"/>
      <c r="IW57" s="101"/>
      <c r="IX57" s="101"/>
      <c r="IY57" s="101"/>
      <c r="IZ57" s="101"/>
      <c r="JA57" s="101"/>
      <c r="JB57" s="101"/>
      <c r="JC57" s="101"/>
      <c r="JD57" s="101"/>
      <c r="JE57" s="101"/>
      <c r="JF57" s="101"/>
      <c r="JG57" s="101"/>
      <c r="JH57" s="101"/>
      <c r="JI57" s="101"/>
      <c r="JJ57" s="101"/>
      <c r="JK57" s="101"/>
      <c r="JL57" s="101"/>
      <c r="JM57" s="101"/>
      <c r="JN57" s="101"/>
      <c r="JO57" s="101"/>
      <c r="JP57" s="101"/>
      <c r="JQ57" s="101"/>
      <c r="JR57" s="101"/>
      <c r="JS57" s="101"/>
      <c r="JT57" s="101"/>
      <c r="JU57" s="101"/>
      <c r="JV57" s="101"/>
      <c r="JW57" s="101"/>
      <c r="JX57" s="101"/>
      <c r="JY57" s="101"/>
      <c r="JZ57" s="101"/>
      <c r="KA57" s="101"/>
      <c r="KB57" s="101"/>
      <c r="KC57" s="101"/>
      <c r="KD57" s="101"/>
      <c r="KE57" s="101"/>
      <c r="KF57" s="101"/>
      <c r="KG57" s="101"/>
      <c r="KH57" s="101"/>
      <c r="KI57" s="101"/>
      <c r="KJ57" s="101"/>
      <c r="KK57" s="101"/>
      <c r="KL57" s="101"/>
      <c r="KM57" s="101"/>
      <c r="KN57" s="101"/>
      <c r="KO57" s="101"/>
      <c r="KP57" s="101"/>
      <c r="KQ57" s="101"/>
      <c r="KR57" s="101"/>
      <c r="KS57" s="101"/>
      <c r="KT57" s="101"/>
      <c r="KU57" s="101"/>
      <c r="KV57" s="101"/>
      <c r="KW57" s="101"/>
      <c r="KX57" s="101"/>
      <c r="KY57" s="101"/>
      <c r="KZ57" s="101"/>
      <c r="LA57" s="101"/>
      <c r="LB57" s="101"/>
      <c r="LC57" s="101"/>
      <c r="LD57" s="101"/>
      <c r="LE57" s="101"/>
      <c r="LF57" s="101"/>
      <c r="LG57" s="101"/>
      <c r="LH57" s="101"/>
      <c r="LI57" s="101"/>
      <c r="LJ57" s="101"/>
      <c r="LK57" s="101"/>
      <c r="LL57" s="101"/>
      <c r="LM57" s="101"/>
      <c r="LO57" s="61"/>
      <c r="LP57" s="61"/>
      <c r="LQ57" s="101"/>
      <c r="LR57" s="101"/>
      <c r="LS57" s="101"/>
      <c r="LT57" s="101"/>
      <c r="LU57" s="101"/>
      <c r="LV57" s="101"/>
      <c r="LW57" s="101"/>
      <c r="LX57" s="101"/>
      <c r="LY57" s="101"/>
      <c r="LZ57" s="101"/>
      <c r="MA57" s="101"/>
      <c r="MB57" s="101"/>
      <c r="MC57" s="101"/>
      <c r="MD57" s="101"/>
      <c r="ME57" s="101"/>
      <c r="MF57" s="101"/>
      <c r="MG57" s="101"/>
      <c r="MH57" s="101"/>
      <c r="MI57" s="101"/>
      <c r="MJ57" s="101"/>
      <c r="MK57" s="101"/>
      <c r="ML57" s="101"/>
      <c r="MM57" s="101"/>
      <c r="MN57" s="101"/>
      <c r="MO57" s="101"/>
      <c r="MP57" s="101"/>
      <c r="MQ57" s="101"/>
      <c r="MR57" s="101"/>
      <c r="MS57" s="101"/>
      <c r="MT57" s="101"/>
      <c r="MU57" s="101"/>
      <c r="MV57" s="101"/>
      <c r="MW57" s="101"/>
      <c r="MX57" s="101"/>
      <c r="MY57" s="101"/>
      <c r="MZ57" s="101"/>
      <c r="NA57" s="101"/>
      <c r="NB57" s="101"/>
      <c r="NC57" s="101"/>
      <c r="ND57" s="101"/>
      <c r="NE57" s="101"/>
      <c r="NF57" s="101"/>
      <c r="NG57" s="101"/>
      <c r="NH57" s="101"/>
      <c r="NI57" s="101"/>
      <c r="NJ57" s="101"/>
      <c r="NK57" s="101"/>
      <c r="NL57" s="101"/>
      <c r="NM57" s="101"/>
      <c r="NN57" s="101"/>
      <c r="NO57" s="101"/>
      <c r="NP57" s="101"/>
      <c r="NQ57" s="101"/>
      <c r="NR57" s="101"/>
      <c r="NS57" s="101"/>
      <c r="NT57" s="101"/>
      <c r="NU57" s="101"/>
      <c r="NV57" s="101"/>
      <c r="NW57" s="101"/>
      <c r="NX57" s="101"/>
      <c r="NY57" s="101"/>
      <c r="NZ57" s="101"/>
      <c r="OA57" s="101"/>
      <c r="OB57" s="101"/>
      <c r="OC57" s="101"/>
      <c r="OD57" s="101"/>
      <c r="OE57" s="101"/>
      <c r="OF57" s="101"/>
      <c r="OG57" s="101"/>
      <c r="OH57" s="101"/>
      <c r="OI57" s="101"/>
      <c r="OJ57" s="101"/>
      <c r="OK57" s="101"/>
      <c r="OL57" s="101"/>
      <c r="OM57" s="101"/>
      <c r="ON57" s="101"/>
      <c r="OO57" s="101"/>
      <c r="OP57" s="101"/>
    </row>
    <row r="58" spans="3:406" x14ac:dyDescent="0.2">
      <c r="C58" s="61"/>
      <c r="D58" s="61"/>
      <c r="E58" s="61"/>
      <c r="F58" s="68"/>
      <c r="G58" s="67"/>
      <c r="H58" s="68"/>
      <c r="I58" s="68"/>
      <c r="J58" s="68"/>
      <c r="K58" s="68"/>
      <c r="L58" s="67"/>
      <c r="M58" s="68"/>
      <c r="N58" s="68"/>
      <c r="O58" s="68"/>
      <c r="P58" s="68"/>
      <c r="Q58" s="67"/>
      <c r="R58" s="68"/>
      <c r="S58" s="68"/>
      <c r="T58" s="68"/>
      <c r="U58" s="68"/>
      <c r="V58" s="67"/>
      <c r="W58" s="68"/>
      <c r="X58" s="68"/>
      <c r="Y58" s="68"/>
      <c r="Z58" s="68"/>
      <c r="AA58" s="67"/>
      <c r="AB58" s="68"/>
      <c r="AC58" s="68"/>
      <c r="AD58" s="68"/>
      <c r="AE58" s="68"/>
      <c r="AF58" s="67"/>
      <c r="AG58" s="68"/>
      <c r="AH58" s="68"/>
      <c r="AI58" s="68"/>
      <c r="AJ58" s="68"/>
      <c r="AK58" s="123"/>
      <c r="AL58" s="68"/>
      <c r="AM58" s="68"/>
      <c r="AN58" s="68"/>
      <c r="AO58" s="68"/>
      <c r="AP58" s="123"/>
      <c r="AQ58" s="68"/>
      <c r="AR58" s="68"/>
      <c r="AS58" s="68"/>
      <c r="AT58" s="68"/>
      <c r="AU58" s="123"/>
      <c r="AV58" s="68"/>
      <c r="AW58" s="68"/>
      <c r="AX58" s="68"/>
      <c r="AY58" s="68"/>
      <c r="AZ58" s="123"/>
      <c r="BA58" s="68"/>
      <c r="BB58" s="68"/>
      <c r="BC58" s="68"/>
      <c r="BD58" s="68"/>
      <c r="BE58" s="123"/>
      <c r="BF58" s="68"/>
      <c r="BG58" s="68"/>
      <c r="BH58" s="68"/>
      <c r="BI58" s="68"/>
      <c r="BJ58" s="123"/>
      <c r="BK58" s="68"/>
      <c r="BL58" s="68"/>
      <c r="BM58" s="68"/>
      <c r="BN58" s="68"/>
      <c r="BO58" s="123"/>
      <c r="BP58" s="68"/>
      <c r="BQ58" s="68"/>
      <c r="BR58" s="68"/>
      <c r="BS58" s="68"/>
      <c r="BT58" s="123"/>
      <c r="BU58" s="68"/>
      <c r="BV58" s="68"/>
      <c r="BW58" s="68"/>
      <c r="BX58" s="68"/>
      <c r="BY58" s="123"/>
      <c r="BZ58" s="68"/>
      <c r="CA58" s="68"/>
      <c r="CB58" s="68"/>
      <c r="CC58" s="68"/>
      <c r="CD58" s="123"/>
      <c r="CF58" s="61"/>
      <c r="CG58" s="6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I58" s="61"/>
      <c r="FJ58" s="6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c r="HC58" s="101"/>
      <c r="HD58" s="101"/>
      <c r="HE58" s="101"/>
      <c r="HF58" s="101"/>
      <c r="HG58" s="101"/>
      <c r="HH58" s="101"/>
      <c r="HI58" s="101"/>
      <c r="HJ58" s="101"/>
      <c r="HK58" s="101"/>
      <c r="HL58" s="101"/>
      <c r="HM58" s="101"/>
      <c r="HN58" s="101"/>
      <c r="HO58" s="101"/>
      <c r="HP58" s="101"/>
      <c r="HQ58" s="101"/>
      <c r="HR58" s="101"/>
      <c r="HS58" s="101"/>
      <c r="HT58" s="101"/>
      <c r="HU58" s="101"/>
      <c r="HV58" s="101"/>
      <c r="HW58" s="101"/>
      <c r="HX58" s="101"/>
      <c r="HY58" s="101"/>
      <c r="HZ58" s="101"/>
      <c r="IA58" s="101"/>
      <c r="IB58" s="101"/>
      <c r="IC58" s="101"/>
      <c r="ID58" s="101"/>
      <c r="IE58" s="101"/>
      <c r="IF58" s="101"/>
      <c r="IG58" s="101"/>
      <c r="IH58" s="101"/>
      <c r="II58" s="101"/>
      <c r="IJ58" s="101"/>
      <c r="IL58" s="61"/>
      <c r="IM58" s="61"/>
      <c r="IN58" s="101"/>
      <c r="IO58" s="101"/>
      <c r="IP58" s="101"/>
      <c r="IQ58" s="101"/>
      <c r="IR58" s="101"/>
      <c r="IS58" s="101"/>
      <c r="IT58" s="101"/>
      <c r="IU58" s="101"/>
      <c r="IV58" s="101"/>
      <c r="IW58" s="101"/>
      <c r="IX58" s="101"/>
      <c r="IY58" s="101"/>
      <c r="IZ58" s="101"/>
      <c r="JA58" s="101"/>
      <c r="JB58" s="101"/>
      <c r="JC58" s="101"/>
      <c r="JD58" s="101"/>
      <c r="JE58" s="101"/>
      <c r="JF58" s="101"/>
      <c r="JG58" s="101"/>
      <c r="JH58" s="101"/>
      <c r="JI58" s="101"/>
      <c r="JJ58" s="101"/>
      <c r="JK58" s="101"/>
      <c r="JL58" s="101"/>
      <c r="JM58" s="101"/>
      <c r="JN58" s="101"/>
      <c r="JO58" s="101"/>
      <c r="JP58" s="101"/>
      <c r="JQ58" s="101"/>
      <c r="JR58" s="101"/>
      <c r="JS58" s="101"/>
      <c r="JT58" s="101"/>
      <c r="JU58" s="101"/>
      <c r="JV58" s="101"/>
      <c r="JW58" s="101"/>
      <c r="JX58" s="101"/>
      <c r="JY58" s="101"/>
      <c r="JZ58" s="101"/>
      <c r="KA58" s="101"/>
      <c r="KB58" s="101"/>
      <c r="KC58" s="101"/>
      <c r="KD58" s="101"/>
      <c r="KE58" s="101"/>
      <c r="KF58" s="101"/>
      <c r="KG58" s="101"/>
      <c r="KH58" s="101"/>
      <c r="KI58" s="101"/>
      <c r="KJ58" s="101"/>
      <c r="KK58" s="101"/>
      <c r="KL58" s="101"/>
      <c r="KM58" s="101"/>
      <c r="KN58" s="101"/>
      <c r="KO58" s="101"/>
      <c r="KP58" s="101"/>
      <c r="KQ58" s="101"/>
      <c r="KR58" s="101"/>
      <c r="KS58" s="101"/>
      <c r="KT58" s="101"/>
      <c r="KU58" s="101"/>
      <c r="KV58" s="101"/>
      <c r="KW58" s="101"/>
      <c r="KX58" s="101"/>
      <c r="KY58" s="101"/>
      <c r="KZ58" s="101"/>
      <c r="LA58" s="101"/>
      <c r="LB58" s="101"/>
      <c r="LC58" s="101"/>
      <c r="LD58" s="101"/>
      <c r="LE58" s="101"/>
      <c r="LF58" s="101"/>
      <c r="LG58" s="101"/>
      <c r="LH58" s="101"/>
      <c r="LI58" s="101"/>
      <c r="LJ58" s="101"/>
      <c r="LK58" s="101"/>
      <c r="LL58" s="101"/>
      <c r="LM58" s="101"/>
      <c r="LO58" s="61"/>
      <c r="LP58" s="61"/>
      <c r="LQ58" s="101"/>
      <c r="LR58" s="101"/>
      <c r="LS58" s="101"/>
      <c r="LT58" s="101"/>
      <c r="LU58" s="101"/>
      <c r="LV58" s="101"/>
      <c r="LW58" s="101"/>
      <c r="LX58" s="101"/>
      <c r="LY58" s="101"/>
      <c r="LZ58" s="101"/>
      <c r="MA58" s="101"/>
      <c r="MB58" s="101"/>
      <c r="MC58" s="101"/>
      <c r="MD58" s="101"/>
      <c r="ME58" s="101"/>
      <c r="MF58" s="101"/>
      <c r="MG58" s="101"/>
      <c r="MH58" s="101"/>
      <c r="MI58" s="101"/>
      <c r="MJ58" s="101"/>
      <c r="MK58" s="101"/>
      <c r="ML58" s="101"/>
      <c r="MM58" s="101"/>
      <c r="MN58" s="101"/>
      <c r="MO58" s="101"/>
      <c r="MP58" s="101"/>
      <c r="MQ58" s="101"/>
      <c r="MR58" s="101"/>
      <c r="MS58" s="101"/>
      <c r="MT58" s="101"/>
      <c r="MU58" s="101"/>
      <c r="MV58" s="101"/>
      <c r="MW58" s="101"/>
      <c r="MX58" s="101"/>
      <c r="MY58" s="101"/>
      <c r="MZ58" s="101"/>
      <c r="NA58" s="101"/>
      <c r="NB58" s="101"/>
      <c r="NC58" s="101"/>
      <c r="ND58" s="101"/>
      <c r="NE58" s="101"/>
      <c r="NF58" s="101"/>
      <c r="NG58" s="101"/>
      <c r="NH58" s="101"/>
      <c r="NI58" s="101"/>
      <c r="NJ58" s="101"/>
      <c r="NK58" s="101"/>
      <c r="NL58" s="101"/>
      <c r="NM58" s="101"/>
      <c r="NN58" s="101"/>
      <c r="NO58" s="101"/>
      <c r="NP58" s="101"/>
      <c r="NQ58" s="101"/>
      <c r="NR58" s="101"/>
      <c r="NS58" s="101"/>
      <c r="NT58" s="101"/>
      <c r="NU58" s="101"/>
      <c r="NV58" s="101"/>
      <c r="NW58" s="101"/>
      <c r="NX58" s="101"/>
      <c r="NY58" s="101"/>
      <c r="NZ58" s="101"/>
      <c r="OA58" s="101"/>
      <c r="OB58" s="101"/>
      <c r="OC58" s="101"/>
      <c r="OD58" s="101"/>
      <c r="OE58" s="101"/>
      <c r="OF58" s="101"/>
      <c r="OG58" s="101"/>
      <c r="OH58" s="101"/>
      <c r="OI58" s="101"/>
      <c r="OJ58" s="101"/>
      <c r="OK58" s="101"/>
      <c r="OL58" s="101"/>
      <c r="OM58" s="101"/>
      <c r="ON58" s="101"/>
      <c r="OO58" s="101"/>
      <c r="OP58" s="101"/>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6D41-BE5E-47C4-BA41-32CF56030C09}">
  <sheetPr>
    <tabColor theme="0" tint="-0.249977111117893"/>
  </sheetPr>
  <dimension ref="C4:CE58"/>
  <sheetViews>
    <sheetView workbookViewId="0"/>
    <sheetView workbookViewId="1"/>
  </sheetViews>
  <sheetFormatPr defaultRowHeight="10.199999999999999" x14ac:dyDescent="0.2"/>
  <cols>
    <col min="3" max="3" width="31.7109375" customWidth="1"/>
    <col min="4" max="4" width="10.7109375" bestFit="1" customWidth="1"/>
    <col min="5" max="5" width="6.42578125" bestFit="1" customWidth="1"/>
    <col min="6" max="7" width="9.7109375" customWidth="1"/>
    <col min="8" max="11" width="9.7109375" bestFit="1" customWidth="1"/>
    <col min="12" max="12" width="10.7109375" bestFit="1" customWidth="1"/>
    <col min="13" max="17" width="13" bestFit="1" customWidth="1"/>
    <col min="18" max="18" width="10.7109375" bestFit="1" customWidth="1"/>
    <col min="19" max="27" width="13" bestFit="1" customWidth="1"/>
    <col min="28" max="28" width="12" bestFit="1" customWidth="1"/>
    <col min="29" max="40" width="13" bestFit="1" customWidth="1"/>
    <col min="41" max="42" width="12" bestFit="1" customWidth="1"/>
    <col min="43" max="70" width="13" bestFit="1" customWidth="1"/>
    <col min="71" max="71" width="12" bestFit="1" customWidth="1"/>
    <col min="72" max="83" width="13" bestFit="1" customWidth="1"/>
  </cols>
  <sheetData>
    <row r="4" spans="3:83" x14ac:dyDescent="0.2">
      <c r="C4" s="47"/>
    </row>
    <row r="6" spans="3:83" x14ac:dyDescent="0.2">
      <c r="C6" s="58" t="s">
        <v>144</v>
      </c>
      <c r="J6" s="66"/>
    </row>
    <row r="7" spans="3:83" ht="21" thickBot="1" x14ac:dyDescent="0.25">
      <c r="C7" s="16" t="s">
        <v>10</v>
      </c>
      <c r="D7" s="16" t="s">
        <v>77</v>
      </c>
      <c r="E7" s="15" t="s">
        <v>18</v>
      </c>
      <c r="F7" s="15">
        <v>2023</v>
      </c>
      <c r="G7" s="15">
        <v>2024</v>
      </c>
      <c r="H7" s="15">
        <v>2025</v>
      </c>
      <c r="I7" s="15">
        <v>2026</v>
      </c>
      <c r="J7" s="15">
        <v>2027</v>
      </c>
      <c r="K7" s="15">
        <v>2028</v>
      </c>
      <c r="L7" s="15">
        <v>2029</v>
      </c>
      <c r="M7" s="15">
        <v>2030</v>
      </c>
      <c r="N7" s="15">
        <v>2031</v>
      </c>
      <c r="O7" s="15">
        <v>2032</v>
      </c>
      <c r="P7" s="15">
        <v>2033</v>
      </c>
      <c r="Q7" s="15">
        <v>2034</v>
      </c>
      <c r="R7" s="15">
        <v>2035</v>
      </c>
      <c r="S7" s="15">
        <v>2036</v>
      </c>
      <c r="T7" s="15">
        <v>2037</v>
      </c>
      <c r="U7" s="15">
        <v>2038</v>
      </c>
      <c r="V7" s="15">
        <v>2039</v>
      </c>
      <c r="W7" s="15">
        <v>2040</v>
      </c>
      <c r="X7" s="15">
        <v>2041</v>
      </c>
      <c r="Y7" s="15">
        <v>2042</v>
      </c>
      <c r="Z7" s="15">
        <v>2043</v>
      </c>
      <c r="AA7" s="15">
        <v>2044</v>
      </c>
      <c r="AB7" s="15">
        <v>2045</v>
      </c>
      <c r="AC7" s="15">
        <v>2046</v>
      </c>
      <c r="AD7" s="15">
        <v>2047</v>
      </c>
      <c r="AE7" s="15">
        <v>2048</v>
      </c>
      <c r="AF7" s="15">
        <v>2049</v>
      </c>
      <c r="AG7" s="15">
        <v>2050</v>
      </c>
      <c r="AH7" s="15">
        <v>2051</v>
      </c>
      <c r="AI7" s="15">
        <v>2052</v>
      </c>
      <c r="AJ7" s="15">
        <v>2053</v>
      </c>
      <c r="AK7" s="15">
        <v>2054</v>
      </c>
      <c r="AL7" s="15">
        <v>2055</v>
      </c>
      <c r="AM7" s="15">
        <v>2056</v>
      </c>
      <c r="AN7" s="15">
        <v>2057</v>
      </c>
      <c r="AO7" s="15">
        <v>2058</v>
      </c>
      <c r="AP7" s="15">
        <v>2059</v>
      </c>
      <c r="AQ7" s="15">
        <v>2060</v>
      </c>
      <c r="AR7" s="15">
        <v>2061</v>
      </c>
      <c r="AS7" s="15">
        <v>2062</v>
      </c>
      <c r="AT7" s="15">
        <v>2063</v>
      </c>
      <c r="AU7" s="15">
        <v>2064</v>
      </c>
      <c r="AV7" s="15">
        <v>2065</v>
      </c>
      <c r="AW7" s="15">
        <v>2066</v>
      </c>
      <c r="AX7" s="15">
        <v>2067</v>
      </c>
      <c r="AY7" s="15">
        <v>2068</v>
      </c>
      <c r="AZ7" s="15">
        <v>2069</v>
      </c>
      <c r="BA7" s="15">
        <v>2070</v>
      </c>
      <c r="BB7" s="15">
        <v>2071</v>
      </c>
      <c r="BC7" s="15">
        <v>2072</v>
      </c>
      <c r="BD7" s="15">
        <v>2073</v>
      </c>
      <c r="BE7" s="15">
        <v>2074</v>
      </c>
      <c r="BF7" s="15">
        <v>2075</v>
      </c>
      <c r="BG7" s="15">
        <v>2076</v>
      </c>
      <c r="BH7" s="15">
        <v>2077</v>
      </c>
      <c r="BI7" s="15">
        <v>2078</v>
      </c>
      <c r="BJ7" s="15">
        <v>2079</v>
      </c>
      <c r="BK7" s="15">
        <v>2080</v>
      </c>
      <c r="BL7" s="15">
        <v>2081</v>
      </c>
      <c r="BM7" s="15">
        <v>2082</v>
      </c>
      <c r="BN7" s="15">
        <v>2083</v>
      </c>
      <c r="BO7" s="15">
        <v>2084</v>
      </c>
      <c r="BP7" s="15">
        <v>2085</v>
      </c>
      <c r="BQ7" s="15">
        <v>2086</v>
      </c>
      <c r="BR7" s="15">
        <v>2087</v>
      </c>
      <c r="BS7" s="15">
        <v>2088</v>
      </c>
      <c r="BT7" s="15">
        <v>2089</v>
      </c>
      <c r="BU7" s="15">
        <v>2090</v>
      </c>
      <c r="BV7" s="15">
        <v>2091</v>
      </c>
      <c r="BW7" s="15">
        <v>2092</v>
      </c>
      <c r="BX7" s="15">
        <v>2093</v>
      </c>
      <c r="BY7" s="15">
        <v>2094</v>
      </c>
      <c r="BZ7" s="15">
        <v>2095</v>
      </c>
      <c r="CA7" s="15">
        <v>2096</v>
      </c>
      <c r="CB7" s="15">
        <v>2097</v>
      </c>
      <c r="CC7" s="15">
        <v>2098</v>
      </c>
      <c r="CD7" s="15">
        <v>2099</v>
      </c>
      <c r="CE7" s="15">
        <v>2100</v>
      </c>
    </row>
    <row r="8" spans="3:83" x14ac:dyDescent="0.2">
      <c r="C8" s="61" t="str" cm="1">
        <f t="array" ref="C8:C11">_xlfn.ANCHORARRAY('Int BCA Ann Fail Prob'!C8)</f>
        <v>Pole</v>
      </c>
      <c r="D8" s="61" t="str" cm="1">
        <f t="array" ref="D8:D11">_xlfn.ANCHORARRAY('Int BCA Ann Fail Prob'!D8)</f>
        <v>Class 5</v>
      </c>
      <c r="E8" s="61" t="str" cm="1">
        <f t="array" ref="E8:E11">_xlfn.ANCHORARRAY('7. Project Characteristics'!G48)</f>
        <v>pole</v>
      </c>
      <c r="F8" s="69" cm="1">
        <f t="array" ref="F8:F11">(generic_bca_inputs[Replace Cost]*generic_bca_inputs[Replace %])+
(generic_bca_inputs[Repair Cost]*(1-generic_bca_inputs[Replace %]))*
(1+'7. Project Characteristics'!$G$17)^(F$7-generic_bca_inputs[Cost Data Year])</f>
        <v>2240.2921953094965</v>
      </c>
      <c r="G8" s="69" cm="1">
        <f t="array" ref="G8:G11">(generic_bca_inputs[Replace Cost]*generic_bca_inputs[Replace %])+
(generic_bca_inputs[Repair Cost]*(1-generic_bca_inputs[Replace %]))*
(1+'7. Project Characteristics'!$G$17)^(G$7-generic_bca_inputs[Cost Data Year])</f>
        <v>2245.0980392156862</v>
      </c>
      <c r="H8" s="69" cm="1">
        <f t="array" ref="H8:H11">(generic_bca_inputs[Replace Cost]*generic_bca_inputs[Replace %])+
(generic_bca_inputs[Repair Cost]*(1-generic_bca_inputs[Replace %]))*
(1+'7. Project Characteristics'!$G$17)^(H$7-generic_bca_inputs[Cost Data Year])</f>
        <v>2250</v>
      </c>
      <c r="I8" s="69" cm="1">
        <f t="array" ref="I8:I11">(generic_bca_inputs[Replace Cost]*generic_bca_inputs[Replace %])+
(generic_bca_inputs[Repair Cost]*(1-generic_bca_inputs[Replace %]))*
(1+'7. Project Characteristics'!$G$17)^(I$7-generic_bca_inputs[Cost Data Year])</f>
        <v>2255</v>
      </c>
      <c r="J8" s="69" cm="1">
        <f t="array" ref="J8:J11">(generic_bca_inputs[Replace Cost]*generic_bca_inputs[Replace %])+
(generic_bca_inputs[Repair Cost]*(1-generic_bca_inputs[Replace %]))*
(1+'7. Project Characteristics'!$G$17)^(J$7-generic_bca_inputs[Cost Data Year])</f>
        <v>2260.1</v>
      </c>
      <c r="K8" s="69" cm="1">
        <f t="array" ref="K8:K11">(generic_bca_inputs[Replace Cost]*generic_bca_inputs[Replace %])+
(generic_bca_inputs[Repair Cost]*(1-generic_bca_inputs[Replace %]))*
(1+'7. Project Characteristics'!$G$17)^(K$7-generic_bca_inputs[Cost Data Year])</f>
        <v>2265.3020000000001</v>
      </c>
      <c r="L8" s="69" cm="1">
        <f t="array" ref="L8:L11">(generic_bca_inputs[Replace Cost]*generic_bca_inputs[Replace %])+
(generic_bca_inputs[Repair Cost]*(1-generic_bca_inputs[Replace %]))*
(1+'7. Project Characteristics'!$G$17)^(L$7-generic_bca_inputs[Cost Data Year])</f>
        <v>2270.6080400000001</v>
      </c>
      <c r="M8" s="69" cm="1">
        <f t="array" ref="M8:M11">(generic_bca_inputs[Replace Cost]*generic_bca_inputs[Replace %])+
(generic_bca_inputs[Repair Cost]*(1-generic_bca_inputs[Replace %]))*
(1+'7. Project Characteristics'!$G$17)^(M$7-generic_bca_inputs[Cost Data Year])</f>
        <v>2276.0202008000001</v>
      </c>
      <c r="N8" s="69" cm="1">
        <f t="array" ref="N8:N11">(generic_bca_inputs[Replace Cost]*generic_bca_inputs[Replace %])+
(generic_bca_inputs[Repair Cost]*(1-generic_bca_inputs[Replace %]))*
(1+'7. Project Characteristics'!$G$17)^(N$7-generic_bca_inputs[Cost Data Year])</f>
        <v>2281.5406048160003</v>
      </c>
      <c r="O8" s="69" cm="1">
        <f t="array" ref="O8:O11">(generic_bca_inputs[Replace Cost]*generic_bca_inputs[Replace %])+
(generic_bca_inputs[Repair Cost]*(1-generic_bca_inputs[Replace %]))*
(1+'7. Project Characteristics'!$G$17)^(O$7-generic_bca_inputs[Cost Data Year])</f>
        <v>2287.1714169123197</v>
      </c>
      <c r="P8" s="69" cm="1">
        <f t="array" ref="P8:P11">(generic_bca_inputs[Replace Cost]*generic_bca_inputs[Replace %])+
(generic_bca_inputs[Repair Cost]*(1-generic_bca_inputs[Replace %]))*
(1+'7. Project Characteristics'!$G$17)^(P$7-generic_bca_inputs[Cost Data Year])</f>
        <v>2292.9148452505665</v>
      </c>
      <c r="Q8" s="69" cm="1">
        <f t="array" ref="Q8:Q11">(generic_bca_inputs[Replace Cost]*generic_bca_inputs[Replace %])+
(generic_bca_inputs[Repair Cost]*(1-generic_bca_inputs[Replace %]))*
(1+'7. Project Characteristics'!$G$17)^(Q$7-generic_bca_inputs[Cost Data Year])</f>
        <v>2298.7731421555777</v>
      </c>
      <c r="R8" s="69" cm="1">
        <f t="array" ref="R8:R11">(generic_bca_inputs[Replace Cost]*generic_bca_inputs[Replace %])+
(generic_bca_inputs[Repair Cost]*(1-generic_bca_inputs[Replace %]))*
(1+'7. Project Characteristics'!$G$17)^(R$7-generic_bca_inputs[Cost Data Year])</f>
        <v>2304.7486049986892</v>
      </c>
      <c r="S8" s="69" cm="1">
        <f t="array" ref="S8:S11">(generic_bca_inputs[Replace Cost]*generic_bca_inputs[Replace %])+
(generic_bca_inputs[Repair Cost]*(1-generic_bca_inputs[Replace %]))*
(1+'7. Project Characteristics'!$G$17)^(S$7-generic_bca_inputs[Cost Data Year])</f>
        <v>2310.843577098663</v>
      </c>
      <c r="T8" s="69" cm="1">
        <f t="array" ref="T8:T11">(generic_bca_inputs[Replace Cost]*generic_bca_inputs[Replace %])+
(generic_bca_inputs[Repair Cost]*(1-generic_bca_inputs[Replace %]))*
(1+'7. Project Characteristics'!$G$17)^(T$7-generic_bca_inputs[Cost Data Year])</f>
        <v>2317.0604486406364</v>
      </c>
      <c r="U8" s="69" cm="1">
        <f t="array" ref="U8:U11">(generic_bca_inputs[Replace Cost]*generic_bca_inputs[Replace %])+
(generic_bca_inputs[Repair Cost]*(1-generic_bca_inputs[Replace %]))*
(1+'7. Project Characteristics'!$G$17)^(U$7-generic_bca_inputs[Cost Data Year])</f>
        <v>2323.4016576134491</v>
      </c>
      <c r="V8" s="69" cm="1">
        <f t="array" ref="V8:V11">(generic_bca_inputs[Replace Cost]*generic_bca_inputs[Replace %])+
(generic_bca_inputs[Repair Cost]*(1-generic_bca_inputs[Replace %]))*
(1+'7. Project Characteristics'!$G$17)^(V$7-generic_bca_inputs[Cost Data Year])</f>
        <v>2329.8696907657181</v>
      </c>
      <c r="W8" s="69" cm="1">
        <f t="array" ref="W8:W11">(generic_bca_inputs[Replace Cost]*generic_bca_inputs[Replace %])+
(generic_bca_inputs[Repair Cost]*(1-generic_bca_inputs[Replace %]))*
(1+'7. Project Characteristics'!$G$17)^(W$7-generic_bca_inputs[Cost Data Year])</f>
        <v>2336.4670845810324</v>
      </c>
      <c r="X8" s="69" cm="1">
        <f t="array" ref="X8:X11">(generic_bca_inputs[Replace Cost]*generic_bca_inputs[Replace %])+
(generic_bca_inputs[Repair Cost]*(1-generic_bca_inputs[Replace %]))*
(1+'7. Project Characteristics'!$G$17)^(X$7-generic_bca_inputs[Cost Data Year])</f>
        <v>2343.1964262726528</v>
      </c>
      <c r="Y8" s="69" cm="1">
        <f t="array" ref="Y8:Y11">(generic_bca_inputs[Replace Cost]*generic_bca_inputs[Replace %])+
(generic_bca_inputs[Repair Cost]*(1-generic_bca_inputs[Replace %]))*
(1+'7. Project Characteristics'!$G$17)^(Y$7-generic_bca_inputs[Cost Data Year])</f>
        <v>2350.0603547981063</v>
      </c>
      <c r="Z8" s="69" cm="1">
        <f t="array" ref="Z8:Z11">(generic_bca_inputs[Replace Cost]*generic_bca_inputs[Replace %])+
(generic_bca_inputs[Repair Cost]*(1-generic_bca_inputs[Replace %]))*
(1+'7. Project Characteristics'!$G$17)^(Z$7-generic_bca_inputs[Cost Data Year])</f>
        <v>2357.0615618940683</v>
      </c>
      <c r="AA8" s="69" cm="1">
        <f t="array" ref="AA8:AA11">(generic_bca_inputs[Replace Cost]*generic_bca_inputs[Replace %])+
(generic_bca_inputs[Repair Cost]*(1-generic_bca_inputs[Replace %]))*
(1+'7. Project Characteristics'!$G$17)^(AA$7-generic_bca_inputs[Cost Data Year])</f>
        <v>2364.2027931319494</v>
      </c>
      <c r="AB8" s="69" cm="1">
        <f t="array" ref="AB8:AB11">(generic_bca_inputs[Replace Cost]*generic_bca_inputs[Replace %])+
(generic_bca_inputs[Repair Cost]*(1-generic_bca_inputs[Replace %]))*
(1+'7. Project Characteristics'!$G$17)^(AB$7-generic_bca_inputs[Cost Data Year])</f>
        <v>2371.4868489945884</v>
      </c>
      <c r="AC8" s="69" cm="1">
        <f t="array" ref="AC8:AC11">(generic_bca_inputs[Replace Cost]*generic_bca_inputs[Replace %])+
(generic_bca_inputs[Repair Cost]*(1-generic_bca_inputs[Replace %]))*
(1+'7. Project Characteristics'!$G$17)^(AC$7-generic_bca_inputs[Cost Data Year])</f>
        <v>2378.9165859744803</v>
      </c>
      <c r="AD8" s="69" cm="1">
        <f t="array" ref="AD8:AD11">(generic_bca_inputs[Replace Cost]*generic_bca_inputs[Replace %])+
(generic_bca_inputs[Repair Cost]*(1-generic_bca_inputs[Replace %]))*
(1+'7. Project Characteristics'!$G$17)^(AD$7-generic_bca_inputs[Cost Data Year])</f>
        <v>2386.4949176939699</v>
      </c>
      <c r="AE8" s="69" cm="1">
        <f t="array" ref="AE8:AE11">(generic_bca_inputs[Replace Cost]*generic_bca_inputs[Replace %])+
(generic_bca_inputs[Repair Cost]*(1-generic_bca_inputs[Replace %]))*
(1+'7. Project Characteristics'!$G$17)^(AE$7-generic_bca_inputs[Cost Data Year])</f>
        <v>2394.2248160478493</v>
      </c>
      <c r="AF8" s="69" cm="1">
        <f t="array" ref="AF8:AF11">(generic_bca_inputs[Replace Cost]*generic_bca_inputs[Replace %])+
(generic_bca_inputs[Repair Cost]*(1-generic_bca_inputs[Replace %]))*
(1+'7. Project Characteristics'!$G$17)^(AF$7-generic_bca_inputs[Cost Data Year])</f>
        <v>2402.1093123688061</v>
      </c>
      <c r="AG8" s="69" cm="1">
        <f t="array" ref="AG8:AG11">(generic_bca_inputs[Replace Cost]*generic_bca_inputs[Replace %])+
(generic_bca_inputs[Repair Cost]*(1-generic_bca_inputs[Replace %]))*
(1+'7. Project Characteristics'!$G$17)^(AG$7-generic_bca_inputs[Cost Data Year])</f>
        <v>2410.1514986161824</v>
      </c>
      <c r="AH8" s="69" cm="1">
        <f t="array" ref="AH8:AH11">(generic_bca_inputs[Replace Cost]*generic_bca_inputs[Replace %])+
(generic_bca_inputs[Repair Cost]*(1-generic_bca_inputs[Replace %]))*
(1+'7. Project Characteristics'!$G$17)^(AH$7-generic_bca_inputs[Cost Data Year])</f>
        <v>2418.3545285885061</v>
      </c>
      <c r="AI8" s="69" cm="1">
        <f t="array" ref="AI8:AI11">(generic_bca_inputs[Replace Cost]*generic_bca_inputs[Replace %])+
(generic_bca_inputs[Repair Cost]*(1-generic_bca_inputs[Replace %]))*
(1+'7. Project Characteristics'!$G$17)^(AI$7-generic_bca_inputs[Cost Data Year])</f>
        <v>2426.7216191602761</v>
      </c>
      <c r="AJ8" s="69" cm="1">
        <f t="array" ref="AJ8:AJ11">(generic_bca_inputs[Replace Cost]*generic_bca_inputs[Replace %])+
(generic_bca_inputs[Repair Cost]*(1-generic_bca_inputs[Replace %]))*
(1+'7. Project Characteristics'!$G$17)^(AJ$7-generic_bca_inputs[Cost Data Year])</f>
        <v>2435.2560515434816</v>
      </c>
      <c r="AK8" s="69" cm="1">
        <f t="array" ref="AK8:AK11">(generic_bca_inputs[Replace Cost]*generic_bca_inputs[Replace %])+
(generic_bca_inputs[Repair Cost]*(1-generic_bca_inputs[Replace %]))*
(1+'7. Project Characteristics'!$G$17)^(AK$7-generic_bca_inputs[Cost Data Year])</f>
        <v>2443.9611725743512</v>
      </c>
      <c r="AL8" s="69" cm="1">
        <f t="array" ref="AL8:AL11">(generic_bca_inputs[Replace Cost]*generic_bca_inputs[Replace %])+
(generic_bca_inputs[Repair Cost]*(1-generic_bca_inputs[Replace %]))*
(1+'7. Project Characteristics'!$G$17)^(AL$7-generic_bca_inputs[Cost Data Year])</f>
        <v>2452.8403960258383</v>
      </c>
      <c r="AM8" s="69" cm="1">
        <f t="array" ref="AM8:AM11">(generic_bca_inputs[Replace Cost]*generic_bca_inputs[Replace %])+
(generic_bca_inputs[Repair Cost]*(1-generic_bca_inputs[Replace %]))*
(1+'7. Project Characteristics'!$G$17)^(AM$7-generic_bca_inputs[Cost Data Year])</f>
        <v>2461.8972039463551</v>
      </c>
      <c r="AN8" s="69" cm="1">
        <f t="array" ref="AN8:AN11">(generic_bca_inputs[Replace Cost]*generic_bca_inputs[Replace %])+
(generic_bca_inputs[Repair Cost]*(1-generic_bca_inputs[Replace %]))*
(1+'7. Project Characteristics'!$G$17)^(AN$7-generic_bca_inputs[Cost Data Year])</f>
        <v>2471.1351480252824</v>
      </c>
      <c r="AO8" s="69" cm="1">
        <f t="array" ref="AO8:AO11">(generic_bca_inputs[Replace Cost]*generic_bca_inputs[Replace %])+
(generic_bca_inputs[Repair Cost]*(1-generic_bca_inputs[Replace %]))*
(1+'7. Project Characteristics'!$G$17)^(AO$7-generic_bca_inputs[Cost Data Year])</f>
        <v>2480.5578509857878</v>
      </c>
      <c r="AP8" s="69" cm="1">
        <f t="array" ref="AP8:AP11">(generic_bca_inputs[Replace Cost]*generic_bca_inputs[Replace %])+
(generic_bca_inputs[Repair Cost]*(1-generic_bca_inputs[Replace %]))*
(1+'7. Project Characteristics'!$G$17)^(AP$7-generic_bca_inputs[Cost Data Year])</f>
        <v>2490.1690080055037</v>
      </c>
      <c r="AQ8" s="69" cm="1">
        <f t="array" ref="AQ8:AQ11">(generic_bca_inputs[Replace Cost]*generic_bca_inputs[Replace %])+
(generic_bca_inputs[Repair Cost]*(1-generic_bca_inputs[Replace %]))*
(1+'7. Project Characteristics'!$G$17)^(AQ$7-generic_bca_inputs[Cost Data Year])</f>
        <v>2499.9723881656137</v>
      </c>
      <c r="AR8" s="69" cm="1">
        <f t="array" ref="AR8:AR11">(generic_bca_inputs[Replace Cost]*generic_bca_inputs[Replace %])+
(generic_bca_inputs[Repair Cost]*(1-generic_bca_inputs[Replace %]))*
(1+'7. Project Characteristics'!$G$17)^(AR$7-generic_bca_inputs[Cost Data Year])</f>
        <v>2509.9718359289259</v>
      </c>
      <c r="AS8" s="69" cm="1">
        <f t="array" ref="AS8:AS11">(generic_bca_inputs[Replace Cost]*generic_bca_inputs[Replace %])+
(generic_bca_inputs[Repair Cost]*(1-generic_bca_inputs[Replace %]))*
(1+'7. Project Characteristics'!$G$17)^(AS$7-generic_bca_inputs[Cost Data Year])</f>
        <v>2520.1712726475043</v>
      </c>
      <c r="AT8" s="69" cm="1">
        <f t="array" ref="AT8:AT11">(generic_bca_inputs[Replace Cost]*generic_bca_inputs[Replace %])+
(generic_bca_inputs[Repair Cost]*(1-generic_bca_inputs[Replace %]))*
(1+'7. Project Characteristics'!$G$17)^(AT$7-generic_bca_inputs[Cost Data Year])</f>
        <v>2530.5746981004545</v>
      </c>
      <c r="AU8" s="69" cm="1">
        <f t="array" ref="AU8:AU11">(generic_bca_inputs[Replace Cost]*generic_bca_inputs[Replace %])+
(generic_bca_inputs[Repair Cost]*(1-generic_bca_inputs[Replace %]))*
(1+'7. Project Characteristics'!$G$17)^(AU$7-generic_bca_inputs[Cost Data Year])</f>
        <v>2541.1861920624633</v>
      </c>
      <c r="AV8" s="69" cm="1">
        <f t="array" ref="AV8:AV11">(generic_bca_inputs[Replace Cost]*generic_bca_inputs[Replace %])+
(generic_bca_inputs[Repair Cost]*(1-generic_bca_inputs[Replace %]))*
(1+'7. Project Characteristics'!$G$17)^(AV$7-generic_bca_inputs[Cost Data Year])</f>
        <v>2552.0099159037127</v>
      </c>
      <c r="AW8" s="69" cm="1">
        <f t="array" ref="AW8:AW11">(generic_bca_inputs[Replace Cost]*generic_bca_inputs[Replace %])+
(generic_bca_inputs[Repair Cost]*(1-generic_bca_inputs[Replace %]))*
(1+'7. Project Characteristics'!$G$17)^(AW$7-generic_bca_inputs[Cost Data Year])</f>
        <v>2563.0501142217872</v>
      </c>
      <c r="AX8" s="69" cm="1">
        <f t="array" ref="AX8:AX11">(generic_bca_inputs[Replace Cost]*generic_bca_inputs[Replace %])+
(generic_bca_inputs[Repair Cost]*(1-generic_bca_inputs[Replace %]))*
(1+'7. Project Characteristics'!$G$17)^(AX$7-generic_bca_inputs[Cost Data Year])</f>
        <v>2574.3111165062228</v>
      </c>
      <c r="AY8" s="69" cm="1">
        <f t="array" ref="AY8:AY11">(generic_bca_inputs[Replace Cost]*generic_bca_inputs[Replace %])+
(generic_bca_inputs[Repair Cost]*(1-generic_bca_inputs[Replace %]))*
(1+'7. Project Characteristics'!$G$17)^(AY$7-generic_bca_inputs[Cost Data Year])</f>
        <v>2585.7973388363471</v>
      </c>
      <c r="AZ8" s="69" cm="1">
        <f t="array" ref="AZ8:AZ11">(generic_bca_inputs[Replace Cost]*generic_bca_inputs[Replace %])+
(generic_bca_inputs[Repair Cost]*(1-generic_bca_inputs[Replace %]))*
(1+'7. Project Characteristics'!$G$17)^(AZ$7-generic_bca_inputs[Cost Data Year])</f>
        <v>2597.5132856130745</v>
      </c>
      <c r="BA8" s="69" cm="1">
        <f t="array" ref="BA8:BA11">(generic_bca_inputs[Replace Cost]*generic_bca_inputs[Replace %])+
(generic_bca_inputs[Repair Cost]*(1-generic_bca_inputs[Replace %]))*
(1+'7. Project Characteristics'!$G$17)^(BA$7-generic_bca_inputs[Cost Data Year])</f>
        <v>2609.4635513253361</v>
      </c>
      <c r="BB8" s="69" cm="1">
        <f t="array" ref="BB8:BB11">(generic_bca_inputs[Replace Cost]*generic_bca_inputs[Replace %])+
(generic_bca_inputs[Repair Cost]*(1-generic_bca_inputs[Replace %]))*
(1+'7. Project Characteristics'!$G$17)^(BB$7-generic_bca_inputs[Cost Data Year])</f>
        <v>2621.6528223518426</v>
      </c>
      <c r="BC8" s="69" cm="1">
        <f t="array" ref="BC8:BC11">(generic_bca_inputs[Replace Cost]*generic_bca_inputs[Replace %])+
(generic_bca_inputs[Repair Cost]*(1-generic_bca_inputs[Replace %]))*
(1+'7. Project Characteristics'!$G$17)^(BC$7-generic_bca_inputs[Cost Data Year])</f>
        <v>2634.0858787988791</v>
      </c>
      <c r="BD8" s="69" cm="1">
        <f t="array" ref="BD8:BD11">(generic_bca_inputs[Replace Cost]*generic_bca_inputs[Replace %])+
(generic_bca_inputs[Repair Cost]*(1-generic_bca_inputs[Replace %]))*
(1+'7. Project Characteristics'!$G$17)^(BD$7-generic_bca_inputs[Cost Data Year])</f>
        <v>2646.767596374857</v>
      </c>
      <c r="BE8" s="69" cm="1">
        <f t="array" ref="BE8:BE11">(generic_bca_inputs[Replace Cost]*generic_bca_inputs[Replace %])+
(generic_bca_inputs[Repair Cost]*(1-generic_bca_inputs[Replace %]))*
(1+'7. Project Characteristics'!$G$17)^(BE$7-generic_bca_inputs[Cost Data Year])</f>
        <v>2659.7029483023543</v>
      </c>
      <c r="BF8" s="69" cm="1">
        <f t="array" ref="BF8:BF11">(generic_bca_inputs[Replace Cost]*generic_bca_inputs[Replace %])+
(generic_bca_inputs[Repair Cost]*(1-generic_bca_inputs[Replace %]))*
(1+'7. Project Characteristics'!$G$17)^(BF$7-generic_bca_inputs[Cost Data Year])</f>
        <v>2672.897007268401</v>
      </c>
      <c r="BG8" s="69" cm="1">
        <f t="array" ref="BG8:BG11">(generic_bca_inputs[Replace Cost]*generic_bca_inputs[Replace %])+
(generic_bca_inputs[Repair Cost]*(1-generic_bca_inputs[Replace %]))*
(1+'7. Project Characteristics'!$G$17)^(BG$7-generic_bca_inputs[Cost Data Year])</f>
        <v>2686.354947413769</v>
      </c>
      <c r="BH8" s="69" cm="1">
        <f t="array" ref="BH8:BH11">(generic_bca_inputs[Replace Cost]*generic_bca_inputs[Replace %])+
(generic_bca_inputs[Repair Cost]*(1-generic_bca_inputs[Replace %]))*
(1+'7. Project Characteristics'!$G$17)^(BH$7-generic_bca_inputs[Cost Data Year])</f>
        <v>2700.0820463620448</v>
      </c>
      <c r="BI8" s="69" cm="1">
        <f t="array" ref="BI8:BI11">(generic_bca_inputs[Replace Cost]*generic_bca_inputs[Replace %])+
(generic_bca_inputs[Repair Cost]*(1-generic_bca_inputs[Replace %]))*
(1+'7. Project Characteristics'!$G$17)^(BI$7-generic_bca_inputs[Cost Data Year])</f>
        <v>2714.0836872892855</v>
      </c>
      <c r="BJ8" s="69" cm="1">
        <f t="array" ref="BJ8:BJ11">(generic_bca_inputs[Replace Cost]*generic_bca_inputs[Replace %])+
(generic_bca_inputs[Repair Cost]*(1-generic_bca_inputs[Replace %]))*
(1+'7. Project Characteristics'!$G$17)^(BJ$7-generic_bca_inputs[Cost Data Year])</f>
        <v>2728.3653610350711</v>
      </c>
      <c r="BK8" s="69" cm="1">
        <f t="array" ref="BK8:BK11">(generic_bca_inputs[Replace Cost]*generic_bca_inputs[Replace %])+
(generic_bca_inputs[Repair Cost]*(1-generic_bca_inputs[Replace %]))*
(1+'7. Project Characteristics'!$G$17)^(BK$7-generic_bca_inputs[Cost Data Year])</f>
        <v>2742.9326682557726</v>
      </c>
      <c r="BL8" s="69" cm="1">
        <f t="array" ref="BL8:BL11">(generic_bca_inputs[Replace Cost]*generic_bca_inputs[Replace %])+
(generic_bca_inputs[Repair Cost]*(1-generic_bca_inputs[Replace %]))*
(1+'7. Project Characteristics'!$G$17)^(BL$7-generic_bca_inputs[Cost Data Year])</f>
        <v>2757.7913216208881</v>
      </c>
      <c r="BM8" s="69" cm="1">
        <f t="array" ref="BM8:BM11">(generic_bca_inputs[Replace Cost]*generic_bca_inputs[Replace %])+
(generic_bca_inputs[Repair Cost]*(1-generic_bca_inputs[Replace %]))*
(1+'7. Project Characteristics'!$G$17)^(BM$7-generic_bca_inputs[Cost Data Year])</f>
        <v>2772.9471480533057</v>
      </c>
      <c r="BN8" s="69" cm="1">
        <f t="array" ref="BN8:BN11">(generic_bca_inputs[Replace Cost]*generic_bca_inputs[Replace %])+
(generic_bca_inputs[Repair Cost]*(1-generic_bca_inputs[Replace %]))*
(1+'7. Project Characteristics'!$G$17)^(BN$7-generic_bca_inputs[Cost Data Year])</f>
        <v>2788.4060910143717</v>
      </c>
      <c r="BO8" s="69" cm="1">
        <f t="array" ref="BO8:BO11">(generic_bca_inputs[Replace Cost]*generic_bca_inputs[Replace %])+
(generic_bca_inputs[Repair Cost]*(1-generic_bca_inputs[Replace %]))*
(1+'7. Project Characteristics'!$G$17)^(BO$7-generic_bca_inputs[Cost Data Year])</f>
        <v>2804.1742128346591</v>
      </c>
      <c r="BP8" s="69" cm="1">
        <f t="array" ref="BP8:BP11">(generic_bca_inputs[Replace Cost]*generic_bca_inputs[Replace %])+
(generic_bca_inputs[Repair Cost]*(1-generic_bca_inputs[Replace %]))*
(1+'7. Project Characteristics'!$G$17)^(BP$7-generic_bca_inputs[Cost Data Year])</f>
        <v>2820.2576970913524</v>
      </c>
      <c r="BQ8" s="69" cm="1">
        <f t="array" ref="BQ8:BQ11">(generic_bca_inputs[Replace Cost]*generic_bca_inputs[Replace %])+
(generic_bca_inputs[Repair Cost]*(1-generic_bca_inputs[Replace %]))*
(1+'7. Project Characteristics'!$G$17)^(BQ$7-generic_bca_inputs[Cost Data Year])</f>
        <v>2836.6628510331793</v>
      </c>
      <c r="BR8" s="69" cm="1">
        <f t="array" ref="BR8:BR11">(generic_bca_inputs[Replace Cost]*generic_bca_inputs[Replace %])+
(generic_bca_inputs[Repair Cost]*(1-generic_bca_inputs[Replace %]))*
(1+'7. Project Characteristics'!$G$17)^(BR$7-generic_bca_inputs[Cost Data Year])</f>
        <v>2853.3961080538429</v>
      </c>
      <c r="BS8" s="69" cm="1">
        <f t="array" ref="BS8:BS11">(generic_bca_inputs[Replace Cost]*generic_bca_inputs[Replace %])+
(generic_bca_inputs[Repair Cost]*(1-generic_bca_inputs[Replace %]))*
(1+'7. Project Characteristics'!$G$17)^(BS$7-generic_bca_inputs[Cost Data Year])</f>
        <v>2870.4640302149201</v>
      </c>
      <c r="BT8" s="69" cm="1">
        <f t="array" ref="BT8:BT11">(generic_bca_inputs[Replace Cost]*generic_bca_inputs[Replace %])+
(generic_bca_inputs[Repair Cost]*(1-generic_bca_inputs[Replace %]))*
(1+'7. Project Characteristics'!$G$17)^(BT$7-generic_bca_inputs[Cost Data Year])</f>
        <v>2887.8733108192182</v>
      </c>
      <c r="BU8" s="69" cm="1">
        <f t="array" ref="BU8:BU11">(generic_bca_inputs[Replace Cost]*generic_bca_inputs[Replace %])+
(generic_bca_inputs[Repair Cost]*(1-generic_bca_inputs[Replace %]))*
(1+'7. Project Characteristics'!$G$17)^(BU$7-generic_bca_inputs[Cost Data Year])</f>
        <v>2905.6307770356029</v>
      </c>
      <c r="BV8" s="69" cm="1">
        <f t="array" ref="BV8:BV11">(generic_bca_inputs[Replace Cost]*generic_bca_inputs[Replace %])+
(generic_bca_inputs[Repair Cost]*(1-generic_bca_inputs[Replace %]))*
(1+'7. Project Characteristics'!$G$17)^(BV$7-generic_bca_inputs[Cost Data Year])</f>
        <v>2923.7433925763148</v>
      </c>
      <c r="BW8" s="69" cm="1">
        <f t="array" ref="BW8:BW11">(generic_bca_inputs[Replace Cost]*generic_bca_inputs[Replace %])+
(generic_bca_inputs[Repair Cost]*(1-generic_bca_inputs[Replace %]))*
(1+'7. Project Characteristics'!$G$17)^(BW$7-generic_bca_inputs[Cost Data Year])</f>
        <v>2942.218260427841</v>
      </c>
      <c r="BX8" s="69" cm="1">
        <f t="array" ref="BX8:BX11">(generic_bca_inputs[Replace Cost]*generic_bca_inputs[Replace %])+
(generic_bca_inputs[Repair Cost]*(1-generic_bca_inputs[Replace %]))*
(1+'7. Project Characteristics'!$G$17)^(BX$7-generic_bca_inputs[Cost Data Year])</f>
        <v>2961.062625636398</v>
      </c>
      <c r="BY8" s="69" cm="1">
        <f t="array" ref="BY8:BY11">(generic_bca_inputs[Replace Cost]*generic_bca_inputs[Replace %])+
(generic_bca_inputs[Repair Cost]*(1-generic_bca_inputs[Replace %]))*
(1+'7. Project Characteristics'!$G$17)^(BY$7-generic_bca_inputs[Cost Data Year])</f>
        <v>2980.2838781491259</v>
      </c>
      <c r="BZ8" s="69" cm="1">
        <f t="array" ref="BZ8:BZ11">(generic_bca_inputs[Replace Cost]*generic_bca_inputs[Replace %])+
(generic_bca_inputs[Repair Cost]*(1-generic_bca_inputs[Replace %]))*
(1+'7. Project Characteristics'!$G$17)^(BZ$7-generic_bca_inputs[Cost Data Year])</f>
        <v>2999.8895557121086</v>
      </c>
      <c r="CA8" s="69" cm="1">
        <f t="array" ref="CA8:CA11">(generic_bca_inputs[Replace Cost]*generic_bca_inputs[Replace %])+
(generic_bca_inputs[Repair Cost]*(1-generic_bca_inputs[Replace %]))*
(1+'7. Project Characteristics'!$G$17)^(CA$7-generic_bca_inputs[Cost Data Year])</f>
        <v>3019.8873468263505</v>
      </c>
      <c r="CB8" s="69" cm="1">
        <f t="array" ref="CB8:CB11">(generic_bca_inputs[Replace Cost]*generic_bca_inputs[Replace %])+
(generic_bca_inputs[Repair Cost]*(1-generic_bca_inputs[Replace %]))*
(1+'7. Project Characteristics'!$G$17)^(CB$7-generic_bca_inputs[Cost Data Year])</f>
        <v>3040.2850937628773</v>
      </c>
      <c r="CC8" s="69" cm="1">
        <f t="array" ref="CC8:CC11">(generic_bca_inputs[Replace Cost]*generic_bca_inputs[Replace %])+
(generic_bca_inputs[Repair Cost]*(1-generic_bca_inputs[Replace %]))*
(1+'7. Project Characteristics'!$G$17)^(CC$7-generic_bca_inputs[Cost Data Year])</f>
        <v>3061.0907956381352</v>
      </c>
      <c r="CD8" s="69" cm="1">
        <f t="array" ref="CD8:CD11">(generic_bca_inputs[Replace Cost]*generic_bca_inputs[Replace %])+
(generic_bca_inputs[Repair Cost]*(1-generic_bca_inputs[Replace %]))*
(1+'7. Project Characteristics'!$G$17)^(CD$7-generic_bca_inputs[Cost Data Year])</f>
        <v>3082.3126115508976</v>
      </c>
      <c r="CE8" s="69" cm="1">
        <f t="array" ref="CE8:CE11">(generic_bca_inputs[Replace Cost]*generic_bca_inputs[Replace %])+
(generic_bca_inputs[Repair Cost]*(1-generic_bca_inputs[Replace %]))*
(1+'7. Project Characteristics'!$G$17)^(CE$7-generic_bca_inputs[Cost Data Year])</f>
        <v>3103.9588637819156</v>
      </c>
    </row>
    <row r="9" spans="3:83" x14ac:dyDescent="0.2">
      <c r="C9" s="61" t="str">
        <v>Pole</v>
      </c>
      <c r="D9" s="61" t="str">
        <v>Class 4</v>
      </c>
      <c r="E9" s="61" t="str">
        <v>pole</v>
      </c>
      <c r="F9" s="69">
        <v>2440.2921953094965</v>
      </c>
      <c r="G9" s="69">
        <v>2445.0980392156862</v>
      </c>
      <c r="H9" s="69">
        <v>2450</v>
      </c>
      <c r="I9" s="69">
        <v>2455</v>
      </c>
      <c r="J9" s="69">
        <v>2460.1</v>
      </c>
      <c r="K9" s="69">
        <v>2465.3020000000001</v>
      </c>
      <c r="L9" s="69">
        <v>2470.6080400000001</v>
      </c>
      <c r="M9" s="69">
        <v>2476.0202008000001</v>
      </c>
      <c r="N9" s="69">
        <v>2481.5406048160003</v>
      </c>
      <c r="O9" s="69">
        <v>2487.1714169123197</v>
      </c>
      <c r="P9" s="69">
        <v>2492.9148452505665</v>
      </c>
      <c r="Q9" s="69">
        <v>2498.7731421555777</v>
      </c>
      <c r="R9" s="69">
        <v>2504.7486049986892</v>
      </c>
      <c r="S9" s="69">
        <v>2510.843577098663</v>
      </c>
      <c r="T9" s="69">
        <v>2517.0604486406364</v>
      </c>
      <c r="U9" s="69">
        <v>2523.4016576134491</v>
      </c>
      <c r="V9" s="69">
        <v>2529.8696907657181</v>
      </c>
      <c r="W9" s="69">
        <v>2536.4670845810324</v>
      </c>
      <c r="X9" s="69">
        <v>2543.1964262726528</v>
      </c>
      <c r="Y9" s="69">
        <v>2550.0603547981063</v>
      </c>
      <c r="Z9" s="69">
        <v>2557.0615618940683</v>
      </c>
      <c r="AA9" s="69">
        <v>2564.2027931319494</v>
      </c>
      <c r="AB9" s="69">
        <v>2571.4868489945884</v>
      </c>
      <c r="AC9" s="69">
        <v>2578.9165859744803</v>
      </c>
      <c r="AD9" s="69">
        <v>2586.4949176939699</v>
      </c>
      <c r="AE9" s="69">
        <v>2594.2248160478493</v>
      </c>
      <c r="AF9" s="69">
        <v>2602.1093123688061</v>
      </c>
      <c r="AG9" s="69">
        <v>2610.1514986161824</v>
      </c>
      <c r="AH9" s="69">
        <v>2618.3545285885061</v>
      </c>
      <c r="AI9" s="69">
        <v>2626.7216191602761</v>
      </c>
      <c r="AJ9" s="69">
        <v>2635.2560515434816</v>
      </c>
      <c r="AK9" s="69">
        <v>2643.9611725743512</v>
      </c>
      <c r="AL9" s="69">
        <v>2652.8403960258383</v>
      </c>
      <c r="AM9" s="69">
        <v>2661.8972039463551</v>
      </c>
      <c r="AN9" s="69">
        <v>2671.1351480252824</v>
      </c>
      <c r="AO9" s="69">
        <v>2680.5578509857878</v>
      </c>
      <c r="AP9" s="69">
        <v>2690.1690080055037</v>
      </c>
      <c r="AQ9" s="69">
        <v>2699.9723881656137</v>
      </c>
      <c r="AR9" s="69">
        <v>2709.9718359289259</v>
      </c>
      <c r="AS9" s="69">
        <v>2720.1712726475043</v>
      </c>
      <c r="AT9" s="69">
        <v>2730.5746981004545</v>
      </c>
      <c r="AU9" s="69">
        <v>2741.1861920624633</v>
      </c>
      <c r="AV9" s="69">
        <v>2752.0099159037127</v>
      </c>
      <c r="AW9" s="69">
        <v>2763.0501142217872</v>
      </c>
      <c r="AX9" s="69">
        <v>2774.3111165062228</v>
      </c>
      <c r="AY9" s="69">
        <v>2785.7973388363471</v>
      </c>
      <c r="AZ9" s="69">
        <v>2797.5132856130745</v>
      </c>
      <c r="BA9" s="69">
        <v>2809.4635513253361</v>
      </c>
      <c r="BB9" s="69">
        <v>2821.6528223518426</v>
      </c>
      <c r="BC9" s="69">
        <v>2834.0858787988791</v>
      </c>
      <c r="BD9" s="69">
        <v>2846.767596374857</v>
      </c>
      <c r="BE9" s="69">
        <v>2859.7029483023543</v>
      </c>
      <c r="BF9" s="69">
        <v>2872.897007268401</v>
      </c>
      <c r="BG9" s="69">
        <v>2886.354947413769</v>
      </c>
      <c r="BH9" s="69">
        <v>2900.0820463620448</v>
      </c>
      <c r="BI9" s="69">
        <v>2914.0836872892855</v>
      </c>
      <c r="BJ9" s="69">
        <v>2928.3653610350711</v>
      </c>
      <c r="BK9" s="69">
        <v>2942.9326682557726</v>
      </c>
      <c r="BL9" s="69">
        <v>2957.7913216208881</v>
      </c>
      <c r="BM9" s="69">
        <v>2972.9471480533057</v>
      </c>
      <c r="BN9" s="69">
        <v>2988.4060910143717</v>
      </c>
      <c r="BO9" s="69">
        <v>3004.1742128346591</v>
      </c>
      <c r="BP9" s="69">
        <v>3020.2576970913524</v>
      </c>
      <c r="BQ9" s="69">
        <v>3036.6628510331793</v>
      </c>
      <c r="BR9" s="69">
        <v>3053.3961080538429</v>
      </c>
      <c r="BS9" s="69">
        <v>3070.4640302149201</v>
      </c>
      <c r="BT9" s="69">
        <v>3087.8733108192182</v>
      </c>
      <c r="BU9" s="69">
        <v>3105.6307770356029</v>
      </c>
      <c r="BV9" s="69">
        <v>3123.7433925763148</v>
      </c>
      <c r="BW9" s="69">
        <v>3142.218260427841</v>
      </c>
      <c r="BX9" s="69">
        <v>3161.062625636398</v>
      </c>
      <c r="BY9" s="69">
        <v>3180.2838781491259</v>
      </c>
      <c r="BZ9" s="69">
        <v>3199.8895557121086</v>
      </c>
      <c r="CA9" s="69">
        <v>3219.8873468263505</v>
      </c>
      <c r="CB9" s="69">
        <v>3240.2850937628773</v>
      </c>
      <c r="CC9" s="69">
        <v>3261.0907956381352</v>
      </c>
      <c r="CD9" s="69">
        <v>3282.3126115508976</v>
      </c>
      <c r="CE9" s="69">
        <v>3303.9588637819156</v>
      </c>
    </row>
    <row r="10" spans="3:83" x14ac:dyDescent="0.2">
      <c r="C10" s="61" t="str">
        <v>Pole</v>
      </c>
      <c r="D10" s="61" t="str">
        <v>Class 3</v>
      </c>
      <c r="E10" s="61" t="str">
        <v>pole</v>
      </c>
      <c r="F10" s="69">
        <v>2660.2921953094965</v>
      </c>
      <c r="G10" s="69">
        <v>2665.0980392156862</v>
      </c>
      <c r="H10" s="69">
        <v>2670</v>
      </c>
      <c r="I10" s="69">
        <v>2675</v>
      </c>
      <c r="J10" s="69">
        <v>2680.1</v>
      </c>
      <c r="K10" s="69">
        <v>2685.3020000000001</v>
      </c>
      <c r="L10" s="69">
        <v>2690.6080400000001</v>
      </c>
      <c r="M10" s="69">
        <v>2696.0202008000001</v>
      </c>
      <c r="N10" s="69">
        <v>2701.5406048160003</v>
      </c>
      <c r="O10" s="69">
        <v>2707.1714169123197</v>
      </c>
      <c r="P10" s="69">
        <v>2712.9148452505665</v>
      </c>
      <c r="Q10" s="69">
        <v>2718.7731421555777</v>
      </c>
      <c r="R10" s="69">
        <v>2724.7486049986892</v>
      </c>
      <c r="S10" s="69">
        <v>2730.843577098663</v>
      </c>
      <c r="T10" s="69">
        <v>2737.0604486406364</v>
      </c>
      <c r="U10" s="69">
        <v>2743.4016576134491</v>
      </c>
      <c r="V10" s="69">
        <v>2749.8696907657181</v>
      </c>
      <c r="W10" s="69">
        <v>2756.4670845810324</v>
      </c>
      <c r="X10" s="69">
        <v>2763.1964262726528</v>
      </c>
      <c r="Y10" s="69">
        <v>2770.0603547981063</v>
      </c>
      <c r="Z10" s="69">
        <v>2777.0615618940683</v>
      </c>
      <c r="AA10" s="69">
        <v>2784.2027931319494</v>
      </c>
      <c r="AB10" s="69">
        <v>2791.4868489945884</v>
      </c>
      <c r="AC10" s="69">
        <v>2798.9165859744803</v>
      </c>
      <c r="AD10" s="69">
        <v>2806.4949176939699</v>
      </c>
      <c r="AE10" s="69">
        <v>2814.2248160478493</v>
      </c>
      <c r="AF10" s="69">
        <v>2822.1093123688061</v>
      </c>
      <c r="AG10" s="69">
        <v>2830.1514986161824</v>
      </c>
      <c r="AH10" s="69">
        <v>2838.3545285885061</v>
      </c>
      <c r="AI10" s="69">
        <v>2846.7216191602761</v>
      </c>
      <c r="AJ10" s="69">
        <v>2855.2560515434816</v>
      </c>
      <c r="AK10" s="69">
        <v>2863.9611725743512</v>
      </c>
      <c r="AL10" s="69">
        <v>2872.8403960258383</v>
      </c>
      <c r="AM10" s="69">
        <v>2881.8972039463551</v>
      </c>
      <c r="AN10" s="69">
        <v>2891.1351480252824</v>
      </c>
      <c r="AO10" s="69">
        <v>2900.5578509857878</v>
      </c>
      <c r="AP10" s="69">
        <v>2910.1690080055037</v>
      </c>
      <c r="AQ10" s="69">
        <v>2919.9723881656137</v>
      </c>
      <c r="AR10" s="69">
        <v>2929.9718359289259</v>
      </c>
      <c r="AS10" s="69">
        <v>2940.1712726475043</v>
      </c>
      <c r="AT10" s="69">
        <v>2950.5746981004545</v>
      </c>
      <c r="AU10" s="69">
        <v>2961.1861920624633</v>
      </c>
      <c r="AV10" s="69">
        <v>2972.0099159037127</v>
      </c>
      <c r="AW10" s="69">
        <v>2983.0501142217872</v>
      </c>
      <c r="AX10" s="69">
        <v>2994.3111165062228</v>
      </c>
      <c r="AY10" s="69">
        <v>3005.7973388363471</v>
      </c>
      <c r="AZ10" s="69">
        <v>3017.5132856130745</v>
      </c>
      <c r="BA10" s="69">
        <v>3029.4635513253361</v>
      </c>
      <c r="BB10" s="69">
        <v>3041.6528223518426</v>
      </c>
      <c r="BC10" s="69">
        <v>3054.0858787988791</v>
      </c>
      <c r="BD10" s="69">
        <v>3066.767596374857</v>
      </c>
      <c r="BE10" s="69">
        <v>3079.7029483023543</v>
      </c>
      <c r="BF10" s="69">
        <v>3092.897007268401</v>
      </c>
      <c r="BG10" s="69">
        <v>3106.354947413769</v>
      </c>
      <c r="BH10" s="69">
        <v>3120.0820463620448</v>
      </c>
      <c r="BI10" s="69">
        <v>3134.0836872892855</v>
      </c>
      <c r="BJ10" s="69">
        <v>3148.3653610350711</v>
      </c>
      <c r="BK10" s="69">
        <v>3162.9326682557726</v>
      </c>
      <c r="BL10" s="69">
        <v>3177.7913216208881</v>
      </c>
      <c r="BM10" s="69">
        <v>3192.9471480533057</v>
      </c>
      <c r="BN10" s="69">
        <v>3208.4060910143717</v>
      </c>
      <c r="BO10" s="69">
        <v>3224.1742128346591</v>
      </c>
      <c r="BP10" s="69">
        <v>3240.2576970913524</v>
      </c>
      <c r="BQ10" s="69">
        <v>3256.6628510331793</v>
      </c>
      <c r="BR10" s="69">
        <v>3273.3961080538429</v>
      </c>
      <c r="BS10" s="69">
        <v>3290.4640302149201</v>
      </c>
      <c r="BT10" s="69">
        <v>3307.8733108192182</v>
      </c>
      <c r="BU10" s="69">
        <v>3325.6307770356029</v>
      </c>
      <c r="BV10" s="69">
        <v>3343.7433925763148</v>
      </c>
      <c r="BW10" s="69">
        <v>3362.218260427841</v>
      </c>
      <c r="BX10" s="69">
        <v>3381.062625636398</v>
      </c>
      <c r="BY10" s="69">
        <v>3400.2838781491259</v>
      </c>
      <c r="BZ10" s="69">
        <v>3419.8895557121086</v>
      </c>
      <c r="CA10" s="69">
        <v>3439.8873468263505</v>
      </c>
      <c r="CB10" s="69">
        <v>3460.2850937628773</v>
      </c>
      <c r="CC10" s="69">
        <v>3481.0907956381352</v>
      </c>
      <c r="CD10" s="69">
        <v>3502.3126115508976</v>
      </c>
      <c r="CE10" s="69">
        <v>3523.9588637819156</v>
      </c>
    </row>
    <row r="11" spans="3:83" x14ac:dyDescent="0.2">
      <c r="C11" s="61" t="str">
        <v>Pole</v>
      </c>
      <c r="D11" s="61" t="str">
        <v>Class 2</v>
      </c>
      <c r="E11" s="61" t="str">
        <v>pole</v>
      </c>
      <c r="F11" s="69">
        <v>2902.2921953094965</v>
      </c>
      <c r="G11" s="69">
        <v>2907.0980392156862</v>
      </c>
      <c r="H11" s="69">
        <v>2912</v>
      </c>
      <c r="I11" s="69">
        <v>2917</v>
      </c>
      <c r="J11" s="69">
        <v>2922.1</v>
      </c>
      <c r="K11" s="69">
        <v>2927.3020000000001</v>
      </c>
      <c r="L11" s="69">
        <v>2932.6080400000001</v>
      </c>
      <c r="M11" s="69">
        <v>2938.0202008000001</v>
      </c>
      <c r="N11" s="69">
        <v>2943.5406048160003</v>
      </c>
      <c r="O11" s="69">
        <v>2949.1714169123197</v>
      </c>
      <c r="P11" s="69">
        <v>2954.9148452505665</v>
      </c>
      <c r="Q11" s="69">
        <v>2960.7731421555777</v>
      </c>
      <c r="R11" s="69">
        <v>2966.7486049986892</v>
      </c>
      <c r="S11" s="69">
        <v>2972.843577098663</v>
      </c>
      <c r="T11" s="69">
        <v>2979.0604486406364</v>
      </c>
      <c r="U11" s="69">
        <v>2985.4016576134491</v>
      </c>
      <c r="V11" s="69">
        <v>2991.8696907657181</v>
      </c>
      <c r="W11" s="69">
        <v>2998.4670845810324</v>
      </c>
      <c r="X11" s="69">
        <v>3005.1964262726528</v>
      </c>
      <c r="Y11" s="69">
        <v>3012.0603547981063</v>
      </c>
      <c r="Z11" s="69">
        <v>3019.0615618940683</v>
      </c>
      <c r="AA11" s="69">
        <v>3026.2027931319494</v>
      </c>
      <c r="AB11" s="69">
        <v>3033.4868489945884</v>
      </c>
      <c r="AC11" s="69">
        <v>3040.9165859744803</v>
      </c>
      <c r="AD11" s="69">
        <v>3048.4949176939699</v>
      </c>
      <c r="AE11" s="69">
        <v>3056.2248160478493</v>
      </c>
      <c r="AF11" s="69">
        <v>3064.1093123688061</v>
      </c>
      <c r="AG11" s="69">
        <v>3072.1514986161824</v>
      </c>
      <c r="AH11" s="69">
        <v>3080.3545285885061</v>
      </c>
      <c r="AI11" s="69">
        <v>3088.7216191602761</v>
      </c>
      <c r="AJ11" s="69">
        <v>3097.2560515434816</v>
      </c>
      <c r="AK11" s="69">
        <v>3105.9611725743512</v>
      </c>
      <c r="AL11" s="69">
        <v>3114.8403960258383</v>
      </c>
      <c r="AM11" s="69">
        <v>3123.8972039463551</v>
      </c>
      <c r="AN11" s="69">
        <v>3133.1351480252824</v>
      </c>
      <c r="AO11" s="69">
        <v>3142.5578509857878</v>
      </c>
      <c r="AP11" s="69">
        <v>3152.1690080055037</v>
      </c>
      <c r="AQ11" s="69">
        <v>3161.9723881656137</v>
      </c>
      <c r="AR11" s="69">
        <v>3171.9718359289259</v>
      </c>
      <c r="AS11" s="69">
        <v>3182.1712726475043</v>
      </c>
      <c r="AT11" s="69">
        <v>3192.5746981004545</v>
      </c>
      <c r="AU11" s="69">
        <v>3203.1861920624633</v>
      </c>
      <c r="AV11" s="69">
        <v>3214.0099159037127</v>
      </c>
      <c r="AW11" s="69">
        <v>3225.0501142217872</v>
      </c>
      <c r="AX11" s="69">
        <v>3236.3111165062228</v>
      </c>
      <c r="AY11" s="69">
        <v>3247.7973388363471</v>
      </c>
      <c r="AZ11" s="69">
        <v>3259.5132856130745</v>
      </c>
      <c r="BA11" s="69">
        <v>3271.4635513253361</v>
      </c>
      <c r="BB11" s="69">
        <v>3283.6528223518426</v>
      </c>
      <c r="BC11" s="69">
        <v>3296.0858787988791</v>
      </c>
      <c r="BD11" s="69">
        <v>3308.767596374857</v>
      </c>
      <c r="BE11" s="69">
        <v>3321.7029483023543</v>
      </c>
      <c r="BF11" s="69">
        <v>3334.897007268401</v>
      </c>
      <c r="BG11" s="69">
        <v>3348.354947413769</v>
      </c>
      <c r="BH11" s="69">
        <v>3362.0820463620448</v>
      </c>
      <c r="BI11" s="69">
        <v>3376.0836872892855</v>
      </c>
      <c r="BJ11" s="69">
        <v>3390.3653610350711</v>
      </c>
      <c r="BK11" s="69">
        <v>3404.9326682557726</v>
      </c>
      <c r="BL11" s="69">
        <v>3419.7913216208881</v>
      </c>
      <c r="BM11" s="69">
        <v>3434.9471480533057</v>
      </c>
      <c r="BN11" s="69">
        <v>3450.4060910143717</v>
      </c>
      <c r="BO11" s="69">
        <v>3466.1742128346591</v>
      </c>
      <c r="BP11" s="69">
        <v>3482.2576970913524</v>
      </c>
      <c r="BQ11" s="69">
        <v>3498.6628510331793</v>
      </c>
      <c r="BR11" s="69">
        <v>3515.3961080538429</v>
      </c>
      <c r="BS11" s="69">
        <v>3532.4640302149201</v>
      </c>
      <c r="BT11" s="69">
        <v>3549.8733108192182</v>
      </c>
      <c r="BU11" s="69">
        <v>3567.6307770356029</v>
      </c>
      <c r="BV11" s="69">
        <v>3585.7433925763148</v>
      </c>
      <c r="BW11" s="69">
        <v>3604.218260427841</v>
      </c>
      <c r="BX11" s="69">
        <v>3623.062625636398</v>
      </c>
      <c r="BY11" s="69">
        <v>3642.2838781491259</v>
      </c>
      <c r="BZ11" s="69">
        <v>3661.8895557121086</v>
      </c>
      <c r="CA11" s="69">
        <v>3681.8873468263505</v>
      </c>
      <c r="CB11" s="69">
        <v>3702.2850937628773</v>
      </c>
      <c r="CC11" s="69">
        <v>3723.0907956381352</v>
      </c>
      <c r="CD11" s="69">
        <v>3744.3126115508976</v>
      </c>
      <c r="CE11" s="69">
        <v>3765.9588637819156</v>
      </c>
    </row>
    <row r="12" spans="3:83" x14ac:dyDescent="0.2">
      <c r="C12" s="61"/>
      <c r="D12" s="61"/>
      <c r="E12" s="61"/>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row>
    <row r="13" spans="3:83" x14ac:dyDescent="0.2">
      <c r="C13" s="61"/>
      <c r="D13" s="61"/>
      <c r="E13" s="61"/>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row>
    <row r="14" spans="3:83" x14ac:dyDescent="0.2">
      <c r="C14" s="61"/>
      <c r="D14" s="61"/>
      <c r="E14" s="61"/>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row>
    <row r="15" spans="3:83" x14ac:dyDescent="0.2">
      <c r="C15" s="61"/>
      <c r="D15" s="61"/>
      <c r="E15" s="61"/>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row>
    <row r="16" spans="3:83" x14ac:dyDescent="0.2">
      <c r="C16" s="61"/>
      <c r="D16" s="61"/>
      <c r="E16" s="61"/>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row>
    <row r="17" spans="3:83" x14ac:dyDescent="0.2">
      <c r="C17" s="61"/>
      <c r="D17" s="61"/>
      <c r="E17" s="61"/>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row>
    <row r="18" spans="3:83" x14ac:dyDescent="0.2">
      <c r="C18" s="61"/>
      <c r="D18" s="61"/>
      <c r="E18" s="61"/>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row>
    <row r="19" spans="3:83" x14ac:dyDescent="0.2">
      <c r="C19" s="61"/>
      <c r="D19" s="61"/>
      <c r="E19" s="61"/>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row>
    <row r="20" spans="3:83" x14ac:dyDescent="0.2">
      <c r="C20" s="61"/>
      <c r="D20" s="61"/>
      <c r="E20" s="61"/>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row>
    <row r="21" spans="3:83" x14ac:dyDescent="0.2">
      <c r="C21" s="61"/>
      <c r="D21" s="61"/>
      <c r="E21" s="61"/>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row>
    <row r="22" spans="3:83" x14ac:dyDescent="0.2">
      <c r="C22" s="61"/>
      <c r="D22" s="61"/>
      <c r="E22" s="61"/>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row>
    <row r="23" spans="3:83" x14ac:dyDescent="0.2">
      <c r="C23" s="61"/>
      <c r="D23" s="61"/>
      <c r="E23" s="61"/>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row>
    <row r="24" spans="3:83" x14ac:dyDescent="0.2">
      <c r="C24" s="61"/>
      <c r="D24" s="61"/>
      <c r="E24" s="61"/>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row>
    <row r="25" spans="3:83" x14ac:dyDescent="0.2">
      <c r="C25" s="61"/>
      <c r="D25" s="61"/>
      <c r="E25" s="61"/>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row>
    <row r="26" spans="3:83" x14ac:dyDescent="0.2">
      <c r="C26" s="61"/>
      <c r="D26" s="61"/>
      <c r="E26" s="61"/>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row>
    <row r="27" spans="3:83" x14ac:dyDescent="0.2">
      <c r="C27" s="61"/>
      <c r="D27" s="61"/>
      <c r="E27" s="61"/>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row>
    <row r="28" spans="3:83" x14ac:dyDescent="0.2">
      <c r="C28" s="61"/>
      <c r="D28" s="61"/>
      <c r="E28" s="61"/>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row>
    <row r="29" spans="3:83" x14ac:dyDescent="0.2">
      <c r="C29" s="61"/>
      <c r="D29" s="61"/>
      <c r="E29" s="61"/>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row>
    <row r="30" spans="3:83" x14ac:dyDescent="0.2">
      <c r="C30" s="61"/>
      <c r="D30" s="61"/>
      <c r="E30" s="61"/>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row>
    <row r="31" spans="3:83" x14ac:dyDescent="0.2">
      <c r="C31" s="61"/>
      <c r="D31" s="61"/>
      <c r="E31" s="61"/>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row>
    <row r="32" spans="3:83" x14ac:dyDescent="0.2">
      <c r="C32" s="61"/>
      <c r="D32" s="61"/>
      <c r="E32" s="61"/>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row>
    <row r="33" spans="3:83" x14ac:dyDescent="0.2">
      <c r="C33" s="61"/>
      <c r="D33" s="61"/>
      <c r="E33" s="61"/>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row>
    <row r="34" spans="3:83" x14ac:dyDescent="0.2">
      <c r="C34" s="61"/>
      <c r="D34" s="61"/>
      <c r="E34" s="61"/>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row>
    <row r="35" spans="3:83" x14ac:dyDescent="0.2">
      <c r="C35" s="61"/>
      <c r="D35" s="61"/>
      <c r="E35" s="61"/>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row>
    <row r="36" spans="3:83" x14ac:dyDescent="0.2">
      <c r="C36" s="61"/>
      <c r="D36" s="61"/>
      <c r="E36" s="61"/>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row>
    <row r="37" spans="3:83" x14ac:dyDescent="0.2">
      <c r="C37" s="61"/>
      <c r="D37" s="61"/>
      <c r="E37" s="61"/>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row>
    <row r="38" spans="3:83" x14ac:dyDescent="0.2">
      <c r="C38" s="61"/>
      <c r="D38" s="61"/>
      <c r="E38" s="61"/>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row>
    <row r="39" spans="3:83" x14ac:dyDescent="0.2">
      <c r="C39" s="61"/>
      <c r="D39" s="61"/>
      <c r="E39" s="61"/>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row>
    <row r="40" spans="3:83" x14ac:dyDescent="0.2">
      <c r="C40" s="61"/>
      <c r="D40" s="61"/>
      <c r="E40" s="61"/>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row>
    <row r="41" spans="3:83" x14ac:dyDescent="0.2">
      <c r="C41" s="61"/>
      <c r="D41" s="61"/>
      <c r="E41" s="61"/>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row>
    <row r="42" spans="3:83" x14ac:dyDescent="0.2">
      <c r="C42" s="61"/>
      <c r="D42" s="61"/>
      <c r="E42" s="61"/>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row>
    <row r="43" spans="3:83" x14ac:dyDescent="0.2">
      <c r="C43" s="61"/>
      <c r="D43" s="61"/>
      <c r="E43" s="61"/>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row>
    <row r="44" spans="3:83" x14ac:dyDescent="0.2">
      <c r="C44" s="61"/>
      <c r="D44" s="61"/>
      <c r="E44" s="61"/>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row>
    <row r="45" spans="3:83" x14ac:dyDescent="0.2">
      <c r="C45" s="61"/>
      <c r="D45" s="61"/>
      <c r="E45" s="61"/>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row>
    <row r="46" spans="3:83" x14ac:dyDescent="0.2">
      <c r="C46" s="61"/>
      <c r="D46" s="61"/>
      <c r="E46" s="61"/>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row>
    <row r="47" spans="3:83" x14ac:dyDescent="0.2">
      <c r="C47" s="61"/>
      <c r="D47" s="61"/>
      <c r="E47" s="61"/>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row>
    <row r="48" spans="3:83" x14ac:dyDescent="0.2">
      <c r="C48" s="61"/>
      <c r="D48" s="61"/>
      <c r="E48" s="61"/>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row>
    <row r="49" spans="3:83" x14ac:dyDescent="0.2">
      <c r="C49" s="61"/>
      <c r="D49" s="61"/>
      <c r="E49" s="61"/>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row>
    <row r="50" spans="3:83" x14ac:dyDescent="0.2">
      <c r="C50" s="61"/>
      <c r="D50" s="61"/>
      <c r="E50" s="61"/>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row>
    <row r="51" spans="3:83" x14ac:dyDescent="0.2">
      <c r="C51" s="61"/>
      <c r="D51" s="61"/>
      <c r="E51" s="61"/>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row>
    <row r="52" spans="3:83" x14ac:dyDescent="0.2">
      <c r="C52" s="61"/>
      <c r="D52" s="61"/>
      <c r="E52" s="61"/>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row>
    <row r="53" spans="3:83" x14ac:dyDescent="0.2">
      <c r="C53" s="61"/>
      <c r="D53" s="61"/>
      <c r="E53" s="61"/>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row>
    <row r="54" spans="3:83" x14ac:dyDescent="0.2">
      <c r="C54" s="61"/>
      <c r="D54" s="61"/>
      <c r="E54" s="61"/>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row>
    <row r="55" spans="3:83" x14ac:dyDescent="0.2">
      <c r="C55" s="61"/>
      <c r="D55" s="61"/>
      <c r="E55" s="61"/>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row>
    <row r="56" spans="3:83" x14ac:dyDescent="0.2">
      <c r="C56" s="61"/>
      <c r="D56" s="61"/>
      <c r="E56" s="61"/>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row>
    <row r="57" spans="3:83" x14ac:dyDescent="0.2">
      <c r="C57" s="61"/>
      <c r="D57" s="61"/>
      <c r="E57" s="61"/>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row>
    <row r="58" spans="3:83" x14ac:dyDescent="0.2">
      <c r="C58" s="61"/>
      <c r="D58" s="61"/>
      <c r="E58" s="61"/>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7805-F6A2-4783-A8CB-D38254592192}">
  <sheetPr>
    <tabColor theme="2" tint="-9.9978637043366805E-2"/>
  </sheetPr>
  <dimension ref="C3:IG75"/>
  <sheetViews>
    <sheetView topLeftCell="EI1" workbookViewId="0">
      <selection activeCell="FJ9" sqref="FJ9"/>
    </sheetView>
    <sheetView workbookViewId="1"/>
  </sheetViews>
  <sheetFormatPr defaultRowHeight="10.199999999999999" x14ac:dyDescent="0.2"/>
  <cols>
    <col min="3" max="3" width="21.42578125" customWidth="1"/>
    <col min="4" max="4" width="16.7109375" customWidth="1"/>
    <col min="5" max="5" width="20.140625" bestFit="1" customWidth="1"/>
    <col min="9" max="9" width="9.42578125" bestFit="1" customWidth="1"/>
    <col min="83" max="83" width="24.28515625" customWidth="1"/>
    <col min="84" max="84" width="16.7109375" customWidth="1"/>
    <col min="85" max="85" width="13.28515625" customWidth="1"/>
    <col min="86" max="161" width="10.7109375" customWidth="1"/>
    <col min="163" max="163" width="24.140625" customWidth="1"/>
    <col min="164" max="164" width="17.42578125" customWidth="1"/>
    <col min="165" max="165" width="12.140625" customWidth="1"/>
    <col min="166" max="241" width="10.7109375" customWidth="1"/>
  </cols>
  <sheetData>
    <row r="3" spans="3:241" x14ac:dyDescent="0.2">
      <c r="C3" s="47"/>
      <c r="T3" s="47"/>
    </row>
    <row r="6" spans="3:241" x14ac:dyDescent="0.2">
      <c r="C6" s="58" t="s">
        <v>145</v>
      </c>
      <c r="F6" s="47"/>
      <c r="CE6" s="58" t="s">
        <v>205</v>
      </c>
      <c r="CH6" s="47"/>
      <c r="FG6" s="58" t="s">
        <v>491</v>
      </c>
      <c r="FJ6" s="47"/>
    </row>
    <row r="7" spans="3:241" ht="10.8" thickBot="1" x14ac:dyDescent="0.25">
      <c r="C7" s="16" t="s">
        <v>10</v>
      </c>
      <c r="D7" s="16" t="s">
        <v>77</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10</v>
      </c>
      <c r="CF7" s="16" t="s">
        <v>77</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10</v>
      </c>
      <c r="FH7" s="16" t="s">
        <v>77</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Fail Costs'!C8)</f>
        <v>Pole</v>
      </c>
      <c r="D8" s="61" t="str" cm="1">
        <f t="array" ref="D8:D11">_xlfn.ANCHORARRAY('Int BCA Ann Fail Costs'!D8)</f>
        <v>Class 5</v>
      </c>
      <c r="E8" s="116" cm="1">
        <f t="array" ref="E8:E11">_xlfn.ANCHORARRAY(F8)+_xlfn.BYROW(_xlfn.ANCHORARRAY(G8):_xlfn.ANCHORARRAY(CC8),_xlfn.LAMBDA(_xlpm.array,NPV('7. Project Characteristics'!$G$18,_xlpm.array)))</f>
        <v>3908.8426583438568</v>
      </c>
      <c r="F8" s="70" cm="1">
        <f t="array" ref="F8:F11">IF(F$7&gt;(SUM($F$7,'7. Project Characteristics'!$G$28)-1),ROW(_xlfn.ANCHORARRAY($C8))*0,
_xlfn.XLOOKUP(F$7,'Int BCA Ann Fail Costs'!$F$7:$CE$7,_xlfn.ANCHORARRAY('Int BCA Ann Fail Costs'!$F$8):_xlfn.ANCHORARRAY('Int BCA Ann Fail Costs'!$CE$8))*
_xlfn.XLOOKUP(F$7,'Int BCA Ann Fail Prob'!$E$7:$CD$7,_xlfn.ANCHORARRAY('Int BCA Ann Fail Prob'!$E$8):_xlfn.ANCHORARRAY('Int BCA Ann Fail Prob'!$CD$8))
)</f>
        <v>263.16114583094588</v>
      </c>
      <c r="G8" s="70" cm="1">
        <f t="array" ref="G8:G11">IF(G$7&gt;(SUM($F$7,'7. Project Characteristics'!$G$28)-1),ROW(_xlfn.ANCHORARRAY($C8))*0,
_xlfn.XLOOKUP(G$7,'Int BCA Ann Fail Costs'!$F$7:$CE$7,_xlfn.ANCHORARRAY('Int BCA Ann Fail Costs'!$F$8):_xlfn.ANCHORARRAY('Int BCA Ann Fail Costs'!$CE$8))*
_xlfn.XLOOKUP(G$7,'Int BCA Ann Fail Prob'!$E$7:$CD$7,_xlfn.ANCHORARRAY('Int BCA Ann Fail Prob'!$E$8):_xlfn.ANCHORARRAY('Int BCA Ann Fail Prob'!$CD$8))
)</f>
        <v>263.99489980569518</v>
      </c>
      <c r="H8" s="70" cm="1">
        <f t="array" ref="H8:H11">IF(H$7&gt;(SUM($F$7,'7. Project Characteristics'!$G$28)-1),ROW(_xlfn.ANCHORARRAY($C8))*0,
_xlfn.XLOOKUP(H$7,'Int BCA Ann Fail Costs'!$F$7:$CE$7,_xlfn.ANCHORARRAY('Int BCA Ann Fail Costs'!$F$8):_xlfn.ANCHORARRAY('Int BCA Ann Fail Costs'!$CE$8))*
_xlfn.XLOOKUP(H$7,'Int BCA Ann Fail Prob'!$E$7:$CD$7,_xlfn.ANCHORARRAY('Int BCA Ann Fail Prob'!$E$8):_xlfn.ANCHORARRAY('Int BCA Ann Fail Prob'!$CD$8))
)</f>
        <v>264.84165555480928</v>
      </c>
      <c r="I8" s="70" cm="1">
        <f t="array" ref="I8:I11">IF(I$7&gt;(SUM($F$7,'7. Project Characteristics'!$G$28)-1),ROW(_xlfn.ANCHORARRAY($C8))*0,
_xlfn.XLOOKUP(I$7,'Int BCA Ann Fail Costs'!$F$7:$CE$7,_xlfn.ANCHORARRAY('Int BCA Ann Fail Costs'!$F$8):_xlfn.ANCHORARRAY('Int BCA Ann Fail Costs'!$CE$8))*
_xlfn.XLOOKUP(I$7,'Int BCA Ann Fail Prob'!$E$7:$CD$7,_xlfn.ANCHORARRAY('Int BCA Ann Fail Prob'!$E$8):_xlfn.ANCHORARRAY('Int BCA Ann Fail Prob'!$CD$8))
)</f>
        <v>265.7016840963222</v>
      </c>
      <c r="J8" s="70" cm="1">
        <f t="array" ref="J8:J11">IF(J$7&gt;(SUM($F$7,'7. Project Characteristics'!$G$28)-1),ROW(_xlfn.ANCHORARRAY($C8))*0,
_xlfn.XLOOKUP(J$7,'Int BCA Ann Fail Costs'!$F$7:$CE$7,_xlfn.ANCHORARRAY('Int BCA Ann Fail Costs'!$F$8):_xlfn.ANCHORARRAY('Int BCA Ann Fail Costs'!$CE$8))*
_xlfn.XLOOKUP(J$7,'Int BCA Ann Fail Prob'!$E$7:$CD$7,_xlfn.ANCHORARRAY('Int BCA Ann Fail Prob'!$E$8):_xlfn.ANCHORARRAY('Int BCA Ann Fail Prob'!$CD$8))
)</f>
        <v>266.57526208827977</v>
      </c>
      <c r="K8" s="70" cm="1">
        <f t="array" ref="K8:K11">IF(K$7&gt;(SUM($F$7,'7. Project Characteristics'!$G$28)-1),ROW(_xlfn.ANCHORARRAY($C8))*0,
_xlfn.XLOOKUP(K$7,'Int BCA Ann Fail Costs'!$F$7:$CE$7,_xlfn.ANCHORARRAY('Int BCA Ann Fail Costs'!$F$8):_xlfn.ANCHORARRAY('Int BCA Ann Fail Costs'!$CE$8))*
_xlfn.XLOOKUP(K$7,'Int BCA Ann Fail Prob'!$E$7:$CD$7,_xlfn.ANCHORARRAY('Int BCA Ann Fail Prob'!$E$8):_xlfn.ANCHORARRAY('Int BCA Ann Fail Prob'!$CD$8))
)</f>
        <v>267.46274511367272</v>
      </c>
      <c r="L8" s="70" cm="1">
        <f t="array" ref="L8:L11">IF(L$7&gt;(SUM($F$7,'7. Project Characteristics'!$G$28)-1),ROW(_xlfn.ANCHORARRAY($C8))*0,
_xlfn.XLOOKUP(L$7,'Int BCA Ann Fail Costs'!$F$7:$CE$7,_xlfn.ANCHORARRAY('Int BCA Ann Fail Costs'!$F$8):_xlfn.ANCHORARRAY('Int BCA Ann Fail Costs'!$CE$8))*
_xlfn.XLOOKUP(L$7,'Int BCA Ann Fail Prob'!$E$7:$CD$7,_xlfn.ANCHORARRAY('Int BCA Ann Fail Prob'!$E$8):_xlfn.ANCHORARRAY('Int BCA Ann Fail Prob'!$CD$8))
)</f>
        <v>268.36434865799538</v>
      </c>
      <c r="M8" s="70" cm="1">
        <f t="array" ref="M8:M11">IF(M$7&gt;(SUM($F$7,'7. Project Characteristics'!$G$28)-1),ROW(_xlfn.ANCHORARRAY($C8))*0,
_xlfn.XLOOKUP(M$7,'Int BCA Ann Fail Costs'!$F$7:$CE$7,_xlfn.ANCHORARRAY('Int BCA Ann Fail Costs'!$F$8):_xlfn.ANCHORARRAY('Int BCA Ann Fail Costs'!$CE$8))*
_xlfn.XLOOKUP(M$7,'Int BCA Ann Fail Prob'!$E$7:$CD$7,_xlfn.ANCHORARRAY('Int BCA Ann Fail Prob'!$E$8):_xlfn.ANCHORARRAY('Int BCA Ann Fail Prob'!$CD$8))
)</f>
        <v>269.2803670231001</v>
      </c>
      <c r="N8" s="70" cm="1">
        <f t="array" ref="N8:N11">IF(N$7&gt;(SUM($F$7,'7. Project Characteristics'!$G$28)-1),ROW(_xlfn.ANCHORARRAY($C8))*0,
_xlfn.XLOOKUP(N$7,'Int BCA Ann Fail Costs'!$F$7:$CE$7,_xlfn.ANCHORARRAY('Int BCA Ann Fail Costs'!$F$8):_xlfn.ANCHORARRAY('Int BCA Ann Fail Costs'!$CE$8))*
_xlfn.XLOOKUP(N$7,'Int BCA Ann Fail Prob'!$E$7:$CD$7,_xlfn.ANCHORARRAY('Int BCA Ann Fail Prob'!$E$8):_xlfn.ANCHORARRAY('Int BCA Ann Fail Prob'!$CD$8))
)</f>
        <v>270.21110063470519</v>
      </c>
      <c r="O8" s="70" cm="1">
        <f t="array" ref="O8:O11">IF(O$7&gt;(SUM($F$7,'7. Project Characteristics'!$G$28)-1),ROW(_xlfn.ANCHORARRAY($C8))*0,
_xlfn.XLOOKUP(O$7,'Int BCA Ann Fail Costs'!$F$7:$CE$7,_xlfn.ANCHORARRAY('Int BCA Ann Fail Costs'!$F$8):_xlfn.ANCHORARRAY('Int BCA Ann Fail Costs'!$CE$8))*
_xlfn.XLOOKUP(O$7,'Int BCA Ann Fail Prob'!$E$7:$CD$7,_xlfn.ANCHORARRAY('Int BCA Ann Fail Prob'!$E$8):_xlfn.ANCHORARRAY('Int BCA Ann Fail Prob'!$CD$8))
)</f>
        <v>271.1568561696298</v>
      </c>
      <c r="P8" s="70" cm="1">
        <f t="array" ref="P8:P11">IF(P$7&gt;(SUM($F$7,'7. Project Characteristics'!$G$28)-1),ROW(_xlfn.ANCHORARRAY($C8))*0,
_xlfn.XLOOKUP(P$7,'Int BCA Ann Fail Costs'!$F$7:$CE$7,_xlfn.ANCHORARRAY('Int BCA Ann Fail Costs'!$F$8):_xlfn.ANCHORARRAY('Int BCA Ann Fail Costs'!$CE$8))*
_xlfn.XLOOKUP(P$7,'Int BCA Ann Fail Prob'!$E$7:$CD$7,_xlfn.ANCHORARRAY('Int BCA Ann Fail Prob'!$E$8):_xlfn.ANCHORARRAY('Int BCA Ann Fail Prob'!$CD$8))
)</f>
        <v>271.95020556387192</v>
      </c>
      <c r="Q8" s="70" cm="1">
        <f t="array" ref="Q8:Q11">IF(Q$7&gt;(SUM($F$7,'7. Project Characteristics'!$G$28)-1),ROW(_xlfn.ANCHORARRAY($C8))*0,
_xlfn.XLOOKUP(Q$7,'Int BCA Ann Fail Costs'!$F$7:$CE$7,_xlfn.ANCHORARRAY('Int BCA Ann Fail Costs'!$F$8):_xlfn.ANCHORARRAY('Int BCA Ann Fail Costs'!$CE$8))*
_xlfn.XLOOKUP(Q$7,'Int BCA Ann Fail Prob'!$E$7:$CD$7,_xlfn.ANCHORARRAY('Int BCA Ann Fail Prob'!$E$8):_xlfn.ANCHORARRAY('Int BCA Ann Fail Prob'!$CD$8))
)</f>
        <v>272.75830696136609</v>
      </c>
      <c r="R8" s="70" cm="1">
        <f t="array" ref="R8:R11">IF(R$7&gt;(SUM($F$7,'7. Project Characteristics'!$G$28)-1),ROW(_xlfn.ANCHORARRAY($C8))*0,
_xlfn.XLOOKUP(R$7,'Int BCA Ann Fail Costs'!$F$7:$CE$7,_xlfn.ANCHORARRAY('Int BCA Ann Fail Costs'!$F$8):_xlfn.ANCHORARRAY('Int BCA Ann Fail Costs'!$CE$8))*
_xlfn.XLOOKUP(R$7,'Int BCA Ann Fail Prob'!$E$7:$CD$7,_xlfn.ANCHORARRAY('Int BCA Ann Fail Prob'!$E$8):_xlfn.ANCHORARRAY('Int BCA Ann Fail Prob'!$CD$8))
)</f>
        <v>273.58145950583287</v>
      </c>
      <c r="S8" s="70" cm="1">
        <f t="array" ref="S8:S11">IF(S$7&gt;(SUM($F$7,'7. Project Characteristics'!$G$28)-1),ROW(_xlfn.ANCHORARRAY($C8))*0,
_xlfn.XLOOKUP(S$7,'Int BCA Ann Fail Costs'!$F$7:$CE$7,_xlfn.ANCHORARRAY('Int BCA Ann Fail Costs'!$F$8):_xlfn.ANCHORARRAY('Int BCA Ann Fail Costs'!$CE$8))*
_xlfn.XLOOKUP(S$7,'Int BCA Ann Fail Prob'!$E$7:$CD$7,_xlfn.ANCHORARRAY('Int BCA Ann Fail Prob'!$E$8):_xlfn.ANCHORARRAY('Int BCA Ann Fail Prob'!$CD$8))
)</f>
        <v>274.41996840594055</v>
      </c>
      <c r="T8" s="70" cm="1">
        <f t="array" ref="T8:T11">IF(T$7&gt;(SUM($F$7,'7. Project Characteristics'!$G$28)-1),ROW(_xlfn.ANCHORARRAY($C8))*0,
_xlfn.XLOOKUP(T$7,'Int BCA Ann Fail Costs'!$F$7:$CE$7,_xlfn.ANCHORARRAY('Int BCA Ann Fail Costs'!$F$8):_xlfn.ANCHORARRAY('Int BCA Ann Fail Costs'!$CE$8))*
_xlfn.XLOOKUP(T$7,'Int BCA Ann Fail Prob'!$E$7:$CD$7,_xlfn.ANCHORARRAY('Int BCA Ann Fail Prob'!$E$8):_xlfn.ANCHORARRAY('Int BCA Ann Fail Prob'!$CD$8))
)</f>
        <v>275.27414505824521</v>
      </c>
      <c r="U8" s="70" cm="1">
        <f t="array" ref="U8:U11">IF(U$7&gt;(SUM($F$7,'7. Project Characteristics'!$G$28)-1),ROW(_xlfn.ANCHORARRAY($C8))*0,
_xlfn.XLOOKUP(U$7,'Int BCA Ann Fail Costs'!$F$7:$CE$7,_xlfn.ANCHORARRAY('Int BCA Ann Fail Costs'!$F$8):_xlfn.ANCHORARRAY('Int BCA Ann Fail Costs'!$CE$8))*
_xlfn.XLOOKUP(U$7,'Int BCA Ann Fail Prob'!$E$7:$CD$7,_xlfn.ANCHORARRAY('Int BCA Ann Fail Prob'!$E$8):_xlfn.ANCHORARRAY('Int BCA Ann Fail Prob'!$CD$8))
)</f>
        <v>276.14431419471475</v>
      </c>
      <c r="V8" s="70" cm="1">
        <f t="array" ref="V8:V11">IF(V$7&gt;(SUM($F$7,'7. Project Characteristics'!$G$28)-1),ROW(_xlfn.ANCHORARRAY($C8))*0,
_xlfn.XLOOKUP(V$7,'Int BCA Ann Fail Costs'!$F$7:$CE$7,_xlfn.ANCHORARRAY('Int BCA Ann Fail Costs'!$F$8):_xlfn.ANCHORARRAY('Int BCA Ann Fail Costs'!$CE$8))*
_xlfn.XLOOKUP(V$7,'Int BCA Ann Fail Prob'!$E$7:$CD$7,_xlfn.ANCHORARRAY('Int BCA Ann Fail Prob'!$E$8):_xlfn.ANCHORARRAY('Int BCA Ann Fail Prob'!$CD$8))
)</f>
        <v>277.03079298556736</v>
      </c>
      <c r="W8" s="70" cm="1">
        <f t="array" ref="W8:W11">IF(W$7&gt;(SUM($F$7,'7. Project Characteristics'!$G$28)-1),ROW(_xlfn.ANCHORARRAY($C8))*0,
_xlfn.XLOOKUP(W$7,'Int BCA Ann Fail Costs'!$F$7:$CE$7,_xlfn.ANCHORARRAY('Int BCA Ann Fail Costs'!$F$8):_xlfn.ANCHORARRAY('Int BCA Ann Fail Costs'!$CE$8))*
_xlfn.XLOOKUP(W$7,'Int BCA Ann Fail Prob'!$E$7:$CD$7,_xlfn.ANCHORARRAY('Int BCA Ann Fail Prob'!$E$8):_xlfn.ANCHORARRAY('Int BCA Ann Fail Prob'!$CD$8))
)</f>
        <v>277.93391215506927</v>
      </c>
      <c r="X8" s="70" cm="1">
        <f t="array" ref="X8:X11">IF(X$7&gt;(SUM($F$7,'7. Project Characteristics'!$G$28)-1),ROW(_xlfn.ANCHORARRAY($C8))*0,
_xlfn.XLOOKUP(X$7,'Int BCA Ann Fail Costs'!$F$7:$CE$7,_xlfn.ANCHORARRAY('Int BCA Ann Fail Costs'!$F$8):_xlfn.ANCHORARRAY('Int BCA Ann Fail Costs'!$CE$8))*
_xlfn.XLOOKUP(X$7,'Int BCA Ann Fail Prob'!$E$7:$CD$7,_xlfn.ANCHORARRAY('Int BCA Ann Fail Prob'!$E$8):_xlfn.ANCHORARRAY('Int BCA Ann Fail Prob'!$CD$8))
)</f>
        <v>278.85400913259599</v>
      </c>
      <c r="Y8" s="70" cm="1">
        <f t="array" ref="Y8:Y11">IF(Y$7&gt;(SUM($F$7,'7. Project Characteristics'!$G$28)-1),ROW(_xlfn.ANCHORARRAY($C8))*0,
_xlfn.XLOOKUP(Y$7,'Int BCA Ann Fail Costs'!$F$7:$CE$7,_xlfn.ANCHORARRAY('Int BCA Ann Fail Costs'!$F$8):_xlfn.ANCHORARRAY('Int BCA Ann Fail Costs'!$CE$8))*
_xlfn.XLOOKUP(Y$7,'Int BCA Ann Fail Prob'!$E$7:$CD$7,_xlfn.ANCHORARRAY('Int BCA Ann Fail Prob'!$E$8):_xlfn.ANCHORARRAY('Int BCA Ann Fail Prob'!$CD$8))
)</f>
        <v>279.79142818854632</v>
      </c>
      <c r="Z8" s="70" cm="1">
        <f t="array" ref="Z8:Z11">IF(Z$7&gt;(SUM($F$7,'7. Project Characteristics'!$G$28)-1),ROW(_xlfn.ANCHORARRAY($C8))*0,
_xlfn.XLOOKUP(Z$7,'Int BCA Ann Fail Costs'!$F$7:$CE$7,_xlfn.ANCHORARRAY('Int BCA Ann Fail Costs'!$F$8):_xlfn.ANCHORARRAY('Int BCA Ann Fail Costs'!$CE$8))*
_xlfn.XLOOKUP(Z$7,'Int BCA Ann Fail Prob'!$E$7:$CD$7,_xlfn.ANCHORARRAY('Int BCA Ann Fail Prob'!$E$8):_xlfn.ANCHORARRAY('Int BCA Ann Fail Prob'!$CD$8))
)</f>
        <v>281.0371427322014</v>
      </c>
      <c r="AA8" s="70" cm="1">
        <f t="array" ref="AA8:AA11">IF(AA$7&gt;(SUM($F$7,'7. Project Characteristics'!$G$28)-1),ROW(_xlfn.ANCHORARRAY($C8))*0,
_xlfn.XLOOKUP(AA$7,'Int BCA Ann Fail Costs'!$F$7:$CE$7,_xlfn.ANCHORARRAY('Int BCA Ann Fail Costs'!$F$8):_xlfn.ANCHORARRAY('Int BCA Ann Fail Costs'!$CE$8))*
_xlfn.XLOOKUP(AA$7,'Int BCA Ann Fail Prob'!$E$7:$CD$7,_xlfn.ANCHORARRAY('Int BCA Ann Fail Prob'!$E$8):_xlfn.ANCHORARRAY('Int BCA Ann Fail Prob'!$CD$8))
)</f>
        <v>282.30274060098515</v>
      </c>
      <c r="AB8" s="70" cm="1">
        <f t="array" ref="AB8:AB11">IF(AB$7&gt;(SUM($F$7,'7. Project Characteristics'!$G$28)-1),ROW(_xlfn.ANCHORARRAY($C8))*0,
_xlfn.XLOOKUP(AB$7,'Int BCA Ann Fail Costs'!$F$7:$CE$7,_xlfn.ANCHORARRAY('Int BCA Ann Fail Costs'!$F$8):_xlfn.ANCHORARRAY('Int BCA Ann Fail Costs'!$CE$8))*
_xlfn.XLOOKUP(AB$7,'Int BCA Ann Fail Prob'!$E$7:$CD$7,_xlfn.ANCHORARRAY('Int BCA Ann Fail Prob'!$E$8):_xlfn.ANCHORARRAY('Int BCA Ann Fail Prob'!$CD$8))
)</f>
        <v>283.58864298044108</v>
      </c>
      <c r="AC8" s="70" cm="1">
        <f t="array" ref="AC8:AC11">IF(AC$7&gt;(SUM($F$7,'7. Project Characteristics'!$G$28)-1),ROW(_xlfn.ANCHORARRAY($C8))*0,
_xlfn.XLOOKUP(AC$7,'Int BCA Ann Fail Costs'!$F$7:$CE$7,_xlfn.ANCHORARRAY('Int BCA Ann Fail Costs'!$F$8):_xlfn.ANCHORARRAY('Int BCA Ann Fail Costs'!$CE$8))*
_xlfn.XLOOKUP(AC$7,'Int BCA Ann Fail Prob'!$E$7:$CD$7,_xlfn.ANCHORARRAY('Int BCA Ann Fail Prob'!$E$8):_xlfn.ANCHORARRAY('Int BCA Ann Fail Prob'!$CD$8))
)</f>
        <v>284.89527995020455</v>
      </c>
      <c r="AD8" s="70" cm="1">
        <f t="array" ref="AD8:AD11">IF(AD$7&gt;(SUM($F$7,'7. Project Characteristics'!$G$28)-1),ROW(_xlfn.ANCHORARRAY($C8))*0,
_xlfn.XLOOKUP(AD$7,'Int BCA Ann Fail Costs'!$F$7:$CE$7,_xlfn.ANCHORARRAY('Int BCA Ann Fail Costs'!$F$8):_xlfn.ANCHORARRAY('Int BCA Ann Fail Costs'!$CE$8))*
_xlfn.XLOOKUP(AD$7,'Int BCA Ann Fail Prob'!$E$7:$CD$7,_xlfn.ANCHORARRAY('Int BCA Ann Fail Prob'!$E$8):_xlfn.ANCHORARRAY('Int BCA Ann Fail Prob'!$CD$8))
)</f>
        <v>286.22309067129203</v>
      </c>
      <c r="AE8" s="70" cm="1">
        <f t="array" ref="AE8:AE11">IF(AE$7&gt;(SUM($F$7,'7. Project Characteristics'!$G$28)-1),ROW(_xlfn.ANCHORARRAY($C8))*0,
_xlfn.XLOOKUP(AE$7,'Int BCA Ann Fail Costs'!$F$7:$CE$7,_xlfn.ANCHORARRAY('Int BCA Ann Fail Costs'!$F$8):_xlfn.ANCHORARRAY('Int BCA Ann Fail Costs'!$CE$8))*
_xlfn.XLOOKUP(AE$7,'Int BCA Ann Fail Prob'!$E$7:$CD$7,_xlfn.ANCHORARRAY('Int BCA Ann Fail Prob'!$E$8):_xlfn.ANCHORARRAY('Int BCA Ann Fail Prob'!$CD$8))
)</f>
        <v>287.4927865631912</v>
      </c>
      <c r="AF8" s="70" cm="1">
        <f t="array" ref="AF8:AF11">IF(AF$7&gt;(SUM($F$7,'7. Project Characteristics'!$G$28)-1),ROW(_xlfn.ANCHORARRAY($C8))*0,
_xlfn.XLOOKUP(AF$7,'Int BCA Ann Fail Costs'!$F$7:$CE$7,_xlfn.ANCHORARRAY('Int BCA Ann Fail Costs'!$F$8):_xlfn.ANCHORARRAY('Int BCA Ann Fail Costs'!$CE$8))*
_xlfn.XLOOKUP(AF$7,'Int BCA Ann Fail Prob'!$E$7:$CD$7,_xlfn.ANCHORARRAY('Int BCA Ann Fail Prob'!$E$8):_xlfn.ANCHORARRAY('Int BCA Ann Fail Prob'!$CD$8))
)</f>
        <v>288.78401078880142</v>
      </c>
      <c r="AG8" s="70" cm="1">
        <f t="array" ref="AG8:AG11">IF(AG$7&gt;(SUM($F$7,'7. Project Characteristics'!$G$28)-1),ROW(_xlfn.ANCHORARRAY($C8))*0,
_xlfn.XLOOKUP(AG$7,'Int BCA Ann Fail Costs'!$F$7:$CE$7,_xlfn.ANCHORARRAY('Int BCA Ann Fail Costs'!$F$8):_xlfn.ANCHORARRAY('Int BCA Ann Fail Costs'!$CE$8))*
_xlfn.XLOOKUP(AG$7,'Int BCA Ann Fail Prob'!$E$7:$CD$7,_xlfn.ANCHORARRAY('Int BCA Ann Fail Prob'!$E$8):_xlfn.ANCHORARRAY('Int BCA Ann Fail Prob'!$CD$8))
)</f>
        <v>290.0972143641917</v>
      </c>
      <c r="AH8" s="70" cm="1">
        <f t="array" ref="AH8:AH11">IF(AH$7&gt;(SUM($F$7,'7. Project Characteristics'!$G$28)-1),ROW(_xlfn.ANCHORARRAY($C8))*0,
_xlfn.XLOOKUP(AH$7,'Int BCA Ann Fail Costs'!$F$7:$CE$7,_xlfn.ANCHORARRAY('Int BCA Ann Fail Costs'!$F$8):_xlfn.ANCHORARRAY('Int BCA Ann Fail Costs'!$CE$8))*
_xlfn.XLOOKUP(AH$7,'Int BCA Ann Fail Prob'!$E$7:$CD$7,_xlfn.ANCHORARRAY('Int BCA Ann Fail Prob'!$E$8):_xlfn.ANCHORARRAY('Int BCA Ann Fail Prob'!$CD$8))
)</f>
        <v>291.43285773474008</v>
      </c>
      <c r="AI8" s="70" cm="1">
        <f t="array" ref="AI8:AI11">IF(AI$7&gt;(SUM($F$7,'7. Project Characteristics'!$G$28)-1),ROW(_xlfn.ANCHORARRAY($C8))*0,
_xlfn.XLOOKUP(AI$7,'Int BCA Ann Fail Costs'!$F$7:$CE$7,_xlfn.ANCHORARRAY('Int BCA Ann Fail Costs'!$F$8):_xlfn.ANCHORARRAY('Int BCA Ann Fail Costs'!$CE$8))*
_xlfn.XLOOKUP(AI$7,'Int BCA Ann Fail Prob'!$E$7:$CD$7,_xlfn.ANCHORARRAY('Int BCA Ann Fail Prob'!$E$8):_xlfn.ANCHORARRAY('Int BCA Ann Fail Prob'!$CD$8))
)</f>
        <v>292.79141097190006</v>
      </c>
      <c r="AJ8" s="70" cm="1">
        <f t="array" ref="AJ8:AJ11">IF(AJ$7&gt;(SUM($F$7,'7. Project Characteristics'!$G$28)-1),ROW(_xlfn.ANCHORARRAY($C8))*0,
_xlfn.XLOOKUP(AJ$7,'Int BCA Ann Fail Costs'!$F$7:$CE$7,_xlfn.ANCHORARRAY('Int BCA Ann Fail Costs'!$F$8):_xlfn.ANCHORARRAY('Int BCA Ann Fail Costs'!$CE$8))*
_xlfn.XLOOKUP(AJ$7,'Int BCA Ann Fail Prob'!$E$7:$CD$7,_xlfn.ANCHORARRAY('Int BCA Ann Fail Prob'!$E$8):_xlfn.ANCHORARRAY('Int BCA Ann Fail Prob'!$CD$8))
)</f>
        <v>294.61280723091329</v>
      </c>
      <c r="AK8" s="70" cm="1">
        <f t="array" ref="AK8:AK11">IF(AK$7&gt;(SUM($F$7,'7. Project Characteristics'!$G$28)-1),ROW(_xlfn.ANCHORARRAY($C8))*0,
_xlfn.XLOOKUP(AK$7,'Int BCA Ann Fail Costs'!$F$7:$CE$7,_xlfn.ANCHORARRAY('Int BCA Ann Fail Costs'!$F$8):_xlfn.ANCHORARRAY('Int BCA Ann Fail Costs'!$CE$8))*
_xlfn.XLOOKUP(AK$7,'Int BCA Ann Fail Prob'!$E$7:$CD$7,_xlfn.ANCHORARRAY('Int BCA Ann Fail Prob'!$E$8):_xlfn.ANCHORARRAY('Int BCA Ann Fail Prob'!$CD$8))
)</f>
        <v>296.46138116591675</v>
      </c>
      <c r="AL8" s="70" cm="1">
        <f t="array" ref="AL8:AL11">IF(AL$7&gt;(SUM($F$7,'7. Project Characteristics'!$G$28)-1),ROW(_xlfn.ANCHORARRAY($C8))*0,
_xlfn.XLOOKUP(AL$7,'Int BCA Ann Fail Costs'!$F$7:$CE$7,_xlfn.ANCHORARRAY('Int BCA Ann Fail Costs'!$F$8):_xlfn.ANCHORARRAY('Int BCA Ann Fail Costs'!$CE$8))*
_xlfn.XLOOKUP(AL$7,'Int BCA Ann Fail Prob'!$E$7:$CD$7,_xlfn.ANCHORARRAY('Int BCA Ann Fail Prob'!$E$8):_xlfn.ANCHORARRAY('Int BCA Ann Fail Prob'!$CD$8))
)</f>
        <v>298.33773188802024</v>
      </c>
      <c r="AM8" s="70" cm="1">
        <f t="array" ref="AM8:AM11">IF(AM$7&gt;(SUM($F$7,'7. Project Characteristics'!$G$28)-1),ROW(_xlfn.ANCHORARRAY($C8))*0,
_xlfn.XLOOKUP(AM$7,'Int BCA Ann Fail Costs'!$F$7:$CE$7,_xlfn.ANCHORARRAY('Int BCA Ann Fail Costs'!$F$8):_xlfn.ANCHORARRAY('Int BCA Ann Fail Costs'!$CE$8))*
_xlfn.XLOOKUP(AM$7,'Int BCA Ann Fail Prob'!$E$7:$CD$7,_xlfn.ANCHORARRAY('Int BCA Ann Fail Prob'!$E$8):_xlfn.ANCHORARRAY('Int BCA Ann Fail Prob'!$CD$8))
)</f>
        <v>300.24247160170779</v>
      </c>
      <c r="AN8" s="70" cm="1">
        <f t="array" ref="AN8:AN11">IF(AN$7&gt;(SUM($F$7,'7. Project Characteristics'!$G$28)-1),ROW(_xlfn.ANCHORARRAY($C8))*0,
_xlfn.XLOOKUP(AN$7,'Int BCA Ann Fail Costs'!$F$7:$CE$7,_xlfn.ANCHORARRAY('Int BCA Ann Fail Costs'!$F$8):_xlfn.ANCHORARRAY('Int BCA Ann Fail Costs'!$CE$8))*
_xlfn.XLOOKUP(AN$7,'Int BCA Ann Fail Prob'!$E$7:$CD$7,_xlfn.ANCHORARRAY('Int BCA Ann Fail Prob'!$E$8):_xlfn.ANCHORARRAY('Int BCA Ann Fail Prob'!$CD$8))
)</f>
        <v>302.17622588892789</v>
      </c>
      <c r="AO8" s="70" cm="1">
        <f t="array" ref="AO8:AO11">IF(AO$7&gt;(SUM($F$7,'7. Project Characteristics'!$G$28)-1),ROW(_xlfn.ANCHORARRAY($C8))*0,
_xlfn.XLOOKUP(AO$7,'Int BCA Ann Fail Costs'!$F$7:$CE$7,_xlfn.ANCHORARRAY('Int BCA Ann Fail Costs'!$F$8):_xlfn.ANCHORARRAY('Int BCA Ann Fail Costs'!$CE$8))*
_xlfn.XLOOKUP(AO$7,'Int BCA Ann Fail Prob'!$E$7:$CD$7,_xlfn.ANCHORARRAY('Int BCA Ann Fail Prob'!$E$8):_xlfn.ANCHORARRAY('Int BCA Ann Fail Prob'!$CD$8))
)</f>
        <v>303.83299626788801</v>
      </c>
      <c r="AP8" s="70" cm="1">
        <f t="array" ref="AP8:AP11">IF(AP$7&gt;(SUM($F$7,'7. Project Characteristics'!$G$28)-1),ROW(_xlfn.ANCHORARRAY($C8))*0,
_xlfn.XLOOKUP(AP$7,'Int BCA Ann Fail Costs'!$F$7:$CE$7,_xlfn.ANCHORARRAY('Int BCA Ann Fail Costs'!$F$8):_xlfn.ANCHORARRAY('Int BCA Ann Fail Costs'!$CE$8))*
_xlfn.XLOOKUP(AP$7,'Int BCA Ann Fail Prob'!$E$7:$CD$7,_xlfn.ANCHORARRAY('Int BCA Ann Fail Prob'!$E$8):_xlfn.ANCHORARRAY('Int BCA Ann Fail Prob'!$CD$8))
)</f>
        <v>305.51758159835305</v>
      </c>
      <c r="AQ8" s="70" cm="1">
        <f t="array" ref="AQ8:AQ11">IF(AQ$7&gt;(SUM($F$7,'7. Project Characteristics'!$G$28)-1),ROW(_xlfn.ANCHORARRAY($C8))*0,
_xlfn.XLOOKUP(AQ$7,'Int BCA Ann Fail Costs'!$F$7:$CE$7,_xlfn.ANCHORARRAY('Int BCA Ann Fail Costs'!$F$8):_xlfn.ANCHORARRAY('Int BCA Ann Fail Costs'!$CE$8))*
_xlfn.XLOOKUP(AQ$7,'Int BCA Ann Fail Prob'!$E$7:$CD$7,_xlfn.ANCHORARRAY('Int BCA Ann Fail Prob'!$E$8):_xlfn.ANCHORARRAY('Int BCA Ann Fail Prob'!$CD$8))
)</f>
        <v>307.2305745985675</v>
      </c>
      <c r="AR8" s="70" cm="1">
        <f t="array" ref="AR8:AR11">IF(AR$7&gt;(SUM($F$7,'7. Project Characteristics'!$G$28)-1),ROW(_xlfn.ANCHORARRAY($C8))*0,
_xlfn.XLOOKUP(AR$7,'Int BCA Ann Fail Costs'!$F$7:$CE$7,_xlfn.ANCHORARRAY('Int BCA Ann Fail Costs'!$F$8):_xlfn.ANCHORARRAY('Int BCA Ann Fail Costs'!$CE$8))*
_xlfn.XLOOKUP(AR$7,'Int BCA Ann Fail Prob'!$E$7:$CD$7,_xlfn.ANCHORARRAY('Int BCA Ann Fail Prob'!$E$8):_xlfn.ANCHORARRAY('Int BCA Ann Fail Prob'!$CD$8))
)</f>
        <v>308.97258056952484</v>
      </c>
      <c r="AS8" s="70" cm="1">
        <f t="array" ref="AS8:AS11">IF(AS$7&gt;(SUM($F$7,'7. Project Characteristics'!$G$28)-1),ROW(_xlfn.ANCHORARRAY($C8))*0,
_xlfn.XLOOKUP(AS$7,'Int BCA Ann Fail Costs'!$F$7:$CE$7,_xlfn.ANCHORARRAY('Int BCA Ann Fail Costs'!$F$8):_xlfn.ANCHORARRAY('Int BCA Ann Fail Costs'!$CE$8))*
_xlfn.XLOOKUP(AS$7,'Int BCA Ann Fail Prob'!$E$7:$CD$7,_xlfn.ANCHORARRAY('Int BCA Ann Fail Prob'!$E$8):_xlfn.ANCHORARRAY('Int BCA Ann Fail Prob'!$CD$8))
)</f>
        <v>310.7442176611907</v>
      </c>
      <c r="AT8" s="70" cm="1">
        <f t="array" ref="AT8:AT11">IF(AT$7&gt;(SUM($F$7,'7. Project Characteristics'!$G$28)-1),ROW(_xlfn.ANCHORARRAY($C8))*0,
_xlfn.XLOOKUP(AT$7,'Int BCA Ann Fail Costs'!$F$7:$CE$7,_xlfn.ANCHORARRAY('Int BCA Ann Fail Costs'!$F$8):_xlfn.ANCHORARRAY('Int BCA Ann Fail Costs'!$CE$8))*
_xlfn.XLOOKUP(AT$7,'Int BCA Ann Fail Prob'!$E$7:$CD$7,_xlfn.ANCHORARRAY('Int BCA Ann Fail Prob'!$E$8):_xlfn.ANCHORARRAY('Int BCA Ann Fail Prob'!$CD$8))
)</f>
        <v>0</v>
      </c>
      <c r="AU8" s="70" cm="1">
        <f t="array" ref="AU8:AU11">IF(AU$7&gt;(SUM($F$7,'7. Project Characteristics'!$G$28)-1),ROW(_xlfn.ANCHORARRAY($C8))*0,
_xlfn.XLOOKUP(AU$7,'Int BCA Ann Fail Costs'!$F$7:$CE$7,_xlfn.ANCHORARRAY('Int BCA Ann Fail Costs'!$F$8):_xlfn.ANCHORARRAY('Int BCA Ann Fail Costs'!$CE$8))*
_xlfn.XLOOKUP(AU$7,'Int BCA Ann Fail Prob'!$E$7:$CD$7,_xlfn.ANCHORARRAY('Int BCA Ann Fail Prob'!$E$8):_xlfn.ANCHORARRAY('Int BCA Ann Fail Prob'!$CD$8))
)</f>
        <v>0</v>
      </c>
      <c r="AV8" s="70" cm="1">
        <f t="array" ref="AV8:AV11">IF(AV$7&gt;(SUM($F$7,'7. Project Characteristics'!$G$28)-1),ROW(_xlfn.ANCHORARRAY($C8))*0,
_xlfn.XLOOKUP(AV$7,'Int BCA Ann Fail Costs'!$F$7:$CE$7,_xlfn.ANCHORARRAY('Int BCA Ann Fail Costs'!$F$8):_xlfn.ANCHORARRAY('Int BCA Ann Fail Costs'!$CE$8))*
_xlfn.XLOOKUP(AV$7,'Int BCA Ann Fail Prob'!$E$7:$CD$7,_xlfn.ANCHORARRAY('Int BCA Ann Fail Prob'!$E$8):_xlfn.ANCHORARRAY('Int BCA Ann Fail Prob'!$CD$8))
)</f>
        <v>0</v>
      </c>
      <c r="AW8" s="70" cm="1">
        <f t="array" ref="AW8:AW11">IF(AW$7&gt;(SUM($F$7,'7. Project Characteristics'!$G$28)-1),ROW(_xlfn.ANCHORARRAY($C8))*0,
_xlfn.XLOOKUP(AW$7,'Int BCA Ann Fail Costs'!$F$7:$CE$7,_xlfn.ANCHORARRAY('Int BCA Ann Fail Costs'!$F$8):_xlfn.ANCHORARRAY('Int BCA Ann Fail Costs'!$CE$8))*
_xlfn.XLOOKUP(AW$7,'Int BCA Ann Fail Prob'!$E$7:$CD$7,_xlfn.ANCHORARRAY('Int BCA Ann Fail Prob'!$E$8):_xlfn.ANCHORARRAY('Int BCA Ann Fail Prob'!$CD$8))
)</f>
        <v>0</v>
      </c>
      <c r="AX8" s="70" cm="1">
        <f t="array" ref="AX8:AX11">IF(AX$7&gt;(SUM($F$7,'7. Project Characteristics'!$G$28)-1),ROW(_xlfn.ANCHORARRAY($C8))*0,
_xlfn.XLOOKUP(AX$7,'Int BCA Ann Fail Costs'!$F$7:$CE$7,_xlfn.ANCHORARRAY('Int BCA Ann Fail Costs'!$F$8):_xlfn.ANCHORARRAY('Int BCA Ann Fail Costs'!$CE$8))*
_xlfn.XLOOKUP(AX$7,'Int BCA Ann Fail Prob'!$E$7:$CD$7,_xlfn.ANCHORARRAY('Int BCA Ann Fail Prob'!$E$8):_xlfn.ANCHORARRAY('Int BCA Ann Fail Prob'!$CD$8))
)</f>
        <v>0</v>
      </c>
      <c r="AY8" s="70" cm="1">
        <f t="array" ref="AY8:AY11">IF(AY$7&gt;(SUM($F$7,'7. Project Characteristics'!$G$28)-1),ROW(_xlfn.ANCHORARRAY($C8))*0,
_xlfn.XLOOKUP(AY$7,'Int BCA Ann Fail Costs'!$F$7:$CE$7,_xlfn.ANCHORARRAY('Int BCA Ann Fail Costs'!$F$8):_xlfn.ANCHORARRAY('Int BCA Ann Fail Costs'!$CE$8))*
_xlfn.XLOOKUP(AY$7,'Int BCA Ann Fail Prob'!$E$7:$CD$7,_xlfn.ANCHORARRAY('Int BCA Ann Fail Prob'!$E$8):_xlfn.ANCHORARRAY('Int BCA Ann Fail Prob'!$CD$8))
)</f>
        <v>0</v>
      </c>
      <c r="AZ8" s="70" cm="1">
        <f t="array" ref="AZ8:AZ11">IF(AZ$7&gt;(SUM($F$7,'7. Project Characteristics'!$G$28)-1),ROW(_xlfn.ANCHORARRAY($C8))*0,
_xlfn.XLOOKUP(AZ$7,'Int BCA Ann Fail Costs'!$F$7:$CE$7,_xlfn.ANCHORARRAY('Int BCA Ann Fail Costs'!$F$8):_xlfn.ANCHORARRAY('Int BCA Ann Fail Costs'!$CE$8))*
_xlfn.XLOOKUP(AZ$7,'Int BCA Ann Fail Prob'!$E$7:$CD$7,_xlfn.ANCHORARRAY('Int BCA Ann Fail Prob'!$E$8):_xlfn.ANCHORARRAY('Int BCA Ann Fail Prob'!$CD$8))
)</f>
        <v>0</v>
      </c>
      <c r="BA8" s="70" cm="1">
        <f t="array" ref="BA8:BA11">IF(BA$7&gt;(SUM($F$7,'7. Project Characteristics'!$G$28)-1),ROW(_xlfn.ANCHORARRAY($C8))*0,
_xlfn.XLOOKUP(BA$7,'Int BCA Ann Fail Costs'!$F$7:$CE$7,_xlfn.ANCHORARRAY('Int BCA Ann Fail Costs'!$F$8):_xlfn.ANCHORARRAY('Int BCA Ann Fail Costs'!$CE$8))*
_xlfn.XLOOKUP(BA$7,'Int BCA Ann Fail Prob'!$E$7:$CD$7,_xlfn.ANCHORARRAY('Int BCA Ann Fail Prob'!$E$8):_xlfn.ANCHORARRAY('Int BCA Ann Fail Prob'!$CD$8))
)</f>
        <v>0</v>
      </c>
      <c r="BB8" s="70" cm="1">
        <f t="array" ref="BB8:BB11">IF(BB$7&gt;(SUM($F$7,'7. Project Characteristics'!$G$28)-1),ROW(_xlfn.ANCHORARRAY($C8))*0,
_xlfn.XLOOKUP(BB$7,'Int BCA Ann Fail Costs'!$F$7:$CE$7,_xlfn.ANCHORARRAY('Int BCA Ann Fail Costs'!$F$8):_xlfn.ANCHORARRAY('Int BCA Ann Fail Costs'!$CE$8))*
_xlfn.XLOOKUP(BB$7,'Int BCA Ann Fail Prob'!$E$7:$CD$7,_xlfn.ANCHORARRAY('Int BCA Ann Fail Prob'!$E$8):_xlfn.ANCHORARRAY('Int BCA Ann Fail Prob'!$CD$8))
)</f>
        <v>0</v>
      </c>
      <c r="BC8" s="70" cm="1">
        <f t="array" ref="BC8:BC11">IF(BC$7&gt;(SUM($F$7,'7. Project Characteristics'!$G$28)-1),ROW(_xlfn.ANCHORARRAY($C8))*0,
_xlfn.XLOOKUP(BC$7,'Int BCA Ann Fail Costs'!$F$7:$CE$7,_xlfn.ANCHORARRAY('Int BCA Ann Fail Costs'!$F$8):_xlfn.ANCHORARRAY('Int BCA Ann Fail Costs'!$CE$8))*
_xlfn.XLOOKUP(BC$7,'Int BCA Ann Fail Prob'!$E$7:$CD$7,_xlfn.ANCHORARRAY('Int BCA Ann Fail Prob'!$E$8):_xlfn.ANCHORARRAY('Int BCA Ann Fail Prob'!$CD$8))
)</f>
        <v>0</v>
      </c>
      <c r="BD8" s="70" cm="1">
        <f t="array" ref="BD8:BD11">IF(BD$7&gt;(SUM($F$7,'7. Project Characteristics'!$G$28)-1),ROW(_xlfn.ANCHORARRAY($C8))*0,
_xlfn.XLOOKUP(BD$7,'Int BCA Ann Fail Costs'!$F$7:$CE$7,_xlfn.ANCHORARRAY('Int BCA Ann Fail Costs'!$F$8):_xlfn.ANCHORARRAY('Int BCA Ann Fail Costs'!$CE$8))*
_xlfn.XLOOKUP(BD$7,'Int BCA Ann Fail Prob'!$E$7:$CD$7,_xlfn.ANCHORARRAY('Int BCA Ann Fail Prob'!$E$8):_xlfn.ANCHORARRAY('Int BCA Ann Fail Prob'!$CD$8))
)</f>
        <v>0</v>
      </c>
      <c r="BE8" s="70" cm="1">
        <f t="array" ref="BE8:BE11">IF(BE$7&gt;(SUM($F$7,'7. Project Characteristics'!$G$28)-1),ROW(_xlfn.ANCHORARRAY($C8))*0,
_xlfn.XLOOKUP(BE$7,'Int BCA Ann Fail Costs'!$F$7:$CE$7,_xlfn.ANCHORARRAY('Int BCA Ann Fail Costs'!$F$8):_xlfn.ANCHORARRAY('Int BCA Ann Fail Costs'!$CE$8))*
_xlfn.XLOOKUP(BE$7,'Int BCA Ann Fail Prob'!$E$7:$CD$7,_xlfn.ANCHORARRAY('Int BCA Ann Fail Prob'!$E$8):_xlfn.ANCHORARRAY('Int BCA Ann Fail Prob'!$CD$8))
)</f>
        <v>0</v>
      </c>
      <c r="BF8" s="70" cm="1">
        <f t="array" ref="BF8:BF11">IF(BF$7&gt;(SUM($F$7,'7. Project Characteristics'!$G$28)-1),ROW(_xlfn.ANCHORARRAY($C8))*0,
_xlfn.XLOOKUP(BF$7,'Int BCA Ann Fail Costs'!$F$7:$CE$7,_xlfn.ANCHORARRAY('Int BCA Ann Fail Costs'!$F$8):_xlfn.ANCHORARRAY('Int BCA Ann Fail Costs'!$CE$8))*
_xlfn.XLOOKUP(BF$7,'Int BCA Ann Fail Prob'!$E$7:$CD$7,_xlfn.ANCHORARRAY('Int BCA Ann Fail Prob'!$E$8):_xlfn.ANCHORARRAY('Int BCA Ann Fail Prob'!$CD$8))
)</f>
        <v>0</v>
      </c>
      <c r="BG8" s="70" cm="1">
        <f t="array" ref="BG8:BG11">IF(BG$7&gt;(SUM($F$7,'7. Project Characteristics'!$G$28)-1),ROW(_xlfn.ANCHORARRAY($C8))*0,
_xlfn.XLOOKUP(BG$7,'Int BCA Ann Fail Costs'!$F$7:$CE$7,_xlfn.ANCHORARRAY('Int BCA Ann Fail Costs'!$F$8):_xlfn.ANCHORARRAY('Int BCA Ann Fail Costs'!$CE$8))*
_xlfn.XLOOKUP(BG$7,'Int BCA Ann Fail Prob'!$E$7:$CD$7,_xlfn.ANCHORARRAY('Int BCA Ann Fail Prob'!$E$8):_xlfn.ANCHORARRAY('Int BCA Ann Fail Prob'!$CD$8))
)</f>
        <v>0</v>
      </c>
      <c r="BH8" s="70" cm="1">
        <f t="array" ref="BH8:BH11">IF(BH$7&gt;(SUM($F$7,'7. Project Characteristics'!$G$28)-1),ROW(_xlfn.ANCHORARRAY($C8))*0,
_xlfn.XLOOKUP(BH$7,'Int BCA Ann Fail Costs'!$F$7:$CE$7,_xlfn.ANCHORARRAY('Int BCA Ann Fail Costs'!$F$8):_xlfn.ANCHORARRAY('Int BCA Ann Fail Costs'!$CE$8))*
_xlfn.XLOOKUP(BH$7,'Int BCA Ann Fail Prob'!$E$7:$CD$7,_xlfn.ANCHORARRAY('Int BCA Ann Fail Prob'!$E$8):_xlfn.ANCHORARRAY('Int BCA Ann Fail Prob'!$CD$8))
)</f>
        <v>0</v>
      </c>
      <c r="BI8" s="70" cm="1">
        <f t="array" ref="BI8:BI11">IF(BI$7&gt;(SUM($F$7,'7. Project Characteristics'!$G$28)-1),ROW(_xlfn.ANCHORARRAY($C8))*0,
_xlfn.XLOOKUP(BI$7,'Int BCA Ann Fail Costs'!$F$7:$CE$7,_xlfn.ANCHORARRAY('Int BCA Ann Fail Costs'!$F$8):_xlfn.ANCHORARRAY('Int BCA Ann Fail Costs'!$CE$8))*
_xlfn.XLOOKUP(BI$7,'Int BCA Ann Fail Prob'!$E$7:$CD$7,_xlfn.ANCHORARRAY('Int BCA Ann Fail Prob'!$E$8):_xlfn.ANCHORARRAY('Int BCA Ann Fail Prob'!$CD$8))
)</f>
        <v>0</v>
      </c>
      <c r="BJ8" s="70" cm="1">
        <f t="array" ref="BJ8:BJ11">IF(BJ$7&gt;(SUM($F$7,'7. Project Characteristics'!$G$28)-1),ROW(_xlfn.ANCHORARRAY($C8))*0,
_xlfn.XLOOKUP(BJ$7,'Int BCA Ann Fail Costs'!$F$7:$CE$7,_xlfn.ANCHORARRAY('Int BCA Ann Fail Costs'!$F$8):_xlfn.ANCHORARRAY('Int BCA Ann Fail Costs'!$CE$8))*
_xlfn.XLOOKUP(BJ$7,'Int BCA Ann Fail Prob'!$E$7:$CD$7,_xlfn.ANCHORARRAY('Int BCA Ann Fail Prob'!$E$8):_xlfn.ANCHORARRAY('Int BCA Ann Fail Prob'!$CD$8))
)</f>
        <v>0</v>
      </c>
      <c r="BK8" s="70" cm="1">
        <f t="array" ref="BK8:BK11">IF(BK$7&gt;(SUM($F$7,'7. Project Characteristics'!$G$28)-1),ROW(_xlfn.ANCHORARRAY($C8))*0,
_xlfn.XLOOKUP(BK$7,'Int BCA Ann Fail Costs'!$F$7:$CE$7,_xlfn.ANCHORARRAY('Int BCA Ann Fail Costs'!$F$8):_xlfn.ANCHORARRAY('Int BCA Ann Fail Costs'!$CE$8))*
_xlfn.XLOOKUP(BK$7,'Int BCA Ann Fail Prob'!$E$7:$CD$7,_xlfn.ANCHORARRAY('Int BCA Ann Fail Prob'!$E$8):_xlfn.ANCHORARRAY('Int BCA Ann Fail Prob'!$CD$8))
)</f>
        <v>0</v>
      </c>
      <c r="BL8" s="70" cm="1">
        <f t="array" ref="BL8:BL11">IF(BL$7&gt;(SUM($F$7,'7. Project Characteristics'!$G$28)-1),ROW(_xlfn.ANCHORARRAY($C8))*0,
_xlfn.XLOOKUP(BL$7,'Int BCA Ann Fail Costs'!$F$7:$CE$7,_xlfn.ANCHORARRAY('Int BCA Ann Fail Costs'!$F$8):_xlfn.ANCHORARRAY('Int BCA Ann Fail Costs'!$CE$8))*
_xlfn.XLOOKUP(BL$7,'Int BCA Ann Fail Prob'!$E$7:$CD$7,_xlfn.ANCHORARRAY('Int BCA Ann Fail Prob'!$E$8):_xlfn.ANCHORARRAY('Int BCA Ann Fail Prob'!$CD$8))
)</f>
        <v>0</v>
      </c>
      <c r="BM8" s="70" cm="1">
        <f t="array" ref="BM8:BM11">IF(BM$7&gt;(SUM($F$7,'7. Project Characteristics'!$G$28)-1),ROW(_xlfn.ANCHORARRAY($C8))*0,
_xlfn.XLOOKUP(BM$7,'Int BCA Ann Fail Costs'!$F$7:$CE$7,_xlfn.ANCHORARRAY('Int BCA Ann Fail Costs'!$F$8):_xlfn.ANCHORARRAY('Int BCA Ann Fail Costs'!$CE$8))*
_xlfn.XLOOKUP(BM$7,'Int BCA Ann Fail Prob'!$E$7:$CD$7,_xlfn.ANCHORARRAY('Int BCA Ann Fail Prob'!$E$8):_xlfn.ANCHORARRAY('Int BCA Ann Fail Prob'!$CD$8))
)</f>
        <v>0</v>
      </c>
      <c r="BN8" s="70" cm="1">
        <f t="array" ref="BN8:BN11">IF(BN$7&gt;(SUM($F$7,'7. Project Characteristics'!$G$28)-1),ROW(_xlfn.ANCHORARRAY($C8))*0,
_xlfn.XLOOKUP(BN$7,'Int BCA Ann Fail Costs'!$F$7:$CE$7,_xlfn.ANCHORARRAY('Int BCA Ann Fail Costs'!$F$8):_xlfn.ANCHORARRAY('Int BCA Ann Fail Costs'!$CE$8))*
_xlfn.XLOOKUP(BN$7,'Int BCA Ann Fail Prob'!$E$7:$CD$7,_xlfn.ANCHORARRAY('Int BCA Ann Fail Prob'!$E$8):_xlfn.ANCHORARRAY('Int BCA Ann Fail Prob'!$CD$8))
)</f>
        <v>0</v>
      </c>
      <c r="BO8" s="70" cm="1">
        <f t="array" ref="BO8:BO11">IF(BO$7&gt;(SUM($F$7,'7. Project Characteristics'!$G$28)-1),ROW(_xlfn.ANCHORARRAY($C8))*0,
_xlfn.XLOOKUP(BO$7,'Int BCA Ann Fail Costs'!$F$7:$CE$7,_xlfn.ANCHORARRAY('Int BCA Ann Fail Costs'!$F$8):_xlfn.ANCHORARRAY('Int BCA Ann Fail Costs'!$CE$8))*
_xlfn.XLOOKUP(BO$7,'Int BCA Ann Fail Prob'!$E$7:$CD$7,_xlfn.ANCHORARRAY('Int BCA Ann Fail Prob'!$E$8):_xlfn.ANCHORARRAY('Int BCA Ann Fail Prob'!$CD$8))
)</f>
        <v>0</v>
      </c>
      <c r="BP8" s="70" cm="1">
        <f t="array" ref="BP8:BP11">IF(BP$7&gt;(SUM($F$7,'7. Project Characteristics'!$G$28)-1),ROW(_xlfn.ANCHORARRAY($C8))*0,
_xlfn.XLOOKUP(BP$7,'Int BCA Ann Fail Costs'!$F$7:$CE$7,_xlfn.ANCHORARRAY('Int BCA Ann Fail Costs'!$F$8):_xlfn.ANCHORARRAY('Int BCA Ann Fail Costs'!$CE$8))*
_xlfn.XLOOKUP(BP$7,'Int BCA Ann Fail Prob'!$E$7:$CD$7,_xlfn.ANCHORARRAY('Int BCA Ann Fail Prob'!$E$8):_xlfn.ANCHORARRAY('Int BCA Ann Fail Prob'!$CD$8))
)</f>
        <v>0</v>
      </c>
      <c r="BQ8" s="70" cm="1">
        <f t="array" ref="BQ8:BQ11">IF(BQ$7&gt;(SUM($F$7,'7. Project Characteristics'!$G$28)-1),ROW(_xlfn.ANCHORARRAY($C8))*0,
_xlfn.XLOOKUP(BQ$7,'Int BCA Ann Fail Costs'!$F$7:$CE$7,_xlfn.ANCHORARRAY('Int BCA Ann Fail Costs'!$F$8):_xlfn.ANCHORARRAY('Int BCA Ann Fail Costs'!$CE$8))*
_xlfn.XLOOKUP(BQ$7,'Int BCA Ann Fail Prob'!$E$7:$CD$7,_xlfn.ANCHORARRAY('Int BCA Ann Fail Prob'!$E$8):_xlfn.ANCHORARRAY('Int BCA Ann Fail Prob'!$CD$8))
)</f>
        <v>0</v>
      </c>
      <c r="BR8" s="70" cm="1">
        <f t="array" ref="BR8:BR11">IF(BR$7&gt;(SUM($F$7,'7. Project Characteristics'!$G$28)-1),ROW(_xlfn.ANCHORARRAY($C8))*0,
_xlfn.XLOOKUP(BR$7,'Int BCA Ann Fail Costs'!$F$7:$CE$7,_xlfn.ANCHORARRAY('Int BCA Ann Fail Costs'!$F$8):_xlfn.ANCHORARRAY('Int BCA Ann Fail Costs'!$CE$8))*
_xlfn.XLOOKUP(BR$7,'Int BCA Ann Fail Prob'!$E$7:$CD$7,_xlfn.ANCHORARRAY('Int BCA Ann Fail Prob'!$E$8):_xlfn.ANCHORARRAY('Int BCA Ann Fail Prob'!$CD$8))
)</f>
        <v>0</v>
      </c>
      <c r="BS8" s="70" cm="1">
        <f t="array" ref="BS8:BS11">IF(BS$7&gt;(SUM($F$7,'7. Project Characteristics'!$G$28)-1),ROW(_xlfn.ANCHORARRAY($C8))*0,
_xlfn.XLOOKUP(BS$7,'Int BCA Ann Fail Costs'!$F$7:$CE$7,_xlfn.ANCHORARRAY('Int BCA Ann Fail Costs'!$F$8):_xlfn.ANCHORARRAY('Int BCA Ann Fail Costs'!$CE$8))*
_xlfn.XLOOKUP(BS$7,'Int BCA Ann Fail Prob'!$E$7:$CD$7,_xlfn.ANCHORARRAY('Int BCA Ann Fail Prob'!$E$8):_xlfn.ANCHORARRAY('Int BCA Ann Fail Prob'!$CD$8))
)</f>
        <v>0</v>
      </c>
      <c r="BT8" s="70" cm="1">
        <f t="array" ref="BT8:BT11">IF(BT$7&gt;(SUM($F$7,'7. Project Characteristics'!$G$28)-1),ROW(_xlfn.ANCHORARRAY($C8))*0,
_xlfn.XLOOKUP(BT$7,'Int BCA Ann Fail Costs'!$F$7:$CE$7,_xlfn.ANCHORARRAY('Int BCA Ann Fail Costs'!$F$8):_xlfn.ANCHORARRAY('Int BCA Ann Fail Costs'!$CE$8))*
_xlfn.XLOOKUP(BT$7,'Int BCA Ann Fail Prob'!$E$7:$CD$7,_xlfn.ANCHORARRAY('Int BCA Ann Fail Prob'!$E$8):_xlfn.ANCHORARRAY('Int BCA Ann Fail Prob'!$CD$8))
)</f>
        <v>0</v>
      </c>
      <c r="BU8" s="70" cm="1">
        <f t="array" ref="BU8:BU11">IF(BU$7&gt;(SUM($F$7,'7. Project Characteristics'!$G$28)-1),ROW(_xlfn.ANCHORARRAY($C8))*0,
_xlfn.XLOOKUP(BU$7,'Int BCA Ann Fail Costs'!$F$7:$CE$7,_xlfn.ANCHORARRAY('Int BCA Ann Fail Costs'!$F$8):_xlfn.ANCHORARRAY('Int BCA Ann Fail Costs'!$CE$8))*
_xlfn.XLOOKUP(BU$7,'Int BCA Ann Fail Prob'!$E$7:$CD$7,_xlfn.ANCHORARRAY('Int BCA Ann Fail Prob'!$E$8):_xlfn.ANCHORARRAY('Int BCA Ann Fail Prob'!$CD$8))
)</f>
        <v>0</v>
      </c>
      <c r="BV8" s="70" cm="1">
        <f t="array" ref="BV8:BV11">IF(BV$7&gt;(SUM($F$7,'7. Project Characteristics'!$G$28)-1),ROW(_xlfn.ANCHORARRAY($C8))*0,
_xlfn.XLOOKUP(BV$7,'Int BCA Ann Fail Costs'!$F$7:$CE$7,_xlfn.ANCHORARRAY('Int BCA Ann Fail Costs'!$F$8):_xlfn.ANCHORARRAY('Int BCA Ann Fail Costs'!$CE$8))*
_xlfn.XLOOKUP(BV$7,'Int BCA Ann Fail Prob'!$E$7:$CD$7,_xlfn.ANCHORARRAY('Int BCA Ann Fail Prob'!$E$8):_xlfn.ANCHORARRAY('Int BCA Ann Fail Prob'!$CD$8))
)</f>
        <v>0</v>
      </c>
      <c r="BW8" s="70" cm="1">
        <f t="array" ref="BW8:BW11">IF(BW$7&gt;(SUM($F$7,'7. Project Characteristics'!$G$28)-1),ROW(_xlfn.ANCHORARRAY($C8))*0,
_xlfn.XLOOKUP(BW$7,'Int BCA Ann Fail Costs'!$F$7:$CE$7,_xlfn.ANCHORARRAY('Int BCA Ann Fail Costs'!$F$8):_xlfn.ANCHORARRAY('Int BCA Ann Fail Costs'!$CE$8))*
_xlfn.XLOOKUP(BW$7,'Int BCA Ann Fail Prob'!$E$7:$CD$7,_xlfn.ANCHORARRAY('Int BCA Ann Fail Prob'!$E$8):_xlfn.ANCHORARRAY('Int BCA Ann Fail Prob'!$CD$8))
)</f>
        <v>0</v>
      </c>
      <c r="BX8" s="70" cm="1">
        <f t="array" ref="BX8:BX11">IF(BX$7&gt;(SUM($F$7,'7. Project Characteristics'!$G$28)-1),ROW(_xlfn.ANCHORARRAY($C8))*0,
_xlfn.XLOOKUP(BX$7,'Int BCA Ann Fail Costs'!$F$7:$CE$7,_xlfn.ANCHORARRAY('Int BCA Ann Fail Costs'!$F$8):_xlfn.ANCHORARRAY('Int BCA Ann Fail Costs'!$CE$8))*
_xlfn.XLOOKUP(BX$7,'Int BCA Ann Fail Prob'!$E$7:$CD$7,_xlfn.ANCHORARRAY('Int BCA Ann Fail Prob'!$E$8):_xlfn.ANCHORARRAY('Int BCA Ann Fail Prob'!$CD$8))
)</f>
        <v>0</v>
      </c>
      <c r="BY8" s="70" cm="1">
        <f t="array" ref="BY8:BY11">IF(BY$7&gt;(SUM($F$7,'7. Project Characteristics'!$G$28)-1),ROW(_xlfn.ANCHORARRAY($C8))*0,
_xlfn.XLOOKUP(BY$7,'Int BCA Ann Fail Costs'!$F$7:$CE$7,_xlfn.ANCHORARRAY('Int BCA Ann Fail Costs'!$F$8):_xlfn.ANCHORARRAY('Int BCA Ann Fail Costs'!$CE$8))*
_xlfn.XLOOKUP(BY$7,'Int BCA Ann Fail Prob'!$E$7:$CD$7,_xlfn.ANCHORARRAY('Int BCA Ann Fail Prob'!$E$8):_xlfn.ANCHORARRAY('Int BCA Ann Fail Prob'!$CD$8))
)</f>
        <v>0</v>
      </c>
      <c r="BZ8" s="70" cm="1">
        <f t="array" ref="BZ8:BZ11">IF(BZ$7&gt;(SUM($F$7,'7. Project Characteristics'!$G$28)-1),ROW(_xlfn.ANCHORARRAY($C8))*0,
_xlfn.XLOOKUP(BZ$7,'Int BCA Ann Fail Costs'!$F$7:$CE$7,_xlfn.ANCHORARRAY('Int BCA Ann Fail Costs'!$F$8):_xlfn.ANCHORARRAY('Int BCA Ann Fail Costs'!$CE$8))*
_xlfn.XLOOKUP(BZ$7,'Int BCA Ann Fail Prob'!$E$7:$CD$7,_xlfn.ANCHORARRAY('Int BCA Ann Fail Prob'!$E$8):_xlfn.ANCHORARRAY('Int BCA Ann Fail Prob'!$CD$8))
)</f>
        <v>0</v>
      </c>
      <c r="CA8" s="70" cm="1">
        <f t="array" ref="CA8:CA11">IF(CA$7&gt;(SUM($F$7,'7. Project Characteristics'!$G$28)-1),ROW(_xlfn.ANCHORARRAY($C8))*0,
_xlfn.XLOOKUP(CA$7,'Int BCA Ann Fail Costs'!$F$7:$CE$7,_xlfn.ANCHORARRAY('Int BCA Ann Fail Costs'!$F$8):_xlfn.ANCHORARRAY('Int BCA Ann Fail Costs'!$CE$8))*
_xlfn.XLOOKUP(CA$7,'Int BCA Ann Fail Prob'!$E$7:$CD$7,_xlfn.ANCHORARRAY('Int BCA Ann Fail Prob'!$E$8):_xlfn.ANCHORARRAY('Int BCA Ann Fail Prob'!$CD$8))
)</f>
        <v>0</v>
      </c>
      <c r="CB8" s="70" cm="1">
        <f t="array" ref="CB8:CB11">IF(CB$7&gt;(SUM($F$7,'7. Project Characteristics'!$G$28)-1),ROW(_xlfn.ANCHORARRAY($C8))*0,
_xlfn.XLOOKUP(CB$7,'Int BCA Ann Fail Costs'!$F$7:$CE$7,_xlfn.ANCHORARRAY('Int BCA Ann Fail Costs'!$F$8):_xlfn.ANCHORARRAY('Int BCA Ann Fail Costs'!$CE$8))*
_xlfn.XLOOKUP(CB$7,'Int BCA Ann Fail Prob'!$E$7:$CD$7,_xlfn.ANCHORARRAY('Int BCA Ann Fail Prob'!$E$8):_xlfn.ANCHORARRAY('Int BCA Ann Fail Prob'!$CD$8))
)</f>
        <v>0</v>
      </c>
      <c r="CC8" s="70" cm="1">
        <f t="array" ref="CC8:CC11">IF(CC$7&gt;(SUM($F$7,'7. Project Characteristics'!$G$28)-1),ROW(_xlfn.ANCHORARRAY($C8))*0,
_xlfn.XLOOKUP(CC$7,'Int BCA Ann Fail Costs'!$F$7:$CE$7,_xlfn.ANCHORARRAY('Int BCA Ann Fail Costs'!$F$8):_xlfn.ANCHORARRAY('Int BCA Ann Fail Costs'!$CE$8))*
_xlfn.XLOOKUP(CC$7,'Int BCA Ann Fail Prob'!$E$7:$CD$7,_xlfn.ANCHORARRAY('Int BCA Ann Fail Prob'!$E$8):_xlfn.ANCHORARRAY('Int BCA Ann Fail Prob'!$CD$8))
)</f>
        <v>0</v>
      </c>
      <c r="CE8" s="61" t="str" cm="1">
        <f t="array" ref="CE8:CE11">_xlfn.ANCHORARRAY('Int BCA Ann Fail Costs'!C8)</f>
        <v>Pole</v>
      </c>
      <c r="CF8" s="61" t="str" cm="1">
        <f t="array" ref="CF8:CF11">_xlfn.ANCHORARRAY('Int BCA Ann Fail Costs'!D8)</f>
        <v>Class 5</v>
      </c>
      <c r="CG8" s="116" cm="1">
        <f t="array" ref="CG8:CG11">_xlfn.ANCHORARRAY(CH8)+_xlfn.BYROW(_xlfn.ANCHORARRAY(CI8):_xlfn.ANCHORARRAY(FE8),_xlfn.LAMBDA(_xlpm.array,NPV('7. Project Characteristics'!$G$18,_xlpm.array)))</f>
        <v>0</v>
      </c>
      <c r="CH8" s="70" cm="1">
        <f t="array" ref="CH8:CH11">IF(CH$7&gt;(SUM($F$7,'7. Project Characteristics'!$G$28)-1),ROW(_xlfn.ANCHORARRAY($C8))*0,
IF(CH$7&gt;(SUM($F$7,Calibration!$T$8)-1),_xlfn.ANCHORARRAY(
F8)*'Revenue Requirement Calculation'!$N$8*IFERROR(_xlfn.XLOOKUP(_xlfn.ANCHORARRAY($CE8)&amp;_xlfn.ANCHORARRAY($CF8),_xlfn.ANCHORARRAY('7. Project Characteristics'!$C$48),repl_assets_proj_budget[Baseline Count]),0),_xlfn.ANCHORARRAY(
F8)*'Revenue Requirement Calculation'!$N$8*_xlfn.XLOOKUP(_xlfn.ANCHORARRAY($CE8)&amp;_xlfn.ANCHORARRAY($CF8),_xlfn.ANCHORARRAY('7. Project Characteristics'!$B$48),repl_assets_proj_budget[Baseline Count])))</f>
        <v>0</v>
      </c>
      <c r="CI8" s="70" cm="1">
        <f t="array" ref="CI8:CI11">IF(CI$7&gt;(SUM($F$7,'7. Project Characteristics'!$G$28)-1),ROW(_xlfn.ANCHORARRAY($C8))*0,
IF(CI$7&gt;(SUM($F$7,Calibration!$T$8)-1),_xlfn.ANCHORARRAY(
G8)*'Revenue Requirement Calculation'!$N$8*IFERROR(_xlfn.XLOOKUP(_xlfn.ANCHORARRAY($CE8)&amp;_xlfn.ANCHORARRAY($CF8),_xlfn.ANCHORARRAY('7. Project Characteristics'!$C$48),repl_assets_proj_budget[Baseline Count]),0),_xlfn.ANCHORARRAY(
G8)*'Revenue Requirement Calculation'!$N$8*_xlfn.XLOOKUP(_xlfn.ANCHORARRAY($CE8)&amp;_xlfn.ANCHORARRAY($CF8),_xlfn.ANCHORARRAY('7. Project Characteristics'!$B$48),repl_assets_proj_budget[Baseline Count])))</f>
        <v>0</v>
      </c>
      <c r="CJ8" s="70" cm="1">
        <f t="array" ref="CJ8:CJ11">IF(CJ$7&gt;(SUM($F$7,'7. Project Characteristics'!$G$28)-1),ROW(_xlfn.ANCHORARRAY($C8))*0,
IF(CJ$7&gt;(SUM($F$7,Calibration!$T$8)-1),_xlfn.ANCHORARRAY(
H8)*'Revenue Requirement Calculation'!$N$8*IFERROR(_xlfn.XLOOKUP(_xlfn.ANCHORARRAY($CE8)&amp;_xlfn.ANCHORARRAY($CF8),_xlfn.ANCHORARRAY('7. Project Characteristics'!$C$48),repl_assets_proj_budget[Baseline Count]),0),_xlfn.ANCHORARRAY(
H8)*'Revenue Requirement Calculation'!$N$8*_xlfn.XLOOKUP(_xlfn.ANCHORARRAY($CE8)&amp;_xlfn.ANCHORARRAY($CF8),_xlfn.ANCHORARRAY('7. Project Characteristics'!$B$48),repl_assets_proj_budget[Baseline Count])))</f>
        <v>0</v>
      </c>
      <c r="CK8" s="70" cm="1">
        <f t="array" ref="CK8:CK11">IF(CK$7&gt;(SUM($F$7,'7. Project Characteristics'!$G$28)-1),ROW(_xlfn.ANCHORARRAY($C8))*0,
IF(CK$7&gt;(SUM($F$7,Calibration!$T$8)-1),_xlfn.ANCHORARRAY(
I8)*'Revenue Requirement Calculation'!$N$8*IFERROR(_xlfn.XLOOKUP(_xlfn.ANCHORARRAY($CE8)&amp;_xlfn.ANCHORARRAY($CF8),_xlfn.ANCHORARRAY('7. Project Characteristics'!$C$48),repl_assets_proj_budget[Baseline Count]),0),_xlfn.ANCHORARRAY(
I8)*'Revenue Requirement Calculation'!$N$8*_xlfn.XLOOKUP(_xlfn.ANCHORARRAY($CE8)&amp;_xlfn.ANCHORARRAY($CF8),_xlfn.ANCHORARRAY('7. Project Characteristics'!$B$48),repl_assets_proj_budget[Baseline Count])))</f>
        <v>0</v>
      </c>
      <c r="CL8" s="70" cm="1">
        <f t="array" ref="CL8:CL11">IF(CL$7&gt;(SUM($F$7,'7. Project Characteristics'!$G$28)-1),ROW(_xlfn.ANCHORARRAY($C8))*0,
IF(CL$7&gt;(SUM($F$7,Calibration!$T$8)-1),_xlfn.ANCHORARRAY(
J8)*'Revenue Requirement Calculation'!$N$8*IFERROR(_xlfn.XLOOKUP(_xlfn.ANCHORARRAY($CE8)&amp;_xlfn.ANCHORARRAY($CF8),_xlfn.ANCHORARRAY('7. Project Characteristics'!$C$48),repl_assets_proj_budget[Baseline Count]),0),_xlfn.ANCHORARRAY(
J8)*'Revenue Requirement Calculation'!$N$8*_xlfn.XLOOKUP(_xlfn.ANCHORARRAY($CE8)&amp;_xlfn.ANCHORARRAY($CF8),_xlfn.ANCHORARRAY('7. Project Characteristics'!$B$48),repl_assets_proj_budget[Baseline Count])))</f>
        <v>0</v>
      </c>
      <c r="CM8" s="70" cm="1">
        <f t="array" ref="CM8:CM11">IF(CM$7&gt;(SUM($F$7,'7. Project Characteristics'!$G$28)-1),ROW(_xlfn.ANCHORARRAY($C8))*0,
IF(CM$7&gt;(SUM($F$7,Calibration!$T$8)-1),_xlfn.ANCHORARRAY(
K8)*'Revenue Requirement Calculation'!$N$8*IFERROR(_xlfn.XLOOKUP(_xlfn.ANCHORARRAY($CE8)&amp;_xlfn.ANCHORARRAY($CF8),_xlfn.ANCHORARRAY('7. Project Characteristics'!$C$48),repl_assets_proj_budget[Baseline Count]),0),_xlfn.ANCHORARRAY(
K8)*'Revenue Requirement Calculation'!$N$8*_xlfn.XLOOKUP(_xlfn.ANCHORARRAY($CE8)&amp;_xlfn.ANCHORARRAY($CF8),_xlfn.ANCHORARRAY('7. Project Characteristics'!$B$48),repl_assets_proj_budget[Baseline Count])))</f>
        <v>0</v>
      </c>
      <c r="CN8" s="70" cm="1">
        <f t="array" ref="CN8:CN11">IF(CN$7&gt;(SUM($F$7,'7. Project Characteristics'!$G$28)-1),ROW(_xlfn.ANCHORARRAY($C8))*0,
IF(CN$7&gt;(SUM($F$7,Calibration!$T$8)-1),_xlfn.ANCHORARRAY(
L8)*'Revenue Requirement Calculation'!$N$8*IFERROR(_xlfn.XLOOKUP(_xlfn.ANCHORARRAY($CE8)&amp;_xlfn.ANCHORARRAY($CF8),_xlfn.ANCHORARRAY('7. Project Characteristics'!$C$48),repl_assets_proj_budget[Baseline Count]),0),_xlfn.ANCHORARRAY(
L8)*'Revenue Requirement Calculation'!$N$8*_xlfn.XLOOKUP(_xlfn.ANCHORARRAY($CE8)&amp;_xlfn.ANCHORARRAY($CF8),_xlfn.ANCHORARRAY('7. Project Characteristics'!$B$48),repl_assets_proj_budget[Baseline Count])))</f>
        <v>0</v>
      </c>
      <c r="CO8" s="70" cm="1">
        <f t="array" ref="CO8:CO11">IF(CO$7&gt;(SUM($F$7,'7. Project Characteristics'!$G$28)-1),ROW(_xlfn.ANCHORARRAY($C8))*0,
IF(CO$7&gt;(SUM($F$7,Calibration!$T$8)-1),_xlfn.ANCHORARRAY(
M8)*'Revenue Requirement Calculation'!$N$8*IFERROR(_xlfn.XLOOKUP(_xlfn.ANCHORARRAY($CE8)&amp;_xlfn.ANCHORARRAY($CF8),_xlfn.ANCHORARRAY('7. Project Characteristics'!$C$48),repl_assets_proj_budget[Baseline Count]),0),_xlfn.ANCHORARRAY(
M8)*'Revenue Requirement Calculation'!$N$8*_xlfn.XLOOKUP(_xlfn.ANCHORARRAY($CE8)&amp;_xlfn.ANCHORARRAY($CF8),_xlfn.ANCHORARRAY('7. Project Characteristics'!$B$48),repl_assets_proj_budget[Baseline Count])))</f>
        <v>0</v>
      </c>
      <c r="CP8" s="70" cm="1">
        <f t="array" ref="CP8:CP11">IF(CP$7&gt;(SUM($F$7,'7. Project Characteristics'!$G$28)-1),ROW(_xlfn.ANCHORARRAY($C8))*0,
IF(CP$7&gt;(SUM($F$7,Calibration!$T$8)-1),_xlfn.ANCHORARRAY(
N8)*'Revenue Requirement Calculation'!$N$8*IFERROR(_xlfn.XLOOKUP(_xlfn.ANCHORARRAY($CE8)&amp;_xlfn.ANCHORARRAY($CF8),_xlfn.ANCHORARRAY('7. Project Characteristics'!$C$48),repl_assets_proj_budget[Baseline Count]),0),_xlfn.ANCHORARRAY(
N8)*'Revenue Requirement Calculation'!$N$8*_xlfn.XLOOKUP(_xlfn.ANCHORARRAY($CE8)&amp;_xlfn.ANCHORARRAY($CF8),_xlfn.ANCHORARRAY('7. Project Characteristics'!$B$48),repl_assets_proj_budget[Baseline Count])))</f>
        <v>0</v>
      </c>
      <c r="CQ8" s="70" cm="1">
        <f t="array" ref="CQ8:CQ11">IF(CQ$7&gt;(SUM($F$7,'7. Project Characteristics'!$G$28)-1),ROW(_xlfn.ANCHORARRAY($C8))*0,
IF(CQ$7&gt;(SUM($F$7,Calibration!$T$8)-1),_xlfn.ANCHORARRAY(
O8)*'Revenue Requirement Calculation'!$N$8*IFERROR(_xlfn.XLOOKUP(_xlfn.ANCHORARRAY($CE8)&amp;_xlfn.ANCHORARRAY($CF8),_xlfn.ANCHORARRAY('7. Project Characteristics'!$C$48),repl_assets_proj_budget[Baseline Count]),0),_xlfn.ANCHORARRAY(
O8)*'Revenue Requirement Calculation'!$N$8*_xlfn.XLOOKUP(_xlfn.ANCHORARRAY($CE8)&amp;_xlfn.ANCHORARRAY($CF8),_xlfn.ANCHORARRAY('7. Project Characteristics'!$B$48),repl_assets_proj_budget[Baseline Count])))</f>
        <v>0</v>
      </c>
      <c r="CR8" s="70" cm="1">
        <f t="array" ref="CR8:CR11">IF(CR$7&gt;(SUM($F$7,'7. Project Characteristics'!$G$28)-1),ROW(_xlfn.ANCHORARRAY($C8))*0,
IF(CR$7&gt;(SUM($F$7,Calibration!$T$8)-1),_xlfn.ANCHORARRAY(
P8)*'Revenue Requirement Calculation'!$N$8*IFERROR(_xlfn.XLOOKUP(_xlfn.ANCHORARRAY($CE8)&amp;_xlfn.ANCHORARRAY($CF8),_xlfn.ANCHORARRAY('7. Project Characteristics'!$C$48),repl_assets_proj_budget[Baseline Count]),0),_xlfn.ANCHORARRAY(
P8)*'Revenue Requirement Calculation'!$N$8*_xlfn.XLOOKUP(_xlfn.ANCHORARRAY($CE8)&amp;_xlfn.ANCHORARRAY($CF8),_xlfn.ANCHORARRAY('7. Project Characteristics'!$B$48),repl_assets_proj_budget[Baseline Count])))</f>
        <v>0</v>
      </c>
      <c r="CS8" s="70" cm="1">
        <f t="array" ref="CS8:CS11">IF(CS$7&gt;(SUM($F$7,'7. Project Characteristics'!$G$28)-1),ROW(_xlfn.ANCHORARRAY($C8))*0,
IF(CS$7&gt;(SUM($F$7,Calibration!$T$8)-1),_xlfn.ANCHORARRAY(
Q8)*'Revenue Requirement Calculation'!$N$8*IFERROR(_xlfn.XLOOKUP(_xlfn.ANCHORARRAY($CE8)&amp;_xlfn.ANCHORARRAY($CF8),_xlfn.ANCHORARRAY('7. Project Characteristics'!$C$48),repl_assets_proj_budget[Baseline Count]),0),_xlfn.ANCHORARRAY(
Q8)*'Revenue Requirement Calculation'!$N$8*_xlfn.XLOOKUP(_xlfn.ANCHORARRAY($CE8)&amp;_xlfn.ANCHORARRAY($CF8),_xlfn.ANCHORARRAY('7. Project Characteristics'!$B$48),repl_assets_proj_budget[Baseline Count])))</f>
        <v>0</v>
      </c>
      <c r="CT8" s="70" cm="1">
        <f t="array" ref="CT8:CT11">IF(CT$7&gt;(SUM($F$7,'7. Project Characteristics'!$G$28)-1),ROW(_xlfn.ANCHORARRAY($C8))*0,
IF(CT$7&gt;(SUM($F$7,Calibration!$T$8)-1),_xlfn.ANCHORARRAY(
R8)*'Revenue Requirement Calculation'!$N$8*IFERROR(_xlfn.XLOOKUP(_xlfn.ANCHORARRAY($CE8)&amp;_xlfn.ANCHORARRAY($CF8),_xlfn.ANCHORARRAY('7. Project Characteristics'!$C$48),repl_assets_proj_budget[Baseline Count]),0),_xlfn.ANCHORARRAY(
R8)*'Revenue Requirement Calculation'!$N$8*_xlfn.XLOOKUP(_xlfn.ANCHORARRAY($CE8)&amp;_xlfn.ANCHORARRAY($CF8),_xlfn.ANCHORARRAY('7. Project Characteristics'!$B$48),repl_assets_proj_budget[Baseline Count])))</f>
        <v>0</v>
      </c>
      <c r="CU8" s="70" cm="1">
        <f t="array" ref="CU8:CU11">IF(CU$7&gt;(SUM($F$7,'7. Project Characteristics'!$G$28)-1),ROW(_xlfn.ANCHORARRAY($C8))*0,
IF(CU$7&gt;(SUM($F$7,Calibration!$T$8)-1),_xlfn.ANCHORARRAY(
S8)*'Revenue Requirement Calculation'!$N$8*IFERROR(_xlfn.XLOOKUP(_xlfn.ANCHORARRAY($CE8)&amp;_xlfn.ANCHORARRAY($CF8),_xlfn.ANCHORARRAY('7. Project Characteristics'!$C$48),repl_assets_proj_budget[Baseline Count]),0),_xlfn.ANCHORARRAY(
S8)*'Revenue Requirement Calculation'!$N$8*_xlfn.XLOOKUP(_xlfn.ANCHORARRAY($CE8)&amp;_xlfn.ANCHORARRAY($CF8),_xlfn.ANCHORARRAY('7. Project Characteristics'!$B$48),repl_assets_proj_budget[Baseline Count])))</f>
        <v>0</v>
      </c>
      <c r="CV8" s="70" cm="1">
        <f t="array" ref="CV8:CV11">IF(CV$7&gt;(SUM($F$7,'7. Project Characteristics'!$G$28)-1),ROW(_xlfn.ANCHORARRAY($C8))*0,
IF(CV$7&gt;(SUM($F$7,Calibration!$T$8)-1),_xlfn.ANCHORARRAY(
T8)*'Revenue Requirement Calculation'!$N$8*IFERROR(_xlfn.XLOOKUP(_xlfn.ANCHORARRAY($CE8)&amp;_xlfn.ANCHORARRAY($CF8),_xlfn.ANCHORARRAY('7. Project Characteristics'!$C$48),repl_assets_proj_budget[Baseline Count]),0),_xlfn.ANCHORARRAY(
T8)*'Revenue Requirement Calculation'!$N$8*_xlfn.XLOOKUP(_xlfn.ANCHORARRAY($CE8)&amp;_xlfn.ANCHORARRAY($CF8),_xlfn.ANCHORARRAY('7. Project Characteristics'!$B$48),repl_assets_proj_budget[Baseline Count])))</f>
        <v>0</v>
      </c>
      <c r="CW8" s="70" cm="1">
        <f t="array" ref="CW8:CW11">IF(CW$7&gt;(SUM($F$7,'7. Project Characteristics'!$G$28)-1),ROW(_xlfn.ANCHORARRAY($C8))*0,
IF(CW$7&gt;(SUM($F$7,Calibration!$T$8)-1),_xlfn.ANCHORARRAY(
U8)*'Revenue Requirement Calculation'!$N$8*IFERROR(_xlfn.XLOOKUP(_xlfn.ANCHORARRAY($CE8)&amp;_xlfn.ANCHORARRAY($CF8),_xlfn.ANCHORARRAY('7. Project Characteristics'!$C$48),repl_assets_proj_budget[Baseline Count]),0),_xlfn.ANCHORARRAY(
U8)*'Revenue Requirement Calculation'!$N$8*_xlfn.XLOOKUP(_xlfn.ANCHORARRAY($CE8)&amp;_xlfn.ANCHORARRAY($CF8),_xlfn.ANCHORARRAY('7. Project Characteristics'!$B$48),repl_assets_proj_budget[Baseline Count])))</f>
        <v>0</v>
      </c>
      <c r="CX8" s="70" cm="1">
        <f t="array" ref="CX8:CX11">IF(CX$7&gt;(SUM($F$7,'7. Project Characteristics'!$G$28)-1),ROW(_xlfn.ANCHORARRAY($C8))*0,
IF(CX$7&gt;(SUM($F$7,Calibration!$T$8)-1),_xlfn.ANCHORARRAY(
V8)*'Revenue Requirement Calculation'!$N$8*IFERROR(_xlfn.XLOOKUP(_xlfn.ANCHORARRAY($CE8)&amp;_xlfn.ANCHORARRAY($CF8),_xlfn.ANCHORARRAY('7. Project Characteristics'!$C$48),repl_assets_proj_budget[Baseline Count]),0),_xlfn.ANCHORARRAY(
V8)*'Revenue Requirement Calculation'!$N$8*_xlfn.XLOOKUP(_xlfn.ANCHORARRAY($CE8)&amp;_xlfn.ANCHORARRAY($CF8),_xlfn.ANCHORARRAY('7. Project Characteristics'!$B$48),repl_assets_proj_budget[Baseline Count])))</f>
        <v>0</v>
      </c>
      <c r="CY8" s="70" cm="1">
        <f t="array" ref="CY8:CY11">IF(CY$7&gt;(SUM($F$7,'7. Project Characteristics'!$G$28)-1),ROW(_xlfn.ANCHORARRAY($C8))*0,
IF(CY$7&gt;(SUM($F$7,Calibration!$T$8)-1),_xlfn.ANCHORARRAY(
W8)*'Revenue Requirement Calculation'!$N$8*IFERROR(_xlfn.XLOOKUP(_xlfn.ANCHORARRAY($CE8)&amp;_xlfn.ANCHORARRAY($CF8),_xlfn.ANCHORARRAY('7. Project Characteristics'!$C$48),repl_assets_proj_budget[Baseline Count]),0),_xlfn.ANCHORARRAY(
W8)*'Revenue Requirement Calculation'!$N$8*_xlfn.XLOOKUP(_xlfn.ANCHORARRAY($CE8)&amp;_xlfn.ANCHORARRAY($CF8),_xlfn.ANCHORARRAY('7. Project Characteristics'!$B$48),repl_assets_proj_budget[Baseline Count])))</f>
        <v>0</v>
      </c>
      <c r="CZ8" s="70" cm="1">
        <f t="array" ref="CZ8:CZ11">IF(CZ$7&gt;(SUM($F$7,'7. Project Characteristics'!$G$28)-1),ROW(_xlfn.ANCHORARRAY($C8))*0,
IF(CZ$7&gt;(SUM($F$7,Calibration!$T$8)-1),_xlfn.ANCHORARRAY(
X8)*'Revenue Requirement Calculation'!$N$8*IFERROR(_xlfn.XLOOKUP(_xlfn.ANCHORARRAY($CE8)&amp;_xlfn.ANCHORARRAY($CF8),_xlfn.ANCHORARRAY('7. Project Characteristics'!$C$48),repl_assets_proj_budget[Baseline Count]),0),_xlfn.ANCHORARRAY(
X8)*'Revenue Requirement Calculation'!$N$8*_xlfn.XLOOKUP(_xlfn.ANCHORARRAY($CE8)&amp;_xlfn.ANCHORARRAY($CF8),_xlfn.ANCHORARRAY('7. Project Characteristics'!$B$48),repl_assets_proj_budget[Baseline Count])))</f>
        <v>0</v>
      </c>
      <c r="DA8" s="70" cm="1">
        <f t="array" ref="DA8:DA11">IF(DA$7&gt;(SUM($F$7,'7. Project Characteristics'!$G$28)-1),ROW(_xlfn.ANCHORARRAY($C8))*0,
IF(DA$7&gt;(SUM($F$7,Calibration!$T$8)-1),_xlfn.ANCHORARRAY(
Y8)*'Revenue Requirement Calculation'!$N$8*IFERROR(_xlfn.XLOOKUP(_xlfn.ANCHORARRAY($CE8)&amp;_xlfn.ANCHORARRAY($CF8),_xlfn.ANCHORARRAY('7. Project Characteristics'!$C$48),repl_assets_proj_budget[Baseline Count]),0),_xlfn.ANCHORARRAY(
Y8)*'Revenue Requirement Calculation'!$N$8*_xlfn.XLOOKUP(_xlfn.ANCHORARRAY($CE8)&amp;_xlfn.ANCHORARRAY($CF8),_xlfn.ANCHORARRAY('7. Project Characteristics'!$B$48),repl_assets_proj_budget[Baseline Count])))</f>
        <v>0</v>
      </c>
      <c r="DB8" s="70" cm="1">
        <f t="array" ref="DB8:DB11">IF(DB$7&gt;(SUM($F$7,'7. Project Characteristics'!$G$28)-1),ROW(_xlfn.ANCHORARRAY($C8))*0,
IF(DB$7&gt;(SUM($F$7,Calibration!$T$8)-1),_xlfn.ANCHORARRAY(
Z8)*'Revenue Requirement Calculation'!$N$8*IFERROR(_xlfn.XLOOKUP(_xlfn.ANCHORARRAY($CE8)&amp;_xlfn.ANCHORARRAY($CF8),_xlfn.ANCHORARRAY('7. Project Characteristics'!$C$48),repl_assets_proj_budget[Baseline Count]),0),_xlfn.ANCHORARRAY(
Z8)*'Revenue Requirement Calculation'!$N$8*_xlfn.XLOOKUP(_xlfn.ANCHORARRAY($CE8)&amp;_xlfn.ANCHORARRAY($CF8),_xlfn.ANCHORARRAY('7. Project Characteristics'!$B$48),repl_assets_proj_budget[Baseline Count])))</f>
        <v>0</v>
      </c>
      <c r="DC8" s="70" cm="1">
        <f t="array" ref="DC8:DC11">IF(DC$7&gt;(SUM($F$7,'7. Project Characteristics'!$G$28)-1),ROW(_xlfn.ANCHORARRAY($C8))*0,
IF(DC$7&gt;(SUM($F$7,Calibration!$T$8)-1),_xlfn.ANCHORARRAY(
AA8)*'Revenue Requirement Calculation'!$N$8*IFERROR(_xlfn.XLOOKUP(_xlfn.ANCHORARRAY($CE8)&amp;_xlfn.ANCHORARRAY($CF8),_xlfn.ANCHORARRAY('7. Project Characteristics'!$C$48),repl_assets_proj_budget[Baseline Count]),0),_xlfn.ANCHORARRAY(
AA8)*'Revenue Requirement Calculation'!$N$8*_xlfn.XLOOKUP(_xlfn.ANCHORARRAY($CE8)&amp;_xlfn.ANCHORARRAY($CF8),_xlfn.ANCHORARRAY('7. Project Characteristics'!$B$48),repl_assets_proj_budget[Baseline Count])))</f>
        <v>0</v>
      </c>
      <c r="DD8" s="70" cm="1">
        <f t="array" ref="DD8:DD11">IF(DD$7&gt;(SUM($F$7,'7. Project Characteristics'!$G$28)-1),ROW(_xlfn.ANCHORARRAY($C8))*0,
IF(DD$7&gt;(SUM($F$7,Calibration!$T$8)-1),_xlfn.ANCHORARRAY(
AB8)*'Revenue Requirement Calculation'!$N$8*IFERROR(_xlfn.XLOOKUP(_xlfn.ANCHORARRAY($CE8)&amp;_xlfn.ANCHORARRAY($CF8),_xlfn.ANCHORARRAY('7. Project Characteristics'!$C$48),repl_assets_proj_budget[Baseline Count]),0),_xlfn.ANCHORARRAY(
AB8)*'Revenue Requirement Calculation'!$N$8*_xlfn.XLOOKUP(_xlfn.ANCHORARRAY($CE8)&amp;_xlfn.ANCHORARRAY($CF8),_xlfn.ANCHORARRAY('7. Project Characteristics'!$B$48),repl_assets_proj_budget[Baseline Count])))</f>
        <v>0</v>
      </c>
      <c r="DE8" s="70" cm="1">
        <f t="array" ref="DE8:DE11">IF(DE$7&gt;(SUM($F$7,'7. Project Characteristics'!$G$28)-1),ROW(_xlfn.ANCHORARRAY($C8))*0,
IF(DE$7&gt;(SUM($F$7,Calibration!$T$8)-1),_xlfn.ANCHORARRAY(
AC8)*'Revenue Requirement Calculation'!$N$8*IFERROR(_xlfn.XLOOKUP(_xlfn.ANCHORARRAY($CE8)&amp;_xlfn.ANCHORARRAY($CF8),_xlfn.ANCHORARRAY('7. Project Characteristics'!$C$48),repl_assets_proj_budget[Baseline Count]),0),_xlfn.ANCHORARRAY(
AC8)*'Revenue Requirement Calculation'!$N$8*_xlfn.XLOOKUP(_xlfn.ANCHORARRAY($CE8)&amp;_xlfn.ANCHORARRAY($CF8),_xlfn.ANCHORARRAY('7. Project Characteristics'!$B$48),repl_assets_proj_budget[Baseline Count])))</f>
        <v>0</v>
      </c>
      <c r="DF8" s="70" cm="1">
        <f t="array" ref="DF8:DF11">IF(DF$7&gt;(SUM($F$7,'7. Project Characteristics'!$G$28)-1),ROW(_xlfn.ANCHORARRAY($C8))*0,
IF(DF$7&gt;(SUM($F$7,Calibration!$T$8)-1),_xlfn.ANCHORARRAY(
AD8)*'Revenue Requirement Calculation'!$N$8*IFERROR(_xlfn.XLOOKUP(_xlfn.ANCHORARRAY($CE8)&amp;_xlfn.ANCHORARRAY($CF8),_xlfn.ANCHORARRAY('7. Project Characteristics'!$C$48),repl_assets_proj_budget[Baseline Count]),0),_xlfn.ANCHORARRAY(
AD8)*'Revenue Requirement Calculation'!$N$8*_xlfn.XLOOKUP(_xlfn.ANCHORARRAY($CE8)&amp;_xlfn.ANCHORARRAY($CF8),_xlfn.ANCHORARRAY('7. Project Characteristics'!$B$48),repl_assets_proj_budget[Baseline Count])))</f>
        <v>0</v>
      </c>
      <c r="DG8" s="70" cm="1">
        <f t="array" ref="DG8:DG11">IF(DG$7&gt;(SUM($F$7,'7. Project Characteristics'!$G$28)-1),ROW(_xlfn.ANCHORARRAY($C8))*0,
IF(DG$7&gt;(SUM($F$7,Calibration!$T$8)-1),_xlfn.ANCHORARRAY(
AE8)*'Revenue Requirement Calculation'!$N$8*IFERROR(_xlfn.XLOOKUP(_xlfn.ANCHORARRAY($CE8)&amp;_xlfn.ANCHORARRAY($CF8),_xlfn.ANCHORARRAY('7. Project Characteristics'!$C$48),repl_assets_proj_budget[Baseline Count]),0),_xlfn.ANCHORARRAY(
AE8)*'Revenue Requirement Calculation'!$N$8*_xlfn.XLOOKUP(_xlfn.ANCHORARRAY($CE8)&amp;_xlfn.ANCHORARRAY($CF8),_xlfn.ANCHORARRAY('7. Project Characteristics'!$B$48),repl_assets_proj_budget[Baseline Count])))</f>
        <v>0</v>
      </c>
      <c r="DH8" s="70" cm="1">
        <f t="array" ref="DH8:DH11">IF(DH$7&gt;(SUM($F$7,'7. Project Characteristics'!$G$28)-1),ROW(_xlfn.ANCHORARRAY($C8))*0,
IF(DH$7&gt;(SUM($F$7,Calibration!$T$8)-1),_xlfn.ANCHORARRAY(
AF8)*'Revenue Requirement Calculation'!$N$8*IFERROR(_xlfn.XLOOKUP(_xlfn.ANCHORARRAY($CE8)&amp;_xlfn.ANCHORARRAY($CF8),_xlfn.ANCHORARRAY('7. Project Characteristics'!$C$48),repl_assets_proj_budget[Baseline Count]),0),_xlfn.ANCHORARRAY(
AF8)*'Revenue Requirement Calculation'!$N$8*_xlfn.XLOOKUP(_xlfn.ANCHORARRAY($CE8)&amp;_xlfn.ANCHORARRAY($CF8),_xlfn.ANCHORARRAY('7. Project Characteristics'!$B$48),repl_assets_proj_budget[Baseline Count])))</f>
        <v>0</v>
      </c>
      <c r="DI8" s="70" cm="1">
        <f t="array" ref="DI8:DI11">IF(DI$7&gt;(SUM($F$7,'7. Project Characteristics'!$G$28)-1),ROW(_xlfn.ANCHORARRAY($C8))*0,
IF(DI$7&gt;(SUM($F$7,Calibration!$T$8)-1),_xlfn.ANCHORARRAY(
AG8)*'Revenue Requirement Calculation'!$N$8*IFERROR(_xlfn.XLOOKUP(_xlfn.ANCHORARRAY($CE8)&amp;_xlfn.ANCHORARRAY($CF8),_xlfn.ANCHORARRAY('7. Project Characteristics'!$C$48),repl_assets_proj_budget[Baseline Count]),0),_xlfn.ANCHORARRAY(
AG8)*'Revenue Requirement Calculation'!$N$8*_xlfn.XLOOKUP(_xlfn.ANCHORARRAY($CE8)&amp;_xlfn.ANCHORARRAY($CF8),_xlfn.ANCHORARRAY('7. Project Characteristics'!$B$48),repl_assets_proj_budget[Baseline Count])))</f>
        <v>0</v>
      </c>
      <c r="DJ8" s="70" cm="1">
        <f t="array" ref="DJ8:DJ11">IF(DJ$7&gt;(SUM($F$7,'7. Project Characteristics'!$G$28)-1),ROW(_xlfn.ANCHORARRAY($C8))*0,
IF(DJ$7&gt;(SUM($F$7,Calibration!$T$8)-1),_xlfn.ANCHORARRAY(
AH8)*'Revenue Requirement Calculation'!$N$8*IFERROR(_xlfn.XLOOKUP(_xlfn.ANCHORARRAY($CE8)&amp;_xlfn.ANCHORARRAY($CF8),_xlfn.ANCHORARRAY('7. Project Characteristics'!$C$48),repl_assets_proj_budget[Baseline Count]),0),_xlfn.ANCHORARRAY(
AH8)*'Revenue Requirement Calculation'!$N$8*_xlfn.XLOOKUP(_xlfn.ANCHORARRAY($CE8)&amp;_xlfn.ANCHORARRAY($CF8),_xlfn.ANCHORARRAY('7. Project Characteristics'!$B$48),repl_assets_proj_budget[Baseline Count])))</f>
        <v>0</v>
      </c>
      <c r="DK8" s="70" cm="1">
        <f t="array" ref="DK8:DK11">IF(DK$7&gt;(SUM($F$7,'7. Project Characteristics'!$G$28)-1),ROW(_xlfn.ANCHORARRAY($C8))*0,
IF(DK$7&gt;(SUM($F$7,Calibration!$T$8)-1),_xlfn.ANCHORARRAY(
AI8)*'Revenue Requirement Calculation'!$N$8*IFERROR(_xlfn.XLOOKUP(_xlfn.ANCHORARRAY($CE8)&amp;_xlfn.ANCHORARRAY($CF8),_xlfn.ANCHORARRAY('7. Project Characteristics'!$C$48),repl_assets_proj_budget[Baseline Count]),0),_xlfn.ANCHORARRAY(
AI8)*'Revenue Requirement Calculation'!$N$8*_xlfn.XLOOKUP(_xlfn.ANCHORARRAY($CE8)&amp;_xlfn.ANCHORARRAY($CF8),_xlfn.ANCHORARRAY('7. Project Characteristics'!$B$48),repl_assets_proj_budget[Baseline Count])))</f>
        <v>0</v>
      </c>
      <c r="DL8" s="70" cm="1">
        <f t="array" ref="DL8:DL11">IF(DL$7&gt;(SUM($F$7,'7. Project Characteristics'!$G$28)-1),ROW(_xlfn.ANCHORARRAY($C8))*0,
IF(DL$7&gt;(SUM($F$7,Calibration!$T$8)-1),_xlfn.ANCHORARRAY(
AJ8)*'Revenue Requirement Calculation'!$N$8*IFERROR(_xlfn.XLOOKUP(_xlfn.ANCHORARRAY($CE8)&amp;_xlfn.ANCHORARRAY($CF8),_xlfn.ANCHORARRAY('7. Project Characteristics'!$C$48),repl_assets_proj_budget[Baseline Count]),0),_xlfn.ANCHORARRAY(
AJ8)*'Revenue Requirement Calculation'!$N$8*_xlfn.XLOOKUP(_xlfn.ANCHORARRAY($CE8)&amp;_xlfn.ANCHORARRAY($CF8),_xlfn.ANCHORARRAY('7. Project Characteristics'!$B$48),repl_assets_proj_budget[Baseline Count])))</f>
        <v>0</v>
      </c>
      <c r="DM8" s="70" cm="1">
        <f t="array" ref="DM8:DM11">IF(DM$7&gt;(SUM($F$7,'7. Project Characteristics'!$G$28)-1),ROW(_xlfn.ANCHORARRAY($C8))*0,
IF(DM$7&gt;(SUM($F$7,Calibration!$T$8)-1),_xlfn.ANCHORARRAY(
AK8)*'Revenue Requirement Calculation'!$N$8*IFERROR(_xlfn.XLOOKUP(_xlfn.ANCHORARRAY($CE8)&amp;_xlfn.ANCHORARRAY($CF8),_xlfn.ANCHORARRAY('7. Project Characteristics'!$C$48),repl_assets_proj_budget[Baseline Count]),0),_xlfn.ANCHORARRAY(
AK8)*'Revenue Requirement Calculation'!$N$8*_xlfn.XLOOKUP(_xlfn.ANCHORARRAY($CE8)&amp;_xlfn.ANCHORARRAY($CF8),_xlfn.ANCHORARRAY('7. Project Characteristics'!$B$48),repl_assets_proj_budget[Baseline Count])))</f>
        <v>0</v>
      </c>
      <c r="DN8" s="70" cm="1">
        <f t="array" ref="DN8:DN11">IF(DN$7&gt;(SUM($F$7,'7. Project Characteristics'!$G$28)-1),ROW(_xlfn.ANCHORARRAY($C8))*0,
IF(DN$7&gt;(SUM($F$7,Calibration!$T$8)-1),_xlfn.ANCHORARRAY(
AL8)*'Revenue Requirement Calculation'!$N$8*IFERROR(_xlfn.XLOOKUP(_xlfn.ANCHORARRAY($CE8)&amp;_xlfn.ANCHORARRAY($CF8),_xlfn.ANCHORARRAY('7. Project Characteristics'!$C$48),repl_assets_proj_budget[Baseline Count]),0),_xlfn.ANCHORARRAY(
AL8)*'Revenue Requirement Calculation'!$N$8*_xlfn.XLOOKUP(_xlfn.ANCHORARRAY($CE8)&amp;_xlfn.ANCHORARRAY($CF8),_xlfn.ANCHORARRAY('7. Project Characteristics'!$B$48),repl_assets_proj_budget[Baseline Count])))</f>
        <v>0</v>
      </c>
      <c r="DO8" s="70" cm="1">
        <f t="array" ref="DO8:DO11">IF(DO$7&gt;(SUM($F$7,'7. Project Characteristics'!$G$28)-1),ROW(_xlfn.ANCHORARRAY($C8))*0,
IF(DO$7&gt;(SUM($F$7,Calibration!$T$8)-1),_xlfn.ANCHORARRAY(
AM8)*'Revenue Requirement Calculation'!$N$8*IFERROR(_xlfn.XLOOKUP(_xlfn.ANCHORARRAY($CE8)&amp;_xlfn.ANCHORARRAY($CF8),_xlfn.ANCHORARRAY('7. Project Characteristics'!$C$48),repl_assets_proj_budget[Baseline Count]),0),_xlfn.ANCHORARRAY(
AM8)*'Revenue Requirement Calculation'!$N$8*_xlfn.XLOOKUP(_xlfn.ANCHORARRAY($CE8)&amp;_xlfn.ANCHORARRAY($CF8),_xlfn.ANCHORARRAY('7. Project Characteristics'!$B$48),repl_assets_proj_budget[Baseline Count])))</f>
        <v>0</v>
      </c>
      <c r="DP8" s="70" cm="1">
        <f t="array" ref="DP8:DP11">IF(DP$7&gt;(SUM($F$7,'7. Project Characteristics'!$G$28)-1),ROW(_xlfn.ANCHORARRAY($C8))*0,
IF(DP$7&gt;(SUM($F$7,Calibration!$T$8)-1),_xlfn.ANCHORARRAY(
AN8)*'Revenue Requirement Calculation'!$N$8*IFERROR(_xlfn.XLOOKUP(_xlfn.ANCHORARRAY($CE8)&amp;_xlfn.ANCHORARRAY($CF8),_xlfn.ANCHORARRAY('7. Project Characteristics'!$C$48),repl_assets_proj_budget[Baseline Count]),0),_xlfn.ANCHORARRAY(
AN8)*'Revenue Requirement Calculation'!$N$8*_xlfn.XLOOKUP(_xlfn.ANCHORARRAY($CE8)&amp;_xlfn.ANCHORARRAY($CF8),_xlfn.ANCHORARRAY('7. Project Characteristics'!$B$48),repl_assets_proj_budget[Baseline Count])))</f>
        <v>0</v>
      </c>
      <c r="DQ8" s="70" cm="1">
        <f t="array" ref="DQ8:DQ11">IF(DQ$7&gt;(SUM($F$7,'7. Project Characteristics'!$G$28)-1),ROW(_xlfn.ANCHORARRAY($C8))*0,
IF(DQ$7&gt;(SUM($F$7,Calibration!$T$8)-1),_xlfn.ANCHORARRAY(
AO8)*'Revenue Requirement Calculation'!$N$8*IFERROR(_xlfn.XLOOKUP(_xlfn.ANCHORARRAY($CE8)&amp;_xlfn.ANCHORARRAY($CF8),_xlfn.ANCHORARRAY('7. Project Characteristics'!$C$48),repl_assets_proj_budget[Baseline Count]),0),_xlfn.ANCHORARRAY(
AO8)*'Revenue Requirement Calculation'!$N$8*_xlfn.XLOOKUP(_xlfn.ANCHORARRAY($CE8)&amp;_xlfn.ANCHORARRAY($CF8),_xlfn.ANCHORARRAY('7. Project Characteristics'!$B$48),repl_assets_proj_budget[Baseline Count])))</f>
        <v>0</v>
      </c>
      <c r="DR8" s="70" cm="1">
        <f t="array" ref="DR8:DR11">IF(DR$7&gt;(SUM($F$7,'7. Project Characteristics'!$G$28)-1),ROW(_xlfn.ANCHORARRAY($C8))*0,
IF(DR$7&gt;(SUM($F$7,Calibration!$T$8)-1),_xlfn.ANCHORARRAY(
AP8)*'Revenue Requirement Calculation'!$N$8*IFERROR(_xlfn.XLOOKUP(_xlfn.ANCHORARRAY($CE8)&amp;_xlfn.ANCHORARRAY($CF8),_xlfn.ANCHORARRAY('7. Project Characteristics'!$C$48),repl_assets_proj_budget[Baseline Count]),0),_xlfn.ANCHORARRAY(
AP8)*'Revenue Requirement Calculation'!$N$8*_xlfn.XLOOKUP(_xlfn.ANCHORARRAY($CE8)&amp;_xlfn.ANCHORARRAY($CF8),_xlfn.ANCHORARRAY('7. Project Characteristics'!$B$48),repl_assets_proj_budget[Baseline Count])))</f>
        <v>0</v>
      </c>
      <c r="DS8" s="70" cm="1">
        <f t="array" ref="DS8:DS11">IF(DS$7&gt;(SUM($F$7,'7. Project Characteristics'!$G$28)-1),ROW(_xlfn.ANCHORARRAY($C8))*0,
IF(DS$7&gt;(SUM($F$7,Calibration!$T$8)-1),_xlfn.ANCHORARRAY(
AQ8)*'Revenue Requirement Calculation'!$N$8*IFERROR(_xlfn.XLOOKUP(_xlfn.ANCHORARRAY($CE8)&amp;_xlfn.ANCHORARRAY($CF8),_xlfn.ANCHORARRAY('7. Project Characteristics'!$C$48),repl_assets_proj_budget[Baseline Count]),0),_xlfn.ANCHORARRAY(
AQ8)*'Revenue Requirement Calculation'!$N$8*_xlfn.XLOOKUP(_xlfn.ANCHORARRAY($CE8)&amp;_xlfn.ANCHORARRAY($CF8),_xlfn.ANCHORARRAY('7. Project Characteristics'!$B$48),repl_assets_proj_budget[Baseline Count])))</f>
        <v>0</v>
      </c>
      <c r="DT8" s="70" cm="1">
        <f t="array" ref="DT8:DT11">IF(DT$7&gt;(SUM($F$7,'7. Project Characteristics'!$G$28)-1),ROW(_xlfn.ANCHORARRAY($C8))*0,
IF(DT$7&gt;(SUM($F$7,Calibration!$T$8)-1),_xlfn.ANCHORARRAY(
AR8)*'Revenue Requirement Calculation'!$N$8*IFERROR(_xlfn.XLOOKUP(_xlfn.ANCHORARRAY($CE8)&amp;_xlfn.ANCHORARRAY($CF8),_xlfn.ANCHORARRAY('7. Project Characteristics'!$C$48),repl_assets_proj_budget[Baseline Count]),0),_xlfn.ANCHORARRAY(
AR8)*'Revenue Requirement Calculation'!$N$8*_xlfn.XLOOKUP(_xlfn.ANCHORARRAY($CE8)&amp;_xlfn.ANCHORARRAY($CF8),_xlfn.ANCHORARRAY('7. Project Characteristics'!$B$48),repl_assets_proj_budget[Baseline Count])))</f>
        <v>0</v>
      </c>
      <c r="DU8" s="70" cm="1">
        <f t="array" ref="DU8:DU11">IF(DU$7&gt;(SUM($F$7,'7. Project Characteristics'!$G$28)-1),ROW(_xlfn.ANCHORARRAY($C8))*0,
IF(DU$7&gt;(SUM($F$7,Calibration!$T$8)-1),_xlfn.ANCHORARRAY(
AS8)*'Revenue Requirement Calculation'!$N$8*IFERROR(_xlfn.XLOOKUP(_xlfn.ANCHORARRAY($CE8)&amp;_xlfn.ANCHORARRAY($CF8),_xlfn.ANCHORARRAY('7. Project Characteristics'!$C$48),repl_assets_proj_budget[Baseline Count]),0),_xlfn.ANCHORARRAY(
AS8)*'Revenue Requirement Calculation'!$N$8*_xlfn.XLOOKUP(_xlfn.ANCHORARRAY($CE8)&amp;_xlfn.ANCHORARRAY($CF8),_xlfn.ANCHORARRAY('7. Project Characteristics'!$B$48),repl_assets_proj_budget[Baseline Count])))</f>
        <v>0</v>
      </c>
      <c r="DV8" s="70" cm="1">
        <f t="array" ref="DV8:DV11">IF(DV$7&gt;(SUM($F$7,'7. Project Characteristics'!$G$28)-1),ROW(_xlfn.ANCHORARRAY($C8))*0,
IF(DV$7&gt;(SUM($F$7,Calibration!$T$8)-1),_xlfn.ANCHORARRAY(
AT8)*'Revenue Requirement Calculation'!$N$8*IFERROR(_xlfn.XLOOKUP(_xlfn.ANCHORARRAY($CE8)&amp;_xlfn.ANCHORARRAY($CF8),_xlfn.ANCHORARRAY('7. Project Characteristics'!$C$48),repl_assets_proj_budget[Baseline Count]),0),_xlfn.ANCHORARRAY(
AT8)*'Revenue Requirement Calculation'!$N$8*_xlfn.XLOOKUP(_xlfn.ANCHORARRAY($CE8)&amp;_xlfn.ANCHORARRAY($CF8),_xlfn.ANCHORARRAY('7. Project Characteristics'!$B$48),repl_assets_proj_budget[Baseline Count])))</f>
        <v>0</v>
      </c>
      <c r="DW8" s="70" cm="1">
        <f t="array" ref="DW8:DW11">IF(DW$7&gt;(SUM($F$7,'7. Project Characteristics'!$G$28)-1),ROW(_xlfn.ANCHORARRAY($C8))*0,
IF(DW$7&gt;(SUM($F$7,Calibration!$T$8)-1),_xlfn.ANCHORARRAY(
AU8)*'Revenue Requirement Calculation'!$N$8*IFERROR(_xlfn.XLOOKUP(_xlfn.ANCHORARRAY($CE8)&amp;_xlfn.ANCHORARRAY($CF8),_xlfn.ANCHORARRAY('7. Project Characteristics'!$C$48),repl_assets_proj_budget[Baseline Count]),0),_xlfn.ANCHORARRAY(
AU8)*'Revenue Requirement Calculation'!$N$8*_xlfn.XLOOKUP(_xlfn.ANCHORARRAY($CE8)&amp;_xlfn.ANCHORARRAY($CF8),_xlfn.ANCHORARRAY('7. Project Characteristics'!$B$48),repl_assets_proj_budget[Baseline Count])))</f>
        <v>0</v>
      </c>
      <c r="DX8" s="70" cm="1">
        <f t="array" ref="DX8:DX11">IF(DX$7&gt;(SUM($F$7,'7. Project Characteristics'!$G$28)-1),ROW(_xlfn.ANCHORARRAY($C8))*0,
IF(DX$7&gt;(SUM($F$7,Calibration!$T$8)-1),_xlfn.ANCHORARRAY(
AV8)*'Revenue Requirement Calculation'!$N$8*IFERROR(_xlfn.XLOOKUP(_xlfn.ANCHORARRAY($CE8)&amp;_xlfn.ANCHORARRAY($CF8),_xlfn.ANCHORARRAY('7. Project Characteristics'!$C$48),repl_assets_proj_budget[Baseline Count]),0),_xlfn.ANCHORARRAY(
AV8)*'Revenue Requirement Calculation'!$N$8*_xlfn.XLOOKUP(_xlfn.ANCHORARRAY($CE8)&amp;_xlfn.ANCHORARRAY($CF8),_xlfn.ANCHORARRAY('7. Project Characteristics'!$B$48),repl_assets_proj_budget[Baseline Count])))</f>
        <v>0</v>
      </c>
      <c r="DY8" s="70" cm="1">
        <f t="array" ref="DY8:DY11">IF(DY$7&gt;(SUM($F$7,'7. Project Characteristics'!$G$28)-1),ROW(_xlfn.ANCHORARRAY($C8))*0,
IF(DY$7&gt;(SUM($F$7,Calibration!$T$8)-1),_xlfn.ANCHORARRAY(
AW8)*'Revenue Requirement Calculation'!$N$8*IFERROR(_xlfn.XLOOKUP(_xlfn.ANCHORARRAY($CE8)&amp;_xlfn.ANCHORARRAY($CF8),_xlfn.ANCHORARRAY('7. Project Characteristics'!$C$48),repl_assets_proj_budget[Baseline Count]),0),_xlfn.ANCHORARRAY(
AW8)*'Revenue Requirement Calculation'!$N$8*_xlfn.XLOOKUP(_xlfn.ANCHORARRAY($CE8)&amp;_xlfn.ANCHORARRAY($CF8),_xlfn.ANCHORARRAY('7. Project Characteristics'!$B$48),repl_assets_proj_budget[Baseline Count])))</f>
        <v>0</v>
      </c>
      <c r="DZ8" s="70" cm="1">
        <f t="array" ref="DZ8:DZ11">IF(DZ$7&gt;(SUM($F$7,'7. Project Characteristics'!$G$28)-1),ROW(_xlfn.ANCHORARRAY($C8))*0,
IF(DZ$7&gt;(SUM($F$7,Calibration!$T$8)-1),_xlfn.ANCHORARRAY(
AX8)*'Revenue Requirement Calculation'!$N$8*IFERROR(_xlfn.XLOOKUP(_xlfn.ANCHORARRAY($CE8)&amp;_xlfn.ANCHORARRAY($CF8),_xlfn.ANCHORARRAY('7. Project Characteristics'!$C$48),repl_assets_proj_budget[Baseline Count]),0),_xlfn.ANCHORARRAY(
AX8)*'Revenue Requirement Calculation'!$N$8*_xlfn.XLOOKUP(_xlfn.ANCHORARRAY($CE8)&amp;_xlfn.ANCHORARRAY($CF8),_xlfn.ANCHORARRAY('7. Project Characteristics'!$B$48),repl_assets_proj_budget[Baseline Count])))</f>
        <v>0</v>
      </c>
      <c r="EA8" s="70" cm="1">
        <f t="array" ref="EA8:EA11">IF(EA$7&gt;(SUM($F$7,'7. Project Characteristics'!$G$28)-1),ROW(_xlfn.ANCHORARRAY($C8))*0,
IF(EA$7&gt;(SUM($F$7,Calibration!$T$8)-1),_xlfn.ANCHORARRAY(
AY8)*'Revenue Requirement Calculation'!$N$8*IFERROR(_xlfn.XLOOKUP(_xlfn.ANCHORARRAY($CE8)&amp;_xlfn.ANCHORARRAY($CF8),_xlfn.ANCHORARRAY('7. Project Characteristics'!$C$48),repl_assets_proj_budget[Baseline Count]),0),_xlfn.ANCHORARRAY(
AY8)*'Revenue Requirement Calculation'!$N$8*_xlfn.XLOOKUP(_xlfn.ANCHORARRAY($CE8)&amp;_xlfn.ANCHORARRAY($CF8),_xlfn.ANCHORARRAY('7. Project Characteristics'!$B$48),repl_assets_proj_budget[Baseline Count])))</f>
        <v>0</v>
      </c>
      <c r="EB8" s="70" cm="1">
        <f t="array" ref="EB8:EB11">IF(EB$7&gt;(SUM($F$7,'7. Project Characteristics'!$G$28)-1),ROW(_xlfn.ANCHORARRAY($C8))*0,
IF(EB$7&gt;(SUM($F$7,Calibration!$T$8)-1),_xlfn.ANCHORARRAY(
AZ8)*'Revenue Requirement Calculation'!$N$8*IFERROR(_xlfn.XLOOKUP(_xlfn.ANCHORARRAY($CE8)&amp;_xlfn.ANCHORARRAY($CF8),_xlfn.ANCHORARRAY('7. Project Characteristics'!$C$48),repl_assets_proj_budget[Baseline Count]),0),_xlfn.ANCHORARRAY(
AZ8)*'Revenue Requirement Calculation'!$N$8*_xlfn.XLOOKUP(_xlfn.ANCHORARRAY($CE8)&amp;_xlfn.ANCHORARRAY($CF8),_xlfn.ANCHORARRAY('7. Project Characteristics'!$B$48),repl_assets_proj_budget[Baseline Count])))</f>
        <v>0</v>
      </c>
      <c r="EC8" s="70" cm="1">
        <f t="array" ref="EC8:EC11">IF(EC$7&gt;(SUM($F$7,'7. Project Characteristics'!$G$28)-1),ROW(_xlfn.ANCHORARRAY($C8))*0,
IF(EC$7&gt;(SUM($F$7,Calibration!$T$8)-1),_xlfn.ANCHORARRAY(
BA8)*'Revenue Requirement Calculation'!$N$8*IFERROR(_xlfn.XLOOKUP(_xlfn.ANCHORARRAY($CE8)&amp;_xlfn.ANCHORARRAY($CF8),_xlfn.ANCHORARRAY('7. Project Characteristics'!$C$48),repl_assets_proj_budget[Baseline Count]),0),_xlfn.ANCHORARRAY(
BA8)*'Revenue Requirement Calculation'!$N$8*_xlfn.XLOOKUP(_xlfn.ANCHORARRAY($CE8)&amp;_xlfn.ANCHORARRAY($CF8),_xlfn.ANCHORARRAY('7. Project Characteristics'!$B$48),repl_assets_proj_budget[Baseline Count])))</f>
        <v>0</v>
      </c>
      <c r="ED8" s="70" cm="1">
        <f t="array" ref="ED8:ED11">IF(ED$7&gt;(SUM($F$7,'7. Project Characteristics'!$G$28)-1),ROW(_xlfn.ANCHORARRAY($C8))*0,
IF(ED$7&gt;(SUM($F$7,Calibration!$T$8)-1),_xlfn.ANCHORARRAY(
BB8)*'Revenue Requirement Calculation'!$N$8*IFERROR(_xlfn.XLOOKUP(_xlfn.ANCHORARRAY($CE8)&amp;_xlfn.ANCHORARRAY($CF8),_xlfn.ANCHORARRAY('7. Project Characteristics'!$C$48),repl_assets_proj_budget[Baseline Count]),0),_xlfn.ANCHORARRAY(
BB8)*'Revenue Requirement Calculation'!$N$8*_xlfn.XLOOKUP(_xlfn.ANCHORARRAY($CE8)&amp;_xlfn.ANCHORARRAY($CF8),_xlfn.ANCHORARRAY('7. Project Characteristics'!$B$48),repl_assets_proj_budget[Baseline Count])))</f>
        <v>0</v>
      </c>
      <c r="EE8" s="70" cm="1">
        <f t="array" ref="EE8:EE11">IF(EE$7&gt;(SUM($F$7,'7. Project Characteristics'!$G$28)-1),ROW(_xlfn.ANCHORARRAY($C8))*0,
IF(EE$7&gt;(SUM($F$7,Calibration!$T$8)-1),_xlfn.ANCHORARRAY(
BC8)*'Revenue Requirement Calculation'!$N$8*IFERROR(_xlfn.XLOOKUP(_xlfn.ANCHORARRAY($CE8)&amp;_xlfn.ANCHORARRAY($CF8),_xlfn.ANCHORARRAY('7. Project Characteristics'!$C$48),repl_assets_proj_budget[Baseline Count]),0),_xlfn.ANCHORARRAY(
BC8)*'Revenue Requirement Calculation'!$N$8*_xlfn.XLOOKUP(_xlfn.ANCHORARRAY($CE8)&amp;_xlfn.ANCHORARRAY($CF8),_xlfn.ANCHORARRAY('7. Project Characteristics'!$B$48),repl_assets_proj_budget[Baseline Count])))</f>
        <v>0</v>
      </c>
      <c r="EF8" s="70" cm="1">
        <f t="array" ref="EF8:EF11">IF(EF$7&gt;(SUM($F$7,'7. Project Characteristics'!$G$28)-1),ROW(_xlfn.ANCHORARRAY($C8))*0,
IF(EF$7&gt;(SUM($F$7,Calibration!$T$8)-1),_xlfn.ANCHORARRAY(
BD8)*'Revenue Requirement Calculation'!$N$8*IFERROR(_xlfn.XLOOKUP(_xlfn.ANCHORARRAY($CE8)&amp;_xlfn.ANCHORARRAY($CF8),_xlfn.ANCHORARRAY('7. Project Characteristics'!$C$48),repl_assets_proj_budget[Baseline Count]),0),_xlfn.ANCHORARRAY(
BD8)*'Revenue Requirement Calculation'!$N$8*_xlfn.XLOOKUP(_xlfn.ANCHORARRAY($CE8)&amp;_xlfn.ANCHORARRAY($CF8),_xlfn.ANCHORARRAY('7. Project Characteristics'!$B$48),repl_assets_proj_budget[Baseline Count])))</f>
        <v>0</v>
      </c>
      <c r="EG8" s="70" cm="1">
        <f t="array" ref="EG8:EG11">IF(EG$7&gt;(SUM($F$7,'7. Project Characteristics'!$G$28)-1),ROW(_xlfn.ANCHORARRAY($C8))*0,
IF(EG$7&gt;(SUM($F$7,Calibration!$T$8)-1),_xlfn.ANCHORARRAY(
BE8)*'Revenue Requirement Calculation'!$N$8*IFERROR(_xlfn.XLOOKUP(_xlfn.ANCHORARRAY($CE8)&amp;_xlfn.ANCHORARRAY($CF8),_xlfn.ANCHORARRAY('7. Project Characteristics'!$C$48),repl_assets_proj_budget[Baseline Count]),0),_xlfn.ANCHORARRAY(
BE8)*'Revenue Requirement Calculation'!$N$8*_xlfn.XLOOKUP(_xlfn.ANCHORARRAY($CE8)&amp;_xlfn.ANCHORARRAY($CF8),_xlfn.ANCHORARRAY('7. Project Characteristics'!$B$48),repl_assets_proj_budget[Baseline Count])))</f>
        <v>0</v>
      </c>
      <c r="EH8" s="70" cm="1">
        <f t="array" ref="EH8:EH11">IF(EH$7&gt;(SUM($F$7,'7. Project Characteristics'!$G$28)-1),ROW(_xlfn.ANCHORARRAY($C8))*0,
IF(EH$7&gt;(SUM($F$7,Calibration!$T$8)-1),_xlfn.ANCHORARRAY(
BF8)*'Revenue Requirement Calculation'!$N$8*IFERROR(_xlfn.XLOOKUP(_xlfn.ANCHORARRAY($CE8)&amp;_xlfn.ANCHORARRAY($CF8),_xlfn.ANCHORARRAY('7. Project Characteristics'!$C$48),repl_assets_proj_budget[Baseline Count]),0),_xlfn.ANCHORARRAY(
BF8)*'Revenue Requirement Calculation'!$N$8*_xlfn.XLOOKUP(_xlfn.ANCHORARRAY($CE8)&amp;_xlfn.ANCHORARRAY($CF8),_xlfn.ANCHORARRAY('7. Project Characteristics'!$B$48),repl_assets_proj_budget[Baseline Count])))</f>
        <v>0</v>
      </c>
      <c r="EI8" s="70" cm="1">
        <f t="array" ref="EI8:EI11">IF(EI$7&gt;(SUM($F$7,'7. Project Characteristics'!$G$28)-1),ROW(_xlfn.ANCHORARRAY($C8))*0,
IF(EI$7&gt;(SUM($F$7,Calibration!$T$8)-1),_xlfn.ANCHORARRAY(
BG8)*'Revenue Requirement Calculation'!$N$8*IFERROR(_xlfn.XLOOKUP(_xlfn.ANCHORARRAY($CE8)&amp;_xlfn.ANCHORARRAY($CF8),_xlfn.ANCHORARRAY('7. Project Characteristics'!$C$48),repl_assets_proj_budget[Baseline Count]),0),_xlfn.ANCHORARRAY(
BG8)*'Revenue Requirement Calculation'!$N$8*_xlfn.XLOOKUP(_xlfn.ANCHORARRAY($CE8)&amp;_xlfn.ANCHORARRAY($CF8),_xlfn.ANCHORARRAY('7. Project Characteristics'!$B$48),repl_assets_proj_budget[Baseline Count])))</f>
        <v>0</v>
      </c>
      <c r="EJ8" s="70" cm="1">
        <f t="array" ref="EJ8:EJ11">IF(EJ$7&gt;(SUM($F$7,'7. Project Characteristics'!$G$28)-1),ROW(_xlfn.ANCHORARRAY($C8))*0,
IF(EJ$7&gt;(SUM($F$7,Calibration!$T$8)-1),_xlfn.ANCHORARRAY(
BH8)*'Revenue Requirement Calculation'!$N$8*IFERROR(_xlfn.XLOOKUP(_xlfn.ANCHORARRAY($CE8)&amp;_xlfn.ANCHORARRAY($CF8),_xlfn.ANCHORARRAY('7. Project Characteristics'!$C$48),repl_assets_proj_budget[Baseline Count]),0),_xlfn.ANCHORARRAY(
BH8)*'Revenue Requirement Calculation'!$N$8*_xlfn.XLOOKUP(_xlfn.ANCHORARRAY($CE8)&amp;_xlfn.ANCHORARRAY($CF8),_xlfn.ANCHORARRAY('7. Project Characteristics'!$B$48),repl_assets_proj_budget[Baseline Count])))</f>
        <v>0</v>
      </c>
      <c r="EK8" s="70" cm="1">
        <f t="array" ref="EK8:EK11">IF(EK$7&gt;(SUM($F$7,'7. Project Characteristics'!$G$28)-1),ROW(_xlfn.ANCHORARRAY($C8))*0,
IF(EK$7&gt;(SUM($F$7,Calibration!$T$8)-1),_xlfn.ANCHORARRAY(
BI8)*'Revenue Requirement Calculation'!$N$8*IFERROR(_xlfn.XLOOKUP(_xlfn.ANCHORARRAY($CE8)&amp;_xlfn.ANCHORARRAY($CF8),_xlfn.ANCHORARRAY('7. Project Characteristics'!$C$48),repl_assets_proj_budget[Baseline Count]),0),_xlfn.ANCHORARRAY(
BI8)*'Revenue Requirement Calculation'!$N$8*_xlfn.XLOOKUP(_xlfn.ANCHORARRAY($CE8)&amp;_xlfn.ANCHORARRAY($CF8),_xlfn.ANCHORARRAY('7. Project Characteristics'!$B$48),repl_assets_proj_budget[Baseline Count])))</f>
        <v>0</v>
      </c>
      <c r="EL8" s="70" cm="1">
        <f t="array" ref="EL8:EL11">IF(EL$7&gt;(SUM($F$7,'7. Project Characteristics'!$G$28)-1),ROW(_xlfn.ANCHORARRAY($C8))*0,
IF(EL$7&gt;(SUM($F$7,Calibration!$T$8)-1),_xlfn.ANCHORARRAY(
BJ8)*'Revenue Requirement Calculation'!$N$8*IFERROR(_xlfn.XLOOKUP(_xlfn.ANCHORARRAY($CE8)&amp;_xlfn.ANCHORARRAY($CF8),_xlfn.ANCHORARRAY('7. Project Characteristics'!$C$48),repl_assets_proj_budget[Baseline Count]),0),_xlfn.ANCHORARRAY(
BJ8)*'Revenue Requirement Calculation'!$N$8*_xlfn.XLOOKUP(_xlfn.ANCHORARRAY($CE8)&amp;_xlfn.ANCHORARRAY($CF8),_xlfn.ANCHORARRAY('7. Project Characteristics'!$B$48),repl_assets_proj_budget[Baseline Count])))</f>
        <v>0</v>
      </c>
      <c r="EM8" s="70" cm="1">
        <f t="array" ref="EM8:EM11">IF(EM$7&gt;(SUM($F$7,'7. Project Characteristics'!$G$28)-1),ROW(_xlfn.ANCHORARRAY($C8))*0,
IF(EM$7&gt;(SUM($F$7,Calibration!$T$8)-1),_xlfn.ANCHORARRAY(
BK8)*'Revenue Requirement Calculation'!$N$8*IFERROR(_xlfn.XLOOKUP(_xlfn.ANCHORARRAY($CE8)&amp;_xlfn.ANCHORARRAY($CF8),_xlfn.ANCHORARRAY('7. Project Characteristics'!$C$48),repl_assets_proj_budget[Baseline Count]),0),_xlfn.ANCHORARRAY(
BK8)*'Revenue Requirement Calculation'!$N$8*_xlfn.XLOOKUP(_xlfn.ANCHORARRAY($CE8)&amp;_xlfn.ANCHORARRAY($CF8),_xlfn.ANCHORARRAY('7. Project Characteristics'!$B$48),repl_assets_proj_budget[Baseline Count])))</f>
        <v>0</v>
      </c>
      <c r="EN8" s="70" cm="1">
        <f t="array" ref="EN8:EN11">IF(EN$7&gt;(SUM($F$7,'7. Project Characteristics'!$G$28)-1),ROW(_xlfn.ANCHORARRAY($C8))*0,
IF(EN$7&gt;(SUM($F$7,Calibration!$T$8)-1),_xlfn.ANCHORARRAY(
BL8)*'Revenue Requirement Calculation'!$N$8*IFERROR(_xlfn.XLOOKUP(_xlfn.ANCHORARRAY($CE8)&amp;_xlfn.ANCHORARRAY($CF8),_xlfn.ANCHORARRAY('7. Project Characteristics'!$C$48),repl_assets_proj_budget[Baseline Count]),0),_xlfn.ANCHORARRAY(
BL8)*'Revenue Requirement Calculation'!$N$8*_xlfn.XLOOKUP(_xlfn.ANCHORARRAY($CE8)&amp;_xlfn.ANCHORARRAY($CF8),_xlfn.ANCHORARRAY('7. Project Characteristics'!$B$48),repl_assets_proj_budget[Baseline Count])))</f>
        <v>0</v>
      </c>
      <c r="EO8" s="70" cm="1">
        <f t="array" ref="EO8:EO11">IF(EO$7&gt;(SUM($F$7,'7. Project Characteristics'!$G$28)-1),ROW(_xlfn.ANCHORARRAY($C8))*0,
IF(EO$7&gt;(SUM($F$7,Calibration!$T$8)-1),_xlfn.ANCHORARRAY(
BM8)*'Revenue Requirement Calculation'!$N$8*IFERROR(_xlfn.XLOOKUP(_xlfn.ANCHORARRAY($CE8)&amp;_xlfn.ANCHORARRAY($CF8),_xlfn.ANCHORARRAY('7. Project Characteristics'!$C$48),repl_assets_proj_budget[Baseline Count]),0),_xlfn.ANCHORARRAY(
BM8)*'Revenue Requirement Calculation'!$N$8*_xlfn.XLOOKUP(_xlfn.ANCHORARRAY($CE8)&amp;_xlfn.ANCHORARRAY($CF8),_xlfn.ANCHORARRAY('7. Project Characteristics'!$B$48),repl_assets_proj_budget[Baseline Count])))</f>
        <v>0</v>
      </c>
      <c r="EP8" s="70" cm="1">
        <f t="array" ref="EP8:EP11">IF(EP$7&gt;(SUM($F$7,'7. Project Characteristics'!$G$28)-1),ROW(_xlfn.ANCHORARRAY($C8))*0,
IF(EP$7&gt;(SUM($F$7,Calibration!$T$8)-1),_xlfn.ANCHORARRAY(
BN8)*'Revenue Requirement Calculation'!$N$8*IFERROR(_xlfn.XLOOKUP(_xlfn.ANCHORARRAY($CE8)&amp;_xlfn.ANCHORARRAY($CF8),_xlfn.ANCHORARRAY('7. Project Characteristics'!$C$48),repl_assets_proj_budget[Baseline Count]),0),_xlfn.ANCHORARRAY(
BN8)*'Revenue Requirement Calculation'!$N$8*_xlfn.XLOOKUP(_xlfn.ANCHORARRAY($CE8)&amp;_xlfn.ANCHORARRAY($CF8),_xlfn.ANCHORARRAY('7. Project Characteristics'!$B$48),repl_assets_proj_budget[Baseline Count])))</f>
        <v>0</v>
      </c>
      <c r="EQ8" s="70" cm="1">
        <f t="array" ref="EQ8:EQ11">IF(EQ$7&gt;(SUM($F$7,'7. Project Characteristics'!$G$28)-1),ROW(_xlfn.ANCHORARRAY($C8))*0,
IF(EQ$7&gt;(SUM($F$7,Calibration!$T$8)-1),_xlfn.ANCHORARRAY(
BO8)*'Revenue Requirement Calculation'!$N$8*IFERROR(_xlfn.XLOOKUP(_xlfn.ANCHORARRAY($CE8)&amp;_xlfn.ANCHORARRAY($CF8),_xlfn.ANCHORARRAY('7. Project Characteristics'!$C$48),repl_assets_proj_budget[Baseline Count]),0),_xlfn.ANCHORARRAY(
BO8)*'Revenue Requirement Calculation'!$N$8*_xlfn.XLOOKUP(_xlfn.ANCHORARRAY($CE8)&amp;_xlfn.ANCHORARRAY($CF8),_xlfn.ANCHORARRAY('7. Project Characteristics'!$B$48),repl_assets_proj_budget[Baseline Count])))</f>
        <v>0</v>
      </c>
      <c r="ER8" s="70" cm="1">
        <f t="array" ref="ER8:ER11">IF(ER$7&gt;(SUM($F$7,'7. Project Characteristics'!$G$28)-1),ROW(_xlfn.ANCHORARRAY($C8))*0,
IF(ER$7&gt;(SUM($F$7,Calibration!$T$8)-1),_xlfn.ANCHORARRAY(
BP8)*'Revenue Requirement Calculation'!$N$8*IFERROR(_xlfn.XLOOKUP(_xlfn.ANCHORARRAY($CE8)&amp;_xlfn.ANCHORARRAY($CF8),_xlfn.ANCHORARRAY('7. Project Characteristics'!$C$48),repl_assets_proj_budget[Baseline Count]),0),_xlfn.ANCHORARRAY(
BP8)*'Revenue Requirement Calculation'!$N$8*_xlfn.XLOOKUP(_xlfn.ANCHORARRAY($CE8)&amp;_xlfn.ANCHORARRAY($CF8),_xlfn.ANCHORARRAY('7. Project Characteristics'!$B$48),repl_assets_proj_budget[Baseline Count])))</f>
        <v>0</v>
      </c>
      <c r="ES8" s="70" cm="1">
        <f t="array" ref="ES8:ES11">IF(ES$7&gt;(SUM($F$7,'7. Project Characteristics'!$G$28)-1),ROW(_xlfn.ANCHORARRAY($C8))*0,
IF(ES$7&gt;(SUM($F$7,Calibration!$T$8)-1),_xlfn.ANCHORARRAY(
BQ8)*'Revenue Requirement Calculation'!$N$8*IFERROR(_xlfn.XLOOKUP(_xlfn.ANCHORARRAY($CE8)&amp;_xlfn.ANCHORARRAY($CF8),_xlfn.ANCHORARRAY('7. Project Characteristics'!$C$48),repl_assets_proj_budget[Baseline Count]),0),_xlfn.ANCHORARRAY(
BQ8)*'Revenue Requirement Calculation'!$N$8*_xlfn.XLOOKUP(_xlfn.ANCHORARRAY($CE8)&amp;_xlfn.ANCHORARRAY($CF8),_xlfn.ANCHORARRAY('7. Project Characteristics'!$B$48),repl_assets_proj_budget[Baseline Count])))</f>
        <v>0</v>
      </c>
      <c r="ET8" s="70" cm="1">
        <f t="array" ref="ET8:ET11">IF(ET$7&gt;(SUM($F$7,'7. Project Characteristics'!$G$28)-1),ROW(_xlfn.ANCHORARRAY($C8))*0,
IF(ET$7&gt;(SUM($F$7,Calibration!$T$8)-1),_xlfn.ANCHORARRAY(
BR8)*'Revenue Requirement Calculation'!$N$8*IFERROR(_xlfn.XLOOKUP(_xlfn.ANCHORARRAY($CE8)&amp;_xlfn.ANCHORARRAY($CF8),_xlfn.ANCHORARRAY('7. Project Characteristics'!$C$48),repl_assets_proj_budget[Baseline Count]),0),_xlfn.ANCHORARRAY(
BR8)*'Revenue Requirement Calculation'!$N$8*_xlfn.XLOOKUP(_xlfn.ANCHORARRAY($CE8)&amp;_xlfn.ANCHORARRAY($CF8),_xlfn.ANCHORARRAY('7. Project Characteristics'!$B$48),repl_assets_proj_budget[Baseline Count])))</f>
        <v>0</v>
      </c>
      <c r="EU8" s="70" cm="1">
        <f t="array" ref="EU8:EU11">IF(EU$7&gt;(SUM($F$7,'7. Project Characteristics'!$G$28)-1),ROW(_xlfn.ANCHORARRAY($C8))*0,
IF(EU$7&gt;(SUM($F$7,Calibration!$T$8)-1),_xlfn.ANCHORARRAY(
BS8)*'Revenue Requirement Calculation'!$N$8*IFERROR(_xlfn.XLOOKUP(_xlfn.ANCHORARRAY($CE8)&amp;_xlfn.ANCHORARRAY($CF8),_xlfn.ANCHORARRAY('7. Project Characteristics'!$C$48),repl_assets_proj_budget[Baseline Count]),0),_xlfn.ANCHORARRAY(
BS8)*'Revenue Requirement Calculation'!$N$8*_xlfn.XLOOKUP(_xlfn.ANCHORARRAY($CE8)&amp;_xlfn.ANCHORARRAY($CF8),_xlfn.ANCHORARRAY('7. Project Characteristics'!$B$48),repl_assets_proj_budget[Baseline Count])))</f>
        <v>0</v>
      </c>
      <c r="EV8" s="70" cm="1">
        <f t="array" ref="EV8:EV11">IF(EV$7&gt;(SUM($F$7,'7. Project Characteristics'!$G$28)-1),ROW(_xlfn.ANCHORARRAY($C8))*0,
IF(EV$7&gt;(SUM($F$7,Calibration!$T$8)-1),_xlfn.ANCHORARRAY(
BT8)*'Revenue Requirement Calculation'!$N$8*IFERROR(_xlfn.XLOOKUP(_xlfn.ANCHORARRAY($CE8)&amp;_xlfn.ANCHORARRAY($CF8),_xlfn.ANCHORARRAY('7. Project Characteristics'!$C$48),repl_assets_proj_budget[Baseline Count]),0),_xlfn.ANCHORARRAY(
BT8)*'Revenue Requirement Calculation'!$N$8*_xlfn.XLOOKUP(_xlfn.ANCHORARRAY($CE8)&amp;_xlfn.ANCHORARRAY($CF8),_xlfn.ANCHORARRAY('7. Project Characteristics'!$B$48),repl_assets_proj_budget[Baseline Count])))</f>
        <v>0</v>
      </c>
      <c r="EW8" s="70" cm="1">
        <f t="array" ref="EW8:EW11">IF(EW$7&gt;(SUM($F$7,'7. Project Characteristics'!$G$28)-1),ROW(_xlfn.ANCHORARRAY($C8))*0,
IF(EW$7&gt;(SUM($F$7,Calibration!$T$8)-1),_xlfn.ANCHORARRAY(
BU8)*'Revenue Requirement Calculation'!$N$8*IFERROR(_xlfn.XLOOKUP(_xlfn.ANCHORARRAY($CE8)&amp;_xlfn.ANCHORARRAY($CF8),_xlfn.ANCHORARRAY('7. Project Characteristics'!$C$48),repl_assets_proj_budget[Baseline Count]),0),_xlfn.ANCHORARRAY(
BU8)*'Revenue Requirement Calculation'!$N$8*_xlfn.XLOOKUP(_xlfn.ANCHORARRAY($CE8)&amp;_xlfn.ANCHORARRAY($CF8),_xlfn.ANCHORARRAY('7. Project Characteristics'!$B$48),repl_assets_proj_budget[Baseline Count])))</f>
        <v>0</v>
      </c>
      <c r="EX8" s="70" cm="1">
        <f t="array" ref="EX8:EX11">IF(EX$7&gt;(SUM($F$7,'7. Project Characteristics'!$G$28)-1),ROW(_xlfn.ANCHORARRAY($C8))*0,
IF(EX$7&gt;(SUM($F$7,Calibration!$T$8)-1),_xlfn.ANCHORARRAY(
BV8)*'Revenue Requirement Calculation'!$N$8*IFERROR(_xlfn.XLOOKUP(_xlfn.ANCHORARRAY($CE8)&amp;_xlfn.ANCHORARRAY($CF8),_xlfn.ANCHORARRAY('7. Project Characteristics'!$C$48),repl_assets_proj_budget[Baseline Count]),0),_xlfn.ANCHORARRAY(
BV8)*'Revenue Requirement Calculation'!$N$8*_xlfn.XLOOKUP(_xlfn.ANCHORARRAY($CE8)&amp;_xlfn.ANCHORARRAY($CF8),_xlfn.ANCHORARRAY('7. Project Characteristics'!$B$48),repl_assets_proj_budget[Baseline Count])))</f>
        <v>0</v>
      </c>
      <c r="EY8" s="70" cm="1">
        <f t="array" ref="EY8:EY11">IF(EY$7&gt;(SUM($F$7,'7. Project Characteristics'!$G$28)-1),ROW(_xlfn.ANCHORARRAY($C8))*0,
IF(EY$7&gt;(SUM($F$7,Calibration!$T$8)-1),_xlfn.ANCHORARRAY(
BW8)*'Revenue Requirement Calculation'!$N$8*IFERROR(_xlfn.XLOOKUP(_xlfn.ANCHORARRAY($CE8)&amp;_xlfn.ANCHORARRAY($CF8),_xlfn.ANCHORARRAY('7. Project Characteristics'!$C$48),repl_assets_proj_budget[Baseline Count]),0),_xlfn.ANCHORARRAY(
BW8)*'Revenue Requirement Calculation'!$N$8*_xlfn.XLOOKUP(_xlfn.ANCHORARRAY($CE8)&amp;_xlfn.ANCHORARRAY($CF8),_xlfn.ANCHORARRAY('7. Project Characteristics'!$B$48),repl_assets_proj_budget[Baseline Count])))</f>
        <v>0</v>
      </c>
      <c r="EZ8" s="70" cm="1">
        <f t="array" ref="EZ8:EZ11">IF(EZ$7&gt;(SUM($F$7,'7. Project Characteristics'!$G$28)-1),ROW(_xlfn.ANCHORARRAY($C8))*0,
IF(EZ$7&gt;(SUM($F$7,Calibration!$T$8)-1),_xlfn.ANCHORARRAY(
BX8)*'Revenue Requirement Calculation'!$N$8*IFERROR(_xlfn.XLOOKUP(_xlfn.ANCHORARRAY($CE8)&amp;_xlfn.ANCHORARRAY($CF8),_xlfn.ANCHORARRAY('7. Project Characteristics'!$C$48),repl_assets_proj_budget[Baseline Count]),0),_xlfn.ANCHORARRAY(
BX8)*'Revenue Requirement Calculation'!$N$8*_xlfn.XLOOKUP(_xlfn.ANCHORARRAY($CE8)&amp;_xlfn.ANCHORARRAY($CF8),_xlfn.ANCHORARRAY('7. Project Characteristics'!$B$48),repl_assets_proj_budget[Baseline Count])))</f>
        <v>0</v>
      </c>
      <c r="FA8" s="70" cm="1">
        <f t="array" ref="FA8:FA11">IF(FA$7&gt;(SUM($F$7,'7. Project Characteristics'!$G$28)-1),ROW(_xlfn.ANCHORARRAY($C8))*0,
IF(FA$7&gt;(SUM($F$7,Calibration!$T$8)-1),_xlfn.ANCHORARRAY(
BY8)*'Revenue Requirement Calculation'!$N$8*IFERROR(_xlfn.XLOOKUP(_xlfn.ANCHORARRAY($CE8)&amp;_xlfn.ANCHORARRAY($CF8),_xlfn.ANCHORARRAY('7. Project Characteristics'!$C$48),repl_assets_proj_budget[Baseline Count]),0),_xlfn.ANCHORARRAY(
BY8)*'Revenue Requirement Calculation'!$N$8*_xlfn.XLOOKUP(_xlfn.ANCHORARRAY($CE8)&amp;_xlfn.ANCHORARRAY($CF8),_xlfn.ANCHORARRAY('7. Project Characteristics'!$B$48),repl_assets_proj_budget[Baseline Count])))</f>
        <v>0</v>
      </c>
      <c r="FB8" s="70" cm="1">
        <f t="array" ref="FB8:FB11">IF(FB$7&gt;(SUM($F$7,'7. Project Characteristics'!$G$28)-1),ROW(_xlfn.ANCHORARRAY($C8))*0,
IF(FB$7&gt;(SUM($F$7,Calibration!$T$8)-1),_xlfn.ANCHORARRAY(
BZ8)*'Revenue Requirement Calculation'!$N$8*IFERROR(_xlfn.XLOOKUP(_xlfn.ANCHORARRAY($CE8)&amp;_xlfn.ANCHORARRAY($CF8),_xlfn.ANCHORARRAY('7. Project Characteristics'!$C$48),repl_assets_proj_budget[Baseline Count]),0),_xlfn.ANCHORARRAY(
BZ8)*'Revenue Requirement Calculation'!$N$8*_xlfn.XLOOKUP(_xlfn.ANCHORARRAY($CE8)&amp;_xlfn.ANCHORARRAY($CF8),_xlfn.ANCHORARRAY('7. Project Characteristics'!$B$48),repl_assets_proj_budget[Baseline Count])))</f>
        <v>0</v>
      </c>
      <c r="FC8" s="70" cm="1">
        <f t="array" ref="FC8:FC11">IF(FC$7&gt;(SUM($F$7,'7. Project Characteristics'!$G$28)-1),ROW(_xlfn.ANCHORARRAY($C8))*0,
IF(FC$7&gt;(SUM($F$7,Calibration!$T$8)-1),_xlfn.ANCHORARRAY(
CA8)*'Revenue Requirement Calculation'!$N$8*IFERROR(_xlfn.XLOOKUP(_xlfn.ANCHORARRAY($CE8)&amp;_xlfn.ANCHORARRAY($CF8),_xlfn.ANCHORARRAY('7. Project Characteristics'!$C$48),repl_assets_proj_budget[Baseline Count]),0),_xlfn.ANCHORARRAY(
CA8)*'Revenue Requirement Calculation'!$N$8*_xlfn.XLOOKUP(_xlfn.ANCHORARRAY($CE8)&amp;_xlfn.ANCHORARRAY($CF8),_xlfn.ANCHORARRAY('7. Project Characteristics'!$B$48),repl_assets_proj_budget[Baseline Count])))</f>
        <v>0</v>
      </c>
      <c r="FD8" s="70" cm="1">
        <f t="array" ref="FD8:FD11">IF(FD$7&gt;(SUM($F$7,'7. Project Characteristics'!$G$28)-1),ROW(_xlfn.ANCHORARRAY($C8))*0,
IF(FD$7&gt;(SUM($F$7,Calibration!$T$8)-1),_xlfn.ANCHORARRAY(
CB8)*'Revenue Requirement Calculation'!$N$8*IFERROR(_xlfn.XLOOKUP(_xlfn.ANCHORARRAY($CE8)&amp;_xlfn.ANCHORARRAY($CF8),_xlfn.ANCHORARRAY('7. Project Characteristics'!$C$48),repl_assets_proj_budget[Baseline Count]),0),_xlfn.ANCHORARRAY(
CB8)*'Revenue Requirement Calculation'!$N$8*_xlfn.XLOOKUP(_xlfn.ANCHORARRAY($CE8)&amp;_xlfn.ANCHORARRAY($CF8),_xlfn.ANCHORARRAY('7. Project Characteristics'!$B$48),repl_assets_proj_budget[Baseline Count])))</f>
        <v>0</v>
      </c>
      <c r="FE8" s="70" cm="1">
        <f t="array" ref="FE8:FE11">IF(FE$7&gt;(SUM($F$7,'7. Project Characteristics'!$G$28)-1),ROW(_xlfn.ANCHORARRAY($C8))*0,
IF(FE$7&gt;(SUM($F$7,Calibration!$T$8)-1),_xlfn.ANCHORARRAY(
CC8)*'Revenue Requirement Calculation'!$N$8*IFERROR(_xlfn.XLOOKUP(_xlfn.ANCHORARRAY($CE8)&amp;_xlfn.ANCHORARRAY($CF8),_xlfn.ANCHORARRAY('7. Project Characteristics'!$C$48),repl_assets_proj_budget[Baseline Count]),0),_xlfn.ANCHORARRAY(
CC8)*'Revenue Requirement Calculation'!$N$8*_xlfn.XLOOKUP(_xlfn.ANCHORARRAY($CE8)&amp;_xlfn.ANCHORARRAY($CF8),_xlfn.ANCHORARRAY('7. Project Characteristics'!$B$48),repl_assets_proj_budget[Baseline Count])))</f>
        <v>0</v>
      </c>
      <c r="FG8" s="61" t="str" cm="1">
        <f t="array" ref="FG8:FG11">_xlfn.ANCHORARRAY('Int BCA Ann Fail Costs'!C8)</f>
        <v>Pole</v>
      </c>
      <c r="FH8" s="61" t="str" cm="1">
        <f t="array" ref="FH8:FH11">_xlfn.ANCHORARRAY('Int BCA Ann Fail Costs'!D8)</f>
        <v>Class 5</v>
      </c>
      <c r="FI8" s="116" cm="1">
        <f t="array" ref="FI8:FI11">_xlfn.ANCHORARRAY(FJ8)+_xlfn.BYROW(_xlfn.ANCHORARRAY(FK8):_xlfn.ANCHORARRAY(IG8),_xlfn.LAMBDA(_xlpm.array,NPV('7. Project Characteristics'!$G$18,_xlpm.array)))</f>
        <v>0</v>
      </c>
      <c r="FJ8" s="70" cm="1">
        <f t="array" ref="FJ8:FJ11">IF(FJ$7&gt;(SUM($F$7,'7. Project Characteristics'!$G$28)-1),ROW(_xlfn.ANCHORARRAY($C8))*0,_xlfn.ANCHORARRAY(
F8)*'Revenue Requirement Calculation'!$S$8*IFERROR(_xlfn.XLOOKUP(_xlfn.ANCHORARRAY($FG8)&amp;_xlfn.ANCHORARRAY($FH8),_xlfn.ANCHORARRAY('7. Project Characteristics'!$D$48),repl_assets_proj_budget[Project Count]),0))</f>
        <v>0</v>
      </c>
      <c r="FK8" s="70" cm="1">
        <f t="array" ref="FK8:FK11">IF(FK$7&gt;(SUM($F$7,'7. Project Characteristics'!$G$28)-1),ROW(_xlfn.ANCHORARRAY($C8))*0,_xlfn.ANCHORARRAY(
G8)*'Revenue Requirement Calculation'!$S$8*IFERROR(_xlfn.XLOOKUP(_xlfn.ANCHORARRAY($FG8)&amp;_xlfn.ANCHORARRAY($FH8),_xlfn.ANCHORARRAY('7. Project Characteristics'!$D$48),repl_assets_proj_budget[Project Count]),0))</f>
        <v>0</v>
      </c>
      <c r="FL8" s="70" cm="1">
        <f t="array" ref="FL8:FL11">IF(FL$7&gt;(SUM($F$7,'7. Project Characteristics'!$G$28)-1),ROW(_xlfn.ANCHORARRAY($C8))*0,_xlfn.ANCHORARRAY(
H8)*'Revenue Requirement Calculation'!$S$8*IFERROR(_xlfn.XLOOKUP(_xlfn.ANCHORARRAY($FG8)&amp;_xlfn.ANCHORARRAY($FH8),_xlfn.ANCHORARRAY('7. Project Characteristics'!$D$48),repl_assets_proj_budget[Project Count]),0))</f>
        <v>0</v>
      </c>
      <c r="FM8" s="70" cm="1">
        <f t="array" ref="FM8:FM11">IF(FM$7&gt;(SUM($F$7,'7. Project Characteristics'!$G$28)-1),ROW(_xlfn.ANCHORARRAY($C8))*0,_xlfn.ANCHORARRAY(
I8)*'Revenue Requirement Calculation'!$S$8*IFERROR(_xlfn.XLOOKUP(_xlfn.ANCHORARRAY($FG8)&amp;_xlfn.ANCHORARRAY($FH8),_xlfn.ANCHORARRAY('7. Project Characteristics'!$D$48),repl_assets_proj_budget[Project Count]),0))</f>
        <v>0</v>
      </c>
      <c r="FN8" s="70" cm="1">
        <f t="array" ref="FN8:FN11">IF(FN$7&gt;(SUM($F$7,'7. Project Characteristics'!$G$28)-1),ROW(_xlfn.ANCHORARRAY($C8))*0,_xlfn.ANCHORARRAY(
J8)*'Revenue Requirement Calculation'!$S$8*IFERROR(_xlfn.XLOOKUP(_xlfn.ANCHORARRAY($FG8)&amp;_xlfn.ANCHORARRAY($FH8),_xlfn.ANCHORARRAY('7. Project Characteristics'!$D$48),repl_assets_proj_budget[Project Count]),0))</f>
        <v>0</v>
      </c>
      <c r="FO8" s="70" cm="1">
        <f t="array" ref="FO8:FO11">IF(FO$7&gt;(SUM($F$7,'7. Project Characteristics'!$G$28)-1),ROW(_xlfn.ANCHORARRAY($C8))*0,_xlfn.ANCHORARRAY(
K8)*'Revenue Requirement Calculation'!$S$8*IFERROR(_xlfn.XLOOKUP(_xlfn.ANCHORARRAY($FG8)&amp;_xlfn.ANCHORARRAY($FH8),_xlfn.ANCHORARRAY('7. Project Characteristics'!$D$48),repl_assets_proj_budget[Project Count]),0))</f>
        <v>0</v>
      </c>
      <c r="FP8" s="70" cm="1">
        <f t="array" ref="FP8:FP11">IF(FP$7&gt;(SUM($F$7,'7. Project Characteristics'!$G$28)-1),ROW(_xlfn.ANCHORARRAY($C8))*0,_xlfn.ANCHORARRAY(
L8)*'Revenue Requirement Calculation'!$S$8*IFERROR(_xlfn.XLOOKUP(_xlfn.ANCHORARRAY($FG8)&amp;_xlfn.ANCHORARRAY($FH8),_xlfn.ANCHORARRAY('7. Project Characteristics'!$D$48),repl_assets_proj_budget[Project Count]),0))</f>
        <v>0</v>
      </c>
      <c r="FQ8" s="70" cm="1">
        <f t="array" ref="FQ8:FQ11">IF(FQ$7&gt;(SUM($F$7,'7. Project Characteristics'!$G$28)-1),ROW(_xlfn.ANCHORARRAY($C8))*0,_xlfn.ANCHORARRAY(
M8)*'Revenue Requirement Calculation'!$S$8*IFERROR(_xlfn.XLOOKUP(_xlfn.ANCHORARRAY($FG8)&amp;_xlfn.ANCHORARRAY($FH8),_xlfn.ANCHORARRAY('7. Project Characteristics'!$D$48),repl_assets_proj_budget[Project Count]),0))</f>
        <v>0</v>
      </c>
      <c r="FR8" s="70" cm="1">
        <f t="array" ref="FR8:FR11">IF(FR$7&gt;(SUM($F$7,'7. Project Characteristics'!$G$28)-1),ROW(_xlfn.ANCHORARRAY($C8))*0,_xlfn.ANCHORARRAY(
N8)*'Revenue Requirement Calculation'!$S$8*IFERROR(_xlfn.XLOOKUP(_xlfn.ANCHORARRAY($FG8)&amp;_xlfn.ANCHORARRAY($FH8),_xlfn.ANCHORARRAY('7. Project Characteristics'!$D$48),repl_assets_proj_budget[Project Count]),0))</f>
        <v>0</v>
      </c>
      <c r="FS8" s="70" cm="1">
        <f t="array" ref="FS8:FS11">IF(FS$7&gt;(SUM($F$7,'7. Project Characteristics'!$G$28)-1),ROW(_xlfn.ANCHORARRAY($C8))*0,_xlfn.ANCHORARRAY(
O8)*'Revenue Requirement Calculation'!$S$8*IFERROR(_xlfn.XLOOKUP(_xlfn.ANCHORARRAY($FG8)&amp;_xlfn.ANCHORARRAY($FH8),_xlfn.ANCHORARRAY('7. Project Characteristics'!$D$48),repl_assets_proj_budget[Project Count]),0))</f>
        <v>0</v>
      </c>
      <c r="FT8" s="70" cm="1">
        <f t="array" ref="FT8:FT11">IF(FT$7&gt;(SUM($F$7,'7. Project Characteristics'!$G$28)-1),ROW(_xlfn.ANCHORARRAY($C8))*0,_xlfn.ANCHORARRAY(
P8)*'Revenue Requirement Calculation'!$S$8*IFERROR(_xlfn.XLOOKUP(_xlfn.ANCHORARRAY($FG8)&amp;_xlfn.ANCHORARRAY($FH8),_xlfn.ANCHORARRAY('7. Project Characteristics'!$D$48),repl_assets_proj_budget[Project Count]),0))</f>
        <v>0</v>
      </c>
      <c r="FU8" s="70" cm="1">
        <f t="array" ref="FU8:FU11">IF(FU$7&gt;(SUM($F$7,'7. Project Characteristics'!$G$28)-1),ROW(_xlfn.ANCHORARRAY($C8))*0,_xlfn.ANCHORARRAY(
Q8)*'Revenue Requirement Calculation'!$S$8*IFERROR(_xlfn.XLOOKUP(_xlfn.ANCHORARRAY($FG8)&amp;_xlfn.ANCHORARRAY($FH8),_xlfn.ANCHORARRAY('7. Project Characteristics'!$D$48),repl_assets_proj_budget[Project Count]),0))</f>
        <v>0</v>
      </c>
      <c r="FV8" s="70" cm="1">
        <f t="array" ref="FV8:FV11">IF(FV$7&gt;(SUM($F$7,'7. Project Characteristics'!$G$28)-1),ROW(_xlfn.ANCHORARRAY($C8))*0,_xlfn.ANCHORARRAY(
R8)*'Revenue Requirement Calculation'!$S$8*IFERROR(_xlfn.XLOOKUP(_xlfn.ANCHORARRAY($FG8)&amp;_xlfn.ANCHORARRAY($FH8),_xlfn.ANCHORARRAY('7. Project Characteristics'!$D$48),repl_assets_proj_budget[Project Count]),0))</f>
        <v>0</v>
      </c>
      <c r="FW8" s="70" cm="1">
        <f t="array" ref="FW8:FW11">IF(FW$7&gt;(SUM($F$7,'7. Project Characteristics'!$G$28)-1),ROW(_xlfn.ANCHORARRAY($C8))*0,_xlfn.ANCHORARRAY(
S8)*'Revenue Requirement Calculation'!$S$8*IFERROR(_xlfn.XLOOKUP(_xlfn.ANCHORARRAY($FG8)&amp;_xlfn.ANCHORARRAY($FH8),_xlfn.ANCHORARRAY('7. Project Characteristics'!$D$48),repl_assets_proj_budget[Project Count]),0))</f>
        <v>0</v>
      </c>
      <c r="FX8" s="70" cm="1">
        <f t="array" ref="FX8:FX11">IF(FX$7&gt;(SUM($F$7,'7. Project Characteristics'!$G$28)-1),ROW(_xlfn.ANCHORARRAY($C8))*0,_xlfn.ANCHORARRAY(
T8)*'Revenue Requirement Calculation'!$S$8*IFERROR(_xlfn.XLOOKUP(_xlfn.ANCHORARRAY($FG8)&amp;_xlfn.ANCHORARRAY($FH8),_xlfn.ANCHORARRAY('7. Project Characteristics'!$D$48),repl_assets_proj_budget[Project Count]),0))</f>
        <v>0</v>
      </c>
      <c r="FY8" s="70" cm="1">
        <f t="array" ref="FY8:FY11">IF(FY$7&gt;(SUM($F$7,'7. Project Characteristics'!$G$28)-1),ROW(_xlfn.ANCHORARRAY($C8))*0,_xlfn.ANCHORARRAY(
U8)*'Revenue Requirement Calculation'!$S$8*IFERROR(_xlfn.XLOOKUP(_xlfn.ANCHORARRAY($FG8)&amp;_xlfn.ANCHORARRAY($FH8),_xlfn.ANCHORARRAY('7. Project Characteristics'!$D$48),repl_assets_proj_budget[Project Count]),0))</f>
        <v>0</v>
      </c>
      <c r="FZ8" s="70" cm="1">
        <f t="array" ref="FZ8:FZ11">IF(FZ$7&gt;(SUM($F$7,'7. Project Characteristics'!$G$28)-1),ROW(_xlfn.ANCHORARRAY($C8))*0,_xlfn.ANCHORARRAY(
V8)*'Revenue Requirement Calculation'!$S$8*IFERROR(_xlfn.XLOOKUP(_xlfn.ANCHORARRAY($FG8)&amp;_xlfn.ANCHORARRAY($FH8),_xlfn.ANCHORARRAY('7. Project Characteristics'!$D$48),repl_assets_proj_budget[Project Count]),0))</f>
        <v>0</v>
      </c>
      <c r="GA8" s="70" cm="1">
        <f t="array" ref="GA8:GA11">IF(GA$7&gt;(SUM($F$7,'7. Project Characteristics'!$G$28)-1),ROW(_xlfn.ANCHORARRAY($C8))*0,_xlfn.ANCHORARRAY(
W8)*'Revenue Requirement Calculation'!$S$8*IFERROR(_xlfn.XLOOKUP(_xlfn.ANCHORARRAY($FG8)&amp;_xlfn.ANCHORARRAY($FH8),_xlfn.ANCHORARRAY('7. Project Characteristics'!$D$48),repl_assets_proj_budget[Project Count]),0))</f>
        <v>0</v>
      </c>
      <c r="GB8" s="70" cm="1">
        <f t="array" ref="GB8:GB11">IF(GB$7&gt;(SUM($F$7,'7. Project Characteristics'!$G$28)-1),ROW(_xlfn.ANCHORARRAY($C8))*0,_xlfn.ANCHORARRAY(
X8)*'Revenue Requirement Calculation'!$S$8*IFERROR(_xlfn.XLOOKUP(_xlfn.ANCHORARRAY($FG8)&amp;_xlfn.ANCHORARRAY($FH8),_xlfn.ANCHORARRAY('7. Project Characteristics'!$D$48),repl_assets_proj_budget[Project Count]),0))</f>
        <v>0</v>
      </c>
      <c r="GC8" s="70" cm="1">
        <f t="array" ref="GC8:GC11">IF(GC$7&gt;(SUM($F$7,'7. Project Characteristics'!$G$28)-1),ROW(_xlfn.ANCHORARRAY($C8))*0,_xlfn.ANCHORARRAY(
Y8)*'Revenue Requirement Calculation'!$S$8*IFERROR(_xlfn.XLOOKUP(_xlfn.ANCHORARRAY($FG8)&amp;_xlfn.ANCHORARRAY($FH8),_xlfn.ANCHORARRAY('7. Project Characteristics'!$D$48),repl_assets_proj_budget[Project Count]),0))</f>
        <v>0</v>
      </c>
      <c r="GD8" s="70" cm="1">
        <f t="array" ref="GD8:GD11">IF(GD$7&gt;(SUM($F$7,'7. Project Characteristics'!$G$28)-1),ROW(_xlfn.ANCHORARRAY($C8))*0,_xlfn.ANCHORARRAY(
Z8)*'Revenue Requirement Calculation'!$S$8*IFERROR(_xlfn.XLOOKUP(_xlfn.ANCHORARRAY($FG8)&amp;_xlfn.ANCHORARRAY($FH8),_xlfn.ANCHORARRAY('7. Project Characteristics'!$D$48),repl_assets_proj_budget[Project Count]),0))</f>
        <v>0</v>
      </c>
      <c r="GE8" s="70" cm="1">
        <f t="array" ref="GE8:GE11">IF(GE$7&gt;(SUM($F$7,'7. Project Characteristics'!$G$28)-1),ROW(_xlfn.ANCHORARRAY($C8))*0,_xlfn.ANCHORARRAY(
AA8)*'Revenue Requirement Calculation'!$S$8*IFERROR(_xlfn.XLOOKUP(_xlfn.ANCHORARRAY($FG8)&amp;_xlfn.ANCHORARRAY($FH8),_xlfn.ANCHORARRAY('7. Project Characteristics'!$D$48),repl_assets_proj_budget[Project Count]),0))</f>
        <v>0</v>
      </c>
      <c r="GF8" s="70" cm="1">
        <f t="array" ref="GF8:GF11">IF(GF$7&gt;(SUM($F$7,'7. Project Characteristics'!$G$28)-1),ROW(_xlfn.ANCHORARRAY($C8))*0,_xlfn.ANCHORARRAY(
AB8)*'Revenue Requirement Calculation'!$S$8*IFERROR(_xlfn.XLOOKUP(_xlfn.ANCHORARRAY($FG8)&amp;_xlfn.ANCHORARRAY($FH8),_xlfn.ANCHORARRAY('7. Project Characteristics'!$D$48),repl_assets_proj_budget[Project Count]),0))</f>
        <v>0</v>
      </c>
      <c r="GG8" s="70" cm="1">
        <f t="array" ref="GG8:GG11">IF(GG$7&gt;(SUM($F$7,'7. Project Characteristics'!$G$28)-1),ROW(_xlfn.ANCHORARRAY($C8))*0,_xlfn.ANCHORARRAY(
AC8)*'Revenue Requirement Calculation'!$S$8*IFERROR(_xlfn.XLOOKUP(_xlfn.ANCHORARRAY($FG8)&amp;_xlfn.ANCHORARRAY($FH8),_xlfn.ANCHORARRAY('7. Project Characteristics'!$D$48),repl_assets_proj_budget[Project Count]),0))</f>
        <v>0</v>
      </c>
      <c r="GH8" s="70" cm="1">
        <f t="array" ref="GH8:GH11">IF(GH$7&gt;(SUM($F$7,'7. Project Characteristics'!$G$28)-1),ROW(_xlfn.ANCHORARRAY($C8))*0,_xlfn.ANCHORARRAY(
AD8)*'Revenue Requirement Calculation'!$S$8*IFERROR(_xlfn.XLOOKUP(_xlfn.ANCHORARRAY($FG8)&amp;_xlfn.ANCHORARRAY($FH8),_xlfn.ANCHORARRAY('7. Project Characteristics'!$D$48),repl_assets_proj_budget[Project Count]),0))</f>
        <v>0</v>
      </c>
      <c r="GI8" s="70" cm="1">
        <f t="array" ref="GI8:GI11">IF(GI$7&gt;(SUM($F$7,'7. Project Characteristics'!$G$28)-1),ROW(_xlfn.ANCHORARRAY($C8))*0,_xlfn.ANCHORARRAY(
AE8)*'Revenue Requirement Calculation'!$S$8*IFERROR(_xlfn.XLOOKUP(_xlfn.ANCHORARRAY($FG8)&amp;_xlfn.ANCHORARRAY($FH8),_xlfn.ANCHORARRAY('7. Project Characteristics'!$D$48),repl_assets_proj_budget[Project Count]),0))</f>
        <v>0</v>
      </c>
      <c r="GJ8" s="70" cm="1">
        <f t="array" ref="GJ8:GJ11">IF(GJ$7&gt;(SUM($F$7,'7. Project Characteristics'!$G$28)-1),ROW(_xlfn.ANCHORARRAY($C8))*0,_xlfn.ANCHORARRAY(
AF8)*'Revenue Requirement Calculation'!$S$8*IFERROR(_xlfn.XLOOKUP(_xlfn.ANCHORARRAY($FG8)&amp;_xlfn.ANCHORARRAY($FH8),_xlfn.ANCHORARRAY('7. Project Characteristics'!$D$48),repl_assets_proj_budget[Project Count]),0))</f>
        <v>0</v>
      </c>
      <c r="GK8" s="70" cm="1">
        <f t="array" ref="GK8:GK11">IF(GK$7&gt;(SUM($F$7,'7. Project Characteristics'!$G$28)-1),ROW(_xlfn.ANCHORARRAY($C8))*0,_xlfn.ANCHORARRAY(
AG8)*'Revenue Requirement Calculation'!$S$8*IFERROR(_xlfn.XLOOKUP(_xlfn.ANCHORARRAY($FG8)&amp;_xlfn.ANCHORARRAY($FH8),_xlfn.ANCHORARRAY('7. Project Characteristics'!$D$48),repl_assets_proj_budget[Project Count]),0))</f>
        <v>0</v>
      </c>
      <c r="GL8" s="70" cm="1">
        <f t="array" ref="GL8:GL11">IF(GL$7&gt;(SUM($F$7,'7. Project Characteristics'!$G$28)-1),ROW(_xlfn.ANCHORARRAY($C8))*0,_xlfn.ANCHORARRAY(
AH8)*'Revenue Requirement Calculation'!$S$8*IFERROR(_xlfn.XLOOKUP(_xlfn.ANCHORARRAY($FG8)&amp;_xlfn.ANCHORARRAY($FH8),_xlfn.ANCHORARRAY('7. Project Characteristics'!$D$48),repl_assets_proj_budget[Project Count]),0))</f>
        <v>0</v>
      </c>
      <c r="GM8" s="70" cm="1">
        <f t="array" ref="GM8:GM11">IF(GM$7&gt;(SUM($F$7,'7. Project Characteristics'!$G$28)-1),ROW(_xlfn.ANCHORARRAY($C8))*0,_xlfn.ANCHORARRAY(
AI8)*'Revenue Requirement Calculation'!$S$8*IFERROR(_xlfn.XLOOKUP(_xlfn.ANCHORARRAY($FG8)&amp;_xlfn.ANCHORARRAY($FH8),_xlfn.ANCHORARRAY('7. Project Characteristics'!$D$48),repl_assets_proj_budget[Project Count]),0))</f>
        <v>0</v>
      </c>
      <c r="GN8" s="70" cm="1">
        <f t="array" ref="GN8:GN11">IF(GN$7&gt;(SUM($F$7,'7. Project Characteristics'!$G$28)-1),ROW(_xlfn.ANCHORARRAY($C8))*0,_xlfn.ANCHORARRAY(
AJ8)*'Revenue Requirement Calculation'!$S$8*IFERROR(_xlfn.XLOOKUP(_xlfn.ANCHORARRAY($FG8)&amp;_xlfn.ANCHORARRAY($FH8),_xlfn.ANCHORARRAY('7. Project Characteristics'!$D$48),repl_assets_proj_budget[Project Count]),0))</f>
        <v>0</v>
      </c>
      <c r="GO8" s="70" cm="1">
        <f t="array" ref="GO8:GO11">IF(GO$7&gt;(SUM($F$7,'7. Project Characteristics'!$G$28)-1),ROW(_xlfn.ANCHORARRAY($C8))*0,_xlfn.ANCHORARRAY(
AK8)*'Revenue Requirement Calculation'!$S$8*IFERROR(_xlfn.XLOOKUP(_xlfn.ANCHORARRAY($FG8)&amp;_xlfn.ANCHORARRAY($FH8),_xlfn.ANCHORARRAY('7. Project Characteristics'!$D$48),repl_assets_proj_budget[Project Count]),0))</f>
        <v>0</v>
      </c>
      <c r="GP8" s="70" cm="1">
        <f t="array" ref="GP8:GP11">IF(GP$7&gt;(SUM($F$7,'7. Project Characteristics'!$G$28)-1),ROW(_xlfn.ANCHORARRAY($C8))*0,_xlfn.ANCHORARRAY(
AL8)*'Revenue Requirement Calculation'!$S$8*IFERROR(_xlfn.XLOOKUP(_xlfn.ANCHORARRAY($FG8)&amp;_xlfn.ANCHORARRAY($FH8),_xlfn.ANCHORARRAY('7. Project Characteristics'!$D$48),repl_assets_proj_budget[Project Count]),0))</f>
        <v>0</v>
      </c>
      <c r="GQ8" s="70" cm="1">
        <f t="array" ref="GQ8:GQ11">IF(GQ$7&gt;(SUM($F$7,'7. Project Characteristics'!$G$28)-1),ROW(_xlfn.ANCHORARRAY($C8))*0,_xlfn.ANCHORARRAY(
AM8)*'Revenue Requirement Calculation'!$S$8*IFERROR(_xlfn.XLOOKUP(_xlfn.ANCHORARRAY($FG8)&amp;_xlfn.ANCHORARRAY($FH8),_xlfn.ANCHORARRAY('7. Project Characteristics'!$D$48),repl_assets_proj_budget[Project Count]),0))</f>
        <v>0</v>
      </c>
      <c r="GR8" s="70" cm="1">
        <f t="array" ref="GR8:GR11">IF(GR$7&gt;(SUM($F$7,'7. Project Characteristics'!$G$28)-1),ROW(_xlfn.ANCHORARRAY($C8))*0,_xlfn.ANCHORARRAY(
AN8)*'Revenue Requirement Calculation'!$S$8*IFERROR(_xlfn.XLOOKUP(_xlfn.ANCHORARRAY($FG8)&amp;_xlfn.ANCHORARRAY($FH8),_xlfn.ANCHORARRAY('7. Project Characteristics'!$D$48),repl_assets_proj_budget[Project Count]),0))</f>
        <v>0</v>
      </c>
      <c r="GS8" s="70" cm="1">
        <f t="array" ref="GS8:GS11">IF(GS$7&gt;(SUM($F$7,'7. Project Characteristics'!$G$28)-1),ROW(_xlfn.ANCHORARRAY($C8))*0,_xlfn.ANCHORARRAY(
AO8)*'Revenue Requirement Calculation'!$S$8*IFERROR(_xlfn.XLOOKUP(_xlfn.ANCHORARRAY($FG8)&amp;_xlfn.ANCHORARRAY($FH8),_xlfn.ANCHORARRAY('7. Project Characteristics'!$D$48),repl_assets_proj_budget[Project Count]),0))</f>
        <v>0</v>
      </c>
      <c r="GT8" s="70" cm="1">
        <f t="array" ref="GT8:GT11">IF(GT$7&gt;(SUM($F$7,'7. Project Characteristics'!$G$28)-1),ROW(_xlfn.ANCHORARRAY($C8))*0,_xlfn.ANCHORARRAY(
AP8)*'Revenue Requirement Calculation'!$S$8*IFERROR(_xlfn.XLOOKUP(_xlfn.ANCHORARRAY($FG8)&amp;_xlfn.ANCHORARRAY($FH8),_xlfn.ANCHORARRAY('7. Project Characteristics'!$D$48),repl_assets_proj_budget[Project Count]),0))</f>
        <v>0</v>
      </c>
      <c r="GU8" s="70" cm="1">
        <f t="array" ref="GU8:GU11">IF(GU$7&gt;(SUM($F$7,'7. Project Characteristics'!$G$28)-1),ROW(_xlfn.ANCHORARRAY($C8))*0,_xlfn.ANCHORARRAY(
AQ8)*'Revenue Requirement Calculation'!$S$8*IFERROR(_xlfn.XLOOKUP(_xlfn.ANCHORARRAY($FG8)&amp;_xlfn.ANCHORARRAY($FH8),_xlfn.ANCHORARRAY('7. Project Characteristics'!$D$48),repl_assets_proj_budget[Project Count]),0))</f>
        <v>0</v>
      </c>
      <c r="GV8" s="70" cm="1">
        <f t="array" ref="GV8:GV11">IF(GV$7&gt;(SUM($F$7,'7. Project Characteristics'!$G$28)-1),ROW(_xlfn.ANCHORARRAY($C8))*0,_xlfn.ANCHORARRAY(
AR8)*'Revenue Requirement Calculation'!$S$8*IFERROR(_xlfn.XLOOKUP(_xlfn.ANCHORARRAY($FG8)&amp;_xlfn.ANCHORARRAY($FH8),_xlfn.ANCHORARRAY('7. Project Characteristics'!$D$48),repl_assets_proj_budget[Project Count]),0))</f>
        <v>0</v>
      </c>
      <c r="GW8" s="70" cm="1">
        <f t="array" ref="GW8:GW11">IF(GW$7&gt;(SUM($F$7,'7. Project Characteristics'!$G$28)-1),ROW(_xlfn.ANCHORARRAY($C8))*0,_xlfn.ANCHORARRAY(
AS8)*'Revenue Requirement Calculation'!$S$8*IFERROR(_xlfn.XLOOKUP(_xlfn.ANCHORARRAY($FG8)&amp;_xlfn.ANCHORARRAY($FH8),_xlfn.ANCHORARRAY('7. Project Characteristics'!$D$48),repl_assets_proj_budget[Project Count]),0))</f>
        <v>0</v>
      </c>
      <c r="GX8" s="70" cm="1">
        <f t="array" ref="GX8:GX11">IF(GX$7&gt;(SUM($F$7,'7. Project Characteristics'!$G$28)-1),ROW(_xlfn.ANCHORARRAY($C8))*0,_xlfn.ANCHORARRAY(
AT8)*'Revenue Requirement Calculation'!$S$8*IFERROR(_xlfn.XLOOKUP(_xlfn.ANCHORARRAY($FG8)&amp;_xlfn.ANCHORARRAY($FH8),_xlfn.ANCHORARRAY('7. Project Characteristics'!$D$48),repl_assets_proj_budget[Project Count]),0))</f>
        <v>0</v>
      </c>
      <c r="GY8" s="70" cm="1">
        <f t="array" ref="GY8:GY11">IF(GY$7&gt;(SUM($F$7,'7. Project Characteristics'!$G$28)-1),ROW(_xlfn.ANCHORARRAY($C8))*0,_xlfn.ANCHORARRAY(
AU8)*'Revenue Requirement Calculation'!$S$8*IFERROR(_xlfn.XLOOKUP(_xlfn.ANCHORARRAY($FG8)&amp;_xlfn.ANCHORARRAY($FH8),_xlfn.ANCHORARRAY('7. Project Characteristics'!$D$48),repl_assets_proj_budget[Project Count]),0))</f>
        <v>0</v>
      </c>
      <c r="GZ8" s="70" cm="1">
        <f t="array" ref="GZ8:GZ11">IF(GZ$7&gt;(SUM($F$7,'7. Project Characteristics'!$G$28)-1),ROW(_xlfn.ANCHORARRAY($C8))*0,_xlfn.ANCHORARRAY(
AV8)*'Revenue Requirement Calculation'!$S$8*IFERROR(_xlfn.XLOOKUP(_xlfn.ANCHORARRAY($FG8)&amp;_xlfn.ANCHORARRAY($FH8),_xlfn.ANCHORARRAY('7. Project Characteristics'!$D$48),repl_assets_proj_budget[Project Count]),0))</f>
        <v>0</v>
      </c>
      <c r="HA8" s="70" cm="1">
        <f t="array" ref="HA8:HA11">IF(HA$7&gt;(SUM($F$7,'7. Project Characteristics'!$G$28)-1),ROW(_xlfn.ANCHORARRAY($C8))*0,_xlfn.ANCHORARRAY(
AW8)*'Revenue Requirement Calculation'!$S$8*IFERROR(_xlfn.XLOOKUP(_xlfn.ANCHORARRAY($FG8)&amp;_xlfn.ANCHORARRAY($FH8),_xlfn.ANCHORARRAY('7. Project Characteristics'!$D$48),repl_assets_proj_budget[Project Count]),0))</f>
        <v>0</v>
      </c>
      <c r="HB8" s="70" cm="1">
        <f t="array" ref="HB8:HB11">IF(HB$7&gt;(SUM($F$7,'7. Project Characteristics'!$G$28)-1),ROW(_xlfn.ANCHORARRAY($C8))*0,_xlfn.ANCHORARRAY(
AX8)*'Revenue Requirement Calculation'!$S$8*IFERROR(_xlfn.XLOOKUP(_xlfn.ANCHORARRAY($FG8)&amp;_xlfn.ANCHORARRAY($FH8),_xlfn.ANCHORARRAY('7. Project Characteristics'!$D$48),repl_assets_proj_budget[Project Count]),0))</f>
        <v>0</v>
      </c>
      <c r="HC8" s="70" cm="1">
        <f t="array" ref="HC8:HC11">IF(HC$7&gt;(SUM($F$7,'7. Project Characteristics'!$G$28)-1),ROW(_xlfn.ANCHORARRAY($C8))*0,_xlfn.ANCHORARRAY(
AY8)*'Revenue Requirement Calculation'!$S$8*IFERROR(_xlfn.XLOOKUP(_xlfn.ANCHORARRAY($FG8)&amp;_xlfn.ANCHORARRAY($FH8),_xlfn.ANCHORARRAY('7. Project Characteristics'!$D$48),repl_assets_proj_budget[Project Count]),0))</f>
        <v>0</v>
      </c>
      <c r="HD8" s="70" cm="1">
        <f t="array" ref="HD8:HD11">IF(HD$7&gt;(SUM($F$7,'7. Project Characteristics'!$G$28)-1),ROW(_xlfn.ANCHORARRAY($C8))*0,_xlfn.ANCHORARRAY(
AZ8)*'Revenue Requirement Calculation'!$S$8*IFERROR(_xlfn.XLOOKUP(_xlfn.ANCHORARRAY($FG8)&amp;_xlfn.ANCHORARRAY($FH8),_xlfn.ANCHORARRAY('7. Project Characteristics'!$D$48),repl_assets_proj_budget[Project Count]),0))</f>
        <v>0</v>
      </c>
      <c r="HE8" s="70" cm="1">
        <f t="array" ref="HE8:HE11">IF(HE$7&gt;(SUM($F$7,'7. Project Characteristics'!$G$28)-1),ROW(_xlfn.ANCHORARRAY($C8))*0,_xlfn.ANCHORARRAY(
BA8)*'Revenue Requirement Calculation'!$S$8*IFERROR(_xlfn.XLOOKUP(_xlfn.ANCHORARRAY($FG8)&amp;_xlfn.ANCHORARRAY($FH8),_xlfn.ANCHORARRAY('7. Project Characteristics'!$D$48),repl_assets_proj_budget[Project Count]),0))</f>
        <v>0</v>
      </c>
      <c r="HF8" s="70" cm="1">
        <f t="array" ref="HF8:HF11">IF(HF$7&gt;(SUM($F$7,'7. Project Characteristics'!$G$28)-1),ROW(_xlfn.ANCHORARRAY($C8))*0,_xlfn.ANCHORARRAY(
BB8)*'Revenue Requirement Calculation'!$S$8*IFERROR(_xlfn.XLOOKUP(_xlfn.ANCHORARRAY($FG8)&amp;_xlfn.ANCHORARRAY($FH8),_xlfn.ANCHORARRAY('7. Project Characteristics'!$D$48),repl_assets_proj_budget[Project Count]),0))</f>
        <v>0</v>
      </c>
      <c r="HG8" s="70" cm="1">
        <f t="array" ref="HG8:HG11">IF(HG$7&gt;(SUM($F$7,'7. Project Characteristics'!$G$28)-1),ROW(_xlfn.ANCHORARRAY($C8))*0,_xlfn.ANCHORARRAY(
BC8)*'Revenue Requirement Calculation'!$S$8*IFERROR(_xlfn.XLOOKUP(_xlfn.ANCHORARRAY($FG8)&amp;_xlfn.ANCHORARRAY($FH8),_xlfn.ANCHORARRAY('7. Project Characteristics'!$D$48),repl_assets_proj_budget[Project Count]),0))</f>
        <v>0</v>
      </c>
      <c r="HH8" s="70" cm="1">
        <f t="array" ref="HH8:HH11">IF(HH$7&gt;(SUM($F$7,'7. Project Characteristics'!$G$28)-1),ROW(_xlfn.ANCHORARRAY($C8))*0,_xlfn.ANCHORARRAY(
BD8)*'Revenue Requirement Calculation'!$S$8*IFERROR(_xlfn.XLOOKUP(_xlfn.ANCHORARRAY($FG8)&amp;_xlfn.ANCHORARRAY($FH8),_xlfn.ANCHORARRAY('7. Project Characteristics'!$D$48),repl_assets_proj_budget[Project Count]),0))</f>
        <v>0</v>
      </c>
      <c r="HI8" s="70" cm="1">
        <f t="array" ref="HI8:HI11">IF(HI$7&gt;(SUM($F$7,'7. Project Characteristics'!$G$28)-1),ROW(_xlfn.ANCHORARRAY($C8))*0,_xlfn.ANCHORARRAY(
BE8)*'Revenue Requirement Calculation'!$S$8*IFERROR(_xlfn.XLOOKUP(_xlfn.ANCHORARRAY($FG8)&amp;_xlfn.ANCHORARRAY($FH8),_xlfn.ANCHORARRAY('7. Project Characteristics'!$D$48),repl_assets_proj_budget[Project Count]),0))</f>
        <v>0</v>
      </c>
      <c r="HJ8" s="70" cm="1">
        <f t="array" ref="HJ8:HJ11">IF(HJ$7&gt;(SUM($F$7,'7. Project Characteristics'!$G$28)-1),ROW(_xlfn.ANCHORARRAY($C8))*0,_xlfn.ANCHORARRAY(
BF8)*'Revenue Requirement Calculation'!$S$8*IFERROR(_xlfn.XLOOKUP(_xlfn.ANCHORARRAY($FG8)&amp;_xlfn.ANCHORARRAY($FH8),_xlfn.ANCHORARRAY('7. Project Characteristics'!$D$48),repl_assets_proj_budget[Project Count]),0))</f>
        <v>0</v>
      </c>
      <c r="HK8" s="70" cm="1">
        <f t="array" ref="HK8:HK11">IF(HK$7&gt;(SUM($F$7,'7. Project Characteristics'!$G$28)-1),ROW(_xlfn.ANCHORARRAY($C8))*0,_xlfn.ANCHORARRAY(
BG8)*'Revenue Requirement Calculation'!$S$8*IFERROR(_xlfn.XLOOKUP(_xlfn.ANCHORARRAY($FG8)&amp;_xlfn.ANCHORARRAY($FH8),_xlfn.ANCHORARRAY('7. Project Characteristics'!$D$48),repl_assets_proj_budget[Project Count]),0))</f>
        <v>0</v>
      </c>
      <c r="HL8" s="70" cm="1">
        <f t="array" ref="HL8:HL11">IF(HL$7&gt;(SUM($F$7,'7. Project Characteristics'!$G$28)-1),ROW(_xlfn.ANCHORARRAY($C8))*0,_xlfn.ANCHORARRAY(
BH8)*'Revenue Requirement Calculation'!$S$8*IFERROR(_xlfn.XLOOKUP(_xlfn.ANCHORARRAY($FG8)&amp;_xlfn.ANCHORARRAY($FH8),_xlfn.ANCHORARRAY('7. Project Characteristics'!$D$48),repl_assets_proj_budget[Project Count]),0))</f>
        <v>0</v>
      </c>
      <c r="HM8" s="70" cm="1">
        <f t="array" ref="HM8:HM11">IF(HM$7&gt;(SUM($F$7,'7. Project Characteristics'!$G$28)-1),ROW(_xlfn.ANCHORARRAY($C8))*0,_xlfn.ANCHORARRAY(
BI8)*'Revenue Requirement Calculation'!$S$8*IFERROR(_xlfn.XLOOKUP(_xlfn.ANCHORARRAY($FG8)&amp;_xlfn.ANCHORARRAY($FH8),_xlfn.ANCHORARRAY('7. Project Characteristics'!$D$48),repl_assets_proj_budget[Project Count]),0))</f>
        <v>0</v>
      </c>
      <c r="HN8" s="70" cm="1">
        <f t="array" ref="HN8:HN11">IF(HN$7&gt;(SUM($F$7,'7. Project Characteristics'!$G$28)-1),ROW(_xlfn.ANCHORARRAY($C8))*0,_xlfn.ANCHORARRAY(
BJ8)*'Revenue Requirement Calculation'!$S$8*IFERROR(_xlfn.XLOOKUP(_xlfn.ANCHORARRAY($FG8)&amp;_xlfn.ANCHORARRAY($FH8),_xlfn.ANCHORARRAY('7. Project Characteristics'!$D$48),repl_assets_proj_budget[Project Count]),0))</f>
        <v>0</v>
      </c>
      <c r="HO8" s="70" cm="1">
        <f t="array" ref="HO8:HO11">IF(HO$7&gt;(SUM($F$7,'7. Project Characteristics'!$G$28)-1),ROW(_xlfn.ANCHORARRAY($C8))*0,_xlfn.ANCHORARRAY(
BK8)*'Revenue Requirement Calculation'!$S$8*IFERROR(_xlfn.XLOOKUP(_xlfn.ANCHORARRAY($FG8)&amp;_xlfn.ANCHORARRAY($FH8),_xlfn.ANCHORARRAY('7. Project Characteristics'!$D$48),repl_assets_proj_budget[Project Count]),0))</f>
        <v>0</v>
      </c>
      <c r="HP8" s="70" cm="1">
        <f t="array" ref="HP8:HP11">IF(HP$7&gt;(SUM($F$7,'7. Project Characteristics'!$G$28)-1),ROW(_xlfn.ANCHORARRAY($C8))*0,_xlfn.ANCHORARRAY(
BL8)*'Revenue Requirement Calculation'!$S$8*IFERROR(_xlfn.XLOOKUP(_xlfn.ANCHORARRAY($FG8)&amp;_xlfn.ANCHORARRAY($FH8),_xlfn.ANCHORARRAY('7. Project Characteristics'!$D$48),repl_assets_proj_budget[Project Count]),0))</f>
        <v>0</v>
      </c>
      <c r="HQ8" s="70" cm="1">
        <f t="array" ref="HQ8:HQ11">IF(HQ$7&gt;(SUM($F$7,'7. Project Characteristics'!$G$28)-1),ROW(_xlfn.ANCHORARRAY($C8))*0,_xlfn.ANCHORARRAY(
BM8)*'Revenue Requirement Calculation'!$S$8*IFERROR(_xlfn.XLOOKUP(_xlfn.ANCHORARRAY($FG8)&amp;_xlfn.ANCHORARRAY($FH8),_xlfn.ANCHORARRAY('7. Project Characteristics'!$D$48),repl_assets_proj_budget[Project Count]),0))</f>
        <v>0</v>
      </c>
      <c r="HR8" s="70" cm="1">
        <f t="array" ref="HR8:HR11">IF(HR$7&gt;(SUM($F$7,'7. Project Characteristics'!$G$28)-1),ROW(_xlfn.ANCHORARRAY($C8))*0,_xlfn.ANCHORARRAY(
BN8)*'Revenue Requirement Calculation'!$S$8*IFERROR(_xlfn.XLOOKUP(_xlfn.ANCHORARRAY($FG8)&amp;_xlfn.ANCHORARRAY($FH8),_xlfn.ANCHORARRAY('7. Project Characteristics'!$D$48),repl_assets_proj_budget[Project Count]),0))</f>
        <v>0</v>
      </c>
      <c r="HS8" s="70" cm="1">
        <f t="array" ref="HS8:HS11">IF(HS$7&gt;(SUM($F$7,'7. Project Characteristics'!$G$28)-1),ROW(_xlfn.ANCHORARRAY($C8))*0,_xlfn.ANCHORARRAY(
BO8)*'Revenue Requirement Calculation'!$S$8*IFERROR(_xlfn.XLOOKUP(_xlfn.ANCHORARRAY($FG8)&amp;_xlfn.ANCHORARRAY($FH8),_xlfn.ANCHORARRAY('7. Project Characteristics'!$D$48),repl_assets_proj_budget[Project Count]),0))</f>
        <v>0</v>
      </c>
      <c r="HT8" s="70" cm="1">
        <f t="array" ref="HT8:HT11">IF(HT$7&gt;(SUM($F$7,'7. Project Characteristics'!$G$28)-1),ROW(_xlfn.ANCHORARRAY($C8))*0,_xlfn.ANCHORARRAY(
BP8)*'Revenue Requirement Calculation'!$S$8*IFERROR(_xlfn.XLOOKUP(_xlfn.ANCHORARRAY($FG8)&amp;_xlfn.ANCHORARRAY($FH8),_xlfn.ANCHORARRAY('7. Project Characteristics'!$D$48),repl_assets_proj_budget[Project Count]),0))</f>
        <v>0</v>
      </c>
      <c r="HU8" s="70" cm="1">
        <f t="array" ref="HU8:HU11">IF(HU$7&gt;(SUM($F$7,'7. Project Characteristics'!$G$28)-1),ROW(_xlfn.ANCHORARRAY($C8))*0,_xlfn.ANCHORARRAY(
BQ8)*'Revenue Requirement Calculation'!$S$8*IFERROR(_xlfn.XLOOKUP(_xlfn.ANCHORARRAY($FG8)&amp;_xlfn.ANCHORARRAY($FH8),_xlfn.ANCHORARRAY('7. Project Characteristics'!$D$48),repl_assets_proj_budget[Project Count]),0))</f>
        <v>0</v>
      </c>
      <c r="HV8" s="70" cm="1">
        <f t="array" ref="HV8:HV11">IF(HV$7&gt;(SUM($F$7,'7. Project Characteristics'!$G$28)-1),ROW(_xlfn.ANCHORARRAY($C8))*0,_xlfn.ANCHORARRAY(
BR8)*'Revenue Requirement Calculation'!$S$8*IFERROR(_xlfn.XLOOKUP(_xlfn.ANCHORARRAY($FG8)&amp;_xlfn.ANCHORARRAY($FH8),_xlfn.ANCHORARRAY('7. Project Characteristics'!$D$48),repl_assets_proj_budget[Project Count]),0))</f>
        <v>0</v>
      </c>
      <c r="HW8" s="70" cm="1">
        <f t="array" ref="HW8:HW11">IF(HW$7&gt;(SUM($F$7,'7. Project Characteristics'!$G$28)-1),ROW(_xlfn.ANCHORARRAY($C8))*0,_xlfn.ANCHORARRAY(
BS8)*'Revenue Requirement Calculation'!$S$8*IFERROR(_xlfn.XLOOKUP(_xlfn.ANCHORARRAY($FG8)&amp;_xlfn.ANCHORARRAY($FH8),_xlfn.ANCHORARRAY('7. Project Characteristics'!$D$48),repl_assets_proj_budget[Project Count]),0))</f>
        <v>0</v>
      </c>
      <c r="HX8" s="70" cm="1">
        <f t="array" ref="HX8:HX11">IF(HX$7&gt;(SUM($F$7,'7. Project Characteristics'!$G$28)-1),ROW(_xlfn.ANCHORARRAY($C8))*0,_xlfn.ANCHORARRAY(
BT8)*'Revenue Requirement Calculation'!$S$8*IFERROR(_xlfn.XLOOKUP(_xlfn.ANCHORARRAY($FG8)&amp;_xlfn.ANCHORARRAY($FH8),_xlfn.ANCHORARRAY('7. Project Characteristics'!$D$48),repl_assets_proj_budget[Project Count]),0))</f>
        <v>0</v>
      </c>
      <c r="HY8" s="70" cm="1">
        <f t="array" ref="HY8:HY11">IF(HY$7&gt;(SUM($F$7,'7. Project Characteristics'!$G$28)-1),ROW(_xlfn.ANCHORARRAY($C8))*0,_xlfn.ANCHORARRAY(
BU8)*'Revenue Requirement Calculation'!$S$8*IFERROR(_xlfn.XLOOKUP(_xlfn.ANCHORARRAY($FG8)&amp;_xlfn.ANCHORARRAY($FH8),_xlfn.ANCHORARRAY('7. Project Characteristics'!$D$48),repl_assets_proj_budget[Project Count]),0))</f>
        <v>0</v>
      </c>
      <c r="HZ8" s="70" cm="1">
        <f t="array" ref="HZ8:HZ11">IF(HZ$7&gt;(SUM($F$7,'7. Project Characteristics'!$G$28)-1),ROW(_xlfn.ANCHORARRAY($C8))*0,_xlfn.ANCHORARRAY(
BV8)*'Revenue Requirement Calculation'!$S$8*IFERROR(_xlfn.XLOOKUP(_xlfn.ANCHORARRAY($FG8)&amp;_xlfn.ANCHORARRAY($FH8),_xlfn.ANCHORARRAY('7. Project Characteristics'!$D$48),repl_assets_proj_budget[Project Count]),0))</f>
        <v>0</v>
      </c>
      <c r="IA8" s="70" cm="1">
        <f t="array" ref="IA8:IA11">IF(IA$7&gt;(SUM($F$7,'7. Project Characteristics'!$G$28)-1),ROW(_xlfn.ANCHORARRAY($C8))*0,_xlfn.ANCHORARRAY(
BW8)*'Revenue Requirement Calculation'!$S$8*IFERROR(_xlfn.XLOOKUP(_xlfn.ANCHORARRAY($FG8)&amp;_xlfn.ANCHORARRAY($FH8),_xlfn.ANCHORARRAY('7. Project Characteristics'!$D$48),repl_assets_proj_budget[Project Count]),0))</f>
        <v>0</v>
      </c>
      <c r="IB8" s="70" cm="1">
        <f t="array" ref="IB8:IB11">IF(IB$7&gt;(SUM($F$7,'7. Project Characteristics'!$G$28)-1),ROW(_xlfn.ANCHORARRAY($C8))*0,_xlfn.ANCHORARRAY(
BX8)*'Revenue Requirement Calculation'!$S$8*IFERROR(_xlfn.XLOOKUP(_xlfn.ANCHORARRAY($FG8)&amp;_xlfn.ANCHORARRAY($FH8),_xlfn.ANCHORARRAY('7. Project Characteristics'!$D$48),repl_assets_proj_budget[Project Count]),0))</f>
        <v>0</v>
      </c>
      <c r="IC8" s="70" cm="1">
        <f t="array" ref="IC8:IC11">IF(IC$7&gt;(SUM($F$7,'7. Project Characteristics'!$G$28)-1),ROW(_xlfn.ANCHORARRAY($C8))*0,_xlfn.ANCHORARRAY(
BY8)*'Revenue Requirement Calculation'!$S$8*IFERROR(_xlfn.XLOOKUP(_xlfn.ANCHORARRAY($FG8)&amp;_xlfn.ANCHORARRAY($FH8),_xlfn.ANCHORARRAY('7. Project Characteristics'!$D$48),repl_assets_proj_budget[Project Count]),0))</f>
        <v>0</v>
      </c>
      <c r="ID8" s="70" cm="1">
        <f t="array" ref="ID8:ID11">IF(ID$7&gt;(SUM($F$7,'7. Project Characteristics'!$G$28)-1),ROW(_xlfn.ANCHORARRAY($C8))*0,_xlfn.ANCHORARRAY(
BZ8)*'Revenue Requirement Calculation'!$S$8*IFERROR(_xlfn.XLOOKUP(_xlfn.ANCHORARRAY($FG8)&amp;_xlfn.ANCHORARRAY($FH8),_xlfn.ANCHORARRAY('7. Project Characteristics'!$D$48),repl_assets_proj_budget[Project Count]),0))</f>
        <v>0</v>
      </c>
      <c r="IE8" s="70" cm="1">
        <f t="array" ref="IE8:IE11">IF(IE$7&gt;(SUM($F$7,'7. Project Characteristics'!$G$28)-1),ROW(_xlfn.ANCHORARRAY($C8))*0,_xlfn.ANCHORARRAY(
CA8)*'Revenue Requirement Calculation'!$S$8*IFERROR(_xlfn.XLOOKUP(_xlfn.ANCHORARRAY($FG8)&amp;_xlfn.ANCHORARRAY($FH8),_xlfn.ANCHORARRAY('7. Project Characteristics'!$D$48),repl_assets_proj_budget[Project Count]),0))</f>
        <v>0</v>
      </c>
      <c r="IF8" s="70" cm="1">
        <f t="array" ref="IF8:IF11">IF(IF$7&gt;(SUM($F$7,'7. Project Characteristics'!$G$28)-1),ROW(_xlfn.ANCHORARRAY($C8))*0,_xlfn.ANCHORARRAY(
CB8)*'Revenue Requirement Calculation'!$S$8*IFERROR(_xlfn.XLOOKUP(_xlfn.ANCHORARRAY($FG8)&amp;_xlfn.ANCHORARRAY($FH8),_xlfn.ANCHORARRAY('7. Project Characteristics'!$D$48),repl_assets_proj_budget[Project Count]),0))</f>
        <v>0</v>
      </c>
      <c r="IG8" s="70" cm="1">
        <f t="array" ref="IG8:IG11">IF(IG$7&gt;(SUM($F$7,'7. Project Characteristics'!$G$28)-1),ROW(_xlfn.ANCHORARRAY($C8))*0,_xlfn.ANCHORARRAY(
CC8)*'Revenue Requirement Calculation'!$S$8*IFERROR(_xlfn.XLOOKUP(_xlfn.ANCHORARRAY($FG8)&amp;_xlfn.ANCHORARRAY($FH8),_xlfn.ANCHORARRAY('7. Project Characteristics'!$D$48),repl_assets_proj_budget[Project Count]),0))</f>
        <v>0</v>
      </c>
    </row>
    <row r="9" spans="3:241" x14ac:dyDescent="0.2">
      <c r="C9" s="61" t="str">
        <v>Pole</v>
      </c>
      <c r="D9" s="61" t="str">
        <v>Class 4</v>
      </c>
      <c r="E9" s="116">
        <v>3713.71182779949</v>
      </c>
      <c r="F9" s="70">
        <v>250.5064817267004</v>
      </c>
      <c r="G9" s="70">
        <v>251.2681577573064</v>
      </c>
      <c r="H9" s="70">
        <v>252.04126217428851</v>
      </c>
      <c r="I9" s="70">
        <v>252.82603374915189</v>
      </c>
      <c r="J9" s="70">
        <v>253.62271623290744</v>
      </c>
      <c r="K9" s="70">
        <v>254.43170098676489</v>
      </c>
      <c r="L9" s="70">
        <v>255.25310015370482</v>
      </c>
      <c r="M9" s="70">
        <v>256.08717307335428</v>
      </c>
      <c r="N9" s="70">
        <v>256.93418449315976</v>
      </c>
      <c r="O9" s="70">
        <v>257.79440468096476</v>
      </c>
      <c r="P9" s="70">
        <v>258.49874108588347</v>
      </c>
      <c r="Q9" s="70">
        <v>259.21600510206872</v>
      </c>
      <c r="R9" s="70">
        <v>259.94645909618936</v>
      </c>
      <c r="S9" s="70">
        <v>260.6903707585364</v>
      </c>
      <c r="T9" s="70">
        <v>261.44801321102153</v>
      </c>
      <c r="U9" s="70">
        <v>262.2196790329416</v>
      </c>
      <c r="V9" s="70">
        <v>263.00563870178854</v>
      </c>
      <c r="W9" s="70">
        <v>263.80618230670569</v>
      </c>
      <c r="X9" s="70">
        <v>264.62160582286361</v>
      </c>
      <c r="Y9" s="70">
        <v>265.45221123086526</v>
      </c>
      <c r="Z9" s="70">
        <v>266.59127609600921</v>
      </c>
      <c r="AA9" s="70">
        <v>267.74786714388893</v>
      </c>
      <c r="AB9" s="70">
        <v>268.92235676700989</v>
      </c>
      <c r="AC9" s="70">
        <v>270.11512524310473</v>
      </c>
      <c r="AD9" s="70">
        <v>271.32656090158531</v>
      </c>
      <c r="AE9" s="70">
        <v>272.47689495892462</v>
      </c>
      <c r="AF9" s="70">
        <v>273.64618535076784</v>
      </c>
      <c r="AG9" s="70">
        <v>274.83483022533204</v>
      </c>
      <c r="AH9" s="70">
        <v>276.04323607422896</v>
      </c>
      <c r="AI9" s="70">
        <v>277.27181790694198</v>
      </c>
      <c r="AJ9" s="70">
        <v>278.96338698913274</v>
      </c>
      <c r="AK9" s="70">
        <v>280.67905889940471</v>
      </c>
      <c r="AL9" s="70">
        <v>282.41936740117694</v>
      </c>
      <c r="AM9" s="70">
        <v>284.18485796727441</v>
      </c>
      <c r="AN9" s="70">
        <v>285.97608803479812</v>
      </c>
      <c r="AO9" s="70">
        <v>287.48578225381578</v>
      </c>
      <c r="AP9" s="70">
        <v>289.02005053505547</v>
      </c>
      <c r="AQ9" s="70">
        <v>290.57941827577656</v>
      </c>
      <c r="AR9" s="70">
        <v>292.16442205950392</v>
      </c>
      <c r="AS9" s="70">
        <v>293.77560989331977</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116">
        <v>550513.46879266563</v>
      </c>
      <c r="CH9" s="70">
        <v>37134.597029874385</v>
      </c>
      <c r="CI9" s="70">
        <v>37247.506413571391</v>
      </c>
      <c r="CJ9" s="70">
        <v>37362.109919192328</v>
      </c>
      <c r="CK9" s="70">
        <v>37478.442941763955</v>
      </c>
      <c r="CL9" s="70">
        <v>37596.541614465357</v>
      </c>
      <c r="CM9" s="70">
        <v>37716.463951926409</v>
      </c>
      <c r="CN9" s="70">
        <v>37838.226578005946</v>
      </c>
      <c r="CO9" s="70">
        <v>37961.867936709408</v>
      </c>
      <c r="CP9" s="70">
        <v>38087.427273686939</v>
      </c>
      <c r="CQ9" s="70">
        <v>38214.944652921666</v>
      </c>
      <c r="CR9" s="70">
        <v>38319.354121250959</v>
      </c>
      <c r="CS9" s="70">
        <v>38425.679953706378</v>
      </c>
      <c r="CT9" s="70">
        <v>38533.961043016177</v>
      </c>
      <c r="CU9" s="70">
        <v>38644.237071072086</v>
      </c>
      <c r="CV9" s="70">
        <v>38756.5485249388</v>
      </c>
      <c r="CW9" s="70">
        <v>38870.938776006202</v>
      </c>
      <c r="CX9" s="70">
        <v>38987.447919335304</v>
      </c>
      <c r="CY9" s="70">
        <v>39106.118957180443</v>
      </c>
      <c r="CZ9" s="70">
        <v>39226.995764329258</v>
      </c>
      <c r="DA9" s="70">
        <v>39350.123105803104</v>
      </c>
      <c r="DB9" s="70">
        <v>39518.975881453662</v>
      </c>
      <c r="DC9" s="70">
        <v>39690.426704583384</v>
      </c>
      <c r="DD9" s="70">
        <v>39864.53077793806</v>
      </c>
      <c r="DE9" s="70">
        <v>40041.344473154299</v>
      </c>
      <c r="DF9" s="70">
        <v>40220.925355434134</v>
      </c>
      <c r="DG9" s="70">
        <v>40391.448654370717</v>
      </c>
      <c r="DH9" s="70">
        <v>40564.78200372243</v>
      </c>
      <c r="DI9" s="70">
        <v>40740.984424211987</v>
      </c>
      <c r="DJ9" s="70">
        <v>40920.116173370829</v>
      </c>
      <c r="DK9" s="70">
        <v>41102.23877140323</v>
      </c>
      <c r="DL9" s="70">
        <v>41352.993705097433</v>
      </c>
      <c r="DM9" s="70">
        <v>41607.321595474867</v>
      </c>
      <c r="DN9" s="70">
        <v>41865.301566593866</v>
      </c>
      <c r="DO9" s="70">
        <v>42127.014478292491</v>
      </c>
      <c r="DP9" s="70">
        <v>42392.542963969994</v>
      </c>
      <c r="DQ9" s="70">
        <v>42616.337119215503</v>
      </c>
      <c r="DR9" s="70">
        <v>42843.774085983139</v>
      </c>
      <c r="DS9" s="70">
        <v>43074.931748147901</v>
      </c>
      <c r="DT9" s="70">
        <v>43309.889647815166</v>
      </c>
      <c r="DU9" s="70">
        <v>43548.729020496401</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116">
        <v>550513.46879266563</v>
      </c>
      <c r="FJ9" s="70">
        <v>37134.597029874385</v>
      </c>
      <c r="FK9" s="70">
        <v>37247.506413571391</v>
      </c>
      <c r="FL9" s="70">
        <v>37362.109919192328</v>
      </c>
      <c r="FM9" s="70">
        <v>37478.442941763955</v>
      </c>
      <c r="FN9" s="70">
        <v>37596.541614465357</v>
      </c>
      <c r="FO9" s="70">
        <v>37716.463951926409</v>
      </c>
      <c r="FP9" s="70">
        <v>37838.226578005946</v>
      </c>
      <c r="FQ9" s="70">
        <v>37961.867936709408</v>
      </c>
      <c r="FR9" s="70">
        <v>38087.427273686939</v>
      </c>
      <c r="FS9" s="70">
        <v>38214.944652921666</v>
      </c>
      <c r="FT9" s="70">
        <v>38319.354121250959</v>
      </c>
      <c r="FU9" s="70">
        <v>38425.679953706378</v>
      </c>
      <c r="FV9" s="70">
        <v>38533.961043016177</v>
      </c>
      <c r="FW9" s="70">
        <v>38644.237071072086</v>
      </c>
      <c r="FX9" s="70">
        <v>38756.5485249388</v>
      </c>
      <c r="FY9" s="70">
        <v>38870.938776006202</v>
      </c>
      <c r="FZ9" s="70">
        <v>38987.447919335304</v>
      </c>
      <c r="GA9" s="70">
        <v>39106.118957180443</v>
      </c>
      <c r="GB9" s="70">
        <v>39226.995764329258</v>
      </c>
      <c r="GC9" s="70">
        <v>39350.123105803104</v>
      </c>
      <c r="GD9" s="70">
        <v>39518.975881453662</v>
      </c>
      <c r="GE9" s="70">
        <v>39690.426704583384</v>
      </c>
      <c r="GF9" s="70">
        <v>39864.53077793806</v>
      </c>
      <c r="GG9" s="70">
        <v>40041.344473154299</v>
      </c>
      <c r="GH9" s="70">
        <v>40220.925355434134</v>
      </c>
      <c r="GI9" s="70">
        <v>40391.448654370717</v>
      </c>
      <c r="GJ9" s="70">
        <v>40564.78200372243</v>
      </c>
      <c r="GK9" s="70">
        <v>40740.984424211987</v>
      </c>
      <c r="GL9" s="70">
        <v>40920.116173370829</v>
      </c>
      <c r="GM9" s="70">
        <v>41102.23877140323</v>
      </c>
      <c r="GN9" s="70">
        <v>41352.993705097433</v>
      </c>
      <c r="GO9" s="70">
        <v>41607.321595474867</v>
      </c>
      <c r="GP9" s="70">
        <v>41865.301566593866</v>
      </c>
      <c r="GQ9" s="70">
        <v>42127.014478292491</v>
      </c>
      <c r="GR9" s="70">
        <v>42392.542963969994</v>
      </c>
      <c r="GS9" s="70">
        <v>42616.337119215503</v>
      </c>
      <c r="GT9" s="70">
        <v>42843.774085983139</v>
      </c>
      <c r="GU9" s="70">
        <v>43074.931748147901</v>
      </c>
      <c r="GV9" s="70">
        <v>43309.889647815166</v>
      </c>
      <c r="GW9" s="70">
        <v>43548.729020496401</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116">
        <v>831.61328197693069</v>
      </c>
      <c r="F10" s="70">
        <v>52.671731079568687</v>
      </c>
      <c r="G10" s="70">
        <v>53.116148218235587</v>
      </c>
      <c r="H10" s="70">
        <v>53.563909148803255</v>
      </c>
      <c r="I10" s="70">
        <v>54.015094100854611</v>
      </c>
      <c r="J10" s="70">
        <v>54.469785175639132</v>
      </c>
      <c r="K10" s="70">
        <v>55.008825802632828</v>
      </c>
      <c r="L10" s="70">
        <v>55.551879195075003</v>
      </c>
      <c r="M10" s="70">
        <v>56.099043429329171</v>
      </c>
      <c r="N10" s="70">
        <v>56.65041889970712</v>
      </c>
      <c r="O10" s="70">
        <v>57.206108371956446</v>
      </c>
      <c r="P10" s="70">
        <v>57.458576617767896</v>
      </c>
      <c r="Q10" s="70">
        <v>57.71417102054432</v>
      </c>
      <c r="R10" s="70">
        <v>57.972959772201726</v>
      </c>
      <c r="S10" s="70">
        <v>58.235012541869963</v>
      </c>
      <c r="T10" s="70">
        <v>58.500400507704519</v>
      </c>
      <c r="U10" s="70">
        <v>58.76993176948325</v>
      </c>
      <c r="V10" s="70">
        <v>59.042948894933296</v>
      </c>
      <c r="W10" s="70">
        <v>59.319527896650058</v>
      </c>
      <c r="X10" s="70">
        <v>59.599746433387338</v>
      </c>
      <c r="Y10" s="70">
        <v>59.883683845498553</v>
      </c>
      <c r="Z10" s="70">
        <v>60.713426183275125</v>
      </c>
      <c r="AA10" s="70">
        <v>61.549986327199051</v>
      </c>
      <c r="AB10" s="70">
        <v>62.39353693453436</v>
      </c>
      <c r="AC10" s="70">
        <v>63.244254841713172</v>
      </c>
      <c r="AD10" s="70">
        <v>64.102321162439566</v>
      </c>
      <c r="AE10" s="70">
        <v>64.848189025698318</v>
      </c>
      <c r="AF10" s="70">
        <v>65.601074855388333</v>
      </c>
      <c r="AG10" s="70">
        <v>66.361152031130558</v>
      </c>
      <c r="AH10" s="70">
        <v>67.128598060544192</v>
      </c>
      <c r="AI10" s="70">
        <v>67.903594675014801</v>
      </c>
      <c r="AJ10" s="70">
        <v>69.416429593652524</v>
      </c>
      <c r="AK10" s="70">
        <v>70.941872318663727</v>
      </c>
      <c r="AL10" s="70">
        <v>72.480258270179021</v>
      </c>
      <c r="AM10" s="70">
        <v>74.031931242011694</v>
      </c>
      <c r="AN10" s="70">
        <v>75.597243602436933</v>
      </c>
      <c r="AO10" s="70">
        <v>76.610009950672904</v>
      </c>
      <c r="AP10" s="70">
        <v>77.63320259781122</v>
      </c>
      <c r="AQ10" s="70">
        <v>78.667082556254783</v>
      </c>
      <c r="AR10" s="70">
        <v>79.711917108383062</v>
      </c>
      <c r="AS10" s="70">
        <v>80.76797995294622</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116">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116">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116">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116">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116">
        <v>0</v>
      </c>
      <c r="FJ11" s="70">
        <v>0</v>
      </c>
      <c r="FK11" s="70">
        <v>0</v>
      </c>
      <c r="FL11" s="70">
        <v>0</v>
      </c>
      <c r="FM11" s="70">
        <v>0</v>
      </c>
      <c r="FN11" s="70">
        <v>0</v>
      </c>
      <c r="FO11" s="70">
        <v>0</v>
      </c>
      <c r="FP11" s="70">
        <v>0</v>
      </c>
      <c r="FQ11" s="70">
        <v>0</v>
      </c>
      <c r="FR11" s="70">
        <v>0</v>
      </c>
      <c r="FS11" s="70">
        <v>0</v>
      </c>
      <c r="FT11" s="70">
        <v>0</v>
      </c>
      <c r="FU11" s="70">
        <v>0</v>
      </c>
      <c r="FV11" s="70">
        <v>0</v>
      </c>
      <c r="FW11" s="70">
        <v>0</v>
      </c>
      <c r="FX11" s="70">
        <v>0</v>
      </c>
      <c r="FY11" s="70">
        <v>0</v>
      </c>
      <c r="FZ11" s="70">
        <v>0</v>
      </c>
      <c r="GA11" s="70">
        <v>0</v>
      </c>
      <c r="GB11" s="70">
        <v>0</v>
      </c>
      <c r="GC11" s="70">
        <v>0</v>
      </c>
      <c r="GD11" s="70">
        <v>0</v>
      </c>
      <c r="GE11" s="70">
        <v>0</v>
      </c>
      <c r="GF11" s="70">
        <v>0</v>
      </c>
      <c r="GG11" s="70">
        <v>0</v>
      </c>
      <c r="GH11" s="70">
        <v>0</v>
      </c>
      <c r="GI11" s="70">
        <v>0</v>
      </c>
      <c r="GJ11" s="70">
        <v>0</v>
      </c>
      <c r="GK11" s="70">
        <v>0</v>
      </c>
      <c r="GL11" s="70">
        <v>0</v>
      </c>
      <c r="GM11" s="70">
        <v>0</v>
      </c>
      <c r="GN11" s="70">
        <v>0</v>
      </c>
      <c r="GO11" s="70">
        <v>0</v>
      </c>
      <c r="GP11" s="70">
        <v>0</v>
      </c>
      <c r="GQ11" s="70">
        <v>0</v>
      </c>
      <c r="GR11" s="70">
        <v>0</v>
      </c>
      <c r="GS11" s="70">
        <v>0</v>
      </c>
      <c r="GT11" s="70">
        <v>0</v>
      </c>
      <c r="GU11" s="70">
        <v>0</v>
      </c>
      <c r="GV11" s="70">
        <v>0</v>
      </c>
      <c r="GW11" s="70">
        <v>0</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116"/>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116"/>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116"/>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116"/>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116"/>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116"/>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116"/>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116"/>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116"/>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116"/>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116"/>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116"/>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116"/>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116"/>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116"/>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116"/>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116"/>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116"/>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116"/>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116"/>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116"/>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116"/>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116"/>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116"/>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116"/>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116"/>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116"/>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116"/>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116"/>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116"/>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116"/>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116"/>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116"/>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116"/>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116"/>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116"/>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116"/>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116"/>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116"/>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116"/>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116"/>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116"/>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116"/>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116"/>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116"/>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116"/>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116"/>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116"/>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116"/>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116"/>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116"/>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116"/>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116"/>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116"/>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116"/>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116"/>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116"/>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116"/>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116"/>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116"/>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116"/>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116"/>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116"/>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116"/>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116"/>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116"/>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116"/>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116"/>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116"/>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116"/>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116"/>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116"/>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116"/>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116"/>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116"/>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116"/>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116"/>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116"/>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116"/>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116"/>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116"/>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116"/>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116"/>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116"/>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116"/>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116"/>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116"/>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116"/>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116"/>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116"/>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E62" s="102"/>
      <c r="F62" s="102"/>
    </row>
    <row r="63" spans="3:241" x14ac:dyDescent="0.2">
      <c r="J63" s="102"/>
    </row>
    <row r="64" spans="3:241" x14ac:dyDescent="0.2">
      <c r="H64" s="102"/>
    </row>
    <row r="75" spans="9:9" x14ac:dyDescent="0.2">
      <c r="I75" s="104"/>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F1F54-E909-47DB-AF86-5FDD7E8B5567}">
  <sheetPr>
    <tabColor theme="0" tint="-0.249977111117893"/>
  </sheetPr>
  <dimension ref="C4:IG63"/>
  <sheetViews>
    <sheetView workbookViewId="0"/>
    <sheetView workbookViewId="1"/>
  </sheetViews>
  <sheetFormatPr defaultRowHeight="10.199999999999999" x14ac:dyDescent="0.2"/>
  <cols>
    <col min="3" max="3" width="19.7109375" customWidth="1"/>
    <col min="4" max="4" width="18.7109375" customWidth="1"/>
    <col min="5" max="5" width="12.7109375" bestFit="1" customWidth="1"/>
    <col min="6" max="81" width="11.7109375" customWidth="1"/>
    <col min="85" max="161" width="11" customWidth="1"/>
    <col min="163" max="163" width="21.28515625" customWidth="1"/>
    <col min="164" max="164" width="17" customWidth="1"/>
    <col min="165" max="241" width="12.7109375" customWidth="1"/>
  </cols>
  <sheetData>
    <row r="4" spans="3:241" x14ac:dyDescent="0.2">
      <c r="C4" s="47"/>
      <c r="R4" s="47"/>
    </row>
    <row r="6" spans="3:241" x14ac:dyDescent="0.2">
      <c r="C6" s="58" t="s">
        <v>492</v>
      </c>
      <c r="F6" s="47"/>
      <c r="H6" s="66"/>
      <c r="K6" s="47"/>
      <c r="CE6" s="58" t="s">
        <v>493</v>
      </c>
      <c r="CH6" s="47"/>
      <c r="CJ6" s="66"/>
      <c r="CM6" s="47"/>
      <c r="FG6" s="58" t="s">
        <v>494</v>
      </c>
      <c r="FJ6" s="47"/>
      <c r="FL6" s="66"/>
      <c r="FO6" s="47"/>
    </row>
    <row r="7" spans="3:241" ht="31.2" thickBot="1" x14ac:dyDescent="0.25">
      <c r="C7" s="16" t="s">
        <v>10</v>
      </c>
      <c r="D7" s="16" t="s">
        <v>77</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10</v>
      </c>
      <c r="CF7" s="16" t="s">
        <v>77</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10</v>
      </c>
      <c r="FH7" s="16" t="s">
        <v>77</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PWFC'!C8)</f>
        <v>Pole</v>
      </c>
      <c r="D8" s="61" t="str" cm="1">
        <f t="array" ref="D8:D11">_xlfn.ANCHORARRAY('Int BCA Ann PWFC'!D8)</f>
        <v>Class 5</v>
      </c>
      <c r="E8" s="72" cm="1">
        <f t="array" ref="E8:E11">_xlfn.ANCHORARRAY(F8)+_xlfn.BYROW(_xlfn.ANCHORARRAY(G8):_xlfn.ANCHORARRAY(CC8),_xlfn.LAMBDA(_xlpm.array,NPV('7. Project Characteristics'!$G$18-'7. Project Characteristics'!$G$17,_xlpm.array)))</f>
        <v>0</v>
      </c>
      <c r="F8" s="70"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*('7. Project Characteristics'!$G$39))</f>
        <v>0</v>
      </c>
      <c r="G8" s="70"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*('7. Project Characteristics'!$G$39))</f>
        <v>0</v>
      </c>
      <c r="H8" s="70"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*('7. Project Characteristics'!$G$39))</f>
        <v>0</v>
      </c>
      <c r="I8" s="70"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*('7. Project Characteristics'!$G$39))</f>
        <v>0</v>
      </c>
      <c r="J8" s="70"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*('7. Project Characteristics'!$G$39))</f>
        <v>0</v>
      </c>
      <c r="K8" s="70"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*('7. Project Characteristics'!$G$39))</f>
        <v>0</v>
      </c>
      <c r="L8" s="70"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*('7. Project Characteristics'!$G$39))</f>
        <v>0</v>
      </c>
      <c r="M8" s="70"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*('7. Project Characteristics'!$G$39))</f>
        <v>0</v>
      </c>
      <c r="N8" s="70"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*('7. Project Characteristics'!$G$39))</f>
        <v>0</v>
      </c>
      <c r="O8" s="70"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*('7. Project Characteristics'!$G$39))</f>
        <v>0</v>
      </c>
      <c r="P8" s="70"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*('7. Project Characteristics'!$G$39))</f>
        <v>0</v>
      </c>
      <c r="Q8" s="70"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*('7. Project Characteristics'!$G$39))</f>
        <v>0</v>
      </c>
      <c r="R8" s="70"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*('7. Project Characteristics'!$G$39))</f>
        <v>0</v>
      </c>
      <c r="S8" s="70"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*('7. Project Characteristics'!$G$39))</f>
        <v>0</v>
      </c>
      <c r="T8" s="70"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*('7. Project Characteristics'!$G$39))</f>
        <v>0</v>
      </c>
      <c r="U8" s="70"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*('7. Project Characteristics'!$G$39))</f>
        <v>0</v>
      </c>
      <c r="V8" s="70"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*('7. Project Characteristics'!$G$39))</f>
        <v>0</v>
      </c>
      <c r="W8" s="70"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*('7. Project Characteristics'!$G$39))</f>
        <v>0</v>
      </c>
      <c r="X8" s="70"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*('7. Project Characteristics'!$G$39))</f>
        <v>0</v>
      </c>
      <c r="Y8" s="70"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*('7. Project Characteristics'!$G$39))</f>
        <v>0</v>
      </c>
      <c r="Z8" s="70"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*('7. Project Characteristics'!$G$39))</f>
        <v>0</v>
      </c>
      <c r="AA8" s="70"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*('7. Project Characteristics'!$G$39))</f>
        <v>0</v>
      </c>
      <c r="AB8" s="70"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*('7. Project Characteristics'!$G$39))</f>
        <v>0</v>
      </c>
      <c r="AC8" s="70"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*('7. Project Characteristics'!$G$39))</f>
        <v>0</v>
      </c>
      <c r="AD8" s="70"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*('7. Project Characteristics'!$G$39))</f>
        <v>0</v>
      </c>
      <c r="AE8" s="70"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*('7. Project Characteristics'!$G$39))</f>
        <v>0</v>
      </c>
      <c r="AF8" s="70"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*('7. Project Characteristics'!$G$39))</f>
        <v>0</v>
      </c>
      <c r="AG8" s="70"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*('7. Project Characteristics'!$G$39))</f>
        <v>0</v>
      </c>
      <c r="AH8" s="70"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*('7. Project Characteristics'!$G$39))</f>
        <v>0</v>
      </c>
      <c r="AI8" s="70"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*('7. Project Characteristics'!$G$39))</f>
        <v>0</v>
      </c>
      <c r="AJ8" s="70"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*('7. Project Characteristics'!$G$39))</f>
        <v>0</v>
      </c>
      <c r="AK8" s="70"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*('7. Project Characteristics'!$G$39))</f>
        <v>0</v>
      </c>
      <c r="AL8" s="70"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*('7. Project Characteristics'!$G$39))</f>
        <v>0</v>
      </c>
      <c r="AM8" s="70"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*('7. Project Characteristics'!$G$39))</f>
        <v>0</v>
      </c>
      <c r="AN8" s="70"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*('7. Project Characteristics'!$G$39))</f>
        <v>0</v>
      </c>
      <c r="AO8" s="70"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*('7. Project Characteristics'!$G$39))</f>
        <v>0</v>
      </c>
      <c r="AP8" s="70"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*('7. Project Characteristics'!$G$39))</f>
        <v>0</v>
      </c>
      <c r="AQ8" s="70"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*('7. Project Characteristics'!$G$39))</f>
        <v>0</v>
      </c>
      <c r="AR8" s="70"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*('7. Project Characteristics'!$G$39))</f>
        <v>0</v>
      </c>
      <c r="AS8" s="70"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*('7. Project Characteristics'!$G$39))</f>
        <v>0</v>
      </c>
      <c r="AT8" s="70"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*('7. Project Characteristics'!$G$39))</f>
        <v>0</v>
      </c>
      <c r="AU8" s="70"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*('7. Project Characteristics'!$G$39))</f>
        <v>0</v>
      </c>
      <c r="AV8" s="70"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*('7. Project Characteristics'!$G$39))</f>
        <v>0</v>
      </c>
      <c r="AW8" s="70"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*('7. Project Characteristics'!$G$39))</f>
        <v>0</v>
      </c>
      <c r="AX8" s="70"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*('7. Project Characteristics'!$G$39))</f>
        <v>0</v>
      </c>
      <c r="AY8" s="70"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*('7. Project Characteristics'!$G$39))</f>
        <v>0</v>
      </c>
      <c r="AZ8" s="70"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*('7. Project Characteristics'!$G$39))</f>
        <v>0</v>
      </c>
      <c r="BA8" s="70"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*('7. Project Characteristics'!$G$39))</f>
        <v>0</v>
      </c>
      <c r="BB8" s="70"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*('7. Project Characteristics'!$G$39))</f>
        <v>0</v>
      </c>
      <c r="BC8" s="70"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*('7. Project Characteristics'!$G$39))</f>
        <v>0</v>
      </c>
      <c r="BD8" s="70"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*('7. Project Characteristics'!$G$39))</f>
        <v>0</v>
      </c>
      <c r="BE8" s="70"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*('7. Project Characteristics'!$G$39))</f>
        <v>0</v>
      </c>
      <c r="BF8" s="70"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*('7. Project Characteristics'!$G$39))</f>
        <v>0</v>
      </c>
      <c r="BG8" s="70"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*('7. Project Characteristics'!$G$39))</f>
        <v>0</v>
      </c>
      <c r="BH8" s="70"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*('7. Project Characteristics'!$G$39))</f>
        <v>0</v>
      </c>
      <c r="BI8" s="70"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*('7. Project Characteristics'!$G$39))</f>
        <v>0</v>
      </c>
      <c r="BJ8" s="70"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*('7. Project Characteristics'!$G$39))</f>
        <v>0</v>
      </c>
      <c r="BK8" s="70"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*('7. Project Characteristics'!$G$39))</f>
        <v>0</v>
      </c>
      <c r="BL8" s="70"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*('7. Project Characteristics'!$G$39))</f>
        <v>0</v>
      </c>
      <c r="BM8" s="70"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*('7. Project Characteristics'!$G$39))</f>
        <v>0</v>
      </c>
      <c r="BN8" s="70"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*('7. Project Characteristics'!$G$39))</f>
        <v>0</v>
      </c>
      <c r="BO8" s="70"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*('7. Project Characteristics'!$G$39))</f>
        <v>0</v>
      </c>
      <c r="BP8" s="70"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*('7. Project Characteristics'!$G$39))</f>
        <v>0</v>
      </c>
      <c r="BQ8" s="70"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*('7. Project Characteristics'!$G$39))</f>
        <v>0</v>
      </c>
      <c r="BR8" s="70"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*('7. Project Characteristics'!$G$39))</f>
        <v>0</v>
      </c>
      <c r="BS8" s="70"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*('7. Project Characteristics'!$G$39))</f>
        <v>0</v>
      </c>
      <c r="BT8" s="70"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*('7. Project Characteristics'!$G$39))</f>
        <v>0</v>
      </c>
      <c r="BU8" s="70"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*('7. Project Characteristics'!$G$39))</f>
        <v>0</v>
      </c>
      <c r="BV8" s="70"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*('7. Project Characteristics'!$G$39))</f>
        <v>0</v>
      </c>
      <c r="BW8" s="70"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*('7. Project Characteristics'!$G$39))</f>
        <v>0</v>
      </c>
      <c r="BX8" s="70"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*('7. Project Characteristics'!$G$39))</f>
        <v>0</v>
      </c>
      <c r="BY8" s="70"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*('7. Project Characteristics'!$G$39))</f>
        <v>0</v>
      </c>
      <c r="BZ8" s="70"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*('7. Project Characteristics'!$G$39))</f>
        <v>0</v>
      </c>
      <c r="CA8" s="70"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*('7. Project Characteristics'!$G$39))</f>
        <v>0</v>
      </c>
      <c r="CB8" s="70"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*('7. Project Characteristics'!$G$39))</f>
        <v>0</v>
      </c>
      <c r="CC8" s="70"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*('7. Project Characteristics'!$G$39))</f>
        <v>0</v>
      </c>
      <c r="CE8" s="61" t="str" cm="1">
        <f t="array" ref="CE8:CE11">_xlfn.ANCHORARRAY(C8)</f>
        <v>Pole</v>
      </c>
      <c r="CF8" s="61" t="str" cm="1">
        <f t="array" ref="CF8:CF11">_xlfn.ANCHORARRAY(D8)</f>
        <v>Class 5</v>
      </c>
      <c r="CG8" s="103" cm="1">
        <f t="array" ref="CG8:CG11">_xlfn.ANCHORARRAY(CH8)+_xlfn.BYROW(_xlfn.ANCHORARRAY(CI8):_xlfn.ANCHORARRAY(FE8),_xlfn.LAMBDA(_xlpm.array,NPV('7. Project Characteristics'!$G$18-'7. Project Characteristics'!$G$17,_xlpm.array)))</f>
        <v>0</v>
      </c>
      <c r="CH8" s="70" cm="1">
        <f t="array" ref="CH8:CH11">IF(CH$7&gt;(SUM($F$7,'7. Project Characteristics'!$G$28)-1),ROW(_xlfn.ANCHORARRAY($CE8))*0,
_xlfn.XLOOKUP(CH$7,'Int BCA Ann Fail Prob'!$IN$7:$LM$7,_xlfn.ANCHORARRAY('Int BCA Ann Fail Prob'!$IN$8):_xlfn.ANCHORARRAY('Int BCA Ann Fail Prob'!$LM$8)))
*('7. Project Characteristics'!$G$39)</f>
        <v>0</v>
      </c>
      <c r="CI8" s="70" cm="1">
        <f t="array" ref="CI8:CI11">IF(CI$7&gt;(SUM($F$7,'7. Project Characteristics'!$G$28)-1),ROW(_xlfn.ANCHORARRAY($CE8))*0,
_xlfn.XLOOKUP(CI$7,'Int BCA Ann Fail Prob'!$IN$7:$LM$7,_xlfn.ANCHORARRAY('Int BCA Ann Fail Prob'!$IN$8):_xlfn.ANCHORARRAY('Int BCA Ann Fail Prob'!$LM$8)))
*('7. Project Characteristics'!$G$39)</f>
        <v>0</v>
      </c>
      <c r="CJ8" s="70" cm="1">
        <f t="array" ref="CJ8:CJ11">IF(CJ$7&gt;(SUM($F$7,'7. Project Characteristics'!$G$28)-1),ROW(_xlfn.ANCHORARRAY($CE8))*0,
_xlfn.XLOOKUP(CJ$7,'Int BCA Ann Fail Prob'!$IN$7:$LM$7,_xlfn.ANCHORARRAY('Int BCA Ann Fail Prob'!$IN$8):_xlfn.ANCHORARRAY('Int BCA Ann Fail Prob'!$LM$8)))
*('7. Project Characteristics'!$G$39)</f>
        <v>0</v>
      </c>
      <c r="CK8" s="70" cm="1">
        <f t="array" ref="CK8:CK11">IF(CK$7&gt;(SUM($F$7,'7. Project Characteristics'!$G$28)-1),ROW(_xlfn.ANCHORARRAY($CE8))*0,
_xlfn.XLOOKUP(CK$7,'Int BCA Ann Fail Prob'!$IN$7:$LM$7,_xlfn.ANCHORARRAY('Int BCA Ann Fail Prob'!$IN$8):_xlfn.ANCHORARRAY('Int BCA Ann Fail Prob'!$LM$8)))
*('7. Project Characteristics'!$G$39)</f>
        <v>0</v>
      </c>
      <c r="CL8" s="70" cm="1">
        <f t="array" ref="CL8:CL11">IF(CL$7&gt;(SUM($F$7,'7. Project Characteristics'!$G$28)-1),ROW(_xlfn.ANCHORARRAY($CE8))*0,
_xlfn.XLOOKUP(CL$7,'Int BCA Ann Fail Prob'!$IN$7:$LM$7,_xlfn.ANCHORARRAY('Int BCA Ann Fail Prob'!$IN$8):_xlfn.ANCHORARRAY('Int BCA Ann Fail Prob'!$LM$8)))
*('7. Project Characteristics'!$G$39)</f>
        <v>0</v>
      </c>
      <c r="CM8" s="70" cm="1">
        <f t="array" ref="CM8:CM11">IF(CM$7&gt;(SUM($F$7,'7. Project Characteristics'!$G$28)-1),ROW(_xlfn.ANCHORARRAY($CE8))*0,
_xlfn.XLOOKUP(CM$7,'Int BCA Ann Fail Prob'!$IN$7:$LM$7,_xlfn.ANCHORARRAY('Int BCA Ann Fail Prob'!$IN$8):_xlfn.ANCHORARRAY('Int BCA Ann Fail Prob'!$LM$8)))
*('7. Project Characteristics'!$G$39)</f>
        <v>0</v>
      </c>
      <c r="CN8" s="70" cm="1">
        <f t="array" ref="CN8:CN11">IF(CN$7&gt;(SUM($F$7,'7. Project Characteristics'!$G$28)-1),ROW(_xlfn.ANCHORARRAY($CE8))*0,
_xlfn.XLOOKUP(CN$7,'Int BCA Ann Fail Prob'!$IN$7:$LM$7,_xlfn.ANCHORARRAY('Int BCA Ann Fail Prob'!$IN$8):_xlfn.ANCHORARRAY('Int BCA Ann Fail Prob'!$LM$8)))
*('7. Project Characteristics'!$G$39)</f>
        <v>0</v>
      </c>
      <c r="CO8" s="70" cm="1">
        <f t="array" ref="CO8:CO11">IF(CO$7&gt;(SUM($F$7,'7. Project Characteristics'!$G$28)-1),ROW(_xlfn.ANCHORARRAY($CE8))*0,
_xlfn.XLOOKUP(CO$7,'Int BCA Ann Fail Prob'!$IN$7:$LM$7,_xlfn.ANCHORARRAY('Int BCA Ann Fail Prob'!$IN$8):_xlfn.ANCHORARRAY('Int BCA Ann Fail Prob'!$LM$8)))
*('7. Project Characteristics'!$G$39)</f>
        <v>0</v>
      </c>
      <c r="CP8" s="70" cm="1">
        <f t="array" ref="CP8:CP11">IF(CP$7&gt;(SUM($F$7,'7. Project Characteristics'!$G$28)-1),ROW(_xlfn.ANCHORARRAY($CE8))*0,
_xlfn.XLOOKUP(CP$7,'Int BCA Ann Fail Prob'!$IN$7:$LM$7,_xlfn.ANCHORARRAY('Int BCA Ann Fail Prob'!$IN$8):_xlfn.ANCHORARRAY('Int BCA Ann Fail Prob'!$LM$8)))
*('7. Project Characteristics'!$G$39)</f>
        <v>0</v>
      </c>
      <c r="CQ8" s="70" cm="1">
        <f t="array" ref="CQ8:CQ11">IF(CQ$7&gt;(SUM($F$7,'7. Project Characteristics'!$G$28)-1),ROW(_xlfn.ANCHORARRAY($CE8))*0,
_xlfn.XLOOKUP(CQ$7,'Int BCA Ann Fail Prob'!$IN$7:$LM$7,_xlfn.ANCHORARRAY('Int BCA Ann Fail Prob'!$IN$8):_xlfn.ANCHORARRAY('Int BCA Ann Fail Prob'!$LM$8)))
*('7. Project Characteristics'!$G$39)</f>
        <v>0</v>
      </c>
      <c r="CR8" s="70" cm="1">
        <f t="array" ref="CR8:CR11">IF(CR$7&gt;(SUM($F$7,'7. Project Characteristics'!$G$28)-1),ROW(_xlfn.ANCHORARRAY($CE8))*0,
_xlfn.XLOOKUP(CR$7,'Int BCA Ann Fail Prob'!$IN$7:$LM$7,_xlfn.ANCHORARRAY('Int BCA Ann Fail Prob'!$IN$8):_xlfn.ANCHORARRAY('Int BCA Ann Fail Prob'!$LM$8)))
*('7. Project Characteristics'!$G$39)</f>
        <v>0</v>
      </c>
      <c r="CS8" s="70" cm="1">
        <f t="array" ref="CS8:CS11">IF(CS$7&gt;(SUM($F$7,'7. Project Characteristics'!$G$28)-1),ROW(_xlfn.ANCHORARRAY($CE8))*0,
_xlfn.XLOOKUP(CS$7,'Int BCA Ann Fail Prob'!$IN$7:$LM$7,_xlfn.ANCHORARRAY('Int BCA Ann Fail Prob'!$IN$8):_xlfn.ANCHORARRAY('Int BCA Ann Fail Prob'!$LM$8)))
*('7. Project Characteristics'!$G$39)</f>
        <v>0</v>
      </c>
      <c r="CT8" s="70" cm="1">
        <f t="array" ref="CT8:CT11">IF(CT$7&gt;(SUM($F$7,'7. Project Characteristics'!$G$28)-1),ROW(_xlfn.ANCHORARRAY($CE8))*0,
_xlfn.XLOOKUP(CT$7,'Int BCA Ann Fail Prob'!$IN$7:$LM$7,_xlfn.ANCHORARRAY('Int BCA Ann Fail Prob'!$IN$8):_xlfn.ANCHORARRAY('Int BCA Ann Fail Prob'!$LM$8)))
*('7. Project Characteristics'!$G$39)</f>
        <v>0</v>
      </c>
      <c r="CU8" s="70" cm="1">
        <f t="array" ref="CU8:CU11">IF(CU$7&gt;(SUM($F$7,'7. Project Characteristics'!$G$28)-1),ROW(_xlfn.ANCHORARRAY($CE8))*0,
_xlfn.XLOOKUP(CU$7,'Int BCA Ann Fail Prob'!$IN$7:$LM$7,_xlfn.ANCHORARRAY('Int BCA Ann Fail Prob'!$IN$8):_xlfn.ANCHORARRAY('Int BCA Ann Fail Prob'!$LM$8)))
*('7. Project Characteristics'!$G$39)</f>
        <v>0</v>
      </c>
      <c r="CV8" s="70" cm="1">
        <f t="array" ref="CV8:CV11">IF(CV$7&gt;(SUM($F$7,'7. Project Characteristics'!$G$28)-1),ROW(_xlfn.ANCHORARRAY($CE8))*0,
_xlfn.XLOOKUP(CV$7,'Int BCA Ann Fail Prob'!$IN$7:$LM$7,_xlfn.ANCHORARRAY('Int BCA Ann Fail Prob'!$IN$8):_xlfn.ANCHORARRAY('Int BCA Ann Fail Prob'!$LM$8)))
*('7. Project Characteristics'!$G$39)</f>
        <v>0</v>
      </c>
      <c r="CW8" s="70" cm="1">
        <f t="array" ref="CW8:CW11">IF(CW$7&gt;(SUM($F$7,'7. Project Characteristics'!$G$28)-1),ROW(_xlfn.ANCHORARRAY($CE8))*0,
_xlfn.XLOOKUP(CW$7,'Int BCA Ann Fail Prob'!$IN$7:$LM$7,_xlfn.ANCHORARRAY('Int BCA Ann Fail Prob'!$IN$8):_xlfn.ANCHORARRAY('Int BCA Ann Fail Prob'!$LM$8)))
*('7. Project Characteristics'!$G$39)</f>
        <v>0</v>
      </c>
      <c r="CX8" s="70" cm="1">
        <f t="array" ref="CX8:CX11">IF(CX$7&gt;(SUM($F$7,'7. Project Characteristics'!$G$28)-1),ROW(_xlfn.ANCHORARRAY($CE8))*0,
_xlfn.XLOOKUP(CX$7,'Int BCA Ann Fail Prob'!$IN$7:$LM$7,_xlfn.ANCHORARRAY('Int BCA Ann Fail Prob'!$IN$8):_xlfn.ANCHORARRAY('Int BCA Ann Fail Prob'!$LM$8)))
*('7. Project Characteristics'!$G$39)</f>
        <v>0</v>
      </c>
      <c r="CY8" s="70" cm="1">
        <f t="array" ref="CY8:CY11">IF(CY$7&gt;(SUM($F$7,'7. Project Characteristics'!$G$28)-1),ROW(_xlfn.ANCHORARRAY($CE8))*0,
_xlfn.XLOOKUP(CY$7,'Int BCA Ann Fail Prob'!$IN$7:$LM$7,_xlfn.ANCHORARRAY('Int BCA Ann Fail Prob'!$IN$8):_xlfn.ANCHORARRAY('Int BCA Ann Fail Prob'!$LM$8)))
*('7. Project Characteristics'!$G$39)</f>
        <v>0</v>
      </c>
      <c r="CZ8" s="70" cm="1">
        <f t="array" ref="CZ8:CZ11">IF(CZ$7&gt;(SUM($F$7,'7. Project Characteristics'!$G$28)-1),ROW(_xlfn.ANCHORARRAY($CE8))*0,
_xlfn.XLOOKUP(CZ$7,'Int BCA Ann Fail Prob'!$IN$7:$LM$7,_xlfn.ANCHORARRAY('Int BCA Ann Fail Prob'!$IN$8):_xlfn.ANCHORARRAY('Int BCA Ann Fail Prob'!$LM$8)))
*('7. Project Characteristics'!$G$39)</f>
        <v>0</v>
      </c>
      <c r="DA8" s="70" cm="1">
        <f t="array" ref="DA8:DA11">IF(DA$7&gt;(SUM($F$7,'7. Project Characteristics'!$G$28)-1),ROW(_xlfn.ANCHORARRAY($CE8))*0,
_xlfn.XLOOKUP(DA$7,'Int BCA Ann Fail Prob'!$IN$7:$LM$7,_xlfn.ANCHORARRAY('Int BCA Ann Fail Prob'!$IN$8):_xlfn.ANCHORARRAY('Int BCA Ann Fail Prob'!$LM$8)))
*('7. Project Characteristics'!$G$39)</f>
        <v>0</v>
      </c>
      <c r="DB8" s="70" cm="1">
        <f t="array" ref="DB8:DB11">IF(DB$7&gt;(SUM($F$7,'7. Project Characteristics'!$G$28)-1),ROW(_xlfn.ANCHORARRAY($CE8))*0,
_xlfn.XLOOKUP(DB$7,'Int BCA Ann Fail Prob'!$IN$7:$LM$7,_xlfn.ANCHORARRAY('Int BCA Ann Fail Prob'!$IN$8):_xlfn.ANCHORARRAY('Int BCA Ann Fail Prob'!$LM$8)))
*('7. Project Characteristics'!$G$39)</f>
        <v>0</v>
      </c>
      <c r="DC8" s="70" cm="1">
        <f t="array" ref="DC8:DC11">IF(DC$7&gt;(SUM($F$7,'7. Project Characteristics'!$G$28)-1),ROW(_xlfn.ANCHORARRAY($CE8))*0,
_xlfn.XLOOKUP(DC$7,'Int BCA Ann Fail Prob'!$IN$7:$LM$7,_xlfn.ANCHORARRAY('Int BCA Ann Fail Prob'!$IN$8):_xlfn.ANCHORARRAY('Int BCA Ann Fail Prob'!$LM$8)))
*('7. Project Characteristics'!$G$39)</f>
        <v>0</v>
      </c>
      <c r="DD8" s="70" cm="1">
        <f t="array" ref="DD8:DD11">IF(DD$7&gt;(SUM($F$7,'7. Project Characteristics'!$G$28)-1),ROW(_xlfn.ANCHORARRAY($CE8))*0,
_xlfn.XLOOKUP(DD$7,'Int BCA Ann Fail Prob'!$IN$7:$LM$7,_xlfn.ANCHORARRAY('Int BCA Ann Fail Prob'!$IN$8):_xlfn.ANCHORARRAY('Int BCA Ann Fail Prob'!$LM$8)))
*('7. Project Characteristics'!$G$39)</f>
        <v>0</v>
      </c>
      <c r="DE8" s="70" cm="1">
        <f t="array" ref="DE8:DE11">IF(DE$7&gt;(SUM($F$7,'7. Project Characteristics'!$G$28)-1),ROW(_xlfn.ANCHORARRAY($CE8))*0,
_xlfn.XLOOKUP(DE$7,'Int BCA Ann Fail Prob'!$IN$7:$LM$7,_xlfn.ANCHORARRAY('Int BCA Ann Fail Prob'!$IN$8):_xlfn.ANCHORARRAY('Int BCA Ann Fail Prob'!$LM$8)))
*('7. Project Characteristics'!$G$39)</f>
        <v>0</v>
      </c>
      <c r="DF8" s="70" cm="1">
        <f t="array" ref="DF8:DF11">IF(DF$7&gt;(SUM($F$7,'7. Project Characteristics'!$G$28)-1),ROW(_xlfn.ANCHORARRAY($CE8))*0,
_xlfn.XLOOKUP(DF$7,'Int BCA Ann Fail Prob'!$IN$7:$LM$7,_xlfn.ANCHORARRAY('Int BCA Ann Fail Prob'!$IN$8):_xlfn.ANCHORARRAY('Int BCA Ann Fail Prob'!$LM$8)))
*('7. Project Characteristics'!$G$39)</f>
        <v>0</v>
      </c>
      <c r="DG8" s="70" cm="1">
        <f t="array" ref="DG8:DG11">IF(DG$7&gt;(SUM($F$7,'7. Project Characteristics'!$G$28)-1),ROW(_xlfn.ANCHORARRAY($CE8))*0,
_xlfn.XLOOKUP(DG$7,'Int BCA Ann Fail Prob'!$IN$7:$LM$7,_xlfn.ANCHORARRAY('Int BCA Ann Fail Prob'!$IN$8):_xlfn.ANCHORARRAY('Int BCA Ann Fail Prob'!$LM$8)))
*('7. Project Characteristics'!$G$39)</f>
        <v>0</v>
      </c>
      <c r="DH8" s="70" cm="1">
        <f t="array" ref="DH8:DH11">IF(DH$7&gt;(SUM($F$7,'7. Project Characteristics'!$G$28)-1),ROW(_xlfn.ANCHORARRAY($CE8))*0,
_xlfn.XLOOKUP(DH$7,'Int BCA Ann Fail Prob'!$IN$7:$LM$7,_xlfn.ANCHORARRAY('Int BCA Ann Fail Prob'!$IN$8):_xlfn.ANCHORARRAY('Int BCA Ann Fail Prob'!$LM$8)))
*('7. Project Characteristics'!$G$39)</f>
        <v>0</v>
      </c>
      <c r="DI8" s="70" cm="1">
        <f t="array" ref="DI8:DI11">IF(DI$7&gt;(SUM($F$7,'7. Project Characteristics'!$G$28)-1),ROW(_xlfn.ANCHORARRAY($CE8))*0,
_xlfn.XLOOKUP(DI$7,'Int BCA Ann Fail Prob'!$IN$7:$LM$7,_xlfn.ANCHORARRAY('Int BCA Ann Fail Prob'!$IN$8):_xlfn.ANCHORARRAY('Int BCA Ann Fail Prob'!$LM$8)))
*('7. Project Characteristics'!$G$39)</f>
        <v>0</v>
      </c>
      <c r="DJ8" s="70" cm="1">
        <f t="array" ref="DJ8:DJ11">IF(DJ$7&gt;(SUM($F$7,'7. Project Characteristics'!$G$28)-1),ROW(_xlfn.ANCHORARRAY($CE8))*0,
_xlfn.XLOOKUP(DJ$7,'Int BCA Ann Fail Prob'!$IN$7:$LM$7,_xlfn.ANCHORARRAY('Int BCA Ann Fail Prob'!$IN$8):_xlfn.ANCHORARRAY('Int BCA Ann Fail Prob'!$LM$8)))
*('7. Project Characteristics'!$G$39)</f>
        <v>0</v>
      </c>
      <c r="DK8" s="70" cm="1">
        <f t="array" ref="DK8:DK11">IF(DK$7&gt;(SUM($F$7,'7. Project Characteristics'!$G$28)-1),ROW(_xlfn.ANCHORARRAY($CE8))*0,
_xlfn.XLOOKUP(DK$7,'Int BCA Ann Fail Prob'!$IN$7:$LM$7,_xlfn.ANCHORARRAY('Int BCA Ann Fail Prob'!$IN$8):_xlfn.ANCHORARRAY('Int BCA Ann Fail Prob'!$LM$8)))
*('7. Project Characteristics'!$G$39)</f>
        <v>0</v>
      </c>
      <c r="DL8" s="70" cm="1">
        <f t="array" ref="DL8:DL11">IF(DL$7&gt;(SUM($F$7,'7. Project Characteristics'!$G$28)-1),ROW(_xlfn.ANCHORARRAY($CE8))*0,
_xlfn.XLOOKUP(DL$7,'Int BCA Ann Fail Prob'!$IN$7:$LM$7,_xlfn.ANCHORARRAY('Int BCA Ann Fail Prob'!$IN$8):_xlfn.ANCHORARRAY('Int BCA Ann Fail Prob'!$LM$8)))
*('7. Project Characteristics'!$G$39)</f>
        <v>0</v>
      </c>
      <c r="DM8" s="70" cm="1">
        <f t="array" ref="DM8:DM11">IF(DM$7&gt;(SUM($F$7,'7. Project Characteristics'!$G$28)-1),ROW(_xlfn.ANCHORARRAY($CE8))*0,
_xlfn.XLOOKUP(DM$7,'Int BCA Ann Fail Prob'!$IN$7:$LM$7,_xlfn.ANCHORARRAY('Int BCA Ann Fail Prob'!$IN$8):_xlfn.ANCHORARRAY('Int BCA Ann Fail Prob'!$LM$8)))
*('7. Project Characteristics'!$G$39)</f>
        <v>0</v>
      </c>
      <c r="DN8" s="70" cm="1">
        <f t="array" ref="DN8:DN11">IF(DN$7&gt;(SUM($F$7,'7. Project Characteristics'!$G$28)-1),ROW(_xlfn.ANCHORARRAY($CE8))*0,
_xlfn.XLOOKUP(DN$7,'Int BCA Ann Fail Prob'!$IN$7:$LM$7,_xlfn.ANCHORARRAY('Int BCA Ann Fail Prob'!$IN$8):_xlfn.ANCHORARRAY('Int BCA Ann Fail Prob'!$LM$8)))
*('7. Project Characteristics'!$G$39)</f>
        <v>0</v>
      </c>
      <c r="DO8" s="70" cm="1">
        <f t="array" ref="DO8:DO11">IF(DO$7&gt;(SUM($F$7,'7. Project Characteristics'!$G$28)-1),ROW(_xlfn.ANCHORARRAY($CE8))*0,
_xlfn.XLOOKUP(DO$7,'Int BCA Ann Fail Prob'!$IN$7:$LM$7,_xlfn.ANCHORARRAY('Int BCA Ann Fail Prob'!$IN$8):_xlfn.ANCHORARRAY('Int BCA Ann Fail Prob'!$LM$8)))
*('7. Project Characteristics'!$G$39)</f>
        <v>0</v>
      </c>
      <c r="DP8" s="70" cm="1">
        <f t="array" ref="DP8:DP11">IF(DP$7&gt;(SUM($F$7,'7. Project Characteristics'!$G$28)-1),ROW(_xlfn.ANCHORARRAY($CE8))*0,
_xlfn.XLOOKUP(DP$7,'Int BCA Ann Fail Prob'!$IN$7:$LM$7,_xlfn.ANCHORARRAY('Int BCA Ann Fail Prob'!$IN$8):_xlfn.ANCHORARRAY('Int BCA Ann Fail Prob'!$LM$8)))
*('7. Project Characteristics'!$G$39)</f>
        <v>0</v>
      </c>
      <c r="DQ8" s="70" cm="1">
        <f t="array" ref="DQ8:DQ11">IF(DQ$7&gt;(SUM($F$7,'7. Project Characteristics'!$G$28)-1),ROW(_xlfn.ANCHORARRAY($CE8))*0,
_xlfn.XLOOKUP(DQ$7,'Int BCA Ann Fail Prob'!$IN$7:$LM$7,_xlfn.ANCHORARRAY('Int BCA Ann Fail Prob'!$IN$8):_xlfn.ANCHORARRAY('Int BCA Ann Fail Prob'!$LM$8)))
*('7. Project Characteristics'!$G$39)</f>
        <v>0</v>
      </c>
      <c r="DR8" s="70" cm="1">
        <f t="array" ref="DR8:DR11">IF(DR$7&gt;(SUM($F$7,'7. Project Characteristics'!$G$28)-1),ROW(_xlfn.ANCHORARRAY($CE8))*0,
_xlfn.XLOOKUP(DR$7,'Int BCA Ann Fail Prob'!$IN$7:$LM$7,_xlfn.ANCHORARRAY('Int BCA Ann Fail Prob'!$IN$8):_xlfn.ANCHORARRAY('Int BCA Ann Fail Prob'!$LM$8)))
*('7. Project Characteristics'!$G$39)</f>
        <v>0</v>
      </c>
      <c r="DS8" s="70" cm="1">
        <f t="array" ref="DS8:DS11">IF(DS$7&gt;(SUM($F$7,'7. Project Characteristics'!$G$28)-1),ROW(_xlfn.ANCHORARRAY($CE8))*0,
_xlfn.XLOOKUP(DS$7,'Int BCA Ann Fail Prob'!$IN$7:$LM$7,_xlfn.ANCHORARRAY('Int BCA Ann Fail Prob'!$IN$8):_xlfn.ANCHORARRAY('Int BCA Ann Fail Prob'!$LM$8)))
*('7. Project Characteristics'!$G$39)</f>
        <v>0</v>
      </c>
      <c r="DT8" s="70" cm="1">
        <f t="array" ref="DT8:DT11">IF(DT$7&gt;(SUM($F$7,'7. Project Characteristics'!$G$28)-1),ROW(_xlfn.ANCHORARRAY($CE8))*0,
_xlfn.XLOOKUP(DT$7,'Int BCA Ann Fail Prob'!$IN$7:$LM$7,_xlfn.ANCHORARRAY('Int BCA Ann Fail Prob'!$IN$8):_xlfn.ANCHORARRAY('Int BCA Ann Fail Prob'!$LM$8)))
*('7. Project Characteristics'!$G$39)</f>
        <v>0</v>
      </c>
      <c r="DU8" s="70" cm="1">
        <f t="array" ref="DU8:DU11">IF(DU$7&gt;(SUM($F$7,'7. Project Characteristics'!$G$28)-1),ROW(_xlfn.ANCHORARRAY($CE8))*0,
_xlfn.XLOOKUP(DU$7,'Int BCA Ann Fail Prob'!$IN$7:$LM$7,_xlfn.ANCHORARRAY('Int BCA Ann Fail Prob'!$IN$8):_xlfn.ANCHORARRAY('Int BCA Ann Fail Prob'!$LM$8)))
*('7. Project Characteristics'!$G$39)</f>
        <v>0</v>
      </c>
      <c r="DV8" s="70" cm="1">
        <f t="array" ref="DV8:DV11">IF(DV$7&gt;(SUM($F$7,'7. Project Characteristics'!$G$28)-1),ROW(_xlfn.ANCHORARRAY($CE8))*0,
_xlfn.XLOOKUP(DV$7,'Int BCA Ann Fail Prob'!$IN$7:$LM$7,_xlfn.ANCHORARRAY('Int BCA Ann Fail Prob'!$IN$8):_xlfn.ANCHORARRAY('Int BCA Ann Fail Prob'!$LM$8)))
*('7. Project Characteristics'!$G$39)</f>
        <v>0</v>
      </c>
      <c r="DW8" s="70" cm="1">
        <f t="array" ref="DW8:DW11">IF(DW$7&gt;(SUM($F$7,'7. Project Characteristics'!$G$28)-1),ROW(_xlfn.ANCHORARRAY($CE8))*0,
_xlfn.XLOOKUP(DW$7,'Int BCA Ann Fail Prob'!$IN$7:$LM$7,_xlfn.ANCHORARRAY('Int BCA Ann Fail Prob'!$IN$8):_xlfn.ANCHORARRAY('Int BCA Ann Fail Prob'!$LM$8)))
*('7. Project Characteristics'!$G$39)</f>
        <v>0</v>
      </c>
      <c r="DX8" s="70" cm="1">
        <f t="array" ref="DX8:DX11">IF(DX$7&gt;(SUM($F$7,'7. Project Characteristics'!$G$28)-1),ROW(_xlfn.ANCHORARRAY($CE8))*0,
_xlfn.XLOOKUP(DX$7,'Int BCA Ann Fail Prob'!$IN$7:$LM$7,_xlfn.ANCHORARRAY('Int BCA Ann Fail Prob'!$IN$8):_xlfn.ANCHORARRAY('Int BCA Ann Fail Prob'!$LM$8)))
*('7. Project Characteristics'!$G$39)</f>
        <v>0</v>
      </c>
      <c r="DY8" s="70" cm="1">
        <f t="array" ref="DY8:DY11">IF(DY$7&gt;(SUM($F$7,'7. Project Characteristics'!$G$28)-1),ROW(_xlfn.ANCHORARRAY($CE8))*0,
_xlfn.XLOOKUP(DY$7,'Int BCA Ann Fail Prob'!$IN$7:$LM$7,_xlfn.ANCHORARRAY('Int BCA Ann Fail Prob'!$IN$8):_xlfn.ANCHORARRAY('Int BCA Ann Fail Prob'!$LM$8)))
*('7. Project Characteristics'!$G$39)</f>
        <v>0</v>
      </c>
      <c r="DZ8" s="70" cm="1">
        <f t="array" ref="DZ8:DZ11">IF(DZ$7&gt;(SUM($F$7,'7. Project Characteristics'!$G$28)-1),ROW(_xlfn.ANCHORARRAY($CE8))*0,
_xlfn.XLOOKUP(DZ$7,'Int BCA Ann Fail Prob'!$IN$7:$LM$7,_xlfn.ANCHORARRAY('Int BCA Ann Fail Prob'!$IN$8):_xlfn.ANCHORARRAY('Int BCA Ann Fail Prob'!$LM$8)))
*('7. Project Characteristics'!$G$39)</f>
        <v>0</v>
      </c>
      <c r="EA8" s="70" cm="1">
        <f t="array" ref="EA8:EA11">IF(EA$7&gt;(SUM($F$7,'7. Project Characteristics'!$G$28)-1),ROW(_xlfn.ANCHORARRAY($CE8))*0,
_xlfn.XLOOKUP(EA$7,'Int BCA Ann Fail Prob'!$IN$7:$LM$7,_xlfn.ANCHORARRAY('Int BCA Ann Fail Prob'!$IN$8):_xlfn.ANCHORARRAY('Int BCA Ann Fail Prob'!$LM$8)))
*('7. Project Characteristics'!$G$39)</f>
        <v>0</v>
      </c>
      <c r="EB8" s="70" cm="1">
        <f t="array" ref="EB8:EB11">IF(EB$7&gt;(SUM($F$7,'7. Project Characteristics'!$G$28)-1),ROW(_xlfn.ANCHORARRAY($CE8))*0,
_xlfn.XLOOKUP(EB$7,'Int BCA Ann Fail Prob'!$IN$7:$LM$7,_xlfn.ANCHORARRAY('Int BCA Ann Fail Prob'!$IN$8):_xlfn.ANCHORARRAY('Int BCA Ann Fail Prob'!$LM$8)))
*('7. Project Characteristics'!$G$39)</f>
        <v>0</v>
      </c>
      <c r="EC8" s="70" cm="1">
        <f t="array" ref="EC8:EC11">IF(EC$7&gt;(SUM($F$7,'7. Project Characteristics'!$G$28)-1),ROW(_xlfn.ANCHORARRAY($CE8))*0,
_xlfn.XLOOKUP(EC$7,'Int BCA Ann Fail Prob'!$IN$7:$LM$7,_xlfn.ANCHORARRAY('Int BCA Ann Fail Prob'!$IN$8):_xlfn.ANCHORARRAY('Int BCA Ann Fail Prob'!$LM$8)))
*('7. Project Characteristics'!$G$39)</f>
        <v>0</v>
      </c>
      <c r="ED8" s="70" cm="1">
        <f t="array" ref="ED8:ED11">IF(ED$7&gt;(SUM($F$7,'7. Project Characteristics'!$G$28)-1),ROW(_xlfn.ANCHORARRAY($CE8))*0,
_xlfn.XLOOKUP(ED$7,'Int BCA Ann Fail Prob'!$IN$7:$LM$7,_xlfn.ANCHORARRAY('Int BCA Ann Fail Prob'!$IN$8):_xlfn.ANCHORARRAY('Int BCA Ann Fail Prob'!$LM$8)))
*('7. Project Characteristics'!$G$39)</f>
        <v>0</v>
      </c>
      <c r="EE8" s="70" cm="1">
        <f t="array" ref="EE8:EE11">IF(EE$7&gt;(SUM($F$7,'7. Project Characteristics'!$G$28)-1),ROW(_xlfn.ANCHORARRAY($CE8))*0,
_xlfn.XLOOKUP(EE$7,'Int BCA Ann Fail Prob'!$IN$7:$LM$7,_xlfn.ANCHORARRAY('Int BCA Ann Fail Prob'!$IN$8):_xlfn.ANCHORARRAY('Int BCA Ann Fail Prob'!$LM$8)))
*('7. Project Characteristics'!$G$39)</f>
        <v>0</v>
      </c>
      <c r="EF8" s="70" cm="1">
        <f t="array" ref="EF8:EF11">IF(EF$7&gt;(SUM($F$7,'7. Project Characteristics'!$G$28)-1),ROW(_xlfn.ANCHORARRAY($CE8))*0,
_xlfn.XLOOKUP(EF$7,'Int BCA Ann Fail Prob'!$IN$7:$LM$7,_xlfn.ANCHORARRAY('Int BCA Ann Fail Prob'!$IN$8):_xlfn.ANCHORARRAY('Int BCA Ann Fail Prob'!$LM$8)))
*('7. Project Characteristics'!$G$39)</f>
        <v>0</v>
      </c>
      <c r="EG8" s="70" cm="1">
        <f t="array" ref="EG8:EG11">IF(EG$7&gt;(SUM($F$7,'7. Project Characteristics'!$G$28)-1),ROW(_xlfn.ANCHORARRAY($CE8))*0,
_xlfn.XLOOKUP(EG$7,'Int BCA Ann Fail Prob'!$IN$7:$LM$7,_xlfn.ANCHORARRAY('Int BCA Ann Fail Prob'!$IN$8):_xlfn.ANCHORARRAY('Int BCA Ann Fail Prob'!$LM$8)))
*('7. Project Characteristics'!$G$39)</f>
        <v>0</v>
      </c>
      <c r="EH8" s="70" cm="1">
        <f t="array" ref="EH8:EH11">IF(EH$7&gt;(SUM($F$7,'7. Project Characteristics'!$G$28)-1),ROW(_xlfn.ANCHORARRAY($CE8))*0,
_xlfn.XLOOKUP(EH$7,'Int BCA Ann Fail Prob'!$IN$7:$LM$7,_xlfn.ANCHORARRAY('Int BCA Ann Fail Prob'!$IN$8):_xlfn.ANCHORARRAY('Int BCA Ann Fail Prob'!$LM$8)))
*('7. Project Characteristics'!$G$39)</f>
        <v>0</v>
      </c>
      <c r="EI8" s="70" cm="1">
        <f t="array" ref="EI8:EI11">IF(EI$7&gt;(SUM($F$7,'7. Project Characteristics'!$G$28)-1),ROW(_xlfn.ANCHORARRAY($CE8))*0,
_xlfn.XLOOKUP(EI$7,'Int BCA Ann Fail Prob'!$IN$7:$LM$7,_xlfn.ANCHORARRAY('Int BCA Ann Fail Prob'!$IN$8):_xlfn.ANCHORARRAY('Int BCA Ann Fail Prob'!$LM$8)))
*('7. Project Characteristics'!$G$39)</f>
        <v>0</v>
      </c>
      <c r="EJ8" s="70" cm="1">
        <f t="array" ref="EJ8:EJ11">IF(EJ$7&gt;(SUM($F$7,'7. Project Characteristics'!$G$28)-1),ROW(_xlfn.ANCHORARRAY($CE8))*0,
_xlfn.XLOOKUP(EJ$7,'Int BCA Ann Fail Prob'!$IN$7:$LM$7,_xlfn.ANCHORARRAY('Int BCA Ann Fail Prob'!$IN$8):_xlfn.ANCHORARRAY('Int BCA Ann Fail Prob'!$LM$8)))
*('7. Project Characteristics'!$G$39)</f>
        <v>0</v>
      </c>
      <c r="EK8" s="70" cm="1">
        <f t="array" ref="EK8:EK11">IF(EK$7&gt;(SUM($F$7,'7. Project Characteristics'!$G$28)-1),ROW(_xlfn.ANCHORARRAY($CE8))*0,
_xlfn.XLOOKUP(EK$7,'Int BCA Ann Fail Prob'!$IN$7:$LM$7,_xlfn.ANCHORARRAY('Int BCA Ann Fail Prob'!$IN$8):_xlfn.ANCHORARRAY('Int BCA Ann Fail Prob'!$LM$8)))
*('7. Project Characteristics'!$G$39)</f>
        <v>0</v>
      </c>
      <c r="EL8" s="70" cm="1">
        <f t="array" ref="EL8:EL11">IF(EL$7&gt;(SUM($F$7,'7. Project Characteristics'!$G$28)-1),ROW(_xlfn.ANCHORARRAY($CE8))*0,
_xlfn.XLOOKUP(EL$7,'Int BCA Ann Fail Prob'!$IN$7:$LM$7,_xlfn.ANCHORARRAY('Int BCA Ann Fail Prob'!$IN$8):_xlfn.ANCHORARRAY('Int BCA Ann Fail Prob'!$LM$8)))
*('7. Project Characteristics'!$G$39)</f>
        <v>0</v>
      </c>
      <c r="EM8" s="70" cm="1">
        <f t="array" ref="EM8:EM11">IF(EM$7&gt;(SUM($F$7,'7. Project Characteristics'!$G$28)-1),ROW(_xlfn.ANCHORARRAY($CE8))*0,
_xlfn.XLOOKUP(EM$7,'Int BCA Ann Fail Prob'!$IN$7:$LM$7,_xlfn.ANCHORARRAY('Int BCA Ann Fail Prob'!$IN$8):_xlfn.ANCHORARRAY('Int BCA Ann Fail Prob'!$LM$8)))
*('7. Project Characteristics'!$G$39)</f>
        <v>0</v>
      </c>
      <c r="EN8" s="70" cm="1">
        <f t="array" ref="EN8:EN11">IF(EN$7&gt;(SUM($F$7,'7. Project Characteristics'!$G$28)-1),ROW(_xlfn.ANCHORARRAY($CE8))*0,
_xlfn.XLOOKUP(EN$7,'Int BCA Ann Fail Prob'!$IN$7:$LM$7,_xlfn.ANCHORARRAY('Int BCA Ann Fail Prob'!$IN$8):_xlfn.ANCHORARRAY('Int BCA Ann Fail Prob'!$LM$8)))
*('7. Project Characteristics'!$G$39)</f>
        <v>0</v>
      </c>
      <c r="EO8" s="70" cm="1">
        <f t="array" ref="EO8:EO11">IF(EO$7&gt;(SUM($F$7,'7. Project Characteristics'!$G$28)-1),ROW(_xlfn.ANCHORARRAY($CE8))*0,
_xlfn.XLOOKUP(EO$7,'Int BCA Ann Fail Prob'!$IN$7:$LM$7,_xlfn.ANCHORARRAY('Int BCA Ann Fail Prob'!$IN$8):_xlfn.ANCHORARRAY('Int BCA Ann Fail Prob'!$LM$8)))
*('7. Project Characteristics'!$G$39)</f>
        <v>0</v>
      </c>
      <c r="EP8" s="70" cm="1">
        <f t="array" ref="EP8:EP11">IF(EP$7&gt;(SUM($F$7,'7. Project Characteristics'!$G$28)-1),ROW(_xlfn.ANCHORARRAY($CE8))*0,
_xlfn.XLOOKUP(EP$7,'Int BCA Ann Fail Prob'!$IN$7:$LM$7,_xlfn.ANCHORARRAY('Int BCA Ann Fail Prob'!$IN$8):_xlfn.ANCHORARRAY('Int BCA Ann Fail Prob'!$LM$8)))
*('7. Project Characteristics'!$G$39)</f>
        <v>0</v>
      </c>
      <c r="EQ8" s="70" cm="1">
        <f t="array" ref="EQ8:EQ11">IF(EQ$7&gt;(SUM($F$7,'7. Project Characteristics'!$G$28)-1),ROW(_xlfn.ANCHORARRAY($CE8))*0,
_xlfn.XLOOKUP(EQ$7,'Int BCA Ann Fail Prob'!$IN$7:$LM$7,_xlfn.ANCHORARRAY('Int BCA Ann Fail Prob'!$IN$8):_xlfn.ANCHORARRAY('Int BCA Ann Fail Prob'!$LM$8)))
*('7. Project Characteristics'!$G$39)</f>
        <v>0</v>
      </c>
      <c r="ER8" s="70" cm="1">
        <f t="array" ref="ER8:ER11">IF(ER$7&gt;(SUM($F$7,'7. Project Characteristics'!$G$28)-1),ROW(_xlfn.ANCHORARRAY($CE8))*0,
_xlfn.XLOOKUP(ER$7,'Int BCA Ann Fail Prob'!$IN$7:$LM$7,_xlfn.ANCHORARRAY('Int BCA Ann Fail Prob'!$IN$8):_xlfn.ANCHORARRAY('Int BCA Ann Fail Prob'!$LM$8)))
*('7. Project Characteristics'!$G$39)</f>
        <v>0</v>
      </c>
      <c r="ES8" s="70" cm="1">
        <f t="array" ref="ES8:ES11">IF(ES$7&gt;(SUM($F$7,'7. Project Characteristics'!$G$28)-1),ROW(_xlfn.ANCHORARRAY($CE8))*0,
_xlfn.XLOOKUP(ES$7,'Int BCA Ann Fail Prob'!$IN$7:$LM$7,_xlfn.ANCHORARRAY('Int BCA Ann Fail Prob'!$IN$8):_xlfn.ANCHORARRAY('Int BCA Ann Fail Prob'!$LM$8)))
*('7. Project Characteristics'!$G$39)</f>
        <v>0</v>
      </c>
      <c r="ET8" s="70" cm="1">
        <f t="array" ref="ET8:ET11">IF(ET$7&gt;(SUM($F$7,'7. Project Characteristics'!$G$28)-1),ROW(_xlfn.ANCHORARRAY($CE8))*0,
_xlfn.XLOOKUP(ET$7,'Int BCA Ann Fail Prob'!$IN$7:$LM$7,_xlfn.ANCHORARRAY('Int BCA Ann Fail Prob'!$IN$8):_xlfn.ANCHORARRAY('Int BCA Ann Fail Prob'!$LM$8)))
*('7. Project Characteristics'!$G$39)</f>
        <v>0</v>
      </c>
      <c r="EU8" s="70" cm="1">
        <f t="array" ref="EU8:EU11">IF(EU$7&gt;(SUM($F$7,'7. Project Characteristics'!$G$28)-1),ROW(_xlfn.ANCHORARRAY($CE8))*0,
_xlfn.XLOOKUP(EU$7,'Int BCA Ann Fail Prob'!$IN$7:$LM$7,_xlfn.ANCHORARRAY('Int BCA Ann Fail Prob'!$IN$8):_xlfn.ANCHORARRAY('Int BCA Ann Fail Prob'!$LM$8)))
*('7. Project Characteristics'!$G$39)</f>
        <v>0</v>
      </c>
      <c r="EV8" s="70" cm="1">
        <f t="array" ref="EV8:EV11">IF(EV$7&gt;(SUM($F$7,'7. Project Characteristics'!$G$28)-1),ROW(_xlfn.ANCHORARRAY($CE8))*0,
_xlfn.XLOOKUP(EV$7,'Int BCA Ann Fail Prob'!$IN$7:$LM$7,_xlfn.ANCHORARRAY('Int BCA Ann Fail Prob'!$IN$8):_xlfn.ANCHORARRAY('Int BCA Ann Fail Prob'!$LM$8)))
*('7. Project Characteristics'!$G$39)</f>
        <v>0</v>
      </c>
      <c r="EW8" s="70" cm="1">
        <f t="array" ref="EW8:EW11">IF(EW$7&gt;(SUM($F$7,'7. Project Characteristics'!$G$28)-1),ROW(_xlfn.ANCHORARRAY($CE8))*0,
_xlfn.XLOOKUP(EW$7,'Int BCA Ann Fail Prob'!$IN$7:$LM$7,_xlfn.ANCHORARRAY('Int BCA Ann Fail Prob'!$IN$8):_xlfn.ANCHORARRAY('Int BCA Ann Fail Prob'!$LM$8)))
*('7. Project Characteristics'!$G$39)</f>
        <v>0</v>
      </c>
      <c r="EX8" s="70" cm="1">
        <f t="array" ref="EX8:EX11">IF(EX$7&gt;(SUM($F$7,'7. Project Characteristics'!$G$28)-1),ROW(_xlfn.ANCHORARRAY($CE8))*0,
_xlfn.XLOOKUP(EX$7,'Int BCA Ann Fail Prob'!$IN$7:$LM$7,_xlfn.ANCHORARRAY('Int BCA Ann Fail Prob'!$IN$8):_xlfn.ANCHORARRAY('Int BCA Ann Fail Prob'!$LM$8)))
*('7. Project Characteristics'!$G$39)</f>
        <v>0</v>
      </c>
      <c r="EY8" s="70" cm="1">
        <f t="array" ref="EY8:EY11">IF(EY$7&gt;(SUM($F$7,'7. Project Characteristics'!$G$28)-1),ROW(_xlfn.ANCHORARRAY($CE8))*0,
_xlfn.XLOOKUP(EY$7,'Int BCA Ann Fail Prob'!$IN$7:$LM$7,_xlfn.ANCHORARRAY('Int BCA Ann Fail Prob'!$IN$8):_xlfn.ANCHORARRAY('Int BCA Ann Fail Prob'!$LM$8)))
*('7. Project Characteristics'!$G$39)</f>
        <v>0</v>
      </c>
      <c r="EZ8" s="70" cm="1">
        <f t="array" ref="EZ8:EZ11">IF(EZ$7&gt;(SUM($F$7,'7. Project Characteristics'!$G$28)-1),ROW(_xlfn.ANCHORARRAY($CE8))*0,
_xlfn.XLOOKUP(EZ$7,'Int BCA Ann Fail Prob'!$IN$7:$LM$7,_xlfn.ANCHORARRAY('Int BCA Ann Fail Prob'!$IN$8):_xlfn.ANCHORARRAY('Int BCA Ann Fail Prob'!$LM$8)))
*('7. Project Characteristics'!$G$39)</f>
        <v>0</v>
      </c>
      <c r="FA8" s="70" cm="1">
        <f t="array" ref="FA8:FA11">IF(FA$7&gt;(SUM($F$7,'7. Project Characteristics'!$G$28)-1),ROW(_xlfn.ANCHORARRAY($CE8))*0,
_xlfn.XLOOKUP(FA$7,'Int BCA Ann Fail Prob'!$IN$7:$LM$7,_xlfn.ANCHORARRAY('Int BCA Ann Fail Prob'!$IN$8):_xlfn.ANCHORARRAY('Int BCA Ann Fail Prob'!$LM$8)))
*('7. Project Characteristics'!$G$39)</f>
        <v>0</v>
      </c>
      <c r="FB8" s="70" cm="1">
        <f t="array" ref="FB8:FB11">IF(FB$7&gt;(SUM($F$7,'7. Project Characteristics'!$G$28)-1),ROW(_xlfn.ANCHORARRAY($CE8))*0,
_xlfn.XLOOKUP(FB$7,'Int BCA Ann Fail Prob'!$IN$7:$LM$7,_xlfn.ANCHORARRAY('Int BCA Ann Fail Prob'!$IN$8):_xlfn.ANCHORARRAY('Int BCA Ann Fail Prob'!$LM$8)))
*('7. Project Characteristics'!$G$39)</f>
        <v>0</v>
      </c>
      <c r="FC8" s="70" cm="1">
        <f t="array" ref="FC8:FC11">IF(FC$7&gt;(SUM($F$7,'7. Project Characteristics'!$G$28)-1),ROW(_xlfn.ANCHORARRAY($CE8))*0,
_xlfn.XLOOKUP(FC$7,'Int BCA Ann Fail Prob'!$IN$7:$LM$7,_xlfn.ANCHORARRAY('Int BCA Ann Fail Prob'!$IN$8):_xlfn.ANCHORARRAY('Int BCA Ann Fail Prob'!$LM$8)))
*('7. Project Characteristics'!$G$39)</f>
        <v>0</v>
      </c>
      <c r="FD8" s="70" cm="1">
        <f t="array" ref="FD8:FD11">IF(FD$7&gt;(SUM($F$7,'7. Project Characteristics'!$G$28)-1),ROW(_xlfn.ANCHORARRAY($CE8))*0,
_xlfn.XLOOKUP(FD$7,'Int BCA Ann Fail Prob'!$IN$7:$LM$7,_xlfn.ANCHORARRAY('Int BCA Ann Fail Prob'!$IN$8):_xlfn.ANCHORARRAY('Int BCA Ann Fail Prob'!$LM$8)))
*('7. Project Characteristics'!$G$39)</f>
        <v>0</v>
      </c>
      <c r="FE8" s="70" cm="1">
        <f t="array" ref="FE8:FE11">IF(FE$7&gt;(SUM($F$7,'7. Project Characteristics'!$G$28)-1),ROW(_xlfn.ANCHORARRAY($CE8))*0,
_xlfn.XLOOKUP(FE$7,'Int BCA Ann Fail Prob'!$IN$7:$LM$7,_xlfn.ANCHORARRAY('Int BCA Ann Fail Prob'!$IN$8):_xlfn.ANCHORARRAY('Int BCA Ann Fail Prob'!$LM$8)))
*('7. Project Characteristics'!$G$39)</f>
        <v>0</v>
      </c>
      <c r="FG8" s="61" t="str" cm="1">
        <f t="array" ref="FG8:FG11">_xlfn.ANCHORARRAY(CE8)</f>
        <v>Pole</v>
      </c>
      <c r="FH8" s="61" t="str" cm="1">
        <f t="array" ref="FH8:FH11">_xlfn.ANCHORARRAY(CF8)</f>
        <v>Class 5</v>
      </c>
      <c r="FI8" s="72" cm="1">
        <f t="array" ref="FI8:FI11">_xlfn.ANCHORARRAY(FJ8)+_xlfn.BYROW(_xlfn.ANCHORARRAY(FK8):_xlfn.ANCHORARRAY(IG8),_xlfn.LAMBDA(_xlpm.array,NPV('7. Project Characteristics'!$G$18-'7. Project Characteristics'!$G$17,_xlpm.array)))</f>
        <v>0</v>
      </c>
      <c r="FJ8" s="70" cm="1">
        <f t="array" ref="FJ8:FJ11">IF(FJ$7&gt;(SUM($FJ$7,'7. Project Characteristics'!$G$28)-1),ROW(_xlfn.ANCHORARRAY($FG$8))*0,
_xlfn.XLOOKUP(FJ$7,'Int BCA Ann Fail Prob'!$IN$7:$LM$7,_xlfn.ANCHORARRAY('Int BCA Ann Fail Prob'!$IN$8):_xlfn.ANCHORARRAY('Int BCA Ann Fail Prob'!$LM$8)))
*(IF('7. Project Characteristics'!$G$13="Frequency",'7. Project Characteristics'!$G$39,'7. Project Characteristics'!$H$39))</f>
        <v>0</v>
      </c>
      <c r="FK8" s="70" cm="1">
        <f t="array" ref="FK8:FK11">IF(FK$7&gt;(SUM($FJ$7,'7. Project Characteristics'!$G$28)-1),ROW(_xlfn.ANCHORARRAY($FG$8))*0,
_xlfn.XLOOKUP(FK$7,'Int BCA Ann Fail Prob'!$IN$7:$LM$7,_xlfn.ANCHORARRAY('Int BCA Ann Fail Prob'!$IN$8):_xlfn.ANCHORARRAY('Int BCA Ann Fail Prob'!$LM$8)))
*(IF('7. Project Characteristics'!$G$13="Frequency",'7. Project Characteristics'!$G$39,'7. Project Characteristics'!$H$39))</f>
        <v>0</v>
      </c>
      <c r="FL8" s="70" cm="1">
        <f t="array" ref="FL8:FL11">IF(FL$7&gt;(SUM($FJ$7,'7. Project Characteristics'!$G$28)-1),ROW(_xlfn.ANCHORARRAY($FG$8))*0,
_xlfn.XLOOKUP(FL$7,'Int BCA Ann Fail Prob'!$IN$7:$LM$7,_xlfn.ANCHORARRAY('Int BCA Ann Fail Prob'!$IN$8):_xlfn.ANCHORARRAY('Int BCA Ann Fail Prob'!$LM$8)))
*(IF('7. Project Characteristics'!$G$13="Frequency",'7. Project Characteristics'!$G$39,'7. Project Characteristics'!$H$39))</f>
        <v>0</v>
      </c>
      <c r="FM8" s="70" cm="1">
        <f t="array" ref="FM8:FM11">IF(FM$7&gt;(SUM($FJ$7,'7. Project Characteristics'!$G$28)-1),ROW(_xlfn.ANCHORARRAY($FG$8))*0,
_xlfn.XLOOKUP(FM$7,'Int BCA Ann Fail Prob'!$IN$7:$LM$7,_xlfn.ANCHORARRAY('Int BCA Ann Fail Prob'!$IN$8):_xlfn.ANCHORARRAY('Int BCA Ann Fail Prob'!$LM$8)))
*(IF('7. Project Characteristics'!$G$13="Frequency",'7. Project Characteristics'!$G$39,'7. Project Characteristics'!$H$39))</f>
        <v>0</v>
      </c>
      <c r="FN8" s="70" cm="1">
        <f t="array" ref="FN8:FN11">IF(FN$7&gt;(SUM($FJ$7,'7. Project Characteristics'!$G$28)-1),ROW(_xlfn.ANCHORARRAY($FG$8))*0,
_xlfn.XLOOKUP(FN$7,'Int BCA Ann Fail Prob'!$IN$7:$LM$7,_xlfn.ANCHORARRAY('Int BCA Ann Fail Prob'!$IN$8):_xlfn.ANCHORARRAY('Int BCA Ann Fail Prob'!$LM$8)))
*(IF('7. Project Characteristics'!$G$13="Frequency",'7. Project Characteristics'!$G$39,'7. Project Characteristics'!$H$39))</f>
        <v>0</v>
      </c>
      <c r="FO8" s="70" cm="1">
        <f t="array" ref="FO8:FO11">IF(FO$7&gt;(SUM($FJ$7,'7. Project Characteristics'!$G$28)-1),ROW(_xlfn.ANCHORARRAY($FG$8))*0,
_xlfn.XLOOKUP(FO$7,'Int BCA Ann Fail Prob'!$IN$7:$LM$7,_xlfn.ANCHORARRAY('Int BCA Ann Fail Prob'!$IN$8):_xlfn.ANCHORARRAY('Int BCA Ann Fail Prob'!$LM$8)))
*(IF('7. Project Characteristics'!$G$13="Frequency",'7. Project Characteristics'!$G$39,'7. Project Characteristics'!$H$39))</f>
        <v>0</v>
      </c>
      <c r="FP8" s="70" cm="1">
        <f t="array" ref="FP8:FP11">IF(FP$7&gt;(SUM($FJ$7,'7. Project Characteristics'!$G$28)-1),ROW(_xlfn.ANCHORARRAY($FG$8))*0,
_xlfn.XLOOKUP(FP$7,'Int BCA Ann Fail Prob'!$IN$7:$LM$7,_xlfn.ANCHORARRAY('Int BCA Ann Fail Prob'!$IN$8):_xlfn.ANCHORARRAY('Int BCA Ann Fail Prob'!$LM$8)))
*(IF('7. Project Characteristics'!$G$13="Frequency",'7. Project Characteristics'!$G$39,'7. Project Characteristics'!$H$39))</f>
        <v>0</v>
      </c>
      <c r="FQ8" s="70" cm="1">
        <f t="array" ref="FQ8:FQ11">IF(FQ$7&gt;(SUM($FJ$7,'7. Project Characteristics'!$G$28)-1),ROW(_xlfn.ANCHORARRAY($FG$8))*0,
_xlfn.XLOOKUP(FQ$7,'Int BCA Ann Fail Prob'!$IN$7:$LM$7,_xlfn.ANCHORARRAY('Int BCA Ann Fail Prob'!$IN$8):_xlfn.ANCHORARRAY('Int BCA Ann Fail Prob'!$LM$8)))
*(IF('7. Project Characteristics'!$G$13="Frequency",'7. Project Characteristics'!$G$39,'7. Project Characteristics'!$H$39))</f>
        <v>0</v>
      </c>
      <c r="FR8" s="70" cm="1">
        <f t="array" ref="FR8:FR11">IF(FR$7&gt;(SUM($FJ$7,'7. Project Characteristics'!$G$28)-1),ROW(_xlfn.ANCHORARRAY($FG$8))*0,
_xlfn.XLOOKUP(FR$7,'Int BCA Ann Fail Prob'!$IN$7:$LM$7,_xlfn.ANCHORARRAY('Int BCA Ann Fail Prob'!$IN$8):_xlfn.ANCHORARRAY('Int BCA Ann Fail Prob'!$LM$8)))
*(IF('7. Project Characteristics'!$G$13="Frequency",'7. Project Characteristics'!$G$39,'7. Project Characteristics'!$H$39))</f>
        <v>0</v>
      </c>
      <c r="FS8" s="70" cm="1">
        <f t="array" ref="FS8:FS11">IF(FS$7&gt;(SUM($FJ$7,'7. Project Characteristics'!$G$28)-1),ROW(_xlfn.ANCHORARRAY($FG$8))*0,
_xlfn.XLOOKUP(FS$7,'Int BCA Ann Fail Prob'!$IN$7:$LM$7,_xlfn.ANCHORARRAY('Int BCA Ann Fail Prob'!$IN$8):_xlfn.ANCHORARRAY('Int BCA Ann Fail Prob'!$LM$8)))
*(IF('7. Project Characteristics'!$G$13="Frequency",'7. Project Characteristics'!$G$39,'7. Project Characteristics'!$H$39))</f>
        <v>0</v>
      </c>
      <c r="FT8" s="70" cm="1">
        <f t="array" ref="FT8:FT11">IF(FT$7&gt;(SUM($FJ$7,'7. Project Characteristics'!$G$28)-1),ROW(_xlfn.ANCHORARRAY($FG$8))*0,
_xlfn.XLOOKUP(FT$7,'Int BCA Ann Fail Prob'!$IN$7:$LM$7,_xlfn.ANCHORARRAY('Int BCA Ann Fail Prob'!$IN$8):_xlfn.ANCHORARRAY('Int BCA Ann Fail Prob'!$LM$8)))
*(IF('7. Project Characteristics'!$G$13="Frequency",'7. Project Characteristics'!$G$39,'7. Project Characteristics'!$H$39))</f>
        <v>0</v>
      </c>
      <c r="FU8" s="70" cm="1">
        <f t="array" ref="FU8:FU11">IF(FU$7&gt;(SUM($FJ$7,'7. Project Characteristics'!$G$28)-1),ROW(_xlfn.ANCHORARRAY($FG$8))*0,
_xlfn.XLOOKUP(FU$7,'Int BCA Ann Fail Prob'!$IN$7:$LM$7,_xlfn.ANCHORARRAY('Int BCA Ann Fail Prob'!$IN$8):_xlfn.ANCHORARRAY('Int BCA Ann Fail Prob'!$LM$8)))
*(IF('7. Project Characteristics'!$G$13="Frequency",'7. Project Characteristics'!$G$39,'7. Project Characteristics'!$H$39))</f>
        <v>0</v>
      </c>
      <c r="FV8" s="70" cm="1">
        <f t="array" ref="FV8:FV11">IF(FV$7&gt;(SUM($FJ$7,'7. Project Characteristics'!$G$28)-1),ROW(_xlfn.ANCHORARRAY($FG$8))*0,
_xlfn.XLOOKUP(FV$7,'Int BCA Ann Fail Prob'!$IN$7:$LM$7,_xlfn.ANCHORARRAY('Int BCA Ann Fail Prob'!$IN$8):_xlfn.ANCHORARRAY('Int BCA Ann Fail Prob'!$LM$8)))
*(IF('7. Project Characteristics'!$G$13="Frequency",'7. Project Characteristics'!$G$39,'7. Project Characteristics'!$H$39))</f>
        <v>0</v>
      </c>
      <c r="FW8" s="70" cm="1">
        <f t="array" ref="FW8:FW11">IF(FW$7&gt;(SUM($FJ$7,'7. Project Characteristics'!$G$28)-1),ROW(_xlfn.ANCHORARRAY($FG$8))*0,
_xlfn.XLOOKUP(FW$7,'Int BCA Ann Fail Prob'!$IN$7:$LM$7,_xlfn.ANCHORARRAY('Int BCA Ann Fail Prob'!$IN$8):_xlfn.ANCHORARRAY('Int BCA Ann Fail Prob'!$LM$8)))
*(IF('7. Project Characteristics'!$G$13="Frequency",'7. Project Characteristics'!$G$39,'7. Project Characteristics'!$H$39))</f>
        <v>0</v>
      </c>
      <c r="FX8" s="70" cm="1">
        <f t="array" ref="FX8:FX11">IF(FX$7&gt;(SUM($FJ$7,'7. Project Characteristics'!$G$28)-1),ROW(_xlfn.ANCHORARRAY($FG$8))*0,
_xlfn.XLOOKUP(FX$7,'Int BCA Ann Fail Prob'!$IN$7:$LM$7,_xlfn.ANCHORARRAY('Int BCA Ann Fail Prob'!$IN$8):_xlfn.ANCHORARRAY('Int BCA Ann Fail Prob'!$LM$8)))
*(IF('7. Project Characteristics'!$G$13="Frequency",'7. Project Characteristics'!$G$39,'7. Project Characteristics'!$H$39))</f>
        <v>0</v>
      </c>
      <c r="FY8" s="70" cm="1">
        <f t="array" ref="FY8:FY11">IF(FY$7&gt;(SUM($FJ$7,'7. Project Characteristics'!$G$28)-1),ROW(_xlfn.ANCHORARRAY($FG$8))*0,
_xlfn.XLOOKUP(FY$7,'Int BCA Ann Fail Prob'!$IN$7:$LM$7,_xlfn.ANCHORARRAY('Int BCA Ann Fail Prob'!$IN$8):_xlfn.ANCHORARRAY('Int BCA Ann Fail Prob'!$LM$8)))
*(IF('7. Project Characteristics'!$G$13="Frequency",'7. Project Characteristics'!$G$39,'7. Project Characteristics'!$H$39))</f>
        <v>0</v>
      </c>
      <c r="FZ8" s="70" cm="1">
        <f t="array" ref="FZ8:FZ11">IF(FZ$7&gt;(SUM($FJ$7,'7. Project Characteristics'!$G$28)-1),ROW(_xlfn.ANCHORARRAY($FG$8))*0,
_xlfn.XLOOKUP(FZ$7,'Int BCA Ann Fail Prob'!$IN$7:$LM$7,_xlfn.ANCHORARRAY('Int BCA Ann Fail Prob'!$IN$8):_xlfn.ANCHORARRAY('Int BCA Ann Fail Prob'!$LM$8)))
*(IF('7. Project Characteristics'!$G$13="Frequency",'7. Project Characteristics'!$G$39,'7. Project Characteristics'!$H$39))</f>
        <v>0</v>
      </c>
      <c r="GA8" s="70" cm="1">
        <f t="array" ref="GA8:GA11">IF(GA$7&gt;(SUM($FJ$7,'7. Project Characteristics'!$G$28)-1),ROW(_xlfn.ANCHORARRAY($FG$8))*0,
_xlfn.XLOOKUP(GA$7,'Int BCA Ann Fail Prob'!$IN$7:$LM$7,_xlfn.ANCHORARRAY('Int BCA Ann Fail Prob'!$IN$8):_xlfn.ANCHORARRAY('Int BCA Ann Fail Prob'!$LM$8)))
*(IF('7. Project Characteristics'!$G$13="Frequency",'7. Project Characteristics'!$G$39,'7. Project Characteristics'!$H$39))</f>
        <v>0</v>
      </c>
      <c r="GB8" s="70" cm="1">
        <f t="array" ref="GB8:GB11">IF(GB$7&gt;(SUM($FJ$7,'7. Project Characteristics'!$G$28)-1),ROW(_xlfn.ANCHORARRAY($FG$8))*0,
_xlfn.XLOOKUP(GB$7,'Int BCA Ann Fail Prob'!$IN$7:$LM$7,_xlfn.ANCHORARRAY('Int BCA Ann Fail Prob'!$IN$8):_xlfn.ANCHORARRAY('Int BCA Ann Fail Prob'!$LM$8)))
*(IF('7. Project Characteristics'!$G$13="Frequency",'7. Project Characteristics'!$G$39,'7. Project Characteristics'!$H$39))</f>
        <v>0</v>
      </c>
      <c r="GC8" s="70" cm="1">
        <f t="array" ref="GC8:GC11">IF(GC$7&gt;(SUM($FJ$7,'7. Project Characteristics'!$G$28)-1),ROW(_xlfn.ANCHORARRAY($FG$8))*0,
_xlfn.XLOOKUP(GC$7,'Int BCA Ann Fail Prob'!$IN$7:$LM$7,_xlfn.ANCHORARRAY('Int BCA Ann Fail Prob'!$IN$8):_xlfn.ANCHORARRAY('Int BCA Ann Fail Prob'!$LM$8)))
*(IF('7. Project Characteristics'!$G$13="Frequency",'7. Project Characteristics'!$G$39,'7. Project Characteristics'!$H$39))</f>
        <v>0</v>
      </c>
      <c r="GD8" s="70" cm="1">
        <f t="array" ref="GD8:GD11">IF(GD$7&gt;(SUM($FJ$7,'7. Project Characteristics'!$G$28)-1),ROW(_xlfn.ANCHORARRAY($FG$8))*0,
_xlfn.XLOOKUP(GD$7,'Int BCA Ann Fail Prob'!$IN$7:$LM$7,_xlfn.ANCHORARRAY('Int BCA Ann Fail Prob'!$IN$8):_xlfn.ANCHORARRAY('Int BCA Ann Fail Prob'!$LM$8)))
*(IF('7. Project Characteristics'!$G$13="Frequency",'7. Project Characteristics'!$G$39,'7. Project Characteristics'!$H$39))</f>
        <v>0</v>
      </c>
      <c r="GE8" s="70" cm="1">
        <f t="array" ref="GE8:GE11">IF(GE$7&gt;(SUM($FJ$7,'7. Project Characteristics'!$G$28)-1),ROW(_xlfn.ANCHORARRAY($FG$8))*0,
_xlfn.XLOOKUP(GE$7,'Int BCA Ann Fail Prob'!$IN$7:$LM$7,_xlfn.ANCHORARRAY('Int BCA Ann Fail Prob'!$IN$8):_xlfn.ANCHORARRAY('Int BCA Ann Fail Prob'!$LM$8)))
*(IF('7. Project Characteristics'!$G$13="Frequency",'7. Project Characteristics'!$G$39,'7. Project Characteristics'!$H$39))</f>
        <v>0</v>
      </c>
      <c r="GF8" s="70" cm="1">
        <f t="array" ref="GF8:GF11">IF(GF$7&gt;(SUM($FJ$7,'7. Project Characteristics'!$G$28)-1),ROW(_xlfn.ANCHORARRAY($FG$8))*0,
_xlfn.XLOOKUP(GF$7,'Int BCA Ann Fail Prob'!$IN$7:$LM$7,_xlfn.ANCHORARRAY('Int BCA Ann Fail Prob'!$IN$8):_xlfn.ANCHORARRAY('Int BCA Ann Fail Prob'!$LM$8)))
*(IF('7. Project Characteristics'!$G$13="Frequency",'7. Project Characteristics'!$G$39,'7. Project Characteristics'!$H$39))</f>
        <v>0</v>
      </c>
      <c r="GG8" s="70" cm="1">
        <f t="array" ref="GG8:GG11">IF(GG$7&gt;(SUM($FJ$7,'7. Project Characteristics'!$G$28)-1),ROW(_xlfn.ANCHORARRAY($FG$8))*0,
_xlfn.XLOOKUP(GG$7,'Int BCA Ann Fail Prob'!$IN$7:$LM$7,_xlfn.ANCHORARRAY('Int BCA Ann Fail Prob'!$IN$8):_xlfn.ANCHORARRAY('Int BCA Ann Fail Prob'!$LM$8)))
*(IF('7. Project Characteristics'!$G$13="Frequency",'7. Project Characteristics'!$G$39,'7. Project Characteristics'!$H$39))</f>
        <v>0</v>
      </c>
      <c r="GH8" s="70" cm="1">
        <f t="array" ref="GH8:GH11">IF(GH$7&gt;(SUM($FJ$7,'7. Project Characteristics'!$G$28)-1),ROW(_xlfn.ANCHORARRAY($FG$8))*0,
_xlfn.XLOOKUP(GH$7,'Int BCA Ann Fail Prob'!$IN$7:$LM$7,_xlfn.ANCHORARRAY('Int BCA Ann Fail Prob'!$IN$8):_xlfn.ANCHORARRAY('Int BCA Ann Fail Prob'!$LM$8)))
*(IF('7. Project Characteristics'!$G$13="Frequency",'7. Project Characteristics'!$G$39,'7. Project Characteristics'!$H$39))</f>
        <v>0</v>
      </c>
      <c r="GI8" s="70" cm="1">
        <f t="array" ref="GI8:GI11">IF(GI$7&gt;(SUM($FJ$7,'7. Project Characteristics'!$G$28)-1),ROW(_xlfn.ANCHORARRAY($FG$8))*0,
_xlfn.XLOOKUP(GI$7,'Int BCA Ann Fail Prob'!$IN$7:$LM$7,_xlfn.ANCHORARRAY('Int BCA Ann Fail Prob'!$IN$8):_xlfn.ANCHORARRAY('Int BCA Ann Fail Prob'!$LM$8)))
*(IF('7. Project Characteristics'!$G$13="Frequency",'7. Project Characteristics'!$G$39,'7. Project Characteristics'!$H$39))</f>
        <v>0</v>
      </c>
      <c r="GJ8" s="70" cm="1">
        <f t="array" ref="GJ8:GJ11">IF(GJ$7&gt;(SUM($FJ$7,'7. Project Characteristics'!$G$28)-1),ROW(_xlfn.ANCHORARRAY($FG$8))*0,
_xlfn.XLOOKUP(GJ$7,'Int BCA Ann Fail Prob'!$IN$7:$LM$7,_xlfn.ANCHORARRAY('Int BCA Ann Fail Prob'!$IN$8):_xlfn.ANCHORARRAY('Int BCA Ann Fail Prob'!$LM$8)))
*(IF('7. Project Characteristics'!$G$13="Frequency",'7. Project Characteristics'!$G$39,'7. Project Characteristics'!$H$39))</f>
        <v>0</v>
      </c>
      <c r="GK8" s="70" cm="1">
        <f t="array" ref="GK8:GK11">IF(GK$7&gt;(SUM($FJ$7,'7. Project Characteristics'!$G$28)-1),ROW(_xlfn.ANCHORARRAY($FG$8))*0,
_xlfn.XLOOKUP(GK$7,'Int BCA Ann Fail Prob'!$IN$7:$LM$7,_xlfn.ANCHORARRAY('Int BCA Ann Fail Prob'!$IN$8):_xlfn.ANCHORARRAY('Int BCA Ann Fail Prob'!$LM$8)))
*(IF('7. Project Characteristics'!$G$13="Frequency",'7. Project Characteristics'!$G$39,'7. Project Characteristics'!$H$39))</f>
        <v>0</v>
      </c>
      <c r="GL8" s="70" cm="1">
        <f t="array" ref="GL8:GL11">IF(GL$7&gt;(SUM($FJ$7,'7. Project Characteristics'!$G$28)-1),ROW(_xlfn.ANCHORARRAY($FG$8))*0,
_xlfn.XLOOKUP(GL$7,'Int BCA Ann Fail Prob'!$IN$7:$LM$7,_xlfn.ANCHORARRAY('Int BCA Ann Fail Prob'!$IN$8):_xlfn.ANCHORARRAY('Int BCA Ann Fail Prob'!$LM$8)))
*(IF('7. Project Characteristics'!$G$13="Frequency",'7. Project Characteristics'!$G$39,'7. Project Characteristics'!$H$39))</f>
        <v>0</v>
      </c>
      <c r="GM8" s="70" cm="1">
        <f t="array" ref="GM8:GM11">IF(GM$7&gt;(SUM($FJ$7,'7. Project Characteristics'!$G$28)-1),ROW(_xlfn.ANCHORARRAY($FG$8))*0,
_xlfn.XLOOKUP(GM$7,'Int BCA Ann Fail Prob'!$IN$7:$LM$7,_xlfn.ANCHORARRAY('Int BCA Ann Fail Prob'!$IN$8):_xlfn.ANCHORARRAY('Int BCA Ann Fail Prob'!$LM$8)))
*(IF('7. Project Characteristics'!$G$13="Frequency",'7. Project Characteristics'!$G$39,'7. Project Characteristics'!$H$39))</f>
        <v>0</v>
      </c>
      <c r="GN8" s="70" cm="1">
        <f t="array" ref="GN8:GN11">IF(GN$7&gt;(SUM($FJ$7,'7. Project Characteristics'!$G$28)-1),ROW(_xlfn.ANCHORARRAY($FG$8))*0,
_xlfn.XLOOKUP(GN$7,'Int BCA Ann Fail Prob'!$IN$7:$LM$7,_xlfn.ANCHORARRAY('Int BCA Ann Fail Prob'!$IN$8):_xlfn.ANCHORARRAY('Int BCA Ann Fail Prob'!$LM$8)))
*(IF('7. Project Characteristics'!$G$13="Frequency",'7. Project Characteristics'!$G$39,'7. Project Characteristics'!$H$39))</f>
        <v>0</v>
      </c>
      <c r="GO8" s="70" cm="1">
        <f t="array" ref="GO8:GO11">IF(GO$7&gt;(SUM($FJ$7,'7. Project Characteristics'!$G$28)-1),ROW(_xlfn.ANCHORARRAY($FG$8))*0,
_xlfn.XLOOKUP(GO$7,'Int BCA Ann Fail Prob'!$IN$7:$LM$7,_xlfn.ANCHORARRAY('Int BCA Ann Fail Prob'!$IN$8):_xlfn.ANCHORARRAY('Int BCA Ann Fail Prob'!$LM$8)))
*(IF('7. Project Characteristics'!$G$13="Frequency",'7. Project Characteristics'!$G$39,'7. Project Characteristics'!$H$39))</f>
        <v>0</v>
      </c>
      <c r="GP8" s="70" cm="1">
        <f t="array" ref="GP8:GP11">IF(GP$7&gt;(SUM($FJ$7,'7. Project Characteristics'!$G$28)-1),ROW(_xlfn.ANCHORARRAY($FG$8))*0,
_xlfn.XLOOKUP(GP$7,'Int BCA Ann Fail Prob'!$IN$7:$LM$7,_xlfn.ANCHORARRAY('Int BCA Ann Fail Prob'!$IN$8):_xlfn.ANCHORARRAY('Int BCA Ann Fail Prob'!$LM$8)))
*(IF('7. Project Characteristics'!$G$13="Frequency",'7. Project Characteristics'!$G$39,'7. Project Characteristics'!$H$39))</f>
        <v>0</v>
      </c>
      <c r="GQ8" s="70" cm="1">
        <f t="array" ref="GQ8:GQ11">IF(GQ$7&gt;(SUM($FJ$7,'7. Project Characteristics'!$G$28)-1),ROW(_xlfn.ANCHORARRAY($FG$8))*0,
_xlfn.XLOOKUP(GQ$7,'Int BCA Ann Fail Prob'!$IN$7:$LM$7,_xlfn.ANCHORARRAY('Int BCA Ann Fail Prob'!$IN$8):_xlfn.ANCHORARRAY('Int BCA Ann Fail Prob'!$LM$8)))
*(IF('7. Project Characteristics'!$G$13="Frequency",'7. Project Characteristics'!$G$39,'7. Project Characteristics'!$H$39))</f>
        <v>0</v>
      </c>
      <c r="GR8" s="70" cm="1">
        <f t="array" ref="GR8:GR11">IF(GR$7&gt;(SUM($FJ$7,'7. Project Characteristics'!$G$28)-1),ROW(_xlfn.ANCHORARRAY($FG$8))*0,
_xlfn.XLOOKUP(GR$7,'Int BCA Ann Fail Prob'!$IN$7:$LM$7,_xlfn.ANCHORARRAY('Int BCA Ann Fail Prob'!$IN$8):_xlfn.ANCHORARRAY('Int BCA Ann Fail Prob'!$LM$8)))
*(IF('7. Project Characteristics'!$G$13="Frequency",'7. Project Characteristics'!$G$39,'7. Project Characteristics'!$H$39))</f>
        <v>0</v>
      </c>
      <c r="GS8" s="70" cm="1">
        <f t="array" ref="GS8:GS11">IF(GS$7&gt;(SUM($FJ$7,'7. Project Characteristics'!$G$28)-1),ROW(_xlfn.ANCHORARRAY($FG$8))*0,
_xlfn.XLOOKUP(GS$7,'Int BCA Ann Fail Prob'!$IN$7:$LM$7,_xlfn.ANCHORARRAY('Int BCA Ann Fail Prob'!$IN$8):_xlfn.ANCHORARRAY('Int BCA Ann Fail Prob'!$LM$8)))
*(IF('7. Project Characteristics'!$G$13="Frequency",'7. Project Characteristics'!$G$39,'7. Project Characteristics'!$H$39))</f>
        <v>0</v>
      </c>
      <c r="GT8" s="70" cm="1">
        <f t="array" ref="GT8:GT11">IF(GT$7&gt;(SUM($FJ$7,'7. Project Characteristics'!$G$28)-1),ROW(_xlfn.ANCHORARRAY($FG$8))*0,
_xlfn.XLOOKUP(GT$7,'Int BCA Ann Fail Prob'!$IN$7:$LM$7,_xlfn.ANCHORARRAY('Int BCA Ann Fail Prob'!$IN$8):_xlfn.ANCHORARRAY('Int BCA Ann Fail Prob'!$LM$8)))
*(IF('7. Project Characteristics'!$G$13="Frequency",'7. Project Characteristics'!$G$39,'7. Project Characteristics'!$H$39))</f>
        <v>0</v>
      </c>
      <c r="GU8" s="70" cm="1">
        <f t="array" ref="GU8:GU11">IF(GU$7&gt;(SUM($FJ$7,'7. Project Characteristics'!$G$28)-1),ROW(_xlfn.ANCHORARRAY($FG$8))*0,
_xlfn.XLOOKUP(GU$7,'Int BCA Ann Fail Prob'!$IN$7:$LM$7,_xlfn.ANCHORARRAY('Int BCA Ann Fail Prob'!$IN$8):_xlfn.ANCHORARRAY('Int BCA Ann Fail Prob'!$LM$8)))
*(IF('7. Project Characteristics'!$G$13="Frequency",'7. Project Characteristics'!$G$39,'7. Project Characteristics'!$H$39))</f>
        <v>0</v>
      </c>
      <c r="GV8" s="70" cm="1">
        <f t="array" ref="GV8:GV11">IF(GV$7&gt;(SUM($FJ$7,'7. Project Characteristics'!$G$28)-1),ROW(_xlfn.ANCHORARRAY($FG$8))*0,
_xlfn.XLOOKUP(GV$7,'Int BCA Ann Fail Prob'!$IN$7:$LM$7,_xlfn.ANCHORARRAY('Int BCA Ann Fail Prob'!$IN$8):_xlfn.ANCHORARRAY('Int BCA Ann Fail Prob'!$LM$8)))
*(IF('7. Project Characteristics'!$G$13="Frequency",'7. Project Characteristics'!$G$39,'7. Project Characteristics'!$H$39))</f>
        <v>0</v>
      </c>
      <c r="GW8" s="70" cm="1">
        <f t="array" ref="GW8:GW11">IF(GW$7&gt;(SUM($FJ$7,'7. Project Characteristics'!$G$28)-1),ROW(_xlfn.ANCHORARRAY($FG$8))*0,
_xlfn.XLOOKUP(GW$7,'Int BCA Ann Fail Prob'!$IN$7:$LM$7,_xlfn.ANCHORARRAY('Int BCA Ann Fail Prob'!$IN$8):_xlfn.ANCHORARRAY('Int BCA Ann Fail Prob'!$LM$8)))
*(IF('7. Project Characteristics'!$G$13="Frequency",'7. Project Characteristics'!$G$39,'7. Project Characteristics'!$H$39))</f>
        <v>0</v>
      </c>
      <c r="GX8" s="70" cm="1">
        <f t="array" ref="GX8:GX11">IF(GX$7&gt;(SUM($FJ$7,'7. Project Characteristics'!$G$28)-1),ROW(_xlfn.ANCHORARRAY($FG$8))*0,
_xlfn.XLOOKUP(GX$7,'Int BCA Ann Fail Prob'!$IN$7:$LM$7,_xlfn.ANCHORARRAY('Int BCA Ann Fail Prob'!$IN$8):_xlfn.ANCHORARRAY('Int BCA Ann Fail Prob'!$LM$8)))
*(IF('7. Project Characteristics'!$G$13="Frequency",'7. Project Characteristics'!$G$39,'7. Project Characteristics'!$H$39))</f>
        <v>0</v>
      </c>
      <c r="GY8" s="70" cm="1">
        <f t="array" ref="GY8:GY11">IF(GY$7&gt;(SUM($FJ$7,'7. Project Characteristics'!$G$28)-1),ROW(_xlfn.ANCHORARRAY($FG$8))*0,
_xlfn.XLOOKUP(GY$7,'Int BCA Ann Fail Prob'!$IN$7:$LM$7,_xlfn.ANCHORARRAY('Int BCA Ann Fail Prob'!$IN$8):_xlfn.ANCHORARRAY('Int BCA Ann Fail Prob'!$LM$8)))
*(IF('7. Project Characteristics'!$G$13="Frequency",'7. Project Characteristics'!$G$39,'7. Project Characteristics'!$H$39))</f>
        <v>0</v>
      </c>
      <c r="GZ8" s="70" cm="1">
        <f t="array" ref="GZ8:GZ11">IF(GZ$7&gt;(SUM($FJ$7,'7. Project Characteristics'!$G$28)-1),ROW(_xlfn.ANCHORARRAY($FG$8))*0,
_xlfn.XLOOKUP(GZ$7,'Int BCA Ann Fail Prob'!$IN$7:$LM$7,_xlfn.ANCHORARRAY('Int BCA Ann Fail Prob'!$IN$8):_xlfn.ANCHORARRAY('Int BCA Ann Fail Prob'!$LM$8)))
*(IF('7. Project Characteristics'!$G$13="Frequency",'7. Project Characteristics'!$G$39,'7. Project Characteristics'!$H$39))</f>
        <v>0</v>
      </c>
      <c r="HA8" s="70" cm="1">
        <f t="array" ref="HA8:HA11">IF(HA$7&gt;(SUM($FJ$7,'7. Project Characteristics'!$G$28)-1),ROW(_xlfn.ANCHORARRAY($FG$8))*0,
_xlfn.XLOOKUP(HA$7,'Int BCA Ann Fail Prob'!$IN$7:$LM$7,_xlfn.ANCHORARRAY('Int BCA Ann Fail Prob'!$IN$8):_xlfn.ANCHORARRAY('Int BCA Ann Fail Prob'!$LM$8)))
*(IF('7. Project Characteristics'!$G$13="Frequency",'7. Project Characteristics'!$G$39,'7. Project Characteristics'!$H$39))</f>
        <v>0</v>
      </c>
      <c r="HB8" s="70" cm="1">
        <f t="array" ref="HB8:HB11">IF(HB$7&gt;(SUM($FJ$7,'7. Project Characteristics'!$G$28)-1),ROW(_xlfn.ANCHORARRAY($FG$8))*0,
_xlfn.XLOOKUP(HB$7,'Int BCA Ann Fail Prob'!$IN$7:$LM$7,_xlfn.ANCHORARRAY('Int BCA Ann Fail Prob'!$IN$8):_xlfn.ANCHORARRAY('Int BCA Ann Fail Prob'!$LM$8)))
*(IF('7. Project Characteristics'!$G$13="Frequency",'7. Project Characteristics'!$G$39,'7. Project Characteristics'!$H$39))</f>
        <v>0</v>
      </c>
      <c r="HC8" s="70" cm="1">
        <f t="array" ref="HC8:HC11">IF(HC$7&gt;(SUM($FJ$7,'7. Project Characteristics'!$G$28)-1),ROW(_xlfn.ANCHORARRAY($FG$8))*0,
_xlfn.XLOOKUP(HC$7,'Int BCA Ann Fail Prob'!$IN$7:$LM$7,_xlfn.ANCHORARRAY('Int BCA Ann Fail Prob'!$IN$8):_xlfn.ANCHORARRAY('Int BCA Ann Fail Prob'!$LM$8)))
*(IF('7. Project Characteristics'!$G$13="Frequency",'7. Project Characteristics'!$G$39,'7. Project Characteristics'!$H$39))</f>
        <v>0</v>
      </c>
      <c r="HD8" s="70" cm="1">
        <f t="array" ref="HD8:HD11">IF(HD$7&gt;(SUM($FJ$7,'7. Project Characteristics'!$G$28)-1),ROW(_xlfn.ANCHORARRAY($FG$8))*0,
_xlfn.XLOOKUP(HD$7,'Int BCA Ann Fail Prob'!$IN$7:$LM$7,_xlfn.ANCHORARRAY('Int BCA Ann Fail Prob'!$IN$8):_xlfn.ANCHORARRAY('Int BCA Ann Fail Prob'!$LM$8)))
*(IF('7. Project Characteristics'!$G$13="Frequency",'7. Project Characteristics'!$G$39,'7. Project Characteristics'!$H$39))</f>
        <v>0</v>
      </c>
      <c r="HE8" s="70" cm="1">
        <f t="array" ref="HE8:HE11">IF(HE$7&gt;(SUM($FJ$7,'7. Project Characteristics'!$G$28)-1),ROW(_xlfn.ANCHORARRAY($FG$8))*0,
_xlfn.XLOOKUP(HE$7,'Int BCA Ann Fail Prob'!$IN$7:$LM$7,_xlfn.ANCHORARRAY('Int BCA Ann Fail Prob'!$IN$8):_xlfn.ANCHORARRAY('Int BCA Ann Fail Prob'!$LM$8)))
*(IF('7. Project Characteristics'!$G$13="Frequency",'7. Project Characteristics'!$G$39,'7. Project Characteristics'!$H$39))</f>
        <v>0</v>
      </c>
      <c r="HF8" s="70" cm="1">
        <f t="array" ref="HF8:HF11">IF(HF$7&gt;(SUM($FJ$7,'7. Project Characteristics'!$G$28)-1),ROW(_xlfn.ANCHORARRAY($FG$8))*0,
_xlfn.XLOOKUP(HF$7,'Int BCA Ann Fail Prob'!$IN$7:$LM$7,_xlfn.ANCHORARRAY('Int BCA Ann Fail Prob'!$IN$8):_xlfn.ANCHORARRAY('Int BCA Ann Fail Prob'!$LM$8)))
*(IF('7. Project Characteristics'!$G$13="Frequency",'7. Project Characteristics'!$G$39,'7. Project Characteristics'!$H$39))</f>
        <v>0</v>
      </c>
      <c r="HG8" s="70" cm="1">
        <f t="array" ref="HG8:HG11">IF(HG$7&gt;(SUM($FJ$7,'7. Project Characteristics'!$G$28)-1),ROW(_xlfn.ANCHORARRAY($FG$8))*0,
_xlfn.XLOOKUP(HG$7,'Int BCA Ann Fail Prob'!$IN$7:$LM$7,_xlfn.ANCHORARRAY('Int BCA Ann Fail Prob'!$IN$8):_xlfn.ANCHORARRAY('Int BCA Ann Fail Prob'!$LM$8)))
*(IF('7. Project Characteristics'!$G$13="Frequency",'7. Project Characteristics'!$G$39,'7. Project Characteristics'!$H$39))</f>
        <v>0</v>
      </c>
      <c r="HH8" s="70" cm="1">
        <f t="array" ref="HH8:HH11">IF(HH$7&gt;(SUM($FJ$7,'7. Project Characteristics'!$G$28)-1),ROW(_xlfn.ANCHORARRAY($FG$8))*0,
_xlfn.XLOOKUP(HH$7,'Int BCA Ann Fail Prob'!$IN$7:$LM$7,_xlfn.ANCHORARRAY('Int BCA Ann Fail Prob'!$IN$8):_xlfn.ANCHORARRAY('Int BCA Ann Fail Prob'!$LM$8)))
*(IF('7. Project Characteristics'!$G$13="Frequency",'7. Project Characteristics'!$G$39,'7. Project Characteristics'!$H$39))</f>
        <v>0</v>
      </c>
      <c r="HI8" s="70" cm="1">
        <f t="array" ref="HI8:HI11">IF(HI$7&gt;(SUM($FJ$7,'7. Project Characteristics'!$G$28)-1),ROW(_xlfn.ANCHORARRAY($FG$8))*0,
_xlfn.XLOOKUP(HI$7,'Int BCA Ann Fail Prob'!$IN$7:$LM$7,_xlfn.ANCHORARRAY('Int BCA Ann Fail Prob'!$IN$8):_xlfn.ANCHORARRAY('Int BCA Ann Fail Prob'!$LM$8)))
*(IF('7. Project Characteristics'!$G$13="Frequency",'7. Project Characteristics'!$G$39,'7. Project Characteristics'!$H$39))</f>
        <v>0</v>
      </c>
      <c r="HJ8" s="70" cm="1">
        <f t="array" ref="HJ8:HJ11">IF(HJ$7&gt;(SUM($FJ$7,'7. Project Characteristics'!$G$28)-1),ROW(_xlfn.ANCHORARRAY($FG$8))*0,
_xlfn.XLOOKUP(HJ$7,'Int BCA Ann Fail Prob'!$IN$7:$LM$7,_xlfn.ANCHORARRAY('Int BCA Ann Fail Prob'!$IN$8):_xlfn.ANCHORARRAY('Int BCA Ann Fail Prob'!$LM$8)))
*(IF('7. Project Characteristics'!$G$13="Frequency",'7. Project Characteristics'!$G$39,'7. Project Characteristics'!$H$39))</f>
        <v>0</v>
      </c>
      <c r="HK8" s="70" cm="1">
        <f t="array" ref="HK8:HK11">IF(HK$7&gt;(SUM($FJ$7,'7. Project Characteristics'!$G$28)-1),ROW(_xlfn.ANCHORARRAY($FG$8))*0,
_xlfn.XLOOKUP(HK$7,'Int BCA Ann Fail Prob'!$IN$7:$LM$7,_xlfn.ANCHORARRAY('Int BCA Ann Fail Prob'!$IN$8):_xlfn.ANCHORARRAY('Int BCA Ann Fail Prob'!$LM$8)))
*(IF('7. Project Characteristics'!$G$13="Frequency",'7. Project Characteristics'!$G$39,'7. Project Characteristics'!$H$39))</f>
        <v>0</v>
      </c>
      <c r="HL8" s="70" cm="1">
        <f t="array" ref="HL8:HL11">IF(HL$7&gt;(SUM($FJ$7,'7. Project Characteristics'!$G$28)-1),ROW(_xlfn.ANCHORARRAY($FG$8))*0,
_xlfn.XLOOKUP(HL$7,'Int BCA Ann Fail Prob'!$IN$7:$LM$7,_xlfn.ANCHORARRAY('Int BCA Ann Fail Prob'!$IN$8):_xlfn.ANCHORARRAY('Int BCA Ann Fail Prob'!$LM$8)))
*(IF('7. Project Characteristics'!$G$13="Frequency",'7. Project Characteristics'!$G$39,'7. Project Characteristics'!$H$39))</f>
        <v>0</v>
      </c>
      <c r="HM8" s="70" cm="1">
        <f t="array" ref="HM8:HM11">IF(HM$7&gt;(SUM($FJ$7,'7. Project Characteristics'!$G$28)-1),ROW(_xlfn.ANCHORARRAY($FG$8))*0,
_xlfn.XLOOKUP(HM$7,'Int BCA Ann Fail Prob'!$IN$7:$LM$7,_xlfn.ANCHORARRAY('Int BCA Ann Fail Prob'!$IN$8):_xlfn.ANCHORARRAY('Int BCA Ann Fail Prob'!$LM$8)))
*(IF('7. Project Characteristics'!$G$13="Frequency",'7. Project Characteristics'!$G$39,'7. Project Characteristics'!$H$39))</f>
        <v>0</v>
      </c>
      <c r="HN8" s="70" cm="1">
        <f t="array" ref="HN8:HN11">IF(HN$7&gt;(SUM($FJ$7,'7. Project Characteristics'!$G$28)-1),ROW(_xlfn.ANCHORARRAY($FG$8))*0,
_xlfn.XLOOKUP(HN$7,'Int BCA Ann Fail Prob'!$IN$7:$LM$7,_xlfn.ANCHORARRAY('Int BCA Ann Fail Prob'!$IN$8):_xlfn.ANCHORARRAY('Int BCA Ann Fail Prob'!$LM$8)))
*(IF('7. Project Characteristics'!$G$13="Frequency",'7. Project Characteristics'!$G$39,'7. Project Characteristics'!$H$39))</f>
        <v>0</v>
      </c>
      <c r="HO8" s="70" cm="1">
        <f t="array" ref="HO8:HO11">IF(HO$7&gt;(SUM($FJ$7,'7. Project Characteristics'!$G$28)-1),ROW(_xlfn.ANCHORARRAY($FG$8))*0,
_xlfn.XLOOKUP(HO$7,'Int BCA Ann Fail Prob'!$IN$7:$LM$7,_xlfn.ANCHORARRAY('Int BCA Ann Fail Prob'!$IN$8):_xlfn.ANCHORARRAY('Int BCA Ann Fail Prob'!$LM$8)))
*(IF('7. Project Characteristics'!$G$13="Frequency",'7. Project Characteristics'!$G$39,'7. Project Characteristics'!$H$39))</f>
        <v>0</v>
      </c>
      <c r="HP8" s="70" cm="1">
        <f t="array" ref="HP8:HP11">IF(HP$7&gt;(SUM($FJ$7,'7. Project Characteristics'!$G$28)-1),ROW(_xlfn.ANCHORARRAY($FG$8))*0,
_xlfn.XLOOKUP(HP$7,'Int BCA Ann Fail Prob'!$IN$7:$LM$7,_xlfn.ANCHORARRAY('Int BCA Ann Fail Prob'!$IN$8):_xlfn.ANCHORARRAY('Int BCA Ann Fail Prob'!$LM$8)))
*(IF('7. Project Characteristics'!$G$13="Frequency",'7. Project Characteristics'!$G$39,'7. Project Characteristics'!$H$39))</f>
        <v>0</v>
      </c>
      <c r="HQ8" s="70" cm="1">
        <f t="array" ref="HQ8:HQ11">IF(HQ$7&gt;(SUM($FJ$7,'7. Project Characteristics'!$G$28)-1),ROW(_xlfn.ANCHORARRAY($FG$8))*0,
_xlfn.XLOOKUP(HQ$7,'Int BCA Ann Fail Prob'!$IN$7:$LM$7,_xlfn.ANCHORARRAY('Int BCA Ann Fail Prob'!$IN$8):_xlfn.ANCHORARRAY('Int BCA Ann Fail Prob'!$LM$8)))
*(IF('7. Project Characteristics'!$G$13="Frequency",'7. Project Characteristics'!$G$39,'7. Project Characteristics'!$H$39))</f>
        <v>0</v>
      </c>
      <c r="HR8" s="70" cm="1">
        <f t="array" ref="HR8:HR11">IF(HR$7&gt;(SUM($FJ$7,'7. Project Characteristics'!$G$28)-1),ROW(_xlfn.ANCHORARRAY($FG$8))*0,
_xlfn.XLOOKUP(HR$7,'Int BCA Ann Fail Prob'!$IN$7:$LM$7,_xlfn.ANCHORARRAY('Int BCA Ann Fail Prob'!$IN$8):_xlfn.ANCHORARRAY('Int BCA Ann Fail Prob'!$LM$8)))
*(IF('7. Project Characteristics'!$G$13="Frequency",'7. Project Characteristics'!$G$39,'7. Project Characteristics'!$H$39))</f>
        <v>0</v>
      </c>
      <c r="HS8" s="70" cm="1">
        <f t="array" ref="HS8:HS11">IF(HS$7&gt;(SUM($FJ$7,'7. Project Characteristics'!$G$28)-1),ROW(_xlfn.ANCHORARRAY($FG$8))*0,
_xlfn.XLOOKUP(HS$7,'Int BCA Ann Fail Prob'!$IN$7:$LM$7,_xlfn.ANCHORARRAY('Int BCA Ann Fail Prob'!$IN$8):_xlfn.ANCHORARRAY('Int BCA Ann Fail Prob'!$LM$8)))
*(IF('7. Project Characteristics'!$G$13="Frequency",'7. Project Characteristics'!$G$39,'7. Project Characteristics'!$H$39))</f>
        <v>0</v>
      </c>
      <c r="HT8" s="70" cm="1">
        <f t="array" ref="HT8:HT11">IF(HT$7&gt;(SUM($FJ$7,'7. Project Characteristics'!$G$28)-1),ROW(_xlfn.ANCHORARRAY($FG$8))*0,
_xlfn.XLOOKUP(HT$7,'Int BCA Ann Fail Prob'!$IN$7:$LM$7,_xlfn.ANCHORARRAY('Int BCA Ann Fail Prob'!$IN$8):_xlfn.ANCHORARRAY('Int BCA Ann Fail Prob'!$LM$8)))
*(IF('7. Project Characteristics'!$G$13="Frequency",'7. Project Characteristics'!$G$39,'7. Project Characteristics'!$H$39))</f>
        <v>0</v>
      </c>
      <c r="HU8" s="70" cm="1">
        <f t="array" ref="HU8:HU11">IF(HU$7&gt;(SUM($FJ$7,'7. Project Characteristics'!$G$28)-1),ROW(_xlfn.ANCHORARRAY($FG$8))*0,
_xlfn.XLOOKUP(HU$7,'Int BCA Ann Fail Prob'!$IN$7:$LM$7,_xlfn.ANCHORARRAY('Int BCA Ann Fail Prob'!$IN$8):_xlfn.ANCHORARRAY('Int BCA Ann Fail Prob'!$LM$8)))
*(IF('7. Project Characteristics'!$G$13="Frequency",'7. Project Characteristics'!$G$39,'7. Project Characteristics'!$H$39))</f>
        <v>0</v>
      </c>
      <c r="HV8" s="70" cm="1">
        <f t="array" ref="HV8:HV11">IF(HV$7&gt;(SUM($FJ$7,'7. Project Characteristics'!$G$28)-1),ROW(_xlfn.ANCHORARRAY($FG$8))*0,
_xlfn.XLOOKUP(HV$7,'Int BCA Ann Fail Prob'!$IN$7:$LM$7,_xlfn.ANCHORARRAY('Int BCA Ann Fail Prob'!$IN$8):_xlfn.ANCHORARRAY('Int BCA Ann Fail Prob'!$LM$8)))
*(IF('7. Project Characteristics'!$G$13="Frequency",'7. Project Characteristics'!$G$39,'7. Project Characteristics'!$H$39))</f>
        <v>0</v>
      </c>
      <c r="HW8" s="70" cm="1">
        <f t="array" ref="HW8:HW11">IF(HW$7&gt;(SUM($FJ$7,'7. Project Characteristics'!$G$28)-1),ROW(_xlfn.ANCHORARRAY($FG$8))*0,
_xlfn.XLOOKUP(HW$7,'Int BCA Ann Fail Prob'!$IN$7:$LM$7,_xlfn.ANCHORARRAY('Int BCA Ann Fail Prob'!$IN$8):_xlfn.ANCHORARRAY('Int BCA Ann Fail Prob'!$LM$8)))
*(IF('7. Project Characteristics'!$G$13="Frequency",'7. Project Characteristics'!$G$39,'7. Project Characteristics'!$H$39))</f>
        <v>0</v>
      </c>
      <c r="HX8" s="70" cm="1">
        <f t="array" ref="HX8:HX11">IF(HX$7&gt;(SUM($FJ$7,'7. Project Characteristics'!$G$28)-1),ROW(_xlfn.ANCHORARRAY($FG$8))*0,
_xlfn.XLOOKUP(HX$7,'Int BCA Ann Fail Prob'!$IN$7:$LM$7,_xlfn.ANCHORARRAY('Int BCA Ann Fail Prob'!$IN$8):_xlfn.ANCHORARRAY('Int BCA Ann Fail Prob'!$LM$8)))
*(IF('7. Project Characteristics'!$G$13="Frequency",'7. Project Characteristics'!$G$39,'7. Project Characteristics'!$H$39))</f>
        <v>0</v>
      </c>
      <c r="HY8" s="70" cm="1">
        <f t="array" ref="HY8:HY11">IF(HY$7&gt;(SUM($FJ$7,'7. Project Characteristics'!$G$28)-1),ROW(_xlfn.ANCHORARRAY($FG$8))*0,
_xlfn.XLOOKUP(HY$7,'Int BCA Ann Fail Prob'!$IN$7:$LM$7,_xlfn.ANCHORARRAY('Int BCA Ann Fail Prob'!$IN$8):_xlfn.ANCHORARRAY('Int BCA Ann Fail Prob'!$LM$8)))
*(IF('7. Project Characteristics'!$G$13="Frequency",'7. Project Characteristics'!$G$39,'7. Project Characteristics'!$H$39))</f>
        <v>0</v>
      </c>
      <c r="HZ8" s="70" cm="1">
        <f t="array" ref="HZ8:HZ11">IF(HZ$7&gt;(SUM($FJ$7,'7. Project Characteristics'!$G$28)-1),ROW(_xlfn.ANCHORARRAY($FG$8))*0,
_xlfn.XLOOKUP(HZ$7,'Int BCA Ann Fail Prob'!$IN$7:$LM$7,_xlfn.ANCHORARRAY('Int BCA Ann Fail Prob'!$IN$8):_xlfn.ANCHORARRAY('Int BCA Ann Fail Prob'!$LM$8)))
*(IF('7. Project Characteristics'!$G$13="Frequency",'7. Project Characteristics'!$G$39,'7. Project Characteristics'!$H$39))</f>
        <v>0</v>
      </c>
      <c r="IA8" s="70" cm="1">
        <f t="array" ref="IA8:IA11">IF(IA$7&gt;(SUM($FJ$7,'7. Project Characteristics'!$G$28)-1),ROW(_xlfn.ANCHORARRAY($FG$8))*0,
_xlfn.XLOOKUP(IA$7,'Int BCA Ann Fail Prob'!$IN$7:$LM$7,_xlfn.ANCHORARRAY('Int BCA Ann Fail Prob'!$IN$8):_xlfn.ANCHORARRAY('Int BCA Ann Fail Prob'!$LM$8)))
*(IF('7. Project Characteristics'!$G$13="Frequency",'7. Project Characteristics'!$G$39,'7. Project Characteristics'!$H$39))</f>
        <v>0</v>
      </c>
      <c r="IB8" s="70" cm="1">
        <f t="array" ref="IB8:IB11">IF(IB$7&gt;(SUM($FJ$7,'7. Project Characteristics'!$G$28)-1),ROW(_xlfn.ANCHORARRAY($FG$8))*0,
_xlfn.XLOOKUP(IB$7,'Int BCA Ann Fail Prob'!$IN$7:$LM$7,_xlfn.ANCHORARRAY('Int BCA Ann Fail Prob'!$IN$8):_xlfn.ANCHORARRAY('Int BCA Ann Fail Prob'!$LM$8)))
*(IF('7. Project Characteristics'!$G$13="Frequency",'7. Project Characteristics'!$G$39,'7. Project Characteristics'!$H$39))</f>
        <v>0</v>
      </c>
      <c r="IC8" s="70" cm="1">
        <f t="array" ref="IC8:IC11">IF(IC$7&gt;(SUM($FJ$7,'7. Project Characteristics'!$G$28)-1),ROW(_xlfn.ANCHORARRAY($FG$8))*0,
_xlfn.XLOOKUP(IC$7,'Int BCA Ann Fail Prob'!$IN$7:$LM$7,_xlfn.ANCHORARRAY('Int BCA Ann Fail Prob'!$IN$8):_xlfn.ANCHORARRAY('Int BCA Ann Fail Prob'!$LM$8)))
*(IF('7. Project Characteristics'!$G$13="Frequency",'7. Project Characteristics'!$G$39,'7. Project Characteristics'!$H$39))</f>
        <v>0</v>
      </c>
      <c r="ID8" s="70" cm="1">
        <f t="array" ref="ID8:ID11">IF(ID$7&gt;(SUM($FJ$7,'7. Project Characteristics'!$G$28)-1),ROW(_xlfn.ANCHORARRAY($FG$8))*0,
_xlfn.XLOOKUP(ID$7,'Int BCA Ann Fail Prob'!$IN$7:$LM$7,_xlfn.ANCHORARRAY('Int BCA Ann Fail Prob'!$IN$8):_xlfn.ANCHORARRAY('Int BCA Ann Fail Prob'!$LM$8)))
*(IF('7. Project Characteristics'!$G$13="Frequency",'7. Project Characteristics'!$G$39,'7. Project Characteristics'!$H$39))</f>
        <v>0</v>
      </c>
      <c r="IE8" s="70" cm="1">
        <f t="array" ref="IE8:IE11">IF(IE$7&gt;(SUM($FJ$7,'7. Project Characteristics'!$G$28)-1),ROW(_xlfn.ANCHORARRAY($FG$8))*0,
_xlfn.XLOOKUP(IE$7,'Int BCA Ann Fail Prob'!$IN$7:$LM$7,_xlfn.ANCHORARRAY('Int BCA Ann Fail Prob'!$IN$8):_xlfn.ANCHORARRAY('Int BCA Ann Fail Prob'!$LM$8)))
*(IF('7. Project Characteristics'!$G$13="Frequency",'7. Project Characteristics'!$G$39,'7. Project Characteristics'!$H$39))</f>
        <v>0</v>
      </c>
      <c r="IF8" s="70" cm="1">
        <f t="array" ref="IF8:IF11">IF(IF$7&gt;(SUM($FJ$7,'7. Project Characteristics'!$G$28)-1),ROW(_xlfn.ANCHORARRAY($FG$8))*0,
_xlfn.XLOOKUP(IF$7,'Int BCA Ann Fail Prob'!$IN$7:$LM$7,_xlfn.ANCHORARRAY('Int BCA Ann Fail Prob'!$IN$8):_xlfn.ANCHORARRAY('Int BCA Ann Fail Prob'!$LM$8)))
*(IF('7. Project Characteristics'!$G$13="Frequency",'7. Project Characteristics'!$G$39,'7. Project Characteristics'!$H$39))</f>
        <v>0</v>
      </c>
      <c r="IG8" s="70" cm="1">
        <f t="array" ref="IG8:IG11">IF(IG$7&gt;(SUM($FJ$7,'7. Project Characteristics'!$G$28)-1),ROW(_xlfn.ANCHORARRAY($FG$8))*0,
_xlfn.XLOOKUP(IG$7,'Int BCA Ann Fail Prob'!$IN$7:$LM$7,_xlfn.ANCHORARRAY('Int BCA Ann Fail Prob'!$IN$8):_xlfn.ANCHORARRAY('Int BCA Ann Fail Prob'!$LM$8)))
*(IF('7. Project Characteristics'!$G$13="Frequency",'7. Project Characteristics'!$G$39,'7. Project Characteristics'!$H$39))</f>
        <v>0</v>
      </c>
    </row>
    <row r="9" spans="3:241" x14ac:dyDescent="0.2">
      <c r="C9" s="61" t="str">
        <v>Pole</v>
      </c>
      <c r="D9" s="61" t="str">
        <v>Class 4</v>
      </c>
      <c r="E9" s="72">
        <v>720852.75820954563</v>
      </c>
      <c r="F9" s="70">
        <v>39552.215787467801</v>
      </c>
      <c r="G9" s="70">
        <v>39590.231574935613</v>
      </c>
      <c r="H9" s="70">
        <v>39628.247362403403</v>
      </c>
      <c r="I9" s="70">
        <v>39666.263149871214</v>
      </c>
      <c r="J9" s="70">
        <v>39704.278937339019</v>
      </c>
      <c r="K9" s="70">
        <v>39742.316987575388</v>
      </c>
      <c r="L9" s="70">
        <v>39780.355037811758</v>
      </c>
      <c r="M9" s="70">
        <v>39818.393088048128</v>
      </c>
      <c r="N9" s="70">
        <v>39856.43113828449</v>
      </c>
      <c r="O9" s="70">
        <v>39894.469188520859</v>
      </c>
      <c r="P9" s="70">
        <v>39906.360579127941</v>
      </c>
      <c r="Q9" s="70">
        <v>39918.251969735022</v>
      </c>
      <c r="R9" s="70">
        <v>39930.143360342103</v>
      </c>
      <c r="S9" s="70">
        <v>39942.034750949184</v>
      </c>
      <c r="T9" s="70">
        <v>39953.92614155628</v>
      </c>
      <c r="U9" s="70">
        <v>39965.819653085091</v>
      </c>
      <c r="V9" s="70">
        <v>39977.713164613895</v>
      </c>
      <c r="W9" s="70">
        <v>39989.606676142714</v>
      </c>
      <c r="X9" s="70">
        <v>40001.500187671525</v>
      </c>
      <c r="Y9" s="70">
        <v>40013.393699200344</v>
      </c>
      <c r="Z9" s="70">
        <v>40069.321237178177</v>
      </c>
      <c r="AA9" s="70">
        <v>40125.248775156011</v>
      </c>
      <c r="AB9" s="70">
        <v>40181.176313133838</v>
      </c>
      <c r="AC9" s="70">
        <v>40237.103851111671</v>
      </c>
      <c r="AD9" s="70">
        <v>40293.031389089498</v>
      </c>
      <c r="AE9" s="70">
        <v>40337.091365138738</v>
      </c>
      <c r="AF9" s="70">
        <v>40381.151341187993</v>
      </c>
      <c r="AG9" s="70">
        <v>40425.211317237241</v>
      </c>
      <c r="AH9" s="70">
        <v>40469.271293286496</v>
      </c>
      <c r="AI9" s="70">
        <v>40513.331269335744</v>
      </c>
      <c r="AJ9" s="70">
        <v>40621.810392944659</v>
      </c>
      <c r="AK9" s="70">
        <v>40730.289516553574</v>
      </c>
      <c r="AL9" s="70">
        <v>40838.768640162503</v>
      </c>
      <c r="AM9" s="70">
        <v>40947.247763771418</v>
      </c>
      <c r="AN9" s="70">
        <v>41055.72688738034</v>
      </c>
      <c r="AO9" s="70">
        <v>41120.173779973084</v>
      </c>
      <c r="AP9" s="70">
        <v>41184.620672565827</v>
      </c>
      <c r="AQ9" s="70">
        <v>41249.067565158584</v>
      </c>
      <c r="AR9" s="70">
        <v>41313.51445775132</v>
      </c>
      <c r="AS9" s="70">
        <v>41377.961350344071</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72">
        <v>720852.75820954563</v>
      </c>
      <c r="CH9" s="70">
        <v>39552.215787467801</v>
      </c>
      <c r="CI9" s="70">
        <v>39590.231574935613</v>
      </c>
      <c r="CJ9" s="70">
        <v>39628.247362403403</v>
      </c>
      <c r="CK9" s="70">
        <v>39666.263149871214</v>
      </c>
      <c r="CL9" s="70">
        <v>39704.278937339019</v>
      </c>
      <c r="CM9" s="70">
        <v>39742.316987575388</v>
      </c>
      <c r="CN9" s="70">
        <v>39780.355037811758</v>
      </c>
      <c r="CO9" s="70">
        <v>39818.393088048128</v>
      </c>
      <c r="CP9" s="70">
        <v>39856.43113828449</v>
      </c>
      <c r="CQ9" s="70">
        <v>39894.469188520859</v>
      </c>
      <c r="CR9" s="70">
        <v>39906.360579127941</v>
      </c>
      <c r="CS9" s="70">
        <v>39918.251969735022</v>
      </c>
      <c r="CT9" s="70">
        <v>39930.143360342103</v>
      </c>
      <c r="CU9" s="70">
        <v>39942.034750949184</v>
      </c>
      <c r="CV9" s="70">
        <v>39953.92614155628</v>
      </c>
      <c r="CW9" s="70">
        <v>39965.819653085091</v>
      </c>
      <c r="CX9" s="70">
        <v>39977.713164613895</v>
      </c>
      <c r="CY9" s="70">
        <v>39989.606676142714</v>
      </c>
      <c r="CZ9" s="70">
        <v>40001.500187671525</v>
      </c>
      <c r="DA9" s="70">
        <v>40013.393699200344</v>
      </c>
      <c r="DB9" s="70">
        <v>40069.321237178177</v>
      </c>
      <c r="DC9" s="70">
        <v>40125.248775156011</v>
      </c>
      <c r="DD9" s="70">
        <v>40181.176313133838</v>
      </c>
      <c r="DE9" s="70">
        <v>40237.103851111671</v>
      </c>
      <c r="DF9" s="70">
        <v>40293.031389089498</v>
      </c>
      <c r="DG9" s="70">
        <v>40337.091365138738</v>
      </c>
      <c r="DH9" s="70">
        <v>40381.151341187993</v>
      </c>
      <c r="DI9" s="70">
        <v>40425.211317237241</v>
      </c>
      <c r="DJ9" s="70">
        <v>40469.271293286496</v>
      </c>
      <c r="DK9" s="70">
        <v>40513.331269335744</v>
      </c>
      <c r="DL9" s="70">
        <v>40621.810392944659</v>
      </c>
      <c r="DM9" s="70">
        <v>40730.289516553574</v>
      </c>
      <c r="DN9" s="70">
        <v>40838.768640162503</v>
      </c>
      <c r="DO9" s="70">
        <v>40947.247763771418</v>
      </c>
      <c r="DP9" s="70">
        <v>41055.72688738034</v>
      </c>
      <c r="DQ9" s="70">
        <v>41120.173779973084</v>
      </c>
      <c r="DR9" s="70">
        <v>41184.620672565827</v>
      </c>
      <c r="DS9" s="70">
        <v>41249.067565158584</v>
      </c>
      <c r="DT9" s="70">
        <v>41313.51445775132</v>
      </c>
      <c r="DU9" s="70">
        <v>41377.961350344071</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72">
        <v>179320.2006391765</v>
      </c>
      <c r="FJ9" s="70">
        <v>9839.0568530931541</v>
      </c>
      <c r="FK9" s="70">
        <v>9848.5137061863097</v>
      </c>
      <c r="FL9" s="70">
        <v>9857.9705592794617</v>
      </c>
      <c r="FM9" s="70">
        <v>9867.4274123726173</v>
      </c>
      <c r="FN9" s="70">
        <v>9876.8842654657728</v>
      </c>
      <c r="FO9" s="70">
        <v>9886.3466566720581</v>
      </c>
      <c r="FP9" s="70">
        <v>9895.8090478783433</v>
      </c>
      <c r="FQ9" s="70">
        <v>9905.2714390846304</v>
      </c>
      <c r="FR9" s="70">
        <v>9914.7338302909138</v>
      </c>
      <c r="FS9" s="70">
        <v>9924.1962214971991</v>
      </c>
      <c r="FT9" s="70">
        <v>9927.1543381517531</v>
      </c>
      <c r="FU9" s="70">
        <v>9930.1124548063071</v>
      </c>
      <c r="FV9" s="70">
        <v>9933.0705714608612</v>
      </c>
      <c r="FW9" s="70">
        <v>9936.0286881154134</v>
      </c>
      <c r="FX9" s="70">
        <v>9938.9868047699711</v>
      </c>
      <c r="FY9" s="70">
        <v>9941.9454490275712</v>
      </c>
      <c r="FZ9" s="70">
        <v>9944.9040932851676</v>
      </c>
      <c r="GA9" s="70">
        <v>9947.8627375427659</v>
      </c>
      <c r="GB9" s="70">
        <v>9950.821381800366</v>
      </c>
      <c r="GC9" s="70">
        <v>9953.7800260579661</v>
      </c>
      <c r="GD9" s="70">
        <v>9967.6926277886578</v>
      </c>
      <c r="GE9" s="70">
        <v>9981.6052295193495</v>
      </c>
      <c r="GF9" s="70">
        <v>9995.5178312500411</v>
      </c>
      <c r="GG9" s="70">
        <v>10009.430432980733</v>
      </c>
      <c r="GH9" s="70">
        <v>10023.343034711423</v>
      </c>
      <c r="GI9" s="70">
        <v>10034.303447438333</v>
      </c>
      <c r="GJ9" s="70">
        <v>10045.263860165245</v>
      </c>
      <c r="GK9" s="70">
        <v>10056.224272892154</v>
      </c>
      <c r="GL9" s="70">
        <v>10067.184685619066</v>
      </c>
      <c r="GM9" s="70">
        <v>10078.145098345978</v>
      </c>
      <c r="GN9" s="70">
        <v>10105.130495834126</v>
      </c>
      <c r="GO9" s="70">
        <v>10132.115893322274</v>
      </c>
      <c r="GP9" s="70">
        <v>10159.101290810426</v>
      </c>
      <c r="GQ9" s="70">
        <v>10186.086688298576</v>
      </c>
      <c r="GR9" s="70">
        <v>10213.072085786724</v>
      </c>
      <c r="GS9" s="70">
        <v>10229.103972435818</v>
      </c>
      <c r="GT9" s="70">
        <v>10245.135859084912</v>
      </c>
      <c r="GU9" s="70">
        <v>10261.16774573401</v>
      </c>
      <c r="GV9" s="70">
        <v>10277.199632383101</v>
      </c>
      <c r="GW9" s="70">
        <v>10293.231519032199</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72">
        <v>0</v>
      </c>
      <c r="F10" s="70">
        <v>0</v>
      </c>
      <c r="G10" s="70">
        <v>0</v>
      </c>
      <c r="H10" s="70">
        <v>0</v>
      </c>
      <c r="I10" s="70">
        <v>0</v>
      </c>
      <c r="J10" s="70">
        <v>0</v>
      </c>
      <c r="K10" s="70">
        <v>0</v>
      </c>
      <c r="L10" s="70">
        <v>0</v>
      </c>
      <c r="M10" s="70">
        <v>0</v>
      </c>
      <c r="N10" s="70">
        <v>0</v>
      </c>
      <c r="O10" s="70">
        <v>0</v>
      </c>
      <c r="P10" s="70">
        <v>0</v>
      </c>
      <c r="Q10" s="70">
        <v>0</v>
      </c>
      <c r="R10" s="70">
        <v>0</v>
      </c>
      <c r="S10" s="70">
        <v>0</v>
      </c>
      <c r="T10" s="70">
        <v>0</v>
      </c>
      <c r="U10" s="70">
        <v>0</v>
      </c>
      <c r="V10" s="70">
        <v>0</v>
      </c>
      <c r="W10" s="70">
        <v>0</v>
      </c>
      <c r="X10" s="70">
        <v>0</v>
      </c>
      <c r="Y10" s="70">
        <v>0</v>
      </c>
      <c r="Z10" s="70">
        <v>0</v>
      </c>
      <c r="AA10" s="70">
        <v>0</v>
      </c>
      <c r="AB10" s="70">
        <v>0</v>
      </c>
      <c r="AC10" s="70">
        <v>0</v>
      </c>
      <c r="AD10" s="70">
        <v>0</v>
      </c>
      <c r="AE10" s="70">
        <v>0</v>
      </c>
      <c r="AF10" s="70">
        <v>0</v>
      </c>
      <c r="AG10" s="70">
        <v>0</v>
      </c>
      <c r="AH10" s="70">
        <v>0</v>
      </c>
      <c r="AI10" s="70">
        <v>0</v>
      </c>
      <c r="AJ10" s="70">
        <v>0</v>
      </c>
      <c r="AK10" s="70">
        <v>0</v>
      </c>
      <c r="AL10" s="70">
        <v>0</v>
      </c>
      <c r="AM10" s="70">
        <v>0</v>
      </c>
      <c r="AN10" s="70">
        <v>0</v>
      </c>
      <c r="AO10" s="70">
        <v>0</v>
      </c>
      <c r="AP10" s="70">
        <v>0</v>
      </c>
      <c r="AQ10" s="70">
        <v>0</v>
      </c>
      <c r="AR10" s="70">
        <v>0</v>
      </c>
      <c r="AS10" s="70">
        <v>0</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72">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72">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72">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72">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72">
        <v>0</v>
      </c>
      <c r="FJ11" s="70">
        <v>0</v>
      </c>
      <c r="FK11" s="70">
        <v>0</v>
      </c>
      <c r="FL11" s="70">
        <v>0</v>
      </c>
      <c r="FM11" s="70">
        <v>0</v>
      </c>
      <c r="FN11" s="70">
        <v>0</v>
      </c>
      <c r="FO11" s="70">
        <v>0</v>
      </c>
      <c r="FP11" s="70">
        <v>0</v>
      </c>
      <c r="FQ11" s="70">
        <v>0</v>
      </c>
      <c r="FR11" s="70">
        <v>0</v>
      </c>
      <c r="FS11" s="70">
        <v>0</v>
      </c>
      <c r="FT11" s="70">
        <v>0</v>
      </c>
      <c r="FU11" s="70">
        <v>0</v>
      </c>
      <c r="FV11" s="70">
        <v>0</v>
      </c>
      <c r="FW11" s="70">
        <v>0</v>
      </c>
      <c r="FX11" s="70">
        <v>0</v>
      </c>
      <c r="FY11" s="70">
        <v>0</v>
      </c>
      <c r="FZ11" s="70">
        <v>0</v>
      </c>
      <c r="GA11" s="70">
        <v>0</v>
      </c>
      <c r="GB11" s="70">
        <v>0</v>
      </c>
      <c r="GC11" s="70">
        <v>0</v>
      </c>
      <c r="GD11" s="70">
        <v>0</v>
      </c>
      <c r="GE11" s="70">
        <v>0</v>
      </c>
      <c r="GF11" s="70">
        <v>0</v>
      </c>
      <c r="GG11" s="70">
        <v>0</v>
      </c>
      <c r="GH11" s="70">
        <v>0</v>
      </c>
      <c r="GI11" s="70">
        <v>0</v>
      </c>
      <c r="GJ11" s="70">
        <v>0</v>
      </c>
      <c r="GK11" s="70">
        <v>0</v>
      </c>
      <c r="GL11" s="70">
        <v>0</v>
      </c>
      <c r="GM11" s="70">
        <v>0</v>
      </c>
      <c r="GN11" s="70">
        <v>0</v>
      </c>
      <c r="GO11" s="70">
        <v>0</v>
      </c>
      <c r="GP11" s="70">
        <v>0</v>
      </c>
      <c r="GQ11" s="70">
        <v>0</v>
      </c>
      <c r="GR11" s="70">
        <v>0</v>
      </c>
      <c r="GS11" s="70">
        <v>0</v>
      </c>
      <c r="GT11" s="70">
        <v>0</v>
      </c>
      <c r="GU11" s="70">
        <v>0</v>
      </c>
      <c r="GV11" s="70">
        <v>0</v>
      </c>
      <c r="GW11" s="70">
        <v>0</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72"/>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72"/>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72"/>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72"/>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72"/>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72"/>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72"/>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72"/>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72"/>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72"/>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72"/>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72"/>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72"/>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72"/>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72"/>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72"/>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72"/>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72"/>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72"/>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72"/>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72"/>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72"/>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72"/>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72"/>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72"/>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72"/>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72"/>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72"/>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72"/>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72"/>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72"/>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72"/>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72"/>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72"/>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72"/>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72"/>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72"/>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72"/>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72"/>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72"/>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72"/>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72"/>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72"/>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72"/>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72"/>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72"/>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72"/>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72"/>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72"/>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72"/>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C62" s="47"/>
    </row>
    <row r="63" spans="3:241" x14ac:dyDescent="0.2">
      <c r="C63" s="47"/>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917B2-8E84-4DB1-900A-7972B18C3DB9}">
  <sheetPr>
    <tabColor theme="2" tint="-9.9978637043366805E-2"/>
  </sheetPr>
  <dimension ref="C4:FE63"/>
  <sheetViews>
    <sheetView workbookViewId="0"/>
    <sheetView workbookViewId="1"/>
  </sheetViews>
  <sheetFormatPr defaultRowHeight="10.199999999999999" x14ac:dyDescent="0.2"/>
  <cols>
    <col min="3" max="3" width="19.140625" customWidth="1"/>
    <col min="4" max="4" width="18.140625" customWidth="1"/>
    <col min="5" max="81" width="11.7109375" customWidth="1"/>
    <col min="85" max="161" width="11" customWidth="1"/>
  </cols>
  <sheetData>
    <row r="4" spans="3:161" x14ac:dyDescent="0.2">
      <c r="C4" s="47"/>
      <c r="S4" s="47"/>
    </row>
    <row r="6" spans="3:161" x14ac:dyDescent="0.2">
      <c r="C6" s="58" t="s">
        <v>495</v>
      </c>
      <c r="F6" s="47"/>
      <c r="H6" s="66"/>
      <c r="K6" s="47"/>
      <c r="CE6" s="58" t="s">
        <v>183</v>
      </c>
      <c r="CH6" s="47"/>
      <c r="CJ6" s="66"/>
      <c r="CM6" s="47"/>
    </row>
    <row r="7" spans="3:161" ht="31.2" thickBot="1" x14ac:dyDescent="0.25">
      <c r="C7" s="16" t="s">
        <v>10</v>
      </c>
      <c r="D7" s="16" t="s">
        <v>77</v>
      </c>
      <c r="E7" s="15" t="s">
        <v>184</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c r="CE7" s="16" t="s">
        <v>10</v>
      </c>
      <c r="CF7" s="16" t="s">
        <v>77</v>
      </c>
      <c r="CG7" s="15" t="s">
        <v>184</v>
      </c>
      <c r="CH7" s="15">
        <f>'7. Project Characteristics'!$G$27</f>
        <v>2026</v>
      </c>
      <c r="CI7" s="15">
        <f t="shared" ref="CI7:ET7" si="2">CH7+1</f>
        <v>2027</v>
      </c>
      <c r="CJ7" s="15">
        <f t="shared" si="2"/>
        <v>2028</v>
      </c>
      <c r="CK7" s="15">
        <f t="shared" si="2"/>
        <v>2029</v>
      </c>
      <c r="CL7" s="15">
        <f t="shared" si="2"/>
        <v>2030</v>
      </c>
      <c r="CM7" s="15">
        <f t="shared" si="2"/>
        <v>2031</v>
      </c>
      <c r="CN7" s="15">
        <f t="shared" si="2"/>
        <v>2032</v>
      </c>
      <c r="CO7" s="15">
        <f t="shared" si="2"/>
        <v>2033</v>
      </c>
      <c r="CP7" s="15">
        <f t="shared" si="2"/>
        <v>2034</v>
      </c>
      <c r="CQ7" s="15">
        <f t="shared" si="2"/>
        <v>2035</v>
      </c>
      <c r="CR7" s="15">
        <f t="shared" si="2"/>
        <v>2036</v>
      </c>
      <c r="CS7" s="15">
        <f t="shared" si="2"/>
        <v>2037</v>
      </c>
      <c r="CT7" s="15">
        <f t="shared" si="2"/>
        <v>2038</v>
      </c>
      <c r="CU7" s="15">
        <f t="shared" si="2"/>
        <v>2039</v>
      </c>
      <c r="CV7" s="15">
        <f t="shared" si="2"/>
        <v>2040</v>
      </c>
      <c r="CW7" s="15">
        <f t="shared" si="2"/>
        <v>2041</v>
      </c>
      <c r="CX7" s="15">
        <f t="shared" si="2"/>
        <v>2042</v>
      </c>
      <c r="CY7" s="15">
        <f t="shared" si="2"/>
        <v>2043</v>
      </c>
      <c r="CZ7" s="15">
        <f t="shared" si="2"/>
        <v>2044</v>
      </c>
      <c r="DA7" s="15">
        <f t="shared" si="2"/>
        <v>2045</v>
      </c>
      <c r="DB7" s="15">
        <f t="shared" si="2"/>
        <v>2046</v>
      </c>
      <c r="DC7" s="15">
        <f t="shared" si="2"/>
        <v>2047</v>
      </c>
      <c r="DD7" s="15">
        <f t="shared" si="2"/>
        <v>2048</v>
      </c>
      <c r="DE7" s="15">
        <f t="shared" si="2"/>
        <v>2049</v>
      </c>
      <c r="DF7" s="15">
        <f t="shared" si="2"/>
        <v>2050</v>
      </c>
      <c r="DG7" s="15">
        <f t="shared" si="2"/>
        <v>2051</v>
      </c>
      <c r="DH7" s="15">
        <f t="shared" si="2"/>
        <v>2052</v>
      </c>
      <c r="DI7" s="15">
        <f t="shared" si="2"/>
        <v>2053</v>
      </c>
      <c r="DJ7" s="15">
        <f t="shared" si="2"/>
        <v>2054</v>
      </c>
      <c r="DK7" s="15">
        <f t="shared" si="2"/>
        <v>2055</v>
      </c>
      <c r="DL7" s="15">
        <f t="shared" si="2"/>
        <v>2056</v>
      </c>
      <c r="DM7" s="15">
        <f t="shared" si="2"/>
        <v>2057</v>
      </c>
      <c r="DN7" s="15">
        <f t="shared" si="2"/>
        <v>2058</v>
      </c>
      <c r="DO7" s="15">
        <f t="shared" si="2"/>
        <v>2059</v>
      </c>
      <c r="DP7" s="15">
        <f t="shared" si="2"/>
        <v>2060</v>
      </c>
      <c r="DQ7" s="15">
        <f t="shared" si="2"/>
        <v>2061</v>
      </c>
      <c r="DR7" s="15">
        <f t="shared" si="2"/>
        <v>2062</v>
      </c>
      <c r="DS7" s="15">
        <f t="shared" si="2"/>
        <v>2063</v>
      </c>
      <c r="DT7" s="15">
        <f t="shared" si="2"/>
        <v>2064</v>
      </c>
      <c r="DU7" s="15">
        <f t="shared" si="2"/>
        <v>2065</v>
      </c>
      <c r="DV7" s="15">
        <f t="shared" si="2"/>
        <v>2066</v>
      </c>
      <c r="DW7" s="15">
        <f t="shared" si="2"/>
        <v>2067</v>
      </c>
      <c r="DX7" s="15">
        <f t="shared" si="2"/>
        <v>2068</v>
      </c>
      <c r="DY7" s="15">
        <f t="shared" si="2"/>
        <v>2069</v>
      </c>
      <c r="DZ7" s="15">
        <f t="shared" si="2"/>
        <v>2070</v>
      </c>
      <c r="EA7" s="15">
        <f t="shared" si="2"/>
        <v>2071</v>
      </c>
      <c r="EB7" s="15">
        <f t="shared" si="2"/>
        <v>2072</v>
      </c>
      <c r="EC7" s="15">
        <f t="shared" si="2"/>
        <v>2073</v>
      </c>
      <c r="ED7" s="15">
        <f t="shared" si="2"/>
        <v>2074</v>
      </c>
      <c r="EE7" s="15">
        <f t="shared" si="2"/>
        <v>2075</v>
      </c>
      <c r="EF7" s="15">
        <f t="shared" si="2"/>
        <v>2076</v>
      </c>
      <c r="EG7" s="15">
        <f t="shared" si="2"/>
        <v>2077</v>
      </c>
      <c r="EH7" s="15">
        <f t="shared" si="2"/>
        <v>2078</v>
      </c>
      <c r="EI7" s="15">
        <f t="shared" si="2"/>
        <v>2079</v>
      </c>
      <c r="EJ7" s="15">
        <f t="shared" si="2"/>
        <v>2080</v>
      </c>
      <c r="EK7" s="15">
        <f t="shared" si="2"/>
        <v>2081</v>
      </c>
      <c r="EL7" s="15">
        <f t="shared" si="2"/>
        <v>2082</v>
      </c>
      <c r="EM7" s="15">
        <f t="shared" si="2"/>
        <v>2083</v>
      </c>
      <c r="EN7" s="15">
        <f t="shared" si="2"/>
        <v>2084</v>
      </c>
      <c r="EO7" s="15">
        <f t="shared" si="2"/>
        <v>2085</v>
      </c>
      <c r="EP7" s="15">
        <f t="shared" si="2"/>
        <v>2086</v>
      </c>
      <c r="EQ7" s="15">
        <f t="shared" si="2"/>
        <v>2087</v>
      </c>
      <c r="ER7" s="15">
        <f t="shared" si="2"/>
        <v>2088</v>
      </c>
      <c r="ES7" s="15">
        <f t="shared" si="2"/>
        <v>2089</v>
      </c>
      <c r="ET7" s="15">
        <f t="shared" si="2"/>
        <v>2090</v>
      </c>
      <c r="EU7" s="15">
        <f t="shared" ref="EU7:FE7" si="3">ET7+1</f>
        <v>2091</v>
      </c>
      <c r="EV7" s="15">
        <f t="shared" si="3"/>
        <v>2092</v>
      </c>
      <c r="EW7" s="15">
        <f t="shared" si="3"/>
        <v>2093</v>
      </c>
      <c r="EX7" s="15">
        <f t="shared" si="3"/>
        <v>2094</v>
      </c>
      <c r="EY7" s="15">
        <f t="shared" si="3"/>
        <v>2095</v>
      </c>
      <c r="EZ7" s="15">
        <f t="shared" si="3"/>
        <v>2096</v>
      </c>
      <c r="FA7" s="15">
        <f t="shared" si="3"/>
        <v>2097</v>
      </c>
      <c r="FB7" s="15">
        <f t="shared" si="3"/>
        <v>2098</v>
      </c>
      <c r="FC7" s="15">
        <f t="shared" si="3"/>
        <v>2099</v>
      </c>
      <c r="FD7" s="15">
        <f t="shared" si="3"/>
        <v>2100</v>
      </c>
      <c r="FE7" s="15">
        <f t="shared" si="3"/>
        <v>2101</v>
      </c>
    </row>
    <row r="8" spans="3:161" x14ac:dyDescent="0.2">
      <c r="C8" s="61" t="str" cm="1">
        <f t="array" ref="C8:C11">_xlfn.ANCHORARRAY('Int BCA Ann PWFC'!C8)</f>
        <v>Pole</v>
      </c>
      <c r="D8" s="61" t="str" cm="1">
        <f t="array" ref="D8:D11">_xlfn.ANCHORARRAY('Int BCA Ann PWFC'!D8)</f>
        <v>Class 5</v>
      </c>
      <c r="E8" s="140" cm="1">
        <f t="array" ref="E8:E11">_xlfn.ANCHORARRAY(F8)+_xlfn.BYROW(_xlfn.ANCHORARRAY(G8):_xlfn.ANCHORARRAY(CC8),_xlfn.LAMBDA(_xlpm.array,SUM(_xlpm.array)))</f>
        <v>0</v>
      </c>
      <c r="F8" s="119"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*(SUM('7. Project Characteristics'!$G$36:$G$38)*'7. Project Characteristics'!$G$35))</f>
        <v>0</v>
      </c>
      <c r="G8" s="119"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*(SUM('7. Project Characteristics'!$G$36:$G$38)*'7. Project Characteristics'!$G$35))</f>
        <v>0</v>
      </c>
      <c r="H8" s="119"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*(SUM('7. Project Characteristics'!$G$36:$G$38)*'7. Project Characteristics'!$G$35))</f>
        <v>0</v>
      </c>
      <c r="I8" s="119"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*(SUM('7. Project Characteristics'!$G$36:$G$38)*'7. Project Characteristics'!$G$35))</f>
        <v>0</v>
      </c>
      <c r="J8" s="119"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*(SUM('7. Project Characteristics'!$G$36:$G$38)*'7. Project Characteristics'!$G$35))</f>
        <v>0</v>
      </c>
      <c r="K8" s="119"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*(SUM('7. Project Characteristics'!$G$36:$G$38)*'7. Project Characteristics'!$G$35))</f>
        <v>0</v>
      </c>
      <c r="L8" s="119"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*(SUM('7. Project Characteristics'!$G$36:$G$38)*'7. Project Characteristics'!$G$35))</f>
        <v>0</v>
      </c>
      <c r="M8" s="119"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*(SUM('7. Project Characteristics'!$G$36:$G$38)*'7. Project Characteristics'!$G$35))</f>
        <v>0</v>
      </c>
      <c r="N8" s="119"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*(SUM('7. Project Characteristics'!$G$36:$G$38)*'7. Project Characteristics'!$G$35))</f>
        <v>0</v>
      </c>
      <c r="O8" s="119"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*(SUM('7. Project Characteristics'!$G$36:$G$38)*'7. Project Characteristics'!$G$35))</f>
        <v>0</v>
      </c>
      <c r="P8" s="119"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*(SUM('7. Project Characteristics'!$G$36:$G$38)*'7. Project Characteristics'!$G$35))</f>
        <v>0</v>
      </c>
      <c r="Q8" s="119"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*(SUM('7. Project Characteristics'!$G$36:$G$38)*'7. Project Characteristics'!$G$35))</f>
        <v>0</v>
      </c>
      <c r="R8" s="119"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*(SUM('7. Project Characteristics'!$G$36:$G$38)*'7. Project Characteristics'!$G$35))</f>
        <v>0</v>
      </c>
      <c r="S8" s="119"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*(SUM('7. Project Characteristics'!$G$36:$G$38)*'7. Project Characteristics'!$G$35))</f>
        <v>0</v>
      </c>
      <c r="T8" s="119"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*(SUM('7. Project Characteristics'!$G$36:$G$38)*'7. Project Characteristics'!$G$35))</f>
        <v>0</v>
      </c>
      <c r="U8" s="119"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*(SUM('7. Project Characteristics'!$G$36:$G$38)*'7. Project Characteristics'!$G$35))</f>
        <v>0</v>
      </c>
      <c r="V8" s="119"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*(SUM('7. Project Characteristics'!$G$36:$G$38)*'7. Project Characteristics'!$G$35))</f>
        <v>0</v>
      </c>
      <c r="W8" s="119"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*(SUM('7. Project Characteristics'!$G$36:$G$38)*'7. Project Characteristics'!$G$35))</f>
        <v>0</v>
      </c>
      <c r="X8" s="119"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*(SUM('7. Project Characteristics'!$G$36:$G$38)*'7. Project Characteristics'!$G$35))</f>
        <v>0</v>
      </c>
      <c r="Y8" s="119"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*(SUM('7. Project Characteristics'!$G$36:$G$38)*'7. Project Characteristics'!$G$35))</f>
        <v>0</v>
      </c>
      <c r="Z8" s="119"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*(SUM('7. Project Characteristics'!$G$36:$G$38)*'7. Project Characteristics'!$G$35))</f>
        <v>0</v>
      </c>
      <c r="AA8" s="119"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*(SUM('7. Project Characteristics'!$G$36:$G$38)*'7. Project Characteristics'!$G$35))</f>
        <v>0</v>
      </c>
      <c r="AB8" s="119"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*(SUM('7. Project Characteristics'!$G$36:$G$38)*'7. Project Characteristics'!$G$35))</f>
        <v>0</v>
      </c>
      <c r="AC8" s="119"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*(SUM('7. Project Characteristics'!$G$36:$G$38)*'7. Project Characteristics'!$G$35))</f>
        <v>0</v>
      </c>
      <c r="AD8" s="119"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*(SUM('7. Project Characteristics'!$G$36:$G$38)*'7. Project Characteristics'!$G$35))</f>
        <v>0</v>
      </c>
      <c r="AE8" s="119"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*(SUM('7. Project Characteristics'!$G$36:$G$38)*'7. Project Characteristics'!$G$35))</f>
        <v>0</v>
      </c>
      <c r="AF8" s="119"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*(SUM('7. Project Characteristics'!$G$36:$G$38)*'7. Project Characteristics'!$G$35))</f>
        <v>0</v>
      </c>
      <c r="AG8" s="119"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*(SUM('7. Project Characteristics'!$G$36:$G$38)*'7. Project Characteristics'!$G$35))</f>
        <v>0</v>
      </c>
      <c r="AH8" s="119"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*(SUM('7. Project Characteristics'!$G$36:$G$38)*'7. Project Characteristics'!$G$35))</f>
        <v>0</v>
      </c>
      <c r="AI8" s="119"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*(SUM('7. Project Characteristics'!$G$36:$G$38)*'7. Project Characteristics'!$G$35))</f>
        <v>0</v>
      </c>
      <c r="AJ8" s="119"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*(SUM('7. Project Characteristics'!$G$36:$G$38)*'7. Project Characteristics'!$G$35))</f>
        <v>0</v>
      </c>
      <c r="AK8" s="119"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*(SUM('7. Project Characteristics'!$G$36:$G$38)*'7. Project Characteristics'!$G$35))</f>
        <v>0</v>
      </c>
      <c r="AL8" s="119"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*(SUM('7. Project Characteristics'!$G$36:$G$38)*'7. Project Characteristics'!$G$35))</f>
        <v>0</v>
      </c>
      <c r="AM8" s="119"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*(SUM('7. Project Characteristics'!$G$36:$G$38)*'7. Project Characteristics'!$G$35))</f>
        <v>0</v>
      </c>
      <c r="AN8" s="119"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*(SUM('7. Project Characteristics'!$G$36:$G$38)*'7. Project Characteristics'!$G$35))</f>
        <v>0</v>
      </c>
      <c r="AO8" s="119"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*(SUM('7. Project Characteristics'!$G$36:$G$38)*'7. Project Characteristics'!$G$35))</f>
        <v>0</v>
      </c>
      <c r="AP8" s="119"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*(SUM('7. Project Characteristics'!$G$36:$G$38)*'7. Project Characteristics'!$G$35))</f>
        <v>0</v>
      </c>
      <c r="AQ8" s="119"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*(SUM('7. Project Characteristics'!$G$36:$G$38)*'7. Project Characteristics'!$G$35))</f>
        <v>0</v>
      </c>
      <c r="AR8" s="119"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*(SUM('7. Project Characteristics'!$G$36:$G$38)*'7. Project Characteristics'!$G$35))</f>
        <v>0</v>
      </c>
      <c r="AS8" s="119"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*(SUM('7. Project Characteristics'!$G$36:$G$38)*'7. Project Characteristics'!$G$35))</f>
        <v>0</v>
      </c>
      <c r="AT8" s="119"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*(SUM('7. Project Characteristics'!$G$36:$G$38)*'7. Project Characteristics'!$G$35))</f>
        <v>0</v>
      </c>
      <c r="AU8" s="119"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*(SUM('7. Project Characteristics'!$G$36:$G$38)*'7. Project Characteristics'!$G$35))</f>
        <v>0</v>
      </c>
      <c r="AV8" s="119"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*(SUM('7. Project Characteristics'!$G$36:$G$38)*'7. Project Characteristics'!$G$35))</f>
        <v>0</v>
      </c>
      <c r="AW8" s="119"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*(SUM('7. Project Characteristics'!$G$36:$G$38)*'7. Project Characteristics'!$G$35))</f>
        <v>0</v>
      </c>
      <c r="AX8" s="119"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*(SUM('7. Project Characteristics'!$G$36:$G$38)*'7. Project Characteristics'!$G$35))</f>
        <v>0</v>
      </c>
      <c r="AY8" s="119"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*(SUM('7. Project Characteristics'!$G$36:$G$38)*'7. Project Characteristics'!$G$35))</f>
        <v>0</v>
      </c>
      <c r="AZ8" s="119"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*(SUM('7. Project Characteristics'!$G$36:$G$38)*'7. Project Characteristics'!$G$35))</f>
        <v>0</v>
      </c>
      <c r="BA8" s="119"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*(SUM('7. Project Characteristics'!$G$36:$G$38)*'7. Project Characteristics'!$G$35))</f>
        <v>0</v>
      </c>
      <c r="BB8" s="119"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*(SUM('7. Project Characteristics'!$G$36:$G$38)*'7. Project Characteristics'!$G$35))</f>
        <v>0</v>
      </c>
      <c r="BC8" s="119"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*(SUM('7. Project Characteristics'!$G$36:$G$38)*'7. Project Characteristics'!$G$35))</f>
        <v>0</v>
      </c>
      <c r="BD8" s="119"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*(SUM('7. Project Characteristics'!$G$36:$G$38)*'7. Project Characteristics'!$G$35))</f>
        <v>0</v>
      </c>
      <c r="BE8" s="119"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*(SUM('7. Project Characteristics'!$G$36:$G$38)*'7. Project Characteristics'!$G$35))</f>
        <v>0</v>
      </c>
      <c r="BF8" s="119"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*(SUM('7. Project Characteristics'!$G$36:$G$38)*'7. Project Characteristics'!$G$35))</f>
        <v>0</v>
      </c>
      <c r="BG8" s="119"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*(SUM('7. Project Characteristics'!$G$36:$G$38)*'7. Project Characteristics'!$G$35))</f>
        <v>0</v>
      </c>
      <c r="BH8" s="119"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*(SUM('7. Project Characteristics'!$G$36:$G$38)*'7. Project Characteristics'!$G$35))</f>
        <v>0</v>
      </c>
      <c r="BI8" s="119"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*(SUM('7. Project Characteristics'!$G$36:$G$38)*'7. Project Characteristics'!$G$35))</f>
        <v>0</v>
      </c>
      <c r="BJ8" s="119"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*(SUM('7. Project Characteristics'!$G$36:$G$38)*'7. Project Characteristics'!$G$35))</f>
        <v>0</v>
      </c>
      <c r="BK8" s="119"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*(SUM('7. Project Characteristics'!$G$36:$G$38)*'7. Project Characteristics'!$G$35))</f>
        <v>0</v>
      </c>
      <c r="BL8" s="119"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*(SUM('7. Project Characteristics'!$G$36:$G$38)*'7. Project Characteristics'!$G$35))</f>
        <v>0</v>
      </c>
      <c r="BM8" s="119"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*(SUM('7. Project Characteristics'!$G$36:$G$38)*'7. Project Characteristics'!$G$35))</f>
        <v>0</v>
      </c>
      <c r="BN8" s="119"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*(SUM('7. Project Characteristics'!$G$36:$G$38)*'7. Project Characteristics'!$G$35))</f>
        <v>0</v>
      </c>
      <c r="BO8" s="119"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*(SUM('7. Project Characteristics'!$G$36:$G$38)*'7. Project Characteristics'!$G$35))</f>
        <v>0</v>
      </c>
      <c r="BP8" s="119"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*(SUM('7. Project Characteristics'!$G$36:$G$38)*'7. Project Characteristics'!$G$35))</f>
        <v>0</v>
      </c>
      <c r="BQ8" s="119"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*(SUM('7. Project Characteristics'!$G$36:$G$38)*'7. Project Characteristics'!$G$35))</f>
        <v>0</v>
      </c>
      <c r="BR8" s="119"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*(SUM('7. Project Characteristics'!$G$36:$G$38)*'7. Project Characteristics'!$G$35))</f>
        <v>0</v>
      </c>
      <c r="BS8" s="119"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*(SUM('7. Project Characteristics'!$G$36:$G$38)*'7. Project Characteristics'!$G$35))</f>
        <v>0</v>
      </c>
      <c r="BT8" s="119"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*(SUM('7. Project Characteristics'!$G$36:$G$38)*'7. Project Characteristics'!$G$35))</f>
        <v>0</v>
      </c>
      <c r="BU8" s="119"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*(SUM('7. Project Characteristics'!$G$36:$G$38)*'7. Project Characteristics'!$G$35))</f>
        <v>0</v>
      </c>
      <c r="BV8" s="119"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*(SUM('7. Project Characteristics'!$G$36:$G$38)*'7. Project Characteristics'!$G$35))</f>
        <v>0</v>
      </c>
      <c r="BW8" s="119"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*(SUM('7. Project Characteristics'!$G$36:$G$38)*'7. Project Characteristics'!$G$35))</f>
        <v>0</v>
      </c>
      <c r="BX8" s="119"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*(SUM('7. Project Characteristics'!$G$36:$G$38)*'7. Project Characteristics'!$G$35))</f>
        <v>0</v>
      </c>
      <c r="BY8" s="119"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*(SUM('7. Project Characteristics'!$G$36:$G$38)*'7. Project Characteristics'!$G$35))</f>
        <v>0</v>
      </c>
      <c r="BZ8" s="119"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*(SUM('7. Project Characteristics'!$G$36:$G$38)*'7. Project Characteristics'!$G$35))</f>
        <v>0</v>
      </c>
      <c r="CA8" s="119"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*(SUM('7. Project Characteristics'!$G$36:$G$38)*'7. Project Characteristics'!$G$35))</f>
        <v>0</v>
      </c>
      <c r="CB8" s="119"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*(SUM('7. Project Characteristics'!$G$36:$G$38)*'7. Project Characteristics'!$G$35))</f>
        <v>0</v>
      </c>
      <c r="CC8" s="119"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*(SUM('7. Project Characteristics'!$G$36:$G$38)*'7. Project Characteristics'!$G$35))</f>
        <v>0</v>
      </c>
      <c r="CE8" s="61" t="str" cm="1">
        <f t="array" ref="CE8:CE11">_xlfn.ANCHORARRAY(C8)</f>
        <v>Pole</v>
      </c>
      <c r="CF8" s="61" t="str" cm="1">
        <f t="array" ref="CF8:CF11">_xlfn.ANCHORARRAY(D8)</f>
        <v>Class 5</v>
      </c>
      <c r="CG8" s="141" cm="1">
        <f t="array" ref="CG8:CG11">_xlfn.ANCHORARRAY(CH8)+_xlfn.BYROW(_xlfn.ANCHORARRAY(CI8):_xlfn.ANCHORARRAY(FE8),_xlfn.LAMBDA(_xlpm.array,SUM(_xlpm.array)))</f>
        <v>0</v>
      </c>
      <c r="CH8" s="119" cm="1">
        <f t="array" ref="CH8:CH11">IF(CH$7&gt;(SUM($F$7,'7. Project Characteristics'!$G$28)-1),ROW(_xlfn.ANCHORARRAY($CE8))*0,
_xlfn.XLOOKUP(CH$7,'Int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I8" s="119" cm="1">
        <f t="array" ref="CI8:CI11">IF(CI$7&gt;(SUM($F$7,'7. Project Characteristics'!$G$28)-1),ROW(_xlfn.ANCHORARRAY($CE8))*0,
_xlfn.XLOOKUP(CI$7,'Int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J8" s="119" cm="1">
        <f t="array" ref="CJ8:CJ11">IF(CJ$7&gt;(SUM($F$7,'7. Project Characteristics'!$G$28)-1),ROW(_xlfn.ANCHORARRAY($CE8))*0,
_xlfn.XLOOKUP(CJ$7,'Int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K8" s="119" cm="1">
        <f t="array" ref="CK8:CK11">IF(CK$7&gt;(SUM($F$7,'7. Project Characteristics'!$G$28)-1),ROW(_xlfn.ANCHORARRAY($CE8))*0,
_xlfn.XLOOKUP(CK$7,'Int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L8" s="119" cm="1">
        <f t="array" ref="CL8:CL11">IF(CL$7&gt;(SUM($F$7,'7. Project Characteristics'!$G$28)-1),ROW(_xlfn.ANCHORARRAY($CE8))*0,
_xlfn.XLOOKUP(CL$7,'Int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M8" s="119" cm="1">
        <f t="array" ref="CM8:CM11">IF(CM$7&gt;(SUM($F$7,'7. Project Characteristics'!$G$28)-1),ROW(_xlfn.ANCHORARRAY($CE8))*0,
_xlfn.XLOOKUP(CM$7,'Int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N8" s="119" cm="1">
        <f t="array" ref="CN8:CN11">IF(CN$7&gt;(SUM($F$7,'7. Project Characteristics'!$G$28)-1),ROW(_xlfn.ANCHORARRAY($CE8))*0,
_xlfn.XLOOKUP(CN$7,'Int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O8" s="119" cm="1">
        <f t="array" ref="CO8:CO11">IF(CO$7&gt;(SUM($F$7,'7. Project Characteristics'!$G$28)-1),ROW(_xlfn.ANCHORARRAY($CE8))*0,
_xlfn.XLOOKUP(CO$7,'Int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P8" s="119" cm="1">
        <f t="array" ref="CP8:CP11">IF(CP$7&gt;(SUM($F$7,'7. Project Characteristics'!$G$28)-1),ROW(_xlfn.ANCHORARRAY($CE8))*0,
_xlfn.XLOOKUP(CP$7,'Int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Q8" s="119" cm="1">
        <f t="array" ref="CQ8:CQ11">IF(CQ$7&gt;(SUM($F$7,'7. Project Characteristics'!$G$28)-1),ROW(_xlfn.ANCHORARRAY($CE8))*0,
_xlfn.XLOOKUP(CQ$7,'Int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R8" s="119" cm="1">
        <f t="array" ref="CR8:CR11">IF(CR$7&gt;(SUM($F$7,'7. Project Characteristics'!$G$28)-1),ROW(_xlfn.ANCHORARRAY($CE8))*0,
_xlfn.XLOOKUP(CR$7,'Int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S8" s="119" cm="1">
        <f t="array" ref="CS8:CS11">IF(CS$7&gt;(SUM($F$7,'7. Project Characteristics'!$G$28)-1),ROW(_xlfn.ANCHORARRAY($CE8))*0,
_xlfn.XLOOKUP(CS$7,'Int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T8" s="119" cm="1">
        <f t="array" ref="CT8:CT11">IF(CT$7&gt;(SUM($F$7,'7. Project Characteristics'!$G$28)-1),ROW(_xlfn.ANCHORARRAY($CE8))*0,
_xlfn.XLOOKUP(CT$7,'Int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U8" s="119" cm="1">
        <f t="array" ref="CU8:CU11">IF(CU$7&gt;(SUM($F$7,'7. Project Characteristics'!$G$28)-1),ROW(_xlfn.ANCHORARRAY($CE8))*0,
_xlfn.XLOOKUP(CU$7,'Int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V8" s="119" cm="1">
        <f t="array" ref="CV8:CV11">IF(CV$7&gt;(SUM($F$7,'7. Project Characteristics'!$G$28)-1),ROW(_xlfn.ANCHORARRAY($CE8))*0,
_xlfn.XLOOKUP(CV$7,'Int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W8" s="119" cm="1">
        <f t="array" ref="CW8:CW11">IF(CW$7&gt;(SUM($F$7,'7. Project Characteristics'!$G$28)-1),ROW(_xlfn.ANCHORARRAY($CE8))*0,
_xlfn.XLOOKUP(CW$7,'Int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X8" s="119" cm="1">
        <f t="array" ref="CX8:CX11">IF(CX$7&gt;(SUM($F$7,'7. Project Characteristics'!$G$28)-1),ROW(_xlfn.ANCHORARRAY($CE8))*0,
_xlfn.XLOOKUP(CX$7,'Int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Y8" s="119" cm="1">
        <f t="array" ref="CY8:CY11">IF(CY$7&gt;(SUM($F$7,'7. Project Characteristics'!$G$28)-1),ROW(_xlfn.ANCHORARRAY($CE8))*0,
_xlfn.XLOOKUP(CY$7,'Int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Z8" s="119" cm="1">
        <f t="array" ref="CZ8:CZ11">IF(CZ$7&gt;(SUM($F$7,'7. Project Characteristics'!$G$28)-1),ROW(_xlfn.ANCHORARRAY($CE8))*0,
_xlfn.XLOOKUP(CZ$7,'Int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A8" s="119" cm="1">
        <f t="array" ref="DA8:DA11">IF(DA$7&gt;(SUM($F$7,'7. Project Characteristics'!$G$28)-1),ROW(_xlfn.ANCHORARRAY($CE8))*0,
_xlfn.XLOOKUP(DA$7,'Int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B8" s="119" cm="1">
        <f t="array" ref="DB8:DB11">IF(DB$7&gt;(SUM($F$7,'7. Project Characteristics'!$G$28)-1),ROW(_xlfn.ANCHORARRAY($CE8))*0,
_xlfn.XLOOKUP(DB$7,'Int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C8" s="119" cm="1">
        <f t="array" ref="DC8:DC11">IF(DC$7&gt;(SUM($F$7,'7. Project Characteristics'!$G$28)-1),ROW(_xlfn.ANCHORARRAY($CE8))*0,
_xlfn.XLOOKUP(DC$7,'Int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D8" s="119" cm="1">
        <f t="array" ref="DD8:DD11">IF(DD$7&gt;(SUM($F$7,'7. Project Characteristics'!$G$28)-1),ROW(_xlfn.ANCHORARRAY($CE8))*0,
_xlfn.XLOOKUP(DD$7,'Int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E8" s="119" cm="1">
        <f t="array" ref="DE8:DE11">IF(DE$7&gt;(SUM($F$7,'7. Project Characteristics'!$G$28)-1),ROW(_xlfn.ANCHORARRAY($CE8))*0,
_xlfn.XLOOKUP(DE$7,'Int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F8" s="119" cm="1">
        <f t="array" ref="DF8:DF11">IF(DF$7&gt;(SUM($F$7,'7. Project Characteristics'!$G$28)-1),ROW(_xlfn.ANCHORARRAY($CE8))*0,
_xlfn.XLOOKUP(DF$7,'Int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G8" s="119" cm="1">
        <f t="array" ref="DG8:DG11">IF(DG$7&gt;(SUM($F$7,'7. Project Characteristics'!$G$28)-1),ROW(_xlfn.ANCHORARRAY($CE8))*0,
_xlfn.XLOOKUP(DG$7,'Int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H8" s="119" cm="1">
        <f t="array" ref="DH8:DH11">IF(DH$7&gt;(SUM($F$7,'7. Project Characteristics'!$G$28)-1),ROW(_xlfn.ANCHORARRAY($CE8))*0,
_xlfn.XLOOKUP(DH$7,'Int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I8" s="119" cm="1">
        <f t="array" ref="DI8:DI11">IF(DI$7&gt;(SUM($F$7,'7. Project Characteristics'!$G$28)-1),ROW(_xlfn.ANCHORARRAY($CE8))*0,
_xlfn.XLOOKUP(DI$7,'Int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J8" s="119" cm="1">
        <f t="array" ref="DJ8:DJ11">IF(DJ$7&gt;(SUM($F$7,'7. Project Characteristics'!$G$28)-1),ROW(_xlfn.ANCHORARRAY($CE8))*0,
_xlfn.XLOOKUP(DJ$7,'Int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K8" s="119" cm="1">
        <f t="array" ref="DK8:DK11">IF(DK$7&gt;(SUM($F$7,'7. Project Characteristics'!$G$28)-1),ROW(_xlfn.ANCHORARRAY($CE8))*0,
_xlfn.XLOOKUP(DK$7,'Int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L8" s="119" cm="1">
        <f t="array" ref="DL8:DL11">IF(DL$7&gt;(SUM($F$7,'7. Project Characteristics'!$G$28)-1),ROW(_xlfn.ANCHORARRAY($CE8))*0,
_xlfn.XLOOKUP(DL$7,'Int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M8" s="119" cm="1">
        <f t="array" ref="DM8:DM11">IF(DM$7&gt;(SUM($F$7,'7. Project Characteristics'!$G$28)-1),ROW(_xlfn.ANCHORARRAY($CE8))*0,
_xlfn.XLOOKUP(DM$7,'Int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N8" s="119" cm="1">
        <f t="array" ref="DN8:DN11">IF(DN$7&gt;(SUM($F$7,'7. Project Characteristics'!$G$28)-1),ROW(_xlfn.ANCHORARRAY($CE8))*0,
_xlfn.XLOOKUP(DN$7,'Int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O8" s="119" cm="1">
        <f t="array" ref="DO8:DO11">IF(DO$7&gt;(SUM($F$7,'7. Project Characteristics'!$G$28)-1),ROW(_xlfn.ANCHORARRAY($CE8))*0,
_xlfn.XLOOKUP(DO$7,'Int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P8" s="119" cm="1">
        <f t="array" ref="DP8:DP11">IF(DP$7&gt;(SUM($F$7,'7. Project Characteristics'!$G$28)-1),ROW(_xlfn.ANCHORARRAY($CE8))*0,
_xlfn.XLOOKUP(DP$7,'Int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Q8" s="119" cm="1">
        <f t="array" ref="DQ8:DQ11">IF(DQ$7&gt;(SUM($F$7,'7. Project Characteristics'!$G$28)-1),ROW(_xlfn.ANCHORARRAY($CE8))*0,
_xlfn.XLOOKUP(DQ$7,'Int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R8" s="119" cm="1">
        <f t="array" ref="DR8:DR11">IF(DR$7&gt;(SUM($F$7,'7. Project Characteristics'!$G$28)-1),ROW(_xlfn.ANCHORARRAY($CE8))*0,
_xlfn.XLOOKUP(DR$7,'Int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S8" s="119" cm="1">
        <f t="array" ref="DS8:DS11">IF(DS$7&gt;(SUM($F$7,'7. Project Characteristics'!$G$28)-1),ROW(_xlfn.ANCHORARRAY($CE8))*0,
_xlfn.XLOOKUP(DS$7,'Int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T8" s="119" cm="1">
        <f t="array" ref="DT8:DT11">IF(DT$7&gt;(SUM($F$7,'7. Project Characteristics'!$G$28)-1),ROW(_xlfn.ANCHORARRAY($CE8))*0,
_xlfn.XLOOKUP(DT$7,'Int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U8" s="119" cm="1">
        <f t="array" ref="DU8:DU11">IF(DU$7&gt;(SUM($F$7,'7. Project Characteristics'!$G$28)-1),ROW(_xlfn.ANCHORARRAY($CE8))*0,
_xlfn.XLOOKUP(DU$7,'Int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V8" s="119" cm="1">
        <f t="array" ref="DV8:DV11">IF(DV$7&gt;(SUM($F$7,'7. Project Characteristics'!$G$28)-1),ROW(_xlfn.ANCHORARRAY($CE8))*0,
_xlfn.XLOOKUP(DV$7,'Int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W8" s="119" cm="1">
        <f t="array" ref="DW8:DW11">IF(DW$7&gt;(SUM($F$7,'7. Project Characteristics'!$G$28)-1),ROW(_xlfn.ANCHORARRAY($CE8))*0,
_xlfn.XLOOKUP(DW$7,'Int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X8" s="119" cm="1">
        <f t="array" ref="DX8:DX11">IF(DX$7&gt;(SUM($F$7,'7. Project Characteristics'!$G$28)-1),ROW(_xlfn.ANCHORARRAY($CE8))*0,
_xlfn.XLOOKUP(DX$7,'Int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Y8" s="119" cm="1">
        <f t="array" ref="DY8:DY11">IF(DY$7&gt;(SUM($F$7,'7. Project Characteristics'!$G$28)-1),ROW(_xlfn.ANCHORARRAY($CE8))*0,
_xlfn.XLOOKUP(DY$7,'Int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Z8" s="119" cm="1">
        <f t="array" ref="DZ8:DZ11">IF(DZ$7&gt;(SUM($F$7,'7. Project Characteristics'!$G$28)-1),ROW(_xlfn.ANCHORARRAY($CE8))*0,
_xlfn.XLOOKUP(DZ$7,'Int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A8" s="119" cm="1">
        <f t="array" ref="EA8:EA11">IF(EA$7&gt;(SUM($F$7,'7. Project Characteristics'!$G$28)-1),ROW(_xlfn.ANCHORARRAY($CE8))*0,
_xlfn.XLOOKUP(EA$7,'Int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B8" s="119" cm="1">
        <f t="array" ref="EB8:EB11">IF(EB$7&gt;(SUM($F$7,'7. Project Characteristics'!$G$28)-1),ROW(_xlfn.ANCHORARRAY($CE8))*0,
_xlfn.XLOOKUP(EB$7,'Int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C8" s="119" cm="1">
        <f t="array" ref="EC8:EC11">IF(EC$7&gt;(SUM($F$7,'7. Project Characteristics'!$G$28)-1),ROW(_xlfn.ANCHORARRAY($CE8))*0,
_xlfn.XLOOKUP(EC$7,'Int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D8" s="119" cm="1">
        <f t="array" ref="ED8:ED11">IF(ED$7&gt;(SUM($F$7,'7. Project Characteristics'!$G$28)-1),ROW(_xlfn.ANCHORARRAY($CE8))*0,
_xlfn.XLOOKUP(ED$7,'Int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E8" s="119" cm="1">
        <f t="array" ref="EE8:EE11">IF(EE$7&gt;(SUM($F$7,'7. Project Characteristics'!$G$28)-1),ROW(_xlfn.ANCHORARRAY($CE8))*0,
_xlfn.XLOOKUP(EE$7,'Int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F8" s="119" cm="1">
        <f t="array" ref="EF8:EF11">IF(EF$7&gt;(SUM($F$7,'7. Project Characteristics'!$G$28)-1),ROW(_xlfn.ANCHORARRAY($CE8))*0,
_xlfn.XLOOKUP(EF$7,'Int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G8" s="119" cm="1">
        <f t="array" ref="EG8:EG11">IF(EG$7&gt;(SUM($F$7,'7. Project Characteristics'!$G$28)-1),ROW(_xlfn.ANCHORARRAY($CE8))*0,
_xlfn.XLOOKUP(EG$7,'Int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H8" s="119" cm="1">
        <f t="array" ref="EH8:EH11">IF(EH$7&gt;(SUM($F$7,'7. Project Characteristics'!$G$28)-1),ROW(_xlfn.ANCHORARRAY($CE8))*0,
_xlfn.XLOOKUP(EH$7,'Int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I8" s="119" cm="1">
        <f t="array" ref="EI8:EI11">IF(EI$7&gt;(SUM($F$7,'7. Project Characteristics'!$G$28)-1),ROW(_xlfn.ANCHORARRAY($CE8))*0,
_xlfn.XLOOKUP(EI$7,'Int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J8" s="119" cm="1">
        <f t="array" ref="EJ8:EJ11">IF(EJ$7&gt;(SUM($F$7,'7. Project Characteristics'!$G$28)-1),ROW(_xlfn.ANCHORARRAY($CE8))*0,
_xlfn.XLOOKUP(EJ$7,'Int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K8" s="119" cm="1">
        <f t="array" ref="EK8:EK11">IF(EK$7&gt;(SUM($F$7,'7. Project Characteristics'!$G$28)-1),ROW(_xlfn.ANCHORARRAY($CE8))*0,
_xlfn.XLOOKUP(EK$7,'Int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L8" s="119" cm="1">
        <f t="array" ref="EL8:EL11">IF(EL$7&gt;(SUM($F$7,'7. Project Characteristics'!$G$28)-1),ROW(_xlfn.ANCHORARRAY($CE8))*0,
_xlfn.XLOOKUP(EL$7,'Int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M8" s="119" cm="1">
        <f t="array" ref="EM8:EM11">IF(EM$7&gt;(SUM($F$7,'7. Project Characteristics'!$G$28)-1),ROW(_xlfn.ANCHORARRAY($CE8))*0,
_xlfn.XLOOKUP(EM$7,'Int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N8" s="119" cm="1">
        <f t="array" ref="EN8:EN11">IF(EN$7&gt;(SUM($F$7,'7. Project Characteristics'!$G$28)-1),ROW(_xlfn.ANCHORARRAY($CE8))*0,
_xlfn.XLOOKUP(EN$7,'Int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O8" s="119" cm="1">
        <f t="array" ref="EO8:EO11">IF(EO$7&gt;(SUM($F$7,'7. Project Characteristics'!$G$28)-1),ROW(_xlfn.ANCHORARRAY($CE8))*0,
_xlfn.XLOOKUP(EO$7,'Int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P8" s="119" cm="1">
        <f t="array" ref="EP8:EP11">IF(EP$7&gt;(SUM($F$7,'7. Project Characteristics'!$G$28)-1),ROW(_xlfn.ANCHORARRAY($CE8))*0,
_xlfn.XLOOKUP(EP$7,'Int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Q8" s="119" cm="1">
        <f t="array" ref="EQ8:EQ11">IF(EQ$7&gt;(SUM($F$7,'7. Project Characteristics'!$G$28)-1),ROW(_xlfn.ANCHORARRAY($CE8))*0,
_xlfn.XLOOKUP(EQ$7,'Int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R8" s="119" cm="1">
        <f t="array" ref="ER8:ER11">IF(ER$7&gt;(SUM($F$7,'7. Project Characteristics'!$G$28)-1),ROW(_xlfn.ANCHORARRAY($CE8))*0,
_xlfn.XLOOKUP(ER$7,'Int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S8" s="119" cm="1">
        <f t="array" ref="ES8:ES11">IF(ES$7&gt;(SUM($F$7,'7. Project Characteristics'!$G$28)-1),ROW(_xlfn.ANCHORARRAY($CE8))*0,
_xlfn.XLOOKUP(ES$7,'Int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T8" s="119" cm="1">
        <f t="array" ref="ET8:ET11">IF(ET$7&gt;(SUM($F$7,'7. Project Characteristics'!$G$28)-1),ROW(_xlfn.ANCHORARRAY($CE8))*0,
_xlfn.XLOOKUP(ET$7,'Int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U8" s="119" cm="1">
        <f t="array" ref="EU8:EU11">IF(EU$7&gt;(SUM($F$7,'7. Project Characteristics'!$G$28)-1),ROW(_xlfn.ANCHORARRAY($CE8))*0,
_xlfn.XLOOKUP(EU$7,'Int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V8" s="119" cm="1">
        <f t="array" ref="EV8:EV11">IF(EV$7&gt;(SUM($F$7,'7. Project Characteristics'!$G$28)-1),ROW(_xlfn.ANCHORARRAY($CE8))*0,
_xlfn.XLOOKUP(EV$7,'Int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W8" s="119" cm="1">
        <f t="array" ref="EW8:EW11">IF(EW$7&gt;(SUM($F$7,'7. Project Characteristics'!$G$28)-1),ROW(_xlfn.ANCHORARRAY($CE8))*0,
_xlfn.XLOOKUP(EW$7,'Int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X8" s="119" cm="1">
        <f t="array" ref="EX8:EX11">IF(EX$7&gt;(SUM($F$7,'7. Project Characteristics'!$G$28)-1),ROW(_xlfn.ANCHORARRAY($CE8))*0,
_xlfn.XLOOKUP(EX$7,'Int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Y8" s="119" cm="1">
        <f t="array" ref="EY8:EY11">IF(EY$7&gt;(SUM($F$7,'7. Project Characteristics'!$G$28)-1),ROW(_xlfn.ANCHORARRAY($CE8))*0,
_xlfn.XLOOKUP(EY$7,'Int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Z8" s="119" cm="1">
        <f t="array" ref="EZ8:EZ11">IF(EZ$7&gt;(SUM($F$7,'7. Project Characteristics'!$G$28)-1),ROW(_xlfn.ANCHORARRAY($CE8))*0,
_xlfn.XLOOKUP(EZ$7,'Int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A8" s="119" cm="1">
        <f t="array" ref="FA8:FA11">IF(FA$7&gt;(SUM($F$7,'7. Project Characteristics'!$G$28)-1),ROW(_xlfn.ANCHORARRAY($CE8))*0,
_xlfn.XLOOKUP(FA$7,'Int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B8" s="119" cm="1">
        <f t="array" ref="FB8:FB11">IF(FB$7&gt;(SUM($F$7,'7. Project Characteristics'!$G$28)-1),ROW(_xlfn.ANCHORARRAY($CE8))*0,
_xlfn.XLOOKUP(FB$7,'Int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C8" s="119" cm="1">
        <f t="array" ref="FC8:FC11">IF(FC$7&gt;(SUM($F$7,'7. Project Characteristics'!$G$28)-1),ROW(_xlfn.ANCHORARRAY($CE8))*0,
_xlfn.XLOOKUP(FC$7,'Int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D8" s="119" cm="1">
        <f t="array" ref="FD8:FD11">IF(FD$7&gt;(SUM($F$7,'7. Project Characteristics'!$G$28)-1),ROW(_xlfn.ANCHORARRAY($CE8))*0,
_xlfn.XLOOKUP(FD$7,'Int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E8" s="119" cm="1">
        <f t="array" ref="FE8:FE11">IF(FE$7&gt;(SUM($F$7,'7. Project Characteristics'!$G$28)-1),ROW(_xlfn.ANCHORARRAY($CE8))*0,
_xlfn.XLOOKUP(FE$7,'Int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row>
    <row r="9" spans="3:161" x14ac:dyDescent="0.2">
      <c r="C9" s="61" t="str">
        <v>Pole</v>
      </c>
      <c r="D9" s="61" t="str">
        <v>Class 4</v>
      </c>
      <c r="E9" s="140">
        <v>1140418.4104960286</v>
      </c>
      <c r="F9" s="119">
        <v>28010.922822592867</v>
      </c>
      <c r="G9" s="119">
        <v>28037.845645185735</v>
      </c>
      <c r="H9" s="119">
        <v>28064.768467778591</v>
      </c>
      <c r="I9" s="119">
        <v>28091.691290371462</v>
      </c>
      <c r="J9" s="119">
        <v>28118.614112964329</v>
      </c>
      <c r="K9" s="119">
        <v>28145.552702074434</v>
      </c>
      <c r="L9" s="119">
        <v>28172.491291184542</v>
      </c>
      <c r="M9" s="119">
        <v>28199.429880294651</v>
      </c>
      <c r="N9" s="119">
        <v>28226.368469404752</v>
      </c>
      <c r="O9" s="119">
        <v>28253.307058514856</v>
      </c>
      <c r="P9" s="119">
        <v>28261.728554451722</v>
      </c>
      <c r="Q9" s="119">
        <v>28270.150050388595</v>
      </c>
      <c r="R9" s="119">
        <v>28278.57154632546</v>
      </c>
      <c r="S9" s="119">
        <v>28286.993042262326</v>
      </c>
      <c r="T9" s="119">
        <v>28295.414538199202</v>
      </c>
      <c r="U9" s="119">
        <v>28303.837536175179</v>
      </c>
      <c r="V9" s="119">
        <v>28312.260534151148</v>
      </c>
      <c r="W9" s="119">
        <v>28320.683532127125</v>
      </c>
      <c r="X9" s="119">
        <v>28329.106530103101</v>
      </c>
      <c r="Y9" s="119">
        <v>28337.529528079082</v>
      </c>
      <c r="Z9" s="119">
        <v>28377.137472128856</v>
      </c>
      <c r="AA9" s="119">
        <v>28416.745416178634</v>
      </c>
      <c r="AB9" s="119">
        <v>28456.353360228408</v>
      </c>
      <c r="AC9" s="119">
        <v>28495.961304278182</v>
      </c>
      <c r="AD9" s="119">
        <v>28535.569248327953</v>
      </c>
      <c r="AE9" s="119">
        <v>28566.772571937239</v>
      </c>
      <c r="AF9" s="119">
        <v>28597.975895546533</v>
      </c>
      <c r="AG9" s="119">
        <v>28629.17921915582</v>
      </c>
      <c r="AH9" s="119">
        <v>28660.382542765114</v>
      </c>
      <c r="AI9" s="119">
        <v>28691.585866374404</v>
      </c>
      <c r="AJ9" s="119">
        <v>28768.410901300376</v>
      </c>
      <c r="AK9" s="119">
        <v>28845.235936226352</v>
      </c>
      <c r="AL9" s="119">
        <v>28922.060971152332</v>
      </c>
      <c r="AM9" s="119">
        <v>28998.886006078308</v>
      </c>
      <c r="AN9" s="119">
        <v>29075.711041004284</v>
      </c>
      <c r="AO9" s="119">
        <v>29121.352401383978</v>
      </c>
      <c r="AP9" s="119">
        <v>29166.993761763675</v>
      </c>
      <c r="AQ9" s="119">
        <v>29212.635122143376</v>
      </c>
      <c r="AR9" s="119">
        <v>29258.276482523066</v>
      </c>
      <c r="AS9" s="119">
        <v>29303.917842902767</v>
      </c>
      <c r="AT9" s="119">
        <v>0</v>
      </c>
      <c r="AU9" s="119">
        <v>0</v>
      </c>
      <c r="AV9" s="119">
        <v>0</v>
      </c>
      <c r="AW9" s="119">
        <v>0</v>
      </c>
      <c r="AX9" s="119">
        <v>0</v>
      </c>
      <c r="AY9" s="119">
        <v>0</v>
      </c>
      <c r="AZ9" s="119">
        <v>0</v>
      </c>
      <c r="BA9" s="119">
        <v>0</v>
      </c>
      <c r="BB9" s="119">
        <v>0</v>
      </c>
      <c r="BC9" s="119">
        <v>0</v>
      </c>
      <c r="BD9" s="119">
        <v>0</v>
      </c>
      <c r="BE9" s="119">
        <v>0</v>
      </c>
      <c r="BF9" s="119">
        <v>0</v>
      </c>
      <c r="BG9" s="119">
        <v>0</v>
      </c>
      <c r="BH9" s="119">
        <v>0</v>
      </c>
      <c r="BI9" s="119">
        <v>0</v>
      </c>
      <c r="BJ9" s="119">
        <v>0</v>
      </c>
      <c r="BK9" s="119">
        <v>0</v>
      </c>
      <c r="BL9" s="119">
        <v>0</v>
      </c>
      <c r="BM9" s="119">
        <v>0</v>
      </c>
      <c r="BN9" s="119">
        <v>0</v>
      </c>
      <c r="BO9" s="119">
        <v>0</v>
      </c>
      <c r="BP9" s="119">
        <v>0</v>
      </c>
      <c r="BQ9" s="119">
        <v>0</v>
      </c>
      <c r="BR9" s="119">
        <v>0</v>
      </c>
      <c r="BS9" s="119">
        <v>0</v>
      </c>
      <c r="BT9" s="119">
        <v>0</v>
      </c>
      <c r="BU9" s="119">
        <v>0</v>
      </c>
      <c r="BV9" s="119">
        <v>0</v>
      </c>
      <c r="BW9" s="119">
        <v>0</v>
      </c>
      <c r="BX9" s="119">
        <v>0</v>
      </c>
      <c r="BY9" s="119">
        <v>0</v>
      </c>
      <c r="BZ9" s="119">
        <v>0</v>
      </c>
      <c r="CA9" s="119">
        <v>0</v>
      </c>
      <c r="CB9" s="119">
        <v>0</v>
      </c>
      <c r="CC9" s="119">
        <v>0</v>
      </c>
      <c r="CE9" s="61" t="str">
        <v>Pole</v>
      </c>
      <c r="CF9" s="61" t="str">
        <v>Class 4</v>
      </c>
      <c r="CG9" s="140">
        <v>806899.81874719006</v>
      </c>
      <c r="CH9" s="119">
        <v>19819.049166928915</v>
      </c>
      <c r="CI9" s="119">
        <v>19838.09833385783</v>
      </c>
      <c r="CJ9" s="119">
        <v>19857.147500786741</v>
      </c>
      <c r="CK9" s="119">
        <v>19876.196667715656</v>
      </c>
      <c r="CL9" s="119">
        <v>19895.245834644575</v>
      </c>
      <c r="CM9" s="119">
        <v>19914.30615712814</v>
      </c>
      <c r="CN9" s="119">
        <v>19933.366479611705</v>
      </c>
      <c r="CO9" s="119">
        <v>19952.426802095273</v>
      </c>
      <c r="CP9" s="119">
        <v>19971.487124578834</v>
      </c>
      <c r="CQ9" s="119">
        <v>19990.547447062396</v>
      </c>
      <c r="CR9" s="119">
        <v>19996.506052678105</v>
      </c>
      <c r="CS9" s="119">
        <v>20002.464658293815</v>
      </c>
      <c r="CT9" s="119">
        <v>20008.423263909524</v>
      </c>
      <c r="CU9" s="119">
        <v>20014.38186952523</v>
      </c>
      <c r="CV9" s="119">
        <v>20020.340475140943</v>
      </c>
      <c r="CW9" s="119">
        <v>20026.300143520173</v>
      </c>
      <c r="CX9" s="119">
        <v>20032.259811899396</v>
      </c>
      <c r="CY9" s="119">
        <v>20038.219480278625</v>
      </c>
      <c r="CZ9" s="119">
        <v>20044.179148657855</v>
      </c>
      <c r="DA9" s="119">
        <v>20050.138817037085</v>
      </c>
      <c r="DB9" s="119">
        <v>20078.16330575155</v>
      </c>
      <c r="DC9" s="119">
        <v>20106.187794466015</v>
      </c>
      <c r="DD9" s="119">
        <v>20134.212283180477</v>
      </c>
      <c r="DE9" s="119">
        <v>20162.236771894943</v>
      </c>
      <c r="DF9" s="119">
        <v>20190.261260609401</v>
      </c>
      <c r="DG9" s="119">
        <v>20212.339083917857</v>
      </c>
      <c r="DH9" s="119">
        <v>20234.416907226321</v>
      </c>
      <c r="DI9" s="119">
        <v>20256.494730534778</v>
      </c>
      <c r="DJ9" s="119">
        <v>20278.572553843242</v>
      </c>
      <c r="DK9" s="119">
        <v>20300.650377151702</v>
      </c>
      <c r="DL9" s="119">
        <v>20355.007713184226</v>
      </c>
      <c r="DM9" s="119">
        <v>20409.365049216758</v>
      </c>
      <c r="DN9" s="119">
        <v>20463.72238524929</v>
      </c>
      <c r="DO9" s="119">
        <v>20518.079721281822</v>
      </c>
      <c r="DP9" s="119">
        <v>20572.43705731435</v>
      </c>
      <c r="DQ9" s="119">
        <v>20604.730472677344</v>
      </c>
      <c r="DR9" s="119">
        <v>20637.023888040334</v>
      </c>
      <c r="DS9" s="119">
        <v>20669.317303403332</v>
      </c>
      <c r="DT9" s="119">
        <v>20701.610718766318</v>
      </c>
      <c r="DU9" s="119">
        <v>20733.904134129316</v>
      </c>
      <c r="DV9" s="119">
        <v>0</v>
      </c>
      <c r="DW9" s="119">
        <v>0</v>
      </c>
      <c r="DX9" s="119">
        <v>0</v>
      </c>
      <c r="DY9" s="119">
        <v>0</v>
      </c>
      <c r="DZ9" s="119">
        <v>0</v>
      </c>
      <c r="EA9" s="119">
        <v>0</v>
      </c>
      <c r="EB9" s="119">
        <v>0</v>
      </c>
      <c r="EC9" s="119">
        <v>0</v>
      </c>
      <c r="ED9" s="119">
        <v>0</v>
      </c>
      <c r="EE9" s="119">
        <v>0</v>
      </c>
      <c r="EF9" s="119">
        <v>0</v>
      </c>
      <c r="EG9" s="119">
        <v>0</v>
      </c>
      <c r="EH9" s="119">
        <v>0</v>
      </c>
      <c r="EI9" s="119">
        <v>0</v>
      </c>
      <c r="EJ9" s="119">
        <v>0</v>
      </c>
      <c r="EK9" s="119">
        <v>0</v>
      </c>
      <c r="EL9" s="119">
        <v>0</v>
      </c>
      <c r="EM9" s="119">
        <v>0</v>
      </c>
      <c r="EN9" s="119">
        <v>0</v>
      </c>
      <c r="EO9" s="119">
        <v>0</v>
      </c>
      <c r="EP9" s="119">
        <v>0</v>
      </c>
      <c r="EQ9" s="119">
        <v>0</v>
      </c>
      <c r="ER9" s="119">
        <v>0</v>
      </c>
      <c r="ES9" s="119">
        <v>0</v>
      </c>
      <c r="ET9" s="119">
        <v>0</v>
      </c>
      <c r="EU9" s="119">
        <v>0</v>
      </c>
      <c r="EV9" s="119">
        <v>0</v>
      </c>
      <c r="EW9" s="119">
        <v>0</v>
      </c>
      <c r="EX9" s="119">
        <v>0</v>
      </c>
      <c r="EY9" s="119">
        <v>0</v>
      </c>
      <c r="EZ9" s="119">
        <v>0</v>
      </c>
      <c r="FA9" s="119">
        <v>0</v>
      </c>
      <c r="FB9" s="119">
        <v>0</v>
      </c>
      <c r="FC9" s="119">
        <v>0</v>
      </c>
      <c r="FD9" s="119">
        <v>0</v>
      </c>
      <c r="FE9" s="119">
        <v>0</v>
      </c>
    </row>
    <row r="10" spans="3:161" x14ac:dyDescent="0.2">
      <c r="C10" s="61" t="str">
        <v>Pole</v>
      </c>
      <c r="D10" s="61" t="str">
        <v>Class 3</v>
      </c>
      <c r="E10" s="140">
        <v>0</v>
      </c>
      <c r="F10" s="119">
        <v>0</v>
      </c>
      <c r="G10" s="119">
        <v>0</v>
      </c>
      <c r="H10" s="119">
        <v>0</v>
      </c>
      <c r="I10" s="119">
        <v>0</v>
      </c>
      <c r="J10" s="119">
        <v>0</v>
      </c>
      <c r="K10" s="119">
        <v>0</v>
      </c>
      <c r="L10" s="119">
        <v>0</v>
      </c>
      <c r="M10" s="119">
        <v>0</v>
      </c>
      <c r="N10" s="119">
        <v>0</v>
      </c>
      <c r="O10" s="119">
        <v>0</v>
      </c>
      <c r="P10" s="119">
        <v>0</v>
      </c>
      <c r="Q10" s="119">
        <v>0</v>
      </c>
      <c r="R10" s="119">
        <v>0</v>
      </c>
      <c r="S10" s="119">
        <v>0</v>
      </c>
      <c r="T10" s="119">
        <v>0</v>
      </c>
      <c r="U10" s="119">
        <v>0</v>
      </c>
      <c r="V10" s="119">
        <v>0</v>
      </c>
      <c r="W10" s="119">
        <v>0</v>
      </c>
      <c r="X10" s="119">
        <v>0</v>
      </c>
      <c r="Y10" s="119">
        <v>0</v>
      </c>
      <c r="Z10" s="119">
        <v>0</v>
      </c>
      <c r="AA10" s="119">
        <v>0</v>
      </c>
      <c r="AB10" s="119">
        <v>0</v>
      </c>
      <c r="AC10" s="119">
        <v>0</v>
      </c>
      <c r="AD10" s="119">
        <v>0</v>
      </c>
      <c r="AE10" s="119">
        <v>0</v>
      </c>
      <c r="AF10" s="119">
        <v>0</v>
      </c>
      <c r="AG10" s="119">
        <v>0</v>
      </c>
      <c r="AH10" s="119">
        <v>0</v>
      </c>
      <c r="AI10" s="119">
        <v>0</v>
      </c>
      <c r="AJ10" s="119">
        <v>0</v>
      </c>
      <c r="AK10" s="119">
        <v>0</v>
      </c>
      <c r="AL10" s="119">
        <v>0</v>
      </c>
      <c r="AM10" s="119">
        <v>0</v>
      </c>
      <c r="AN10" s="119">
        <v>0</v>
      </c>
      <c r="AO10" s="119">
        <v>0</v>
      </c>
      <c r="AP10" s="119">
        <v>0</v>
      </c>
      <c r="AQ10" s="119">
        <v>0</v>
      </c>
      <c r="AR10" s="119">
        <v>0</v>
      </c>
      <c r="AS10" s="119">
        <v>0</v>
      </c>
      <c r="AT10" s="119">
        <v>0</v>
      </c>
      <c r="AU10" s="119">
        <v>0</v>
      </c>
      <c r="AV10" s="119">
        <v>0</v>
      </c>
      <c r="AW10" s="119">
        <v>0</v>
      </c>
      <c r="AX10" s="119">
        <v>0</v>
      </c>
      <c r="AY10" s="119">
        <v>0</v>
      </c>
      <c r="AZ10" s="119">
        <v>0</v>
      </c>
      <c r="BA10" s="119">
        <v>0</v>
      </c>
      <c r="BB10" s="119">
        <v>0</v>
      </c>
      <c r="BC10" s="119">
        <v>0</v>
      </c>
      <c r="BD10" s="119">
        <v>0</v>
      </c>
      <c r="BE10" s="119">
        <v>0</v>
      </c>
      <c r="BF10" s="119">
        <v>0</v>
      </c>
      <c r="BG10" s="119">
        <v>0</v>
      </c>
      <c r="BH10" s="119">
        <v>0</v>
      </c>
      <c r="BI10" s="119">
        <v>0</v>
      </c>
      <c r="BJ10" s="119">
        <v>0</v>
      </c>
      <c r="BK10" s="119">
        <v>0</v>
      </c>
      <c r="BL10" s="119">
        <v>0</v>
      </c>
      <c r="BM10" s="119">
        <v>0</v>
      </c>
      <c r="BN10" s="119">
        <v>0</v>
      </c>
      <c r="BO10" s="119">
        <v>0</v>
      </c>
      <c r="BP10" s="119">
        <v>0</v>
      </c>
      <c r="BQ10" s="119">
        <v>0</v>
      </c>
      <c r="BR10" s="119">
        <v>0</v>
      </c>
      <c r="BS10" s="119">
        <v>0</v>
      </c>
      <c r="BT10" s="119">
        <v>0</v>
      </c>
      <c r="BU10" s="119">
        <v>0</v>
      </c>
      <c r="BV10" s="119">
        <v>0</v>
      </c>
      <c r="BW10" s="119">
        <v>0</v>
      </c>
      <c r="BX10" s="119">
        <v>0</v>
      </c>
      <c r="BY10" s="119">
        <v>0</v>
      </c>
      <c r="BZ10" s="119">
        <v>0</v>
      </c>
      <c r="CA10" s="119">
        <v>0</v>
      </c>
      <c r="CB10" s="119">
        <v>0</v>
      </c>
      <c r="CC10" s="119">
        <v>0</v>
      </c>
      <c r="CE10" s="61" t="str">
        <v>Pole</v>
      </c>
      <c r="CF10" s="61" t="str">
        <v>Class 3</v>
      </c>
      <c r="CG10" s="140">
        <v>0</v>
      </c>
      <c r="CH10" s="119">
        <v>0</v>
      </c>
      <c r="CI10" s="119">
        <v>0</v>
      </c>
      <c r="CJ10" s="119">
        <v>0</v>
      </c>
      <c r="CK10" s="119">
        <v>0</v>
      </c>
      <c r="CL10" s="119">
        <v>0</v>
      </c>
      <c r="CM10" s="119">
        <v>0</v>
      </c>
      <c r="CN10" s="119">
        <v>0</v>
      </c>
      <c r="CO10" s="119">
        <v>0</v>
      </c>
      <c r="CP10" s="119">
        <v>0</v>
      </c>
      <c r="CQ10" s="119">
        <v>0</v>
      </c>
      <c r="CR10" s="119">
        <v>0</v>
      </c>
      <c r="CS10" s="119">
        <v>0</v>
      </c>
      <c r="CT10" s="119">
        <v>0</v>
      </c>
      <c r="CU10" s="119">
        <v>0</v>
      </c>
      <c r="CV10" s="119">
        <v>0</v>
      </c>
      <c r="CW10" s="119">
        <v>0</v>
      </c>
      <c r="CX10" s="119">
        <v>0</v>
      </c>
      <c r="CY10" s="119">
        <v>0</v>
      </c>
      <c r="CZ10" s="119">
        <v>0</v>
      </c>
      <c r="DA10" s="119">
        <v>0</v>
      </c>
      <c r="DB10" s="119">
        <v>0</v>
      </c>
      <c r="DC10" s="119">
        <v>0</v>
      </c>
      <c r="DD10" s="119">
        <v>0</v>
      </c>
      <c r="DE10" s="119">
        <v>0</v>
      </c>
      <c r="DF10" s="119">
        <v>0</v>
      </c>
      <c r="DG10" s="119">
        <v>0</v>
      </c>
      <c r="DH10" s="119">
        <v>0</v>
      </c>
      <c r="DI10" s="119">
        <v>0</v>
      </c>
      <c r="DJ10" s="119">
        <v>0</v>
      </c>
      <c r="DK10" s="119">
        <v>0</v>
      </c>
      <c r="DL10" s="119">
        <v>0</v>
      </c>
      <c r="DM10" s="119">
        <v>0</v>
      </c>
      <c r="DN10" s="119">
        <v>0</v>
      </c>
      <c r="DO10" s="119">
        <v>0</v>
      </c>
      <c r="DP10" s="119">
        <v>0</v>
      </c>
      <c r="DQ10" s="119">
        <v>0</v>
      </c>
      <c r="DR10" s="119">
        <v>0</v>
      </c>
      <c r="DS10" s="119">
        <v>0</v>
      </c>
      <c r="DT10" s="119">
        <v>0</v>
      </c>
      <c r="DU10" s="119">
        <v>0</v>
      </c>
      <c r="DV10" s="119">
        <v>0</v>
      </c>
      <c r="DW10" s="119">
        <v>0</v>
      </c>
      <c r="DX10" s="119">
        <v>0</v>
      </c>
      <c r="DY10" s="119">
        <v>0</v>
      </c>
      <c r="DZ10" s="119">
        <v>0</v>
      </c>
      <c r="EA10" s="119">
        <v>0</v>
      </c>
      <c r="EB10" s="119">
        <v>0</v>
      </c>
      <c r="EC10" s="119">
        <v>0</v>
      </c>
      <c r="ED10" s="119">
        <v>0</v>
      </c>
      <c r="EE10" s="119">
        <v>0</v>
      </c>
      <c r="EF10" s="119">
        <v>0</v>
      </c>
      <c r="EG10" s="119">
        <v>0</v>
      </c>
      <c r="EH10" s="119">
        <v>0</v>
      </c>
      <c r="EI10" s="119">
        <v>0</v>
      </c>
      <c r="EJ10" s="119">
        <v>0</v>
      </c>
      <c r="EK10" s="119">
        <v>0</v>
      </c>
      <c r="EL10" s="119">
        <v>0</v>
      </c>
      <c r="EM10" s="119">
        <v>0</v>
      </c>
      <c r="EN10" s="119">
        <v>0</v>
      </c>
      <c r="EO10" s="119">
        <v>0</v>
      </c>
      <c r="EP10" s="119">
        <v>0</v>
      </c>
      <c r="EQ10" s="119">
        <v>0</v>
      </c>
      <c r="ER10" s="119">
        <v>0</v>
      </c>
      <c r="ES10" s="119">
        <v>0</v>
      </c>
      <c r="ET10" s="119">
        <v>0</v>
      </c>
      <c r="EU10" s="119">
        <v>0</v>
      </c>
      <c r="EV10" s="119">
        <v>0</v>
      </c>
      <c r="EW10" s="119">
        <v>0</v>
      </c>
      <c r="EX10" s="119">
        <v>0</v>
      </c>
      <c r="EY10" s="119">
        <v>0</v>
      </c>
      <c r="EZ10" s="119">
        <v>0</v>
      </c>
      <c r="FA10" s="119">
        <v>0</v>
      </c>
      <c r="FB10" s="119">
        <v>0</v>
      </c>
      <c r="FC10" s="119">
        <v>0</v>
      </c>
      <c r="FD10" s="119">
        <v>0</v>
      </c>
      <c r="FE10" s="119">
        <v>0</v>
      </c>
    </row>
    <row r="11" spans="3:161" x14ac:dyDescent="0.2">
      <c r="C11" s="61" t="str">
        <v>Pole</v>
      </c>
      <c r="D11" s="61" t="str">
        <v>Class 2</v>
      </c>
      <c r="E11" s="140">
        <v>0</v>
      </c>
      <c r="F11" s="119">
        <v>0</v>
      </c>
      <c r="G11" s="119">
        <v>0</v>
      </c>
      <c r="H11" s="119">
        <v>0</v>
      </c>
      <c r="I11" s="119">
        <v>0</v>
      </c>
      <c r="J11" s="119">
        <v>0</v>
      </c>
      <c r="K11" s="119">
        <v>0</v>
      </c>
      <c r="L11" s="119">
        <v>0</v>
      </c>
      <c r="M11" s="119">
        <v>0</v>
      </c>
      <c r="N11" s="119">
        <v>0</v>
      </c>
      <c r="O11" s="119">
        <v>0</v>
      </c>
      <c r="P11" s="119">
        <v>0</v>
      </c>
      <c r="Q11" s="119">
        <v>0</v>
      </c>
      <c r="R11" s="119">
        <v>0</v>
      </c>
      <c r="S11" s="119">
        <v>0</v>
      </c>
      <c r="T11" s="119">
        <v>0</v>
      </c>
      <c r="U11" s="119">
        <v>0</v>
      </c>
      <c r="V11" s="119">
        <v>0</v>
      </c>
      <c r="W11" s="119">
        <v>0</v>
      </c>
      <c r="X11" s="119">
        <v>0</v>
      </c>
      <c r="Y11" s="119">
        <v>0</v>
      </c>
      <c r="Z11" s="119">
        <v>0</v>
      </c>
      <c r="AA11" s="119">
        <v>0</v>
      </c>
      <c r="AB11" s="119">
        <v>0</v>
      </c>
      <c r="AC11" s="119">
        <v>0</v>
      </c>
      <c r="AD11" s="119">
        <v>0</v>
      </c>
      <c r="AE11" s="119">
        <v>0</v>
      </c>
      <c r="AF11" s="119">
        <v>0</v>
      </c>
      <c r="AG11" s="119">
        <v>0</v>
      </c>
      <c r="AH11" s="119">
        <v>0</v>
      </c>
      <c r="AI11" s="119">
        <v>0</v>
      </c>
      <c r="AJ11" s="119">
        <v>0</v>
      </c>
      <c r="AK11" s="119">
        <v>0</v>
      </c>
      <c r="AL11" s="119">
        <v>0</v>
      </c>
      <c r="AM11" s="119">
        <v>0</v>
      </c>
      <c r="AN11" s="119">
        <v>0</v>
      </c>
      <c r="AO11" s="119">
        <v>0</v>
      </c>
      <c r="AP11" s="119">
        <v>0</v>
      </c>
      <c r="AQ11" s="119">
        <v>0</v>
      </c>
      <c r="AR11" s="119">
        <v>0</v>
      </c>
      <c r="AS11" s="119">
        <v>0</v>
      </c>
      <c r="AT11" s="119">
        <v>0</v>
      </c>
      <c r="AU11" s="119">
        <v>0</v>
      </c>
      <c r="AV11" s="119">
        <v>0</v>
      </c>
      <c r="AW11" s="119">
        <v>0</v>
      </c>
      <c r="AX11" s="119">
        <v>0</v>
      </c>
      <c r="AY11" s="119">
        <v>0</v>
      </c>
      <c r="AZ11" s="119">
        <v>0</v>
      </c>
      <c r="BA11" s="119">
        <v>0</v>
      </c>
      <c r="BB11" s="119">
        <v>0</v>
      </c>
      <c r="BC11" s="119">
        <v>0</v>
      </c>
      <c r="BD11" s="119">
        <v>0</v>
      </c>
      <c r="BE11" s="119">
        <v>0</v>
      </c>
      <c r="BF11" s="119">
        <v>0</v>
      </c>
      <c r="BG11" s="119">
        <v>0</v>
      </c>
      <c r="BH11" s="119">
        <v>0</v>
      </c>
      <c r="BI11" s="119">
        <v>0</v>
      </c>
      <c r="BJ11" s="119">
        <v>0</v>
      </c>
      <c r="BK11" s="119">
        <v>0</v>
      </c>
      <c r="BL11" s="119">
        <v>0</v>
      </c>
      <c r="BM11" s="119">
        <v>0</v>
      </c>
      <c r="BN11" s="119">
        <v>0</v>
      </c>
      <c r="BO11" s="119">
        <v>0</v>
      </c>
      <c r="BP11" s="119">
        <v>0</v>
      </c>
      <c r="BQ11" s="119">
        <v>0</v>
      </c>
      <c r="BR11" s="119">
        <v>0</v>
      </c>
      <c r="BS11" s="119">
        <v>0</v>
      </c>
      <c r="BT11" s="119">
        <v>0</v>
      </c>
      <c r="BU11" s="119">
        <v>0</v>
      </c>
      <c r="BV11" s="119">
        <v>0</v>
      </c>
      <c r="BW11" s="119">
        <v>0</v>
      </c>
      <c r="BX11" s="119">
        <v>0</v>
      </c>
      <c r="BY11" s="119">
        <v>0</v>
      </c>
      <c r="BZ11" s="119">
        <v>0</v>
      </c>
      <c r="CA11" s="119">
        <v>0</v>
      </c>
      <c r="CB11" s="119">
        <v>0</v>
      </c>
      <c r="CC11" s="119">
        <v>0</v>
      </c>
      <c r="CE11" s="61" t="str">
        <v>Pole</v>
      </c>
      <c r="CF11" s="61" t="str">
        <v>Class 2</v>
      </c>
      <c r="CG11" s="140">
        <v>0</v>
      </c>
      <c r="CH11" s="119">
        <v>0</v>
      </c>
      <c r="CI11" s="119">
        <v>0</v>
      </c>
      <c r="CJ11" s="119">
        <v>0</v>
      </c>
      <c r="CK11" s="119">
        <v>0</v>
      </c>
      <c r="CL11" s="119">
        <v>0</v>
      </c>
      <c r="CM11" s="119">
        <v>0</v>
      </c>
      <c r="CN11" s="119">
        <v>0</v>
      </c>
      <c r="CO11" s="119">
        <v>0</v>
      </c>
      <c r="CP11" s="119">
        <v>0</v>
      </c>
      <c r="CQ11" s="119">
        <v>0</v>
      </c>
      <c r="CR11" s="119">
        <v>0</v>
      </c>
      <c r="CS11" s="119">
        <v>0</v>
      </c>
      <c r="CT11" s="119">
        <v>0</v>
      </c>
      <c r="CU11" s="119">
        <v>0</v>
      </c>
      <c r="CV11" s="119">
        <v>0</v>
      </c>
      <c r="CW11" s="119">
        <v>0</v>
      </c>
      <c r="CX11" s="119">
        <v>0</v>
      </c>
      <c r="CY11" s="119">
        <v>0</v>
      </c>
      <c r="CZ11" s="119">
        <v>0</v>
      </c>
      <c r="DA11" s="119">
        <v>0</v>
      </c>
      <c r="DB11" s="119">
        <v>0</v>
      </c>
      <c r="DC11" s="119">
        <v>0</v>
      </c>
      <c r="DD11" s="119">
        <v>0</v>
      </c>
      <c r="DE11" s="119">
        <v>0</v>
      </c>
      <c r="DF11" s="119">
        <v>0</v>
      </c>
      <c r="DG11" s="119">
        <v>0</v>
      </c>
      <c r="DH11" s="119">
        <v>0</v>
      </c>
      <c r="DI11" s="119">
        <v>0</v>
      </c>
      <c r="DJ11" s="119">
        <v>0</v>
      </c>
      <c r="DK11" s="119">
        <v>0</v>
      </c>
      <c r="DL11" s="119">
        <v>0</v>
      </c>
      <c r="DM11" s="119">
        <v>0</v>
      </c>
      <c r="DN11" s="119">
        <v>0</v>
      </c>
      <c r="DO11" s="119">
        <v>0</v>
      </c>
      <c r="DP11" s="119">
        <v>0</v>
      </c>
      <c r="DQ11" s="119">
        <v>0</v>
      </c>
      <c r="DR11" s="119">
        <v>0</v>
      </c>
      <c r="DS11" s="119">
        <v>0</v>
      </c>
      <c r="DT11" s="119">
        <v>0</v>
      </c>
      <c r="DU11" s="119">
        <v>0</v>
      </c>
      <c r="DV11" s="119">
        <v>0</v>
      </c>
      <c r="DW11" s="119">
        <v>0</v>
      </c>
      <c r="DX11" s="119">
        <v>0</v>
      </c>
      <c r="DY11" s="119">
        <v>0</v>
      </c>
      <c r="DZ11" s="119">
        <v>0</v>
      </c>
      <c r="EA11" s="119">
        <v>0</v>
      </c>
      <c r="EB11" s="119">
        <v>0</v>
      </c>
      <c r="EC11" s="119">
        <v>0</v>
      </c>
      <c r="ED11" s="119">
        <v>0</v>
      </c>
      <c r="EE11" s="119">
        <v>0</v>
      </c>
      <c r="EF11" s="119">
        <v>0</v>
      </c>
      <c r="EG11" s="119">
        <v>0</v>
      </c>
      <c r="EH11" s="119">
        <v>0</v>
      </c>
      <c r="EI11" s="119">
        <v>0</v>
      </c>
      <c r="EJ11" s="119">
        <v>0</v>
      </c>
      <c r="EK11" s="119">
        <v>0</v>
      </c>
      <c r="EL11" s="119">
        <v>0</v>
      </c>
      <c r="EM11" s="119">
        <v>0</v>
      </c>
      <c r="EN11" s="119">
        <v>0</v>
      </c>
      <c r="EO11" s="119">
        <v>0</v>
      </c>
      <c r="EP11" s="119">
        <v>0</v>
      </c>
      <c r="EQ11" s="119">
        <v>0</v>
      </c>
      <c r="ER11" s="119">
        <v>0</v>
      </c>
      <c r="ES11" s="119">
        <v>0</v>
      </c>
      <c r="ET11" s="119">
        <v>0</v>
      </c>
      <c r="EU11" s="119">
        <v>0</v>
      </c>
      <c r="EV11" s="119">
        <v>0</v>
      </c>
      <c r="EW11" s="119">
        <v>0</v>
      </c>
      <c r="EX11" s="119">
        <v>0</v>
      </c>
      <c r="EY11" s="119">
        <v>0</v>
      </c>
      <c r="EZ11" s="119">
        <v>0</v>
      </c>
      <c r="FA11" s="119">
        <v>0</v>
      </c>
      <c r="FB11" s="119">
        <v>0</v>
      </c>
      <c r="FC11" s="119">
        <v>0</v>
      </c>
      <c r="FD11" s="119">
        <v>0</v>
      </c>
      <c r="FE11" s="119">
        <v>0</v>
      </c>
    </row>
    <row r="12" spans="3:161" x14ac:dyDescent="0.2">
      <c r="C12" s="61"/>
      <c r="D12" s="61"/>
      <c r="E12" s="140"/>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E12" s="61"/>
      <c r="CF12" s="61"/>
      <c r="CG12" s="140"/>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row>
    <row r="13" spans="3:161" x14ac:dyDescent="0.2">
      <c r="C13" s="61"/>
      <c r="D13" s="61"/>
      <c r="E13" s="140"/>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E13" s="61"/>
      <c r="CF13" s="61"/>
      <c r="CG13" s="140"/>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row>
    <row r="14" spans="3:161" x14ac:dyDescent="0.2">
      <c r="C14" s="61"/>
      <c r="D14" s="61"/>
      <c r="E14" s="140"/>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E14" s="61"/>
      <c r="CF14" s="61"/>
      <c r="CG14" s="140"/>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row>
    <row r="15" spans="3:161" x14ac:dyDescent="0.2">
      <c r="C15" s="61"/>
      <c r="D15" s="61"/>
      <c r="E15" s="140"/>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E15" s="61"/>
      <c r="CF15" s="61"/>
      <c r="CG15" s="140"/>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row>
    <row r="16" spans="3:161" x14ac:dyDescent="0.2">
      <c r="C16" s="61"/>
      <c r="D16" s="61"/>
      <c r="E16" s="140"/>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E16" s="61"/>
      <c r="CF16" s="61"/>
      <c r="CG16" s="140"/>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row>
    <row r="17" spans="3:161" x14ac:dyDescent="0.2">
      <c r="C17" s="61"/>
      <c r="D17" s="61"/>
      <c r="E17" s="140"/>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E17" s="61"/>
      <c r="CF17" s="61"/>
      <c r="CG17" s="140"/>
      <c r="CH17" s="119"/>
      <c r="CI17" s="119"/>
      <c r="CJ17" s="119"/>
      <c r="CK17" s="119"/>
      <c r="CL17" s="119"/>
      <c r="CM17" s="119"/>
      <c r="CN17" s="119"/>
      <c r="CO17" s="119"/>
      <c r="CP17" s="119"/>
      <c r="CQ17" s="119"/>
      <c r="CR17" s="119"/>
      <c r="CS17" s="119"/>
      <c r="CT17" s="119"/>
      <c r="CU17" s="119"/>
      <c r="CV17" s="119"/>
      <c r="CW17" s="119"/>
      <c r="CX17" s="119"/>
      <c r="CY17" s="119"/>
      <c r="CZ17" s="119"/>
      <c r="DA17" s="119"/>
      <c r="DB17" s="119"/>
      <c r="DC17" s="119"/>
      <c r="DD17" s="119"/>
      <c r="DE17" s="119"/>
      <c r="DF17" s="119"/>
      <c r="DG17" s="119"/>
      <c r="DH17" s="119"/>
      <c r="DI17" s="119"/>
      <c r="DJ17" s="119"/>
      <c r="DK17" s="119"/>
      <c r="DL17" s="119"/>
      <c r="DM17" s="119"/>
      <c r="DN17" s="119"/>
      <c r="DO17" s="119"/>
      <c r="DP17" s="119"/>
      <c r="DQ17" s="119"/>
      <c r="DR17" s="119"/>
      <c r="DS17" s="119"/>
      <c r="DT17" s="119"/>
      <c r="DU17" s="119"/>
      <c r="DV17" s="119"/>
      <c r="DW17" s="119"/>
      <c r="DX17" s="119"/>
      <c r="DY17" s="119"/>
      <c r="DZ17" s="119"/>
      <c r="EA17" s="119"/>
      <c r="EB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119"/>
      <c r="FE17" s="119"/>
    </row>
    <row r="18" spans="3:161" x14ac:dyDescent="0.2">
      <c r="C18" s="61"/>
      <c r="D18" s="61"/>
      <c r="E18" s="140"/>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E18" s="61"/>
      <c r="CF18" s="61"/>
      <c r="CG18" s="140"/>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row>
    <row r="19" spans="3:161" x14ac:dyDescent="0.2">
      <c r="C19" s="61"/>
      <c r="D19" s="61"/>
      <c r="E19" s="140"/>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E19" s="61"/>
      <c r="CF19" s="61"/>
      <c r="CG19" s="140"/>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row>
    <row r="20" spans="3:161" x14ac:dyDescent="0.2">
      <c r="C20" s="61"/>
      <c r="D20" s="61"/>
      <c r="E20" s="140"/>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E20" s="61"/>
      <c r="CF20" s="61"/>
      <c r="CG20" s="140"/>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row>
    <row r="21" spans="3:161" x14ac:dyDescent="0.2">
      <c r="C21" s="61"/>
      <c r="D21" s="61"/>
      <c r="E21" s="140"/>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E21" s="61"/>
      <c r="CF21" s="61"/>
      <c r="CG21" s="140"/>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119"/>
      <c r="DR21" s="119"/>
      <c r="DS21" s="119"/>
      <c r="DT21" s="119"/>
      <c r="DU21" s="119"/>
      <c r="DV21" s="119"/>
      <c r="DW21" s="119"/>
      <c r="DX21" s="119"/>
      <c r="DY21" s="119"/>
      <c r="DZ21" s="119"/>
      <c r="EA21" s="119"/>
      <c r="EB21" s="119"/>
      <c r="EC21" s="119"/>
      <c r="ED21" s="119"/>
      <c r="EE21" s="119"/>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row>
    <row r="22" spans="3:16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row>
    <row r="23" spans="3:16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row>
    <row r="24" spans="3:16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row>
    <row r="25" spans="3:16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row>
    <row r="26" spans="3:16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row>
    <row r="27" spans="3:16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row>
    <row r="28" spans="3:16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row>
    <row r="29" spans="3:16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row>
    <row r="30" spans="3:16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row>
    <row r="31" spans="3:16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row>
    <row r="32" spans="3:16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row>
    <row r="33" spans="3:16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row>
    <row r="34" spans="3:16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row>
    <row r="35" spans="3:16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row>
    <row r="36" spans="3:16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row>
    <row r="37" spans="3:16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row>
    <row r="38" spans="3:16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row>
    <row r="39" spans="3:16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row>
    <row r="40" spans="3:16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row>
    <row r="41" spans="3:16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row>
    <row r="42" spans="3:16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row>
    <row r="43" spans="3:16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row>
    <row r="44" spans="3:16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row>
    <row r="45" spans="3:16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row>
    <row r="46" spans="3:16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row>
    <row r="47" spans="3:16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row>
    <row r="48" spans="3:16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row>
    <row r="49" spans="3:16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row>
    <row r="50" spans="3:16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row>
    <row r="51" spans="3:16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row>
    <row r="52" spans="3:16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row>
    <row r="53" spans="3:16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row>
    <row r="54" spans="3:16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row>
    <row r="55" spans="3:16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row>
    <row r="56" spans="3:16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row>
    <row r="57" spans="3:16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row>
    <row r="58" spans="3:16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row>
    <row r="62" spans="3:161" x14ac:dyDescent="0.2">
      <c r="C62" s="47"/>
    </row>
    <row r="63" spans="3:161" x14ac:dyDescent="0.2">
      <c r="C63" s="4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864E4-502A-4D1D-BA1C-9B002B93F06A}">
  <sheetPr>
    <tabColor rgb="FF7030A0"/>
  </sheetPr>
  <dimension ref="A1:V61"/>
  <sheetViews>
    <sheetView zoomScale="85" zoomScaleNormal="85" workbookViewId="0"/>
    <sheetView workbookViewId="1"/>
  </sheetViews>
  <sheetFormatPr defaultRowHeight="10.199999999999999" x14ac:dyDescent="0.2"/>
  <cols>
    <col min="2" max="3" width="9.28515625" customWidth="1"/>
  </cols>
  <sheetData>
    <row r="1" spans="1:22" x14ac:dyDescent="0.2">
      <c r="A1" s="8"/>
    </row>
    <row r="2" spans="1:22" ht="17.399999999999999" thickBot="1" x14ac:dyDescent="0.35">
      <c r="B2" s="1"/>
      <c r="C2" s="1" t="s">
        <v>33</v>
      </c>
      <c r="D2" s="1"/>
      <c r="E2" s="1"/>
      <c r="F2" s="1"/>
      <c r="G2" s="1"/>
      <c r="H2" s="1"/>
      <c r="I2" s="1"/>
      <c r="J2" s="1"/>
      <c r="K2" s="1"/>
      <c r="L2" s="1"/>
      <c r="M2" s="1"/>
      <c r="N2" s="1"/>
      <c r="O2" s="1"/>
      <c r="P2" s="1"/>
      <c r="Q2" s="1"/>
      <c r="R2" s="1"/>
      <c r="S2" s="1"/>
      <c r="T2" s="1"/>
      <c r="U2" s="1"/>
      <c r="V2" s="1"/>
    </row>
    <row r="3" spans="1:22" ht="10.8" thickTop="1" x14ac:dyDescent="0.2">
      <c r="B3" s="3"/>
      <c r="C3" s="4"/>
      <c r="D3" s="4"/>
      <c r="E3" s="4"/>
      <c r="F3" s="4"/>
      <c r="G3" s="4"/>
      <c r="H3" s="4"/>
      <c r="I3" s="4"/>
      <c r="J3" s="4"/>
      <c r="K3" s="4"/>
      <c r="L3" s="4"/>
    </row>
    <row r="38" ht="22.05" customHeight="1" x14ac:dyDescent="0.2"/>
    <row r="39" ht="25.95" customHeight="1" x14ac:dyDescent="0.2"/>
    <row r="40" ht="25.95" customHeight="1" x14ac:dyDescent="0.2"/>
    <row r="41" ht="25.95" customHeight="1" x14ac:dyDescent="0.2"/>
    <row r="60" ht="19.05" customHeight="1" x14ac:dyDescent="0.2"/>
    <row r="61" ht="20.55" customHeight="1"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07F27-0B25-4653-A16C-B564006C1246}">
  <sheetPr>
    <tabColor rgb="FF7030A0"/>
  </sheetPr>
  <dimension ref="A1:W12"/>
  <sheetViews>
    <sheetView workbookViewId="0"/>
    <sheetView workbookViewId="1"/>
  </sheetViews>
  <sheetFormatPr defaultRowHeight="10.199999999999999" x14ac:dyDescent="0.2"/>
  <cols>
    <col min="2" max="2" width="28.140625" customWidth="1"/>
    <col min="3" max="3" width="59.28515625" style="74" customWidth="1"/>
  </cols>
  <sheetData>
    <row r="1" spans="1:23" x14ac:dyDescent="0.2">
      <c r="A1" s="8"/>
    </row>
    <row r="2" spans="1:23" ht="17.399999999999999" thickBot="1" x14ac:dyDescent="0.35">
      <c r="B2" s="1" t="s">
        <v>105</v>
      </c>
      <c r="C2" s="73"/>
      <c r="D2" s="1"/>
      <c r="E2" s="1"/>
      <c r="F2" s="1"/>
      <c r="G2" s="1"/>
      <c r="H2" s="1"/>
      <c r="I2" s="1"/>
      <c r="J2" s="1"/>
      <c r="K2" s="1"/>
      <c r="L2" s="1"/>
      <c r="M2" s="1"/>
      <c r="N2" s="1"/>
      <c r="O2" s="1"/>
      <c r="P2" s="1"/>
      <c r="Q2" s="1"/>
      <c r="R2" s="1"/>
      <c r="S2" s="1"/>
      <c r="T2" s="1"/>
      <c r="U2" s="1"/>
      <c r="V2" s="1"/>
      <c r="W2" s="1"/>
    </row>
    <row r="3" spans="1:23" ht="10.8" thickTop="1" x14ac:dyDescent="0.2"/>
    <row r="5" spans="1:23" x14ac:dyDescent="0.2">
      <c r="B5" t="s">
        <v>106</v>
      </c>
      <c r="C5" s="74" t="s">
        <v>50</v>
      </c>
    </row>
    <row r="6" spans="1:23" ht="61.2" x14ac:dyDescent="0.2">
      <c r="B6" s="47" t="s">
        <v>13</v>
      </c>
      <c r="C6" s="75" t="s">
        <v>107</v>
      </c>
    </row>
    <row r="7" spans="1:23" ht="30.6" x14ac:dyDescent="0.2">
      <c r="B7" s="47" t="s">
        <v>10</v>
      </c>
      <c r="C7" s="75" t="s">
        <v>108</v>
      </c>
    </row>
    <row r="8" spans="1:23" ht="40.799999999999997" x14ac:dyDescent="0.2">
      <c r="B8" s="47" t="s">
        <v>14</v>
      </c>
      <c r="C8" s="75" t="s">
        <v>109</v>
      </c>
    </row>
    <row r="9" spans="1:23" ht="30.6" x14ac:dyDescent="0.2">
      <c r="B9" s="47" t="s">
        <v>110</v>
      </c>
      <c r="C9" s="75" t="s">
        <v>111</v>
      </c>
    </row>
    <row r="10" spans="1:23" ht="30.6" x14ac:dyDescent="0.2">
      <c r="B10" s="47" t="s">
        <v>112</v>
      </c>
      <c r="C10" s="75" t="s">
        <v>119</v>
      </c>
    </row>
    <row r="11" spans="1:23" ht="20.399999999999999" x14ac:dyDescent="0.2">
      <c r="B11" s="47" t="s">
        <v>2</v>
      </c>
      <c r="C11" s="75" t="s">
        <v>182</v>
      </c>
    </row>
    <row r="12" spans="1:23" ht="51" x14ac:dyDescent="0.2">
      <c r="B12" s="47" t="s">
        <v>512</v>
      </c>
      <c r="C12" s="75" t="s">
        <v>513</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E3A8C-1EAA-4098-AFB1-F89708161F9F}">
  <sheetPr>
    <tabColor rgb="FF7030A0"/>
  </sheetPr>
  <dimension ref="A1:W160"/>
  <sheetViews>
    <sheetView workbookViewId="0"/>
    <sheetView workbookViewId="1"/>
  </sheetViews>
  <sheetFormatPr defaultRowHeight="10.199999999999999" x14ac:dyDescent="0.2"/>
  <sheetData>
    <row r="1" spans="1:23" x14ac:dyDescent="0.2">
      <c r="A1" s="8"/>
    </row>
    <row r="2" spans="1:23" ht="17.399999999999999" thickBot="1" x14ac:dyDescent="0.35">
      <c r="B2" s="1"/>
      <c r="C2" s="1" t="s">
        <v>499</v>
      </c>
      <c r="D2" s="1"/>
      <c r="E2" s="1"/>
      <c r="F2" s="1"/>
      <c r="G2" s="1"/>
      <c r="H2" s="1"/>
      <c r="I2" s="1"/>
      <c r="J2" s="1"/>
      <c r="K2" s="1"/>
      <c r="L2" s="1"/>
      <c r="M2" s="1"/>
      <c r="N2" s="1"/>
      <c r="O2" s="1"/>
      <c r="P2" s="1"/>
      <c r="Q2" s="1"/>
      <c r="R2" s="1"/>
      <c r="S2" s="1"/>
      <c r="T2" s="1"/>
      <c r="U2" s="1"/>
      <c r="V2" s="1"/>
      <c r="W2" s="1"/>
    </row>
    <row r="3" spans="1:23" ht="10.8" thickTop="1" x14ac:dyDescent="0.2">
      <c r="B3" s="3"/>
      <c r="C3" s="4"/>
      <c r="D3" s="4"/>
      <c r="E3" s="4"/>
      <c r="F3" s="4"/>
      <c r="G3" s="4"/>
      <c r="H3" s="4"/>
      <c r="I3" s="4"/>
      <c r="J3" s="4"/>
      <c r="K3" s="4"/>
      <c r="L3" s="4"/>
    </row>
    <row r="9" spans="1:23" ht="16.8" x14ac:dyDescent="0.3">
      <c r="B9" s="227" t="s">
        <v>504</v>
      </c>
    </row>
    <row r="48" spans="2:23" x14ac:dyDescent="0.2">
      <c r="B48" s="228"/>
      <c r="C48" s="228"/>
      <c r="D48" s="228"/>
      <c r="E48" s="228"/>
      <c r="F48" s="228"/>
      <c r="G48" s="228"/>
      <c r="H48" s="228"/>
      <c r="I48" s="228"/>
      <c r="J48" s="228"/>
      <c r="K48" s="228"/>
      <c r="L48" s="228"/>
      <c r="M48" s="228"/>
      <c r="N48" s="228"/>
      <c r="O48" s="228"/>
      <c r="P48" s="228"/>
      <c r="Q48" s="228"/>
      <c r="R48" s="228"/>
      <c r="S48" s="228"/>
      <c r="T48" s="228"/>
      <c r="U48" s="228"/>
      <c r="V48" s="228"/>
      <c r="W48" s="228"/>
    </row>
    <row r="50" spans="2:2" ht="16.8" x14ac:dyDescent="0.3">
      <c r="B50" s="227" t="s">
        <v>503</v>
      </c>
    </row>
    <row r="90" spans="2:23" x14ac:dyDescent="0.2">
      <c r="B90" s="228"/>
      <c r="C90" s="228"/>
      <c r="D90" s="228"/>
      <c r="E90" s="228"/>
      <c r="F90" s="228"/>
      <c r="G90" s="228"/>
      <c r="H90" s="228"/>
      <c r="I90" s="228"/>
      <c r="J90" s="228"/>
      <c r="K90" s="228"/>
      <c r="L90" s="228"/>
      <c r="M90" s="228"/>
      <c r="N90" s="228"/>
      <c r="O90" s="228"/>
      <c r="P90" s="228"/>
      <c r="Q90" s="228"/>
      <c r="R90" s="228"/>
      <c r="S90" s="228"/>
      <c r="T90" s="228"/>
      <c r="U90" s="228"/>
      <c r="V90" s="228"/>
      <c r="W90" s="228"/>
    </row>
    <row r="92" spans="2:23" ht="16.8" x14ac:dyDescent="0.3">
      <c r="B92" s="227" t="s">
        <v>505</v>
      </c>
    </row>
    <row r="125" spans="2:23" x14ac:dyDescent="0.2">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row>
    <row r="127" spans="2:23" ht="16.8" x14ac:dyDescent="0.3">
      <c r="B127" s="227" t="s">
        <v>506</v>
      </c>
    </row>
    <row r="158" spans="2:23" x14ac:dyDescent="0.2">
      <c r="B158" s="228"/>
      <c r="C158" s="228"/>
      <c r="D158" s="228"/>
      <c r="E158" s="228"/>
      <c r="F158" s="228"/>
      <c r="G158" s="228"/>
      <c r="H158" s="228"/>
      <c r="I158" s="228"/>
      <c r="J158" s="228"/>
      <c r="K158" s="228"/>
      <c r="L158" s="228"/>
      <c r="M158" s="228"/>
      <c r="N158" s="228"/>
      <c r="O158" s="228"/>
      <c r="P158" s="228"/>
      <c r="Q158" s="228"/>
      <c r="R158" s="228"/>
      <c r="S158" s="228"/>
      <c r="T158" s="228"/>
      <c r="U158" s="228"/>
      <c r="V158" s="228"/>
      <c r="W158" s="228"/>
    </row>
    <row r="160" spans="2:23" ht="16.8" x14ac:dyDescent="0.3">
      <c r="B160" s="227" t="s">
        <v>507</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F22B5-5F49-4A12-95B9-63A42EE8104F}">
  <dimension ref="A1"/>
  <sheetViews>
    <sheetView workbookViewId="0"/>
    <sheetView workbookViewId="1"/>
  </sheetViews>
  <sheetFormatPr defaultRowHeight="10.199999999999999"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4508E-48BF-407A-947D-1BAC74828074}">
  <sheetPr>
    <tabColor theme="8"/>
  </sheetPr>
  <dimension ref="A1:Q19"/>
  <sheetViews>
    <sheetView workbookViewId="0"/>
    <sheetView workbookViewId="1"/>
  </sheetViews>
  <sheetFormatPr defaultRowHeight="10.199999999999999" x14ac:dyDescent="0.2"/>
  <cols>
    <col min="2" max="2" width="21.7109375" customWidth="1"/>
    <col min="3" max="3" width="20.42578125" bestFit="1" customWidth="1"/>
    <col min="4" max="4" width="11.7109375" customWidth="1"/>
    <col min="5" max="5" width="15.140625" hidden="1" customWidth="1"/>
    <col min="6" max="6" width="17.7109375" customWidth="1"/>
    <col min="7" max="7" width="26.7109375" customWidth="1"/>
    <col min="8" max="8" width="22.7109375" customWidth="1"/>
    <col min="9" max="9" width="17.140625" bestFit="1" customWidth="1"/>
    <col min="10" max="10" width="22" customWidth="1"/>
  </cols>
  <sheetData>
    <row r="1" spans="1:17" x14ac:dyDescent="0.2">
      <c r="A1" s="8"/>
    </row>
    <row r="2" spans="1:17" ht="17.399999999999999" thickBot="1" x14ac:dyDescent="0.35">
      <c r="B2" s="1"/>
      <c r="C2" s="1"/>
      <c r="D2" s="1"/>
      <c r="E2" s="1"/>
      <c r="F2" s="1"/>
      <c r="G2" s="1"/>
      <c r="H2" s="1"/>
      <c r="I2" s="1"/>
      <c r="J2" s="1"/>
      <c r="K2" s="1"/>
      <c r="L2" s="1"/>
      <c r="M2" s="1"/>
      <c r="N2" s="1"/>
      <c r="O2" s="1"/>
      <c r="P2" s="1"/>
      <c r="Q2" s="1"/>
    </row>
    <row r="3" spans="1:17" ht="10.8"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x14ac:dyDescent="0.2">
      <c r="B11" s="3"/>
      <c r="C11" s="4"/>
      <c r="D11" s="4"/>
      <c r="E11" s="4"/>
      <c r="F11" s="4"/>
      <c r="G11" s="4"/>
      <c r="H11" s="4"/>
      <c r="I11" s="4"/>
      <c r="J11" s="4"/>
    </row>
    <row r="12" spans="1:17" ht="16.05" customHeight="1" x14ac:dyDescent="0.2">
      <c r="C12" s="3"/>
      <c r="D12" s="4"/>
      <c r="E12" s="4"/>
      <c r="F12" s="4"/>
      <c r="G12" s="4"/>
      <c r="H12" s="4"/>
      <c r="I12" s="4"/>
      <c r="J12" s="4"/>
      <c r="K12" s="4"/>
    </row>
    <row r="13" spans="1:17" x14ac:dyDescent="0.2">
      <c r="B13" s="201" t="s">
        <v>235</v>
      </c>
      <c r="C13" s="4"/>
      <c r="F13" s="201" t="s">
        <v>236</v>
      </c>
    </row>
    <row r="14" spans="1:17" ht="10.8" thickBot="1" x14ac:dyDescent="0.25">
      <c r="B14" t="s">
        <v>10</v>
      </c>
      <c r="C14" t="s">
        <v>18</v>
      </c>
      <c r="F14" s="16" t="s">
        <v>13</v>
      </c>
      <c r="G14" s="16" t="s">
        <v>10</v>
      </c>
      <c r="H14" s="16" t="s">
        <v>14</v>
      </c>
      <c r="I14" s="15" t="s">
        <v>21</v>
      </c>
      <c r="J14" s="15" t="s">
        <v>18</v>
      </c>
    </row>
    <row r="15" spans="1:17" x14ac:dyDescent="0.2">
      <c r="B15" s="2" t="s">
        <v>11</v>
      </c>
      <c r="C15" s="18" t="s">
        <v>22</v>
      </c>
      <c r="E15" s="21" t="str" cm="1">
        <f t="array" ref="E15:E18">asset_summary[Location]&amp;asset_summary[Asset Class]&amp;asset_summary[Sub Class]</f>
        <v>ThedfordPoleClass 5</v>
      </c>
      <c r="F15" s="2" t="s">
        <v>457</v>
      </c>
      <c r="G15" s="2" t="s">
        <v>11</v>
      </c>
      <c r="H15" s="202" t="s">
        <v>19</v>
      </c>
      <c r="I15" s="18">
        <v>50</v>
      </c>
      <c r="J15" s="53" t="str">
        <f>_xlfn.XLOOKUP(asset_summary[[#This Row],[Asset Class]],ac_unit_bases[Asset Class],ac_unit_bases[Unit Basis],"")</f>
        <v>pole</v>
      </c>
    </row>
    <row r="16" spans="1:17" x14ac:dyDescent="0.2">
      <c r="B16" s="76"/>
      <c r="C16" s="234"/>
      <c r="E16" s="21" t="str">
        <v>ThedfordPoleClass 4</v>
      </c>
      <c r="F16" s="2" t="s">
        <v>457</v>
      </c>
      <c r="G16" s="2" t="s">
        <v>11</v>
      </c>
      <c r="H16" s="202" t="s">
        <v>15</v>
      </c>
      <c r="I16" s="18">
        <v>100</v>
      </c>
      <c r="J16" s="53" t="str">
        <f>_xlfn.XLOOKUP(asset_summary[[#This Row],[Asset Class]],ac_unit_bases[Asset Class],ac_unit_bases[Unit Basis],"")</f>
        <v>pole</v>
      </c>
    </row>
    <row r="17" spans="5:10" x14ac:dyDescent="0.2">
      <c r="E17" s="21" t="str">
        <v>ThedfordPoleClass 3</v>
      </c>
      <c r="F17" s="2" t="s">
        <v>457</v>
      </c>
      <c r="G17" s="2" t="s">
        <v>11</v>
      </c>
      <c r="H17" s="202" t="s">
        <v>16</v>
      </c>
      <c r="I17" s="18">
        <v>150</v>
      </c>
      <c r="J17" s="53" t="str">
        <f>_xlfn.XLOOKUP(asset_summary[[#This Row],[Asset Class]],ac_unit_bases[Asset Class],ac_unit_bases[Unit Basis],"")</f>
        <v>pole</v>
      </c>
    </row>
    <row r="18" spans="5:10" x14ac:dyDescent="0.2">
      <c r="E18" s="21" t="str">
        <v>ThedfordPoleClass 2</v>
      </c>
      <c r="F18" s="2" t="s">
        <v>457</v>
      </c>
      <c r="G18" s="2" t="s">
        <v>11</v>
      </c>
      <c r="H18" s="202" t="s">
        <v>17</v>
      </c>
      <c r="I18" s="18">
        <v>30</v>
      </c>
      <c r="J18" s="53" t="str">
        <f>_xlfn.XLOOKUP(asset_summary[[#This Row],[Asset Class]],ac_unit_bases[Asset Class],ac_unit_bases[Unit Basis],"")</f>
        <v>pole</v>
      </c>
    </row>
    <row r="19" spans="5:10" x14ac:dyDescent="0.2">
      <c r="F19" s="2"/>
      <c r="G19" s="76"/>
      <c r="H19" s="235"/>
      <c r="I19" s="234"/>
      <c r="J19" s="236"/>
    </row>
  </sheetData>
  <phoneticPr fontId="4" type="noConversion"/>
  <pageMargins left="0.7" right="0.7" top="0.75" bottom="0.75" header="0.3" footer="0.3"/>
  <drawing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65BE0-1700-4E71-BA5B-4CB4CC6B6F64}">
  <sheetPr>
    <tabColor theme="7"/>
  </sheetPr>
  <dimension ref="A1:Q24"/>
  <sheetViews>
    <sheetView workbookViewId="0"/>
    <sheetView workbookViewId="1"/>
  </sheetViews>
  <sheetFormatPr defaultRowHeight="10.199999999999999" x14ac:dyDescent="0.2"/>
  <cols>
    <col min="1" max="1" width="8.140625" bestFit="1" customWidth="1"/>
    <col min="2" max="2" width="18.42578125" customWidth="1"/>
    <col min="3" max="3" width="19.7109375" customWidth="1"/>
    <col min="4" max="4" width="15.7109375" customWidth="1"/>
    <col min="5" max="5" width="21" bestFit="1" customWidth="1"/>
    <col min="6" max="7" width="15.7109375" customWidth="1"/>
    <col min="8" max="8" width="20.7109375" customWidth="1"/>
    <col min="9" max="9" width="27.7109375" customWidth="1"/>
  </cols>
  <sheetData>
    <row r="1" spans="1:17" x14ac:dyDescent="0.2">
      <c r="A1" s="8"/>
    </row>
    <row r="2" spans="1:17" ht="17.399999999999999" thickBot="1" x14ac:dyDescent="0.35">
      <c r="B2" s="1"/>
      <c r="C2" s="11" t="s">
        <v>48</v>
      </c>
      <c r="D2" s="1"/>
      <c r="E2" s="1"/>
      <c r="F2" s="1"/>
      <c r="G2" s="1"/>
      <c r="H2" s="1"/>
      <c r="I2" s="1"/>
      <c r="J2" s="1"/>
      <c r="K2" s="1"/>
      <c r="L2" s="1"/>
      <c r="M2" s="1"/>
      <c r="N2" s="1"/>
      <c r="O2" s="1"/>
      <c r="P2" s="1"/>
      <c r="Q2" s="1"/>
    </row>
    <row r="3" spans="1:17" ht="10.8"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x14ac:dyDescent="0.2">
      <c r="B11" s="201" t="s">
        <v>238</v>
      </c>
      <c r="C11" s="4"/>
      <c r="D11" s="4"/>
      <c r="E11" s="201" t="s">
        <v>237</v>
      </c>
      <c r="F11" s="4"/>
      <c r="G11" s="4"/>
      <c r="H11" s="4"/>
      <c r="I11" s="4"/>
      <c r="J11" s="4"/>
    </row>
    <row r="12" spans="1:17" ht="10.8" thickBot="1" x14ac:dyDescent="0.25">
      <c r="B12" t="s">
        <v>0</v>
      </c>
      <c r="C12" t="s">
        <v>18</v>
      </c>
      <c r="E12" s="16" t="s">
        <v>10</v>
      </c>
      <c r="F12" s="16" t="s">
        <v>14</v>
      </c>
      <c r="G12" s="16" t="s">
        <v>0</v>
      </c>
      <c r="H12" s="15" t="s">
        <v>2</v>
      </c>
      <c r="I12" s="15" t="s">
        <v>18</v>
      </c>
    </row>
    <row r="13" spans="1:17" x14ac:dyDescent="0.2">
      <c r="B13" s="2" t="s">
        <v>1</v>
      </c>
      <c r="C13" s="77" t="s">
        <v>485</v>
      </c>
      <c r="E13" s="2" t="s">
        <v>11</v>
      </c>
      <c r="F13" s="160" t="s">
        <v>19</v>
      </c>
      <c r="G13" s="2" t="s">
        <v>1</v>
      </c>
      <c r="H13" s="18">
        <v>80</v>
      </c>
      <c r="I13" s="154" t="str">
        <f>_xlfn.XLOOKUP(ac_failure_modes[[#This Row],[Climate Peril]],cp_unit_bases[Climate Peril],cp_unit_bases[Unit Basis],"")</f>
        <v>kph (10-min avg.)</v>
      </c>
    </row>
    <row r="14" spans="1:17" x14ac:dyDescent="0.2">
      <c r="B14" s="2"/>
      <c r="C14" s="77"/>
      <c r="E14" s="2" t="s">
        <v>11</v>
      </c>
      <c r="F14" s="160" t="s">
        <v>15</v>
      </c>
      <c r="G14" s="2" t="s">
        <v>1</v>
      </c>
      <c r="H14" s="18">
        <v>85</v>
      </c>
      <c r="I14" s="154" t="str">
        <f>_xlfn.XLOOKUP(ac_failure_modes[[#This Row],[Climate Peril]],cp_unit_bases[Climate Peril],cp_unit_bases[Unit Basis],"")</f>
        <v>kph (10-min avg.)</v>
      </c>
    </row>
    <row r="15" spans="1:17" x14ac:dyDescent="0.2">
      <c r="E15" s="2" t="s">
        <v>11</v>
      </c>
      <c r="F15" s="160" t="s">
        <v>16</v>
      </c>
      <c r="G15" s="2" t="s">
        <v>1</v>
      </c>
      <c r="H15" s="18">
        <v>100</v>
      </c>
      <c r="I15" s="154" t="str">
        <f>_xlfn.XLOOKUP(ac_failure_modes[[#This Row],[Climate Peril]],cp_unit_bases[Climate Peril],cp_unit_bases[Unit Basis],"")</f>
        <v>kph (10-min avg.)</v>
      </c>
    </row>
    <row r="16" spans="1:17" x14ac:dyDescent="0.2">
      <c r="E16" s="2" t="s">
        <v>11</v>
      </c>
      <c r="F16" s="160" t="s">
        <v>17</v>
      </c>
      <c r="G16" s="2" t="s">
        <v>1</v>
      </c>
      <c r="H16" s="18">
        <v>115</v>
      </c>
      <c r="I16" s="154" t="str">
        <f>_xlfn.XLOOKUP(ac_failure_modes[[#This Row],[Climate Peril]],cp_unit_bases[Climate Peril],cp_unit_bases[Unit Basis],"")</f>
        <v>kph (10-min avg.)</v>
      </c>
      <c r="K16" s="4"/>
    </row>
    <row r="17" spans="2:11" ht="11.25" customHeight="1" x14ac:dyDescent="0.2">
      <c r="E17" s="76"/>
      <c r="F17" s="237"/>
      <c r="G17" s="76"/>
      <c r="H17" s="234"/>
      <c r="I17" s="238"/>
      <c r="K17" s="4"/>
    </row>
    <row r="18" spans="2:11" x14ac:dyDescent="0.2">
      <c r="K18" s="4"/>
    </row>
    <row r="19" spans="2:11" x14ac:dyDescent="0.2">
      <c r="B19" s="47"/>
    </row>
    <row r="20" spans="2:11" ht="11.25" customHeight="1" x14ac:dyDescent="0.2"/>
    <row r="24" spans="2:11" ht="11.25" customHeight="1" x14ac:dyDescent="0.2"/>
  </sheetData>
  <pageMargins left="0.7" right="0.7" top="0.75" bottom="0.75" header="0.3" footer="0.3"/>
  <drawing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8FDAB-DD20-46F2-B872-8BC8B70F0B6E}">
  <sheetPr>
    <tabColor theme="4"/>
  </sheetPr>
  <dimension ref="A1:W73"/>
  <sheetViews>
    <sheetView workbookViewId="0"/>
    <sheetView workbookViewId="1"/>
  </sheetViews>
  <sheetFormatPr defaultRowHeight="10.199999999999999" x14ac:dyDescent="0.2"/>
  <cols>
    <col min="1" max="1" width="9.28515625" customWidth="1"/>
    <col min="2" max="2" width="9.28515625" hidden="1" customWidth="1"/>
    <col min="3" max="3" width="27.7109375" customWidth="1"/>
    <col min="4" max="4" width="14.7109375" customWidth="1"/>
    <col min="5" max="22" width="12.7109375" customWidth="1"/>
  </cols>
  <sheetData>
    <row r="1" spans="1:23" x14ac:dyDescent="0.2">
      <c r="A1" s="8"/>
      <c r="B1" s="8"/>
    </row>
    <row r="2" spans="1:23" ht="17.399999999999999" thickBot="1" x14ac:dyDescent="0.35">
      <c r="C2" s="1"/>
      <c r="D2" s="11" t="s">
        <v>81</v>
      </c>
      <c r="E2" s="1"/>
      <c r="F2" s="1"/>
      <c r="G2" s="1"/>
      <c r="H2" s="1"/>
      <c r="I2" s="1"/>
      <c r="J2" s="1"/>
      <c r="K2" s="1"/>
      <c r="L2" s="1"/>
      <c r="M2" s="1"/>
      <c r="N2" s="1"/>
      <c r="O2" s="1"/>
      <c r="P2" s="1"/>
      <c r="Q2" s="1"/>
      <c r="R2" s="1"/>
      <c r="S2" s="1"/>
    </row>
    <row r="3" spans="1:23" ht="10.8" thickTop="1" x14ac:dyDescent="0.2">
      <c r="C3" s="3"/>
      <c r="D3" s="4"/>
      <c r="E3" s="4"/>
      <c r="F3" s="4"/>
      <c r="G3" s="4"/>
      <c r="H3" s="4"/>
      <c r="I3" s="4"/>
      <c r="J3" s="4"/>
      <c r="K3" s="4"/>
      <c r="L3" s="4"/>
    </row>
    <row r="4" spans="1:23" x14ac:dyDescent="0.2">
      <c r="C4" s="3"/>
      <c r="D4" s="4"/>
      <c r="E4" s="4"/>
      <c r="F4" s="4"/>
      <c r="G4" s="4"/>
      <c r="H4" s="4"/>
      <c r="I4" s="4"/>
      <c r="J4" s="4"/>
      <c r="K4" s="4"/>
      <c r="L4" s="4"/>
    </row>
    <row r="5" spans="1:23" x14ac:dyDescent="0.2">
      <c r="C5" s="3"/>
      <c r="D5" s="4"/>
      <c r="E5" s="4"/>
      <c r="F5" s="4"/>
      <c r="G5" s="4"/>
      <c r="H5" s="4"/>
      <c r="I5" s="4"/>
      <c r="J5" s="4"/>
      <c r="K5" s="4"/>
      <c r="L5" s="4"/>
    </row>
    <row r="6" spans="1:23" x14ac:dyDescent="0.2">
      <c r="C6" s="3"/>
      <c r="D6" s="4"/>
      <c r="E6" s="4"/>
      <c r="F6" s="4"/>
      <c r="G6" s="4"/>
      <c r="H6" s="4"/>
      <c r="I6" s="4"/>
      <c r="J6" s="4"/>
      <c r="K6" s="4"/>
      <c r="L6" s="4"/>
    </row>
    <row r="7" spans="1:23" ht="48.75" customHeight="1" x14ac:dyDescent="0.2">
      <c r="C7" s="3"/>
      <c r="D7" s="4"/>
      <c r="E7" s="4"/>
      <c r="F7" s="4"/>
      <c r="G7" s="4"/>
      <c r="H7" s="4"/>
      <c r="I7" s="4"/>
      <c r="J7" s="4"/>
      <c r="K7" s="4"/>
      <c r="L7" s="4"/>
    </row>
    <row r="8" spans="1:23" x14ac:dyDescent="0.2">
      <c r="C8" s="3"/>
      <c r="D8" s="4"/>
      <c r="E8" s="4"/>
      <c r="F8" s="4"/>
      <c r="G8" s="4"/>
      <c r="H8" s="4"/>
      <c r="I8" s="4"/>
      <c r="J8" s="4"/>
      <c r="K8" s="4"/>
      <c r="L8" s="4"/>
    </row>
    <row r="9" spans="1:23" ht="12" customHeight="1" x14ac:dyDescent="0.2">
      <c r="C9" s="251" t="s">
        <v>71</v>
      </c>
      <c r="D9" s="251"/>
      <c r="E9" s="251"/>
      <c r="F9" s="251"/>
    </row>
    <row r="10" spans="1:23" ht="12" customHeight="1" x14ac:dyDescent="0.2">
      <c r="C10" s="55" t="s">
        <v>13</v>
      </c>
      <c r="D10" s="253" t="s">
        <v>255</v>
      </c>
      <c r="E10" s="253"/>
      <c r="F10" s="253"/>
    </row>
    <row r="11" spans="1:23" ht="12" customHeight="1" x14ac:dyDescent="0.2">
      <c r="C11" s="55" t="s">
        <v>195</v>
      </c>
      <c r="D11" s="253" t="s">
        <v>191</v>
      </c>
      <c r="E11" s="253"/>
      <c r="F11" s="253"/>
    </row>
    <row r="12" spans="1:23" x14ac:dyDescent="0.2">
      <c r="C12" s="55" t="s">
        <v>0</v>
      </c>
      <c r="D12" s="253" t="s">
        <v>1</v>
      </c>
      <c r="E12" s="253"/>
      <c r="F12" s="253"/>
    </row>
    <row r="13" spans="1:23" x14ac:dyDescent="0.2">
      <c r="C13" s="55" t="s">
        <v>18</v>
      </c>
      <c r="D13" s="252" t="str">
        <f>IF(D12="Wind","kph (10-min avg.)","mm ice accretion")</f>
        <v>kph (10-min avg.)</v>
      </c>
      <c r="E13" s="252"/>
      <c r="F13" s="252"/>
    </row>
    <row r="14" spans="1:23" x14ac:dyDescent="0.2">
      <c r="C14" s="55" t="s">
        <v>2</v>
      </c>
      <c r="D14" s="254">
        <v>85</v>
      </c>
      <c r="E14" s="254"/>
      <c r="F14" s="254"/>
    </row>
    <row r="16" spans="1:23" ht="11.1" customHeight="1" x14ac:dyDescent="0.2">
      <c r="C16" s="249" t="s">
        <v>197</v>
      </c>
      <c r="D16" s="249"/>
      <c r="E16" s="249"/>
      <c r="F16" s="249"/>
      <c r="G16" s="249"/>
      <c r="H16" s="249"/>
      <c r="I16" s="249"/>
      <c r="J16" s="249"/>
      <c r="K16" s="249"/>
      <c r="L16" s="249"/>
      <c r="M16" s="249"/>
      <c r="N16" s="249"/>
      <c r="O16" s="249"/>
      <c r="P16" s="249"/>
      <c r="Q16" s="249"/>
      <c r="R16" s="249"/>
      <c r="S16" s="249"/>
      <c r="T16" s="249"/>
      <c r="U16" s="249"/>
      <c r="V16" s="249"/>
      <c r="W16" s="249"/>
    </row>
    <row r="17" spans="2:23" ht="21" thickBot="1" x14ac:dyDescent="0.25">
      <c r="C17" s="15" t="s">
        <v>0</v>
      </c>
      <c r="D17" s="15" t="s">
        <v>2</v>
      </c>
      <c r="E17" s="15" t="s">
        <v>18</v>
      </c>
      <c r="F17" s="15" t="s">
        <v>13</v>
      </c>
      <c r="G17" s="15" cm="1">
        <f t="array" ref="G17:W17">TRANSPOSE(D22:D38)</f>
        <v>2023</v>
      </c>
      <c r="H17" s="15">
        <v>2025</v>
      </c>
      <c r="I17" s="15">
        <v>2030</v>
      </c>
      <c r="J17" s="15">
        <v>2035</v>
      </c>
      <c r="K17" s="15">
        <v>2040</v>
      </c>
      <c r="L17" s="15">
        <v>2045</v>
      </c>
      <c r="M17" s="15">
        <v>2050</v>
      </c>
      <c r="N17" s="15">
        <v>2055</v>
      </c>
      <c r="O17" s="15">
        <v>2060</v>
      </c>
      <c r="P17" s="15">
        <v>2065</v>
      </c>
      <c r="Q17" s="15">
        <v>2070</v>
      </c>
      <c r="R17" s="15">
        <v>2075</v>
      </c>
      <c r="S17" s="15">
        <v>2080</v>
      </c>
      <c r="T17" s="15">
        <v>2085</v>
      </c>
      <c r="U17" s="15">
        <v>2090</v>
      </c>
      <c r="V17" s="15">
        <v>2095</v>
      </c>
      <c r="W17" s="15">
        <v>2100</v>
      </c>
    </row>
    <row r="18" spans="2:23" ht="20.399999999999999" x14ac:dyDescent="0.2">
      <c r="C18" s="149" t="str">
        <f>D12</f>
        <v>Wind</v>
      </c>
      <c r="D18" s="149">
        <f>D14</f>
        <v>85</v>
      </c>
      <c r="E18" s="150" t="str">
        <f>D13</f>
        <v>kph (10-min avg.)</v>
      </c>
      <c r="F18" s="149" t="str">
        <f>D10</f>
        <v>Ailsa Craig</v>
      </c>
      <c r="G18" s="149" cm="1">
        <f t="array" ref="G18:W18">IF(_xlfn.XLOOKUP(_xlfn.ANCHORARRAY(G17),$D$22:$D$38,$O$22:$O$38)="-",0,_xlfn.XLOOKUP(_xlfn.ANCHORARRAY(G17),$D$22:$D$38,$O$22:$O$38))</f>
        <v>0.10145113950364613</v>
      </c>
      <c r="H18" s="149">
        <v>0.10194122456690229</v>
      </c>
      <c r="I18" s="149">
        <v>0.10243160219410251</v>
      </c>
      <c r="J18" s="149">
        <v>0.10292226699577288</v>
      </c>
      <c r="K18" s="149">
        <v>0.10307565779202961</v>
      </c>
      <c r="L18" s="149">
        <v>0.10322907594672436</v>
      </c>
      <c r="M18" s="149">
        <v>0.10395050289051569</v>
      </c>
      <c r="N18" s="149">
        <v>0.10451884641168642</v>
      </c>
      <c r="O18" s="149">
        <v>0.10591815282566387</v>
      </c>
      <c r="P18" s="149">
        <v>0.10674947361039901</v>
      </c>
      <c r="Q18" s="149">
        <v>0.1083138892806644</v>
      </c>
      <c r="R18" s="149">
        <v>0.1090467935825112</v>
      </c>
      <c r="S18" s="149">
        <v>0.10978017830957658</v>
      </c>
      <c r="T18" s="149">
        <v>0.11075359183351213</v>
      </c>
      <c r="U18" s="149">
        <v>0.11172778537114403</v>
      </c>
      <c r="V18" s="149">
        <v>0.11172778537114403</v>
      </c>
      <c r="W18" s="149">
        <v>0.11172778537114403</v>
      </c>
    </row>
    <row r="20" spans="2:23" ht="11.25" customHeight="1" x14ac:dyDescent="0.2">
      <c r="E20" s="250" t="s">
        <v>194</v>
      </c>
      <c r="F20" s="250"/>
      <c r="G20" s="250"/>
      <c r="H20" s="250"/>
      <c r="I20" s="250"/>
      <c r="J20" s="218"/>
    </row>
    <row r="21" spans="2:23" ht="31.2" thickBot="1" x14ac:dyDescent="0.25">
      <c r="C21" s="49" t="s">
        <v>63</v>
      </c>
      <c r="D21" s="49" t="s">
        <v>64</v>
      </c>
      <c r="E21" s="206">
        <v>10</v>
      </c>
      <c r="F21" s="206">
        <v>20</v>
      </c>
      <c r="G21" s="206">
        <v>50</v>
      </c>
      <c r="H21" s="206">
        <v>100</v>
      </c>
      <c r="I21" s="206">
        <v>200</v>
      </c>
      <c r="J21" s="50" t="s">
        <v>65</v>
      </c>
      <c r="K21" s="50" t="s">
        <v>66</v>
      </c>
      <c r="L21" s="50" t="s">
        <v>67</v>
      </c>
      <c r="M21" s="50" t="s">
        <v>68</v>
      </c>
      <c r="N21" s="50" t="s">
        <v>69</v>
      </c>
      <c r="O21" s="50" t="s">
        <v>70</v>
      </c>
    </row>
    <row r="22" spans="2:23" x14ac:dyDescent="0.2">
      <c r="B22" s="21" t="str">
        <f t="shared" ref="B22:B38" si="0">C22&amp;$D$12&amp;D22&amp;$D$11</f>
        <v>Ailsa CraigWind2023RCP8.5</v>
      </c>
      <c r="C22" s="53" t="str">
        <f>D10</f>
        <v>Ailsa Craig</v>
      </c>
      <c r="D22" s="56">
        <v>2023</v>
      </c>
      <c r="E22" s="151">
        <f>INDEX('Climate Data'!$B$10:$K$23470,MATCH($B22,'Climate Data'!$B$10:$B$23470,0),MATCH(E$21,'Climate Data'!$B$10:$K$10,0))</f>
        <v>85.53518763120087</v>
      </c>
      <c r="F22" s="151">
        <f>INDEX('Climate Data'!$B$10:$K$23470,MATCH($B22,'Climate Data'!$B$10:$B$23470,0),MATCH(F$21,'Climate Data'!$B$10:$K$10,0))</f>
        <v>92.297477999999998</v>
      </c>
      <c r="G22" s="151">
        <f>INDEX('Climate Data'!$B$10:$K$23470,MATCH($B22,'Climate Data'!$B$10:$B$23470,0),MATCH(G$21,'Climate Data'!$B$10:$K$10,0))</f>
        <v>99.460199999999986</v>
      </c>
      <c r="H22" s="151">
        <f>INDEX('Climate Data'!$B$10:$K$23470,MATCH($B22,'Climate Data'!$B$10:$B$23470,0),MATCH(H$21,'Climate Data'!$B$10:$K$10,0))</f>
        <v>106.57970399999999</v>
      </c>
      <c r="I22" s="151">
        <f>INDEX('Climate Data'!$B$10:$K$23470,MATCH($B22,'Climate Data'!$B$10:$B$23470,0),MATCH(I$21,'Climate Data'!$B$10:$K$10,0))</f>
        <v>113.70861599999999</v>
      </c>
      <c r="J22" s="45">
        <f>D14</f>
        <v>85</v>
      </c>
      <c r="K22" s="119">
        <f>IF($J22&lt;=$E22,0,IF($J22&gt;$I22,"-",INDEX($E22:$I22,1,MATCH($J22,$E22:$I22,1))))</f>
        <v>0</v>
      </c>
      <c r="L22" s="119" cm="1">
        <f t="array" ref="L22">IF($J22&lt;=$E22,$E22,IF($J22&gt;$I22,"-",INDEX($E22:$I22,1,MATCH($J22,$E22:$I22,1)+1)))</f>
        <v>85.53518763120087</v>
      </c>
      <c r="M22" s="119">
        <f>IF($J22&lt;=$E22,1,IF($J22&gt;$I22,"-",INDEX($E$21:$I$21,1,MATCH($J22,$E22:$I22,1))))</f>
        <v>1</v>
      </c>
      <c r="N22" s="119" cm="1">
        <f t="array" ref="N22">IF($J22&lt;=$E22,$E$21,IF($J22&gt;$I22,"-",INDEX($E$21:$I$21,1,MATCH($J22,$E22:$I22,1)+1)))</f>
        <v>10</v>
      </c>
      <c r="O22" s="148">
        <f>IFERROR(1/(10^((J22-K22)/(L22-K22)*(LOG(N22)-LOG(M22))+LOG(M22))),"-")</f>
        <v>0.10145113950364613</v>
      </c>
    </row>
    <row r="23" spans="2:23" x14ac:dyDescent="0.2">
      <c r="B23" s="21" t="str">
        <f t="shared" si="0"/>
        <v>Ailsa CraigWind2025RCP8.5</v>
      </c>
      <c r="C23" s="53" t="str">
        <f>C22</f>
        <v>Ailsa Craig</v>
      </c>
      <c r="D23" s="56">
        <v>2025</v>
      </c>
      <c r="E23" s="151">
        <f>INDEX('Climate Data'!$B$10:$K$23470,MATCH($B23,'Climate Data'!$B$10:$B$23470,0),MATCH(E$21,'Climate Data'!$B$10:$K$10,0))</f>
        <v>85.715713023906218</v>
      </c>
      <c r="F23" s="151">
        <f>INDEX('Climate Data'!$B$10:$K$23470,MATCH($B23,'Climate Data'!$B$10:$B$23470,0),MATCH(F$21,'Climate Data'!$B$10:$K$10,0))</f>
        <v>92.534441999999999</v>
      </c>
      <c r="G23" s="151">
        <f>INDEX('Climate Data'!$B$10:$K$23470,MATCH($B23,'Climate Data'!$B$10:$B$23470,0),MATCH(G$21,'Climate Data'!$B$10:$K$10,0))</f>
        <v>99.770533333333319</v>
      </c>
      <c r="H23" s="151">
        <f>INDEX('Climate Data'!$B$10:$K$23470,MATCH($B23,'Climate Data'!$B$10:$B$23470,0),MATCH(H$21,'Climate Data'!$B$10:$K$10,0))</f>
        <v>106.95370466666665</v>
      </c>
      <c r="I23" s="151">
        <f>INDEX('Climate Data'!$B$10:$K$23470,MATCH($B23,'Climate Data'!$B$10:$B$23470,0),MATCH(I$21,'Climate Data'!$B$10:$K$10,0))</f>
        <v>114.14804799999999</v>
      </c>
      <c r="J23" s="54">
        <f>J22</f>
        <v>85</v>
      </c>
      <c r="K23" s="119">
        <f>IF($J23&lt;=$E23,0,IF($J23&gt;$I23,"-",INDEX($E23:$I23,1,MATCH($J23,$E23:$I23,1))))</f>
        <v>0</v>
      </c>
      <c r="L23" s="119" cm="1">
        <f t="array" ref="L23">IF($J23&lt;=$E23,$E23,IF($J23&gt;$I23,"-",INDEX($E23:$I23,1,MATCH($J23,$E23:$I23,1)+1)))</f>
        <v>85.715713023906218</v>
      </c>
      <c r="M23" s="119">
        <f>IF($J23&lt;=$E23,1,IF($J23&gt;$I23,"-",INDEX($E$21:$I$21,1,MATCH($J23,$E23:$I23,1))))</f>
        <v>1</v>
      </c>
      <c r="N23" s="119" cm="1">
        <f t="array" ref="N23">IF($J23&lt;=$E23,$E$21,IF($J23&gt;$I23,"-",INDEX($E$21:$I$21,1,MATCH($J23,$E23:$I23,1)+1)))</f>
        <v>10</v>
      </c>
      <c r="O23" s="148">
        <f>IFERROR(1/(10^((J23-K23)/(L23-K23)*(LOG(N23)-LOG(M23))+LOG(M23))),"-")</f>
        <v>0.10194122456690229</v>
      </c>
    </row>
    <row r="24" spans="2:23" x14ac:dyDescent="0.2">
      <c r="B24" s="21" t="str">
        <f t="shared" si="0"/>
        <v>Ailsa CraigWind2030RCP8.5</v>
      </c>
      <c r="C24" s="53" t="str">
        <f>C23</f>
        <v>Ailsa Craig</v>
      </c>
      <c r="D24" s="56">
        <v>2030</v>
      </c>
      <c r="E24" s="151">
        <f>INDEX('Climate Data'!$B$10:$K$23470,MATCH($B24,'Climate Data'!$B$10:$B$23470,0),MATCH(E$21,'Climate Data'!$B$10:$K$10,0))</f>
        <v>85.896238416611581</v>
      </c>
      <c r="F24" s="151">
        <f>INDEX('Climate Data'!$B$10:$K$23470,MATCH($B24,'Climate Data'!$B$10:$B$23470,0),MATCH(F$21,'Climate Data'!$B$10:$K$10,0))</f>
        <v>92.771405999999999</v>
      </c>
      <c r="G24" s="151">
        <f>INDEX('Climate Data'!$B$10:$K$23470,MATCH($B24,'Climate Data'!$B$10:$B$23470,0),MATCH(G$21,'Climate Data'!$B$10:$K$10,0))</f>
        <v>100.08086666666667</v>
      </c>
      <c r="H24" s="151">
        <f>INDEX('Climate Data'!$B$10:$K$23470,MATCH($B24,'Climate Data'!$B$10:$B$23470,0),MATCH(H$21,'Climate Data'!$B$10:$K$10,0))</f>
        <v>107.32770533333333</v>
      </c>
      <c r="I24" s="151">
        <f>INDEX('Climate Data'!$B$10:$K$23470,MATCH($B24,'Climate Data'!$B$10:$B$23470,0),MATCH(I$21,'Climate Data'!$B$10:$K$10,0))</f>
        <v>114.58748</v>
      </c>
      <c r="J24" s="54">
        <f>J23</f>
        <v>85</v>
      </c>
      <c r="K24" s="119">
        <f t="shared" ref="K24:K38" si="1">IF($J24&lt;=$E24,0,IF($J24&gt;$I24,"-",INDEX($E24:$I24,1,MATCH($J24,$E24:$I24,1))))</f>
        <v>0</v>
      </c>
      <c r="L24" s="119" cm="1">
        <f t="array" ref="L24">IF($J24&lt;=$E24,$E24,IF($J24&gt;$I24,"-",INDEX($E24:$I24,1,MATCH($J24,$E24:$I24,1)+1)))</f>
        <v>85.896238416611581</v>
      </c>
      <c r="M24" s="119">
        <f t="shared" ref="M24:M38" si="2">IF($J24&lt;=$E24,1,IF($J24&gt;$I24,"-",INDEX($E$21:$I$21,1,MATCH($J24,$E24:$I24,1))))</f>
        <v>1</v>
      </c>
      <c r="N24" s="119" cm="1">
        <f t="array" ref="N24">IF($J24&lt;=$E24,$E$21,IF($J24&gt;$I24,"-",INDEX($E$21:$I$21,1,MATCH($J24,$E24:$I24,1)+1)))</f>
        <v>10</v>
      </c>
      <c r="O24" s="148">
        <f t="shared" ref="O24:O38" si="3">IFERROR(1/(10^((J24-K24)/(L24-K24)*(LOG(N24)-LOG(M24))+LOG(M24))),"-")</f>
        <v>0.10243160219410251</v>
      </c>
    </row>
    <row r="25" spans="2:23" x14ac:dyDescent="0.2">
      <c r="B25" s="21" t="str">
        <f t="shared" si="0"/>
        <v>Ailsa CraigWind2035RCP8.5</v>
      </c>
      <c r="C25" s="53" t="str">
        <f t="shared" ref="C25:C38" si="4">C24</f>
        <v>Ailsa Craig</v>
      </c>
      <c r="D25" s="56">
        <v>2035</v>
      </c>
      <c r="E25" s="151">
        <f>INDEX('Climate Data'!$B$10:$K$23470,MATCH($B25,'Climate Data'!$B$10:$B$23470,0),MATCH(E$21,'Climate Data'!$B$10:$K$10,0))</f>
        <v>86.07676380931693</v>
      </c>
      <c r="F25" s="151">
        <f>INDEX('Climate Data'!$B$10:$K$23470,MATCH($B25,'Climate Data'!$B$10:$B$23470,0),MATCH(F$21,'Climate Data'!$B$10:$K$10,0))</f>
        <v>93.008369999999999</v>
      </c>
      <c r="G25" s="151">
        <f>INDEX('Climate Data'!$B$10:$K$23470,MATCH($B25,'Climate Data'!$B$10:$B$23470,0),MATCH(G$21,'Climate Data'!$B$10:$K$10,0))</f>
        <v>100.3912</v>
      </c>
      <c r="H25" s="151">
        <f>INDEX('Climate Data'!$B$10:$K$23470,MATCH($B25,'Climate Data'!$B$10:$B$23470,0),MATCH(H$21,'Climate Data'!$B$10:$K$10,0))</f>
        <v>107.70170599999999</v>
      </c>
      <c r="I25" s="151">
        <f>INDEX('Climate Data'!$B$10:$K$23470,MATCH($B25,'Climate Data'!$B$10:$B$23470,0),MATCH(I$21,'Climate Data'!$B$10:$K$10,0))</f>
        <v>115.026912</v>
      </c>
      <c r="J25" s="54">
        <f t="shared" ref="J25:J38" si="5">J24</f>
        <v>85</v>
      </c>
      <c r="K25" s="119">
        <f t="shared" si="1"/>
        <v>0</v>
      </c>
      <c r="L25" s="119" cm="1">
        <f t="array" ref="L25">IF($J25&lt;=$E25,$E25,IF($J25&gt;$I25,"-",INDEX($E25:$I25,1,MATCH($J25,$E25:$I25,1)+1)))</f>
        <v>86.07676380931693</v>
      </c>
      <c r="M25" s="119">
        <f t="shared" si="2"/>
        <v>1</v>
      </c>
      <c r="N25" s="119" cm="1">
        <f t="array" ref="N25">IF($J25&lt;=$E25,$E$21,IF($J25&gt;$I25,"-",INDEX($E$21:$I$21,1,MATCH($J25,$E25:$I25,1)+1)))</f>
        <v>10</v>
      </c>
      <c r="O25" s="148">
        <f t="shared" si="3"/>
        <v>0.10292226699577288</v>
      </c>
    </row>
    <row r="26" spans="2:23" x14ac:dyDescent="0.2">
      <c r="B26" s="21" t="str">
        <f t="shared" si="0"/>
        <v>Ailsa CraigWind2040RCP8.5</v>
      </c>
      <c r="C26" s="53" t="str">
        <f t="shared" si="4"/>
        <v>Ailsa Craig</v>
      </c>
      <c r="D26" s="56">
        <v>2040</v>
      </c>
      <c r="E26" s="151">
        <f>INDEX('Climate Data'!$B$10:$K$23470,MATCH($B26,'Climate Data'!$B$10:$B$23470,0),MATCH(E$21,'Climate Data'!$B$10:$K$10,0))</f>
        <v>86.133177994537348</v>
      </c>
      <c r="F26" s="151">
        <f>INDEX('Climate Data'!$B$10:$K$23470,MATCH($B26,'Climate Data'!$B$10:$B$23470,0),MATCH(F$21,'Climate Data'!$B$10:$K$10,0))</f>
        <v>93.078243999999998</v>
      </c>
      <c r="G26" s="151">
        <f>INDEX('Climate Data'!$B$10:$K$23470,MATCH($B26,'Climate Data'!$B$10:$B$23470,0),MATCH(G$21,'Climate Data'!$B$10:$K$10,0))</f>
        <v>100.4794</v>
      </c>
      <c r="H26" s="151">
        <f>INDEX('Climate Data'!$B$10:$K$23470,MATCH($B26,'Climate Data'!$B$10:$B$23470,0),MATCH(H$21,'Climate Data'!$B$10:$K$10,0))</f>
        <v>107.80307066666666</v>
      </c>
      <c r="I26" s="151">
        <f>INDEX('Climate Data'!$B$10:$K$23470,MATCH($B26,'Climate Data'!$B$10:$B$23470,0),MATCH(I$21,'Climate Data'!$B$10:$K$10,0))</f>
        <v>115.13863199999999</v>
      </c>
      <c r="J26" s="54">
        <f t="shared" si="5"/>
        <v>85</v>
      </c>
      <c r="K26" s="119">
        <f t="shared" si="1"/>
        <v>0</v>
      </c>
      <c r="L26" s="119" cm="1">
        <f t="array" ref="L26">IF($J26&lt;=$E26,$E26,IF($J26&gt;$I26,"-",INDEX($E26:$I26,1,MATCH($J26,$E26:$I26,1)+1)))</f>
        <v>86.133177994537348</v>
      </c>
      <c r="M26" s="119">
        <f t="shared" si="2"/>
        <v>1</v>
      </c>
      <c r="N26" s="119" cm="1">
        <f t="array" ref="N26">IF($J26&lt;=$E26,$E$21,IF($J26&gt;$I26,"-",INDEX($E$21:$I$21,1,MATCH($J26,$E26:$I26,1)+1)))</f>
        <v>10</v>
      </c>
      <c r="O26" s="148">
        <f t="shared" si="3"/>
        <v>0.10307565779202961</v>
      </c>
    </row>
    <row r="27" spans="2:23" x14ac:dyDescent="0.2">
      <c r="B27" s="21" t="str">
        <f t="shared" si="0"/>
        <v>Ailsa CraigWind2045RCP8.5</v>
      </c>
      <c r="C27" s="53" t="str">
        <f t="shared" si="4"/>
        <v>Ailsa Craig</v>
      </c>
      <c r="D27" s="56">
        <v>2045</v>
      </c>
      <c r="E27" s="151">
        <f>INDEX('Climate Data'!$B$10:$K$23470,MATCH($B27,'Climate Data'!$B$10:$B$23470,0),MATCH(E$21,'Climate Data'!$B$10:$K$10,0))</f>
        <v>86.189592179757767</v>
      </c>
      <c r="F27" s="151">
        <f>INDEX('Climate Data'!$B$10:$K$23470,MATCH($B27,'Climate Data'!$B$10:$B$23470,0),MATCH(F$21,'Climate Data'!$B$10:$K$10,0))</f>
        <v>93.148117999999997</v>
      </c>
      <c r="G27" s="151">
        <f>INDEX('Climate Data'!$B$10:$K$23470,MATCH($B27,'Climate Data'!$B$10:$B$23470,0),MATCH(G$21,'Climate Data'!$B$10:$K$10,0))</f>
        <v>100.56759999999998</v>
      </c>
      <c r="H27" s="151">
        <f>INDEX('Climate Data'!$B$10:$K$23470,MATCH($B27,'Climate Data'!$B$10:$B$23470,0),MATCH(H$21,'Climate Data'!$B$10:$K$10,0))</f>
        <v>107.90443533333334</v>
      </c>
      <c r="I27" s="151">
        <f>INDEX('Climate Data'!$B$10:$K$23470,MATCH($B27,'Climate Data'!$B$10:$B$23470,0),MATCH(I$21,'Climate Data'!$B$10:$K$10,0))</f>
        <v>115.25035199999999</v>
      </c>
      <c r="J27" s="54">
        <f t="shared" si="5"/>
        <v>85</v>
      </c>
      <c r="K27" s="119">
        <f t="shared" si="1"/>
        <v>0</v>
      </c>
      <c r="L27" s="119" cm="1">
        <f t="array" ref="L27">IF($J27&lt;=$E27,$E27,IF($J27&gt;$I27,"-",INDEX($E27:$I27,1,MATCH($J27,$E27:$I27,1)+1)))</f>
        <v>86.189592179757767</v>
      </c>
      <c r="M27" s="119">
        <f t="shared" si="2"/>
        <v>1</v>
      </c>
      <c r="N27" s="119" cm="1">
        <f t="array" ref="N27">IF($J27&lt;=$E27,$E$21,IF($J27&gt;$I27,"-",INDEX($E$21:$I$21,1,MATCH($J27,$E27:$I27,1)+1)))</f>
        <v>10</v>
      </c>
      <c r="O27" s="148">
        <f t="shared" si="3"/>
        <v>0.10322907594672436</v>
      </c>
    </row>
    <row r="28" spans="2:23" x14ac:dyDescent="0.2">
      <c r="B28" s="21" t="str">
        <f t="shared" si="0"/>
        <v>Ailsa CraigWind2050RCP8.5</v>
      </c>
      <c r="C28" s="53" t="str">
        <f t="shared" si="4"/>
        <v>Ailsa Craig</v>
      </c>
      <c r="D28" s="56">
        <v>2050</v>
      </c>
      <c r="E28" s="151">
        <f>INDEX('Climate Data'!$B$10:$K$23470,MATCH($B28,'Climate Data'!$B$10:$B$23470,0),MATCH(E$21,'Climate Data'!$B$10:$K$10,0))</f>
        <v>86.454738850293737</v>
      </c>
      <c r="F28" s="151">
        <f>INDEX('Climate Data'!$B$10:$K$23470,MATCH($B28,'Climate Data'!$B$10:$B$23470,0),MATCH(F$21,'Climate Data'!$B$10:$K$10,0))</f>
        <v>93.497488000000004</v>
      </c>
      <c r="G28" s="151">
        <f>INDEX('Climate Data'!$B$10:$K$23470,MATCH($B28,'Climate Data'!$B$10:$B$23470,0),MATCH(G$21,'Climate Data'!$B$10:$K$10,0))</f>
        <v>101.02166666666666</v>
      </c>
      <c r="H28" s="151">
        <f>INDEX('Climate Data'!$B$10:$K$23470,MATCH($B28,'Climate Data'!$B$10:$B$23470,0),MATCH(H$21,'Climate Data'!$B$10:$K$10,0))</f>
        <v>108.446212</v>
      </c>
      <c r="I28" s="151">
        <f>INDEX('Climate Data'!$B$10:$K$23470,MATCH($B28,'Climate Data'!$B$10:$B$23470,0),MATCH(I$21,'Climate Data'!$B$10:$K$10,0))</f>
        <v>115.88343199999998</v>
      </c>
      <c r="J28" s="54">
        <f t="shared" si="5"/>
        <v>85</v>
      </c>
      <c r="K28" s="119">
        <f t="shared" si="1"/>
        <v>0</v>
      </c>
      <c r="L28" s="119" cm="1">
        <f t="array" ref="L28">IF($J28&lt;=$E28,$E28,IF($J28&gt;$I28,"-",INDEX($E28:$I28,1,MATCH($J28,$E28:$I28,1)+1)))</f>
        <v>86.454738850293737</v>
      </c>
      <c r="M28" s="119">
        <f t="shared" si="2"/>
        <v>1</v>
      </c>
      <c r="N28" s="119" cm="1">
        <f t="array" ref="N28">IF($J28&lt;=$E28,$E$21,IF($J28&gt;$I28,"-",INDEX($E$21:$I$21,1,MATCH($J28,$E28:$I28,1)+1)))</f>
        <v>10</v>
      </c>
      <c r="O28" s="148">
        <f t="shared" si="3"/>
        <v>0.10395050289051569</v>
      </c>
    </row>
    <row r="29" spans="2:23" x14ac:dyDescent="0.2">
      <c r="B29" s="21" t="str">
        <f t="shared" si="0"/>
        <v>Ailsa CraigWind2055RCP8.5</v>
      </c>
      <c r="C29" s="53" t="str">
        <f t="shared" si="4"/>
        <v>Ailsa Craig</v>
      </c>
      <c r="D29" s="56">
        <v>2055</v>
      </c>
      <c r="E29" s="151">
        <f>INDEX('Climate Data'!$B$10:$K$23470,MATCH($B29,'Climate Data'!$B$10:$B$23470,0),MATCH(E$21,'Climate Data'!$B$10:$K$10,0))</f>
        <v>86.663471335609287</v>
      </c>
      <c r="F29" s="151">
        <f>INDEX('Climate Data'!$B$10:$K$23470,MATCH($B29,'Climate Data'!$B$10:$B$23470,0),MATCH(F$21,'Climate Data'!$B$10:$K$10,0))</f>
        <v>93.776983999999999</v>
      </c>
      <c r="G29" s="151">
        <f>INDEX('Climate Data'!$B$10:$K$23470,MATCH($B29,'Climate Data'!$B$10:$B$23470,0),MATCH(G$21,'Climate Data'!$B$10:$K$10,0))</f>
        <v>101.38753333333332</v>
      </c>
      <c r="H29" s="151">
        <f>INDEX('Climate Data'!$B$10:$K$23470,MATCH($B29,'Climate Data'!$B$10:$B$23470,0),MATCH(H$21,'Climate Data'!$B$10:$K$10,0))</f>
        <v>108.886624</v>
      </c>
      <c r="I29" s="151">
        <f>INDEX('Climate Data'!$B$10:$K$23470,MATCH($B29,'Climate Data'!$B$10:$B$23470,0),MATCH(I$21,'Climate Data'!$B$10:$K$10,0))</f>
        <v>116.40479199999999</v>
      </c>
      <c r="J29" s="54">
        <f t="shared" si="5"/>
        <v>85</v>
      </c>
      <c r="K29" s="119">
        <f t="shared" si="1"/>
        <v>0</v>
      </c>
      <c r="L29" s="119" cm="1">
        <f t="array" ref="L29">IF($J29&lt;=$E29,$E29,IF($J29&gt;$I29,"-",INDEX($E29:$I29,1,MATCH($J29,$E29:$I29,1)+1)))</f>
        <v>86.663471335609287</v>
      </c>
      <c r="M29" s="119">
        <f t="shared" si="2"/>
        <v>1</v>
      </c>
      <c r="N29" s="119" cm="1">
        <f t="array" ref="N29">IF($J29&lt;=$E29,$E$21,IF($J29&gt;$I29,"-",INDEX($E$21:$I$21,1,MATCH($J29,$E29:$I29,1)+1)))</f>
        <v>10</v>
      </c>
      <c r="O29" s="148">
        <f t="shared" si="3"/>
        <v>0.10451884641168642</v>
      </c>
    </row>
    <row r="30" spans="2:23" x14ac:dyDescent="0.2">
      <c r="B30" s="21" t="str">
        <f t="shared" si="0"/>
        <v>Ailsa CraigWind2060RCP8.5</v>
      </c>
      <c r="C30" s="53" t="str">
        <f t="shared" si="4"/>
        <v>Ailsa Craig</v>
      </c>
      <c r="D30" s="56">
        <v>2060</v>
      </c>
      <c r="E30" s="151">
        <f>INDEX('Climate Data'!$B$10:$K$23470,MATCH($B30,'Climate Data'!$B$10:$B$23470,0),MATCH(E$21,'Climate Data'!$B$10:$K$10,0))</f>
        <v>87.176840421115102</v>
      </c>
      <c r="F30" s="151">
        <f>INDEX('Climate Data'!$B$10:$K$23470,MATCH($B30,'Climate Data'!$B$10:$B$23470,0),MATCH(F$21,'Climate Data'!$B$10:$K$10,0))</f>
        <v>94.421040000000005</v>
      </c>
      <c r="G30" s="151">
        <f>INDEX('Climate Data'!$B$10:$K$23470,MATCH($B30,'Climate Data'!$B$10:$B$23470,0),MATCH(G$21,'Climate Data'!$B$10:$K$10,0))</f>
        <v>102.18786666666666</v>
      </c>
      <c r="H30" s="151">
        <f>INDEX('Climate Data'!$B$10:$K$23470,MATCH($B30,'Climate Data'!$B$10:$B$23470,0),MATCH(H$21,'Climate Data'!$B$10:$K$10,0))</f>
        <v>109.82686866666666</v>
      </c>
      <c r="I30" s="151">
        <f>INDEX('Climate Data'!$B$10:$K$23470,MATCH($B30,'Climate Data'!$B$10:$B$23470,0),MATCH(I$21,'Climate Data'!$B$10:$K$10,0))</f>
        <v>117.48847599999999</v>
      </c>
      <c r="J30" s="54">
        <f t="shared" si="5"/>
        <v>85</v>
      </c>
      <c r="K30" s="119">
        <f t="shared" si="1"/>
        <v>0</v>
      </c>
      <c r="L30" s="119" cm="1">
        <f t="array" ref="L30">IF($J30&lt;=$E30,$E30,IF($J30&gt;$I30,"-",INDEX($E30:$I30,1,MATCH($J30,$E30:$I30,1)+1)))</f>
        <v>87.176840421115102</v>
      </c>
      <c r="M30" s="119">
        <f t="shared" si="2"/>
        <v>1</v>
      </c>
      <c r="N30" s="119" cm="1">
        <f t="array" ref="N30">IF($J30&lt;=$E30,$E$21,IF($J30&gt;$I30,"-",INDEX($E$21:$I$21,1,MATCH($J30,$E30:$I30,1)+1)))</f>
        <v>10</v>
      </c>
      <c r="O30" s="148">
        <f t="shared" si="3"/>
        <v>0.10591815282566387</v>
      </c>
    </row>
    <row r="31" spans="2:23" x14ac:dyDescent="0.2">
      <c r="B31" s="21" t="str">
        <f t="shared" si="0"/>
        <v>Ailsa CraigWind2065RCP8.5</v>
      </c>
      <c r="C31" s="53" t="str">
        <f t="shared" si="4"/>
        <v>Ailsa Craig</v>
      </c>
      <c r="D31" s="56">
        <v>2065</v>
      </c>
      <c r="E31" s="151">
        <f>INDEX('Climate Data'!$B$10:$K$23470,MATCH($B31,'Climate Data'!$B$10:$B$23470,0),MATCH(E$21,'Climate Data'!$B$10:$K$10,0))</f>
        <v>87.481477021305381</v>
      </c>
      <c r="F31" s="151">
        <f>INDEX('Climate Data'!$B$10:$K$23470,MATCH($B31,'Climate Data'!$B$10:$B$23470,0),MATCH(F$21,'Climate Data'!$B$10:$K$10,0))</f>
        <v>94.785600000000002</v>
      </c>
      <c r="G31" s="151">
        <f>INDEX('Climate Data'!$B$10:$K$23470,MATCH($B31,'Climate Data'!$B$10:$B$23470,0),MATCH(G$21,'Climate Data'!$B$10:$K$10,0))</f>
        <v>102.62233333333334</v>
      </c>
      <c r="H31" s="151">
        <f>INDEX('Climate Data'!$B$10:$K$23470,MATCH($B31,'Climate Data'!$B$10:$B$23470,0),MATCH(H$21,'Climate Data'!$B$10:$K$10,0))</f>
        <v>110.32670133333333</v>
      </c>
      <c r="I31" s="151">
        <f>INDEX('Climate Data'!$B$10:$K$23470,MATCH($B31,'Climate Data'!$B$10:$B$23470,0),MATCH(I$21,'Climate Data'!$B$10:$K$10,0))</f>
        <v>118.0508</v>
      </c>
      <c r="J31" s="54">
        <f t="shared" si="5"/>
        <v>85</v>
      </c>
      <c r="K31" s="119">
        <f t="shared" si="1"/>
        <v>0</v>
      </c>
      <c r="L31" s="119" cm="1">
        <f t="array" ref="L31">IF($J31&lt;=$E31,$E31,IF($J31&gt;$I31,"-",INDEX($E31:$I31,1,MATCH($J31,$E31:$I31,1)+1)))</f>
        <v>87.481477021305381</v>
      </c>
      <c r="M31" s="119">
        <f t="shared" si="2"/>
        <v>1</v>
      </c>
      <c r="N31" s="119" cm="1">
        <f t="array" ref="N31">IF($J31&lt;=$E31,$E$21,IF($J31&gt;$I31,"-",INDEX($E$21:$I$21,1,MATCH($J31,$E31:$I31,1)+1)))</f>
        <v>10</v>
      </c>
      <c r="O31" s="148">
        <f t="shared" si="3"/>
        <v>0.10674947361039901</v>
      </c>
    </row>
    <row r="32" spans="2:23" x14ac:dyDescent="0.2">
      <c r="B32" s="21" t="str">
        <f t="shared" si="0"/>
        <v>Ailsa CraigWind2070RCP8.5</v>
      </c>
      <c r="C32" s="53" t="str">
        <f t="shared" si="4"/>
        <v>Ailsa Craig</v>
      </c>
      <c r="D32" s="56">
        <v>2070</v>
      </c>
      <c r="E32" s="151">
        <f>INDEX('Climate Data'!$B$10:$K$23470,MATCH($B32,'Climate Data'!$B$10:$B$23470,0),MATCH(E$21,'Climate Data'!$B$10:$K$10,0))</f>
        <v>88.054081001292644</v>
      </c>
      <c r="F32" s="151">
        <f>INDEX('Climate Data'!$B$10:$K$23470,MATCH($B32,'Climate Data'!$B$10:$B$23470,0),MATCH(F$21,'Climate Data'!$B$10:$K$10,0))</f>
        <v>95.502567999999997</v>
      </c>
      <c r="G32" s="151">
        <f>INDEX('Climate Data'!$B$10:$K$23470,MATCH($B32,'Climate Data'!$B$10:$B$23470,0),MATCH(G$21,'Climate Data'!$B$10:$K$10,0))</f>
        <v>103.52066666666667</v>
      </c>
      <c r="H32" s="151">
        <f>INDEX('Climate Data'!$B$10:$K$23470,MATCH($B32,'Climate Data'!$B$10:$B$23470,0),MATCH(H$21,'Climate Data'!$B$10:$K$10,0))</f>
        <v>111.37879666666666</v>
      </c>
      <c r="I32" s="151">
        <f>INDEX('Climate Data'!$B$10:$K$23470,MATCH($B32,'Climate Data'!$B$10:$B$23470,0),MATCH(I$21,'Climate Data'!$B$10:$K$10,0))</f>
        <v>119.2611</v>
      </c>
      <c r="J32" s="54">
        <f t="shared" si="5"/>
        <v>85</v>
      </c>
      <c r="K32" s="119">
        <f t="shared" si="1"/>
        <v>0</v>
      </c>
      <c r="L32" s="119" cm="1">
        <f t="array" ref="L32">IF($J32&lt;=$E32,$E32,IF($J32&gt;$I32,"-",INDEX($E32:$I32,1,MATCH($J32,$E32:$I32,1)+1)))</f>
        <v>88.054081001292644</v>
      </c>
      <c r="M32" s="119">
        <f t="shared" si="2"/>
        <v>1</v>
      </c>
      <c r="N32" s="119" cm="1">
        <f t="array" ref="N32">IF($J32&lt;=$E32,$E$21,IF($J32&gt;$I32,"-",INDEX($E$21:$I$21,1,MATCH($J32,$E32:$I32,1)+1)))</f>
        <v>10</v>
      </c>
      <c r="O32" s="148">
        <f t="shared" si="3"/>
        <v>0.1083138892806644</v>
      </c>
    </row>
    <row r="33" spans="2:15" x14ac:dyDescent="0.2">
      <c r="B33" s="21" t="str">
        <f t="shared" si="0"/>
        <v>Ailsa CraigWind2075RCP8.5</v>
      </c>
      <c r="C33" s="53" t="str">
        <f t="shared" si="4"/>
        <v>Ailsa Craig</v>
      </c>
      <c r="D33" s="56">
        <v>2075</v>
      </c>
      <c r="E33" s="151">
        <f>INDEX('Climate Data'!$B$10:$K$23470,MATCH($B33,'Climate Data'!$B$10:$B$23470,0),MATCH(E$21,'Climate Data'!$B$10:$K$10,0))</f>
        <v>88.32204838108963</v>
      </c>
      <c r="F33" s="151">
        <f>INDEX('Climate Data'!$B$10:$K$23470,MATCH($B33,'Climate Data'!$B$10:$B$23470,0),MATCH(F$21,'Climate Data'!$B$10:$K$10,0))</f>
        <v>95.854976000000008</v>
      </c>
      <c r="G33" s="151">
        <f>INDEX('Climate Data'!$B$10:$K$23470,MATCH($B33,'Climate Data'!$B$10:$B$23470,0),MATCH(G$21,'Climate Data'!$B$10:$K$10,0))</f>
        <v>103.98453333333335</v>
      </c>
      <c r="H33" s="151">
        <f>INDEX('Climate Data'!$B$10:$K$23470,MATCH($B33,'Climate Data'!$B$10:$B$23470,0),MATCH(H$21,'Climate Data'!$B$10:$K$10,0))</f>
        <v>111.93105933333334</v>
      </c>
      <c r="I33" s="151">
        <f>INDEX('Climate Data'!$B$10:$K$23470,MATCH($B33,'Climate Data'!$B$10:$B$23470,0),MATCH(I$21,'Climate Data'!$B$10:$K$10,0))</f>
        <v>119.90907599999998</v>
      </c>
      <c r="J33" s="54">
        <f t="shared" si="5"/>
        <v>85</v>
      </c>
      <c r="K33" s="119">
        <f t="shared" si="1"/>
        <v>0</v>
      </c>
      <c r="L33" s="119" cm="1">
        <f t="array" ref="L33">IF($J33&lt;=$E33,$E33,IF($J33&gt;$I33,"-",INDEX($E33:$I33,1,MATCH($J33,$E33:$I33,1)+1)))</f>
        <v>88.32204838108963</v>
      </c>
      <c r="M33" s="119">
        <f t="shared" si="2"/>
        <v>1</v>
      </c>
      <c r="N33" s="119" cm="1">
        <f t="array" ref="N33">IF($J33&lt;=$E33,$E$21,IF($J33&gt;$I33,"-",INDEX($E$21:$I$21,1,MATCH($J33,$E33:$I33,1)+1)))</f>
        <v>10</v>
      </c>
      <c r="O33" s="148">
        <f t="shared" si="3"/>
        <v>0.1090467935825112</v>
      </c>
    </row>
    <row r="34" spans="2:15" x14ac:dyDescent="0.2">
      <c r="B34" s="21" t="str">
        <f t="shared" si="0"/>
        <v>Ailsa CraigWind2080RCP8.5</v>
      </c>
      <c r="C34" s="53" t="str">
        <f t="shared" si="4"/>
        <v>Ailsa Craig</v>
      </c>
      <c r="D34" s="56">
        <v>2080</v>
      </c>
      <c r="E34" s="151">
        <f>INDEX('Climate Data'!$B$10:$K$23470,MATCH($B34,'Climate Data'!$B$10:$B$23470,0),MATCH(E$21,'Climate Data'!$B$10:$K$10,0))</f>
        <v>88.590015760886629</v>
      </c>
      <c r="F34" s="151">
        <f>INDEX('Climate Data'!$B$10:$K$23470,MATCH($B34,'Climate Data'!$B$10:$B$23470,0),MATCH(F$21,'Climate Data'!$B$10:$K$10,0))</f>
        <v>96.207384000000005</v>
      </c>
      <c r="G34" s="151">
        <f>INDEX('Climate Data'!$B$10:$K$23470,MATCH($B34,'Climate Data'!$B$10:$B$23470,0),MATCH(G$21,'Climate Data'!$B$10:$K$10,0))</f>
        <v>104.44840000000001</v>
      </c>
      <c r="H34" s="151">
        <f>INDEX('Climate Data'!$B$10:$K$23470,MATCH($B34,'Climate Data'!$B$10:$B$23470,0),MATCH(H$21,'Climate Data'!$B$10:$K$10,0))</f>
        <v>112.483322</v>
      </c>
      <c r="I34" s="151">
        <f>INDEX('Climate Data'!$B$10:$K$23470,MATCH($B34,'Climate Data'!$B$10:$B$23470,0),MATCH(I$21,'Climate Data'!$B$10:$K$10,0))</f>
        <v>120.55705199999998</v>
      </c>
      <c r="J34" s="54">
        <f t="shared" si="5"/>
        <v>85</v>
      </c>
      <c r="K34" s="119">
        <f t="shared" si="1"/>
        <v>0</v>
      </c>
      <c r="L34" s="119" cm="1">
        <f t="array" ref="L34">IF($J34&lt;=$E34,$E34,IF($J34&gt;$I34,"-",INDEX($E34:$I34,1,MATCH($J34,$E34:$I34,1)+1)))</f>
        <v>88.590015760886629</v>
      </c>
      <c r="M34" s="119">
        <f t="shared" si="2"/>
        <v>1</v>
      </c>
      <c r="N34" s="119" cm="1">
        <f t="array" ref="N34">IF($J34&lt;=$E34,$E$21,IF($J34&gt;$I34,"-",INDEX($E$21:$I$21,1,MATCH($J34,$E34:$I34,1)+1)))</f>
        <v>10</v>
      </c>
      <c r="O34" s="148">
        <f t="shared" si="3"/>
        <v>0.10978017830957658</v>
      </c>
    </row>
    <row r="35" spans="2:15" x14ac:dyDescent="0.2">
      <c r="B35" s="21" t="str">
        <f t="shared" si="0"/>
        <v>Ailsa CraigWind2085RCP8.5</v>
      </c>
      <c r="C35" s="53" t="str">
        <f t="shared" si="4"/>
        <v>Ailsa Craig</v>
      </c>
      <c r="D35" s="56">
        <v>2085</v>
      </c>
      <c r="E35" s="151">
        <f>INDEX('Climate Data'!$B$10:$K$23470,MATCH($B35,'Climate Data'!$B$10:$B$23470,0),MATCH(E$21,'Climate Data'!$B$10:$K$10,0))</f>
        <v>88.94542512777528</v>
      </c>
      <c r="F35" s="151">
        <f>INDEX('Climate Data'!$B$10:$K$23470,MATCH($B35,'Climate Data'!$B$10:$B$23470,0),MATCH(F$21,'Climate Data'!$B$10:$K$10,0))</f>
        <v>96.658527000000007</v>
      </c>
      <c r="G35" s="151">
        <f>INDEX('Climate Data'!$B$10:$K$23470,MATCH($B35,'Climate Data'!$B$10:$B$23470,0),MATCH(G$21,'Climate Data'!$B$10:$K$10,0))</f>
        <v>105.0217</v>
      </c>
      <c r="H35" s="151">
        <f>INDEX('Climate Data'!$B$10:$K$23470,MATCH($B35,'Climate Data'!$B$10:$B$23470,0),MATCH(H$21,'Climate Data'!$B$10:$K$10,0))</f>
        <v>113.16491200000002</v>
      </c>
      <c r="I35" s="151">
        <f>INDEX('Climate Data'!$B$10:$K$23470,MATCH($B35,'Climate Data'!$B$10:$B$23470,0),MATCH(I$21,'Climate Data'!$B$10:$K$10,0))</f>
        <v>121.34467799999999</v>
      </c>
      <c r="J35" s="54">
        <f t="shared" si="5"/>
        <v>85</v>
      </c>
      <c r="K35" s="119">
        <f t="shared" si="1"/>
        <v>0</v>
      </c>
      <c r="L35" s="119" cm="1">
        <f t="array" ref="L35">IF($J35&lt;=$E35,$E35,IF($J35&gt;$I35,"-",INDEX($E35:$I35,1,MATCH($J35,$E35:$I35,1)+1)))</f>
        <v>88.94542512777528</v>
      </c>
      <c r="M35" s="119">
        <f t="shared" si="2"/>
        <v>1</v>
      </c>
      <c r="N35" s="119" cm="1">
        <f t="array" ref="N35">IF($J35&lt;=$E35,$E$21,IF($J35&gt;$I35,"-",INDEX($E$21:$I$21,1,MATCH($J35,$E35:$I35,1)+1)))</f>
        <v>10</v>
      </c>
      <c r="O35" s="148">
        <f t="shared" si="3"/>
        <v>0.11075359183351213</v>
      </c>
    </row>
    <row r="36" spans="2:15" x14ac:dyDescent="0.2">
      <c r="B36" s="21" t="str">
        <f t="shared" si="0"/>
        <v>Ailsa CraigWind2090RCP8.5</v>
      </c>
      <c r="C36" s="53" t="str">
        <f t="shared" si="4"/>
        <v>Ailsa Craig</v>
      </c>
      <c r="D36" s="56">
        <v>2090</v>
      </c>
      <c r="E36" s="151">
        <f>INDEX('Climate Data'!$B$10:$K$23470,MATCH($B36,'Climate Data'!$B$10:$B$23470,0),MATCH(E$21,'Climate Data'!$B$10:$K$10,0))</f>
        <v>89.300834494663917</v>
      </c>
      <c r="F36" s="151">
        <f>INDEX('Climate Data'!$B$10:$K$23470,MATCH($B36,'Climate Data'!$B$10:$B$23470,0),MATCH(F$21,'Climate Data'!$B$10:$K$10,0))</f>
        <v>97.109670000000008</v>
      </c>
      <c r="G36" s="151">
        <f>INDEX('Climate Data'!$B$10:$K$23470,MATCH($B36,'Climate Data'!$B$10:$B$23470,0),MATCH(G$21,'Climate Data'!$B$10:$K$10,0))</f>
        <v>105.59499999999998</v>
      </c>
      <c r="H36" s="151">
        <f>INDEX('Climate Data'!$B$10:$K$23470,MATCH($B36,'Climate Data'!$B$10:$B$23470,0),MATCH(H$21,'Climate Data'!$B$10:$K$10,0))</f>
        <v>113.84650200000002</v>
      </c>
      <c r="I36" s="151">
        <f>INDEX('Climate Data'!$B$10:$K$23470,MATCH($B36,'Climate Data'!$B$10:$B$23470,0),MATCH(I$21,'Climate Data'!$B$10:$K$10,0))</f>
        <v>122.13230399999998</v>
      </c>
      <c r="J36" s="54">
        <f t="shared" si="5"/>
        <v>85</v>
      </c>
      <c r="K36" s="119">
        <f t="shared" si="1"/>
        <v>0</v>
      </c>
      <c r="L36" s="119" cm="1">
        <f t="array" ref="L36">IF($J36&lt;=$E36,$E36,IF($J36&gt;$I36,"-",INDEX($E36:$I36,1,MATCH($J36,$E36:$I36,1)+1)))</f>
        <v>89.300834494663917</v>
      </c>
      <c r="M36" s="119">
        <f t="shared" si="2"/>
        <v>1</v>
      </c>
      <c r="N36" s="119" cm="1">
        <f t="array" ref="N36">IF($J36&lt;=$E36,$E$21,IF($J36&gt;$I36,"-",INDEX($E$21:$I$21,1,MATCH($J36,$E36:$I36,1)+1)))</f>
        <v>10</v>
      </c>
      <c r="O36" s="148">
        <f t="shared" si="3"/>
        <v>0.11172778537114403</v>
      </c>
    </row>
    <row r="37" spans="2:15" x14ac:dyDescent="0.2">
      <c r="B37" s="21" t="str">
        <f t="shared" si="0"/>
        <v>Ailsa CraigWind2095RCP8.5</v>
      </c>
      <c r="C37" s="53" t="str">
        <f t="shared" si="4"/>
        <v>Ailsa Craig</v>
      </c>
      <c r="D37" s="56">
        <v>2095</v>
      </c>
      <c r="E37" s="151">
        <f>INDEX('Climate Data'!$B$10:$K$23470,MATCH($B37,'Climate Data'!$B$10:$B$23470,0),MATCH(E$21,'Climate Data'!$B$10:$K$10,0))</f>
        <v>89.300834494663917</v>
      </c>
      <c r="F37" s="151">
        <f>INDEX('Climate Data'!$B$10:$K$23470,MATCH($B37,'Climate Data'!$B$10:$B$23470,0),MATCH(F$21,'Climate Data'!$B$10:$K$10,0))</f>
        <v>97.109670000000008</v>
      </c>
      <c r="G37" s="151">
        <f>INDEX('Climate Data'!$B$10:$K$23470,MATCH($B37,'Climate Data'!$B$10:$B$23470,0),MATCH(G$21,'Climate Data'!$B$10:$K$10,0))</f>
        <v>105.59499999999998</v>
      </c>
      <c r="H37" s="151">
        <f>INDEX('Climate Data'!$B$10:$K$23470,MATCH($B37,'Climate Data'!$B$10:$B$23470,0),MATCH(H$21,'Climate Data'!$B$10:$K$10,0))</f>
        <v>113.84650200000002</v>
      </c>
      <c r="I37" s="151">
        <f>INDEX('Climate Data'!$B$10:$K$23470,MATCH($B37,'Climate Data'!$B$10:$B$23470,0),MATCH(I$21,'Climate Data'!$B$10:$K$10,0))</f>
        <v>122.13230399999998</v>
      </c>
      <c r="J37" s="54">
        <f t="shared" si="5"/>
        <v>85</v>
      </c>
      <c r="K37" s="119">
        <f t="shared" si="1"/>
        <v>0</v>
      </c>
      <c r="L37" s="119" cm="1">
        <f t="array" ref="L37">IF($J37&lt;=$E37,$E37,IF($J37&gt;$I37,"-",INDEX($E37:$I37,1,MATCH($J37,$E37:$I37,1)+1)))</f>
        <v>89.300834494663917</v>
      </c>
      <c r="M37" s="119">
        <f t="shared" si="2"/>
        <v>1</v>
      </c>
      <c r="N37" s="119" cm="1">
        <f t="array" ref="N37">IF($J37&lt;=$E37,$E$21,IF($J37&gt;$I37,"-",INDEX($E$21:$I$21,1,MATCH($J37,$E37:$I37,1)+1)))</f>
        <v>10</v>
      </c>
      <c r="O37" s="148">
        <f t="shared" si="3"/>
        <v>0.11172778537114403</v>
      </c>
    </row>
    <row r="38" spans="2:15" x14ac:dyDescent="0.2">
      <c r="B38" s="21" t="str">
        <f t="shared" si="0"/>
        <v>Ailsa CraigWind2100RCP8.5</v>
      </c>
      <c r="C38" s="53" t="str">
        <f t="shared" si="4"/>
        <v>Ailsa Craig</v>
      </c>
      <c r="D38" s="56">
        <v>2100</v>
      </c>
      <c r="E38" s="151">
        <f>INDEX('Climate Data'!$B$10:$K$23470,MATCH($B38,'Climate Data'!$B$10:$B$23470,0),MATCH(E$21,'Climate Data'!$B$10:$K$10,0))</f>
        <v>89.300834494663917</v>
      </c>
      <c r="F38" s="151">
        <f>INDEX('Climate Data'!$B$10:$K$23470,MATCH($B38,'Climate Data'!$B$10:$B$23470,0),MATCH(F$21,'Climate Data'!$B$10:$K$10,0))</f>
        <v>97.109670000000008</v>
      </c>
      <c r="G38" s="151">
        <f>INDEX('Climate Data'!$B$10:$K$23470,MATCH($B38,'Climate Data'!$B$10:$B$23470,0),MATCH(G$21,'Climate Data'!$B$10:$K$10,0))</f>
        <v>105.59499999999998</v>
      </c>
      <c r="H38" s="151">
        <f>INDEX('Climate Data'!$B$10:$K$23470,MATCH($B38,'Climate Data'!$B$10:$B$23470,0),MATCH(H$21,'Climate Data'!$B$10:$K$10,0))</f>
        <v>113.84650200000002</v>
      </c>
      <c r="I38" s="151">
        <f>INDEX('Climate Data'!$B$10:$K$23470,MATCH($B38,'Climate Data'!$B$10:$B$23470,0),MATCH(I$21,'Climate Data'!$B$10:$K$10,0))</f>
        <v>122.13230399999998</v>
      </c>
      <c r="J38" s="54">
        <f t="shared" si="5"/>
        <v>85</v>
      </c>
      <c r="K38" s="119">
        <f t="shared" si="1"/>
        <v>0</v>
      </c>
      <c r="L38" s="119" cm="1">
        <f t="array" ref="L38">IF($J38&lt;=$E38,$E38,IF($J38&gt;$I38,"-",INDEX($E38:$I38,1,MATCH($J38,$E38:$I38,1)+1)))</f>
        <v>89.300834494663917</v>
      </c>
      <c r="M38" s="119">
        <f t="shared" si="2"/>
        <v>1</v>
      </c>
      <c r="N38" s="119" cm="1">
        <f t="array" ref="N38">IF($J38&lt;=$E38,$E$21,IF($J38&gt;$I38,"-",INDEX($E$21:$I$21,1,MATCH($J38,$E38:$I38,1)+1)))</f>
        <v>10</v>
      </c>
      <c r="O38" s="148">
        <f t="shared" si="3"/>
        <v>0.11172778537114403</v>
      </c>
    </row>
    <row r="39" spans="2:15" x14ac:dyDescent="0.2">
      <c r="C39" s="231" t="s">
        <v>508</v>
      </c>
      <c r="E39" s="46"/>
    </row>
    <row r="42" spans="2:15" x14ac:dyDescent="0.2">
      <c r="E42">
        <f>1/I21</f>
        <v>5.0000000000000001E-3</v>
      </c>
      <c r="F42">
        <f>1/H21</f>
        <v>0.01</v>
      </c>
      <c r="G42">
        <f>1/G21</f>
        <v>0.02</v>
      </c>
      <c r="H42">
        <f>1/F21</f>
        <v>0.05</v>
      </c>
      <c r="I42">
        <f>1/E21</f>
        <v>0.1</v>
      </c>
    </row>
    <row r="43" spans="2:15" x14ac:dyDescent="0.2">
      <c r="D43" s="52" t="str">
        <f>D12</f>
        <v>Wind</v>
      </c>
      <c r="E43" s="44">
        <f>I23</f>
        <v>114.14804799999999</v>
      </c>
      <c r="F43" s="44">
        <f>H23</f>
        <v>106.95370466666665</v>
      </c>
      <c r="G43" s="44">
        <f>G23</f>
        <v>99.770533333333319</v>
      </c>
      <c r="H43" s="44">
        <f>F23</f>
        <v>92.534441999999999</v>
      </c>
      <c r="I43" s="44">
        <f>E23</f>
        <v>85.715713023906218</v>
      </c>
    </row>
    <row r="44" spans="2:15" x14ac:dyDescent="0.2">
      <c r="D44" s="52" t="str">
        <f>J21</f>
        <v>Estimated Failure Threshold</v>
      </c>
      <c r="E44" s="44">
        <f>D14</f>
        <v>85</v>
      </c>
      <c r="F44" s="44">
        <f t="shared" ref="F44:I44" si="6">E44</f>
        <v>85</v>
      </c>
      <c r="G44" s="44">
        <f t="shared" si="6"/>
        <v>85</v>
      </c>
      <c r="H44" s="44">
        <f t="shared" si="6"/>
        <v>85</v>
      </c>
      <c r="I44" s="44">
        <f t="shared" si="6"/>
        <v>85</v>
      </c>
    </row>
    <row r="73" spans="3:4" x14ac:dyDescent="0.2">
      <c r="C73" s="47"/>
      <c r="D73" s="51"/>
    </row>
  </sheetData>
  <mergeCells count="8">
    <mergeCell ref="C16:W16"/>
    <mergeCell ref="E20:I20"/>
    <mergeCell ref="C9:F9"/>
    <mergeCell ref="D13:F13"/>
    <mergeCell ref="D12:F12"/>
    <mergeCell ref="D14:F14"/>
    <mergeCell ref="D10:F10"/>
    <mergeCell ref="D11:F11"/>
  </mergeCells>
  <dataValidations count="2">
    <dataValidation type="list" allowBlank="1" showInputMessage="1" showErrorMessage="1" sqref="D11:F11" xr:uid="{29A345D2-4D02-4C66-9C05-204AC9581E9E}">
      <formula1>"RCP4.5, RCP6.0, RCP8.5"</formula1>
    </dataValidation>
    <dataValidation type="list" allowBlank="1" showInputMessage="1" showErrorMessage="1" sqref="D12:F12" xr:uid="{DC7E9556-7ABD-4B10-B63F-A1263275B0E2}">
      <formula1>"Wind,Ice Accretion"</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C25A214-350B-41A8-834A-502F843E0162}">
          <x14:formula1>
            <xm:f>'Climate Data'!$O$11:$O$240</xm:f>
          </x14:formula1>
          <xm:sqref>D10:F10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DEC74566A107E49B2CCCE5C5481A213" ma:contentTypeVersion="16" ma:contentTypeDescription="Create a new document." ma:contentTypeScope="" ma:versionID="a7ebd70f9836dec32b4b93b7542d5364">
  <xsd:schema xmlns:xsd="http://www.w3.org/2001/XMLSchema" xmlns:xs="http://www.w3.org/2001/XMLSchema" xmlns:p="http://schemas.microsoft.com/office/2006/metadata/properties" xmlns:ns2="83abfa7a-daeb-4e82-8a7e-c5824009c764" xmlns:ns3="18c4c99b-0bc1-4dd5-829e-ad5714449cd6" targetNamespace="http://schemas.microsoft.com/office/2006/metadata/properties" ma:root="true" ma:fieldsID="a6c5029327904a573e795508ed1fe5be" ns2:_="" ns3:_="">
    <xsd:import namespace="83abfa7a-daeb-4e82-8a7e-c5824009c764"/>
    <xsd:import namespace="18c4c99b-0bc1-4dd5-829e-ad5714449cd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abfa7a-daeb-4e82-8a7e-c5824009c7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6fef157-3fa8-492c-b9fa-e38244047c1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8c4c99b-0bc1-4dd5-829e-ad5714449cd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8438e2d-c537-4dfd-9cc0-e70d5b18b1dc}" ma:internalName="TaxCatchAll" ma:showField="CatchAllData" ma:web="18c4c99b-0bc1-4dd5-829e-ad5714449c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8c4c99b-0bc1-4dd5-829e-ad5714449cd6" xsi:nil="true"/>
    <lcf76f155ced4ddcb4097134ff3c332f xmlns="83abfa7a-daeb-4e82-8a7e-c5824009c76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5BEE52F-470A-44B0-B0C5-B45CCB8CDDC4}">
  <ds:schemaRefs>
    <ds:schemaRef ds:uri="http://schemas.microsoft.com/sharepoint/v3/contenttype/forms"/>
  </ds:schemaRefs>
</ds:datastoreItem>
</file>

<file path=customXml/itemProps2.xml><?xml version="1.0" encoding="utf-8"?>
<ds:datastoreItem xmlns:ds="http://schemas.openxmlformats.org/officeDocument/2006/customXml" ds:itemID="{D79AAFE0-71A3-4271-9B98-F51D1636194A}"/>
</file>

<file path=customXml/itemProps3.xml><?xml version="1.0" encoding="utf-8"?>
<ds:datastoreItem xmlns:ds="http://schemas.openxmlformats.org/officeDocument/2006/customXml" ds:itemID="{A678A59E-6FC0-4AC7-A1C8-4493F2F8CB9F}">
  <ds:schemaRefs>
    <ds:schemaRef ds:uri="http://schemas.microsoft.com/office/2006/documentManagement/types"/>
    <ds:schemaRef ds:uri="http://purl.org/dc/elements/1.1/"/>
    <ds:schemaRef ds:uri="8524c6b6-186d-47c8-8805-0bc69fc317fc"/>
    <ds:schemaRef ds:uri="http://schemas.microsoft.com/office/2006/metadata/properties"/>
    <ds:schemaRef ds:uri="7f6037b4-39fc-438e-ab72-e12d4c263736"/>
    <ds:schemaRef ds:uri="http://purl.org/dc/dcmitype/"/>
    <ds:schemaRef ds:uri="http://schemas.microsoft.com/office/infopath/2007/PartnerControls"/>
    <ds:schemaRef ds:uri="http://www.w3.org/XML/1998/namespace"/>
    <ds:schemaRef ds:uri="http://schemas.openxmlformats.org/package/2006/metadata/core-properties"/>
    <ds:schemaRef ds:uri="http://schemas.microsoft.com/sharepoint/v3"/>
    <ds:schemaRef ds:uri="http://purl.org/dc/terms/"/>
    <ds:schemaRef ds:uri="18c4c99b-0bc1-4dd5-829e-ad5714449cd6"/>
    <ds:schemaRef ds:uri="83abfa7a-daeb-4e82-8a7e-c5824009c76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Cover</vt:lpstr>
      <vt:lpstr>Table of Contents</vt:lpstr>
      <vt:lpstr>VA Toolkit User Guide</vt:lpstr>
      <vt:lpstr>VA Definitions</vt:lpstr>
      <vt:lpstr>Model Logic Diagrams</vt:lpstr>
      <vt:lpstr>VA Toolkit →</vt:lpstr>
      <vt:lpstr>1. LDC Asset Summary</vt:lpstr>
      <vt:lpstr>2. Asset Class Failure Thresh</vt:lpstr>
      <vt:lpstr>3. Climate Severity Calculator</vt:lpstr>
      <vt:lpstr>4. Climate Peril Probability</vt:lpstr>
      <vt:lpstr>5. VA Heatmap</vt:lpstr>
      <vt:lpstr>BCA Toolkit →</vt:lpstr>
      <vt:lpstr>6. Generic BCA Inputs</vt:lpstr>
      <vt:lpstr>7. Project Characteristics</vt:lpstr>
      <vt:lpstr>8. Project BCA Results</vt:lpstr>
      <vt:lpstr>Intermediate Calculations →</vt:lpstr>
      <vt:lpstr>Calibration</vt:lpstr>
      <vt:lpstr>Climate Data</vt:lpstr>
      <vt:lpstr>Int VA Calcs</vt:lpstr>
      <vt:lpstr>Revenue Requirement Calculation</vt:lpstr>
      <vt:lpstr>Int BCA Costs</vt:lpstr>
      <vt:lpstr>Int BCA Ann Fail Prob</vt:lpstr>
      <vt:lpstr>Int BCA Ann Fail Costs</vt:lpstr>
      <vt:lpstr>Int BCA Ann PWFC</vt:lpstr>
      <vt:lpstr>Int BCA Ann PWVOLL</vt:lpstr>
      <vt:lpstr>Int BCA Ann CMI</vt:lpstr>
    </vt:vector>
  </TitlesOfParts>
  <Manager/>
  <Company>Econcern NV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william.supple@guidehouse.com</dc:creator>
  <cp:keywords/>
  <dc:description/>
  <cp:lastModifiedBy>Zubin Panchal</cp:lastModifiedBy>
  <cp:revision/>
  <dcterms:created xsi:type="dcterms:W3CDTF">2011-01-19T10:59:21Z</dcterms:created>
  <dcterms:modified xsi:type="dcterms:W3CDTF">2026-01-14T18:13:39Z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0x010100EDEC74566A107E49B2CCCE5C5481A213</vt:lpwstr>
  </property>
  <property fmtid="{D5CDD505-2E9C-101B-9397-08002B2CF9AE}" pid="3" name="_dlc_DocIdItemGuid">
    <vt:lpwstr>d84edb1a-39a9-47e7-b586-5cf29657c9d3</vt:lpwstr>
  </property>
  <property fmtid="{D5CDD505-2E9C-101B-9397-08002B2CF9AE}" pid="4" name="Order">
    <vt:r8>44900</vt:r8>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CheckoutUser">
    <vt:lpwstr>104</vt:lpwstr>
  </property>
  <property fmtid="{D5CDD505-2E9C-101B-9397-08002B2CF9AE}" pid="9" name="MediaServiceImageTags">
    <vt:lpwstr/>
  </property>
</Properties>
</file>